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0" windowWidth="20490" windowHeight="8445" tabRatio="599" activeTab="4"/>
  </bookViews>
  <sheets>
    <sheet name="Рачун финансирања" sheetId="16" r:id="rId1"/>
    <sheet name="Општи део - (6)" sheetId="3" r:id="rId2"/>
    <sheet name="Приџ,прим vs Расх,изд" sheetId="1" state="hidden" r:id="rId3"/>
    <sheet name="По основ. нам." sheetId="5" r:id="rId4"/>
    <sheet name="Програмска" sheetId="7" r:id="rId5"/>
    <sheet name="Расх по функц. " sheetId="6" r:id="rId6"/>
    <sheet name="ПО КОРИСНИЦИМА" sheetId="8" r:id="rId7"/>
    <sheet name="члан 3" sheetId="18" r:id="rId8"/>
    <sheet name="Класификације" sheetId="17" r:id="rId9"/>
    <sheet name="РЕЗЕРВА" sheetId="19" r:id="rId10"/>
    <sheet name="Sheet1" sheetId="20" r:id="rId11"/>
    <sheet name="TUR.ORG PLATA" sheetId="21" r:id="rId12"/>
    <sheet name="t1 podaci" sheetId="22" r:id="rId13"/>
    <sheet name="Sheet2" sheetId="23" r:id="rId14"/>
  </sheets>
  <definedNames>
    <definedName name="_xlnm._FilterDatabase" localSheetId="8" hidden="1">Класификације!$L$2:$M$4732</definedName>
    <definedName name="ljkl">'Расх по функц. '!$I$146</definedName>
    <definedName name="_xlnm.Print_Area" localSheetId="1">'Општи део - (6)'!$A$1:$AN$140</definedName>
    <definedName name="_xlnm.Print_Area" localSheetId="6">'ПО КОРИСНИЦИМА'!$A$1:$S$1905</definedName>
    <definedName name="_xlnm.Print_Area" localSheetId="3">'По основ. нам.'!$A$1:$K$104</definedName>
    <definedName name="_xlnm.Print_Area" localSheetId="4">Програмска!$A$1:$L$714</definedName>
    <definedName name="_xlnm.Print_Area" localSheetId="5">'Расх по функц. '!$A$1:$K$146</definedName>
    <definedName name="_xlnm.Print_Area" localSheetId="0">'Рачун финансирања'!$A$1:$I$39</definedName>
    <definedName name="_xlnm.Print_Area" localSheetId="7">'члан 3'!$A$1:$L$80</definedName>
    <definedName name="Ukupno_funkcionalna">'Расх по функц. '!$I$146</definedName>
    <definedName name="Ukupno_izdaci">'По основ. нам.'!$I$90</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5" i="6" l="1"/>
  <c r="D41" i="7"/>
  <c r="H877" i="8"/>
  <c r="H713" i="8"/>
  <c r="D53" i="3"/>
  <c r="H381" i="8"/>
  <c r="D75" i="3" l="1"/>
  <c r="H566" i="8"/>
  <c r="H568" i="8"/>
  <c r="H559" i="8" l="1"/>
  <c r="H560" i="8"/>
  <c r="H561" i="8"/>
  <c r="I27" i="16" l="1"/>
  <c r="D30" i="3"/>
  <c r="F51" i="5"/>
  <c r="G328" i="7"/>
  <c r="G229" i="7"/>
  <c r="L1743" i="8"/>
  <c r="L1753" i="8"/>
  <c r="L1740" i="8"/>
  <c r="L1749" i="8" s="1"/>
  <c r="L1280" i="8"/>
  <c r="F22" i="5" s="1"/>
  <c r="L1211" i="8"/>
  <c r="L1132" i="8"/>
  <c r="L1123" i="8"/>
  <c r="J66" i="3" l="1"/>
  <c r="H46" i="18" l="1"/>
  <c r="G197" i="7"/>
  <c r="F40" i="5"/>
  <c r="L938" i="8"/>
  <c r="L1377" i="8" s="1"/>
  <c r="L1898" i="8" s="1"/>
  <c r="L896" i="8"/>
  <c r="P892" i="8"/>
  <c r="AK12" i="3"/>
  <c r="P938" i="8" l="1"/>
  <c r="D17" i="3"/>
  <c r="P1847" i="8"/>
  <c r="J1847" i="8"/>
  <c r="K1847" i="8"/>
  <c r="H1837" i="8"/>
  <c r="H601" i="8"/>
  <c r="H221" i="8"/>
  <c r="H764" i="8"/>
  <c r="H456" i="8"/>
  <c r="H383" i="8"/>
  <c r="H119" i="8"/>
  <c r="H53" i="8"/>
  <c r="H118" i="8"/>
  <c r="H1652" i="8"/>
  <c r="H1645" i="8"/>
  <c r="H602" i="8"/>
  <c r="H958" i="8" l="1"/>
  <c r="K717" i="7" l="1"/>
  <c r="L966" i="8" l="1"/>
  <c r="L1031" i="8"/>
  <c r="L1032" i="8" s="1"/>
  <c r="L1706" i="8"/>
  <c r="L1301" i="8"/>
  <c r="H1302" i="8"/>
  <c r="P1296" i="8"/>
  <c r="P1295" i="8"/>
  <c r="P1294" i="8"/>
  <c r="L1299" i="8"/>
  <c r="P1299" i="8" s="1"/>
  <c r="H1298" i="8"/>
  <c r="H1301" i="8" s="1"/>
  <c r="H803" i="8"/>
  <c r="L1011" i="8"/>
  <c r="H1012" i="8"/>
  <c r="H1011" i="8"/>
  <c r="L1008" i="8"/>
  <c r="L1012" i="8" s="1"/>
  <c r="P1012" i="8" s="1"/>
  <c r="H1007" i="8"/>
  <c r="H1009" i="8" s="1"/>
  <c r="P1005" i="8"/>
  <c r="H999" i="8"/>
  <c r="H1001" i="8" s="1"/>
  <c r="L1000" i="8"/>
  <c r="L1001" i="8" s="1"/>
  <c r="H1000" i="8"/>
  <c r="L999" i="8"/>
  <c r="P999" i="8" s="1"/>
  <c r="L997" i="8"/>
  <c r="H997" i="8"/>
  <c r="P997" i="8" s="1"/>
  <c r="L996" i="8"/>
  <c r="P996" i="8" s="1"/>
  <c r="H995" i="8"/>
  <c r="P995" i="8" s="1"/>
  <c r="P993" i="8"/>
  <c r="L1283" i="8"/>
  <c r="P1031" i="8" l="1"/>
  <c r="L1302" i="8"/>
  <c r="L1303" i="8" s="1"/>
  <c r="L1308" i="8" s="1"/>
  <c r="H1013" i="8"/>
  <c r="L1300" i="8"/>
  <c r="P1301" i="8"/>
  <c r="H1303" i="8"/>
  <c r="P1303" i="8" s="1"/>
  <c r="H1300" i="8"/>
  <c r="P1298" i="8"/>
  <c r="P1300" i="8" s="1"/>
  <c r="P1000" i="8"/>
  <c r="P1001" i="8"/>
  <c r="L1013" i="8"/>
  <c r="P1008" i="8"/>
  <c r="L1009" i="8"/>
  <c r="P1007" i="8"/>
  <c r="P1009" i="8" s="1"/>
  <c r="P1011" i="8"/>
  <c r="P1013" i="8" s="1"/>
  <c r="H1390" i="8"/>
  <c r="H1391" i="8"/>
  <c r="H557" i="8"/>
  <c r="P1302" i="8" l="1"/>
  <c r="H848" i="8"/>
  <c r="H838" i="8"/>
  <c r="G56" i="18"/>
  <c r="G57" i="18" l="1"/>
  <c r="G48" i="18"/>
  <c r="G46" i="18"/>
  <c r="G45" i="18"/>
  <c r="G44" i="18"/>
  <c r="H49" i="18"/>
  <c r="H47" i="18"/>
  <c r="H556" i="8"/>
  <c r="C119" i="6"/>
  <c r="AL61" i="3" l="1"/>
  <c r="AB137" i="3"/>
  <c r="L1168" i="8"/>
  <c r="L1215" i="8" s="1"/>
  <c r="P382" i="8" l="1"/>
  <c r="P1308" i="8"/>
  <c r="L1289" i="8"/>
  <c r="L1309" i="8" s="1"/>
  <c r="L1288" i="8"/>
  <c r="P1288" i="8" s="1"/>
  <c r="AL12" i="3"/>
  <c r="L1285" i="8"/>
  <c r="P1283" i="8"/>
  <c r="L1310" i="8" l="1"/>
  <c r="L1172" i="8"/>
  <c r="P1215" i="8"/>
  <c r="P1361" i="8" l="1"/>
  <c r="L1367" i="8"/>
  <c r="P1367" i="8" s="1"/>
  <c r="L967" i="8"/>
  <c r="L973" i="8" s="1"/>
  <c r="P973" i="8" s="1"/>
  <c r="P962" i="8"/>
  <c r="L821" i="8"/>
  <c r="L1174" i="8"/>
  <c r="H1111" i="8"/>
  <c r="H1114" i="8" s="1"/>
  <c r="H1116" i="8"/>
  <c r="P1116" i="8" s="1"/>
  <c r="L1112" i="8"/>
  <c r="H963" i="8"/>
  <c r="I963" i="8"/>
  <c r="M963" i="8"/>
  <c r="AB963" i="8"/>
  <c r="AK137" i="3"/>
  <c r="S136" i="3"/>
  <c r="AK11" i="3"/>
  <c r="D19" i="3"/>
  <c r="D122" i="3"/>
  <c r="H809" i="8"/>
  <c r="L806" i="8"/>
  <c r="L810" i="8" s="1"/>
  <c r="O810" i="8"/>
  <c r="O811" i="8" s="1"/>
  <c r="K810" i="8"/>
  <c r="K811" i="8" s="1"/>
  <c r="I810" i="8"/>
  <c r="I811" i="8" s="1"/>
  <c r="H810" i="8"/>
  <c r="O807" i="8"/>
  <c r="M806" i="8"/>
  <c r="M807" i="8" s="1"/>
  <c r="K806" i="8"/>
  <c r="K807" i="8" s="1"/>
  <c r="I806" i="8"/>
  <c r="I807" i="8" s="1"/>
  <c r="L809" i="8"/>
  <c r="H805" i="8"/>
  <c r="H807" i="8" s="1"/>
  <c r="P803" i="8"/>
  <c r="O803" i="8"/>
  <c r="N803" i="8"/>
  <c r="K803" i="8"/>
  <c r="P1111" i="8" l="1"/>
  <c r="P967" i="8"/>
  <c r="J963" i="8"/>
  <c r="P806" i="8"/>
  <c r="P810" i="8" s="1"/>
  <c r="L811" i="8"/>
  <c r="P809" i="8"/>
  <c r="L807" i="8"/>
  <c r="N807" i="8" s="1"/>
  <c r="M810" i="8"/>
  <c r="M811" i="8" s="1"/>
  <c r="H811" i="8"/>
  <c r="P805" i="8"/>
  <c r="N806" i="8"/>
  <c r="N810" i="8" s="1"/>
  <c r="M1310" i="8"/>
  <c r="H1287" i="8"/>
  <c r="H1282" i="8"/>
  <c r="H1285" i="8" s="1"/>
  <c r="N1289" i="8"/>
  <c r="N1290" i="8" s="1"/>
  <c r="M1289" i="8"/>
  <c r="M1290" i="8" s="1"/>
  <c r="I1289" i="8"/>
  <c r="I1290" i="8" s="1"/>
  <c r="P1280" i="8"/>
  <c r="O1280" i="8"/>
  <c r="K1280" i="8"/>
  <c r="J1280" i="8"/>
  <c r="AB933" i="8"/>
  <c r="P929" i="8"/>
  <c r="L932" i="8"/>
  <c r="P932" i="8" s="1"/>
  <c r="O931" i="8"/>
  <c r="K931" i="8"/>
  <c r="I931" i="8"/>
  <c r="H931" i="8"/>
  <c r="P931" i="8" s="1"/>
  <c r="P933" i="8" s="1"/>
  <c r="AB930" i="8"/>
  <c r="K937" i="8"/>
  <c r="O937" i="8"/>
  <c r="P937" i="8"/>
  <c r="O938" i="8"/>
  <c r="M940" i="8"/>
  <c r="K946" i="8"/>
  <c r="O946" i="8"/>
  <c r="P946" i="8"/>
  <c r="J947" i="8"/>
  <c r="K947" i="8"/>
  <c r="O947" i="8"/>
  <c r="P947" i="8"/>
  <c r="K948" i="8"/>
  <c r="P948" i="8"/>
  <c r="H536" i="8"/>
  <c r="H1290" i="8" l="1"/>
  <c r="P1290" i="8"/>
  <c r="P1282" i="8"/>
  <c r="P1287" i="8"/>
  <c r="N1307" i="8"/>
  <c r="N1310" i="8" s="1"/>
  <c r="P807" i="8"/>
  <c r="P811" i="8"/>
  <c r="N811" i="8"/>
  <c r="I1307" i="8"/>
  <c r="I1310" i="8" s="1"/>
  <c r="K1289" i="8"/>
  <c r="K1290" i="8" s="1"/>
  <c r="K1285" i="8"/>
  <c r="P1289" i="8"/>
  <c r="L1290" i="8"/>
  <c r="J1289" i="8"/>
  <c r="J1285" i="8"/>
  <c r="O1285" i="8"/>
  <c r="O1289" i="8"/>
  <c r="I1285" i="8"/>
  <c r="M1285" i="8"/>
  <c r="P1284" i="8"/>
  <c r="J931" i="8"/>
  <c r="L933" i="8"/>
  <c r="L939" i="8" s="1"/>
  <c r="H933" i="8"/>
  <c r="P1285" i="8" l="1"/>
  <c r="P1309" i="8"/>
  <c r="O1290" i="8"/>
  <c r="O1307" i="8"/>
  <c r="O1310" i="8" s="1"/>
  <c r="J1290" i="8"/>
  <c r="J1307" i="8"/>
  <c r="J1310" i="8" s="1"/>
  <c r="P939" i="8"/>
  <c r="L940" i="8"/>
  <c r="P1440" i="8" l="1"/>
  <c r="Z1440" i="8"/>
  <c r="J1441" i="8"/>
  <c r="K1441" i="8"/>
  <c r="N1441" i="8"/>
  <c r="O1441" i="8"/>
  <c r="P1441" i="8"/>
  <c r="Q1441" i="8"/>
  <c r="Z1441" i="8"/>
  <c r="AB1441" i="8" s="1"/>
  <c r="AE1441" i="8"/>
  <c r="R1441" i="8" l="1"/>
  <c r="S1441" i="8"/>
  <c r="Z1398" i="8"/>
  <c r="AL66" i="3" l="1"/>
  <c r="AK136" i="3"/>
  <c r="D77" i="3"/>
  <c r="H364" i="8" l="1"/>
  <c r="L1178" i="8" l="1"/>
  <c r="L1193" i="8"/>
  <c r="L537" i="8" l="1"/>
  <c r="L1771" i="8" l="1"/>
  <c r="M1749" i="8"/>
  <c r="Q1749" i="8" s="1"/>
  <c r="AB1749" i="8"/>
  <c r="O1749" i="8" l="1"/>
  <c r="P1749" i="8"/>
  <c r="S1749" i="8" s="1"/>
  <c r="N1749" i="8"/>
  <c r="R1749" i="8" l="1"/>
  <c r="Q797" i="8"/>
  <c r="H797" i="8"/>
  <c r="L793" i="8"/>
  <c r="L797" i="8" s="1"/>
  <c r="P797" i="8" l="1"/>
  <c r="G515" i="7"/>
  <c r="AL108" i="3" l="1"/>
  <c r="P1127" i="8" l="1"/>
  <c r="AB1132" i="8"/>
  <c r="L1128" i="8"/>
  <c r="AB1127" i="8"/>
  <c r="M1127" i="8"/>
  <c r="O1127" i="8" s="1"/>
  <c r="L1189" i="8" l="1"/>
  <c r="AB1193" i="8"/>
  <c r="P1193" i="8"/>
  <c r="N1193" i="8"/>
  <c r="AB1188" i="8"/>
  <c r="N1188" i="8"/>
  <c r="M1188" i="8"/>
  <c r="O1188" i="8" s="1"/>
  <c r="P1188" i="8"/>
  <c r="P923" i="8" l="1"/>
  <c r="L905" i="8"/>
  <c r="P899" i="8"/>
  <c r="P904" i="8" l="1"/>
  <c r="P1745" i="8" l="1"/>
  <c r="H1747" i="8"/>
  <c r="L1850" i="8" l="1"/>
  <c r="P1848" i="8"/>
  <c r="H1850" i="8"/>
  <c r="J1848" i="8"/>
  <c r="K1848" i="8"/>
  <c r="H1204" i="8" l="1"/>
  <c r="H1213" i="8" l="1"/>
  <c r="D107" i="3" l="1"/>
  <c r="H1205" i="8" l="1"/>
  <c r="XEY1360" i="8" l="1"/>
  <c r="XEY1366" i="8" s="1"/>
  <c r="XEX1360" i="8"/>
  <c r="XEX1366" i="8" s="1"/>
  <c r="XEW1360" i="8"/>
  <c r="XEW1366" i="8" s="1"/>
  <c r="XEV1360" i="8"/>
  <c r="XEV1366" i="8" s="1"/>
  <c r="XEI1360" i="8"/>
  <c r="XEI1366" i="8" s="1"/>
  <c r="XEH1360" i="8"/>
  <c r="XEH1366" i="8" s="1"/>
  <c r="XEG1360" i="8"/>
  <c r="XEG1366" i="8" s="1"/>
  <c r="XEF1360" i="8"/>
  <c r="XEF1366" i="8" s="1"/>
  <c r="XDS1360" i="8"/>
  <c r="XDS1366" i="8" s="1"/>
  <c r="XDR1360" i="8"/>
  <c r="XDR1366" i="8" s="1"/>
  <c r="XDQ1360" i="8"/>
  <c r="XDQ1366" i="8" s="1"/>
  <c r="XDP1360" i="8"/>
  <c r="XDP1366" i="8" s="1"/>
  <c r="XDC1360" i="8"/>
  <c r="XDC1366" i="8" s="1"/>
  <c r="XDB1360" i="8"/>
  <c r="XDB1366" i="8" s="1"/>
  <c r="XDA1360" i="8"/>
  <c r="XDA1366" i="8" s="1"/>
  <c r="XCZ1360" i="8"/>
  <c r="XCZ1366" i="8" s="1"/>
  <c r="XCM1360" i="8"/>
  <c r="XCM1366" i="8" s="1"/>
  <c r="XCL1360" i="8"/>
  <c r="XCL1366" i="8" s="1"/>
  <c r="XCK1360" i="8"/>
  <c r="XCK1366" i="8" s="1"/>
  <c r="XCJ1360" i="8"/>
  <c r="XCJ1366" i="8" s="1"/>
  <c r="XBW1360" i="8"/>
  <c r="XBW1366" i="8" s="1"/>
  <c r="XBV1360" i="8"/>
  <c r="XBV1366" i="8" s="1"/>
  <c r="XBU1360" i="8"/>
  <c r="XBU1366" i="8" s="1"/>
  <c r="XBT1360" i="8"/>
  <c r="XBT1366" i="8" s="1"/>
  <c r="XBG1360" i="8"/>
  <c r="XBG1366" i="8" s="1"/>
  <c r="XBF1360" i="8"/>
  <c r="XBF1366" i="8" s="1"/>
  <c r="XBE1360" i="8"/>
  <c r="XBE1366" i="8" s="1"/>
  <c r="XBD1360" i="8"/>
  <c r="XBD1366" i="8" s="1"/>
  <c r="XAQ1360" i="8"/>
  <c r="XAQ1366" i="8" s="1"/>
  <c r="XAP1360" i="8"/>
  <c r="XAP1366" i="8" s="1"/>
  <c r="XAO1360" i="8"/>
  <c r="XAO1366" i="8" s="1"/>
  <c r="XAN1360" i="8"/>
  <c r="XAN1366" i="8" s="1"/>
  <c r="XAA1360" i="8"/>
  <c r="XAA1366" i="8" s="1"/>
  <c r="WZZ1360" i="8"/>
  <c r="WZZ1366" i="8" s="1"/>
  <c r="WZY1360" i="8"/>
  <c r="WZY1366" i="8" s="1"/>
  <c r="WZX1360" i="8"/>
  <c r="WZX1366" i="8" s="1"/>
  <c r="WZK1360" i="8"/>
  <c r="WZK1366" i="8" s="1"/>
  <c r="WZJ1360" i="8"/>
  <c r="WZJ1366" i="8" s="1"/>
  <c r="WZI1360" i="8"/>
  <c r="WZI1366" i="8" s="1"/>
  <c r="WZH1360" i="8"/>
  <c r="WZH1366" i="8" s="1"/>
  <c r="WYU1360" i="8"/>
  <c r="WYU1366" i="8" s="1"/>
  <c r="WYT1360" i="8"/>
  <c r="WYT1366" i="8" s="1"/>
  <c r="WYS1360" i="8"/>
  <c r="WYS1366" i="8" s="1"/>
  <c r="WYR1360" i="8"/>
  <c r="WYR1366" i="8" s="1"/>
  <c r="WYE1360" i="8"/>
  <c r="WYE1366" i="8" s="1"/>
  <c r="WYD1360" i="8"/>
  <c r="WYD1366" i="8" s="1"/>
  <c r="WYC1360" i="8"/>
  <c r="WYC1366" i="8" s="1"/>
  <c r="WYB1360" i="8"/>
  <c r="WYB1366" i="8" s="1"/>
  <c r="WXO1360" i="8"/>
  <c r="WXO1366" i="8" s="1"/>
  <c r="WXN1360" i="8"/>
  <c r="WXN1366" i="8" s="1"/>
  <c r="WXM1360" i="8"/>
  <c r="WXM1366" i="8" s="1"/>
  <c r="WXL1360" i="8"/>
  <c r="WXL1366" i="8" s="1"/>
  <c r="WWY1360" i="8"/>
  <c r="WWY1366" i="8" s="1"/>
  <c r="WWX1360" i="8"/>
  <c r="WWX1366" i="8" s="1"/>
  <c r="WWW1360" i="8"/>
  <c r="WWW1366" i="8" s="1"/>
  <c r="WWV1360" i="8"/>
  <c r="WWV1366" i="8" s="1"/>
  <c r="WWI1360" i="8"/>
  <c r="WWI1366" i="8" s="1"/>
  <c r="WWH1360" i="8"/>
  <c r="WWH1366" i="8" s="1"/>
  <c r="WWG1360" i="8"/>
  <c r="WWG1366" i="8" s="1"/>
  <c r="WWF1360" i="8"/>
  <c r="WWF1366" i="8" s="1"/>
  <c r="WVS1360" i="8"/>
  <c r="WVS1366" i="8" s="1"/>
  <c r="WVR1360" i="8"/>
  <c r="WVR1366" i="8" s="1"/>
  <c r="WVQ1360" i="8"/>
  <c r="WVQ1366" i="8" s="1"/>
  <c r="WVP1360" i="8"/>
  <c r="WVP1366" i="8" s="1"/>
  <c r="WVC1360" i="8"/>
  <c r="WVC1366" i="8" s="1"/>
  <c r="WVB1360" i="8"/>
  <c r="WVB1366" i="8" s="1"/>
  <c r="WVA1360" i="8"/>
  <c r="WVA1366" i="8" s="1"/>
  <c r="WUZ1360" i="8"/>
  <c r="WUZ1366" i="8" s="1"/>
  <c r="WUM1360" i="8"/>
  <c r="WUM1366" i="8" s="1"/>
  <c r="WUL1360" i="8"/>
  <c r="WUL1366" i="8" s="1"/>
  <c r="WUK1360" i="8"/>
  <c r="WUK1366" i="8" s="1"/>
  <c r="WUJ1360" i="8"/>
  <c r="WUJ1366" i="8" s="1"/>
  <c r="WTW1360" i="8"/>
  <c r="WTW1366" i="8" s="1"/>
  <c r="WTV1360" i="8"/>
  <c r="WTV1366" i="8" s="1"/>
  <c r="WTU1360" i="8"/>
  <c r="WTU1366" i="8" s="1"/>
  <c r="WTT1360" i="8"/>
  <c r="WTT1366" i="8" s="1"/>
  <c r="WTG1360" i="8"/>
  <c r="WTG1366" i="8" s="1"/>
  <c r="WTF1360" i="8"/>
  <c r="WTF1366" i="8" s="1"/>
  <c r="WTE1360" i="8"/>
  <c r="WTE1366" i="8" s="1"/>
  <c r="WTD1360" i="8"/>
  <c r="WTD1366" i="8" s="1"/>
  <c r="WSQ1360" i="8"/>
  <c r="WSQ1366" i="8" s="1"/>
  <c r="WSP1360" i="8"/>
  <c r="WSP1366" i="8" s="1"/>
  <c r="WSO1360" i="8"/>
  <c r="WSO1366" i="8" s="1"/>
  <c r="WSN1360" i="8"/>
  <c r="WSN1366" i="8" s="1"/>
  <c r="WSA1360" i="8"/>
  <c r="WSA1366" i="8" s="1"/>
  <c r="WRZ1360" i="8"/>
  <c r="WRZ1366" i="8" s="1"/>
  <c r="WRY1360" i="8"/>
  <c r="WRY1366" i="8" s="1"/>
  <c r="WRX1360" i="8"/>
  <c r="WRX1366" i="8" s="1"/>
  <c r="WRK1360" i="8"/>
  <c r="WRK1366" i="8" s="1"/>
  <c r="WRJ1360" i="8"/>
  <c r="WRJ1366" i="8" s="1"/>
  <c r="WRI1360" i="8"/>
  <c r="WRI1366" i="8" s="1"/>
  <c r="WRH1360" i="8"/>
  <c r="WRH1366" i="8" s="1"/>
  <c r="WQU1360" i="8"/>
  <c r="WQU1366" i="8" s="1"/>
  <c r="WQT1360" i="8"/>
  <c r="WQT1366" i="8" s="1"/>
  <c r="WQS1360" i="8"/>
  <c r="WQS1366" i="8" s="1"/>
  <c r="WQR1360" i="8"/>
  <c r="WQR1366" i="8" s="1"/>
  <c r="WQE1360" i="8"/>
  <c r="WQE1366" i="8" s="1"/>
  <c r="WQD1360" i="8"/>
  <c r="WQD1366" i="8" s="1"/>
  <c r="WQC1360" i="8"/>
  <c r="WQC1366" i="8" s="1"/>
  <c r="WQB1360" i="8"/>
  <c r="WQB1366" i="8" s="1"/>
  <c r="WPO1360" i="8"/>
  <c r="WPO1366" i="8" s="1"/>
  <c r="WPN1360" i="8"/>
  <c r="WPN1366" i="8" s="1"/>
  <c r="WPM1360" i="8"/>
  <c r="WPM1366" i="8" s="1"/>
  <c r="WPL1360" i="8"/>
  <c r="WPL1366" i="8" s="1"/>
  <c r="WOY1360" i="8"/>
  <c r="WOY1366" i="8" s="1"/>
  <c r="WOX1360" i="8"/>
  <c r="WOX1366" i="8" s="1"/>
  <c r="WOW1360" i="8"/>
  <c r="WOW1366" i="8" s="1"/>
  <c r="WOV1360" i="8"/>
  <c r="WOV1366" i="8" s="1"/>
  <c r="WOI1360" i="8"/>
  <c r="WOI1366" i="8" s="1"/>
  <c r="WOH1360" i="8"/>
  <c r="WOH1366" i="8" s="1"/>
  <c r="WOG1360" i="8"/>
  <c r="WOG1366" i="8" s="1"/>
  <c r="WOF1360" i="8"/>
  <c r="WOF1366" i="8" s="1"/>
  <c r="WNS1360" i="8"/>
  <c r="WNS1366" i="8" s="1"/>
  <c r="WNR1360" i="8"/>
  <c r="WNR1366" i="8" s="1"/>
  <c r="WNQ1360" i="8"/>
  <c r="WNQ1366" i="8" s="1"/>
  <c r="WNP1360" i="8"/>
  <c r="WNP1366" i="8" s="1"/>
  <c r="WNC1360" i="8"/>
  <c r="WNC1366" i="8" s="1"/>
  <c r="WNB1360" i="8"/>
  <c r="WNB1366" i="8" s="1"/>
  <c r="WNA1360" i="8"/>
  <c r="WNA1366" i="8" s="1"/>
  <c r="WMZ1360" i="8"/>
  <c r="WMZ1366" i="8" s="1"/>
  <c r="WMM1360" i="8"/>
  <c r="WMM1366" i="8" s="1"/>
  <c r="WML1360" i="8"/>
  <c r="WML1366" i="8" s="1"/>
  <c r="WMK1360" i="8"/>
  <c r="WMK1366" i="8" s="1"/>
  <c r="WMJ1360" i="8"/>
  <c r="WMJ1366" i="8" s="1"/>
  <c r="WLW1360" i="8"/>
  <c r="WLW1366" i="8" s="1"/>
  <c r="WLV1360" i="8"/>
  <c r="WLV1366" i="8" s="1"/>
  <c r="WLU1360" i="8"/>
  <c r="WLU1366" i="8" s="1"/>
  <c r="WLT1360" i="8"/>
  <c r="WLT1366" i="8" s="1"/>
  <c r="WLG1360" i="8"/>
  <c r="WLG1366" i="8" s="1"/>
  <c r="WLF1360" i="8"/>
  <c r="WLF1366" i="8" s="1"/>
  <c r="WLE1360" i="8"/>
  <c r="WLE1366" i="8" s="1"/>
  <c r="WLD1360" i="8"/>
  <c r="WLD1366" i="8" s="1"/>
  <c r="WKQ1360" i="8"/>
  <c r="WKQ1366" i="8" s="1"/>
  <c r="WKP1360" i="8"/>
  <c r="WKP1366" i="8" s="1"/>
  <c r="WKO1360" i="8"/>
  <c r="WKO1366" i="8" s="1"/>
  <c r="WKN1360" i="8"/>
  <c r="WKN1366" i="8" s="1"/>
  <c r="WKA1360" i="8"/>
  <c r="WKA1366" i="8" s="1"/>
  <c r="WJZ1360" i="8"/>
  <c r="WJZ1366" i="8" s="1"/>
  <c r="WJY1360" i="8"/>
  <c r="WJY1366" i="8" s="1"/>
  <c r="WJX1360" i="8"/>
  <c r="WJX1366" i="8" s="1"/>
  <c r="WJK1360" i="8"/>
  <c r="WJK1366" i="8" s="1"/>
  <c r="WJJ1360" i="8"/>
  <c r="WJJ1366" i="8" s="1"/>
  <c r="WJI1360" i="8"/>
  <c r="WJI1366" i="8" s="1"/>
  <c r="WJH1360" i="8"/>
  <c r="WJH1366" i="8" s="1"/>
  <c r="WIU1360" i="8"/>
  <c r="WIU1366" i="8" s="1"/>
  <c r="WIT1360" i="8"/>
  <c r="WIT1366" i="8" s="1"/>
  <c r="WIS1360" i="8"/>
  <c r="WIS1366" i="8" s="1"/>
  <c r="WIR1360" i="8"/>
  <c r="WIR1366" i="8" s="1"/>
  <c r="WIE1360" i="8"/>
  <c r="WIE1366" i="8" s="1"/>
  <c r="WID1360" i="8"/>
  <c r="WID1366" i="8" s="1"/>
  <c r="WIC1360" i="8"/>
  <c r="WIC1366" i="8" s="1"/>
  <c r="WIB1360" i="8"/>
  <c r="WIB1366" i="8" s="1"/>
  <c r="WHO1360" i="8"/>
  <c r="WHO1366" i="8" s="1"/>
  <c r="WHN1360" i="8"/>
  <c r="WHN1366" i="8" s="1"/>
  <c r="WHM1360" i="8"/>
  <c r="WHM1366" i="8" s="1"/>
  <c r="WHL1360" i="8"/>
  <c r="WHL1366" i="8" s="1"/>
  <c r="WGY1360" i="8"/>
  <c r="WGY1366" i="8" s="1"/>
  <c r="WGX1360" i="8"/>
  <c r="WGX1366" i="8" s="1"/>
  <c r="WGW1360" i="8"/>
  <c r="WGW1366" i="8" s="1"/>
  <c r="WGV1360" i="8"/>
  <c r="WGV1366" i="8" s="1"/>
  <c r="WGI1360" i="8"/>
  <c r="WGI1366" i="8" s="1"/>
  <c r="WGH1360" i="8"/>
  <c r="WGH1366" i="8" s="1"/>
  <c r="WGG1360" i="8"/>
  <c r="WGG1366" i="8" s="1"/>
  <c r="WGF1360" i="8"/>
  <c r="WGF1366" i="8" s="1"/>
  <c r="WFS1360" i="8"/>
  <c r="WFS1366" i="8" s="1"/>
  <c r="WFR1360" i="8"/>
  <c r="WFR1366" i="8" s="1"/>
  <c r="WFQ1360" i="8"/>
  <c r="WFQ1366" i="8" s="1"/>
  <c r="WFP1360" i="8"/>
  <c r="WFP1366" i="8" s="1"/>
  <c r="WFC1360" i="8"/>
  <c r="WFC1366" i="8" s="1"/>
  <c r="WFB1360" i="8"/>
  <c r="WFB1366" i="8" s="1"/>
  <c r="WFA1360" i="8"/>
  <c r="WFA1366" i="8" s="1"/>
  <c r="WEZ1360" i="8"/>
  <c r="WEZ1366" i="8" s="1"/>
  <c r="WEM1360" i="8"/>
  <c r="WEM1366" i="8" s="1"/>
  <c r="WEL1360" i="8"/>
  <c r="WEL1366" i="8" s="1"/>
  <c r="WEK1360" i="8"/>
  <c r="WEK1366" i="8" s="1"/>
  <c r="WEJ1360" i="8"/>
  <c r="WEJ1366" i="8" s="1"/>
  <c r="WDW1360" i="8"/>
  <c r="WDW1366" i="8" s="1"/>
  <c r="WDV1360" i="8"/>
  <c r="WDV1366" i="8" s="1"/>
  <c r="WDU1360" i="8"/>
  <c r="WDU1366" i="8" s="1"/>
  <c r="WDT1360" i="8"/>
  <c r="WDT1366" i="8" s="1"/>
  <c r="WDG1360" i="8"/>
  <c r="WDG1366" i="8" s="1"/>
  <c r="WDF1360" i="8"/>
  <c r="WDF1366" i="8" s="1"/>
  <c r="WDE1360" i="8"/>
  <c r="WDE1366" i="8" s="1"/>
  <c r="WDD1360" i="8"/>
  <c r="WDD1366" i="8" s="1"/>
  <c r="WCQ1360" i="8"/>
  <c r="WCQ1366" i="8" s="1"/>
  <c r="WCP1360" i="8"/>
  <c r="WCP1366" i="8" s="1"/>
  <c r="WCO1360" i="8"/>
  <c r="WCO1366" i="8" s="1"/>
  <c r="WCN1360" i="8"/>
  <c r="WCN1366" i="8" s="1"/>
  <c r="WCA1360" i="8"/>
  <c r="WCA1366" i="8" s="1"/>
  <c r="WBZ1360" i="8"/>
  <c r="WBZ1366" i="8" s="1"/>
  <c r="WBY1360" i="8"/>
  <c r="WBY1366" i="8" s="1"/>
  <c r="WBX1360" i="8"/>
  <c r="WBX1366" i="8" s="1"/>
  <c r="WBK1360" i="8"/>
  <c r="WBK1366" i="8" s="1"/>
  <c r="WBJ1360" i="8"/>
  <c r="WBJ1366" i="8" s="1"/>
  <c r="WBI1360" i="8"/>
  <c r="WBI1366" i="8" s="1"/>
  <c r="WBH1360" i="8"/>
  <c r="WBH1366" i="8" s="1"/>
  <c r="WAU1360" i="8"/>
  <c r="WAU1366" i="8" s="1"/>
  <c r="WAT1360" i="8"/>
  <c r="WAT1366" i="8" s="1"/>
  <c r="WAS1360" i="8"/>
  <c r="WAS1366" i="8" s="1"/>
  <c r="WAR1360" i="8"/>
  <c r="WAR1366" i="8" s="1"/>
  <c r="WAE1360" i="8"/>
  <c r="WAE1366" i="8" s="1"/>
  <c r="WAD1360" i="8"/>
  <c r="WAD1366" i="8" s="1"/>
  <c r="WAC1360" i="8"/>
  <c r="WAC1366" i="8" s="1"/>
  <c r="WAB1360" i="8"/>
  <c r="WAB1366" i="8" s="1"/>
  <c r="VZO1360" i="8"/>
  <c r="VZO1366" i="8" s="1"/>
  <c r="VZN1360" i="8"/>
  <c r="VZN1366" i="8" s="1"/>
  <c r="VZM1360" i="8"/>
  <c r="VZM1366" i="8" s="1"/>
  <c r="VZL1360" i="8"/>
  <c r="VZL1366" i="8" s="1"/>
  <c r="VYY1360" i="8"/>
  <c r="VYY1366" i="8" s="1"/>
  <c r="VYX1360" i="8"/>
  <c r="VYX1366" i="8" s="1"/>
  <c r="VYW1360" i="8"/>
  <c r="VYW1366" i="8" s="1"/>
  <c r="VYV1360" i="8"/>
  <c r="VYV1366" i="8" s="1"/>
  <c r="VYI1360" i="8"/>
  <c r="VYI1366" i="8" s="1"/>
  <c r="VYH1360" i="8"/>
  <c r="VYH1366" i="8" s="1"/>
  <c r="VYG1360" i="8"/>
  <c r="VYG1366" i="8" s="1"/>
  <c r="VYF1360" i="8"/>
  <c r="VYF1366" i="8" s="1"/>
  <c r="VXS1360" i="8"/>
  <c r="VXS1366" i="8" s="1"/>
  <c r="VXR1360" i="8"/>
  <c r="VXR1366" i="8" s="1"/>
  <c r="VXQ1360" i="8"/>
  <c r="VXQ1366" i="8" s="1"/>
  <c r="VXP1360" i="8"/>
  <c r="VXP1366" i="8" s="1"/>
  <c r="VXC1360" i="8"/>
  <c r="VXC1366" i="8" s="1"/>
  <c r="VXB1360" i="8"/>
  <c r="VXB1366" i="8" s="1"/>
  <c r="VXA1360" i="8"/>
  <c r="VXA1366" i="8" s="1"/>
  <c r="VWZ1360" i="8"/>
  <c r="VWZ1366" i="8" s="1"/>
  <c r="VWM1360" i="8"/>
  <c r="VWM1366" i="8" s="1"/>
  <c r="VWL1360" i="8"/>
  <c r="VWL1366" i="8" s="1"/>
  <c r="VWK1360" i="8"/>
  <c r="VWK1366" i="8" s="1"/>
  <c r="VWJ1360" i="8"/>
  <c r="VWJ1366" i="8" s="1"/>
  <c r="VVW1360" i="8"/>
  <c r="VVW1366" i="8" s="1"/>
  <c r="VVV1360" i="8"/>
  <c r="VVV1366" i="8" s="1"/>
  <c r="VVU1360" i="8"/>
  <c r="VVU1366" i="8" s="1"/>
  <c r="VVT1360" i="8"/>
  <c r="VVT1366" i="8" s="1"/>
  <c r="VVG1360" i="8"/>
  <c r="VVG1366" i="8" s="1"/>
  <c r="VVF1360" i="8"/>
  <c r="VVF1366" i="8" s="1"/>
  <c r="VVE1360" i="8"/>
  <c r="VVE1366" i="8" s="1"/>
  <c r="VVD1360" i="8"/>
  <c r="VVD1366" i="8" s="1"/>
  <c r="VUQ1360" i="8"/>
  <c r="VUQ1366" i="8" s="1"/>
  <c r="VUP1360" i="8"/>
  <c r="VUP1366" i="8" s="1"/>
  <c r="VUO1360" i="8"/>
  <c r="VUO1366" i="8" s="1"/>
  <c r="VUN1360" i="8"/>
  <c r="VUN1366" i="8" s="1"/>
  <c r="VUA1360" i="8"/>
  <c r="VUA1366" i="8" s="1"/>
  <c r="VTZ1360" i="8"/>
  <c r="VTZ1366" i="8" s="1"/>
  <c r="VTY1360" i="8"/>
  <c r="VTY1366" i="8" s="1"/>
  <c r="VTX1360" i="8"/>
  <c r="VTX1366" i="8" s="1"/>
  <c r="VTK1360" i="8"/>
  <c r="VTK1366" i="8" s="1"/>
  <c r="VTJ1360" i="8"/>
  <c r="VTJ1366" i="8" s="1"/>
  <c r="VTI1360" i="8"/>
  <c r="VTI1366" i="8" s="1"/>
  <c r="VTH1360" i="8"/>
  <c r="VTH1366" i="8" s="1"/>
  <c r="VSU1360" i="8"/>
  <c r="VSU1366" i="8" s="1"/>
  <c r="VST1360" i="8"/>
  <c r="VST1366" i="8" s="1"/>
  <c r="VSS1360" i="8"/>
  <c r="VSS1366" i="8" s="1"/>
  <c r="VSR1360" i="8"/>
  <c r="VSR1366" i="8" s="1"/>
  <c r="VSE1360" i="8"/>
  <c r="VSE1366" i="8" s="1"/>
  <c r="VSD1360" i="8"/>
  <c r="VSD1366" i="8" s="1"/>
  <c r="VSC1360" i="8"/>
  <c r="VSC1366" i="8" s="1"/>
  <c r="VSB1360" i="8"/>
  <c r="VSB1366" i="8" s="1"/>
  <c r="VRO1360" i="8"/>
  <c r="VRO1366" i="8" s="1"/>
  <c r="VRN1360" i="8"/>
  <c r="VRN1366" i="8" s="1"/>
  <c r="VRM1360" i="8"/>
  <c r="VRM1366" i="8" s="1"/>
  <c r="VRL1360" i="8"/>
  <c r="VRL1366" i="8" s="1"/>
  <c r="VQY1360" i="8"/>
  <c r="VQY1366" i="8" s="1"/>
  <c r="VQX1360" i="8"/>
  <c r="VQX1366" i="8" s="1"/>
  <c r="VQW1360" i="8"/>
  <c r="VQW1366" i="8" s="1"/>
  <c r="VQV1360" i="8"/>
  <c r="VQV1366" i="8" s="1"/>
  <c r="VQI1360" i="8"/>
  <c r="VQI1366" i="8" s="1"/>
  <c r="VQH1360" i="8"/>
  <c r="VQH1366" i="8" s="1"/>
  <c r="VQG1360" i="8"/>
  <c r="VQG1366" i="8" s="1"/>
  <c r="VQF1360" i="8"/>
  <c r="VQF1366" i="8" s="1"/>
  <c r="VPS1360" i="8"/>
  <c r="VPS1366" i="8" s="1"/>
  <c r="VPR1360" i="8"/>
  <c r="VPR1366" i="8" s="1"/>
  <c r="VPQ1360" i="8"/>
  <c r="VPQ1366" i="8" s="1"/>
  <c r="VPP1360" i="8"/>
  <c r="VPP1366" i="8" s="1"/>
  <c r="VPC1360" i="8"/>
  <c r="VPC1366" i="8" s="1"/>
  <c r="VPB1360" i="8"/>
  <c r="VPB1366" i="8" s="1"/>
  <c r="VPA1360" i="8"/>
  <c r="VPA1366" i="8" s="1"/>
  <c r="VOZ1360" i="8"/>
  <c r="VOZ1366" i="8" s="1"/>
  <c r="VOM1360" i="8"/>
  <c r="VOM1366" i="8" s="1"/>
  <c r="VOL1360" i="8"/>
  <c r="VOL1366" i="8" s="1"/>
  <c r="VOK1360" i="8"/>
  <c r="VOK1366" i="8" s="1"/>
  <c r="VOJ1360" i="8"/>
  <c r="VOJ1366" i="8" s="1"/>
  <c r="VNW1360" i="8"/>
  <c r="VNW1366" i="8" s="1"/>
  <c r="VNV1360" i="8"/>
  <c r="VNV1366" i="8" s="1"/>
  <c r="VNU1360" i="8"/>
  <c r="VNU1366" i="8" s="1"/>
  <c r="VNT1360" i="8"/>
  <c r="VNT1366" i="8" s="1"/>
  <c r="VNG1360" i="8"/>
  <c r="VNG1366" i="8" s="1"/>
  <c r="VNF1360" i="8"/>
  <c r="VNF1366" i="8" s="1"/>
  <c r="VNE1360" i="8"/>
  <c r="VNE1366" i="8" s="1"/>
  <c r="VND1360" i="8"/>
  <c r="VND1366" i="8" s="1"/>
  <c r="VMQ1360" i="8"/>
  <c r="VMQ1366" i="8" s="1"/>
  <c r="VMP1360" i="8"/>
  <c r="VMP1366" i="8" s="1"/>
  <c r="VMO1360" i="8"/>
  <c r="VMO1366" i="8" s="1"/>
  <c r="VMN1360" i="8"/>
  <c r="VMN1366" i="8" s="1"/>
  <c r="VMA1360" i="8"/>
  <c r="VMA1366" i="8" s="1"/>
  <c r="VLZ1360" i="8"/>
  <c r="VLZ1366" i="8" s="1"/>
  <c r="VLY1360" i="8"/>
  <c r="VLY1366" i="8" s="1"/>
  <c r="VLX1360" i="8"/>
  <c r="VLX1366" i="8" s="1"/>
  <c r="VLK1360" i="8"/>
  <c r="VLK1366" i="8" s="1"/>
  <c r="VLJ1360" i="8"/>
  <c r="VLJ1366" i="8" s="1"/>
  <c r="VLI1360" i="8"/>
  <c r="VLI1366" i="8" s="1"/>
  <c r="VLH1360" i="8"/>
  <c r="VLH1366" i="8" s="1"/>
  <c r="VKU1360" i="8"/>
  <c r="VKU1366" i="8" s="1"/>
  <c r="VKT1360" i="8"/>
  <c r="VKT1366" i="8" s="1"/>
  <c r="VKS1360" i="8"/>
  <c r="VKS1366" i="8" s="1"/>
  <c r="VKR1360" i="8"/>
  <c r="VKR1366" i="8" s="1"/>
  <c r="VKE1360" i="8"/>
  <c r="VKE1366" i="8" s="1"/>
  <c r="VKD1360" i="8"/>
  <c r="VKD1366" i="8" s="1"/>
  <c r="VKC1360" i="8"/>
  <c r="VKC1366" i="8" s="1"/>
  <c r="VKB1360" i="8"/>
  <c r="VKB1366" i="8" s="1"/>
  <c r="VJO1360" i="8"/>
  <c r="VJO1366" i="8" s="1"/>
  <c r="VJN1360" i="8"/>
  <c r="VJN1366" i="8" s="1"/>
  <c r="VJM1360" i="8"/>
  <c r="VJM1366" i="8" s="1"/>
  <c r="VJL1360" i="8"/>
  <c r="VJL1366" i="8" s="1"/>
  <c r="VIY1360" i="8"/>
  <c r="VIY1366" i="8" s="1"/>
  <c r="VIX1360" i="8"/>
  <c r="VIX1366" i="8" s="1"/>
  <c r="VIW1360" i="8"/>
  <c r="VIW1366" i="8" s="1"/>
  <c r="VIV1360" i="8"/>
  <c r="VIV1366" i="8" s="1"/>
  <c r="VII1360" i="8"/>
  <c r="VII1366" i="8" s="1"/>
  <c r="VIH1360" i="8"/>
  <c r="VIH1366" i="8" s="1"/>
  <c r="VIG1360" i="8"/>
  <c r="VIG1366" i="8" s="1"/>
  <c r="VIF1360" i="8"/>
  <c r="VIF1366" i="8" s="1"/>
  <c r="VHS1360" i="8"/>
  <c r="VHS1366" i="8" s="1"/>
  <c r="VHR1360" i="8"/>
  <c r="VHR1366" i="8" s="1"/>
  <c r="VHQ1360" i="8"/>
  <c r="VHQ1366" i="8" s="1"/>
  <c r="VHP1360" i="8"/>
  <c r="VHP1366" i="8" s="1"/>
  <c r="VHC1360" i="8"/>
  <c r="VHC1366" i="8" s="1"/>
  <c r="VHB1360" i="8"/>
  <c r="VHB1366" i="8" s="1"/>
  <c r="VHA1360" i="8"/>
  <c r="VHA1366" i="8" s="1"/>
  <c r="VGZ1360" i="8"/>
  <c r="VGZ1366" i="8" s="1"/>
  <c r="VGM1360" i="8"/>
  <c r="VGM1366" i="8" s="1"/>
  <c r="VGL1360" i="8"/>
  <c r="VGL1366" i="8" s="1"/>
  <c r="VGK1360" i="8"/>
  <c r="VGK1366" i="8" s="1"/>
  <c r="VGJ1360" i="8"/>
  <c r="VGJ1366" i="8" s="1"/>
  <c r="VFW1360" i="8"/>
  <c r="VFW1366" i="8" s="1"/>
  <c r="VFV1360" i="8"/>
  <c r="VFV1366" i="8" s="1"/>
  <c r="VFU1360" i="8"/>
  <c r="VFU1366" i="8" s="1"/>
  <c r="VFT1360" i="8"/>
  <c r="VFT1366" i="8" s="1"/>
  <c r="VFG1360" i="8"/>
  <c r="VFG1366" i="8" s="1"/>
  <c r="VFF1360" i="8"/>
  <c r="VFF1366" i="8" s="1"/>
  <c r="VFE1360" i="8"/>
  <c r="VFE1366" i="8" s="1"/>
  <c r="VFD1360" i="8"/>
  <c r="VFD1366" i="8" s="1"/>
  <c r="VEQ1360" i="8"/>
  <c r="VEQ1366" i="8" s="1"/>
  <c r="VEP1360" i="8"/>
  <c r="VEP1366" i="8" s="1"/>
  <c r="VEO1360" i="8"/>
  <c r="VEO1366" i="8" s="1"/>
  <c r="VEN1360" i="8"/>
  <c r="VEN1366" i="8" s="1"/>
  <c r="VEA1360" i="8"/>
  <c r="VEA1366" i="8" s="1"/>
  <c r="VDZ1360" i="8"/>
  <c r="VDZ1366" i="8" s="1"/>
  <c r="VDY1360" i="8"/>
  <c r="VDY1366" i="8" s="1"/>
  <c r="VDX1360" i="8"/>
  <c r="VDX1366" i="8" s="1"/>
  <c r="VDK1360" i="8"/>
  <c r="VDK1366" i="8" s="1"/>
  <c r="VDJ1360" i="8"/>
  <c r="VDJ1366" i="8" s="1"/>
  <c r="VDI1360" i="8"/>
  <c r="VDI1366" i="8" s="1"/>
  <c r="VDH1360" i="8"/>
  <c r="VDH1366" i="8" s="1"/>
  <c r="VCU1360" i="8"/>
  <c r="VCU1366" i="8" s="1"/>
  <c r="VCT1360" i="8"/>
  <c r="VCT1366" i="8" s="1"/>
  <c r="VCS1360" i="8"/>
  <c r="VCS1366" i="8" s="1"/>
  <c r="VCR1360" i="8"/>
  <c r="VCR1366" i="8" s="1"/>
  <c r="VCE1360" i="8"/>
  <c r="VCE1366" i="8" s="1"/>
  <c r="VCD1360" i="8"/>
  <c r="VCD1366" i="8" s="1"/>
  <c r="VCC1360" i="8"/>
  <c r="VCC1366" i="8" s="1"/>
  <c r="VCB1360" i="8"/>
  <c r="VCB1366" i="8" s="1"/>
  <c r="VBO1360" i="8"/>
  <c r="VBO1366" i="8" s="1"/>
  <c r="VBN1360" i="8"/>
  <c r="VBN1366" i="8" s="1"/>
  <c r="VBM1360" i="8"/>
  <c r="VBM1366" i="8" s="1"/>
  <c r="VBL1360" i="8"/>
  <c r="VBL1366" i="8" s="1"/>
  <c r="VAY1360" i="8"/>
  <c r="VAY1366" i="8" s="1"/>
  <c r="VAX1360" i="8"/>
  <c r="VAX1366" i="8" s="1"/>
  <c r="VAW1360" i="8"/>
  <c r="VAW1366" i="8" s="1"/>
  <c r="VAV1360" i="8"/>
  <c r="VAV1366" i="8" s="1"/>
  <c r="VAI1360" i="8"/>
  <c r="VAI1366" i="8" s="1"/>
  <c r="VAH1360" i="8"/>
  <c r="VAH1366" i="8" s="1"/>
  <c r="VAG1360" i="8"/>
  <c r="VAG1366" i="8" s="1"/>
  <c r="VAF1360" i="8"/>
  <c r="VAF1366" i="8" s="1"/>
  <c r="UZS1360" i="8"/>
  <c r="UZS1366" i="8" s="1"/>
  <c r="UZR1360" i="8"/>
  <c r="UZR1366" i="8" s="1"/>
  <c r="UZQ1360" i="8"/>
  <c r="UZQ1366" i="8" s="1"/>
  <c r="UZP1360" i="8"/>
  <c r="UZP1366" i="8" s="1"/>
  <c r="UZC1360" i="8"/>
  <c r="UZC1366" i="8" s="1"/>
  <c r="UZB1360" i="8"/>
  <c r="UZB1366" i="8" s="1"/>
  <c r="UZA1360" i="8"/>
  <c r="UZA1366" i="8" s="1"/>
  <c r="UYZ1360" i="8"/>
  <c r="UYZ1366" i="8" s="1"/>
  <c r="UYM1360" i="8"/>
  <c r="UYM1366" i="8" s="1"/>
  <c r="UYL1360" i="8"/>
  <c r="UYL1366" i="8" s="1"/>
  <c r="UYK1360" i="8"/>
  <c r="UYK1366" i="8" s="1"/>
  <c r="UYJ1360" i="8"/>
  <c r="UYJ1366" i="8" s="1"/>
  <c r="UXW1360" i="8"/>
  <c r="UXW1366" i="8" s="1"/>
  <c r="UXV1360" i="8"/>
  <c r="UXV1366" i="8" s="1"/>
  <c r="UXU1360" i="8"/>
  <c r="UXU1366" i="8" s="1"/>
  <c r="UXT1360" i="8"/>
  <c r="UXT1366" i="8" s="1"/>
  <c r="UXG1360" i="8"/>
  <c r="UXG1366" i="8" s="1"/>
  <c r="UXF1360" i="8"/>
  <c r="UXF1366" i="8" s="1"/>
  <c r="UXE1360" i="8"/>
  <c r="UXE1366" i="8" s="1"/>
  <c r="UXD1360" i="8"/>
  <c r="UXD1366" i="8" s="1"/>
  <c r="UWQ1360" i="8"/>
  <c r="UWQ1366" i="8" s="1"/>
  <c r="UWP1360" i="8"/>
  <c r="UWP1366" i="8" s="1"/>
  <c r="UWO1360" i="8"/>
  <c r="UWO1366" i="8" s="1"/>
  <c r="UWN1360" i="8"/>
  <c r="UWN1366" i="8" s="1"/>
  <c r="UWA1360" i="8"/>
  <c r="UWA1366" i="8" s="1"/>
  <c r="UVZ1360" i="8"/>
  <c r="UVZ1366" i="8" s="1"/>
  <c r="UVY1360" i="8"/>
  <c r="UVY1366" i="8" s="1"/>
  <c r="UVX1360" i="8"/>
  <c r="UVX1366" i="8" s="1"/>
  <c r="UVK1360" i="8"/>
  <c r="UVK1366" i="8" s="1"/>
  <c r="UVJ1360" i="8"/>
  <c r="UVJ1366" i="8" s="1"/>
  <c r="UVI1360" i="8"/>
  <c r="UVI1366" i="8" s="1"/>
  <c r="UVH1360" i="8"/>
  <c r="UVH1366" i="8" s="1"/>
  <c r="UUU1360" i="8"/>
  <c r="UUU1366" i="8" s="1"/>
  <c r="UUT1360" i="8"/>
  <c r="UUT1366" i="8" s="1"/>
  <c r="UUS1360" i="8"/>
  <c r="UUS1366" i="8" s="1"/>
  <c r="UUR1360" i="8"/>
  <c r="UUR1366" i="8" s="1"/>
  <c r="UUE1360" i="8"/>
  <c r="UUE1366" i="8" s="1"/>
  <c r="UUD1360" i="8"/>
  <c r="UUD1366" i="8" s="1"/>
  <c r="UUC1360" i="8"/>
  <c r="UUC1366" i="8" s="1"/>
  <c r="UUB1360" i="8"/>
  <c r="UUB1366" i="8" s="1"/>
  <c r="UTO1360" i="8"/>
  <c r="UTO1366" i="8" s="1"/>
  <c r="UTN1360" i="8"/>
  <c r="UTN1366" i="8" s="1"/>
  <c r="UTM1360" i="8"/>
  <c r="UTM1366" i="8" s="1"/>
  <c r="UTL1360" i="8"/>
  <c r="UTL1366" i="8" s="1"/>
  <c r="USY1360" i="8"/>
  <c r="USY1366" i="8" s="1"/>
  <c r="USX1360" i="8"/>
  <c r="USX1366" i="8" s="1"/>
  <c r="USW1360" i="8"/>
  <c r="USW1366" i="8" s="1"/>
  <c r="USV1360" i="8"/>
  <c r="USV1366" i="8" s="1"/>
  <c r="USI1360" i="8"/>
  <c r="USI1366" i="8" s="1"/>
  <c r="USH1360" i="8"/>
  <c r="USH1366" i="8" s="1"/>
  <c r="USG1360" i="8"/>
  <c r="USG1366" i="8" s="1"/>
  <c r="USF1360" i="8"/>
  <c r="USF1366" i="8" s="1"/>
  <c r="URS1360" i="8"/>
  <c r="URS1366" i="8" s="1"/>
  <c r="URR1360" i="8"/>
  <c r="URR1366" i="8" s="1"/>
  <c r="URQ1360" i="8"/>
  <c r="URQ1366" i="8" s="1"/>
  <c r="URP1360" i="8"/>
  <c r="URP1366" i="8" s="1"/>
  <c r="URC1360" i="8"/>
  <c r="URC1366" i="8" s="1"/>
  <c r="URB1360" i="8"/>
  <c r="URB1366" i="8" s="1"/>
  <c r="URA1360" i="8"/>
  <c r="URA1366" i="8" s="1"/>
  <c r="UQZ1360" i="8"/>
  <c r="UQZ1366" i="8" s="1"/>
  <c r="UQM1360" i="8"/>
  <c r="UQM1366" i="8" s="1"/>
  <c r="UQL1360" i="8"/>
  <c r="UQL1366" i="8" s="1"/>
  <c r="UQK1360" i="8"/>
  <c r="UQK1366" i="8" s="1"/>
  <c r="UQJ1360" i="8"/>
  <c r="UQJ1366" i="8" s="1"/>
  <c r="UPW1360" i="8"/>
  <c r="UPW1366" i="8" s="1"/>
  <c r="UPV1360" i="8"/>
  <c r="UPV1366" i="8" s="1"/>
  <c r="UPU1360" i="8"/>
  <c r="UPU1366" i="8" s="1"/>
  <c r="UPT1360" i="8"/>
  <c r="UPT1366" i="8" s="1"/>
  <c r="UPG1360" i="8"/>
  <c r="UPG1366" i="8" s="1"/>
  <c r="UPF1360" i="8"/>
  <c r="UPF1366" i="8" s="1"/>
  <c r="UPE1360" i="8"/>
  <c r="UPE1366" i="8" s="1"/>
  <c r="UPD1360" i="8"/>
  <c r="UPD1366" i="8" s="1"/>
  <c r="UOQ1360" i="8"/>
  <c r="UOQ1366" i="8" s="1"/>
  <c r="UOP1360" i="8"/>
  <c r="UOP1366" i="8" s="1"/>
  <c r="UOO1360" i="8"/>
  <c r="UOO1366" i="8" s="1"/>
  <c r="UON1360" i="8"/>
  <c r="UON1366" i="8" s="1"/>
  <c r="UOA1360" i="8"/>
  <c r="UOA1366" i="8" s="1"/>
  <c r="UNZ1360" i="8"/>
  <c r="UNZ1366" i="8" s="1"/>
  <c r="UNY1360" i="8"/>
  <c r="UNY1366" i="8" s="1"/>
  <c r="UNX1360" i="8"/>
  <c r="UNX1366" i="8" s="1"/>
  <c r="UNK1360" i="8"/>
  <c r="UNK1366" i="8" s="1"/>
  <c r="UNJ1360" i="8"/>
  <c r="UNJ1366" i="8" s="1"/>
  <c r="UNI1360" i="8"/>
  <c r="UNI1366" i="8" s="1"/>
  <c r="UNH1360" i="8"/>
  <c r="UNH1366" i="8" s="1"/>
  <c r="UMU1360" i="8"/>
  <c r="UMU1366" i="8" s="1"/>
  <c r="UMT1360" i="8"/>
  <c r="UMT1366" i="8" s="1"/>
  <c r="UMS1360" i="8"/>
  <c r="UMS1366" i="8" s="1"/>
  <c r="UMR1360" i="8"/>
  <c r="UMR1366" i="8" s="1"/>
  <c r="UME1360" i="8"/>
  <c r="UME1366" i="8" s="1"/>
  <c r="UMD1360" i="8"/>
  <c r="UMD1366" i="8" s="1"/>
  <c r="UMC1360" i="8"/>
  <c r="UMC1366" i="8" s="1"/>
  <c r="UMB1360" i="8"/>
  <c r="UMB1366" i="8" s="1"/>
  <c r="ULO1360" i="8"/>
  <c r="ULO1366" i="8" s="1"/>
  <c r="ULN1360" i="8"/>
  <c r="ULN1366" i="8" s="1"/>
  <c r="ULM1360" i="8"/>
  <c r="ULM1366" i="8" s="1"/>
  <c r="ULL1360" i="8"/>
  <c r="ULL1366" i="8" s="1"/>
  <c r="UKY1360" i="8"/>
  <c r="UKY1366" i="8" s="1"/>
  <c r="UKX1360" i="8"/>
  <c r="UKX1366" i="8" s="1"/>
  <c r="UKW1360" i="8"/>
  <c r="UKW1366" i="8" s="1"/>
  <c r="UKV1360" i="8"/>
  <c r="UKV1366" i="8" s="1"/>
  <c r="UKI1360" i="8"/>
  <c r="UKI1366" i="8" s="1"/>
  <c r="UKH1360" i="8"/>
  <c r="UKH1366" i="8" s="1"/>
  <c r="UKG1360" i="8"/>
  <c r="UKG1366" i="8" s="1"/>
  <c r="UKF1360" i="8"/>
  <c r="UKF1366" i="8" s="1"/>
  <c r="UJS1360" i="8"/>
  <c r="UJS1366" i="8" s="1"/>
  <c r="UJR1360" i="8"/>
  <c r="UJR1366" i="8" s="1"/>
  <c r="UJQ1360" i="8"/>
  <c r="UJQ1366" i="8" s="1"/>
  <c r="UJP1360" i="8"/>
  <c r="UJP1366" i="8" s="1"/>
  <c r="UJC1360" i="8"/>
  <c r="UJC1366" i="8" s="1"/>
  <c r="UJB1360" i="8"/>
  <c r="UJB1366" i="8" s="1"/>
  <c r="UJA1360" i="8"/>
  <c r="UJA1366" i="8" s="1"/>
  <c r="UIZ1360" i="8"/>
  <c r="UIZ1366" i="8" s="1"/>
  <c r="UIM1360" i="8"/>
  <c r="UIM1366" i="8" s="1"/>
  <c r="UIL1360" i="8"/>
  <c r="UIL1366" i="8" s="1"/>
  <c r="UIK1360" i="8"/>
  <c r="UIK1366" i="8" s="1"/>
  <c r="UIJ1360" i="8"/>
  <c r="UIJ1366" i="8" s="1"/>
  <c r="UHW1360" i="8"/>
  <c r="UHW1366" i="8" s="1"/>
  <c r="UHV1360" i="8"/>
  <c r="UHV1366" i="8" s="1"/>
  <c r="UHU1360" i="8"/>
  <c r="UHU1366" i="8" s="1"/>
  <c r="UHT1360" i="8"/>
  <c r="UHT1366" i="8" s="1"/>
  <c r="UHG1360" i="8"/>
  <c r="UHG1366" i="8" s="1"/>
  <c r="UHF1360" i="8"/>
  <c r="UHF1366" i="8" s="1"/>
  <c r="UHE1360" i="8"/>
  <c r="UHE1366" i="8" s="1"/>
  <c r="UHD1360" i="8"/>
  <c r="UHD1366" i="8" s="1"/>
  <c r="UGQ1360" i="8"/>
  <c r="UGQ1366" i="8" s="1"/>
  <c r="UGP1360" i="8"/>
  <c r="UGP1366" i="8" s="1"/>
  <c r="UGO1360" i="8"/>
  <c r="UGO1366" i="8" s="1"/>
  <c r="UGN1360" i="8"/>
  <c r="UGN1366" i="8" s="1"/>
  <c r="UGA1360" i="8"/>
  <c r="UGA1366" i="8" s="1"/>
  <c r="UFZ1360" i="8"/>
  <c r="UFZ1366" i="8" s="1"/>
  <c r="UFY1360" i="8"/>
  <c r="UFY1366" i="8" s="1"/>
  <c r="UFX1360" i="8"/>
  <c r="UFX1366" i="8" s="1"/>
  <c r="UFK1360" i="8"/>
  <c r="UFK1366" i="8" s="1"/>
  <c r="UFJ1360" i="8"/>
  <c r="UFJ1366" i="8" s="1"/>
  <c r="UFI1360" i="8"/>
  <c r="UFI1366" i="8" s="1"/>
  <c r="UFH1360" i="8"/>
  <c r="UFH1366" i="8" s="1"/>
  <c r="UEU1360" i="8"/>
  <c r="UEU1366" i="8" s="1"/>
  <c r="UET1360" i="8"/>
  <c r="UET1366" i="8" s="1"/>
  <c r="UES1360" i="8"/>
  <c r="UES1366" i="8" s="1"/>
  <c r="UER1360" i="8"/>
  <c r="UER1366" i="8" s="1"/>
  <c r="UEE1360" i="8"/>
  <c r="UEE1366" i="8" s="1"/>
  <c r="UED1360" i="8"/>
  <c r="UED1366" i="8" s="1"/>
  <c r="UEC1360" i="8"/>
  <c r="UEC1366" i="8" s="1"/>
  <c r="UEB1360" i="8"/>
  <c r="UEB1366" i="8" s="1"/>
  <c r="UDO1360" i="8"/>
  <c r="UDO1366" i="8" s="1"/>
  <c r="UDN1360" i="8"/>
  <c r="UDN1366" i="8" s="1"/>
  <c r="UDM1360" i="8"/>
  <c r="UDM1366" i="8" s="1"/>
  <c r="UDL1360" i="8"/>
  <c r="UDL1366" i="8" s="1"/>
  <c r="UCY1360" i="8"/>
  <c r="UCY1366" i="8" s="1"/>
  <c r="UCX1360" i="8"/>
  <c r="UCX1366" i="8" s="1"/>
  <c r="UCW1360" i="8"/>
  <c r="UCW1366" i="8" s="1"/>
  <c r="UCV1360" i="8"/>
  <c r="UCV1366" i="8" s="1"/>
  <c r="UCI1360" i="8"/>
  <c r="UCI1366" i="8" s="1"/>
  <c r="UCH1360" i="8"/>
  <c r="UCH1366" i="8" s="1"/>
  <c r="UCG1360" i="8"/>
  <c r="UCG1366" i="8" s="1"/>
  <c r="UCF1360" i="8"/>
  <c r="UCF1366" i="8" s="1"/>
  <c r="UBS1360" i="8"/>
  <c r="UBS1366" i="8" s="1"/>
  <c r="UBR1360" i="8"/>
  <c r="UBR1366" i="8" s="1"/>
  <c r="UBQ1360" i="8"/>
  <c r="UBQ1366" i="8" s="1"/>
  <c r="UBP1360" i="8"/>
  <c r="UBP1366" i="8" s="1"/>
  <c r="UBC1360" i="8"/>
  <c r="UBC1366" i="8" s="1"/>
  <c r="UBB1360" i="8"/>
  <c r="UBB1366" i="8" s="1"/>
  <c r="UBA1360" i="8"/>
  <c r="UBA1366" i="8" s="1"/>
  <c r="UAZ1360" i="8"/>
  <c r="UAZ1366" i="8" s="1"/>
  <c r="UAM1360" i="8"/>
  <c r="UAM1366" i="8" s="1"/>
  <c r="UAL1360" i="8"/>
  <c r="UAL1366" i="8" s="1"/>
  <c r="UAK1360" i="8"/>
  <c r="UAK1366" i="8" s="1"/>
  <c r="UAJ1360" i="8"/>
  <c r="UAJ1366" i="8" s="1"/>
  <c r="TZW1360" i="8"/>
  <c r="TZW1366" i="8" s="1"/>
  <c r="TZV1360" i="8"/>
  <c r="TZV1366" i="8" s="1"/>
  <c r="TZU1360" i="8"/>
  <c r="TZU1366" i="8" s="1"/>
  <c r="TZT1360" i="8"/>
  <c r="TZT1366" i="8" s="1"/>
  <c r="TZG1360" i="8"/>
  <c r="TZG1366" i="8" s="1"/>
  <c r="TZF1360" i="8"/>
  <c r="TZF1366" i="8" s="1"/>
  <c r="TZE1360" i="8"/>
  <c r="TZE1366" i="8" s="1"/>
  <c r="TZD1360" i="8"/>
  <c r="TZD1366" i="8" s="1"/>
  <c r="TYQ1360" i="8"/>
  <c r="TYQ1366" i="8" s="1"/>
  <c r="TYP1360" i="8"/>
  <c r="TYP1366" i="8" s="1"/>
  <c r="TYO1360" i="8"/>
  <c r="TYO1366" i="8" s="1"/>
  <c r="TYN1360" i="8"/>
  <c r="TYN1366" i="8" s="1"/>
  <c r="TYA1360" i="8"/>
  <c r="TYA1366" i="8" s="1"/>
  <c r="TXZ1360" i="8"/>
  <c r="TXZ1366" i="8" s="1"/>
  <c r="TXY1360" i="8"/>
  <c r="TXY1366" i="8" s="1"/>
  <c r="TXX1360" i="8"/>
  <c r="TXX1366" i="8" s="1"/>
  <c r="TXK1360" i="8"/>
  <c r="TXK1366" i="8" s="1"/>
  <c r="TXJ1360" i="8"/>
  <c r="TXJ1366" i="8" s="1"/>
  <c r="TXI1360" i="8"/>
  <c r="TXI1366" i="8" s="1"/>
  <c r="TXH1360" i="8"/>
  <c r="TXH1366" i="8" s="1"/>
  <c r="TWU1360" i="8"/>
  <c r="TWU1366" i="8" s="1"/>
  <c r="TWT1360" i="8"/>
  <c r="TWT1366" i="8" s="1"/>
  <c r="TWS1360" i="8"/>
  <c r="TWS1366" i="8" s="1"/>
  <c r="TWR1360" i="8"/>
  <c r="TWR1366" i="8" s="1"/>
  <c r="TWE1360" i="8"/>
  <c r="TWE1366" i="8" s="1"/>
  <c r="TWD1360" i="8"/>
  <c r="TWD1366" i="8" s="1"/>
  <c r="TWC1360" i="8"/>
  <c r="TWC1366" i="8" s="1"/>
  <c r="TWB1360" i="8"/>
  <c r="TWB1366" i="8" s="1"/>
  <c r="TVO1360" i="8"/>
  <c r="TVO1366" i="8" s="1"/>
  <c r="TVN1360" i="8"/>
  <c r="TVN1366" i="8" s="1"/>
  <c r="TVM1360" i="8"/>
  <c r="TVM1366" i="8" s="1"/>
  <c r="TVL1360" i="8"/>
  <c r="TVL1366" i="8" s="1"/>
  <c r="TUY1360" i="8"/>
  <c r="TUY1366" i="8" s="1"/>
  <c r="TUX1360" i="8"/>
  <c r="TUX1366" i="8" s="1"/>
  <c r="TUW1360" i="8"/>
  <c r="TUW1366" i="8" s="1"/>
  <c r="TUV1360" i="8"/>
  <c r="TUV1366" i="8" s="1"/>
  <c r="TUI1360" i="8"/>
  <c r="TUI1366" i="8" s="1"/>
  <c r="TUH1360" i="8"/>
  <c r="TUH1366" i="8" s="1"/>
  <c r="TUG1360" i="8"/>
  <c r="TUG1366" i="8" s="1"/>
  <c r="TUF1360" i="8"/>
  <c r="TUF1366" i="8" s="1"/>
  <c r="TTS1360" i="8"/>
  <c r="TTS1366" i="8" s="1"/>
  <c r="TTR1360" i="8"/>
  <c r="TTR1366" i="8" s="1"/>
  <c r="TTQ1360" i="8"/>
  <c r="TTQ1366" i="8" s="1"/>
  <c r="TTP1360" i="8"/>
  <c r="TTP1366" i="8" s="1"/>
  <c r="TTC1360" i="8"/>
  <c r="TTC1366" i="8" s="1"/>
  <c r="TTB1360" i="8"/>
  <c r="TTB1366" i="8" s="1"/>
  <c r="TTA1360" i="8"/>
  <c r="TTA1366" i="8" s="1"/>
  <c r="TSZ1360" i="8"/>
  <c r="TSZ1366" i="8" s="1"/>
  <c r="TSM1360" i="8"/>
  <c r="TSM1366" i="8" s="1"/>
  <c r="TSL1360" i="8"/>
  <c r="TSL1366" i="8" s="1"/>
  <c r="TSK1360" i="8"/>
  <c r="TSK1366" i="8" s="1"/>
  <c r="TSJ1360" i="8"/>
  <c r="TSJ1366" i="8" s="1"/>
  <c r="TRW1360" i="8"/>
  <c r="TRW1366" i="8" s="1"/>
  <c r="TRV1360" i="8"/>
  <c r="TRV1366" i="8" s="1"/>
  <c r="TRU1360" i="8"/>
  <c r="TRU1366" i="8" s="1"/>
  <c r="TRT1360" i="8"/>
  <c r="TRT1366" i="8" s="1"/>
  <c r="TRG1360" i="8"/>
  <c r="TRG1366" i="8" s="1"/>
  <c r="TRF1360" i="8"/>
  <c r="TRF1366" i="8" s="1"/>
  <c r="TRE1360" i="8"/>
  <c r="TRE1366" i="8" s="1"/>
  <c r="TRD1360" i="8"/>
  <c r="TRD1366" i="8" s="1"/>
  <c r="TQQ1360" i="8"/>
  <c r="TQQ1366" i="8" s="1"/>
  <c r="TQP1360" i="8"/>
  <c r="TQP1366" i="8" s="1"/>
  <c r="TQO1360" i="8"/>
  <c r="TQO1366" i="8" s="1"/>
  <c r="TQN1360" i="8"/>
  <c r="TQN1366" i="8" s="1"/>
  <c r="TQA1360" i="8"/>
  <c r="TQA1366" i="8" s="1"/>
  <c r="TPZ1360" i="8"/>
  <c r="TPZ1366" i="8" s="1"/>
  <c r="TPY1360" i="8"/>
  <c r="TPY1366" i="8" s="1"/>
  <c r="TPX1360" i="8"/>
  <c r="TPX1366" i="8" s="1"/>
  <c r="TPK1360" i="8"/>
  <c r="TPK1366" i="8" s="1"/>
  <c r="TPJ1360" i="8"/>
  <c r="TPJ1366" i="8" s="1"/>
  <c r="TPI1360" i="8"/>
  <c r="TPI1366" i="8" s="1"/>
  <c r="TPH1360" i="8"/>
  <c r="TPH1366" i="8" s="1"/>
  <c r="TOU1360" i="8"/>
  <c r="TOU1366" i="8" s="1"/>
  <c r="TOT1360" i="8"/>
  <c r="TOT1366" i="8" s="1"/>
  <c r="TOS1360" i="8"/>
  <c r="TOS1366" i="8" s="1"/>
  <c r="TOR1360" i="8"/>
  <c r="TOR1366" i="8" s="1"/>
  <c r="TOE1360" i="8"/>
  <c r="TOE1366" i="8" s="1"/>
  <c r="TOD1360" i="8"/>
  <c r="TOD1366" i="8" s="1"/>
  <c r="TOC1360" i="8"/>
  <c r="TOC1366" i="8" s="1"/>
  <c r="TOB1360" i="8"/>
  <c r="TOB1366" i="8" s="1"/>
  <c r="TNO1360" i="8"/>
  <c r="TNO1366" i="8" s="1"/>
  <c r="TNN1360" i="8"/>
  <c r="TNN1366" i="8" s="1"/>
  <c r="TNM1360" i="8"/>
  <c r="TNM1366" i="8" s="1"/>
  <c r="TNL1360" i="8"/>
  <c r="TNL1366" i="8" s="1"/>
  <c r="TMY1360" i="8"/>
  <c r="TMY1366" i="8" s="1"/>
  <c r="TMX1360" i="8"/>
  <c r="TMX1366" i="8" s="1"/>
  <c r="TMW1360" i="8"/>
  <c r="TMW1366" i="8" s="1"/>
  <c r="TMV1360" i="8"/>
  <c r="TMV1366" i="8" s="1"/>
  <c r="TMI1360" i="8"/>
  <c r="TMI1366" i="8" s="1"/>
  <c r="TMH1360" i="8"/>
  <c r="TMH1366" i="8" s="1"/>
  <c r="TMG1360" i="8"/>
  <c r="TMG1366" i="8" s="1"/>
  <c r="TMF1360" i="8"/>
  <c r="TMF1366" i="8" s="1"/>
  <c r="TLS1360" i="8"/>
  <c r="TLS1366" i="8" s="1"/>
  <c r="TLR1360" i="8"/>
  <c r="TLR1366" i="8" s="1"/>
  <c r="TLQ1360" i="8"/>
  <c r="TLQ1366" i="8" s="1"/>
  <c r="TLP1360" i="8"/>
  <c r="TLP1366" i="8" s="1"/>
  <c r="TLC1360" i="8"/>
  <c r="TLC1366" i="8" s="1"/>
  <c r="TLB1360" i="8"/>
  <c r="TLB1366" i="8" s="1"/>
  <c r="TLA1360" i="8"/>
  <c r="TLA1366" i="8" s="1"/>
  <c r="TKZ1360" i="8"/>
  <c r="TKZ1366" i="8" s="1"/>
  <c r="TKM1360" i="8"/>
  <c r="TKM1366" i="8" s="1"/>
  <c r="TKL1360" i="8"/>
  <c r="TKL1366" i="8" s="1"/>
  <c r="TKK1360" i="8"/>
  <c r="TKK1366" i="8" s="1"/>
  <c r="TKJ1360" i="8"/>
  <c r="TKJ1366" i="8" s="1"/>
  <c r="TJW1360" i="8"/>
  <c r="TJW1366" i="8" s="1"/>
  <c r="TJV1360" i="8"/>
  <c r="TJV1366" i="8" s="1"/>
  <c r="TJU1360" i="8"/>
  <c r="TJU1366" i="8" s="1"/>
  <c r="TJT1360" i="8"/>
  <c r="TJT1366" i="8" s="1"/>
  <c r="TJG1360" i="8"/>
  <c r="TJG1366" i="8" s="1"/>
  <c r="TJF1360" i="8"/>
  <c r="TJF1366" i="8" s="1"/>
  <c r="TJE1360" i="8"/>
  <c r="TJE1366" i="8" s="1"/>
  <c r="TJD1360" i="8"/>
  <c r="TJD1366" i="8" s="1"/>
  <c r="TIQ1360" i="8"/>
  <c r="TIQ1366" i="8" s="1"/>
  <c r="TIP1360" i="8"/>
  <c r="TIP1366" i="8" s="1"/>
  <c r="TIO1360" i="8"/>
  <c r="TIO1366" i="8" s="1"/>
  <c r="TIN1360" i="8"/>
  <c r="TIN1366" i="8" s="1"/>
  <c r="TIA1360" i="8"/>
  <c r="TIA1366" i="8" s="1"/>
  <c r="THZ1360" i="8"/>
  <c r="THZ1366" i="8" s="1"/>
  <c r="THY1360" i="8"/>
  <c r="THY1366" i="8" s="1"/>
  <c r="THX1360" i="8"/>
  <c r="THX1366" i="8" s="1"/>
  <c r="THK1360" i="8"/>
  <c r="THK1366" i="8" s="1"/>
  <c r="THJ1360" i="8"/>
  <c r="THJ1366" i="8" s="1"/>
  <c r="THI1360" i="8"/>
  <c r="THI1366" i="8" s="1"/>
  <c r="THH1360" i="8"/>
  <c r="THH1366" i="8" s="1"/>
  <c r="TGU1360" i="8"/>
  <c r="TGU1366" i="8" s="1"/>
  <c r="TGT1360" i="8"/>
  <c r="TGT1366" i="8" s="1"/>
  <c r="TGS1360" i="8"/>
  <c r="TGS1366" i="8" s="1"/>
  <c r="TGR1360" i="8"/>
  <c r="TGR1366" i="8" s="1"/>
  <c r="TGE1360" i="8"/>
  <c r="TGE1366" i="8" s="1"/>
  <c r="TGD1360" i="8"/>
  <c r="TGD1366" i="8" s="1"/>
  <c r="TGC1360" i="8"/>
  <c r="TGC1366" i="8" s="1"/>
  <c r="TGB1360" i="8"/>
  <c r="TGB1366" i="8" s="1"/>
  <c r="TFO1360" i="8"/>
  <c r="TFO1366" i="8" s="1"/>
  <c r="TFN1360" i="8"/>
  <c r="TFN1366" i="8" s="1"/>
  <c r="TFM1360" i="8"/>
  <c r="TFM1366" i="8" s="1"/>
  <c r="TFL1360" i="8"/>
  <c r="TFL1366" i="8" s="1"/>
  <c r="TEY1360" i="8"/>
  <c r="TEY1366" i="8" s="1"/>
  <c r="TEX1360" i="8"/>
  <c r="TEX1366" i="8" s="1"/>
  <c r="TEW1360" i="8"/>
  <c r="TEW1366" i="8" s="1"/>
  <c r="TEV1360" i="8"/>
  <c r="TEV1366" i="8" s="1"/>
  <c r="TEI1360" i="8"/>
  <c r="TEI1366" i="8" s="1"/>
  <c r="TEH1360" i="8"/>
  <c r="TEH1366" i="8" s="1"/>
  <c r="TEG1360" i="8"/>
  <c r="TEG1366" i="8" s="1"/>
  <c r="TEF1360" i="8"/>
  <c r="TEF1366" i="8" s="1"/>
  <c r="TDS1360" i="8"/>
  <c r="TDS1366" i="8" s="1"/>
  <c r="TDR1360" i="8"/>
  <c r="TDR1366" i="8" s="1"/>
  <c r="TDQ1360" i="8"/>
  <c r="TDQ1366" i="8" s="1"/>
  <c r="TDP1360" i="8"/>
  <c r="TDP1366" i="8" s="1"/>
  <c r="TDC1360" i="8"/>
  <c r="TDC1366" i="8" s="1"/>
  <c r="TDB1360" i="8"/>
  <c r="TDB1366" i="8" s="1"/>
  <c r="TDA1360" i="8"/>
  <c r="TDA1366" i="8" s="1"/>
  <c r="TCZ1360" i="8"/>
  <c r="TCZ1366" i="8" s="1"/>
  <c r="TCM1360" i="8"/>
  <c r="TCM1366" i="8" s="1"/>
  <c r="TCL1360" i="8"/>
  <c r="TCL1366" i="8" s="1"/>
  <c r="TCK1360" i="8"/>
  <c r="TCK1366" i="8" s="1"/>
  <c r="TCJ1360" i="8"/>
  <c r="TCJ1366" i="8" s="1"/>
  <c r="TBW1360" i="8"/>
  <c r="TBW1366" i="8" s="1"/>
  <c r="TBV1360" i="8"/>
  <c r="TBV1366" i="8" s="1"/>
  <c r="TBU1360" i="8"/>
  <c r="TBU1366" i="8" s="1"/>
  <c r="TBT1360" i="8"/>
  <c r="TBT1366" i="8" s="1"/>
  <c r="TBG1360" i="8"/>
  <c r="TBG1366" i="8" s="1"/>
  <c r="TBF1360" i="8"/>
  <c r="TBF1366" i="8" s="1"/>
  <c r="TBE1360" i="8"/>
  <c r="TBE1366" i="8" s="1"/>
  <c r="TBD1360" i="8"/>
  <c r="TBD1366" i="8" s="1"/>
  <c r="TAQ1360" i="8"/>
  <c r="TAQ1366" i="8" s="1"/>
  <c r="TAP1360" i="8"/>
  <c r="TAP1366" i="8" s="1"/>
  <c r="TAO1360" i="8"/>
  <c r="TAO1366" i="8" s="1"/>
  <c r="TAN1360" i="8"/>
  <c r="TAN1366" i="8" s="1"/>
  <c r="TAA1360" i="8"/>
  <c r="TAA1366" i="8" s="1"/>
  <c r="SZZ1360" i="8"/>
  <c r="SZZ1366" i="8" s="1"/>
  <c r="SZY1360" i="8"/>
  <c r="SZY1366" i="8" s="1"/>
  <c r="SZX1360" i="8"/>
  <c r="SZX1366" i="8" s="1"/>
  <c r="SZK1360" i="8"/>
  <c r="SZK1366" i="8" s="1"/>
  <c r="SZJ1360" i="8"/>
  <c r="SZJ1366" i="8" s="1"/>
  <c r="SZI1360" i="8"/>
  <c r="SZI1366" i="8" s="1"/>
  <c r="SZH1360" i="8"/>
  <c r="SZH1366" i="8" s="1"/>
  <c r="SYU1360" i="8"/>
  <c r="SYU1366" i="8" s="1"/>
  <c r="SYT1360" i="8"/>
  <c r="SYT1366" i="8" s="1"/>
  <c r="SYS1360" i="8"/>
  <c r="SYS1366" i="8" s="1"/>
  <c r="SYR1360" i="8"/>
  <c r="SYR1366" i="8" s="1"/>
  <c r="SYE1360" i="8"/>
  <c r="SYE1366" i="8" s="1"/>
  <c r="SYD1360" i="8"/>
  <c r="SYD1366" i="8" s="1"/>
  <c r="SYC1360" i="8"/>
  <c r="SYC1366" i="8" s="1"/>
  <c r="SYB1360" i="8"/>
  <c r="SYB1366" i="8" s="1"/>
  <c r="SXO1360" i="8"/>
  <c r="SXO1366" i="8" s="1"/>
  <c r="SXN1360" i="8"/>
  <c r="SXN1366" i="8" s="1"/>
  <c r="SXM1360" i="8"/>
  <c r="SXM1366" i="8" s="1"/>
  <c r="SXL1360" i="8"/>
  <c r="SXL1366" i="8" s="1"/>
  <c r="SWY1360" i="8"/>
  <c r="SWY1366" i="8" s="1"/>
  <c r="SWX1360" i="8"/>
  <c r="SWX1366" i="8" s="1"/>
  <c r="SWW1360" i="8"/>
  <c r="SWW1366" i="8" s="1"/>
  <c r="SWV1360" i="8"/>
  <c r="SWV1366" i="8" s="1"/>
  <c r="SWI1360" i="8"/>
  <c r="SWI1366" i="8" s="1"/>
  <c r="SWH1360" i="8"/>
  <c r="SWH1366" i="8" s="1"/>
  <c r="SWG1360" i="8"/>
  <c r="SWG1366" i="8" s="1"/>
  <c r="SWF1360" i="8"/>
  <c r="SWF1366" i="8" s="1"/>
  <c r="SVS1360" i="8"/>
  <c r="SVS1366" i="8" s="1"/>
  <c r="SVR1360" i="8"/>
  <c r="SVR1366" i="8" s="1"/>
  <c r="SVQ1360" i="8"/>
  <c r="SVQ1366" i="8" s="1"/>
  <c r="SVP1360" i="8"/>
  <c r="SVP1366" i="8" s="1"/>
  <c r="SVC1360" i="8"/>
  <c r="SVC1366" i="8" s="1"/>
  <c r="SVB1360" i="8"/>
  <c r="SVB1366" i="8" s="1"/>
  <c r="SVA1360" i="8"/>
  <c r="SVA1366" i="8" s="1"/>
  <c r="SUZ1360" i="8"/>
  <c r="SUZ1366" i="8" s="1"/>
  <c r="SUM1360" i="8"/>
  <c r="SUM1366" i="8" s="1"/>
  <c r="SUL1360" i="8"/>
  <c r="SUL1366" i="8" s="1"/>
  <c r="SUK1360" i="8"/>
  <c r="SUK1366" i="8" s="1"/>
  <c r="SUJ1360" i="8"/>
  <c r="SUJ1366" i="8" s="1"/>
  <c r="STW1360" i="8"/>
  <c r="STW1366" i="8" s="1"/>
  <c r="STV1360" i="8"/>
  <c r="STV1366" i="8" s="1"/>
  <c r="STU1360" i="8"/>
  <c r="STU1366" i="8" s="1"/>
  <c r="STT1360" i="8"/>
  <c r="STT1366" i="8" s="1"/>
  <c r="STG1360" i="8"/>
  <c r="STG1366" i="8" s="1"/>
  <c r="STF1360" i="8"/>
  <c r="STF1366" i="8" s="1"/>
  <c r="STE1360" i="8"/>
  <c r="STE1366" i="8" s="1"/>
  <c r="STD1360" i="8"/>
  <c r="STD1366" i="8" s="1"/>
  <c r="SSQ1360" i="8"/>
  <c r="SSQ1366" i="8" s="1"/>
  <c r="SSP1360" i="8"/>
  <c r="SSP1366" i="8" s="1"/>
  <c r="SSO1360" i="8"/>
  <c r="SSO1366" i="8" s="1"/>
  <c r="SSN1360" i="8"/>
  <c r="SSN1366" i="8" s="1"/>
  <c r="SSA1360" i="8"/>
  <c r="SSA1366" i="8" s="1"/>
  <c r="SRZ1360" i="8"/>
  <c r="SRZ1366" i="8" s="1"/>
  <c r="SRY1360" i="8"/>
  <c r="SRY1366" i="8" s="1"/>
  <c r="SRX1360" i="8"/>
  <c r="SRX1366" i="8" s="1"/>
  <c r="SRK1360" i="8"/>
  <c r="SRK1366" i="8" s="1"/>
  <c r="SRJ1360" i="8"/>
  <c r="SRJ1366" i="8" s="1"/>
  <c r="SRI1360" i="8"/>
  <c r="SRI1366" i="8" s="1"/>
  <c r="SRH1360" i="8"/>
  <c r="SRH1366" i="8" s="1"/>
  <c r="SQU1360" i="8"/>
  <c r="SQU1366" i="8" s="1"/>
  <c r="SQT1360" i="8"/>
  <c r="SQT1366" i="8" s="1"/>
  <c r="SQS1360" i="8"/>
  <c r="SQS1366" i="8" s="1"/>
  <c r="SQR1360" i="8"/>
  <c r="SQR1366" i="8" s="1"/>
  <c r="SQE1360" i="8"/>
  <c r="SQE1366" i="8" s="1"/>
  <c r="SQD1360" i="8"/>
  <c r="SQD1366" i="8" s="1"/>
  <c r="SQC1360" i="8"/>
  <c r="SQC1366" i="8" s="1"/>
  <c r="SQB1360" i="8"/>
  <c r="SQB1366" i="8" s="1"/>
  <c r="SPO1360" i="8"/>
  <c r="SPO1366" i="8" s="1"/>
  <c r="SPN1360" i="8"/>
  <c r="SPN1366" i="8" s="1"/>
  <c r="SPM1360" i="8"/>
  <c r="SPM1366" i="8" s="1"/>
  <c r="SPL1360" i="8"/>
  <c r="SPL1366" i="8" s="1"/>
  <c r="SOY1360" i="8"/>
  <c r="SOY1366" i="8" s="1"/>
  <c r="SOX1360" i="8"/>
  <c r="SOX1366" i="8" s="1"/>
  <c r="SOW1360" i="8"/>
  <c r="SOW1366" i="8" s="1"/>
  <c r="SOV1360" i="8"/>
  <c r="SOV1366" i="8" s="1"/>
  <c r="SOI1360" i="8"/>
  <c r="SOI1366" i="8" s="1"/>
  <c r="SOH1360" i="8"/>
  <c r="SOH1366" i="8" s="1"/>
  <c r="SOG1360" i="8"/>
  <c r="SOG1366" i="8" s="1"/>
  <c r="SOF1360" i="8"/>
  <c r="SOF1366" i="8" s="1"/>
  <c r="SNS1360" i="8"/>
  <c r="SNS1366" i="8" s="1"/>
  <c r="SNR1360" i="8"/>
  <c r="SNR1366" i="8" s="1"/>
  <c r="SNQ1360" i="8"/>
  <c r="SNQ1366" i="8" s="1"/>
  <c r="SNP1360" i="8"/>
  <c r="SNP1366" i="8" s="1"/>
  <c r="SNC1360" i="8"/>
  <c r="SNC1366" i="8" s="1"/>
  <c r="SNB1360" i="8"/>
  <c r="SNB1366" i="8" s="1"/>
  <c r="SNA1360" i="8"/>
  <c r="SNA1366" i="8" s="1"/>
  <c r="SMZ1360" i="8"/>
  <c r="SMZ1366" i="8" s="1"/>
  <c r="SMM1360" i="8"/>
  <c r="SMM1366" i="8" s="1"/>
  <c r="SML1360" i="8"/>
  <c r="SML1366" i="8" s="1"/>
  <c r="SMK1360" i="8"/>
  <c r="SMK1366" i="8" s="1"/>
  <c r="SMJ1360" i="8"/>
  <c r="SMJ1366" i="8" s="1"/>
  <c r="SLW1360" i="8"/>
  <c r="SLW1366" i="8" s="1"/>
  <c r="SLV1360" i="8"/>
  <c r="SLV1366" i="8" s="1"/>
  <c r="SLU1360" i="8"/>
  <c r="SLU1366" i="8" s="1"/>
  <c r="SLT1360" i="8"/>
  <c r="SLT1366" i="8" s="1"/>
  <c r="SLG1360" i="8"/>
  <c r="SLG1366" i="8" s="1"/>
  <c r="SLF1360" i="8"/>
  <c r="SLF1366" i="8" s="1"/>
  <c r="SLE1360" i="8"/>
  <c r="SLE1366" i="8" s="1"/>
  <c r="SLD1360" i="8"/>
  <c r="SLD1366" i="8" s="1"/>
  <c r="SKQ1360" i="8"/>
  <c r="SKQ1366" i="8" s="1"/>
  <c r="SKP1360" i="8"/>
  <c r="SKP1366" i="8" s="1"/>
  <c r="SKO1360" i="8"/>
  <c r="SKO1366" i="8" s="1"/>
  <c r="SKN1360" i="8"/>
  <c r="SKN1366" i="8" s="1"/>
  <c r="SKA1360" i="8"/>
  <c r="SKA1366" i="8" s="1"/>
  <c r="SJZ1360" i="8"/>
  <c r="SJZ1366" i="8" s="1"/>
  <c r="SJY1360" i="8"/>
  <c r="SJY1366" i="8" s="1"/>
  <c r="SJX1360" i="8"/>
  <c r="SJX1366" i="8" s="1"/>
  <c r="SJK1360" i="8"/>
  <c r="SJK1366" i="8" s="1"/>
  <c r="SJJ1360" i="8"/>
  <c r="SJJ1366" i="8" s="1"/>
  <c r="SJI1360" i="8"/>
  <c r="SJI1366" i="8" s="1"/>
  <c r="SJH1360" i="8"/>
  <c r="SJH1366" i="8" s="1"/>
  <c r="SIU1360" i="8"/>
  <c r="SIU1366" i="8" s="1"/>
  <c r="SIT1360" i="8"/>
  <c r="SIT1366" i="8" s="1"/>
  <c r="SIS1360" i="8"/>
  <c r="SIS1366" i="8" s="1"/>
  <c r="SIR1360" i="8"/>
  <c r="SIR1366" i="8" s="1"/>
  <c r="SIE1360" i="8"/>
  <c r="SIE1366" i="8" s="1"/>
  <c r="SID1360" i="8"/>
  <c r="SID1366" i="8" s="1"/>
  <c r="SIC1360" i="8"/>
  <c r="SIC1366" i="8" s="1"/>
  <c r="SIB1360" i="8"/>
  <c r="SIB1366" i="8" s="1"/>
  <c r="SHO1360" i="8"/>
  <c r="SHO1366" i="8" s="1"/>
  <c r="SHN1360" i="8"/>
  <c r="SHN1366" i="8" s="1"/>
  <c r="SHM1360" i="8"/>
  <c r="SHM1366" i="8" s="1"/>
  <c r="SHL1360" i="8"/>
  <c r="SHL1366" i="8" s="1"/>
  <c r="SGY1360" i="8"/>
  <c r="SGY1366" i="8" s="1"/>
  <c r="SGX1360" i="8"/>
  <c r="SGX1366" i="8" s="1"/>
  <c r="SGW1360" i="8"/>
  <c r="SGW1366" i="8" s="1"/>
  <c r="SGV1360" i="8"/>
  <c r="SGV1366" i="8" s="1"/>
  <c r="SGI1360" i="8"/>
  <c r="SGI1366" i="8" s="1"/>
  <c r="SGH1360" i="8"/>
  <c r="SGH1366" i="8" s="1"/>
  <c r="SGG1360" i="8"/>
  <c r="SGG1366" i="8" s="1"/>
  <c r="SGF1360" i="8"/>
  <c r="SGF1366" i="8" s="1"/>
  <c r="SFS1360" i="8"/>
  <c r="SFS1366" i="8" s="1"/>
  <c r="SFR1360" i="8"/>
  <c r="SFR1366" i="8" s="1"/>
  <c r="SFQ1360" i="8"/>
  <c r="SFQ1366" i="8" s="1"/>
  <c r="SFP1360" i="8"/>
  <c r="SFP1366" i="8" s="1"/>
  <c r="SFC1360" i="8"/>
  <c r="SFC1366" i="8" s="1"/>
  <c r="SFB1360" i="8"/>
  <c r="SFB1366" i="8" s="1"/>
  <c r="SFA1360" i="8"/>
  <c r="SFA1366" i="8" s="1"/>
  <c r="SEZ1360" i="8"/>
  <c r="SEZ1366" i="8" s="1"/>
  <c r="SEM1360" i="8"/>
  <c r="SEM1366" i="8" s="1"/>
  <c r="SEL1360" i="8"/>
  <c r="SEL1366" i="8" s="1"/>
  <c r="SEK1360" i="8"/>
  <c r="SEK1366" i="8" s="1"/>
  <c r="SEJ1360" i="8"/>
  <c r="SEJ1366" i="8" s="1"/>
  <c r="SDW1360" i="8"/>
  <c r="SDW1366" i="8" s="1"/>
  <c r="SDV1360" i="8"/>
  <c r="SDV1366" i="8" s="1"/>
  <c r="SDU1360" i="8"/>
  <c r="SDU1366" i="8" s="1"/>
  <c r="SDT1360" i="8"/>
  <c r="SDT1366" i="8" s="1"/>
  <c r="SDG1360" i="8"/>
  <c r="SDG1366" i="8" s="1"/>
  <c r="SDF1360" i="8"/>
  <c r="SDF1366" i="8" s="1"/>
  <c r="SDE1360" i="8"/>
  <c r="SDE1366" i="8" s="1"/>
  <c r="SDD1360" i="8"/>
  <c r="SDD1366" i="8" s="1"/>
  <c r="SCQ1360" i="8"/>
  <c r="SCQ1366" i="8" s="1"/>
  <c r="SCP1360" i="8"/>
  <c r="SCP1366" i="8" s="1"/>
  <c r="SCO1360" i="8"/>
  <c r="SCO1366" i="8" s="1"/>
  <c r="SCN1360" i="8"/>
  <c r="SCN1366" i="8" s="1"/>
  <c r="SCA1360" i="8"/>
  <c r="SCA1366" i="8" s="1"/>
  <c r="SBZ1360" i="8"/>
  <c r="SBZ1366" i="8" s="1"/>
  <c r="SBY1360" i="8"/>
  <c r="SBY1366" i="8" s="1"/>
  <c r="SBX1360" i="8"/>
  <c r="SBX1366" i="8" s="1"/>
  <c r="SBK1360" i="8"/>
  <c r="SBK1366" i="8" s="1"/>
  <c r="SBJ1360" i="8"/>
  <c r="SBJ1366" i="8" s="1"/>
  <c r="SBI1360" i="8"/>
  <c r="SBI1366" i="8" s="1"/>
  <c r="SBH1360" i="8"/>
  <c r="SBH1366" i="8" s="1"/>
  <c r="SAU1360" i="8"/>
  <c r="SAU1366" i="8" s="1"/>
  <c r="SAT1360" i="8"/>
  <c r="SAT1366" i="8" s="1"/>
  <c r="SAS1360" i="8"/>
  <c r="SAS1366" i="8" s="1"/>
  <c r="SAR1360" i="8"/>
  <c r="SAR1366" i="8" s="1"/>
  <c r="SAE1360" i="8"/>
  <c r="SAE1366" i="8" s="1"/>
  <c r="SAD1360" i="8"/>
  <c r="SAD1366" i="8" s="1"/>
  <c r="SAC1360" i="8"/>
  <c r="SAC1366" i="8" s="1"/>
  <c r="SAB1360" i="8"/>
  <c r="SAB1366" i="8" s="1"/>
  <c r="RZO1360" i="8"/>
  <c r="RZO1366" i="8" s="1"/>
  <c r="RZN1360" i="8"/>
  <c r="RZN1366" i="8" s="1"/>
  <c r="RZM1360" i="8"/>
  <c r="RZM1366" i="8" s="1"/>
  <c r="RZL1360" i="8"/>
  <c r="RZL1366" i="8" s="1"/>
  <c r="RYY1360" i="8"/>
  <c r="RYY1366" i="8" s="1"/>
  <c r="RYX1360" i="8"/>
  <c r="RYX1366" i="8" s="1"/>
  <c r="RYW1360" i="8"/>
  <c r="RYW1366" i="8" s="1"/>
  <c r="RYV1360" i="8"/>
  <c r="RYV1366" i="8" s="1"/>
  <c r="RYI1360" i="8"/>
  <c r="RYI1366" i="8" s="1"/>
  <c r="RYH1360" i="8"/>
  <c r="RYH1366" i="8" s="1"/>
  <c r="RYG1360" i="8"/>
  <c r="RYG1366" i="8" s="1"/>
  <c r="RYF1360" i="8"/>
  <c r="RYF1366" i="8" s="1"/>
  <c r="RXS1360" i="8"/>
  <c r="RXS1366" i="8" s="1"/>
  <c r="RXR1360" i="8"/>
  <c r="RXR1366" i="8" s="1"/>
  <c r="RXQ1360" i="8"/>
  <c r="RXQ1366" i="8" s="1"/>
  <c r="RXP1360" i="8"/>
  <c r="RXP1366" i="8" s="1"/>
  <c r="RXC1360" i="8"/>
  <c r="RXC1366" i="8" s="1"/>
  <c r="RXB1360" i="8"/>
  <c r="RXB1366" i="8" s="1"/>
  <c r="RXA1360" i="8"/>
  <c r="RXA1366" i="8" s="1"/>
  <c r="RWZ1360" i="8"/>
  <c r="RWZ1366" i="8" s="1"/>
  <c r="RWM1360" i="8"/>
  <c r="RWM1366" i="8" s="1"/>
  <c r="RWL1360" i="8"/>
  <c r="RWL1366" i="8" s="1"/>
  <c r="RWK1360" i="8"/>
  <c r="RWK1366" i="8" s="1"/>
  <c r="RWJ1360" i="8"/>
  <c r="RWJ1366" i="8" s="1"/>
  <c r="RVW1360" i="8"/>
  <c r="RVW1366" i="8" s="1"/>
  <c r="RVV1360" i="8"/>
  <c r="RVV1366" i="8" s="1"/>
  <c r="RVU1360" i="8"/>
  <c r="RVU1366" i="8" s="1"/>
  <c r="RVT1360" i="8"/>
  <c r="RVT1366" i="8" s="1"/>
  <c r="RVG1360" i="8"/>
  <c r="RVG1366" i="8" s="1"/>
  <c r="RVF1360" i="8"/>
  <c r="RVF1366" i="8" s="1"/>
  <c r="RVE1360" i="8"/>
  <c r="RVE1366" i="8" s="1"/>
  <c r="RVD1360" i="8"/>
  <c r="RVD1366" i="8" s="1"/>
  <c r="RUQ1360" i="8"/>
  <c r="RUQ1366" i="8" s="1"/>
  <c r="RUP1360" i="8"/>
  <c r="RUP1366" i="8" s="1"/>
  <c r="RUO1360" i="8"/>
  <c r="RUO1366" i="8" s="1"/>
  <c r="RUN1360" i="8"/>
  <c r="RUN1366" i="8" s="1"/>
  <c r="RUA1360" i="8"/>
  <c r="RUA1366" i="8" s="1"/>
  <c r="RTZ1360" i="8"/>
  <c r="RTZ1366" i="8" s="1"/>
  <c r="RTY1360" i="8"/>
  <c r="RTY1366" i="8" s="1"/>
  <c r="RTX1360" i="8"/>
  <c r="RTX1366" i="8" s="1"/>
  <c r="RTK1360" i="8"/>
  <c r="RTK1366" i="8" s="1"/>
  <c r="RTJ1360" i="8"/>
  <c r="RTJ1366" i="8" s="1"/>
  <c r="RTI1360" i="8"/>
  <c r="RTI1366" i="8" s="1"/>
  <c r="RTH1360" i="8"/>
  <c r="RTH1366" i="8" s="1"/>
  <c r="RSU1360" i="8"/>
  <c r="RSU1366" i="8" s="1"/>
  <c r="RST1360" i="8"/>
  <c r="RST1366" i="8" s="1"/>
  <c r="RSS1360" i="8"/>
  <c r="RSS1366" i="8" s="1"/>
  <c r="RSR1360" i="8"/>
  <c r="RSR1366" i="8" s="1"/>
  <c r="RSE1360" i="8"/>
  <c r="RSE1366" i="8" s="1"/>
  <c r="RSD1360" i="8"/>
  <c r="RSD1366" i="8" s="1"/>
  <c r="RSC1360" i="8"/>
  <c r="RSC1366" i="8" s="1"/>
  <c r="RSB1360" i="8"/>
  <c r="RSB1366" i="8" s="1"/>
  <c r="RRO1360" i="8"/>
  <c r="RRO1366" i="8" s="1"/>
  <c r="RRN1360" i="8"/>
  <c r="RRN1366" i="8" s="1"/>
  <c r="RRM1360" i="8"/>
  <c r="RRM1366" i="8" s="1"/>
  <c r="RRL1360" i="8"/>
  <c r="RRL1366" i="8" s="1"/>
  <c r="RQY1360" i="8"/>
  <c r="RQY1366" i="8" s="1"/>
  <c r="RQX1360" i="8"/>
  <c r="RQX1366" i="8" s="1"/>
  <c r="RQW1360" i="8"/>
  <c r="RQW1366" i="8" s="1"/>
  <c r="RQV1360" i="8"/>
  <c r="RQV1366" i="8" s="1"/>
  <c r="RQI1360" i="8"/>
  <c r="RQI1366" i="8" s="1"/>
  <c r="RQH1360" i="8"/>
  <c r="RQH1366" i="8" s="1"/>
  <c r="RQG1360" i="8"/>
  <c r="RQG1366" i="8" s="1"/>
  <c r="RQF1360" i="8"/>
  <c r="RQF1366" i="8" s="1"/>
  <c r="RPS1360" i="8"/>
  <c r="RPS1366" i="8" s="1"/>
  <c r="RPR1360" i="8"/>
  <c r="RPR1366" i="8" s="1"/>
  <c r="RPQ1360" i="8"/>
  <c r="RPQ1366" i="8" s="1"/>
  <c r="RPP1360" i="8"/>
  <c r="RPP1366" i="8" s="1"/>
  <c r="RPC1360" i="8"/>
  <c r="RPC1366" i="8" s="1"/>
  <c r="RPB1360" i="8"/>
  <c r="RPB1366" i="8" s="1"/>
  <c r="RPA1360" i="8"/>
  <c r="RPA1366" i="8" s="1"/>
  <c r="ROZ1360" i="8"/>
  <c r="ROZ1366" i="8" s="1"/>
  <c r="ROM1360" i="8"/>
  <c r="ROM1366" i="8" s="1"/>
  <c r="ROL1360" i="8"/>
  <c r="ROL1366" i="8" s="1"/>
  <c r="ROK1360" i="8"/>
  <c r="ROK1366" i="8" s="1"/>
  <c r="ROJ1360" i="8"/>
  <c r="ROJ1366" i="8" s="1"/>
  <c r="RNW1360" i="8"/>
  <c r="RNW1366" i="8" s="1"/>
  <c r="RNV1360" i="8"/>
  <c r="RNV1366" i="8" s="1"/>
  <c r="RNU1360" i="8"/>
  <c r="RNU1366" i="8" s="1"/>
  <c r="RNT1360" i="8"/>
  <c r="RNT1366" i="8" s="1"/>
  <c r="RNG1360" i="8"/>
  <c r="RNG1366" i="8" s="1"/>
  <c r="RNF1360" i="8"/>
  <c r="RNF1366" i="8" s="1"/>
  <c r="RNE1360" i="8"/>
  <c r="RNE1366" i="8" s="1"/>
  <c r="RND1360" i="8"/>
  <c r="RND1366" i="8" s="1"/>
  <c r="RMQ1360" i="8"/>
  <c r="RMQ1366" i="8" s="1"/>
  <c r="RMP1360" i="8"/>
  <c r="RMP1366" i="8" s="1"/>
  <c r="RMO1360" i="8"/>
  <c r="RMO1366" i="8" s="1"/>
  <c r="RMN1360" i="8"/>
  <c r="RMN1366" i="8" s="1"/>
  <c r="RMA1360" i="8"/>
  <c r="RMA1366" i="8" s="1"/>
  <c r="RLZ1360" i="8"/>
  <c r="RLZ1366" i="8" s="1"/>
  <c r="RLY1360" i="8"/>
  <c r="RLY1366" i="8" s="1"/>
  <c r="RLX1360" i="8"/>
  <c r="RLX1366" i="8" s="1"/>
  <c r="RLK1360" i="8"/>
  <c r="RLK1366" i="8" s="1"/>
  <c r="RLJ1360" i="8"/>
  <c r="RLJ1366" i="8" s="1"/>
  <c r="RLI1360" i="8"/>
  <c r="RLI1366" i="8" s="1"/>
  <c r="RLH1360" i="8"/>
  <c r="RLH1366" i="8" s="1"/>
  <c r="RKU1360" i="8"/>
  <c r="RKU1366" i="8" s="1"/>
  <c r="RKT1360" i="8"/>
  <c r="RKT1366" i="8" s="1"/>
  <c r="RKS1360" i="8"/>
  <c r="RKS1366" i="8" s="1"/>
  <c r="RKR1360" i="8"/>
  <c r="RKR1366" i="8" s="1"/>
  <c r="RKE1360" i="8"/>
  <c r="RKE1366" i="8" s="1"/>
  <c r="RKD1360" i="8"/>
  <c r="RKD1366" i="8" s="1"/>
  <c r="RKC1360" i="8"/>
  <c r="RKC1366" i="8" s="1"/>
  <c r="RKB1360" i="8"/>
  <c r="RKB1366" i="8" s="1"/>
  <c r="RJO1360" i="8"/>
  <c r="RJO1366" i="8" s="1"/>
  <c r="RJN1360" i="8"/>
  <c r="RJN1366" i="8" s="1"/>
  <c r="RJM1360" i="8"/>
  <c r="RJM1366" i="8" s="1"/>
  <c r="RJL1360" i="8"/>
  <c r="RJL1366" i="8" s="1"/>
  <c r="RIY1360" i="8"/>
  <c r="RIY1366" i="8" s="1"/>
  <c r="RIX1360" i="8"/>
  <c r="RIX1366" i="8" s="1"/>
  <c r="RIW1360" i="8"/>
  <c r="RIW1366" i="8" s="1"/>
  <c r="RIV1360" i="8"/>
  <c r="RIV1366" i="8" s="1"/>
  <c r="RII1360" i="8"/>
  <c r="RII1366" i="8" s="1"/>
  <c r="RIH1360" i="8"/>
  <c r="RIH1366" i="8" s="1"/>
  <c r="RIG1360" i="8"/>
  <c r="RIG1366" i="8" s="1"/>
  <c r="RIF1360" i="8"/>
  <c r="RIF1366" i="8" s="1"/>
  <c r="RHS1360" i="8"/>
  <c r="RHS1366" i="8" s="1"/>
  <c r="RHR1360" i="8"/>
  <c r="RHR1366" i="8" s="1"/>
  <c r="RHQ1360" i="8"/>
  <c r="RHQ1366" i="8" s="1"/>
  <c r="RHP1360" i="8"/>
  <c r="RHP1366" i="8" s="1"/>
  <c r="RHC1360" i="8"/>
  <c r="RHC1366" i="8" s="1"/>
  <c r="RHB1360" i="8"/>
  <c r="RHB1366" i="8" s="1"/>
  <c r="RHA1360" i="8"/>
  <c r="RHA1366" i="8" s="1"/>
  <c r="RGZ1360" i="8"/>
  <c r="RGZ1366" i="8" s="1"/>
  <c r="RGM1360" i="8"/>
  <c r="RGM1366" i="8" s="1"/>
  <c r="RGL1360" i="8"/>
  <c r="RGL1366" i="8" s="1"/>
  <c r="RGK1360" i="8"/>
  <c r="RGK1366" i="8" s="1"/>
  <c r="RGJ1360" i="8"/>
  <c r="RGJ1366" i="8" s="1"/>
  <c r="RFW1360" i="8"/>
  <c r="RFW1366" i="8" s="1"/>
  <c r="RFV1360" i="8"/>
  <c r="RFV1366" i="8" s="1"/>
  <c r="RFU1360" i="8"/>
  <c r="RFU1366" i="8" s="1"/>
  <c r="RFT1360" i="8"/>
  <c r="RFT1366" i="8" s="1"/>
  <c r="RFG1360" i="8"/>
  <c r="RFG1366" i="8" s="1"/>
  <c r="RFF1360" i="8"/>
  <c r="RFF1366" i="8" s="1"/>
  <c r="RFE1360" i="8"/>
  <c r="RFE1366" i="8" s="1"/>
  <c r="RFD1360" i="8"/>
  <c r="RFD1366" i="8" s="1"/>
  <c r="REQ1360" i="8"/>
  <c r="REQ1366" i="8" s="1"/>
  <c r="REP1360" i="8"/>
  <c r="REP1366" i="8" s="1"/>
  <c r="REO1360" i="8"/>
  <c r="REO1366" i="8" s="1"/>
  <c r="REN1360" i="8"/>
  <c r="REN1366" i="8" s="1"/>
  <c r="REA1360" i="8"/>
  <c r="REA1366" i="8" s="1"/>
  <c r="RDZ1360" i="8"/>
  <c r="RDZ1366" i="8" s="1"/>
  <c r="RDY1360" i="8"/>
  <c r="RDY1366" i="8" s="1"/>
  <c r="RDX1360" i="8"/>
  <c r="RDX1366" i="8" s="1"/>
  <c r="RDK1360" i="8"/>
  <c r="RDK1366" i="8" s="1"/>
  <c r="RDJ1360" i="8"/>
  <c r="RDJ1366" i="8" s="1"/>
  <c r="RDI1360" i="8"/>
  <c r="RDI1366" i="8" s="1"/>
  <c r="RDH1360" i="8"/>
  <c r="RDH1366" i="8" s="1"/>
  <c r="RCU1360" i="8"/>
  <c r="RCU1366" i="8" s="1"/>
  <c r="RCT1360" i="8"/>
  <c r="RCT1366" i="8" s="1"/>
  <c r="RCS1360" i="8"/>
  <c r="RCS1366" i="8" s="1"/>
  <c r="RCR1360" i="8"/>
  <c r="RCR1366" i="8" s="1"/>
  <c r="RCE1360" i="8"/>
  <c r="RCE1366" i="8" s="1"/>
  <c r="RCD1360" i="8"/>
  <c r="RCD1366" i="8" s="1"/>
  <c r="RCC1360" i="8"/>
  <c r="RCC1366" i="8" s="1"/>
  <c r="RCB1360" i="8"/>
  <c r="RCB1366" i="8" s="1"/>
  <c r="RBO1360" i="8"/>
  <c r="RBO1366" i="8" s="1"/>
  <c r="RBN1360" i="8"/>
  <c r="RBN1366" i="8" s="1"/>
  <c r="RBM1360" i="8"/>
  <c r="RBM1366" i="8" s="1"/>
  <c r="RBL1360" i="8"/>
  <c r="RBL1366" i="8" s="1"/>
  <c r="RAY1360" i="8"/>
  <c r="RAY1366" i="8" s="1"/>
  <c r="RAX1360" i="8"/>
  <c r="RAX1366" i="8" s="1"/>
  <c r="RAW1360" i="8"/>
  <c r="RAW1366" i="8" s="1"/>
  <c r="RAV1360" i="8"/>
  <c r="RAV1366" i="8" s="1"/>
  <c r="RAI1360" i="8"/>
  <c r="RAI1366" i="8" s="1"/>
  <c r="RAH1360" i="8"/>
  <c r="RAH1366" i="8" s="1"/>
  <c r="RAG1360" i="8"/>
  <c r="RAG1366" i="8" s="1"/>
  <c r="RAF1360" i="8"/>
  <c r="RAF1366" i="8" s="1"/>
  <c r="QZS1360" i="8"/>
  <c r="QZS1366" i="8" s="1"/>
  <c r="QZR1360" i="8"/>
  <c r="QZR1366" i="8" s="1"/>
  <c r="QZQ1360" i="8"/>
  <c r="QZQ1366" i="8" s="1"/>
  <c r="QZP1360" i="8"/>
  <c r="QZP1366" i="8" s="1"/>
  <c r="QZC1360" i="8"/>
  <c r="QZC1366" i="8" s="1"/>
  <c r="QZB1360" i="8"/>
  <c r="QZB1366" i="8" s="1"/>
  <c r="QZA1360" i="8"/>
  <c r="QZA1366" i="8" s="1"/>
  <c r="QYZ1360" i="8"/>
  <c r="QYZ1366" i="8" s="1"/>
  <c r="QYM1360" i="8"/>
  <c r="QYM1366" i="8" s="1"/>
  <c r="QYL1360" i="8"/>
  <c r="QYL1366" i="8" s="1"/>
  <c r="QYK1360" i="8"/>
  <c r="QYK1366" i="8" s="1"/>
  <c r="QYJ1360" i="8"/>
  <c r="QYJ1366" i="8" s="1"/>
  <c r="QXW1360" i="8"/>
  <c r="QXW1366" i="8" s="1"/>
  <c r="QXV1360" i="8"/>
  <c r="QXV1366" i="8" s="1"/>
  <c r="QXU1360" i="8"/>
  <c r="QXU1366" i="8" s="1"/>
  <c r="QXT1360" i="8"/>
  <c r="QXT1366" i="8" s="1"/>
  <c r="QXG1360" i="8"/>
  <c r="QXG1366" i="8" s="1"/>
  <c r="QXF1360" i="8"/>
  <c r="QXF1366" i="8" s="1"/>
  <c r="QXE1360" i="8"/>
  <c r="QXE1366" i="8" s="1"/>
  <c r="QXD1360" i="8"/>
  <c r="QXD1366" i="8" s="1"/>
  <c r="QWQ1360" i="8"/>
  <c r="QWQ1366" i="8" s="1"/>
  <c r="QWP1360" i="8"/>
  <c r="QWP1366" i="8" s="1"/>
  <c r="QWO1360" i="8"/>
  <c r="QWO1366" i="8" s="1"/>
  <c r="QWN1360" i="8"/>
  <c r="QWN1366" i="8" s="1"/>
  <c r="QWA1360" i="8"/>
  <c r="QWA1366" i="8" s="1"/>
  <c r="QVZ1360" i="8"/>
  <c r="QVZ1366" i="8" s="1"/>
  <c r="QVY1360" i="8"/>
  <c r="QVY1366" i="8" s="1"/>
  <c r="QVX1360" i="8"/>
  <c r="QVX1366" i="8" s="1"/>
  <c r="QVK1360" i="8"/>
  <c r="QVK1366" i="8" s="1"/>
  <c r="QVJ1360" i="8"/>
  <c r="QVJ1366" i="8" s="1"/>
  <c r="QVI1360" i="8"/>
  <c r="QVI1366" i="8" s="1"/>
  <c r="QVH1360" i="8"/>
  <c r="QVH1366" i="8" s="1"/>
  <c r="QUU1360" i="8"/>
  <c r="QUU1366" i="8" s="1"/>
  <c r="QUT1360" i="8"/>
  <c r="QUT1366" i="8" s="1"/>
  <c r="QUS1360" i="8"/>
  <c r="QUS1366" i="8" s="1"/>
  <c r="QUR1360" i="8"/>
  <c r="QUR1366" i="8" s="1"/>
  <c r="QUE1360" i="8"/>
  <c r="QUE1366" i="8" s="1"/>
  <c r="QUD1360" i="8"/>
  <c r="QUD1366" i="8" s="1"/>
  <c r="QUC1360" i="8"/>
  <c r="QUC1366" i="8" s="1"/>
  <c r="QUB1360" i="8"/>
  <c r="QUB1366" i="8" s="1"/>
  <c r="QTO1360" i="8"/>
  <c r="QTO1366" i="8" s="1"/>
  <c r="QTN1360" i="8"/>
  <c r="QTN1366" i="8" s="1"/>
  <c r="QTM1360" i="8"/>
  <c r="QTM1366" i="8" s="1"/>
  <c r="QTL1360" i="8"/>
  <c r="QTL1366" i="8" s="1"/>
  <c r="QSY1360" i="8"/>
  <c r="QSY1366" i="8" s="1"/>
  <c r="QSX1360" i="8"/>
  <c r="QSX1366" i="8" s="1"/>
  <c r="QSW1360" i="8"/>
  <c r="QSW1366" i="8" s="1"/>
  <c r="QSV1360" i="8"/>
  <c r="QSV1366" i="8" s="1"/>
  <c r="QSI1360" i="8"/>
  <c r="QSI1366" i="8" s="1"/>
  <c r="QSH1360" i="8"/>
  <c r="QSH1366" i="8" s="1"/>
  <c r="QSG1360" i="8"/>
  <c r="QSG1366" i="8" s="1"/>
  <c r="QSF1360" i="8"/>
  <c r="QSF1366" i="8" s="1"/>
  <c r="QRS1360" i="8"/>
  <c r="QRS1366" i="8" s="1"/>
  <c r="QRR1360" i="8"/>
  <c r="QRR1366" i="8" s="1"/>
  <c r="QRQ1360" i="8"/>
  <c r="QRQ1366" i="8" s="1"/>
  <c r="QRP1360" i="8"/>
  <c r="QRP1366" i="8" s="1"/>
  <c r="QRC1360" i="8"/>
  <c r="QRC1366" i="8" s="1"/>
  <c r="QRB1360" i="8"/>
  <c r="QRB1366" i="8" s="1"/>
  <c r="QRA1360" i="8"/>
  <c r="QRA1366" i="8" s="1"/>
  <c r="QQZ1360" i="8"/>
  <c r="QQZ1366" i="8" s="1"/>
  <c r="QQM1360" i="8"/>
  <c r="QQM1366" i="8" s="1"/>
  <c r="QQL1360" i="8"/>
  <c r="QQL1366" i="8" s="1"/>
  <c r="QQK1360" i="8"/>
  <c r="QQK1366" i="8" s="1"/>
  <c r="QQJ1360" i="8"/>
  <c r="QQJ1366" i="8" s="1"/>
  <c r="QPW1360" i="8"/>
  <c r="QPW1366" i="8" s="1"/>
  <c r="QPV1360" i="8"/>
  <c r="QPV1366" i="8" s="1"/>
  <c r="QPU1360" i="8"/>
  <c r="QPU1366" i="8" s="1"/>
  <c r="QPT1360" i="8"/>
  <c r="QPT1366" i="8" s="1"/>
  <c r="QPG1360" i="8"/>
  <c r="QPG1366" i="8" s="1"/>
  <c r="QPF1360" i="8"/>
  <c r="QPF1366" i="8" s="1"/>
  <c r="QPE1360" i="8"/>
  <c r="QPE1366" i="8" s="1"/>
  <c r="QPD1360" i="8"/>
  <c r="QPD1366" i="8" s="1"/>
  <c r="QOQ1360" i="8"/>
  <c r="QOQ1366" i="8" s="1"/>
  <c r="QOP1360" i="8"/>
  <c r="QOP1366" i="8" s="1"/>
  <c r="QOO1360" i="8"/>
  <c r="QOO1366" i="8" s="1"/>
  <c r="QON1360" i="8"/>
  <c r="QON1366" i="8" s="1"/>
  <c r="QOA1360" i="8"/>
  <c r="QOA1366" i="8" s="1"/>
  <c r="QNZ1360" i="8"/>
  <c r="QNZ1366" i="8" s="1"/>
  <c r="QNY1360" i="8"/>
  <c r="QNY1366" i="8" s="1"/>
  <c r="QNX1360" i="8"/>
  <c r="QNX1366" i="8" s="1"/>
  <c r="QNK1360" i="8"/>
  <c r="QNK1366" i="8" s="1"/>
  <c r="QNJ1360" i="8"/>
  <c r="QNJ1366" i="8" s="1"/>
  <c r="QNI1360" i="8"/>
  <c r="QNI1366" i="8" s="1"/>
  <c r="QNH1360" i="8"/>
  <c r="QNH1366" i="8" s="1"/>
  <c r="QMU1360" i="8"/>
  <c r="QMU1366" i="8" s="1"/>
  <c r="QMT1360" i="8"/>
  <c r="QMT1366" i="8" s="1"/>
  <c r="QMS1360" i="8"/>
  <c r="QMS1366" i="8" s="1"/>
  <c r="QMR1360" i="8"/>
  <c r="QMR1366" i="8" s="1"/>
  <c r="QME1360" i="8"/>
  <c r="QME1366" i="8" s="1"/>
  <c r="QMD1360" i="8"/>
  <c r="QMD1366" i="8" s="1"/>
  <c r="QMC1360" i="8"/>
  <c r="QMC1366" i="8" s="1"/>
  <c r="QMB1360" i="8"/>
  <c r="QMB1366" i="8" s="1"/>
  <c r="QLO1360" i="8"/>
  <c r="QLO1366" i="8" s="1"/>
  <c r="QLN1360" i="8"/>
  <c r="QLN1366" i="8" s="1"/>
  <c r="QLM1360" i="8"/>
  <c r="QLM1366" i="8" s="1"/>
  <c r="QLL1360" i="8"/>
  <c r="QLL1366" i="8" s="1"/>
  <c r="QKY1360" i="8"/>
  <c r="QKY1366" i="8" s="1"/>
  <c r="QKX1360" i="8"/>
  <c r="QKX1366" i="8" s="1"/>
  <c r="QKW1360" i="8"/>
  <c r="QKW1366" i="8" s="1"/>
  <c r="QKV1360" i="8"/>
  <c r="QKV1366" i="8" s="1"/>
  <c r="QKI1360" i="8"/>
  <c r="QKI1366" i="8" s="1"/>
  <c r="QKH1360" i="8"/>
  <c r="QKH1366" i="8" s="1"/>
  <c r="QKG1360" i="8"/>
  <c r="QKG1366" i="8" s="1"/>
  <c r="QKF1360" i="8"/>
  <c r="QKF1366" i="8" s="1"/>
  <c r="QJS1360" i="8"/>
  <c r="QJS1366" i="8" s="1"/>
  <c r="QJR1360" i="8"/>
  <c r="QJR1366" i="8" s="1"/>
  <c r="QJQ1360" i="8"/>
  <c r="QJQ1366" i="8" s="1"/>
  <c r="QJP1360" i="8"/>
  <c r="QJP1366" i="8" s="1"/>
  <c r="QJC1360" i="8"/>
  <c r="QJC1366" i="8" s="1"/>
  <c r="QJB1360" i="8"/>
  <c r="QJB1366" i="8" s="1"/>
  <c r="QJA1360" i="8"/>
  <c r="QJA1366" i="8" s="1"/>
  <c r="QIZ1360" i="8"/>
  <c r="QIZ1366" i="8" s="1"/>
  <c r="QIM1360" i="8"/>
  <c r="QIM1366" i="8" s="1"/>
  <c r="QIL1360" i="8"/>
  <c r="QIL1366" i="8" s="1"/>
  <c r="QIK1360" i="8"/>
  <c r="QIK1366" i="8" s="1"/>
  <c r="QIJ1360" i="8"/>
  <c r="QIJ1366" i="8" s="1"/>
  <c r="QHW1360" i="8"/>
  <c r="QHW1366" i="8" s="1"/>
  <c r="QHV1360" i="8"/>
  <c r="QHV1366" i="8" s="1"/>
  <c r="QHU1360" i="8"/>
  <c r="QHU1366" i="8" s="1"/>
  <c r="QHT1360" i="8"/>
  <c r="QHT1366" i="8" s="1"/>
  <c r="QHG1360" i="8"/>
  <c r="QHG1366" i="8" s="1"/>
  <c r="QHF1360" i="8"/>
  <c r="QHF1366" i="8" s="1"/>
  <c r="QHE1360" i="8"/>
  <c r="QHE1366" i="8" s="1"/>
  <c r="QHD1360" i="8"/>
  <c r="QHD1366" i="8" s="1"/>
  <c r="QGQ1360" i="8"/>
  <c r="QGQ1366" i="8" s="1"/>
  <c r="QGP1360" i="8"/>
  <c r="QGP1366" i="8" s="1"/>
  <c r="QGO1360" i="8"/>
  <c r="QGO1366" i="8" s="1"/>
  <c r="QGN1360" i="8"/>
  <c r="QGN1366" i="8" s="1"/>
  <c r="QGA1360" i="8"/>
  <c r="QGA1366" i="8" s="1"/>
  <c r="QFZ1360" i="8"/>
  <c r="QFZ1366" i="8" s="1"/>
  <c r="QFY1360" i="8"/>
  <c r="QFY1366" i="8" s="1"/>
  <c r="QFX1360" i="8"/>
  <c r="QFX1366" i="8" s="1"/>
  <c r="QFK1360" i="8"/>
  <c r="QFK1366" i="8" s="1"/>
  <c r="QFJ1360" i="8"/>
  <c r="QFJ1366" i="8" s="1"/>
  <c r="QFI1360" i="8"/>
  <c r="QFI1366" i="8" s="1"/>
  <c r="QFH1360" i="8"/>
  <c r="QFH1366" i="8" s="1"/>
  <c r="QEU1360" i="8"/>
  <c r="QEU1366" i="8" s="1"/>
  <c r="QET1360" i="8"/>
  <c r="QET1366" i="8" s="1"/>
  <c r="QES1360" i="8"/>
  <c r="QES1366" i="8" s="1"/>
  <c r="QER1360" i="8"/>
  <c r="QER1366" i="8" s="1"/>
  <c r="QEE1360" i="8"/>
  <c r="QEE1366" i="8" s="1"/>
  <c r="QED1360" i="8"/>
  <c r="QED1366" i="8" s="1"/>
  <c r="QEC1360" i="8"/>
  <c r="QEC1366" i="8" s="1"/>
  <c r="QEB1360" i="8"/>
  <c r="QEB1366" i="8" s="1"/>
  <c r="QDO1360" i="8"/>
  <c r="QDO1366" i="8" s="1"/>
  <c r="QDN1360" i="8"/>
  <c r="QDN1366" i="8" s="1"/>
  <c r="QDM1360" i="8"/>
  <c r="QDM1366" i="8" s="1"/>
  <c r="QDL1360" i="8"/>
  <c r="QDL1366" i="8" s="1"/>
  <c r="QCY1360" i="8"/>
  <c r="QCY1366" i="8" s="1"/>
  <c r="QCX1360" i="8"/>
  <c r="QCX1366" i="8" s="1"/>
  <c r="QCW1360" i="8"/>
  <c r="QCW1366" i="8" s="1"/>
  <c r="QCV1360" i="8"/>
  <c r="QCV1366" i="8" s="1"/>
  <c r="QCI1360" i="8"/>
  <c r="QCI1366" i="8" s="1"/>
  <c r="QCH1360" i="8"/>
  <c r="QCH1366" i="8" s="1"/>
  <c r="QCG1360" i="8"/>
  <c r="QCG1366" i="8" s="1"/>
  <c r="QCF1360" i="8"/>
  <c r="QCF1366" i="8" s="1"/>
  <c r="QBS1360" i="8"/>
  <c r="QBS1366" i="8" s="1"/>
  <c r="QBR1360" i="8"/>
  <c r="QBR1366" i="8" s="1"/>
  <c r="QBQ1360" i="8"/>
  <c r="QBQ1366" i="8" s="1"/>
  <c r="QBP1360" i="8"/>
  <c r="QBP1366" i="8" s="1"/>
  <c r="QBC1360" i="8"/>
  <c r="QBC1366" i="8" s="1"/>
  <c r="QBB1360" i="8"/>
  <c r="QBB1366" i="8" s="1"/>
  <c r="QBA1360" i="8"/>
  <c r="QBA1366" i="8" s="1"/>
  <c r="QAZ1360" i="8"/>
  <c r="QAZ1366" i="8" s="1"/>
  <c r="QAM1360" i="8"/>
  <c r="QAM1366" i="8" s="1"/>
  <c r="QAL1360" i="8"/>
  <c r="QAL1366" i="8" s="1"/>
  <c r="QAK1360" i="8"/>
  <c r="QAK1366" i="8" s="1"/>
  <c r="QAJ1360" i="8"/>
  <c r="QAJ1366" i="8" s="1"/>
  <c r="PZW1360" i="8"/>
  <c r="PZW1366" i="8" s="1"/>
  <c r="PZV1360" i="8"/>
  <c r="PZV1366" i="8" s="1"/>
  <c r="PZU1360" i="8"/>
  <c r="PZU1366" i="8" s="1"/>
  <c r="PZT1360" i="8"/>
  <c r="PZT1366" i="8" s="1"/>
  <c r="PZG1360" i="8"/>
  <c r="PZG1366" i="8" s="1"/>
  <c r="PZF1360" i="8"/>
  <c r="PZF1366" i="8" s="1"/>
  <c r="PZE1360" i="8"/>
  <c r="PZE1366" i="8" s="1"/>
  <c r="PZD1360" i="8"/>
  <c r="PZD1366" i="8" s="1"/>
  <c r="PYQ1360" i="8"/>
  <c r="PYQ1366" i="8" s="1"/>
  <c r="PYP1360" i="8"/>
  <c r="PYP1366" i="8" s="1"/>
  <c r="PYO1360" i="8"/>
  <c r="PYO1366" i="8" s="1"/>
  <c r="PYN1360" i="8"/>
  <c r="PYN1366" i="8" s="1"/>
  <c r="PYA1360" i="8"/>
  <c r="PYA1366" i="8" s="1"/>
  <c r="PXZ1360" i="8"/>
  <c r="PXZ1366" i="8" s="1"/>
  <c r="PXY1360" i="8"/>
  <c r="PXY1366" i="8" s="1"/>
  <c r="PXX1360" i="8"/>
  <c r="PXX1366" i="8" s="1"/>
  <c r="PXK1360" i="8"/>
  <c r="PXK1366" i="8" s="1"/>
  <c r="PXJ1360" i="8"/>
  <c r="PXJ1366" i="8" s="1"/>
  <c r="PXI1360" i="8"/>
  <c r="PXI1366" i="8" s="1"/>
  <c r="PXH1360" i="8"/>
  <c r="PXH1366" i="8" s="1"/>
  <c r="PWU1360" i="8"/>
  <c r="PWU1366" i="8" s="1"/>
  <c r="PWT1360" i="8"/>
  <c r="PWT1366" i="8" s="1"/>
  <c r="PWS1360" i="8"/>
  <c r="PWS1366" i="8" s="1"/>
  <c r="PWR1360" i="8"/>
  <c r="PWR1366" i="8" s="1"/>
  <c r="PWE1360" i="8"/>
  <c r="PWE1366" i="8" s="1"/>
  <c r="PWD1360" i="8"/>
  <c r="PWD1366" i="8" s="1"/>
  <c r="PWC1360" i="8"/>
  <c r="PWC1366" i="8" s="1"/>
  <c r="PWB1360" i="8"/>
  <c r="PWB1366" i="8" s="1"/>
  <c r="PVO1360" i="8"/>
  <c r="PVO1366" i="8" s="1"/>
  <c r="PVN1360" i="8"/>
  <c r="PVN1366" i="8" s="1"/>
  <c r="PVM1360" i="8"/>
  <c r="PVM1366" i="8" s="1"/>
  <c r="PVL1360" i="8"/>
  <c r="PVL1366" i="8" s="1"/>
  <c r="PUY1360" i="8"/>
  <c r="PUY1366" i="8" s="1"/>
  <c r="PUX1360" i="8"/>
  <c r="PUX1366" i="8" s="1"/>
  <c r="PUW1360" i="8"/>
  <c r="PUW1366" i="8" s="1"/>
  <c r="PUV1360" i="8"/>
  <c r="PUV1366" i="8" s="1"/>
  <c r="PUI1360" i="8"/>
  <c r="PUI1366" i="8" s="1"/>
  <c r="PUH1360" i="8"/>
  <c r="PUH1366" i="8" s="1"/>
  <c r="PUG1360" i="8"/>
  <c r="PUG1366" i="8" s="1"/>
  <c r="PUF1360" i="8"/>
  <c r="PUF1366" i="8" s="1"/>
  <c r="PTS1360" i="8"/>
  <c r="PTS1366" i="8" s="1"/>
  <c r="PTR1360" i="8"/>
  <c r="PTR1366" i="8" s="1"/>
  <c r="PTQ1360" i="8"/>
  <c r="PTQ1366" i="8" s="1"/>
  <c r="PTP1360" i="8"/>
  <c r="PTP1366" i="8" s="1"/>
  <c r="PTC1360" i="8"/>
  <c r="PTC1366" i="8" s="1"/>
  <c r="PTB1360" i="8"/>
  <c r="PTB1366" i="8" s="1"/>
  <c r="PTA1360" i="8"/>
  <c r="PTA1366" i="8" s="1"/>
  <c r="PSZ1360" i="8"/>
  <c r="PSZ1366" i="8" s="1"/>
  <c r="PSM1360" i="8"/>
  <c r="PSM1366" i="8" s="1"/>
  <c r="PSL1360" i="8"/>
  <c r="PSL1366" i="8" s="1"/>
  <c r="PSK1360" i="8"/>
  <c r="PSK1366" i="8" s="1"/>
  <c r="PSJ1360" i="8"/>
  <c r="PSJ1366" i="8" s="1"/>
  <c r="PRW1360" i="8"/>
  <c r="PRW1366" i="8" s="1"/>
  <c r="PRV1360" i="8"/>
  <c r="PRV1366" i="8" s="1"/>
  <c r="PRU1360" i="8"/>
  <c r="PRU1366" i="8" s="1"/>
  <c r="PRT1360" i="8"/>
  <c r="PRT1366" i="8" s="1"/>
  <c r="PRG1360" i="8"/>
  <c r="PRG1366" i="8" s="1"/>
  <c r="PRF1360" i="8"/>
  <c r="PRF1366" i="8" s="1"/>
  <c r="PRE1360" i="8"/>
  <c r="PRE1366" i="8" s="1"/>
  <c r="PRD1360" i="8"/>
  <c r="PRD1366" i="8" s="1"/>
  <c r="PQQ1360" i="8"/>
  <c r="PQQ1366" i="8" s="1"/>
  <c r="PQP1360" i="8"/>
  <c r="PQP1366" i="8" s="1"/>
  <c r="PQO1360" i="8"/>
  <c r="PQO1366" i="8" s="1"/>
  <c r="PQN1360" i="8"/>
  <c r="PQN1366" i="8" s="1"/>
  <c r="PQA1360" i="8"/>
  <c r="PQA1366" i="8" s="1"/>
  <c r="PPZ1360" i="8"/>
  <c r="PPZ1366" i="8" s="1"/>
  <c r="PPY1360" i="8"/>
  <c r="PPY1366" i="8" s="1"/>
  <c r="PPX1360" i="8"/>
  <c r="PPX1366" i="8" s="1"/>
  <c r="PPK1360" i="8"/>
  <c r="PPK1366" i="8" s="1"/>
  <c r="PPJ1360" i="8"/>
  <c r="PPJ1366" i="8" s="1"/>
  <c r="PPI1360" i="8"/>
  <c r="PPI1366" i="8" s="1"/>
  <c r="PPH1360" i="8"/>
  <c r="PPH1366" i="8" s="1"/>
  <c r="POU1360" i="8"/>
  <c r="POU1366" i="8" s="1"/>
  <c r="POT1360" i="8"/>
  <c r="POT1366" i="8" s="1"/>
  <c r="POS1360" i="8"/>
  <c r="POS1366" i="8" s="1"/>
  <c r="POR1360" i="8"/>
  <c r="POR1366" i="8" s="1"/>
  <c r="POE1360" i="8"/>
  <c r="POE1366" i="8" s="1"/>
  <c r="POD1360" i="8"/>
  <c r="POD1366" i="8" s="1"/>
  <c r="POC1360" i="8"/>
  <c r="POC1366" i="8" s="1"/>
  <c r="POB1360" i="8"/>
  <c r="POB1366" i="8" s="1"/>
  <c r="PNO1360" i="8"/>
  <c r="PNO1366" i="8" s="1"/>
  <c r="PNN1360" i="8"/>
  <c r="PNN1366" i="8" s="1"/>
  <c r="PNM1360" i="8"/>
  <c r="PNM1366" i="8" s="1"/>
  <c r="PNL1360" i="8"/>
  <c r="PNL1366" i="8" s="1"/>
  <c r="PMY1360" i="8"/>
  <c r="PMY1366" i="8" s="1"/>
  <c r="PMX1360" i="8"/>
  <c r="PMX1366" i="8" s="1"/>
  <c r="PMW1360" i="8"/>
  <c r="PMW1366" i="8" s="1"/>
  <c r="PMV1360" i="8"/>
  <c r="PMV1366" i="8" s="1"/>
  <c r="PMI1360" i="8"/>
  <c r="PMI1366" i="8" s="1"/>
  <c r="PMH1360" i="8"/>
  <c r="PMH1366" i="8" s="1"/>
  <c r="PMG1360" i="8"/>
  <c r="PMG1366" i="8" s="1"/>
  <c r="PMF1360" i="8"/>
  <c r="PMF1366" i="8" s="1"/>
  <c r="PLS1360" i="8"/>
  <c r="PLS1366" i="8" s="1"/>
  <c r="PLR1360" i="8"/>
  <c r="PLR1366" i="8" s="1"/>
  <c r="PLQ1360" i="8"/>
  <c r="PLQ1366" i="8" s="1"/>
  <c r="PLP1360" i="8"/>
  <c r="PLP1366" i="8" s="1"/>
  <c r="PLC1360" i="8"/>
  <c r="PLC1366" i="8" s="1"/>
  <c r="PLB1360" i="8"/>
  <c r="PLB1366" i="8" s="1"/>
  <c r="PLA1360" i="8"/>
  <c r="PLA1366" i="8" s="1"/>
  <c r="PKZ1360" i="8"/>
  <c r="PKZ1366" i="8" s="1"/>
  <c r="PKM1360" i="8"/>
  <c r="PKM1366" i="8" s="1"/>
  <c r="PKL1360" i="8"/>
  <c r="PKL1366" i="8" s="1"/>
  <c r="PKK1360" i="8"/>
  <c r="PKK1366" i="8" s="1"/>
  <c r="PKJ1360" i="8"/>
  <c r="PKJ1366" i="8" s="1"/>
  <c r="PJW1360" i="8"/>
  <c r="PJW1366" i="8" s="1"/>
  <c r="PJV1360" i="8"/>
  <c r="PJV1366" i="8" s="1"/>
  <c r="PJU1360" i="8"/>
  <c r="PJU1366" i="8" s="1"/>
  <c r="PJT1360" i="8"/>
  <c r="PJT1366" i="8" s="1"/>
  <c r="PJG1360" i="8"/>
  <c r="PJG1366" i="8" s="1"/>
  <c r="PJF1360" i="8"/>
  <c r="PJF1366" i="8" s="1"/>
  <c r="PJE1360" i="8"/>
  <c r="PJE1366" i="8" s="1"/>
  <c r="PJD1360" i="8"/>
  <c r="PJD1366" i="8" s="1"/>
  <c r="PIQ1360" i="8"/>
  <c r="PIQ1366" i="8" s="1"/>
  <c r="PIP1360" i="8"/>
  <c r="PIP1366" i="8" s="1"/>
  <c r="PIO1360" i="8"/>
  <c r="PIO1366" i="8" s="1"/>
  <c r="PIN1360" i="8"/>
  <c r="PIN1366" i="8" s="1"/>
  <c r="PIA1360" i="8"/>
  <c r="PIA1366" i="8" s="1"/>
  <c r="PHZ1360" i="8"/>
  <c r="PHZ1366" i="8" s="1"/>
  <c r="PHY1360" i="8"/>
  <c r="PHY1366" i="8" s="1"/>
  <c r="PHX1360" i="8"/>
  <c r="PHX1366" i="8" s="1"/>
  <c r="PHK1360" i="8"/>
  <c r="PHK1366" i="8" s="1"/>
  <c r="PHJ1360" i="8"/>
  <c r="PHJ1366" i="8" s="1"/>
  <c r="PHI1360" i="8"/>
  <c r="PHI1366" i="8" s="1"/>
  <c r="PHH1360" i="8"/>
  <c r="PHH1366" i="8" s="1"/>
  <c r="PGU1360" i="8"/>
  <c r="PGU1366" i="8" s="1"/>
  <c r="PGT1360" i="8"/>
  <c r="PGT1366" i="8" s="1"/>
  <c r="PGS1360" i="8"/>
  <c r="PGS1366" i="8" s="1"/>
  <c r="PGR1360" i="8"/>
  <c r="PGR1366" i="8" s="1"/>
  <c r="PGE1360" i="8"/>
  <c r="PGE1366" i="8" s="1"/>
  <c r="PGD1360" i="8"/>
  <c r="PGD1366" i="8" s="1"/>
  <c r="PGC1360" i="8"/>
  <c r="PGC1366" i="8" s="1"/>
  <c r="PGB1360" i="8"/>
  <c r="PGB1366" i="8" s="1"/>
  <c r="PFO1360" i="8"/>
  <c r="PFO1366" i="8" s="1"/>
  <c r="PFN1360" i="8"/>
  <c r="PFN1366" i="8" s="1"/>
  <c r="PFM1360" i="8"/>
  <c r="PFM1366" i="8" s="1"/>
  <c r="PFL1360" i="8"/>
  <c r="PFL1366" i="8" s="1"/>
  <c r="PEY1360" i="8"/>
  <c r="PEY1366" i="8" s="1"/>
  <c r="PEX1360" i="8"/>
  <c r="PEX1366" i="8" s="1"/>
  <c r="PEW1360" i="8"/>
  <c r="PEW1366" i="8" s="1"/>
  <c r="PEV1360" i="8"/>
  <c r="PEV1366" i="8" s="1"/>
  <c r="PEI1360" i="8"/>
  <c r="PEI1366" i="8" s="1"/>
  <c r="PEH1360" i="8"/>
  <c r="PEH1366" i="8" s="1"/>
  <c r="PEG1360" i="8"/>
  <c r="PEG1366" i="8" s="1"/>
  <c r="PEF1360" i="8"/>
  <c r="PEF1366" i="8" s="1"/>
  <c r="PDS1360" i="8"/>
  <c r="PDS1366" i="8" s="1"/>
  <c r="PDR1360" i="8"/>
  <c r="PDR1366" i="8" s="1"/>
  <c r="PDQ1360" i="8"/>
  <c r="PDQ1366" i="8" s="1"/>
  <c r="PDP1360" i="8"/>
  <c r="PDP1366" i="8" s="1"/>
  <c r="PDC1360" i="8"/>
  <c r="PDC1366" i="8" s="1"/>
  <c r="PDB1360" i="8"/>
  <c r="PDB1366" i="8" s="1"/>
  <c r="PDA1360" i="8"/>
  <c r="PDA1366" i="8" s="1"/>
  <c r="PCZ1360" i="8"/>
  <c r="PCZ1366" i="8" s="1"/>
  <c r="PCM1360" i="8"/>
  <c r="PCM1366" i="8" s="1"/>
  <c r="PCL1360" i="8"/>
  <c r="PCL1366" i="8" s="1"/>
  <c r="PCK1360" i="8"/>
  <c r="PCK1366" i="8" s="1"/>
  <c r="PCJ1360" i="8"/>
  <c r="PCJ1366" i="8" s="1"/>
  <c r="PBW1360" i="8"/>
  <c r="PBW1366" i="8" s="1"/>
  <c r="PBV1360" i="8"/>
  <c r="PBV1366" i="8" s="1"/>
  <c r="PBU1360" i="8"/>
  <c r="PBU1366" i="8" s="1"/>
  <c r="PBT1360" i="8"/>
  <c r="PBT1366" i="8" s="1"/>
  <c r="PBG1360" i="8"/>
  <c r="PBG1366" i="8" s="1"/>
  <c r="PBF1360" i="8"/>
  <c r="PBF1366" i="8" s="1"/>
  <c r="PBE1360" i="8"/>
  <c r="PBE1366" i="8" s="1"/>
  <c r="PBD1360" i="8"/>
  <c r="PBD1366" i="8" s="1"/>
  <c r="PAQ1360" i="8"/>
  <c r="PAQ1366" i="8" s="1"/>
  <c r="PAP1360" i="8"/>
  <c r="PAP1366" i="8" s="1"/>
  <c r="PAO1360" i="8"/>
  <c r="PAO1366" i="8" s="1"/>
  <c r="PAN1360" i="8"/>
  <c r="PAN1366" i="8" s="1"/>
  <c r="PAA1360" i="8"/>
  <c r="PAA1366" i="8" s="1"/>
  <c r="OZZ1360" i="8"/>
  <c r="OZZ1366" i="8" s="1"/>
  <c r="OZY1360" i="8"/>
  <c r="OZY1366" i="8" s="1"/>
  <c r="OZX1360" i="8"/>
  <c r="OZX1366" i="8" s="1"/>
  <c r="OZK1360" i="8"/>
  <c r="OZK1366" i="8" s="1"/>
  <c r="OZJ1360" i="8"/>
  <c r="OZJ1366" i="8" s="1"/>
  <c r="OZI1360" i="8"/>
  <c r="OZI1366" i="8" s="1"/>
  <c r="OZH1360" i="8"/>
  <c r="OZH1366" i="8" s="1"/>
  <c r="OYU1360" i="8"/>
  <c r="OYU1366" i="8" s="1"/>
  <c r="OYT1360" i="8"/>
  <c r="OYT1366" i="8" s="1"/>
  <c r="OYS1360" i="8"/>
  <c r="OYS1366" i="8" s="1"/>
  <c r="OYR1360" i="8"/>
  <c r="OYR1366" i="8" s="1"/>
  <c r="OYE1360" i="8"/>
  <c r="OYE1366" i="8" s="1"/>
  <c r="OYD1360" i="8"/>
  <c r="OYD1366" i="8" s="1"/>
  <c r="OYC1360" i="8"/>
  <c r="OYC1366" i="8" s="1"/>
  <c r="OYB1360" i="8"/>
  <c r="OYB1366" i="8" s="1"/>
  <c r="OXO1360" i="8"/>
  <c r="OXO1366" i="8" s="1"/>
  <c r="OXN1360" i="8"/>
  <c r="OXN1366" i="8" s="1"/>
  <c r="OXM1360" i="8"/>
  <c r="OXM1366" i="8" s="1"/>
  <c r="OXL1360" i="8"/>
  <c r="OXL1366" i="8" s="1"/>
  <c r="OWY1360" i="8"/>
  <c r="OWY1366" i="8" s="1"/>
  <c r="OWX1360" i="8"/>
  <c r="OWX1366" i="8" s="1"/>
  <c r="OWW1360" i="8"/>
  <c r="OWW1366" i="8" s="1"/>
  <c r="OWV1360" i="8"/>
  <c r="OWV1366" i="8" s="1"/>
  <c r="OWI1360" i="8"/>
  <c r="OWI1366" i="8" s="1"/>
  <c r="OWH1360" i="8"/>
  <c r="OWH1366" i="8" s="1"/>
  <c r="OWG1360" i="8"/>
  <c r="OWG1366" i="8" s="1"/>
  <c r="OWF1360" i="8"/>
  <c r="OWF1366" i="8" s="1"/>
  <c r="OVS1360" i="8"/>
  <c r="OVS1366" i="8" s="1"/>
  <c r="OVR1360" i="8"/>
  <c r="OVR1366" i="8" s="1"/>
  <c r="OVQ1360" i="8"/>
  <c r="OVQ1366" i="8" s="1"/>
  <c r="OVP1360" i="8"/>
  <c r="OVP1366" i="8" s="1"/>
  <c r="OVC1360" i="8"/>
  <c r="OVC1366" i="8" s="1"/>
  <c r="OVB1360" i="8"/>
  <c r="OVB1366" i="8" s="1"/>
  <c r="OVA1360" i="8"/>
  <c r="OVA1366" i="8" s="1"/>
  <c r="OUZ1360" i="8"/>
  <c r="OUZ1366" i="8" s="1"/>
  <c r="OUM1360" i="8"/>
  <c r="OUM1366" i="8" s="1"/>
  <c r="OUL1360" i="8"/>
  <c r="OUL1366" i="8" s="1"/>
  <c r="OUK1360" i="8"/>
  <c r="OUK1366" i="8" s="1"/>
  <c r="OUJ1360" i="8"/>
  <c r="OUJ1366" i="8" s="1"/>
  <c r="OTW1360" i="8"/>
  <c r="OTW1366" i="8" s="1"/>
  <c r="OTV1360" i="8"/>
  <c r="OTV1366" i="8" s="1"/>
  <c r="OTU1360" i="8"/>
  <c r="OTU1366" i="8" s="1"/>
  <c r="OTT1360" i="8"/>
  <c r="OTT1366" i="8" s="1"/>
  <c r="OTG1360" i="8"/>
  <c r="OTG1366" i="8" s="1"/>
  <c r="OTF1360" i="8"/>
  <c r="OTF1366" i="8" s="1"/>
  <c r="OTE1360" i="8"/>
  <c r="OTE1366" i="8" s="1"/>
  <c r="OTD1360" i="8"/>
  <c r="OTD1366" i="8" s="1"/>
  <c r="OSQ1360" i="8"/>
  <c r="OSQ1366" i="8" s="1"/>
  <c r="OSP1360" i="8"/>
  <c r="OSP1366" i="8" s="1"/>
  <c r="OSO1360" i="8"/>
  <c r="OSO1366" i="8" s="1"/>
  <c r="OSN1360" i="8"/>
  <c r="OSN1366" i="8" s="1"/>
  <c r="OSA1360" i="8"/>
  <c r="OSA1366" i="8" s="1"/>
  <c r="ORZ1360" i="8"/>
  <c r="ORZ1366" i="8" s="1"/>
  <c r="ORY1360" i="8"/>
  <c r="ORY1366" i="8" s="1"/>
  <c r="ORX1360" i="8"/>
  <c r="ORX1366" i="8" s="1"/>
  <c r="ORK1360" i="8"/>
  <c r="ORK1366" i="8" s="1"/>
  <c r="ORJ1360" i="8"/>
  <c r="ORJ1366" i="8" s="1"/>
  <c r="ORI1360" i="8"/>
  <c r="ORI1366" i="8" s="1"/>
  <c r="ORH1360" i="8"/>
  <c r="ORH1366" i="8" s="1"/>
  <c r="OQU1360" i="8"/>
  <c r="OQU1366" i="8" s="1"/>
  <c r="OQT1360" i="8"/>
  <c r="OQT1366" i="8" s="1"/>
  <c r="OQS1360" i="8"/>
  <c r="OQS1366" i="8" s="1"/>
  <c r="OQR1360" i="8"/>
  <c r="OQR1366" i="8" s="1"/>
  <c r="OQE1360" i="8"/>
  <c r="OQE1366" i="8" s="1"/>
  <c r="OQD1360" i="8"/>
  <c r="OQD1366" i="8" s="1"/>
  <c r="OQC1360" i="8"/>
  <c r="OQC1366" i="8" s="1"/>
  <c r="OQB1360" i="8"/>
  <c r="OQB1366" i="8" s="1"/>
  <c r="OPO1360" i="8"/>
  <c r="OPO1366" i="8" s="1"/>
  <c r="OPN1360" i="8"/>
  <c r="OPN1366" i="8" s="1"/>
  <c r="OPM1360" i="8"/>
  <c r="OPM1366" i="8" s="1"/>
  <c r="OPL1360" i="8"/>
  <c r="OPL1366" i="8" s="1"/>
  <c r="OOY1360" i="8"/>
  <c r="OOY1366" i="8" s="1"/>
  <c r="OOX1360" i="8"/>
  <c r="OOX1366" i="8" s="1"/>
  <c r="OOW1360" i="8"/>
  <c r="OOW1366" i="8" s="1"/>
  <c r="OOV1360" i="8"/>
  <c r="OOV1366" i="8" s="1"/>
  <c r="OOI1360" i="8"/>
  <c r="OOI1366" i="8" s="1"/>
  <c r="OOH1360" i="8"/>
  <c r="OOH1366" i="8" s="1"/>
  <c r="OOG1360" i="8"/>
  <c r="OOG1366" i="8" s="1"/>
  <c r="OOF1360" i="8"/>
  <c r="OOF1366" i="8" s="1"/>
  <c r="ONS1360" i="8"/>
  <c r="ONS1366" i="8" s="1"/>
  <c r="ONR1360" i="8"/>
  <c r="ONR1366" i="8" s="1"/>
  <c r="ONQ1360" i="8"/>
  <c r="ONQ1366" i="8" s="1"/>
  <c r="ONP1360" i="8"/>
  <c r="ONP1366" i="8" s="1"/>
  <c r="ONC1360" i="8"/>
  <c r="ONC1366" i="8" s="1"/>
  <c r="ONB1360" i="8"/>
  <c r="ONB1366" i="8" s="1"/>
  <c r="ONA1360" i="8"/>
  <c r="ONA1366" i="8" s="1"/>
  <c r="OMZ1360" i="8"/>
  <c r="OMZ1366" i="8" s="1"/>
  <c r="OMM1360" i="8"/>
  <c r="OMM1366" i="8" s="1"/>
  <c r="OML1360" i="8"/>
  <c r="OML1366" i="8" s="1"/>
  <c r="OMK1360" i="8"/>
  <c r="OMK1366" i="8" s="1"/>
  <c r="OMJ1360" i="8"/>
  <c r="OMJ1366" i="8" s="1"/>
  <c r="OLW1360" i="8"/>
  <c r="OLW1366" i="8" s="1"/>
  <c r="OLV1360" i="8"/>
  <c r="OLV1366" i="8" s="1"/>
  <c r="OLU1360" i="8"/>
  <c r="OLU1366" i="8" s="1"/>
  <c r="OLT1360" i="8"/>
  <c r="OLT1366" i="8" s="1"/>
  <c r="OLG1360" i="8"/>
  <c r="OLG1366" i="8" s="1"/>
  <c r="OLF1360" i="8"/>
  <c r="OLF1366" i="8" s="1"/>
  <c r="OLE1360" i="8"/>
  <c r="OLE1366" i="8" s="1"/>
  <c r="OLD1360" i="8"/>
  <c r="OLD1366" i="8" s="1"/>
  <c r="OKQ1360" i="8"/>
  <c r="OKQ1366" i="8" s="1"/>
  <c r="OKP1360" i="8"/>
  <c r="OKP1366" i="8" s="1"/>
  <c r="OKO1360" i="8"/>
  <c r="OKO1366" i="8" s="1"/>
  <c r="OKN1360" i="8"/>
  <c r="OKN1366" i="8" s="1"/>
  <c r="OKA1360" i="8"/>
  <c r="OKA1366" i="8" s="1"/>
  <c r="OJZ1360" i="8"/>
  <c r="OJZ1366" i="8" s="1"/>
  <c r="OJY1360" i="8"/>
  <c r="OJY1366" i="8" s="1"/>
  <c r="OJX1360" i="8"/>
  <c r="OJX1366" i="8" s="1"/>
  <c r="OJK1360" i="8"/>
  <c r="OJK1366" i="8" s="1"/>
  <c r="OJJ1360" i="8"/>
  <c r="OJJ1366" i="8" s="1"/>
  <c r="OJI1360" i="8"/>
  <c r="OJI1366" i="8" s="1"/>
  <c r="OJH1360" i="8"/>
  <c r="OJH1366" i="8" s="1"/>
  <c r="OIU1360" i="8"/>
  <c r="OIU1366" i="8" s="1"/>
  <c r="OIT1360" i="8"/>
  <c r="OIT1366" i="8" s="1"/>
  <c r="OIS1360" i="8"/>
  <c r="OIS1366" i="8" s="1"/>
  <c r="OIR1360" i="8"/>
  <c r="OIR1366" i="8" s="1"/>
  <c r="OIE1360" i="8"/>
  <c r="OIE1366" i="8" s="1"/>
  <c r="OID1360" i="8"/>
  <c r="OID1366" i="8" s="1"/>
  <c r="OIC1360" i="8"/>
  <c r="OIC1366" i="8" s="1"/>
  <c r="OIB1360" i="8"/>
  <c r="OIB1366" i="8" s="1"/>
  <c r="OHO1360" i="8"/>
  <c r="OHO1366" i="8" s="1"/>
  <c r="OHN1360" i="8"/>
  <c r="OHN1366" i="8" s="1"/>
  <c r="OHM1360" i="8"/>
  <c r="OHM1366" i="8" s="1"/>
  <c r="OHL1360" i="8"/>
  <c r="OHL1366" i="8" s="1"/>
  <c r="OGY1360" i="8"/>
  <c r="OGY1366" i="8" s="1"/>
  <c r="OGX1360" i="8"/>
  <c r="OGX1366" i="8" s="1"/>
  <c r="OGW1360" i="8"/>
  <c r="OGW1366" i="8" s="1"/>
  <c r="OGV1360" i="8"/>
  <c r="OGV1366" i="8" s="1"/>
  <c r="OGI1360" i="8"/>
  <c r="OGI1366" i="8" s="1"/>
  <c r="OGH1360" i="8"/>
  <c r="OGH1366" i="8" s="1"/>
  <c r="OGG1360" i="8"/>
  <c r="OGG1366" i="8" s="1"/>
  <c r="OGF1360" i="8"/>
  <c r="OGF1366" i="8" s="1"/>
  <c r="OFS1360" i="8"/>
  <c r="OFS1366" i="8" s="1"/>
  <c r="OFR1360" i="8"/>
  <c r="OFR1366" i="8" s="1"/>
  <c r="OFQ1360" i="8"/>
  <c r="OFQ1366" i="8" s="1"/>
  <c r="OFP1360" i="8"/>
  <c r="OFP1366" i="8" s="1"/>
  <c r="OFC1360" i="8"/>
  <c r="OFC1366" i="8" s="1"/>
  <c r="OFB1360" i="8"/>
  <c r="OFB1366" i="8" s="1"/>
  <c r="OFA1360" i="8"/>
  <c r="OFA1366" i="8" s="1"/>
  <c r="OEZ1360" i="8"/>
  <c r="OEZ1366" i="8" s="1"/>
  <c r="OEM1360" i="8"/>
  <c r="OEM1366" i="8" s="1"/>
  <c r="OEL1360" i="8"/>
  <c r="OEL1366" i="8" s="1"/>
  <c r="OEK1360" i="8"/>
  <c r="OEK1366" i="8" s="1"/>
  <c r="OEJ1360" i="8"/>
  <c r="OEJ1366" i="8" s="1"/>
  <c r="ODW1360" i="8"/>
  <c r="ODW1366" i="8" s="1"/>
  <c r="ODV1360" i="8"/>
  <c r="ODV1366" i="8" s="1"/>
  <c r="ODU1360" i="8"/>
  <c r="ODU1366" i="8" s="1"/>
  <c r="ODT1360" i="8"/>
  <c r="ODT1366" i="8" s="1"/>
  <c r="ODG1360" i="8"/>
  <c r="ODG1366" i="8" s="1"/>
  <c r="ODF1360" i="8"/>
  <c r="ODF1366" i="8" s="1"/>
  <c r="ODE1360" i="8"/>
  <c r="ODE1366" i="8" s="1"/>
  <c r="ODD1360" i="8"/>
  <c r="ODD1366" i="8" s="1"/>
  <c r="OCQ1360" i="8"/>
  <c r="OCQ1366" i="8" s="1"/>
  <c r="OCP1360" i="8"/>
  <c r="OCP1366" i="8" s="1"/>
  <c r="OCO1360" i="8"/>
  <c r="OCO1366" i="8" s="1"/>
  <c r="OCN1360" i="8"/>
  <c r="OCN1366" i="8" s="1"/>
  <c r="OCA1360" i="8"/>
  <c r="OCA1366" i="8" s="1"/>
  <c r="OBZ1360" i="8"/>
  <c r="OBZ1366" i="8" s="1"/>
  <c r="OBY1360" i="8"/>
  <c r="OBY1366" i="8" s="1"/>
  <c r="OBX1360" i="8"/>
  <c r="OBX1366" i="8" s="1"/>
  <c r="OBK1360" i="8"/>
  <c r="OBK1366" i="8" s="1"/>
  <c r="OBJ1360" i="8"/>
  <c r="OBJ1366" i="8" s="1"/>
  <c r="OBI1360" i="8"/>
  <c r="OBI1366" i="8" s="1"/>
  <c r="OBH1360" i="8"/>
  <c r="OBH1366" i="8" s="1"/>
  <c r="OAU1360" i="8"/>
  <c r="OAU1366" i="8" s="1"/>
  <c r="OAT1360" i="8"/>
  <c r="OAT1366" i="8" s="1"/>
  <c r="OAS1360" i="8"/>
  <c r="OAS1366" i="8" s="1"/>
  <c r="OAR1360" i="8"/>
  <c r="OAR1366" i="8" s="1"/>
  <c r="OAE1360" i="8"/>
  <c r="OAE1366" i="8" s="1"/>
  <c r="OAD1360" i="8"/>
  <c r="OAD1366" i="8" s="1"/>
  <c r="OAC1360" i="8"/>
  <c r="OAC1366" i="8" s="1"/>
  <c r="OAB1360" i="8"/>
  <c r="OAB1366" i="8" s="1"/>
  <c r="NZO1360" i="8"/>
  <c r="NZO1366" i="8" s="1"/>
  <c r="NZN1360" i="8"/>
  <c r="NZN1366" i="8" s="1"/>
  <c r="NZM1360" i="8"/>
  <c r="NZM1366" i="8" s="1"/>
  <c r="NZL1360" i="8"/>
  <c r="NZL1366" i="8" s="1"/>
  <c r="NYY1360" i="8"/>
  <c r="NYY1366" i="8" s="1"/>
  <c r="NYX1360" i="8"/>
  <c r="NYX1366" i="8" s="1"/>
  <c r="NYW1360" i="8"/>
  <c r="NYW1366" i="8" s="1"/>
  <c r="NYV1360" i="8"/>
  <c r="NYV1366" i="8" s="1"/>
  <c r="NYI1360" i="8"/>
  <c r="NYI1366" i="8" s="1"/>
  <c r="NYH1360" i="8"/>
  <c r="NYH1366" i="8" s="1"/>
  <c r="NYG1360" i="8"/>
  <c r="NYG1366" i="8" s="1"/>
  <c r="NYF1360" i="8"/>
  <c r="NYF1366" i="8" s="1"/>
  <c r="NXS1360" i="8"/>
  <c r="NXS1366" i="8" s="1"/>
  <c r="NXR1360" i="8"/>
  <c r="NXR1366" i="8" s="1"/>
  <c r="NXQ1360" i="8"/>
  <c r="NXQ1366" i="8" s="1"/>
  <c r="NXP1360" i="8"/>
  <c r="NXP1366" i="8" s="1"/>
  <c r="NXC1360" i="8"/>
  <c r="NXC1366" i="8" s="1"/>
  <c r="NXB1360" i="8"/>
  <c r="NXB1366" i="8" s="1"/>
  <c r="NXA1360" i="8"/>
  <c r="NXA1366" i="8" s="1"/>
  <c r="NWZ1360" i="8"/>
  <c r="NWZ1366" i="8" s="1"/>
  <c r="NWM1360" i="8"/>
  <c r="NWM1366" i="8" s="1"/>
  <c r="NWL1360" i="8"/>
  <c r="NWL1366" i="8" s="1"/>
  <c r="NWK1360" i="8"/>
  <c r="NWK1366" i="8" s="1"/>
  <c r="NWJ1360" i="8"/>
  <c r="NWJ1366" i="8" s="1"/>
  <c r="NVW1360" i="8"/>
  <c r="NVW1366" i="8" s="1"/>
  <c r="NVV1360" i="8"/>
  <c r="NVV1366" i="8" s="1"/>
  <c r="NVU1360" i="8"/>
  <c r="NVU1366" i="8" s="1"/>
  <c r="NVT1360" i="8"/>
  <c r="NVT1366" i="8" s="1"/>
  <c r="NVG1360" i="8"/>
  <c r="NVG1366" i="8" s="1"/>
  <c r="NVF1360" i="8"/>
  <c r="NVF1366" i="8" s="1"/>
  <c r="NVE1360" i="8"/>
  <c r="NVE1366" i="8" s="1"/>
  <c r="NVD1360" i="8"/>
  <c r="NVD1366" i="8" s="1"/>
  <c r="NUQ1360" i="8"/>
  <c r="NUQ1366" i="8" s="1"/>
  <c r="NUP1360" i="8"/>
  <c r="NUP1366" i="8" s="1"/>
  <c r="NUO1360" i="8"/>
  <c r="NUO1366" i="8" s="1"/>
  <c r="NUN1360" i="8"/>
  <c r="NUN1366" i="8" s="1"/>
  <c r="NUA1360" i="8"/>
  <c r="NUA1366" i="8" s="1"/>
  <c r="NTZ1360" i="8"/>
  <c r="NTZ1366" i="8" s="1"/>
  <c r="NTY1360" i="8"/>
  <c r="NTY1366" i="8" s="1"/>
  <c r="NTX1360" i="8"/>
  <c r="NTX1366" i="8" s="1"/>
  <c r="NTK1360" i="8"/>
  <c r="NTK1366" i="8" s="1"/>
  <c r="NTJ1360" i="8"/>
  <c r="NTJ1366" i="8" s="1"/>
  <c r="NTI1360" i="8"/>
  <c r="NTI1366" i="8" s="1"/>
  <c r="NTH1360" i="8"/>
  <c r="NTH1366" i="8" s="1"/>
  <c r="NSU1360" i="8"/>
  <c r="NSU1366" i="8" s="1"/>
  <c r="NST1360" i="8"/>
  <c r="NST1366" i="8" s="1"/>
  <c r="NSS1360" i="8"/>
  <c r="NSS1366" i="8" s="1"/>
  <c r="NSR1360" i="8"/>
  <c r="NSR1366" i="8" s="1"/>
  <c r="NSE1360" i="8"/>
  <c r="NSE1366" i="8" s="1"/>
  <c r="NSD1360" i="8"/>
  <c r="NSD1366" i="8" s="1"/>
  <c r="NSC1360" i="8"/>
  <c r="NSC1366" i="8" s="1"/>
  <c r="NSB1360" i="8"/>
  <c r="NSB1366" i="8" s="1"/>
  <c r="NRO1360" i="8"/>
  <c r="NRO1366" i="8" s="1"/>
  <c r="NRN1360" i="8"/>
  <c r="NRN1366" i="8" s="1"/>
  <c r="NRM1360" i="8"/>
  <c r="NRM1366" i="8" s="1"/>
  <c r="NRL1360" i="8"/>
  <c r="NRL1366" i="8" s="1"/>
  <c r="NQY1360" i="8"/>
  <c r="NQY1366" i="8" s="1"/>
  <c r="NQX1360" i="8"/>
  <c r="NQX1366" i="8" s="1"/>
  <c r="NQW1360" i="8"/>
  <c r="NQW1366" i="8" s="1"/>
  <c r="NQV1360" i="8"/>
  <c r="NQV1366" i="8" s="1"/>
  <c r="NQI1360" i="8"/>
  <c r="NQI1366" i="8" s="1"/>
  <c r="NQH1360" i="8"/>
  <c r="NQH1366" i="8" s="1"/>
  <c r="NQG1360" i="8"/>
  <c r="NQG1366" i="8" s="1"/>
  <c r="NQF1360" i="8"/>
  <c r="NQF1366" i="8" s="1"/>
  <c r="NPS1360" i="8"/>
  <c r="NPS1366" i="8" s="1"/>
  <c r="NPR1360" i="8"/>
  <c r="NPR1366" i="8" s="1"/>
  <c r="NPQ1360" i="8"/>
  <c r="NPQ1366" i="8" s="1"/>
  <c r="NPP1360" i="8"/>
  <c r="NPP1366" i="8" s="1"/>
  <c r="NPC1360" i="8"/>
  <c r="NPC1366" i="8" s="1"/>
  <c r="NPB1360" i="8"/>
  <c r="NPB1366" i="8" s="1"/>
  <c r="NPA1360" i="8"/>
  <c r="NPA1366" i="8" s="1"/>
  <c r="NOZ1360" i="8"/>
  <c r="NOZ1366" i="8" s="1"/>
  <c r="NOM1360" i="8"/>
  <c r="NOM1366" i="8" s="1"/>
  <c r="NOL1360" i="8"/>
  <c r="NOL1366" i="8" s="1"/>
  <c r="NOK1360" i="8"/>
  <c r="NOK1366" i="8" s="1"/>
  <c r="NOJ1360" i="8"/>
  <c r="NOJ1366" i="8" s="1"/>
  <c r="NNW1360" i="8"/>
  <c r="NNW1366" i="8" s="1"/>
  <c r="NNV1360" i="8"/>
  <c r="NNV1366" i="8" s="1"/>
  <c r="NNU1360" i="8"/>
  <c r="NNU1366" i="8" s="1"/>
  <c r="NNT1360" i="8"/>
  <c r="NNT1366" i="8" s="1"/>
  <c r="NNG1360" i="8"/>
  <c r="NNG1366" i="8" s="1"/>
  <c r="NNF1360" i="8"/>
  <c r="NNF1366" i="8" s="1"/>
  <c r="NNE1360" i="8"/>
  <c r="NNE1366" i="8" s="1"/>
  <c r="NND1360" i="8"/>
  <c r="NND1366" i="8" s="1"/>
  <c r="NMQ1360" i="8"/>
  <c r="NMQ1366" i="8" s="1"/>
  <c r="NMP1360" i="8"/>
  <c r="NMP1366" i="8" s="1"/>
  <c r="NMO1360" i="8"/>
  <c r="NMO1366" i="8" s="1"/>
  <c r="NMN1360" i="8"/>
  <c r="NMN1366" i="8" s="1"/>
  <c r="NMA1360" i="8"/>
  <c r="NMA1366" i="8" s="1"/>
  <c r="NLZ1360" i="8"/>
  <c r="NLZ1366" i="8" s="1"/>
  <c r="NLY1360" i="8"/>
  <c r="NLY1366" i="8" s="1"/>
  <c r="NLX1360" i="8"/>
  <c r="NLX1366" i="8" s="1"/>
  <c r="NLK1360" i="8"/>
  <c r="NLK1366" i="8" s="1"/>
  <c r="NLJ1360" i="8"/>
  <c r="NLJ1366" i="8" s="1"/>
  <c r="NLI1360" i="8"/>
  <c r="NLI1366" i="8" s="1"/>
  <c r="NLH1360" i="8"/>
  <c r="NLH1366" i="8" s="1"/>
  <c r="NKU1360" i="8"/>
  <c r="NKU1366" i="8" s="1"/>
  <c r="NKT1360" i="8"/>
  <c r="NKT1366" i="8" s="1"/>
  <c r="NKS1360" i="8"/>
  <c r="NKS1366" i="8" s="1"/>
  <c r="NKR1360" i="8"/>
  <c r="NKR1366" i="8" s="1"/>
  <c r="NKE1360" i="8"/>
  <c r="NKE1366" i="8" s="1"/>
  <c r="NKD1360" i="8"/>
  <c r="NKD1366" i="8" s="1"/>
  <c r="NKC1360" i="8"/>
  <c r="NKC1366" i="8" s="1"/>
  <c r="NKB1360" i="8"/>
  <c r="NKB1366" i="8" s="1"/>
  <c r="NJO1360" i="8"/>
  <c r="NJO1366" i="8" s="1"/>
  <c r="NJN1360" i="8"/>
  <c r="NJN1366" i="8" s="1"/>
  <c r="NJM1360" i="8"/>
  <c r="NJM1366" i="8" s="1"/>
  <c r="NJL1360" i="8"/>
  <c r="NJL1366" i="8" s="1"/>
  <c r="NIY1360" i="8"/>
  <c r="NIY1366" i="8" s="1"/>
  <c r="NIX1360" i="8"/>
  <c r="NIX1366" i="8" s="1"/>
  <c r="NIW1360" i="8"/>
  <c r="NIW1366" i="8" s="1"/>
  <c r="NIV1360" i="8"/>
  <c r="NIV1366" i="8" s="1"/>
  <c r="NII1360" i="8"/>
  <c r="NII1366" i="8" s="1"/>
  <c r="NIH1360" i="8"/>
  <c r="NIH1366" i="8" s="1"/>
  <c r="NIG1360" i="8"/>
  <c r="NIG1366" i="8" s="1"/>
  <c r="NIF1360" i="8"/>
  <c r="NIF1366" i="8" s="1"/>
  <c r="NHS1360" i="8"/>
  <c r="NHS1366" i="8" s="1"/>
  <c r="NHR1360" i="8"/>
  <c r="NHR1366" i="8" s="1"/>
  <c r="NHQ1360" i="8"/>
  <c r="NHQ1366" i="8" s="1"/>
  <c r="NHP1360" i="8"/>
  <c r="NHP1366" i="8" s="1"/>
  <c r="NHC1360" i="8"/>
  <c r="NHC1366" i="8" s="1"/>
  <c r="NHB1360" i="8"/>
  <c r="NHB1366" i="8" s="1"/>
  <c r="NHA1360" i="8"/>
  <c r="NHA1366" i="8" s="1"/>
  <c r="NGZ1360" i="8"/>
  <c r="NGZ1366" i="8" s="1"/>
  <c r="NGM1360" i="8"/>
  <c r="NGM1366" i="8" s="1"/>
  <c r="NGL1360" i="8"/>
  <c r="NGL1366" i="8" s="1"/>
  <c r="NGK1360" i="8"/>
  <c r="NGK1366" i="8" s="1"/>
  <c r="NGJ1360" i="8"/>
  <c r="NGJ1366" i="8" s="1"/>
  <c r="NFW1360" i="8"/>
  <c r="NFW1366" i="8" s="1"/>
  <c r="NFV1360" i="8"/>
  <c r="NFV1366" i="8" s="1"/>
  <c r="NFU1360" i="8"/>
  <c r="NFU1366" i="8" s="1"/>
  <c r="NFT1360" i="8"/>
  <c r="NFT1366" i="8" s="1"/>
  <c r="NFG1360" i="8"/>
  <c r="NFG1366" i="8" s="1"/>
  <c r="NFF1360" i="8"/>
  <c r="NFF1366" i="8" s="1"/>
  <c r="NFE1360" i="8"/>
  <c r="NFE1366" i="8" s="1"/>
  <c r="NFD1360" i="8"/>
  <c r="NFD1366" i="8" s="1"/>
  <c r="NEQ1360" i="8"/>
  <c r="NEQ1366" i="8" s="1"/>
  <c r="NEP1360" i="8"/>
  <c r="NEP1366" i="8" s="1"/>
  <c r="NEO1360" i="8"/>
  <c r="NEO1366" i="8" s="1"/>
  <c r="NEN1360" i="8"/>
  <c r="NEN1366" i="8" s="1"/>
  <c r="NEA1360" i="8"/>
  <c r="NEA1366" i="8" s="1"/>
  <c r="NDZ1360" i="8"/>
  <c r="NDZ1366" i="8" s="1"/>
  <c r="NDY1360" i="8"/>
  <c r="NDY1366" i="8" s="1"/>
  <c r="NDX1360" i="8"/>
  <c r="NDX1366" i="8" s="1"/>
  <c r="NDK1360" i="8"/>
  <c r="NDK1366" i="8" s="1"/>
  <c r="NDJ1360" i="8"/>
  <c r="NDJ1366" i="8" s="1"/>
  <c r="NDI1360" i="8"/>
  <c r="NDI1366" i="8" s="1"/>
  <c r="NDH1360" i="8"/>
  <c r="NDH1366" i="8" s="1"/>
  <c r="NCU1360" i="8"/>
  <c r="NCU1366" i="8" s="1"/>
  <c r="NCT1360" i="8"/>
  <c r="NCT1366" i="8" s="1"/>
  <c r="NCS1360" i="8"/>
  <c r="NCS1366" i="8" s="1"/>
  <c r="NCR1360" i="8"/>
  <c r="NCR1366" i="8" s="1"/>
  <c r="NCE1360" i="8"/>
  <c r="NCE1366" i="8" s="1"/>
  <c r="NCD1360" i="8"/>
  <c r="NCD1366" i="8" s="1"/>
  <c r="NCC1360" i="8"/>
  <c r="NCC1366" i="8" s="1"/>
  <c r="NCB1360" i="8"/>
  <c r="NCB1366" i="8" s="1"/>
  <c r="NBO1360" i="8"/>
  <c r="NBO1366" i="8" s="1"/>
  <c r="NBN1360" i="8"/>
  <c r="NBN1366" i="8" s="1"/>
  <c r="NBM1360" i="8"/>
  <c r="NBM1366" i="8" s="1"/>
  <c r="NBL1360" i="8"/>
  <c r="NBL1366" i="8" s="1"/>
  <c r="NAY1360" i="8"/>
  <c r="NAY1366" i="8" s="1"/>
  <c r="NAX1360" i="8"/>
  <c r="NAX1366" i="8" s="1"/>
  <c r="NAW1360" i="8"/>
  <c r="NAW1366" i="8" s="1"/>
  <c r="NAV1360" i="8"/>
  <c r="NAV1366" i="8" s="1"/>
  <c r="NAI1360" i="8"/>
  <c r="NAI1366" i="8" s="1"/>
  <c r="NAH1360" i="8"/>
  <c r="NAH1366" i="8" s="1"/>
  <c r="NAG1360" i="8"/>
  <c r="NAG1366" i="8" s="1"/>
  <c r="NAF1360" i="8"/>
  <c r="NAF1366" i="8" s="1"/>
  <c r="MZS1360" i="8"/>
  <c r="MZS1366" i="8" s="1"/>
  <c r="MZR1360" i="8"/>
  <c r="MZR1366" i="8" s="1"/>
  <c r="MZQ1360" i="8"/>
  <c r="MZQ1366" i="8" s="1"/>
  <c r="MZP1360" i="8"/>
  <c r="MZP1366" i="8" s="1"/>
  <c r="MZC1360" i="8"/>
  <c r="MZC1366" i="8" s="1"/>
  <c r="MZB1360" i="8"/>
  <c r="MZB1366" i="8" s="1"/>
  <c r="MZA1360" i="8"/>
  <c r="MZA1366" i="8" s="1"/>
  <c r="MYZ1360" i="8"/>
  <c r="MYZ1366" i="8" s="1"/>
  <c r="MYM1360" i="8"/>
  <c r="MYM1366" i="8" s="1"/>
  <c r="MYL1360" i="8"/>
  <c r="MYL1366" i="8" s="1"/>
  <c r="MYK1360" i="8"/>
  <c r="MYK1366" i="8" s="1"/>
  <c r="MYJ1360" i="8"/>
  <c r="MYJ1366" i="8" s="1"/>
  <c r="MXW1360" i="8"/>
  <c r="MXW1366" i="8" s="1"/>
  <c r="MXV1360" i="8"/>
  <c r="MXV1366" i="8" s="1"/>
  <c r="MXU1360" i="8"/>
  <c r="MXU1366" i="8" s="1"/>
  <c r="MXT1360" i="8"/>
  <c r="MXT1366" i="8" s="1"/>
  <c r="MXG1360" i="8"/>
  <c r="MXG1366" i="8" s="1"/>
  <c r="MXF1360" i="8"/>
  <c r="MXF1366" i="8" s="1"/>
  <c r="MXE1360" i="8"/>
  <c r="MXE1366" i="8" s="1"/>
  <c r="MXD1360" i="8"/>
  <c r="MXD1366" i="8" s="1"/>
  <c r="MWQ1360" i="8"/>
  <c r="MWQ1366" i="8" s="1"/>
  <c r="MWP1360" i="8"/>
  <c r="MWP1366" i="8" s="1"/>
  <c r="MWO1360" i="8"/>
  <c r="MWO1366" i="8" s="1"/>
  <c r="MWN1360" i="8"/>
  <c r="MWN1366" i="8" s="1"/>
  <c r="MWA1360" i="8"/>
  <c r="MWA1366" i="8" s="1"/>
  <c r="MVZ1360" i="8"/>
  <c r="MVZ1366" i="8" s="1"/>
  <c r="MVY1360" i="8"/>
  <c r="MVY1366" i="8" s="1"/>
  <c r="MVX1360" i="8"/>
  <c r="MVX1366" i="8" s="1"/>
  <c r="MVK1360" i="8"/>
  <c r="MVK1366" i="8" s="1"/>
  <c r="MVJ1360" i="8"/>
  <c r="MVJ1366" i="8" s="1"/>
  <c r="MVI1360" i="8"/>
  <c r="MVI1366" i="8" s="1"/>
  <c r="MVH1360" i="8"/>
  <c r="MVH1366" i="8" s="1"/>
  <c r="MUU1360" i="8"/>
  <c r="MUU1366" i="8" s="1"/>
  <c r="MUT1360" i="8"/>
  <c r="MUT1366" i="8" s="1"/>
  <c r="MUS1360" i="8"/>
  <c r="MUS1366" i="8" s="1"/>
  <c r="MUR1360" i="8"/>
  <c r="MUR1366" i="8" s="1"/>
  <c r="MUE1360" i="8"/>
  <c r="MUE1366" i="8" s="1"/>
  <c r="MUD1360" i="8"/>
  <c r="MUD1366" i="8" s="1"/>
  <c r="MUC1360" i="8"/>
  <c r="MUC1366" i="8" s="1"/>
  <c r="MUB1360" i="8"/>
  <c r="MUB1366" i="8" s="1"/>
  <c r="MTO1360" i="8"/>
  <c r="MTO1366" i="8" s="1"/>
  <c r="MTN1360" i="8"/>
  <c r="MTN1366" i="8" s="1"/>
  <c r="MTM1360" i="8"/>
  <c r="MTM1366" i="8" s="1"/>
  <c r="MTL1360" i="8"/>
  <c r="MTL1366" i="8" s="1"/>
  <c r="MSY1360" i="8"/>
  <c r="MSY1366" i="8" s="1"/>
  <c r="MSX1360" i="8"/>
  <c r="MSX1366" i="8" s="1"/>
  <c r="MSW1360" i="8"/>
  <c r="MSW1366" i="8" s="1"/>
  <c r="MSV1360" i="8"/>
  <c r="MSV1366" i="8" s="1"/>
  <c r="MSI1360" i="8"/>
  <c r="MSI1366" i="8" s="1"/>
  <c r="MSH1360" i="8"/>
  <c r="MSH1366" i="8" s="1"/>
  <c r="MSG1360" i="8"/>
  <c r="MSG1366" i="8" s="1"/>
  <c r="MSF1360" i="8"/>
  <c r="MSF1366" i="8" s="1"/>
  <c r="MRS1360" i="8"/>
  <c r="MRS1366" i="8" s="1"/>
  <c r="MRR1360" i="8"/>
  <c r="MRR1366" i="8" s="1"/>
  <c r="MRQ1360" i="8"/>
  <c r="MRQ1366" i="8" s="1"/>
  <c r="MRP1360" i="8"/>
  <c r="MRP1366" i="8" s="1"/>
  <c r="MRC1360" i="8"/>
  <c r="MRC1366" i="8" s="1"/>
  <c r="MRB1360" i="8"/>
  <c r="MRB1366" i="8" s="1"/>
  <c r="MRA1360" i="8"/>
  <c r="MRA1366" i="8" s="1"/>
  <c r="MQZ1360" i="8"/>
  <c r="MQZ1366" i="8" s="1"/>
  <c r="MQM1360" i="8"/>
  <c r="MQM1366" i="8" s="1"/>
  <c r="MQL1360" i="8"/>
  <c r="MQL1366" i="8" s="1"/>
  <c r="MQK1360" i="8"/>
  <c r="MQK1366" i="8" s="1"/>
  <c r="MQJ1360" i="8"/>
  <c r="MQJ1366" i="8" s="1"/>
  <c r="MPW1360" i="8"/>
  <c r="MPW1366" i="8" s="1"/>
  <c r="MPV1360" i="8"/>
  <c r="MPV1366" i="8" s="1"/>
  <c r="MPU1360" i="8"/>
  <c r="MPU1366" i="8" s="1"/>
  <c r="MPT1360" i="8"/>
  <c r="MPT1366" i="8" s="1"/>
  <c r="MPG1360" i="8"/>
  <c r="MPG1366" i="8" s="1"/>
  <c r="MPF1360" i="8"/>
  <c r="MPF1366" i="8" s="1"/>
  <c r="MPE1360" i="8"/>
  <c r="MPE1366" i="8" s="1"/>
  <c r="MPD1360" i="8"/>
  <c r="MPD1366" i="8" s="1"/>
  <c r="MOQ1360" i="8"/>
  <c r="MOQ1366" i="8" s="1"/>
  <c r="MOP1360" i="8"/>
  <c r="MOP1366" i="8" s="1"/>
  <c r="MOO1360" i="8"/>
  <c r="MOO1366" i="8" s="1"/>
  <c r="MON1360" i="8"/>
  <c r="MON1366" i="8" s="1"/>
  <c r="MOA1360" i="8"/>
  <c r="MOA1366" i="8" s="1"/>
  <c r="MNZ1360" i="8"/>
  <c r="MNZ1366" i="8" s="1"/>
  <c r="MNY1360" i="8"/>
  <c r="MNY1366" i="8" s="1"/>
  <c r="MNX1360" i="8"/>
  <c r="MNX1366" i="8" s="1"/>
  <c r="MNK1360" i="8"/>
  <c r="MNK1366" i="8" s="1"/>
  <c r="MNJ1360" i="8"/>
  <c r="MNJ1366" i="8" s="1"/>
  <c r="MNI1360" i="8"/>
  <c r="MNI1366" i="8" s="1"/>
  <c r="MNH1360" i="8"/>
  <c r="MNH1366" i="8" s="1"/>
  <c r="MMU1360" i="8"/>
  <c r="MMU1366" i="8" s="1"/>
  <c r="MMT1360" i="8"/>
  <c r="MMT1366" i="8" s="1"/>
  <c r="MMS1360" i="8"/>
  <c r="MMS1366" i="8" s="1"/>
  <c r="MMR1360" i="8"/>
  <c r="MMR1366" i="8" s="1"/>
  <c r="MME1360" i="8"/>
  <c r="MME1366" i="8" s="1"/>
  <c r="MMD1360" i="8"/>
  <c r="MMD1366" i="8" s="1"/>
  <c r="MMC1360" i="8"/>
  <c r="MMC1366" i="8" s="1"/>
  <c r="MMB1360" i="8"/>
  <c r="MMB1366" i="8" s="1"/>
  <c r="MLO1360" i="8"/>
  <c r="MLO1366" i="8" s="1"/>
  <c r="MLN1360" i="8"/>
  <c r="MLN1366" i="8" s="1"/>
  <c r="MLM1360" i="8"/>
  <c r="MLM1366" i="8" s="1"/>
  <c r="MLL1360" i="8"/>
  <c r="MLL1366" i="8" s="1"/>
  <c r="MKY1360" i="8"/>
  <c r="MKY1366" i="8" s="1"/>
  <c r="MKX1360" i="8"/>
  <c r="MKX1366" i="8" s="1"/>
  <c r="MKW1360" i="8"/>
  <c r="MKW1366" i="8" s="1"/>
  <c r="MKV1360" i="8"/>
  <c r="MKV1366" i="8" s="1"/>
  <c r="MKI1360" i="8"/>
  <c r="MKI1366" i="8" s="1"/>
  <c r="MKH1360" i="8"/>
  <c r="MKH1366" i="8" s="1"/>
  <c r="MKG1360" i="8"/>
  <c r="MKG1366" i="8" s="1"/>
  <c r="MKF1360" i="8"/>
  <c r="MKF1366" i="8" s="1"/>
  <c r="MJS1360" i="8"/>
  <c r="MJS1366" i="8" s="1"/>
  <c r="MJR1360" i="8"/>
  <c r="MJR1366" i="8" s="1"/>
  <c r="MJQ1360" i="8"/>
  <c r="MJQ1366" i="8" s="1"/>
  <c r="MJP1360" i="8"/>
  <c r="MJP1366" i="8" s="1"/>
  <c r="MJC1360" i="8"/>
  <c r="MJC1366" i="8" s="1"/>
  <c r="MJB1360" i="8"/>
  <c r="MJB1366" i="8" s="1"/>
  <c r="MJA1360" i="8"/>
  <c r="MJA1366" i="8" s="1"/>
  <c r="MIZ1360" i="8"/>
  <c r="MIZ1366" i="8" s="1"/>
  <c r="MIM1360" i="8"/>
  <c r="MIM1366" i="8" s="1"/>
  <c r="MIL1360" i="8"/>
  <c r="MIL1366" i="8" s="1"/>
  <c r="MIK1360" i="8"/>
  <c r="MIK1366" i="8" s="1"/>
  <c r="MIJ1360" i="8"/>
  <c r="MIJ1366" i="8" s="1"/>
  <c r="MHW1360" i="8"/>
  <c r="MHW1366" i="8" s="1"/>
  <c r="MHV1360" i="8"/>
  <c r="MHV1366" i="8" s="1"/>
  <c r="MHU1360" i="8"/>
  <c r="MHU1366" i="8" s="1"/>
  <c r="MHT1360" i="8"/>
  <c r="MHT1366" i="8" s="1"/>
  <c r="MHG1360" i="8"/>
  <c r="MHG1366" i="8" s="1"/>
  <c r="MHF1360" i="8"/>
  <c r="MHF1366" i="8" s="1"/>
  <c r="MHE1360" i="8"/>
  <c r="MHE1366" i="8" s="1"/>
  <c r="MHD1360" i="8"/>
  <c r="MHD1366" i="8" s="1"/>
  <c r="MGQ1360" i="8"/>
  <c r="MGQ1366" i="8" s="1"/>
  <c r="MGP1360" i="8"/>
  <c r="MGP1366" i="8" s="1"/>
  <c r="MGO1360" i="8"/>
  <c r="MGO1366" i="8" s="1"/>
  <c r="MGN1360" i="8"/>
  <c r="MGN1366" i="8" s="1"/>
  <c r="MGA1360" i="8"/>
  <c r="MGA1366" i="8" s="1"/>
  <c r="MFZ1360" i="8"/>
  <c r="MFZ1366" i="8" s="1"/>
  <c r="MFY1360" i="8"/>
  <c r="MFY1366" i="8" s="1"/>
  <c r="MFX1360" i="8"/>
  <c r="MFX1366" i="8" s="1"/>
  <c r="MFK1360" i="8"/>
  <c r="MFK1366" i="8" s="1"/>
  <c r="MFJ1360" i="8"/>
  <c r="MFJ1366" i="8" s="1"/>
  <c r="MFI1360" i="8"/>
  <c r="MFI1366" i="8" s="1"/>
  <c r="MFH1360" i="8"/>
  <c r="MFH1366" i="8" s="1"/>
  <c r="MEU1360" i="8"/>
  <c r="MEU1366" i="8" s="1"/>
  <c r="MET1360" i="8"/>
  <c r="MET1366" i="8" s="1"/>
  <c r="MES1360" i="8"/>
  <c r="MES1366" i="8" s="1"/>
  <c r="MER1360" i="8"/>
  <c r="MER1366" i="8" s="1"/>
  <c r="MEE1360" i="8"/>
  <c r="MEE1366" i="8" s="1"/>
  <c r="MED1360" i="8"/>
  <c r="MED1366" i="8" s="1"/>
  <c r="MEC1360" i="8"/>
  <c r="MEC1366" i="8" s="1"/>
  <c r="MEB1360" i="8"/>
  <c r="MEB1366" i="8" s="1"/>
  <c r="MDO1360" i="8"/>
  <c r="MDO1366" i="8" s="1"/>
  <c r="MDN1360" i="8"/>
  <c r="MDN1366" i="8" s="1"/>
  <c r="MDM1360" i="8"/>
  <c r="MDM1366" i="8" s="1"/>
  <c r="MDL1360" i="8"/>
  <c r="MDL1366" i="8" s="1"/>
  <c r="MCY1360" i="8"/>
  <c r="MCY1366" i="8" s="1"/>
  <c r="MCX1360" i="8"/>
  <c r="MCX1366" i="8" s="1"/>
  <c r="MCW1360" i="8"/>
  <c r="MCW1366" i="8" s="1"/>
  <c r="MCV1360" i="8"/>
  <c r="MCV1366" i="8" s="1"/>
  <c r="MCI1360" i="8"/>
  <c r="MCI1366" i="8" s="1"/>
  <c r="MCH1360" i="8"/>
  <c r="MCH1366" i="8" s="1"/>
  <c r="MCG1360" i="8"/>
  <c r="MCG1366" i="8" s="1"/>
  <c r="MCF1360" i="8"/>
  <c r="MCF1366" i="8" s="1"/>
  <c r="MBS1360" i="8"/>
  <c r="MBS1366" i="8" s="1"/>
  <c r="MBR1360" i="8"/>
  <c r="MBR1366" i="8" s="1"/>
  <c r="MBQ1360" i="8"/>
  <c r="MBQ1366" i="8" s="1"/>
  <c r="MBP1360" i="8"/>
  <c r="MBP1366" i="8" s="1"/>
  <c r="MBC1360" i="8"/>
  <c r="MBC1366" i="8" s="1"/>
  <c r="MBB1360" i="8"/>
  <c r="MBB1366" i="8" s="1"/>
  <c r="MBA1360" i="8"/>
  <c r="MBA1366" i="8" s="1"/>
  <c r="MAZ1360" i="8"/>
  <c r="MAZ1366" i="8" s="1"/>
  <c r="MAM1360" i="8"/>
  <c r="MAM1366" i="8" s="1"/>
  <c r="MAL1360" i="8"/>
  <c r="MAL1366" i="8" s="1"/>
  <c r="MAK1360" i="8"/>
  <c r="MAK1366" i="8" s="1"/>
  <c r="MAJ1360" i="8"/>
  <c r="MAJ1366" i="8" s="1"/>
  <c r="LZW1360" i="8"/>
  <c r="LZW1366" i="8" s="1"/>
  <c r="LZV1360" i="8"/>
  <c r="LZV1366" i="8" s="1"/>
  <c r="LZU1360" i="8"/>
  <c r="LZU1366" i="8" s="1"/>
  <c r="LZT1360" i="8"/>
  <c r="LZT1366" i="8" s="1"/>
  <c r="LZG1360" i="8"/>
  <c r="LZG1366" i="8" s="1"/>
  <c r="LZF1360" i="8"/>
  <c r="LZF1366" i="8" s="1"/>
  <c r="LZE1360" i="8"/>
  <c r="LZE1366" i="8" s="1"/>
  <c r="LZD1360" i="8"/>
  <c r="LZD1366" i="8" s="1"/>
  <c r="LYQ1360" i="8"/>
  <c r="LYQ1366" i="8" s="1"/>
  <c r="LYP1360" i="8"/>
  <c r="LYP1366" i="8" s="1"/>
  <c r="LYO1360" i="8"/>
  <c r="LYO1366" i="8" s="1"/>
  <c r="LYN1360" i="8"/>
  <c r="LYN1366" i="8" s="1"/>
  <c r="LYA1360" i="8"/>
  <c r="LYA1366" i="8" s="1"/>
  <c r="LXZ1360" i="8"/>
  <c r="LXZ1366" i="8" s="1"/>
  <c r="LXY1360" i="8"/>
  <c r="LXY1366" i="8" s="1"/>
  <c r="LXX1360" i="8"/>
  <c r="LXX1366" i="8" s="1"/>
  <c r="LXK1360" i="8"/>
  <c r="LXK1366" i="8" s="1"/>
  <c r="LXJ1360" i="8"/>
  <c r="LXJ1366" i="8" s="1"/>
  <c r="LXI1360" i="8"/>
  <c r="LXI1366" i="8" s="1"/>
  <c r="LXH1360" i="8"/>
  <c r="LXH1366" i="8" s="1"/>
  <c r="LWU1360" i="8"/>
  <c r="LWU1366" i="8" s="1"/>
  <c r="LWT1360" i="8"/>
  <c r="LWT1366" i="8" s="1"/>
  <c r="LWS1360" i="8"/>
  <c r="LWS1366" i="8" s="1"/>
  <c r="LWR1360" i="8"/>
  <c r="LWR1366" i="8" s="1"/>
  <c r="LWE1360" i="8"/>
  <c r="LWE1366" i="8" s="1"/>
  <c r="LWD1360" i="8"/>
  <c r="LWD1366" i="8" s="1"/>
  <c r="LWC1360" i="8"/>
  <c r="LWC1366" i="8" s="1"/>
  <c r="LWB1360" i="8"/>
  <c r="LWB1366" i="8" s="1"/>
  <c r="LVO1360" i="8"/>
  <c r="LVO1366" i="8" s="1"/>
  <c r="LVN1360" i="8"/>
  <c r="LVN1366" i="8" s="1"/>
  <c r="LVM1360" i="8"/>
  <c r="LVM1366" i="8" s="1"/>
  <c r="LVL1360" i="8"/>
  <c r="LVL1366" i="8" s="1"/>
  <c r="LUY1360" i="8"/>
  <c r="LUY1366" i="8" s="1"/>
  <c r="LUX1360" i="8"/>
  <c r="LUX1366" i="8" s="1"/>
  <c r="LUW1360" i="8"/>
  <c r="LUW1366" i="8" s="1"/>
  <c r="LUV1360" i="8"/>
  <c r="LUV1366" i="8" s="1"/>
  <c r="LUI1360" i="8"/>
  <c r="LUI1366" i="8" s="1"/>
  <c r="LUH1360" i="8"/>
  <c r="LUH1366" i="8" s="1"/>
  <c r="LUG1360" i="8"/>
  <c r="LUG1366" i="8" s="1"/>
  <c r="LUF1360" i="8"/>
  <c r="LUF1366" i="8" s="1"/>
  <c r="LTS1360" i="8"/>
  <c r="LTS1366" i="8" s="1"/>
  <c r="LTR1360" i="8"/>
  <c r="LTR1366" i="8" s="1"/>
  <c r="LTQ1360" i="8"/>
  <c r="LTQ1366" i="8" s="1"/>
  <c r="LTP1360" i="8"/>
  <c r="LTP1366" i="8" s="1"/>
  <c r="LTC1360" i="8"/>
  <c r="LTC1366" i="8" s="1"/>
  <c r="LTB1360" i="8"/>
  <c r="LTB1366" i="8" s="1"/>
  <c r="LTA1360" i="8"/>
  <c r="LTA1366" i="8" s="1"/>
  <c r="LSZ1360" i="8"/>
  <c r="LSZ1366" i="8" s="1"/>
  <c r="LSM1360" i="8"/>
  <c r="LSM1366" i="8" s="1"/>
  <c r="LSL1360" i="8"/>
  <c r="LSL1366" i="8" s="1"/>
  <c r="LSK1360" i="8"/>
  <c r="LSK1366" i="8" s="1"/>
  <c r="LSJ1360" i="8"/>
  <c r="LSJ1366" i="8" s="1"/>
  <c r="LRW1360" i="8"/>
  <c r="LRW1366" i="8" s="1"/>
  <c r="LRV1360" i="8"/>
  <c r="LRV1366" i="8" s="1"/>
  <c r="LRU1360" i="8"/>
  <c r="LRU1366" i="8" s="1"/>
  <c r="LRT1360" i="8"/>
  <c r="LRT1366" i="8" s="1"/>
  <c r="LRG1360" i="8"/>
  <c r="LRG1366" i="8" s="1"/>
  <c r="LRF1360" i="8"/>
  <c r="LRF1366" i="8" s="1"/>
  <c r="LRE1360" i="8"/>
  <c r="LRE1366" i="8" s="1"/>
  <c r="LRD1360" i="8"/>
  <c r="LRD1366" i="8" s="1"/>
  <c r="LQQ1360" i="8"/>
  <c r="LQQ1366" i="8" s="1"/>
  <c r="LQP1360" i="8"/>
  <c r="LQP1366" i="8" s="1"/>
  <c r="LQO1360" i="8"/>
  <c r="LQO1366" i="8" s="1"/>
  <c r="LQN1360" i="8"/>
  <c r="LQN1366" i="8" s="1"/>
  <c r="LQA1360" i="8"/>
  <c r="LQA1366" i="8" s="1"/>
  <c r="LPZ1360" i="8"/>
  <c r="LPZ1366" i="8" s="1"/>
  <c r="LPY1360" i="8"/>
  <c r="LPY1366" i="8" s="1"/>
  <c r="LPX1360" i="8"/>
  <c r="LPX1366" i="8" s="1"/>
  <c r="LPK1360" i="8"/>
  <c r="LPK1366" i="8" s="1"/>
  <c r="LPJ1360" i="8"/>
  <c r="LPJ1366" i="8" s="1"/>
  <c r="LPI1360" i="8"/>
  <c r="LPI1366" i="8" s="1"/>
  <c r="LPH1360" i="8"/>
  <c r="LPH1366" i="8" s="1"/>
  <c r="LOU1360" i="8"/>
  <c r="LOU1366" i="8" s="1"/>
  <c r="LOT1360" i="8"/>
  <c r="LOT1366" i="8" s="1"/>
  <c r="LOS1360" i="8"/>
  <c r="LOS1366" i="8" s="1"/>
  <c r="LOR1360" i="8"/>
  <c r="LOR1366" i="8" s="1"/>
  <c r="LOE1360" i="8"/>
  <c r="LOE1366" i="8" s="1"/>
  <c r="LOD1360" i="8"/>
  <c r="LOD1366" i="8" s="1"/>
  <c r="LOC1360" i="8"/>
  <c r="LOC1366" i="8" s="1"/>
  <c r="LOB1360" i="8"/>
  <c r="LOB1366" i="8" s="1"/>
  <c r="LNO1360" i="8"/>
  <c r="LNO1366" i="8" s="1"/>
  <c r="LNN1360" i="8"/>
  <c r="LNN1366" i="8" s="1"/>
  <c r="LNM1360" i="8"/>
  <c r="LNM1366" i="8" s="1"/>
  <c r="LNL1360" i="8"/>
  <c r="LNL1366" i="8" s="1"/>
  <c r="LMY1360" i="8"/>
  <c r="LMY1366" i="8" s="1"/>
  <c r="LMX1360" i="8"/>
  <c r="LMX1366" i="8" s="1"/>
  <c r="LMW1360" i="8"/>
  <c r="LMW1366" i="8" s="1"/>
  <c r="LMV1360" i="8"/>
  <c r="LMV1366" i="8" s="1"/>
  <c r="LMI1360" i="8"/>
  <c r="LMI1366" i="8" s="1"/>
  <c r="LMH1360" i="8"/>
  <c r="LMH1366" i="8" s="1"/>
  <c r="LMG1360" i="8"/>
  <c r="LMG1366" i="8" s="1"/>
  <c r="LMF1360" i="8"/>
  <c r="LMF1366" i="8" s="1"/>
  <c r="LLS1360" i="8"/>
  <c r="LLS1366" i="8" s="1"/>
  <c r="LLR1360" i="8"/>
  <c r="LLR1366" i="8" s="1"/>
  <c r="LLQ1360" i="8"/>
  <c r="LLQ1366" i="8" s="1"/>
  <c r="LLP1360" i="8"/>
  <c r="LLP1366" i="8" s="1"/>
  <c r="LLC1360" i="8"/>
  <c r="LLC1366" i="8" s="1"/>
  <c r="LLB1360" i="8"/>
  <c r="LLB1366" i="8" s="1"/>
  <c r="LLA1360" i="8"/>
  <c r="LLA1366" i="8" s="1"/>
  <c r="LKZ1360" i="8"/>
  <c r="LKZ1366" i="8" s="1"/>
  <c r="LKM1360" i="8"/>
  <c r="LKM1366" i="8" s="1"/>
  <c r="LKL1360" i="8"/>
  <c r="LKL1366" i="8" s="1"/>
  <c r="LKK1360" i="8"/>
  <c r="LKK1366" i="8" s="1"/>
  <c r="LKJ1360" i="8"/>
  <c r="LKJ1366" i="8" s="1"/>
  <c r="LJW1360" i="8"/>
  <c r="LJW1366" i="8" s="1"/>
  <c r="LJV1360" i="8"/>
  <c r="LJV1366" i="8" s="1"/>
  <c r="LJU1360" i="8"/>
  <c r="LJU1366" i="8" s="1"/>
  <c r="LJT1360" i="8"/>
  <c r="LJT1366" i="8" s="1"/>
  <c r="LJG1360" i="8"/>
  <c r="LJG1366" i="8" s="1"/>
  <c r="LJF1360" i="8"/>
  <c r="LJF1366" i="8" s="1"/>
  <c r="LJE1360" i="8"/>
  <c r="LJE1366" i="8" s="1"/>
  <c r="LJD1360" i="8"/>
  <c r="LJD1366" i="8" s="1"/>
  <c r="LIQ1360" i="8"/>
  <c r="LIQ1366" i="8" s="1"/>
  <c r="LIP1360" i="8"/>
  <c r="LIP1366" i="8" s="1"/>
  <c r="LIO1360" i="8"/>
  <c r="LIO1366" i="8" s="1"/>
  <c r="LIN1360" i="8"/>
  <c r="LIN1366" i="8" s="1"/>
  <c r="LIA1360" i="8"/>
  <c r="LIA1366" i="8" s="1"/>
  <c r="LHZ1360" i="8"/>
  <c r="LHZ1366" i="8" s="1"/>
  <c r="LHY1360" i="8"/>
  <c r="LHY1366" i="8" s="1"/>
  <c r="LHX1360" i="8"/>
  <c r="LHX1366" i="8" s="1"/>
  <c r="LHK1360" i="8"/>
  <c r="LHK1366" i="8" s="1"/>
  <c r="LHJ1360" i="8"/>
  <c r="LHJ1366" i="8" s="1"/>
  <c r="LHI1360" i="8"/>
  <c r="LHI1366" i="8" s="1"/>
  <c r="LHH1360" i="8"/>
  <c r="LHH1366" i="8" s="1"/>
  <c r="LGU1360" i="8"/>
  <c r="LGU1366" i="8" s="1"/>
  <c r="LGT1360" i="8"/>
  <c r="LGT1366" i="8" s="1"/>
  <c r="LGS1360" i="8"/>
  <c r="LGS1366" i="8" s="1"/>
  <c r="LGR1360" i="8"/>
  <c r="LGR1366" i="8" s="1"/>
  <c r="LGE1360" i="8"/>
  <c r="LGE1366" i="8" s="1"/>
  <c r="LGD1360" i="8"/>
  <c r="LGD1366" i="8" s="1"/>
  <c r="LGC1360" i="8"/>
  <c r="LGC1366" i="8" s="1"/>
  <c r="LGB1360" i="8"/>
  <c r="LGB1366" i="8" s="1"/>
  <c r="LFO1360" i="8"/>
  <c r="LFO1366" i="8" s="1"/>
  <c r="LFN1360" i="8"/>
  <c r="LFN1366" i="8" s="1"/>
  <c r="LFM1360" i="8"/>
  <c r="LFM1366" i="8" s="1"/>
  <c r="LFL1360" i="8"/>
  <c r="LFL1366" i="8" s="1"/>
  <c r="LEY1360" i="8"/>
  <c r="LEY1366" i="8" s="1"/>
  <c r="LEX1360" i="8"/>
  <c r="LEX1366" i="8" s="1"/>
  <c r="LEW1360" i="8"/>
  <c r="LEW1366" i="8" s="1"/>
  <c r="LEV1360" i="8"/>
  <c r="LEV1366" i="8" s="1"/>
  <c r="LEI1360" i="8"/>
  <c r="LEI1366" i="8" s="1"/>
  <c r="LEH1360" i="8"/>
  <c r="LEH1366" i="8" s="1"/>
  <c r="LEG1360" i="8"/>
  <c r="LEG1366" i="8" s="1"/>
  <c r="LEF1360" i="8"/>
  <c r="LEF1366" i="8" s="1"/>
  <c r="LDS1360" i="8"/>
  <c r="LDS1366" i="8" s="1"/>
  <c r="LDR1360" i="8"/>
  <c r="LDR1366" i="8" s="1"/>
  <c r="LDQ1360" i="8"/>
  <c r="LDQ1366" i="8" s="1"/>
  <c r="LDP1360" i="8"/>
  <c r="LDP1366" i="8" s="1"/>
  <c r="LDC1360" i="8"/>
  <c r="LDC1366" i="8" s="1"/>
  <c r="LDB1360" i="8"/>
  <c r="LDB1366" i="8" s="1"/>
  <c r="LDA1360" i="8"/>
  <c r="LDA1366" i="8" s="1"/>
  <c r="LCZ1360" i="8"/>
  <c r="LCZ1366" i="8" s="1"/>
  <c r="LCM1360" i="8"/>
  <c r="LCM1366" i="8" s="1"/>
  <c r="LCL1360" i="8"/>
  <c r="LCL1366" i="8" s="1"/>
  <c r="LCK1360" i="8"/>
  <c r="LCK1366" i="8" s="1"/>
  <c r="LCJ1360" i="8"/>
  <c r="LCJ1366" i="8" s="1"/>
  <c r="LBW1360" i="8"/>
  <c r="LBW1366" i="8" s="1"/>
  <c r="LBV1360" i="8"/>
  <c r="LBV1366" i="8" s="1"/>
  <c r="LBU1360" i="8"/>
  <c r="LBU1366" i="8" s="1"/>
  <c r="LBT1360" i="8"/>
  <c r="LBT1366" i="8" s="1"/>
  <c r="LBG1360" i="8"/>
  <c r="LBG1366" i="8" s="1"/>
  <c r="LBF1360" i="8"/>
  <c r="LBF1366" i="8" s="1"/>
  <c r="LBE1360" i="8"/>
  <c r="LBE1366" i="8" s="1"/>
  <c r="LBD1360" i="8"/>
  <c r="LBD1366" i="8" s="1"/>
  <c r="LAQ1360" i="8"/>
  <c r="LAQ1366" i="8" s="1"/>
  <c r="LAP1360" i="8"/>
  <c r="LAP1366" i="8" s="1"/>
  <c r="LAO1360" i="8"/>
  <c r="LAO1366" i="8" s="1"/>
  <c r="LAN1360" i="8"/>
  <c r="LAN1366" i="8" s="1"/>
  <c r="LAA1360" i="8"/>
  <c r="LAA1366" i="8" s="1"/>
  <c r="KZZ1360" i="8"/>
  <c r="KZZ1366" i="8" s="1"/>
  <c r="KZY1360" i="8"/>
  <c r="KZY1366" i="8" s="1"/>
  <c r="KZX1360" i="8"/>
  <c r="KZX1366" i="8" s="1"/>
  <c r="KZK1360" i="8"/>
  <c r="KZK1366" i="8" s="1"/>
  <c r="KZJ1360" i="8"/>
  <c r="KZJ1366" i="8" s="1"/>
  <c r="KZI1360" i="8"/>
  <c r="KZI1366" i="8" s="1"/>
  <c r="KZH1360" i="8"/>
  <c r="KZH1366" i="8" s="1"/>
  <c r="KYU1360" i="8"/>
  <c r="KYU1366" i="8" s="1"/>
  <c r="KYT1360" i="8"/>
  <c r="KYT1366" i="8" s="1"/>
  <c r="KYS1360" i="8"/>
  <c r="KYS1366" i="8" s="1"/>
  <c r="KYR1360" i="8"/>
  <c r="KYR1366" i="8" s="1"/>
  <c r="KYE1360" i="8"/>
  <c r="KYE1366" i="8" s="1"/>
  <c r="KYD1360" i="8"/>
  <c r="KYD1366" i="8" s="1"/>
  <c r="KYC1360" i="8"/>
  <c r="KYC1366" i="8" s="1"/>
  <c r="KYB1360" i="8"/>
  <c r="KYB1366" i="8" s="1"/>
  <c r="KXO1360" i="8"/>
  <c r="KXO1366" i="8" s="1"/>
  <c r="KXN1360" i="8"/>
  <c r="KXN1366" i="8" s="1"/>
  <c r="KXM1360" i="8"/>
  <c r="KXM1366" i="8" s="1"/>
  <c r="KXL1360" i="8"/>
  <c r="KXL1366" i="8" s="1"/>
  <c r="KWY1360" i="8"/>
  <c r="KWY1366" i="8" s="1"/>
  <c r="KWX1360" i="8"/>
  <c r="KWX1366" i="8" s="1"/>
  <c r="KWW1360" i="8"/>
  <c r="KWW1366" i="8" s="1"/>
  <c r="KWV1360" i="8"/>
  <c r="KWV1366" i="8" s="1"/>
  <c r="KWI1360" i="8"/>
  <c r="KWI1366" i="8" s="1"/>
  <c r="KWH1360" i="8"/>
  <c r="KWH1366" i="8" s="1"/>
  <c r="KWG1360" i="8"/>
  <c r="KWG1366" i="8" s="1"/>
  <c r="KWF1360" i="8"/>
  <c r="KWF1366" i="8" s="1"/>
  <c r="KVS1360" i="8"/>
  <c r="KVS1366" i="8" s="1"/>
  <c r="KVR1360" i="8"/>
  <c r="KVR1366" i="8" s="1"/>
  <c r="KVQ1360" i="8"/>
  <c r="KVQ1366" i="8" s="1"/>
  <c r="KVP1360" i="8"/>
  <c r="KVP1366" i="8" s="1"/>
  <c r="KVC1360" i="8"/>
  <c r="KVC1366" i="8" s="1"/>
  <c r="KVB1360" i="8"/>
  <c r="KVB1366" i="8" s="1"/>
  <c r="KVA1360" i="8"/>
  <c r="KVA1366" i="8" s="1"/>
  <c r="KUZ1360" i="8"/>
  <c r="KUZ1366" i="8" s="1"/>
  <c r="KUM1360" i="8"/>
  <c r="KUM1366" i="8" s="1"/>
  <c r="KUL1360" i="8"/>
  <c r="KUL1366" i="8" s="1"/>
  <c r="KUK1360" i="8"/>
  <c r="KUK1366" i="8" s="1"/>
  <c r="KUJ1360" i="8"/>
  <c r="KUJ1366" i="8" s="1"/>
  <c r="KTW1360" i="8"/>
  <c r="KTW1366" i="8" s="1"/>
  <c r="KTV1360" i="8"/>
  <c r="KTV1366" i="8" s="1"/>
  <c r="KTU1360" i="8"/>
  <c r="KTU1366" i="8" s="1"/>
  <c r="KTT1360" i="8"/>
  <c r="KTT1366" i="8" s="1"/>
  <c r="KTG1360" i="8"/>
  <c r="KTG1366" i="8" s="1"/>
  <c r="KTF1360" i="8"/>
  <c r="KTF1366" i="8" s="1"/>
  <c r="KTE1360" i="8"/>
  <c r="KTE1366" i="8" s="1"/>
  <c r="KTD1360" i="8"/>
  <c r="KTD1366" i="8" s="1"/>
  <c r="KSQ1360" i="8"/>
  <c r="KSQ1366" i="8" s="1"/>
  <c r="KSP1360" i="8"/>
  <c r="KSP1366" i="8" s="1"/>
  <c r="KSO1360" i="8"/>
  <c r="KSO1366" i="8" s="1"/>
  <c r="KSN1360" i="8"/>
  <c r="KSN1366" i="8" s="1"/>
  <c r="KSA1360" i="8"/>
  <c r="KSA1366" i="8" s="1"/>
  <c r="KRZ1360" i="8"/>
  <c r="KRZ1366" i="8" s="1"/>
  <c r="KRY1360" i="8"/>
  <c r="KRY1366" i="8" s="1"/>
  <c r="KRX1360" i="8"/>
  <c r="KRX1366" i="8" s="1"/>
  <c r="KRK1360" i="8"/>
  <c r="KRK1366" i="8" s="1"/>
  <c r="KRJ1360" i="8"/>
  <c r="KRJ1366" i="8" s="1"/>
  <c r="KRI1360" i="8"/>
  <c r="KRI1366" i="8" s="1"/>
  <c r="KRH1360" i="8"/>
  <c r="KRH1366" i="8" s="1"/>
  <c r="KQU1360" i="8"/>
  <c r="KQU1366" i="8" s="1"/>
  <c r="KQT1360" i="8"/>
  <c r="KQT1366" i="8" s="1"/>
  <c r="KQS1360" i="8"/>
  <c r="KQS1366" i="8" s="1"/>
  <c r="KQR1360" i="8"/>
  <c r="KQR1366" i="8" s="1"/>
  <c r="KQE1360" i="8"/>
  <c r="KQE1366" i="8" s="1"/>
  <c r="KQD1360" i="8"/>
  <c r="KQD1366" i="8" s="1"/>
  <c r="KQC1360" i="8"/>
  <c r="KQC1366" i="8" s="1"/>
  <c r="KQB1360" i="8"/>
  <c r="KQB1366" i="8" s="1"/>
  <c r="KPO1360" i="8"/>
  <c r="KPO1366" i="8" s="1"/>
  <c r="KPN1360" i="8"/>
  <c r="KPN1366" i="8" s="1"/>
  <c r="KPM1360" i="8"/>
  <c r="KPM1366" i="8" s="1"/>
  <c r="KPL1360" i="8"/>
  <c r="KPL1366" i="8" s="1"/>
  <c r="KOY1360" i="8"/>
  <c r="KOY1366" i="8" s="1"/>
  <c r="KOX1360" i="8"/>
  <c r="KOX1366" i="8" s="1"/>
  <c r="KOW1360" i="8"/>
  <c r="KOW1366" i="8" s="1"/>
  <c r="KOV1360" i="8"/>
  <c r="KOV1366" i="8" s="1"/>
  <c r="KOI1360" i="8"/>
  <c r="KOI1366" i="8" s="1"/>
  <c r="KOH1360" i="8"/>
  <c r="KOH1366" i="8" s="1"/>
  <c r="KOG1360" i="8"/>
  <c r="KOG1366" i="8" s="1"/>
  <c r="KOF1360" i="8"/>
  <c r="KOF1366" i="8" s="1"/>
  <c r="KNS1360" i="8"/>
  <c r="KNS1366" i="8" s="1"/>
  <c r="KNR1360" i="8"/>
  <c r="KNR1366" i="8" s="1"/>
  <c r="KNQ1360" i="8"/>
  <c r="KNQ1366" i="8" s="1"/>
  <c r="KNP1360" i="8"/>
  <c r="KNP1366" i="8" s="1"/>
  <c r="KNC1360" i="8"/>
  <c r="KNC1366" i="8" s="1"/>
  <c r="KNB1360" i="8"/>
  <c r="KNB1366" i="8" s="1"/>
  <c r="KNA1360" i="8"/>
  <c r="KNA1366" i="8" s="1"/>
  <c r="KMZ1360" i="8"/>
  <c r="KMZ1366" i="8" s="1"/>
  <c r="KMM1360" i="8"/>
  <c r="KMM1366" i="8" s="1"/>
  <c r="KML1360" i="8"/>
  <c r="KML1366" i="8" s="1"/>
  <c r="KMK1360" i="8"/>
  <c r="KMK1366" i="8" s="1"/>
  <c r="KMJ1360" i="8"/>
  <c r="KMJ1366" i="8" s="1"/>
  <c r="KLW1360" i="8"/>
  <c r="KLW1366" i="8" s="1"/>
  <c r="KLV1360" i="8"/>
  <c r="KLV1366" i="8" s="1"/>
  <c r="KLU1360" i="8"/>
  <c r="KLU1366" i="8" s="1"/>
  <c r="KLT1360" i="8"/>
  <c r="KLT1366" i="8" s="1"/>
  <c r="KLG1360" i="8"/>
  <c r="KLG1366" i="8" s="1"/>
  <c r="KLF1360" i="8"/>
  <c r="KLF1366" i="8" s="1"/>
  <c r="KLE1360" i="8"/>
  <c r="KLE1366" i="8" s="1"/>
  <c r="KLD1360" i="8"/>
  <c r="KLD1366" i="8" s="1"/>
  <c r="KKQ1360" i="8"/>
  <c r="KKQ1366" i="8" s="1"/>
  <c r="KKP1360" i="8"/>
  <c r="KKP1366" i="8" s="1"/>
  <c r="KKO1360" i="8"/>
  <c r="KKO1366" i="8" s="1"/>
  <c r="KKN1360" i="8"/>
  <c r="KKN1366" i="8" s="1"/>
  <c r="KKA1360" i="8"/>
  <c r="KKA1366" i="8" s="1"/>
  <c r="KJZ1360" i="8"/>
  <c r="KJZ1366" i="8" s="1"/>
  <c r="KJY1360" i="8"/>
  <c r="KJY1366" i="8" s="1"/>
  <c r="KJX1360" i="8"/>
  <c r="KJX1366" i="8" s="1"/>
  <c r="KJK1360" i="8"/>
  <c r="KJK1366" i="8" s="1"/>
  <c r="KJJ1360" i="8"/>
  <c r="KJJ1366" i="8" s="1"/>
  <c r="KJI1360" i="8"/>
  <c r="KJI1366" i="8" s="1"/>
  <c r="KJH1360" i="8"/>
  <c r="KJH1366" i="8" s="1"/>
  <c r="KIU1360" i="8"/>
  <c r="KIU1366" i="8" s="1"/>
  <c r="KIT1360" i="8"/>
  <c r="KIT1366" i="8" s="1"/>
  <c r="KIS1360" i="8"/>
  <c r="KIS1366" i="8" s="1"/>
  <c r="KIR1360" i="8"/>
  <c r="KIR1366" i="8" s="1"/>
  <c r="KIE1360" i="8"/>
  <c r="KIE1366" i="8" s="1"/>
  <c r="KID1360" i="8"/>
  <c r="KID1366" i="8" s="1"/>
  <c r="KIC1360" i="8"/>
  <c r="KIC1366" i="8" s="1"/>
  <c r="KIB1360" i="8"/>
  <c r="KIB1366" i="8" s="1"/>
  <c r="KHO1360" i="8"/>
  <c r="KHO1366" i="8" s="1"/>
  <c r="KHN1360" i="8"/>
  <c r="KHN1366" i="8" s="1"/>
  <c r="KHM1360" i="8"/>
  <c r="KHM1366" i="8" s="1"/>
  <c r="KHL1360" i="8"/>
  <c r="KHL1366" i="8" s="1"/>
  <c r="KGY1360" i="8"/>
  <c r="KGY1366" i="8" s="1"/>
  <c r="KGX1360" i="8"/>
  <c r="KGX1366" i="8" s="1"/>
  <c r="KGW1360" i="8"/>
  <c r="KGW1366" i="8" s="1"/>
  <c r="KGV1360" i="8"/>
  <c r="KGV1366" i="8" s="1"/>
  <c r="KGI1360" i="8"/>
  <c r="KGI1366" i="8" s="1"/>
  <c r="KGH1360" i="8"/>
  <c r="KGH1366" i="8" s="1"/>
  <c r="KGG1360" i="8"/>
  <c r="KGG1366" i="8" s="1"/>
  <c r="KGF1360" i="8"/>
  <c r="KGF1366" i="8" s="1"/>
  <c r="KFS1360" i="8"/>
  <c r="KFS1366" i="8" s="1"/>
  <c r="KFR1360" i="8"/>
  <c r="KFR1366" i="8" s="1"/>
  <c r="KFQ1360" i="8"/>
  <c r="KFQ1366" i="8" s="1"/>
  <c r="KFP1360" i="8"/>
  <c r="KFP1366" i="8" s="1"/>
  <c r="KFC1360" i="8"/>
  <c r="KFC1366" i="8" s="1"/>
  <c r="KFB1360" i="8"/>
  <c r="KFB1366" i="8" s="1"/>
  <c r="KFA1360" i="8"/>
  <c r="KFA1366" i="8" s="1"/>
  <c r="KEZ1360" i="8"/>
  <c r="KEZ1366" i="8" s="1"/>
  <c r="KEM1360" i="8"/>
  <c r="KEM1366" i="8" s="1"/>
  <c r="KEL1360" i="8"/>
  <c r="KEL1366" i="8" s="1"/>
  <c r="KEK1360" i="8"/>
  <c r="KEK1366" i="8" s="1"/>
  <c r="KEJ1360" i="8"/>
  <c r="KEJ1366" i="8" s="1"/>
  <c r="KDW1360" i="8"/>
  <c r="KDW1366" i="8" s="1"/>
  <c r="KDV1360" i="8"/>
  <c r="KDV1366" i="8" s="1"/>
  <c r="KDU1360" i="8"/>
  <c r="KDU1366" i="8" s="1"/>
  <c r="KDT1360" i="8"/>
  <c r="KDT1366" i="8" s="1"/>
  <c r="KDG1360" i="8"/>
  <c r="KDG1366" i="8" s="1"/>
  <c r="KDF1360" i="8"/>
  <c r="KDF1366" i="8" s="1"/>
  <c r="KDE1360" i="8"/>
  <c r="KDE1366" i="8" s="1"/>
  <c r="KDD1360" i="8"/>
  <c r="KDD1366" i="8" s="1"/>
  <c r="KCQ1360" i="8"/>
  <c r="KCQ1366" i="8" s="1"/>
  <c r="KCP1360" i="8"/>
  <c r="KCP1366" i="8" s="1"/>
  <c r="KCO1360" i="8"/>
  <c r="KCO1366" i="8" s="1"/>
  <c r="KCN1360" i="8"/>
  <c r="KCN1366" i="8" s="1"/>
  <c r="KCA1360" i="8"/>
  <c r="KCA1366" i="8" s="1"/>
  <c r="KBZ1360" i="8"/>
  <c r="KBZ1366" i="8" s="1"/>
  <c r="KBY1360" i="8"/>
  <c r="KBY1366" i="8" s="1"/>
  <c r="KBX1360" i="8"/>
  <c r="KBX1366" i="8" s="1"/>
  <c r="KBK1360" i="8"/>
  <c r="KBK1366" i="8" s="1"/>
  <c r="KBJ1360" i="8"/>
  <c r="KBJ1366" i="8" s="1"/>
  <c r="KBI1360" i="8"/>
  <c r="KBI1366" i="8" s="1"/>
  <c r="KBH1360" i="8"/>
  <c r="KBH1366" i="8" s="1"/>
  <c r="KAU1360" i="8"/>
  <c r="KAU1366" i="8" s="1"/>
  <c r="KAT1360" i="8"/>
  <c r="KAT1366" i="8" s="1"/>
  <c r="KAS1360" i="8"/>
  <c r="KAS1366" i="8" s="1"/>
  <c r="KAR1360" i="8"/>
  <c r="KAR1366" i="8" s="1"/>
  <c r="KAE1360" i="8"/>
  <c r="KAE1366" i="8" s="1"/>
  <c r="KAD1360" i="8"/>
  <c r="KAD1366" i="8" s="1"/>
  <c r="KAC1360" i="8"/>
  <c r="KAC1366" i="8" s="1"/>
  <c r="KAB1360" i="8"/>
  <c r="KAB1366" i="8" s="1"/>
  <c r="JZO1360" i="8"/>
  <c r="JZO1366" i="8" s="1"/>
  <c r="JZN1360" i="8"/>
  <c r="JZN1366" i="8" s="1"/>
  <c r="JZM1360" i="8"/>
  <c r="JZM1366" i="8" s="1"/>
  <c r="JZL1360" i="8"/>
  <c r="JZL1366" i="8" s="1"/>
  <c r="JYY1360" i="8"/>
  <c r="JYY1366" i="8" s="1"/>
  <c r="JYX1360" i="8"/>
  <c r="JYX1366" i="8" s="1"/>
  <c r="JYW1360" i="8"/>
  <c r="JYW1366" i="8" s="1"/>
  <c r="JYV1360" i="8"/>
  <c r="JYV1366" i="8" s="1"/>
  <c r="JYI1360" i="8"/>
  <c r="JYI1366" i="8" s="1"/>
  <c r="JYH1360" i="8"/>
  <c r="JYH1366" i="8" s="1"/>
  <c r="JYG1360" i="8"/>
  <c r="JYG1366" i="8" s="1"/>
  <c r="JYF1360" i="8"/>
  <c r="JYF1366" i="8" s="1"/>
  <c r="JXS1360" i="8"/>
  <c r="JXS1366" i="8" s="1"/>
  <c r="JXR1360" i="8"/>
  <c r="JXR1366" i="8" s="1"/>
  <c r="JXQ1360" i="8"/>
  <c r="JXQ1366" i="8" s="1"/>
  <c r="JXP1360" i="8"/>
  <c r="JXP1366" i="8" s="1"/>
  <c r="JXC1360" i="8"/>
  <c r="JXC1366" i="8" s="1"/>
  <c r="JXB1360" i="8"/>
  <c r="JXB1366" i="8" s="1"/>
  <c r="JXA1360" i="8"/>
  <c r="JXA1366" i="8" s="1"/>
  <c r="JWZ1360" i="8"/>
  <c r="JWZ1366" i="8" s="1"/>
  <c r="JWM1360" i="8"/>
  <c r="JWM1366" i="8" s="1"/>
  <c r="JWL1360" i="8"/>
  <c r="JWL1366" i="8" s="1"/>
  <c r="JWK1360" i="8"/>
  <c r="JWK1366" i="8" s="1"/>
  <c r="JWJ1360" i="8"/>
  <c r="JWJ1366" i="8" s="1"/>
  <c r="JVW1360" i="8"/>
  <c r="JVW1366" i="8" s="1"/>
  <c r="JVV1360" i="8"/>
  <c r="JVV1366" i="8" s="1"/>
  <c r="JVU1360" i="8"/>
  <c r="JVU1366" i="8" s="1"/>
  <c r="JVT1360" i="8"/>
  <c r="JVT1366" i="8" s="1"/>
  <c r="JVG1360" i="8"/>
  <c r="JVG1366" i="8" s="1"/>
  <c r="JVF1360" i="8"/>
  <c r="JVF1366" i="8" s="1"/>
  <c r="JVE1360" i="8"/>
  <c r="JVE1366" i="8" s="1"/>
  <c r="JVD1360" i="8"/>
  <c r="JVD1366" i="8" s="1"/>
  <c r="JUQ1360" i="8"/>
  <c r="JUQ1366" i="8" s="1"/>
  <c r="JUP1360" i="8"/>
  <c r="JUP1366" i="8" s="1"/>
  <c r="JUO1360" i="8"/>
  <c r="JUO1366" i="8" s="1"/>
  <c r="JUN1360" i="8"/>
  <c r="JUN1366" i="8" s="1"/>
  <c r="JUA1360" i="8"/>
  <c r="JUA1366" i="8" s="1"/>
  <c r="JTZ1360" i="8"/>
  <c r="JTZ1366" i="8" s="1"/>
  <c r="JTY1360" i="8"/>
  <c r="JTY1366" i="8" s="1"/>
  <c r="JTX1360" i="8"/>
  <c r="JTX1366" i="8" s="1"/>
  <c r="JTK1360" i="8"/>
  <c r="JTK1366" i="8" s="1"/>
  <c r="JTJ1360" i="8"/>
  <c r="JTJ1366" i="8" s="1"/>
  <c r="JTI1360" i="8"/>
  <c r="JTI1366" i="8" s="1"/>
  <c r="JTH1360" i="8"/>
  <c r="JTH1366" i="8" s="1"/>
  <c r="JSU1360" i="8"/>
  <c r="JSU1366" i="8" s="1"/>
  <c r="JST1360" i="8"/>
  <c r="JST1366" i="8" s="1"/>
  <c r="JSS1360" i="8"/>
  <c r="JSS1366" i="8" s="1"/>
  <c r="JSR1360" i="8"/>
  <c r="JSR1366" i="8" s="1"/>
  <c r="JSE1360" i="8"/>
  <c r="JSE1366" i="8" s="1"/>
  <c r="JSD1360" i="8"/>
  <c r="JSD1366" i="8" s="1"/>
  <c r="JSC1360" i="8"/>
  <c r="JSC1366" i="8" s="1"/>
  <c r="JSB1360" i="8"/>
  <c r="JSB1366" i="8" s="1"/>
  <c r="JRO1360" i="8"/>
  <c r="JRO1366" i="8" s="1"/>
  <c r="JRN1360" i="8"/>
  <c r="JRN1366" i="8" s="1"/>
  <c r="JRM1360" i="8"/>
  <c r="JRM1366" i="8" s="1"/>
  <c r="JRL1360" i="8"/>
  <c r="JRL1366" i="8" s="1"/>
  <c r="JQY1360" i="8"/>
  <c r="JQY1366" i="8" s="1"/>
  <c r="JQX1360" i="8"/>
  <c r="JQX1366" i="8" s="1"/>
  <c r="JQW1360" i="8"/>
  <c r="JQW1366" i="8" s="1"/>
  <c r="JQV1360" i="8"/>
  <c r="JQV1366" i="8" s="1"/>
  <c r="JQI1360" i="8"/>
  <c r="JQI1366" i="8" s="1"/>
  <c r="JQH1360" i="8"/>
  <c r="JQH1366" i="8" s="1"/>
  <c r="JQG1360" i="8"/>
  <c r="JQG1366" i="8" s="1"/>
  <c r="JQF1360" i="8"/>
  <c r="JQF1366" i="8" s="1"/>
  <c r="JPS1360" i="8"/>
  <c r="JPS1366" i="8" s="1"/>
  <c r="JPR1360" i="8"/>
  <c r="JPR1366" i="8" s="1"/>
  <c r="JPQ1360" i="8"/>
  <c r="JPQ1366" i="8" s="1"/>
  <c r="JPP1360" i="8"/>
  <c r="JPP1366" i="8" s="1"/>
  <c r="JPC1360" i="8"/>
  <c r="JPC1366" i="8" s="1"/>
  <c r="JPB1360" i="8"/>
  <c r="JPB1366" i="8" s="1"/>
  <c r="JPA1360" i="8"/>
  <c r="JPA1366" i="8" s="1"/>
  <c r="JOZ1360" i="8"/>
  <c r="JOZ1366" i="8" s="1"/>
  <c r="JOM1360" i="8"/>
  <c r="JOM1366" i="8" s="1"/>
  <c r="JOL1360" i="8"/>
  <c r="JOL1366" i="8" s="1"/>
  <c r="JOK1360" i="8"/>
  <c r="JOK1366" i="8" s="1"/>
  <c r="JOJ1360" i="8"/>
  <c r="JOJ1366" i="8" s="1"/>
  <c r="JNW1360" i="8"/>
  <c r="JNW1366" i="8" s="1"/>
  <c r="JNV1360" i="8"/>
  <c r="JNV1366" i="8" s="1"/>
  <c r="JNU1360" i="8"/>
  <c r="JNU1366" i="8" s="1"/>
  <c r="JNT1360" i="8"/>
  <c r="JNT1366" i="8" s="1"/>
  <c r="JNG1360" i="8"/>
  <c r="JNG1366" i="8" s="1"/>
  <c r="JNF1360" i="8"/>
  <c r="JNF1366" i="8" s="1"/>
  <c r="JNE1360" i="8"/>
  <c r="JNE1366" i="8" s="1"/>
  <c r="JND1360" i="8"/>
  <c r="JND1366" i="8" s="1"/>
  <c r="JMQ1360" i="8"/>
  <c r="JMQ1366" i="8" s="1"/>
  <c r="JMP1360" i="8"/>
  <c r="JMP1366" i="8" s="1"/>
  <c r="JMO1360" i="8"/>
  <c r="JMO1366" i="8" s="1"/>
  <c r="JMN1360" i="8"/>
  <c r="JMN1366" i="8" s="1"/>
  <c r="JMA1360" i="8"/>
  <c r="JMA1366" i="8" s="1"/>
  <c r="JLZ1360" i="8"/>
  <c r="JLZ1366" i="8" s="1"/>
  <c r="JLY1360" i="8"/>
  <c r="JLY1366" i="8" s="1"/>
  <c r="JLX1360" i="8"/>
  <c r="JLX1366" i="8" s="1"/>
  <c r="JLK1360" i="8"/>
  <c r="JLK1366" i="8" s="1"/>
  <c r="JLJ1360" i="8"/>
  <c r="JLJ1366" i="8" s="1"/>
  <c r="JLI1360" i="8"/>
  <c r="JLI1366" i="8" s="1"/>
  <c r="JLH1360" i="8"/>
  <c r="JLH1366" i="8" s="1"/>
  <c r="JKU1360" i="8"/>
  <c r="JKU1366" i="8" s="1"/>
  <c r="JKT1360" i="8"/>
  <c r="JKT1366" i="8" s="1"/>
  <c r="JKS1360" i="8"/>
  <c r="JKS1366" i="8" s="1"/>
  <c r="JKR1360" i="8"/>
  <c r="JKR1366" i="8" s="1"/>
  <c r="JKE1360" i="8"/>
  <c r="JKE1366" i="8" s="1"/>
  <c r="JKD1360" i="8"/>
  <c r="JKD1366" i="8" s="1"/>
  <c r="JKC1360" i="8"/>
  <c r="JKC1366" i="8" s="1"/>
  <c r="JKB1360" i="8"/>
  <c r="JKB1366" i="8" s="1"/>
  <c r="JJO1360" i="8"/>
  <c r="JJO1366" i="8" s="1"/>
  <c r="JJN1360" i="8"/>
  <c r="JJN1366" i="8" s="1"/>
  <c r="JJM1360" i="8"/>
  <c r="JJM1366" i="8" s="1"/>
  <c r="JJL1360" i="8"/>
  <c r="JJL1366" i="8" s="1"/>
  <c r="JIY1360" i="8"/>
  <c r="JIY1366" i="8" s="1"/>
  <c r="JIX1360" i="8"/>
  <c r="JIX1366" i="8" s="1"/>
  <c r="JIW1360" i="8"/>
  <c r="JIW1366" i="8" s="1"/>
  <c r="JIV1360" i="8"/>
  <c r="JIV1366" i="8" s="1"/>
  <c r="JII1360" i="8"/>
  <c r="JII1366" i="8" s="1"/>
  <c r="JIH1360" i="8"/>
  <c r="JIH1366" i="8" s="1"/>
  <c r="JIG1360" i="8"/>
  <c r="JIG1366" i="8" s="1"/>
  <c r="JIF1360" i="8"/>
  <c r="JIF1366" i="8" s="1"/>
  <c r="JHS1360" i="8"/>
  <c r="JHS1366" i="8" s="1"/>
  <c r="JHR1360" i="8"/>
  <c r="JHR1366" i="8" s="1"/>
  <c r="JHQ1360" i="8"/>
  <c r="JHQ1366" i="8" s="1"/>
  <c r="JHP1360" i="8"/>
  <c r="JHP1366" i="8" s="1"/>
  <c r="JHC1360" i="8"/>
  <c r="JHC1366" i="8" s="1"/>
  <c r="JHB1360" i="8"/>
  <c r="JHB1366" i="8" s="1"/>
  <c r="JHA1360" i="8"/>
  <c r="JHA1366" i="8" s="1"/>
  <c r="JGZ1360" i="8"/>
  <c r="JGZ1366" i="8" s="1"/>
  <c r="JGM1360" i="8"/>
  <c r="JGM1366" i="8" s="1"/>
  <c r="JGL1360" i="8"/>
  <c r="JGL1366" i="8" s="1"/>
  <c r="JGK1360" i="8"/>
  <c r="JGK1366" i="8" s="1"/>
  <c r="JGJ1360" i="8"/>
  <c r="JGJ1366" i="8" s="1"/>
  <c r="JFW1360" i="8"/>
  <c r="JFW1366" i="8" s="1"/>
  <c r="JFV1360" i="8"/>
  <c r="JFV1366" i="8" s="1"/>
  <c r="JFU1360" i="8"/>
  <c r="JFU1366" i="8" s="1"/>
  <c r="JFT1360" i="8"/>
  <c r="JFT1366" i="8" s="1"/>
  <c r="JFG1360" i="8"/>
  <c r="JFG1366" i="8" s="1"/>
  <c r="JFF1360" i="8"/>
  <c r="JFF1366" i="8" s="1"/>
  <c r="JFE1360" i="8"/>
  <c r="JFE1366" i="8" s="1"/>
  <c r="JFD1360" i="8"/>
  <c r="JFD1366" i="8" s="1"/>
  <c r="JEQ1360" i="8"/>
  <c r="JEQ1366" i="8" s="1"/>
  <c r="JEP1360" i="8"/>
  <c r="JEP1366" i="8" s="1"/>
  <c r="JEO1360" i="8"/>
  <c r="JEO1366" i="8" s="1"/>
  <c r="JEN1360" i="8"/>
  <c r="JEN1366" i="8" s="1"/>
  <c r="JEA1360" i="8"/>
  <c r="JEA1366" i="8" s="1"/>
  <c r="JDZ1360" i="8"/>
  <c r="JDZ1366" i="8" s="1"/>
  <c r="JDY1360" i="8"/>
  <c r="JDY1366" i="8" s="1"/>
  <c r="JDX1360" i="8"/>
  <c r="JDX1366" i="8" s="1"/>
  <c r="JDK1360" i="8"/>
  <c r="JDK1366" i="8" s="1"/>
  <c r="JDJ1360" i="8"/>
  <c r="JDJ1366" i="8" s="1"/>
  <c r="JDI1360" i="8"/>
  <c r="JDI1366" i="8" s="1"/>
  <c r="JDH1360" i="8"/>
  <c r="JDH1366" i="8" s="1"/>
  <c r="JCU1360" i="8"/>
  <c r="JCU1366" i="8" s="1"/>
  <c r="JCT1360" i="8"/>
  <c r="JCT1366" i="8" s="1"/>
  <c r="JCS1360" i="8"/>
  <c r="JCS1366" i="8" s="1"/>
  <c r="JCR1360" i="8"/>
  <c r="JCR1366" i="8" s="1"/>
  <c r="JCE1360" i="8"/>
  <c r="JCE1366" i="8" s="1"/>
  <c r="JCD1360" i="8"/>
  <c r="JCD1366" i="8" s="1"/>
  <c r="JCC1360" i="8"/>
  <c r="JCC1366" i="8" s="1"/>
  <c r="JCB1360" i="8"/>
  <c r="JCB1366" i="8" s="1"/>
  <c r="JBO1360" i="8"/>
  <c r="JBO1366" i="8" s="1"/>
  <c r="JBN1360" i="8"/>
  <c r="JBN1366" i="8" s="1"/>
  <c r="JBM1360" i="8"/>
  <c r="JBM1366" i="8" s="1"/>
  <c r="JBL1360" i="8"/>
  <c r="JBL1366" i="8" s="1"/>
  <c r="JAY1360" i="8"/>
  <c r="JAY1366" i="8" s="1"/>
  <c r="JAX1360" i="8"/>
  <c r="JAX1366" i="8" s="1"/>
  <c r="JAW1360" i="8"/>
  <c r="JAW1366" i="8" s="1"/>
  <c r="JAV1360" i="8"/>
  <c r="JAV1366" i="8" s="1"/>
  <c r="JAI1360" i="8"/>
  <c r="JAI1366" i="8" s="1"/>
  <c r="JAH1360" i="8"/>
  <c r="JAH1366" i="8" s="1"/>
  <c r="JAG1360" i="8"/>
  <c r="JAG1366" i="8" s="1"/>
  <c r="JAF1360" i="8"/>
  <c r="JAF1366" i="8" s="1"/>
  <c r="IZS1360" i="8"/>
  <c r="IZS1366" i="8" s="1"/>
  <c r="IZR1360" i="8"/>
  <c r="IZR1366" i="8" s="1"/>
  <c r="IZQ1360" i="8"/>
  <c r="IZQ1366" i="8" s="1"/>
  <c r="IZP1360" i="8"/>
  <c r="IZP1366" i="8" s="1"/>
  <c r="IZC1360" i="8"/>
  <c r="IZC1366" i="8" s="1"/>
  <c r="IZB1360" i="8"/>
  <c r="IZB1366" i="8" s="1"/>
  <c r="IZA1360" i="8"/>
  <c r="IZA1366" i="8" s="1"/>
  <c r="IYZ1360" i="8"/>
  <c r="IYZ1366" i="8" s="1"/>
  <c r="IYM1360" i="8"/>
  <c r="IYM1366" i="8" s="1"/>
  <c r="IYL1360" i="8"/>
  <c r="IYL1366" i="8" s="1"/>
  <c r="IYK1360" i="8"/>
  <c r="IYK1366" i="8" s="1"/>
  <c r="IYJ1360" i="8"/>
  <c r="IYJ1366" i="8" s="1"/>
  <c r="IXW1360" i="8"/>
  <c r="IXW1366" i="8" s="1"/>
  <c r="IXV1360" i="8"/>
  <c r="IXV1366" i="8" s="1"/>
  <c r="IXU1360" i="8"/>
  <c r="IXU1366" i="8" s="1"/>
  <c r="IXT1360" i="8"/>
  <c r="IXT1366" i="8" s="1"/>
  <c r="IXG1360" i="8"/>
  <c r="IXG1366" i="8" s="1"/>
  <c r="IXF1360" i="8"/>
  <c r="IXF1366" i="8" s="1"/>
  <c r="IXE1360" i="8"/>
  <c r="IXE1366" i="8" s="1"/>
  <c r="IXD1360" i="8"/>
  <c r="IXD1366" i="8" s="1"/>
  <c r="IWQ1360" i="8"/>
  <c r="IWQ1366" i="8" s="1"/>
  <c r="IWP1360" i="8"/>
  <c r="IWP1366" i="8" s="1"/>
  <c r="IWO1360" i="8"/>
  <c r="IWO1366" i="8" s="1"/>
  <c r="IWN1360" i="8"/>
  <c r="IWN1366" i="8" s="1"/>
  <c r="IWA1360" i="8"/>
  <c r="IWA1366" i="8" s="1"/>
  <c r="IVZ1360" i="8"/>
  <c r="IVZ1366" i="8" s="1"/>
  <c r="IVY1360" i="8"/>
  <c r="IVY1366" i="8" s="1"/>
  <c r="IVX1360" i="8"/>
  <c r="IVX1366" i="8" s="1"/>
  <c r="IVK1360" i="8"/>
  <c r="IVK1366" i="8" s="1"/>
  <c r="IVJ1360" i="8"/>
  <c r="IVJ1366" i="8" s="1"/>
  <c r="IVI1360" i="8"/>
  <c r="IVI1366" i="8" s="1"/>
  <c r="IVH1360" i="8"/>
  <c r="IVH1366" i="8" s="1"/>
  <c r="IUU1360" i="8"/>
  <c r="IUU1366" i="8" s="1"/>
  <c r="IUT1360" i="8"/>
  <c r="IUT1366" i="8" s="1"/>
  <c r="IUS1360" i="8"/>
  <c r="IUS1366" i="8" s="1"/>
  <c r="IUR1360" i="8"/>
  <c r="IUR1366" i="8" s="1"/>
  <c r="IUE1360" i="8"/>
  <c r="IUE1366" i="8" s="1"/>
  <c r="IUD1360" i="8"/>
  <c r="IUD1366" i="8" s="1"/>
  <c r="IUC1360" i="8"/>
  <c r="IUC1366" i="8" s="1"/>
  <c r="IUB1360" i="8"/>
  <c r="IUB1366" i="8" s="1"/>
  <c r="ITO1360" i="8"/>
  <c r="ITO1366" i="8" s="1"/>
  <c r="ITN1360" i="8"/>
  <c r="ITN1366" i="8" s="1"/>
  <c r="ITM1360" i="8"/>
  <c r="ITM1366" i="8" s="1"/>
  <c r="ITL1360" i="8"/>
  <c r="ITL1366" i="8" s="1"/>
  <c r="ISY1360" i="8"/>
  <c r="ISY1366" i="8" s="1"/>
  <c r="ISX1360" i="8"/>
  <c r="ISX1366" i="8" s="1"/>
  <c r="ISW1360" i="8"/>
  <c r="ISW1366" i="8" s="1"/>
  <c r="ISV1360" i="8"/>
  <c r="ISV1366" i="8" s="1"/>
  <c r="ISI1360" i="8"/>
  <c r="ISI1366" i="8" s="1"/>
  <c r="ISH1360" i="8"/>
  <c r="ISH1366" i="8" s="1"/>
  <c r="ISG1360" i="8"/>
  <c r="ISG1366" i="8" s="1"/>
  <c r="ISF1360" i="8"/>
  <c r="ISF1366" i="8" s="1"/>
  <c r="IRS1360" i="8"/>
  <c r="IRS1366" i="8" s="1"/>
  <c r="IRR1360" i="8"/>
  <c r="IRR1366" i="8" s="1"/>
  <c r="IRQ1360" i="8"/>
  <c r="IRQ1366" i="8" s="1"/>
  <c r="IRP1360" i="8"/>
  <c r="IRP1366" i="8" s="1"/>
  <c r="IRC1360" i="8"/>
  <c r="IRC1366" i="8" s="1"/>
  <c r="IRB1360" i="8"/>
  <c r="IRB1366" i="8" s="1"/>
  <c r="IRA1360" i="8"/>
  <c r="IRA1366" i="8" s="1"/>
  <c r="IQZ1360" i="8"/>
  <c r="IQZ1366" i="8" s="1"/>
  <c r="IQM1360" i="8"/>
  <c r="IQM1366" i="8" s="1"/>
  <c r="IQL1360" i="8"/>
  <c r="IQL1366" i="8" s="1"/>
  <c r="IQK1360" i="8"/>
  <c r="IQK1366" i="8" s="1"/>
  <c r="IQJ1360" i="8"/>
  <c r="IQJ1366" i="8" s="1"/>
  <c r="IPW1360" i="8"/>
  <c r="IPW1366" i="8" s="1"/>
  <c r="IPV1360" i="8"/>
  <c r="IPV1366" i="8" s="1"/>
  <c r="IPU1360" i="8"/>
  <c r="IPU1366" i="8" s="1"/>
  <c r="IPT1360" i="8"/>
  <c r="IPT1366" i="8" s="1"/>
  <c r="IPG1360" i="8"/>
  <c r="IPG1366" i="8" s="1"/>
  <c r="IPF1360" i="8"/>
  <c r="IPF1366" i="8" s="1"/>
  <c r="IPE1360" i="8"/>
  <c r="IPE1366" i="8" s="1"/>
  <c r="IPD1360" i="8"/>
  <c r="IPD1366" i="8" s="1"/>
  <c r="IOQ1360" i="8"/>
  <c r="IOQ1366" i="8" s="1"/>
  <c r="IOP1360" i="8"/>
  <c r="IOP1366" i="8" s="1"/>
  <c r="IOO1360" i="8"/>
  <c r="IOO1366" i="8" s="1"/>
  <c r="ION1360" i="8"/>
  <c r="ION1366" i="8" s="1"/>
  <c r="IOA1360" i="8"/>
  <c r="IOA1366" i="8" s="1"/>
  <c r="INZ1360" i="8"/>
  <c r="INZ1366" i="8" s="1"/>
  <c r="INY1360" i="8"/>
  <c r="INY1366" i="8" s="1"/>
  <c r="INX1360" i="8"/>
  <c r="INX1366" i="8" s="1"/>
  <c r="INK1360" i="8"/>
  <c r="INK1366" i="8" s="1"/>
  <c r="INJ1360" i="8"/>
  <c r="INJ1366" i="8" s="1"/>
  <c r="INI1360" i="8"/>
  <c r="INI1366" i="8" s="1"/>
  <c r="INH1360" i="8"/>
  <c r="INH1366" i="8" s="1"/>
  <c r="IMU1360" i="8"/>
  <c r="IMU1366" i="8" s="1"/>
  <c r="IMT1360" i="8"/>
  <c r="IMT1366" i="8" s="1"/>
  <c r="IMS1360" i="8"/>
  <c r="IMS1366" i="8" s="1"/>
  <c r="IMR1360" i="8"/>
  <c r="IMR1366" i="8" s="1"/>
  <c r="IME1360" i="8"/>
  <c r="IME1366" i="8" s="1"/>
  <c r="IMD1360" i="8"/>
  <c r="IMD1366" i="8" s="1"/>
  <c r="IMC1360" i="8"/>
  <c r="IMC1366" i="8" s="1"/>
  <c r="IMB1360" i="8"/>
  <c r="IMB1366" i="8" s="1"/>
  <c r="ILO1360" i="8"/>
  <c r="ILO1366" i="8" s="1"/>
  <c r="ILN1360" i="8"/>
  <c r="ILN1366" i="8" s="1"/>
  <c r="ILM1360" i="8"/>
  <c r="ILM1366" i="8" s="1"/>
  <c r="ILL1360" i="8"/>
  <c r="ILL1366" i="8" s="1"/>
  <c r="IKY1360" i="8"/>
  <c r="IKY1366" i="8" s="1"/>
  <c r="IKX1360" i="8"/>
  <c r="IKX1366" i="8" s="1"/>
  <c r="IKW1360" i="8"/>
  <c r="IKW1366" i="8" s="1"/>
  <c r="IKV1360" i="8"/>
  <c r="IKV1366" i="8" s="1"/>
  <c r="IKI1360" i="8"/>
  <c r="IKI1366" i="8" s="1"/>
  <c r="IKH1360" i="8"/>
  <c r="IKH1366" i="8" s="1"/>
  <c r="IKG1360" i="8"/>
  <c r="IKG1366" i="8" s="1"/>
  <c r="IKF1360" i="8"/>
  <c r="IKF1366" i="8" s="1"/>
  <c r="IJS1360" i="8"/>
  <c r="IJS1366" i="8" s="1"/>
  <c r="IJR1360" i="8"/>
  <c r="IJR1366" i="8" s="1"/>
  <c r="IJQ1360" i="8"/>
  <c r="IJQ1366" i="8" s="1"/>
  <c r="IJP1360" i="8"/>
  <c r="IJP1366" i="8" s="1"/>
  <c r="IJC1360" i="8"/>
  <c r="IJC1366" i="8" s="1"/>
  <c r="IJB1360" i="8"/>
  <c r="IJB1366" i="8" s="1"/>
  <c r="IJA1360" i="8"/>
  <c r="IJA1366" i="8" s="1"/>
  <c r="IIZ1360" i="8"/>
  <c r="IIZ1366" i="8" s="1"/>
  <c r="IIM1360" i="8"/>
  <c r="IIM1366" i="8" s="1"/>
  <c r="IIL1360" i="8"/>
  <c r="IIL1366" i="8" s="1"/>
  <c r="IIK1360" i="8"/>
  <c r="IIK1366" i="8" s="1"/>
  <c r="IIJ1360" i="8"/>
  <c r="IIJ1366" i="8" s="1"/>
  <c r="IHW1360" i="8"/>
  <c r="IHW1366" i="8" s="1"/>
  <c r="IHV1360" i="8"/>
  <c r="IHV1366" i="8" s="1"/>
  <c r="IHU1360" i="8"/>
  <c r="IHU1366" i="8" s="1"/>
  <c r="IHT1360" i="8"/>
  <c r="IHT1366" i="8" s="1"/>
  <c r="IHG1360" i="8"/>
  <c r="IHG1366" i="8" s="1"/>
  <c r="IHF1360" i="8"/>
  <c r="IHF1366" i="8" s="1"/>
  <c r="IHE1360" i="8"/>
  <c r="IHE1366" i="8" s="1"/>
  <c r="IHD1360" i="8"/>
  <c r="IHD1366" i="8" s="1"/>
  <c r="IGQ1360" i="8"/>
  <c r="IGQ1366" i="8" s="1"/>
  <c r="IGP1360" i="8"/>
  <c r="IGP1366" i="8" s="1"/>
  <c r="IGO1360" i="8"/>
  <c r="IGO1366" i="8" s="1"/>
  <c r="IGN1360" i="8"/>
  <c r="IGN1366" i="8" s="1"/>
  <c r="IGA1360" i="8"/>
  <c r="IGA1366" i="8" s="1"/>
  <c r="IFZ1360" i="8"/>
  <c r="IFZ1366" i="8" s="1"/>
  <c r="IFY1360" i="8"/>
  <c r="IFY1366" i="8" s="1"/>
  <c r="IFX1360" i="8"/>
  <c r="IFX1366" i="8" s="1"/>
  <c r="IFK1360" i="8"/>
  <c r="IFK1366" i="8" s="1"/>
  <c r="IFJ1360" i="8"/>
  <c r="IFJ1366" i="8" s="1"/>
  <c r="IFI1360" i="8"/>
  <c r="IFI1366" i="8" s="1"/>
  <c r="IFH1360" i="8"/>
  <c r="IFH1366" i="8" s="1"/>
  <c r="IEU1360" i="8"/>
  <c r="IEU1366" i="8" s="1"/>
  <c r="IET1360" i="8"/>
  <c r="IET1366" i="8" s="1"/>
  <c r="IES1360" i="8"/>
  <c r="IES1366" i="8" s="1"/>
  <c r="IER1360" i="8"/>
  <c r="IER1366" i="8" s="1"/>
  <c r="IEE1360" i="8"/>
  <c r="IEE1366" i="8" s="1"/>
  <c r="IED1360" i="8"/>
  <c r="IED1366" i="8" s="1"/>
  <c r="IEC1360" i="8"/>
  <c r="IEC1366" i="8" s="1"/>
  <c r="IEB1360" i="8"/>
  <c r="IEB1366" i="8" s="1"/>
  <c r="IDO1360" i="8"/>
  <c r="IDO1366" i="8" s="1"/>
  <c r="IDN1360" i="8"/>
  <c r="IDN1366" i="8" s="1"/>
  <c r="IDM1360" i="8"/>
  <c r="IDM1366" i="8" s="1"/>
  <c r="IDL1360" i="8"/>
  <c r="IDL1366" i="8" s="1"/>
  <c r="ICY1360" i="8"/>
  <c r="ICY1366" i="8" s="1"/>
  <c r="ICX1360" i="8"/>
  <c r="ICX1366" i="8" s="1"/>
  <c r="ICW1360" i="8"/>
  <c r="ICW1366" i="8" s="1"/>
  <c r="ICV1360" i="8"/>
  <c r="ICV1366" i="8" s="1"/>
  <c r="ICI1360" i="8"/>
  <c r="ICI1366" i="8" s="1"/>
  <c r="ICH1360" i="8"/>
  <c r="ICH1366" i="8" s="1"/>
  <c r="ICG1360" i="8"/>
  <c r="ICG1366" i="8" s="1"/>
  <c r="ICF1360" i="8"/>
  <c r="ICF1366" i="8" s="1"/>
  <c r="IBS1360" i="8"/>
  <c r="IBS1366" i="8" s="1"/>
  <c r="IBR1360" i="8"/>
  <c r="IBR1366" i="8" s="1"/>
  <c r="IBQ1360" i="8"/>
  <c r="IBQ1366" i="8" s="1"/>
  <c r="IBP1360" i="8"/>
  <c r="IBP1366" i="8" s="1"/>
  <c r="IBC1360" i="8"/>
  <c r="IBC1366" i="8" s="1"/>
  <c r="IBB1360" i="8"/>
  <c r="IBB1366" i="8" s="1"/>
  <c r="IBA1360" i="8"/>
  <c r="IBA1366" i="8" s="1"/>
  <c r="IAZ1360" i="8"/>
  <c r="IAZ1366" i="8" s="1"/>
  <c r="IAM1360" i="8"/>
  <c r="IAM1366" i="8" s="1"/>
  <c r="IAL1360" i="8"/>
  <c r="IAL1366" i="8" s="1"/>
  <c r="IAK1360" i="8"/>
  <c r="IAK1366" i="8" s="1"/>
  <c r="IAJ1360" i="8"/>
  <c r="IAJ1366" i="8" s="1"/>
  <c r="HZW1360" i="8"/>
  <c r="HZW1366" i="8" s="1"/>
  <c r="HZV1360" i="8"/>
  <c r="HZV1366" i="8" s="1"/>
  <c r="HZU1360" i="8"/>
  <c r="HZU1366" i="8" s="1"/>
  <c r="HZT1360" i="8"/>
  <c r="HZT1366" i="8" s="1"/>
  <c r="HZG1360" i="8"/>
  <c r="HZG1366" i="8" s="1"/>
  <c r="HZF1360" i="8"/>
  <c r="HZF1366" i="8" s="1"/>
  <c r="HZE1360" i="8"/>
  <c r="HZE1366" i="8" s="1"/>
  <c r="HZD1360" i="8"/>
  <c r="HZD1366" i="8" s="1"/>
  <c r="HYQ1360" i="8"/>
  <c r="HYQ1366" i="8" s="1"/>
  <c r="HYP1360" i="8"/>
  <c r="HYP1366" i="8" s="1"/>
  <c r="HYO1360" i="8"/>
  <c r="HYO1366" i="8" s="1"/>
  <c r="HYN1360" i="8"/>
  <c r="HYN1366" i="8" s="1"/>
  <c r="HYA1360" i="8"/>
  <c r="HYA1366" i="8" s="1"/>
  <c r="HXZ1360" i="8"/>
  <c r="HXZ1366" i="8" s="1"/>
  <c r="HXY1360" i="8"/>
  <c r="HXY1366" i="8" s="1"/>
  <c r="HXX1360" i="8"/>
  <c r="HXX1366" i="8" s="1"/>
  <c r="HXK1360" i="8"/>
  <c r="HXK1366" i="8" s="1"/>
  <c r="HXJ1360" i="8"/>
  <c r="HXJ1366" i="8" s="1"/>
  <c r="HXI1360" i="8"/>
  <c r="HXI1366" i="8" s="1"/>
  <c r="HXH1360" i="8"/>
  <c r="HXH1366" i="8" s="1"/>
  <c r="HWU1360" i="8"/>
  <c r="HWU1366" i="8" s="1"/>
  <c r="HWT1360" i="8"/>
  <c r="HWT1366" i="8" s="1"/>
  <c r="HWS1360" i="8"/>
  <c r="HWS1366" i="8" s="1"/>
  <c r="HWR1360" i="8"/>
  <c r="HWR1366" i="8" s="1"/>
  <c r="HWE1360" i="8"/>
  <c r="HWE1366" i="8" s="1"/>
  <c r="HWD1360" i="8"/>
  <c r="HWD1366" i="8" s="1"/>
  <c r="HWC1360" i="8"/>
  <c r="HWC1366" i="8" s="1"/>
  <c r="HWB1360" i="8"/>
  <c r="HWB1366" i="8" s="1"/>
  <c r="HVO1360" i="8"/>
  <c r="HVO1366" i="8" s="1"/>
  <c r="HVN1360" i="8"/>
  <c r="HVN1366" i="8" s="1"/>
  <c r="HVM1360" i="8"/>
  <c r="HVM1366" i="8" s="1"/>
  <c r="HVL1360" i="8"/>
  <c r="HVL1366" i="8" s="1"/>
  <c r="HUY1360" i="8"/>
  <c r="HUY1366" i="8" s="1"/>
  <c r="HUX1360" i="8"/>
  <c r="HUX1366" i="8" s="1"/>
  <c r="HUW1360" i="8"/>
  <c r="HUW1366" i="8" s="1"/>
  <c r="HUV1360" i="8"/>
  <c r="HUV1366" i="8" s="1"/>
  <c r="HUI1360" i="8"/>
  <c r="HUI1366" i="8" s="1"/>
  <c r="HUH1360" i="8"/>
  <c r="HUH1366" i="8" s="1"/>
  <c r="HUG1360" i="8"/>
  <c r="HUG1366" i="8" s="1"/>
  <c r="HUF1360" i="8"/>
  <c r="HUF1366" i="8" s="1"/>
  <c r="HTS1360" i="8"/>
  <c r="HTS1366" i="8" s="1"/>
  <c r="HTR1360" i="8"/>
  <c r="HTR1366" i="8" s="1"/>
  <c r="HTQ1360" i="8"/>
  <c r="HTQ1366" i="8" s="1"/>
  <c r="HTP1360" i="8"/>
  <c r="HTP1366" i="8" s="1"/>
  <c r="HTC1360" i="8"/>
  <c r="HTC1366" i="8" s="1"/>
  <c r="HTB1360" i="8"/>
  <c r="HTB1366" i="8" s="1"/>
  <c r="HTA1360" i="8"/>
  <c r="HTA1366" i="8" s="1"/>
  <c r="HSZ1360" i="8"/>
  <c r="HSZ1366" i="8" s="1"/>
  <c r="HSM1360" i="8"/>
  <c r="HSM1366" i="8" s="1"/>
  <c r="HSL1360" i="8"/>
  <c r="HSL1366" i="8" s="1"/>
  <c r="HSK1360" i="8"/>
  <c r="HSK1366" i="8" s="1"/>
  <c r="HSJ1360" i="8"/>
  <c r="HSJ1366" i="8" s="1"/>
  <c r="HRW1360" i="8"/>
  <c r="HRW1366" i="8" s="1"/>
  <c r="HRV1360" i="8"/>
  <c r="HRV1366" i="8" s="1"/>
  <c r="HRU1360" i="8"/>
  <c r="HRU1366" i="8" s="1"/>
  <c r="HRT1360" i="8"/>
  <c r="HRT1366" i="8" s="1"/>
  <c r="HRG1360" i="8"/>
  <c r="HRG1366" i="8" s="1"/>
  <c r="HRF1360" i="8"/>
  <c r="HRF1366" i="8" s="1"/>
  <c r="HRE1360" i="8"/>
  <c r="HRE1366" i="8" s="1"/>
  <c r="HRD1360" i="8"/>
  <c r="HRD1366" i="8" s="1"/>
  <c r="HQQ1360" i="8"/>
  <c r="HQQ1366" i="8" s="1"/>
  <c r="HQP1360" i="8"/>
  <c r="HQP1366" i="8" s="1"/>
  <c r="HQO1360" i="8"/>
  <c r="HQO1366" i="8" s="1"/>
  <c r="HQN1360" i="8"/>
  <c r="HQN1366" i="8" s="1"/>
  <c r="HQA1360" i="8"/>
  <c r="HQA1366" i="8" s="1"/>
  <c r="HPZ1360" i="8"/>
  <c r="HPZ1366" i="8" s="1"/>
  <c r="HPY1360" i="8"/>
  <c r="HPY1366" i="8" s="1"/>
  <c r="HPX1360" i="8"/>
  <c r="HPX1366" i="8" s="1"/>
  <c r="HPK1360" i="8"/>
  <c r="HPK1366" i="8" s="1"/>
  <c r="HPJ1360" i="8"/>
  <c r="HPJ1366" i="8" s="1"/>
  <c r="HPI1360" i="8"/>
  <c r="HPI1366" i="8" s="1"/>
  <c r="HPH1360" i="8"/>
  <c r="HPH1366" i="8" s="1"/>
  <c r="HOU1360" i="8"/>
  <c r="HOU1366" i="8" s="1"/>
  <c r="HOT1360" i="8"/>
  <c r="HOT1366" i="8" s="1"/>
  <c r="HOS1360" i="8"/>
  <c r="HOS1366" i="8" s="1"/>
  <c r="HOR1360" i="8"/>
  <c r="HOR1366" i="8" s="1"/>
  <c r="HOE1360" i="8"/>
  <c r="HOE1366" i="8" s="1"/>
  <c r="HOD1360" i="8"/>
  <c r="HOD1366" i="8" s="1"/>
  <c r="HOC1360" i="8"/>
  <c r="HOC1366" i="8" s="1"/>
  <c r="HOB1360" i="8"/>
  <c r="HOB1366" i="8" s="1"/>
  <c r="HNO1360" i="8"/>
  <c r="HNO1366" i="8" s="1"/>
  <c r="HNN1360" i="8"/>
  <c r="HNN1366" i="8" s="1"/>
  <c r="HNM1360" i="8"/>
  <c r="HNM1366" i="8" s="1"/>
  <c r="HNL1360" i="8"/>
  <c r="HNL1366" i="8" s="1"/>
  <c r="HMY1360" i="8"/>
  <c r="HMY1366" i="8" s="1"/>
  <c r="HMX1360" i="8"/>
  <c r="HMX1366" i="8" s="1"/>
  <c r="HMW1360" i="8"/>
  <c r="HMW1366" i="8" s="1"/>
  <c r="HMV1360" i="8"/>
  <c r="HMV1366" i="8" s="1"/>
  <c r="HMI1360" i="8"/>
  <c r="HMI1366" i="8" s="1"/>
  <c r="HMH1360" i="8"/>
  <c r="HMH1366" i="8" s="1"/>
  <c r="HMG1360" i="8"/>
  <c r="HMG1366" i="8" s="1"/>
  <c r="HMF1360" i="8"/>
  <c r="HMF1366" i="8" s="1"/>
  <c r="HLS1360" i="8"/>
  <c r="HLS1366" i="8" s="1"/>
  <c r="HLR1360" i="8"/>
  <c r="HLR1366" i="8" s="1"/>
  <c r="HLQ1360" i="8"/>
  <c r="HLQ1366" i="8" s="1"/>
  <c r="HLP1360" i="8"/>
  <c r="HLP1366" i="8" s="1"/>
  <c r="HLC1360" i="8"/>
  <c r="HLC1366" i="8" s="1"/>
  <c r="HLB1360" i="8"/>
  <c r="HLB1366" i="8" s="1"/>
  <c r="HLA1360" i="8"/>
  <c r="HLA1366" i="8" s="1"/>
  <c r="HKZ1360" i="8"/>
  <c r="HKZ1366" i="8" s="1"/>
  <c r="HKM1360" i="8"/>
  <c r="HKM1366" i="8" s="1"/>
  <c r="HKL1360" i="8"/>
  <c r="HKL1366" i="8" s="1"/>
  <c r="HKK1360" i="8"/>
  <c r="HKK1366" i="8" s="1"/>
  <c r="HKJ1360" i="8"/>
  <c r="HKJ1366" i="8" s="1"/>
  <c r="HJW1360" i="8"/>
  <c r="HJW1366" i="8" s="1"/>
  <c r="HJV1360" i="8"/>
  <c r="HJV1366" i="8" s="1"/>
  <c r="HJU1360" i="8"/>
  <c r="HJU1366" i="8" s="1"/>
  <c r="HJT1360" i="8"/>
  <c r="HJT1366" i="8" s="1"/>
  <c r="HJG1360" i="8"/>
  <c r="HJG1366" i="8" s="1"/>
  <c r="HJF1360" i="8"/>
  <c r="HJF1366" i="8" s="1"/>
  <c r="HJE1360" i="8"/>
  <c r="HJE1366" i="8" s="1"/>
  <c r="HJD1360" i="8"/>
  <c r="HJD1366" i="8" s="1"/>
  <c r="HIQ1360" i="8"/>
  <c r="HIQ1366" i="8" s="1"/>
  <c r="HIP1360" i="8"/>
  <c r="HIP1366" i="8" s="1"/>
  <c r="HIO1360" i="8"/>
  <c r="HIO1366" i="8" s="1"/>
  <c r="HIN1360" i="8"/>
  <c r="HIN1366" i="8" s="1"/>
  <c r="HIA1360" i="8"/>
  <c r="HIA1366" i="8" s="1"/>
  <c r="HHZ1360" i="8"/>
  <c r="HHZ1366" i="8" s="1"/>
  <c r="HHY1360" i="8"/>
  <c r="HHY1366" i="8" s="1"/>
  <c r="HHX1360" i="8"/>
  <c r="HHX1366" i="8" s="1"/>
  <c r="HHK1360" i="8"/>
  <c r="HHK1366" i="8" s="1"/>
  <c r="HHJ1360" i="8"/>
  <c r="HHJ1366" i="8" s="1"/>
  <c r="HHI1360" i="8"/>
  <c r="HHI1366" i="8" s="1"/>
  <c r="HHH1360" i="8"/>
  <c r="HHH1366" i="8" s="1"/>
  <c r="HGU1360" i="8"/>
  <c r="HGU1366" i="8" s="1"/>
  <c r="HGT1360" i="8"/>
  <c r="HGT1366" i="8" s="1"/>
  <c r="HGS1360" i="8"/>
  <c r="HGS1366" i="8" s="1"/>
  <c r="HGR1360" i="8"/>
  <c r="HGR1366" i="8" s="1"/>
  <c r="HGE1360" i="8"/>
  <c r="HGE1366" i="8" s="1"/>
  <c r="HGD1360" i="8"/>
  <c r="HGD1366" i="8" s="1"/>
  <c r="HGC1360" i="8"/>
  <c r="HGC1366" i="8" s="1"/>
  <c r="HGB1360" i="8"/>
  <c r="HGB1366" i="8" s="1"/>
  <c r="HFO1360" i="8"/>
  <c r="HFO1366" i="8" s="1"/>
  <c r="HFN1360" i="8"/>
  <c r="HFN1366" i="8" s="1"/>
  <c r="HFM1360" i="8"/>
  <c r="HFM1366" i="8" s="1"/>
  <c r="HFL1360" i="8"/>
  <c r="HFL1366" i="8" s="1"/>
  <c r="HEY1360" i="8"/>
  <c r="HEY1366" i="8" s="1"/>
  <c r="HEX1360" i="8"/>
  <c r="HEX1366" i="8" s="1"/>
  <c r="HEW1360" i="8"/>
  <c r="HEW1366" i="8" s="1"/>
  <c r="HEV1360" i="8"/>
  <c r="HEV1366" i="8" s="1"/>
  <c r="HEI1360" i="8"/>
  <c r="HEI1366" i="8" s="1"/>
  <c r="HEH1360" i="8"/>
  <c r="HEH1366" i="8" s="1"/>
  <c r="HEG1360" i="8"/>
  <c r="HEG1366" i="8" s="1"/>
  <c r="HEF1360" i="8"/>
  <c r="HEF1366" i="8" s="1"/>
  <c r="HDS1360" i="8"/>
  <c r="HDS1366" i="8" s="1"/>
  <c r="HDR1360" i="8"/>
  <c r="HDR1366" i="8" s="1"/>
  <c r="HDQ1360" i="8"/>
  <c r="HDQ1366" i="8" s="1"/>
  <c r="HDP1360" i="8"/>
  <c r="HDP1366" i="8" s="1"/>
  <c r="HDC1360" i="8"/>
  <c r="HDC1366" i="8" s="1"/>
  <c r="HDB1360" i="8"/>
  <c r="HDB1366" i="8" s="1"/>
  <c r="HDA1360" i="8"/>
  <c r="HDA1366" i="8" s="1"/>
  <c r="HCZ1360" i="8"/>
  <c r="HCZ1366" i="8" s="1"/>
  <c r="HCM1360" i="8"/>
  <c r="HCM1366" i="8" s="1"/>
  <c r="HCL1360" i="8"/>
  <c r="HCL1366" i="8" s="1"/>
  <c r="HCK1360" i="8"/>
  <c r="HCK1366" i="8" s="1"/>
  <c r="HCJ1360" i="8"/>
  <c r="HCJ1366" i="8" s="1"/>
  <c r="HBW1360" i="8"/>
  <c r="HBW1366" i="8" s="1"/>
  <c r="HBV1360" i="8"/>
  <c r="HBV1366" i="8" s="1"/>
  <c r="HBU1360" i="8"/>
  <c r="HBU1366" i="8" s="1"/>
  <c r="HBT1360" i="8"/>
  <c r="HBT1366" i="8" s="1"/>
  <c r="HBG1360" i="8"/>
  <c r="HBG1366" i="8" s="1"/>
  <c r="HBF1360" i="8"/>
  <c r="HBF1366" i="8" s="1"/>
  <c r="HBE1360" i="8"/>
  <c r="HBE1366" i="8" s="1"/>
  <c r="HBD1360" i="8"/>
  <c r="HBD1366" i="8" s="1"/>
  <c r="HAQ1360" i="8"/>
  <c r="HAQ1366" i="8" s="1"/>
  <c r="HAP1360" i="8"/>
  <c r="HAP1366" i="8" s="1"/>
  <c r="HAO1360" i="8"/>
  <c r="HAO1366" i="8" s="1"/>
  <c r="HAN1360" i="8"/>
  <c r="HAN1366" i="8" s="1"/>
  <c r="HAA1360" i="8"/>
  <c r="HAA1366" i="8" s="1"/>
  <c r="GZZ1360" i="8"/>
  <c r="GZZ1366" i="8" s="1"/>
  <c r="GZY1360" i="8"/>
  <c r="GZY1366" i="8" s="1"/>
  <c r="GZX1360" i="8"/>
  <c r="GZX1366" i="8" s="1"/>
  <c r="GZK1360" i="8"/>
  <c r="GZK1366" i="8" s="1"/>
  <c r="GZJ1360" i="8"/>
  <c r="GZJ1366" i="8" s="1"/>
  <c r="GZI1360" i="8"/>
  <c r="GZI1366" i="8" s="1"/>
  <c r="GZH1360" i="8"/>
  <c r="GZH1366" i="8" s="1"/>
  <c r="GYU1360" i="8"/>
  <c r="GYU1366" i="8" s="1"/>
  <c r="GYT1360" i="8"/>
  <c r="GYT1366" i="8" s="1"/>
  <c r="GYS1360" i="8"/>
  <c r="GYS1366" i="8" s="1"/>
  <c r="GYR1360" i="8"/>
  <c r="GYR1366" i="8" s="1"/>
  <c r="GYE1360" i="8"/>
  <c r="GYE1366" i="8" s="1"/>
  <c r="GYD1360" i="8"/>
  <c r="GYD1366" i="8" s="1"/>
  <c r="GYC1360" i="8"/>
  <c r="GYC1366" i="8" s="1"/>
  <c r="GYB1360" i="8"/>
  <c r="GYB1366" i="8" s="1"/>
  <c r="GXO1360" i="8"/>
  <c r="GXO1366" i="8" s="1"/>
  <c r="GXN1360" i="8"/>
  <c r="GXN1366" i="8" s="1"/>
  <c r="GXM1360" i="8"/>
  <c r="GXM1366" i="8" s="1"/>
  <c r="GXL1360" i="8"/>
  <c r="GXL1366" i="8" s="1"/>
  <c r="GWY1360" i="8"/>
  <c r="GWY1366" i="8" s="1"/>
  <c r="GWX1360" i="8"/>
  <c r="GWX1366" i="8" s="1"/>
  <c r="GWW1360" i="8"/>
  <c r="GWW1366" i="8" s="1"/>
  <c r="GWV1360" i="8"/>
  <c r="GWV1366" i="8" s="1"/>
  <c r="GWI1360" i="8"/>
  <c r="GWI1366" i="8" s="1"/>
  <c r="GWH1360" i="8"/>
  <c r="GWH1366" i="8" s="1"/>
  <c r="GWG1360" i="8"/>
  <c r="GWG1366" i="8" s="1"/>
  <c r="GWF1360" i="8"/>
  <c r="GWF1366" i="8" s="1"/>
  <c r="GVS1360" i="8"/>
  <c r="GVS1366" i="8" s="1"/>
  <c r="GVR1360" i="8"/>
  <c r="GVR1366" i="8" s="1"/>
  <c r="GVQ1360" i="8"/>
  <c r="GVQ1366" i="8" s="1"/>
  <c r="GVP1360" i="8"/>
  <c r="GVP1366" i="8" s="1"/>
  <c r="GVC1360" i="8"/>
  <c r="GVC1366" i="8" s="1"/>
  <c r="GVB1360" i="8"/>
  <c r="GVB1366" i="8" s="1"/>
  <c r="GVA1360" i="8"/>
  <c r="GVA1366" i="8" s="1"/>
  <c r="GUZ1360" i="8"/>
  <c r="GUZ1366" i="8" s="1"/>
  <c r="GUM1360" i="8"/>
  <c r="GUM1366" i="8" s="1"/>
  <c r="GUL1360" i="8"/>
  <c r="GUL1366" i="8" s="1"/>
  <c r="GUK1360" i="8"/>
  <c r="GUK1366" i="8" s="1"/>
  <c r="GUJ1360" i="8"/>
  <c r="GUJ1366" i="8" s="1"/>
  <c r="GTW1360" i="8"/>
  <c r="GTW1366" i="8" s="1"/>
  <c r="GTV1360" i="8"/>
  <c r="GTV1366" i="8" s="1"/>
  <c r="GTU1360" i="8"/>
  <c r="GTU1366" i="8" s="1"/>
  <c r="GTT1360" i="8"/>
  <c r="GTT1366" i="8" s="1"/>
  <c r="GTG1360" i="8"/>
  <c r="GTG1366" i="8" s="1"/>
  <c r="GTF1360" i="8"/>
  <c r="GTF1366" i="8" s="1"/>
  <c r="GTE1360" i="8"/>
  <c r="GTE1366" i="8" s="1"/>
  <c r="GTD1360" i="8"/>
  <c r="GTD1366" i="8" s="1"/>
  <c r="GSQ1360" i="8"/>
  <c r="GSQ1366" i="8" s="1"/>
  <c r="GSP1360" i="8"/>
  <c r="GSP1366" i="8" s="1"/>
  <c r="GSO1360" i="8"/>
  <c r="GSO1366" i="8" s="1"/>
  <c r="GSN1360" i="8"/>
  <c r="GSN1366" i="8" s="1"/>
  <c r="GSA1360" i="8"/>
  <c r="GSA1366" i="8" s="1"/>
  <c r="GRZ1360" i="8"/>
  <c r="GRZ1366" i="8" s="1"/>
  <c r="GRY1360" i="8"/>
  <c r="GRY1366" i="8" s="1"/>
  <c r="GRX1360" i="8"/>
  <c r="GRX1366" i="8" s="1"/>
  <c r="GRK1360" i="8"/>
  <c r="GRK1366" i="8" s="1"/>
  <c r="GRJ1360" i="8"/>
  <c r="GRJ1366" i="8" s="1"/>
  <c r="GRI1360" i="8"/>
  <c r="GRI1366" i="8" s="1"/>
  <c r="GRH1360" i="8"/>
  <c r="GRH1366" i="8" s="1"/>
  <c r="GQU1360" i="8"/>
  <c r="GQU1366" i="8" s="1"/>
  <c r="GQT1360" i="8"/>
  <c r="GQT1366" i="8" s="1"/>
  <c r="GQS1360" i="8"/>
  <c r="GQS1366" i="8" s="1"/>
  <c r="GQR1360" i="8"/>
  <c r="GQR1366" i="8" s="1"/>
  <c r="GQE1360" i="8"/>
  <c r="GQE1366" i="8" s="1"/>
  <c r="GQD1360" i="8"/>
  <c r="GQD1366" i="8" s="1"/>
  <c r="GQC1360" i="8"/>
  <c r="GQC1366" i="8" s="1"/>
  <c r="GQB1360" i="8"/>
  <c r="GQB1366" i="8" s="1"/>
  <c r="GPO1360" i="8"/>
  <c r="GPO1366" i="8" s="1"/>
  <c r="GPN1360" i="8"/>
  <c r="GPN1366" i="8" s="1"/>
  <c r="GPM1360" i="8"/>
  <c r="GPM1366" i="8" s="1"/>
  <c r="GPL1360" i="8"/>
  <c r="GPL1366" i="8" s="1"/>
  <c r="GOY1360" i="8"/>
  <c r="GOY1366" i="8" s="1"/>
  <c r="GOX1360" i="8"/>
  <c r="GOX1366" i="8" s="1"/>
  <c r="GOW1360" i="8"/>
  <c r="GOW1366" i="8" s="1"/>
  <c r="GOV1360" i="8"/>
  <c r="GOV1366" i="8" s="1"/>
  <c r="GOI1360" i="8"/>
  <c r="GOI1366" i="8" s="1"/>
  <c r="GOH1360" i="8"/>
  <c r="GOH1366" i="8" s="1"/>
  <c r="GOG1360" i="8"/>
  <c r="GOG1366" i="8" s="1"/>
  <c r="GOF1360" i="8"/>
  <c r="GOF1366" i="8" s="1"/>
  <c r="GNS1360" i="8"/>
  <c r="GNS1366" i="8" s="1"/>
  <c r="GNR1360" i="8"/>
  <c r="GNR1366" i="8" s="1"/>
  <c r="GNQ1360" i="8"/>
  <c r="GNQ1366" i="8" s="1"/>
  <c r="GNP1360" i="8"/>
  <c r="GNP1366" i="8" s="1"/>
  <c r="GNC1360" i="8"/>
  <c r="GNC1366" i="8" s="1"/>
  <c r="GNB1360" i="8"/>
  <c r="GNB1366" i="8" s="1"/>
  <c r="GNA1360" i="8"/>
  <c r="GNA1366" i="8" s="1"/>
  <c r="GMZ1360" i="8"/>
  <c r="GMZ1366" i="8" s="1"/>
  <c r="GMM1360" i="8"/>
  <c r="GMM1366" i="8" s="1"/>
  <c r="GML1360" i="8"/>
  <c r="GML1366" i="8" s="1"/>
  <c r="GMK1360" i="8"/>
  <c r="GMK1366" i="8" s="1"/>
  <c r="GMJ1360" i="8"/>
  <c r="GMJ1366" i="8" s="1"/>
  <c r="GLW1360" i="8"/>
  <c r="GLW1366" i="8" s="1"/>
  <c r="GLV1360" i="8"/>
  <c r="GLV1366" i="8" s="1"/>
  <c r="GLU1360" i="8"/>
  <c r="GLU1366" i="8" s="1"/>
  <c r="GLT1360" i="8"/>
  <c r="GLT1366" i="8" s="1"/>
  <c r="GLG1360" i="8"/>
  <c r="GLG1366" i="8" s="1"/>
  <c r="GLF1360" i="8"/>
  <c r="GLF1366" i="8" s="1"/>
  <c r="GLE1360" i="8"/>
  <c r="GLE1366" i="8" s="1"/>
  <c r="GLD1360" i="8"/>
  <c r="GLD1366" i="8" s="1"/>
  <c r="GKQ1360" i="8"/>
  <c r="GKQ1366" i="8" s="1"/>
  <c r="GKP1360" i="8"/>
  <c r="GKP1366" i="8" s="1"/>
  <c r="GKO1360" i="8"/>
  <c r="GKO1366" i="8" s="1"/>
  <c r="GKN1360" i="8"/>
  <c r="GKN1366" i="8" s="1"/>
  <c r="GKA1360" i="8"/>
  <c r="GKA1366" i="8" s="1"/>
  <c r="GJZ1360" i="8"/>
  <c r="GJZ1366" i="8" s="1"/>
  <c r="GJY1360" i="8"/>
  <c r="GJY1366" i="8" s="1"/>
  <c r="GJX1360" i="8"/>
  <c r="GJX1366" i="8" s="1"/>
  <c r="GJK1360" i="8"/>
  <c r="GJK1366" i="8" s="1"/>
  <c r="GJJ1360" i="8"/>
  <c r="GJJ1366" i="8" s="1"/>
  <c r="GJI1360" i="8"/>
  <c r="GJI1366" i="8" s="1"/>
  <c r="GJH1360" i="8"/>
  <c r="GJH1366" i="8" s="1"/>
  <c r="GIU1360" i="8"/>
  <c r="GIU1366" i="8" s="1"/>
  <c r="GIT1360" i="8"/>
  <c r="GIT1366" i="8" s="1"/>
  <c r="GIS1360" i="8"/>
  <c r="GIS1366" i="8" s="1"/>
  <c r="GIR1360" i="8"/>
  <c r="GIR1366" i="8" s="1"/>
  <c r="GIE1360" i="8"/>
  <c r="GIE1366" i="8" s="1"/>
  <c r="GID1360" i="8"/>
  <c r="GID1366" i="8" s="1"/>
  <c r="GIC1360" i="8"/>
  <c r="GIC1366" i="8" s="1"/>
  <c r="GIB1360" i="8"/>
  <c r="GIB1366" i="8" s="1"/>
  <c r="GHO1360" i="8"/>
  <c r="GHO1366" i="8" s="1"/>
  <c r="GHN1360" i="8"/>
  <c r="GHN1366" i="8" s="1"/>
  <c r="GHM1360" i="8"/>
  <c r="GHM1366" i="8" s="1"/>
  <c r="GHL1360" i="8"/>
  <c r="GHL1366" i="8" s="1"/>
  <c r="GGY1360" i="8"/>
  <c r="GGY1366" i="8" s="1"/>
  <c r="GGX1360" i="8"/>
  <c r="GGX1366" i="8" s="1"/>
  <c r="GGW1360" i="8"/>
  <c r="GGW1366" i="8" s="1"/>
  <c r="GGV1360" i="8"/>
  <c r="GGV1366" i="8" s="1"/>
  <c r="GGI1360" i="8"/>
  <c r="GGI1366" i="8" s="1"/>
  <c r="GGH1360" i="8"/>
  <c r="GGH1366" i="8" s="1"/>
  <c r="GGG1360" i="8"/>
  <c r="GGG1366" i="8" s="1"/>
  <c r="GGF1360" i="8"/>
  <c r="GGF1366" i="8" s="1"/>
  <c r="GFS1360" i="8"/>
  <c r="GFS1366" i="8" s="1"/>
  <c r="GFR1360" i="8"/>
  <c r="GFR1366" i="8" s="1"/>
  <c r="GFQ1360" i="8"/>
  <c r="GFQ1366" i="8" s="1"/>
  <c r="GFP1360" i="8"/>
  <c r="GFP1366" i="8" s="1"/>
  <c r="GFC1360" i="8"/>
  <c r="GFC1366" i="8" s="1"/>
  <c r="GFB1360" i="8"/>
  <c r="GFB1366" i="8" s="1"/>
  <c r="GFA1360" i="8"/>
  <c r="GFA1366" i="8" s="1"/>
  <c r="GEZ1360" i="8"/>
  <c r="GEZ1366" i="8" s="1"/>
  <c r="GEM1360" i="8"/>
  <c r="GEM1366" i="8" s="1"/>
  <c r="GEL1360" i="8"/>
  <c r="GEL1366" i="8" s="1"/>
  <c r="GEK1360" i="8"/>
  <c r="GEK1366" i="8" s="1"/>
  <c r="GEJ1360" i="8"/>
  <c r="GEJ1366" i="8" s="1"/>
  <c r="GDW1360" i="8"/>
  <c r="GDW1366" i="8" s="1"/>
  <c r="GDV1360" i="8"/>
  <c r="GDV1366" i="8" s="1"/>
  <c r="GDU1360" i="8"/>
  <c r="GDU1366" i="8" s="1"/>
  <c r="GDT1360" i="8"/>
  <c r="GDT1366" i="8" s="1"/>
  <c r="GDG1360" i="8"/>
  <c r="GDG1366" i="8" s="1"/>
  <c r="GDF1360" i="8"/>
  <c r="GDF1366" i="8" s="1"/>
  <c r="GDE1360" i="8"/>
  <c r="GDE1366" i="8" s="1"/>
  <c r="GDD1360" i="8"/>
  <c r="GDD1366" i="8" s="1"/>
  <c r="GCQ1360" i="8"/>
  <c r="GCQ1366" i="8" s="1"/>
  <c r="GCP1360" i="8"/>
  <c r="GCP1366" i="8" s="1"/>
  <c r="GCO1360" i="8"/>
  <c r="GCO1366" i="8" s="1"/>
  <c r="GCN1360" i="8"/>
  <c r="GCN1366" i="8" s="1"/>
  <c r="GCA1360" i="8"/>
  <c r="GCA1366" i="8" s="1"/>
  <c r="GBZ1360" i="8"/>
  <c r="GBZ1366" i="8" s="1"/>
  <c r="GBY1360" i="8"/>
  <c r="GBY1366" i="8" s="1"/>
  <c r="GBX1360" i="8"/>
  <c r="GBX1366" i="8" s="1"/>
  <c r="GBK1360" i="8"/>
  <c r="GBK1366" i="8" s="1"/>
  <c r="GBJ1360" i="8"/>
  <c r="GBJ1366" i="8" s="1"/>
  <c r="GBI1360" i="8"/>
  <c r="GBI1366" i="8" s="1"/>
  <c r="GBH1360" i="8"/>
  <c r="GBH1366" i="8" s="1"/>
  <c r="GAU1360" i="8"/>
  <c r="GAU1366" i="8" s="1"/>
  <c r="GAT1360" i="8"/>
  <c r="GAT1366" i="8" s="1"/>
  <c r="GAS1360" i="8"/>
  <c r="GAS1366" i="8" s="1"/>
  <c r="GAR1360" i="8"/>
  <c r="GAR1366" i="8" s="1"/>
  <c r="GAE1360" i="8"/>
  <c r="GAE1366" i="8" s="1"/>
  <c r="GAD1360" i="8"/>
  <c r="GAD1366" i="8" s="1"/>
  <c r="GAC1360" i="8"/>
  <c r="GAC1366" i="8" s="1"/>
  <c r="GAB1360" i="8"/>
  <c r="GAB1366" i="8" s="1"/>
  <c r="FZO1360" i="8"/>
  <c r="FZO1366" i="8" s="1"/>
  <c r="FZN1360" i="8"/>
  <c r="FZN1366" i="8" s="1"/>
  <c r="FZM1360" i="8"/>
  <c r="FZM1366" i="8" s="1"/>
  <c r="FZL1360" i="8"/>
  <c r="FZL1366" i="8" s="1"/>
  <c r="FYY1360" i="8"/>
  <c r="FYY1366" i="8" s="1"/>
  <c r="FYX1360" i="8"/>
  <c r="FYX1366" i="8" s="1"/>
  <c r="FYW1360" i="8"/>
  <c r="FYW1366" i="8" s="1"/>
  <c r="FYV1360" i="8"/>
  <c r="FYV1366" i="8" s="1"/>
  <c r="FYI1360" i="8"/>
  <c r="FYI1366" i="8" s="1"/>
  <c r="FYH1360" i="8"/>
  <c r="FYH1366" i="8" s="1"/>
  <c r="FYG1360" i="8"/>
  <c r="FYG1366" i="8" s="1"/>
  <c r="FYF1360" i="8"/>
  <c r="FYF1366" i="8" s="1"/>
  <c r="FXS1360" i="8"/>
  <c r="FXS1366" i="8" s="1"/>
  <c r="FXR1360" i="8"/>
  <c r="FXR1366" i="8" s="1"/>
  <c r="FXQ1360" i="8"/>
  <c r="FXQ1366" i="8" s="1"/>
  <c r="FXP1360" i="8"/>
  <c r="FXP1366" i="8" s="1"/>
  <c r="FXC1360" i="8"/>
  <c r="FXC1366" i="8" s="1"/>
  <c r="FXB1360" i="8"/>
  <c r="FXB1366" i="8" s="1"/>
  <c r="FXA1360" i="8"/>
  <c r="FXA1366" i="8" s="1"/>
  <c r="FWZ1360" i="8"/>
  <c r="FWZ1366" i="8" s="1"/>
  <c r="FWM1360" i="8"/>
  <c r="FWM1366" i="8" s="1"/>
  <c r="FWL1360" i="8"/>
  <c r="FWL1366" i="8" s="1"/>
  <c r="FWK1360" i="8"/>
  <c r="FWK1366" i="8" s="1"/>
  <c r="FWJ1360" i="8"/>
  <c r="FWJ1366" i="8" s="1"/>
  <c r="FVW1360" i="8"/>
  <c r="FVW1366" i="8" s="1"/>
  <c r="FVV1360" i="8"/>
  <c r="FVV1366" i="8" s="1"/>
  <c r="FVU1360" i="8"/>
  <c r="FVU1366" i="8" s="1"/>
  <c r="FVT1360" i="8"/>
  <c r="FVT1366" i="8" s="1"/>
  <c r="FVG1360" i="8"/>
  <c r="FVG1366" i="8" s="1"/>
  <c r="FVF1360" i="8"/>
  <c r="FVF1366" i="8" s="1"/>
  <c r="FVE1360" i="8"/>
  <c r="FVE1366" i="8" s="1"/>
  <c r="FVD1360" i="8"/>
  <c r="FVD1366" i="8" s="1"/>
  <c r="FUQ1360" i="8"/>
  <c r="FUQ1366" i="8" s="1"/>
  <c r="FUP1360" i="8"/>
  <c r="FUP1366" i="8" s="1"/>
  <c r="FUO1360" i="8"/>
  <c r="FUO1366" i="8" s="1"/>
  <c r="FUN1360" i="8"/>
  <c r="FUN1366" i="8" s="1"/>
  <c r="FUA1360" i="8"/>
  <c r="FUA1366" i="8" s="1"/>
  <c r="FTZ1360" i="8"/>
  <c r="FTZ1366" i="8" s="1"/>
  <c r="FTY1360" i="8"/>
  <c r="FTY1366" i="8" s="1"/>
  <c r="FTX1360" i="8"/>
  <c r="FTX1366" i="8" s="1"/>
  <c r="FTK1360" i="8"/>
  <c r="FTK1366" i="8" s="1"/>
  <c r="FTJ1360" i="8"/>
  <c r="FTJ1366" i="8" s="1"/>
  <c r="FTI1360" i="8"/>
  <c r="FTI1366" i="8" s="1"/>
  <c r="FTH1360" i="8"/>
  <c r="FTH1366" i="8" s="1"/>
  <c r="FSU1360" i="8"/>
  <c r="FSU1366" i="8" s="1"/>
  <c r="FST1360" i="8"/>
  <c r="FST1366" i="8" s="1"/>
  <c r="FSS1360" i="8"/>
  <c r="FSS1366" i="8" s="1"/>
  <c r="FSR1360" i="8"/>
  <c r="FSR1366" i="8" s="1"/>
  <c r="FSE1360" i="8"/>
  <c r="FSE1366" i="8" s="1"/>
  <c r="FSD1360" i="8"/>
  <c r="FSD1366" i="8" s="1"/>
  <c r="FSC1360" i="8"/>
  <c r="FSC1366" i="8" s="1"/>
  <c r="FSB1360" i="8"/>
  <c r="FSB1366" i="8" s="1"/>
  <c r="FRO1360" i="8"/>
  <c r="FRO1366" i="8" s="1"/>
  <c r="FRN1360" i="8"/>
  <c r="FRN1366" i="8" s="1"/>
  <c r="FRM1360" i="8"/>
  <c r="FRM1366" i="8" s="1"/>
  <c r="FRL1360" i="8"/>
  <c r="FRL1366" i="8" s="1"/>
  <c r="FQY1360" i="8"/>
  <c r="FQY1366" i="8" s="1"/>
  <c r="FQX1360" i="8"/>
  <c r="FQX1366" i="8" s="1"/>
  <c r="FQW1360" i="8"/>
  <c r="FQW1366" i="8" s="1"/>
  <c r="FQV1360" i="8"/>
  <c r="FQV1366" i="8" s="1"/>
  <c r="FQI1360" i="8"/>
  <c r="FQI1366" i="8" s="1"/>
  <c r="FQH1360" i="8"/>
  <c r="FQH1366" i="8" s="1"/>
  <c r="FQG1360" i="8"/>
  <c r="FQG1366" i="8" s="1"/>
  <c r="FQF1360" i="8"/>
  <c r="FQF1366" i="8" s="1"/>
  <c r="FPS1360" i="8"/>
  <c r="FPS1366" i="8" s="1"/>
  <c r="FPR1360" i="8"/>
  <c r="FPR1366" i="8" s="1"/>
  <c r="FPQ1360" i="8"/>
  <c r="FPQ1366" i="8" s="1"/>
  <c r="FPP1360" i="8"/>
  <c r="FPP1366" i="8" s="1"/>
  <c r="FPC1360" i="8"/>
  <c r="FPC1366" i="8" s="1"/>
  <c r="FPB1360" i="8"/>
  <c r="FPB1366" i="8" s="1"/>
  <c r="FPA1360" i="8"/>
  <c r="FPA1366" i="8" s="1"/>
  <c r="FOZ1360" i="8"/>
  <c r="FOZ1366" i="8" s="1"/>
  <c r="FOM1360" i="8"/>
  <c r="FOM1366" i="8" s="1"/>
  <c r="FOL1360" i="8"/>
  <c r="FOL1366" i="8" s="1"/>
  <c r="FOK1360" i="8"/>
  <c r="FOK1366" i="8" s="1"/>
  <c r="FOJ1360" i="8"/>
  <c r="FOJ1366" i="8" s="1"/>
  <c r="FNW1360" i="8"/>
  <c r="FNW1366" i="8" s="1"/>
  <c r="FNV1360" i="8"/>
  <c r="FNV1366" i="8" s="1"/>
  <c r="FNU1360" i="8"/>
  <c r="FNU1366" i="8" s="1"/>
  <c r="FNT1360" i="8"/>
  <c r="FNT1366" i="8" s="1"/>
  <c r="FNG1360" i="8"/>
  <c r="FNG1366" i="8" s="1"/>
  <c r="FNF1360" i="8"/>
  <c r="FNF1366" i="8" s="1"/>
  <c r="FNE1360" i="8"/>
  <c r="FNE1366" i="8" s="1"/>
  <c r="FND1360" i="8"/>
  <c r="FND1366" i="8" s="1"/>
  <c r="FMQ1360" i="8"/>
  <c r="FMQ1366" i="8" s="1"/>
  <c r="FMP1360" i="8"/>
  <c r="FMP1366" i="8" s="1"/>
  <c r="FMO1360" i="8"/>
  <c r="FMO1366" i="8" s="1"/>
  <c r="FMN1360" i="8"/>
  <c r="FMN1366" i="8" s="1"/>
  <c r="FMA1360" i="8"/>
  <c r="FMA1366" i="8" s="1"/>
  <c r="FLZ1360" i="8"/>
  <c r="FLZ1366" i="8" s="1"/>
  <c r="FLY1360" i="8"/>
  <c r="FLY1366" i="8" s="1"/>
  <c r="FLX1360" i="8"/>
  <c r="FLX1366" i="8" s="1"/>
  <c r="FLK1360" i="8"/>
  <c r="FLK1366" i="8" s="1"/>
  <c r="FLJ1360" i="8"/>
  <c r="FLJ1366" i="8" s="1"/>
  <c r="FLI1360" i="8"/>
  <c r="FLI1366" i="8" s="1"/>
  <c r="FLH1360" i="8"/>
  <c r="FLH1366" i="8" s="1"/>
  <c r="FKU1360" i="8"/>
  <c r="FKU1366" i="8" s="1"/>
  <c r="FKT1360" i="8"/>
  <c r="FKT1366" i="8" s="1"/>
  <c r="FKS1360" i="8"/>
  <c r="FKS1366" i="8" s="1"/>
  <c r="FKR1360" i="8"/>
  <c r="FKR1366" i="8" s="1"/>
  <c r="FKE1360" i="8"/>
  <c r="FKE1366" i="8" s="1"/>
  <c r="FKD1360" i="8"/>
  <c r="FKD1366" i="8" s="1"/>
  <c r="FKC1360" i="8"/>
  <c r="FKC1366" i="8" s="1"/>
  <c r="FKB1360" i="8"/>
  <c r="FKB1366" i="8" s="1"/>
  <c r="FJO1360" i="8"/>
  <c r="FJO1366" i="8" s="1"/>
  <c r="FJN1360" i="8"/>
  <c r="FJN1366" i="8" s="1"/>
  <c r="FJM1360" i="8"/>
  <c r="FJM1366" i="8" s="1"/>
  <c r="FJL1360" i="8"/>
  <c r="FJL1366" i="8" s="1"/>
  <c r="FIY1360" i="8"/>
  <c r="FIY1366" i="8" s="1"/>
  <c r="FIX1360" i="8"/>
  <c r="FIX1366" i="8" s="1"/>
  <c r="FIW1360" i="8"/>
  <c r="FIW1366" i="8" s="1"/>
  <c r="FIV1360" i="8"/>
  <c r="FIV1366" i="8" s="1"/>
  <c r="FII1360" i="8"/>
  <c r="FII1366" i="8" s="1"/>
  <c r="FIH1360" i="8"/>
  <c r="FIH1366" i="8" s="1"/>
  <c r="FIG1360" i="8"/>
  <c r="FIG1366" i="8" s="1"/>
  <c r="FIF1360" i="8"/>
  <c r="FIF1366" i="8" s="1"/>
  <c r="FHS1360" i="8"/>
  <c r="FHS1366" i="8" s="1"/>
  <c r="FHR1360" i="8"/>
  <c r="FHR1366" i="8" s="1"/>
  <c r="FHQ1360" i="8"/>
  <c r="FHQ1366" i="8" s="1"/>
  <c r="FHP1360" i="8"/>
  <c r="FHP1366" i="8" s="1"/>
  <c r="FHC1360" i="8"/>
  <c r="FHC1366" i="8" s="1"/>
  <c r="FHB1360" i="8"/>
  <c r="FHB1366" i="8" s="1"/>
  <c r="FHA1360" i="8"/>
  <c r="FHA1366" i="8" s="1"/>
  <c r="FGZ1360" i="8"/>
  <c r="FGZ1366" i="8" s="1"/>
  <c r="FGM1360" i="8"/>
  <c r="FGM1366" i="8" s="1"/>
  <c r="FGL1360" i="8"/>
  <c r="FGL1366" i="8" s="1"/>
  <c r="FGK1360" i="8"/>
  <c r="FGK1366" i="8" s="1"/>
  <c r="FGJ1360" i="8"/>
  <c r="FGJ1366" i="8" s="1"/>
  <c r="FFW1360" i="8"/>
  <c r="FFW1366" i="8" s="1"/>
  <c r="FFV1360" i="8"/>
  <c r="FFV1366" i="8" s="1"/>
  <c r="FFU1360" i="8"/>
  <c r="FFU1366" i="8" s="1"/>
  <c r="FFT1360" i="8"/>
  <c r="FFT1366" i="8" s="1"/>
  <c r="FFG1360" i="8"/>
  <c r="FFG1366" i="8" s="1"/>
  <c r="FFF1360" i="8"/>
  <c r="FFF1366" i="8" s="1"/>
  <c r="FFE1360" i="8"/>
  <c r="FFE1366" i="8" s="1"/>
  <c r="FFD1360" i="8"/>
  <c r="FFD1366" i="8" s="1"/>
  <c r="FEQ1360" i="8"/>
  <c r="FEQ1366" i="8" s="1"/>
  <c r="FEP1360" i="8"/>
  <c r="FEP1366" i="8" s="1"/>
  <c r="FEO1360" i="8"/>
  <c r="FEO1366" i="8" s="1"/>
  <c r="FEN1360" i="8"/>
  <c r="FEN1366" i="8" s="1"/>
  <c r="FEA1360" i="8"/>
  <c r="FEA1366" i="8" s="1"/>
  <c r="FDZ1360" i="8"/>
  <c r="FDZ1366" i="8" s="1"/>
  <c r="FDY1360" i="8"/>
  <c r="FDY1366" i="8" s="1"/>
  <c r="FDX1360" i="8"/>
  <c r="FDX1366" i="8" s="1"/>
  <c r="FDK1360" i="8"/>
  <c r="FDK1366" i="8" s="1"/>
  <c r="FDJ1360" i="8"/>
  <c r="FDJ1366" i="8" s="1"/>
  <c r="FDI1360" i="8"/>
  <c r="FDI1366" i="8" s="1"/>
  <c r="FDH1360" i="8"/>
  <c r="FDH1366" i="8" s="1"/>
  <c r="FCU1360" i="8"/>
  <c r="FCU1366" i="8" s="1"/>
  <c r="FCT1360" i="8"/>
  <c r="FCT1366" i="8" s="1"/>
  <c r="FCS1360" i="8"/>
  <c r="FCS1366" i="8" s="1"/>
  <c r="FCR1360" i="8"/>
  <c r="FCR1366" i="8" s="1"/>
  <c r="FCE1360" i="8"/>
  <c r="FCE1366" i="8" s="1"/>
  <c r="FCD1360" i="8"/>
  <c r="FCD1366" i="8" s="1"/>
  <c r="FCC1360" i="8"/>
  <c r="FCC1366" i="8" s="1"/>
  <c r="FCB1360" i="8"/>
  <c r="FCB1366" i="8" s="1"/>
  <c r="FBO1360" i="8"/>
  <c r="FBO1366" i="8" s="1"/>
  <c r="FBN1360" i="8"/>
  <c r="FBN1366" i="8" s="1"/>
  <c r="FBM1360" i="8"/>
  <c r="FBM1366" i="8" s="1"/>
  <c r="FBL1360" i="8"/>
  <c r="FBL1366" i="8" s="1"/>
  <c r="FAY1360" i="8"/>
  <c r="FAY1366" i="8" s="1"/>
  <c r="FAX1360" i="8"/>
  <c r="FAX1366" i="8" s="1"/>
  <c r="FAW1360" i="8"/>
  <c r="FAW1366" i="8" s="1"/>
  <c r="FAV1360" i="8"/>
  <c r="FAV1366" i="8" s="1"/>
  <c r="FAI1360" i="8"/>
  <c r="FAI1366" i="8" s="1"/>
  <c r="FAH1360" i="8"/>
  <c r="FAH1366" i="8" s="1"/>
  <c r="FAG1360" i="8"/>
  <c r="FAG1366" i="8" s="1"/>
  <c r="FAF1360" i="8"/>
  <c r="FAF1366" i="8" s="1"/>
  <c r="EZS1360" i="8"/>
  <c r="EZS1366" i="8" s="1"/>
  <c r="EZR1360" i="8"/>
  <c r="EZR1366" i="8" s="1"/>
  <c r="EZQ1360" i="8"/>
  <c r="EZQ1366" i="8" s="1"/>
  <c r="EZP1360" i="8"/>
  <c r="EZP1366" i="8" s="1"/>
  <c r="EZC1360" i="8"/>
  <c r="EZC1366" i="8" s="1"/>
  <c r="EZB1360" i="8"/>
  <c r="EZB1366" i="8" s="1"/>
  <c r="EZA1360" i="8"/>
  <c r="EZA1366" i="8" s="1"/>
  <c r="EYZ1360" i="8"/>
  <c r="EYZ1366" i="8" s="1"/>
  <c r="EYM1360" i="8"/>
  <c r="EYM1366" i="8" s="1"/>
  <c r="EYL1360" i="8"/>
  <c r="EYL1366" i="8" s="1"/>
  <c r="EYK1360" i="8"/>
  <c r="EYK1366" i="8" s="1"/>
  <c r="EYJ1360" i="8"/>
  <c r="EYJ1366" i="8" s="1"/>
  <c r="EXW1360" i="8"/>
  <c r="EXW1366" i="8" s="1"/>
  <c r="EXV1360" i="8"/>
  <c r="EXV1366" i="8" s="1"/>
  <c r="EXU1360" i="8"/>
  <c r="EXU1366" i="8" s="1"/>
  <c r="EXT1360" i="8"/>
  <c r="EXT1366" i="8" s="1"/>
  <c r="EXG1360" i="8"/>
  <c r="EXG1366" i="8" s="1"/>
  <c r="EXF1360" i="8"/>
  <c r="EXF1366" i="8" s="1"/>
  <c r="EXE1360" i="8"/>
  <c r="EXE1366" i="8" s="1"/>
  <c r="EXD1360" i="8"/>
  <c r="EXD1366" i="8" s="1"/>
  <c r="EWQ1360" i="8"/>
  <c r="EWQ1366" i="8" s="1"/>
  <c r="EWP1360" i="8"/>
  <c r="EWP1366" i="8" s="1"/>
  <c r="EWO1360" i="8"/>
  <c r="EWO1366" i="8" s="1"/>
  <c r="EWN1360" i="8"/>
  <c r="EWN1366" i="8" s="1"/>
  <c r="EWA1360" i="8"/>
  <c r="EWA1366" i="8" s="1"/>
  <c r="EVZ1360" i="8"/>
  <c r="EVZ1366" i="8" s="1"/>
  <c r="EVY1360" i="8"/>
  <c r="EVY1366" i="8" s="1"/>
  <c r="EVX1360" i="8"/>
  <c r="EVX1366" i="8" s="1"/>
  <c r="EVK1360" i="8"/>
  <c r="EVK1366" i="8" s="1"/>
  <c r="EVJ1360" i="8"/>
  <c r="EVJ1366" i="8" s="1"/>
  <c r="EVI1360" i="8"/>
  <c r="EVI1366" i="8" s="1"/>
  <c r="EVH1360" i="8"/>
  <c r="EVH1366" i="8" s="1"/>
  <c r="EUU1360" i="8"/>
  <c r="EUU1366" i="8" s="1"/>
  <c r="EUT1360" i="8"/>
  <c r="EUT1366" i="8" s="1"/>
  <c r="EUS1360" i="8"/>
  <c r="EUS1366" i="8" s="1"/>
  <c r="EUR1360" i="8"/>
  <c r="EUR1366" i="8" s="1"/>
  <c r="EUE1360" i="8"/>
  <c r="EUE1366" i="8" s="1"/>
  <c r="EUD1360" i="8"/>
  <c r="EUD1366" i="8" s="1"/>
  <c r="EUC1360" i="8"/>
  <c r="EUC1366" i="8" s="1"/>
  <c r="EUB1360" i="8"/>
  <c r="EUB1366" i="8" s="1"/>
  <c r="ETO1360" i="8"/>
  <c r="ETO1366" i="8" s="1"/>
  <c r="ETN1360" i="8"/>
  <c r="ETN1366" i="8" s="1"/>
  <c r="ETM1360" i="8"/>
  <c r="ETM1366" i="8" s="1"/>
  <c r="ETL1360" i="8"/>
  <c r="ETL1366" i="8" s="1"/>
  <c r="ESY1360" i="8"/>
  <c r="ESY1366" i="8" s="1"/>
  <c r="ESX1360" i="8"/>
  <c r="ESX1366" i="8" s="1"/>
  <c r="ESW1360" i="8"/>
  <c r="ESW1366" i="8" s="1"/>
  <c r="ESV1360" i="8"/>
  <c r="ESV1366" i="8" s="1"/>
  <c r="ESI1360" i="8"/>
  <c r="ESI1366" i="8" s="1"/>
  <c r="ESH1360" i="8"/>
  <c r="ESH1366" i="8" s="1"/>
  <c r="ESG1360" i="8"/>
  <c r="ESG1366" i="8" s="1"/>
  <c r="ESF1360" i="8"/>
  <c r="ESF1366" i="8" s="1"/>
  <c r="ERS1360" i="8"/>
  <c r="ERS1366" i="8" s="1"/>
  <c r="ERR1360" i="8"/>
  <c r="ERR1366" i="8" s="1"/>
  <c r="ERQ1360" i="8"/>
  <c r="ERQ1366" i="8" s="1"/>
  <c r="ERP1360" i="8"/>
  <c r="ERP1366" i="8" s="1"/>
  <c r="ERC1360" i="8"/>
  <c r="ERC1366" i="8" s="1"/>
  <c r="ERB1360" i="8"/>
  <c r="ERB1366" i="8" s="1"/>
  <c r="ERA1360" i="8"/>
  <c r="ERA1366" i="8" s="1"/>
  <c r="EQZ1360" i="8"/>
  <c r="EQZ1366" i="8" s="1"/>
  <c r="EQM1360" i="8"/>
  <c r="EQM1366" i="8" s="1"/>
  <c r="EQL1360" i="8"/>
  <c r="EQL1366" i="8" s="1"/>
  <c r="EQK1360" i="8"/>
  <c r="EQK1366" i="8" s="1"/>
  <c r="EQJ1360" i="8"/>
  <c r="EQJ1366" i="8" s="1"/>
  <c r="EPW1360" i="8"/>
  <c r="EPW1366" i="8" s="1"/>
  <c r="EPV1360" i="8"/>
  <c r="EPV1366" i="8" s="1"/>
  <c r="EPU1360" i="8"/>
  <c r="EPU1366" i="8" s="1"/>
  <c r="EPT1360" i="8"/>
  <c r="EPT1366" i="8" s="1"/>
  <c r="EPG1360" i="8"/>
  <c r="EPG1366" i="8" s="1"/>
  <c r="EPF1360" i="8"/>
  <c r="EPF1366" i="8" s="1"/>
  <c r="EPE1360" i="8"/>
  <c r="EPE1366" i="8" s="1"/>
  <c r="EPD1360" i="8"/>
  <c r="EPD1366" i="8" s="1"/>
  <c r="EOQ1360" i="8"/>
  <c r="EOQ1366" i="8" s="1"/>
  <c r="EOP1360" i="8"/>
  <c r="EOP1366" i="8" s="1"/>
  <c r="EOO1360" i="8"/>
  <c r="EOO1366" i="8" s="1"/>
  <c r="EON1360" i="8"/>
  <c r="EON1366" i="8" s="1"/>
  <c r="EOA1360" i="8"/>
  <c r="EOA1366" i="8" s="1"/>
  <c r="ENZ1360" i="8"/>
  <c r="ENZ1366" i="8" s="1"/>
  <c r="ENY1360" i="8"/>
  <c r="ENY1366" i="8" s="1"/>
  <c r="ENX1360" i="8"/>
  <c r="ENX1366" i="8" s="1"/>
  <c r="ENK1360" i="8"/>
  <c r="ENK1366" i="8" s="1"/>
  <c r="ENJ1360" i="8"/>
  <c r="ENJ1366" i="8" s="1"/>
  <c r="ENI1360" i="8"/>
  <c r="ENI1366" i="8" s="1"/>
  <c r="ENH1360" i="8"/>
  <c r="ENH1366" i="8" s="1"/>
  <c r="EMU1360" i="8"/>
  <c r="EMU1366" i="8" s="1"/>
  <c r="EMT1360" i="8"/>
  <c r="EMT1366" i="8" s="1"/>
  <c r="EMS1360" i="8"/>
  <c r="EMS1366" i="8" s="1"/>
  <c r="EMR1360" i="8"/>
  <c r="EMR1366" i="8" s="1"/>
  <c r="EME1360" i="8"/>
  <c r="EME1366" i="8" s="1"/>
  <c r="EMD1360" i="8"/>
  <c r="EMD1366" i="8" s="1"/>
  <c r="EMC1360" i="8"/>
  <c r="EMC1366" i="8" s="1"/>
  <c r="EMB1360" i="8"/>
  <c r="EMB1366" i="8" s="1"/>
  <c r="ELO1360" i="8"/>
  <c r="ELO1366" i="8" s="1"/>
  <c r="ELN1360" i="8"/>
  <c r="ELN1366" i="8" s="1"/>
  <c r="ELM1360" i="8"/>
  <c r="ELM1366" i="8" s="1"/>
  <c r="ELL1360" i="8"/>
  <c r="ELL1366" i="8" s="1"/>
  <c r="EKY1360" i="8"/>
  <c r="EKY1366" i="8" s="1"/>
  <c r="EKX1360" i="8"/>
  <c r="EKX1366" i="8" s="1"/>
  <c r="EKW1360" i="8"/>
  <c r="EKW1366" i="8" s="1"/>
  <c r="EKV1360" i="8"/>
  <c r="EKV1366" i="8" s="1"/>
  <c r="EKI1360" i="8"/>
  <c r="EKI1366" i="8" s="1"/>
  <c r="EKH1360" i="8"/>
  <c r="EKH1366" i="8" s="1"/>
  <c r="EKG1360" i="8"/>
  <c r="EKG1366" i="8" s="1"/>
  <c r="EKF1360" i="8"/>
  <c r="EKF1366" i="8" s="1"/>
  <c r="EJS1360" i="8"/>
  <c r="EJS1366" i="8" s="1"/>
  <c r="EJR1360" i="8"/>
  <c r="EJR1366" i="8" s="1"/>
  <c r="EJQ1360" i="8"/>
  <c r="EJQ1366" i="8" s="1"/>
  <c r="EJP1360" i="8"/>
  <c r="EJP1366" i="8" s="1"/>
  <c r="EJC1360" i="8"/>
  <c r="EJC1366" i="8" s="1"/>
  <c r="EJB1360" i="8"/>
  <c r="EJB1366" i="8" s="1"/>
  <c r="EJA1360" i="8"/>
  <c r="EJA1366" i="8" s="1"/>
  <c r="EIZ1360" i="8"/>
  <c r="EIZ1366" i="8" s="1"/>
  <c r="EIM1360" i="8"/>
  <c r="EIM1366" i="8" s="1"/>
  <c r="EIL1360" i="8"/>
  <c r="EIL1366" i="8" s="1"/>
  <c r="EIK1360" i="8"/>
  <c r="EIK1366" i="8" s="1"/>
  <c r="EIJ1360" i="8"/>
  <c r="EIJ1366" i="8" s="1"/>
  <c r="EHW1360" i="8"/>
  <c r="EHW1366" i="8" s="1"/>
  <c r="EHV1360" i="8"/>
  <c r="EHV1366" i="8" s="1"/>
  <c r="EHU1360" i="8"/>
  <c r="EHU1366" i="8" s="1"/>
  <c r="EHT1360" i="8"/>
  <c r="EHT1366" i="8" s="1"/>
  <c r="EHG1360" i="8"/>
  <c r="EHG1366" i="8" s="1"/>
  <c r="EHF1360" i="8"/>
  <c r="EHF1366" i="8" s="1"/>
  <c r="EHE1360" i="8"/>
  <c r="EHE1366" i="8" s="1"/>
  <c r="EHD1360" i="8"/>
  <c r="EHD1366" i="8" s="1"/>
  <c r="EGQ1360" i="8"/>
  <c r="EGQ1366" i="8" s="1"/>
  <c r="EGP1360" i="8"/>
  <c r="EGP1366" i="8" s="1"/>
  <c r="EGO1360" i="8"/>
  <c r="EGO1366" i="8" s="1"/>
  <c r="EGN1360" i="8"/>
  <c r="EGN1366" i="8" s="1"/>
  <c r="EGA1360" i="8"/>
  <c r="EGA1366" i="8" s="1"/>
  <c r="EFZ1360" i="8"/>
  <c r="EFZ1366" i="8" s="1"/>
  <c r="EFY1360" i="8"/>
  <c r="EFY1366" i="8" s="1"/>
  <c r="EFX1360" i="8"/>
  <c r="EFX1366" i="8" s="1"/>
  <c r="EFK1360" i="8"/>
  <c r="EFK1366" i="8" s="1"/>
  <c r="EFJ1360" i="8"/>
  <c r="EFJ1366" i="8" s="1"/>
  <c r="EFI1360" i="8"/>
  <c r="EFI1366" i="8" s="1"/>
  <c r="EFH1360" i="8"/>
  <c r="EFH1366" i="8" s="1"/>
  <c r="EEU1360" i="8"/>
  <c r="EEU1366" i="8" s="1"/>
  <c r="EET1360" i="8"/>
  <c r="EET1366" i="8" s="1"/>
  <c r="EES1360" i="8"/>
  <c r="EES1366" i="8" s="1"/>
  <c r="EER1360" i="8"/>
  <c r="EER1366" i="8" s="1"/>
  <c r="EEE1360" i="8"/>
  <c r="EEE1366" i="8" s="1"/>
  <c r="EED1360" i="8"/>
  <c r="EED1366" i="8" s="1"/>
  <c r="EEC1360" i="8"/>
  <c r="EEC1366" i="8" s="1"/>
  <c r="EEB1360" i="8"/>
  <c r="EEB1366" i="8" s="1"/>
  <c r="EDO1360" i="8"/>
  <c r="EDO1366" i="8" s="1"/>
  <c r="EDN1360" i="8"/>
  <c r="EDN1366" i="8" s="1"/>
  <c r="EDM1360" i="8"/>
  <c r="EDM1366" i="8" s="1"/>
  <c r="EDL1360" i="8"/>
  <c r="EDL1366" i="8" s="1"/>
  <c r="ECY1360" i="8"/>
  <c r="ECY1366" i="8" s="1"/>
  <c r="ECX1360" i="8"/>
  <c r="ECX1366" i="8" s="1"/>
  <c r="ECW1360" i="8"/>
  <c r="ECW1366" i="8" s="1"/>
  <c r="ECV1360" i="8"/>
  <c r="ECV1366" i="8" s="1"/>
  <c r="ECI1360" i="8"/>
  <c r="ECI1366" i="8" s="1"/>
  <c r="ECH1360" i="8"/>
  <c r="ECH1366" i="8" s="1"/>
  <c r="ECG1360" i="8"/>
  <c r="ECG1366" i="8" s="1"/>
  <c r="ECF1360" i="8"/>
  <c r="ECF1366" i="8" s="1"/>
  <c r="EBS1360" i="8"/>
  <c r="EBS1366" i="8" s="1"/>
  <c r="EBR1360" i="8"/>
  <c r="EBR1366" i="8" s="1"/>
  <c r="EBQ1360" i="8"/>
  <c r="EBQ1366" i="8" s="1"/>
  <c r="EBP1360" i="8"/>
  <c r="EBP1366" i="8" s="1"/>
  <c r="EBC1360" i="8"/>
  <c r="EBC1366" i="8" s="1"/>
  <c r="EBB1360" i="8"/>
  <c r="EBB1366" i="8" s="1"/>
  <c r="EBA1360" i="8"/>
  <c r="EBA1366" i="8" s="1"/>
  <c r="EAZ1360" i="8"/>
  <c r="EAZ1366" i="8" s="1"/>
  <c r="EAM1360" i="8"/>
  <c r="EAM1366" i="8" s="1"/>
  <c r="EAL1360" i="8"/>
  <c r="EAL1366" i="8" s="1"/>
  <c r="EAK1360" i="8"/>
  <c r="EAK1366" i="8" s="1"/>
  <c r="EAJ1360" i="8"/>
  <c r="EAJ1366" i="8" s="1"/>
  <c r="DZW1360" i="8"/>
  <c r="DZW1366" i="8" s="1"/>
  <c r="DZV1360" i="8"/>
  <c r="DZV1366" i="8" s="1"/>
  <c r="DZU1360" i="8"/>
  <c r="DZU1366" i="8" s="1"/>
  <c r="DZT1360" i="8"/>
  <c r="DZT1366" i="8" s="1"/>
  <c r="DZG1360" i="8"/>
  <c r="DZG1366" i="8" s="1"/>
  <c r="DZF1360" i="8"/>
  <c r="DZF1366" i="8" s="1"/>
  <c r="DZE1360" i="8"/>
  <c r="DZE1366" i="8" s="1"/>
  <c r="DZD1360" i="8"/>
  <c r="DZD1366" i="8" s="1"/>
  <c r="DYQ1360" i="8"/>
  <c r="DYQ1366" i="8" s="1"/>
  <c r="DYP1360" i="8"/>
  <c r="DYP1366" i="8" s="1"/>
  <c r="DYO1360" i="8"/>
  <c r="DYO1366" i="8" s="1"/>
  <c r="DYN1360" i="8"/>
  <c r="DYN1366" i="8" s="1"/>
  <c r="DYA1360" i="8"/>
  <c r="DYA1366" i="8" s="1"/>
  <c r="DXZ1360" i="8"/>
  <c r="DXZ1366" i="8" s="1"/>
  <c r="DXY1360" i="8"/>
  <c r="DXY1366" i="8" s="1"/>
  <c r="DXX1360" i="8"/>
  <c r="DXX1366" i="8" s="1"/>
  <c r="DXK1360" i="8"/>
  <c r="DXK1366" i="8" s="1"/>
  <c r="DXJ1360" i="8"/>
  <c r="DXJ1366" i="8" s="1"/>
  <c r="DXI1360" i="8"/>
  <c r="DXI1366" i="8" s="1"/>
  <c r="DXH1360" i="8"/>
  <c r="DXH1366" i="8" s="1"/>
  <c r="DWU1360" i="8"/>
  <c r="DWU1366" i="8" s="1"/>
  <c r="DWT1360" i="8"/>
  <c r="DWT1366" i="8" s="1"/>
  <c r="DWS1360" i="8"/>
  <c r="DWS1366" i="8" s="1"/>
  <c r="DWR1360" i="8"/>
  <c r="DWR1366" i="8" s="1"/>
  <c r="DWE1360" i="8"/>
  <c r="DWE1366" i="8" s="1"/>
  <c r="DWD1360" i="8"/>
  <c r="DWD1366" i="8" s="1"/>
  <c r="DWC1360" i="8"/>
  <c r="DWC1366" i="8" s="1"/>
  <c r="DWB1360" i="8"/>
  <c r="DWB1366" i="8" s="1"/>
  <c r="DVO1360" i="8"/>
  <c r="DVO1366" i="8" s="1"/>
  <c r="DVN1360" i="8"/>
  <c r="DVN1366" i="8" s="1"/>
  <c r="DVM1360" i="8"/>
  <c r="DVM1366" i="8" s="1"/>
  <c r="DVL1360" i="8"/>
  <c r="DVL1366" i="8" s="1"/>
  <c r="DUY1360" i="8"/>
  <c r="DUY1366" i="8" s="1"/>
  <c r="DUX1360" i="8"/>
  <c r="DUX1366" i="8" s="1"/>
  <c r="DUW1360" i="8"/>
  <c r="DUW1366" i="8" s="1"/>
  <c r="DUV1360" i="8"/>
  <c r="DUV1366" i="8" s="1"/>
  <c r="DUI1360" i="8"/>
  <c r="DUI1366" i="8" s="1"/>
  <c r="DUH1360" i="8"/>
  <c r="DUH1366" i="8" s="1"/>
  <c r="DUG1360" i="8"/>
  <c r="DUG1366" i="8" s="1"/>
  <c r="DUF1360" i="8"/>
  <c r="DUF1366" i="8" s="1"/>
  <c r="DTS1360" i="8"/>
  <c r="DTS1366" i="8" s="1"/>
  <c r="DTR1360" i="8"/>
  <c r="DTR1366" i="8" s="1"/>
  <c r="DTQ1360" i="8"/>
  <c r="DTQ1366" i="8" s="1"/>
  <c r="DTP1360" i="8"/>
  <c r="DTP1366" i="8" s="1"/>
  <c r="DTC1360" i="8"/>
  <c r="DTC1366" i="8" s="1"/>
  <c r="DTB1360" i="8"/>
  <c r="DTB1366" i="8" s="1"/>
  <c r="DTA1360" i="8"/>
  <c r="DTA1366" i="8" s="1"/>
  <c r="DSZ1360" i="8"/>
  <c r="DSZ1366" i="8" s="1"/>
  <c r="DSM1360" i="8"/>
  <c r="DSM1366" i="8" s="1"/>
  <c r="DSL1360" i="8"/>
  <c r="DSL1366" i="8" s="1"/>
  <c r="DSK1360" i="8"/>
  <c r="DSK1366" i="8" s="1"/>
  <c r="DSJ1360" i="8"/>
  <c r="DSJ1366" i="8" s="1"/>
  <c r="DRW1360" i="8"/>
  <c r="DRW1366" i="8" s="1"/>
  <c r="DRV1360" i="8"/>
  <c r="DRV1366" i="8" s="1"/>
  <c r="DRU1360" i="8"/>
  <c r="DRU1366" i="8" s="1"/>
  <c r="DRT1360" i="8"/>
  <c r="DRT1366" i="8" s="1"/>
  <c r="DRG1360" i="8"/>
  <c r="DRG1366" i="8" s="1"/>
  <c r="DRF1360" i="8"/>
  <c r="DRF1366" i="8" s="1"/>
  <c r="DRE1360" i="8"/>
  <c r="DRE1366" i="8" s="1"/>
  <c r="DRD1360" i="8"/>
  <c r="DRD1366" i="8" s="1"/>
  <c r="DQQ1360" i="8"/>
  <c r="DQQ1366" i="8" s="1"/>
  <c r="DQP1360" i="8"/>
  <c r="DQP1366" i="8" s="1"/>
  <c r="DQO1360" i="8"/>
  <c r="DQO1366" i="8" s="1"/>
  <c r="DQN1360" i="8"/>
  <c r="DQN1366" i="8" s="1"/>
  <c r="DQA1360" i="8"/>
  <c r="DQA1366" i="8" s="1"/>
  <c r="DPZ1360" i="8"/>
  <c r="DPZ1366" i="8" s="1"/>
  <c r="DPY1360" i="8"/>
  <c r="DPY1366" i="8" s="1"/>
  <c r="DPX1360" i="8"/>
  <c r="DPX1366" i="8" s="1"/>
  <c r="DPK1360" i="8"/>
  <c r="DPK1366" i="8" s="1"/>
  <c r="DPJ1360" i="8"/>
  <c r="DPJ1366" i="8" s="1"/>
  <c r="DPI1360" i="8"/>
  <c r="DPI1366" i="8" s="1"/>
  <c r="DPH1360" i="8"/>
  <c r="DPH1366" i="8" s="1"/>
  <c r="DOU1360" i="8"/>
  <c r="DOU1366" i="8" s="1"/>
  <c r="DOT1360" i="8"/>
  <c r="DOT1366" i="8" s="1"/>
  <c r="DOS1360" i="8"/>
  <c r="DOS1366" i="8" s="1"/>
  <c r="DOR1360" i="8"/>
  <c r="DOR1366" i="8" s="1"/>
  <c r="DOE1360" i="8"/>
  <c r="DOE1366" i="8" s="1"/>
  <c r="DOD1360" i="8"/>
  <c r="DOD1366" i="8" s="1"/>
  <c r="DOC1360" i="8"/>
  <c r="DOC1366" i="8" s="1"/>
  <c r="DOB1360" i="8"/>
  <c r="DOB1366" i="8" s="1"/>
  <c r="DNO1360" i="8"/>
  <c r="DNO1366" i="8" s="1"/>
  <c r="DNN1360" i="8"/>
  <c r="DNN1366" i="8" s="1"/>
  <c r="DNM1360" i="8"/>
  <c r="DNM1366" i="8" s="1"/>
  <c r="DNL1360" i="8"/>
  <c r="DNL1366" i="8" s="1"/>
  <c r="DMY1360" i="8"/>
  <c r="DMY1366" i="8" s="1"/>
  <c r="DMX1360" i="8"/>
  <c r="DMX1366" i="8" s="1"/>
  <c r="DMW1360" i="8"/>
  <c r="DMW1366" i="8" s="1"/>
  <c r="DMV1360" i="8"/>
  <c r="DMV1366" i="8" s="1"/>
  <c r="DMI1360" i="8"/>
  <c r="DMI1366" i="8" s="1"/>
  <c r="DMH1360" i="8"/>
  <c r="DMH1366" i="8" s="1"/>
  <c r="DMG1360" i="8"/>
  <c r="DMG1366" i="8" s="1"/>
  <c r="DMF1360" i="8"/>
  <c r="DMF1366" i="8" s="1"/>
  <c r="DLS1360" i="8"/>
  <c r="DLS1366" i="8" s="1"/>
  <c r="DLR1360" i="8"/>
  <c r="DLR1366" i="8" s="1"/>
  <c r="DLQ1360" i="8"/>
  <c r="DLQ1366" i="8" s="1"/>
  <c r="DLP1360" i="8"/>
  <c r="DLP1366" i="8" s="1"/>
  <c r="DLC1360" i="8"/>
  <c r="DLC1366" i="8" s="1"/>
  <c r="DLB1360" i="8"/>
  <c r="DLB1366" i="8" s="1"/>
  <c r="DLA1360" i="8"/>
  <c r="DLA1366" i="8" s="1"/>
  <c r="DKZ1360" i="8"/>
  <c r="DKZ1366" i="8" s="1"/>
  <c r="DKM1360" i="8"/>
  <c r="DKM1366" i="8" s="1"/>
  <c r="DKL1360" i="8"/>
  <c r="DKL1366" i="8" s="1"/>
  <c r="DKK1360" i="8"/>
  <c r="DKK1366" i="8" s="1"/>
  <c r="DKJ1360" i="8"/>
  <c r="DKJ1366" i="8" s="1"/>
  <c r="DJW1360" i="8"/>
  <c r="DJW1366" i="8" s="1"/>
  <c r="DJV1360" i="8"/>
  <c r="DJV1366" i="8" s="1"/>
  <c r="DJU1360" i="8"/>
  <c r="DJU1366" i="8" s="1"/>
  <c r="DJT1360" i="8"/>
  <c r="DJT1366" i="8" s="1"/>
  <c r="DJG1360" i="8"/>
  <c r="DJG1366" i="8" s="1"/>
  <c r="DJF1360" i="8"/>
  <c r="DJF1366" i="8" s="1"/>
  <c r="DJE1360" i="8"/>
  <c r="DJE1366" i="8" s="1"/>
  <c r="DJD1360" i="8"/>
  <c r="DJD1366" i="8" s="1"/>
  <c r="DIQ1360" i="8"/>
  <c r="DIQ1366" i="8" s="1"/>
  <c r="DIP1360" i="8"/>
  <c r="DIP1366" i="8" s="1"/>
  <c r="DIO1360" i="8"/>
  <c r="DIO1366" i="8" s="1"/>
  <c r="DIN1360" i="8"/>
  <c r="DIN1366" i="8" s="1"/>
  <c r="DIA1360" i="8"/>
  <c r="DIA1366" i="8" s="1"/>
  <c r="DHZ1360" i="8"/>
  <c r="DHZ1366" i="8" s="1"/>
  <c r="DHY1360" i="8"/>
  <c r="DHY1366" i="8" s="1"/>
  <c r="DHX1360" i="8"/>
  <c r="DHX1366" i="8" s="1"/>
  <c r="DHK1360" i="8"/>
  <c r="DHK1366" i="8" s="1"/>
  <c r="DHJ1360" i="8"/>
  <c r="DHJ1366" i="8" s="1"/>
  <c r="DHI1360" i="8"/>
  <c r="DHI1366" i="8" s="1"/>
  <c r="DHH1360" i="8"/>
  <c r="DHH1366" i="8" s="1"/>
  <c r="DGU1360" i="8"/>
  <c r="DGU1366" i="8" s="1"/>
  <c r="DGT1360" i="8"/>
  <c r="DGT1366" i="8" s="1"/>
  <c r="DGS1360" i="8"/>
  <c r="DGS1366" i="8" s="1"/>
  <c r="DGR1360" i="8"/>
  <c r="DGR1366" i="8" s="1"/>
  <c r="DGE1360" i="8"/>
  <c r="DGE1366" i="8" s="1"/>
  <c r="DGD1360" i="8"/>
  <c r="DGD1366" i="8" s="1"/>
  <c r="DGC1360" i="8"/>
  <c r="DGC1366" i="8" s="1"/>
  <c r="DGB1360" i="8"/>
  <c r="DGB1366" i="8" s="1"/>
  <c r="DFO1360" i="8"/>
  <c r="DFO1366" i="8" s="1"/>
  <c r="DFN1360" i="8"/>
  <c r="DFN1366" i="8" s="1"/>
  <c r="DFM1360" i="8"/>
  <c r="DFM1366" i="8" s="1"/>
  <c r="DFL1360" i="8"/>
  <c r="DFL1366" i="8" s="1"/>
  <c r="DEY1360" i="8"/>
  <c r="DEY1366" i="8" s="1"/>
  <c r="DEX1360" i="8"/>
  <c r="DEX1366" i="8" s="1"/>
  <c r="DEW1360" i="8"/>
  <c r="DEW1366" i="8" s="1"/>
  <c r="DEV1360" i="8"/>
  <c r="DEV1366" i="8" s="1"/>
  <c r="DEI1360" i="8"/>
  <c r="DEI1366" i="8" s="1"/>
  <c r="DEH1360" i="8"/>
  <c r="DEH1366" i="8" s="1"/>
  <c r="DEG1360" i="8"/>
  <c r="DEG1366" i="8" s="1"/>
  <c r="DEF1360" i="8"/>
  <c r="DEF1366" i="8" s="1"/>
  <c r="DDS1360" i="8"/>
  <c r="DDS1366" i="8" s="1"/>
  <c r="DDR1360" i="8"/>
  <c r="DDR1366" i="8" s="1"/>
  <c r="DDQ1360" i="8"/>
  <c r="DDQ1366" i="8" s="1"/>
  <c r="DDP1360" i="8"/>
  <c r="DDP1366" i="8" s="1"/>
  <c r="DDC1360" i="8"/>
  <c r="DDC1366" i="8" s="1"/>
  <c r="DDB1360" i="8"/>
  <c r="DDB1366" i="8" s="1"/>
  <c r="DDA1360" i="8"/>
  <c r="DDA1366" i="8" s="1"/>
  <c r="DCZ1360" i="8"/>
  <c r="DCZ1366" i="8" s="1"/>
  <c r="DCM1360" i="8"/>
  <c r="DCM1366" i="8" s="1"/>
  <c r="DCL1360" i="8"/>
  <c r="DCL1366" i="8" s="1"/>
  <c r="DCK1360" i="8"/>
  <c r="DCK1366" i="8" s="1"/>
  <c r="DCJ1360" i="8"/>
  <c r="DCJ1366" i="8" s="1"/>
  <c r="DBW1360" i="8"/>
  <c r="DBW1366" i="8" s="1"/>
  <c r="DBV1360" i="8"/>
  <c r="DBV1366" i="8" s="1"/>
  <c r="DBU1360" i="8"/>
  <c r="DBU1366" i="8" s="1"/>
  <c r="DBT1360" i="8"/>
  <c r="DBT1366" i="8" s="1"/>
  <c r="DBG1360" i="8"/>
  <c r="DBG1366" i="8" s="1"/>
  <c r="DBF1360" i="8"/>
  <c r="DBF1366" i="8" s="1"/>
  <c r="DBE1360" i="8"/>
  <c r="DBE1366" i="8" s="1"/>
  <c r="DBD1360" i="8"/>
  <c r="DBD1366" i="8" s="1"/>
  <c r="DAQ1360" i="8"/>
  <c r="DAQ1366" i="8" s="1"/>
  <c r="DAP1360" i="8"/>
  <c r="DAP1366" i="8" s="1"/>
  <c r="DAO1360" i="8"/>
  <c r="DAO1366" i="8" s="1"/>
  <c r="DAN1360" i="8"/>
  <c r="DAN1366" i="8" s="1"/>
  <c r="DAA1360" i="8"/>
  <c r="DAA1366" i="8" s="1"/>
  <c r="CZZ1360" i="8"/>
  <c r="CZZ1366" i="8" s="1"/>
  <c r="CZY1360" i="8"/>
  <c r="CZY1366" i="8" s="1"/>
  <c r="CZX1360" i="8"/>
  <c r="CZX1366" i="8" s="1"/>
  <c r="CZK1360" i="8"/>
  <c r="CZK1366" i="8" s="1"/>
  <c r="CZJ1360" i="8"/>
  <c r="CZJ1366" i="8" s="1"/>
  <c r="CZI1360" i="8"/>
  <c r="CZI1366" i="8" s="1"/>
  <c r="CZH1360" i="8"/>
  <c r="CZH1366" i="8" s="1"/>
  <c r="CYU1360" i="8"/>
  <c r="CYU1366" i="8" s="1"/>
  <c r="CYT1360" i="8"/>
  <c r="CYT1366" i="8" s="1"/>
  <c r="CYS1360" i="8"/>
  <c r="CYS1366" i="8" s="1"/>
  <c r="CYR1360" i="8"/>
  <c r="CYR1366" i="8" s="1"/>
  <c r="CYE1360" i="8"/>
  <c r="CYE1366" i="8" s="1"/>
  <c r="CYD1360" i="8"/>
  <c r="CYD1366" i="8" s="1"/>
  <c r="CYC1360" i="8"/>
  <c r="CYC1366" i="8" s="1"/>
  <c r="CYB1360" i="8"/>
  <c r="CYB1366" i="8" s="1"/>
  <c r="CXO1360" i="8"/>
  <c r="CXO1366" i="8" s="1"/>
  <c r="CXN1360" i="8"/>
  <c r="CXN1366" i="8" s="1"/>
  <c r="CXM1360" i="8"/>
  <c r="CXM1366" i="8" s="1"/>
  <c r="CXL1360" i="8"/>
  <c r="CXL1366" i="8" s="1"/>
  <c r="CWY1360" i="8"/>
  <c r="CWY1366" i="8" s="1"/>
  <c r="CWX1360" i="8"/>
  <c r="CWX1366" i="8" s="1"/>
  <c r="CWW1360" i="8"/>
  <c r="CWW1366" i="8" s="1"/>
  <c r="CWV1360" i="8"/>
  <c r="CWV1366" i="8" s="1"/>
  <c r="CWI1360" i="8"/>
  <c r="CWI1366" i="8" s="1"/>
  <c r="CWH1360" i="8"/>
  <c r="CWH1366" i="8" s="1"/>
  <c r="CWG1360" i="8"/>
  <c r="CWG1366" i="8" s="1"/>
  <c r="CWF1360" i="8"/>
  <c r="CWF1366" i="8" s="1"/>
  <c r="CVS1360" i="8"/>
  <c r="CVS1366" i="8" s="1"/>
  <c r="CVR1360" i="8"/>
  <c r="CVR1366" i="8" s="1"/>
  <c r="CVQ1360" i="8"/>
  <c r="CVQ1366" i="8" s="1"/>
  <c r="CVP1360" i="8"/>
  <c r="CVP1366" i="8" s="1"/>
  <c r="CVC1360" i="8"/>
  <c r="CVC1366" i="8" s="1"/>
  <c r="CVB1360" i="8"/>
  <c r="CVB1366" i="8" s="1"/>
  <c r="CVA1360" i="8"/>
  <c r="CVA1366" i="8" s="1"/>
  <c r="CUZ1360" i="8"/>
  <c r="CUZ1366" i="8" s="1"/>
  <c r="CUM1360" i="8"/>
  <c r="CUM1366" i="8" s="1"/>
  <c r="CUL1360" i="8"/>
  <c r="CUL1366" i="8" s="1"/>
  <c r="CUK1360" i="8"/>
  <c r="CUK1366" i="8" s="1"/>
  <c r="CUJ1360" i="8"/>
  <c r="CUJ1366" i="8" s="1"/>
  <c r="CTW1360" i="8"/>
  <c r="CTW1366" i="8" s="1"/>
  <c r="CTV1360" i="8"/>
  <c r="CTV1366" i="8" s="1"/>
  <c r="CTU1360" i="8"/>
  <c r="CTU1366" i="8" s="1"/>
  <c r="CTT1360" i="8"/>
  <c r="CTT1366" i="8" s="1"/>
  <c r="CTG1360" i="8"/>
  <c r="CTG1366" i="8" s="1"/>
  <c r="CTF1360" i="8"/>
  <c r="CTF1366" i="8" s="1"/>
  <c r="CTE1360" i="8"/>
  <c r="CTE1366" i="8" s="1"/>
  <c r="CTD1360" i="8"/>
  <c r="CTD1366" i="8" s="1"/>
  <c r="CSQ1360" i="8"/>
  <c r="CSQ1366" i="8" s="1"/>
  <c r="CSP1360" i="8"/>
  <c r="CSP1366" i="8" s="1"/>
  <c r="CSO1360" i="8"/>
  <c r="CSO1366" i="8" s="1"/>
  <c r="CSN1360" i="8"/>
  <c r="CSN1366" i="8" s="1"/>
  <c r="CSA1360" i="8"/>
  <c r="CSA1366" i="8" s="1"/>
  <c r="CRZ1360" i="8"/>
  <c r="CRZ1366" i="8" s="1"/>
  <c r="CRY1360" i="8"/>
  <c r="CRY1366" i="8" s="1"/>
  <c r="CRX1360" i="8"/>
  <c r="CRX1366" i="8" s="1"/>
  <c r="CRK1360" i="8"/>
  <c r="CRK1366" i="8" s="1"/>
  <c r="CRJ1360" i="8"/>
  <c r="CRJ1366" i="8" s="1"/>
  <c r="CRI1360" i="8"/>
  <c r="CRI1366" i="8" s="1"/>
  <c r="CRH1360" i="8"/>
  <c r="CRH1366" i="8" s="1"/>
  <c r="CQU1360" i="8"/>
  <c r="CQU1366" i="8" s="1"/>
  <c r="CQT1360" i="8"/>
  <c r="CQT1366" i="8" s="1"/>
  <c r="CQS1360" i="8"/>
  <c r="CQS1366" i="8" s="1"/>
  <c r="CQR1360" i="8"/>
  <c r="CQR1366" i="8" s="1"/>
  <c r="CQE1360" i="8"/>
  <c r="CQE1366" i="8" s="1"/>
  <c r="CQD1360" i="8"/>
  <c r="CQD1366" i="8" s="1"/>
  <c r="CQC1360" i="8"/>
  <c r="CQC1366" i="8" s="1"/>
  <c r="CQB1360" i="8"/>
  <c r="CQB1366" i="8" s="1"/>
  <c r="CPO1360" i="8"/>
  <c r="CPO1366" i="8" s="1"/>
  <c r="CPN1360" i="8"/>
  <c r="CPN1366" i="8" s="1"/>
  <c r="CPM1360" i="8"/>
  <c r="CPM1366" i="8" s="1"/>
  <c r="CPL1360" i="8"/>
  <c r="CPL1366" i="8" s="1"/>
  <c r="COY1360" i="8"/>
  <c r="COY1366" i="8" s="1"/>
  <c r="COX1360" i="8"/>
  <c r="COX1366" i="8" s="1"/>
  <c r="COW1360" i="8"/>
  <c r="COW1366" i="8" s="1"/>
  <c r="COV1360" i="8"/>
  <c r="COV1366" i="8" s="1"/>
  <c r="COI1360" i="8"/>
  <c r="COI1366" i="8" s="1"/>
  <c r="COH1360" i="8"/>
  <c r="COH1366" i="8" s="1"/>
  <c r="COG1360" i="8"/>
  <c r="COG1366" i="8" s="1"/>
  <c r="COF1360" i="8"/>
  <c r="COF1366" i="8" s="1"/>
  <c r="CNS1360" i="8"/>
  <c r="CNS1366" i="8" s="1"/>
  <c r="CNR1360" i="8"/>
  <c r="CNR1366" i="8" s="1"/>
  <c r="CNQ1360" i="8"/>
  <c r="CNQ1366" i="8" s="1"/>
  <c r="CNP1360" i="8"/>
  <c r="CNP1366" i="8" s="1"/>
  <c r="CNC1360" i="8"/>
  <c r="CNC1366" i="8" s="1"/>
  <c r="CNB1360" i="8"/>
  <c r="CNB1366" i="8" s="1"/>
  <c r="CNA1360" i="8"/>
  <c r="CNA1366" i="8" s="1"/>
  <c r="CMZ1360" i="8"/>
  <c r="CMZ1366" i="8" s="1"/>
  <c r="CMM1360" i="8"/>
  <c r="CMM1366" i="8" s="1"/>
  <c r="CML1360" i="8"/>
  <c r="CML1366" i="8" s="1"/>
  <c r="CMK1360" i="8"/>
  <c r="CMK1366" i="8" s="1"/>
  <c r="CMJ1360" i="8"/>
  <c r="CMJ1366" i="8" s="1"/>
  <c r="CLW1360" i="8"/>
  <c r="CLW1366" i="8" s="1"/>
  <c r="CLV1360" i="8"/>
  <c r="CLV1366" i="8" s="1"/>
  <c r="CLU1360" i="8"/>
  <c r="CLU1366" i="8" s="1"/>
  <c r="CLT1360" i="8"/>
  <c r="CLT1366" i="8" s="1"/>
  <c r="CLG1360" i="8"/>
  <c r="CLG1366" i="8" s="1"/>
  <c r="CLF1360" i="8"/>
  <c r="CLF1366" i="8" s="1"/>
  <c r="CLE1360" i="8"/>
  <c r="CLE1366" i="8" s="1"/>
  <c r="CLD1360" i="8"/>
  <c r="CLD1366" i="8" s="1"/>
  <c r="CKQ1360" i="8"/>
  <c r="CKQ1366" i="8" s="1"/>
  <c r="CKP1360" i="8"/>
  <c r="CKP1366" i="8" s="1"/>
  <c r="CKO1360" i="8"/>
  <c r="CKO1366" i="8" s="1"/>
  <c r="CKN1360" i="8"/>
  <c r="CKN1366" i="8" s="1"/>
  <c r="CKA1360" i="8"/>
  <c r="CKA1366" i="8" s="1"/>
  <c r="CJZ1360" i="8"/>
  <c r="CJZ1366" i="8" s="1"/>
  <c r="CJY1360" i="8"/>
  <c r="CJY1366" i="8" s="1"/>
  <c r="CJX1360" i="8"/>
  <c r="CJX1366" i="8" s="1"/>
  <c r="CJK1360" i="8"/>
  <c r="CJK1366" i="8" s="1"/>
  <c r="CJJ1360" i="8"/>
  <c r="CJJ1366" i="8" s="1"/>
  <c r="CJI1360" i="8"/>
  <c r="CJI1366" i="8" s="1"/>
  <c r="CJH1360" i="8"/>
  <c r="CJH1366" i="8" s="1"/>
  <c r="CIU1360" i="8"/>
  <c r="CIU1366" i="8" s="1"/>
  <c r="CIT1360" i="8"/>
  <c r="CIT1366" i="8" s="1"/>
  <c r="CIS1360" i="8"/>
  <c r="CIS1366" i="8" s="1"/>
  <c r="CIR1360" i="8"/>
  <c r="CIR1366" i="8" s="1"/>
  <c r="CIE1360" i="8"/>
  <c r="CIE1366" i="8" s="1"/>
  <c r="CID1360" i="8"/>
  <c r="CID1366" i="8" s="1"/>
  <c r="CIC1360" i="8"/>
  <c r="CIC1366" i="8" s="1"/>
  <c r="CIB1360" i="8"/>
  <c r="CIB1366" i="8" s="1"/>
  <c r="CHO1360" i="8"/>
  <c r="CHO1366" i="8" s="1"/>
  <c r="CHN1360" i="8"/>
  <c r="CHN1366" i="8" s="1"/>
  <c r="CHM1360" i="8"/>
  <c r="CHM1366" i="8" s="1"/>
  <c r="CHL1360" i="8"/>
  <c r="CHL1366" i="8" s="1"/>
  <c r="CGY1360" i="8"/>
  <c r="CGY1366" i="8" s="1"/>
  <c r="CGX1360" i="8"/>
  <c r="CGX1366" i="8" s="1"/>
  <c r="CGW1360" i="8"/>
  <c r="CGW1366" i="8" s="1"/>
  <c r="CGV1360" i="8"/>
  <c r="CGV1366" i="8" s="1"/>
  <c r="CGI1360" i="8"/>
  <c r="CGI1366" i="8" s="1"/>
  <c r="CGH1360" i="8"/>
  <c r="CGH1366" i="8" s="1"/>
  <c r="CGG1360" i="8"/>
  <c r="CGG1366" i="8" s="1"/>
  <c r="CGF1360" i="8"/>
  <c r="CGF1366" i="8" s="1"/>
  <c r="CFS1360" i="8"/>
  <c r="CFS1366" i="8" s="1"/>
  <c r="CFR1360" i="8"/>
  <c r="CFR1366" i="8" s="1"/>
  <c r="CFQ1360" i="8"/>
  <c r="CFQ1366" i="8" s="1"/>
  <c r="CFP1360" i="8"/>
  <c r="CFP1366" i="8" s="1"/>
  <c r="CFC1360" i="8"/>
  <c r="CFC1366" i="8" s="1"/>
  <c r="CFB1360" i="8"/>
  <c r="CFB1366" i="8" s="1"/>
  <c r="CFA1360" i="8"/>
  <c r="CFA1366" i="8" s="1"/>
  <c r="CEZ1360" i="8"/>
  <c r="CEZ1366" i="8" s="1"/>
  <c r="CEM1360" i="8"/>
  <c r="CEM1366" i="8" s="1"/>
  <c r="CEL1360" i="8"/>
  <c r="CEL1366" i="8" s="1"/>
  <c r="CEK1360" i="8"/>
  <c r="CEK1366" i="8" s="1"/>
  <c r="CEJ1360" i="8"/>
  <c r="CEJ1366" i="8" s="1"/>
  <c r="CDW1360" i="8"/>
  <c r="CDW1366" i="8" s="1"/>
  <c r="CDV1360" i="8"/>
  <c r="CDV1366" i="8" s="1"/>
  <c r="CDU1360" i="8"/>
  <c r="CDU1366" i="8" s="1"/>
  <c r="CDT1360" i="8"/>
  <c r="CDT1366" i="8" s="1"/>
  <c r="CDG1360" i="8"/>
  <c r="CDG1366" i="8" s="1"/>
  <c r="CDF1360" i="8"/>
  <c r="CDF1366" i="8" s="1"/>
  <c r="CDE1360" i="8"/>
  <c r="CDE1366" i="8" s="1"/>
  <c r="CDD1360" i="8"/>
  <c r="CDD1366" i="8" s="1"/>
  <c r="CCQ1360" i="8"/>
  <c r="CCQ1366" i="8" s="1"/>
  <c r="CCP1360" i="8"/>
  <c r="CCP1366" i="8" s="1"/>
  <c r="CCO1360" i="8"/>
  <c r="CCO1366" i="8" s="1"/>
  <c r="CCN1360" i="8"/>
  <c r="CCN1366" i="8" s="1"/>
  <c r="CCA1360" i="8"/>
  <c r="CCA1366" i="8" s="1"/>
  <c r="CBZ1360" i="8"/>
  <c r="CBZ1366" i="8" s="1"/>
  <c r="CBY1360" i="8"/>
  <c r="CBY1366" i="8" s="1"/>
  <c r="CBX1360" i="8"/>
  <c r="CBX1366" i="8" s="1"/>
  <c r="CBK1360" i="8"/>
  <c r="CBK1366" i="8" s="1"/>
  <c r="CBJ1360" i="8"/>
  <c r="CBJ1366" i="8" s="1"/>
  <c r="CBI1360" i="8"/>
  <c r="CBI1366" i="8" s="1"/>
  <c r="CBH1360" i="8"/>
  <c r="CBH1366" i="8" s="1"/>
  <c r="CAU1360" i="8"/>
  <c r="CAU1366" i="8" s="1"/>
  <c r="CAT1360" i="8"/>
  <c r="CAT1366" i="8" s="1"/>
  <c r="CAS1360" i="8"/>
  <c r="CAS1366" i="8" s="1"/>
  <c r="CAR1360" i="8"/>
  <c r="CAR1366" i="8" s="1"/>
  <c r="CAE1360" i="8"/>
  <c r="CAE1366" i="8" s="1"/>
  <c r="CAD1360" i="8"/>
  <c r="CAD1366" i="8" s="1"/>
  <c r="CAC1360" i="8"/>
  <c r="CAC1366" i="8" s="1"/>
  <c r="CAB1360" i="8"/>
  <c r="CAB1366" i="8" s="1"/>
  <c r="BZO1360" i="8"/>
  <c r="BZO1366" i="8" s="1"/>
  <c r="BZN1360" i="8"/>
  <c r="BZN1366" i="8" s="1"/>
  <c r="BZM1360" i="8"/>
  <c r="BZM1366" i="8" s="1"/>
  <c r="BZL1360" i="8"/>
  <c r="BZL1366" i="8" s="1"/>
  <c r="BYY1360" i="8"/>
  <c r="BYY1366" i="8" s="1"/>
  <c r="BYX1360" i="8"/>
  <c r="BYX1366" i="8" s="1"/>
  <c r="BYW1360" i="8"/>
  <c r="BYW1366" i="8" s="1"/>
  <c r="BYV1360" i="8"/>
  <c r="BYV1366" i="8" s="1"/>
  <c r="BYI1360" i="8"/>
  <c r="BYI1366" i="8" s="1"/>
  <c r="BYH1360" i="8"/>
  <c r="BYH1366" i="8" s="1"/>
  <c r="BYG1360" i="8"/>
  <c r="BYG1366" i="8" s="1"/>
  <c r="BYF1360" i="8"/>
  <c r="BYF1366" i="8" s="1"/>
  <c r="BXS1360" i="8"/>
  <c r="BXS1366" i="8" s="1"/>
  <c r="BXR1360" i="8"/>
  <c r="BXR1366" i="8" s="1"/>
  <c r="BXQ1360" i="8"/>
  <c r="BXQ1366" i="8" s="1"/>
  <c r="BXP1360" i="8"/>
  <c r="BXP1366" i="8" s="1"/>
  <c r="BXC1360" i="8"/>
  <c r="BXC1366" i="8" s="1"/>
  <c r="BXB1360" i="8"/>
  <c r="BXB1366" i="8" s="1"/>
  <c r="BXA1360" i="8"/>
  <c r="BXA1366" i="8" s="1"/>
  <c r="BWZ1360" i="8"/>
  <c r="BWZ1366" i="8" s="1"/>
  <c r="BWM1360" i="8"/>
  <c r="BWM1366" i="8" s="1"/>
  <c r="BWL1360" i="8"/>
  <c r="BWL1366" i="8" s="1"/>
  <c r="BWK1360" i="8"/>
  <c r="BWK1366" i="8" s="1"/>
  <c r="BWJ1360" i="8"/>
  <c r="BWJ1366" i="8" s="1"/>
  <c r="BVW1360" i="8"/>
  <c r="BVW1366" i="8" s="1"/>
  <c r="BVV1360" i="8"/>
  <c r="BVV1366" i="8" s="1"/>
  <c r="BVU1360" i="8"/>
  <c r="BVU1366" i="8" s="1"/>
  <c r="BVT1360" i="8"/>
  <c r="BVT1366" i="8" s="1"/>
  <c r="BVG1360" i="8"/>
  <c r="BVG1366" i="8" s="1"/>
  <c r="BVF1360" i="8"/>
  <c r="BVF1366" i="8" s="1"/>
  <c r="BVE1360" i="8"/>
  <c r="BVE1366" i="8" s="1"/>
  <c r="BVD1360" i="8"/>
  <c r="BVD1366" i="8" s="1"/>
  <c r="BUQ1360" i="8"/>
  <c r="BUQ1366" i="8" s="1"/>
  <c r="BUP1360" i="8"/>
  <c r="BUP1366" i="8" s="1"/>
  <c r="BUO1360" i="8"/>
  <c r="BUO1366" i="8" s="1"/>
  <c r="BUN1360" i="8"/>
  <c r="BUN1366" i="8" s="1"/>
  <c r="BUA1360" i="8"/>
  <c r="BUA1366" i="8" s="1"/>
  <c r="BTZ1360" i="8"/>
  <c r="BTZ1366" i="8" s="1"/>
  <c r="BTY1360" i="8"/>
  <c r="BTY1366" i="8" s="1"/>
  <c r="BTX1360" i="8"/>
  <c r="BTX1366" i="8" s="1"/>
  <c r="BTK1360" i="8"/>
  <c r="BTK1366" i="8" s="1"/>
  <c r="BTJ1360" i="8"/>
  <c r="BTJ1366" i="8" s="1"/>
  <c r="BTI1360" i="8"/>
  <c r="BTI1366" i="8" s="1"/>
  <c r="BTH1360" i="8"/>
  <c r="BTH1366" i="8" s="1"/>
  <c r="BSU1360" i="8"/>
  <c r="BSU1366" i="8" s="1"/>
  <c r="BST1360" i="8"/>
  <c r="BST1366" i="8" s="1"/>
  <c r="BSS1360" i="8"/>
  <c r="BSS1366" i="8" s="1"/>
  <c r="BSR1360" i="8"/>
  <c r="BSR1366" i="8" s="1"/>
  <c r="BSE1360" i="8"/>
  <c r="BSE1366" i="8" s="1"/>
  <c r="BSD1360" i="8"/>
  <c r="BSD1366" i="8" s="1"/>
  <c r="BSC1360" i="8"/>
  <c r="BSC1366" i="8" s="1"/>
  <c r="BSB1360" i="8"/>
  <c r="BSB1366" i="8" s="1"/>
  <c r="BRO1360" i="8"/>
  <c r="BRO1366" i="8" s="1"/>
  <c r="BRN1360" i="8"/>
  <c r="BRN1366" i="8" s="1"/>
  <c r="BRM1360" i="8"/>
  <c r="BRM1366" i="8" s="1"/>
  <c r="BRL1360" i="8"/>
  <c r="BRL1366" i="8" s="1"/>
  <c r="BQY1360" i="8"/>
  <c r="BQY1366" i="8" s="1"/>
  <c r="BQX1360" i="8"/>
  <c r="BQX1366" i="8" s="1"/>
  <c r="BQW1360" i="8"/>
  <c r="BQW1366" i="8" s="1"/>
  <c r="BQV1360" i="8"/>
  <c r="BQV1366" i="8" s="1"/>
  <c r="BQI1360" i="8"/>
  <c r="BQI1366" i="8" s="1"/>
  <c r="BQH1360" i="8"/>
  <c r="BQH1366" i="8" s="1"/>
  <c r="BQG1360" i="8"/>
  <c r="BQG1366" i="8" s="1"/>
  <c r="BQF1360" i="8"/>
  <c r="BQF1366" i="8" s="1"/>
  <c r="BPS1360" i="8"/>
  <c r="BPS1366" i="8" s="1"/>
  <c r="BPR1360" i="8"/>
  <c r="BPR1366" i="8" s="1"/>
  <c r="BPQ1360" i="8"/>
  <c r="BPQ1366" i="8" s="1"/>
  <c r="BPP1360" i="8"/>
  <c r="BPP1366" i="8" s="1"/>
  <c r="BPC1360" i="8"/>
  <c r="BPC1366" i="8" s="1"/>
  <c r="BPB1360" i="8"/>
  <c r="BPB1366" i="8" s="1"/>
  <c r="BPA1360" i="8"/>
  <c r="BPA1366" i="8" s="1"/>
  <c r="BOZ1360" i="8"/>
  <c r="BOZ1366" i="8" s="1"/>
  <c r="BOM1360" i="8"/>
  <c r="BOM1366" i="8" s="1"/>
  <c r="BOL1360" i="8"/>
  <c r="BOL1366" i="8" s="1"/>
  <c r="BOK1360" i="8"/>
  <c r="BOK1366" i="8" s="1"/>
  <c r="BOJ1360" i="8"/>
  <c r="BOJ1366" i="8" s="1"/>
  <c r="BNW1360" i="8"/>
  <c r="BNW1366" i="8" s="1"/>
  <c r="BNV1360" i="8"/>
  <c r="BNV1366" i="8" s="1"/>
  <c r="BNU1360" i="8"/>
  <c r="BNU1366" i="8" s="1"/>
  <c r="BNT1360" i="8"/>
  <c r="BNT1366" i="8" s="1"/>
  <c r="BNG1360" i="8"/>
  <c r="BNG1366" i="8" s="1"/>
  <c r="BNF1360" i="8"/>
  <c r="BNF1366" i="8" s="1"/>
  <c r="BNE1360" i="8"/>
  <c r="BNE1366" i="8" s="1"/>
  <c r="BND1360" i="8"/>
  <c r="BND1366" i="8" s="1"/>
  <c r="BMQ1360" i="8"/>
  <c r="BMQ1366" i="8" s="1"/>
  <c r="BMP1360" i="8"/>
  <c r="BMP1366" i="8" s="1"/>
  <c r="BMO1360" i="8"/>
  <c r="BMO1366" i="8" s="1"/>
  <c r="BMN1360" i="8"/>
  <c r="BMN1366" i="8" s="1"/>
  <c r="BMA1360" i="8"/>
  <c r="BMA1366" i="8" s="1"/>
  <c r="BLZ1360" i="8"/>
  <c r="BLZ1366" i="8" s="1"/>
  <c r="BLY1360" i="8"/>
  <c r="BLY1366" i="8" s="1"/>
  <c r="BLX1360" i="8"/>
  <c r="BLX1366" i="8" s="1"/>
  <c r="BLK1360" i="8"/>
  <c r="BLK1366" i="8" s="1"/>
  <c r="BLJ1360" i="8"/>
  <c r="BLJ1366" i="8" s="1"/>
  <c r="BLI1360" i="8"/>
  <c r="BLI1366" i="8" s="1"/>
  <c r="BLH1360" i="8"/>
  <c r="BLH1366" i="8" s="1"/>
  <c r="BKU1360" i="8"/>
  <c r="BKU1366" i="8" s="1"/>
  <c r="BKT1360" i="8"/>
  <c r="BKT1366" i="8" s="1"/>
  <c r="BKS1360" i="8"/>
  <c r="BKS1366" i="8" s="1"/>
  <c r="BKR1360" i="8"/>
  <c r="BKR1366" i="8" s="1"/>
  <c r="BKE1360" i="8"/>
  <c r="BKE1366" i="8" s="1"/>
  <c r="BKD1360" i="8"/>
  <c r="BKD1366" i="8" s="1"/>
  <c r="BKC1360" i="8"/>
  <c r="BKC1366" i="8" s="1"/>
  <c r="BKB1360" i="8"/>
  <c r="BKB1366" i="8" s="1"/>
  <c r="BJO1360" i="8"/>
  <c r="BJO1366" i="8" s="1"/>
  <c r="BJN1360" i="8"/>
  <c r="BJN1366" i="8" s="1"/>
  <c r="BJM1360" i="8"/>
  <c r="BJM1366" i="8" s="1"/>
  <c r="BJL1360" i="8"/>
  <c r="BJL1366" i="8" s="1"/>
  <c r="BIY1360" i="8"/>
  <c r="BIY1366" i="8" s="1"/>
  <c r="BIX1360" i="8"/>
  <c r="BIX1366" i="8" s="1"/>
  <c r="BIW1360" i="8"/>
  <c r="BIW1366" i="8" s="1"/>
  <c r="BIV1360" i="8"/>
  <c r="BIV1366" i="8" s="1"/>
  <c r="BII1360" i="8"/>
  <c r="BII1366" i="8" s="1"/>
  <c r="BIH1360" i="8"/>
  <c r="BIH1366" i="8" s="1"/>
  <c r="BIG1360" i="8"/>
  <c r="BIG1366" i="8" s="1"/>
  <c r="BIF1360" i="8"/>
  <c r="BIF1366" i="8" s="1"/>
  <c r="BHS1360" i="8"/>
  <c r="BHS1366" i="8" s="1"/>
  <c r="BHR1360" i="8"/>
  <c r="BHR1366" i="8" s="1"/>
  <c r="BHQ1360" i="8"/>
  <c r="BHQ1366" i="8" s="1"/>
  <c r="BHP1360" i="8"/>
  <c r="BHP1366" i="8" s="1"/>
  <c r="BHC1360" i="8"/>
  <c r="BHC1366" i="8" s="1"/>
  <c r="BHB1360" i="8"/>
  <c r="BHB1366" i="8" s="1"/>
  <c r="BHA1360" i="8"/>
  <c r="BHA1366" i="8" s="1"/>
  <c r="BGZ1360" i="8"/>
  <c r="BGZ1366" i="8" s="1"/>
  <c r="BGM1360" i="8"/>
  <c r="BGM1366" i="8" s="1"/>
  <c r="BGL1360" i="8"/>
  <c r="BGL1366" i="8" s="1"/>
  <c r="BGK1360" i="8"/>
  <c r="BGK1366" i="8" s="1"/>
  <c r="BGJ1360" i="8"/>
  <c r="BGJ1366" i="8" s="1"/>
  <c r="BFW1360" i="8"/>
  <c r="BFW1366" i="8" s="1"/>
  <c r="BFV1360" i="8"/>
  <c r="BFV1366" i="8" s="1"/>
  <c r="BFU1360" i="8"/>
  <c r="BFU1366" i="8" s="1"/>
  <c r="BFT1360" i="8"/>
  <c r="BFT1366" i="8" s="1"/>
  <c r="BFG1360" i="8"/>
  <c r="BFG1366" i="8" s="1"/>
  <c r="BFF1360" i="8"/>
  <c r="BFF1366" i="8" s="1"/>
  <c r="BFE1360" i="8"/>
  <c r="BFE1366" i="8" s="1"/>
  <c r="BFD1360" i="8"/>
  <c r="BFD1366" i="8" s="1"/>
  <c r="BEQ1360" i="8"/>
  <c r="BEQ1366" i="8" s="1"/>
  <c r="BEP1360" i="8"/>
  <c r="BEP1366" i="8" s="1"/>
  <c r="BEO1360" i="8"/>
  <c r="BEO1366" i="8" s="1"/>
  <c r="BEN1360" i="8"/>
  <c r="BEN1366" i="8" s="1"/>
  <c r="BEA1360" i="8"/>
  <c r="BEA1366" i="8" s="1"/>
  <c r="BDZ1360" i="8"/>
  <c r="BDZ1366" i="8" s="1"/>
  <c r="BDY1360" i="8"/>
  <c r="BDY1366" i="8" s="1"/>
  <c r="BDX1360" i="8"/>
  <c r="BDX1366" i="8" s="1"/>
  <c r="BDK1360" i="8"/>
  <c r="BDK1366" i="8" s="1"/>
  <c r="BDJ1360" i="8"/>
  <c r="BDJ1366" i="8" s="1"/>
  <c r="BDI1360" i="8"/>
  <c r="BDI1366" i="8" s="1"/>
  <c r="BDH1360" i="8"/>
  <c r="BDH1366" i="8" s="1"/>
  <c r="BCU1360" i="8"/>
  <c r="BCU1366" i="8" s="1"/>
  <c r="BCT1360" i="8"/>
  <c r="BCT1366" i="8" s="1"/>
  <c r="BCS1360" i="8"/>
  <c r="BCS1366" i="8" s="1"/>
  <c r="BCR1360" i="8"/>
  <c r="BCR1366" i="8" s="1"/>
  <c r="BCE1360" i="8"/>
  <c r="BCE1366" i="8" s="1"/>
  <c r="BCD1360" i="8"/>
  <c r="BCD1366" i="8" s="1"/>
  <c r="BCC1360" i="8"/>
  <c r="BCC1366" i="8" s="1"/>
  <c r="BCB1360" i="8"/>
  <c r="BCB1366" i="8" s="1"/>
  <c r="BBO1360" i="8"/>
  <c r="BBO1366" i="8" s="1"/>
  <c r="BBN1360" i="8"/>
  <c r="BBN1366" i="8" s="1"/>
  <c r="BBM1360" i="8"/>
  <c r="BBM1366" i="8" s="1"/>
  <c r="BBL1360" i="8"/>
  <c r="BBL1366" i="8" s="1"/>
  <c r="BAY1360" i="8"/>
  <c r="BAY1366" i="8" s="1"/>
  <c r="BAX1360" i="8"/>
  <c r="BAX1366" i="8" s="1"/>
  <c r="BAW1360" i="8"/>
  <c r="BAW1366" i="8" s="1"/>
  <c r="BAV1360" i="8"/>
  <c r="BAV1366" i="8" s="1"/>
  <c r="BAI1360" i="8"/>
  <c r="BAI1366" i="8" s="1"/>
  <c r="BAH1360" i="8"/>
  <c r="BAH1366" i="8" s="1"/>
  <c r="BAG1360" i="8"/>
  <c r="BAG1366" i="8" s="1"/>
  <c r="BAF1360" i="8"/>
  <c r="BAF1366" i="8" s="1"/>
  <c r="AZS1360" i="8"/>
  <c r="AZS1366" i="8" s="1"/>
  <c r="AZR1360" i="8"/>
  <c r="AZR1366" i="8" s="1"/>
  <c r="AZQ1360" i="8"/>
  <c r="AZQ1366" i="8" s="1"/>
  <c r="AZP1360" i="8"/>
  <c r="AZP1366" i="8" s="1"/>
  <c r="AZC1360" i="8"/>
  <c r="AZC1366" i="8" s="1"/>
  <c r="AZB1360" i="8"/>
  <c r="AZB1366" i="8" s="1"/>
  <c r="AZA1360" i="8"/>
  <c r="AZA1366" i="8" s="1"/>
  <c r="AYZ1360" i="8"/>
  <c r="AYZ1366" i="8" s="1"/>
  <c r="AYM1360" i="8"/>
  <c r="AYM1366" i="8" s="1"/>
  <c r="AYL1360" i="8"/>
  <c r="AYL1366" i="8" s="1"/>
  <c r="AYK1360" i="8"/>
  <c r="AYK1366" i="8" s="1"/>
  <c r="AYJ1360" i="8"/>
  <c r="AYJ1366" i="8" s="1"/>
  <c r="AXW1360" i="8"/>
  <c r="AXW1366" i="8" s="1"/>
  <c r="AXV1360" i="8"/>
  <c r="AXV1366" i="8" s="1"/>
  <c r="AXU1360" i="8"/>
  <c r="AXU1366" i="8" s="1"/>
  <c r="AXT1360" i="8"/>
  <c r="AXT1366" i="8" s="1"/>
  <c r="AXG1360" i="8"/>
  <c r="AXG1366" i="8" s="1"/>
  <c r="AXF1360" i="8"/>
  <c r="AXF1366" i="8" s="1"/>
  <c r="AXE1360" i="8"/>
  <c r="AXE1366" i="8" s="1"/>
  <c r="AXD1360" i="8"/>
  <c r="AXD1366" i="8" s="1"/>
  <c r="AWQ1360" i="8"/>
  <c r="AWQ1366" i="8" s="1"/>
  <c r="AWP1360" i="8"/>
  <c r="AWP1366" i="8" s="1"/>
  <c r="AWO1360" i="8"/>
  <c r="AWO1366" i="8" s="1"/>
  <c r="AWN1360" i="8"/>
  <c r="AWN1366" i="8" s="1"/>
  <c r="AWA1360" i="8"/>
  <c r="AWA1366" i="8" s="1"/>
  <c r="AVZ1360" i="8"/>
  <c r="AVZ1366" i="8" s="1"/>
  <c r="AVY1360" i="8"/>
  <c r="AVY1366" i="8" s="1"/>
  <c r="AVX1360" i="8"/>
  <c r="AVX1366" i="8" s="1"/>
  <c r="AVK1360" i="8"/>
  <c r="AVK1366" i="8" s="1"/>
  <c r="AVJ1360" i="8"/>
  <c r="AVJ1366" i="8" s="1"/>
  <c r="AVI1360" i="8"/>
  <c r="AVI1366" i="8" s="1"/>
  <c r="AVH1360" i="8"/>
  <c r="AVH1366" i="8" s="1"/>
  <c r="AUU1360" i="8"/>
  <c r="AUU1366" i="8" s="1"/>
  <c r="AUT1360" i="8"/>
  <c r="AUT1366" i="8" s="1"/>
  <c r="AUS1360" i="8"/>
  <c r="AUS1366" i="8" s="1"/>
  <c r="AUR1360" i="8"/>
  <c r="AUR1366" i="8" s="1"/>
  <c r="AUE1360" i="8"/>
  <c r="AUE1366" i="8" s="1"/>
  <c r="AUD1360" i="8"/>
  <c r="AUD1366" i="8" s="1"/>
  <c r="AUC1360" i="8"/>
  <c r="AUC1366" i="8" s="1"/>
  <c r="AUB1360" i="8"/>
  <c r="AUB1366" i="8" s="1"/>
  <c r="ATO1360" i="8"/>
  <c r="ATO1366" i="8" s="1"/>
  <c r="ATN1360" i="8"/>
  <c r="ATN1366" i="8" s="1"/>
  <c r="ATM1360" i="8"/>
  <c r="ATM1366" i="8" s="1"/>
  <c r="ATL1360" i="8"/>
  <c r="ATL1366" i="8" s="1"/>
  <c r="ASY1360" i="8"/>
  <c r="ASY1366" i="8" s="1"/>
  <c r="ASX1360" i="8"/>
  <c r="ASX1366" i="8" s="1"/>
  <c r="ASW1360" i="8"/>
  <c r="ASW1366" i="8" s="1"/>
  <c r="ASV1360" i="8"/>
  <c r="ASV1366" i="8" s="1"/>
  <c r="ASI1360" i="8"/>
  <c r="ASI1366" i="8" s="1"/>
  <c r="ASH1360" i="8"/>
  <c r="ASH1366" i="8" s="1"/>
  <c r="ASG1360" i="8"/>
  <c r="ASG1366" i="8" s="1"/>
  <c r="ASF1360" i="8"/>
  <c r="ASF1366" i="8" s="1"/>
  <c r="ARS1360" i="8"/>
  <c r="ARS1366" i="8" s="1"/>
  <c r="ARR1360" i="8"/>
  <c r="ARR1366" i="8" s="1"/>
  <c r="ARQ1360" i="8"/>
  <c r="ARQ1366" i="8" s="1"/>
  <c r="ARP1360" i="8"/>
  <c r="ARP1366" i="8" s="1"/>
  <c r="ARC1360" i="8"/>
  <c r="ARC1366" i="8" s="1"/>
  <c r="ARB1360" i="8"/>
  <c r="ARB1366" i="8" s="1"/>
  <c r="ARA1360" i="8"/>
  <c r="ARA1366" i="8" s="1"/>
  <c r="AQZ1360" i="8"/>
  <c r="AQZ1366" i="8" s="1"/>
  <c r="AQM1360" i="8"/>
  <c r="AQM1366" i="8" s="1"/>
  <c r="AQL1360" i="8"/>
  <c r="AQL1366" i="8" s="1"/>
  <c r="AQK1360" i="8"/>
  <c r="AQK1366" i="8" s="1"/>
  <c r="AQJ1360" i="8"/>
  <c r="AQJ1366" i="8" s="1"/>
  <c r="APW1360" i="8"/>
  <c r="APW1366" i="8" s="1"/>
  <c r="APV1360" i="8"/>
  <c r="APV1366" i="8" s="1"/>
  <c r="APU1360" i="8"/>
  <c r="APU1366" i="8" s="1"/>
  <c r="APT1360" i="8"/>
  <c r="APT1366" i="8" s="1"/>
  <c r="APG1360" i="8"/>
  <c r="APG1366" i="8" s="1"/>
  <c r="APF1360" i="8"/>
  <c r="APF1366" i="8" s="1"/>
  <c r="APE1360" i="8"/>
  <c r="APE1366" i="8" s="1"/>
  <c r="APD1360" i="8"/>
  <c r="APD1366" i="8" s="1"/>
  <c r="AOQ1360" i="8"/>
  <c r="AOQ1366" i="8" s="1"/>
  <c r="AOP1360" i="8"/>
  <c r="AOP1366" i="8" s="1"/>
  <c r="AOO1360" i="8"/>
  <c r="AOO1366" i="8" s="1"/>
  <c r="AON1360" i="8"/>
  <c r="AON1366" i="8" s="1"/>
  <c r="AOA1360" i="8"/>
  <c r="AOA1366" i="8" s="1"/>
  <c r="ANZ1360" i="8"/>
  <c r="ANZ1366" i="8" s="1"/>
  <c r="ANY1360" i="8"/>
  <c r="ANY1366" i="8" s="1"/>
  <c r="ANX1360" i="8"/>
  <c r="ANX1366" i="8" s="1"/>
  <c r="ANK1360" i="8"/>
  <c r="ANK1366" i="8" s="1"/>
  <c r="ANJ1360" i="8"/>
  <c r="ANJ1366" i="8" s="1"/>
  <c r="ANI1360" i="8"/>
  <c r="ANI1366" i="8" s="1"/>
  <c r="ANH1360" i="8"/>
  <c r="ANH1366" i="8" s="1"/>
  <c r="AMU1360" i="8"/>
  <c r="AMU1366" i="8" s="1"/>
  <c r="AMT1360" i="8"/>
  <c r="AMT1366" i="8" s="1"/>
  <c r="AMS1360" i="8"/>
  <c r="AMS1366" i="8" s="1"/>
  <c r="AMR1360" i="8"/>
  <c r="AMR1366" i="8" s="1"/>
  <c r="AME1360" i="8"/>
  <c r="AME1366" i="8" s="1"/>
  <c r="AMD1360" i="8"/>
  <c r="AMD1366" i="8" s="1"/>
  <c r="AMC1360" i="8"/>
  <c r="AMC1366" i="8" s="1"/>
  <c r="AMB1360" i="8"/>
  <c r="AMB1366" i="8" s="1"/>
  <c r="ALO1360" i="8"/>
  <c r="ALO1366" i="8" s="1"/>
  <c r="ALN1360" i="8"/>
  <c r="ALN1366" i="8" s="1"/>
  <c r="ALM1360" i="8"/>
  <c r="ALM1366" i="8" s="1"/>
  <c r="ALL1360" i="8"/>
  <c r="ALL1366" i="8" s="1"/>
  <c r="AKY1360" i="8"/>
  <c r="AKY1366" i="8" s="1"/>
  <c r="AKX1360" i="8"/>
  <c r="AKX1366" i="8" s="1"/>
  <c r="AKW1360" i="8"/>
  <c r="AKW1366" i="8" s="1"/>
  <c r="AKV1360" i="8"/>
  <c r="AKV1366" i="8" s="1"/>
  <c r="AKI1360" i="8"/>
  <c r="AKI1366" i="8" s="1"/>
  <c r="AKH1360" i="8"/>
  <c r="AKH1366" i="8" s="1"/>
  <c r="AKG1360" i="8"/>
  <c r="AKG1366" i="8" s="1"/>
  <c r="AKF1360" i="8"/>
  <c r="AKF1366" i="8" s="1"/>
  <c r="AJS1360" i="8"/>
  <c r="AJS1366" i="8" s="1"/>
  <c r="AJR1360" i="8"/>
  <c r="AJR1366" i="8" s="1"/>
  <c r="AJQ1360" i="8"/>
  <c r="AJQ1366" i="8" s="1"/>
  <c r="AJP1360" i="8"/>
  <c r="AJP1366" i="8" s="1"/>
  <c r="AJC1360" i="8"/>
  <c r="AJC1366" i="8" s="1"/>
  <c r="AJB1360" i="8"/>
  <c r="AJB1366" i="8" s="1"/>
  <c r="AJA1360" i="8"/>
  <c r="AJA1366" i="8" s="1"/>
  <c r="AIZ1360" i="8"/>
  <c r="AIZ1366" i="8" s="1"/>
  <c r="AIM1360" i="8"/>
  <c r="AIM1366" i="8" s="1"/>
  <c r="AIL1360" i="8"/>
  <c r="AIL1366" i="8" s="1"/>
  <c r="AIK1360" i="8"/>
  <c r="AIK1366" i="8" s="1"/>
  <c r="AIJ1360" i="8"/>
  <c r="AIJ1366" i="8" s="1"/>
  <c r="AHW1360" i="8"/>
  <c r="AHW1366" i="8" s="1"/>
  <c r="AHV1360" i="8"/>
  <c r="AHV1366" i="8" s="1"/>
  <c r="AHU1360" i="8"/>
  <c r="AHU1366" i="8" s="1"/>
  <c r="AHT1360" i="8"/>
  <c r="AHT1366" i="8" s="1"/>
  <c r="AHG1360" i="8"/>
  <c r="AHG1366" i="8" s="1"/>
  <c r="AHF1360" i="8"/>
  <c r="AHF1366" i="8" s="1"/>
  <c r="AHE1360" i="8"/>
  <c r="AHE1366" i="8" s="1"/>
  <c r="AHD1360" i="8"/>
  <c r="AHD1366" i="8" s="1"/>
  <c r="AGQ1360" i="8"/>
  <c r="AGQ1366" i="8" s="1"/>
  <c r="AGP1360" i="8"/>
  <c r="AGP1366" i="8" s="1"/>
  <c r="AGO1360" i="8"/>
  <c r="AGO1366" i="8" s="1"/>
  <c r="AGN1360" i="8"/>
  <c r="AGN1366" i="8" s="1"/>
  <c r="AGA1360" i="8"/>
  <c r="AGA1366" i="8" s="1"/>
  <c r="AFZ1360" i="8"/>
  <c r="AFZ1366" i="8" s="1"/>
  <c r="AFY1360" i="8"/>
  <c r="AFY1366" i="8" s="1"/>
  <c r="AFX1360" i="8"/>
  <c r="AFX1366" i="8" s="1"/>
  <c r="AFK1360" i="8"/>
  <c r="AFK1366" i="8" s="1"/>
  <c r="AFJ1360" i="8"/>
  <c r="AFJ1366" i="8" s="1"/>
  <c r="AFI1360" i="8"/>
  <c r="AFI1366" i="8" s="1"/>
  <c r="AFH1360" i="8"/>
  <c r="AFH1366" i="8" s="1"/>
  <c r="AEU1360" i="8"/>
  <c r="AEU1366" i="8" s="1"/>
  <c r="AET1360" i="8"/>
  <c r="AET1366" i="8" s="1"/>
  <c r="AES1360" i="8"/>
  <c r="AES1366" i="8" s="1"/>
  <c r="AER1360" i="8"/>
  <c r="AER1366" i="8" s="1"/>
  <c r="AEE1360" i="8"/>
  <c r="AEE1366" i="8" s="1"/>
  <c r="AED1360" i="8"/>
  <c r="AED1366" i="8" s="1"/>
  <c r="AEC1360" i="8"/>
  <c r="AEC1366" i="8" s="1"/>
  <c r="AEB1360" i="8"/>
  <c r="AEB1366" i="8" s="1"/>
  <c r="ADO1360" i="8"/>
  <c r="ADO1366" i="8" s="1"/>
  <c r="ADN1360" i="8"/>
  <c r="ADN1366" i="8" s="1"/>
  <c r="ADM1360" i="8"/>
  <c r="ADM1366" i="8" s="1"/>
  <c r="ADL1360" i="8"/>
  <c r="ADL1366" i="8" s="1"/>
  <c r="ACY1360" i="8"/>
  <c r="ACY1366" i="8" s="1"/>
  <c r="ACX1360" i="8"/>
  <c r="ACX1366" i="8" s="1"/>
  <c r="ACW1360" i="8"/>
  <c r="ACW1366" i="8" s="1"/>
  <c r="ACV1360" i="8"/>
  <c r="ACV1366" i="8" s="1"/>
  <c r="ACI1360" i="8"/>
  <c r="ACI1366" i="8" s="1"/>
  <c r="ACH1360" i="8"/>
  <c r="ACH1366" i="8" s="1"/>
  <c r="ACG1360" i="8"/>
  <c r="ACG1366" i="8" s="1"/>
  <c r="ACF1360" i="8"/>
  <c r="ACF1366" i="8" s="1"/>
  <c r="ABS1360" i="8"/>
  <c r="ABS1366" i="8" s="1"/>
  <c r="ABR1360" i="8"/>
  <c r="ABR1366" i="8" s="1"/>
  <c r="ABQ1360" i="8"/>
  <c r="ABQ1366" i="8" s="1"/>
  <c r="ABP1360" i="8"/>
  <c r="ABP1366" i="8" s="1"/>
  <c r="ABC1360" i="8"/>
  <c r="ABC1366" i="8" s="1"/>
  <c r="ABB1360" i="8"/>
  <c r="ABB1366" i="8" s="1"/>
  <c r="ABA1360" i="8"/>
  <c r="ABA1366" i="8" s="1"/>
  <c r="AAZ1360" i="8"/>
  <c r="AAZ1366" i="8" s="1"/>
  <c r="AAM1360" i="8"/>
  <c r="AAM1366" i="8" s="1"/>
  <c r="AAL1360" i="8"/>
  <c r="AAL1366" i="8" s="1"/>
  <c r="AAK1360" i="8"/>
  <c r="AAK1366" i="8" s="1"/>
  <c r="AAJ1360" i="8"/>
  <c r="AAJ1366" i="8" s="1"/>
  <c r="ZW1360" i="8"/>
  <c r="ZW1366" i="8" s="1"/>
  <c r="ZV1360" i="8"/>
  <c r="ZV1366" i="8" s="1"/>
  <c r="ZU1360" i="8"/>
  <c r="ZU1366" i="8" s="1"/>
  <c r="ZT1360" i="8"/>
  <c r="ZT1366" i="8" s="1"/>
  <c r="ZG1360" i="8"/>
  <c r="ZG1366" i="8" s="1"/>
  <c r="ZF1360" i="8"/>
  <c r="ZF1366" i="8" s="1"/>
  <c r="ZE1360" i="8"/>
  <c r="ZE1366" i="8" s="1"/>
  <c r="ZD1360" i="8"/>
  <c r="ZD1366" i="8" s="1"/>
  <c r="YQ1360" i="8"/>
  <c r="YQ1366" i="8" s="1"/>
  <c r="YP1360" i="8"/>
  <c r="YP1366" i="8" s="1"/>
  <c r="YO1360" i="8"/>
  <c r="YO1366" i="8" s="1"/>
  <c r="YN1360" i="8"/>
  <c r="YN1366" i="8" s="1"/>
  <c r="YA1360" i="8"/>
  <c r="YA1366" i="8" s="1"/>
  <c r="XZ1360" i="8"/>
  <c r="XZ1366" i="8" s="1"/>
  <c r="XY1360" i="8"/>
  <c r="XY1366" i="8" s="1"/>
  <c r="XX1360" i="8"/>
  <c r="XX1366" i="8" s="1"/>
  <c r="XK1360" i="8"/>
  <c r="XK1366" i="8" s="1"/>
  <c r="XJ1360" i="8"/>
  <c r="XJ1366" i="8" s="1"/>
  <c r="XI1360" i="8"/>
  <c r="XI1366" i="8" s="1"/>
  <c r="XH1360" i="8"/>
  <c r="XH1366" i="8" s="1"/>
  <c r="WU1360" i="8"/>
  <c r="WU1366" i="8" s="1"/>
  <c r="WT1360" i="8"/>
  <c r="WT1366" i="8" s="1"/>
  <c r="WS1360" i="8"/>
  <c r="WS1366" i="8" s="1"/>
  <c r="WR1360" i="8"/>
  <c r="WR1366" i="8" s="1"/>
  <c r="WE1360" i="8"/>
  <c r="WE1366" i="8" s="1"/>
  <c r="WD1360" i="8"/>
  <c r="WD1366" i="8" s="1"/>
  <c r="WC1360" i="8"/>
  <c r="WC1366" i="8" s="1"/>
  <c r="WB1360" i="8"/>
  <c r="WB1366" i="8" s="1"/>
  <c r="VO1360" i="8"/>
  <c r="VO1366" i="8" s="1"/>
  <c r="VN1360" i="8"/>
  <c r="VN1366" i="8" s="1"/>
  <c r="VM1360" i="8"/>
  <c r="VM1366" i="8" s="1"/>
  <c r="VL1360" i="8"/>
  <c r="VL1366" i="8" s="1"/>
  <c r="UY1360" i="8"/>
  <c r="UY1366" i="8" s="1"/>
  <c r="UX1360" i="8"/>
  <c r="UX1366" i="8" s="1"/>
  <c r="UW1360" i="8"/>
  <c r="UW1366" i="8" s="1"/>
  <c r="UV1360" i="8"/>
  <c r="UV1366" i="8" s="1"/>
  <c r="UI1360" i="8"/>
  <c r="UI1366" i="8" s="1"/>
  <c r="UH1360" i="8"/>
  <c r="UH1366" i="8" s="1"/>
  <c r="UG1360" i="8"/>
  <c r="UG1366" i="8" s="1"/>
  <c r="UF1360" i="8"/>
  <c r="UF1366" i="8" s="1"/>
  <c r="TS1360" i="8"/>
  <c r="TS1366" i="8" s="1"/>
  <c r="TR1360" i="8"/>
  <c r="TR1366" i="8" s="1"/>
  <c r="TQ1360" i="8"/>
  <c r="TQ1366" i="8" s="1"/>
  <c r="TP1360" i="8"/>
  <c r="TP1366" i="8" s="1"/>
  <c r="TC1360" i="8"/>
  <c r="TC1366" i="8" s="1"/>
  <c r="TB1360" i="8"/>
  <c r="TB1366" i="8" s="1"/>
  <c r="TA1360" i="8"/>
  <c r="TA1366" i="8" s="1"/>
  <c r="SZ1360" i="8"/>
  <c r="SZ1366" i="8" s="1"/>
  <c r="SM1360" i="8"/>
  <c r="SM1366" i="8" s="1"/>
  <c r="SL1360" i="8"/>
  <c r="SL1366" i="8" s="1"/>
  <c r="SK1360" i="8"/>
  <c r="SK1366" i="8" s="1"/>
  <c r="SJ1360" i="8"/>
  <c r="SJ1366" i="8" s="1"/>
  <c r="RW1360" i="8"/>
  <c r="RW1366" i="8" s="1"/>
  <c r="RV1360" i="8"/>
  <c r="RV1366" i="8" s="1"/>
  <c r="RU1360" i="8"/>
  <c r="RU1366" i="8" s="1"/>
  <c r="RT1360" i="8"/>
  <c r="RT1366" i="8" s="1"/>
  <c r="RG1360" i="8"/>
  <c r="RG1366" i="8" s="1"/>
  <c r="RF1360" i="8"/>
  <c r="RF1366" i="8" s="1"/>
  <c r="RE1360" i="8"/>
  <c r="RE1366" i="8" s="1"/>
  <c r="RD1360" i="8"/>
  <c r="RD1366" i="8" s="1"/>
  <c r="QQ1360" i="8"/>
  <c r="QQ1366" i="8" s="1"/>
  <c r="QP1360" i="8"/>
  <c r="QP1366" i="8" s="1"/>
  <c r="QO1360" i="8"/>
  <c r="QO1366" i="8" s="1"/>
  <c r="QN1360" i="8"/>
  <c r="QN1366" i="8" s="1"/>
  <c r="QA1360" i="8"/>
  <c r="QA1366" i="8" s="1"/>
  <c r="PZ1360" i="8"/>
  <c r="PZ1366" i="8" s="1"/>
  <c r="PY1360" i="8"/>
  <c r="PY1366" i="8" s="1"/>
  <c r="PX1360" i="8"/>
  <c r="PX1366" i="8" s="1"/>
  <c r="PK1360" i="8"/>
  <c r="PK1366" i="8" s="1"/>
  <c r="PJ1360" i="8"/>
  <c r="PJ1366" i="8" s="1"/>
  <c r="PI1360" i="8"/>
  <c r="PI1366" i="8" s="1"/>
  <c r="PH1360" i="8"/>
  <c r="PH1366" i="8" s="1"/>
  <c r="OU1360" i="8"/>
  <c r="OU1366" i="8" s="1"/>
  <c r="OT1360" i="8"/>
  <c r="OT1366" i="8" s="1"/>
  <c r="OS1360" i="8"/>
  <c r="OS1366" i="8" s="1"/>
  <c r="OR1360" i="8"/>
  <c r="OR1366" i="8" s="1"/>
  <c r="OE1360" i="8"/>
  <c r="OE1366" i="8" s="1"/>
  <c r="OD1360" i="8"/>
  <c r="OD1366" i="8" s="1"/>
  <c r="OC1360" i="8"/>
  <c r="OC1366" i="8" s="1"/>
  <c r="OB1360" i="8"/>
  <c r="OB1366" i="8" s="1"/>
  <c r="NO1360" i="8"/>
  <c r="NO1366" i="8" s="1"/>
  <c r="NN1360" i="8"/>
  <c r="NN1366" i="8" s="1"/>
  <c r="NM1360" i="8"/>
  <c r="NM1366" i="8" s="1"/>
  <c r="NL1360" i="8"/>
  <c r="NL1366" i="8" s="1"/>
  <c r="MY1360" i="8"/>
  <c r="MY1366" i="8" s="1"/>
  <c r="MX1360" i="8"/>
  <c r="MX1366" i="8" s="1"/>
  <c r="MW1360" i="8"/>
  <c r="MW1366" i="8" s="1"/>
  <c r="MV1360" i="8"/>
  <c r="MV1366" i="8" s="1"/>
  <c r="MI1360" i="8"/>
  <c r="MI1366" i="8" s="1"/>
  <c r="MH1360" i="8"/>
  <c r="MH1366" i="8" s="1"/>
  <c r="MG1360" i="8"/>
  <c r="MG1366" i="8" s="1"/>
  <c r="MF1360" i="8"/>
  <c r="MF1366" i="8" s="1"/>
  <c r="LS1360" i="8"/>
  <c r="LS1366" i="8" s="1"/>
  <c r="LR1360" i="8"/>
  <c r="LR1366" i="8" s="1"/>
  <c r="LQ1360" i="8"/>
  <c r="LQ1366" i="8" s="1"/>
  <c r="LP1360" i="8"/>
  <c r="LP1366" i="8" s="1"/>
  <c r="LC1360" i="8"/>
  <c r="LC1366" i="8" s="1"/>
  <c r="LB1360" i="8"/>
  <c r="LB1366" i="8" s="1"/>
  <c r="LA1360" i="8"/>
  <c r="LA1366" i="8" s="1"/>
  <c r="KZ1360" i="8"/>
  <c r="KZ1366" i="8" s="1"/>
  <c r="KM1360" i="8"/>
  <c r="KM1366" i="8" s="1"/>
  <c r="KL1360" i="8"/>
  <c r="KL1366" i="8" s="1"/>
  <c r="KK1360" i="8"/>
  <c r="KK1366" i="8" s="1"/>
  <c r="KJ1360" i="8"/>
  <c r="KJ1366" i="8" s="1"/>
  <c r="JW1360" i="8"/>
  <c r="JW1366" i="8" s="1"/>
  <c r="JV1360" i="8"/>
  <c r="JV1366" i="8" s="1"/>
  <c r="JU1360" i="8"/>
  <c r="JU1366" i="8" s="1"/>
  <c r="JT1360" i="8"/>
  <c r="JT1366" i="8" s="1"/>
  <c r="JG1360" i="8"/>
  <c r="JG1366" i="8" s="1"/>
  <c r="JF1360" i="8"/>
  <c r="JF1366" i="8" s="1"/>
  <c r="JE1360" i="8"/>
  <c r="JE1366" i="8" s="1"/>
  <c r="JD1360" i="8"/>
  <c r="JD1366" i="8" s="1"/>
  <c r="IQ1360" i="8"/>
  <c r="IQ1366" i="8" s="1"/>
  <c r="IP1360" i="8"/>
  <c r="IP1366" i="8" s="1"/>
  <c r="IO1360" i="8"/>
  <c r="IO1366" i="8" s="1"/>
  <c r="IN1360" i="8"/>
  <c r="IN1366" i="8" s="1"/>
  <c r="IA1360" i="8"/>
  <c r="IA1366" i="8" s="1"/>
  <c r="HZ1360" i="8"/>
  <c r="HZ1366" i="8" s="1"/>
  <c r="HY1360" i="8"/>
  <c r="HY1366" i="8" s="1"/>
  <c r="HX1360" i="8"/>
  <c r="HX1366" i="8" s="1"/>
  <c r="HK1360" i="8"/>
  <c r="HK1366" i="8" s="1"/>
  <c r="HJ1360" i="8"/>
  <c r="HJ1366" i="8" s="1"/>
  <c r="HI1360" i="8"/>
  <c r="HI1366" i="8" s="1"/>
  <c r="HH1360" i="8"/>
  <c r="HH1366" i="8" s="1"/>
  <c r="GU1360" i="8"/>
  <c r="GU1366" i="8" s="1"/>
  <c r="GT1360" i="8"/>
  <c r="GT1366" i="8" s="1"/>
  <c r="GS1360" i="8"/>
  <c r="GS1366" i="8" s="1"/>
  <c r="GR1360" i="8"/>
  <c r="GR1366" i="8" s="1"/>
  <c r="GE1360" i="8"/>
  <c r="GE1366" i="8" s="1"/>
  <c r="GD1360" i="8"/>
  <c r="GD1366" i="8" s="1"/>
  <c r="GC1360" i="8"/>
  <c r="GC1366" i="8" s="1"/>
  <c r="GB1360" i="8"/>
  <c r="GB1366" i="8" s="1"/>
  <c r="FO1360" i="8"/>
  <c r="FO1366" i="8" s="1"/>
  <c r="FN1360" i="8"/>
  <c r="FN1366" i="8" s="1"/>
  <c r="FM1360" i="8"/>
  <c r="FM1366" i="8" s="1"/>
  <c r="FL1360" i="8"/>
  <c r="FL1366" i="8" s="1"/>
  <c r="EY1360" i="8"/>
  <c r="EY1366" i="8" s="1"/>
  <c r="EX1360" i="8"/>
  <c r="EX1366" i="8" s="1"/>
  <c r="EW1360" i="8"/>
  <c r="EW1366" i="8" s="1"/>
  <c r="EV1360" i="8"/>
  <c r="EV1366" i="8" s="1"/>
  <c r="EI1360" i="8"/>
  <c r="EI1366" i="8" s="1"/>
  <c r="EH1360" i="8"/>
  <c r="EH1366" i="8" s="1"/>
  <c r="EG1360" i="8"/>
  <c r="EG1366" i="8" s="1"/>
  <c r="EF1360" i="8"/>
  <c r="EF1366" i="8" s="1"/>
  <c r="DS1360" i="8"/>
  <c r="DS1366" i="8" s="1"/>
  <c r="DR1360" i="8"/>
  <c r="DR1366" i="8" s="1"/>
  <c r="DQ1360" i="8"/>
  <c r="DQ1366" i="8" s="1"/>
  <c r="DP1360" i="8"/>
  <c r="DP1366" i="8" s="1"/>
  <c r="DC1360" i="8"/>
  <c r="DC1366" i="8" s="1"/>
  <c r="DB1360" i="8"/>
  <c r="DB1366" i="8" s="1"/>
  <c r="DA1360" i="8"/>
  <c r="DA1366" i="8" s="1"/>
  <c r="CZ1360" i="8"/>
  <c r="CZ1366" i="8" s="1"/>
  <c r="CM1360" i="8"/>
  <c r="CM1366" i="8" s="1"/>
  <c r="CL1360" i="8"/>
  <c r="CL1366" i="8" s="1"/>
  <c r="CK1360" i="8"/>
  <c r="CK1366" i="8" s="1"/>
  <c r="CJ1360" i="8"/>
  <c r="CJ1366" i="8" s="1"/>
  <c r="BW1360" i="8"/>
  <c r="BW1366" i="8" s="1"/>
  <c r="BV1360" i="8"/>
  <c r="BV1366" i="8" s="1"/>
  <c r="BU1360" i="8"/>
  <c r="BU1366" i="8" s="1"/>
  <c r="BT1360" i="8"/>
  <c r="BT1366" i="8" s="1"/>
  <c r="BG1360" i="8"/>
  <c r="BG1366" i="8" s="1"/>
  <c r="BF1360" i="8"/>
  <c r="BF1366" i="8" s="1"/>
  <c r="BE1360" i="8"/>
  <c r="BE1366" i="8" s="1"/>
  <c r="BD1360" i="8"/>
  <c r="BD1366" i="8" s="1"/>
  <c r="AQ1360" i="8"/>
  <c r="AQ1366" i="8" s="1"/>
  <c r="AP1360" i="8"/>
  <c r="AP1366" i="8" s="1"/>
  <c r="AO1360" i="8"/>
  <c r="AO1366" i="8" s="1"/>
  <c r="AN1360" i="8"/>
  <c r="AN1366" i="8" s="1"/>
  <c r="AA1360" i="8"/>
  <c r="AA1366" i="8" s="1"/>
  <c r="Z1360" i="8"/>
  <c r="Z1366" i="8" s="1"/>
  <c r="Y1360" i="8"/>
  <c r="Y1366" i="8" s="1"/>
  <c r="X1360" i="8"/>
  <c r="X1366" i="8" s="1"/>
  <c r="K1360" i="8"/>
  <c r="K1366" i="8" s="1"/>
  <c r="J1360" i="8"/>
  <c r="J1366" i="8" s="1"/>
  <c r="I1360" i="8"/>
  <c r="I1366" i="8" s="1"/>
  <c r="H1360" i="8"/>
  <c r="H1366" i="8" s="1"/>
  <c r="XFB1359" i="8"/>
  <c r="XFB1365" i="8" s="1"/>
  <c r="XFA1359" i="8"/>
  <c r="XEZ1359" i="8"/>
  <c r="XEL1359" i="8"/>
  <c r="XEL1365" i="8" s="1"/>
  <c r="XEK1359" i="8"/>
  <c r="XEJ1359" i="8"/>
  <c r="XDV1359" i="8"/>
  <c r="XDV1365" i="8" s="1"/>
  <c r="XDU1359" i="8"/>
  <c r="XDT1359" i="8"/>
  <c r="XDF1359" i="8"/>
  <c r="XDF1365" i="8" s="1"/>
  <c r="XDE1359" i="8"/>
  <c r="XDD1359" i="8"/>
  <c r="XCP1359" i="8"/>
  <c r="XCP1365" i="8" s="1"/>
  <c r="XCO1359" i="8"/>
  <c r="XCN1359" i="8"/>
  <c r="XBZ1359" i="8"/>
  <c r="XBZ1365" i="8" s="1"/>
  <c r="XBY1359" i="8"/>
  <c r="XBX1359" i="8"/>
  <c r="XBJ1359" i="8"/>
  <c r="XBJ1365" i="8" s="1"/>
  <c r="XBI1359" i="8"/>
  <c r="XBH1359" i="8"/>
  <c r="XAT1359" i="8"/>
  <c r="XAT1365" i="8" s="1"/>
  <c r="XAS1359" i="8"/>
  <c r="XAR1359" i="8"/>
  <c r="XAD1359" i="8"/>
  <c r="XAD1365" i="8" s="1"/>
  <c r="XAC1359" i="8"/>
  <c r="XAB1359" i="8"/>
  <c r="WZN1359" i="8"/>
  <c r="WZN1365" i="8" s="1"/>
  <c r="WZM1359" i="8"/>
  <c r="WZL1359" i="8"/>
  <c r="WYX1359" i="8"/>
  <c r="WYX1365" i="8" s="1"/>
  <c r="WYW1359" i="8"/>
  <c r="WYV1359" i="8"/>
  <c r="WYH1359" i="8"/>
  <c r="WYH1365" i="8" s="1"/>
  <c r="WYG1359" i="8"/>
  <c r="WYF1359" i="8"/>
  <c r="WXR1359" i="8"/>
  <c r="WXR1365" i="8" s="1"/>
  <c r="WXQ1359" i="8"/>
  <c r="WXP1359" i="8"/>
  <c r="WXB1359" i="8"/>
  <c r="WXB1365" i="8" s="1"/>
  <c r="WXA1359" i="8"/>
  <c r="WWZ1359" i="8"/>
  <c r="WWL1359" i="8"/>
  <c r="WWL1365" i="8" s="1"/>
  <c r="WWK1359" i="8"/>
  <c r="WWJ1359" i="8"/>
  <c r="WVV1359" i="8"/>
  <c r="WVV1365" i="8" s="1"/>
  <c r="WVU1359" i="8"/>
  <c r="WVT1359" i="8"/>
  <c r="WVF1359" i="8"/>
  <c r="WVF1365" i="8" s="1"/>
  <c r="WVE1359" i="8"/>
  <c r="WVD1359" i="8"/>
  <c r="WUP1359" i="8"/>
  <c r="WUP1365" i="8" s="1"/>
  <c r="WUO1359" i="8"/>
  <c r="WUN1359" i="8"/>
  <c r="WTZ1359" i="8"/>
  <c r="WTZ1365" i="8" s="1"/>
  <c r="WTY1359" i="8"/>
  <c r="WTX1359" i="8"/>
  <c r="WTJ1359" i="8"/>
  <c r="WTJ1365" i="8" s="1"/>
  <c r="WTI1359" i="8"/>
  <c r="WTH1359" i="8"/>
  <c r="WST1359" i="8"/>
  <c r="WST1365" i="8" s="1"/>
  <c r="WSS1359" i="8"/>
  <c r="WSR1359" i="8"/>
  <c r="WSD1359" i="8"/>
  <c r="WSD1365" i="8" s="1"/>
  <c r="WSC1359" i="8"/>
  <c r="WSB1359" i="8"/>
  <c r="WRN1359" i="8"/>
  <c r="WRN1365" i="8" s="1"/>
  <c r="WRM1359" i="8"/>
  <c r="WRL1359" i="8"/>
  <c r="WQX1359" i="8"/>
  <c r="WQX1365" i="8" s="1"/>
  <c r="WQW1359" i="8"/>
  <c r="WQV1359" i="8"/>
  <c r="WQH1359" i="8"/>
  <c r="WQH1365" i="8" s="1"/>
  <c r="WQG1359" i="8"/>
  <c r="WQF1359" i="8"/>
  <c r="WPR1359" i="8"/>
  <c r="WPR1365" i="8" s="1"/>
  <c r="WPQ1359" i="8"/>
  <c r="WPP1359" i="8"/>
  <c r="WPB1359" i="8"/>
  <c r="WPB1365" i="8" s="1"/>
  <c r="WPA1359" i="8"/>
  <c r="WOZ1359" i="8"/>
  <c r="WOL1359" i="8"/>
  <c r="WOL1365" i="8" s="1"/>
  <c r="WOK1359" i="8"/>
  <c r="WOJ1359" i="8"/>
  <c r="WNV1359" i="8"/>
  <c r="WNV1365" i="8" s="1"/>
  <c r="WNU1359" i="8"/>
  <c r="WNT1359" i="8"/>
  <c r="WNF1359" i="8"/>
  <c r="WNF1365" i="8" s="1"/>
  <c r="WNE1359" i="8"/>
  <c r="WND1359" i="8"/>
  <c r="WMP1359" i="8"/>
  <c r="WMP1365" i="8" s="1"/>
  <c r="WMO1359" i="8"/>
  <c r="WMN1359" i="8"/>
  <c r="WLZ1359" i="8"/>
  <c r="WLZ1365" i="8" s="1"/>
  <c r="WLY1359" i="8"/>
  <c r="WLX1359" i="8"/>
  <c r="WLJ1359" i="8"/>
  <c r="WLJ1365" i="8" s="1"/>
  <c r="WLI1359" i="8"/>
  <c r="WLH1359" i="8"/>
  <c r="WKT1359" i="8"/>
  <c r="WKT1365" i="8" s="1"/>
  <c r="WKS1359" i="8"/>
  <c r="WKR1359" i="8"/>
  <c r="WKD1359" i="8"/>
  <c r="WKD1365" i="8" s="1"/>
  <c r="WKC1359" i="8"/>
  <c r="WKB1359" i="8"/>
  <c r="WJN1359" i="8"/>
  <c r="WJN1365" i="8" s="1"/>
  <c r="WJM1359" i="8"/>
  <c r="WJL1359" i="8"/>
  <c r="WIX1359" i="8"/>
  <c r="WIX1365" i="8" s="1"/>
  <c r="WIW1359" i="8"/>
  <c r="WIV1359" i="8"/>
  <c r="WIH1359" i="8"/>
  <c r="WIH1365" i="8" s="1"/>
  <c r="WIG1359" i="8"/>
  <c r="WIF1359" i="8"/>
  <c r="WHR1359" i="8"/>
  <c r="WHR1365" i="8" s="1"/>
  <c r="WHQ1359" i="8"/>
  <c r="WHP1359" i="8"/>
  <c r="WHB1359" i="8"/>
  <c r="WHB1365" i="8" s="1"/>
  <c r="WHA1359" i="8"/>
  <c r="WGZ1359" i="8"/>
  <c r="WGL1359" i="8"/>
  <c r="WGL1365" i="8" s="1"/>
  <c r="WGK1359" i="8"/>
  <c r="WGJ1359" i="8"/>
  <c r="WFV1359" i="8"/>
  <c r="WFV1365" i="8" s="1"/>
  <c r="WFU1359" i="8"/>
  <c r="WFT1359" i="8"/>
  <c r="WFF1359" i="8"/>
  <c r="WFF1365" i="8" s="1"/>
  <c r="WFE1359" i="8"/>
  <c r="WFD1359" i="8"/>
  <c r="WEP1359" i="8"/>
  <c r="WEP1365" i="8" s="1"/>
  <c r="WEO1359" i="8"/>
  <c r="WEN1359" i="8"/>
  <c r="WDZ1359" i="8"/>
  <c r="WDZ1365" i="8" s="1"/>
  <c r="WDY1359" i="8"/>
  <c r="WDX1359" i="8"/>
  <c r="WDJ1359" i="8"/>
  <c r="WDJ1365" i="8" s="1"/>
  <c r="WDI1359" i="8"/>
  <c r="WDH1359" i="8"/>
  <c r="WCT1359" i="8"/>
  <c r="WCT1365" i="8" s="1"/>
  <c r="WCS1359" i="8"/>
  <c r="WCR1359" i="8"/>
  <c r="WCD1359" i="8"/>
  <c r="WCD1365" i="8" s="1"/>
  <c r="WCC1359" i="8"/>
  <c r="WCB1359" i="8"/>
  <c r="WBN1359" i="8"/>
  <c r="WBN1365" i="8" s="1"/>
  <c r="WBM1359" i="8"/>
  <c r="WBL1359" i="8"/>
  <c r="WAX1359" i="8"/>
  <c r="WAX1365" i="8" s="1"/>
  <c r="WAW1359" i="8"/>
  <c r="WAV1359" i="8"/>
  <c r="WAH1359" i="8"/>
  <c r="WAH1365" i="8" s="1"/>
  <c r="WAG1359" i="8"/>
  <c r="WAF1359" i="8"/>
  <c r="VZR1359" i="8"/>
  <c r="VZR1365" i="8" s="1"/>
  <c r="VZQ1359" i="8"/>
  <c r="VZP1359" i="8"/>
  <c r="VZB1359" i="8"/>
  <c r="VZB1365" i="8" s="1"/>
  <c r="VZA1359" i="8"/>
  <c r="VYZ1359" i="8"/>
  <c r="VYL1359" i="8"/>
  <c r="VYL1365" i="8" s="1"/>
  <c r="VYK1359" i="8"/>
  <c r="VYJ1359" i="8"/>
  <c r="VXV1359" i="8"/>
  <c r="VXV1365" i="8" s="1"/>
  <c r="VXU1359" i="8"/>
  <c r="VXT1359" i="8"/>
  <c r="VXF1359" i="8"/>
  <c r="VXF1365" i="8" s="1"/>
  <c r="VXE1359" i="8"/>
  <c r="VXD1359" i="8"/>
  <c r="VWP1359" i="8"/>
  <c r="VWP1365" i="8" s="1"/>
  <c r="VWO1359" i="8"/>
  <c r="VWN1359" i="8"/>
  <c r="VVZ1359" i="8"/>
  <c r="VVZ1365" i="8" s="1"/>
  <c r="VVY1359" i="8"/>
  <c r="VVX1359" i="8"/>
  <c r="VVJ1359" i="8"/>
  <c r="VVJ1365" i="8" s="1"/>
  <c r="VVI1359" i="8"/>
  <c r="VVH1359" i="8"/>
  <c r="VUT1359" i="8"/>
  <c r="VUT1365" i="8" s="1"/>
  <c r="VUS1359" i="8"/>
  <c r="VUR1359" i="8"/>
  <c r="VUD1359" i="8"/>
  <c r="VUD1365" i="8" s="1"/>
  <c r="VUC1359" i="8"/>
  <c r="VUB1359" i="8"/>
  <c r="VTN1359" i="8"/>
  <c r="VTN1365" i="8" s="1"/>
  <c r="VTM1359" i="8"/>
  <c r="VTL1359" i="8"/>
  <c r="VSX1359" i="8"/>
  <c r="VSX1365" i="8" s="1"/>
  <c r="VSW1359" i="8"/>
  <c r="VSV1359" i="8"/>
  <c r="VSH1359" i="8"/>
  <c r="VSH1365" i="8" s="1"/>
  <c r="VSG1359" i="8"/>
  <c r="VSF1359" i="8"/>
  <c r="VRR1359" i="8"/>
  <c r="VRR1365" i="8" s="1"/>
  <c r="VRQ1359" i="8"/>
  <c r="VRP1359" i="8"/>
  <c r="VRB1359" i="8"/>
  <c r="VRB1365" i="8" s="1"/>
  <c r="VRA1359" i="8"/>
  <c r="VQZ1359" i="8"/>
  <c r="VQL1359" i="8"/>
  <c r="VQL1365" i="8" s="1"/>
  <c r="VQK1359" i="8"/>
  <c r="VQJ1359" i="8"/>
  <c r="VPV1359" i="8"/>
  <c r="VPV1365" i="8" s="1"/>
  <c r="VPU1359" i="8"/>
  <c r="VPT1359" i="8"/>
  <c r="VPF1359" i="8"/>
  <c r="VPF1365" i="8" s="1"/>
  <c r="VPE1359" i="8"/>
  <c r="VPD1359" i="8"/>
  <c r="VOP1359" i="8"/>
  <c r="VOP1365" i="8" s="1"/>
  <c r="VOO1359" i="8"/>
  <c r="VON1359" i="8"/>
  <c r="VNZ1359" i="8"/>
  <c r="VNZ1365" i="8" s="1"/>
  <c r="VNY1359" i="8"/>
  <c r="VNX1359" i="8"/>
  <c r="VNJ1359" i="8"/>
  <c r="VNJ1365" i="8" s="1"/>
  <c r="VNI1359" i="8"/>
  <c r="VNH1359" i="8"/>
  <c r="VMT1359" i="8"/>
  <c r="VMT1365" i="8" s="1"/>
  <c r="VMS1359" i="8"/>
  <c r="VMR1359" i="8"/>
  <c r="VMD1359" i="8"/>
  <c r="VMD1365" i="8" s="1"/>
  <c r="VMC1359" i="8"/>
  <c r="VMB1359" i="8"/>
  <c r="VLN1359" i="8"/>
  <c r="VLN1365" i="8" s="1"/>
  <c r="VLM1359" i="8"/>
  <c r="VLL1359" i="8"/>
  <c r="VKX1359" i="8"/>
  <c r="VKX1365" i="8" s="1"/>
  <c r="VKW1359" i="8"/>
  <c r="VKV1359" i="8"/>
  <c r="VKH1359" i="8"/>
  <c r="VKH1365" i="8" s="1"/>
  <c r="VKG1359" i="8"/>
  <c r="VKF1359" i="8"/>
  <c r="VJR1359" i="8"/>
  <c r="VJR1365" i="8" s="1"/>
  <c r="VJQ1359" i="8"/>
  <c r="VJP1359" i="8"/>
  <c r="VJB1359" i="8"/>
  <c r="VJB1365" i="8" s="1"/>
  <c r="VJA1359" i="8"/>
  <c r="VIZ1359" i="8"/>
  <c r="VIL1359" i="8"/>
  <c r="VIL1365" i="8" s="1"/>
  <c r="VIK1359" i="8"/>
  <c r="VIJ1359" i="8"/>
  <c r="VHV1359" i="8"/>
  <c r="VHV1365" i="8" s="1"/>
  <c r="VHU1359" i="8"/>
  <c r="VHT1359" i="8"/>
  <c r="VHF1359" i="8"/>
  <c r="VHF1365" i="8" s="1"/>
  <c r="VHE1359" i="8"/>
  <c r="VHD1359" i="8"/>
  <c r="VGP1359" i="8"/>
  <c r="VGP1365" i="8" s="1"/>
  <c r="VGO1359" i="8"/>
  <c r="VGN1359" i="8"/>
  <c r="VFZ1359" i="8"/>
  <c r="VFZ1365" i="8" s="1"/>
  <c r="VFY1359" i="8"/>
  <c r="VFX1359" i="8"/>
  <c r="VFJ1359" i="8"/>
  <c r="VFJ1365" i="8" s="1"/>
  <c r="VFI1359" i="8"/>
  <c r="VFH1359" i="8"/>
  <c r="VET1359" i="8"/>
  <c r="VET1365" i="8" s="1"/>
  <c r="VES1359" i="8"/>
  <c r="VER1359" i="8"/>
  <c r="VED1359" i="8"/>
  <c r="VED1365" i="8" s="1"/>
  <c r="VEC1359" i="8"/>
  <c r="VEB1359" i="8"/>
  <c r="VDN1359" i="8"/>
  <c r="VDN1365" i="8" s="1"/>
  <c r="VDM1359" i="8"/>
  <c r="VDL1359" i="8"/>
  <c r="VCX1359" i="8"/>
  <c r="VCX1365" i="8" s="1"/>
  <c r="VCW1359" i="8"/>
  <c r="VCV1359" i="8"/>
  <c r="VCH1359" i="8"/>
  <c r="VCH1365" i="8" s="1"/>
  <c r="VCG1359" i="8"/>
  <c r="VCF1359" i="8"/>
  <c r="VBR1359" i="8"/>
  <c r="VBR1365" i="8" s="1"/>
  <c r="VBQ1359" i="8"/>
  <c r="VBP1359" i="8"/>
  <c r="VBB1359" i="8"/>
  <c r="VBB1365" i="8" s="1"/>
  <c r="VBA1359" i="8"/>
  <c r="VAZ1359" i="8"/>
  <c r="VAL1359" i="8"/>
  <c r="VAL1365" i="8" s="1"/>
  <c r="VAK1359" i="8"/>
  <c r="VAJ1359" i="8"/>
  <c r="UZV1359" i="8"/>
  <c r="UZV1365" i="8" s="1"/>
  <c r="UZU1359" i="8"/>
  <c r="UZT1359" i="8"/>
  <c r="UZF1359" i="8"/>
  <c r="UZF1365" i="8" s="1"/>
  <c r="UZE1359" i="8"/>
  <c r="UZD1359" i="8"/>
  <c r="UYP1359" i="8"/>
  <c r="UYP1365" i="8" s="1"/>
  <c r="UYO1359" i="8"/>
  <c r="UYN1359" i="8"/>
  <c r="UXZ1359" i="8"/>
  <c r="UXZ1365" i="8" s="1"/>
  <c r="UXY1359" i="8"/>
  <c r="UXX1359" i="8"/>
  <c r="UXJ1359" i="8"/>
  <c r="UXJ1365" i="8" s="1"/>
  <c r="UXI1359" i="8"/>
  <c r="UXH1359" i="8"/>
  <c r="UWT1359" i="8"/>
  <c r="UWT1365" i="8" s="1"/>
  <c r="UWS1359" i="8"/>
  <c r="UWR1359" i="8"/>
  <c r="UWD1359" i="8"/>
  <c r="UWD1365" i="8" s="1"/>
  <c r="UWC1359" i="8"/>
  <c r="UWB1359" i="8"/>
  <c r="UVN1359" i="8"/>
  <c r="UVN1365" i="8" s="1"/>
  <c r="UVM1359" i="8"/>
  <c r="UVL1359" i="8"/>
  <c r="UUX1359" i="8"/>
  <c r="UUX1365" i="8" s="1"/>
  <c r="UUW1359" i="8"/>
  <c r="UUV1359" i="8"/>
  <c r="UUH1359" i="8"/>
  <c r="UUH1365" i="8" s="1"/>
  <c r="UUG1359" i="8"/>
  <c r="UUF1359" i="8"/>
  <c r="UTR1359" i="8"/>
  <c r="UTR1365" i="8" s="1"/>
  <c r="UTQ1359" i="8"/>
  <c r="UTP1359" i="8"/>
  <c r="UTB1359" i="8"/>
  <c r="UTB1365" i="8" s="1"/>
  <c r="UTA1359" i="8"/>
  <c r="USZ1359" i="8"/>
  <c r="USL1359" i="8"/>
  <c r="USL1365" i="8" s="1"/>
  <c r="USK1359" i="8"/>
  <c r="USJ1359" i="8"/>
  <c r="URV1359" i="8"/>
  <c r="URV1365" i="8" s="1"/>
  <c r="URU1359" i="8"/>
  <c r="URT1359" i="8"/>
  <c r="URF1359" i="8"/>
  <c r="URF1365" i="8" s="1"/>
  <c r="URE1359" i="8"/>
  <c r="URD1359" i="8"/>
  <c r="UQP1359" i="8"/>
  <c r="UQP1365" i="8" s="1"/>
  <c r="UQO1359" i="8"/>
  <c r="UQN1359" i="8"/>
  <c r="UPZ1359" i="8"/>
  <c r="UPZ1365" i="8" s="1"/>
  <c r="UPY1359" i="8"/>
  <c r="UPX1359" i="8"/>
  <c r="UPJ1359" i="8"/>
  <c r="UPJ1365" i="8" s="1"/>
  <c r="UPI1359" i="8"/>
  <c r="UPH1359" i="8"/>
  <c r="UOT1359" i="8"/>
  <c r="UOT1365" i="8" s="1"/>
  <c r="UOS1359" i="8"/>
  <c r="UOR1359" i="8"/>
  <c r="UOD1359" i="8"/>
  <c r="UOD1365" i="8" s="1"/>
  <c r="UOC1359" i="8"/>
  <c r="UOB1359" i="8"/>
  <c r="UNN1359" i="8"/>
  <c r="UNN1365" i="8" s="1"/>
  <c r="UNM1359" i="8"/>
  <c r="UNL1359" i="8"/>
  <c r="UMX1359" i="8"/>
  <c r="UMX1365" i="8" s="1"/>
  <c r="UMW1359" i="8"/>
  <c r="UMV1359" i="8"/>
  <c r="UMH1359" i="8"/>
  <c r="UMH1365" i="8" s="1"/>
  <c r="UMG1359" i="8"/>
  <c r="UMF1359" i="8"/>
  <c r="ULR1359" i="8"/>
  <c r="ULR1365" i="8" s="1"/>
  <c r="ULQ1359" i="8"/>
  <c r="ULP1359" i="8"/>
  <c r="ULB1359" i="8"/>
  <c r="ULB1365" i="8" s="1"/>
  <c r="ULA1359" i="8"/>
  <c r="UKZ1359" i="8"/>
  <c r="UKL1359" i="8"/>
  <c r="UKL1365" i="8" s="1"/>
  <c r="UKK1359" i="8"/>
  <c r="UKJ1359" i="8"/>
  <c r="UJV1359" i="8"/>
  <c r="UJV1365" i="8" s="1"/>
  <c r="UJU1359" i="8"/>
  <c r="UJT1359" i="8"/>
  <c r="UJF1359" i="8"/>
  <c r="UJF1365" i="8" s="1"/>
  <c r="UJE1359" i="8"/>
  <c r="UJD1359" i="8"/>
  <c r="UIP1359" i="8"/>
  <c r="UIP1365" i="8" s="1"/>
  <c r="UIO1359" i="8"/>
  <c r="UIN1359" i="8"/>
  <c r="UHZ1359" i="8"/>
  <c r="UHZ1365" i="8" s="1"/>
  <c r="UHY1359" i="8"/>
  <c r="UHX1359" i="8"/>
  <c r="UHJ1359" i="8"/>
  <c r="UHJ1365" i="8" s="1"/>
  <c r="UHI1359" i="8"/>
  <c r="UHH1359" i="8"/>
  <c r="UGT1359" i="8"/>
  <c r="UGT1365" i="8" s="1"/>
  <c r="UGS1359" i="8"/>
  <c r="UGR1359" i="8"/>
  <c r="UGD1359" i="8"/>
  <c r="UGD1365" i="8" s="1"/>
  <c r="UGC1359" i="8"/>
  <c r="UGB1359" i="8"/>
  <c r="UFN1359" i="8"/>
  <c r="UFN1365" i="8" s="1"/>
  <c r="UFM1359" i="8"/>
  <c r="UFL1359" i="8"/>
  <c r="UEX1359" i="8"/>
  <c r="UEX1365" i="8" s="1"/>
  <c r="UEW1359" i="8"/>
  <c r="UEV1359" i="8"/>
  <c r="UEH1359" i="8"/>
  <c r="UEH1365" i="8" s="1"/>
  <c r="UEG1359" i="8"/>
  <c r="UEF1359" i="8"/>
  <c r="UDR1359" i="8"/>
  <c r="UDR1365" i="8" s="1"/>
  <c r="UDQ1359" i="8"/>
  <c r="UDP1359" i="8"/>
  <c r="UDB1359" i="8"/>
  <c r="UDB1365" i="8" s="1"/>
  <c r="UDA1359" i="8"/>
  <c r="UCZ1359" i="8"/>
  <c r="UCL1359" i="8"/>
  <c r="UCL1365" i="8" s="1"/>
  <c r="UCK1359" i="8"/>
  <c r="UCJ1359" i="8"/>
  <c r="UBV1359" i="8"/>
  <c r="UBV1365" i="8" s="1"/>
  <c r="UBU1359" i="8"/>
  <c r="UBT1359" i="8"/>
  <c r="UBF1359" i="8"/>
  <c r="UBF1365" i="8" s="1"/>
  <c r="UBE1359" i="8"/>
  <c r="UBD1359" i="8"/>
  <c r="UAP1359" i="8"/>
  <c r="UAP1365" i="8" s="1"/>
  <c r="UAO1359" i="8"/>
  <c r="UAN1359" i="8"/>
  <c r="TZZ1359" i="8"/>
  <c r="TZZ1365" i="8" s="1"/>
  <c r="TZY1359" i="8"/>
  <c r="TZX1359" i="8"/>
  <c r="TZJ1359" i="8"/>
  <c r="TZJ1365" i="8" s="1"/>
  <c r="TZI1359" i="8"/>
  <c r="TZH1359" i="8"/>
  <c r="TYT1359" i="8"/>
  <c r="TYT1365" i="8" s="1"/>
  <c r="TYS1359" i="8"/>
  <c r="TYR1359" i="8"/>
  <c r="TYD1359" i="8"/>
  <c r="TYD1365" i="8" s="1"/>
  <c r="TYC1359" i="8"/>
  <c r="TYB1359" i="8"/>
  <c r="TXN1359" i="8"/>
  <c r="TXN1365" i="8" s="1"/>
  <c r="TXM1359" i="8"/>
  <c r="TXL1359" i="8"/>
  <c r="TWX1359" i="8"/>
  <c r="TWX1365" i="8" s="1"/>
  <c r="TWW1359" i="8"/>
  <c r="TWV1359" i="8"/>
  <c r="TWH1359" i="8"/>
  <c r="TWH1365" i="8" s="1"/>
  <c r="TWG1359" i="8"/>
  <c r="TWF1359" i="8"/>
  <c r="TVR1359" i="8"/>
  <c r="TVR1365" i="8" s="1"/>
  <c r="TVQ1359" i="8"/>
  <c r="TVP1359" i="8"/>
  <c r="TVB1359" i="8"/>
  <c r="TVB1365" i="8" s="1"/>
  <c r="TVA1359" i="8"/>
  <c r="TUZ1359" i="8"/>
  <c r="TUL1359" i="8"/>
  <c r="TUL1365" i="8" s="1"/>
  <c r="TUK1359" i="8"/>
  <c r="TUJ1359" i="8"/>
  <c r="TTV1359" i="8"/>
  <c r="TTV1365" i="8" s="1"/>
  <c r="TTU1359" i="8"/>
  <c r="TTT1359" i="8"/>
  <c r="TTF1359" i="8"/>
  <c r="TTF1365" i="8" s="1"/>
  <c r="TTE1359" i="8"/>
  <c r="TTD1359" i="8"/>
  <c r="TSP1359" i="8"/>
  <c r="TSP1365" i="8" s="1"/>
  <c r="TSO1359" i="8"/>
  <c r="TSN1359" i="8"/>
  <c r="TRZ1359" i="8"/>
  <c r="TRZ1365" i="8" s="1"/>
  <c r="TRY1359" i="8"/>
  <c r="TRX1359" i="8"/>
  <c r="TRJ1359" i="8"/>
  <c r="TRJ1365" i="8" s="1"/>
  <c r="TRI1359" i="8"/>
  <c r="TRH1359" i="8"/>
  <c r="TQT1359" i="8"/>
  <c r="TQT1365" i="8" s="1"/>
  <c r="TQS1359" i="8"/>
  <c r="TQR1359" i="8"/>
  <c r="TQD1359" i="8"/>
  <c r="TQD1365" i="8" s="1"/>
  <c r="TQC1359" i="8"/>
  <c r="TQB1359" i="8"/>
  <c r="TPN1359" i="8"/>
  <c r="TPN1365" i="8" s="1"/>
  <c r="TPM1359" i="8"/>
  <c r="TPL1359" i="8"/>
  <c r="TOX1359" i="8"/>
  <c r="TOX1365" i="8" s="1"/>
  <c r="TOW1359" i="8"/>
  <c r="TOV1359" i="8"/>
  <c r="TOH1359" i="8"/>
  <c r="TOH1365" i="8" s="1"/>
  <c r="TOG1359" i="8"/>
  <c r="TOF1359" i="8"/>
  <c r="TNR1359" i="8"/>
  <c r="TNR1365" i="8" s="1"/>
  <c r="TNQ1359" i="8"/>
  <c r="TNP1359" i="8"/>
  <c r="TNB1359" i="8"/>
  <c r="TNB1365" i="8" s="1"/>
  <c r="TNA1359" i="8"/>
  <c r="TMZ1359" i="8"/>
  <c r="TML1359" i="8"/>
  <c r="TML1365" i="8" s="1"/>
  <c r="TMK1359" i="8"/>
  <c r="TMJ1359" i="8"/>
  <c r="TLV1359" i="8"/>
  <c r="TLV1365" i="8" s="1"/>
  <c r="TLU1359" i="8"/>
  <c r="TLT1359" i="8"/>
  <c r="TLF1359" i="8"/>
  <c r="TLF1365" i="8" s="1"/>
  <c r="TLE1359" i="8"/>
  <c r="TLD1359" i="8"/>
  <c r="TKP1359" i="8"/>
  <c r="TKP1365" i="8" s="1"/>
  <c r="TKO1359" i="8"/>
  <c r="TKN1359" i="8"/>
  <c r="TJZ1359" i="8"/>
  <c r="TJZ1365" i="8" s="1"/>
  <c r="TJY1359" i="8"/>
  <c r="TJX1359" i="8"/>
  <c r="TJJ1359" i="8"/>
  <c r="TJJ1365" i="8" s="1"/>
  <c r="TJI1359" i="8"/>
  <c r="TJH1359" i="8"/>
  <c r="TIT1359" i="8"/>
  <c r="TIT1365" i="8" s="1"/>
  <c r="TIS1359" i="8"/>
  <c r="TIR1359" i="8"/>
  <c r="TID1359" i="8"/>
  <c r="TID1365" i="8" s="1"/>
  <c r="TIC1359" i="8"/>
  <c r="TIB1359" i="8"/>
  <c r="THN1359" i="8"/>
  <c r="THN1365" i="8" s="1"/>
  <c r="THM1359" i="8"/>
  <c r="THL1359" i="8"/>
  <c r="TGX1359" i="8"/>
  <c r="TGX1365" i="8" s="1"/>
  <c r="TGW1359" i="8"/>
  <c r="TGV1359" i="8"/>
  <c r="TGH1359" i="8"/>
  <c r="TGH1365" i="8" s="1"/>
  <c r="TGG1359" i="8"/>
  <c r="TGF1359" i="8"/>
  <c r="TFR1359" i="8"/>
  <c r="TFR1365" i="8" s="1"/>
  <c r="TFQ1359" i="8"/>
  <c r="TFP1359" i="8"/>
  <c r="TFB1359" i="8"/>
  <c r="TFB1365" i="8" s="1"/>
  <c r="TFA1359" i="8"/>
  <c r="TEZ1359" i="8"/>
  <c r="TEL1359" i="8"/>
  <c r="TEL1365" i="8" s="1"/>
  <c r="TEK1359" i="8"/>
  <c r="TEJ1359" i="8"/>
  <c r="TDV1359" i="8"/>
  <c r="TDV1365" i="8" s="1"/>
  <c r="TDU1359" i="8"/>
  <c r="TDT1359" i="8"/>
  <c r="TDF1359" i="8"/>
  <c r="TDF1365" i="8" s="1"/>
  <c r="TDE1359" i="8"/>
  <c r="TDD1359" i="8"/>
  <c r="TCP1359" i="8"/>
  <c r="TCP1365" i="8" s="1"/>
  <c r="TCO1359" i="8"/>
  <c r="TCN1359" i="8"/>
  <c r="TBZ1359" i="8"/>
  <c r="TBZ1365" i="8" s="1"/>
  <c r="TBY1359" i="8"/>
  <c r="TBX1359" i="8"/>
  <c r="TBJ1359" i="8"/>
  <c r="TBJ1365" i="8" s="1"/>
  <c r="TBI1359" i="8"/>
  <c r="TBH1359" i="8"/>
  <c r="TAT1359" i="8"/>
  <c r="TAT1365" i="8" s="1"/>
  <c r="TAS1359" i="8"/>
  <c r="TAR1359" i="8"/>
  <c r="TAD1359" i="8"/>
  <c r="TAD1365" i="8" s="1"/>
  <c r="TAC1359" i="8"/>
  <c r="TAB1359" i="8"/>
  <c r="SZN1359" i="8"/>
  <c r="SZN1365" i="8" s="1"/>
  <c r="SZM1359" i="8"/>
  <c r="SZL1359" i="8"/>
  <c r="SYX1359" i="8"/>
  <c r="SYX1365" i="8" s="1"/>
  <c r="SYW1359" i="8"/>
  <c r="SYV1359" i="8"/>
  <c r="SYH1359" i="8"/>
  <c r="SYH1365" i="8" s="1"/>
  <c r="SYG1359" i="8"/>
  <c r="SYF1359" i="8"/>
  <c r="SXR1359" i="8"/>
  <c r="SXR1365" i="8" s="1"/>
  <c r="SXQ1359" i="8"/>
  <c r="SXP1359" i="8"/>
  <c r="SXB1359" i="8"/>
  <c r="SXB1365" i="8" s="1"/>
  <c r="SXA1359" i="8"/>
  <c r="SWZ1359" i="8"/>
  <c r="SWL1359" i="8"/>
  <c r="SWL1365" i="8" s="1"/>
  <c r="SWK1359" i="8"/>
  <c r="SWJ1359" i="8"/>
  <c r="SVV1359" i="8"/>
  <c r="SVV1365" i="8" s="1"/>
  <c r="SVU1359" i="8"/>
  <c r="SVT1359" i="8"/>
  <c r="SVF1359" i="8"/>
  <c r="SVF1365" i="8" s="1"/>
  <c r="SVE1359" i="8"/>
  <c r="SVD1359" i="8"/>
  <c r="SUP1359" i="8"/>
  <c r="SUP1365" i="8" s="1"/>
  <c r="SUO1359" i="8"/>
  <c r="SUN1359" i="8"/>
  <c r="STZ1359" i="8"/>
  <c r="STZ1365" i="8" s="1"/>
  <c r="STY1359" i="8"/>
  <c r="STX1359" i="8"/>
  <c r="STJ1359" i="8"/>
  <c r="STJ1365" i="8" s="1"/>
  <c r="STI1359" i="8"/>
  <c r="STH1359" i="8"/>
  <c r="SST1359" i="8"/>
  <c r="SST1365" i="8" s="1"/>
  <c r="SSS1359" i="8"/>
  <c r="SSR1359" i="8"/>
  <c r="SSD1359" i="8"/>
  <c r="SSD1365" i="8" s="1"/>
  <c r="SSC1359" i="8"/>
  <c r="SSB1359" i="8"/>
  <c r="SRN1359" i="8"/>
  <c r="SRN1365" i="8" s="1"/>
  <c r="SRM1359" i="8"/>
  <c r="SRL1359" i="8"/>
  <c r="SQX1359" i="8"/>
  <c r="SQX1365" i="8" s="1"/>
  <c r="SQW1359" i="8"/>
  <c r="SQV1359" i="8"/>
  <c r="SQH1359" i="8"/>
  <c r="SQH1365" i="8" s="1"/>
  <c r="SQG1359" i="8"/>
  <c r="SQF1359" i="8"/>
  <c r="SPR1359" i="8"/>
  <c r="SPR1365" i="8" s="1"/>
  <c r="SPQ1359" i="8"/>
  <c r="SPP1359" i="8"/>
  <c r="SPB1359" i="8"/>
  <c r="SPB1365" i="8" s="1"/>
  <c r="SPA1359" i="8"/>
  <c r="SOZ1359" i="8"/>
  <c r="SOL1359" i="8"/>
  <c r="SOL1365" i="8" s="1"/>
  <c r="SOK1359" i="8"/>
  <c r="SOJ1359" i="8"/>
  <c r="SNV1359" i="8"/>
  <c r="SNV1365" i="8" s="1"/>
  <c r="SNU1359" i="8"/>
  <c r="SNT1359" i="8"/>
  <c r="SNF1359" i="8"/>
  <c r="SNF1365" i="8" s="1"/>
  <c r="SNE1359" i="8"/>
  <c r="SND1359" i="8"/>
  <c r="SMP1359" i="8"/>
  <c r="SMP1365" i="8" s="1"/>
  <c r="SMO1359" i="8"/>
  <c r="SMN1359" i="8"/>
  <c r="SLZ1359" i="8"/>
  <c r="SLZ1365" i="8" s="1"/>
  <c r="SLY1359" i="8"/>
  <c r="SLX1359" i="8"/>
  <c r="SLJ1359" i="8"/>
  <c r="SLJ1365" i="8" s="1"/>
  <c r="SLI1359" i="8"/>
  <c r="SLH1359" i="8"/>
  <c r="SKT1359" i="8"/>
  <c r="SKT1365" i="8" s="1"/>
  <c r="SKS1359" i="8"/>
  <c r="SKR1359" i="8"/>
  <c r="SKD1359" i="8"/>
  <c r="SKD1365" i="8" s="1"/>
  <c r="SKC1359" i="8"/>
  <c r="SKB1359" i="8"/>
  <c r="SJN1359" i="8"/>
  <c r="SJN1365" i="8" s="1"/>
  <c r="SJM1359" i="8"/>
  <c r="SJL1359" i="8"/>
  <c r="SIX1359" i="8"/>
  <c r="SIX1365" i="8" s="1"/>
  <c r="SIW1359" i="8"/>
  <c r="SIV1359" i="8"/>
  <c r="SIH1359" i="8"/>
  <c r="SIH1365" i="8" s="1"/>
  <c r="SIG1359" i="8"/>
  <c r="SIF1359" i="8"/>
  <c r="SHR1359" i="8"/>
  <c r="SHR1365" i="8" s="1"/>
  <c r="SHQ1359" i="8"/>
  <c r="SHP1359" i="8"/>
  <c r="SHB1359" i="8"/>
  <c r="SHB1365" i="8" s="1"/>
  <c r="SHA1359" i="8"/>
  <c r="SGZ1359" i="8"/>
  <c r="SGL1359" i="8"/>
  <c r="SGL1365" i="8" s="1"/>
  <c r="SGK1359" i="8"/>
  <c r="SGJ1359" i="8"/>
  <c r="SFV1359" i="8"/>
  <c r="SFV1365" i="8" s="1"/>
  <c r="SFU1359" i="8"/>
  <c r="SFT1359" i="8"/>
  <c r="SFF1359" i="8"/>
  <c r="SFF1365" i="8" s="1"/>
  <c r="SFE1359" i="8"/>
  <c r="SFD1359" i="8"/>
  <c r="SEP1359" i="8"/>
  <c r="SEP1365" i="8" s="1"/>
  <c r="SEO1359" i="8"/>
  <c r="SEN1359" i="8"/>
  <c r="SDZ1359" i="8"/>
  <c r="SDZ1365" i="8" s="1"/>
  <c r="SDY1359" i="8"/>
  <c r="SDX1359" i="8"/>
  <c r="SDJ1359" i="8"/>
  <c r="SDJ1365" i="8" s="1"/>
  <c r="SDI1359" i="8"/>
  <c r="SDH1359" i="8"/>
  <c r="SCT1359" i="8"/>
  <c r="SCT1365" i="8" s="1"/>
  <c r="SCS1359" i="8"/>
  <c r="SCR1359" i="8"/>
  <c r="SCD1359" i="8"/>
  <c r="SCD1365" i="8" s="1"/>
  <c r="SCC1359" i="8"/>
  <c r="SCB1359" i="8"/>
  <c r="SBN1359" i="8"/>
  <c r="SBN1365" i="8" s="1"/>
  <c r="SBM1359" i="8"/>
  <c r="SBL1359" i="8"/>
  <c r="SAX1359" i="8"/>
  <c r="SAX1365" i="8" s="1"/>
  <c r="SAW1359" i="8"/>
  <c r="SAV1359" i="8"/>
  <c r="SAH1359" i="8"/>
  <c r="SAH1365" i="8" s="1"/>
  <c r="SAG1359" i="8"/>
  <c r="SAF1359" i="8"/>
  <c r="RZR1359" i="8"/>
  <c r="RZR1365" i="8" s="1"/>
  <c r="RZQ1359" i="8"/>
  <c r="RZP1359" i="8"/>
  <c r="RZB1359" i="8"/>
  <c r="RZB1365" i="8" s="1"/>
  <c r="RZA1359" i="8"/>
  <c r="RYZ1359" i="8"/>
  <c r="RYL1359" i="8"/>
  <c r="RYL1365" i="8" s="1"/>
  <c r="RYK1359" i="8"/>
  <c r="RYJ1359" i="8"/>
  <c r="RXV1359" i="8"/>
  <c r="RXV1365" i="8" s="1"/>
  <c r="RXU1359" i="8"/>
  <c r="RXT1359" i="8"/>
  <c r="RXF1359" i="8"/>
  <c r="RXF1365" i="8" s="1"/>
  <c r="RXE1359" i="8"/>
  <c r="RXD1359" i="8"/>
  <c r="RWP1359" i="8"/>
  <c r="RWP1365" i="8" s="1"/>
  <c r="RWO1359" i="8"/>
  <c r="RWN1359" i="8"/>
  <c r="RVZ1359" i="8"/>
  <c r="RVZ1365" i="8" s="1"/>
  <c r="RVY1359" i="8"/>
  <c r="RVX1359" i="8"/>
  <c r="RVJ1359" i="8"/>
  <c r="RVJ1365" i="8" s="1"/>
  <c r="RVI1359" i="8"/>
  <c r="RVH1359" i="8"/>
  <c r="RUT1359" i="8"/>
  <c r="RUT1365" i="8" s="1"/>
  <c r="RUS1359" i="8"/>
  <c r="RUR1359" i="8"/>
  <c r="RUD1359" i="8"/>
  <c r="RUD1365" i="8" s="1"/>
  <c r="RUC1359" i="8"/>
  <c r="RUB1359" i="8"/>
  <c r="RTN1359" i="8"/>
  <c r="RTN1365" i="8" s="1"/>
  <c r="RTM1359" i="8"/>
  <c r="RTL1359" i="8"/>
  <c r="RSX1359" i="8"/>
  <c r="RSX1365" i="8" s="1"/>
  <c r="RSW1359" i="8"/>
  <c r="RSV1359" i="8"/>
  <c r="RSH1359" i="8"/>
  <c r="RSH1365" i="8" s="1"/>
  <c r="RSG1359" i="8"/>
  <c r="RSF1359" i="8"/>
  <c r="RRR1359" i="8"/>
  <c r="RRR1365" i="8" s="1"/>
  <c r="RRQ1359" i="8"/>
  <c r="RRP1359" i="8"/>
  <c r="RRB1359" i="8"/>
  <c r="RRB1365" i="8" s="1"/>
  <c r="RRA1359" i="8"/>
  <c r="RQZ1359" i="8"/>
  <c r="RQL1359" i="8"/>
  <c r="RQL1365" i="8" s="1"/>
  <c r="RQK1359" i="8"/>
  <c r="RQJ1359" i="8"/>
  <c r="RPV1359" i="8"/>
  <c r="RPV1365" i="8" s="1"/>
  <c r="RPU1359" i="8"/>
  <c r="RPT1359" i="8"/>
  <c r="RPF1359" i="8"/>
  <c r="RPF1365" i="8" s="1"/>
  <c r="RPE1359" i="8"/>
  <c r="RPD1359" i="8"/>
  <c r="ROP1359" i="8"/>
  <c r="ROP1365" i="8" s="1"/>
  <c r="ROO1359" i="8"/>
  <c r="RON1359" i="8"/>
  <c r="RNZ1359" i="8"/>
  <c r="RNZ1365" i="8" s="1"/>
  <c r="RNY1359" i="8"/>
  <c r="RNX1359" i="8"/>
  <c r="RNJ1359" i="8"/>
  <c r="RNJ1365" i="8" s="1"/>
  <c r="RNI1359" i="8"/>
  <c r="RNH1359" i="8"/>
  <c r="RMT1359" i="8"/>
  <c r="RMT1365" i="8" s="1"/>
  <c r="RMS1359" i="8"/>
  <c r="RMR1359" i="8"/>
  <c r="RMD1359" i="8"/>
  <c r="RMD1365" i="8" s="1"/>
  <c r="RMC1359" i="8"/>
  <c r="RMB1359" i="8"/>
  <c r="RLN1359" i="8"/>
  <c r="RLN1365" i="8" s="1"/>
  <c r="RLM1359" i="8"/>
  <c r="RLL1359" i="8"/>
  <c r="RKX1359" i="8"/>
  <c r="RKX1365" i="8" s="1"/>
  <c r="RKW1359" i="8"/>
  <c r="RKV1359" i="8"/>
  <c r="RKH1359" i="8"/>
  <c r="RKH1365" i="8" s="1"/>
  <c r="RKG1359" i="8"/>
  <c r="RKF1359" i="8"/>
  <c r="RJR1359" i="8"/>
  <c r="RJR1365" i="8" s="1"/>
  <c r="RJQ1359" i="8"/>
  <c r="RJP1359" i="8"/>
  <c r="RJB1359" i="8"/>
  <c r="RJB1365" i="8" s="1"/>
  <c r="RJA1359" i="8"/>
  <c r="RIZ1359" i="8"/>
  <c r="RIL1359" i="8"/>
  <c r="RIL1365" i="8" s="1"/>
  <c r="RIK1359" i="8"/>
  <c r="RIJ1359" i="8"/>
  <c r="RHV1359" i="8"/>
  <c r="RHV1365" i="8" s="1"/>
  <c r="RHU1359" i="8"/>
  <c r="RHT1359" i="8"/>
  <c r="RHF1359" i="8"/>
  <c r="RHF1365" i="8" s="1"/>
  <c r="RHE1359" i="8"/>
  <c r="RHD1359" i="8"/>
  <c r="RGP1359" i="8"/>
  <c r="RGP1365" i="8" s="1"/>
  <c r="RGO1359" i="8"/>
  <c r="RGN1359" i="8"/>
  <c r="RFZ1359" i="8"/>
  <c r="RFZ1365" i="8" s="1"/>
  <c r="RFY1359" i="8"/>
  <c r="RFX1359" i="8"/>
  <c r="RFJ1359" i="8"/>
  <c r="RFJ1365" i="8" s="1"/>
  <c r="RFI1359" i="8"/>
  <c r="RFH1359" i="8"/>
  <c r="RET1359" i="8"/>
  <c r="RET1365" i="8" s="1"/>
  <c r="RES1359" i="8"/>
  <c r="RER1359" i="8"/>
  <c r="RED1359" i="8"/>
  <c r="RED1365" i="8" s="1"/>
  <c r="REC1359" i="8"/>
  <c r="REB1359" i="8"/>
  <c r="RDN1359" i="8"/>
  <c r="RDN1365" i="8" s="1"/>
  <c r="RDM1359" i="8"/>
  <c r="RDL1359" i="8"/>
  <c r="RCX1359" i="8"/>
  <c r="RCX1365" i="8" s="1"/>
  <c r="RCW1359" i="8"/>
  <c r="RCV1359" i="8"/>
  <c r="RCH1359" i="8"/>
  <c r="RCH1365" i="8" s="1"/>
  <c r="RCG1359" i="8"/>
  <c r="RCF1359" i="8"/>
  <c r="RBR1359" i="8"/>
  <c r="RBR1365" i="8" s="1"/>
  <c r="RBQ1359" i="8"/>
  <c r="RBP1359" i="8"/>
  <c r="RBB1359" i="8"/>
  <c r="RBB1365" i="8" s="1"/>
  <c r="RBA1359" i="8"/>
  <c r="RAZ1359" i="8"/>
  <c r="RAL1359" i="8"/>
  <c r="RAL1365" i="8" s="1"/>
  <c r="RAK1359" i="8"/>
  <c r="RAJ1359" i="8"/>
  <c r="QZV1359" i="8"/>
  <c r="QZV1365" i="8" s="1"/>
  <c r="QZU1359" i="8"/>
  <c r="QZT1359" i="8"/>
  <c r="QZF1359" i="8"/>
  <c r="QZF1365" i="8" s="1"/>
  <c r="QZE1359" i="8"/>
  <c r="QZD1359" i="8"/>
  <c r="QYP1359" i="8"/>
  <c r="QYP1365" i="8" s="1"/>
  <c r="QYO1359" i="8"/>
  <c r="QYN1359" i="8"/>
  <c r="QXZ1359" i="8"/>
  <c r="QXZ1365" i="8" s="1"/>
  <c r="QXY1359" i="8"/>
  <c r="QXX1359" i="8"/>
  <c r="QXJ1359" i="8"/>
  <c r="QXJ1365" i="8" s="1"/>
  <c r="QXI1359" i="8"/>
  <c r="QXH1359" i="8"/>
  <c r="QWT1359" i="8"/>
  <c r="QWT1365" i="8" s="1"/>
  <c r="QWS1359" i="8"/>
  <c r="QWR1359" i="8"/>
  <c r="QWD1359" i="8"/>
  <c r="QWD1365" i="8" s="1"/>
  <c r="QWC1359" i="8"/>
  <c r="QWB1359" i="8"/>
  <c r="QVN1359" i="8"/>
  <c r="QVN1365" i="8" s="1"/>
  <c r="QVM1359" i="8"/>
  <c r="QVL1359" i="8"/>
  <c r="QUX1359" i="8"/>
  <c r="QUX1365" i="8" s="1"/>
  <c r="QUW1359" i="8"/>
  <c r="QUV1359" i="8"/>
  <c r="QUH1359" i="8"/>
  <c r="QUH1365" i="8" s="1"/>
  <c r="QUG1359" i="8"/>
  <c r="QUF1359" i="8"/>
  <c r="QTR1359" i="8"/>
  <c r="QTR1365" i="8" s="1"/>
  <c r="QTQ1359" i="8"/>
  <c r="QTP1359" i="8"/>
  <c r="QTB1359" i="8"/>
  <c r="QTB1365" i="8" s="1"/>
  <c r="QTA1359" i="8"/>
  <c r="QSZ1359" i="8"/>
  <c r="QSL1359" i="8"/>
  <c r="QSL1365" i="8" s="1"/>
  <c r="QSK1359" i="8"/>
  <c r="QSJ1359" i="8"/>
  <c r="QRV1359" i="8"/>
  <c r="QRV1365" i="8" s="1"/>
  <c r="QRU1359" i="8"/>
  <c r="QRT1359" i="8"/>
  <c r="QRF1359" i="8"/>
  <c r="QRF1365" i="8" s="1"/>
  <c r="QRE1359" i="8"/>
  <c r="QRD1359" i="8"/>
  <c r="QQP1359" i="8"/>
  <c r="QQP1365" i="8" s="1"/>
  <c r="QQO1359" i="8"/>
  <c r="QQN1359" i="8"/>
  <c r="QPZ1359" i="8"/>
  <c r="QPZ1365" i="8" s="1"/>
  <c r="QPY1359" i="8"/>
  <c r="QPX1359" i="8"/>
  <c r="QPJ1359" i="8"/>
  <c r="QPJ1365" i="8" s="1"/>
  <c r="QPI1359" i="8"/>
  <c r="QPH1359" i="8"/>
  <c r="QOT1359" i="8"/>
  <c r="QOT1365" i="8" s="1"/>
  <c r="QOS1359" i="8"/>
  <c r="QOR1359" i="8"/>
  <c r="QOD1359" i="8"/>
  <c r="QOD1365" i="8" s="1"/>
  <c r="QOC1359" i="8"/>
  <c r="QOB1359" i="8"/>
  <c r="QNN1359" i="8"/>
  <c r="QNN1365" i="8" s="1"/>
  <c r="QNM1359" i="8"/>
  <c r="QNL1359" i="8"/>
  <c r="QMX1359" i="8"/>
  <c r="QMX1365" i="8" s="1"/>
  <c r="QMW1359" i="8"/>
  <c r="QMV1359" i="8"/>
  <c r="QMH1359" i="8"/>
  <c r="QMH1365" i="8" s="1"/>
  <c r="QMG1359" i="8"/>
  <c r="QMF1359" i="8"/>
  <c r="QLR1359" i="8"/>
  <c r="QLR1365" i="8" s="1"/>
  <c r="QLQ1359" i="8"/>
  <c r="QLP1359" i="8"/>
  <c r="QLB1359" i="8"/>
  <c r="QLB1365" i="8" s="1"/>
  <c r="QLA1359" i="8"/>
  <c r="QKZ1359" i="8"/>
  <c r="QKL1359" i="8"/>
  <c r="QKL1365" i="8" s="1"/>
  <c r="QKK1359" i="8"/>
  <c r="QKJ1359" i="8"/>
  <c r="QJV1359" i="8"/>
  <c r="QJV1365" i="8" s="1"/>
  <c r="QJU1359" i="8"/>
  <c r="QJT1359" i="8"/>
  <c r="QJF1359" i="8"/>
  <c r="QJF1365" i="8" s="1"/>
  <c r="QJE1359" i="8"/>
  <c r="QJD1359" i="8"/>
  <c r="QIP1359" i="8"/>
  <c r="QIP1365" i="8" s="1"/>
  <c r="QIO1359" i="8"/>
  <c r="QIN1359" i="8"/>
  <c r="QHZ1359" i="8"/>
  <c r="QHZ1365" i="8" s="1"/>
  <c r="QHY1359" i="8"/>
  <c r="QHX1359" i="8"/>
  <c r="QHJ1359" i="8"/>
  <c r="QHJ1365" i="8" s="1"/>
  <c r="QHI1359" i="8"/>
  <c r="QHH1359" i="8"/>
  <c r="QGT1359" i="8"/>
  <c r="QGT1365" i="8" s="1"/>
  <c r="QGS1359" i="8"/>
  <c r="QGR1359" i="8"/>
  <c r="QGD1359" i="8"/>
  <c r="QGD1365" i="8" s="1"/>
  <c r="QGC1359" i="8"/>
  <c r="QGB1359" i="8"/>
  <c r="QFN1359" i="8"/>
  <c r="QFN1365" i="8" s="1"/>
  <c r="QFM1359" i="8"/>
  <c r="QFL1359" i="8"/>
  <c r="QEX1359" i="8"/>
  <c r="QEX1365" i="8" s="1"/>
  <c r="QEW1359" i="8"/>
  <c r="QEV1359" i="8"/>
  <c r="QEH1359" i="8"/>
  <c r="QEH1365" i="8" s="1"/>
  <c r="QEG1359" i="8"/>
  <c r="QEF1359" i="8"/>
  <c r="QDR1359" i="8"/>
  <c r="QDR1365" i="8" s="1"/>
  <c r="QDQ1359" i="8"/>
  <c r="QDP1359" i="8"/>
  <c r="QDB1359" i="8"/>
  <c r="QDB1365" i="8" s="1"/>
  <c r="QDA1359" i="8"/>
  <c r="QCZ1359" i="8"/>
  <c r="QCL1359" i="8"/>
  <c r="QCL1365" i="8" s="1"/>
  <c r="QCK1359" i="8"/>
  <c r="QCJ1359" i="8"/>
  <c r="QBV1359" i="8"/>
  <c r="QBV1365" i="8" s="1"/>
  <c r="QBU1359" i="8"/>
  <c r="QBT1359" i="8"/>
  <c r="QBF1359" i="8"/>
  <c r="QBF1365" i="8" s="1"/>
  <c r="QBE1359" i="8"/>
  <c r="QBD1359" i="8"/>
  <c r="QAP1359" i="8"/>
  <c r="QAP1365" i="8" s="1"/>
  <c r="QAO1359" i="8"/>
  <c r="QAN1359" i="8"/>
  <c r="PZZ1359" i="8"/>
  <c r="PZZ1365" i="8" s="1"/>
  <c r="PZY1359" i="8"/>
  <c r="PZX1359" i="8"/>
  <c r="PZJ1359" i="8"/>
  <c r="PZJ1365" i="8" s="1"/>
  <c r="PZI1359" i="8"/>
  <c r="PZH1359" i="8"/>
  <c r="PYT1359" i="8"/>
  <c r="PYT1365" i="8" s="1"/>
  <c r="PYS1359" i="8"/>
  <c r="PYR1359" i="8"/>
  <c r="PYD1359" i="8"/>
  <c r="PYD1365" i="8" s="1"/>
  <c r="PYC1359" i="8"/>
  <c r="PYB1359" i="8"/>
  <c r="PXN1359" i="8"/>
  <c r="PXN1365" i="8" s="1"/>
  <c r="PXM1359" i="8"/>
  <c r="PXL1359" i="8"/>
  <c r="PWX1359" i="8"/>
  <c r="PWX1365" i="8" s="1"/>
  <c r="PWW1359" i="8"/>
  <c r="PWV1359" i="8"/>
  <c r="PWH1359" i="8"/>
  <c r="PWH1365" i="8" s="1"/>
  <c r="PWG1359" i="8"/>
  <c r="PWF1359" i="8"/>
  <c r="PVR1359" i="8"/>
  <c r="PVR1365" i="8" s="1"/>
  <c r="PVQ1359" i="8"/>
  <c r="PVP1359" i="8"/>
  <c r="PVB1359" i="8"/>
  <c r="PVB1365" i="8" s="1"/>
  <c r="PVA1359" i="8"/>
  <c r="PUZ1359" i="8"/>
  <c r="PUL1359" i="8"/>
  <c r="PUL1365" i="8" s="1"/>
  <c r="PUK1359" i="8"/>
  <c r="PUJ1359" i="8"/>
  <c r="PTV1359" i="8"/>
  <c r="PTV1365" i="8" s="1"/>
  <c r="PTU1359" i="8"/>
  <c r="PTT1359" i="8"/>
  <c r="PTF1359" i="8"/>
  <c r="PTF1365" i="8" s="1"/>
  <c r="PTE1359" i="8"/>
  <c r="PTD1359" i="8"/>
  <c r="PSP1359" i="8"/>
  <c r="PSP1365" i="8" s="1"/>
  <c r="PSO1359" i="8"/>
  <c r="PSN1359" i="8"/>
  <c r="PRZ1359" i="8"/>
  <c r="PRZ1365" i="8" s="1"/>
  <c r="PRY1359" i="8"/>
  <c r="PRX1359" i="8"/>
  <c r="PRJ1359" i="8"/>
  <c r="PRJ1365" i="8" s="1"/>
  <c r="PRI1359" i="8"/>
  <c r="PRH1359" i="8"/>
  <c r="PQT1359" i="8"/>
  <c r="PQT1365" i="8" s="1"/>
  <c r="PQS1359" i="8"/>
  <c r="PQR1359" i="8"/>
  <c r="PQD1359" i="8"/>
  <c r="PQD1365" i="8" s="1"/>
  <c r="PQC1359" i="8"/>
  <c r="PQB1359" i="8"/>
  <c r="PPN1359" i="8"/>
  <c r="PPN1365" i="8" s="1"/>
  <c r="PPM1359" i="8"/>
  <c r="PPL1359" i="8"/>
  <c r="POX1359" i="8"/>
  <c r="POX1365" i="8" s="1"/>
  <c r="POW1359" i="8"/>
  <c r="POV1359" i="8"/>
  <c r="POH1359" i="8"/>
  <c r="POH1365" i="8" s="1"/>
  <c r="POG1359" i="8"/>
  <c r="POF1359" i="8"/>
  <c r="PNR1359" i="8"/>
  <c r="PNR1365" i="8" s="1"/>
  <c r="PNQ1359" i="8"/>
  <c r="PNP1359" i="8"/>
  <c r="PNB1359" i="8"/>
  <c r="PNB1365" i="8" s="1"/>
  <c r="PNA1359" i="8"/>
  <c r="PMZ1359" i="8"/>
  <c r="PML1359" i="8"/>
  <c r="PML1365" i="8" s="1"/>
  <c r="PMK1359" i="8"/>
  <c r="PMJ1359" i="8"/>
  <c r="PLV1359" i="8"/>
  <c r="PLV1365" i="8" s="1"/>
  <c r="PLU1359" i="8"/>
  <c r="PLT1359" i="8"/>
  <c r="PLF1359" i="8"/>
  <c r="PLF1365" i="8" s="1"/>
  <c r="PLE1359" i="8"/>
  <c r="PLD1359" i="8"/>
  <c r="PKP1359" i="8"/>
  <c r="PKP1365" i="8" s="1"/>
  <c r="PKO1359" i="8"/>
  <c r="PKN1359" i="8"/>
  <c r="PJZ1359" i="8"/>
  <c r="PJZ1365" i="8" s="1"/>
  <c r="PJY1359" i="8"/>
  <c r="PJX1359" i="8"/>
  <c r="PJJ1359" i="8"/>
  <c r="PJJ1365" i="8" s="1"/>
  <c r="PJI1359" i="8"/>
  <c r="PJH1359" i="8"/>
  <c r="PIT1359" i="8"/>
  <c r="PIT1365" i="8" s="1"/>
  <c r="PIS1359" i="8"/>
  <c r="PIR1359" i="8"/>
  <c r="PID1359" i="8"/>
  <c r="PID1365" i="8" s="1"/>
  <c r="PIC1359" i="8"/>
  <c r="PIB1359" i="8"/>
  <c r="PHN1359" i="8"/>
  <c r="PHN1365" i="8" s="1"/>
  <c r="PHM1359" i="8"/>
  <c r="PHL1359" i="8"/>
  <c r="PGX1359" i="8"/>
  <c r="PGX1365" i="8" s="1"/>
  <c r="PGW1359" i="8"/>
  <c r="PGV1359" i="8"/>
  <c r="PGH1359" i="8"/>
  <c r="PGH1365" i="8" s="1"/>
  <c r="PGG1359" i="8"/>
  <c r="PGF1359" i="8"/>
  <c r="PFR1359" i="8"/>
  <c r="PFR1365" i="8" s="1"/>
  <c r="PFQ1359" i="8"/>
  <c r="PFP1359" i="8"/>
  <c r="PFB1359" i="8"/>
  <c r="PFB1365" i="8" s="1"/>
  <c r="PFA1359" i="8"/>
  <c r="PEZ1359" i="8"/>
  <c r="PEL1359" i="8"/>
  <c r="PEL1365" i="8" s="1"/>
  <c r="PEK1359" i="8"/>
  <c r="PEJ1359" i="8"/>
  <c r="PDV1359" i="8"/>
  <c r="PDV1365" i="8" s="1"/>
  <c r="PDU1359" i="8"/>
  <c r="PDT1359" i="8"/>
  <c r="PDF1359" i="8"/>
  <c r="PDF1365" i="8" s="1"/>
  <c r="PDE1359" i="8"/>
  <c r="PDD1359" i="8"/>
  <c r="PCP1359" i="8"/>
  <c r="PCP1365" i="8" s="1"/>
  <c r="PCO1359" i="8"/>
  <c r="PCN1359" i="8"/>
  <c r="PBZ1359" i="8"/>
  <c r="PBZ1365" i="8" s="1"/>
  <c r="PBY1359" i="8"/>
  <c r="PBX1359" i="8"/>
  <c r="PBJ1359" i="8"/>
  <c r="PBJ1365" i="8" s="1"/>
  <c r="PBI1359" i="8"/>
  <c r="PBH1359" i="8"/>
  <c r="PAT1359" i="8"/>
  <c r="PAT1365" i="8" s="1"/>
  <c r="PAS1359" i="8"/>
  <c r="PAR1359" i="8"/>
  <c r="PAD1359" i="8"/>
  <c r="PAD1365" i="8" s="1"/>
  <c r="PAC1359" i="8"/>
  <c r="PAB1359" i="8"/>
  <c r="OZN1359" i="8"/>
  <c r="OZN1365" i="8" s="1"/>
  <c r="OZM1359" i="8"/>
  <c r="OZL1359" i="8"/>
  <c r="OYX1359" i="8"/>
  <c r="OYX1365" i="8" s="1"/>
  <c r="OYW1359" i="8"/>
  <c r="OYV1359" i="8"/>
  <c r="OYH1359" i="8"/>
  <c r="OYH1365" i="8" s="1"/>
  <c r="OYG1359" i="8"/>
  <c r="OYF1359" i="8"/>
  <c r="OXR1359" i="8"/>
  <c r="OXR1365" i="8" s="1"/>
  <c r="OXQ1359" i="8"/>
  <c r="OXP1359" i="8"/>
  <c r="OXB1359" i="8"/>
  <c r="OXB1365" i="8" s="1"/>
  <c r="OXA1359" i="8"/>
  <c r="OWZ1359" i="8"/>
  <c r="OWL1359" i="8"/>
  <c r="OWL1365" i="8" s="1"/>
  <c r="OWK1359" i="8"/>
  <c r="OWJ1359" i="8"/>
  <c r="OVV1359" i="8"/>
  <c r="OVV1365" i="8" s="1"/>
  <c r="OVU1359" i="8"/>
  <c r="OVT1359" i="8"/>
  <c r="OVF1359" i="8"/>
  <c r="OVF1365" i="8" s="1"/>
  <c r="OVE1359" i="8"/>
  <c r="OVD1359" i="8"/>
  <c r="OUP1359" i="8"/>
  <c r="OUP1365" i="8" s="1"/>
  <c r="OUO1359" i="8"/>
  <c r="OUN1359" i="8"/>
  <c r="OTZ1359" i="8"/>
  <c r="OTZ1365" i="8" s="1"/>
  <c r="OTY1359" i="8"/>
  <c r="OTX1359" i="8"/>
  <c r="OTJ1359" i="8"/>
  <c r="OTJ1365" i="8" s="1"/>
  <c r="OTI1359" i="8"/>
  <c r="OTH1359" i="8"/>
  <c r="OST1359" i="8"/>
  <c r="OST1365" i="8" s="1"/>
  <c r="OSS1359" i="8"/>
  <c r="OSR1359" i="8"/>
  <c r="OSD1359" i="8"/>
  <c r="OSD1365" i="8" s="1"/>
  <c r="OSC1359" i="8"/>
  <c r="OSB1359" i="8"/>
  <c r="ORN1359" i="8"/>
  <c r="ORN1365" i="8" s="1"/>
  <c r="ORM1359" i="8"/>
  <c r="ORL1359" i="8"/>
  <c r="OQX1359" i="8"/>
  <c r="OQX1365" i="8" s="1"/>
  <c r="OQW1359" i="8"/>
  <c r="OQV1359" i="8"/>
  <c r="OQH1359" i="8"/>
  <c r="OQH1365" i="8" s="1"/>
  <c r="OQG1359" i="8"/>
  <c r="OQF1359" i="8"/>
  <c r="OPR1359" i="8"/>
  <c r="OPR1365" i="8" s="1"/>
  <c r="OPQ1359" i="8"/>
  <c r="OPP1359" i="8"/>
  <c r="OPB1359" i="8"/>
  <c r="OPB1365" i="8" s="1"/>
  <c r="OPA1359" i="8"/>
  <c r="OOZ1359" i="8"/>
  <c r="OOL1359" i="8"/>
  <c r="OOL1365" i="8" s="1"/>
  <c r="OOK1359" i="8"/>
  <c r="OOJ1359" i="8"/>
  <c r="ONV1359" i="8"/>
  <c r="ONV1365" i="8" s="1"/>
  <c r="ONU1359" i="8"/>
  <c r="ONT1359" i="8"/>
  <c r="ONF1359" i="8"/>
  <c r="ONF1365" i="8" s="1"/>
  <c r="ONE1359" i="8"/>
  <c r="OND1359" i="8"/>
  <c r="OMP1359" i="8"/>
  <c r="OMP1365" i="8" s="1"/>
  <c r="OMO1359" i="8"/>
  <c r="OMN1359" i="8"/>
  <c r="OLZ1359" i="8"/>
  <c r="OLZ1365" i="8" s="1"/>
  <c r="OLY1359" i="8"/>
  <c r="OLX1359" i="8"/>
  <c r="OLJ1359" i="8"/>
  <c r="OLJ1365" i="8" s="1"/>
  <c r="OLI1359" i="8"/>
  <c r="OLH1359" i="8"/>
  <c r="OKT1359" i="8"/>
  <c r="OKT1365" i="8" s="1"/>
  <c r="OKS1359" i="8"/>
  <c r="OKR1359" i="8"/>
  <c r="OKD1359" i="8"/>
  <c r="OKD1365" i="8" s="1"/>
  <c r="OKC1359" i="8"/>
  <c r="OKB1359" i="8"/>
  <c r="OJN1359" i="8"/>
  <c r="OJN1365" i="8" s="1"/>
  <c r="OJM1359" i="8"/>
  <c r="OJL1359" i="8"/>
  <c r="OIX1359" i="8"/>
  <c r="OIX1365" i="8" s="1"/>
  <c r="OIW1359" i="8"/>
  <c r="OIV1359" i="8"/>
  <c r="OIH1359" i="8"/>
  <c r="OIH1365" i="8" s="1"/>
  <c r="OIG1359" i="8"/>
  <c r="OIF1359" i="8"/>
  <c r="OHR1359" i="8"/>
  <c r="OHR1365" i="8" s="1"/>
  <c r="OHQ1359" i="8"/>
  <c r="OHP1359" i="8"/>
  <c r="OHB1359" i="8"/>
  <c r="OHB1365" i="8" s="1"/>
  <c r="OHA1359" i="8"/>
  <c r="OGZ1359" i="8"/>
  <c r="OGL1359" i="8"/>
  <c r="OGL1365" i="8" s="1"/>
  <c r="OGK1359" i="8"/>
  <c r="OGJ1359" i="8"/>
  <c r="OFV1359" i="8"/>
  <c r="OFV1365" i="8" s="1"/>
  <c r="OFU1359" i="8"/>
  <c r="OFT1359" i="8"/>
  <c r="OFF1359" i="8"/>
  <c r="OFF1365" i="8" s="1"/>
  <c r="OFE1359" i="8"/>
  <c r="OFD1359" i="8"/>
  <c r="OEP1359" i="8"/>
  <c r="OEP1365" i="8" s="1"/>
  <c r="OEO1359" i="8"/>
  <c r="OEN1359" i="8"/>
  <c r="ODZ1359" i="8"/>
  <c r="ODZ1365" i="8" s="1"/>
  <c r="ODY1359" i="8"/>
  <c r="ODX1359" i="8"/>
  <c r="ODJ1359" i="8"/>
  <c r="ODJ1365" i="8" s="1"/>
  <c r="ODI1359" i="8"/>
  <c r="ODH1359" i="8"/>
  <c r="OCT1359" i="8"/>
  <c r="OCT1365" i="8" s="1"/>
  <c r="OCS1359" i="8"/>
  <c r="OCR1359" i="8"/>
  <c r="OCD1359" i="8"/>
  <c r="OCD1365" i="8" s="1"/>
  <c r="OCC1359" i="8"/>
  <c r="OCB1359" i="8"/>
  <c r="OBN1359" i="8"/>
  <c r="OBN1365" i="8" s="1"/>
  <c r="OBM1359" i="8"/>
  <c r="OBL1359" i="8"/>
  <c r="OAX1359" i="8"/>
  <c r="OAX1365" i="8" s="1"/>
  <c r="OAW1359" i="8"/>
  <c r="OAV1359" i="8"/>
  <c r="OAH1359" i="8"/>
  <c r="OAH1365" i="8" s="1"/>
  <c r="OAG1359" i="8"/>
  <c r="OAF1359" i="8"/>
  <c r="NZR1359" i="8"/>
  <c r="NZR1365" i="8" s="1"/>
  <c r="NZQ1359" i="8"/>
  <c r="NZP1359" i="8"/>
  <c r="NZB1359" i="8"/>
  <c r="NZB1365" i="8" s="1"/>
  <c r="NZA1359" i="8"/>
  <c r="NYZ1359" i="8"/>
  <c r="NYL1359" i="8"/>
  <c r="NYL1365" i="8" s="1"/>
  <c r="NYK1359" i="8"/>
  <c r="NYJ1359" i="8"/>
  <c r="NXV1359" i="8"/>
  <c r="NXV1365" i="8" s="1"/>
  <c r="NXU1359" i="8"/>
  <c r="NXT1359" i="8"/>
  <c r="NXF1359" i="8"/>
  <c r="NXF1365" i="8" s="1"/>
  <c r="NXE1359" i="8"/>
  <c r="NXD1359" i="8"/>
  <c r="NWP1359" i="8"/>
  <c r="NWP1365" i="8" s="1"/>
  <c r="NWO1359" i="8"/>
  <c r="NWN1359" i="8"/>
  <c r="NVZ1359" i="8"/>
  <c r="NVZ1365" i="8" s="1"/>
  <c r="NVY1359" i="8"/>
  <c r="NVX1359" i="8"/>
  <c r="NVJ1359" i="8"/>
  <c r="NVJ1365" i="8" s="1"/>
  <c r="NVI1359" i="8"/>
  <c r="NVH1359" i="8"/>
  <c r="NUT1359" i="8"/>
  <c r="NUT1365" i="8" s="1"/>
  <c r="NUS1359" i="8"/>
  <c r="NUR1359" i="8"/>
  <c r="NUD1359" i="8"/>
  <c r="NUD1365" i="8" s="1"/>
  <c r="NUC1359" i="8"/>
  <c r="NUB1359" i="8"/>
  <c r="NTN1359" i="8"/>
  <c r="NTN1365" i="8" s="1"/>
  <c r="NTM1359" i="8"/>
  <c r="NTL1359" i="8"/>
  <c r="NSX1359" i="8"/>
  <c r="NSX1365" i="8" s="1"/>
  <c r="NSW1359" i="8"/>
  <c r="NSV1359" i="8"/>
  <c r="NSH1359" i="8"/>
  <c r="NSH1365" i="8" s="1"/>
  <c r="NSG1359" i="8"/>
  <c r="NSF1359" i="8"/>
  <c r="NRR1359" i="8"/>
  <c r="NRR1365" i="8" s="1"/>
  <c r="NRQ1359" i="8"/>
  <c r="NRP1359" i="8"/>
  <c r="NRB1359" i="8"/>
  <c r="NRB1365" i="8" s="1"/>
  <c r="NRA1359" i="8"/>
  <c r="NQZ1359" i="8"/>
  <c r="NQL1359" i="8"/>
  <c r="NQL1365" i="8" s="1"/>
  <c r="NQK1359" i="8"/>
  <c r="NQJ1359" i="8"/>
  <c r="NPV1359" i="8"/>
  <c r="NPV1365" i="8" s="1"/>
  <c r="NPU1359" i="8"/>
  <c r="NPT1359" i="8"/>
  <c r="NPF1359" i="8"/>
  <c r="NPF1365" i="8" s="1"/>
  <c r="NPE1359" i="8"/>
  <c r="NPD1359" i="8"/>
  <c r="NOP1359" i="8"/>
  <c r="NOP1365" i="8" s="1"/>
  <c r="NOO1359" i="8"/>
  <c r="NON1359" i="8"/>
  <c r="NNZ1359" i="8"/>
  <c r="NNZ1365" i="8" s="1"/>
  <c r="NNY1359" i="8"/>
  <c r="NNX1359" i="8"/>
  <c r="NNJ1359" i="8"/>
  <c r="NNJ1365" i="8" s="1"/>
  <c r="NNI1359" i="8"/>
  <c r="NNH1359" i="8"/>
  <c r="NMT1359" i="8"/>
  <c r="NMT1365" i="8" s="1"/>
  <c r="NMS1359" i="8"/>
  <c r="NMR1359" i="8"/>
  <c r="NMD1359" i="8"/>
  <c r="NMD1365" i="8" s="1"/>
  <c r="NMC1359" i="8"/>
  <c r="NMB1359" i="8"/>
  <c r="NLN1359" i="8"/>
  <c r="NLN1365" i="8" s="1"/>
  <c r="NLM1359" i="8"/>
  <c r="NLL1359" i="8"/>
  <c r="NKX1359" i="8"/>
  <c r="NKX1365" i="8" s="1"/>
  <c r="NKW1359" i="8"/>
  <c r="NKV1359" i="8"/>
  <c r="NKH1359" i="8"/>
  <c r="NKH1365" i="8" s="1"/>
  <c r="NKG1359" i="8"/>
  <c r="NKF1359" i="8"/>
  <c r="NJR1359" i="8"/>
  <c r="NJR1365" i="8" s="1"/>
  <c r="NJQ1359" i="8"/>
  <c r="NJP1359" i="8"/>
  <c r="NJB1359" i="8"/>
  <c r="NJB1365" i="8" s="1"/>
  <c r="NJA1359" i="8"/>
  <c r="NIZ1359" i="8"/>
  <c r="NIL1359" i="8"/>
  <c r="NIL1365" i="8" s="1"/>
  <c r="NIK1359" i="8"/>
  <c r="NIJ1359" i="8"/>
  <c r="NHV1359" i="8"/>
  <c r="NHV1365" i="8" s="1"/>
  <c r="NHU1359" i="8"/>
  <c r="NHT1359" i="8"/>
  <c r="NHF1359" i="8"/>
  <c r="NHF1365" i="8" s="1"/>
  <c r="NHE1359" i="8"/>
  <c r="NHD1359" i="8"/>
  <c r="NGP1359" i="8"/>
  <c r="NGP1365" i="8" s="1"/>
  <c r="NGO1359" i="8"/>
  <c r="NGN1359" i="8"/>
  <c r="NFZ1359" i="8"/>
  <c r="NFZ1365" i="8" s="1"/>
  <c r="NFY1359" i="8"/>
  <c r="NFX1359" i="8"/>
  <c r="NFJ1359" i="8"/>
  <c r="NFJ1365" i="8" s="1"/>
  <c r="NFI1359" i="8"/>
  <c r="NFH1359" i="8"/>
  <c r="NET1359" i="8"/>
  <c r="NET1365" i="8" s="1"/>
  <c r="NES1359" i="8"/>
  <c r="NER1359" i="8"/>
  <c r="NED1359" i="8"/>
  <c r="NED1365" i="8" s="1"/>
  <c r="NEC1359" i="8"/>
  <c r="NEB1359" i="8"/>
  <c r="NDN1359" i="8"/>
  <c r="NDN1365" i="8" s="1"/>
  <c r="NDM1359" i="8"/>
  <c r="NDL1359" i="8"/>
  <c r="NCX1359" i="8"/>
  <c r="NCX1365" i="8" s="1"/>
  <c r="NCW1359" i="8"/>
  <c r="NCV1359" i="8"/>
  <c r="NCH1359" i="8"/>
  <c r="NCH1365" i="8" s="1"/>
  <c r="NCG1359" i="8"/>
  <c r="NCF1359" i="8"/>
  <c r="NBR1359" i="8"/>
  <c r="NBR1365" i="8" s="1"/>
  <c r="NBQ1359" i="8"/>
  <c r="NBP1359" i="8"/>
  <c r="NBB1359" i="8"/>
  <c r="NBB1365" i="8" s="1"/>
  <c r="NBA1359" i="8"/>
  <c r="NAZ1359" i="8"/>
  <c r="NAL1359" i="8"/>
  <c r="NAL1365" i="8" s="1"/>
  <c r="NAK1359" i="8"/>
  <c r="NAJ1359" i="8"/>
  <c r="MZV1359" i="8"/>
  <c r="MZV1365" i="8" s="1"/>
  <c r="MZU1359" i="8"/>
  <c r="MZT1359" i="8"/>
  <c r="MZF1359" i="8"/>
  <c r="MZF1365" i="8" s="1"/>
  <c r="MZE1359" i="8"/>
  <c r="MZD1359" i="8"/>
  <c r="MYP1359" i="8"/>
  <c r="MYP1365" i="8" s="1"/>
  <c r="MYO1359" i="8"/>
  <c r="MYN1359" i="8"/>
  <c r="MXZ1359" i="8"/>
  <c r="MXZ1365" i="8" s="1"/>
  <c r="MXY1359" i="8"/>
  <c r="MXX1359" i="8"/>
  <c r="MXJ1359" i="8"/>
  <c r="MXJ1365" i="8" s="1"/>
  <c r="MXI1359" i="8"/>
  <c r="MXH1359" i="8"/>
  <c r="MWT1359" i="8"/>
  <c r="MWT1365" i="8" s="1"/>
  <c r="MWS1359" i="8"/>
  <c r="MWR1359" i="8"/>
  <c r="MWD1359" i="8"/>
  <c r="MWD1365" i="8" s="1"/>
  <c r="MWC1359" i="8"/>
  <c r="MWB1359" i="8"/>
  <c r="MVN1359" i="8"/>
  <c r="MVN1365" i="8" s="1"/>
  <c r="MVM1359" i="8"/>
  <c r="MVL1359" i="8"/>
  <c r="MUX1359" i="8"/>
  <c r="MUX1365" i="8" s="1"/>
  <c r="MUW1359" i="8"/>
  <c r="MUV1359" i="8"/>
  <c r="MUH1359" i="8"/>
  <c r="MUH1365" i="8" s="1"/>
  <c r="MUG1359" i="8"/>
  <c r="MUF1359" i="8"/>
  <c r="MTR1359" i="8"/>
  <c r="MTR1365" i="8" s="1"/>
  <c r="MTQ1359" i="8"/>
  <c r="MTP1359" i="8"/>
  <c r="MTB1359" i="8"/>
  <c r="MTB1365" i="8" s="1"/>
  <c r="MTA1359" i="8"/>
  <c r="MSZ1359" i="8"/>
  <c r="MSL1359" i="8"/>
  <c r="MSL1365" i="8" s="1"/>
  <c r="MSK1359" i="8"/>
  <c r="MSJ1359" i="8"/>
  <c r="MRV1359" i="8"/>
  <c r="MRV1365" i="8" s="1"/>
  <c r="MRU1359" i="8"/>
  <c r="MRT1359" i="8"/>
  <c r="MRF1359" i="8"/>
  <c r="MRF1365" i="8" s="1"/>
  <c r="MRE1359" i="8"/>
  <c r="MRD1359" i="8"/>
  <c r="MQP1359" i="8"/>
  <c r="MQP1365" i="8" s="1"/>
  <c r="MQO1359" i="8"/>
  <c r="MQN1359" i="8"/>
  <c r="MPZ1359" i="8"/>
  <c r="MPZ1365" i="8" s="1"/>
  <c r="MPY1359" i="8"/>
  <c r="MPX1359" i="8"/>
  <c r="MPJ1359" i="8"/>
  <c r="MPJ1365" i="8" s="1"/>
  <c r="MPI1359" i="8"/>
  <c r="MPH1359" i="8"/>
  <c r="MOT1359" i="8"/>
  <c r="MOT1365" i="8" s="1"/>
  <c r="MOS1359" i="8"/>
  <c r="MOR1359" i="8"/>
  <c r="MOD1359" i="8"/>
  <c r="MOD1365" i="8" s="1"/>
  <c r="MOC1359" i="8"/>
  <c r="MOB1359" i="8"/>
  <c r="MNN1359" i="8"/>
  <c r="MNN1365" i="8" s="1"/>
  <c r="MNM1359" i="8"/>
  <c r="MNL1359" i="8"/>
  <c r="MMX1359" i="8"/>
  <c r="MMX1365" i="8" s="1"/>
  <c r="MMW1359" i="8"/>
  <c r="MMV1359" i="8"/>
  <c r="MMH1359" i="8"/>
  <c r="MMH1365" i="8" s="1"/>
  <c r="MMG1359" i="8"/>
  <c r="MMF1359" i="8"/>
  <c r="MLR1359" i="8"/>
  <c r="MLR1365" i="8" s="1"/>
  <c r="MLQ1359" i="8"/>
  <c r="MLP1359" i="8"/>
  <c r="MLB1359" i="8"/>
  <c r="MLB1365" i="8" s="1"/>
  <c r="MLA1359" i="8"/>
  <c r="MKZ1359" i="8"/>
  <c r="MKL1359" i="8"/>
  <c r="MKL1365" i="8" s="1"/>
  <c r="MKK1359" i="8"/>
  <c r="MKJ1359" i="8"/>
  <c r="MJV1359" i="8"/>
  <c r="MJV1365" i="8" s="1"/>
  <c r="MJU1359" i="8"/>
  <c r="MJT1359" i="8"/>
  <c r="MJF1359" i="8"/>
  <c r="MJF1365" i="8" s="1"/>
  <c r="MJE1359" i="8"/>
  <c r="MJD1359" i="8"/>
  <c r="MIP1359" i="8"/>
  <c r="MIP1365" i="8" s="1"/>
  <c r="MIO1359" i="8"/>
  <c r="MIN1359" i="8"/>
  <c r="MHZ1359" i="8"/>
  <c r="MHZ1365" i="8" s="1"/>
  <c r="MHY1359" i="8"/>
  <c r="MHX1359" i="8"/>
  <c r="MHJ1359" i="8"/>
  <c r="MHJ1365" i="8" s="1"/>
  <c r="MHI1359" i="8"/>
  <c r="MHH1359" i="8"/>
  <c r="MGT1359" i="8"/>
  <c r="MGT1365" i="8" s="1"/>
  <c r="MGS1359" i="8"/>
  <c r="MGR1359" i="8"/>
  <c r="MGD1359" i="8"/>
  <c r="MGD1365" i="8" s="1"/>
  <c r="MGC1359" i="8"/>
  <c r="MGB1359" i="8"/>
  <c r="MFN1359" i="8"/>
  <c r="MFN1365" i="8" s="1"/>
  <c r="MFM1359" i="8"/>
  <c r="MFL1359" i="8"/>
  <c r="MEX1359" i="8"/>
  <c r="MEX1365" i="8" s="1"/>
  <c r="MEW1359" i="8"/>
  <c r="MEV1359" i="8"/>
  <c r="MEH1359" i="8"/>
  <c r="MEH1365" i="8" s="1"/>
  <c r="MEG1359" i="8"/>
  <c r="MEF1359" i="8"/>
  <c r="MDR1359" i="8"/>
  <c r="MDR1365" i="8" s="1"/>
  <c r="MDQ1359" i="8"/>
  <c r="MDP1359" i="8"/>
  <c r="MDB1359" i="8"/>
  <c r="MDB1365" i="8" s="1"/>
  <c r="MDA1359" i="8"/>
  <c r="MCZ1359" i="8"/>
  <c r="MCL1359" i="8"/>
  <c r="MCL1365" i="8" s="1"/>
  <c r="MCK1359" i="8"/>
  <c r="MCJ1359" i="8"/>
  <c r="MBV1359" i="8"/>
  <c r="MBV1365" i="8" s="1"/>
  <c r="MBU1359" i="8"/>
  <c r="MBT1359" i="8"/>
  <c r="MBF1359" i="8"/>
  <c r="MBF1365" i="8" s="1"/>
  <c r="MBE1359" i="8"/>
  <c r="MBD1359" i="8"/>
  <c r="MAP1359" i="8"/>
  <c r="MAP1365" i="8" s="1"/>
  <c r="MAO1359" i="8"/>
  <c r="MAN1359" i="8"/>
  <c r="LZZ1359" i="8"/>
  <c r="LZZ1365" i="8" s="1"/>
  <c r="LZY1359" i="8"/>
  <c r="LZX1359" i="8"/>
  <c r="LZJ1359" i="8"/>
  <c r="LZJ1365" i="8" s="1"/>
  <c r="LZI1359" i="8"/>
  <c r="LZH1359" i="8"/>
  <c r="LYT1359" i="8"/>
  <c r="LYT1365" i="8" s="1"/>
  <c r="LYS1359" i="8"/>
  <c r="LYR1359" i="8"/>
  <c r="LYD1359" i="8"/>
  <c r="LYD1365" i="8" s="1"/>
  <c r="LYC1359" i="8"/>
  <c r="LYB1359" i="8"/>
  <c r="LXN1359" i="8"/>
  <c r="LXN1365" i="8" s="1"/>
  <c r="LXM1359" i="8"/>
  <c r="LXL1359" i="8"/>
  <c r="LWX1359" i="8"/>
  <c r="LWX1365" i="8" s="1"/>
  <c r="LWW1359" i="8"/>
  <c r="LWV1359" i="8"/>
  <c r="LWH1359" i="8"/>
  <c r="LWH1365" i="8" s="1"/>
  <c r="LWG1359" i="8"/>
  <c r="LWF1359" i="8"/>
  <c r="LVR1359" i="8"/>
  <c r="LVR1365" i="8" s="1"/>
  <c r="LVQ1359" i="8"/>
  <c r="LVP1359" i="8"/>
  <c r="LVB1359" i="8"/>
  <c r="LVB1365" i="8" s="1"/>
  <c r="LVA1359" i="8"/>
  <c r="LUZ1359" i="8"/>
  <c r="LUL1359" i="8"/>
  <c r="LUL1365" i="8" s="1"/>
  <c r="LUK1359" i="8"/>
  <c r="LUJ1359" i="8"/>
  <c r="LTV1359" i="8"/>
  <c r="LTV1365" i="8" s="1"/>
  <c r="LTU1359" i="8"/>
  <c r="LTT1359" i="8"/>
  <c r="LTF1359" i="8"/>
  <c r="LTF1365" i="8" s="1"/>
  <c r="LTE1359" i="8"/>
  <c r="LTD1359" i="8"/>
  <c r="LSP1359" i="8"/>
  <c r="LSP1365" i="8" s="1"/>
  <c r="LSO1359" i="8"/>
  <c r="LSN1359" i="8"/>
  <c r="LRZ1359" i="8"/>
  <c r="LRZ1365" i="8" s="1"/>
  <c r="LRY1359" i="8"/>
  <c r="LRX1359" i="8"/>
  <c r="LRJ1359" i="8"/>
  <c r="LRJ1365" i="8" s="1"/>
  <c r="LRI1359" i="8"/>
  <c r="LRH1359" i="8"/>
  <c r="LQT1359" i="8"/>
  <c r="LQT1365" i="8" s="1"/>
  <c r="LQS1359" i="8"/>
  <c r="LQR1359" i="8"/>
  <c r="LQD1359" i="8"/>
  <c r="LQD1365" i="8" s="1"/>
  <c r="LQC1359" i="8"/>
  <c r="LQB1359" i="8"/>
  <c r="LPN1359" i="8"/>
  <c r="LPN1365" i="8" s="1"/>
  <c r="LPM1359" i="8"/>
  <c r="LPL1359" i="8"/>
  <c r="LOX1359" i="8"/>
  <c r="LOX1365" i="8" s="1"/>
  <c r="LOW1359" i="8"/>
  <c r="LOV1359" i="8"/>
  <c r="LOH1359" i="8"/>
  <c r="LOH1365" i="8" s="1"/>
  <c r="LOG1359" i="8"/>
  <c r="LOF1359" i="8"/>
  <c r="LNR1359" i="8"/>
  <c r="LNR1365" i="8" s="1"/>
  <c r="LNQ1359" i="8"/>
  <c r="LNP1359" i="8"/>
  <c r="LNB1359" i="8"/>
  <c r="LNB1365" i="8" s="1"/>
  <c r="LNA1359" i="8"/>
  <c r="LMZ1359" i="8"/>
  <c r="LML1359" i="8"/>
  <c r="LML1365" i="8" s="1"/>
  <c r="LMK1359" i="8"/>
  <c r="LMJ1359" i="8"/>
  <c r="LLV1359" i="8"/>
  <c r="LLV1365" i="8" s="1"/>
  <c r="LLU1359" i="8"/>
  <c r="LLT1359" i="8"/>
  <c r="LLF1359" i="8"/>
  <c r="LLF1365" i="8" s="1"/>
  <c r="LLE1359" i="8"/>
  <c r="LLD1359" i="8"/>
  <c r="LKP1359" i="8"/>
  <c r="LKP1365" i="8" s="1"/>
  <c r="LKO1359" i="8"/>
  <c r="LKN1359" i="8"/>
  <c r="LJZ1359" i="8"/>
  <c r="LJZ1365" i="8" s="1"/>
  <c r="LJY1359" i="8"/>
  <c r="LJX1359" i="8"/>
  <c r="LJJ1359" i="8"/>
  <c r="LJJ1365" i="8" s="1"/>
  <c r="LJI1359" i="8"/>
  <c r="LJH1359" i="8"/>
  <c r="LIT1359" i="8"/>
  <c r="LIT1365" i="8" s="1"/>
  <c r="LIS1359" i="8"/>
  <c r="LIR1359" i="8"/>
  <c r="LID1359" i="8"/>
  <c r="LID1365" i="8" s="1"/>
  <c r="LIC1359" i="8"/>
  <c r="LIB1359" i="8"/>
  <c r="LHN1359" i="8"/>
  <c r="LHN1365" i="8" s="1"/>
  <c r="LHM1359" i="8"/>
  <c r="LHL1359" i="8"/>
  <c r="LGX1359" i="8"/>
  <c r="LGX1365" i="8" s="1"/>
  <c r="LGW1359" i="8"/>
  <c r="LGV1359" i="8"/>
  <c r="LGH1359" i="8"/>
  <c r="LGH1365" i="8" s="1"/>
  <c r="LGG1359" i="8"/>
  <c r="LGF1359" i="8"/>
  <c r="LFR1359" i="8"/>
  <c r="LFR1365" i="8" s="1"/>
  <c r="LFQ1359" i="8"/>
  <c r="LFP1359" i="8"/>
  <c r="LFB1359" i="8"/>
  <c r="LFB1365" i="8" s="1"/>
  <c r="LFA1359" i="8"/>
  <c r="LEZ1359" i="8"/>
  <c r="LEL1359" i="8"/>
  <c r="LEL1365" i="8" s="1"/>
  <c r="LEK1359" i="8"/>
  <c r="LEJ1359" i="8"/>
  <c r="LDV1359" i="8"/>
  <c r="LDV1365" i="8" s="1"/>
  <c r="LDU1359" i="8"/>
  <c r="LDT1359" i="8"/>
  <c r="LDF1359" i="8"/>
  <c r="LDF1365" i="8" s="1"/>
  <c r="LDE1359" i="8"/>
  <c r="LDD1359" i="8"/>
  <c r="LCP1359" i="8"/>
  <c r="LCP1365" i="8" s="1"/>
  <c r="LCO1359" i="8"/>
  <c r="LCN1359" i="8"/>
  <c r="LBZ1359" i="8"/>
  <c r="LBZ1365" i="8" s="1"/>
  <c r="LBY1359" i="8"/>
  <c r="LBX1359" i="8"/>
  <c r="LBJ1359" i="8"/>
  <c r="LBJ1365" i="8" s="1"/>
  <c r="LBI1359" i="8"/>
  <c r="LBH1359" i="8"/>
  <c r="LAT1359" i="8"/>
  <c r="LAT1365" i="8" s="1"/>
  <c r="LAS1359" i="8"/>
  <c r="LAR1359" i="8"/>
  <c r="LAD1359" i="8"/>
  <c r="LAD1365" i="8" s="1"/>
  <c r="LAC1359" i="8"/>
  <c r="LAB1359" i="8"/>
  <c r="KZN1359" i="8"/>
  <c r="KZN1365" i="8" s="1"/>
  <c r="KZM1359" i="8"/>
  <c r="KZL1359" i="8"/>
  <c r="KYX1359" i="8"/>
  <c r="KYX1365" i="8" s="1"/>
  <c r="KYW1359" i="8"/>
  <c r="KYV1359" i="8"/>
  <c r="KYH1359" i="8"/>
  <c r="KYH1365" i="8" s="1"/>
  <c r="KYG1359" i="8"/>
  <c r="KYF1359" i="8"/>
  <c r="KXR1359" i="8"/>
  <c r="KXR1365" i="8" s="1"/>
  <c r="KXQ1359" i="8"/>
  <c r="KXP1359" i="8"/>
  <c r="KXB1359" i="8"/>
  <c r="KXB1365" i="8" s="1"/>
  <c r="KXA1359" i="8"/>
  <c r="KWZ1359" i="8"/>
  <c r="KWL1359" i="8"/>
  <c r="KWL1365" i="8" s="1"/>
  <c r="KWK1359" i="8"/>
  <c r="KWJ1359" i="8"/>
  <c r="KVV1359" i="8"/>
  <c r="KVV1365" i="8" s="1"/>
  <c r="KVU1359" i="8"/>
  <c r="KVT1359" i="8"/>
  <c r="KVF1359" i="8"/>
  <c r="KVF1365" i="8" s="1"/>
  <c r="KVE1359" i="8"/>
  <c r="KVD1359" i="8"/>
  <c r="KUP1359" i="8"/>
  <c r="KUP1365" i="8" s="1"/>
  <c r="KUO1359" i="8"/>
  <c r="KUN1359" i="8"/>
  <c r="KTZ1359" i="8"/>
  <c r="KTZ1365" i="8" s="1"/>
  <c r="KTY1359" i="8"/>
  <c r="KTX1359" i="8"/>
  <c r="KTJ1359" i="8"/>
  <c r="KTJ1365" i="8" s="1"/>
  <c r="KTI1359" i="8"/>
  <c r="KTH1359" i="8"/>
  <c r="KST1359" i="8"/>
  <c r="KST1365" i="8" s="1"/>
  <c r="KSS1359" i="8"/>
  <c r="KSR1359" i="8"/>
  <c r="KSD1359" i="8"/>
  <c r="KSD1365" i="8" s="1"/>
  <c r="KSC1359" i="8"/>
  <c r="KSB1359" i="8"/>
  <c r="KRN1359" i="8"/>
  <c r="KRN1365" i="8" s="1"/>
  <c r="KRM1359" i="8"/>
  <c r="KRL1359" i="8"/>
  <c r="KQX1359" i="8"/>
  <c r="KQX1365" i="8" s="1"/>
  <c r="KQW1359" i="8"/>
  <c r="KQV1359" i="8"/>
  <c r="KQH1359" i="8"/>
  <c r="KQH1365" i="8" s="1"/>
  <c r="KQG1359" i="8"/>
  <c r="KQF1359" i="8"/>
  <c r="KPR1359" i="8"/>
  <c r="KPR1365" i="8" s="1"/>
  <c r="KPQ1359" i="8"/>
  <c r="KPP1359" i="8"/>
  <c r="KPB1359" i="8"/>
  <c r="KPB1365" i="8" s="1"/>
  <c r="KPA1359" i="8"/>
  <c r="KOZ1359" i="8"/>
  <c r="KOL1359" i="8"/>
  <c r="KOL1365" i="8" s="1"/>
  <c r="KOK1359" i="8"/>
  <c r="KOJ1359" i="8"/>
  <c r="KNV1359" i="8"/>
  <c r="KNV1365" i="8" s="1"/>
  <c r="KNU1359" i="8"/>
  <c r="KNT1359" i="8"/>
  <c r="KNF1359" i="8"/>
  <c r="KNF1365" i="8" s="1"/>
  <c r="KNE1359" i="8"/>
  <c r="KND1359" i="8"/>
  <c r="KMP1359" i="8"/>
  <c r="KMP1365" i="8" s="1"/>
  <c r="KMO1359" i="8"/>
  <c r="KMN1359" i="8"/>
  <c r="KLZ1359" i="8"/>
  <c r="KLZ1365" i="8" s="1"/>
  <c r="KLY1359" i="8"/>
  <c r="KLX1359" i="8"/>
  <c r="KLJ1359" i="8"/>
  <c r="KLJ1365" i="8" s="1"/>
  <c r="KLI1359" i="8"/>
  <c r="KLH1359" i="8"/>
  <c r="KKT1359" i="8"/>
  <c r="KKT1365" i="8" s="1"/>
  <c r="KKS1359" i="8"/>
  <c r="KKR1359" i="8"/>
  <c r="KKD1359" i="8"/>
  <c r="KKD1365" i="8" s="1"/>
  <c r="KKC1359" i="8"/>
  <c r="KKB1359" i="8"/>
  <c r="KJN1359" i="8"/>
  <c r="KJN1365" i="8" s="1"/>
  <c r="KJM1359" i="8"/>
  <c r="KJL1359" i="8"/>
  <c r="KIX1359" i="8"/>
  <c r="KIX1365" i="8" s="1"/>
  <c r="KIW1359" i="8"/>
  <c r="KIV1359" i="8"/>
  <c r="KIH1359" i="8"/>
  <c r="KIH1365" i="8" s="1"/>
  <c r="KIG1359" i="8"/>
  <c r="KIF1359" i="8"/>
  <c r="KHR1359" i="8"/>
  <c r="KHR1365" i="8" s="1"/>
  <c r="KHQ1359" i="8"/>
  <c r="KHP1359" i="8"/>
  <c r="KHB1359" i="8"/>
  <c r="KHB1365" i="8" s="1"/>
  <c r="KHA1359" i="8"/>
  <c r="KGZ1359" i="8"/>
  <c r="KGL1359" i="8"/>
  <c r="KGL1365" i="8" s="1"/>
  <c r="KGK1359" i="8"/>
  <c r="KGJ1359" i="8"/>
  <c r="KFV1359" i="8"/>
  <c r="KFV1365" i="8" s="1"/>
  <c r="KFU1359" i="8"/>
  <c r="KFT1359" i="8"/>
  <c r="KFF1359" i="8"/>
  <c r="KFF1365" i="8" s="1"/>
  <c r="KFE1359" i="8"/>
  <c r="KFD1359" i="8"/>
  <c r="KEP1359" i="8"/>
  <c r="KEP1365" i="8" s="1"/>
  <c r="KEO1359" i="8"/>
  <c r="KEN1359" i="8"/>
  <c r="KDZ1359" i="8"/>
  <c r="KDZ1365" i="8" s="1"/>
  <c r="KDY1359" i="8"/>
  <c r="KDX1359" i="8"/>
  <c r="KDJ1359" i="8"/>
  <c r="KDJ1365" i="8" s="1"/>
  <c r="KDI1359" i="8"/>
  <c r="KDH1359" i="8"/>
  <c r="KCT1359" i="8"/>
  <c r="KCT1365" i="8" s="1"/>
  <c r="KCS1359" i="8"/>
  <c r="KCR1359" i="8"/>
  <c r="KCD1359" i="8"/>
  <c r="KCD1365" i="8" s="1"/>
  <c r="KCC1359" i="8"/>
  <c r="KCB1359" i="8"/>
  <c r="KBN1359" i="8"/>
  <c r="KBN1365" i="8" s="1"/>
  <c r="KBM1359" i="8"/>
  <c r="KBL1359" i="8"/>
  <c r="KAX1359" i="8"/>
  <c r="KAX1365" i="8" s="1"/>
  <c r="KAW1359" i="8"/>
  <c r="KAV1359" i="8"/>
  <c r="KAH1359" i="8"/>
  <c r="KAH1365" i="8" s="1"/>
  <c r="KAG1359" i="8"/>
  <c r="KAF1359" i="8"/>
  <c r="JZR1359" i="8"/>
  <c r="JZR1365" i="8" s="1"/>
  <c r="JZQ1359" i="8"/>
  <c r="JZP1359" i="8"/>
  <c r="JZB1359" i="8"/>
  <c r="JZB1365" i="8" s="1"/>
  <c r="JZA1359" i="8"/>
  <c r="JYZ1359" i="8"/>
  <c r="JYL1359" i="8"/>
  <c r="JYL1365" i="8" s="1"/>
  <c r="JYK1359" i="8"/>
  <c r="JYJ1359" i="8"/>
  <c r="JXV1359" i="8"/>
  <c r="JXV1365" i="8" s="1"/>
  <c r="JXU1359" i="8"/>
  <c r="JXT1359" i="8"/>
  <c r="JXF1359" i="8"/>
  <c r="JXF1365" i="8" s="1"/>
  <c r="JXE1359" i="8"/>
  <c r="JXD1359" i="8"/>
  <c r="JWP1359" i="8"/>
  <c r="JWP1365" i="8" s="1"/>
  <c r="JWO1359" i="8"/>
  <c r="JWN1359" i="8"/>
  <c r="JVZ1359" i="8"/>
  <c r="JVZ1365" i="8" s="1"/>
  <c r="JVY1359" i="8"/>
  <c r="JVX1359" i="8"/>
  <c r="JVJ1359" i="8"/>
  <c r="JVJ1365" i="8" s="1"/>
  <c r="JVI1359" i="8"/>
  <c r="JVH1359" i="8"/>
  <c r="JUT1359" i="8"/>
  <c r="JUT1365" i="8" s="1"/>
  <c r="JUS1359" i="8"/>
  <c r="JUR1359" i="8"/>
  <c r="JUD1359" i="8"/>
  <c r="JUD1365" i="8" s="1"/>
  <c r="JUC1359" i="8"/>
  <c r="JUB1359" i="8"/>
  <c r="JTN1359" i="8"/>
  <c r="JTN1365" i="8" s="1"/>
  <c r="JTM1359" i="8"/>
  <c r="JTL1359" i="8"/>
  <c r="JSX1359" i="8"/>
  <c r="JSX1365" i="8" s="1"/>
  <c r="JSW1359" i="8"/>
  <c r="JSV1359" i="8"/>
  <c r="JSH1359" i="8"/>
  <c r="JSH1365" i="8" s="1"/>
  <c r="JSG1359" i="8"/>
  <c r="JSF1359" i="8"/>
  <c r="JRR1359" i="8"/>
  <c r="JRR1365" i="8" s="1"/>
  <c r="JRQ1359" i="8"/>
  <c r="JRP1359" i="8"/>
  <c r="JRB1359" i="8"/>
  <c r="JRB1365" i="8" s="1"/>
  <c r="JRA1359" i="8"/>
  <c r="JQZ1359" i="8"/>
  <c r="JQL1359" i="8"/>
  <c r="JQL1365" i="8" s="1"/>
  <c r="JQK1359" i="8"/>
  <c r="JQJ1359" i="8"/>
  <c r="JPV1359" i="8"/>
  <c r="JPV1365" i="8" s="1"/>
  <c r="JPU1359" i="8"/>
  <c r="JPT1359" i="8"/>
  <c r="JPF1359" i="8"/>
  <c r="JPF1365" i="8" s="1"/>
  <c r="JPE1359" i="8"/>
  <c r="JPD1359" i="8"/>
  <c r="JOP1359" i="8"/>
  <c r="JOP1365" i="8" s="1"/>
  <c r="JOO1359" i="8"/>
  <c r="JON1359" i="8"/>
  <c r="JNZ1359" i="8"/>
  <c r="JNZ1365" i="8" s="1"/>
  <c r="JNY1359" i="8"/>
  <c r="JNX1359" i="8"/>
  <c r="JNJ1359" i="8"/>
  <c r="JNJ1365" i="8" s="1"/>
  <c r="JNI1359" i="8"/>
  <c r="JNH1359" i="8"/>
  <c r="JMT1359" i="8"/>
  <c r="JMT1365" i="8" s="1"/>
  <c r="JMS1359" i="8"/>
  <c r="JMR1359" i="8"/>
  <c r="JMD1359" i="8"/>
  <c r="JMD1365" i="8" s="1"/>
  <c r="JMC1359" i="8"/>
  <c r="JMB1359" i="8"/>
  <c r="JLN1359" i="8"/>
  <c r="JLN1365" i="8" s="1"/>
  <c r="JLM1359" i="8"/>
  <c r="JLL1359" i="8"/>
  <c r="JKX1359" i="8"/>
  <c r="JKX1365" i="8" s="1"/>
  <c r="JKW1359" i="8"/>
  <c r="JKV1359" i="8"/>
  <c r="JKH1359" i="8"/>
  <c r="JKH1365" i="8" s="1"/>
  <c r="JKG1359" i="8"/>
  <c r="JKF1359" i="8"/>
  <c r="JJR1359" i="8"/>
  <c r="JJR1365" i="8" s="1"/>
  <c r="JJQ1359" i="8"/>
  <c r="JJP1359" i="8"/>
  <c r="JJB1359" i="8"/>
  <c r="JJB1365" i="8" s="1"/>
  <c r="JJA1359" i="8"/>
  <c r="JIZ1359" i="8"/>
  <c r="JIL1359" i="8"/>
  <c r="JIL1365" i="8" s="1"/>
  <c r="JIK1359" i="8"/>
  <c r="JIJ1359" i="8"/>
  <c r="JHV1359" i="8"/>
  <c r="JHV1365" i="8" s="1"/>
  <c r="JHU1359" i="8"/>
  <c r="JHT1359" i="8"/>
  <c r="JHF1359" i="8"/>
  <c r="JHF1365" i="8" s="1"/>
  <c r="JHE1359" i="8"/>
  <c r="JHD1359" i="8"/>
  <c r="JGP1359" i="8"/>
  <c r="JGP1365" i="8" s="1"/>
  <c r="JGO1359" i="8"/>
  <c r="JGN1359" i="8"/>
  <c r="JFZ1359" i="8"/>
  <c r="JFZ1365" i="8" s="1"/>
  <c r="JFY1359" i="8"/>
  <c r="JFX1359" i="8"/>
  <c r="JFJ1359" i="8"/>
  <c r="JFJ1365" i="8" s="1"/>
  <c r="JFI1359" i="8"/>
  <c r="JFH1359" i="8"/>
  <c r="JET1359" i="8"/>
  <c r="JET1365" i="8" s="1"/>
  <c r="JES1359" i="8"/>
  <c r="JER1359" i="8"/>
  <c r="JED1359" i="8"/>
  <c r="JED1365" i="8" s="1"/>
  <c r="JEC1359" i="8"/>
  <c r="JEB1359" i="8"/>
  <c r="JDN1359" i="8"/>
  <c r="JDN1365" i="8" s="1"/>
  <c r="JDM1359" i="8"/>
  <c r="JDL1359" i="8"/>
  <c r="JCX1359" i="8"/>
  <c r="JCX1365" i="8" s="1"/>
  <c r="JCW1359" i="8"/>
  <c r="JCV1359" i="8"/>
  <c r="JCH1359" i="8"/>
  <c r="JCH1365" i="8" s="1"/>
  <c r="JCG1359" i="8"/>
  <c r="JCF1359" i="8"/>
  <c r="JBR1359" i="8"/>
  <c r="JBR1365" i="8" s="1"/>
  <c r="JBQ1359" i="8"/>
  <c r="JBP1359" i="8"/>
  <c r="JBB1359" i="8"/>
  <c r="JBB1365" i="8" s="1"/>
  <c r="JBA1359" i="8"/>
  <c r="JAZ1359" i="8"/>
  <c r="JAL1359" i="8"/>
  <c r="JAL1365" i="8" s="1"/>
  <c r="JAK1359" i="8"/>
  <c r="JAJ1359" i="8"/>
  <c r="IZV1359" i="8"/>
  <c r="IZV1365" i="8" s="1"/>
  <c r="IZU1359" i="8"/>
  <c r="IZT1359" i="8"/>
  <c r="IZF1359" i="8"/>
  <c r="IZF1365" i="8" s="1"/>
  <c r="IZE1359" i="8"/>
  <c r="IZD1359" i="8"/>
  <c r="IYP1359" i="8"/>
  <c r="IYP1365" i="8" s="1"/>
  <c r="IYO1359" i="8"/>
  <c r="IYN1359" i="8"/>
  <c r="IXZ1359" i="8"/>
  <c r="IXZ1365" i="8" s="1"/>
  <c r="IXY1359" i="8"/>
  <c r="IXX1359" i="8"/>
  <c r="IXJ1359" i="8"/>
  <c r="IXJ1365" i="8" s="1"/>
  <c r="IXI1359" i="8"/>
  <c r="IXH1359" i="8"/>
  <c r="IWT1359" i="8"/>
  <c r="IWT1365" i="8" s="1"/>
  <c r="IWS1359" i="8"/>
  <c r="IWR1359" i="8"/>
  <c r="IWD1359" i="8"/>
  <c r="IWD1365" i="8" s="1"/>
  <c r="IWC1359" i="8"/>
  <c r="IWB1359" i="8"/>
  <c r="IVN1359" i="8"/>
  <c r="IVN1365" i="8" s="1"/>
  <c r="IVM1359" i="8"/>
  <c r="IVL1359" i="8"/>
  <c r="IUX1359" i="8"/>
  <c r="IUX1365" i="8" s="1"/>
  <c r="IUW1359" i="8"/>
  <c r="IUV1359" i="8"/>
  <c r="IUH1359" i="8"/>
  <c r="IUH1365" i="8" s="1"/>
  <c r="IUG1359" i="8"/>
  <c r="IUF1359" i="8"/>
  <c r="ITR1359" i="8"/>
  <c r="ITR1365" i="8" s="1"/>
  <c r="ITQ1359" i="8"/>
  <c r="ITP1359" i="8"/>
  <c r="ITB1359" i="8"/>
  <c r="ITB1365" i="8" s="1"/>
  <c r="ITA1359" i="8"/>
  <c r="ISZ1359" i="8"/>
  <c r="ISL1359" i="8"/>
  <c r="ISL1365" i="8" s="1"/>
  <c r="ISK1359" i="8"/>
  <c r="ISJ1359" i="8"/>
  <c r="IRV1359" i="8"/>
  <c r="IRV1365" i="8" s="1"/>
  <c r="IRU1359" i="8"/>
  <c r="IRT1359" i="8"/>
  <c r="IRF1359" i="8"/>
  <c r="IRF1365" i="8" s="1"/>
  <c r="IRE1359" i="8"/>
  <c r="IRD1359" i="8"/>
  <c r="IQP1359" i="8"/>
  <c r="IQP1365" i="8" s="1"/>
  <c r="IQO1359" i="8"/>
  <c r="IQN1359" i="8"/>
  <c r="IPZ1359" i="8"/>
  <c r="IPZ1365" i="8" s="1"/>
  <c r="IPY1359" i="8"/>
  <c r="IPX1359" i="8"/>
  <c r="IPJ1359" i="8"/>
  <c r="IPJ1365" i="8" s="1"/>
  <c r="IPI1359" i="8"/>
  <c r="IPH1359" i="8"/>
  <c r="IOT1359" i="8"/>
  <c r="IOT1365" i="8" s="1"/>
  <c r="IOS1359" i="8"/>
  <c r="IOR1359" i="8"/>
  <c r="IOD1359" i="8"/>
  <c r="IOD1365" i="8" s="1"/>
  <c r="IOC1359" i="8"/>
  <c r="IOB1359" i="8"/>
  <c r="INN1359" i="8"/>
  <c r="INN1365" i="8" s="1"/>
  <c r="INM1359" i="8"/>
  <c r="INL1359" i="8"/>
  <c r="IMX1359" i="8"/>
  <c r="IMX1365" i="8" s="1"/>
  <c r="IMW1359" i="8"/>
  <c r="IMV1359" i="8"/>
  <c r="IMH1359" i="8"/>
  <c r="IMH1365" i="8" s="1"/>
  <c r="IMG1359" i="8"/>
  <c r="IMF1359" i="8"/>
  <c r="ILR1359" i="8"/>
  <c r="ILR1365" i="8" s="1"/>
  <c r="ILQ1359" i="8"/>
  <c r="ILP1359" i="8"/>
  <c r="ILB1359" i="8"/>
  <c r="ILB1365" i="8" s="1"/>
  <c r="ILA1359" i="8"/>
  <c r="IKZ1359" i="8"/>
  <c r="IKL1359" i="8"/>
  <c r="IKL1365" i="8" s="1"/>
  <c r="IKK1359" i="8"/>
  <c r="IKJ1359" i="8"/>
  <c r="IJV1359" i="8"/>
  <c r="IJV1365" i="8" s="1"/>
  <c r="IJU1359" i="8"/>
  <c r="IJT1359" i="8"/>
  <c r="IJF1359" i="8"/>
  <c r="IJF1365" i="8" s="1"/>
  <c r="IJE1359" i="8"/>
  <c r="IJD1359" i="8"/>
  <c r="IIP1359" i="8"/>
  <c r="IIP1365" i="8" s="1"/>
  <c r="IIO1359" i="8"/>
  <c r="IIN1359" i="8"/>
  <c r="IHZ1359" i="8"/>
  <c r="IHZ1365" i="8" s="1"/>
  <c r="IHY1359" i="8"/>
  <c r="IHX1359" i="8"/>
  <c r="IHJ1359" i="8"/>
  <c r="IHJ1365" i="8" s="1"/>
  <c r="IHI1359" i="8"/>
  <c r="IHH1359" i="8"/>
  <c r="IGT1359" i="8"/>
  <c r="IGT1365" i="8" s="1"/>
  <c r="IGS1359" i="8"/>
  <c r="IGR1359" i="8"/>
  <c r="IGD1359" i="8"/>
  <c r="IGD1365" i="8" s="1"/>
  <c r="IGC1359" i="8"/>
  <c r="IGB1359" i="8"/>
  <c r="IFN1359" i="8"/>
  <c r="IFN1365" i="8" s="1"/>
  <c r="IFM1359" i="8"/>
  <c r="IFL1359" i="8"/>
  <c r="IEX1359" i="8"/>
  <c r="IEX1365" i="8" s="1"/>
  <c r="IEW1359" i="8"/>
  <c r="IEV1359" i="8"/>
  <c r="IEH1359" i="8"/>
  <c r="IEH1365" i="8" s="1"/>
  <c r="IEG1359" i="8"/>
  <c r="IEF1359" i="8"/>
  <c r="IDR1359" i="8"/>
  <c r="IDR1365" i="8" s="1"/>
  <c r="IDQ1359" i="8"/>
  <c r="IDP1359" i="8"/>
  <c r="IDB1359" i="8"/>
  <c r="IDB1365" i="8" s="1"/>
  <c r="IDA1359" i="8"/>
  <c r="ICZ1359" i="8"/>
  <c r="ICL1359" i="8"/>
  <c r="ICL1365" i="8" s="1"/>
  <c r="ICK1359" i="8"/>
  <c r="ICJ1359" i="8"/>
  <c r="IBV1359" i="8"/>
  <c r="IBV1365" i="8" s="1"/>
  <c r="IBU1359" i="8"/>
  <c r="IBT1359" i="8"/>
  <c r="IBF1359" i="8"/>
  <c r="IBF1365" i="8" s="1"/>
  <c r="IBE1359" i="8"/>
  <c r="IBD1359" i="8"/>
  <c r="IAP1359" i="8"/>
  <c r="IAP1365" i="8" s="1"/>
  <c r="IAO1359" i="8"/>
  <c r="IAN1359" i="8"/>
  <c r="HZZ1359" i="8"/>
  <c r="HZZ1365" i="8" s="1"/>
  <c r="HZY1359" i="8"/>
  <c r="HZX1359" i="8"/>
  <c r="HZJ1359" i="8"/>
  <c r="HZJ1365" i="8" s="1"/>
  <c r="HZI1359" i="8"/>
  <c r="HZH1359" i="8"/>
  <c r="HYT1359" i="8"/>
  <c r="HYT1365" i="8" s="1"/>
  <c r="HYS1359" i="8"/>
  <c r="HYR1359" i="8"/>
  <c r="HYD1359" i="8"/>
  <c r="HYD1365" i="8" s="1"/>
  <c r="HYC1359" i="8"/>
  <c r="HYB1359" i="8"/>
  <c r="HXN1359" i="8"/>
  <c r="HXN1365" i="8" s="1"/>
  <c r="HXM1359" i="8"/>
  <c r="HXL1359" i="8"/>
  <c r="HWX1359" i="8"/>
  <c r="HWX1365" i="8" s="1"/>
  <c r="HWW1359" i="8"/>
  <c r="HWV1359" i="8"/>
  <c r="HWH1359" i="8"/>
  <c r="HWH1365" i="8" s="1"/>
  <c r="HWG1359" i="8"/>
  <c r="HWF1359" i="8"/>
  <c r="HVR1359" i="8"/>
  <c r="HVR1365" i="8" s="1"/>
  <c r="HVQ1359" i="8"/>
  <c r="HVP1359" i="8"/>
  <c r="HVB1359" i="8"/>
  <c r="HVB1365" i="8" s="1"/>
  <c r="HVA1359" i="8"/>
  <c r="HUZ1359" i="8"/>
  <c r="HUL1359" i="8"/>
  <c r="HUL1365" i="8" s="1"/>
  <c r="HUK1359" i="8"/>
  <c r="HUJ1359" i="8"/>
  <c r="HTV1359" i="8"/>
  <c r="HTV1365" i="8" s="1"/>
  <c r="HTU1359" i="8"/>
  <c r="HTT1359" i="8"/>
  <c r="HTF1359" i="8"/>
  <c r="HTF1365" i="8" s="1"/>
  <c r="HTE1359" i="8"/>
  <c r="HTD1359" i="8"/>
  <c r="HSP1359" i="8"/>
  <c r="HSP1365" i="8" s="1"/>
  <c r="HSO1359" i="8"/>
  <c r="HSN1359" i="8"/>
  <c r="HRZ1359" i="8"/>
  <c r="HRZ1365" i="8" s="1"/>
  <c r="HRY1359" i="8"/>
  <c r="HRX1359" i="8"/>
  <c r="HRJ1359" i="8"/>
  <c r="HRJ1365" i="8" s="1"/>
  <c r="HRI1359" i="8"/>
  <c r="HRH1359" i="8"/>
  <c r="HQT1359" i="8"/>
  <c r="HQT1365" i="8" s="1"/>
  <c r="HQS1359" i="8"/>
  <c r="HQR1359" i="8"/>
  <c r="HQD1359" i="8"/>
  <c r="HQD1365" i="8" s="1"/>
  <c r="HQC1359" i="8"/>
  <c r="HQB1359" i="8"/>
  <c r="HPN1359" i="8"/>
  <c r="HPN1365" i="8" s="1"/>
  <c r="HPM1359" i="8"/>
  <c r="HPL1359" i="8"/>
  <c r="HOX1359" i="8"/>
  <c r="HOX1365" i="8" s="1"/>
  <c r="HOW1359" i="8"/>
  <c r="HOV1359" i="8"/>
  <c r="HOH1359" i="8"/>
  <c r="HOH1365" i="8" s="1"/>
  <c r="HOG1359" i="8"/>
  <c r="HOF1359" i="8"/>
  <c r="HNR1359" i="8"/>
  <c r="HNR1365" i="8" s="1"/>
  <c r="HNQ1359" i="8"/>
  <c r="HNP1359" i="8"/>
  <c r="HNB1359" i="8"/>
  <c r="HNB1365" i="8" s="1"/>
  <c r="HNA1359" i="8"/>
  <c r="HMZ1359" i="8"/>
  <c r="HML1359" i="8"/>
  <c r="HML1365" i="8" s="1"/>
  <c r="HMK1359" i="8"/>
  <c r="HMJ1359" i="8"/>
  <c r="HLV1359" i="8"/>
  <c r="HLV1365" i="8" s="1"/>
  <c r="HLU1359" i="8"/>
  <c r="HLT1359" i="8"/>
  <c r="HLF1359" i="8"/>
  <c r="HLF1365" i="8" s="1"/>
  <c r="HLE1359" i="8"/>
  <c r="HLD1359" i="8"/>
  <c r="HKP1359" i="8"/>
  <c r="HKP1365" i="8" s="1"/>
  <c r="HKO1359" i="8"/>
  <c r="HKN1359" i="8"/>
  <c r="HJZ1359" i="8"/>
  <c r="HJZ1365" i="8" s="1"/>
  <c r="HJY1359" i="8"/>
  <c r="HJX1359" i="8"/>
  <c r="HJJ1359" i="8"/>
  <c r="HJJ1365" i="8" s="1"/>
  <c r="HJI1359" i="8"/>
  <c r="HJH1359" i="8"/>
  <c r="HIT1359" i="8"/>
  <c r="HIT1365" i="8" s="1"/>
  <c r="HIS1359" i="8"/>
  <c r="HIR1359" i="8"/>
  <c r="HID1359" i="8"/>
  <c r="HID1365" i="8" s="1"/>
  <c r="HIC1359" i="8"/>
  <c r="HIB1359" i="8"/>
  <c r="HHN1359" i="8"/>
  <c r="HHN1365" i="8" s="1"/>
  <c r="HHM1359" i="8"/>
  <c r="HHL1359" i="8"/>
  <c r="HGX1359" i="8"/>
  <c r="HGX1365" i="8" s="1"/>
  <c r="HGW1359" i="8"/>
  <c r="HGV1359" i="8"/>
  <c r="HGH1359" i="8"/>
  <c r="HGH1365" i="8" s="1"/>
  <c r="HGG1359" i="8"/>
  <c r="HGF1359" i="8"/>
  <c r="HFR1359" i="8"/>
  <c r="HFR1365" i="8" s="1"/>
  <c r="HFQ1359" i="8"/>
  <c r="HFP1359" i="8"/>
  <c r="HFB1359" i="8"/>
  <c r="HFB1365" i="8" s="1"/>
  <c r="HFA1359" i="8"/>
  <c r="HEZ1359" i="8"/>
  <c r="HEL1359" i="8"/>
  <c r="HEL1365" i="8" s="1"/>
  <c r="HEK1359" i="8"/>
  <c r="HEJ1359" i="8"/>
  <c r="HDV1359" i="8"/>
  <c r="HDV1365" i="8" s="1"/>
  <c r="HDU1359" i="8"/>
  <c r="HDT1359" i="8"/>
  <c r="HDF1359" i="8"/>
  <c r="HDF1365" i="8" s="1"/>
  <c r="HDE1359" i="8"/>
  <c r="HDD1359" i="8"/>
  <c r="HCP1359" i="8"/>
  <c r="HCP1365" i="8" s="1"/>
  <c r="HCO1359" i="8"/>
  <c r="HCN1359" i="8"/>
  <c r="HBZ1359" i="8"/>
  <c r="HBZ1365" i="8" s="1"/>
  <c r="HBY1359" i="8"/>
  <c r="HBX1359" i="8"/>
  <c r="HBJ1359" i="8"/>
  <c r="HBJ1365" i="8" s="1"/>
  <c r="HBI1359" i="8"/>
  <c r="HBH1359" i="8"/>
  <c r="HAT1359" i="8"/>
  <c r="HAT1365" i="8" s="1"/>
  <c r="HAS1359" i="8"/>
  <c r="HAR1359" i="8"/>
  <c r="HAD1359" i="8"/>
  <c r="HAD1365" i="8" s="1"/>
  <c r="HAC1359" i="8"/>
  <c r="HAB1359" i="8"/>
  <c r="GZN1359" i="8"/>
  <c r="GZN1365" i="8" s="1"/>
  <c r="GZM1359" i="8"/>
  <c r="GZL1359" i="8"/>
  <c r="GYX1359" i="8"/>
  <c r="GYX1365" i="8" s="1"/>
  <c r="GYW1359" i="8"/>
  <c r="GYV1359" i="8"/>
  <c r="GYH1359" i="8"/>
  <c r="GYH1365" i="8" s="1"/>
  <c r="GYG1359" i="8"/>
  <c r="GYF1359" i="8"/>
  <c r="GXR1359" i="8"/>
  <c r="GXR1365" i="8" s="1"/>
  <c r="GXQ1359" i="8"/>
  <c r="GXP1359" i="8"/>
  <c r="GXB1359" i="8"/>
  <c r="GXB1365" i="8" s="1"/>
  <c r="GXA1359" i="8"/>
  <c r="GWZ1359" i="8"/>
  <c r="GWL1359" i="8"/>
  <c r="GWL1365" i="8" s="1"/>
  <c r="GWK1359" i="8"/>
  <c r="GWJ1359" i="8"/>
  <c r="GVV1359" i="8"/>
  <c r="GVV1365" i="8" s="1"/>
  <c r="GVU1359" i="8"/>
  <c r="GVT1359" i="8"/>
  <c r="GVF1359" i="8"/>
  <c r="GVF1365" i="8" s="1"/>
  <c r="GVE1359" i="8"/>
  <c r="GVD1359" i="8"/>
  <c r="GUP1359" i="8"/>
  <c r="GUP1365" i="8" s="1"/>
  <c r="GUO1359" i="8"/>
  <c r="GUN1359" i="8"/>
  <c r="GTZ1359" i="8"/>
  <c r="GTZ1365" i="8" s="1"/>
  <c r="GTY1359" i="8"/>
  <c r="GTX1359" i="8"/>
  <c r="GTJ1359" i="8"/>
  <c r="GTJ1365" i="8" s="1"/>
  <c r="GTI1359" i="8"/>
  <c r="GTH1359" i="8"/>
  <c r="GST1359" i="8"/>
  <c r="GST1365" i="8" s="1"/>
  <c r="GSS1359" i="8"/>
  <c r="GSR1359" i="8"/>
  <c r="GSD1359" i="8"/>
  <c r="GSD1365" i="8" s="1"/>
  <c r="GSC1359" i="8"/>
  <c r="GSB1359" i="8"/>
  <c r="GRN1359" i="8"/>
  <c r="GRN1365" i="8" s="1"/>
  <c r="GRM1359" i="8"/>
  <c r="GRL1359" i="8"/>
  <c r="GQX1359" i="8"/>
  <c r="GQX1365" i="8" s="1"/>
  <c r="GQW1359" i="8"/>
  <c r="GQV1359" i="8"/>
  <c r="GQH1359" i="8"/>
  <c r="GQH1365" i="8" s="1"/>
  <c r="GQG1359" i="8"/>
  <c r="GQF1359" i="8"/>
  <c r="GPR1359" i="8"/>
  <c r="GPR1365" i="8" s="1"/>
  <c r="GPQ1359" i="8"/>
  <c r="GPP1359" i="8"/>
  <c r="GPB1359" i="8"/>
  <c r="GPB1365" i="8" s="1"/>
  <c r="GPA1359" i="8"/>
  <c r="GOZ1359" i="8"/>
  <c r="GOL1359" i="8"/>
  <c r="GOL1365" i="8" s="1"/>
  <c r="GOK1359" i="8"/>
  <c r="GOJ1359" i="8"/>
  <c r="GNV1359" i="8"/>
  <c r="GNV1365" i="8" s="1"/>
  <c r="GNU1359" i="8"/>
  <c r="GNT1359" i="8"/>
  <c r="GNF1359" i="8"/>
  <c r="GNF1365" i="8" s="1"/>
  <c r="GNE1359" i="8"/>
  <c r="GND1359" i="8"/>
  <c r="GMP1359" i="8"/>
  <c r="GMP1365" i="8" s="1"/>
  <c r="GMO1359" i="8"/>
  <c r="GMN1359" i="8"/>
  <c r="GLZ1359" i="8"/>
  <c r="GLZ1365" i="8" s="1"/>
  <c r="GLY1359" i="8"/>
  <c r="GLX1359" i="8"/>
  <c r="GLJ1359" i="8"/>
  <c r="GLJ1365" i="8" s="1"/>
  <c r="GLI1359" i="8"/>
  <c r="GLH1359" i="8"/>
  <c r="GKT1359" i="8"/>
  <c r="GKT1365" i="8" s="1"/>
  <c r="GKS1359" i="8"/>
  <c r="GKR1359" i="8"/>
  <c r="GKD1359" i="8"/>
  <c r="GKD1365" i="8" s="1"/>
  <c r="GKC1359" i="8"/>
  <c r="GKB1359" i="8"/>
  <c r="GJN1359" i="8"/>
  <c r="GJN1365" i="8" s="1"/>
  <c r="GJM1359" i="8"/>
  <c r="GJL1359" i="8"/>
  <c r="GIX1359" i="8"/>
  <c r="GIX1365" i="8" s="1"/>
  <c r="GIW1359" i="8"/>
  <c r="GIV1359" i="8"/>
  <c r="GIH1359" i="8"/>
  <c r="GIH1365" i="8" s="1"/>
  <c r="GIG1359" i="8"/>
  <c r="GIF1359" i="8"/>
  <c r="GHR1359" i="8"/>
  <c r="GHR1365" i="8" s="1"/>
  <c r="GHQ1359" i="8"/>
  <c r="GHP1359" i="8"/>
  <c r="GHB1359" i="8"/>
  <c r="GHB1365" i="8" s="1"/>
  <c r="GHA1359" i="8"/>
  <c r="GGZ1359" i="8"/>
  <c r="GGL1359" i="8"/>
  <c r="GGL1365" i="8" s="1"/>
  <c r="GGK1359" i="8"/>
  <c r="GGJ1359" i="8"/>
  <c r="GFV1359" i="8"/>
  <c r="GFV1365" i="8" s="1"/>
  <c r="GFU1359" i="8"/>
  <c r="GFT1359" i="8"/>
  <c r="GFF1359" i="8"/>
  <c r="GFF1365" i="8" s="1"/>
  <c r="GFE1359" i="8"/>
  <c r="GFD1359" i="8"/>
  <c r="GEP1359" i="8"/>
  <c r="GEP1365" i="8" s="1"/>
  <c r="GEO1359" i="8"/>
  <c r="GEN1359" i="8"/>
  <c r="GDZ1359" i="8"/>
  <c r="GDZ1365" i="8" s="1"/>
  <c r="GDY1359" i="8"/>
  <c r="GDX1359" i="8"/>
  <c r="GDJ1359" i="8"/>
  <c r="GDJ1365" i="8" s="1"/>
  <c r="GDI1359" i="8"/>
  <c r="GDH1359" i="8"/>
  <c r="GCT1359" i="8"/>
  <c r="GCT1365" i="8" s="1"/>
  <c r="GCS1359" i="8"/>
  <c r="GCR1359" i="8"/>
  <c r="GCD1359" i="8"/>
  <c r="GCD1365" i="8" s="1"/>
  <c r="GCC1359" i="8"/>
  <c r="GCB1359" i="8"/>
  <c r="GBN1359" i="8"/>
  <c r="GBN1365" i="8" s="1"/>
  <c r="GBM1359" i="8"/>
  <c r="GBL1359" i="8"/>
  <c r="GAX1359" i="8"/>
  <c r="GAX1365" i="8" s="1"/>
  <c r="GAW1359" i="8"/>
  <c r="GAV1359" i="8"/>
  <c r="GAH1359" i="8"/>
  <c r="GAH1365" i="8" s="1"/>
  <c r="GAG1359" i="8"/>
  <c r="GAF1359" i="8"/>
  <c r="FZR1359" i="8"/>
  <c r="FZR1365" i="8" s="1"/>
  <c r="FZQ1359" i="8"/>
  <c r="FZP1359" i="8"/>
  <c r="FZB1359" i="8"/>
  <c r="FZB1365" i="8" s="1"/>
  <c r="FZA1359" i="8"/>
  <c r="FYZ1359" i="8"/>
  <c r="FYL1359" i="8"/>
  <c r="FYL1365" i="8" s="1"/>
  <c r="FYK1359" i="8"/>
  <c r="FYJ1359" i="8"/>
  <c r="FXV1359" i="8"/>
  <c r="FXV1365" i="8" s="1"/>
  <c r="FXU1359" i="8"/>
  <c r="FXT1359" i="8"/>
  <c r="FXF1359" i="8"/>
  <c r="FXF1365" i="8" s="1"/>
  <c r="FXE1359" i="8"/>
  <c r="FXD1359" i="8"/>
  <c r="FWP1359" i="8"/>
  <c r="FWP1365" i="8" s="1"/>
  <c r="FWO1359" i="8"/>
  <c r="FWN1359" i="8"/>
  <c r="FVZ1359" i="8"/>
  <c r="FVZ1365" i="8" s="1"/>
  <c r="FVY1359" i="8"/>
  <c r="FVX1359" i="8"/>
  <c r="FVJ1359" i="8"/>
  <c r="FVJ1365" i="8" s="1"/>
  <c r="FVI1359" i="8"/>
  <c r="FVH1359" i="8"/>
  <c r="FUT1359" i="8"/>
  <c r="FUT1365" i="8" s="1"/>
  <c r="FUS1359" i="8"/>
  <c r="FUR1359" i="8"/>
  <c r="FUD1359" i="8"/>
  <c r="FUD1365" i="8" s="1"/>
  <c r="FUC1359" i="8"/>
  <c r="FUB1359" i="8"/>
  <c r="FTN1359" i="8"/>
  <c r="FTN1365" i="8" s="1"/>
  <c r="FTM1359" i="8"/>
  <c r="FTL1359" i="8"/>
  <c r="FSX1359" i="8"/>
  <c r="FSX1365" i="8" s="1"/>
  <c r="FSW1359" i="8"/>
  <c r="FSV1359" i="8"/>
  <c r="FSH1359" i="8"/>
  <c r="FSH1365" i="8" s="1"/>
  <c r="FSG1359" i="8"/>
  <c r="FSF1359" i="8"/>
  <c r="FRR1359" i="8"/>
  <c r="FRR1365" i="8" s="1"/>
  <c r="FRQ1359" i="8"/>
  <c r="FRP1359" i="8"/>
  <c r="FRB1359" i="8"/>
  <c r="FRB1365" i="8" s="1"/>
  <c r="FRA1359" i="8"/>
  <c r="FQZ1359" i="8"/>
  <c r="FQL1359" i="8"/>
  <c r="FQL1365" i="8" s="1"/>
  <c r="FQK1359" i="8"/>
  <c r="FQJ1359" i="8"/>
  <c r="FPV1359" i="8"/>
  <c r="FPV1365" i="8" s="1"/>
  <c r="FPU1359" i="8"/>
  <c r="FPT1359" i="8"/>
  <c r="FPF1359" i="8"/>
  <c r="FPF1365" i="8" s="1"/>
  <c r="FPE1359" i="8"/>
  <c r="FPD1359" i="8"/>
  <c r="FOP1359" i="8"/>
  <c r="FOP1365" i="8" s="1"/>
  <c r="FOO1359" i="8"/>
  <c r="FON1359" i="8"/>
  <c r="FNZ1359" i="8"/>
  <c r="FNZ1365" i="8" s="1"/>
  <c r="FNY1359" i="8"/>
  <c r="FNX1359" i="8"/>
  <c r="FNJ1359" i="8"/>
  <c r="FNJ1365" i="8" s="1"/>
  <c r="FNI1359" i="8"/>
  <c r="FNH1359" i="8"/>
  <c r="FMT1359" i="8"/>
  <c r="FMT1365" i="8" s="1"/>
  <c r="FMS1359" i="8"/>
  <c r="FMR1359" i="8"/>
  <c r="FMD1359" i="8"/>
  <c r="FMD1365" i="8" s="1"/>
  <c r="FMC1359" i="8"/>
  <c r="FMB1359" i="8"/>
  <c r="FLN1359" i="8"/>
  <c r="FLN1365" i="8" s="1"/>
  <c r="FLM1359" i="8"/>
  <c r="FLL1359" i="8"/>
  <c r="FKX1359" i="8"/>
  <c r="FKX1365" i="8" s="1"/>
  <c r="FKW1359" i="8"/>
  <c r="FKV1359" i="8"/>
  <c r="FKH1359" i="8"/>
  <c r="FKH1365" i="8" s="1"/>
  <c r="FKG1359" i="8"/>
  <c r="FKF1359" i="8"/>
  <c r="FJR1359" i="8"/>
  <c r="FJR1365" i="8" s="1"/>
  <c r="FJQ1359" i="8"/>
  <c r="FJP1359" i="8"/>
  <c r="FJB1359" i="8"/>
  <c r="FJB1365" i="8" s="1"/>
  <c r="FJA1359" i="8"/>
  <c r="FIZ1359" i="8"/>
  <c r="FIL1359" i="8"/>
  <c r="FIL1365" i="8" s="1"/>
  <c r="FIK1359" i="8"/>
  <c r="FIJ1359" i="8"/>
  <c r="FHV1359" i="8"/>
  <c r="FHV1365" i="8" s="1"/>
  <c r="FHU1359" i="8"/>
  <c r="FHT1359" i="8"/>
  <c r="FHF1359" i="8"/>
  <c r="FHF1365" i="8" s="1"/>
  <c r="FHE1359" i="8"/>
  <c r="FHD1359" i="8"/>
  <c r="FGP1359" i="8"/>
  <c r="FGP1365" i="8" s="1"/>
  <c r="FGO1359" i="8"/>
  <c r="FGN1359" i="8"/>
  <c r="FFZ1359" i="8"/>
  <c r="FFZ1365" i="8" s="1"/>
  <c r="FFY1359" i="8"/>
  <c r="FFX1359" i="8"/>
  <c r="FFJ1359" i="8"/>
  <c r="FFJ1365" i="8" s="1"/>
  <c r="FFI1359" i="8"/>
  <c r="FFH1359" i="8"/>
  <c r="FET1359" i="8"/>
  <c r="FET1365" i="8" s="1"/>
  <c r="FES1359" i="8"/>
  <c r="FER1359" i="8"/>
  <c r="FED1359" i="8"/>
  <c r="FED1365" i="8" s="1"/>
  <c r="FEC1359" i="8"/>
  <c r="FEB1359" i="8"/>
  <c r="FDN1359" i="8"/>
  <c r="FDN1365" i="8" s="1"/>
  <c r="FDM1359" i="8"/>
  <c r="FDL1359" i="8"/>
  <c r="FCX1359" i="8"/>
  <c r="FCX1365" i="8" s="1"/>
  <c r="FCW1359" i="8"/>
  <c r="FCV1359" i="8"/>
  <c r="FCH1359" i="8"/>
  <c r="FCH1365" i="8" s="1"/>
  <c r="FCG1359" i="8"/>
  <c r="FCF1359" i="8"/>
  <c r="FBR1359" i="8"/>
  <c r="FBR1365" i="8" s="1"/>
  <c r="FBQ1359" i="8"/>
  <c r="FBP1359" i="8"/>
  <c r="FBB1359" i="8"/>
  <c r="FBB1365" i="8" s="1"/>
  <c r="FBA1359" i="8"/>
  <c r="FAZ1359" i="8"/>
  <c r="FAL1359" i="8"/>
  <c r="FAL1365" i="8" s="1"/>
  <c r="FAK1359" i="8"/>
  <c r="FAJ1359" i="8"/>
  <c r="EZV1359" i="8"/>
  <c r="EZV1365" i="8" s="1"/>
  <c r="EZU1359" i="8"/>
  <c r="EZT1359" i="8"/>
  <c r="EZF1359" i="8"/>
  <c r="EZF1365" i="8" s="1"/>
  <c r="EZE1359" i="8"/>
  <c r="EZD1359" i="8"/>
  <c r="EYP1359" i="8"/>
  <c r="EYP1365" i="8" s="1"/>
  <c r="EYO1359" i="8"/>
  <c r="EYN1359" i="8"/>
  <c r="EXZ1359" i="8"/>
  <c r="EXZ1365" i="8" s="1"/>
  <c r="EXY1359" i="8"/>
  <c r="EXX1359" i="8"/>
  <c r="EXJ1359" i="8"/>
  <c r="EXJ1365" i="8" s="1"/>
  <c r="EXI1359" i="8"/>
  <c r="EXH1359" i="8"/>
  <c r="EWT1359" i="8"/>
  <c r="EWT1365" i="8" s="1"/>
  <c r="EWS1359" i="8"/>
  <c r="EWR1359" i="8"/>
  <c r="EWD1359" i="8"/>
  <c r="EWD1365" i="8" s="1"/>
  <c r="EWC1359" i="8"/>
  <c r="EWB1359" i="8"/>
  <c r="EVN1359" i="8"/>
  <c r="EVN1365" i="8" s="1"/>
  <c r="EVM1359" i="8"/>
  <c r="EVL1359" i="8"/>
  <c r="EUX1359" i="8"/>
  <c r="EUX1365" i="8" s="1"/>
  <c r="EUW1359" i="8"/>
  <c r="EUV1359" i="8"/>
  <c r="EUH1359" i="8"/>
  <c r="EUH1365" i="8" s="1"/>
  <c r="EUG1359" i="8"/>
  <c r="EUF1359" i="8"/>
  <c r="ETR1359" i="8"/>
  <c r="ETR1365" i="8" s="1"/>
  <c r="ETQ1359" i="8"/>
  <c r="ETP1359" i="8"/>
  <c r="ETB1359" i="8"/>
  <c r="ETB1365" i="8" s="1"/>
  <c r="ETA1359" i="8"/>
  <c r="ESZ1359" i="8"/>
  <c r="ESL1359" i="8"/>
  <c r="ESL1365" i="8" s="1"/>
  <c r="ESK1359" i="8"/>
  <c r="ESJ1359" i="8"/>
  <c r="ERV1359" i="8"/>
  <c r="ERV1365" i="8" s="1"/>
  <c r="ERU1359" i="8"/>
  <c r="ERT1359" i="8"/>
  <c r="ERF1359" i="8"/>
  <c r="ERF1365" i="8" s="1"/>
  <c r="ERE1359" i="8"/>
  <c r="ERD1359" i="8"/>
  <c r="EQP1359" i="8"/>
  <c r="EQP1365" i="8" s="1"/>
  <c r="EQO1359" i="8"/>
  <c r="EQN1359" i="8"/>
  <c r="EPZ1359" i="8"/>
  <c r="EPZ1365" i="8" s="1"/>
  <c r="EPY1359" i="8"/>
  <c r="EPX1359" i="8"/>
  <c r="EPJ1359" i="8"/>
  <c r="EPJ1365" i="8" s="1"/>
  <c r="EPI1359" i="8"/>
  <c r="EPH1359" i="8"/>
  <c r="EOT1359" i="8"/>
  <c r="EOT1365" i="8" s="1"/>
  <c r="EOS1359" i="8"/>
  <c r="EOR1359" i="8"/>
  <c r="EOD1359" i="8"/>
  <c r="EOD1365" i="8" s="1"/>
  <c r="EOC1359" i="8"/>
  <c r="EOB1359" i="8"/>
  <c r="ENN1359" i="8"/>
  <c r="ENN1365" i="8" s="1"/>
  <c r="ENM1359" i="8"/>
  <c r="ENL1359" i="8"/>
  <c r="EMX1359" i="8"/>
  <c r="EMX1365" i="8" s="1"/>
  <c r="EMW1359" i="8"/>
  <c r="EMV1359" i="8"/>
  <c r="EMH1359" i="8"/>
  <c r="EMH1365" i="8" s="1"/>
  <c r="EMG1359" i="8"/>
  <c r="EMF1359" i="8"/>
  <c r="ELR1359" i="8"/>
  <c r="ELR1365" i="8" s="1"/>
  <c r="ELQ1359" i="8"/>
  <c r="ELP1359" i="8"/>
  <c r="ELB1359" i="8"/>
  <c r="ELB1365" i="8" s="1"/>
  <c r="ELA1359" i="8"/>
  <c r="EKZ1359" i="8"/>
  <c r="EKL1359" i="8"/>
  <c r="EKL1365" i="8" s="1"/>
  <c r="EKK1359" i="8"/>
  <c r="EKJ1359" i="8"/>
  <c r="EJV1359" i="8"/>
  <c r="EJV1365" i="8" s="1"/>
  <c r="EJU1359" i="8"/>
  <c r="EJT1359" i="8"/>
  <c r="EJF1359" i="8"/>
  <c r="EJF1365" i="8" s="1"/>
  <c r="EJE1359" i="8"/>
  <c r="EJD1359" i="8"/>
  <c r="EIP1359" i="8"/>
  <c r="EIP1365" i="8" s="1"/>
  <c r="EIO1359" i="8"/>
  <c r="EIN1359" i="8"/>
  <c r="EHZ1359" i="8"/>
  <c r="EHZ1365" i="8" s="1"/>
  <c r="EHY1359" i="8"/>
  <c r="EHX1359" i="8"/>
  <c r="EHJ1359" i="8"/>
  <c r="EHJ1365" i="8" s="1"/>
  <c r="EHI1359" i="8"/>
  <c r="EHH1359" i="8"/>
  <c r="EGT1359" i="8"/>
  <c r="EGT1365" i="8" s="1"/>
  <c r="EGS1359" i="8"/>
  <c r="EGR1359" i="8"/>
  <c r="EGD1359" i="8"/>
  <c r="EGD1365" i="8" s="1"/>
  <c r="EGC1359" i="8"/>
  <c r="EGB1359" i="8"/>
  <c r="EFN1359" i="8"/>
  <c r="EFN1365" i="8" s="1"/>
  <c r="EFM1359" i="8"/>
  <c r="EFL1359" i="8"/>
  <c r="EEX1359" i="8"/>
  <c r="EEX1365" i="8" s="1"/>
  <c r="EEW1359" i="8"/>
  <c r="EEV1359" i="8"/>
  <c r="EEH1359" i="8"/>
  <c r="EEH1365" i="8" s="1"/>
  <c r="EEG1359" i="8"/>
  <c r="EEF1359" i="8"/>
  <c r="EDR1359" i="8"/>
  <c r="EDR1365" i="8" s="1"/>
  <c r="EDQ1359" i="8"/>
  <c r="EDP1359" i="8"/>
  <c r="EDB1359" i="8"/>
  <c r="EDB1365" i="8" s="1"/>
  <c r="EDA1359" i="8"/>
  <c r="ECZ1359" i="8"/>
  <c r="ECL1359" i="8"/>
  <c r="ECL1365" i="8" s="1"/>
  <c r="ECK1359" i="8"/>
  <c r="ECJ1359" i="8"/>
  <c r="EBV1359" i="8"/>
  <c r="EBV1365" i="8" s="1"/>
  <c r="EBU1359" i="8"/>
  <c r="EBT1359" i="8"/>
  <c r="EBF1359" i="8"/>
  <c r="EBF1365" i="8" s="1"/>
  <c r="EBE1359" i="8"/>
  <c r="EBD1359" i="8"/>
  <c r="EAP1359" i="8"/>
  <c r="EAP1365" i="8" s="1"/>
  <c r="EAO1359" i="8"/>
  <c r="EAN1359" i="8"/>
  <c r="DZZ1359" i="8"/>
  <c r="DZZ1365" i="8" s="1"/>
  <c r="DZY1359" i="8"/>
  <c r="DZX1359" i="8"/>
  <c r="DZJ1359" i="8"/>
  <c r="DZJ1365" i="8" s="1"/>
  <c r="DZI1359" i="8"/>
  <c r="DZH1359" i="8"/>
  <c r="DYT1359" i="8"/>
  <c r="DYT1365" i="8" s="1"/>
  <c r="DYS1359" i="8"/>
  <c r="DYR1359" i="8"/>
  <c r="DYD1359" i="8"/>
  <c r="DYD1365" i="8" s="1"/>
  <c r="DYC1359" i="8"/>
  <c r="DYB1359" i="8"/>
  <c r="DXN1359" i="8"/>
  <c r="DXN1365" i="8" s="1"/>
  <c r="DXM1359" i="8"/>
  <c r="DXL1359" i="8"/>
  <c r="DWX1359" i="8"/>
  <c r="DWX1365" i="8" s="1"/>
  <c r="DWW1359" i="8"/>
  <c r="DWV1359" i="8"/>
  <c r="DWH1359" i="8"/>
  <c r="DWH1365" i="8" s="1"/>
  <c r="DWG1359" i="8"/>
  <c r="DWF1359" i="8"/>
  <c r="DVR1359" i="8"/>
  <c r="DVR1365" i="8" s="1"/>
  <c r="DVQ1359" i="8"/>
  <c r="DVP1359" i="8"/>
  <c r="DVB1359" i="8"/>
  <c r="DVB1365" i="8" s="1"/>
  <c r="DVA1359" i="8"/>
  <c r="DUZ1359" i="8"/>
  <c r="DUL1359" i="8"/>
  <c r="DUL1365" i="8" s="1"/>
  <c r="DUK1359" i="8"/>
  <c r="DUJ1359" i="8"/>
  <c r="DTV1359" i="8"/>
  <c r="DTV1365" i="8" s="1"/>
  <c r="DTU1359" i="8"/>
  <c r="DTT1359" i="8"/>
  <c r="DTF1359" i="8"/>
  <c r="DTF1365" i="8" s="1"/>
  <c r="DTE1359" i="8"/>
  <c r="DTD1359" i="8"/>
  <c r="DSP1359" i="8"/>
  <c r="DSP1365" i="8" s="1"/>
  <c r="DSO1359" i="8"/>
  <c r="DSN1359" i="8"/>
  <c r="DRZ1359" i="8"/>
  <c r="DRZ1365" i="8" s="1"/>
  <c r="DRY1359" i="8"/>
  <c r="DRX1359" i="8"/>
  <c r="DRJ1359" i="8"/>
  <c r="DRJ1365" i="8" s="1"/>
  <c r="DRI1359" i="8"/>
  <c r="DRH1359" i="8"/>
  <c r="DQT1359" i="8"/>
  <c r="DQT1365" i="8" s="1"/>
  <c r="DQS1359" i="8"/>
  <c r="DQR1359" i="8"/>
  <c r="DQD1359" i="8"/>
  <c r="DQD1365" i="8" s="1"/>
  <c r="DQC1359" i="8"/>
  <c r="DQB1359" i="8"/>
  <c r="DPN1359" i="8"/>
  <c r="DPN1365" i="8" s="1"/>
  <c r="DPM1359" i="8"/>
  <c r="DPL1359" i="8"/>
  <c r="DOX1359" i="8"/>
  <c r="DOX1365" i="8" s="1"/>
  <c r="DOW1359" i="8"/>
  <c r="DOV1359" i="8"/>
  <c r="DOH1359" i="8"/>
  <c r="DOH1365" i="8" s="1"/>
  <c r="DOG1359" i="8"/>
  <c r="DOF1359" i="8"/>
  <c r="DNR1359" i="8"/>
  <c r="DNR1365" i="8" s="1"/>
  <c r="DNQ1359" i="8"/>
  <c r="DNP1359" i="8"/>
  <c r="DNB1359" i="8"/>
  <c r="DNB1365" i="8" s="1"/>
  <c r="DNA1359" i="8"/>
  <c r="DMZ1359" i="8"/>
  <c r="DML1359" i="8"/>
  <c r="DML1365" i="8" s="1"/>
  <c r="DMK1359" i="8"/>
  <c r="DMJ1359" i="8"/>
  <c r="DLV1359" i="8"/>
  <c r="DLV1365" i="8" s="1"/>
  <c r="DLU1359" i="8"/>
  <c r="DLT1359" i="8"/>
  <c r="DLF1359" i="8"/>
  <c r="DLF1365" i="8" s="1"/>
  <c r="DLE1359" i="8"/>
  <c r="DLD1359" i="8"/>
  <c r="DKP1359" i="8"/>
  <c r="DKP1365" i="8" s="1"/>
  <c r="DKO1359" i="8"/>
  <c r="DKN1359" i="8"/>
  <c r="DJZ1359" i="8"/>
  <c r="DJZ1365" i="8" s="1"/>
  <c r="DJY1359" i="8"/>
  <c r="DJX1359" i="8"/>
  <c r="DJJ1359" i="8"/>
  <c r="DJJ1365" i="8" s="1"/>
  <c r="DJI1359" i="8"/>
  <c r="DJH1359" i="8"/>
  <c r="DIT1359" i="8"/>
  <c r="DIT1365" i="8" s="1"/>
  <c r="DIS1359" i="8"/>
  <c r="DIR1359" i="8"/>
  <c r="DID1359" i="8"/>
  <c r="DID1365" i="8" s="1"/>
  <c r="DIC1359" i="8"/>
  <c r="DIB1359" i="8"/>
  <c r="DHN1359" i="8"/>
  <c r="DHN1365" i="8" s="1"/>
  <c r="DHM1359" i="8"/>
  <c r="DHL1359" i="8"/>
  <c r="DGX1359" i="8"/>
  <c r="DGX1365" i="8" s="1"/>
  <c r="DGW1359" i="8"/>
  <c r="DGV1359" i="8"/>
  <c r="DGH1359" i="8"/>
  <c r="DGH1365" i="8" s="1"/>
  <c r="DGG1359" i="8"/>
  <c r="DGF1359" i="8"/>
  <c r="DFR1359" i="8"/>
  <c r="DFR1365" i="8" s="1"/>
  <c r="DFQ1359" i="8"/>
  <c r="DFP1359" i="8"/>
  <c r="DFB1359" i="8"/>
  <c r="DFB1365" i="8" s="1"/>
  <c r="DFA1359" i="8"/>
  <c r="DEZ1359" i="8"/>
  <c r="DEL1359" i="8"/>
  <c r="DEL1365" i="8" s="1"/>
  <c r="DEK1359" i="8"/>
  <c r="DEJ1359" i="8"/>
  <c r="DDV1359" i="8"/>
  <c r="DDV1365" i="8" s="1"/>
  <c r="DDU1359" i="8"/>
  <c r="DDT1359" i="8"/>
  <c r="DDF1359" i="8"/>
  <c r="DDF1365" i="8" s="1"/>
  <c r="DDE1359" i="8"/>
  <c r="DDD1359" i="8"/>
  <c r="DCP1359" i="8"/>
  <c r="DCP1365" i="8" s="1"/>
  <c r="DCO1359" i="8"/>
  <c r="DCN1359" i="8"/>
  <c r="DBZ1359" i="8"/>
  <c r="DBZ1365" i="8" s="1"/>
  <c r="DBY1359" i="8"/>
  <c r="DBX1359" i="8"/>
  <c r="DBJ1359" i="8"/>
  <c r="DBJ1365" i="8" s="1"/>
  <c r="DBI1359" i="8"/>
  <c r="DBH1359" i="8"/>
  <c r="DAT1359" i="8"/>
  <c r="DAT1365" i="8" s="1"/>
  <c r="DAS1359" i="8"/>
  <c r="DAR1359" i="8"/>
  <c r="DAD1359" i="8"/>
  <c r="DAD1365" i="8" s="1"/>
  <c r="DAC1359" i="8"/>
  <c r="DAB1359" i="8"/>
  <c r="CZN1359" i="8"/>
  <c r="CZN1365" i="8" s="1"/>
  <c r="CZM1359" i="8"/>
  <c r="CZL1359" i="8"/>
  <c r="CYX1359" i="8"/>
  <c r="CYX1365" i="8" s="1"/>
  <c r="CYW1359" i="8"/>
  <c r="CYV1359" i="8"/>
  <c r="CYH1359" i="8"/>
  <c r="CYH1365" i="8" s="1"/>
  <c r="CYG1359" i="8"/>
  <c r="CYF1359" i="8"/>
  <c r="CXR1359" i="8"/>
  <c r="CXR1365" i="8" s="1"/>
  <c r="CXQ1359" i="8"/>
  <c r="CXP1359" i="8"/>
  <c r="CXB1359" i="8"/>
  <c r="CXB1365" i="8" s="1"/>
  <c r="CXA1359" i="8"/>
  <c r="CWZ1359" i="8"/>
  <c r="CWL1359" i="8"/>
  <c r="CWL1365" i="8" s="1"/>
  <c r="CWK1359" i="8"/>
  <c r="CWJ1359" i="8"/>
  <c r="CVV1359" i="8"/>
  <c r="CVV1365" i="8" s="1"/>
  <c r="CVU1359" i="8"/>
  <c r="CVT1359" i="8"/>
  <c r="CVF1359" i="8"/>
  <c r="CVF1365" i="8" s="1"/>
  <c r="CVE1359" i="8"/>
  <c r="CVD1359" i="8"/>
  <c r="CUP1359" i="8"/>
  <c r="CUP1365" i="8" s="1"/>
  <c r="CUO1359" i="8"/>
  <c r="CUN1359" i="8"/>
  <c r="CTZ1359" i="8"/>
  <c r="CTZ1365" i="8" s="1"/>
  <c r="CTY1359" i="8"/>
  <c r="CTX1359" i="8"/>
  <c r="CTJ1359" i="8"/>
  <c r="CTJ1365" i="8" s="1"/>
  <c r="CTI1359" i="8"/>
  <c r="CTH1359" i="8"/>
  <c r="CST1359" i="8"/>
  <c r="CST1365" i="8" s="1"/>
  <c r="CSS1359" i="8"/>
  <c r="CSR1359" i="8"/>
  <c r="CSD1359" i="8"/>
  <c r="CSD1365" i="8" s="1"/>
  <c r="CSC1359" i="8"/>
  <c r="CSB1359" i="8"/>
  <c r="CRN1359" i="8"/>
  <c r="CRN1365" i="8" s="1"/>
  <c r="CRM1359" i="8"/>
  <c r="CRL1359" i="8"/>
  <c r="CQX1359" i="8"/>
  <c r="CQX1365" i="8" s="1"/>
  <c r="CQW1359" i="8"/>
  <c r="CQV1359" i="8"/>
  <c r="CQH1359" i="8"/>
  <c r="CQH1365" i="8" s="1"/>
  <c r="CQG1359" i="8"/>
  <c r="CQF1359" i="8"/>
  <c r="CPR1359" i="8"/>
  <c r="CPR1365" i="8" s="1"/>
  <c r="CPQ1359" i="8"/>
  <c r="CPP1359" i="8"/>
  <c r="CPB1359" i="8"/>
  <c r="CPB1365" i="8" s="1"/>
  <c r="CPA1359" i="8"/>
  <c r="COZ1359" i="8"/>
  <c r="COL1359" i="8"/>
  <c r="COL1365" i="8" s="1"/>
  <c r="COK1359" i="8"/>
  <c r="COJ1359" i="8"/>
  <c r="CNV1359" i="8"/>
  <c r="CNV1365" i="8" s="1"/>
  <c r="CNU1359" i="8"/>
  <c r="CNT1359" i="8"/>
  <c r="CNF1359" i="8"/>
  <c r="CNF1365" i="8" s="1"/>
  <c r="CNE1359" i="8"/>
  <c r="CND1359" i="8"/>
  <c r="CMP1359" i="8"/>
  <c r="CMP1365" i="8" s="1"/>
  <c r="CMO1359" i="8"/>
  <c r="CMN1359" i="8"/>
  <c r="CLZ1359" i="8"/>
  <c r="CLZ1365" i="8" s="1"/>
  <c r="CLY1359" i="8"/>
  <c r="CLX1359" i="8"/>
  <c r="CLJ1359" i="8"/>
  <c r="CLJ1365" i="8" s="1"/>
  <c r="CLI1359" i="8"/>
  <c r="CLH1359" i="8"/>
  <c r="CKT1359" i="8"/>
  <c r="CKT1365" i="8" s="1"/>
  <c r="CKS1359" i="8"/>
  <c r="CKR1359" i="8"/>
  <c r="CKD1359" i="8"/>
  <c r="CKD1365" i="8" s="1"/>
  <c r="CKC1359" i="8"/>
  <c r="CKB1359" i="8"/>
  <c r="CJN1359" i="8"/>
  <c r="CJN1365" i="8" s="1"/>
  <c r="CJM1359" i="8"/>
  <c r="CJL1359" i="8"/>
  <c r="CIX1359" i="8"/>
  <c r="CIX1365" i="8" s="1"/>
  <c r="CIW1359" i="8"/>
  <c r="CIV1359" i="8"/>
  <c r="CIH1359" i="8"/>
  <c r="CIH1365" i="8" s="1"/>
  <c r="CIG1359" i="8"/>
  <c r="CIF1359" i="8"/>
  <c r="CHR1359" i="8"/>
  <c r="CHR1365" i="8" s="1"/>
  <c r="CHQ1359" i="8"/>
  <c r="CHP1359" i="8"/>
  <c r="CHB1359" i="8"/>
  <c r="CHB1365" i="8" s="1"/>
  <c r="CHA1359" i="8"/>
  <c r="CGZ1359" i="8"/>
  <c r="CGL1359" i="8"/>
  <c r="CGL1365" i="8" s="1"/>
  <c r="CGK1359" i="8"/>
  <c r="CGJ1359" i="8"/>
  <c r="CFV1359" i="8"/>
  <c r="CFV1365" i="8" s="1"/>
  <c r="CFU1359" i="8"/>
  <c r="CFT1359" i="8"/>
  <c r="CFF1359" i="8"/>
  <c r="CFF1365" i="8" s="1"/>
  <c r="CFE1359" i="8"/>
  <c r="CFD1359" i="8"/>
  <c r="CEP1359" i="8"/>
  <c r="CEP1365" i="8" s="1"/>
  <c r="CEO1359" i="8"/>
  <c r="CEN1359" i="8"/>
  <c r="CDZ1359" i="8"/>
  <c r="CDZ1365" i="8" s="1"/>
  <c r="CDY1359" i="8"/>
  <c r="CDX1359" i="8"/>
  <c r="CDJ1359" i="8"/>
  <c r="CDJ1365" i="8" s="1"/>
  <c r="CDI1359" i="8"/>
  <c r="CDH1359" i="8"/>
  <c r="CCT1359" i="8"/>
  <c r="CCT1365" i="8" s="1"/>
  <c r="CCS1359" i="8"/>
  <c r="CCR1359" i="8"/>
  <c r="CCD1359" i="8"/>
  <c r="CCD1365" i="8" s="1"/>
  <c r="CCC1359" i="8"/>
  <c r="CCB1359" i="8"/>
  <c r="CBN1359" i="8"/>
  <c r="CBN1365" i="8" s="1"/>
  <c r="CBM1359" i="8"/>
  <c r="CBL1359" i="8"/>
  <c r="CAX1359" i="8"/>
  <c r="CAX1365" i="8" s="1"/>
  <c r="CAW1359" i="8"/>
  <c r="CAV1359" i="8"/>
  <c r="CAH1359" i="8"/>
  <c r="CAH1365" i="8" s="1"/>
  <c r="CAG1359" i="8"/>
  <c r="CAF1359" i="8"/>
  <c r="BZR1359" i="8"/>
  <c r="BZR1365" i="8" s="1"/>
  <c r="BZQ1359" i="8"/>
  <c r="BZP1359" i="8"/>
  <c r="BZB1359" i="8"/>
  <c r="BZB1365" i="8" s="1"/>
  <c r="BZA1359" i="8"/>
  <c r="BYZ1359" i="8"/>
  <c r="BYL1359" i="8"/>
  <c r="BYL1365" i="8" s="1"/>
  <c r="BYK1359" i="8"/>
  <c r="BYJ1359" i="8"/>
  <c r="BXV1359" i="8"/>
  <c r="BXV1365" i="8" s="1"/>
  <c r="BXU1359" i="8"/>
  <c r="BXT1359" i="8"/>
  <c r="BXF1359" i="8"/>
  <c r="BXF1365" i="8" s="1"/>
  <c r="BXE1359" i="8"/>
  <c r="BXD1359" i="8"/>
  <c r="BWP1359" i="8"/>
  <c r="BWP1365" i="8" s="1"/>
  <c r="BWO1359" i="8"/>
  <c r="BWN1359" i="8"/>
  <c r="BVZ1359" i="8"/>
  <c r="BVZ1365" i="8" s="1"/>
  <c r="BVY1359" i="8"/>
  <c r="BVX1359" i="8"/>
  <c r="BVJ1359" i="8"/>
  <c r="BVJ1365" i="8" s="1"/>
  <c r="BVI1359" i="8"/>
  <c r="BVH1359" i="8"/>
  <c r="BUT1359" i="8"/>
  <c r="BUT1365" i="8" s="1"/>
  <c r="BUS1359" i="8"/>
  <c r="BUR1359" i="8"/>
  <c r="BUD1359" i="8"/>
  <c r="BUD1365" i="8" s="1"/>
  <c r="BUC1359" i="8"/>
  <c r="BUB1359" i="8"/>
  <c r="BTN1359" i="8"/>
  <c r="BTN1365" i="8" s="1"/>
  <c r="BTM1359" i="8"/>
  <c r="BTL1359" i="8"/>
  <c r="BSX1359" i="8"/>
  <c r="BSX1365" i="8" s="1"/>
  <c r="BSW1359" i="8"/>
  <c r="BSV1359" i="8"/>
  <c r="BSH1359" i="8"/>
  <c r="BSH1365" i="8" s="1"/>
  <c r="BSG1359" i="8"/>
  <c r="BSF1359" i="8"/>
  <c r="BRR1359" i="8"/>
  <c r="BRR1365" i="8" s="1"/>
  <c r="BRQ1359" i="8"/>
  <c r="BRP1359" i="8"/>
  <c r="BRB1359" i="8"/>
  <c r="BRB1365" i="8" s="1"/>
  <c r="BRA1359" i="8"/>
  <c r="BQZ1359" i="8"/>
  <c r="BQL1359" i="8"/>
  <c r="BQL1365" i="8" s="1"/>
  <c r="BQK1359" i="8"/>
  <c r="BQJ1359" i="8"/>
  <c r="BPV1359" i="8"/>
  <c r="BPV1365" i="8" s="1"/>
  <c r="BPU1359" i="8"/>
  <c r="BPT1359" i="8"/>
  <c r="BPF1359" i="8"/>
  <c r="BPF1365" i="8" s="1"/>
  <c r="BPE1359" i="8"/>
  <c r="BPD1359" i="8"/>
  <c r="BOP1359" i="8"/>
  <c r="BOP1365" i="8" s="1"/>
  <c r="BOO1359" i="8"/>
  <c r="BON1359" i="8"/>
  <c r="BNZ1359" i="8"/>
  <c r="BNZ1365" i="8" s="1"/>
  <c r="BNY1359" i="8"/>
  <c r="BNX1359" i="8"/>
  <c r="BNJ1359" i="8"/>
  <c r="BNJ1365" i="8" s="1"/>
  <c r="BNI1359" i="8"/>
  <c r="BNH1359" i="8"/>
  <c r="BMT1359" i="8"/>
  <c r="BMT1365" i="8" s="1"/>
  <c r="BMS1359" i="8"/>
  <c r="BMR1359" i="8"/>
  <c r="BMD1359" i="8"/>
  <c r="BMD1365" i="8" s="1"/>
  <c r="BMC1359" i="8"/>
  <c r="BMB1359" i="8"/>
  <c r="BLN1359" i="8"/>
  <c r="BLN1365" i="8" s="1"/>
  <c r="BLM1359" i="8"/>
  <c r="BLL1359" i="8"/>
  <c r="BKX1359" i="8"/>
  <c r="BKX1365" i="8" s="1"/>
  <c r="BKW1359" i="8"/>
  <c r="BKV1359" i="8"/>
  <c r="BKH1359" i="8"/>
  <c r="BKH1365" i="8" s="1"/>
  <c r="BKG1359" i="8"/>
  <c r="BKF1359" i="8"/>
  <c r="BJR1359" i="8"/>
  <c r="BJR1365" i="8" s="1"/>
  <c r="BJQ1359" i="8"/>
  <c r="BJP1359" i="8"/>
  <c r="BJB1359" i="8"/>
  <c r="BJB1365" i="8" s="1"/>
  <c r="BJA1359" i="8"/>
  <c r="BIZ1359" i="8"/>
  <c r="BIL1359" i="8"/>
  <c r="BIL1365" i="8" s="1"/>
  <c r="BIK1359" i="8"/>
  <c r="BIJ1359" i="8"/>
  <c r="BHV1359" i="8"/>
  <c r="BHV1365" i="8" s="1"/>
  <c r="BHU1359" i="8"/>
  <c r="BHT1359" i="8"/>
  <c r="BHF1359" i="8"/>
  <c r="BHF1365" i="8" s="1"/>
  <c r="BHE1359" i="8"/>
  <c r="BHD1359" i="8"/>
  <c r="BGP1359" i="8"/>
  <c r="BGP1365" i="8" s="1"/>
  <c r="BGO1359" i="8"/>
  <c r="BGN1359" i="8"/>
  <c r="BFZ1359" i="8"/>
  <c r="BFZ1365" i="8" s="1"/>
  <c r="BFY1359" i="8"/>
  <c r="BFX1359" i="8"/>
  <c r="BFJ1359" i="8"/>
  <c r="BFJ1365" i="8" s="1"/>
  <c r="BFI1359" i="8"/>
  <c r="BFH1359" i="8"/>
  <c r="BET1359" i="8"/>
  <c r="BET1365" i="8" s="1"/>
  <c r="BES1359" i="8"/>
  <c r="BER1359" i="8"/>
  <c r="BED1359" i="8"/>
  <c r="BED1365" i="8" s="1"/>
  <c r="BEC1359" i="8"/>
  <c r="BEB1359" i="8"/>
  <c r="BDN1359" i="8"/>
  <c r="BDN1365" i="8" s="1"/>
  <c r="BDM1359" i="8"/>
  <c r="BDL1359" i="8"/>
  <c r="BCX1359" i="8"/>
  <c r="BCX1365" i="8" s="1"/>
  <c r="BCW1359" i="8"/>
  <c r="BCV1359" i="8"/>
  <c r="BCH1359" i="8"/>
  <c r="BCH1365" i="8" s="1"/>
  <c r="BCG1359" i="8"/>
  <c r="BCF1359" i="8"/>
  <c r="BBR1359" i="8"/>
  <c r="BBR1365" i="8" s="1"/>
  <c r="BBQ1359" i="8"/>
  <c r="BBP1359" i="8"/>
  <c r="BBB1359" i="8"/>
  <c r="BBB1365" i="8" s="1"/>
  <c r="BBA1359" i="8"/>
  <c r="BAZ1359" i="8"/>
  <c r="BAL1359" i="8"/>
  <c r="BAL1365" i="8" s="1"/>
  <c r="BAK1359" i="8"/>
  <c r="BAJ1359" i="8"/>
  <c r="AZV1359" i="8"/>
  <c r="AZV1365" i="8" s="1"/>
  <c r="AZU1359" i="8"/>
  <c r="AZT1359" i="8"/>
  <c r="AZF1359" i="8"/>
  <c r="AZF1365" i="8" s="1"/>
  <c r="AZE1359" i="8"/>
  <c r="AZD1359" i="8"/>
  <c r="AYP1359" i="8"/>
  <c r="AYP1365" i="8" s="1"/>
  <c r="AYO1359" i="8"/>
  <c r="AYN1359" i="8"/>
  <c r="AXZ1359" i="8"/>
  <c r="AXZ1365" i="8" s="1"/>
  <c r="AXY1359" i="8"/>
  <c r="AXX1359" i="8"/>
  <c r="AXJ1359" i="8"/>
  <c r="AXJ1365" i="8" s="1"/>
  <c r="AXI1359" i="8"/>
  <c r="AXH1359" i="8"/>
  <c r="AWT1359" i="8"/>
  <c r="AWT1365" i="8" s="1"/>
  <c r="AWS1359" i="8"/>
  <c r="AWR1359" i="8"/>
  <c r="AWD1359" i="8"/>
  <c r="AWD1365" i="8" s="1"/>
  <c r="AWC1359" i="8"/>
  <c r="AWB1359" i="8"/>
  <c r="AVN1359" i="8"/>
  <c r="AVN1365" i="8" s="1"/>
  <c r="AVM1359" i="8"/>
  <c r="AVL1359" i="8"/>
  <c r="AUX1359" i="8"/>
  <c r="AUX1365" i="8" s="1"/>
  <c r="AUW1359" i="8"/>
  <c r="AUV1359" i="8"/>
  <c r="AUH1359" i="8"/>
  <c r="AUH1365" i="8" s="1"/>
  <c r="AUG1359" i="8"/>
  <c r="AUF1359" i="8"/>
  <c r="ATR1359" i="8"/>
  <c r="ATR1365" i="8" s="1"/>
  <c r="ATQ1359" i="8"/>
  <c r="ATP1359" i="8"/>
  <c r="ATB1359" i="8"/>
  <c r="ATB1365" i="8" s="1"/>
  <c r="ATA1359" i="8"/>
  <c r="ASZ1359" i="8"/>
  <c r="ASL1359" i="8"/>
  <c r="ASL1365" i="8" s="1"/>
  <c r="ASK1359" i="8"/>
  <c r="ASJ1359" i="8"/>
  <c r="ARV1359" i="8"/>
  <c r="ARV1365" i="8" s="1"/>
  <c r="ARU1359" i="8"/>
  <c r="ART1359" i="8"/>
  <c r="ARF1359" i="8"/>
  <c r="ARF1365" i="8" s="1"/>
  <c r="ARE1359" i="8"/>
  <c r="ARD1359" i="8"/>
  <c r="AQP1359" i="8"/>
  <c r="AQP1365" i="8" s="1"/>
  <c r="AQO1359" i="8"/>
  <c r="AQN1359" i="8"/>
  <c r="APZ1359" i="8"/>
  <c r="APZ1365" i="8" s="1"/>
  <c r="APY1359" i="8"/>
  <c r="APX1359" i="8"/>
  <c r="APJ1359" i="8"/>
  <c r="APJ1365" i="8" s="1"/>
  <c r="API1359" i="8"/>
  <c r="APH1359" i="8"/>
  <c r="AOT1359" i="8"/>
  <c r="AOT1365" i="8" s="1"/>
  <c r="AOS1359" i="8"/>
  <c r="AOR1359" i="8"/>
  <c r="AOD1359" i="8"/>
  <c r="AOD1365" i="8" s="1"/>
  <c r="AOC1359" i="8"/>
  <c r="AOB1359" i="8"/>
  <c r="ANN1359" i="8"/>
  <c r="ANN1365" i="8" s="1"/>
  <c r="ANM1359" i="8"/>
  <c r="ANL1359" i="8"/>
  <c r="AMX1359" i="8"/>
  <c r="AMX1365" i="8" s="1"/>
  <c r="AMW1359" i="8"/>
  <c r="AMV1359" i="8"/>
  <c r="AMH1359" i="8"/>
  <c r="AMH1365" i="8" s="1"/>
  <c r="AMG1359" i="8"/>
  <c r="AMF1359" i="8"/>
  <c r="ALR1359" i="8"/>
  <c r="ALR1365" i="8" s="1"/>
  <c r="ALQ1359" i="8"/>
  <c r="ALP1359" i="8"/>
  <c r="ALB1359" i="8"/>
  <c r="ALB1365" i="8" s="1"/>
  <c r="ALA1359" i="8"/>
  <c r="AKZ1359" i="8"/>
  <c r="AKL1359" i="8"/>
  <c r="AKL1365" i="8" s="1"/>
  <c r="AKK1359" i="8"/>
  <c r="AKJ1359" i="8"/>
  <c r="AJV1359" i="8"/>
  <c r="AJV1365" i="8" s="1"/>
  <c r="AJU1359" i="8"/>
  <c r="AJT1359" i="8"/>
  <c r="AJF1359" i="8"/>
  <c r="AJF1365" i="8" s="1"/>
  <c r="AJE1359" i="8"/>
  <c r="AJD1359" i="8"/>
  <c r="AIP1359" i="8"/>
  <c r="AIP1365" i="8" s="1"/>
  <c r="AIO1359" i="8"/>
  <c r="AIN1359" i="8"/>
  <c r="AHZ1359" i="8"/>
  <c r="AHZ1365" i="8" s="1"/>
  <c r="AHY1359" i="8"/>
  <c r="AHX1359" i="8"/>
  <c r="AHJ1359" i="8"/>
  <c r="AHJ1365" i="8" s="1"/>
  <c r="AHI1359" i="8"/>
  <c r="AHH1359" i="8"/>
  <c r="AGT1359" i="8"/>
  <c r="AGT1365" i="8" s="1"/>
  <c r="AGS1359" i="8"/>
  <c r="AGR1359" i="8"/>
  <c r="AGD1359" i="8"/>
  <c r="AGD1365" i="8" s="1"/>
  <c r="AGC1359" i="8"/>
  <c r="AGB1359" i="8"/>
  <c r="AFN1359" i="8"/>
  <c r="AFN1365" i="8" s="1"/>
  <c r="AFM1359" i="8"/>
  <c r="AFL1359" i="8"/>
  <c r="AEX1359" i="8"/>
  <c r="AEX1365" i="8" s="1"/>
  <c r="AEW1359" i="8"/>
  <c r="AEV1359" i="8"/>
  <c r="AEH1359" i="8"/>
  <c r="AEH1365" i="8" s="1"/>
  <c r="AEG1359" i="8"/>
  <c r="AEF1359" i="8"/>
  <c r="ADR1359" i="8"/>
  <c r="ADR1365" i="8" s="1"/>
  <c r="ADQ1359" i="8"/>
  <c r="ADP1359" i="8"/>
  <c r="ADB1359" i="8"/>
  <c r="ADB1365" i="8" s="1"/>
  <c r="ADA1359" i="8"/>
  <c r="ACZ1359" i="8"/>
  <c r="ACL1359" i="8"/>
  <c r="ACL1365" i="8" s="1"/>
  <c r="ACK1359" i="8"/>
  <c r="ACJ1359" i="8"/>
  <c r="ABV1359" i="8"/>
  <c r="ABV1365" i="8" s="1"/>
  <c r="ABU1359" i="8"/>
  <c r="ABT1359" i="8"/>
  <c r="ABF1359" i="8"/>
  <c r="ABF1365" i="8" s="1"/>
  <c r="ABE1359" i="8"/>
  <c r="ABD1359" i="8"/>
  <c r="AAP1359" i="8"/>
  <c r="AAP1365" i="8" s="1"/>
  <c r="AAO1359" i="8"/>
  <c r="AAN1359" i="8"/>
  <c r="ZZ1359" i="8"/>
  <c r="ZZ1365" i="8" s="1"/>
  <c r="ZY1359" i="8"/>
  <c r="ZX1359" i="8"/>
  <c r="ZJ1359" i="8"/>
  <c r="ZJ1365" i="8" s="1"/>
  <c r="ZI1359" i="8"/>
  <c r="ZH1359" i="8"/>
  <c r="YT1359" i="8"/>
  <c r="YT1365" i="8" s="1"/>
  <c r="YS1359" i="8"/>
  <c r="YR1359" i="8"/>
  <c r="YD1359" i="8"/>
  <c r="YD1365" i="8" s="1"/>
  <c r="YC1359" i="8"/>
  <c r="YB1359" i="8"/>
  <c r="XN1359" i="8"/>
  <c r="XN1365" i="8" s="1"/>
  <c r="XM1359" i="8"/>
  <c r="XL1359" i="8"/>
  <c r="WX1359" i="8"/>
  <c r="WX1365" i="8" s="1"/>
  <c r="WW1359" i="8"/>
  <c r="WV1359" i="8"/>
  <c r="WH1359" i="8"/>
  <c r="WH1365" i="8" s="1"/>
  <c r="WG1359" i="8"/>
  <c r="WF1359" i="8"/>
  <c r="VR1359" i="8"/>
  <c r="VR1365" i="8" s="1"/>
  <c r="VQ1359" i="8"/>
  <c r="VP1359" i="8"/>
  <c r="VB1359" i="8"/>
  <c r="VB1365" i="8" s="1"/>
  <c r="VA1359" i="8"/>
  <c r="UZ1359" i="8"/>
  <c r="UL1359" i="8"/>
  <c r="UL1365" i="8" s="1"/>
  <c r="UK1359" i="8"/>
  <c r="UJ1359" i="8"/>
  <c r="TV1359" i="8"/>
  <c r="TV1365" i="8" s="1"/>
  <c r="TU1359" i="8"/>
  <c r="TT1359" i="8"/>
  <c r="TF1359" i="8"/>
  <c r="TF1365" i="8" s="1"/>
  <c r="TE1359" i="8"/>
  <c r="TD1359" i="8"/>
  <c r="SP1359" i="8"/>
  <c r="SP1365" i="8" s="1"/>
  <c r="SO1359" i="8"/>
  <c r="SN1359" i="8"/>
  <c r="RZ1359" i="8"/>
  <c r="RZ1365" i="8" s="1"/>
  <c r="RY1359" i="8"/>
  <c r="RX1359" i="8"/>
  <c r="RJ1359" i="8"/>
  <c r="RJ1365" i="8" s="1"/>
  <c r="RI1359" i="8"/>
  <c r="RH1359" i="8"/>
  <c r="QT1359" i="8"/>
  <c r="QT1365" i="8" s="1"/>
  <c r="QS1359" i="8"/>
  <c r="QR1359" i="8"/>
  <c r="QD1359" i="8"/>
  <c r="QD1365" i="8" s="1"/>
  <c r="QC1359" i="8"/>
  <c r="QB1359" i="8"/>
  <c r="PN1359" i="8"/>
  <c r="PN1365" i="8" s="1"/>
  <c r="PM1359" i="8"/>
  <c r="PL1359" i="8"/>
  <c r="OX1359" i="8"/>
  <c r="OX1365" i="8" s="1"/>
  <c r="OW1359" i="8"/>
  <c r="OV1359" i="8"/>
  <c r="OH1359" i="8"/>
  <c r="OH1365" i="8" s="1"/>
  <c r="OG1359" i="8"/>
  <c r="OF1359" i="8"/>
  <c r="NR1359" i="8"/>
  <c r="NR1365" i="8" s="1"/>
  <c r="NQ1359" i="8"/>
  <c r="NP1359" i="8"/>
  <c r="NB1359" i="8"/>
  <c r="NB1365" i="8" s="1"/>
  <c r="NA1359" i="8"/>
  <c r="MZ1359" i="8"/>
  <c r="ML1359" i="8"/>
  <c r="ML1365" i="8" s="1"/>
  <c r="MK1359" i="8"/>
  <c r="MJ1359" i="8"/>
  <c r="LV1359" i="8"/>
  <c r="LV1365" i="8" s="1"/>
  <c r="LU1359" i="8"/>
  <c r="LT1359" i="8"/>
  <c r="LF1359" i="8"/>
  <c r="LF1365" i="8" s="1"/>
  <c r="LE1359" i="8"/>
  <c r="LD1359" i="8"/>
  <c r="KP1359" i="8"/>
  <c r="KP1365" i="8" s="1"/>
  <c r="KO1359" i="8"/>
  <c r="KN1359" i="8"/>
  <c r="JZ1359" i="8"/>
  <c r="JZ1365" i="8" s="1"/>
  <c r="JY1359" i="8"/>
  <c r="JX1359" i="8"/>
  <c r="JJ1359" i="8"/>
  <c r="JJ1365" i="8" s="1"/>
  <c r="JI1359" i="8"/>
  <c r="JH1359" i="8"/>
  <c r="IT1359" i="8"/>
  <c r="IT1365" i="8" s="1"/>
  <c r="IS1359" i="8"/>
  <c r="IR1359" i="8"/>
  <c r="ID1359" i="8"/>
  <c r="ID1365" i="8" s="1"/>
  <c r="IC1359" i="8"/>
  <c r="IB1359" i="8"/>
  <c r="HN1359" i="8"/>
  <c r="HN1365" i="8" s="1"/>
  <c r="HM1359" i="8"/>
  <c r="HL1359" i="8"/>
  <c r="GX1359" i="8"/>
  <c r="GX1365" i="8" s="1"/>
  <c r="GW1359" i="8"/>
  <c r="GV1359" i="8"/>
  <c r="GH1359" i="8"/>
  <c r="GH1365" i="8" s="1"/>
  <c r="GG1359" i="8"/>
  <c r="GF1359" i="8"/>
  <c r="FR1359" i="8"/>
  <c r="FR1365" i="8" s="1"/>
  <c r="FQ1359" i="8"/>
  <c r="FP1359" i="8"/>
  <c r="FB1359" i="8"/>
  <c r="FB1365" i="8" s="1"/>
  <c r="FA1359" i="8"/>
  <c r="EZ1359" i="8"/>
  <c r="EL1359" i="8"/>
  <c r="EL1365" i="8" s="1"/>
  <c r="EK1359" i="8"/>
  <c r="EJ1359" i="8"/>
  <c r="DV1359" i="8"/>
  <c r="DV1365" i="8" s="1"/>
  <c r="DU1359" i="8"/>
  <c r="DT1359" i="8"/>
  <c r="DF1359" i="8"/>
  <c r="DF1365" i="8" s="1"/>
  <c r="DE1359" i="8"/>
  <c r="DD1359" i="8"/>
  <c r="CP1359" i="8"/>
  <c r="CP1365" i="8" s="1"/>
  <c r="CO1359" i="8"/>
  <c r="CN1359" i="8"/>
  <c r="BZ1359" i="8"/>
  <c r="BZ1365" i="8" s="1"/>
  <c r="BY1359" i="8"/>
  <c r="BX1359" i="8"/>
  <c r="BJ1359" i="8"/>
  <c r="BJ1365" i="8" s="1"/>
  <c r="BI1359" i="8"/>
  <c r="BH1359" i="8"/>
  <c r="AT1359" i="8"/>
  <c r="AT1365" i="8" s="1"/>
  <c r="AS1359" i="8"/>
  <c r="AR1359" i="8"/>
  <c r="AD1359" i="8"/>
  <c r="AD1365" i="8" s="1"/>
  <c r="AC1359" i="8"/>
  <c r="AB1359" i="8"/>
  <c r="N1359" i="8"/>
  <c r="N1365" i="8" s="1"/>
  <c r="M1359" i="8"/>
  <c r="L1359" i="8"/>
  <c r="XFA1356" i="8"/>
  <c r="XFA1360" i="8" s="1"/>
  <c r="XFA1366" i="8" s="1"/>
  <c r="XEZ1356" i="8"/>
  <c r="XEZ1360" i="8" s="1"/>
  <c r="XEZ1366" i="8" s="1"/>
  <c r="XEK1356" i="8"/>
  <c r="XEK1360" i="8" s="1"/>
  <c r="XEK1366" i="8" s="1"/>
  <c r="XEJ1356" i="8"/>
  <c r="XEJ1360" i="8" s="1"/>
  <c r="XEJ1366" i="8" s="1"/>
  <c r="XDU1356" i="8"/>
  <c r="XDU1360" i="8" s="1"/>
  <c r="XDU1366" i="8" s="1"/>
  <c r="XDT1356" i="8"/>
  <c r="XDT1360" i="8" s="1"/>
  <c r="XDT1366" i="8" s="1"/>
  <c r="XDE1356" i="8"/>
  <c r="XDE1360" i="8" s="1"/>
  <c r="XDE1366" i="8" s="1"/>
  <c r="XDD1356" i="8"/>
  <c r="XDD1360" i="8" s="1"/>
  <c r="XDD1366" i="8" s="1"/>
  <c r="XCO1356" i="8"/>
  <c r="XCO1360" i="8" s="1"/>
  <c r="XCO1366" i="8" s="1"/>
  <c r="XCN1356" i="8"/>
  <c r="XCN1360" i="8" s="1"/>
  <c r="XCN1366" i="8" s="1"/>
  <c r="XBY1356" i="8"/>
  <c r="XBY1360" i="8" s="1"/>
  <c r="XBY1366" i="8" s="1"/>
  <c r="XBX1356" i="8"/>
  <c r="XBX1360" i="8" s="1"/>
  <c r="XBX1366" i="8" s="1"/>
  <c r="XBI1356" i="8"/>
  <c r="XBI1360" i="8" s="1"/>
  <c r="XBI1366" i="8" s="1"/>
  <c r="XBH1356" i="8"/>
  <c r="XBH1360" i="8" s="1"/>
  <c r="XBH1366" i="8" s="1"/>
  <c r="XAS1356" i="8"/>
  <c r="XAS1360" i="8" s="1"/>
  <c r="XAS1366" i="8" s="1"/>
  <c r="XAR1356" i="8"/>
  <c r="XAR1360" i="8" s="1"/>
  <c r="XAR1366" i="8" s="1"/>
  <c r="XAC1356" i="8"/>
  <c r="XAC1360" i="8" s="1"/>
  <c r="XAC1366" i="8" s="1"/>
  <c r="XAB1356" i="8"/>
  <c r="XAB1360" i="8" s="1"/>
  <c r="XAB1366" i="8" s="1"/>
  <c r="WZM1356" i="8"/>
  <c r="WZM1360" i="8" s="1"/>
  <c r="WZM1366" i="8" s="1"/>
  <c r="WZL1356" i="8"/>
  <c r="WZL1360" i="8" s="1"/>
  <c r="WZL1366" i="8" s="1"/>
  <c r="WYW1356" i="8"/>
  <c r="WYW1360" i="8" s="1"/>
  <c r="WYW1366" i="8" s="1"/>
  <c r="WYV1356" i="8"/>
  <c r="WYV1360" i="8" s="1"/>
  <c r="WYV1366" i="8" s="1"/>
  <c r="WYG1356" i="8"/>
  <c r="WYG1360" i="8" s="1"/>
  <c r="WYG1366" i="8" s="1"/>
  <c r="WYF1356" i="8"/>
  <c r="WYF1360" i="8" s="1"/>
  <c r="WYF1366" i="8" s="1"/>
  <c r="WXQ1356" i="8"/>
  <c r="WXQ1360" i="8" s="1"/>
  <c r="WXQ1366" i="8" s="1"/>
  <c r="WXP1356" i="8"/>
  <c r="WXP1360" i="8" s="1"/>
  <c r="WXP1366" i="8" s="1"/>
  <c r="WXA1356" i="8"/>
  <c r="WXA1360" i="8" s="1"/>
  <c r="WXA1366" i="8" s="1"/>
  <c r="WWZ1356" i="8"/>
  <c r="WWZ1360" i="8" s="1"/>
  <c r="WWZ1366" i="8" s="1"/>
  <c r="WWK1356" i="8"/>
  <c r="WWK1360" i="8" s="1"/>
  <c r="WWK1366" i="8" s="1"/>
  <c r="WWJ1356" i="8"/>
  <c r="WWJ1360" i="8" s="1"/>
  <c r="WWJ1366" i="8" s="1"/>
  <c r="WVU1356" i="8"/>
  <c r="WVU1360" i="8" s="1"/>
  <c r="WVU1366" i="8" s="1"/>
  <c r="WVT1356" i="8"/>
  <c r="WVT1360" i="8" s="1"/>
  <c r="WVT1366" i="8" s="1"/>
  <c r="WVE1356" i="8"/>
  <c r="WVE1360" i="8" s="1"/>
  <c r="WVE1366" i="8" s="1"/>
  <c r="WVD1356" i="8"/>
  <c r="WVD1360" i="8" s="1"/>
  <c r="WVD1366" i="8" s="1"/>
  <c r="WUO1356" i="8"/>
  <c r="WUO1360" i="8" s="1"/>
  <c r="WUO1366" i="8" s="1"/>
  <c r="WUN1356" i="8"/>
  <c r="WUN1360" i="8" s="1"/>
  <c r="WUN1366" i="8" s="1"/>
  <c r="WTY1356" i="8"/>
  <c r="WTY1360" i="8" s="1"/>
  <c r="WTY1366" i="8" s="1"/>
  <c r="WTX1356" i="8"/>
  <c r="WTX1360" i="8" s="1"/>
  <c r="WTX1366" i="8" s="1"/>
  <c r="WTI1356" i="8"/>
  <c r="WTI1360" i="8" s="1"/>
  <c r="WTI1366" i="8" s="1"/>
  <c r="WTH1356" i="8"/>
  <c r="WTH1360" i="8" s="1"/>
  <c r="WTH1366" i="8" s="1"/>
  <c r="WSS1356" i="8"/>
  <c r="WSS1360" i="8" s="1"/>
  <c r="WSS1366" i="8" s="1"/>
  <c r="WSR1356" i="8"/>
  <c r="WSR1360" i="8" s="1"/>
  <c r="WSR1366" i="8" s="1"/>
  <c r="WSC1356" i="8"/>
  <c r="WSC1360" i="8" s="1"/>
  <c r="WSC1366" i="8" s="1"/>
  <c r="WSB1356" i="8"/>
  <c r="WSB1360" i="8" s="1"/>
  <c r="WSB1366" i="8" s="1"/>
  <c r="WRM1356" i="8"/>
  <c r="WRM1360" i="8" s="1"/>
  <c r="WRM1366" i="8" s="1"/>
  <c r="WRL1356" i="8"/>
  <c r="WRL1360" i="8" s="1"/>
  <c r="WRL1366" i="8" s="1"/>
  <c r="WQW1356" i="8"/>
  <c r="WQW1360" i="8" s="1"/>
  <c r="WQW1366" i="8" s="1"/>
  <c r="WQV1356" i="8"/>
  <c r="WQV1360" i="8" s="1"/>
  <c r="WQV1366" i="8" s="1"/>
  <c r="WQG1356" i="8"/>
  <c r="WQG1360" i="8" s="1"/>
  <c r="WQG1366" i="8" s="1"/>
  <c r="WQF1356" i="8"/>
  <c r="WQF1360" i="8" s="1"/>
  <c r="WQF1366" i="8" s="1"/>
  <c r="WPQ1356" i="8"/>
  <c r="WPQ1360" i="8" s="1"/>
  <c r="WPQ1366" i="8" s="1"/>
  <c r="WPP1356" i="8"/>
  <c r="WPP1360" i="8" s="1"/>
  <c r="WPP1366" i="8" s="1"/>
  <c r="WPA1356" i="8"/>
  <c r="WPA1360" i="8" s="1"/>
  <c r="WPA1366" i="8" s="1"/>
  <c r="WOZ1356" i="8"/>
  <c r="WOZ1360" i="8" s="1"/>
  <c r="WOZ1366" i="8" s="1"/>
  <c r="WOK1356" i="8"/>
  <c r="WOK1360" i="8" s="1"/>
  <c r="WOK1366" i="8" s="1"/>
  <c r="WOJ1356" i="8"/>
  <c r="WOJ1360" i="8" s="1"/>
  <c r="WOJ1366" i="8" s="1"/>
  <c r="WNU1356" i="8"/>
  <c r="WNU1360" i="8" s="1"/>
  <c r="WNU1366" i="8" s="1"/>
  <c r="WNT1356" i="8"/>
  <c r="WNT1360" i="8" s="1"/>
  <c r="WNT1366" i="8" s="1"/>
  <c r="WNE1356" i="8"/>
  <c r="WNE1360" i="8" s="1"/>
  <c r="WNE1366" i="8" s="1"/>
  <c r="WND1356" i="8"/>
  <c r="WND1360" i="8" s="1"/>
  <c r="WND1366" i="8" s="1"/>
  <c r="WMO1356" i="8"/>
  <c r="WMO1360" i="8" s="1"/>
  <c r="WMO1366" i="8" s="1"/>
  <c r="WMN1356" i="8"/>
  <c r="WMN1360" i="8" s="1"/>
  <c r="WMN1366" i="8" s="1"/>
  <c r="WLY1356" i="8"/>
  <c r="WLY1360" i="8" s="1"/>
  <c r="WLY1366" i="8" s="1"/>
  <c r="WLX1356" i="8"/>
  <c r="WLX1360" i="8" s="1"/>
  <c r="WLX1366" i="8" s="1"/>
  <c r="WLI1356" i="8"/>
  <c r="WLI1360" i="8" s="1"/>
  <c r="WLI1366" i="8" s="1"/>
  <c r="WLH1356" i="8"/>
  <c r="WLH1360" i="8" s="1"/>
  <c r="WLH1366" i="8" s="1"/>
  <c r="WKS1356" i="8"/>
  <c r="WKS1360" i="8" s="1"/>
  <c r="WKS1366" i="8" s="1"/>
  <c r="WKR1356" i="8"/>
  <c r="WKR1360" i="8" s="1"/>
  <c r="WKR1366" i="8" s="1"/>
  <c r="WKC1356" i="8"/>
  <c r="WKC1360" i="8" s="1"/>
  <c r="WKC1366" i="8" s="1"/>
  <c r="WKB1356" i="8"/>
  <c r="WKB1360" i="8" s="1"/>
  <c r="WKB1366" i="8" s="1"/>
  <c r="WJM1356" i="8"/>
  <c r="WJM1360" i="8" s="1"/>
  <c r="WJM1366" i="8" s="1"/>
  <c r="WJL1356" i="8"/>
  <c r="WJL1360" i="8" s="1"/>
  <c r="WJL1366" i="8" s="1"/>
  <c r="WIW1356" i="8"/>
  <c r="WIW1360" i="8" s="1"/>
  <c r="WIW1366" i="8" s="1"/>
  <c r="WIV1356" i="8"/>
  <c r="WIV1360" i="8" s="1"/>
  <c r="WIV1366" i="8" s="1"/>
  <c r="WIG1356" i="8"/>
  <c r="WIG1360" i="8" s="1"/>
  <c r="WIG1366" i="8" s="1"/>
  <c r="WIF1356" i="8"/>
  <c r="WIF1360" i="8" s="1"/>
  <c r="WIF1366" i="8" s="1"/>
  <c r="WHQ1356" i="8"/>
  <c r="WHQ1360" i="8" s="1"/>
  <c r="WHQ1366" i="8" s="1"/>
  <c r="WHP1356" i="8"/>
  <c r="WHP1360" i="8" s="1"/>
  <c r="WHP1366" i="8" s="1"/>
  <c r="WHA1356" i="8"/>
  <c r="WHA1360" i="8" s="1"/>
  <c r="WHA1366" i="8" s="1"/>
  <c r="WGZ1356" i="8"/>
  <c r="WGZ1360" i="8" s="1"/>
  <c r="WGZ1366" i="8" s="1"/>
  <c r="WGK1356" i="8"/>
  <c r="WGK1360" i="8" s="1"/>
  <c r="WGK1366" i="8" s="1"/>
  <c r="WGJ1356" i="8"/>
  <c r="WGJ1360" i="8" s="1"/>
  <c r="WGJ1366" i="8" s="1"/>
  <c r="WFU1356" i="8"/>
  <c r="WFU1360" i="8" s="1"/>
  <c r="WFU1366" i="8" s="1"/>
  <c r="WFT1356" i="8"/>
  <c r="WFT1360" i="8" s="1"/>
  <c r="WFT1366" i="8" s="1"/>
  <c r="WFE1356" i="8"/>
  <c r="WFE1360" i="8" s="1"/>
  <c r="WFE1366" i="8" s="1"/>
  <c r="WFD1356" i="8"/>
  <c r="WFD1360" i="8" s="1"/>
  <c r="WFD1366" i="8" s="1"/>
  <c r="WEO1356" i="8"/>
  <c r="WEO1360" i="8" s="1"/>
  <c r="WEO1366" i="8" s="1"/>
  <c r="WEN1356" i="8"/>
  <c r="WEN1360" i="8" s="1"/>
  <c r="WEN1366" i="8" s="1"/>
  <c r="WDY1356" i="8"/>
  <c r="WDY1360" i="8" s="1"/>
  <c r="WDY1366" i="8" s="1"/>
  <c r="WDX1356" i="8"/>
  <c r="WDX1360" i="8" s="1"/>
  <c r="WDX1366" i="8" s="1"/>
  <c r="WDI1356" i="8"/>
  <c r="WDI1360" i="8" s="1"/>
  <c r="WDI1366" i="8" s="1"/>
  <c r="WDH1356" i="8"/>
  <c r="WDH1360" i="8" s="1"/>
  <c r="WDH1366" i="8" s="1"/>
  <c r="WCS1356" i="8"/>
  <c r="WCS1360" i="8" s="1"/>
  <c r="WCS1366" i="8" s="1"/>
  <c r="WCR1356" i="8"/>
  <c r="WCR1360" i="8" s="1"/>
  <c r="WCR1366" i="8" s="1"/>
  <c r="WCC1356" i="8"/>
  <c r="WCC1360" i="8" s="1"/>
  <c r="WCC1366" i="8" s="1"/>
  <c r="WCB1356" i="8"/>
  <c r="WCB1360" i="8" s="1"/>
  <c r="WCB1366" i="8" s="1"/>
  <c r="WBM1356" i="8"/>
  <c r="WBM1360" i="8" s="1"/>
  <c r="WBM1366" i="8" s="1"/>
  <c r="WBL1356" i="8"/>
  <c r="WBL1360" i="8" s="1"/>
  <c r="WBL1366" i="8" s="1"/>
  <c r="WAW1356" i="8"/>
  <c r="WAW1360" i="8" s="1"/>
  <c r="WAW1366" i="8" s="1"/>
  <c r="WAV1356" i="8"/>
  <c r="WAV1360" i="8" s="1"/>
  <c r="WAV1366" i="8" s="1"/>
  <c r="WAG1356" i="8"/>
  <c r="WAG1360" i="8" s="1"/>
  <c r="WAG1366" i="8" s="1"/>
  <c r="WAF1356" i="8"/>
  <c r="WAF1360" i="8" s="1"/>
  <c r="WAF1366" i="8" s="1"/>
  <c r="VZQ1356" i="8"/>
  <c r="VZQ1360" i="8" s="1"/>
  <c r="VZQ1366" i="8" s="1"/>
  <c r="VZP1356" i="8"/>
  <c r="VZP1360" i="8" s="1"/>
  <c r="VZP1366" i="8" s="1"/>
  <c r="VZA1356" i="8"/>
  <c r="VZA1360" i="8" s="1"/>
  <c r="VZA1366" i="8" s="1"/>
  <c r="VYZ1356" i="8"/>
  <c r="VYZ1360" i="8" s="1"/>
  <c r="VYZ1366" i="8" s="1"/>
  <c r="VYK1356" i="8"/>
  <c r="VYK1360" i="8" s="1"/>
  <c r="VYK1366" i="8" s="1"/>
  <c r="VYJ1356" i="8"/>
  <c r="VYJ1360" i="8" s="1"/>
  <c r="VYJ1366" i="8" s="1"/>
  <c r="VXU1356" i="8"/>
  <c r="VXU1360" i="8" s="1"/>
  <c r="VXU1366" i="8" s="1"/>
  <c r="VXT1356" i="8"/>
  <c r="VXT1360" i="8" s="1"/>
  <c r="VXT1366" i="8" s="1"/>
  <c r="VXE1356" i="8"/>
  <c r="VXE1360" i="8" s="1"/>
  <c r="VXE1366" i="8" s="1"/>
  <c r="VXD1356" i="8"/>
  <c r="VXD1360" i="8" s="1"/>
  <c r="VXD1366" i="8" s="1"/>
  <c r="VWO1356" i="8"/>
  <c r="VWO1360" i="8" s="1"/>
  <c r="VWO1366" i="8" s="1"/>
  <c r="VWN1356" i="8"/>
  <c r="VWN1360" i="8" s="1"/>
  <c r="VWN1366" i="8" s="1"/>
  <c r="VVY1356" i="8"/>
  <c r="VVY1360" i="8" s="1"/>
  <c r="VVY1366" i="8" s="1"/>
  <c r="VVX1356" i="8"/>
  <c r="VVX1360" i="8" s="1"/>
  <c r="VVX1366" i="8" s="1"/>
  <c r="VVI1356" i="8"/>
  <c r="VVI1360" i="8" s="1"/>
  <c r="VVI1366" i="8" s="1"/>
  <c r="VVH1356" i="8"/>
  <c r="VVH1360" i="8" s="1"/>
  <c r="VVH1366" i="8" s="1"/>
  <c r="VUS1356" i="8"/>
  <c r="VUS1360" i="8" s="1"/>
  <c r="VUS1366" i="8" s="1"/>
  <c r="VUR1356" i="8"/>
  <c r="VUR1360" i="8" s="1"/>
  <c r="VUR1366" i="8" s="1"/>
  <c r="VUC1356" i="8"/>
  <c r="VUC1360" i="8" s="1"/>
  <c r="VUC1366" i="8" s="1"/>
  <c r="VUB1356" i="8"/>
  <c r="VUB1360" i="8" s="1"/>
  <c r="VUB1366" i="8" s="1"/>
  <c r="VTM1356" i="8"/>
  <c r="VTM1360" i="8" s="1"/>
  <c r="VTM1366" i="8" s="1"/>
  <c r="VTL1356" i="8"/>
  <c r="VTL1360" i="8" s="1"/>
  <c r="VTL1366" i="8" s="1"/>
  <c r="VSW1356" i="8"/>
  <c r="VSW1360" i="8" s="1"/>
  <c r="VSW1366" i="8" s="1"/>
  <c r="VSV1356" i="8"/>
  <c r="VSV1360" i="8" s="1"/>
  <c r="VSV1366" i="8" s="1"/>
  <c r="VSG1356" i="8"/>
  <c r="VSG1360" i="8" s="1"/>
  <c r="VSG1366" i="8" s="1"/>
  <c r="VSF1356" i="8"/>
  <c r="VSF1360" i="8" s="1"/>
  <c r="VSF1366" i="8" s="1"/>
  <c r="VRQ1356" i="8"/>
  <c r="VRQ1360" i="8" s="1"/>
  <c r="VRQ1366" i="8" s="1"/>
  <c r="VRP1356" i="8"/>
  <c r="VRP1360" i="8" s="1"/>
  <c r="VRP1366" i="8" s="1"/>
  <c r="VRA1356" i="8"/>
  <c r="VRA1360" i="8" s="1"/>
  <c r="VRA1366" i="8" s="1"/>
  <c r="VQZ1356" i="8"/>
  <c r="VQZ1360" i="8" s="1"/>
  <c r="VQZ1366" i="8" s="1"/>
  <c r="VQK1356" i="8"/>
  <c r="VQK1360" i="8" s="1"/>
  <c r="VQK1366" i="8" s="1"/>
  <c r="VQJ1356" i="8"/>
  <c r="VQJ1360" i="8" s="1"/>
  <c r="VQJ1366" i="8" s="1"/>
  <c r="VPU1356" i="8"/>
  <c r="VPU1360" i="8" s="1"/>
  <c r="VPU1366" i="8" s="1"/>
  <c r="VPT1356" i="8"/>
  <c r="VPT1360" i="8" s="1"/>
  <c r="VPT1366" i="8" s="1"/>
  <c r="VPE1356" i="8"/>
  <c r="VPE1360" i="8" s="1"/>
  <c r="VPE1366" i="8" s="1"/>
  <c r="VPD1356" i="8"/>
  <c r="VPD1360" i="8" s="1"/>
  <c r="VPD1366" i="8" s="1"/>
  <c r="VOO1356" i="8"/>
  <c r="VOO1360" i="8" s="1"/>
  <c r="VOO1366" i="8" s="1"/>
  <c r="VON1356" i="8"/>
  <c r="VON1360" i="8" s="1"/>
  <c r="VON1366" i="8" s="1"/>
  <c r="VNY1356" i="8"/>
  <c r="VNY1360" i="8" s="1"/>
  <c r="VNY1366" i="8" s="1"/>
  <c r="VNX1356" i="8"/>
  <c r="VNX1360" i="8" s="1"/>
  <c r="VNX1366" i="8" s="1"/>
  <c r="VNI1356" i="8"/>
  <c r="VNI1360" i="8" s="1"/>
  <c r="VNI1366" i="8" s="1"/>
  <c r="VNH1356" i="8"/>
  <c r="VNH1360" i="8" s="1"/>
  <c r="VNH1366" i="8" s="1"/>
  <c r="VMS1356" i="8"/>
  <c r="VMS1360" i="8" s="1"/>
  <c r="VMS1366" i="8" s="1"/>
  <c r="VMR1356" i="8"/>
  <c r="VMR1360" i="8" s="1"/>
  <c r="VMR1366" i="8" s="1"/>
  <c r="VMC1356" i="8"/>
  <c r="VMC1360" i="8" s="1"/>
  <c r="VMC1366" i="8" s="1"/>
  <c r="VMB1356" i="8"/>
  <c r="VMB1360" i="8" s="1"/>
  <c r="VMB1366" i="8" s="1"/>
  <c r="VLM1356" i="8"/>
  <c r="VLM1360" i="8" s="1"/>
  <c r="VLM1366" i="8" s="1"/>
  <c r="VLL1356" i="8"/>
  <c r="VLL1360" i="8" s="1"/>
  <c r="VLL1366" i="8" s="1"/>
  <c r="VKW1356" i="8"/>
  <c r="VKW1360" i="8" s="1"/>
  <c r="VKW1366" i="8" s="1"/>
  <c r="VKV1356" i="8"/>
  <c r="VKV1360" i="8" s="1"/>
  <c r="VKV1366" i="8" s="1"/>
  <c r="VKG1356" i="8"/>
  <c r="VKG1360" i="8" s="1"/>
  <c r="VKG1366" i="8" s="1"/>
  <c r="VKF1356" i="8"/>
  <c r="VKF1360" i="8" s="1"/>
  <c r="VKF1366" i="8" s="1"/>
  <c r="VJQ1356" i="8"/>
  <c r="VJQ1360" i="8" s="1"/>
  <c r="VJQ1366" i="8" s="1"/>
  <c r="VJP1356" i="8"/>
  <c r="VJP1360" i="8" s="1"/>
  <c r="VJP1366" i="8" s="1"/>
  <c r="VJA1356" i="8"/>
  <c r="VJA1360" i="8" s="1"/>
  <c r="VJA1366" i="8" s="1"/>
  <c r="VIZ1356" i="8"/>
  <c r="VIZ1360" i="8" s="1"/>
  <c r="VIZ1366" i="8" s="1"/>
  <c r="VIK1356" i="8"/>
  <c r="VIK1360" i="8" s="1"/>
  <c r="VIK1366" i="8" s="1"/>
  <c r="VIJ1356" i="8"/>
  <c r="VIJ1360" i="8" s="1"/>
  <c r="VIJ1366" i="8" s="1"/>
  <c r="VHU1356" i="8"/>
  <c r="VHU1360" i="8" s="1"/>
  <c r="VHU1366" i="8" s="1"/>
  <c r="VHT1356" i="8"/>
  <c r="VHT1360" i="8" s="1"/>
  <c r="VHT1366" i="8" s="1"/>
  <c r="VHE1356" i="8"/>
  <c r="VHE1360" i="8" s="1"/>
  <c r="VHE1366" i="8" s="1"/>
  <c r="VHD1356" i="8"/>
  <c r="VHD1360" i="8" s="1"/>
  <c r="VHD1366" i="8" s="1"/>
  <c r="VGO1356" i="8"/>
  <c r="VGO1360" i="8" s="1"/>
  <c r="VGO1366" i="8" s="1"/>
  <c r="VGN1356" i="8"/>
  <c r="VGN1360" i="8" s="1"/>
  <c r="VGN1366" i="8" s="1"/>
  <c r="VFY1356" i="8"/>
  <c r="VFY1360" i="8" s="1"/>
  <c r="VFY1366" i="8" s="1"/>
  <c r="VFX1356" i="8"/>
  <c r="VFX1360" i="8" s="1"/>
  <c r="VFX1366" i="8" s="1"/>
  <c r="VFI1356" i="8"/>
  <c r="VFI1360" i="8" s="1"/>
  <c r="VFI1366" i="8" s="1"/>
  <c r="VFH1356" i="8"/>
  <c r="VFH1360" i="8" s="1"/>
  <c r="VFH1366" i="8" s="1"/>
  <c r="VES1356" i="8"/>
  <c r="VES1360" i="8" s="1"/>
  <c r="VES1366" i="8" s="1"/>
  <c r="VER1356" i="8"/>
  <c r="VER1360" i="8" s="1"/>
  <c r="VER1366" i="8" s="1"/>
  <c r="VEC1356" i="8"/>
  <c r="VEC1360" i="8" s="1"/>
  <c r="VEC1366" i="8" s="1"/>
  <c r="VEB1356" i="8"/>
  <c r="VEB1360" i="8" s="1"/>
  <c r="VEB1366" i="8" s="1"/>
  <c r="VDM1356" i="8"/>
  <c r="VDM1360" i="8" s="1"/>
  <c r="VDM1366" i="8" s="1"/>
  <c r="VDL1356" i="8"/>
  <c r="VDL1360" i="8" s="1"/>
  <c r="VDL1366" i="8" s="1"/>
  <c r="VCW1356" i="8"/>
  <c r="VCW1360" i="8" s="1"/>
  <c r="VCW1366" i="8" s="1"/>
  <c r="VCV1356" i="8"/>
  <c r="VCV1360" i="8" s="1"/>
  <c r="VCV1366" i="8" s="1"/>
  <c r="VCG1356" i="8"/>
  <c r="VCG1360" i="8" s="1"/>
  <c r="VCG1366" i="8" s="1"/>
  <c r="VCF1356" i="8"/>
  <c r="VCF1360" i="8" s="1"/>
  <c r="VCF1366" i="8" s="1"/>
  <c r="VBQ1356" i="8"/>
  <c r="VBQ1360" i="8" s="1"/>
  <c r="VBQ1366" i="8" s="1"/>
  <c r="VBP1356" i="8"/>
  <c r="VBP1360" i="8" s="1"/>
  <c r="VBP1366" i="8" s="1"/>
  <c r="VBA1356" i="8"/>
  <c r="VBA1360" i="8" s="1"/>
  <c r="VBA1366" i="8" s="1"/>
  <c r="VAZ1356" i="8"/>
  <c r="VAZ1360" i="8" s="1"/>
  <c r="VAZ1366" i="8" s="1"/>
  <c r="VAK1356" i="8"/>
  <c r="VAK1360" i="8" s="1"/>
  <c r="VAK1366" i="8" s="1"/>
  <c r="VAJ1356" i="8"/>
  <c r="VAJ1360" i="8" s="1"/>
  <c r="VAJ1366" i="8" s="1"/>
  <c r="UZU1356" i="8"/>
  <c r="UZU1360" i="8" s="1"/>
  <c r="UZU1366" i="8" s="1"/>
  <c r="UZT1356" i="8"/>
  <c r="UZT1360" i="8" s="1"/>
  <c r="UZT1366" i="8" s="1"/>
  <c r="UZE1356" i="8"/>
  <c r="UZE1360" i="8" s="1"/>
  <c r="UZE1366" i="8" s="1"/>
  <c r="UZD1356" i="8"/>
  <c r="UZD1360" i="8" s="1"/>
  <c r="UZD1366" i="8" s="1"/>
  <c r="UYO1356" i="8"/>
  <c r="UYO1360" i="8" s="1"/>
  <c r="UYO1366" i="8" s="1"/>
  <c r="UYN1356" i="8"/>
  <c r="UYN1360" i="8" s="1"/>
  <c r="UYN1366" i="8" s="1"/>
  <c r="UXY1356" i="8"/>
  <c r="UXY1360" i="8" s="1"/>
  <c r="UXY1366" i="8" s="1"/>
  <c r="UXX1356" i="8"/>
  <c r="UXX1360" i="8" s="1"/>
  <c r="UXX1366" i="8" s="1"/>
  <c r="UXI1356" i="8"/>
  <c r="UXI1360" i="8" s="1"/>
  <c r="UXI1366" i="8" s="1"/>
  <c r="UXH1356" i="8"/>
  <c r="UXH1360" i="8" s="1"/>
  <c r="UXH1366" i="8" s="1"/>
  <c r="UWS1356" i="8"/>
  <c r="UWS1360" i="8" s="1"/>
  <c r="UWS1366" i="8" s="1"/>
  <c r="UWR1356" i="8"/>
  <c r="UWR1360" i="8" s="1"/>
  <c r="UWR1366" i="8" s="1"/>
  <c r="UWC1356" i="8"/>
  <c r="UWC1360" i="8" s="1"/>
  <c r="UWC1366" i="8" s="1"/>
  <c r="UWB1356" i="8"/>
  <c r="UWB1360" i="8" s="1"/>
  <c r="UWB1366" i="8" s="1"/>
  <c r="UVM1356" i="8"/>
  <c r="UVM1360" i="8" s="1"/>
  <c r="UVM1366" i="8" s="1"/>
  <c r="UVL1356" i="8"/>
  <c r="UVL1360" i="8" s="1"/>
  <c r="UVL1366" i="8" s="1"/>
  <c r="UUW1356" i="8"/>
  <c r="UUW1360" i="8" s="1"/>
  <c r="UUW1366" i="8" s="1"/>
  <c r="UUV1356" i="8"/>
  <c r="UUV1360" i="8" s="1"/>
  <c r="UUV1366" i="8" s="1"/>
  <c r="UUG1356" i="8"/>
  <c r="UUG1360" i="8" s="1"/>
  <c r="UUG1366" i="8" s="1"/>
  <c r="UUF1356" i="8"/>
  <c r="UUF1360" i="8" s="1"/>
  <c r="UUF1366" i="8" s="1"/>
  <c r="UTQ1356" i="8"/>
  <c r="UTQ1360" i="8" s="1"/>
  <c r="UTQ1366" i="8" s="1"/>
  <c r="UTP1356" i="8"/>
  <c r="UTP1360" i="8" s="1"/>
  <c r="UTP1366" i="8" s="1"/>
  <c r="UTA1356" i="8"/>
  <c r="UTA1360" i="8" s="1"/>
  <c r="UTA1366" i="8" s="1"/>
  <c r="USZ1356" i="8"/>
  <c r="USZ1360" i="8" s="1"/>
  <c r="USZ1366" i="8" s="1"/>
  <c r="USK1356" i="8"/>
  <c r="USK1360" i="8" s="1"/>
  <c r="USK1366" i="8" s="1"/>
  <c r="USJ1356" i="8"/>
  <c r="USJ1360" i="8" s="1"/>
  <c r="USJ1366" i="8" s="1"/>
  <c r="URU1356" i="8"/>
  <c r="URU1360" i="8" s="1"/>
  <c r="URU1366" i="8" s="1"/>
  <c r="URT1356" i="8"/>
  <c r="URT1360" i="8" s="1"/>
  <c r="URT1366" i="8" s="1"/>
  <c r="URE1356" i="8"/>
  <c r="URE1360" i="8" s="1"/>
  <c r="URE1366" i="8" s="1"/>
  <c r="URD1356" i="8"/>
  <c r="URD1360" i="8" s="1"/>
  <c r="URD1366" i="8" s="1"/>
  <c r="UQO1356" i="8"/>
  <c r="UQO1360" i="8" s="1"/>
  <c r="UQO1366" i="8" s="1"/>
  <c r="UQN1356" i="8"/>
  <c r="UQN1360" i="8" s="1"/>
  <c r="UQN1366" i="8" s="1"/>
  <c r="UPY1356" i="8"/>
  <c r="UPY1360" i="8" s="1"/>
  <c r="UPY1366" i="8" s="1"/>
  <c r="UPX1356" i="8"/>
  <c r="UPX1360" i="8" s="1"/>
  <c r="UPX1366" i="8" s="1"/>
  <c r="UPI1356" i="8"/>
  <c r="UPI1360" i="8" s="1"/>
  <c r="UPI1366" i="8" s="1"/>
  <c r="UPH1356" i="8"/>
  <c r="UPH1360" i="8" s="1"/>
  <c r="UPH1366" i="8" s="1"/>
  <c r="UOS1356" i="8"/>
  <c r="UOS1360" i="8" s="1"/>
  <c r="UOS1366" i="8" s="1"/>
  <c r="UOR1356" i="8"/>
  <c r="UOR1360" i="8" s="1"/>
  <c r="UOR1366" i="8" s="1"/>
  <c r="UOC1356" i="8"/>
  <c r="UOC1360" i="8" s="1"/>
  <c r="UOC1366" i="8" s="1"/>
  <c r="UOB1356" i="8"/>
  <c r="UOB1360" i="8" s="1"/>
  <c r="UOB1366" i="8" s="1"/>
  <c r="UNM1356" i="8"/>
  <c r="UNM1360" i="8" s="1"/>
  <c r="UNM1366" i="8" s="1"/>
  <c r="UNL1356" i="8"/>
  <c r="UNL1360" i="8" s="1"/>
  <c r="UNL1366" i="8" s="1"/>
  <c r="UMW1356" i="8"/>
  <c r="UMW1360" i="8" s="1"/>
  <c r="UMW1366" i="8" s="1"/>
  <c r="UMV1356" i="8"/>
  <c r="UMV1360" i="8" s="1"/>
  <c r="UMV1366" i="8" s="1"/>
  <c r="UMG1356" i="8"/>
  <c r="UMG1360" i="8" s="1"/>
  <c r="UMG1366" i="8" s="1"/>
  <c r="UMF1356" i="8"/>
  <c r="UMF1360" i="8" s="1"/>
  <c r="UMF1366" i="8" s="1"/>
  <c r="ULQ1356" i="8"/>
  <c r="ULQ1360" i="8" s="1"/>
  <c r="ULQ1366" i="8" s="1"/>
  <c r="ULP1356" i="8"/>
  <c r="ULP1360" i="8" s="1"/>
  <c r="ULP1366" i="8" s="1"/>
  <c r="ULA1356" i="8"/>
  <c r="ULA1360" i="8" s="1"/>
  <c r="ULA1366" i="8" s="1"/>
  <c r="UKZ1356" i="8"/>
  <c r="UKZ1360" i="8" s="1"/>
  <c r="UKZ1366" i="8" s="1"/>
  <c r="UKK1356" i="8"/>
  <c r="UKK1360" i="8" s="1"/>
  <c r="UKK1366" i="8" s="1"/>
  <c r="UKJ1356" i="8"/>
  <c r="UKJ1360" i="8" s="1"/>
  <c r="UKJ1366" i="8" s="1"/>
  <c r="UJU1356" i="8"/>
  <c r="UJU1360" i="8" s="1"/>
  <c r="UJU1366" i="8" s="1"/>
  <c r="UJT1356" i="8"/>
  <c r="UJT1360" i="8" s="1"/>
  <c r="UJT1366" i="8" s="1"/>
  <c r="UJE1356" i="8"/>
  <c r="UJE1360" i="8" s="1"/>
  <c r="UJE1366" i="8" s="1"/>
  <c r="UJD1356" i="8"/>
  <c r="UJD1360" i="8" s="1"/>
  <c r="UJD1366" i="8" s="1"/>
  <c r="UIO1356" i="8"/>
  <c r="UIO1360" i="8" s="1"/>
  <c r="UIO1366" i="8" s="1"/>
  <c r="UIN1356" i="8"/>
  <c r="UIN1360" i="8" s="1"/>
  <c r="UIN1366" i="8" s="1"/>
  <c r="UHY1356" i="8"/>
  <c r="UHY1360" i="8" s="1"/>
  <c r="UHY1366" i="8" s="1"/>
  <c r="UHX1356" i="8"/>
  <c r="UHX1360" i="8" s="1"/>
  <c r="UHX1366" i="8" s="1"/>
  <c r="UHI1356" i="8"/>
  <c r="UHI1360" i="8" s="1"/>
  <c r="UHI1366" i="8" s="1"/>
  <c r="UHH1356" i="8"/>
  <c r="UHH1360" i="8" s="1"/>
  <c r="UHH1366" i="8" s="1"/>
  <c r="UGS1356" i="8"/>
  <c r="UGS1360" i="8" s="1"/>
  <c r="UGS1366" i="8" s="1"/>
  <c r="UGR1356" i="8"/>
  <c r="UGR1360" i="8" s="1"/>
  <c r="UGR1366" i="8" s="1"/>
  <c r="UGC1356" i="8"/>
  <c r="UGC1360" i="8" s="1"/>
  <c r="UGC1366" i="8" s="1"/>
  <c r="UGB1356" i="8"/>
  <c r="UGB1360" i="8" s="1"/>
  <c r="UGB1366" i="8" s="1"/>
  <c r="UFM1356" i="8"/>
  <c r="UFM1360" i="8" s="1"/>
  <c r="UFM1366" i="8" s="1"/>
  <c r="UFL1356" i="8"/>
  <c r="UFL1360" i="8" s="1"/>
  <c r="UFL1366" i="8" s="1"/>
  <c r="UEW1356" i="8"/>
  <c r="UEW1360" i="8" s="1"/>
  <c r="UEW1366" i="8" s="1"/>
  <c r="UEV1356" i="8"/>
  <c r="UEV1360" i="8" s="1"/>
  <c r="UEV1366" i="8" s="1"/>
  <c r="UEG1356" i="8"/>
  <c r="UEG1360" i="8" s="1"/>
  <c r="UEG1366" i="8" s="1"/>
  <c r="UEF1356" i="8"/>
  <c r="UEF1360" i="8" s="1"/>
  <c r="UEF1366" i="8" s="1"/>
  <c r="UDQ1356" i="8"/>
  <c r="UDQ1360" i="8" s="1"/>
  <c r="UDQ1366" i="8" s="1"/>
  <c r="UDP1356" i="8"/>
  <c r="UDP1360" i="8" s="1"/>
  <c r="UDP1366" i="8" s="1"/>
  <c r="UDA1356" i="8"/>
  <c r="UDA1360" i="8" s="1"/>
  <c r="UDA1366" i="8" s="1"/>
  <c r="UCZ1356" i="8"/>
  <c r="UCZ1360" i="8" s="1"/>
  <c r="UCZ1366" i="8" s="1"/>
  <c r="UCK1356" i="8"/>
  <c r="UCK1360" i="8" s="1"/>
  <c r="UCK1366" i="8" s="1"/>
  <c r="UCJ1356" i="8"/>
  <c r="UCJ1360" i="8" s="1"/>
  <c r="UCJ1366" i="8" s="1"/>
  <c r="UBU1356" i="8"/>
  <c r="UBU1360" i="8" s="1"/>
  <c r="UBU1366" i="8" s="1"/>
  <c r="UBT1356" i="8"/>
  <c r="UBT1360" i="8" s="1"/>
  <c r="UBT1366" i="8" s="1"/>
  <c r="UBE1356" i="8"/>
  <c r="UBE1360" i="8" s="1"/>
  <c r="UBE1366" i="8" s="1"/>
  <c r="UBD1356" i="8"/>
  <c r="UBD1360" i="8" s="1"/>
  <c r="UBD1366" i="8" s="1"/>
  <c r="UAO1356" i="8"/>
  <c r="UAO1360" i="8" s="1"/>
  <c r="UAO1366" i="8" s="1"/>
  <c r="UAN1356" i="8"/>
  <c r="UAN1360" i="8" s="1"/>
  <c r="UAN1366" i="8" s="1"/>
  <c r="TZY1356" i="8"/>
  <c r="TZY1360" i="8" s="1"/>
  <c r="TZY1366" i="8" s="1"/>
  <c r="TZX1356" i="8"/>
  <c r="TZX1360" i="8" s="1"/>
  <c r="TZX1366" i="8" s="1"/>
  <c r="TZI1356" i="8"/>
  <c r="TZI1360" i="8" s="1"/>
  <c r="TZI1366" i="8" s="1"/>
  <c r="TZH1356" i="8"/>
  <c r="TZH1360" i="8" s="1"/>
  <c r="TZH1366" i="8" s="1"/>
  <c r="TYS1356" i="8"/>
  <c r="TYS1360" i="8" s="1"/>
  <c r="TYS1366" i="8" s="1"/>
  <c r="TYR1356" i="8"/>
  <c r="TYR1360" i="8" s="1"/>
  <c r="TYR1366" i="8" s="1"/>
  <c r="TYC1356" i="8"/>
  <c r="TYC1360" i="8" s="1"/>
  <c r="TYC1366" i="8" s="1"/>
  <c r="TYB1356" i="8"/>
  <c r="TYB1360" i="8" s="1"/>
  <c r="TYB1366" i="8" s="1"/>
  <c r="TXM1356" i="8"/>
  <c r="TXM1360" i="8" s="1"/>
  <c r="TXM1366" i="8" s="1"/>
  <c r="TXL1356" i="8"/>
  <c r="TXL1360" i="8" s="1"/>
  <c r="TXL1366" i="8" s="1"/>
  <c r="TWW1356" i="8"/>
  <c r="TWW1360" i="8" s="1"/>
  <c r="TWW1366" i="8" s="1"/>
  <c r="TWV1356" i="8"/>
  <c r="TWV1360" i="8" s="1"/>
  <c r="TWV1366" i="8" s="1"/>
  <c r="TWG1356" i="8"/>
  <c r="TWG1360" i="8" s="1"/>
  <c r="TWG1366" i="8" s="1"/>
  <c r="TWF1356" i="8"/>
  <c r="TWF1360" i="8" s="1"/>
  <c r="TWF1366" i="8" s="1"/>
  <c r="TVQ1356" i="8"/>
  <c r="TVQ1360" i="8" s="1"/>
  <c r="TVQ1366" i="8" s="1"/>
  <c r="TVP1356" i="8"/>
  <c r="TVP1360" i="8" s="1"/>
  <c r="TVP1366" i="8" s="1"/>
  <c r="TVA1356" i="8"/>
  <c r="TVA1360" i="8" s="1"/>
  <c r="TVA1366" i="8" s="1"/>
  <c r="TUZ1356" i="8"/>
  <c r="TUZ1360" i="8" s="1"/>
  <c r="TUZ1366" i="8" s="1"/>
  <c r="TUK1356" i="8"/>
  <c r="TUK1360" i="8" s="1"/>
  <c r="TUK1366" i="8" s="1"/>
  <c r="TUJ1356" i="8"/>
  <c r="TUJ1360" i="8" s="1"/>
  <c r="TUJ1366" i="8" s="1"/>
  <c r="TTU1356" i="8"/>
  <c r="TTU1360" i="8" s="1"/>
  <c r="TTU1366" i="8" s="1"/>
  <c r="TTT1356" i="8"/>
  <c r="TTT1360" i="8" s="1"/>
  <c r="TTT1366" i="8" s="1"/>
  <c r="TTE1356" i="8"/>
  <c r="TTE1360" i="8" s="1"/>
  <c r="TTE1366" i="8" s="1"/>
  <c r="TTD1356" i="8"/>
  <c r="TTD1360" i="8" s="1"/>
  <c r="TTD1366" i="8" s="1"/>
  <c r="TSO1356" i="8"/>
  <c r="TSO1360" i="8" s="1"/>
  <c r="TSO1366" i="8" s="1"/>
  <c r="TSN1356" i="8"/>
  <c r="TSN1360" i="8" s="1"/>
  <c r="TSN1366" i="8" s="1"/>
  <c r="TRY1356" i="8"/>
  <c r="TRY1360" i="8" s="1"/>
  <c r="TRY1366" i="8" s="1"/>
  <c r="TRX1356" i="8"/>
  <c r="TRX1360" i="8" s="1"/>
  <c r="TRX1366" i="8" s="1"/>
  <c r="TRI1356" i="8"/>
  <c r="TRI1360" i="8" s="1"/>
  <c r="TRI1366" i="8" s="1"/>
  <c r="TRH1356" i="8"/>
  <c r="TRH1360" i="8" s="1"/>
  <c r="TRH1366" i="8" s="1"/>
  <c r="TQS1356" i="8"/>
  <c r="TQS1360" i="8" s="1"/>
  <c r="TQS1366" i="8" s="1"/>
  <c r="TQR1356" i="8"/>
  <c r="TQR1360" i="8" s="1"/>
  <c r="TQR1366" i="8" s="1"/>
  <c r="TQC1356" i="8"/>
  <c r="TQC1360" i="8" s="1"/>
  <c r="TQC1366" i="8" s="1"/>
  <c r="TQB1356" i="8"/>
  <c r="TQB1360" i="8" s="1"/>
  <c r="TQB1366" i="8" s="1"/>
  <c r="TPM1356" i="8"/>
  <c r="TPM1360" i="8" s="1"/>
  <c r="TPM1366" i="8" s="1"/>
  <c r="TPL1356" i="8"/>
  <c r="TPL1360" i="8" s="1"/>
  <c r="TPL1366" i="8" s="1"/>
  <c r="TOW1356" i="8"/>
  <c r="TOW1360" i="8" s="1"/>
  <c r="TOW1366" i="8" s="1"/>
  <c r="TOV1356" i="8"/>
  <c r="TOV1360" i="8" s="1"/>
  <c r="TOV1366" i="8" s="1"/>
  <c r="TOG1356" i="8"/>
  <c r="TOG1360" i="8" s="1"/>
  <c r="TOG1366" i="8" s="1"/>
  <c r="TOF1356" i="8"/>
  <c r="TOF1360" i="8" s="1"/>
  <c r="TOF1366" i="8" s="1"/>
  <c r="TNQ1356" i="8"/>
  <c r="TNQ1360" i="8" s="1"/>
  <c r="TNQ1366" i="8" s="1"/>
  <c r="TNP1356" i="8"/>
  <c r="TNP1360" i="8" s="1"/>
  <c r="TNP1366" i="8" s="1"/>
  <c r="TNA1356" i="8"/>
  <c r="TNA1360" i="8" s="1"/>
  <c r="TNA1366" i="8" s="1"/>
  <c r="TMZ1356" i="8"/>
  <c r="TMZ1360" i="8" s="1"/>
  <c r="TMZ1366" i="8" s="1"/>
  <c r="TMK1356" i="8"/>
  <c r="TMK1360" i="8" s="1"/>
  <c r="TMK1366" i="8" s="1"/>
  <c r="TMJ1356" i="8"/>
  <c r="TMJ1360" i="8" s="1"/>
  <c r="TMJ1366" i="8" s="1"/>
  <c r="TLU1356" i="8"/>
  <c r="TLU1360" i="8" s="1"/>
  <c r="TLU1366" i="8" s="1"/>
  <c r="TLT1356" i="8"/>
  <c r="TLT1360" i="8" s="1"/>
  <c r="TLT1366" i="8" s="1"/>
  <c r="TLE1356" i="8"/>
  <c r="TLE1360" i="8" s="1"/>
  <c r="TLE1366" i="8" s="1"/>
  <c r="TLD1356" i="8"/>
  <c r="TLD1360" i="8" s="1"/>
  <c r="TLD1366" i="8" s="1"/>
  <c r="TKO1356" i="8"/>
  <c r="TKO1360" i="8" s="1"/>
  <c r="TKO1366" i="8" s="1"/>
  <c r="TKN1356" i="8"/>
  <c r="TKN1360" i="8" s="1"/>
  <c r="TKN1366" i="8" s="1"/>
  <c r="TJY1356" i="8"/>
  <c r="TJY1360" i="8" s="1"/>
  <c r="TJY1366" i="8" s="1"/>
  <c r="TJX1356" i="8"/>
  <c r="TJX1360" i="8" s="1"/>
  <c r="TJX1366" i="8" s="1"/>
  <c r="TJI1356" i="8"/>
  <c r="TJI1360" i="8" s="1"/>
  <c r="TJI1366" i="8" s="1"/>
  <c r="TJH1356" i="8"/>
  <c r="TJH1360" i="8" s="1"/>
  <c r="TJH1366" i="8" s="1"/>
  <c r="TIS1356" i="8"/>
  <c r="TIS1360" i="8" s="1"/>
  <c r="TIS1366" i="8" s="1"/>
  <c r="TIR1356" i="8"/>
  <c r="TIR1360" i="8" s="1"/>
  <c r="TIR1366" i="8" s="1"/>
  <c r="TIC1356" i="8"/>
  <c r="TIC1360" i="8" s="1"/>
  <c r="TIC1366" i="8" s="1"/>
  <c r="TIB1356" i="8"/>
  <c r="TIB1360" i="8" s="1"/>
  <c r="TIB1366" i="8" s="1"/>
  <c r="THM1356" i="8"/>
  <c r="THM1360" i="8" s="1"/>
  <c r="THM1366" i="8" s="1"/>
  <c r="THL1356" i="8"/>
  <c r="THL1360" i="8" s="1"/>
  <c r="THL1366" i="8" s="1"/>
  <c r="TGW1356" i="8"/>
  <c r="TGW1360" i="8" s="1"/>
  <c r="TGW1366" i="8" s="1"/>
  <c r="TGV1356" i="8"/>
  <c r="TGV1360" i="8" s="1"/>
  <c r="TGV1366" i="8" s="1"/>
  <c r="TGG1356" i="8"/>
  <c r="TGG1360" i="8" s="1"/>
  <c r="TGG1366" i="8" s="1"/>
  <c r="TGF1356" i="8"/>
  <c r="TGF1360" i="8" s="1"/>
  <c r="TGF1366" i="8" s="1"/>
  <c r="TFQ1356" i="8"/>
  <c r="TFQ1360" i="8" s="1"/>
  <c r="TFQ1366" i="8" s="1"/>
  <c r="TFP1356" i="8"/>
  <c r="TFP1360" i="8" s="1"/>
  <c r="TFP1366" i="8" s="1"/>
  <c r="TFA1356" i="8"/>
  <c r="TFA1360" i="8" s="1"/>
  <c r="TFA1366" i="8" s="1"/>
  <c r="TEZ1356" i="8"/>
  <c r="TEZ1360" i="8" s="1"/>
  <c r="TEZ1366" i="8" s="1"/>
  <c r="TEK1356" i="8"/>
  <c r="TEK1360" i="8" s="1"/>
  <c r="TEK1366" i="8" s="1"/>
  <c r="TEJ1356" i="8"/>
  <c r="TEJ1360" i="8" s="1"/>
  <c r="TEJ1366" i="8" s="1"/>
  <c r="TDU1356" i="8"/>
  <c r="TDU1360" i="8" s="1"/>
  <c r="TDU1366" i="8" s="1"/>
  <c r="TDT1356" i="8"/>
  <c r="TDT1360" i="8" s="1"/>
  <c r="TDT1366" i="8" s="1"/>
  <c r="TDE1356" i="8"/>
  <c r="TDE1360" i="8" s="1"/>
  <c r="TDE1366" i="8" s="1"/>
  <c r="TDD1356" i="8"/>
  <c r="TDD1360" i="8" s="1"/>
  <c r="TDD1366" i="8" s="1"/>
  <c r="TCO1356" i="8"/>
  <c r="TCO1360" i="8" s="1"/>
  <c r="TCO1366" i="8" s="1"/>
  <c r="TCN1356" i="8"/>
  <c r="TCN1360" i="8" s="1"/>
  <c r="TCN1366" i="8" s="1"/>
  <c r="TBY1356" i="8"/>
  <c r="TBY1360" i="8" s="1"/>
  <c r="TBY1366" i="8" s="1"/>
  <c r="TBX1356" i="8"/>
  <c r="TBX1360" i="8" s="1"/>
  <c r="TBX1366" i="8" s="1"/>
  <c r="TBI1356" i="8"/>
  <c r="TBI1360" i="8" s="1"/>
  <c r="TBI1366" i="8" s="1"/>
  <c r="TBH1356" i="8"/>
  <c r="TBH1360" i="8" s="1"/>
  <c r="TBH1366" i="8" s="1"/>
  <c r="TAS1356" i="8"/>
  <c r="TAS1360" i="8" s="1"/>
  <c r="TAS1366" i="8" s="1"/>
  <c r="TAR1356" i="8"/>
  <c r="TAR1360" i="8" s="1"/>
  <c r="TAR1366" i="8" s="1"/>
  <c r="TAC1356" i="8"/>
  <c r="TAC1360" i="8" s="1"/>
  <c r="TAC1366" i="8" s="1"/>
  <c r="TAB1356" i="8"/>
  <c r="TAB1360" i="8" s="1"/>
  <c r="TAB1366" i="8" s="1"/>
  <c r="SZM1356" i="8"/>
  <c r="SZM1360" i="8" s="1"/>
  <c r="SZM1366" i="8" s="1"/>
  <c r="SZL1356" i="8"/>
  <c r="SZL1360" i="8" s="1"/>
  <c r="SZL1366" i="8" s="1"/>
  <c r="SYW1356" i="8"/>
  <c r="SYW1360" i="8" s="1"/>
  <c r="SYW1366" i="8" s="1"/>
  <c r="SYV1356" i="8"/>
  <c r="SYV1360" i="8" s="1"/>
  <c r="SYV1366" i="8" s="1"/>
  <c r="SYG1356" i="8"/>
  <c r="SYG1360" i="8" s="1"/>
  <c r="SYG1366" i="8" s="1"/>
  <c r="SYF1356" i="8"/>
  <c r="SYF1360" i="8" s="1"/>
  <c r="SYF1366" i="8" s="1"/>
  <c r="SXQ1356" i="8"/>
  <c r="SXQ1360" i="8" s="1"/>
  <c r="SXQ1366" i="8" s="1"/>
  <c r="SXP1356" i="8"/>
  <c r="SXP1360" i="8" s="1"/>
  <c r="SXP1366" i="8" s="1"/>
  <c r="SXA1356" i="8"/>
  <c r="SXA1360" i="8" s="1"/>
  <c r="SXA1366" i="8" s="1"/>
  <c r="SWZ1356" i="8"/>
  <c r="SWZ1360" i="8" s="1"/>
  <c r="SWZ1366" i="8" s="1"/>
  <c r="SWK1356" i="8"/>
  <c r="SWK1360" i="8" s="1"/>
  <c r="SWK1366" i="8" s="1"/>
  <c r="SWJ1356" i="8"/>
  <c r="SWJ1360" i="8" s="1"/>
  <c r="SWJ1366" i="8" s="1"/>
  <c r="SVU1356" i="8"/>
  <c r="SVU1360" i="8" s="1"/>
  <c r="SVU1366" i="8" s="1"/>
  <c r="SVT1356" i="8"/>
  <c r="SVT1360" i="8" s="1"/>
  <c r="SVT1366" i="8" s="1"/>
  <c r="SVE1356" i="8"/>
  <c r="SVE1360" i="8" s="1"/>
  <c r="SVE1366" i="8" s="1"/>
  <c r="SVD1356" i="8"/>
  <c r="SVD1360" i="8" s="1"/>
  <c r="SVD1366" i="8" s="1"/>
  <c r="SUO1356" i="8"/>
  <c r="SUO1360" i="8" s="1"/>
  <c r="SUO1366" i="8" s="1"/>
  <c r="SUN1356" i="8"/>
  <c r="SUN1360" i="8" s="1"/>
  <c r="SUN1366" i="8" s="1"/>
  <c r="STY1356" i="8"/>
  <c r="STY1360" i="8" s="1"/>
  <c r="STY1366" i="8" s="1"/>
  <c r="STX1356" i="8"/>
  <c r="STX1360" i="8" s="1"/>
  <c r="STX1366" i="8" s="1"/>
  <c r="STI1356" i="8"/>
  <c r="STI1360" i="8" s="1"/>
  <c r="STI1366" i="8" s="1"/>
  <c r="STH1356" i="8"/>
  <c r="STH1360" i="8" s="1"/>
  <c r="STH1366" i="8" s="1"/>
  <c r="SSS1356" i="8"/>
  <c r="SSS1360" i="8" s="1"/>
  <c r="SSS1366" i="8" s="1"/>
  <c r="SSR1356" i="8"/>
  <c r="SSR1360" i="8" s="1"/>
  <c r="SSR1366" i="8" s="1"/>
  <c r="SSC1356" i="8"/>
  <c r="SSC1360" i="8" s="1"/>
  <c r="SSC1366" i="8" s="1"/>
  <c r="SSB1356" i="8"/>
  <c r="SSB1360" i="8" s="1"/>
  <c r="SSB1366" i="8" s="1"/>
  <c r="SRM1356" i="8"/>
  <c r="SRM1360" i="8" s="1"/>
  <c r="SRM1366" i="8" s="1"/>
  <c r="SRL1356" i="8"/>
  <c r="SRL1360" i="8" s="1"/>
  <c r="SRL1366" i="8" s="1"/>
  <c r="SQW1356" i="8"/>
  <c r="SQW1360" i="8" s="1"/>
  <c r="SQW1366" i="8" s="1"/>
  <c r="SQV1356" i="8"/>
  <c r="SQV1360" i="8" s="1"/>
  <c r="SQV1366" i="8" s="1"/>
  <c r="SQG1356" i="8"/>
  <c r="SQG1360" i="8" s="1"/>
  <c r="SQG1366" i="8" s="1"/>
  <c r="SQF1356" i="8"/>
  <c r="SQF1360" i="8" s="1"/>
  <c r="SQF1366" i="8" s="1"/>
  <c r="SPQ1356" i="8"/>
  <c r="SPQ1360" i="8" s="1"/>
  <c r="SPQ1366" i="8" s="1"/>
  <c r="SPP1356" i="8"/>
  <c r="SPP1360" i="8" s="1"/>
  <c r="SPP1366" i="8" s="1"/>
  <c r="SPA1356" i="8"/>
  <c r="SPA1360" i="8" s="1"/>
  <c r="SPA1366" i="8" s="1"/>
  <c r="SOZ1356" i="8"/>
  <c r="SOZ1360" i="8" s="1"/>
  <c r="SOZ1366" i="8" s="1"/>
  <c r="SOK1356" i="8"/>
  <c r="SOK1360" i="8" s="1"/>
  <c r="SOK1366" i="8" s="1"/>
  <c r="SOJ1356" i="8"/>
  <c r="SOJ1360" i="8" s="1"/>
  <c r="SOJ1366" i="8" s="1"/>
  <c r="SNU1356" i="8"/>
  <c r="SNU1360" i="8" s="1"/>
  <c r="SNU1366" i="8" s="1"/>
  <c r="SNT1356" i="8"/>
  <c r="SNT1360" i="8" s="1"/>
  <c r="SNT1366" i="8" s="1"/>
  <c r="SNE1356" i="8"/>
  <c r="SNE1360" i="8" s="1"/>
  <c r="SNE1366" i="8" s="1"/>
  <c r="SND1356" i="8"/>
  <c r="SND1360" i="8" s="1"/>
  <c r="SND1366" i="8" s="1"/>
  <c r="SMO1356" i="8"/>
  <c r="SMO1360" i="8" s="1"/>
  <c r="SMO1366" i="8" s="1"/>
  <c r="SMN1356" i="8"/>
  <c r="SMN1360" i="8" s="1"/>
  <c r="SMN1366" i="8" s="1"/>
  <c r="SLY1356" i="8"/>
  <c r="SLY1360" i="8" s="1"/>
  <c r="SLY1366" i="8" s="1"/>
  <c r="SLX1356" i="8"/>
  <c r="SLX1360" i="8" s="1"/>
  <c r="SLX1366" i="8" s="1"/>
  <c r="SLI1356" i="8"/>
  <c r="SLI1360" i="8" s="1"/>
  <c r="SLI1366" i="8" s="1"/>
  <c r="SLH1356" i="8"/>
  <c r="SLH1360" i="8" s="1"/>
  <c r="SLH1366" i="8" s="1"/>
  <c r="SKS1356" i="8"/>
  <c r="SKS1360" i="8" s="1"/>
  <c r="SKS1366" i="8" s="1"/>
  <c r="SKR1356" i="8"/>
  <c r="SKR1360" i="8" s="1"/>
  <c r="SKR1366" i="8" s="1"/>
  <c r="SKC1356" i="8"/>
  <c r="SKC1360" i="8" s="1"/>
  <c r="SKC1366" i="8" s="1"/>
  <c r="SKB1356" i="8"/>
  <c r="SKB1360" i="8" s="1"/>
  <c r="SKB1366" i="8" s="1"/>
  <c r="SJM1356" i="8"/>
  <c r="SJM1360" i="8" s="1"/>
  <c r="SJM1366" i="8" s="1"/>
  <c r="SJL1356" i="8"/>
  <c r="SJL1360" i="8" s="1"/>
  <c r="SJL1366" i="8" s="1"/>
  <c r="SIW1356" i="8"/>
  <c r="SIW1360" i="8" s="1"/>
  <c r="SIW1366" i="8" s="1"/>
  <c r="SIV1356" i="8"/>
  <c r="SIV1360" i="8" s="1"/>
  <c r="SIV1366" i="8" s="1"/>
  <c r="SIG1356" i="8"/>
  <c r="SIG1360" i="8" s="1"/>
  <c r="SIG1366" i="8" s="1"/>
  <c r="SIF1356" i="8"/>
  <c r="SIF1360" i="8" s="1"/>
  <c r="SIF1366" i="8" s="1"/>
  <c r="SHQ1356" i="8"/>
  <c r="SHQ1360" i="8" s="1"/>
  <c r="SHQ1366" i="8" s="1"/>
  <c r="SHP1356" i="8"/>
  <c r="SHP1360" i="8" s="1"/>
  <c r="SHP1366" i="8" s="1"/>
  <c r="SHA1356" i="8"/>
  <c r="SHA1360" i="8" s="1"/>
  <c r="SHA1366" i="8" s="1"/>
  <c r="SGZ1356" i="8"/>
  <c r="SGZ1360" i="8" s="1"/>
  <c r="SGZ1366" i="8" s="1"/>
  <c r="SGK1356" i="8"/>
  <c r="SGK1360" i="8" s="1"/>
  <c r="SGK1366" i="8" s="1"/>
  <c r="SGJ1356" i="8"/>
  <c r="SGJ1360" i="8" s="1"/>
  <c r="SGJ1366" i="8" s="1"/>
  <c r="SFU1356" i="8"/>
  <c r="SFU1360" i="8" s="1"/>
  <c r="SFU1366" i="8" s="1"/>
  <c r="SFT1356" i="8"/>
  <c r="SFT1360" i="8" s="1"/>
  <c r="SFT1366" i="8" s="1"/>
  <c r="SFE1356" i="8"/>
  <c r="SFE1360" i="8" s="1"/>
  <c r="SFE1366" i="8" s="1"/>
  <c r="SFD1356" i="8"/>
  <c r="SFD1360" i="8" s="1"/>
  <c r="SFD1366" i="8" s="1"/>
  <c r="SEO1356" i="8"/>
  <c r="SEO1360" i="8" s="1"/>
  <c r="SEO1366" i="8" s="1"/>
  <c r="SEN1356" i="8"/>
  <c r="SEN1360" i="8" s="1"/>
  <c r="SEN1366" i="8" s="1"/>
  <c r="SDY1356" i="8"/>
  <c r="SDY1360" i="8" s="1"/>
  <c r="SDY1366" i="8" s="1"/>
  <c r="SDX1356" i="8"/>
  <c r="SDX1360" i="8" s="1"/>
  <c r="SDX1366" i="8" s="1"/>
  <c r="SDI1356" i="8"/>
  <c r="SDI1360" i="8" s="1"/>
  <c r="SDI1366" i="8" s="1"/>
  <c r="SDH1356" i="8"/>
  <c r="SDH1360" i="8" s="1"/>
  <c r="SDH1366" i="8" s="1"/>
  <c r="SCS1356" i="8"/>
  <c r="SCS1360" i="8" s="1"/>
  <c r="SCS1366" i="8" s="1"/>
  <c r="SCR1356" i="8"/>
  <c r="SCR1360" i="8" s="1"/>
  <c r="SCR1366" i="8" s="1"/>
  <c r="SCC1356" i="8"/>
  <c r="SCC1360" i="8" s="1"/>
  <c r="SCC1366" i="8" s="1"/>
  <c r="SCB1356" i="8"/>
  <c r="SCB1360" i="8" s="1"/>
  <c r="SCB1366" i="8" s="1"/>
  <c r="SBM1356" i="8"/>
  <c r="SBM1360" i="8" s="1"/>
  <c r="SBM1366" i="8" s="1"/>
  <c r="SBL1356" i="8"/>
  <c r="SBL1360" i="8" s="1"/>
  <c r="SBL1366" i="8" s="1"/>
  <c r="SAW1356" i="8"/>
  <c r="SAW1360" i="8" s="1"/>
  <c r="SAW1366" i="8" s="1"/>
  <c r="SAV1356" i="8"/>
  <c r="SAV1360" i="8" s="1"/>
  <c r="SAV1366" i="8" s="1"/>
  <c r="SAG1356" i="8"/>
  <c r="SAG1360" i="8" s="1"/>
  <c r="SAG1366" i="8" s="1"/>
  <c r="SAF1356" i="8"/>
  <c r="SAF1360" i="8" s="1"/>
  <c r="SAF1366" i="8" s="1"/>
  <c r="RZQ1356" i="8"/>
  <c r="RZQ1360" i="8" s="1"/>
  <c r="RZQ1366" i="8" s="1"/>
  <c r="RZP1356" i="8"/>
  <c r="RZP1360" i="8" s="1"/>
  <c r="RZP1366" i="8" s="1"/>
  <c r="RZA1356" i="8"/>
  <c r="RZA1360" i="8" s="1"/>
  <c r="RZA1366" i="8" s="1"/>
  <c r="RYZ1356" i="8"/>
  <c r="RYZ1360" i="8" s="1"/>
  <c r="RYZ1366" i="8" s="1"/>
  <c r="RYK1356" i="8"/>
  <c r="RYK1360" i="8" s="1"/>
  <c r="RYK1366" i="8" s="1"/>
  <c r="RYJ1356" i="8"/>
  <c r="RYJ1360" i="8" s="1"/>
  <c r="RYJ1366" i="8" s="1"/>
  <c r="RXU1356" i="8"/>
  <c r="RXU1360" i="8" s="1"/>
  <c r="RXU1366" i="8" s="1"/>
  <c r="RXT1356" i="8"/>
  <c r="RXT1360" i="8" s="1"/>
  <c r="RXT1366" i="8" s="1"/>
  <c r="RXE1356" i="8"/>
  <c r="RXE1360" i="8" s="1"/>
  <c r="RXE1366" i="8" s="1"/>
  <c r="RXD1356" i="8"/>
  <c r="RXD1360" i="8" s="1"/>
  <c r="RXD1366" i="8" s="1"/>
  <c r="RWO1356" i="8"/>
  <c r="RWO1360" i="8" s="1"/>
  <c r="RWO1366" i="8" s="1"/>
  <c r="RWN1356" i="8"/>
  <c r="RWN1360" i="8" s="1"/>
  <c r="RWN1366" i="8" s="1"/>
  <c r="RVY1356" i="8"/>
  <c r="RVY1360" i="8" s="1"/>
  <c r="RVY1366" i="8" s="1"/>
  <c r="RVX1356" i="8"/>
  <c r="RVX1360" i="8" s="1"/>
  <c r="RVX1366" i="8" s="1"/>
  <c r="RVI1356" i="8"/>
  <c r="RVI1360" i="8" s="1"/>
  <c r="RVI1366" i="8" s="1"/>
  <c r="RVH1356" i="8"/>
  <c r="RVH1360" i="8" s="1"/>
  <c r="RVH1366" i="8" s="1"/>
  <c r="RUS1356" i="8"/>
  <c r="RUS1360" i="8" s="1"/>
  <c r="RUS1366" i="8" s="1"/>
  <c r="RUR1356" i="8"/>
  <c r="RUR1360" i="8" s="1"/>
  <c r="RUR1366" i="8" s="1"/>
  <c r="RUC1356" i="8"/>
  <c r="RUC1360" i="8" s="1"/>
  <c r="RUC1366" i="8" s="1"/>
  <c r="RUB1356" i="8"/>
  <c r="RUB1360" i="8" s="1"/>
  <c r="RUB1366" i="8" s="1"/>
  <c r="RTM1356" i="8"/>
  <c r="RTM1360" i="8" s="1"/>
  <c r="RTM1366" i="8" s="1"/>
  <c r="RTL1356" i="8"/>
  <c r="RTL1360" i="8" s="1"/>
  <c r="RTL1366" i="8" s="1"/>
  <c r="RSW1356" i="8"/>
  <c r="RSW1360" i="8" s="1"/>
  <c r="RSW1366" i="8" s="1"/>
  <c r="RSV1356" i="8"/>
  <c r="RSV1360" i="8" s="1"/>
  <c r="RSV1366" i="8" s="1"/>
  <c r="RSG1356" i="8"/>
  <c r="RSG1360" i="8" s="1"/>
  <c r="RSG1366" i="8" s="1"/>
  <c r="RSF1356" i="8"/>
  <c r="RSF1360" i="8" s="1"/>
  <c r="RSF1366" i="8" s="1"/>
  <c r="RRQ1356" i="8"/>
  <c r="RRQ1360" i="8" s="1"/>
  <c r="RRQ1366" i="8" s="1"/>
  <c r="RRP1356" i="8"/>
  <c r="RRP1360" i="8" s="1"/>
  <c r="RRP1366" i="8" s="1"/>
  <c r="RRA1356" i="8"/>
  <c r="RRA1360" i="8" s="1"/>
  <c r="RRA1366" i="8" s="1"/>
  <c r="RQZ1356" i="8"/>
  <c r="RQZ1360" i="8" s="1"/>
  <c r="RQZ1366" i="8" s="1"/>
  <c r="RQK1356" i="8"/>
  <c r="RQK1360" i="8" s="1"/>
  <c r="RQK1366" i="8" s="1"/>
  <c r="RQJ1356" i="8"/>
  <c r="RQJ1360" i="8" s="1"/>
  <c r="RQJ1366" i="8" s="1"/>
  <c r="RPU1356" i="8"/>
  <c r="RPU1360" i="8" s="1"/>
  <c r="RPU1366" i="8" s="1"/>
  <c r="RPT1356" i="8"/>
  <c r="RPT1360" i="8" s="1"/>
  <c r="RPT1366" i="8" s="1"/>
  <c r="RPE1356" i="8"/>
  <c r="RPE1360" i="8" s="1"/>
  <c r="RPE1366" i="8" s="1"/>
  <c r="RPD1356" i="8"/>
  <c r="RPD1360" i="8" s="1"/>
  <c r="RPD1366" i="8" s="1"/>
  <c r="ROO1356" i="8"/>
  <c r="ROO1360" i="8" s="1"/>
  <c r="ROO1366" i="8" s="1"/>
  <c r="RON1356" i="8"/>
  <c r="RON1360" i="8" s="1"/>
  <c r="RON1366" i="8" s="1"/>
  <c r="RNY1356" i="8"/>
  <c r="RNY1360" i="8" s="1"/>
  <c r="RNY1366" i="8" s="1"/>
  <c r="RNX1356" i="8"/>
  <c r="RNX1360" i="8" s="1"/>
  <c r="RNX1366" i="8" s="1"/>
  <c r="RNI1356" i="8"/>
  <c r="RNI1360" i="8" s="1"/>
  <c r="RNI1366" i="8" s="1"/>
  <c r="RNH1356" i="8"/>
  <c r="RNH1360" i="8" s="1"/>
  <c r="RNH1366" i="8" s="1"/>
  <c r="RMS1356" i="8"/>
  <c r="RMS1360" i="8" s="1"/>
  <c r="RMS1366" i="8" s="1"/>
  <c r="RMR1356" i="8"/>
  <c r="RMR1360" i="8" s="1"/>
  <c r="RMR1366" i="8" s="1"/>
  <c r="RMC1356" i="8"/>
  <c r="RMC1360" i="8" s="1"/>
  <c r="RMC1366" i="8" s="1"/>
  <c r="RMB1356" i="8"/>
  <c r="RMB1360" i="8" s="1"/>
  <c r="RMB1366" i="8" s="1"/>
  <c r="RLM1356" i="8"/>
  <c r="RLM1360" i="8" s="1"/>
  <c r="RLM1366" i="8" s="1"/>
  <c r="RLL1356" i="8"/>
  <c r="RLL1360" i="8" s="1"/>
  <c r="RLL1366" i="8" s="1"/>
  <c r="RKW1356" i="8"/>
  <c r="RKW1360" i="8" s="1"/>
  <c r="RKW1366" i="8" s="1"/>
  <c r="RKV1356" i="8"/>
  <c r="RKV1360" i="8" s="1"/>
  <c r="RKV1366" i="8" s="1"/>
  <c r="RKG1356" i="8"/>
  <c r="RKG1360" i="8" s="1"/>
  <c r="RKG1366" i="8" s="1"/>
  <c r="RKF1356" i="8"/>
  <c r="RKF1360" i="8" s="1"/>
  <c r="RKF1366" i="8" s="1"/>
  <c r="RJQ1356" i="8"/>
  <c r="RJQ1360" i="8" s="1"/>
  <c r="RJQ1366" i="8" s="1"/>
  <c r="RJP1356" i="8"/>
  <c r="RJP1360" i="8" s="1"/>
  <c r="RJP1366" i="8" s="1"/>
  <c r="RJA1356" i="8"/>
  <c r="RJA1360" i="8" s="1"/>
  <c r="RJA1366" i="8" s="1"/>
  <c r="RIZ1356" i="8"/>
  <c r="RIZ1360" i="8" s="1"/>
  <c r="RIZ1366" i="8" s="1"/>
  <c r="RIK1356" i="8"/>
  <c r="RIK1360" i="8" s="1"/>
  <c r="RIK1366" i="8" s="1"/>
  <c r="RIJ1356" i="8"/>
  <c r="RIJ1360" i="8" s="1"/>
  <c r="RIJ1366" i="8" s="1"/>
  <c r="RHU1356" i="8"/>
  <c r="RHU1360" i="8" s="1"/>
  <c r="RHU1366" i="8" s="1"/>
  <c r="RHT1356" i="8"/>
  <c r="RHT1360" i="8" s="1"/>
  <c r="RHT1366" i="8" s="1"/>
  <c r="RHE1356" i="8"/>
  <c r="RHE1360" i="8" s="1"/>
  <c r="RHE1366" i="8" s="1"/>
  <c r="RHD1356" i="8"/>
  <c r="RHD1360" i="8" s="1"/>
  <c r="RHD1366" i="8" s="1"/>
  <c r="RGO1356" i="8"/>
  <c r="RGO1360" i="8" s="1"/>
  <c r="RGO1366" i="8" s="1"/>
  <c r="RGN1356" i="8"/>
  <c r="RGN1360" i="8" s="1"/>
  <c r="RGN1366" i="8" s="1"/>
  <c r="RFY1356" i="8"/>
  <c r="RFY1360" i="8" s="1"/>
  <c r="RFY1366" i="8" s="1"/>
  <c r="RFX1356" i="8"/>
  <c r="RFX1360" i="8" s="1"/>
  <c r="RFX1366" i="8" s="1"/>
  <c r="RFI1356" i="8"/>
  <c r="RFI1360" i="8" s="1"/>
  <c r="RFI1366" i="8" s="1"/>
  <c r="RFH1356" i="8"/>
  <c r="RFH1360" i="8" s="1"/>
  <c r="RFH1366" i="8" s="1"/>
  <c r="RES1356" i="8"/>
  <c r="RES1360" i="8" s="1"/>
  <c r="RES1366" i="8" s="1"/>
  <c r="RER1356" i="8"/>
  <c r="RER1360" i="8" s="1"/>
  <c r="RER1366" i="8" s="1"/>
  <c r="REC1356" i="8"/>
  <c r="REC1360" i="8" s="1"/>
  <c r="REC1366" i="8" s="1"/>
  <c r="REB1356" i="8"/>
  <c r="REB1360" i="8" s="1"/>
  <c r="REB1366" i="8" s="1"/>
  <c r="RDM1356" i="8"/>
  <c r="RDM1360" i="8" s="1"/>
  <c r="RDM1366" i="8" s="1"/>
  <c r="RDL1356" i="8"/>
  <c r="RDL1360" i="8" s="1"/>
  <c r="RDL1366" i="8" s="1"/>
  <c r="RCW1356" i="8"/>
  <c r="RCW1360" i="8" s="1"/>
  <c r="RCW1366" i="8" s="1"/>
  <c r="RCV1356" i="8"/>
  <c r="RCV1360" i="8" s="1"/>
  <c r="RCV1366" i="8" s="1"/>
  <c r="RCG1356" i="8"/>
  <c r="RCG1360" i="8" s="1"/>
  <c r="RCG1366" i="8" s="1"/>
  <c r="RCF1356" i="8"/>
  <c r="RCF1360" i="8" s="1"/>
  <c r="RCF1366" i="8" s="1"/>
  <c r="RBQ1356" i="8"/>
  <c r="RBQ1360" i="8" s="1"/>
  <c r="RBQ1366" i="8" s="1"/>
  <c r="RBP1356" i="8"/>
  <c r="RBP1360" i="8" s="1"/>
  <c r="RBP1366" i="8" s="1"/>
  <c r="RBA1356" i="8"/>
  <c r="RBA1360" i="8" s="1"/>
  <c r="RBA1366" i="8" s="1"/>
  <c r="RAZ1356" i="8"/>
  <c r="RAZ1360" i="8" s="1"/>
  <c r="RAZ1366" i="8" s="1"/>
  <c r="RAK1356" i="8"/>
  <c r="RAK1360" i="8" s="1"/>
  <c r="RAK1366" i="8" s="1"/>
  <c r="RAJ1356" i="8"/>
  <c r="RAJ1360" i="8" s="1"/>
  <c r="RAJ1366" i="8" s="1"/>
  <c r="QZU1356" i="8"/>
  <c r="QZU1360" i="8" s="1"/>
  <c r="QZU1366" i="8" s="1"/>
  <c r="QZT1356" i="8"/>
  <c r="QZT1360" i="8" s="1"/>
  <c r="QZT1366" i="8" s="1"/>
  <c r="QZE1356" i="8"/>
  <c r="QZE1360" i="8" s="1"/>
  <c r="QZE1366" i="8" s="1"/>
  <c r="QZD1356" i="8"/>
  <c r="QZD1360" i="8" s="1"/>
  <c r="QZD1366" i="8" s="1"/>
  <c r="QYO1356" i="8"/>
  <c r="QYO1360" i="8" s="1"/>
  <c r="QYO1366" i="8" s="1"/>
  <c r="QYN1356" i="8"/>
  <c r="QYN1360" i="8" s="1"/>
  <c r="QYN1366" i="8" s="1"/>
  <c r="QXY1356" i="8"/>
  <c r="QXY1360" i="8" s="1"/>
  <c r="QXY1366" i="8" s="1"/>
  <c r="QXX1356" i="8"/>
  <c r="QXX1360" i="8" s="1"/>
  <c r="QXX1366" i="8" s="1"/>
  <c r="QXI1356" i="8"/>
  <c r="QXI1360" i="8" s="1"/>
  <c r="QXI1366" i="8" s="1"/>
  <c r="QXH1356" i="8"/>
  <c r="QXH1360" i="8" s="1"/>
  <c r="QXH1366" i="8" s="1"/>
  <c r="QWS1356" i="8"/>
  <c r="QWS1360" i="8" s="1"/>
  <c r="QWS1366" i="8" s="1"/>
  <c r="QWR1356" i="8"/>
  <c r="QWR1360" i="8" s="1"/>
  <c r="QWR1366" i="8" s="1"/>
  <c r="QWC1356" i="8"/>
  <c r="QWC1360" i="8" s="1"/>
  <c r="QWC1366" i="8" s="1"/>
  <c r="QWB1356" i="8"/>
  <c r="QWB1360" i="8" s="1"/>
  <c r="QWB1366" i="8" s="1"/>
  <c r="QVM1356" i="8"/>
  <c r="QVM1360" i="8" s="1"/>
  <c r="QVM1366" i="8" s="1"/>
  <c r="QVL1356" i="8"/>
  <c r="QVL1360" i="8" s="1"/>
  <c r="QVL1366" i="8" s="1"/>
  <c r="QUW1356" i="8"/>
  <c r="QUW1360" i="8" s="1"/>
  <c r="QUW1366" i="8" s="1"/>
  <c r="QUV1356" i="8"/>
  <c r="QUV1360" i="8" s="1"/>
  <c r="QUV1366" i="8" s="1"/>
  <c r="QUG1356" i="8"/>
  <c r="QUG1360" i="8" s="1"/>
  <c r="QUG1366" i="8" s="1"/>
  <c r="QUF1356" i="8"/>
  <c r="QUF1360" i="8" s="1"/>
  <c r="QUF1366" i="8" s="1"/>
  <c r="QTQ1356" i="8"/>
  <c r="QTQ1360" i="8" s="1"/>
  <c r="QTQ1366" i="8" s="1"/>
  <c r="QTP1356" i="8"/>
  <c r="QTP1360" i="8" s="1"/>
  <c r="QTP1366" i="8" s="1"/>
  <c r="QTA1356" i="8"/>
  <c r="QTA1360" i="8" s="1"/>
  <c r="QTA1366" i="8" s="1"/>
  <c r="QSZ1356" i="8"/>
  <c r="QSZ1360" i="8" s="1"/>
  <c r="QSZ1366" i="8" s="1"/>
  <c r="QSK1356" i="8"/>
  <c r="QSK1360" i="8" s="1"/>
  <c r="QSK1366" i="8" s="1"/>
  <c r="QSJ1356" i="8"/>
  <c r="QSJ1360" i="8" s="1"/>
  <c r="QSJ1366" i="8" s="1"/>
  <c r="QRU1356" i="8"/>
  <c r="QRU1360" i="8" s="1"/>
  <c r="QRU1366" i="8" s="1"/>
  <c r="QRT1356" i="8"/>
  <c r="QRT1360" i="8" s="1"/>
  <c r="QRT1366" i="8" s="1"/>
  <c r="QRE1356" i="8"/>
  <c r="QRE1360" i="8" s="1"/>
  <c r="QRE1366" i="8" s="1"/>
  <c r="QRD1356" i="8"/>
  <c r="QRD1360" i="8" s="1"/>
  <c r="QRD1366" i="8" s="1"/>
  <c r="QQO1356" i="8"/>
  <c r="QQO1360" i="8" s="1"/>
  <c r="QQO1366" i="8" s="1"/>
  <c r="QQN1356" i="8"/>
  <c r="QQN1360" i="8" s="1"/>
  <c r="QQN1366" i="8" s="1"/>
  <c r="QPY1356" i="8"/>
  <c r="QPY1360" i="8" s="1"/>
  <c r="QPY1366" i="8" s="1"/>
  <c r="QPX1356" i="8"/>
  <c r="QPX1360" i="8" s="1"/>
  <c r="QPX1366" i="8" s="1"/>
  <c r="QPI1356" i="8"/>
  <c r="QPI1360" i="8" s="1"/>
  <c r="QPI1366" i="8" s="1"/>
  <c r="QPH1356" i="8"/>
  <c r="QPH1360" i="8" s="1"/>
  <c r="QPH1366" i="8" s="1"/>
  <c r="QOS1356" i="8"/>
  <c r="QOS1360" i="8" s="1"/>
  <c r="QOS1366" i="8" s="1"/>
  <c r="QOR1356" i="8"/>
  <c r="QOR1360" i="8" s="1"/>
  <c r="QOR1366" i="8" s="1"/>
  <c r="QOC1356" i="8"/>
  <c r="QOC1360" i="8" s="1"/>
  <c r="QOC1366" i="8" s="1"/>
  <c r="QOB1356" i="8"/>
  <c r="QOB1360" i="8" s="1"/>
  <c r="QOB1366" i="8" s="1"/>
  <c r="QNM1356" i="8"/>
  <c r="QNM1360" i="8" s="1"/>
  <c r="QNM1366" i="8" s="1"/>
  <c r="QNL1356" i="8"/>
  <c r="QNL1360" i="8" s="1"/>
  <c r="QNL1366" i="8" s="1"/>
  <c r="QMW1356" i="8"/>
  <c r="QMW1360" i="8" s="1"/>
  <c r="QMW1366" i="8" s="1"/>
  <c r="QMV1356" i="8"/>
  <c r="QMV1360" i="8" s="1"/>
  <c r="QMV1366" i="8" s="1"/>
  <c r="QMG1356" i="8"/>
  <c r="QMG1360" i="8" s="1"/>
  <c r="QMG1366" i="8" s="1"/>
  <c r="QMF1356" i="8"/>
  <c r="QMF1360" i="8" s="1"/>
  <c r="QMF1366" i="8" s="1"/>
  <c r="QLQ1356" i="8"/>
  <c r="QLQ1360" i="8" s="1"/>
  <c r="QLQ1366" i="8" s="1"/>
  <c r="QLP1356" i="8"/>
  <c r="QLP1360" i="8" s="1"/>
  <c r="QLP1366" i="8" s="1"/>
  <c r="QLA1356" i="8"/>
  <c r="QLA1360" i="8" s="1"/>
  <c r="QLA1366" i="8" s="1"/>
  <c r="QKZ1356" i="8"/>
  <c r="QKZ1360" i="8" s="1"/>
  <c r="QKZ1366" i="8" s="1"/>
  <c r="QKK1356" i="8"/>
  <c r="QKK1360" i="8" s="1"/>
  <c r="QKK1366" i="8" s="1"/>
  <c r="QKJ1356" i="8"/>
  <c r="QKJ1360" i="8" s="1"/>
  <c r="QKJ1366" i="8" s="1"/>
  <c r="QJU1356" i="8"/>
  <c r="QJU1360" i="8" s="1"/>
  <c r="QJU1366" i="8" s="1"/>
  <c r="QJT1356" i="8"/>
  <c r="QJT1360" i="8" s="1"/>
  <c r="QJT1366" i="8" s="1"/>
  <c r="QJE1356" i="8"/>
  <c r="QJE1360" i="8" s="1"/>
  <c r="QJE1366" i="8" s="1"/>
  <c r="QJD1356" i="8"/>
  <c r="QJD1360" i="8" s="1"/>
  <c r="QJD1366" i="8" s="1"/>
  <c r="QIO1356" i="8"/>
  <c r="QIO1360" i="8" s="1"/>
  <c r="QIO1366" i="8" s="1"/>
  <c r="QIN1356" i="8"/>
  <c r="QIN1360" i="8" s="1"/>
  <c r="QIN1366" i="8" s="1"/>
  <c r="QHY1356" i="8"/>
  <c r="QHY1360" i="8" s="1"/>
  <c r="QHY1366" i="8" s="1"/>
  <c r="QHX1356" i="8"/>
  <c r="QHX1360" i="8" s="1"/>
  <c r="QHX1366" i="8" s="1"/>
  <c r="QHI1356" i="8"/>
  <c r="QHI1360" i="8" s="1"/>
  <c r="QHI1366" i="8" s="1"/>
  <c r="QHH1356" i="8"/>
  <c r="QHH1360" i="8" s="1"/>
  <c r="QHH1366" i="8" s="1"/>
  <c r="QGS1356" i="8"/>
  <c r="QGS1360" i="8" s="1"/>
  <c r="QGS1366" i="8" s="1"/>
  <c r="QGR1356" i="8"/>
  <c r="QGR1360" i="8" s="1"/>
  <c r="QGR1366" i="8" s="1"/>
  <c r="QGC1356" i="8"/>
  <c r="QGC1360" i="8" s="1"/>
  <c r="QGC1366" i="8" s="1"/>
  <c r="QGB1356" i="8"/>
  <c r="QGB1360" i="8" s="1"/>
  <c r="QGB1366" i="8" s="1"/>
  <c r="QFM1356" i="8"/>
  <c r="QFM1360" i="8" s="1"/>
  <c r="QFM1366" i="8" s="1"/>
  <c r="QFL1356" i="8"/>
  <c r="QFL1360" i="8" s="1"/>
  <c r="QFL1366" i="8" s="1"/>
  <c r="QEW1356" i="8"/>
  <c r="QEW1360" i="8" s="1"/>
  <c r="QEW1366" i="8" s="1"/>
  <c r="QEV1356" i="8"/>
  <c r="QEV1360" i="8" s="1"/>
  <c r="QEV1366" i="8" s="1"/>
  <c r="QEG1356" i="8"/>
  <c r="QEG1360" i="8" s="1"/>
  <c r="QEG1366" i="8" s="1"/>
  <c r="QEF1356" i="8"/>
  <c r="QEF1360" i="8" s="1"/>
  <c r="QEF1366" i="8" s="1"/>
  <c r="QDQ1356" i="8"/>
  <c r="QDQ1360" i="8" s="1"/>
  <c r="QDQ1366" i="8" s="1"/>
  <c r="QDP1356" i="8"/>
  <c r="QDP1360" i="8" s="1"/>
  <c r="QDP1366" i="8" s="1"/>
  <c r="QDA1356" i="8"/>
  <c r="QDA1360" i="8" s="1"/>
  <c r="QDA1366" i="8" s="1"/>
  <c r="QCZ1356" i="8"/>
  <c r="QCZ1360" i="8" s="1"/>
  <c r="QCZ1366" i="8" s="1"/>
  <c r="QCK1356" i="8"/>
  <c r="QCK1360" i="8" s="1"/>
  <c r="QCK1366" i="8" s="1"/>
  <c r="QCJ1356" i="8"/>
  <c r="QCJ1360" i="8" s="1"/>
  <c r="QCJ1366" i="8" s="1"/>
  <c r="QBU1356" i="8"/>
  <c r="QBU1360" i="8" s="1"/>
  <c r="QBU1366" i="8" s="1"/>
  <c r="QBT1356" i="8"/>
  <c r="QBT1360" i="8" s="1"/>
  <c r="QBT1366" i="8" s="1"/>
  <c r="QBE1356" i="8"/>
  <c r="QBE1360" i="8" s="1"/>
  <c r="QBE1366" i="8" s="1"/>
  <c r="QBD1356" i="8"/>
  <c r="QBD1360" i="8" s="1"/>
  <c r="QBD1366" i="8" s="1"/>
  <c r="QAO1356" i="8"/>
  <c r="QAO1360" i="8" s="1"/>
  <c r="QAO1366" i="8" s="1"/>
  <c r="QAN1356" i="8"/>
  <c r="QAN1360" i="8" s="1"/>
  <c r="QAN1366" i="8" s="1"/>
  <c r="PZY1356" i="8"/>
  <c r="PZY1360" i="8" s="1"/>
  <c r="PZY1366" i="8" s="1"/>
  <c r="PZX1356" i="8"/>
  <c r="PZX1360" i="8" s="1"/>
  <c r="PZX1366" i="8" s="1"/>
  <c r="PZI1356" i="8"/>
  <c r="PZI1360" i="8" s="1"/>
  <c r="PZI1366" i="8" s="1"/>
  <c r="PZH1356" i="8"/>
  <c r="PZH1360" i="8" s="1"/>
  <c r="PZH1366" i="8" s="1"/>
  <c r="PYS1356" i="8"/>
  <c r="PYS1360" i="8" s="1"/>
  <c r="PYS1366" i="8" s="1"/>
  <c r="PYR1356" i="8"/>
  <c r="PYR1360" i="8" s="1"/>
  <c r="PYR1366" i="8" s="1"/>
  <c r="PYC1356" i="8"/>
  <c r="PYC1360" i="8" s="1"/>
  <c r="PYC1366" i="8" s="1"/>
  <c r="PYB1356" i="8"/>
  <c r="PYB1360" i="8" s="1"/>
  <c r="PYB1366" i="8" s="1"/>
  <c r="PXM1356" i="8"/>
  <c r="PXM1360" i="8" s="1"/>
  <c r="PXM1366" i="8" s="1"/>
  <c r="PXL1356" i="8"/>
  <c r="PXL1360" i="8" s="1"/>
  <c r="PXL1366" i="8" s="1"/>
  <c r="PWW1356" i="8"/>
  <c r="PWW1360" i="8" s="1"/>
  <c r="PWW1366" i="8" s="1"/>
  <c r="PWV1356" i="8"/>
  <c r="PWV1360" i="8" s="1"/>
  <c r="PWV1366" i="8" s="1"/>
  <c r="PWG1356" i="8"/>
  <c r="PWG1360" i="8" s="1"/>
  <c r="PWG1366" i="8" s="1"/>
  <c r="PWF1356" i="8"/>
  <c r="PWF1360" i="8" s="1"/>
  <c r="PWF1366" i="8" s="1"/>
  <c r="PVQ1356" i="8"/>
  <c r="PVQ1360" i="8" s="1"/>
  <c r="PVQ1366" i="8" s="1"/>
  <c r="PVP1356" i="8"/>
  <c r="PVP1360" i="8" s="1"/>
  <c r="PVP1366" i="8" s="1"/>
  <c r="PVA1356" i="8"/>
  <c r="PVA1360" i="8" s="1"/>
  <c r="PVA1366" i="8" s="1"/>
  <c r="PUZ1356" i="8"/>
  <c r="PUZ1360" i="8" s="1"/>
  <c r="PUZ1366" i="8" s="1"/>
  <c r="PUK1356" i="8"/>
  <c r="PUK1360" i="8" s="1"/>
  <c r="PUK1366" i="8" s="1"/>
  <c r="PUJ1356" i="8"/>
  <c r="PUJ1360" i="8" s="1"/>
  <c r="PUJ1366" i="8" s="1"/>
  <c r="PTU1356" i="8"/>
  <c r="PTU1360" i="8" s="1"/>
  <c r="PTU1366" i="8" s="1"/>
  <c r="PTT1356" i="8"/>
  <c r="PTT1360" i="8" s="1"/>
  <c r="PTT1366" i="8" s="1"/>
  <c r="PTE1356" i="8"/>
  <c r="PTE1360" i="8" s="1"/>
  <c r="PTE1366" i="8" s="1"/>
  <c r="PTD1356" i="8"/>
  <c r="PTD1360" i="8" s="1"/>
  <c r="PTD1366" i="8" s="1"/>
  <c r="PSO1356" i="8"/>
  <c r="PSO1360" i="8" s="1"/>
  <c r="PSO1366" i="8" s="1"/>
  <c r="PSN1356" i="8"/>
  <c r="PSN1360" i="8" s="1"/>
  <c r="PSN1366" i="8" s="1"/>
  <c r="PRY1356" i="8"/>
  <c r="PRY1360" i="8" s="1"/>
  <c r="PRY1366" i="8" s="1"/>
  <c r="PRX1356" i="8"/>
  <c r="PRX1360" i="8" s="1"/>
  <c r="PRX1366" i="8" s="1"/>
  <c r="PRI1356" i="8"/>
  <c r="PRI1360" i="8" s="1"/>
  <c r="PRI1366" i="8" s="1"/>
  <c r="PRH1356" i="8"/>
  <c r="PRH1360" i="8" s="1"/>
  <c r="PRH1366" i="8" s="1"/>
  <c r="PQS1356" i="8"/>
  <c r="PQS1360" i="8" s="1"/>
  <c r="PQS1366" i="8" s="1"/>
  <c r="PQR1356" i="8"/>
  <c r="PQR1360" i="8" s="1"/>
  <c r="PQR1366" i="8" s="1"/>
  <c r="PQC1356" i="8"/>
  <c r="PQC1360" i="8" s="1"/>
  <c r="PQC1366" i="8" s="1"/>
  <c r="PQB1356" i="8"/>
  <c r="PQB1360" i="8" s="1"/>
  <c r="PQB1366" i="8" s="1"/>
  <c r="PPM1356" i="8"/>
  <c r="PPM1360" i="8" s="1"/>
  <c r="PPM1366" i="8" s="1"/>
  <c r="PPL1356" i="8"/>
  <c r="PPL1360" i="8" s="1"/>
  <c r="PPL1366" i="8" s="1"/>
  <c r="POW1356" i="8"/>
  <c r="POW1360" i="8" s="1"/>
  <c r="POW1366" i="8" s="1"/>
  <c r="POV1356" i="8"/>
  <c r="POV1360" i="8" s="1"/>
  <c r="POV1366" i="8" s="1"/>
  <c r="POG1356" i="8"/>
  <c r="POG1360" i="8" s="1"/>
  <c r="POG1366" i="8" s="1"/>
  <c r="POF1356" i="8"/>
  <c r="POF1360" i="8" s="1"/>
  <c r="POF1366" i="8" s="1"/>
  <c r="PNQ1356" i="8"/>
  <c r="PNQ1360" i="8" s="1"/>
  <c r="PNQ1366" i="8" s="1"/>
  <c r="PNP1356" i="8"/>
  <c r="PNP1360" i="8" s="1"/>
  <c r="PNP1366" i="8" s="1"/>
  <c r="PNA1356" i="8"/>
  <c r="PNA1360" i="8" s="1"/>
  <c r="PNA1366" i="8" s="1"/>
  <c r="PMZ1356" i="8"/>
  <c r="PMZ1360" i="8" s="1"/>
  <c r="PMZ1366" i="8" s="1"/>
  <c r="PMK1356" i="8"/>
  <c r="PMK1360" i="8" s="1"/>
  <c r="PMK1366" i="8" s="1"/>
  <c r="PMJ1356" i="8"/>
  <c r="PMJ1360" i="8" s="1"/>
  <c r="PMJ1366" i="8" s="1"/>
  <c r="PLU1356" i="8"/>
  <c r="PLU1360" i="8" s="1"/>
  <c r="PLU1366" i="8" s="1"/>
  <c r="PLT1356" i="8"/>
  <c r="PLT1360" i="8" s="1"/>
  <c r="PLT1366" i="8" s="1"/>
  <c r="PLE1356" i="8"/>
  <c r="PLE1360" i="8" s="1"/>
  <c r="PLE1366" i="8" s="1"/>
  <c r="PLD1356" i="8"/>
  <c r="PLD1360" i="8" s="1"/>
  <c r="PLD1366" i="8" s="1"/>
  <c r="PKO1356" i="8"/>
  <c r="PKO1360" i="8" s="1"/>
  <c r="PKO1366" i="8" s="1"/>
  <c r="PKN1356" i="8"/>
  <c r="PKN1360" i="8" s="1"/>
  <c r="PKN1366" i="8" s="1"/>
  <c r="PJY1356" i="8"/>
  <c r="PJY1360" i="8" s="1"/>
  <c r="PJY1366" i="8" s="1"/>
  <c r="PJX1356" i="8"/>
  <c r="PJX1360" i="8" s="1"/>
  <c r="PJX1366" i="8" s="1"/>
  <c r="PJI1356" i="8"/>
  <c r="PJI1360" i="8" s="1"/>
  <c r="PJI1366" i="8" s="1"/>
  <c r="PJH1356" i="8"/>
  <c r="PJH1360" i="8" s="1"/>
  <c r="PJH1366" i="8" s="1"/>
  <c r="PIS1356" i="8"/>
  <c r="PIS1360" i="8" s="1"/>
  <c r="PIS1366" i="8" s="1"/>
  <c r="PIR1356" i="8"/>
  <c r="PIR1360" i="8" s="1"/>
  <c r="PIR1366" i="8" s="1"/>
  <c r="PIC1356" i="8"/>
  <c r="PIC1360" i="8" s="1"/>
  <c r="PIC1366" i="8" s="1"/>
  <c r="PIB1356" i="8"/>
  <c r="PIB1360" i="8" s="1"/>
  <c r="PIB1366" i="8" s="1"/>
  <c r="PHM1356" i="8"/>
  <c r="PHM1360" i="8" s="1"/>
  <c r="PHM1366" i="8" s="1"/>
  <c r="PHL1356" i="8"/>
  <c r="PHL1360" i="8" s="1"/>
  <c r="PHL1366" i="8" s="1"/>
  <c r="PGW1356" i="8"/>
  <c r="PGW1360" i="8" s="1"/>
  <c r="PGW1366" i="8" s="1"/>
  <c r="PGV1356" i="8"/>
  <c r="PGV1360" i="8" s="1"/>
  <c r="PGV1366" i="8" s="1"/>
  <c r="PGG1356" i="8"/>
  <c r="PGG1360" i="8" s="1"/>
  <c r="PGG1366" i="8" s="1"/>
  <c r="PGF1356" i="8"/>
  <c r="PGF1360" i="8" s="1"/>
  <c r="PGF1366" i="8" s="1"/>
  <c r="PFQ1356" i="8"/>
  <c r="PFQ1360" i="8" s="1"/>
  <c r="PFQ1366" i="8" s="1"/>
  <c r="PFP1356" i="8"/>
  <c r="PFP1360" i="8" s="1"/>
  <c r="PFP1366" i="8" s="1"/>
  <c r="PFA1356" i="8"/>
  <c r="PFA1360" i="8" s="1"/>
  <c r="PFA1366" i="8" s="1"/>
  <c r="PEZ1356" i="8"/>
  <c r="PEZ1360" i="8" s="1"/>
  <c r="PEZ1366" i="8" s="1"/>
  <c r="PEK1356" i="8"/>
  <c r="PEK1360" i="8" s="1"/>
  <c r="PEK1366" i="8" s="1"/>
  <c r="PEJ1356" i="8"/>
  <c r="PEJ1360" i="8" s="1"/>
  <c r="PEJ1366" i="8" s="1"/>
  <c r="PDU1356" i="8"/>
  <c r="PDU1360" i="8" s="1"/>
  <c r="PDU1366" i="8" s="1"/>
  <c r="PDT1356" i="8"/>
  <c r="PDT1360" i="8" s="1"/>
  <c r="PDT1366" i="8" s="1"/>
  <c r="PDE1356" i="8"/>
  <c r="PDE1360" i="8" s="1"/>
  <c r="PDE1366" i="8" s="1"/>
  <c r="PDD1356" i="8"/>
  <c r="PDD1360" i="8" s="1"/>
  <c r="PDD1366" i="8" s="1"/>
  <c r="PCO1356" i="8"/>
  <c r="PCO1360" i="8" s="1"/>
  <c r="PCO1366" i="8" s="1"/>
  <c r="PCN1356" i="8"/>
  <c r="PCN1360" i="8" s="1"/>
  <c r="PCN1366" i="8" s="1"/>
  <c r="PBY1356" i="8"/>
  <c r="PBY1360" i="8" s="1"/>
  <c r="PBY1366" i="8" s="1"/>
  <c r="PBX1356" i="8"/>
  <c r="PBX1360" i="8" s="1"/>
  <c r="PBX1366" i="8" s="1"/>
  <c r="PBI1356" i="8"/>
  <c r="PBI1360" i="8" s="1"/>
  <c r="PBI1366" i="8" s="1"/>
  <c r="PBH1356" i="8"/>
  <c r="PBH1360" i="8" s="1"/>
  <c r="PBH1366" i="8" s="1"/>
  <c r="PAS1356" i="8"/>
  <c r="PAS1360" i="8" s="1"/>
  <c r="PAS1366" i="8" s="1"/>
  <c r="PAR1356" i="8"/>
  <c r="PAR1360" i="8" s="1"/>
  <c r="PAR1366" i="8" s="1"/>
  <c r="PAC1356" i="8"/>
  <c r="PAC1360" i="8" s="1"/>
  <c r="PAC1366" i="8" s="1"/>
  <c r="PAB1356" i="8"/>
  <c r="PAB1360" i="8" s="1"/>
  <c r="PAB1366" i="8" s="1"/>
  <c r="OZM1356" i="8"/>
  <c r="OZM1360" i="8" s="1"/>
  <c r="OZM1366" i="8" s="1"/>
  <c r="OZL1356" i="8"/>
  <c r="OZL1360" i="8" s="1"/>
  <c r="OZL1366" i="8" s="1"/>
  <c r="OYW1356" i="8"/>
  <c r="OYW1360" i="8" s="1"/>
  <c r="OYW1366" i="8" s="1"/>
  <c r="OYV1356" i="8"/>
  <c r="OYV1360" i="8" s="1"/>
  <c r="OYV1366" i="8" s="1"/>
  <c r="OYG1356" i="8"/>
  <c r="OYG1360" i="8" s="1"/>
  <c r="OYG1366" i="8" s="1"/>
  <c r="OYF1356" i="8"/>
  <c r="OYF1360" i="8" s="1"/>
  <c r="OYF1366" i="8" s="1"/>
  <c r="OXQ1356" i="8"/>
  <c r="OXQ1360" i="8" s="1"/>
  <c r="OXQ1366" i="8" s="1"/>
  <c r="OXP1356" i="8"/>
  <c r="OXP1360" i="8" s="1"/>
  <c r="OXP1366" i="8" s="1"/>
  <c r="OXA1356" i="8"/>
  <c r="OXA1360" i="8" s="1"/>
  <c r="OXA1366" i="8" s="1"/>
  <c r="OWZ1356" i="8"/>
  <c r="OWZ1360" i="8" s="1"/>
  <c r="OWZ1366" i="8" s="1"/>
  <c r="OWK1356" i="8"/>
  <c r="OWK1360" i="8" s="1"/>
  <c r="OWK1366" i="8" s="1"/>
  <c r="OWJ1356" i="8"/>
  <c r="OWJ1360" i="8" s="1"/>
  <c r="OWJ1366" i="8" s="1"/>
  <c r="OVU1356" i="8"/>
  <c r="OVU1360" i="8" s="1"/>
  <c r="OVU1366" i="8" s="1"/>
  <c r="OVT1356" i="8"/>
  <c r="OVT1360" i="8" s="1"/>
  <c r="OVT1366" i="8" s="1"/>
  <c r="OVE1356" i="8"/>
  <c r="OVE1360" i="8" s="1"/>
  <c r="OVE1366" i="8" s="1"/>
  <c r="OVD1356" i="8"/>
  <c r="OVD1360" i="8" s="1"/>
  <c r="OVD1366" i="8" s="1"/>
  <c r="OUO1356" i="8"/>
  <c r="OUO1360" i="8" s="1"/>
  <c r="OUO1366" i="8" s="1"/>
  <c r="OUN1356" i="8"/>
  <c r="OUN1360" i="8" s="1"/>
  <c r="OUN1366" i="8" s="1"/>
  <c r="OTY1356" i="8"/>
  <c r="OTY1360" i="8" s="1"/>
  <c r="OTY1366" i="8" s="1"/>
  <c r="OTX1356" i="8"/>
  <c r="OTX1360" i="8" s="1"/>
  <c r="OTX1366" i="8" s="1"/>
  <c r="OTI1356" i="8"/>
  <c r="OTI1360" i="8" s="1"/>
  <c r="OTI1366" i="8" s="1"/>
  <c r="OTH1356" i="8"/>
  <c r="OTH1360" i="8" s="1"/>
  <c r="OTH1366" i="8" s="1"/>
  <c r="OSS1356" i="8"/>
  <c r="OSS1360" i="8" s="1"/>
  <c r="OSS1366" i="8" s="1"/>
  <c r="OSR1356" i="8"/>
  <c r="OSR1360" i="8" s="1"/>
  <c r="OSR1366" i="8" s="1"/>
  <c r="OSC1356" i="8"/>
  <c r="OSC1360" i="8" s="1"/>
  <c r="OSC1366" i="8" s="1"/>
  <c r="OSB1356" i="8"/>
  <c r="OSB1360" i="8" s="1"/>
  <c r="OSB1366" i="8" s="1"/>
  <c r="ORM1356" i="8"/>
  <c r="ORM1360" i="8" s="1"/>
  <c r="ORM1366" i="8" s="1"/>
  <c r="ORL1356" i="8"/>
  <c r="ORL1360" i="8" s="1"/>
  <c r="ORL1366" i="8" s="1"/>
  <c r="OQW1356" i="8"/>
  <c r="OQW1360" i="8" s="1"/>
  <c r="OQW1366" i="8" s="1"/>
  <c r="OQV1356" i="8"/>
  <c r="OQV1360" i="8" s="1"/>
  <c r="OQV1366" i="8" s="1"/>
  <c r="OQG1356" i="8"/>
  <c r="OQG1360" i="8" s="1"/>
  <c r="OQG1366" i="8" s="1"/>
  <c r="OQF1356" i="8"/>
  <c r="OQF1360" i="8" s="1"/>
  <c r="OQF1366" i="8" s="1"/>
  <c r="OPQ1356" i="8"/>
  <c r="OPQ1360" i="8" s="1"/>
  <c r="OPQ1366" i="8" s="1"/>
  <c r="OPP1356" i="8"/>
  <c r="OPP1360" i="8" s="1"/>
  <c r="OPP1366" i="8" s="1"/>
  <c r="OPA1356" i="8"/>
  <c r="OPA1360" i="8" s="1"/>
  <c r="OPA1366" i="8" s="1"/>
  <c r="OOZ1356" i="8"/>
  <c r="OOZ1360" i="8" s="1"/>
  <c r="OOZ1366" i="8" s="1"/>
  <c r="OOK1356" i="8"/>
  <c r="OOK1360" i="8" s="1"/>
  <c r="OOK1366" i="8" s="1"/>
  <c r="OOJ1356" i="8"/>
  <c r="OOJ1360" i="8" s="1"/>
  <c r="OOJ1366" i="8" s="1"/>
  <c r="ONU1356" i="8"/>
  <c r="ONU1360" i="8" s="1"/>
  <c r="ONU1366" i="8" s="1"/>
  <c r="ONT1356" i="8"/>
  <c r="ONT1360" i="8" s="1"/>
  <c r="ONT1366" i="8" s="1"/>
  <c r="ONE1356" i="8"/>
  <c r="ONE1360" i="8" s="1"/>
  <c r="ONE1366" i="8" s="1"/>
  <c r="OND1356" i="8"/>
  <c r="OND1360" i="8" s="1"/>
  <c r="OND1366" i="8" s="1"/>
  <c r="OMO1356" i="8"/>
  <c r="OMO1360" i="8" s="1"/>
  <c r="OMO1366" i="8" s="1"/>
  <c r="OMN1356" i="8"/>
  <c r="OMN1360" i="8" s="1"/>
  <c r="OMN1366" i="8" s="1"/>
  <c r="OLY1356" i="8"/>
  <c r="OLY1360" i="8" s="1"/>
  <c r="OLY1366" i="8" s="1"/>
  <c r="OLX1356" i="8"/>
  <c r="OLX1360" i="8" s="1"/>
  <c r="OLX1366" i="8" s="1"/>
  <c r="OLI1356" i="8"/>
  <c r="OLI1360" i="8" s="1"/>
  <c r="OLI1366" i="8" s="1"/>
  <c r="OLH1356" i="8"/>
  <c r="OLH1360" i="8" s="1"/>
  <c r="OLH1366" i="8" s="1"/>
  <c r="OKS1356" i="8"/>
  <c r="OKS1360" i="8" s="1"/>
  <c r="OKS1366" i="8" s="1"/>
  <c r="OKR1356" i="8"/>
  <c r="OKR1360" i="8" s="1"/>
  <c r="OKR1366" i="8" s="1"/>
  <c r="OKC1356" i="8"/>
  <c r="OKC1360" i="8" s="1"/>
  <c r="OKC1366" i="8" s="1"/>
  <c r="OKB1356" i="8"/>
  <c r="OKB1360" i="8" s="1"/>
  <c r="OKB1366" i="8" s="1"/>
  <c r="OJM1356" i="8"/>
  <c r="OJM1360" i="8" s="1"/>
  <c r="OJM1366" i="8" s="1"/>
  <c r="OJL1356" i="8"/>
  <c r="OJL1360" i="8" s="1"/>
  <c r="OJL1366" i="8" s="1"/>
  <c r="OIW1356" i="8"/>
  <c r="OIW1360" i="8" s="1"/>
  <c r="OIW1366" i="8" s="1"/>
  <c r="OIV1356" i="8"/>
  <c r="OIV1360" i="8" s="1"/>
  <c r="OIV1366" i="8" s="1"/>
  <c r="OIG1356" i="8"/>
  <c r="OIG1360" i="8" s="1"/>
  <c r="OIG1366" i="8" s="1"/>
  <c r="OIF1356" i="8"/>
  <c r="OIF1360" i="8" s="1"/>
  <c r="OIF1366" i="8" s="1"/>
  <c r="OHQ1356" i="8"/>
  <c r="OHQ1360" i="8" s="1"/>
  <c r="OHQ1366" i="8" s="1"/>
  <c r="OHP1356" i="8"/>
  <c r="OHP1360" i="8" s="1"/>
  <c r="OHP1366" i="8" s="1"/>
  <c r="OHA1356" i="8"/>
  <c r="OHA1360" i="8" s="1"/>
  <c r="OHA1366" i="8" s="1"/>
  <c r="OGZ1356" i="8"/>
  <c r="OGZ1360" i="8" s="1"/>
  <c r="OGZ1366" i="8" s="1"/>
  <c r="OGK1356" i="8"/>
  <c r="OGK1360" i="8" s="1"/>
  <c r="OGK1366" i="8" s="1"/>
  <c r="OGJ1356" i="8"/>
  <c r="OGJ1360" i="8" s="1"/>
  <c r="OGJ1366" i="8" s="1"/>
  <c r="OFU1356" i="8"/>
  <c r="OFU1360" i="8" s="1"/>
  <c r="OFU1366" i="8" s="1"/>
  <c r="OFT1356" i="8"/>
  <c r="OFT1360" i="8" s="1"/>
  <c r="OFT1366" i="8" s="1"/>
  <c r="OFE1356" i="8"/>
  <c r="OFE1360" i="8" s="1"/>
  <c r="OFE1366" i="8" s="1"/>
  <c r="OFD1356" i="8"/>
  <c r="OFD1360" i="8" s="1"/>
  <c r="OFD1366" i="8" s="1"/>
  <c r="OEO1356" i="8"/>
  <c r="OEO1360" i="8" s="1"/>
  <c r="OEO1366" i="8" s="1"/>
  <c r="OEN1356" i="8"/>
  <c r="OEN1360" i="8" s="1"/>
  <c r="OEN1366" i="8" s="1"/>
  <c r="ODY1356" i="8"/>
  <c r="ODY1360" i="8" s="1"/>
  <c r="ODY1366" i="8" s="1"/>
  <c r="ODX1356" i="8"/>
  <c r="ODX1360" i="8" s="1"/>
  <c r="ODX1366" i="8" s="1"/>
  <c r="ODI1356" i="8"/>
  <c r="ODI1360" i="8" s="1"/>
  <c r="ODI1366" i="8" s="1"/>
  <c r="ODH1356" i="8"/>
  <c r="ODH1360" i="8" s="1"/>
  <c r="ODH1366" i="8" s="1"/>
  <c r="OCS1356" i="8"/>
  <c r="OCS1360" i="8" s="1"/>
  <c r="OCS1366" i="8" s="1"/>
  <c r="OCR1356" i="8"/>
  <c r="OCR1360" i="8" s="1"/>
  <c r="OCR1366" i="8" s="1"/>
  <c r="OCC1356" i="8"/>
  <c r="OCC1360" i="8" s="1"/>
  <c r="OCC1366" i="8" s="1"/>
  <c r="OCB1356" i="8"/>
  <c r="OCB1360" i="8" s="1"/>
  <c r="OCB1366" i="8" s="1"/>
  <c r="OBM1356" i="8"/>
  <c r="OBM1360" i="8" s="1"/>
  <c r="OBM1366" i="8" s="1"/>
  <c r="OBL1356" i="8"/>
  <c r="OBL1360" i="8" s="1"/>
  <c r="OBL1366" i="8" s="1"/>
  <c r="OAW1356" i="8"/>
  <c r="OAW1360" i="8" s="1"/>
  <c r="OAW1366" i="8" s="1"/>
  <c r="OAV1356" i="8"/>
  <c r="OAV1360" i="8" s="1"/>
  <c r="OAV1366" i="8" s="1"/>
  <c r="OAG1356" i="8"/>
  <c r="OAG1360" i="8" s="1"/>
  <c r="OAG1366" i="8" s="1"/>
  <c r="OAF1356" i="8"/>
  <c r="OAF1360" i="8" s="1"/>
  <c r="OAF1366" i="8" s="1"/>
  <c r="NZQ1356" i="8"/>
  <c r="NZQ1360" i="8" s="1"/>
  <c r="NZQ1366" i="8" s="1"/>
  <c r="NZP1356" i="8"/>
  <c r="NZP1360" i="8" s="1"/>
  <c r="NZP1366" i="8" s="1"/>
  <c r="NZA1356" i="8"/>
  <c r="NZA1360" i="8" s="1"/>
  <c r="NZA1366" i="8" s="1"/>
  <c r="NYZ1356" i="8"/>
  <c r="NYZ1360" i="8" s="1"/>
  <c r="NYZ1366" i="8" s="1"/>
  <c r="NYK1356" i="8"/>
  <c r="NYK1360" i="8" s="1"/>
  <c r="NYK1366" i="8" s="1"/>
  <c r="NYJ1356" i="8"/>
  <c r="NYJ1360" i="8" s="1"/>
  <c r="NYJ1366" i="8" s="1"/>
  <c r="NXU1356" i="8"/>
  <c r="NXU1360" i="8" s="1"/>
  <c r="NXU1366" i="8" s="1"/>
  <c r="NXT1356" i="8"/>
  <c r="NXT1360" i="8" s="1"/>
  <c r="NXT1366" i="8" s="1"/>
  <c r="NXE1356" i="8"/>
  <c r="NXE1360" i="8" s="1"/>
  <c r="NXE1366" i="8" s="1"/>
  <c r="NXD1356" i="8"/>
  <c r="NXD1360" i="8" s="1"/>
  <c r="NXD1366" i="8" s="1"/>
  <c r="NWO1356" i="8"/>
  <c r="NWO1360" i="8" s="1"/>
  <c r="NWO1366" i="8" s="1"/>
  <c r="NWN1356" i="8"/>
  <c r="NWN1360" i="8" s="1"/>
  <c r="NWN1366" i="8" s="1"/>
  <c r="NVY1356" i="8"/>
  <c r="NVY1360" i="8" s="1"/>
  <c r="NVY1366" i="8" s="1"/>
  <c r="NVX1356" i="8"/>
  <c r="NVX1360" i="8" s="1"/>
  <c r="NVX1366" i="8" s="1"/>
  <c r="NVI1356" i="8"/>
  <c r="NVI1360" i="8" s="1"/>
  <c r="NVI1366" i="8" s="1"/>
  <c r="NVH1356" i="8"/>
  <c r="NVH1360" i="8" s="1"/>
  <c r="NVH1366" i="8" s="1"/>
  <c r="NUS1356" i="8"/>
  <c r="NUS1360" i="8" s="1"/>
  <c r="NUS1366" i="8" s="1"/>
  <c r="NUR1356" i="8"/>
  <c r="NUR1360" i="8" s="1"/>
  <c r="NUR1366" i="8" s="1"/>
  <c r="NUC1356" i="8"/>
  <c r="NUC1360" i="8" s="1"/>
  <c r="NUC1366" i="8" s="1"/>
  <c r="NUB1356" i="8"/>
  <c r="NUB1360" i="8" s="1"/>
  <c r="NUB1366" i="8" s="1"/>
  <c r="NTM1356" i="8"/>
  <c r="NTM1360" i="8" s="1"/>
  <c r="NTM1366" i="8" s="1"/>
  <c r="NTL1356" i="8"/>
  <c r="NTL1360" i="8" s="1"/>
  <c r="NTL1366" i="8" s="1"/>
  <c r="NSW1356" i="8"/>
  <c r="NSW1360" i="8" s="1"/>
  <c r="NSW1366" i="8" s="1"/>
  <c r="NSV1356" i="8"/>
  <c r="NSV1360" i="8" s="1"/>
  <c r="NSV1366" i="8" s="1"/>
  <c r="NSG1356" i="8"/>
  <c r="NSG1360" i="8" s="1"/>
  <c r="NSG1366" i="8" s="1"/>
  <c r="NSF1356" i="8"/>
  <c r="NSF1360" i="8" s="1"/>
  <c r="NSF1366" i="8" s="1"/>
  <c r="NRQ1356" i="8"/>
  <c r="NRQ1360" i="8" s="1"/>
  <c r="NRQ1366" i="8" s="1"/>
  <c r="NRP1356" i="8"/>
  <c r="NRP1360" i="8" s="1"/>
  <c r="NRP1366" i="8" s="1"/>
  <c r="NRA1356" i="8"/>
  <c r="NRA1360" i="8" s="1"/>
  <c r="NRA1366" i="8" s="1"/>
  <c r="NQZ1356" i="8"/>
  <c r="NQZ1360" i="8" s="1"/>
  <c r="NQZ1366" i="8" s="1"/>
  <c r="NQK1356" i="8"/>
  <c r="NQK1360" i="8" s="1"/>
  <c r="NQK1366" i="8" s="1"/>
  <c r="NQJ1356" i="8"/>
  <c r="NQJ1360" i="8" s="1"/>
  <c r="NQJ1366" i="8" s="1"/>
  <c r="NPU1356" i="8"/>
  <c r="NPU1360" i="8" s="1"/>
  <c r="NPU1366" i="8" s="1"/>
  <c r="NPT1356" i="8"/>
  <c r="NPT1360" i="8" s="1"/>
  <c r="NPT1366" i="8" s="1"/>
  <c r="NPE1356" i="8"/>
  <c r="NPE1360" i="8" s="1"/>
  <c r="NPE1366" i="8" s="1"/>
  <c r="NPD1356" i="8"/>
  <c r="NPD1360" i="8" s="1"/>
  <c r="NPD1366" i="8" s="1"/>
  <c r="NOO1356" i="8"/>
  <c r="NOO1360" i="8" s="1"/>
  <c r="NOO1366" i="8" s="1"/>
  <c r="NON1356" i="8"/>
  <c r="NON1360" i="8" s="1"/>
  <c r="NON1366" i="8" s="1"/>
  <c r="NNY1356" i="8"/>
  <c r="NNY1360" i="8" s="1"/>
  <c r="NNY1366" i="8" s="1"/>
  <c r="NNX1356" i="8"/>
  <c r="NNX1360" i="8" s="1"/>
  <c r="NNX1366" i="8" s="1"/>
  <c r="NNI1356" i="8"/>
  <c r="NNI1360" i="8" s="1"/>
  <c r="NNI1366" i="8" s="1"/>
  <c r="NNH1356" i="8"/>
  <c r="NNH1360" i="8" s="1"/>
  <c r="NNH1366" i="8" s="1"/>
  <c r="NMS1356" i="8"/>
  <c r="NMS1360" i="8" s="1"/>
  <c r="NMS1366" i="8" s="1"/>
  <c r="NMR1356" i="8"/>
  <c r="NMR1360" i="8" s="1"/>
  <c r="NMR1366" i="8" s="1"/>
  <c r="NMC1356" i="8"/>
  <c r="NMC1360" i="8" s="1"/>
  <c r="NMC1366" i="8" s="1"/>
  <c r="NMB1356" i="8"/>
  <c r="NMB1360" i="8" s="1"/>
  <c r="NMB1366" i="8" s="1"/>
  <c r="NLM1356" i="8"/>
  <c r="NLM1360" i="8" s="1"/>
  <c r="NLM1366" i="8" s="1"/>
  <c r="NLL1356" i="8"/>
  <c r="NLL1360" i="8" s="1"/>
  <c r="NLL1366" i="8" s="1"/>
  <c r="NKW1356" i="8"/>
  <c r="NKW1360" i="8" s="1"/>
  <c r="NKW1366" i="8" s="1"/>
  <c r="NKV1356" i="8"/>
  <c r="NKV1360" i="8" s="1"/>
  <c r="NKV1366" i="8" s="1"/>
  <c r="NKG1356" i="8"/>
  <c r="NKG1360" i="8" s="1"/>
  <c r="NKG1366" i="8" s="1"/>
  <c r="NKF1356" i="8"/>
  <c r="NKF1360" i="8" s="1"/>
  <c r="NKF1366" i="8" s="1"/>
  <c r="NJQ1356" i="8"/>
  <c r="NJQ1360" i="8" s="1"/>
  <c r="NJQ1366" i="8" s="1"/>
  <c r="NJP1356" i="8"/>
  <c r="NJP1360" i="8" s="1"/>
  <c r="NJP1366" i="8" s="1"/>
  <c r="NJA1356" i="8"/>
  <c r="NJA1360" i="8" s="1"/>
  <c r="NJA1366" i="8" s="1"/>
  <c r="NIZ1356" i="8"/>
  <c r="NIZ1360" i="8" s="1"/>
  <c r="NIZ1366" i="8" s="1"/>
  <c r="NIK1356" i="8"/>
  <c r="NIK1360" i="8" s="1"/>
  <c r="NIK1366" i="8" s="1"/>
  <c r="NIJ1356" i="8"/>
  <c r="NIJ1360" i="8" s="1"/>
  <c r="NIJ1366" i="8" s="1"/>
  <c r="NHU1356" i="8"/>
  <c r="NHU1360" i="8" s="1"/>
  <c r="NHU1366" i="8" s="1"/>
  <c r="NHT1356" i="8"/>
  <c r="NHT1360" i="8" s="1"/>
  <c r="NHT1366" i="8" s="1"/>
  <c r="NHE1356" i="8"/>
  <c r="NHE1360" i="8" s="1"/>
  <c r="NHE1366" i="8" s="1"/>
  <c r="NHD1356" i="8"/>
  <c r="NHD1360" i="8" s="1"/>
  <c r="NHD1366" i="8" s="1"/>
  <c r="NGO1356" i="8"/>
  <c r="NGO1360" i="8" s="1"/>
  <c r="NGO1366" i="8" s="1"/>
  <c r="NGN1356" i="8"/>
  <c r="NGN1360" i="8" s="1"/>
  <c r="NGN1366" i="8" s="1"/>
  <c r="NFY1356" i="8"/>
  <c r="NFY1360" i="8" s="1"/>
  <c r="NFY1366" i="8" s="1"/>
  <c r="NFX1356" i="8"/>
  <c r="NFX1360" i="8" s="1"/>
  <c r="NFX1366" i="8" s="1"/>
  <c r="NFI1356" i="8"/>
  <c r="NFI1360" i="8" s="1"/>
  <c r="NFI1366" i="8" s="1"/>
  <c r="NFH1356" i="8"/>
  <c r="NFH1360" i="8" s="1"/>
  <c r="NFH1366" i="8" s="1"/>
  <c r="NES1356" i="8"/>
  <c r="NES1360" i="8" s="1"/>
  <c r="NES1366" i="8" s="1"/>
  <c r="NER1356" i="8"/>
  <c r="NER1360" i="8" s="1"/>
  <c r="NER1366" i="8" s="1"/>
  <c r="NEC1356" i="8"/>
  <c r="NEC1360" i="8" s="1"/>
  <c r="NEC1366" i="8" s="1"/>
  <c r="NEB1356" i="8"/>
  <c r="NEB1360" i="8" s="1"/>
  <c r="NEB1366" i="8" s="1"/>
  <c r="NDM1356" i="8"/>
  <c r="NDM1360" i="8" s="1"/>
  <c r="NDM1366" i="8" s="1"/>
  <c r="NDL1356" i="8"/>
  <c r="NDL1360" i="8" s="1"/>
  <c r="NDL1366" i="8" s="1"/>
  <c r="NCW1356" i="8"/>
  <c r="NCW1360" i="8" s="1"/>
  <c r="NCW1366" i="8" s="1"/>
  <c r="NCV1356" i="8"/>
  <c r="NCV1360" i="8" s="1"/>
  <c r="NCV1366" i="8" s="1"/>
  <c r="NCG1356" i="8"/>
  <c r="NCG1360" i="8" s="1"/>
  <c r="NCG1366" i="8" s="1"/>
  <c r="NCF1356" i="8"/>
  <c r="NCF1360" i="8" s="1"/>
  <c r="NCF1366" i="8" s="1"/>
  <c r="NBQ1356" i="8"/>
  <c r="NBQ1360" i="8" s="1"/>
  <c r="NBQ1366" i="8" s="1"/>
  <c r="NBP1356" i="8"/>
  <c r="NBP1360" i="8" s="1"/>
  <c r="NBP1366" i="8" s="1"/>
  <c r="NBA1356" i="8"/>
  <c r="NBA1360" i="8" s="1"/>
  <c r="NBA1366" i="8" s="1"/>
  <c r="NAZ1356" i="8"/>
  <c r="NAZ1360" i="8" s="1"/>
  <c r="NAZ1366" i="8" s="1"/>
  <c r="NAK1356" i="8"/>
  <c r="NAK1360" i="8" s="1"/>
  <c r="NAK1366" i="8" s="1"/>
  <c r="NAJ1356" i="8"/>
  <c r="NAJ1360" i="8" s="1"/>
  <c r="NAJ1366" i="8" s="1"/>
  <c r="MZU1356" i="8"/>
  <c r="MZU1360" i="8" s="1"/>
  <c r="MZU1366" i="8" s="1"/>
  <c r="MZT1356" i="8"/>
  <c r="MZT1360" i="8" s="1"/>
  <c r="MZT1366" i="8" s="1"/>
  <c r="MZE1356" i="8"/>
  <c r="MZE1360" i="8" s="1"/>
  <c r="MZE1366" i="8" s="1"/>
  <c r="MZD1356" i="8"/>
  <c r="MZD1360" i="8" s="1"/>
  <c r="MZD1366" i="8" s="1"/>
  <c r="MYO1356" i="8"/>
  <c r="MYO1360" i="8" s="1"/>
  <c r="MYO1366" i="8" s="1"/>
  <c r="MYN1356" i="8"/>
  <c r="MYN1360" i="8" s="1"/>
  <c r="MYN1366" i="8" s="1"/>
  <c r="MXY1356" i="8"/>
  <c r="MXY1360" i="8" s="1"/>
  <c r="MXY1366" i="8" s="1"/>
  <c r="MXX1356" i="8"/>
  <c r="MXX1360" i="8" s="1"/>
  <c r="MXX1366" i="8" s="1"/>
  <c r="MXI1356" i="8"/>
  <c r="MXI1360" i="8" s="1"/>
  <c r="MXI1366" i="8" s="1"/>
  <c r="MXH1356" i="8"/>
  <c r="MXH1360" i="8" s="1"/>
  <c r="MXH1366" i="8" s="1"/>
  <c r="MWS1356" i="8"/>
  <c r="MWS1360" i="8" s="1"/>
  <c r="MWS1366" i="8" s="1"/>
  <c r="MWR1356" i="8"/>
  <c r="MWR1360" i="8" s="1"/>
  <c r="MWR1366" i="8" s="1"/>
  <c r="MWC1356" i="8"/>
  <c r="MWC1360" i="8" s="1"/>
  <c r="MWC1366" i="8" s="1"/>
  <c r="MWB1356" i="8"/>
  <c r="MWB1360" i="8" s="1"/>
  <c r="MWB1366" i="8" s="1"/>
  <c r="MVM1356" i="8"/>
  <c r="MVM1360" i="8" s="1"/>
  <c r="MVM1366" i="8" s="1"/>
  <c r="MVL1356" i="8"/>
  <c r="MVL1360" i="8" s="1"/>
  <c r="MVL1366" i="8" s="1"/>
  <c r="MUW1356" i="8"/>
  <c r="MUW1360" i="8" s="1"/>
  <c r="MUW1366" i="8" s="1"/>
  <c r="MUV1356" i="8"/>
  <c r="MUV1360" i="8" s="1"/>
  <c r="MUV1366" i="8" s="1"/>
  <c r="MUG1356" i="8"/>
  <c r="MUG1360" i="8" s="1"/>
  <c r="MUG1366" i="8" s="1"/>
  <c r="MUF1356" i="8"/>
  <c r="MUF1360" i="8" s="1"/>
  <c r="MUF1366" i="8" s="1"/>
  <c r="MTQ1356" i="8"/>
  <c r="MTQ1360" i="8" s="1"/>
  <c r="MTQ1366" i="8" s="1"/>
  <c r="MTP1356" i="8"/>
  <c r="MTP1360" i="8" s="1"/>
  <c r="MTP1366" i="8" s="1"/>
  <c r="MTA1356" i="8"/>
  <c r="MTA1360" i="8" s="1"/>
  <c r="MTA1366" i="8" s="1"/>
  <c r="MSZ1356" i="8"/>
  <c r="MSZ1360" i="8" s="1"/>
  <c r="MSZ1366" i="8" s="1"/>
  <c r="MSK1356" i="8"/>
  <c r="MSK1360" i="8" s="1"/>
  <c r="MSK1366" i="8" s="1"/>
  <c r="MSJ1356" i="8"/>
  <c r="MSJ1360" i="8" s="1"/>
  <c r="MSJ1366" i="8" s="1"/>
  <c r="MRU1356" i="8"/>
  <c r="MRU1360" i="8" s="1"/>
  <c r="MRU1366" i="8" s="1"/>
  <c r="MRT1356" i="8"/>
  <c r="MRT1360" i="8" s="1"/>
  <c r="MRT1366" i="8" s="1"/>
  <c r="MRE1356" i="8"/>
  <c r="MRE1360" i="8" s="1"/>
  <c r="MRE1366" i="8" s="1"/>
  <c r="MRD1356" i="8"/>
  <c r="MRD1360" i="8" s="1"/>
  <c r="MRD1366" i="8" s="1"/>
  <c r="MQO1356" i="8"/>
  <c r="MQO1360" i="8" s="1"/>
  <c r="MQO1366" i="8" s="1"/>
  <c r="MQN1356" i="8"/>
  <c r="MQN1360" i="8" s="1"/>
  <c r="MQN1366" i="8" s="1"/>
  <c r="MPY1356" i="8"/>
  <c r="MPY1360" i="8" s="1"/>
  <c r="MPY1366" i="8" s="1"/>
  <c r="MPX1356" i="8"/>
  <c r="MPX1360" i="8" s="1"/>
  <c r="MPX1366" i="8" s="1"/>
  <c r="MPI1356" i="8"/>
  <c r="MPI1360" i="8" s="1"/>
  <c r="MPI1366" i="8" s="1"/>
  <c r="MPH1356" i="8"/>
  <c r="MPH1360" i="8" s="1"/>
  <c r="MPH1366" i="8" s="1"/>
  <c r="MOS1356" i="8"/>
  <c r="MOS1360" i="8" s="1"/>
  <c r="MOS1366" i="8" s="1"/>
  <c r="MOR1356" i="8"/>
  <c r="MOR1360" i="8" s="1"/>
  <c r="MOR1366" i="8" s="1"/>
  <c r="MOC1356" i="8"/>
  <c r="MOC1360" i="8" s="1"/>
  <c r="MOC1366" i="8" s="1"/>
  <c r="MOB1356" i="8"/>
  <c r="MOB1360" i="8" s="1"/>
  <c r="MOB1366" i="8" s="1"/>
  <c r="MNM1356" i="8"/>
  <c r="MNM1360" i="8" s="1"/>
  <c r="MNM1366" i="8" s="1"/>
  <c r="MNL1356" i="8"/>
  <c r="MNL1360" i="8" s="1"/>
  <c r="MNL1366" i="8" s="1"/>
  <c r="MMW1356" i="8"/>
  <c r="MMW1360" i="8" s="1"/>
  <c r="MMW1366" i="8" s="1"/>
  <c r="MMV1356" i="8"/>
  <c r="MMV1360" i="8" s="1"/>
  <c r="MMV1366" i="8" s="1"/>
  <c r="MMG1356" i="8"/>
  <c r="MMG1360" i="8" s="1"/>
  <c r="MMG1366" i="8" s="1"/>
  <c r="MMF1356" i="8"/>
  <c r="MMF1360" i="8" s="1"/>
  <c r="MMF1366" i="8" s="1"/>
  <c r="MLQ1356" i="8"/>
  <c r="MLQ1360" i="8" s="1"/>
  <c r="MLQ1366" i="8" s="1"/>
  <c r="MLP1356" i="8"/>
  <c r="MLP1360" i="8" s="1"/>
  <c r="MLP1366" i="8" s="1"/>
  <c r="MLA1356" i="8"/>
  <c r="MLA1360" i="8" s="1"/>
  <c r="MLA1366" i="8" s="1"/>
  <c r="MKZ1356" i="8"/>
  <c r="MKZ1360" i="8" s="1"/>
  <c r="MKZ1366" i="8" s="1"/>
  <c r="MKK1356" i="8"/>
  <c r="MKK1360" i="8" s="1"/>
  <c r="MKK1366" i="8" s="1"/>
  <c r="MKJ1356" i="8"/>
  <c r="MKJ1360" i="8" s="1"/>
  <c r="MKJ1366" i="8" s="1"/>
  <c r="MJU1356" i="8"/>
  <c r="MJU1360" i="8" s="1"/>
  <c r="MJU1366" i="8" s="1"/>
  <c r="MJT1356" i="8"/>
  <c r="MJT1360" i="8" s="1"/>
  <c r="MJT1366" i="8" s="1"/>
  <c r="MJE1356" i="8"/>
  <c r="MJE1360" i="8" s="1"/>
  <c r="MJE1366" i="8" s="1"/>
  <c r="MJD1356" i="8"/>
  <c r="MJD1360" i="8" s="1"/>
  <c r="MJD1366" i="8" s="1"/>
  <c r="MIO1356" i="8"/>
  <c r="MIO1360" i="8" s="1"/>
  <c r="MIO1366" i="8" s="1"/>
  <c r="MIN1356" i="8"/>
  <c r="MIN1360" i="8" s="1"/>
  <c r="MIN1366" i="8" s="1"/>
  <c r="MHY1356" i="8"/>
  <c r="MHY1360" i="8" s="1"/>
  <c r="MHY1366" i="8" s="1"/>
  <c r="MHX1356" i="8"/>
  <c r="MHX1360" i="8" s="1"/>
  <c r="MHX1366" i="8" s="1"/>
  <c r="MHI1356" i="8"/>
  <c r="MHI1360" i="8" s="1"/>
  <c r="MHI1366" i="8" s="1"/>
  <c r="MHH1356" i="8"/>
  <c r="MHH1360" i="8" s="1"/>
  <c r="MHH1366" i="8" s="1"/>
  <c r="MGS1356" i="8"/>
  <c r="MGS1360" i="8" s="1"/>
  <c r="MGS1366" i="8" s="1"/>
  <c r="MGR1356" i="8"/>
  <c r="MGR1360" i="8" s="1"/>
  <c r="MGR1366" i="8" s="1"/>
  <c r="MGC1356" i="8"/>
  <c r="MGC1360" i="8" s="1"/>
  <c r="MGC1366" i="8" s="1"/>
  <c r="MGB1356" i="8"/>
  <c r="MGB1360" i="8" s="1"/>
  <c r="MGB1366" i="8" s="1"/>
  <c r="MFM1356" i="8"/>
  <c r="MFM1360" i="8" s="1"/>
  <c r="MFM1366" i="8" s="1"/>
  <c r="MFL1356" i="8"/>
  <c r="MFL1360" i="8" s="1"/>
  <c r="MFL1366" i="8" s="1"/>
  <c r="MEW1356" i="8"/>
  <c r="MEW1360" i="8" s="1"/>
  <c r="MEW1366" i="8" s="1"/>
  <c r="MEV1356" i="8"/>
  <c r="MEV1360" i="8" s="1"/>
  <c r="MEV1366" i="8" s="1"/>
  <c r="MEG1356" i="8"/>
  <c r="MEG1360" i="8" s="1"/>
  <c r="MEG1366" i="8" s="1"/>
  <c r="MEF1356" i="8"/>
  <c r="MEF1360" i="8" s="1"/>
  <c r="MEF1366" i="8" s="1"/>
  <c r="MDQ1356" i="8"/>
  <c r="MDQ1360" i="8" s="1"/>
  <c r="MDQ1366" i="8" s="1"/>
  <c r="MDP1356" i="8"/>
  <c r="MDP1360" i="8" s="1"/>
  <c r="MDP1366" i="8" s="1"/>
  <c r="MDA1356" i="8"/>
  <c r="MDA1360" i="8" s="1"/>
  <c r="MDA1366" i="8" s="1"/>
  <c r="MCZ1356" i="8"/>
  <c r="MCZ1360" i="8" s="1"/>
  <c r="MCZ1366" i="8" s="1"/>
  <c r="MCK1356" i="8"/>
  <c r="MCK1360" i="8" s="1"/>
  <c r="MCK1366" i="8" s="1"/>
  <c r="MCJ1356" i="8"/>
  <c r="MCJ1360" i="8" s="1"/>
  <c r="MCJ1366" i="8" s="1"/>
  <c r="MBU1356" i="8"/>
  <c r="MBU1360" i="8" s="1"/>
  <c r="MBU1366" i="8" s="1"/>
  <c r="MBT1356" i="8"/>
  <c r="MBT1360" i="8" s="1"/>
  <c r="MBT1366" i="8" s="1"/>
  <c r="MBE1356" i="8"/>
  <c r="MBE1360" i="8" s="1"/>
  <c r="MBE1366" i="8" s="1"/>
  <c r="MBD1356" i="8"/>
  <c r="MBD1360" i="8" s="1"/>
  <c r="MBD1366" i="8" s="1"/>
  <c r="MAO1356" i="8"/>
  <c r="MAO1360" i="8" s="1"/>
  <c r="MAO1366" i="8" s="1"/>
  <c r="MAN1356" i="8"/>
  <c r="MAN1360" i="8" s="1"/>
  <c r="MAN1366" i="8" s="1"/>
  <c r="LZY1356" i="8"/>
  <c r="LZY1360" i="8" s="1"/>
  <c r="LZY1366" i="8" s="1"/>
  <c r="LZX1356" i="8"/>
  <c r="LZX1360" i="8" s="1"/>
  <c r="LZX1366" i="8" s="1"/>
  <c r="LZI1356" i="8"/>
  <c r="LZI1360" i="8" s="1"/>
  <c r="LZI1366" i="8" s="1"/>
  <c r="LZH1356" i="8"/>
  <c r="LZH1360" i="8" s="1"/>
  <c r="LZH1366" i="8" s="1"/>
  <c r="LYS1356" i="8"/>
  <c r="LYS1360" i="8" s="1"/>
  <c r="LYS1366" i="8" s="1"/>
  <c r="LYR1356" i="8"/>
  <c r="LYR1360" i="8" s="1"/>
  <c r="LYR1366" i="8" s="1"/>
  <c r="LYC1356" i="8"/>
  <c r="LYC1360" i="8" s="1"/>
  <c r="LYC1366" i="8" s="1"/>
  <c r="LYB1356" i="8"/>
  <c r="LYB1360" i="8" s="1"/>
  <c r="LYB1366" i="8" s="1"/>
  <c r="LXM1356" i="8"/>
  <c r="LXM1360" i="8" s="1"/>
  <c r="LXM1366" i="8" s="1"/>
  <c r="LXL1356" i="8"/>
  <c r="LXL1360" i="8" s="1"/>
  <c r="LXL1366" i="8" s="1"/>
  <c r="LWW1356" i="8"/>
  <c r="LWW1360" i="8" s="1"/>
  <c r="LWW1366" i="8" s="1"/>
  <c r="LWV1356" i="8"/>
  <c r="LWV1360" i="8" s="1"/>
  <c r="LWV1366" i="8" s="1"/>
  <c r="LWG1356" i="8"/>
  <c r="LWG1360" i="8" s="1"/>
  <c r="LWG1366" i="8" s="1"/>
  <c r="LWF1356" i="8"/>
  <c r="LWF1360" i="8" s="1"/>
  <c r="LWF1366" i="8" s="1"/>
  <c r="LVQ1356" i="8"/>
  <c r="LVQ1360" i="8" s="1"/>
  <c r="LVQ1366" i="8" s="1"/>
  <c r="LVP1356" i="8"/>
  <c r="LVP1360" i="8" s="1"/>
  <c r="LVP1366" i="8" s="1"/>
  <c r="LVA1356" i="8"/>
  <c r="LVA1360" i="8" s="1"/>
  <c r="LVA1366" i="8" s="1"/>
  <c r="LUZ1356" i="8"/>
  <c r="LUZ1360" i="8" s="1"/>
  <c r="LUZ1366" i="8" s="1"/>
  <c r="LUK1356" i="8"/>
  <c r="LUK1360" i="8" s="1"/>
  <c r="LUK1366" i="8" s="1"/>
  <c r="LUJ1356" i="8"/>
  <c r="LUJ1360" i="8" s="1"/>
  <c r="LUJ1366" i="8" s="1"/>
  <c r="LTU1356" i="8"/>
  <c r="LTU1360" i="8" s="1"/>
  <c r="LTU1366" i="8" s="1"/>
  <c r="LTT1356" i="8"/>
  <c r="LTT1360" i="8" s="1"/>
  <c r="LTT1366" i="8" s="1"/>
  <c r="LTE1356" i="8"/>
  <c r="LTE1360" i="8" s="1"/>
  <c r="LTE1366" i="8" s="1"/>
  <c r="LTD1356" i="8"/>
  <c r="LTD1360" i="8" s="1"/>
  <c r="LTD1366" i="8" s="1"/>
  <c r="LSO1356" i="8"/>
  <c r="LSO1360" i="8" s="1"/>
  <c r="LSO1366" i="8" s="1"/>
  <c r="LSN1356" i="8"/>
  <c r="LSN1360" i="8" s="1"/>
  <c r="LSN1366" i="8" s="1"/>
  <c r="LRY1356" i="8"/>
  <c r="LRY1360" i="8" s="1"/>
  <c r="LRY1366" i="8" s="1"/>
  <c r="LRX1356" i="8"/>
  <c r="LRX1360" i="8" s="1"/>
  <c r="LRX1366" i="8" s="1"/>
  <c r="LRI1356" i="8"/>
  <c r="LRI1360" i="8" s="1"/>
  <c r="LRI1366" i="8" s="1"/>
  <c r="LRH1356" i="8"/>
  <c r="LRH1360" i="8" s="1"/>
  <c r="LRH1366" i="8" s="1"/>
  <c r="LQS1356" i="8"/>
  <c r="LQS1360" i="8" s="1"/>
  <c r="LQS1366" i="8" s="1"/>
  <c r="LQR1356" i="8"/>
  <c r="LQR1360" i="8" s="1"/>
  <c r="LQR1366" i="8" s="1"/>
  <c r="LQC1356" i="8"/>
  <c r="LQC1360" i="8" s="1"/>
  <c r="LQC1366" i="8" s="1"/>
  <c r="LQB1356" i="8"/>
  <c r="LQB1360" i="8" s="1"/>
  <c r="LQB1366" i="8" s="1"/>
  <c r="LPM1356" i="8"/>
  <c r="LPM1360" i="8" s="1"/>
  <c r="LPM1366" i="8" s="1"/>
  <c r="LPL1356" i="8"/>
  <c r="LPL1360" i="8" s="1"/>
  <c r="LPL1366" i="8" s="1"/>
  <c r="LOW1356" i="8"/>
  <c r="LOW1360" i="8" s="1"/>
  <c r="LOW1366" i="8" s="1"/>
  <c r="LOV1356" i="8"/>
  <c r="LOV1360" i="8" s="1"/>
  <c r="LOV1366" i="8" s="1"/>
  <c r="LOG1356" i="8"/>
  <c r="LOG1360" i="8" s="1"/>
  <c r="LOG1366" i="8" s="1"/>
  <c r="LOF1356" i="8"/>
  <c r="LOF1360" i="8" s="1"/>
  <c r="LOF1366" i="8" s="1"/>
  <c r="LNQ1356" i="8"/>
  <c r="LNQ1360" i="8" s="1"/>
  <c r="LNQ1366" i="8" s="1"/>
  <c r="LNP1356" i="8"/>
  <c r="LNP1360" i="8" s="1"/>
  <c r="LNP1366" i="8" s="1"/>
  <c r="LNA1356" i="8"/>
  <c r="LNA1360" i="8" s="1"/>
  <c r="LNA1366" i="8" s="1"/>
  <c r="LMZ1356" i="8"/>
  <c r="LMZ1360" i="8" s="1"/>
  <c r="LMZ1366" i="8" s="1"/>
  <c r="LMK1356" i="8"/>
  <c r="LMK1360" i="8" s="1"/>
  <c r="LMK1366" i="8" s="1"/>
  <c r="LMJ1356" i="8"/>
  <c r="LMJ1360" i="8" s="1"/>
  <c r="LMJ1366" i="8" s="1"/>
  <c r="LLU1356" i="8"/>
  <c r="LLU1360" i="8" s="1"/>
  <c r="LLU1366" i="8" s="1"/>
  <c r="LLT1356" i="8"/>
  <c r="LLT1360" i="8" s="1"/>
  <c r="LLT1366" i="8" s="1"/>
  <c r="LLE1356" i="8"/>
  <c r="LLE1360" i="8" s="1"/>
  <c r="LLE1366" i="8" s="1"/>
  <c r="LLD1356" i="8"/>
  <c r="LLD1360" i="8" s="1"/>
  <c r="LLD1366" i="8" s="1"/>
  <c r="LKO1356" i="8"/>
  <c r="LKO1360" i="8" s="1"/>
  <c r="LKO1366" i="8" s="1"/>
  <c r="LKN1356" i="8"/>
  <c r="LKN1360" i="8" s="1"/>
  <c r="LKN1366" i="8" s="1"/>
  <c r="LJY1356" i="8"/>
  <c r="LJY1360" i="8" s="1"/>
  <c r="LJY1366" i="8" s="1"/>
  <c r="LJX1356" i="8"/>
  <c r="LJX1360" i="8" s="1"/>
  <c r="LJX1366" i="8" s="1"/>
  <c r="LJI1356" i="8"/>
  <c r="LJI1360" i="8" s="1"/>
  <c r="LJI1366" i="8" s="1"/>
  <c r="LJH1356" i="8"/>
  <c r="LJH1360" i="8" s="1"/>
  <c r="LJH1366" i="8" s="1"/>
  <c r="LIS1356" i="8"/>
  <c r="LIS1360" i="8" s="1"/>
  <c r="LIS1366" i="8" s="1"/>
  <c r="LIR1356" i="8"/>
  <c r="LIR1360" i="8" s="1"/>
  <c r="LIR1366" i="8" s="1"/>
  <c r="LIC1356" i="8"/>
  <c r="LIC1360" i="8" s="1"/>
  <c r="LIC1366" i="8" s="1"/>
  <c r="LIB1356" i="8"/>
  <c r="LIB1360" i="8" s="1"/>
  <c r="LIB1366" i="8" s="1"/>
  <c r="LHM1356" i="8"/>
  <c r="LHM1360" i="8" s="1"/>
  <c r="LHM1366" i="8" s="1"/>
  <c r="LHL1356" i="8"/>
  <c r="LHL1360" i="8" s="1"/>
  <c r="LHL1366" i="8" s="1"/>
  <c r="LGW1356" i="8"/>
  <c r="LGW1360" i="8" s="1"/>
  <c r="LGW1366" i="8" s="1"/>
  <c r="LGV1356" i="8"/>
  <c r="LGV1360" i="8" s="1"/>
  <c r="LGV1366" i="8" s="1"/>
  <c r="LGG1356" i="8"/>
  <c r="LGG1360" i="8" s="1"/>
  <c r="LGG1366" i="8" s="1"/>
  <c r="LGF1356" i="8"/>
  <c r="LGF1360" i="8" s="1"/>
  <c r="LGF1366" i="8" s="1"/>
  <c r="LFQ1356" i="8"/>
  <c r="LFQ1360" i="8" s="1"/>
  <c r="LFQ1366" i="8" s="1"/>
  <c r="LFP1356" i="8"/>
  <c r="LFP1360" i="8" s="1"/>
  <c r="LFP1366" i="8" s="1"/>
  <c r="LFA1356" i="8"/>
  <c r="LFA1360" i="8" s="1"/>
  <c r="LFA1366" i="8" s="1"/>
  <c r="LEZ1356" i="8"/>
  <c r="LEZ1360" i="8" s="1"/>
  <c r="LEZ1366" i="8" s="1"/>
  <c r="LEK1356" i="8"/>
  <c r="LEK1360" i="8" s="1"/>
  <c r="LEK1366" i="8" s="1"/>
  <c r="LEJ1356" i="8"/>
  <c r="LEJ1360" i="8" s="1"/>
  <c r="LEJ1366" i="8" s="1"/>
  <c r="LDU1356" i="8"/>
  <c r="LDU1360" i="8" s="1"/>
  <c r="LDU1366" i="8" s="1"/>
  <c r="LDT1356" i="8"/>
  <c r="LDT1360" i="8" s="1"/>
  <c r="LDT1366" i="8" s="1"/>
  <c r="LDE1356" i="8"/>
  <c r="LDE1360" i="8" s="1"/>
  <c r="LDE1366" i="8" s="1"/>
  <c r="LDD1356" i="8"/>
  <c r="LDD1360" i="8" s="1"/>
  <c r="LDD1366" i="8" s="1"/>
  <c r="LCO1356" i="8"/>
  <c r="LCO1360" i="8" s="1"/>
  <c r="LCO1366" i="8" s="1"/>
  <c r="LCN1356" i="8"/>
  <c r="LCN1360" i="8" s="1"/>
  <c r="LCN1366" i="8" s="1"/>
  <c r="LBY1356" i="8"/>
  <c r="LBY1360" i="8" s="1"/>
  <c r="LBY1366" i="8" s="1"/>
  <c r="LBX1356" i="8"/>
  <c r="LBX1360" i="8" s="1"/>
  <c r="LBX1366" i="8" s="1"/>
  <c r="LBI1356" i="8"/>
  <c r="LBI1360" i="8" s="1"/>
  <c r="LBI1366" i="8" s="1"/>
  <c r="LBH1356" i="8"/>
  <c r="LBH1360" i="8" s="1"/>
  <c r="LBH1366" i="8" s="1"/>
  <c r="LAS1356" i="8"/>
  <c r="LAS1360" i="8" s="1"/>
  <c r="LAS1366" i="8" s="1"/>
  <c r="LAR1356" i="8"/>
  <c r="LAR1360" i="8" s="1"/>
  <c r="LAR1366" i="8" s="1"/>
  <c r="LAC1356" i="8"/>
  <c r="LAC1360" i="8" s="1"/>
  <c r="LAC1366" i="8" s="1"/>
  <c r="LAB1356" i="8"/>
  <c r="LAB1360" i="8" s="1"/>
  <c r="LAB1366" i="8" s="1"/>
  <c r="KZM1356" i="8"/>
  <c r="KZM1360" i="8" s="1"/>
  <c r="KZM1366" i="8" s="1"/>
  <c r="KZL1356" i="8"/>
  <c r="KZL1360" i="8" s="1"/>
  <c r="KZL1366" i="8" s="1"/>
  <c r="KYW1356" i="8"/>
  <c r="KYW1360" i="8" s="1"/>
  <c r="KYW1366" i="8" s="1"/>
  <c r="KYV1356" i="8"/>
  <c r="KYV1360" i="8" s="1"/>
  <c r="KYV1366" i="8" s="1"/>
  <c r="KYG1356" i="8"/>
  <c r="KYG1360" i="8" s="1"/>
  <c r="KYG1366" i="8" s="1"/>
  <c r="KYF1356" i="8"/>
  <c r="KYF1360" i="8" s="1"/>
  <c r="KYF1366" i="8" s="1"/>
  <c r="KXQ1356" i="8"/>
  <c r="KXQ1360" i="8" s="1"/>
  <c r="KXQ1366" i="8" s="1"/>
  <c r="KXP1356" i="8"/>
  <c r="KXP1360" i="8" s="1"/>
  <c r="KXP1366" i="8" s="1"/>
  <c r="KXA1356" i="8"/>
  <c r="KXA1360" i="8" s="1"/>
  <c r="KXA1366" i="8" s="1"/>
  <c r="KWZ1356" i="8"/>
  <c r="KWZ1360" i="8" s="1"/>
  <c r="KWZ1366" i="8" s="1"/>
  <c r="KWK1356" i="8"/>
  <c r="KWK1360" i="8" s="1"/>
  <c r="KWK1366" i="8" s="1"/>
  <c r="KWJ1356" i="8"/>
  <c r="KWJ1360" i="8" s="1"/>
  <c r="KWJ1366" i="8" s="1"/>
  <c r="KVU1356" i="8"/>
  <c r="KVU1360" i="8" s="1"/>
  <c r="KVU1366" i="8" s="1"/>
  <c r="KVT1356" i="8"/>
  <c r="KVT1360" i="8" s="1"/>
  <c r="KVT1366" i="8" s="1"/>
  <c r="KVE1356" i="8"/>
  <c r="KVE1360" i="8" s="1"/>
  <c r="KVE1366" i="8" s="1"/>
  <c r="KVD1356" i="8"/>
  <c r="KVD1360" i="8" s="1"/>
  <c r="KVD1366" i="8" s="1"/>
  <c r="KUO1356" i="8"/>
  <c r="KUO1360" i="8" s="1"/>
  <c r="KUO1366" i="8" s="1"/>
  <c r="KUN1356" i="8"/>
  <c r="KUN1360" i="8" s="1"/>
  <c r="KUN1366" i="8" s="1"/>
  <c r="KTY1356" i="8"/>
  <c r="KTY1360" i="8" s="1"/>
  <c r="KTY1366" i="8" s="1"/>
  <c r="KTX1356" i="8"/>
  <c r="KTX1360" i="8" s="1"/>
  <c r="KTX1366" i="8" s="1"/>
  <c r="KTI1356" i="8"/>
  <c r="KTI1360" i="8" s="1"/>
  <c r="KTI1366" i="8" s="1"/>
  <c r="KTH1356" i="8"/>
  <c r="KTH1360" i="8" s="1"/>
  <c r="KTH1366" i="8" s="1"/>
  <c r="KSS1356" i="8"/>
  <c r="KSS1360" i="8" s="1"/>
  <c r="KSS1366" i="8" s="1"/>
  <c r="KSR1356" i="8"/>
  <c r="KSR1360" i="8" s="1"/>
  <c r="KSR1366" i="8" s="1"/>
  <c r="KSC1356" i="8"/>
  <c r="KSC1360" i="8" s="1"/>
  <c r="KSC1366" i="8" s="1"/>
  <c r="KSB1356" i="8"/>
  <c r="KSB1360" i="8" s="1"/>
  <c r="KSB1366" i="8" s="1"/>
  <c r="KRM1356" i="8"/>
  <c r="KRM1360" i="8" s="1"/>
  <c r="KRM1366" i="8" s="1"/>
  <c r="KRL1356" i="8"/>
  <c r="KRL1360" i="8" s="1"/>
  <c r="KRL1366" i="8" s="1"/>
  <c r="KQW1356" i="8"/>
  <c r="KQW1360" i="8" s="1"/>
  <c r="KQW1366" i="8" s="1"/>
  <c r="KQV1356" i="8"/>
  <c r="KQV1360" i="8" s="1"/>
  <c r="KQV1366" i="8" s="1"/>
  <c r="KQG1356" i="8"/>
  <c r="KQG1360" i="8" s="1"/>
  <c r="KQG1366" i="8" s="1"/>
  <c r="KQF1356" i="8"/>
  <c r="KQF1360" i="8" s="1"/>
  <c r="KQF1366" i="8" s="1"/>
  <c r="KPQ1356" i="8"/>
  <c r="KPQ1360" i="8" s="1"/>
  <c r="KPQ1366" i="8" s="1"/>
  <c r="KPP1356" i="8"/>
  <c r="KPP1360" i="8" s="1"/>
  <c r="KPP1366" i="8" s="1"/>
  <c r="KPA1356" i="8"/>
  <c r="KPA1360" i="8" s="1"/>
  <c r="KPA1366" i="8" s="1"/>
  <c r="KOZ1356" i="8"/>
  <c r="KOZ1360" i="8" s="1"/>
  <c r="KOZ1366" i="8" s="1"/>
  <c r="KOK1356" i="8"/>
  <c r="KOK1360" i="8" s="1"/>
  <c r="KOK1366" i="8" s="1"/>
  <c r="KOJ1356" i="8"/>
  <c r="KOJ1360" i="8" s="1"/>
  <c r="KOJ1366" i="8" s="1"/>
  <c r="KNU1356" i="8"/>
  <c r="KNU1360" i="8" s="1"/>
  <c r="KNU1366" i="8" s="1"/>
  <c r="KNT1356" i="8"/>
  <c r="KNT1360" i="8" s="1"/>
  <c r="KNT1366" i="8" s="1"/>
  <c r="KNE1356" i="8"/>
  <c r="KNE1360" i="8" s="1"/>
  <c r="KNE1366" i="8" s="1"/>
  <c r="KND1356" i="8"/>
  <c r="KND1360" i="8" s="1"/>
  <c r="KND1366" i="8" s="1"/>
  <c r="KMO1356" i="8"/>
  <c r="KMO1360" i="8" s="1"/>
  <c r="KMO1366" i="8" s="1"/>
  <c r="KMN1356" i="8"/>
  <c r="KMN1360" i="8" s="1"/>
  <c r="KMN1366" i="8" s="1"/>
  <c r="KLY1356" i="8"/>
  <c r="KLY1360" i="8" s="1"/>
  <c r="KLY1366" i="8" s="1"/>
  <c r="KLX1356" i="8"/>
  <c r="KLX1360" i="8" s="1"/>
  <c r="KLX1366" i="8" s="1"/>
  <c r="KLI1356" i="8"/>
  <c r="KLI1360" i="8" s="1"/>
  <c r="KLI1366" i="8" s="1"/>
  <c r="KLH1356" i="8"/>
  <c r="KLH1360" i="8" s="1"/>
  <c r="KLH1366" i="8" s="1"/>
  <c r="KKS1356" i="8"/>
  <c r="KKS1360" i="8" s="1"/>
  <c r="KKS1366" i="8" s="1"/>
  <c r="KKR1356" i="8"/>
  <c r="KKR1360" i="8" s="1"/>
  <c r="KKR1366" i="8" s="1"/>
  <c r="KKC1356" i="8"/>
  <c r="KKC1360" i="8" s="1"/>
  <c r="KKC1366" i="8" s="1"/>
  <c r="KKB1356" i="8"/>
  <c r="KKB1360" i="8" s="1"/>
  <c r="KKB1366" i="8" s="1"/>
  <c r="KJM1356" i="8"/>
  <c r="KJM1360" i="8" s="1"/>
  <c r="KJM1366" i="8" s="1"/>
  <c r="KJL1356" i="8"/>
  <c r="KJL1360" i="8" s="1"/>
  <c r="KJL1366" i="8" s="1"/>
  <c r="KIW1356" i="8"/>
  <c r="KIW1360" i="8" s="1"/>
  <c r="KIW1366" i="8" s="1"/>
  <c r="KIV1356" i="8"/>
  <c r="KIV1360" i="8" s="1"/>
  <c r="KIV1366" i="8" s="1"/>
  <c r="KIG1356" i="8"/>
  <c r="KIG1360" i="8" s="1"/>
  <c r="KIG1366" i="8" s="1"/>
  <c r="KIF1356" i="8"/>
  <c r="KIF1360" i="8" s="1"/>
  <c r="KIF1366" i="8" s="1"/>
  <c r="KHQ1356" i="8"/>
  <c r="KHQ1360" i="8" s="1"/>
  <c r="KHQ1366" i="8" s="1"/>
  <c r="KHP1356" i="8"/>
  <c r="KHP1360" i="8" s="1"/>
  <c r="KHP1366" i="8" s="1"/>
  <c r="KHA1356" i="8"/>
  <c r="KHA1360" i="8" s="1"/>
  <c r="KHA1366" i="8" s="1"/>
  <c r="KGZ1356" i="8"/>
  <c r="KGZ1360" i="8" s="1"/>
  <c r="KGZ1366" i="8" s="1"/>
  <c r="KGK1356" i="8"/>
  <c r="KGK1360" i="8" s="1"/>
  <c r="KGK1366" i="8" s="1"/>
  <c r="KGJ1356" i="8"/>
  <c r="KGJ1360" i="8" s="1"/>
  <c r="KGJ1366" i="8" s="1"/>
  <c r="KFU1356" i="8"/>
  <c r="KFU1360" i="8" s="1"/>
  <c r="KFU1366" i="8" s="1"/>
  <c r="KFT1356" i="8"/>
  <c r="KFT1360" i="8" s="1"/>
  <c r="KFT1366" i="8" s="1"/>
  <c r="KFE1356" i="8"/>
  <c r="KFE1360" i="8" s="1"/>
  <c r="KFE1366" i="8" s="1"/>
  <c r="KFD1356" i="8"/>
  <c r="KFD1360" i="8" s="1"/>
  <c r="KFD1366" i="8" s="1"/>
  <c r="KEO1356" i="8"/>
  <c r="KEO1360" i="8" s="1"/>
  <c r="KEO1366" i="8" s="1"/>
  <c r="KEN1356" i="8"/>
  <c r="KEN1360" i="8" s="1"/>
  <c r="KEN1366" i="8" s="1"/>
  <c r="KDY1356" i="8"/>
  <c r="KDY1360" i="8" s="1"/>
  <c r="KDY1366" i="8" s="1"/>
  <c r="KDX1356" i="8"/>
  <c r="KDX1360" i="8" s="1"/>
  <c r="KDX1366" i="8" s="1"/>
  <c r="KDI1356" i="8"/>
  <c r="KDI1360" i="8" s="1"/>
  <c r="KDI1366" i="8" s="1"/>
  <c r="KDH1356" i="8"/>
  <c r="KDH1360" i="8" s="1"/>
  <c r="KDH1366" i="8" s="1"/>
  <c r="KCS1356" i="8"/>
  <c r="KCS1360" i="8" s="1"/>
  <c r="KCS1366" i="8" s="1"/>
  <c r="KCR1356" i="8"/>
  <c r="KCR1360" i="8" s="1"/>
  <c r="KCR1366" i="8" s="1"/>
  <c r="KCC1356" i="8"/>
  <c r="KCC1360" i="8" s="1"/>
  <c r="KCC1366" i="8" s="1"/>
  <c r="KCB1356" i="8"/>
  <c r="KCB1360" i="8" s="1"/>
  <c r="KCB1366" i="8" s="1"/>
  <c r="KBM1356" i="8"/>
  <c r="KBM1360" i="8" s="1"/>
  <c r="KBM1366" i="8" s="1"/>
  <c r="KBL1356" i="8"/>
  <c r="KBL1360" i="8" s="1"/>
  <c r="KBL1366" i="8" s="1"/>
  <c r="KAW1356" i="8"/>
  <c r="KAW1360" i="8" s="1"/>
  <c r="KAW1366" i="8" s="1"/>
  <c r="KAV1356" i="8"/>
  <c r="KAV1360" i="8" s="1"/>
  <c r="KAV1366" i="8" s="1"/>
  <c r="KAG1356" i="8"/>
  <c r="KAG1360" i="8" s="1"/>
  <c r="KAG1366" i="8" s="1"/>
  <c r="KAF1356" i="8"/>
  <c r="KAF1360" i="8" s="1"/>
  <c r="KAF1366" i="8" s="1"/>
  <c r="JZQ1356" i="8"/>
  <c r="JZQ1360" i="8" s="1"/>
  <c r="JZQ1366" i="8" s="1"/>
  <c r="JZP1356" i="8"/>
  <c r="JZP1360" i="8" s="1"/>
  <c r="JZP1366" i="8" s="1"/>
  <c r="JZA1356" i="8"/>
  <c r="JZA1360" i="8" s="1"/>
  <c r="JZA1366" i="8" s="1"/>
  <c r="JYZ1356" i="8"/>
  <c r="JYZ1360" i="8" s="1"/>
  <c r="JYZ1366" i="8" s="1"/>
  <c r="JYK1356" i="8"/>
  <c r="JYK1360" i="8" s="1"/>
  <c r="JYK1366" i="8" s="1"/>
  <c r="JYJ1356" i="8"/>
  <c r="JYJ1360" i="8" s="1"/>
  <c r="JYJ1366" i="8" s="1"/>
  <c r="JXU1356" i="8"/>
  <c r="JXU1360" i="8" s="1"/>
  <c r="JXU1366" i="8" s="1"/>
  <c r="JXT1356" i="8"/>
  <c r="JXT1360" i="8" s="1"/>
  <c r="JXT1366" i="8" s="1"/>
  <c r="JXE1356" i="8"/>
  <c r="JXE1360" i="8" s="1"/>
  <c r="JXE1366" i="8" s="1"/>
  <c r="JXD1356" i="8"/>
  <c r="JXD1360" i="8" s="1"/>
  <c r="JXD1366" i="8" s="1"/>
  <c r="JWO1356" i="8"/>
  <c r="JWO1360" i="8" s="1"/>
  <c r="JWO1366" i="8" s="1"/>
  <c r="JWN1356" i="8"/>
  <c r="JWN1360" i="8" s="1"/>
  <c r="JWN1366" i="8" s="1"/>
  <c r="JVY1356" i="8"/>
  <c r="JVY1360" i="8" s="1"/>
  <c r="JVY1366" i="8" s="1"/>
  <c r="JVX1356" i="8"/>
  <c r="JVX1360" i="8" s="1"/>
  <c r="JVX1366" i="8" s="1"/>
  <c r="JVI1356" i="8"/>
  <c r="JVI1360" i="8" s="1"/>
  <c r="JVI1366" i="8" s="1"/>
  <c r="JVH1356" i="8"/>
  <c r="JVH1360" i="8" s="1"/>
  <c r="JVH1366" i="8" s="1"/>
  <c r="JUS1356" i="8"/>
  <c r="JUS1360" i="8" s="1"/>
  <c r="JUS1366" i="8" s="1"/>
  <c r="JUR1356" i="8"/>
  <c r="JUR1360" i="8" s="1"/>
  <c r="JUR1366" i="8" s="1"/>
  <c r="JUC1356" i="8"/>
  <c r="JUC1360" i="8" s="1"/>
  <c r="JUC1366" i="8" s="1"/>
  <c r="JUB1356" i="8"/>
  <c r="JUB1360" i="8" s="1"/>
  <c r="JUB1366" i="8" s="1"/>
  <c r="JTM1356" i="8"/>
  <c r="JTM1360" i="8" s="1"/>
  <c r="JTM1366" i="8" s="1"/>
  <c r="JTL1356" i="8"/>
  <c r="JTL1360" i="8" s="1"/>
  <c r="JTL1366" i="8" s="1"/>
  <c r="JSW1356" i="8"/>
  <c r="JSW1360" i="8" s="1"/>
  <c r="JSW1366" i="8" s="1"/>
  <c r="JSV1356" i="8"/>
  <c r="JSV1360" i="8" s="1"/>
  <c r="JSV1366" i="8" s="1"/>
  <c r="JSG1356" i="8"/>
  <c r="JSG1360" i="8" s="1"/>
  <c r="JSG1366" i="8" s="1"/>
  <c r="JSF1356" i="8"/>
  <c r="JSF1360" i="8" s="1"/>
  <c r="JSF1366" i="8" s="1"/>
  <c r="JRQ1356" i="8"/>
  <c r="JRQ1360" i="8" s="1"/>
  <c r="JRQ1366" i="8" s="1"/>
  <c r="JRP1356" i="8"/>
  <c r="JRP1360" i="8" s="1"/>
  <c r="JRP1366" i="8" s="1"/>
  <c r="JRA1356" i="8"/>
  <c r="JRA1360" i="8" s="1"/>
  <c r="JRA1366" i="8" s="1"/>
  <c r="JQZ1356" i="8"/>
  <c r="JQZ1360" i="8" s="1"/>
  <c r="JQZ1366" i="8" s="1"/>
  <c r="JQK1356" i="8"/>
  <c r="JQK1360" i="8" s="1"/>
  <c r="JQK1366" i="8" s="1"/>
  <c r="JQJ1356" i="8"/>
  <c r="JQJ1360" i="8" s="1"/>
  <c r="JQJ1366" i="8" s="1"/>
  <c r="JPU1356" i="8"/>
  <c r="JPU1360" i="8" s="1"/>
  <c r="JPU1366" i="8" s="1"/>
  <c r="JPT1356" i="8"/>
  <c r="JPT1360" i="8" s="1"/>
  <c r="JPT1366" i="8" s="1"/>
  <c r="JPE1356" i="8"/>
  <c r="JPE1360" i="8" s="1"/>
  <c r="JPE1366" i="8" s="1"/>
  <c r="JPD1356" i="8"/>
  <c r="JPD1360" i="8" s="1"/>
  <c r="JPD1366" i="8" s="1"/>
  <c r="JOO1356" i="8"/>
  <c r="JOO1360" i="8" s="1"/>
  <c r="JOO1366" i="8" s="1"/>
  <c r="JON1356" i="8"/>
  <c r="JON1360" i="8" s="1"/>
  <c r="JON1366" i="8" s="1"/>
  <c r="JNY1356" i="8"/>
  <c r="JNY1360" i="8" s="1"/>
  <c r="JNY1366" i="8" s="1"/>
  <c r="JNX1356" i="8"/>
  <c r="JNX1360" i="8" s="1"/>
  <c r="JNX1366" i="8" s="1"/>
  <c r="JNI1356" i="8"/>
  <c r="JNI1360" i="8" s="1"/>
  <c r="JNI1366" i="8" s="1"/>
  <c r="JNH1356" i="8"/>
  <c r="JNH1360" i="8" s="1"/>
  <c r="JNH1366" i="8" s="1"/>
  <c r="JMS1356" i="8"/>
  <c r="JMS1360" i="8" s="1"/>
  <c r="JMS1366" i="8" s="1"/>
  <c r="JMR1356" i="8"/>
  <c r="JMR1360" i="8" s="1"/>
  <c r="JMR1366" i="8" s="1"/>
  <c r="JMC1356" i="8"/>
  <c r="JMC1360" i="8" s="1"/>
  <c r="JMC1366" i="8" s="1"/>
  <c r="JMB1356" i="8"/>
  <c r="JMB1360" i="8" s="1"/>
  <c r="JMB1366" i="8" s="1"/>
  <c r="JLM1356" i="8"/>
  <c r="JLM1360" i="8" s="1"/>
  <c r="JLM1366" i="8" s="1"/>
  <c r="JLL1356" i="8"/>
  <c r="JLL1360" i="8" s="1"/>
  <c r="JLL1366" i="8" s="1"/>
  <c r="JKW1356" i="8"/>
  <c r="JKW1360" i="8" s="1"/>
  <c r="JKW1366" i="8" s="1"/>
  <c r="JKV1356" i="8"/>
  <c r="JKV1360" i="8" s="1"/>
  <c r="JKV1366" i="8" s="1"/>
  <c r="JKG1356" i="8"/>
  <c r="JKG1360" i="8" s="1"/>
  <c r="JKG1366" i="8" s="1"/>
  <c r="JKF1356" i="8"/>
  <c r="JKF1360" i="8" s="1"/>
  <c r="JKF1366" i="8" s="1"/>
  <c r="JJQ1356" i="8"/>
  <c r="JJQ1360" i="8" s="1"/>
  <c r="JJQ1366" i="8" s="1"/>
  <c r="JJP1356" i="8"/>
  <c r="JJP1360" i="8" s="1"/>
  <c r="JJP1366" i="8" s="1"/>
  <c r="JJA1356" i="8"/>
  <c r="JJA1360" i="8" s="1"/>
  <c r="JJA1366" i="8" s="1"/>
  <c r="JIZ1356" i="8"/>
  <c r="JIZ1360" i="8" s="1"/>
  <c r="JIZ1366" i="8" s="1"/>
  <c r="JIK1356" i="8"/>
  <c r="JIK1360" i="8" s="1"/>
  <c r="JIK1366" i="8" s="1"/>
  <c r="JIJ1356" i="8"/>
  <c r="JIJ1360" i="8" s="1"/>
  <c r="JIJ1366" i="8" s="1"/>
  <c r="JHU1356" i="8"/>
  <c r="JHU1360" i="8" s="1"/>
  <c r="JHU1366" i="8" s="1"/>
  <c r="JHT1356" i="8"/>
  <c r="JHT1360" i="8" s="1"/>
  <c r="JHT1366" i="8" s="1"/>
  <c r="JHE1356" i="8"/>
  <c r="JHE1360" i="8" s="1"/>
  <c r="JHE1366" i="8" s="1"/>
  <c r="JHD1356" i="8"/>
  <c r="JHD1360" i="8" s="1"/>
  <c r="JHD1366" i="8" s="1"/>
  <c r="JGO1356" i="8"/>
  <c r="JGO1360" i="8" s="1"/>
  <c r="JGO1366" i="8" s="1"/>
  <c r="JGN1356" i="8"/>
  <c r="JGN1360" i="8" s="1"/>
  <c r="JGN1366" i="8" s="1"/>
  <c r="JFY1356" i="8"/>
  <c r="JFY1360" i="8" s="1"/>
  <c r="JFY1366" i="8" s="1"/>
  <c r="JFX1356" i="8"/>
  <c r="JFX1360" i="8" s="1"/>
  <c r="JFX1366" i="8" s="1"/>
  <c r="JFI1356" i="8"/>
  <c r="JFI1360" i="8" s="1"/>
  <c r="JFI1366" i="8" s="1"/>
  <c r="JFH1356" i="8"/>
  <c r="JFH1360" i="8" s="1"/>
  <c r="JFH1366" i="8" s="1"/>
  <c r="JES1356" i="8"/>
  <c r="JES1360" i="8" s="1"/>
  <c r="JES1366" i="8" s="1"/>
  <c r="JER1356" i="8"/>
  <c r="JER1360" i="8" s="1"/>
  <c r="JER1366" i="8" s="1"/>
  <c r="JEC1356" i="8"/>
  <c r="JEC1360" i="8" s="1"/>
  <c r="JEC1366" i="8" s="1"/>
  <c r="JEB1356" i="8"/>
  <c r="JEB1360" i="8" s="1"/>
  <c r="JEB1366" i="8" s="1"/>
  <c r="JDM1356" i="8"/>
  <c r="JDM1360" i="8" s="1"/>
  <c r="JDM1366" i="8" s="1"/>
  <c r="JDL1356" i="8"/>
  <c r="JDL1360" i="8" s="1"/>
  <c r="JDL1366" i="8" s="1"/>
  <c r="JCW1356" i="8"/>
  <c r="JCW1360" i="8" s="1"/>
  <c r="JCW1366" i="8" s="1"/>
  <c r="JCV1356" i="8"/>
  <c r="JCV1360" i="8" s="1"/>
  <c r="JCV1366" i="8" s="1"/>
  <c r="JCG1356" i="8"/>
  <c r="JCG1360" i="8" s="1"/>
  <c r="JCG1366" i="8" s="1"/>
  <c r="JCF1356" i="8"/>
  <c r="JCF1360" i="8" s="1"/>
  <c r="JCF1366" i="8" s="1"/>
  <c r="JBQ1356" i="8"/>
  <c r="JBQ1360" i="8" s="1"/>
  <c r="JBQ1366" i="8" s="1"/>
  <c r="JBP1356" i="8"/>
  <c r="JBP1360" i="8" s="1"/>
  <c r="JBP1366" i="8" s="1"/>
  <c r="JBA1356" i="8"/>
  <c r="JBA1360" i="8" s="1"/>
  <c r="JBA1366" i="8" s="1"/>
  <c r="JAZ1356" i="8"/>
  <c r="JAZ1360" i="8" s="1"/>
  <c r="JAZ1366" i="8" s="1"/>
  <c r="JAK1356" i="8"/>
  <c r="JAK1360" i="8" s="1"/>
  <c r="JAK1366" i="8" s="1"/>
  <c r="JAJ1356" i="8"/>
  <c r="JAJ1360" i="8" s="1"/>
  <c r="JAJ1366" i="8" s="1"/>
  <c r="IZU1356" i="8"/>
  <c r="IZU1360" i="8" s="1"/>
  <c r="IZU1366" i="8" s="1"/>
  <c r="IZT1356" i="8"/>
  <c r="IZT1360" i="8" s="1"/>
  <c r="IZT1366" i="8" s="1"/>
  <c r="IZE1356" i="8"/>
  <c r="IZE1360" i="8" s="1"/>
  <c r="IZE1366" i="8" s="1"/>
  <c r="IZD1356" i="8"/>
  <c r="IZD1360" i="8" s="1"/>
  <c r="IZD1366" i="8" s="1"/>
  <c r="IYO1356" i="8"/>
  <c r="IYO1360" i="8" s="1"/>
  <c r="IYO1366" i="8" s="1"/>
  <c r="IYN1356" i="8"/>
  <c r="IYN1360" i="8" s="1"/>
  <c r="IYN1366" i="8" s="1"/>
  <c r="IXY1356" i="8"/>
  <c r="IXY1360" i="8" s="1"/>
  <c r="IXY1366" i="8" s="1"/>
  <c r="IXX1356" i="8"/>
  <c r="IXX1360" i="8" s="1"/>
  <c r="IXX1366" i="8" s="1"/>
  <c r="IXI1356" i="8"/>
  <c r="IXI1360" i="8" s="1"/>
  <c r="IXI1366" i="8" s="1"/>
  <c r="IXH1356" i="8"/>
  <c r="IXH1360" i="8" s="1"/>
  <c r="IXH1366" i="8" s="1"/>
  <c r="IWS1356" i="8"/>
  <c r="IWS1360" i="8" s="1"/>
  <c r="IWS1366" i="8" s="1"/>
  <c r="IWR1356" i="8"/>
  <c r="IWR1360" i="8" s="1"/>
  <c r="IWR1366" i="8" s="1"/>
  <c r="IWC1356" i="8"/>
  <c r="IWC1360" i="8" s="1"/>
  <c r="IWC1366" i="8" s="1"/>
  <c r="IWB1356" i="8"/>
  <c r="IWB1360" i="8" s="1"/>
  <c r="IWB1366" i="8" s="1"/>
  <c r="IVM1356" i="8"/>
  <c r="IVM1360" i="8" s="1"/>
  <c r="IVM1366" i="8" s="1"/>
  <c r="IVL1356" i="8"/>
  <c r="IVL1360" i="8" s="1"/>
  <c r="IVL1366" i="8" s="1"/>
  <c r="IUW1356" i="8"/>
  <c r="IUW1360" i="8" s="1"/>
  <c r="IUW1366" i="8" s="1"/>
  <c r="IUV1356" i="8"/>
  <c r="IUV1360" i="8" s="1"/>
  <c r="IUV1366" i="8" s="1"/>
  <c r="IUG1356" i="8"/>
  <c r="IUG1360" i="8" s="1"/>
  <c r="IUG1366" i="8" s="1"/>
  <c r="IUF1356" i="8"/>
  <c r="IUF1360" i="8" s="1"/>
  <c r="IUF1366" i="8" s="1"/>
  <c r="ITQ1356" i="8"/>
  <c r="ITQ1360" i="8" s="1"/>
  <c r="ITQ1366" i="8" s="1"/>
  <c r="ITP1356" i="8"/>
  <c r="ITP1360" i="8" s="1"/>
  <c r="ITP1366" i="8" s="1"/>
  <c r="ITA1356" i="8"/>
  <c r="ITA1360" i="8" s="1"/>
  <c r="ITA1366" i="8" s="1"/>
  <c r="ISZ1356" i="8"/>
  <c r="ISZ1360" i="8" s="1"/>
  <c r="ISZ1366" i="8" s="1"/>
  <c r="ISK1356" i="8"/>
  <c r="ISK1360" i="8" s="1"/>
  <c r="ISK1366" i="8" s="1"/>
  <c r="ISJ1356" i="8"/>
  <c r="ISJ1360" i="8" s="1"/>
  <c r="ISJ1366" i="8" s="1"/>
  <c r="IRU1356" i="8"/>
  <c r="IRU1360" i="8" s="1"/>
  <c r="IRU1366" i="8" s="1"/>
  <c r="IRT1356" i="8"/>
  <c r="IRT1360" i="8" s="1"/>
  <c r="IRT1366" i="8" s="1"/>
  <c r="IRE1356" i="8"/>
  <c r="IRE1360" i="8" s="1"/>
  <c r="IRE1366" i="8" s="1"/>
  <c r="IRD1356" i="8"/>
  <c r="IRD1360" i="8" s="1"/>
  <c r="IRD1366" i="8" s="1"/>
  <c r="IQO1356" i="8"/>
  <c r="IQO1360" i="8" s="1"/>
  <c r="IQO1366" i="8" s="1"/>
  <c r="IQN1356" i="8"/>
  <c r="IQN1360" i="8" s="1"/>
  <c r="IQN1366" i="8" s="1"/>
  <c r="IPY1356" i="8"/>
  <c r="IPY1360" i="8" s="1"/>
  <c r="IPY1366" i="8" s="1"/>
  <c r="IPX1356" i="8"/>
  <c r="IPX1360" i="8" s="1"/>
  <c r="IPX1366" i="8" s="1"/>
  <c r="IPI1356" i="8"/>
  <c r="IPI1360" i="8" s="1"/>
  <c r="IPI1366" i="8" s="1"/>
  <c r="IPH1356" i="8"/>
  <c r="IPH1360" i="8" s="1"/>
  <c r="IPH1366" i="8" s="1"/>
  <c r="IOS1356" i="8"/>
  <c r="IOS1360" i="8" s="1"/>
  <c r="IOS1366" i="8" s="1"/>
  <c r="IOR1356" i="8"/>
  <c r="IOR1360" i="8" s="1"/>
  <c r="IOR1366" i="8" s="1"/>
  <c r="IOC1356" i="8"/>
  <c r="IOC1360" i="8" s="1"/>
  <c r="IOC1366" i="8" s="1"/>
  <c r="IOB1356" i="8"/>
  <c r="IOB1360" i="8" s="1"/>
  <c r="IOB1366" i="8" s="1"/>
  <c r="INM1356" i="8"/>
  <c r="INM1360" i="8" s="1"/>
  <c r="INM1366" i="8" s="1"/>
  <c r="INL1356" i="8"/>
  <c r="INL1360" i="8" s="1"/>
  <c r="INL1366" i="8" s="1"/>
  <c r="IMW1356" i="8"/>
  <c r="IMW1360" i="8" s="1"/>
  <c r="IMW1366" i="8" s="1"/>
  <c r="IMV1356" i="8"/>
  <c r="IMV1360" i="8" s="1"/>
  <c r="IMV1366" i="8" s="1"/>
  <c r="IMG1356" i="8"/>
  <c r="IMG1360" i="8" s="1"/>
  <c r="IMG1366" i="8" s="1"/>
  <c r="IMF1356" i="8"/>
  <c r="IMF1360" i="8" s="1"/>
  <c r="IMF1366" i="8" s="1"/>
  <c r="ILQ1356" i="8"/>
  <c r="ILQ1360" i="8" s="1"/>
  <c r="ILQ1366" i="8" s="1"/>
  <c r="ILP1356" i="8"/>
  <c r="ILP1360" i="8" s="1"/>
  <c r="ILP1366" i="8" s="1"/>
  <c r="ILA1356" i="8"/>
  <c r="ILA1360" i="8" s="1"/>
  <c r="ILA1366" i="8" s="1"/>
  <c r="IKZ1356" i="8"/>
  <c r="IKZ1360" i="8" s="1"/>
  <c r="IKZ1366" i="8" s="1"/>
  <c r="IKK1356" i="8"/>
  <c r="IKK1360" i="8" s="1"/>
  <c r="IKK1366" i="8" s="1"/>
  <c r="IKJ1356" i="8"/>
  <c r="IKJ1360" i="8" s="1"/>
  <c r="IKJ1366" i="8" s="1"/>
  <c r="IJU1356" i="8"/>
  <c r="IJU1360" i="8" s="1"/>
  <c r="IJU1366" i="8" s="1"/>
  <c r="IJT1356" i="8"/>
  <c r="IJT1360" i="8" s="1"/>
  <c r="IJT1366" i="8" s="1"/>
  <c r="IJE1356" i="8"/>
  <c r="IJE1360" i="8" s="1"/>
  <c r="IJE1366" i="8" s="1"/>
  <c r="IJD1356" i="8"/>
  <c r="IJD1360" i="8" s="1"/>
  <c r="IJD1366" i="8" s="1"/>
  <c r="IIO1356" i="8"/>
  <c r="IIO1360" i="8" s="1"/>
  <c r="IIO1366" i="8" s="1"/>
  <c r="IIN1356" i="8"/>
  <c r="IIN1360" i="8" s="1"/>
  <c r="IIN1366" i="8" s="1"/>
  <c r="IHY1356" i="8"/>
  <c r="IHY1360" i="8" s="1"/>
  <c r="IHY1366" i="8" s="1"/>
  <c r="IHX1356" i="8"/>
  <c r="IHX1360" i="8" s="1"/>
  <c r="IHX1366" i="8" s="1"/>
  <c r="IHI1356" i="8"/>
  <c r="IHI1360" i="8" s="1"/>
  <c r="IHI1366" i="8" s="1"/>
  <c r="IHH1356" i="8"/>
  <c r="IHH1360" i="8" s="1"/>
  <c r="IHH1366" i="8" s="1"/>
  <c r="IGS1356" i="8"/>
  <c r="IGS1360" i="8" s="1"/>
  <c r="IGS1366" i="8" s="1"/>
  <c r="IGR1356" i="8"/>
  <c r="IGR1360" i="8" s="1"/>
  <c r="IGR1366" i="8" s="1"/>
  <c r="IGC1356" i="8"/>
  <c r="IGC1360" i="8" s="1"/>
  <c r="IGC1366" i="8" s="1"/>
  <c r="IGB1356" i="8"/>
  <c r="IGB1360" i="8" s="1"/>
  <c r="IGB1366" i="8" s="1"/>
  <c r="IFM1356" i="8"/>
  <c r="IFM1360" i="8" s="1"/>
  <c r="IFM1366" i="8" s="1"/>
  <c r="IFL1356" i="8"/>
  <c r="IFL1360" i="8" s="1"/>
  <c r="IFL1366" i="8" s="1"/>
  <c r="IEW1356" i="8"/>
  <c r="IEW1360" i="8" s="1"/>
  <c r="IEW1366" i="8" s="1"/>
  <c r="IEV1356" i="8"/>
  <c r="IEV1360" i="8" s="1"/>
  <c r="IEV1366" i="8" s="1"/>
  <c r="IEG1356" i="8"/>
  <c r="IEG1360" i="8" s="1"/>
  <c r="IEG1366" i="8" s="1"/>
  <c r="IEF1356" i="8"/>
  <c r="IEF1360" i="8" s="1"/>
  <c r="IEF1366" i="8" s="1"/>
  <c r="IDQ1356" i="8"/>
  <c r="IDQ1360" i="8" s="1"/>
  <c r="IDQ1366" i="8" s="1"/>
  <c r="IDP1356" i="8"/>
  <c r="IDP1360" i="8" s="1"/>
  <c r="IDP1366" i="8" s="1"/>
  <c r="IDA1356" i="8"/>
  <c r="IDA1360" i="8" s="1"/>
  <c r="IDA1366" i="8" s="1"/>
  <c r="ICZ1356" i="8"/>
  <c r="ICZ1360" i="8" s="1"/>
  <c r="ICZ1366" i="8" s="1"/>
  <c r="ICK1356" i="8"/>
  <c r="ICK1360" i="8" s="1"/>
  <c r="ICK1366" i="8" s="1"/>
  <c r="ICJ1356" i="8"/>
  <c r="ICJ1360" i="8" s="1"/>
  <c r="ICJ1366" i="8" s="1"/>
  <c r="IBU1356" i="8"/>
  <c r="IBU1360" i="8" s="1"/>
  <c r="IBU1366" i="8" s="1"/>
  <c r="IBT1356" i="8"/>
  <c r="IBT1360" i="8" s="1"/>
  <c r="IBT1366" i="8" s="1"/>
  <c r="IBE1356" i="8"/>
  <c r="IBE1360" i="8" s="1"/>
  <c r="IBE1366" i="8" s="1"/>
  <c r="IBD1356" i="8"/>
  <c r="IBD1360" i="8" s="1"/>
  <c r="IBD1366" i="8" s="1"/>
  <c r="IAO1356" i="8"/>
  <c r="IAO1360" i="8" s="1"/>
  <c r="IAO1366" i="8" s="1"/>
  <c r="IAN1356" i="8"/>
  <c r="IAN1360" i="8" s="1"/>
  <c r="IAN1366" i="8" s="1"/>
  <c r="HZY1356" i="8"/>
  <c r="HZY1360" i="8" s="1"/>
  <c r="HZY1366" i="8" s="1"/>
  <c r="HZX1356" i="8"/>
  <c r="HZX1360" i="8" s="1"/>
  <c r="HZX1366" i="8" s="1"/>
  <c r="HZI1356" i="8"/>
  <c r="HZI1360" i="8" s="1"/>
  <c r="HZI1366" i="8" s="1"/>
  <c r="HZH1356" i="8"/>
  <c r="HZH1360" i="8" s="1"/>
  <c r="HZH1366" i="8" s="1"/>
  <c r="HYS1356" i="8"/>
  <c r="HYS1360" i="8" s="1"/>
  <c r="HYS1366" i="8" s="1"/>
  <c r="HYR1356" i="8"/>
  <c r="HYR1360" i="8" s="1"/>
  <c r="HYR1366" i="8" s="1"/>
  <c r="HYC1356" i="8"/>
  <c r="HYC1360" i="8" s="1"/>
  <c r="HYC1366" i="8" s="1"/>
  <c r="HYB1356" i="8"/>
  <c r="HYB1360" i="8" s="1"/>
  <c r="HYB1366" i="8" s="1"/>
  <c r="HXM1356" i="8"/>
  <c r="HXM1360" i="8" s="1"/>
  <c r="HXM1366" i="8" s="1"/>
  <c r="HXL1356" i="8"/>
  <c r="HXL1360" i="8" s="1"/>
  <c r="HXL1366" i="8" s="1"/>
  <c r="HWW1356" i="8"/>
  <c r="HWW1360" i="8" s="1"/>
  <c r="HWW1366" i="8" s="1"/>
  <c r="HWV1356" i="8"/>
  <c r="HWV1360" i="8" s="1"/>
  <c r="HWV1366" i="8" s="1"/>
  <c r="HWG1356" i="8"/>
  <c r="HWG1360" i="8" s="1"/>
  <c r="HWG1366" i="8" s="1"/>
  <c r="HWF1356" i="8"/>
  <c r="HWF1360" i="8" s="1"/>
  <c r="HWF1366" i="8" s="1"/>
  <c r="HVQ1356" i="8"/>
  <c r="HVQ1360" i="8" s="1"/>
  <c r="HVQ1366" i="8" s="1"/>
  <c r="HVP1356" i="8"/>
  <c r="HVP1360" i="8" s="1"/>
  <c r="HVP1366" i="8" s="1"/>
  <c r="HVA1356" i="8"/>
  <c r="HVA1360" i="8" s="1"/>
  <c r="HVA1366" i="8" s="1"/>
  <c r="HUZ1356" i="8"/>
  <c r="HUZ1360" i="8" s="1"/>
  <c r="HUZ1366" i="8" s="1"/>
  <c r="HUK1356" i="8"/>
  <c r="HUK1360" i="8" s="1"/>
  <c r="HUK1366" i="8" s="1"/>
  <c r="HUJ1356" i="8"/>
  <c r="HUJ1360" i="8" s="1"/>
  <c r="HUJ1366" i="8" s="1"/>
  <c r="HTU1356" i="8"/>
  <c r="HTU1360" i="8" s="1"/>
  <c r="HTU1366" i="8" s="1"/>
  <c r="HTT1356" i="8"/>
  <c r="HTT1360" i="8" s="1"/>
  <c r="HTT1366" i="8" s="1"/>
  <c r="HTE1356" i="8"/>
  <c r="HTE1360" i="8" s="1"/>
  <c r="HTE1366" i="8" s="1"/>
  <c r="HTD1356" i="8"/>
  <c r="HTD1360" i="8" s="1"/>
  <c r="HTD1366" i="8" s="1"/>
  <c r="HSO1356" i="8"/>
  <c r="HSO1360" i="8" s="1"/>
  <c r="HSO1366" i="8" s="1"/>
  <c r="HSN1356" i="8"/>
  <c r="HSN1360" i="8" s="1"/>
  <c r="HSN1366" i="8" s="1"/>
  <c r="HRY1356" i="8"/>
  <c r="HRY1360" i="8" s="1"/>
  <c r="HRY1366" i="8" s="1"/>
  <c r="HRX1356" i="8"/>
  <c r="HRX1360" i="8" s="1"/>
  <c r="HRX1366" i="8" s="1"/>
  <c r="HRI1356" i="8"/>
  <c r="HRI1360" i="8" s="1"/>
  <c r="HRI1366" i="8" s="1"/>
  <c r="HRH1356" i="8"/>
  <c r="HRH1360" i="8" s="1"/>
  <c r="HRH1366" i="8" s="1"/>
  <c r="HQS1356" i="8"/>
  <c r="HQS1360" i="8" s="1"/>
  <c r="HQS1366" i="8" s="1"/>
  <c r="HQR1356" i="8"/>
  <c r="HQR1360" i="8" s="1"/>
  <c r="HQR1366" i="8" s="1"/>
  <c r="HQC1356" i="8"/>
  <c r="HQC1360" i="8" s="1"/>
  <c r="HQC1366" i="8" s="1"/>
  <c r="HQB1356" i="8"/>
  <c r="HQB1360" i="8" s="1"/>
  <c r="HQB1366" i="8" s="1"/>
  <c r="HPM1356" i="8"/>
  <c r="HPM1360" i="8" s="1"/>
  <c r="HPM1366" i="8" s="1"/>
  <c r="HPL1356" i="8"/>
  <c r="HPL1360" i="8" s="1"/>
  <c r="HPL1366" i="8" s="1"/>
  <c r="HOW1356" i="8"/>
  <c r="HOW1360" i="8" s="1"/>
  <c r="HOW1366" i="8" s="1"/>
  <c r="HOV1356" i="8"/>
  <c r="HOV1360" i="8" s="1"/>
  <c r="HOV1366" i="8" s="1"/>
  <c r="HOG1356" i="8"/>
  <c r="HOG1360" i="8" s="1"/>
  <c r="HOG1366" i="8" s="1"/>
  <c r="HOF1356" i="8"/>
  <c r="HOF1360" i="8" s="1"/>
  <c r="HOF1366" i="8" s="1"/>
  <c r="HNQ1356" i="8"/>
  <c r="HNQ1360" i="8" s="1"/>
  <c r="HNQ1366" i="8" s="1"/>
  <c r="HNP1356" i="8"/>
  <c r="HNP1360" i="8" s="1"/>
  <c r="HNP1366" i="8" s="1"/>
  <c r="HNA1356" i="8"/>
  <c r="HNA1360" i="8" s="1"/>
  <c r="HNA1366" i="8" s="1"/>
  <c r="HMZ1356" i="8"/>
  <c r="HMZ1360" i="8" s="1"/>
  <c r="HMZ1366" i="8" s="1"/>
  <c r="HMK1356" i="8"/>
  <c r="HMK1360" i="8" s="1"/>
  <c r="HMK1366" i="8" s="1"/>
  <c r="HMJ1356" i="8"/>
  <c r="HMJ1360" i="8" s="1"/>
  <c r="HMJ1366" i="8" s="1"/>
  <c r="HLU1356" i="8"/>
  <c r="HLU1360" i="8" s="1"/>
  <c r="HLU1366" i="8" s="1"/>
  <c r="HLT1356" i="8"/>
  <c r="HLT1360" i="8" s="1"/>
  <c r="HLT1366" i="8" s="1"/>
  <c r="HLE1356" i="8"/>
  <c r="HLE1360" i="8" s="1"/>
  <c r="HLE1366" i="8" s="1"/>
  <c r="HLD1356" i="8"/>
  <c r="HLD1360" i="8" s="1"/>
  <c r="HLD1366" i="8" s="1"/>
  <c r="HKO1356" i="8"/>
  <c r="HKO1360" i="8" s="1"/>
  <c r="HKO1366" i="8" s="1"/>
  <c r="HKN1356" i="8"/>
  <c r="HKN1360" i="8" s="1"/>
  <c r="HKN1366" i="8" s="1"/>
  <c r="HJY1356" i="8"/>
  <c r="HJY1360" i="8" s="1"/>
  <c r="HJY1366" i="8" s="1"/>
  <c r="HJX1356" i="8"/>
  <c r="HJX1360" i="8" s="1"/>
  <c r="HJX1366" i="8" s="1"/>
  <c r="HJI1356" i="8"/>
  <c r="HJI1360" i="8" s="1"/>
  <c r="HJI1366" i="8" s="1"/>
  <c r="HJH1356" i="8"/>
  <c r="HJH1360" i="8" s="1"/>
  <c r="HJH1366" i="8" s="1"/>
  <c r="HIS1356" i="8"/>
  <c r="HIS1360" i="8" s="1"/>
  <c r="HIS1366" i="8" s="1"/>
  <c r="HIR1356" i="8"/>
  <c r="HIR1360" i="8" s="1"/>
  <c r="HIR1366" i="8" s="1"/>
  <c r="HIC1356" i="8"/>
  <c r="HIC1360" i="8" s="1"/>
  <c r="HIC1366" i="8" s="1"/>
  <c r="HIB1356" i="8"/>
  <c r="HIB1360" i="8" s="1"/>
  <c r="HIB1366" i="8" s="1"/>
  <c r="HHM1356" i="8"/>
  <c r="HHL1356" i="8"/>
  <c r="HHL1360" i="8" s="1"/>
  <c r="HHL1366" i="8" s="1"/>
  <c r="HGW1356" i="8"/>
  <c r="HGW1360" i="8" s="1"/>
  <c r="HGW1366" i="8" s="1"/>
  <c r="HGV1356" i="8"/>
  <c r="HGV1360" i="8" s="1"/>
  <c r="HGV1366" i="8" s="1"/>
  <c r="HGG1356" i="8"/>
  <c r="HGG1360" i="8" s="1"/>
  <c r="HGG1366" i="8" s="1"/>
  <c r="HGF1356" i="8"/>
  <c r="HGF1360" i="8" s="1"/>
  <c r="HGF1366" i="8" s="1"/>
  <c r="HFQ1356" i="8"/>
  <c r="HFQ1360" i="8" s="1"/>
  <c r="HFQ1366" i="8" s="1"/>
  <c r="HFP1356" i="8"/>
  <c r="HFP1360" i="8" s="1"/>
  <c r="HFP1366" i="8" s="1"/>
  <c r="HFA1356" i="8"/>
  <c r="HFA1360" i="8" s="1"/>
  <c r="HFA1366" i="8" s="1"/>
  <c r="HEZ1356" i="8"/>
  <c r="HEZ1360" i="8" s="1"/>
  <c r="HEZ1366" i="8" s="1"/>
  <c r="HEK1356" i="8"/>
  <c r="HEK1360" i="8" s="1"/>
  <c r="HEK1366" i="8" s="1"/>
  <c r="HEJ1356" i="8"/>
  <c r="HEJ1360" i="8" s="1"/>
  <c r="HEJ1366" i="8" s="1"/>
  <c r="HDU1356" i="8"/>
  <c r="HDU1360" i="8" s="1"/>
  <c r="HDU1366" i="8" s="1"/>
  <c r="HDT1356" i="8"/>
  <c r="HDT1360" i="8" s="1"/>
  <c r="HDT1366" i="8" s="1"/>
  <c r="HDE1356" i="8"/>
  <c r="HDE1360" i="8" s="1"/>
  <c r="HDE1366" i="8" s="1"/>
  <c r="HDD1356" i="8"/>
  <c r="HDD1360" i="8" s="1"/>
  <c r="HDD1366" i="8" s="1"/>
  <c r="HCO1356" i="8"/>
  <c r="HCO1360" i="8" s="1"/>
  <c r="HCO1366" i="8" s="1"/>
  <c r="HCN1356" i="8"/>
  <c r="HCN1360" i="8" s="1"/>
  <c r="HCN1366" i="8" s="1"/>
  <c r="HBY1356" i="8"/>
  <c r="HBY1360" i="8" s="1"/>
  <c r="HBY1366" i="8" s="1"/>
  <c r="HBX1356" i="8"/>
  <c r="HBX1360" i="8" s="1"/>
  <c r="HBX1366" i="8" s="1"/>
  <c r="HBI1356" i="8"/>
  <c r="HBI1360" i="8" s="1"/>
  <c r="HBI1366" i="8" s="1"/>
  <c r="HBH1356" i="8"/>
  <c r="HBH1360" i="8" s="1"/>
  <c r="HBH1366" i="8" s="1"/>
  <c r="HAS1356" i="8"/>
  <c r="HAS1360" i="8" s="1"/>
  <c r="HAS1366" i="8" s="1"/>
  <c r="HAR1356" i="8"/>
  <c r="HAR1360" i="8" s="1"/>
  <c r="HAR1366" i="8" s="1"/>
  <c r="HAC1356" i="8"/>
  <c r="HAC1360" i="8" s="1"/>
  <c r="HAC1366" i="8" s="1"/>
  <c r="HAB1356" i="8"/>
  <c r="HAB1360" i="8" s="1"/>
  <c r="HAB1366" i="8" s="1"/>
  <c r="GZM1356" i="8"/>
  <c r="GZM1360" i="8" s="1"/>
  <c r="GZM1366" i="8" s="1"/>
  <c r="GZL1356" i="8"/>
  <c r="GZL1360" i="8" s="1"/>
  <c r="GZL1366" i="8" s="1"/>
  <c r="GYW1356" i="8"/>
  <c r="GYW1360" i="8" s="1"/>
  <c r="GYW1366" i="8" s="1"/>
  <c r="GYV1356" i="8"/>
  <c r="GYV1360" i="8" s="1"/>
  <c r="GYV1366" i="8" s="1"/>
  <c r="GYG1356" i="8"/>
  <c r="GYG1360" i="8" s="1"/>
  <c r="GYG1366" i="8" s="1"/>
  <c r="GYF1356" i="8"/>
  <c r="GYF1360" i="8" s="1"/>
  <c r="GYF1366" i="8" s="1"/>
  <c r="GXQ1356" i="8"/>
  <c r="GXQ1360" i="8" s="1"/>
  <c r="GXQ1366" i="8" s="1"/>
  <c r="GXP1356" i="8"/>
  <c r="GXP1360" i="8" s="1"/>
  <c r="GXP1366" i="8" s="1"/>
  <c r="GXA1356" i="8"/>
  <c r="GXA1360" i="8" s="1"/>
  <c r="GXA1366" i="8" s="1"/>
  <c r="GWZ1356" i="8"/>
  <c r="GWZ1360" i="8" s="1"/>
  <c r="GWZ1366" i="8" s="1"/>
  <c r="GWK1356" i="8"/>
  <c r="GWK1360" i="8" s="1"/>
  <c r="GWK1366" i="8" s="1"/>
  <c r="GWJ1356" i="8"/>
  <c r="GWJ1360" i="8" s="1"/>
  <c r="GWJ1366" i="8" s="1"/>
  <c r="GVU1356" i="8"/>
  <c r="GVU1360" i="8" s="1"/>
  <c r="GVU1366" i="8" s="1"/>
  <c r="GVT1356" i="8"/>
  <c r="GVT1360" i="8" s="1"/>
  <c r="GVT1366" i="8" s="1"/>
  <c r="GVE1356" i="8"/>
  <c r="GVE1360" i="8" s="1"/>
  <c r="GVE1366" i="8" s="1"/>
  <c r="GVD1356" i="8"/>
  <c r="GVD1360" i="8" s="1"/>
  <c r="GVD1366" i="8" s="1"/>
  <c r="GUO1356" i="8"/>
  <c r="GUO1360" i="8" s="1"/>
  <c r="GUO1366" i="8" s="1"/>
  <c r="GUN1356" i="8"/>
  <c r="GUN1360" i="8" s="1"/>
  <c r="GUN1366" i="8" s="1"/>
  <c r="GTY1356" i="8"/>
  <c r="GTY1360" i="8" s="1"/>
  <c r="GTY1366" i="8" s="1"/>
  <c r="GTX1356" i="8"/>
  <c r="GTX1360" i="8" s="1"/>
  <c r="GTX1366" i="8" s="1"/>
  <c r="GTI1356" i="8"/>
  <c r="GTI1360" i="8" s="1"/>
  <c r="GTI1366" i="8" s="1"/>
  <c r="GTH1356" i="8"/>
  <c r="GTH1360" i="8" s="1"/>
  <c r="GTH1366" i="8" s="1"/>
  <c r="GSS1356" i="8"/>
  <c r="GSS1360" i="8" s="1"/>
  <c r="GSS1366" i="8" s="1"/>
  <c r="GSR1356" i="8"/>
  <c r="GSR1360" i="8" s="1"/>
  <c r="GSR1366" i="8" s="1"/>
  <c r="GSC1356" i="8"/>
  <c r="GSC1360" i="8" s="1"/>
  <c r="GSC1366" i="8" s="1"/>
  <c r="GSB1356" i="8"/>
  <c r="GSB1360" i="8" s="1"/>
  <c r="GSB1366" i="8" s="1"/>
  <c r="GRM1356" i="8"/>
  <c r="GRM1360" i="8" s="1"/>
  <c r="GRM1366" i="8" s="1"/>
  <c r="GRL1356" i="8"/>
  <c r="GRL1360" i="8" s="1"/>
  <c r="GRL1366" i="8" s="1"/>
  <c r="GQW1356" i="8"/>
  <c r="GQW1360" i="8" s="1"/>
  <c r="GQW1366" i="8" s="1"/>
  <c r="GQV1356" i="8"/>
  <c r="GQV1360" i="8" s="1"/>
  <c r="GQV1366" i="8" s="1"/>
  <c r="GQG1356" i="8"/>
  <c r="GQG1360" i="8" s="1"/>
  <c r="GQG1366" i="8" s="1"/>
  <c r="GQF1356" i="8"/>
  <c r="GQF1360" i="8" s="1"/>
  <c r="GQF1366" i="8" s="1"/>
  <c r="GPQ1356" i="8"/>
  <c r="GPQ1360" i="8" s="1"/>
  <c r="GPQ1366" i="8" s="1"/>
  <c r="GPP1356" i="8"/>
  <c r="GPP1360" i="8" s="1"/>
  <c r="GPP1366" i="8" s="1"/>
  <c r="GPA1356" i="8"/>
  <c r="GPA1360" i="8" s="1"/>
  <c r="GPA1366" i="8" s="1"/>
  <c r="GOZ1356" i="8"/>
  <c r="GOZ1360" i="8" s="1"/>
  <c r="GOZ1366" i="8" s="1"/>
  <c r="GOK1356" i="8"/>
  <c r="GOK1360" i="8" s="1"/>
  <c r="GOK1366" i="8" s="1"/>
  <c r="GOJ1356" i="8"/>
  <c r="GOJ1360" i="8" s="1"/>
  <c r="GOJ1366" i="8" s="1"/>
  <c r="GNU1356" i="8"/>
  <c r="GNU1360" i="8" s="1"/>
  <c r="GNU1366" i="8" s="1"/>
  <c r="GNT1356" i="8"/>
  <c r="GNT1360" i="8" s="1"/>
  <c r="GNT1366" i="8" s="1"/>
  <c r="GNE1356" i="8"/>
  <c r="GNE1360" i="8" s="1"/>
  <c r="GNE1366" i="8" s="1"/>
  <c r="GND1356" i="8"/>
  <c r="GND1360" i="8" s="1"/>
  <c r="GND1366" i="8" s="1"/>
  <c r="GMO1356" i="8"/>
  <c r="GMO1360" i="8" s="1"/>
  <c r="GMO1366" i="8" s="1"/>
  <c r="GMN1356" i="8"/>
  <c r="GMN1360" i="8" s="1"/>
  <c r="GMN1366" i="8" s="1"/>
  <c r="GLY1356" i="8"/>
  <c r="GLY1360" i="8" s="1"/>
  <c r="GLY1366" i="8" s="1"/>
  <c r="GLX1356" i="8"/>
  <c r="GLX1360" i="8" s="1"/>
  <c r="GLX1366" i="8" s="1"/>
  <c r="GLI1356" i="8"/>
  <c r="GLI1360" i="8" s="1"/>
  <c r="GLI1366" i="8" s="1"/>
  <c r="GLH1356" i="8"/>
  <c r="GLH1360" i="8" s="1"/>
  <c r="GLH1366" i="8" s="1"/>
  <c r="GKS1356" i="8"/>
  <c r="GKS1360" i="8" s="1"/>
  <c r="GKS1366" i="8" s="1"/>
  <c r="GKR1356" i="8"/>
  <c r="GKR1360" i="8" s="1"/>
  <c r="GKR1366" i="8" s="1"/>
  <c r="GKC1356" i="8"/>
  <c r="GKC1360" i="8" s="1"/>
  <c r="GKC1366" i="8" s="1"/>
  <c r="GKB1356" i="8"/>
  <c r="GKB1360" i="8" s="1"/>
  <c r="GKB1366" i="8" s="1"/>
  <c r="GJM1356" i="8"/>
  <c r="GJM1360" i="8" s="1"/>
  <c r="GJM1366" i="8" s="1"/>
  <c r="GJL1356" i="8"/>
  <c r="GJL1360" i="8" s="1"/>
  <c r="GJL1366" i="8" s="1"/>
  <c r="GIW1356" i="8"/>
  <c r="GIW1360" i="8" s="1"/>
  <c r="GIW1366" i="8" s="1"/>
  <c r="GIV1356" i="8"/>
  <c r="GIV1360" i="8" s="1"/>
  <c r="GIV1366" i="8" s="1"/>
  <c r="GIG1356" i="8"/>
  <c r="GIG1360" i="8" s="1"/>
  <c r="GIG1366" i="8" s="1"/>
  <c r="GIF1356" i="8"/>
  <c r="GIF1360" i="8" s="1"/>
  <c r="GIF1366" i="8" s="1"/>
  <c r="GHQ1356" i="8"/>
  <c r="GHQ1360" i="8" s="1"/>
  <c r="GHQ1366" i="8" s="1"/>
  <c r="GHP1356" i="8"/>
  <c r="GHP1360" i="8" s="1"/>
  <c r="GHP1366" i="8" s="1"/>
  <c r="GHA1356" i="8"/>
  <c r="GHA1360" i="8" s="1"/>
  <c r="GHA1366" i="8" s="1"/>
  <c r="GGZ1356" i="8"/>
  <c r="GGZ1360" i="8" s="1"/>
  <c r="GGZ1366" i="8" s="1"/>
  <c r="GGK1356" i="8"/>
  <c r="GGK1360" i="8" s="1"/>
  <c r="GGK1366" i="8" s="1"/>
  <c r="GGJ1356" i="8"/>
  <c r="GGJ1360" i="8" s="1"/>
  <c r="GGJ1366" i="8" s="1"/>
  <c r="GFU1356" i="8"/>
  <c r="GFU1360" i="8" s="1"/>
  <c r="GFU1366" i="8" s="1"/>
  <c r="GFT1356" i="8"/>
  <c r="GFT1360" i="8" s="1"/>
  <c r="GFT1366" i="8" s="1"/>
  <c r="GFE1356" i="8"/>
  <c r="GFE1360" i="8" s="1"/>
  <c r="GFE1366" i="8" s="1"/>
  <c r="GFD1356" i="8"/>
  <c r="GFD1360" i="8" s="1"/>
  <c r="GFD1366" i="8" s="1"/>
  <c r="GEO1356" i="8"/>
  <c r="GEO1360" i="8" s="1"/>
  <c r="GEO1366" i="8" s="1"/>
  <c r="GEN1356" i="8"/>
  <c r="GEN1360" i="8" s="1"/>
  <c r="GEN1366" i="8" s="1"/>
  <c r="GDY1356" i="8"/>
  <c r="GDY1360" i="8" s="1"/>
  <c r="GDY1366" i="8" s="1"/>
  <c r="GDX1356" i="8"/>
  <c r="GDX1360" i="8" s="1"/>
  <c r="GDX1366" i="8" s="1"/>
  <c r="GDI1356" i="8"/>
  <c r="GDI1360" i="8" s="1"/>
  <c r="GDI1366" i="8" s="1"/>
  <c r="GDH1356" i="8"/>
  <c r="GDH1360" i="8" s="1"/>
  <c r="GDH1366" i="8" s="1"/>
  <c r="GCS1356" i="8"/>
  <c r="GCS1360" i="8" s="1"/>
  <c r="GCS1366" i="8" s="1"/>
  <c r="GCR1356" i="8"/>
  <c r="GCR1360" i="8" s="1"/>
  <c r="GCR1366" i="8" s="1"/>
  <c r="GCC1356" i="8"/>
  <c r="GCC1360" i="8" s="1"/>
  <c r="GCC1366" i="8" s="1"/>
  <c r="GCB1356" i="8"/>
  <c r="GCB1360" i="8" s="1"/>
  <c r="GCB1366" i="8" s="1"/>
  <c r="GBM1356" i="8"/>
  <c r="GBM1360" i="8" s="1"/>
  <c r="GBM1366" i="8" s="1"/>
  <c r="GBL1356" i="8"/>
  <c r="GBL1360" i="8" s="1"/>
  <c r="GBL1366" i="8" s="1"/>
  <c r="GAW1356" i="8"/>
  <c r="GAW1360" i="8" s="1"/>
  <c r="GAW1366" i="8" s="1"/>
  <c r="GAV1356" i="8"/>
  <c r="GAV1360" i="8" s="1"/>
  <c r="GAV1366" i="8" s="1"/>
  <c r="GAG1356" i="8"/>
  <c r="GAG1360" i="8" s="1"/>
  <c r="GAG1366" i="8" s="1"/>
  <c r="GAF1356" i="8"/>
  <c r="GAF1360" i="8" s="1"/>
  <c r="GAF1366" i="8" s="1"/>
  <c r="FZQ1356" i="8"/>
  <c r="FZQ1360" i="8" s="1"/>
  <c r="FZQ1366" i="8" s="1"/>
  <c r="FZP1356" i="8"/>
  <c r="FZP1360" i="8" s="1"/>
  <c r="FZP1366" i="8" s="1"/>
  <c r="FZA1356" i="8"/>
  <c r="FZA1360" i="8" s="1"/>
  <c r="FZA1366" i="8" s="1"/>
  <c r="FYZ1356" i="8"/>
  <c r="FYZ1360" i="8" s="1"/>
  <c r="FYZ1366" i="8" s="1"/>
  <c r="FYK1356" i="8"/>
  <c r="FYK1360" i="8" s="1"/>
  <c r="FYK1366" i="8" s="1"/>
  <c r="FYJ1356" i="8"/>
  <c r="FYJ1360" i="8" s="1"/>
  <c r="FYJ1366" i="8" s="1"/>
  <c r="FXU1356" i="8"/>
  <c r="FXU1360" i="8" s="1"/>
  <c r="FXU1366" i="8" s="1"/>
  <c r="FXT1356" i="8"/>
  <c r="FXT1360" i="8" s="1"/>
  <c r="FXT1366" i="8" s="1"/>
  <c r="FXE1356" i="8"/>
  <c r="FXE1360" i="8" s="1"/>
  <c r="FXE1366" i="8" s="1"/>
  <c r="FXD1356" i="8"/>
  <c r="FXD1360" i="8" s="1"/>
  <c r="FXD1366" i="8" s="1"/>
  <c r="FWO1356" i="8"/>
  <c r="FWO1360" i="8" s="1"/>
  <c r="FWO1366" i="8" s="1"/>
  <c r="FWN1356" i="8"/>
  <c r="FWN1360" i="8" s="1"/>
  <c r="FWN1366" i="8" s="1"/>
  <c r="FVY1356" i="8"/>
  <c r="FVY1360" i="8" s="1"/>
  <c r="FVY1366" i="8" s="1"/>
  <c r="FVX1356" i="8"/>
  <c r="FVX1360" i="8" s="1"/>
  <c r="FVX1366" i="8" s="1"/>
  <c r="FVI1356" i="8"/>
  <c r="FVI1360" i="8" s="1"/>
  <c r="FVI1366" i="8" s="1"/>
  <c r="FVH1356" i="8"/>
  <c r="FVH1360" i="8" s="1"/>
  <c r="FVH1366" i="8" s="1"/>
  <c r="FUS1356" i="8"/>
  <c r="FUS1360" i="8" s="1"/>
  <c r="FUS1366" i="8" s="1"/>
  <c r="FUR1356" i="8"/>
  <c r="FUR1360" i="8" s="1"/>
  <c r="FUR1366" i="8" s="1"/>
  <c r="FUC1356" i="8"/>
  <c r="FUC1360" i="8" s="1"/>
  <c r="FUC1366" i="8" s="1"/>
  <c r="FUB1356" i="8"/>
  <c r="FUB1360" i="8" s="1"/>
  <c r="FUB1366" i="8" s="1"/>
  <c r="FTM1356" i="8"/>
  <c r="FTM1360" i="8" s="1"/>
  <c r="FTM1366" i="8" s="1"/>
  <c r="FTL1356" i="8"/>
  <c r="FTL1360" i="8" s="1"/>
  <c r="FTL1366" i="8" s="1"/>
  <c r="FSW1356" i="8"/>
  <c r="FSW1360" i="8" s="1"/>
  <c r="FSW1366" i="8" s="1"/>
  <c r="FSV1356" i="8"/>
  <c r="FSV1360" i="8" s="1"/>
  <c r="FSV1366" i="8" s="1"/>
  <c r="FSG1356" i="8"/>
  <c r="FSG1360" i="8" s="1"/>
  <c r="FSG1366" i="8" s="1"/>
  <c r="FSF1356" i="8"/>
  <c r="FSF1360" i="8" s="1"/>
  <c r="FSF1366" i="8" s="1"/>
  <c r="FRQ1356" i="8"/>
  <c r="FRQ1360" i="8" s="1"/>
  <c r="FRQ1366" i="8" s="1"/>
  <c r="FRP1356" i="8"/>
  <c r="FRP1360" i="8" s="1"/>
  <c r="FRP1366" i="8" s="1"/>
  <c r="FRA1356" i="8"/>
  <c r="FRA1360" i="8" s="1"/>
  <c r="FRA1366" i="8" s="1"/>
  <c r="FQZ1356" i="8"/>
  <c r="FQZ1360" i="8" s="1"/>
  <c r="FQZ1366" i="8" s="1"/>
  <c r="FQK1356" i="8"/>
  <c r="FQK1360" i="8" s="1"/>
  <c r="FQK1366" i="8" s="1"/>
  <c r="FQJ1356" i="8"/>
  <c r="FQJ1360" i="8" s="1"/>
  <c r="FQJ1366" i="8" s="1"/>
  <c r="FPU1356" i="8"/>
  <c r="FPU1360" i="8" s="1"/>
  <c r="FPU1366" i="8" s="1"/>
  <c r="FPT1356" i="8"/>
  <c r="FPT1360" i="8" s="1"/>
  <c r="FPT1366" i="8" s="1"/>
  <c r="FPE1356" i="8"/>
  <c r="FPE1360" i="8" s="1"/>
  <c r="FPE1366" i="8" s="1"/>
  <c r="FPD1356" i="8"/>
  <c r="FPD1360" i="8" s="1"/>
  <c r="FPD1366" i="8" s="1"/>
  <c r="FOO1356" i="8"/>
  <c r="FOO1360" i="8" s="1"/>
  <c r="FOO1366" i="8" s="1"/>
  <c r="FON1356" i="8"/>
  <c r="FON1360" i="8" s="1"/>
  <c r="FON1366" i="8" s="1"/>
  <c r="FNY1356" i="8"/>
  <c r="FNY1360" i="8" s="1"/>
  <c r="FNY1366" i="8" s="1"/>
  <c r="FNX1356" i="8"/>
  <c r="FNX1360" i="8" s="1"/>
  <c r="FNX1366" i="8" s="1"/>
  <c r="FNI1356" i="8"/>
  <c r="FNI1360" i="8" s="1"/>
  <c r="FNI1366" i="8" s="1"/>
  <c r="FNH1356" i="8"/>
  <c r="FNH1360" i="8" s="1"/>
  <c r="FNH1366" i="8" s="1"/>
  <c r="FMS1356" i="8"/>
  <c r="FMS1360" i="8" s="1"/>
  <c r="FMS1366" i="8" s="1"/>
  <c r="FMR1356" i="8"/>
  <c r="FMR1360" i="8" s="1"/>
  <c r="FMR1366" i="8" s="1"/>
  <c r="FMC1356" i="8"/>
  <c r="FMC1360" i="8" s="1"/>
  <c r="FMC1366" i="8" s="1"/>
  <c r="FMB1356" i="8"/>
  <c r="FMB1360" i="8" s="1"/>
  <c r="FMB1366" i="8" s="1"/>
  <c r="FLM1356" i="8"/>
  <c r="FLM1360" i="8" s="1"/>
  <c r="FLM1366" i="8" s="1"/>
  <c r="FLL1356" i="8"/>
  <c r="FLL1360" i="8" s="1"/>
  <c r="FLL1366" i="8" s="1"/>
  <c r="FKW1356" i="8"/>
  <c r="FKW1360" i="8" s="1"/>
  <c r="FKW1366" i="8" s="1"/>
  <c r="FKV1356" i="8"/>
  <c r="FKV1360" i="8" s="1"/>
  <c r="FKV1366" i="8" s="1"/>
  <c r="FKG1356" i="8"/>
  <c r="FKG1360" i="8" s="1"/>
  <c r="FKG1366" i="8" s="1"/>
  <c r="FKF1356" i="8"/>
  <c r="FKF1360" i="8" s="1"/>
  <c r="FKF1366" i="8" s="1"/>
  <c r="FJQ1356" i="8"/>
  <c r="FJQ1360" i="8" s="1"/>
  <c r="FJQ1366" i="8" s="1"/>
  <c r="FJP1356" i="8"/>
  <c r="FJP1360" i="8" s="1"/>
  <c r="FJP1366" i="8" s="1"/>
  <c r="FJA1356" i="8"/>
  <c r="FJA1360" i="8" s="1"/>
  <c r="FJA1366" i="8" s="1"/>
  <c r="FIZ1356" i="8"/>
  <c r="FIZ1360" i="8" s="1"/>
  <c r="FIZ1366" i="8" s="1"/>
  <c r="FIK1356" i="8"/>
  <c r="FIK1360" i="8" s="1"/>
  <c r="FIK1366" i="8" s="1"/>
  <c r="FIJ1356" i="8"/>
  <c r="FIJ1360" i="8" s="1"/>
  <c r="FIJ1366" i="8" s="1"/>
  <c r="FHU1356" i="8"/>
  <c r="FHU1360" i="8" s="1"/>
  <c r="FHU1366" i="8" s="1"/>
  <c r="FHT1356" i="8"/>
  <c r="FHT1360" i="8" s="1"/>
  <c r="FHT1366" i="8" s="1"/>
  <c r="FHE1356" i="8"/>
  <c r="FHE1360" i="8" s="1"/>
  <c r="FHE1366" i="8" s="1"/>
  <c r="FHD1356" i="8"/>
  <c r="FHD1360" i="8" s="1"/>
  <c r="FHD1366" i="8" s="1"/>
  <c r="FGO1356" i="8"/>
  <c r="FGO1360" i="8" s="1"/>
  <c r="FGO1366" i="8" s="1"/>
  <c r="FGN1356" i="8"/>
  <c r="FGN1360" i="8" s="1"/>
  <c r="FGN1366" i="8" s="1"/>
  <c r="FFY1356" i="8"/>
  <c r="FFY1360" i="8" s="1"/>
  <c r="FFY1366" i="8" s="1"/>
  <c r="FFX1356" i="8"/>
  <c r="FFX1360" i="8" s="1"/>
  <c r="FFX1366" i="8" s="1"/>
  <c r="FFI1356" i="8"/>
  <c r="FFI1360" i="8" s="1"/>
  <c r="FFI1366" i="8" s="1"/>
  <c r="FFH1356" i="8"/>
  <c r="FFH1360" i="8" s="1"/>
  <c r="FFH1366" i="8" s="1"/>
  <c r="FES1356" i="8"/>
  <c r="FES1360" i="8" s="1"/>
  <c r="FES1366" i="8" s="1"/>
  <c r="FER1356" i="8"/>
  <c r="FER1360" i="8" s="1"/>
  <c r="FER1366" i="8" s="1"/>
  <c r="FEC1356" i="8"/>
  <c r="FEC1360" i="8" s="1"/>
  <c r="FEC1366" i="8" s="1"/>
  <c r="FEB1356" i="8"/>
  <c r="FEB1360" i="8" s="1"/>
  <c r="FEB1366" i="8" s="1"/>
  <c r="FDM1356" i="8"/>
  <c r="FDM1360" i="8" s="1"/>
  <c r="FDM1366" i="8" s="1"/>
  <c r="FDL1356" i="8"/>
  <c r="FDL1360" i="8" s="1"/>
  <c r="FDL1366" i="8" s="1"/>
  <c r="FCW1356" i="8"/>
  <c r="FCW1360" i="8" s="1"/>
  <c r="FCW1366" i="8" s="1"/>
  <c r="FCV1356" i="8"/>
  <c r="FCV1360" i="8" s="1"/>
  <c r="FCV1366" i="8" s="1"/>
  <c r="FCG1356" i="8"/>
  <c r="FCG1360" i="8" s="1"/>
  <c r="FCG1366" i="8" s="1"/>
  <c r="FCF1356" i="8"/>
  <c r="FCF1360" i="8" s="1"/>
  <c r="FCF1366" i="8" s="1"/>
  <c r="FBQ1356" i="8"/>
  <c r="FBQ1360" i="8" s="1"/>
  <c r="FBQ1366" i="8" s="1"/>
  <c r="FBP1356" i="8"/>
  <c r="FBP1360" i="8" s="1"/>
  <c r="FBP1366" i="8" s="1"/>
  <c r="FBA1356" i="8"/>
  <c r="FBA1360" i="8" s="1"/>
  <c r="FBA1366" i="8" s="1"/>
  <c r="FAZ1356" i="8"/>
  <c r="FAZ1360" i="8" s="1"/>
  <c r="FAZ1366" i="8" s="1"/>
  <c r="FAK1356" i="8"/>
  <c r="FAK1360" i="8" s="1"/>
  <c r="FAK1366" i="8" s="1"/>
  <c r="FAJ1356" i="8"/>
  <c r="FAJ1360" i="8" s="1"/>
  <c r="FAJ1366" i="8" s="1"/>
  <c r="EZU1356" i="8"/>
  <c r="EZU1360" i="8" s="1"/>
  <c r="EZU1366" i="8" s="1"/>
  <c r="EZT1356" i="8"/>
  <c r="EZT1360" i="8" s="1"/>
  <c r="EZT1366" i="8" s="1"/>
  <c r="EZE1356" i="8"/>
  <c r="EZE1360" i="8" s="1"/>
  <c r="EZE1366" i="8" s="1"/>
  <c r="EZD1356" i="8"/>
  <c r="EZD1360" i="8" s="1"/>
  <c r="EZD1366" i="8" s="1"/>
  <c r="EYO1356" i="8"/>
  <c r="EYO1360" i="8" s="1"/>
  <c r="EYO1366" i="8" s="1"/>
  <c r="EYN1356" i="8"/>
  <c r="EYN1360" i="8" s="1"/>
  <c r="EYN1366" i="8" s="1"/>
  <c r="EXY1356" i="8"/>
  <c r="EXY1360" i="8" s="1"/>
  <c r="EXY1366" i="8" s="1"/>
  <c r="EXX1356" i="8"/>
  <c r="EXX1360" i="8" s="1"/>
  <c r="EXX1366" i="8" s="1"/>
  <c r="EXI1356" i="8"/>
  <c r="EXI1360" i="8" s="1"/>
  <c r="EXI1366" i="8" s="1"/>
  <c r="EXH1356" i="8"/>
  <c r="EXH1360" i="8" s="1"/>
  <c r="EXH1366" i="8" s="1"/>
  <c r="EWS1356" i="8"/>
  <c r="EWS1360" i="8" s="1"/>
  <c r="EWS1366" i="8" s="1"/>
  <c r="EWR1356" i="8"/>
  <c r="EWR1360" i="8" s="1"/>
  <c r="EWR1366" i="8" s="1"/>
  <c r="EWC1356" i="8"/>
  <c r="EWC1360" i="8" s="1"/>
  <c r="EWC1366" i="8" s="1"/>
  <c r="EWB1356" i="8"/>
  <c r="EWB1360" i="8" s="1"/>
  <c r="EWB1366" i="8" s="1"/>
  <c r="EVM1356" i="8"/>
  <c r="EVM1360" i="8" s="1"/>
  <c r="EVM1366" i="8" s="1"/>
  <c r="EVL1356" i="8"/>
  <c r="EVL1360" i="8" s="1"/>
  <c r="EVL1366" i="8" s="1"/>
  <c r="EUW1356" i="8"/>
  <c r="EUW1360" i="8" s="1"/>
  <c r="EUW1366" i="8" s="1"/>
  <c r="EUV1356" i="8"/>
  <c r="EUV1360" i="8" s="1"/>
  <c r="EUV1366" i="8" s="1"/>
  <c r="EUG1356" i="8"/>
  <c r="EUG1360" i="8" s="1"/>
  <c r="EUG1366" i="8" s="1"/>
  <c r="EUF1356" i="8"/>
  <c r="EUF1360" i="8" s="1"/>
  <c r="EUF1366" i="8" s="1"/>
  <c r="ETQ1356" i="8"/>
  <c r="ETQ1360" i="8" s="1"/>
  <c r="ETQ1366" i="8" s="1"/>
  <c r="ETP1356" i="8"/>
  <c r="ETP1360" i="8" s="1"/>
  <c r="ETP1366" i="8" s="1"/>
  <c r="ETA1356" i="8"/>
  <c r="ETA1360" i="8" s="1"/>
  <c r="ETA1366" i="8" s="1"/>
  <c r="ESZ1356" i="8"/>
  <c r="ESZ1360" i="8" s="1"/>
  <c r="ESZ1366" i="8" s="1"/>
  <c r="ESK1356" i="8"/>
  <c r="ESK1360" i="8" s="1"/>
  <c r="ESK1366" i="8" s="1"/>
  <c r="ESJ1356" i="8"/>
  <c r="ESJ1360" i="8" s="1"/>
  <c r="ESJ1366" i="8" s="1"/>
  <c r="ERU1356" i="8"/>
  <c r="ERU1360" i="8" s="1"/>
  <c r="ERU1366" i="8" s="1"/>
  <c r="ERT1356" i="8"/>
  <c r="ERT1360" i="8" s="1"/>
  <c r="ERT1366" i="8" s="1"/>
  <c r="ERE1356" i="8"/>
  <c r="ERE1360" i="8" s="1"/>
  <c r="ERE1366" i="8" s="1"/>
  <c r="ERD1356" i="8"/>
  <c r="ERD1360" i="8" s="1"/>
  <c r="ERD1366" i="8" s="1"/>
  <c r="EQO1356" i="8"/>
  <c r="EQO1360" i="8" s="1"/>
  <c r="EQO1366" i="8" s="1"/>
  <c r="EQN1356" i="8"/>
  <c r="EQN1360" i="8" s="1"/>
  <c r="EQN1366" i="8" s="1"/>
  <c r="EPY1356" i="8"/>
  <c r="EPY1360" i="8" s="1"/>
  <c r="EPY1366" i="8" s="1"/>
  <c r="EPX1356" i="8"/>
  <c r="EPX1360" i="8" s="1"/>
  <c r="EPX1366" i="8" s="1"/>
  <c r="EPI1356" i="8"/>
  <c r="EPI1360" i="8" s="1"/>
  <c r="EPI1366" i="8" s="1"/>
  <c r="EPH1356" i="8"/>
  <c r="EPH1360" i="8" s="1"/>
  <c r="EPH1366" i="8" s="1"/>
  <c r="EOS1356" i="8"/>
  <c r="EOS1360" i="8" s="1"/>
  <c r="EOS1366" i="8" s="1"/>
  <c r="EOR1356" i="8"/>
  <c r="EOR1360" i="8" s="1"/>
  <c r="EOR1366" i="8" s="1"/>
  <c r="EOC1356" i="8"/>
  <c r="EOC1360" i="8" s="1"/>
  <c r="EOC1366" i="8" s="1"/>
  <c r="EOB1356" i="8"/>
  <c r="EOB1360" i="8" s="1"/>
  <c r="EOB1366" i="8" s="1"/>
  <c r="ENM1356" i="8"/>
  <c r="ENM1360" i="8" s="1"/>
  <c r="ENM1366" i="8" s="1"/>
  <c r="ENL1356" i="8"/>
  <c r="ENL1360" i="8" s="1"/>
  <c r="ENL1366" i="8" s="1"/>
  <c r="EMW1356" i="8"/>
  <c r="EMW1360" i="8" s="1"/>
  <c r="EMW1366" i="8" s="1"/>
  <c r="EMV1356" i="8"/>
  <c r="EMV1360" i="8" s="1"/>
  <c r="EMV1366" i="8" s="1"/>
  <c r="EMG1356" i="8"/>
  <c r="EMG1360" i="8" s="1"/>
  <c r="EMG1366" i="8" s="1"/>
  <c r="EMF1356" i="8"/>
  <c r="EMF1360" i="8" s="1"/>
  <c r="EMF1366" i="8" s="1"/>
  <c r="ELQ1356" i="8"/>
  <c r="ELQ1360" i="8" s="1"/>
  <c r="ELQ1366" i="8" s="1"/>
  <c r="ELP1356" i="8"/>
  <c r="ELP1360" i="8" s="1"/>
  <c r="ELP1366" i="8" s="1"/>
  <c r="ELA1356" i="8"/>
  <c r="ELA1360" i="8" s="1"/>
  <c r="ELA1366" i="8" s="1"/>
  <c r="EKZ1356" i="8"/>
  <c r="EKZ1360" i="8" s="1"/>
  <c r="EKZ1366" i="8" s="1"/>
  <c r="EKK1356" i="8"/>
  <c r="EKK1360" i="8" s="1"/>
  <c r="EKK1366" i="8" s="1"/>
  <c r="EKJ1356" i="8"/>
  <c r="EKJ1360" i="8" s="1"/>
  <c r="EKJ1366" i="8" s="1"/>
  <c r="EJU1356" i="8"/>
  <c r="EJU1360" i="8" s="1"/>
  <c r="EJU1366" i="8" s="1"/>
  <c r="EJT1356" i="8"/>
  <c r="EJT1360" i="8" s="1"/>
  <c r="EJT1366" i="8" s="1"/>
  <c r="EJE1356" i="8"/>
  <c r="EJE1360" i="8" s="1"/>
  <c r="EJE1366" i="8" s="1"/>
  <c r="EJD1356" i="8"/>
  <c r="EJD1360" i="8" s="1"/>
  <c r="EJD1366" i="8" s="1"/>
  <c r="EIO1356" i="8"/>
  <c r="EIO1360" i="8" s="1"/>
  <c r="EIO1366" i="8" s="1"/>
  <c r="EIN1356" i="8"/>
  <c r="EIN1360" i="8" s="1"/>
  <c r="EIN1366" i="8" s="1"/>
  <c r="EHY1356" i="8"/>
  <c r="EHY1360" i="8" s="1"/>
  <c r="EHY1366" i="8" s="1"/>
  <c r="EHX1356" i="8"/>
  <c r="EHX1360" i="8" s="1"/>
  <c r="EHX1366" i="8" s="1"/>
  <c r="EHI1356" i="8"/>
  <c r="EHI1360" i="8" s="1"/>
  <c r="EHI1366" i="8" s="1"/>
  <c r="EHH1356" i="8"/>
  <c r="EHH1360" i="8" s="1"/>
  <c r="EHH1366" i="8" s="1"/>
  <c r="EGS1356" i="8"/>
  <c r="EGS1360" i="8" s="1"/>
  <c r="EGS1366" i="8" s="1"/>
  <c r="EGR1356" i="8"/>
  <c r="EGR1360" i="8" s="1"/>
  <c r="EGR1366" i="8" s="1"/>
  <c r="EGC1356" i="8"/>
  <c r="EGC1360" i="8" s="1"/>
  <c r="EGC1366" i="8" s="1"/>
  <c r="EGB1356" i="8"/>
  <c r="EGB1360" i="8" s="1"/>
  <c r="EGB1366" i="8" s="1"/>
  <c r="EFM1356" i="8"/>
  <c r="EFM1360" i="8" s="1"/>
  <c r="EFM1366" i="8" s="1"/>
  <c r="EFL1356" i="8"/>
  <c r="EFL1360" i="8" s="1"/>
  <c r="EFL1366" i="8" s="1"/>
  <c r="EEW1356" i="8"/>
  <c r="EEW1360" i="8" s="1"/>
  <c r="EEW1366" i="8" s="1"/>
  <c r="EEV1356" i="8"/>
  <c r="EEV1360" i="8" s="1"/>
  <c r="EEV1366" i="8" s="1"/>
  <c r="EEG1356" i="8"/>
  <c r="EEG1360" i="8" s="1"/>
  <c r="EEG1366" i="8" s="1"/>
  <c r="EEF1356" i="8"/>
  <c r="EEF1360" i="8" s="1"/>
  <c r="EEF1366" i="8" s="1"/>
  <c r="EDQ1356" i="8"/>
  <c r="EDQ1360" i="8" s="1"/>
  <c r="EDQ1366" i="8" s="1"/>
  <c r="EDP1356" i="8"/>
  <c r="EDP1360" i="8" s="1"/>
  <c r="EDP1366" i="8" s="1"/>
  <c r="EDA1356" i="8"/>
  <c r="EDA1360" i="8" s="1"/>
  <c r="EDA1366" i="8" s="1"/>
  <c r="ECZ1356" i="8"/>
  <c r="ECZ1360" i="8" s="1"/>
  <c r="ECZ1366" i="8" s="1"/>
  <c r="ECK1356" i="8"/>
  <c r="ECK1360" i="8" s="1"/>
  <c r="ECK1366" i="8" s="1"/>
  <c r="ECJ1356" i="8"/>
  <c r="ECJ1360" i="8" s="1"/>
  <c r="ECJ1366" i="8" s="1"/>
  <c r="EBU1356" i="8"/>
  <c r="EBU1360" i="8" s="1"/>
  <c r="EBU1366" i="8" s="1"/>
  <c r="EBT1356" i="8"/>
  <c r="EBT1360" i="8" s="1"/>
  <c r="EBT1366" i="8" s="1"/>
  <c r="EBE1356" i="8"/>
  <c r="EBE1360" i="8" s="1"/>
  <c r="EBE1366" i="8" s="1"/>
  <c r="EBD1356" i="8"/>
  <c r="EBD1360" i="8" s="1"/>
  <c r="EBD1366" i="8" s="1"/>
  <c r="EAO1356" i="8"/>
  <c r="EAO1360" i="8" s="1"/>
  <c r="EAO1366" i="8" s="1"/>
  <c r="EAN1356" i="8"/>
  <c r="EAN1360" i="8" s="1"/>
  <c r="EAN1366" i="8" s="1"/>
  <c r="DZY1356" i="8"/>
  <c r="DZY1360" i="8" s="1"/>
  <c r="DZY1366" i="8" s="1"/>
  <c r="DZX1356" i="8"/>
  <c r="DZX1360" i="8" s="1"/>
  <c r="DZX1366" i="8" s="1"/>
  <c r="DZI1356" i="8"/>
  <c r="DZI1360" i="8" s="1"/>
  <c r="DZI1366" i="8" s="1"/>
  <c r="DZH1356" i="8"/>
  <c r="DZH1360" i="8" s="1"/>
  <c r="DZH1366" i="8" s="1"/>
  <c r="DYS1356" i="8"/>
  <c r="DYS1360" i="8" s="1"/>
  <c r="DYS1366" i="8" s="1"/>
  <c r="DYR1356" i="8"/>
  <c r="DYR1360" i="8" s="1"/>
  <c r="DYR1366" i="8" s="1"/>
  <c r="DYC1356" i="8"/>
  <c r="DYC1360" i="8" s="1"/>
  <c r="DYC1366" i="8" s="1"/>
  <c r="DYB1356" i="8"/>
  <c r="DYB1360" i="8" s="1"/>
  <c r="DYB1366" i="8" s="1"/>
  <c r="DXM1356" i="8"/>
  <c r="DXM1360" i="8" s="1"/>
  <c r="DXM1366" i="8" s="1"/>
  <c r="DXL1356" i="8"/>
  <c r="DXL1360" i="8" s="1"/>
  <c r="DXL1366" i="8" s="1"/>
  <c r="DWW1356" i="8"/>
  <c r="DWW1360" i="8" s="1"/>
  <c r="DWW1366" i="8" s="1"/>
  <c r="DWV1356" i="8"/>
  <c r="DWV1360" i="8" s="1"/>
  <c r="DWV1366" i="8" s="1"/>
  <c r="DWG1356" i="8"/>
  <c r="DWG1360" i="8" s="1"/>
  <c r="DWG1366" i="8" s="1"/>
  <c r="DWF1356" i="8"/>
  <c r="DWF1360" i="8" s="1"/>
  <c r="DWF1366" i="8" s="1"/>
  <c r="DVQ1356" i="8"/>
  <c r="DVQ1360" i="8" s="1"/>
  <c r="DVQ1366" i="8" s="1"/>
  <c r="DVP1356" i="8"/>
  <c r="DVP1360" i="8" s="1"/>
  <c r="DVP1366" i="8" s="1"/>
  <c r="DVA1356" i="8"/>
  <c r="DVA1360" i="8" s="1"/>
  <c r="DVA1366" i="8" s="1"/>
  <c r="DUZ1356" i="8"/>
  <c r="DUZ1360" i="8" s="1"/>
  <c r="DUZ1366" i="8" s="1"/>
  <c r="DUK1356" i="8"/>
  <c r="DUK1360" i="8" s="1"/>
  <c r="DUK1366" i="8" s="1"/>
  <c r="DUJ1356" i="8"/>
  <c r="DUJ1360" i="8" s="1"/>
  <c r="DUJ1366" i="8" s="1"/>
  <c r="DTU1356" i="8"/>
  <c r="DTU1360" i="8" s="1"/>
  <c r="DTU1366" i="8" s="1"/>
  <c r="DTT1356" i="8"/>
  <c r="DTT1360" i="8" s="1"/>
  <c r="DTT1366" i="8" s="1"/>
  <c r="DTE1356" i="8"/>
  <c r="DTE1360" i="8" s="1"/>
  <c r="DTE1366" i="8" s="1"/>
  <c r="DTD1356" i="8"/>
  <c r="DTD1360" i="8" s="1"/>
  <c r="DTD1366" i="8" s="1"/>
  <c r="DSO1356" i="8"/>
  <c r="DSO1360" i="8" s="1"/>
  <c r="DSO1366" i="8" s="1"/>
  <c r="DSN1356" i="8"/>
  <c r="DSN1360" i="8" s="1"/>
  <c r="DSN1366" i="8" s="1"/>
  <c r="DRY1356" i="8"/>
  <c r="DRY1360" i="8" s="1"/>
  <c r="DRY1366" i="8" s="1"/>
  <c r="DRX1356" i="8"/>
  <c r="DRX1360" i="8" s="1"/>
  <c r="DRX1366" i="8" s="1"/>
  <c r="DRI1356" i="8"/>
  <c r="DRI1360" i="8" s="1"/>
  <c r="DRI1366" i="8" s="1"/>
  <c r="DRH1356" i="8"/>
  <c r="DRH1360" i="8" s="1"/>
  <c r="DRH1366" i="8" s="1"/>
  <c r="DQS1356" i="8"/>
  <c r="DQS1360" i="8" s="1"/>
  <c r="DQS1366" i="8" s="1"/>
  <c r="DQR1356" i="8"/>
  <c r="DQR1360" i="8" s="1"/>
  <c r="DQR1366" i="8" s="1"/>
  <c r="DQC1356" i="8"/>
  <c r="DQC1360" i="8" s="1"/>
  <c r="DQC1366" i="8" s="1"/>
  <c r="DQB1356" i="8"/>
  <c r="DQB1360" i="8" s="1"/>
  <c r="DQB1366" i="8" s="1"/>
  <c r="DPM1356" i="8"/>
  <c r="DPM1360" i="8" s="1"/>
  <c r="DPM1366" i="8" s="1"/>
  <c r="DPL1356" i="8"/>
  <c r="DPL1360" i="8" s="1"/>
  <c r="DPL1366" i="8" s="1"/>
  <c r="DOW1356" i="8"/>
  <c r="DOW1360" i="8" s="1"/>
  <c r="DOW1366" i="8" s="1"/>
  <c r="DOV1356" i="8"/>
  <c r="DOV1360" i="8" s="1"/>
  <c r="DOV1366" i="8" s="1"/>
  <c r="DOG1356" i="8"/>
  <c r="DOG1360" i="8" s="1"/>
  <c r="DOG1366" i="8" s="1"/>
  <c r="DOF1356" i="8"/>
  <c r="DOF1360" i="8" s="1"/>
  <c r="DOF1366" i="8" s="1"/>
  <c r="DNQ1356" i="8"/>
  <c r="DNQ1360" i="8" s="1"/>
  <c r="DNQ1366" i="8" s="1"/>
  <c r="DNP1356" i="8"/>
  <c r="DNP1360" i="8" s="1"/>
  <c r="DNP1366" i="8" s="1"/>
  <c r="DNA1356" i="8"/>
  <c r="DNA1360" i="8" s="1"/>
  <c r="DNA1366" i="8" s="1"/>
  <c r="DMZ1356" i="8"/>
  <c r="DMZ1360" i="8" s="1"/>
  <c r="DMZ1366" i="8" s="1"/>
  <c r="DMK1356" i="8"/>
  <c r="DMK1360" i="8" s="1"/>
  <c r="DMK1366" i="8" s="1"/>
  <c r="DMJ1356" i="8"/>
  <c r="DMJ1360" i="8" s="1"/>
  <c r="DMJ1366" i="8" s="1"/>
  <c r="DLU1356" i="8"/>
  <c r="DLU1360" i="8" s="1"/>
  <c r="DLU1366" i="8" s="1"/>
  <c r="DLT1356" i="8"/>
  <c r="DLT1360" i="8" s="1"/>
  <c r="DLT1366" i="8" s="1"/>
  <c r="DLE1356" i="8"/>
  <c r="DLE1360" i="8" s="1"/>
  <c r="DLE1366" i="8" s="1"/>
  <c r="DLD1356" i="8"/>
  <c r="DLD1360" i="8" s="1"/>
  <c r="DLD1366" i="8" s="1"/>
  <c r="DKO1356" i="8"/>
  <c r="DKO1360" i="8" s="1"/>
  <c r="DKO1366" i="8" s="1"/>
  <c r="DKN1356" i="8"/>
  <c r="DKN1360" i="8" s="1"/>
  <c r="DKN1366" i="8" s="1"/>
  <c r="DJY1356" i="8"/>
  <c r="DJY1360" i="8" s="1"/>
  <c r="DJY1366" i="8" s="1"/>
  <c r="DJX1356" i="8"/>
  <c r="DJX1360" i="8" s="1"/>
  <c r="DJX1366" i="8" s="1"/>
  <c r="DJI1356" i="8"/>
  <c r="DJI1360" i="8" s="1"/>
  <c r="DJI1366" i="8" s="1"/>
  <c r="DJH1356" i="8"/>
  <c r="DJH1360" i="8" s="1"/>
  <c r="DJH1366" i="8" s="1"/>
  <c r="DIS1356" i="8"/>
  <c r="DIS1360" i="8" s="1"/>
  <c r="DIS1366" i="8" s="1"/>
  <c r="DIR1356" i="8"/>
  <c r="DIR1360" i="8" s="1"/>
  <c r="DIR1366" i="8" s="1"/>
  <c r="DIC1356" i="8"/>
  <c r="DIC1360" i="8" s="1"/>
  <c r="DIC1366" i="8" s="1"/>
  <c r="DIB1356" i="8"/>
  <c r="DIB1360" i="8" s="1"/>
  <c r="DIB1366" i="8" s="1"/>
  <c r="DHM1356" i="8"/>
  <c r="DHM1360" i="8" s="1"/>
  <c r="DHM1366" i="8" s="1"/>
  <c r="DHL1356" i="8"/>
  <c r="DHL1360" i="8" s="1"/>
  <c r="DHL1366" i="8" s="1"/>
  <c r="DGW1356" i="8"/>
  <c r="DGW1360" i="8" s="1"/>
  <c r="DGW1366" i="8" s="1"/>
  <c r="DGV1356" i="8"/>
  <c r="DGV1360" i="8" s="1"/>
  <c r="DGV1366" i="8" s="1"/>
  <c r="DGG1356" i="8"/>
  <c r="DGG1360" i="8" s="1"/>
  <c r="DGG1366" i="8" s="1"/>
  <c r="DGF1356" i="8"/>
  <c r="DGF1360" i="8" s="1"/>
  <c r="DGF1366" i="8" s="1"/>
  <c r="DFQ1356" i="8"/>
  <c r="DFQ1360" i="8" s="1"/>
  <c r="DFQ1366" i="8" s="1"/>
  <c r="DFP1356" i="8"/>
  <c r="DFP1360" i="8" s="1"/>
  <c r="DFP1366" i="8" s="1"/>
  <c r="DFA1356" i="8"/>
  <c r="DFA1360" i="8" s="1"/>
  <c r="DFA1366" i="8" s="1"/>
  <c r="DEZ1356" i="8"/>
  <c r="DEZ1360" i="8" s="1"/>
  <c r="DEZ1366" i="8" s="1"/>
  <c r="DEK1356" i="8"/>
  <c r="DEK1360" i="8" s="1"/>
  <c r="DEK1366" i="8" s="1"/>
  <c r="DEJ1356" i="8"/>
  <c r="DEJ1360" i="8" s="1"/>
  <c r="DEJ1366" i="8" s="1"/>
  <c r="DDU1356" i="8"/>
  <c r="DDU1360" i="8" s="1"/>
  <c r="DDU1366" i="8" s="1"/>
  <c r="DDT1356" i="8"/>
  <c r="DDT1360" i="8" s="1"/>
  <c r="DDT1366" i="8" s="1"/>
  <c r="DDE1356" i="8"/>
  <c r="DDE1360" i="8" s="1"/>
  <c r="DDE1366" i="8" s="1"/>
  <c r="DDD1356" i="8"/>
  <c r="DDD1360" i="8" s="1"/>
  <c r="DDD1366" i="8" s="1"/>
  <c r="DCO1356" i="8"/>
  <c r="DCO1360" i="8" s="1"/>
  <c r="DCO1366" i="8" s="1"/>
  <c r="DCN1356" i="8"/>
  <c r="DCN1360" i="8" s="1"/>
  <c r="DCN1366" i="8" s="1"/>
  <c r="DBY1356" i="8"/>
  <c r="DBY1360" i="8" s="1"/>
  <c r="DBY1366" i="8" s="1"/>
  <c r="DBX1356" i="8"/>
  <c r="DBX1360" i="8" s="1"/>
  <c r="DBX1366" i="8" s="1"/>
  <c r="DBI1356" i="8"/>
  <c r="DBI1360" i="8" s="1"/>
  <c r="DBI1366" i="8" s="1"/>
  <c r="DBH1356" i="8"/>
  <c r="DBH1360" i="8" s="1"/>
  <c r="DBH1366" i="8" s="1"/>
  <c r="DAS1356" i="8"/>
  <c r="DAS1360" i="8" s="1"/>
  <c r="DAS1366" i="8" s="1"/>
  <c r="DAR1356" i="8"/>
  <c r="DAR1360" i="8" s="1"/>
  <c r="DAR1366" i="8" s="1"/>
  <c r="DAC1356" i="8"/>
  <c r="DAC1360" i="8" s="1"/>
  <c r="DAC1366" i="8" s="1"/>
  <c r="DAB1356" i="8"/>
  <c r="DAB1360" i="8" s="1"/>
  <c r="DAB1366" i="8" s="1"/>
  <c r="CZM1356" i="8"/>
  <c r="CZM1360" i="8" s="1"/>
  <c r="CZM1366" i="8" s="1"/>
  <c r="CZL1356" i="8"/>
  <c r="CZL1360" i="8" s="1"/>
  <c r="CZL1366" i="8" s="1"/>
  <c r="CYW1356" i="8"/>
  <c r="CYW1360" i="8" s="1"/>
  <c r="CYW1366" i="8" s="1"/>
  <c r="CYV1356" i="8"/>
  <c r="CYV1360" i="8" s="1"/>
  <c r="CYV1366" i="8" s="1"/>
  <c r="CYG1356" i="8"/>
  <c r="CYG1360" i="8" s="1"/>
  <c r="CYG1366" i="8" s="1"/>
  <c r="CYF1356" i="8"/>
  <c r="CYF1360" i="8" s="1"/>
  <c r="CYF1366" i="8" s="1"/>
  <c r="CXQ1356" i="8"/>
  <c r="CXQ1360" i="8" s="1"/>
  <c r="CXQ1366" i="8" s="1"/>
  <c r="CXP1356" i="8"/>
  <c r="CXP1360" i="8" s="1"/>
  <c r="CXP1366" i="8" s="1"/>
  <c r="CXA1356" i="8"/>
  <c r="CXA1360" i="8" s="1"/>
  <c r="CXA1366" i="8" s="1"/>
  <c r="CWZ1356" i="8"/>
  <c r="CWZ1360" i="8" s="1"/>
  <c r="CWZ1366" i="8" s="1"/>
  <c r="CWK1356" i="8"/>
  <c r="CWK1360" i="8" s="1"/>
  <c r="CWK1366" i="8" s="1"/>
  <c r="CWJ1356" i="8"/>
  <c r="CWJ1360" i="8" s="1"/>
  <c r="CWJ1366" i="8" s="1"/>
  <c r="CVU1356" i="8"/>
  <c r="CVU1360" i="8" s="1"/>
  <c r="CVU1366" i="8" s="1"/>
  <c r="CVT1356" i="8"/>
  <c r="CVT1360" i="8" s="1"/>
  <c r="CVT1366" i="8" s="1"/>
  <c r="CVE1356" i="8"/>
  <c r="CVE1360" i="8" s="1"/>
  <c r="CVE1366" i="8" s="1"/>
  <c r="CVD1356" i="8"/>
  <c r="CVD1360" i="8" s="1"/>
  <c r="CVD1366" i="8" s="1"/>
  <c r="CUO1356" i="8"/>
  <c r="CUO1360" i="8" s="1"/>
  <c r="CUO1366" i="8" s="1"/>
  <c r="CUN1356" i="8"/>
  <c r="CUN1360" i="8" s="1"/>
  <c r="CUN1366" i="8" s="1"/>
  <c r="CTY1356" i="8"/>
  <c r="CTY1360" i="8" s="1"/>
  <c r="CTY1366" i="8" s="1"/>
  <c r="CTX1356" i="8"/>
  <c r="CTX1360" i="8" s="1"/>
  <c r="CTX1366" i="8" s="1"/>
  <c r="CTI1356" i="8"/>
  <c r="CTI1360" i="8" s="1"/>
  <c r="CTI1366" i="8" s="1"/>
  <c r="CTH1356" i="8"/>
  <c r="CTH1360" i="8" s="1"/>
  <c r="CTH1366" i="8" s="1"/>
  <c r="CSS1356" i="8"/>
  <c r="CSS1360" i="8" s="1"/>
  <c r="CSS1366" i="8" s="1"/>
  <c r="CSR1356" i="8"/>
  <c r="CSR1360" i="8" s="1"/>
  <c r="CSR1366" i="8" s="1"/>
  <c r="CSC1356" i="8"/>
  <c r="CSC1360" i="8" s="1"/>
  <c r="CSC1366" i="8" s="1"/>
  <c r="CSB1356" i="8"/>
  <c r="CSB1360" i="8" s="1"/>
  <c r="CSB1366" i="8" s="1"/>
  <c r="CRM1356" i="8"/>
  <c r="CRM1360" i="8" s="1"/>
  <c r="CRM1366" i="8" s="1"/>
  <c r="CRL1356" i="8"/>
  <c r="CRL1360" i="8" s="1"/>
  <c r="CRL1366" i="8" s="1"/>
  <c r="CQW1356" i="8"/>
  <c r="CQW1360" i="8" s="1"/>
  <c r="CQW1366" i="8" s="1"/>
  <c r="CQV1356" i="8"/>
  <c r="CQV1360" i="8" s="1"/>
  <c r="CQV1366" i="8" s="1"/>
  <c r="CQG1356" i="8"/>
  <c r="CQG1360" i="8" s="1"/>
  <c r="CQG1366" i="8" s="1"/>
  <c r="CQF1356" i="8"/>
  <c r="CQF1360" i="8" s="1"/>
  <c r="CQF1366" i="8" s="1"/>
  <c r="CPQ1356" i="8"/>
  <c r="CPQ1360" i="8" s="1"/>
  <c r="CPQ1366" i="8" s="1"/>
  <c r="CPP1356" i="8"/>
  <c r="CPP1360" i="8" s="1"/>
  <c r="CPP1366" i="8" s="1"/>
  <c r="CPA1356" i="8"/>
  <c r="CPA1360" i="8" s="1"/>
  <c r="CPA1366" i="8" s="1"/>
  <c r="COZ1356" i="8"/>
  <c r="COZ1360" i="8" s="1"/>
  <c r="COZ1366" i="8" s="1"/>
  <c r="COK1356" i="8"/>
  <c r="COK1360" i="8" s="1"/>
  <c r="COK1366" i="8" s="1"/>
  <c r="COJ1356" i="8"/>
  <c r="COJ1360" i="8" s="1"/>
  <c r="COJ1366" i="8" s="1"/>
  <c r="CNU1356" i="8"/>
  <c r="CNU1360" i="8" s="1"/>
  <c r="CNU1366" i="8" s="1"/>
  <c r="CNT1356" i="8"/>
  <c r="CNT1360" i="8" s="1"/>
  <c r="CNT1366" i="8" s="1"/>
  <c r="CNE1356" i="8"/>
  <c r="CNE1360" i="8" s="1"/>
  <c r="CNE1366" i="8" s="1"/>
  <c r="CND1356" i="8"/>
  <c r="CND1360" i="8" s="1"/>
  <c r="CND1366" i="8" s="1"/>
  <c r="CMO1356" i="8"/>
  <c r="CMO1360" i="8" s="1"/>
  <c r="CMO1366" i="8" s="1"/>
  <c r="CMN1356" i="8"/>
  <c r="CMN1360" i="8" s="1"/>
  <c r="CMN1366" i="8" s="1"/>
  <c r="CLY1356" i="8"/>
  <c r="CLY1360" i="8" s="1"/>
  <c r="CLY1366" i="8" s="1"/>
  <c r="CLX1356" i="8"/>
  <c r="CLX1360" i="8" s="1"/>
  <c r="CLX1366" i="8" s="1"/>
  <c r="CLI1356" i="8"/>
  <c r="CLI1360" i="8" s="1"/>
  <c r="CLI1366" i="8" s="1"/>
  <c r="CLH1356" i="8"/>
  <c r="CLH1360" i="8" s="1"/>
  <c r="CLH1366" i="8" s="1"/>
  <c r="CKS1356" i="8"/>
  <c r="CKS1360" i="8" s="1"/>
  <c r="CKS1366" i="8" s="1"/>
  <c r="CKR1356" i="8"/>
  <c r="CKR1360" i="8" s="1"/>
  <c r="CKR1366" i="8" s="1"/>
  <c r="CKC1356" i="8"/>
  <c r="CKC1360" i="8" s="1"/>
  <c r="CKC1366" i="8" s="1"/>
  <c r="CKB1356" i="8"/>
  <c r="CKB1360" i="8" s="1"/>
  <c r="CKB1366" i="8" s="1"/>
  <c r="CJM1356" i="8"/>
  <c r="CJM1360" i="8" s="1"/>
  <c r="CJM1366" i="8" s="1"/>
  <c r="CJL1356" i="8"/>
  <c r="CJL1360" i="8" s="1"/>
  <c r="CJL1366" i="8" s="1"/>
  <c r="CIW1356" i="8"/>
  <c r="CIW1360" i="8" s="1"/>
  <c r="CIW1366" i="8" s="1"/>
  <c r="CIV1356" i="8"/>
  <c r="CIV1360" i="8" s="1"/>
  <c r="CIV1366" i="8" s="1"/>
  <c r="CIG1356" i="8"/>
  <c r="CIG1360" i="8" s="1"/>
  <c r="CIG1366" i="8" s="1"/>
  <c r="CIF1356" i="8"/>
  <c r="CIF1360" i="8" s="1"/>
  <c r="CIF1366" i="8" s="1"/>
  <c r="CHQ1356" i="8"/>
  <c r="CHQ1360" i="8" s="1"/>
  <c r="CHQ1366" i="8" s="1"/>
  <c r="CHP1356" i="8"/>
  <c r="CHP1360" i="8" s="1"/>
  <c r="CHP1366" i="8" s="1"/>
  <c r="CHA1356" i="8"/>
  <c r="CHA1360" i="8" s="1"/>
  <c r="CHA1366" i="8" s="1"/>
  <c r="CGZ1356" i="8"/>
  <c r="CGZ1360" i="8" s="1"/>
  <c r="CGZ1366" i="8" s="1"/>
  <c r="CGK1356" i="8"/>
  <c r="CGK1360" i="8" s="1"/>
  <c r="CGK1366" i="8" s="1"/>
  <c r="CGJ1356" i="8"/>
  <c r="CGJ1360" i="8" s="1"/>
  <c r="CGJ1366" i="8" s="1"/>
  <c r="CFU1356" i="8"/>
  <c r="CFU1360" i="8" s="1"/>
  <c r="CFU1366" i="8" s="1"/>
  <c r="CFT1356" i="8"/>
  <c r="CFT1360" i="8" s="1"/>
  <c r="CFT1366" i="8" s="1"/>
  <c r="CFE1356" i="8"/>
  <c r="CFE1360" i="8" s="1"/>
  <c r="CFE1366" i="8" s="1"/>
  <c r="CFD1356" i="8"/>
  <c r="CFD1360" i="8" s="1"/>
  <c r="CFD1366" i="8" s="1"/>
  <c r="CEO1356" i="8"/>
  <c r="CEO1360" i="8" s="1"/>
  <c r="CEO1366" i="8" s="1"/>
  <c r="CEN1356" i="8"/>
  <c r="CEN1360" i="8" s="1"/>
  <c r="CEN1366" i="8" s="1"/>
  <c r="CDY1356" i="8"/>
  <c r="CDY1360" i="8" s="1"/>
  <c r="CDY1366" i="8" s="1"/>
  <c r="CDX1356" i="8"/>
  <c r="CDX1360" i="8" s="1"/>
  <c r="CDX1366" i="8" s="1"/>
  <c r="CDI1356" i="8"/>
  <c r="CDI1360" i="8" s="1"/>
  <c r="CDI1366" i="8" s="1"/>
  <c r="CDH1356" i="8"/>
  <c r="CDH1360" i="8" s="1"/>
  <c r="CDH1366" i="8" s="1"/>
  <c r="CCS1356" i="8"/>
  <c r="CCS1360" i="8" s="1"/>
  <c r="CCS1366" i="8" s="1"/>
  <c r="CCR1356" i="8"/>
  <c r="CCR1360" i="8" s="1"/>
  <c r="CCR1366" i="8" s="1"/>
  <c r="CCC1356" i="8"/>
  <c r="CCC1360" i="8" s="1"/>
  <c r="CCC1366" i="8" s="1"/>
  <c r="CCB1356" i="8"/>
  <c r="CCB1360" i="8" s="1"/>
  <c r="CCB1366" i="8" s="1"/>
  <c r="CBM1356" i="8"/>
  <c r="CBM1360" i="8" s="1"/>
  <c r="CBM1366" i="8" s="1"/>
  <c r="CBL1356" i="8"/>
  <c r="CBL1360" i="8" s="1"/>
  <c r="CBL1366" i="8" s="1"/>
  <c r="CAW1356" i="8"/>
  <c r="CAW1360" i="8" s="1"/>
  <c r="CAW1366" i="8" s="1"/>
  <c r="CAV1356" i="8"/>
  <c r="CAV1360" i="8" s="1"/>
  <c r="CAV1366" i="8" s="1"/>
  <c r="CAG1356" i="8"/>
  <c r="CAG1360" i="8" s="1"/>
  <c r="CAG1366" i="8" s="1"/>
  <c r="CAF1356" i="8"/>
  <c r="CAF1360" i="8" s="1"/>
  <c r="CAF1366" i="8" s="1"/>
  <c r="BZQ1356" i="8"/>
  <c r="BZQ1360" i="8" s="1"/>
  <c r="BZQ1366" i="8" s="1"/>
  <c r="BZP1356" i="8"/>
  <c r="BZP1360" i="8" s="1"/>
  <c r="BZP1366" i="8" s="1"/>
  <c r="BZA1356" i="8"/>
  <c r="BZA1360" i="8" s="1"/>
  <c r="BZA1366" i="8" s="1"/>
  <c r="BYZ1356" i="8"/>
  <c r="BYZ1360" i="8" s="1"/>
  <c r="BYZ1366" i="8" s="1"/>
  <c r="BYK1356" i="8"/>
  <c r="BYK1360" i="8" s="1"/>
  <c r="BYK1366" i="8" s="1"/>
  <c r="BYJ1356" i="8"/>
  <c r="BYJ1360" i="8" s="1"/>
  <c r="BYJ1366" i="8" s="1"/>
  <c r="BXU1356" i="8"/>
  <c r="BXU1360" i="8" s="1"/>
  <c r="BXU1366" i="8" s="1"/>
  <c r="BXT1356" i="8"/>
  <c r="BXT1360" i="8" s="1"/>
  <c r="BXT1366" i="8" s="1"/>
  <c r="BXE1356" i="8"/>
  <c r="BXE1360" i="8" s="1"/>
  <c r="BXE1366" i="8" s="1"/>
  <c r="BXD1356" i="8"/>
  <c r="BXD1360" i="8" s="1"/>
  <c r="BXD1366" i="8" s="1"/>
  <c r="BWO1356" i="8"/>
  <c r="BWO1360" i="8" s="1"/>
  <c r="BWO1366" i="8" s="1"/>
  <c r="BWN1356" i="8"/>
  <c r="BWN1360" i="8" s="1"/>
  <c r="BWN1366" i="8" s="1"/>
  <c r="BVY1356" i="8"/>
  <c r="BVY1360" i="8" s="1"/>
  <c r="BVY1366" i="8" s="1"/>
  <c r="BVX1356" i="8"/>
  <c r="BVX1360" i="8" s="1"/>
  <c r="BVX1366" i="8" s="1"/>
  <c r="BVI1356" i="8"/>
  <c r="BVI1360" i="8" s="1"/>
  <c r="BVI1366" i="8" s="1"/>
  <c r="BVH1356" i="8"/>
  <c r="BVH1360" i="8" s="1"/>
  <c r="BVH1366" i="8" s="1"/>
  <c r="BUS1356" i="8"/>
  <c r="BUS1360" i="8" s="1"/>
  <c r="BUS1366" i="8" s="1"/>
  <c r="BUR1356" i="8"/>
  <c r="BUR1360" i="8" s="1"/>
  <c r="BUR1366" i="8" s="1"/>
  <c r="BUC1356" i="8"/>
  <c r="BUC1360" i="8" s="1"/>
  <c r="BUC1366" i="8" s="1"/>
  <c r="BUB1356" i="8"/>
  <c r="BUB1360" i="8" s="1"/>
  <c r="BUB1366" i="8" s="1"/>
  <c r="BTM1356" i="8"/>
  <c r="BTM1360" i="8" s="1"/>
  <c r="BTM1366" i="8" s="1"/>
  <c r="BTL1356" i="8"/>
  <c r="BTL1360" i="8" s="1"/>
  <c r="BTL1366" i="8" s="1"/>
  <c r="BSW1356" i="8"/>
  <c r="BSW1360" i="8" s="1"/>
  <c r="BSW1366" i="8" s="1"/>
  <c r="BSV1356" i="8"/>
  <c r="BSV1360" i="8" s="1"/>
  <c r="BSV1366" i="8" s="1"/>
  <c r="BSG1356" i="8"/>
  <c r="BSG1360" i="8" s="1"/>
  <c r="BSG1366" i="8" s="1"/>
  <c r="BSF1356" i="8"/>
  <c r="BSF1360" i="8" s="1"/>
  <c r="BSF1366" i="8" s="1"/>
  <c r="BRQ1356" i="8"/>
  <c r="BRQ1360" i="8" s="1"/>
  <c r="BRQ1366" i="8" s="1"/>
  <c r="BRP1356" i="8"/>
  <c r="BRP1360" i="8" s="1"/>
  <c r="BRP1366" i="8" s="1"/>
  <c r="BRA1356" i="8"/>
  <c r="BRA1360" i="8" s="1"/>
  <c r="BRA1366" i="8" s="1"/>
  <c r="BQZ1356" i="8"/>
  <c r="BQZ1360" i="8" s="1"/>
  <c r="BQZ1366" i="8" s="1"/>
  <c r="BQK1356" i="8"/>
  <c r="BQK1360" i="8" s="1"/>
  <c r="BQK1366" i="8" s="1"/>
  <c r="BQJ1356" i="8"/>
  <c r="BQJ1360" i="8" s="1"/>
  <c r="BQJ1366" i="8" s="1"/>
  <c r="BPU1356" i="8"/>
  <c r="BPU1360" i="8" s="1"/>
  <c r="BPU1366" i="8" s="1"/>
  <c r="BPT1356" i="8"/>
  <c r="BPT1360" i="8" s="1"/>
  <c r="BPT1366" i="8" s="1"/>
  <c r="BPE1356" i="8"/>
  <c r="BPE1360" i="8" s="1"/>
  <c r="BPE1366" i="8" s="1"/>
  <c r="BPD1356" i="8"/>
  <c r="BPD1360" i="8" s="1"/>
  <c r="BPD1366" i="8" s="1"/>
  <c r="BOO1356" i="8"/>
  <c r="BOO1360" i="8" s="1"/>
  <c r="BOO1366" i="8" s="1"/>
  <c r="BON1356" i="8"/>
  <c r="BON1360" i="8" s="1"/>
  <c r="BON1366" i="8" s="1"/>
  <c r="BNY1356" i="8"/>
  <c r="BNY1360" i="8" s="1"/>
  <c r="BNY1366" i="8" s="1"/>
  <c r="BNX1356" i="8"/>
  <c r="BNX1360" i="8" s="1"/>
  <c r="BNX1366" i="8" s="1"/>
  <c r="BNI1356" i="8"/>
  <c r="BNI1360" i="8" s="1"/>
  <c r="BNI1366" i="8" s="1"/>
  <c r="BNH1356" i="8"/>
  <c r="BNH1360" i="8" s="1"/>
  <c r="BNH1366" i="8" s="1"/>
  <c r="BMS1356" i="8"/>
  <c r="BMS1360" i="8" s="1"/>
  <c r="BMS1366" i="8" s="1"/>
  <c r="BMR1356" i="8"/>
  <c r="BMR1360" i="8" s="1"/>
  <c r="BMR1366" i="8" s="1"/>
  <c r="BMC1356" i="8"/>
  <c r="BMC1360" i="8" s="1"/>
  <c r="BMC1366" i="8" s="1"/>
  <c r="BMB1356" i="8"/>
  <c r="BMB1360" i="8" s="1"/>
  <c r="BMB1366" i="8" s="1"/>
  <c r="BLM1356" i="8"/>
  <c r="BLM1360" i="8" s="1"/>
  <c r="BLM1366" i="8" s="1"/>
  <c r="BLL1356" i="8"/>
  <c r="BLL1360" i="8" s="1"/>
  <c r="BLL1366" i="8" s="1"/>
  <c r="BKW1356" i="8"/>
  <c r="BKW1360" i="8" s="1"/>
  <c r="BKW1366" i="8" s="1"/>
  <c r="BKV1356" i="8"/>
  <c r="BKV1360" i="8" s="1"/>
  <c r="BKV1366" i="8" s="1"/>
  <c r="BKG1356" i="8"/>
  <c r="BKG1360" i="8" s="1"/>
  <c r="BKG1366" i="8" s="1"/>
  <c r="BKF1356" i="8"/>
  <c r="BKF1360" i="8" s="1"/>
  <c r="BKF1366" i="8" s="1"/>
  <c r="BJQ1356" i="8"/>
  <c r="BJQ1360" i="8" s="1"/>
  <c r="BJQ1366" i="8" s="1"/>
  <c r="BJP1356" i="8"/>
  <c r="BJP1360" i="8" s="1"/>
  <c r="BJP1366" i="8" s="1"/>
  <c r="BJA1356" i="8"/>
  <c r="BJA1360" i="8" s="1"/>
  <c r="BJA1366" i="8" s="1"/>
  <c r="BIZ1356" i="8"/>
  <c r="BIZ1360" i="8" s="1"/>
  <c r="BIZ1366" i="8" s="1"/>
  <c r="BIK1356" i="8"/>
  <c r="BIK1360" i="8" s="1"/>
  <c r="BIK1366" i="8" s="1"/>
  <c r="BIJ1356" i="8"/>
  <c r="BIJ1360" i="8" s="1"/>
  <c r="BIJ1366" i="8" s="1"/>
  <c r="BHU1356" i="8"/>
  <c r="BHU1360" i="8" s="1"/>
  <c r="BHU1366" i="8" s="1"/>
  <c r="BHT1356" i="8"/>
  <c r="BHT1360" i="8" s="1"/>
  <c r="BHT1366" i="8" s="1"/>
  <c r="BHE1356" i="8"/>
  <c r="BHE1360" i="8" s="1"/>
  <c r="BHE1366" i="8" s="1"/>
  <c r="BHD1356" i="8"/>
  <c r="BHD1360" i="8" s="1"/>
  <c r="BHD1366" i="8" s="1"/>
  <c r="BGO1356" i="8"/>
  <c r="BGO1360" i="8" s="1"/>
  <c r="BGO1366" i="8" s="1"/>
  <c r="BGN1356" i="8"/>
  <c r="BGN1360" i="8" s="1"/>
  <c r="BGN1366" i="8" s="1"/>
  <c r="BFY1356" i="8"/>
  <c r="BFY1360" i="8" s="1"/>
  <c r="BFY1366" i="8" s="1"/>
  <c r="BFX1356" i="8"/>
  <c r="BFX1360" i="8" s="1"/>
  <c r="BFX1366" i="8" s="1"/>
  <c r="BFI1356" i="8"/>
  <c r="BFI1360" i="8" s="1"/>
  <c r="BFI1366" i="8" s="1"/>
  <c r="BFH1356" i="8"/>
  <c r="BFH1360" i="8" s="1"/>
  <c r="BFH1366" i="8" s="1"/>
  <c r="BES1356" i="8"/>
  <c r="BES1360" i="8" s="1"/>
  <c r="BES1366" i="8" s="1"/>
  <c r="BER1356" i="8"/>
  <c r="BER1360" i="8" s="1"/>
  <c r="BER1366" i="8" s="1"/>
  <c r="BEC1356" i="8"/>
  <c r="BEC1360" i="8" s="1"/>
  <c r="BEC1366" i="8" s="1"/>
  <c r="BEB1356" i="8"/>
  <c r="BEB1360" i="8" s="1"/>
  <c r="BEB1366" i="8" s="1"/>
  <c r="BDM1356" i="8"/>
  <c r="BDM1360" i="8" s="1"/>
  <c r="BDM1366" i="8" s="1"/>
  <c r="BDL1356" i="8"/>
  <c r="BDL1360" i="8" s="1"/>
  <c r="BDL1366" i="8" s="1"/>
  <c r="BCW1356" i="8"/>
  <c r="BCW1360" i="8" s="1"/>
  <c r="BCW1366" i="8" s="1"/>
  <c r="BCV1356" i="8"/>
  <c r="BCV1360" i="8" s="1"/>
  <c r="BCV1366" i="8" s="1"/>
  <c r="BCG1356" i="8"/>
  <c r="BCG1360" i="8" s="1"/>
  <c r="BCG1366" i="8" s="1"/>
  <c r="BCF1356" i="8"/>
  <c r="BCF1360" i="8" s="1"/>
  <c r="BCF1366" i="8" s="1"/>
  <c r="BBQ1356" i="8"/>
  <c r="BBQ1360" i="8" s="1"/>
  <c r="BBQ1366" i="8" s="1"/>
  <c r="BBP1356" i="8"/>
  <c r="BBP1360" i="8" s="1"/>
  <c r="BBP1366" i="8" s="1"/>
  <c r="BBA1356" i="8"/>
  <c r="BBA1360" i="8" s="1"/>
  <c r="BBA1366" i="8" s="1"/>
  <c r="BAZ1356" i="8"/>
  <c r="BAZ1360" i="8" s="1"/>
  <c r="BAZ1366" i="8" s="1"/>
  <c r="BAK1356" i="8"/>
  <c r="BAK1360" i="8" s="1"/>
  <c r="BAK1366" i="8" s="1"/>
  <c r="BAJ1356" i="8"/>
  <c r="BAJ1360" i="8" s="1"/>
  <c r="BAJ1366" i="8" s="1"/>
  <c r="AZU1356" i="8"/>
  <c r="AZU1360" i="8" s="1"/>
  <c r="AZU1366" i="8" s="1"/>
  <c r="AZT1356" i="8"/>
  <c r="AZT1360" i="8" s="1"/>
  <c r="AZT1366" i="8" s="1"/>
  <c r="AZE1356" i="8"/>
  <c r="AZE1360" i="8" s="1"/>
  <c r="AZE1366" i="8" s="1"/>
  <c r="AZD1356" i="8"/>
  <c r="AZD1360" i="8" s="1"/>
  <c r="AZD1366" i="8" s="1"/>
  <c r="AYO1356" i="8"/>
  <c r="AYO1360" i="8" s="1"/>
  <c r="AYO1366" i="8" s="1"/>
  <c r="AYN1356" i="8"/>
  <c r="AYN1360" i="8" s="1"/>
  <c r="AYN1366" i="8" s="1"/>
  <c r="AXY1356" i="8"/>
  <c r="AXY1360" i="8" s="1"/>
  <c r="AXY1366" i="8" s="1"/>
  <c r="AXX1356" i="8"/>
  <c r="AXX1360" i="8" s="1"/>
  <c r="AXX1366" i="8" s="1"/>
  <c r="AXI1356" i="8"/>
  <c r="AXI1360" i="8" s="1"/>
  <c r="AXI1366" i="8" s="1"/>
  <c r="AXH1356" i="8"/>
  <c r="AXH1360" i="8" s="1"/>
  <c r="AXH1366" i="8" s="1"/>
  <c r="AWS1356" i="8"/>
  <c r="AWS1360" i="8" s="1"/>
  <c r="AWS1366" i="8" s="1"/>
  <c r="AWR1356" i="8"/>
  <c r="AWR1360" i="8" s="1"/>
  <c r="AWR1366" i="8" s="1"/>
  <c r="AWC1356" i="8"/>
  <c r="AWC1360" i="8" s="1"/>
  <c r="AWC1366" i="8" s="1"/>
  <c r="AWB1356" i="8"/>
  <c r="AWB1360" i="8" s="1"/>
  <c r="AWB1366" i="8" s="1"/>
  <c r="AVM1356" i="8"/>
  <c r="AVM1360" i="8" s="1"/>
  <c r="AVM1366" i="8" s="1"/>
  <c r="AVL1356" i="8"/>
  <c r="AVL1360" i="8" s="1"/>
  <c r="AVL1366" i="8" s="1"/>
  <c r="AUW1356" i="8"/>
  <c r="AUW1360" i="8" s="1"/>
  <c r="AUW1366" i="8" s="1"/>
  <c r="AUV1356" i="8"/>
  <c r="AUV1360" i="8" s="1"/>
  <c r="AUV1366" i="8" s="1"/>
  <c r="AUG1356" i="8"/>
  <c r="AUG1360" i="8" s="1"/>
  <c r="AUG1366" i="8" s="1"/>
  <c r="AUF1356" i="8"/>
  <c r="AUF1360" i="8" s="1"/>
  <c r="AUF1366" i="8" s="1"/>
  <c r="ATQ1356" i="8"/>
  <c r="ATQ1360" i="8" s="1"/>
  <c r="ATQ1366" i="8" s="1"/>
  <c r="ATP1356" i="8"/>
  <c r="ATP1360" i="8" s="1"/>
  <c r="ATP1366" i="8" s="1"/>
  <c r="ATA1356" i="8"/>
  <c r="ATA1360" i="8" s="1"/>
  <c r="ATA1366" i="8" s="1"/>
  <c r="ASZ1356" i="8"/>
  <c r="ASZ1360" i="8" s="1"/>
  <c r="ASZ1366" i="8" s="1"/>
  <c r="ASK1356" i="8"/>
  <c r="ASK1360" i="8" s="1"/>
  <c r="ASK1366" i="8" s="1"/>
  <c r="ASJ1356" i="8"/>
  <c r="ASJ1360" i="8" s="1"/>
  <c r="ASJ1366" i="8" s="1"/>
  <c r="ARU1356" i="8"/>
  <c r="ARU1360" i="8" s="1"/>
  <c r="ARU1366" i="8" s="1"/>
  <c r="ART1356" i="8"/>
  <c r="ART1360" i="8" s="1"/>
  <c r="ART1366" i="8" s="1"/>
  <c r="ARE1356" i="8"/>
  <c r="ARE1360" i="8" s="1"/>
  <c r="ARE1366" i="8" s="1"/>
  <c r="ARD1356" i="8"/>
  <c r="ARD1360" i="8" s="1"/>
  <c r="ARD1366" i="8" s="1"/>
  <c r="AQO1356" i="8"/>
  <c r="AQO1360" i="8" s="1"/>
  <c r="AQO1366" i="8" s="1"/>
  <c r="AQN1356" i="8"/>
  <c r="AQN1360" i="8" s="1"/>
  <c r="AQN1366" i="8" s="1"/>
  <c r="APY1356" i="8"/>
  <c r="APY1360" i="8" s="1"/>
  <c r="APY1366" i="8" s="1"/>
  <c r="APX1356" i="8"/>
  <c r="APX1360" i="8" s="1"/>
  <c r="APX1366" i="8" s="1"/>
  <c r="API1356" i="8"/>
  <c r="API1360" i="8" s="1"/>
  <c r="API1366" i="8" s="1"/>
  <c r="APH1356" i="8"/>
  <c r="APH1360" i="8" s="1"/>
  <c r="APH1366" i="8" s="1"/>
  <c r="AOS1356" i="8"/>
  <c r="AOS1360" i="8" s="1"/>
  <c r="AOS1366" i="8" s="1"/>
  <c r="AOR1356" i="8"/>
  <c r="AOR1360" i="8" s="1"/>
  <c r="AOR1366" i="8" s="1"/>
  <c r="AOC1356" i="8"/>
  <c r="AOC1360" i="8" s="1"/>
  <c r="AOC1366" i="8" s="1"/>
  <c r="AOB1356" i="8"/>
  <c r="AOB1360" i="8" s="1"/>
  <c r="AOB1366" i="8" s="1"/>
  <c r="ANM1356" i="8"/>
  <c r="ANM1360" i="8" s="1"/>
  <c r="ANM1366" i="8" s="1"/>
  <c r="ANL1356" i="8"/>
  <c r="ANL1360" i="8" s="1"/>
  <c r="ANL1366" i="8" s="1"/>
  <c r="AMW1356" i="8"/>
  <c r="AMW1360" i="8" s="1"/>
  <c r="AMW1366" i="8" s="1"/>
  <c r="AMV1356" i="8"/>
  <c r="AMV1360" i="8" s="1"/>
  <c r="AMV1366" i="8" s="1"/>
  <c r="AMG1356" i="8"/>
  <c r="AMG1360" i="8" s="1"/>
  <c r="AMG1366" i="8" s="1"/>
  <c r="AMF1356" i="8"/>
  <c r="AMF1360" i="8" s="1"/>
  <c r="AMF1366" i="8" s="1"/>
  <c r="ALQ1356" i="8"/>
  <c r="ALQ1360" i="8" s="1"/>
  <c r="ALQ1366" i="8" s="1"/>
  <c r="ALP1356" i="8"/>
  <c r="ALP1360" i="8" s="1"/>
  <c r="ALP1366" i="8" s="1"/>
  <c r="ALA1356" i="8"/>
  <c r="ALA1360" i="8" s="1"/>
  <c r="ALA1366" i="8" s="1"/>
  <c r="AKZ1356" i="8"/>
  <c r="AKZ1360" i="8" s="1"/>
  <c r="AKZ1366" i="8" s="1"/>
  <c r="AKK1356" i="8"/>
  <c r="AKK1360" i="8" s="1"/>
  <c r="AKK1366" i="8" s="1"/>
  <c r="AKJ1356" i="8"/>
  <c r="AKJ1360" i="8" s="1"/>
  <c r="AKJ1366" i="8" s="1"/>
  <c r="AJU1356" i="8"/>
  <c r="AJU1360" i="8" s="1"/>
  <c r="AJU1366" i="8" s="1"/>
  <c r="AJT1356" i="8"/>
  <c r="AJT1360" i="8" s="1"/>
  <c r="AJT1366" i="8" s="1"/>
  <c r="AJE1356" i="8"/>
  <c r="AJE1360" i="8" s="1"/>
  <c r="AJE1366" i="8" s="1"/>
  <c r="AJD1356" i="8"/>
  <c r="AJD1360" i="8" s="1"/>
  <c r="AJD1366" i="8" s="1"/>
  <c r="AIO1356" i="8"/>
  <c r="AIO1360" i="8" s="1"/>
  <c r="AIO1366" i="8" s="1"/>
  <c r="AIN1356" i="8"/>
  <c r="AIN1360" i="8" s="1"/>
  <c r="AIN1366" i="8" s="1"/>
  <c r="AHY1356" i="8"/>
  <c r="AHY1360" i="8" s="1"/>
  <c r="AHY1366" i="8" s="1"/>
  <c r="AHX1356" i="8"/>
  <c r="AHX1360" i="8" s="1"/>
  <c r="AHX1366" i="8" s="1"/>
  <c r="AHI1356" i="8"/>
  <c r="AHI1360" i="8" s="1"/>
  <c r="AHI1366" i="8" s="1"/>
  <c r="AHH1356" i="8"/>
  <c r="AHH1360" i="8" s="1"/>
  <c r="AHH1366" i="8" s="1"/>
  <c r="AGS1356" i="8"/>
  <c r="AGS1360" i="8" s="1"/>
  <c r="AGS1366" i="8" s="1"/>
  <c r="AGR1356" i="8"/>
  <c r="AGR1360" i="8" s="1"/>
  <c r="AGR1366" i="8" s="1"/>
  <c r="AGC1356" i="8"/>
  <c r="AGC1360" i="8" s="1"/>
  <c r="AGC1366" i="8" s="1"/>
  <c r="AGB1356" i="8"/>
  <c r="AGB1360" i="8" s="1"/>
  <c r="AGB1366" i="8" s="1"/>
  <c r="AFM1356" i="8"/>
  <c r="AFM1360" i="8" s="1"/>
  <c r="AFM1366" i="8" s="1"/>
  <c r="AFL1356" i="8"/>
  <c r="AFL1360" i="8" s="1"/>
  <c r="AFL1366" i="8" s="1"/>
  <c r="AEW1356" i="8"/>
  <c r="AEW1360" i="8" s="1"/>
  <c r="AEW1366" i="8" s="1"/>
  <c r="AEV1356" i="8"/>
  <c r="AEV1360" i="8" s="1"/>
  <c r="AEV1366" i="8" s="1"/>
  <c r="AEG1356" i="8"/>
  <c r="AEG1360" i="8" s="1"/>
  <c r="AEG1366" i="8" s="1"/>
  <c r="AEF1356" i="8"/>
  <c r="AEF1360" i="8" s="1"/>
  <c r="AEF1366" i="8" s="1"/>
  <c r="ADQ1356" i="8"/>
  <c r="ADQ1360" i="8" s="1"/>
  <c r="ADQ1366" i="8" s="1"/>
  <c r="ADP1356" i="8"/>
  <c r="ADP1360" i="8" s="1"/>
  <c r="ADP1366" i="8" s="1"/>
  <c r="ADA1356" i="8"/>
  <c r="ADA1360" i="8" s="1"/>
  <c r="ADA1366" i="8" s="1"/>
  <c r="ACZ1356" i="8"/>
  <c r="ACZ1360" i="8" s="1"/>
  <c r="ACZ1366" i="8" s="1"/>
  <c r="ACK1356" i="8"/>
  <c r="ACK1360" i="8" s="1"/>
  <c r="ACK1366" i="8" s="1"/>
  <c r="ACJ1356" i="8"/>
  <c r="ACJ1360" i="8" s="1"/>
  <c r="ACJ1366" i="8" s="1"/>
  <c r="ABU1356" i="8"/>
  <c r="ABU1360" i="8" s="1"/>
  <c r="ABU1366" i="8" s="1"/>
  <c r="ABT1356" i="8"/>
  <c r="ABT1360" i="8" s="1"/>
  <c r="ABT1366" i="8" s="1"/>
  <c r="ABE1356" i="8"/>
  <c r="ABE1360" i="8" s="1"/>
  <c r="ABE1366" i="8" s="1"/>
  <c r="ABD1356" i="8"/>
  <c r="ABD1360" i="8" s="1"/>
  <c r="ABD1366" i="8" s="1"/>
  <c r="AAO1356" i="8"/>
  <c r="AAO1360" i="8" s="1"/>
  <c r="AAO1366" i="8" s="1"/>
  <c r="AAN1356" i="8"/>
  <c r="AAN1360" i="8" s="1"/>
  <c r="AAN1366" i="8" s="1"/>
  <c r="ZY1356" i="8"/>
  <c r="ZY1360" i="8" s="1"/>
  <c r="ZY1366" i="8" s="1"/>
  <c r="ZX1356" i="8"/>
  <c r="ZX1360" i="8" s="1"/>
  <c r="ZX1366" i="8" s="1"/>
  <c r="ZI1356" i="8"/>
  <c r="ZI1360" i="8" s="1"/>
  <c r="ZI1366" i="8" s="1"/>
  <c r="ZH1356" i="8"/>
  <c r="ZH1360" i="8" s="1"/>
  <c r="ZH1366" i="8" s="1"/>
  <c r="YS1356" i="8"/>
  <c r="YS1360" i="8" s="1"/>
  <c r="YS1366" i="8" s="1"/>
  <c r="YR1356" i="8"/>
  <c r="YR1360" i="8" s="1"/>
  <c r="YR1366" i="8" s="1"/>
  <c r="YC1356" i="8"/>
  <c r="YC1360" i="8" s="1"/>
  <c r="YC1366" i="8" s="1"/>
  <c r="YB1356" i="8"/>
  <c r="YB1360" i="8" s="1"/>
  <c r="YB1366" i="8" s="1"/>
  <c r="XM1356" i="8"/>
  <c r="XM1360" i="8" s="1"/>
  <c r="XM1366" i="8" s="1"/>
  <c r="XL1356" i="8"/>
  <c r="XL1360" i="8" s="1"/>
  <c r="XL1366" i="8" s="1"/>
  <c r="WW1356" i="8"/>
  <c r="WW1360" i="8" s="1"/>
  <c r="WW1366" i="8" s="1"/>
  <c r="WV1356" i="8"/>
  <c r="WV1360" i="8" s="1"/>
  <c r="WV1366" i="8" s="1"/>
  <c r="WG1356" i="8"/>
  <c r="WG1360" i="8" s="1"/>
  <c r="WG1366" i="8" s="1"/>
  <c r="WF1356" i="8"/>
  <c r="WF1360" i="8" s="1"/>
  <c r="WF1366" i="8" s="1"/>
  <c r="VQ1356" i="8"/>
  <c r="VQ1360" i="8" s="1"/>
  <c r="VQ1366" i="8" s="1"/>
  <c r="VP1356" i="8"/>
  <c r="VP1360" i="8" s="1"/>
  <c r="VP1366" i="8" s="1"/>
  <c r="VA1356" i="8"/>
  <c r="VA1360" i="8" s="1"/>
  <c r="VA1366" i="8" s="1"/>
  <c r="UZ1356" i="8"/>
  <c r="UZ1360" i="8" s="1"/>
  <c r="UZ1366" i="8" s="1"/>
  <c r="UK1356" i="8"/>
  <c r="UK1360" i="8" s="1"/>
  <c r="UK1366" i="8" s="1"/>
  <c r="UJ1356" i="8"/>
  <c r="UJ1360" i="8" s="1"/>
  <c r="UJ1366" i="8" s="1"/>
  <c r="TU1356" i="8"/>
  <c r="TU1360" i="8" s="1"/>
  <c r="TU1366" i="8" s="1"/>
  <c r="TT1356" i="8"/>
  <c r="TT1360" i="8" s="1"/>
  <c r="TT1366" i="8" s="1"/>
  <c r="TE1356" i="8"/>
  <c r="TE1360" i="8" s="1"/>
  <c r="TE1366" i="8" s="1"/>
  <c r="TD1356" i="8"/>
  <c r="TD1360" i="8" s="1"/>
  <c r="TD1366" i="8" s="1"/>
  <c r="SO1356" i="8"/>
  <c r="SO1360" i="8" s="1"/>
  <c r="SO1366" i="8" s="1"/>
  <c r="SN1356" i="8"/>
  <c r="SN1360" i="8" s="1"/>
  <c r="SN1366" i="8" s="1"/>
  <c r="RY1356" i="8"/>
  <c r="RY1360" i="8" s="1"/>
  <c r="RY1366" i="8" s="1"/>
  <c r="RX1356" i="8"/>
  <c r="RX1360" i="8" s="1"/>
  <c r="RX1366" i="8" s="1"/>
  <c r="RI1356" i="8"/>
  <c r="RI1360" i="8" s="1"/>
  <c r="RI1366" i="8" s="1"/>
  <c r="RH1356" i="8"/>
  <c r="RH1360" i="8" s="1"/>
  <c r="RH1366" i="8" s="1"/>
  <c r="QS1356" i="8"/>
  <c r="QS1360" i="8" s="1"/>
  <c r="QS1366" i="8" s="1"/>
  <c r="QR1356" i="8"/>
  <c r="QR1360" i="8" s="1"/>
  <c r="QR1366" i="8" s="1"/>
  <c r="QC1356" i="8"/>
  <c r="QC1360" i="8" s="1"/>
  <c r="QC1366" i="8" s="1"/>
  <c r="QB1356" i="8"/>
  <c r="QB1360" i="8" s="1"/>
  <c r="QB1366" i="8" s="1"/>
  <c r="PM1356" i="8"/>
  <c r="PM1360" i="8" s="1"/>
  <c r="PM1366" i="8" s="1"/>
  <c r="PL1356" i="8"/>
  <c r="PL1360" i="8" s="1"/>
  <c r="PL1366" i="8" s="1"/>
  <c r="OW1356" i="8"/>
  <c r="OW1360" i="8" s="1"/>
  <c r="OW1366" i="8" s="1"/>
  <c r="OV1356" i="8"/>
  <c r="OV1360" i="8" s="1"/>
  <c r="OV1366" i="8" s="1"/>
  <c r="OG1356" i="8"/>
  <c r="OG1360" i="8" s="1"/>
  <c r="OG1366" i="8" s="1"/>
  <c r="OF1356" i="8"/>
  <c r="OF1360" i="8" s="1"/>
  <c r="OF1366" i="8" s="1"/>
  <c r="NQ1356" i="8"/>
  <c r="NQ1360" i="8" s="1"/>
  <c r="NQ1366" i="8" s="1"/>
  <c r="NP1356" i="8"/>
  <c r="NP1360" i="8" s="1"/>
  <c r="NP1366" i="8" s="1"/>
  <c r="NA1356" i="8"/>
  <c r="NA1360" i="8" s="1"/>
  <c r="NA1366" i="8" s="1"/>
  <c r="MZ1356" i="8"/>
  <c r="MZ1360" i="8" s="1"/>
  <c r="MZ1366" i="8" s="1"/>
  <c r="MK1356" i="8"/>
  <c r="MK1360" i="8" s="1"/>
  <c r="MK1366" i="8" s="1"/>
  <c r="MJ1356" i="8"/>
  <c r="MJ1360" i="8" s="1"/>
  <c r="MJ1366" i="8" s="1"/>
  <c r="LU1356" i="8"/>
  <c r="LU1360" i="8" s="1"/>
  <c r="LU1366" i="8" s="1"/>
  <c r="LT1356" i="8"/>
  <c r="LT1360" i="8" s="1"/>
  <c r="LT1366" i="8" s="1"/>
  <c r="LE1356" i="8"/>
  <c r="LE1360" i="8" s="1"/>
  <c r="LE1366" i="8" s="1"/>
  <c r="LD1356" i="8"/>
  <c r="LD1360" i="8" s="1"/>
  <c r="LD1366" i="8" s="1"/>
  <c r="KO1356" i="8"/>
  <c r="KO1360" i="8" s="1"/>
  <c r="KO1366" i="8" s="1"/>
  <c r="KN1356" i="8"/>
  <c r="KN1360" i="8" s="1"/>
  <c r="KN1366" i="8" s="1"/>
  <c r="JY1356" i="8"/>
  <c r="JY1360" i="8" s="1"/>
  <c r="JY1366" i="8" s="1"/>
  <c r="JX1356" i="8"/>
  <c r="JX1360" i="8" s="1"/>
  <c r="JX1366" i="8" s="1"/>
  <c r="JI1356" i="8"/>
  <c r="JI1360" i="8" s="1"/>
  <c r="JI1366" i="8" s="1"/>
  <c r="JH1356" i="8"/>
  <c r="JH1360" i="8" s="1"/>
  <c r="JH1366" i="8" s="1"/>
  <c r="IS1356" i="8"/>
  <c r="IS1360" i="8" s="1"/>
  <c r="IS1366" i="8" s="1"/>
  <c r="IR1356" i="8"/>
  <c r="IR1360" i="8" s="1"/>
  <c r="IR1366" i="8" s="1"/>
  <c r="IC1356" i="8"/>
  <c r="IC1360" i="8" s="1"/>
  <c r="IC1366" i="8" s="1"/>
  <c r="IB1356" i="8"/>
  <c r="IB1360" i="8" s="1"/>
  <c r="IB1366" i="8" s="1"/>
  <c r="HM1356" i="8"/>
  <c r="HM1360" i="8" s="1"/>
  <c r="HM1366" i="8" s="1"/>
  <c r="HL1356" i="8"/>
  <c r="HL1360" i="8" s="1"/>
  <c r="HL1366" i="8" s="1"/>
  <c r="GW1356" i="8"/>
  <c r="GW1360" i="8" s="1"/>
  <c r="GW1366" i="8" s="1"/>
  <c r="GV1356" i="8"/>
  <c r="GV1360" i="8" s="1"/>
  <c r="GV1366" i="8" s="1"/>
  <c r="GG1356" i="8"/>
  <c r="GG1360" i="8" s="1"/>
  <c r="GG1366" i="8" s="1"/>
  <c r="GF1356" i="8"/>
  <c r="GF1360" i="8" s="1"/>
  <c r="GF1366" i="8" s="1"/>
  <c r="FQ1356" i="8"/>
  <c r="FQ1360" i="8" s="1"/>
  <c r="FQ1366" i="8" s="1"/>
  <c r="FP1356" i="8"/>
  <c r="FP1360" i="8" s="1"/>
  <c r="FP1366" i="8" s="1"/>
  <c r="FA1356" i="8"/>
  <c r="FA1360" i="8" s="1"/>
  <c r="FA1366" i="8" s="1"/>
  <c r="EZ1356" i="8"/>
  <c r="EZ1360" i="8" s="1"/>
  <c r="EZ1366" i="8" s="1"/>
  <c r="EK1356" i="8"/>
  <c r="EK1360" i="8" s="1"/>
  <c r="EK1366" i="8" s="1"/>
  <c r="EJ1356" i="8"/>
  <c r="EJ1360" i="8" s="1"/>
  <c r="EJ1366" i="8" s="1"/>
  <c r="DU1356" i="8"/>
  <c r="DU1360" i="8" s="1"/>
  <c r="DU1366" i="8" s="1"/>
  <c r="DT1356" i="8"/>
  <c r="DT1360" i="8" s="1"/>
  <c r="DT1366" i="8" s="1"/>
  <c r="DE1356" i="8"/>
  <c r="DE1360" i="8" s="1"/>
  <c r="DE1366" i="8" s="1"/>
  <c r="DD1356" i="8"/>
  <c r="DD1360" i="8" s="1"/>
  <c r="DD1366" i="8" s="1"/>
  <c r="CO1356" i="8"/>
  <c r="CO1360" i="8" s="1"/>
  <c r="CO1366" i="8" s="1"/>
  <c r="CN1356" i="8"/>
  <c r="CN1360" i="8" s="1"/>
  <c r="CN1366" i="8" s="1"/>
  <c r="BY1356" i="8"/>
  <c r="BY1360" i="8" s="1"/>
  <c r="BY1366" i="8" s="1"/>
  <c r="BX1356" i="8"/>
  <c r="BX1360" i="8" s="1"/>
  <c r="BX1366" i="8" s="1"/>
  <c r="BI1356" i="8"/>
  <c r="BI1360" i="8" s="1"/>
  <c r="BI1366" i="8" s="1"/>
  <c r="BH1356" i="8"/>
  <c r="BH1360" i="8" s="1"/>
  <c r="BH1366" i="8" s="1"/>
  <c r="AS1356" i="8"/>
  <c r="AS1360" i="8" s="1"/>
  <c r="AS1366" i="8" s="1"/>
  <c r="AR1356" i="8"/>
  <c r="AR1360" i="8" s="1"/>
  <c r="AR1366" i="8" s="1"/>
  <c r="AC1356" i="8"/>
  <c r="AC1360" i="8" s="1"/>
  <c r="AC1366" i="8" s="1"/>
  <c r="AB1356" i="8"/>
  <c r="AB1360" i="8" s="1"/>
  <c r="AB1366" i="8" s="1"/>
  <c r="M1356" i="8"/>
  <c r="M1360" i="8" s="1"/>
  <c r="M1366" i="8" s="1"/>
  <c r="L1356" i="8"/>
  <c r="L1360" i="8" s="1"/>
  <c r="XFC1355" i="8"/>
  <c r="XFC1359" i="8" s="1"/>
  <c r="XFC1365" i="8" s="1"/>
  <c r="XEW1355" i="8"/>
  <c r="XEW1359" i="8" s="1"/>
  <c r="XEV1355" i="8"/>
  <c r="XEV1359" i="8" s="1"/>
  <c r="XEM1355" i="8"/>
  <c r="XEM1359" i="8" s="1"/>
  <c r="XEM1365" i="8" s="1"/>
  <c r="XEG1355" i="8"/>
  <c r="XEG1359" i="8" s="1"/>
  <c r="XEF1355" i="8"/>
  <c r="XEF1359" i="8" s="1"/>
  <c r="XDW1355" i="8"/>
  <c r="XDW1359" i="8" s="1"/>
  <c r="XDW1365" i="8" s="1"/>
  <c r="XDQ1355" i="8"/>
  <c r="XDQ1359" i="8" s="1"/>
  <c r="XDP1355" i="8"/>
  <c r="XDP1359" i="8" s="1"/>
  <c r="XDG1355" i="8"/>
  <c r="XDG1359" i="8" s="1"/>
  <c r="XDG1365" i="8" s="1"/>
  <c r="XDA1355" i="8"/>
  <c r="XDA1359" i="8" s="1"/>
  <c r="XCZ1355" i="8"/>
  <c r="XCZ1359" i="8" s="1"/>
  <c r="XCQ1355" i="8"/>
  <c r="XCQ1359" i="8" s="1"/>
  <c r="XCQ1365" i="8" s="1"/>
  <c r="XCK1355" i="8"/>
  <c r="XCK1359" i="8" s="1"/>
  <c r="XCJ1355" i="8"/>
  <c r="XCJ1359" i="8" s="1"/>
  <c r="XCA1355" i="8"/>
  <c r="XCA1359" i="8" s="1"/>
  <c r="XCA1365" i="8" s="1"/>
  <c r="XBU1355" i="8"/>
  <c r="XBU1359" i="8" s="1"/>
  <c r="XBT1355" i="8"/>
  <c r="XBT1359" i="8" s="1"/>
  <c r="XBK1355" i="8"/>
  <c r="XBK1359" i="8" s="1"/>
  <c r="XBK1365" i="8" s="1"/>
  <c r="XBE1355" i="8"/>
  <c r="XBE1359" i="8" s="1"/>
  <c r="XBD1355" i="8"/>
  <c r="XBD1359" i="8" s="1"/>
  <c r="XAU1355" i="8"/>
  <c r="XAU1359" i="8" s="1"/>
  <c r="XAU1365" i="8" s="1"/>
  <c r="XAO1355" i="8"/>
  <c r="XAO1359" i="8" s="1"/>
  <c r="XAN1355" i="8"/>
  <c r="XAN1359" i="8" s="1"/>
  <c r="XAE1355" i="8"/>
  <c r="XAE1359" i="8" s="1"/>
  <c r="XAE1365" i="8" s="1"/>
  <c r="WZY1355" i="8"/>
  <c r="WZY1359" i="8" s="1"/>
  <c r="WZX1355" i="8"/>
  <c r="WZX1359" i="8" s="1"/>
  <c r="WZO1355" i="8"/>
  <c r="WZO1359" i="8" s="1"/>
  <c r="WZO1365" i="8" s="1"/>
  <c r="WZI1355" i="8"/>
  <c r="WZI1359" i="8" s="1"/>
  <c r="WZH1355" i="8"/>
  <c r="WZH1359" i="8" s="1"/>
  <c r="WYY1355" i="8"/>
  <c r="WYY1359" i="8" s="1"/>
  <c r="WYY1365" i="8" s="1"/>
  <c r="WYS1355" i="8"/>
  <c r="WYS1359" i="8" s="1"/>
  <c r="WYR1355" i="8"/>
  <c r="WYR1359" i="8" s="1"/>
  <c r="WYI1355" i="8"/>
  <c r="WYI1359" i="8" s="1"/>
  <c r="WYI1365" i="8" s="1"/>
  <c r="WYC1355" i="8"/>
  <c r="WYC1359" i="8" s="1"/>
  <c r="WYB1355" i="8"/>
  <c r="WYB1359" i="8" s="1"/>
  <c r="WXS1355" i="8"/>
  <c r="WXS1359" i="8" s="1"/>
  <c r="WXS1365" i="8" s="1"/>
  <c r="WXM1355" i="8"/>
  <c r="WXM1359" i="8" s="1"/>
  <c r="WXL1355" i="8"/>
  <c r="WXL1359" i="8" s="1"/>
  <c r="WXC1355" i="8"/>
  <c r="WXC1359" i="8" s="1"/>
  <c r="WXC1365" i="8" s="1"/>
  <c r="WWW1355" i="8"/>
  <c r="WWW1359" i="8" s="1"/>
  <c r="WWV1355" i="8"/>
  <c r="WWV1359" i="8" s="1"/>
  <c r="WWM1355" i="8"/>
  <c r="WWM1359" i="8" s="1"/>
  <c r="WWM1365" i="8" s="1"/>
  <c r="WWG1355" i="8"/>
  <c r="WWG1359" i="8" s="1"/>
  <c r="WWF1355" i="8"/>
  <c r="WWF1359" i="8" s="1"/>
  <c r="WVW1355" i="8"/>
  <c r="WVW1359" i="8" s="1"/>
  <c r="WVW1365" i="8" s="1"/>
  <c r="WVQ1355" i="8"/>
  <c r="WVQ1359" i="8" s="1"/>
  <c r="WVP1355" i="8"/>
  <c r="WVP1359" i="8" s="1"/>
  <c r="WVG1355" i="8"/>
  <c r="WVG1359" i="8" s="1"/>
  <c r="WVG1365" i="8" s="1"/>
  <c r="WVA1355" i="8"/>
  <c r="WVA1359" i="8" s="1"/>
  <c r="WUZ1355" i="8"/>
  <c r="WUZ1359" i="8" s="1"/>
  <c r="WUQ1355" i="8"/>
  <c r="WUQ1359" i="8" s="1"/>
  <c r="WUQ1365" i="8" s="1"/>
  <c r="WUK1355" i="8"/>
  <c r="WUK1359" i="8" s="1"/>
  <c r="WUJ1355" i="8"/>
  <c r="WUJ1359" i="8" s="1"/>
  <c r="WUA1355" i="8"/>
  <c r="WUA1359" i="8" s="1"/>
  <c r="WUA1365" i="8" s="1"/>
  <c r="WTU1355" i="8"/>
  <c r="WTU1359" i="8" s="1"/>
  <c r="WTT1355" i="8"/>
  <c r="WTT1359" i="8" s="1"/>
  <c r="WTK1355" i="8"/>
  <c r="WTK1359" i="8" s="1"/>
  <c r="WTK1365" i="8" s="1"/>
  <c r="WTE1355" i="8"/>
  <c r="WTE1359" i="8" s="1"/>
  <c r="WTD1355" i="8"/>
  <c r="WTD1359" i="8" s="1"/>
  <c r="WSU1355" i="8"/>
  <c r="WSU1359" i="8" s="1"/>
  <c r="WSU1365" i="8" s="1"/>
  <c r="WSO1355" i="8"/>
  <c r="WSO1359" i="8" s="1"/>
  <c r="WSN1355" i="8"/>
  <c r="WSN1359" i="8" s="1"/>
  <c r="WSE1355" i="8"/>
  <c r="WSE1359" i="8" s="1"/>
  <c r="WSE1365" i="8" s="1"/>
  <c r="WRY1355" i="8"/>
  <c r="WRY1359" i="8" s="1"/>
  <c r="WRX1355" i="8"/>
  <c r="WRX1359" i="8" s="1"/>
  <c r="WRO1355" i="8"/>
  <c r="WRO1359" i="8" s="1"/>
  <c r="WRO1365" i="8" s="1"/>
  <c r="WRI1355" i="8"/>
  <c r="WRI1359" i="8" s="1"/>
  <c r="WRH1355" i="8"/>
  <c r="WRH1359" i="8" s="1"/>
  <c r="WQY1355" i="8"/>
  <c r="WQY1359" i="8" s="1"/>
  <c r="WQY1365" i="8" s="1"/>
  <c r="WQS1355" i="8"/>
  <c r="WQS1359" i="8" s="1"/>
  <c r="WQR1355" i="8"/>
  <c r="WQR1359" i="8" s="1"/>
  <c r="WQI1355" i="8"/>
  <c r="WQI1359" i="8" s="1"/>
  <c r="WQI1365" i="8" s="1"/>
  <c r="WQC1355" i="8"/>
  <c r="WQC1359" i="8" s="1"/>
  <c r="WQB1355" i="8"/>
  <c r="WQB1359" i="8" s="1"/>
  <c r="WPS1355" i="8"/>
  <c r="WPS1359" i="8" s="1"/>
  <c r="WPS1365" i="8" s="1"/>
  <c r="WPM1355" i="8"/>
  <c r="WPM1359" i="8" s="1"/>
  <c r="WPL1355" i="8"/>
  <c r="WPL1359" i="8" s="1"/>
  <c r="WPC1355" i="8"/>
  <c r="WPC1359" i="8" s="1"/>
  <c r="WPC1365" i="8" s="1"/>
  <c r="WOW1355" i="8"/>
  <c r="WOW1359" i="8" s="1"/>
  <c r="WOV1355" i="8"/>
  <c r="WOV1359" i="8" s="1"/>
  <c r="WOM1355" i="8"/>
  <c r="WOM1359" i="8" s="1"/>
  <c r="WOM1365" i="8" s="1"/>
  <c r="WOG1355" i="8"/>
  <c r="WOG1359" i="8" s="1"/>
  <c r="WOF1355" i="8"/>
  <c r="WOF1359" i="8" s="1"/>
  <c r="WNW1355" i="8"/>
  <c r="WNW1359" i="8" s="1"/>
  <c r="WNW1365" i="8" s="1"/>
  <c r="WNQ1355" i="8"/>
  <c r="WNQ1359" i="8" s="1"/>
  <c r="WNP1355" i="8"/>
  <c r="WNP1359" i="8" s="1"/>
  <c r="WNG1355" i="8"/>
  <c r="WNG1359" i="8" s="1"/>
  <c r="WNG1365" i="8" s="1"/>
  <c r="WNA1355" i="8"/>
  <c r="WNA1359" i="8" s="1"/>
  <c r="WMZ1355" i="8"/>
  <c r="WMZ1359" i="8" s="1"/>
  <c r="WMQ1355" i="8"/>
  <c r="WMQ1359" i="8" s="1"/>
  <c r="WMQ1365" i="8" s="1"/>
  <c r="WMK1355" i="8"/>
  <c r="WMK1359" i="8" s="1"/>
  <c r="WMJ1355" i="8"/>
  <c r="WMJ1359" i="8" s="1"/>
  <c r="WMA1355" i="8"/>
  <c r="WMA1359" i="8" s="1"/>
  <c r="WMA1365" i="8" s="1"/>
  <c r="WLU1355" i="8"/>
  <c r="WLU1359" i="8" s="1"/>
  <c r="WLT1355" i="8"/>
  <c r="WLT1359" i="8" s="1"/>
  <c r="WLK1355" i="8"/>
  <c r="WLK1359" i="8" s="1"/>
  <c r="WLK1365" i="8" s="1"/>
  <c r="WLE1355" i="8"/>
  <c r="WLE1359" i="8" s="1"/>
  <c r="WLD1355" i="8"/>
  <c r="WLD1359" i="8" s="1"/>
  <c r="WKU1355" i="8"/>
  <c r="WKU1359" i="8" s="1"/>
  <c r="WKU1365" i="8" s="1"/>
  <c r="WKO1355" i="8"/>
  <c r="WKO1359" i="8" s="1"/>
  <c r="WKN1355" i="8"/>
  <c r="WKN1359" i="8" s="1"/>
  <c r="WKE1355" i="8"/>
  <c r="WKE1359" i="8" s="1"/>
  <c r="WKE1365" i="8" s="1"/>
  <c r="WJY1355" i="8"/>
  <c r="WJY1359" i="8" s="1"/>
  <c r="WJX1355" i="8"/>
  <c r="WJX1359" i="8" s="1"/>
  <c r="WJO1355" i="8"/>
  <c r="WJO1359" i="8" s="1"/>
  <c r="WJO1365" i="8" s="1"/>
  <c r="WJI1355" i="8"/>
  <c r="WJI1359" i="8" s="1"/>
  <c r="WJH1355" i="8"/>
  <c r="WJH1359" i="8" s="1"/>
  <c r="WIY1355" i="8"/>
  <c r="WIY1359" i="8" s="1"/>
  <c r="WIY1365" i="8" s="1"/>
  <c r="WIS1355" i="8"/>
  <c r="WIS1359" i="8" s="1"/>
  <c r="WIR1355" i="8"/>
  <c r="WIR1359" i="8" s="1"/>
  <c r="WII1355" i="8"/>
  <c r="WII1359" i="8" s="1"/>
  <c r="WII1365" i="8" s="1"/>
  <c r="WIC1355" i="8"/>
  <c r="WIC1359" i="8" s="1"/>
  <c r="WIB1355" i="8"/>
  <c r="WIB1359" i="8" s="1"/>
  <c r="WHS1355" i="8"/>
  <c r="WHS1359" i="8" s="1"/>
  <c r="WHS1365" i="8" s="1"/>
  <c r="WHM1355" i="8"/>
  <c r="WHM1359" i="8" s="1"/>
  <c r="WHL1355" i="8"/>
  <c r="WHL1359" i="8" s="1"/>
  <c r="WHC1355" i="8"/>
  <c r="WHC1359" i="8" s="1"/>
  <c r="WHC1365" i="8" s="1"/>
  <c r="WGW1355" i="8"/>
  <c r="WGW1359" i="8" s="1"/>
  <c r="WGV1355" i="8"/>
  <c r="WGV1359" i="8" s="1"/>
  <c r="WGM1355" i="8"/>
  <c r="WGM1359" i="8" s="1"/>
  <c r="WGM1365" i="8" s="1"/>
  <c r="WGG1355" i="8"/>
  <c r="WGG1359" i="8" s="1"/>
  <c r="WGF1355" i="8"/>
  <c r="WGF1359" i="8" s="1"/>
  <c r="WFW1355" i="8"/>
  <c r="WFW1359" i="8" s="1"/>
  <c r="WFW1365" i="8" s="1"/>
  <c r="WFQ1355" i="8"/>
  <c r="WFQ1359" i="8" s="1"/>
  <c r="WFP1355" i="8"/>
  <c r="WFP1359" i="8" s="1"/>
  <c r="WFG1355" i="8"/>
  <c r="WFG1359" i="8" s="1"/>
  <c r="WFG1365" i="8" s="1"/>
  <c r="WFA1355" i="8"/>
  <c r="WFA1359" i="8" s="1"/>
  <c r="WEZ1355" i="8"/>
  <c r="WEZ1359" i="8" s="1"/>
  <c r="WEQ1355" i="8"/>
  <c r="WEQ1359" i="8" s="1"/>
  <c r="WEQ1365" i="8" s="1"/>
  <c r="WEK1355" i="8"/>
  <c r="WEK1359" i="8" s="1"/>
  <c r="WEJ1355" i="8"/>
  <c r="WEJ1359" i="8" s="1"/>
  <c r="WEA1355" i="8"/>
  <c r="WEA1359" i="8" s="1"/>
  <c r="WEA1365" i="8" s="1"/>
  <c r="WDU1355" i="8"/>
  <c r="WDU1359" i="8" s="1"/>
  <c r="WDT1355" i="8"/>
  <c r="WDT1359" i="8" s="1"/>
  <c r="WDK1355" i="8"/>
  <c r="WDK1359" i="8" s="1"/>
  <c r="WDK1365" i="8" s="1"/>
  <c r="WDE1355" i="8"/>
  <c r="WDE1359" i="8" s="1"/>
  <c r="WDD1355" i="8"/>
  <c r="WDD1359" i="8" s="1"/>
  <c r="WCU1355" i="8"/>
  <c r="WCU1359" i="8" s="1"/>
  <c r="WCU1365" i="8" s="1"/>
  <c r="WCO1355" i="8"/>
  <c r="WCO1359" i="8" s="1"/>
  <c r="WCN1355" i="8"/>
  <c r="WCN1359" i="8" s="1"/>
  <c r="WCE1355" i="8"/>
  <c r="WCE1359" i="8" s="1"/>
  <c r="WCE1365" i="8" s="1"/>
  <c r="WBY1355" i="8"/>
  <c r="WBY1359" i="8" s="1"/>
  <c r="WBX1355" i="8"/>
  <c r="WBX1359" i="8" s="1"/>
  <c r="WBO1355" i="8"/>
  <c r="WBO1359" i="8" s="1"/>
  <c r="WBO1365" i="8" s="1"/>
  <c r="WBI1355" i="8"/>
  <c r="WBI1359" i="8" s="1"/>
  <c r="WBH1355" i="8"/>
  <c r="WBH1359" i="8" s="1"/>
  <c r="WAY1355" i="8"/>
  <c r="WAY1359" i="8" s="1"/>
  <c r="WAY1365" i="8" s="1"/>
  <c r="WAS1355" i="8"/>
  <c r="WAS1359" i="8" s="1"/>
  <c r="WAR1355" i="8"/>
  <c r="WAR1359" i="8" s="1"/>
  <c r="WAI1355" i="8"/>
  <c r="WAI1359" i="8" s="1"/>
  <c r="WAI1365" i="8" s="1"/>
  <c r="WAC1355" i="8"/>
  <c r="WAC1359" i="8" s="1"/>
  <c r="WAB1355" i="8"/>
  <c r="WAB1359" i="8" s="1"/>
  <c r="VZS1355" i="8"/>
  <c r="VZS1359" i="8" s="1"/>
  <c r="VZS1365" i="8" s="1"/>
  <c r="VZM1355" i="8"/>
  <c r="VZM1359" i="8" s="1"/>
  <c r="VZL1355" i="8"/>
  <c r="VZL1359" i="8" s="1"/>
  <c r="VZC1355" i="8"/>
  <c r="VZC1359" i="8" s="1"/>
  <c r="VZC1365" i="8" s="1"/>
  <c r="VYW1355" i="8"/>
  <c r="VYW1359" i="8" s="1"/>
  <c r="VYV1355" i="8"/>
  <c r="VYV1359" i="8" s="1"/>
  <c r="VYM1355" i="8"/>
  <c r="VYM1359" i="8" s="1"/>
  <c r="VYM1365" i="8" s="1"/>
  <c r="VYG1355" i="8"/>
  <c r="VYG1359" i="8" s="1"/>
  <c r="VYF1355" i="8"/>
  <c r="VYF1359" i="8" s="1"/>
  <c r="VXW1355" i="8"/>
  <c r="VXW1359" i="8" s="1"/>
  <c r="VXW1365" i="8" s="1"/>
  <c r="VXQ1355" i="8"/>
  <c r="VXQ1359" i="8" s="1"/>
  <c r="VXP1355" i="8"/>
  <c r="VXP1359" i="8" s="1"/>
  <c r="VXG1355" i="8"/>
  <c r="VXG1359" i="8" s="1"/>
  <c r="VXG1365" i="8" s="1"/>
  <c r="VXA1355" i="8"/>
  <c r="VXA1359" i="8" s="1"/>
  <c r="VWZ1355" i="8"/>
  <c r="VWZ1359" i="8" s="1"/>
  <c r="VWQ1355" i="8"/>
  <c r="VWQ1359" i="8" s="1"/>
  <c r="VWQ1365" i="8" s="1"/>
  <c r="VWK1355" i="8"/>
  <c r="VWK1359" i="8" s="1"/>
  <c r="VWJ1355" i="8"/>
  <c r="VWJ1359" i="8" s="1"/>
  <c r="VWA1355" i="8"/>
  <c r="VWA1359" i="8" s="1"/>
  <c r="VWA1365" i="8" s="1"/>
  <c r="VVU1355" i="8"/>
  <c r="VVU1359" i="8" s="1"/>
  <c r="VVT1355" i="8"/>
  <c r="VVT1359" i="8" s="1"/>
  <c r="VVK1355" i="8"/>
  <c r="VVK1359" i="8" s="1"/>
  <c r="VVK1365" i="8" s="1"/>
  <c r="VVE1355" i="8"/>
  <c r="VVE1359" i="8" s="1"/>
  <c r="VVD1355" i="8"/>
  <c r="VVD1359" i="8" s="1"/>
  <c r="VUU1355" i="8"/>
  <c r="VUU1359" i="8" s="1"/>
  <c r="VUU1365" i="8" s="1"/>
  <c r="VUO1355" i="8"/>
  <c r="VUO1359" i="8" s="1"/>
  <c r="VUN1355" i="8"/>
  <c r="VUN1359" i="8" s="1"/>
  <c r="VUE1355" i="8"/>
  <c r="VUE1359" i="8" s="1"/>
  <c r="VUE1365" i="8" s="1"/>
  <c r="VTY1355" i="8"/>
  <c r="VTY1359" i="8" s="1"/>
  <c r="VTX1355" i="8"/>
  <c r="VTX1359" i="8" s="1"/>
  <c r="VTO1355" i="8"/>
  <c r="VTO1359" i="8" s="1"/>
  <c r="VTO1365" i="8" s="1"/>
  <c r="VTI1355" i="8"/>
  <c r="VTI1359" i="8" s="1"/>
  <c r="VTH1355" i="8"/>
  <c r="VTH1359" i="8" s="1"/>
  <c r="VSY1355" i="8"/>
  <c r="VSY1359" i="8" s="1"/>
  <c r="VSY1365" i="8" s="1"/>
  <c r="VSS1355" i="8"/>
  <c r="VSS1359" i="8" s="1"/>
  <c r="VSR1355" i="8"/>
  <c r="VSR1359" i="8" s="1"/>
  <c r="VSI1355" i="8"/>
  <c r="VSI1359" i="8" s="1"/>
  <c r="VSI1365" i="8" s="1"/>
  <c r="VSC1355" i="8"/>
  <c r="VSC1359" i="8" s="1"/>
  <c r="VSB1355" i="8"/>
  <c r="VSB1359" i="8" s="1"/>
  <c r="VRS1355" i="8"/>
  <c r="VRS1359" i="8" s="1"/>
  <c r="VRS1365" i="8" s="1"/>
  <c r="VRM1355" i="8"/>
  <c r="VRM1359" i="8" s="1"/>
  <c r="VRL1355" i="8"/>
  <c r="VRL1359" i="8" s="1"/>
  <c r="VRC1355" i="8"/>
  <c r="VRC1359" i="8" s="1"/>
  <c r="VRC1365" i="8" s="1"/>
  <c r="VQW1355" i="8"/>
  <c r="VQW1359" i="8" s="1"/>
  <c r="VQV1355" i="8"/>
  <c r="VQV1359" i="8" s="1"/>
  <c r="VQM1355" i="8"/>
  <c r="VQM1359" i="8" s="1"/>
  <c r="VQM1365" i="8" s="1"/>
  <c r="VQG1355" i="8"/>
  <c r="VQG1359" i="8" s="1"/>
  <c r="VQF1355" i="8"/>
  <c r="VQF1359" i="8" s="1"/>
  <c r="VPW1355" i="8"/>
  <c r="VPW1359" i="8" s="1"/>
  <c r="VPW1365" i="8" s="1"/>
  <c r="VPQ1355" i="8"/>
  <c r="VPQ1359" i="8" s="1"/>
  <c r="VPP1355" i="8"/>
  <c r="VPP1359" i="8" s="1"/>
  <c r="VPG1355" i="8"/>
  <c r="VPG1359" i="8" s="1"/>
  <c r="VPG1365" i="8" s="1"/>
  <c r="VPA1355" i="8"/>
  <c r="VPA1359" i="8" s="1"/>
  <c r="VOZ1355" i="8"/>
  <c r="VOZ1359" i="8" s="1"/>
  <c r="VOQ1355" i="8"/>
  <c r="VOQ1359" i="8" s="1"/>
  <c r="VOQ1365" i="8" s="1"/>
  <c r="VOK1355" i="8"/>
  <c r="VOK1359" i="8" s="1"/>
  <c r="VOJ1355" i="8"/>
  <c r="VOJ1359" i="8" s="1"/>
  <c r="VOA1355" i="8"/>
  <c r="VOA1359" i="8" s="1"/>
  <c r="VOA1365" i="8" s="1"/>
  <c r="VNU1355" i="8"/>
  <c r="VNU1359" i="8" s="1"/>
  <c r="VNT1355" i="8"/>
  <c r="VNT1359" i="8" s="1"/>
  <c r="VNK1355" i="8"/>
  <c r="VNK1359" i="8" s="1"/>
  <c r="VNK1365" i="8" s="1"/>
  <c r="VNE1355" i="8"/>
  <c r="VNE1359" i="8" s="1"/>
  <c r="VND1355" i="8"/>
  <c r="VND1359" i="8" s="1"/>
  <c r="VMU1355" i="8"/>
  <c r="VMU1359" i="8" s="1"/>
  <c r="VMU1365" i="8" s="1"/>
  <c r="VMO1355" i="8"/>
  <c r="VMO1359" i="8" s="1"/>
  <c r="VMN1355" i="8"/>
  <c r="VMN1359" i="8" s="1"/>
  <c r="VME1355" i="8"/>
  <c r="VME1359" i="8" s="1"/>
  <c r="VME1365" i="8" s="1"/>
  <c r="VLY1355" i="8"/>
  <c r="VLY1359" i="8" s="1"/>
  <c r="VLX1355" i="8"/>
  <c r="VLX1359" i="8" s="1"/>
  <c r="VLO1355" i="8"/>
  <c r="VLO1359" i="8" s="1"/>
  <c r="VLO1365" i="8" s="1"/>
  <c r="VLI1355" i="8"/>
  <c r="VLI1359" i="8" s="1"/>
  <c r="VLH1355" i="8"/>
  <c r="VLH1359" i="8" s="1"/>
  <c r="VKY1355" i="8"/>
  <c r="VKY1359" i="8" s="1"/>
  <c r="VKY1365" i="8" s="1"/>
  <c r="VKS1355" i="8"/>
  <c r="VKS1359" i="8" s="1"/>
  <c r="VKR1355" i="8"/>
  <c r="VKR1359" i="8" s="1"/>
  <c r="VKI1355" i="8"/>
  <c r="VKI1359" i="8" s="1"/>
  <c r="VKI1365" i="8" s="1"/>
  <c r="VKC1355" i="8"/>
  <c r="VKC1359" i="8" s="1"/>
  <c r="VKB1355" i="8"/>
  <c r="VKB1359" i="8" s="1"/>
  <c r="VJS1355" i="8"/>
  <c r="VJS1359" i="8" s="1"/>
  <c r="VJS1365" i="8" s="1"/>
  <c r="VJM1355" i="8"/>
  <c r="VJM1359" i="8" s="1"/>
  <c r="VJL1355" i="8"/>
  <c r="VJC1355" i="8"/>
  <c r="VJC1359" i="8" s="1"/>
  <c r="VJC1365" i="8" s="1"/>
  <c r="VIW1355" i="8"/>
  <c r="VIW1359" i="8" s="1"/>
  <c r="VIV1355" i="8"/>
  <c r="VIM1355" i="8"/>
  <c r="VIM1359" i="8" s="1"/>
  <c r="VIM1365" i="8" s="1"/>
  <c r="VIG1355" i="8"/>
  <c r="VIG1359" i="8" s="1"/>
  <c r="VIF1355" i="8"/>
  <c r="VHW1355" i="8"/>
  <c r="VHW1359" i="8" s="1"/>
  <c r="VHW1365" i="8" s="1"/>
  <c r="VHQ1355" i="8"/>
  <c r="VHQ1359" i="8" s="1"/>
  <c r="VHP1355" i="8"/>
  <c r="VHG1355" i="8"/>
  <c r="VHG1359" i="8" s="1"/>
  <c r="VHG1365" i="8" s="1"/>
  <c r="VHA1355" i="8"/>
  <c r="VHA1359" i="8" s="1"/>
  <c r="VGZ1355" i="8"/>
  <c r="VGQ1355" i="8"/>
  <c r="VGQ1359" i="8" s="1"/>
  <c r="VGQ1365" i="8" s="1"/>
  <c r="VGK1355" i="8"/>
  <c r="VGK1359" i="8" s="1"/>
  <c r="VGJ1355" i="8"/>
  <c r="VGA1355" i="8"/>
  <c r="VGA1359" i="8" s="1"/>
  <c r="VGA1365" i="8" s="1"/>
  <c r="VFU1355" i="8"/>
  <c r="VFU1359" i="8" s="1"/>
  <c r="VFT1355" i="8"/>
  <c r="VFK1355" i="8"/>
  <c r="VFK1359" i="8" s="1"/>
  <c r="VFK1365" i="8" s="1"/>
  <c r="VFE1355" i="8"/>
  <c r="VFE1359" i="8" s="1"/>
  <c r="VFD1355" i="8"/>
  <c r="VEU1355" i="8"/>
  <c r="VEU1359" i="8" s="1"/>
  <c r="VEU1365" i="8" s="1"/>
  <c r="VEO1355" i="8"/>
  <c r="VEO1359" i="8" s="1"/>
  <c r="VEN1355" i="8"/>
  <c r="VEE1355" i="8"/>
  <c r="VEE1359" i="8" s="1"/>
  <c r="VEE1365" i="8" s="1"/>
  <c r="VDY1355" i="8"/>
  <c r="VDY1359" i="8" s="1"/>
  <c r="VDX1355" i="8"/>
  <c r="VDX1359" i="8" s="1"/>
  <c r="VDO1355" i="8"/>
  <c r="VDO1359" i="8" s="1"/>
  <c r="VDO1365" i="8" s="1"/>
  <c r="VDI1355" i="8"/>
  <c r="VDI1359" i="8" s="1"/>
  <c r="VDH1355" i="8"/>
  <c r="VDH1359" i="8" s="1"/>
  <c r="VCY1355" i="8"/>
  <c r="VCY1359" i="8" s="1"/>
  <c r="VCY1365" i="8" s="1"/>
  <c r="VCS1355" i="8"/>
  <c r="VCS1359" i="8" s="1"/>
  <c r="VCR1355" i="8"/>
  <c r="VCR1359" i="8" s="1"/>
  <c r="VCI1355" i="8"/>
  <c r="VCI1359" i="8" s="1"/>
  <c r="VCI1365" i="8" s="1"/>
  <c r="VCC1355" i="8"/>
  <c r="VCC1359" i="8" s="1"/>
  <c r="VCB1355" i="8"/>
  <c r="VCB1359" i="8" s="1"/>
  <c r="VBS1355" i="8"/>
  <c r="VBS1359" i="8" s="1"/>
  <c r="VBS1365" i="8" s="1"/>
  <c r="VBM1355" i="8"/>
  <c r="VBM1359" i="8" s="1"/>
  <c r="VBL1355" i="8"/>
  <c r="VBL1359" i="8" s="1"/>
  <c r="VBC1355" i="8"/>
  <c r="VBC1359" i="8" s="1"/>
  <c r="VBC1365" i="8" s="1"/>
  <c r="VAW1355" i="8"/>
  <c r="VAW1359" i="8" s="1"/>
  <c r="VAV1355" i="8"/>
  <c r="VAV1359" i="8" s="1"/>
  <c r="VAM1355" i="8"/>
  <c r="VAM1359" i="8" s="1"/>
  <c r="VAM1365" i="8" s="1"/>
  <c r="VAG1355" i="8"/>
  <c r="VAG1359" i="8" s="1"/>
  <c r="VAF1355" i="8"/>
  <c r="VAF1359" i="8" s="1"/>
  <c r="UZW1355" i="8"/>
  <c r="UZW1359" i="8" s="1"/>
  <c r="UZW1365" i="8" s="1"/>
  <c r="UZQ1355" i="8"/>
  <c r="UZQ1359" i="8" s="1"/>
  <c r="UZP1355" i="8"/>
  <c r="UZP1359" i="8" s="1"/>
  <c r="UZG1355" i="8"/>
  <c r="UZG1359" i="8" s="1"/>
  <c r="UZG1365" i="8" s="1"/>
  <c r="UZA1355" i="8"/>
  <c r="UZA1359" i="8" s="1"/>
  <c r="UYZ1355" i="8"/>
  <c r="UYZ1359" i="8" s="1"/>
  <c r="UYQ1355" i="8"/>
  <c r="UYQ1359" i="8" s="1"/>
  <c r="UYQ1365" i="8" s="1"/>
  <c r="UYK1355" i="8"/>
  <c r="UYK1359" i="8" s="1"/>
  <c r="UYJ1355" i="8"/>
  <c r="UYJ1359" i="8" s="1"/>
  <c r="UYA1355" i="8"/>
  <c r="UYA1359" i="8" s="1"/>
  <c r="UYA1365" i="8" s="1"/>
  <c r="UXU1355" i="8"/>
  <c r="UXU1359" i="8" s="1"/>
  <c r="UXT1355" i="8"/>
  <c r="UXT1359" i="8" s="1"/>
  <c r="UXK1355" i="8"/>
  <c r="UXK1359" i="8" s="1"/>
  <c r="UXK1365" i="8" s="1"/>
  <c r="UXE1355" i="8"/>
  <c r="UXE1359" i="8" s="1"/>
  <c r="UXD1355" i="8"/>
  <c r="UXD1359" i="8" s="1"/>
  <c r="UWU1355" i="8"/>
  <c r="UWU1359" i="8" s="1"/>
  <c r="UWU1365" i="8" s="1"/>
  <c r="UWO1355" i="8"/>
  <c r="UWO1359" i="8" s="1"/>
  <c r="UWN1355" i="8"/>
  <c r="UWN1359" i="8" s="1"/>
  <c r="UWE1355" i="8"/>
  <c r="UWE1359" i="8" s="1"/>
  <c r="UWE1365" i="8" s="1"/>
  <c r="UVY1355" i="8"/>
  <c r="UVY1359" i="8" s="1"/>
  <c r="UVX1355" i="8"/>
  <c r="UVX1359" i="8" s="1"/>
  <c r="UVO1355" i="8"/>
  <c r="UVO1359" i="8" s="1"/>
  <c r="UVO1365" i="8" s="1"/>
  <c r="UVI1355" i="8"/>
  <c r="UVI1359" i="8" s="1"/>
  <c r="UVH1355" i="8"/>
  <c r="UVH1359" i="8" s="1"/>
  <c r="UUY1355" i="8"/>
  <c r="UUY1359" i="8" s="1"/>
  <c r="UUY1365" i="8" s="1"/>
  <c r="UUS1355" i="8"/>
  <c r="UUS1359" i="8" s="1"/>
  <c r="UUR1355" i="8"/>
  <c r="UUR1359" i="8" s="1"/>
  <c r="UUI1355" i="8"/>
  <c r="UUI1359" i="8" s="1"/>
  <c r="UUI1365" i="8" s="1"/>
  <c r="UUC1355" i="8"/>
  <c r="UUC1359" i="8" s="1"/>
  <c r="UUB1355" i="8"/>
  <c r="UUB1359" i="8" s="1"/>
  <c r="UTS1355" i="8"/>
  <c r="UTS1359" i="8" s="1"/>
  <c r="UTS1365" i="8" s="1"/>
  <c r="UTM1355" i="8"/>
  <c r="UTM1359" i="8" s="1"/>
  <c r="UTL1355" i="8"/>
  <c r="UTL1359" i="8" s="1"/>
  <c r="UTC1355" i="8"/>
  <c r="UTC1359" i="8" s="1"/>
  <c r="UTC1365" i="8" s="1"/>
  <c r="USW1355" i="8"/>
  <c r="USW1359" i="8" s="1"/>
  <c r="USV1355" i="8"/>
  <c r="USV1359" i="8" s="1"/>
  <c r="USM1355" i="8"/>
  <c r="USM1359" i="8" s="1"/>
  <c r="USM1365" i="8" s="1"/>
  <c r="USG1355" i="8"/>
  <c r="USG1359" i="8" s="1"/>
  <c r="USF1355" i="8"/>
  <c r="USF1359" i="8" s="1"/>
  <c r="URW1355" i="8"/>
  <c r="URW1359" i="8" s="1"/>
  <c r="URW1365" i="8" s="1"/>
  <c r="URQ1355" i="8"/>
  <c r="URQ1359" i="8" s="1"/>
  <c r="URP1355" i="8"/>
  <c r="URP1359" i="8" s="1"/>
  <c r="URG1355" i="8"/>
  <c r="URG1359" i="8" s="1"/>
  <c r="URG1365" i="8" s="1"/>
  <c r="URA1355" i="8"/>
  <c r="URA1359" i="8" s="1"/>
  <c r="UQZ1355" i="8"/>
  <c r="UQZ1359" i="8" s="1"/>
  <c r="UQQ1355" i="8"/>
  <c r="UQQ1359" i="8" s="1"/>
  <c r="UQQ1365" i="8" s="1"/>
  <c r="UQK1355" i="8"/>
  <c r="UQK1359" i="8" s="1"/>
  <c r="UQJ1355" i="8"/>
  <c r="UQJ1359" i="8" s="1"/>
  <c r="UQA1355" i="8"/>
  <c r="UQA1359" i="8" s="1"/>
  <c r="UQA1365" i="8" s="1"/>
  <c r="UPU1355" i="8"/>
  <c r="UPU1359" i="8" s="1"/>
  <c r="UPT1355" i="8"/>
  <c r="UPT1359" i="8" s="1"/>
  <c r="UPK1355" i="8"/>
  <c r="UPK1359" i="8" s="1"/>
  <c r="UPK1365" i="8" s="1"/>
  <c r="UPE1355" i="8"/>
  <c r="UPE1359" i="8" s="1"/>
  <c r="UPD1355" i="8"/>
  <c r="UPD1359" i="8" s="1"/>
  <c r="UOU1355" i="8"/>
  <c r="UOU1359" i="8" s="1"/>
  <c r="UOU1365" i="8" s="1"/>
  <c r="UOO1355" i="8"/>
  <c r="UOO1359" i="8" s="1"/>
  <c r="UON1355" i="8"/>
  <c r="UON1359" i="8" s="1"/>
  <c r="UOE1355" i="8"/>
  <c r="UOE1359" i="8" s="1"/>
  <c r="UOE1365" i="8" s="1"/>
  <c r="UNY1355" i="8"/>
  <c r="UNY1359" i="8" s="1"/>
  <c r="UNX1355" i="8"/>
  <c r="UNX1359" i="8" s="1"/>
  <c r="UNO1355" i="8"/>
  <c r="UNO1359" i="8" s="1"/>
  <c r="UNO1365" i="8" s="1"/>
  <c r="UNI1355" i="8"/>
  <c r="UNI1359" i="8" s="1"/>
  <c r="UNH1355" i="8"/>
  <c r="UNH1359" i="8" s="1"/>
  <c r="UMY1355" i="8"/>
  <c r="UMY1359" i="8" s="1"/>
  <c r="UMY1365" i="8" s="1"/>
  <c r="UMS1355" i="8"/>
  <c r="UMS1359" i="8" s="1"/>
  <c r="UMR1355" i="8"/>
  <c r="UMR1359" i="8" s="1"/>
  <c r="UMI1355" i="8"/>
  <c r="UMI1359" i="8" s="1"/>
  <c r="UMI1365" i="8" s="1"/>
  <c r="UMC1355" i="8"/>
  <c r="UMC1359" i="8" s="1"/>
  <c r="UMB1355" i="8"/>
  <c r="UMB1359" i="8" s="1"/>
  <c r="ULS1355" i="8"/>
  <c r="ULS1359" i="8" s="1"/>
  <c r="ULS1365" i="8" s="1"/>
  <c r="ULM1355" i="8"/>
  <c r="ULM1359" i="8" s="1"/>
  <c r="ULL1355" i="8"/>
  <c r="ULL1359" i="8" s="1"/>
  <c r="ULC1355" i="8"/>
  <c r="ULC1359" i="8" s="1"/>
  <c r="ULC1365" i="8" s="1"/>
  <c r="UKW1355" i="8"/>
  <c r="UKW1359" i="8" s="1"/>
  <c r="UKV1355" i="8"/>
  <c r="UKV1359" i="8" s="1"/>
  <c r="UKM1355" i="8"/>
  <c r="UKM1359" i="8" s="1"/>
  <c r="UKM1365" i="8" s="1"/>
  <c r="UKG1355" i="8"/>
  <c r="UKG1359" i="8" s="1"/>
  <c r="UKF1355" i="8"/>
  <c r="UKF1359" i="8" s="1"/>
  <c r="UJW1355" i="8"/>
  <c r="UJW1359" i="8" s="1"/>
  <c r="UJW1365" i="8" s="1"/>
  <c r="UJQ1355" i="8"/>
  <c r="UJQ1359" i="8" s="1"/>
  <c r="UJP1355" i="8"/>
  <c r="UJP1359" i="8" s="1"/>
  <c r="UJG1355" i="8"/>
  <c r="UJG1359" i="8" s="1"/>
  <c r="UJG1365" i="8" s="1"/>
  <c r="UJA1355" i="8"/>
  <c r="UJA1359" i="8" s="1"/>
  <c r="UIZ1355" i="8"/>
  <c r="UIZ1359" i="8" s="1"/>
  <c r="UIQ1355" i="8"/>
  <c r="UIQ1359" i="8" s="1"/>
  <c r="UIQ1365" i="8" s="1"/>
  <c r="UIK1355" i="8"/>
  <c r="UIK1359" i="8" s="1"/>
  <c r="UIJ1355" i="8"/>
  <c r="UIJ1359" i="8" s="1"/>
  <c r="UIA1355" i="8"/>
  <c r="UIA1359" i="8" s="1"/>
  <c r="UIA1365" i="8" s="1"/>
  <c r="UHU1355" i="8"/>
  <c r="UHU1359" i="8" s="1"/>
  <c r="UHT1355" i="8"/>
  <c r="UHT1359" i="8" s="1"/>
  <c r="UHK1355" i="8"/>
  <c r="UHK1359" i="8" s="1"/>
  <c r="UHK1365" i="8" s="1"/>
  <c r="UHE1355" i="8"/>
  <c r="UHE1359" i="8" s="1"/>
  <c r="UHD1355" i="8"/>
  <c r="UHD1359" i="8" s="1"/>
  <c r="UGU1355" i="8"/>
  <c r="UGU1359" i="8" s="1"/>
  <c r="UGU1365" i="8" s="1"/>
  <c r="UGO1355" i="8"/>
  <c r="UGO1359" i="8" s="1"/>
  <c r="UGN1355" i="8"/>
  <c r="UGN1359" i="8" s="1"/>
  <c r="UGE1355" i="8"/>
  <c r="UGE1359" i="8" s="1"/>
  <c r="UGE1365" i="8" s="1"/>
  <c r="UFY1355" i="8"/>
  <c r="UFY1359" i="8" s="1"/>
  <c r="UFX1355" i="8"/>
  <c r="UFX1359" i="8" s="1"/>
  <c r="UFO1355" i="8"/>
  <c r="UFO1359" i="8" s="1"/>
  <c r="UFO1365" i="8" s="1"/>
  <c r="UFI1355" i="8"/>
  <c r="UFI1359" i="8" s="1"/>
  <c r="UFH1355" i="8"/>
  <c r="UFH1359" i="8" s="1"/>
  <c r="UEY1355" i="8"/>
  <c r="UEY1359" i="8" s="1"/>
  <c r="UEY1365" i="8" s="1"/>
  <c r="UES1355" i="8"/>
  <c r="UES1359" i="8" s="1"/>
  <c r="UER1355" i="8"/>
  <c r="UER1359" i="8" s="1"/>
  <c r="UEI1355" i="8"/>
  <c r="UEI1359" i="8" s="1"/>
  <c r="UEI1365" i="8" s="1"/>
  <c r="UEC1355" i="8"/>
  <c r="UEC1359" i="8" s="1"/>
  <c r="UEB1355" i="8"/>
  <c r="UEB1359" i="8" s="1"/>
  <c r="UDS1355" i="8"/>
  <c r="UDS1359" i="8" s="1"/>
  <c r="UDS1365" i="8" s="1"/>
  <c r="UDM1355" i="8"/>
  <c r="UDM1359" i="8" s="1"/>
  <c r="UDL1355" i="8"/>
  <c r="UDL1359" i="8" s="1"/>
  <c r="UDC1355" i="8"/>
  <c r="UDC1359" i="8" s="1"/>
  <c r="UDC1365" i="8" s="1"/>
  <c r="UCW1355" i="8"/>
  <c r="UCW1359" i="8" s="1"/>
  <c r="UCV1355" i="8"/>
  <c r="UCV1359" i="8" s="1"/>
  <c r="UCM1355" i="8"/>
  <c r="UCM1359" i="8" s="1"/>
  <c r="UCM1365" i="8" s="1"/>
  <c r="UCG1355" i="8"/>
  <c r="UCG1359" i="8" s="1"/>
  <c r="UCF1355" i="8"/>
  <c r="UCF1359" i="8" s="1"/>
  <c r="UBW1355" i="8"/>
  <c r="UBW1359" i="8" s="1"/>
  <c r="UBW1365" i="8" s="1"/>
  <c r="UBQ1355" i="8"/>
  <c r="UBQ1359" i="8" s="1"/>
  <c r="UBP1355" i="8"/>
  <c r="UBP1359" i="8" s="1"/>
  <c r="UBG1355" i="8"/>
  <c r="UBG1359" i="8" s="1"/>
  <c r="UBG1365" i="8" s="1"/>
  <c r="UBA1355" i="8"/>
  <c r="UBA1359" i="8" s="1"/>
  <c r="UAZ1355" i="8"/>
  <c r="UAZ1359" i="8" s="1"/>
  <c r="UAQ1355" i="8"/>
  <c r="UAQ1359" i="8" s="1"/>
  <c r="UAQ1365" i="8" s="1"/>
  <c r="UAK1355" i="8"/>
  <c r="UAK1359" i="8" s="1"/>
  <c r="UAJ1355" i="8"/>
  <c r="UAJ1359" i="8" s="1"/>
  <c r="UAA1355" i="8"/>
  <c r="UAA1359" i="8" s="1"/>
  <c r="UAA1365" i="8" s="1"/>
  <c r="TZU1355" i="8"/>
  <c r="TZU1359" i="8" s="1"/>
  <c r="TZT1355" i="8"/>
  <c r="TZT1359" i="8" s="1"/>
  <c r="TZK1355" i="8"/>
  <c r="TZK1359" i="8" s="1"/>
  <c r="TZK1365" i="8" s="1"/>
  <c r="TZE1355" i="8"/>
  <c r="TZE1359" i="8" s="1"/>
  <c r="TZD1355" i="8"/>
  <c r="TZD1359" i="8" s="1"/>
  <c r="TYU1355" i="8"/>
  <c r="TYU1359" i="8" s="1"/>
  <c r="TYU1365" i="8" s="1"/>
  <c r="TYO1355" i="8"/>
  <c r="TYO1359" i="8" s="1"/>
  <c r="TYN1355" i="8"/>
  <c r="TYN1359" i="8" s="1"/>
  <c r="TYE1355" i="8"/>
  <c r="TYE1359" i="8" s="1"/>
  <c r="TYE1365" i="8" s="1"/>
  <c r="TXY1355" i="8"/>
  <c r="TXY1359" i="8" s="1"/>
  <c r="TXX1355" i="8"/>
  <c r="TXX1359" i="8" s="1"/>
  <c r="TXO1355" i="8"/>
  <c r="TXO1359" i="8" s="1"/>
  <c r="TXO1365" i="8" s="1"/>
  <c r="TXI1355" i="8"/>
  <c r="TXI1359" i="8" s="1"/>
  <c r="TXH1355" i="8"/>
  <c r="TXH1359" i="8" s="1"/>
  <c r="TWY1355" i="8"/>
  <c r="TWY1359" i="8" s="1"/>
  <c r="TWY1365" i="8" s="1"/>
  <c r="TWS1355" i="8"/>
  <c r="TWS1359" i="8" s="1"/>
  <c r="TWR1355" i="8"/>
  <c r="TWR1359" i="8" s="1"/>
  <c r="TWI1355" i="8"/>
  <c r="TWI1359" i="8" s="1"/>
  <c r="TWI1365" i="8" s="1"/>
  <c r="TWC1355" i="8"/>
  <c r="TWC1359" i="8" s="1"/>
  <c r="TWB1355" i="8"/>
  <c r="TWB1359" i="8" s="1"/>
  <c r="TVS1355" i="8"/>
  <c r="TVS1359" i="8" s="1"/>
  <c r="TVS1365" i="8" s="1"/>
  <c r="TVM1355" i="8"/>
  <c r="TVM1359" i="8" s="1"/>
  <c r="TVL1355" i="8"/>
  <c r="TVL1359" i="8" s="1"/>
  <c r="TVC1355" i="8"/>
  <c r="TVC1359" i="8" s="1"/>
  <c r="TVC1365" i="8" s="1"/>
  <c r="TUW1355" i="8"/>
  <c r="TUW1359" i="8" s="1"/>
  <c r="TUV1355" i="8"/>
  <c r="TUV1359" i="8" s="1"/>
  <c r="TUM1355" i="8"/>
  <c r="TUM1359" i="8" s="1"/>
  <c r="TUM1365" i="8" s="1"/>
  <c r="TUG1355" i="8"/>
  <c r="TUG1359" i="8" s="1"/>
  <c r="TUF1355" i="8"/>
  <c r="TUF1359" i="8" s="1"/>
  <c r="TTW1355" i="8"/>
  <c r="TTW1359" i="8" s="1"/>
  <c r="TTW1365" i="8" s="1"/>
  <c r="TTQ1355" i="8"/>
  <c r="TTQ1359" i="8" s="1"/>
  <c r="TTP1355" i="8"/>
  <c r="TTP1359" i="8" s="1"/>
  <c r="TTG1355" i="8"/>
  <c r="TTG1359" i="8" s="1"/>
  <c r="TTG1365" i="8" s="1"/>
  <c r="TTA1355" i="8"/>
  <c r="TTA1359" i="8" s="1"/>
  <c r="TSZ1355" i="8"/>
  <c r="TSZ1359" i="8" s="1"/>
  <c r="TSQ1355" i="8"/>
  <c r="TSQ1359" i="8" s="1"/>
  <c r="TSQ1365" i="8" s="1"/>
  <c r="TSK1355" i="8"/>
  <c r="TSK1359" i="8" s="1"/>
  <c r="TSJ1355" i="8"/>
  <c r="TSJ1359" i="8" s="1"/>
  <c r="TSA1355" i="8"/>
  <c r="TSA1359" i="8" s="1"/>
  <c r="TSA1365" i="8" s="1"/>
  <c r="TRU1355" i="8"/>
  <c r="TRU1359" i="8" s="1"/>
  <c r="TRT1355" i="8"/>
  <c r="TRT1359" i="8" s="1"/>
  <c r="TRK1355" i="8"/>
  <c r="TRK1359" i="8" s="1"/>
  <c r="TRK1365" i="8" s="1"/>
  <c r="TRE1355" i="8"/>
  <c r="TRE1359" i="8" s="1"/>
  <c r="TRD1355" i="8"/>
  <c r="TRD1359" i="8" s="1"/>
  <c r="TQU1355" i="8"/>
  <c r="TQU1359" i="8" s="1"/>
  <c r="TQU1365" i="8" s="1"/>
  <c r="TQO1355" i="8"/>
  <c r="TQO1359" i="8" s="1"/>
  <c r="TQN1355" i="8"/>
  <c r="TQN1359" i="8" s="1"/>
  <c r="TQE1355" i="8"/>
  <c r="TQE1359" i="8" s="1"/>
  <c r="TQE1365" i="8" s="1"/>
  <c r="TPY1355" i="8"/>
  <c r="TPY1359" i="8" s="1"/>
  <c r="TPX1355" i="8"/>
  <c r="TPX1359" i="8" s="1"/>
  <c r="TPO1355" i="8"/>
  <c r="TPO1359" i="8" s="1"/>
  <c r="TPO1365" i="8" s="1"/>
  <c r="TPI1355" i="8"/>
  <c r="TPI1359" i="8" s="1"/>
  <c r="TPH1355" i="8"/>
  <c r="TPH1359" i="8" s="1"/>
  <c r="TOY1355" i="8"/>
  <c r="TOY1359" i="8" s="1"/>
  <c r="TOY1365" i="8" s="1"/>
  <c r="TOS1355" i="8"/>
  <c r="TOS1359" i="8" s="1"/>
  <c r="TOR1355" i="8"/>
  <c r="TOR1359" i="8" s="1"/>
  <c r="TOI1355" i="8"/>
  <c r="TOI1359" i="8" s="1"/>
  <c r="TOI1365" i="8" s="1"/>
  <c r="TOC1355" i="8"/>
  <c r="TOC1359" i="8" s="1"/>
  <c r="TOB1355" i="8"/>
  <c r="TOB1359" i="8" s="1"/>
  <c r="TNS1355" i="8"/>
  <c r="TNS1359" i="8" s="1"/>
  <c r="TNS1365" i="8" s="1"/>
  <c r="TNM1355" i="8"/>
  <c r="TNM1359" i="8" s="1"/>
  <c r="TNL1355" i="8"/>
  <c r="TNL1359" i="8" s="1"/>
  <c r="TNC1355" i="8"/>
  <c r="TNC1359" i="8" s="1"/>
  <c r="TNC1365" i="8" s="1"/>
  <c r="TMW1355" i="8"/>
  <c r="TMW1359" i="8" s="1"/>
  <c r="TMV1355" i="8"/>
  <c r="TMV1359" i="8" s="1"/>
  <c r="TMM1355" i="8"/>
  <c r="TMM1359" i="8" s="1"/>
  <c r="TMM1365" i="8" s="1"/>
  <c r="TMG1355" i="8"/>
  <c r="TMG1359" i="8" s="1"/>
  <c r="TMF1355" i="8"/>
  <c r="TMF1359" i="8" s="1"/>
  <c r="TLW1355" i="8"/>
  <c r="TLW1359" i="8" s="1"/>
  <c r="TLW1365" i="8" s="1"/>
  <c r="TLQ1355" i="8"/>
  <c r="TLQ1359" i="8" s="1"/>
  <c r="TLP1355" i="8"/>
  <c r="TLP1359" i="8" s="1"/>
  <c r="TLG1355" i="8"/>
  <c r="TLG1359" i="8" s="1"/>
  <c r="TLG1365" i="8" s="1"/>
  <c r="TLA1355" i="8"/>
  <c r="TLA1359" i="8" s="1"/>
  <c r="TKZ1355" i="8"/>
  <c r="TKZ1359" i="8" s="1"/>
  <c r="TKQ1355" i="8"/>
  <c r="TKQ1359" i="8" s="1"/>
  <c r="TKQ1365" i="8" s="1"/>
  <c r="TKK1355" i="8"/>
  <c r="TKK1359" i="8" s="1"/>
  <c r="TKJ1355" i="8"/>
  <c r="TKJ1359" i="8" s="1"/>
  <c r="TKA1355" i="8"/>
  <c r="TKA1359" i="8" s="1"/>
  <c r="TKA1365" i="8" s="1"/>
  <c r="TJU1355" i="8"/>
  <c r="TJU1359" i="8" s="1"/>
  <c r="TJT1355" i="8"/>
  <c r="TJT1359" i="8" s="1"/>
  <c r="TJK1355" i="8"/>
  <c r="TJK1359" i="8" s="1"/>
  <c r="TJK1365" i="8" s="1"/>
  <c r="TJE1355" i="8"/>
  <c r="TJE1359" i="8" s="1"/>
  <c r="TJD1355" i="8"/>
  <c r="TJD1359" i="8" s="1"/>
  <c r="TIU1355" i="8"/>
  <c r="TIU1359" i="8" s="1"/>
  <c r="TIU1365" i="8" s="1"/>
  <c r="TIO1355" i="8"/>
  <c r="TIO1359" i="8" s="1"/>
  <c r="TIN1355" i="8"/>
  <c r="TIN1359" i="8" s="1"/>
  <c r="TIE1355" i="8"/>
  <c r="TIE1359" i="8" s="1"/>
  <c r="TIE1365" i="8" s="1"/>
  <c r="THY1355" i="8"/>
  <c r="THY1359" i="8" s="1"/>
  <c r="THX1355" i="8"/>
  <c r="THX1359" i="8" s="1"/>
  <c r="THO1355" i="8"/>
  <c r="THO1359" i="8" s="1"/>
  <c r="THO1365" i="8" s="1"/>
  <c r="THI1355" i="8"/>
  <c r="THI1359" i="8" s="1"/>
  <c r="THH1355" i="8"/>
  <c r="THH1359" i="8" s="1"/>
  <c r="TGY1355" i="8"/>
  <c r="TGY1359" i="8" s="1"/>
  <c r="TGY1365" i="8" s="1"/>
  <c r="TGS1355" i="8"/>
  <c r="TGS1359" i="8" s="1"/>
  <c r="TGR1355" i="8"/>
  <c r="TGR1359" i="8" s="1"/>
  <c r="TGI1355" i="8"/>
  <c r="TGI1359" i="8" s="1"/>
  <c r="TGI1365" i="8" s="1"/>
  <c r="TGC1355" i="8"/>
  <c r="TGC1359" i="8" s="1"/>
  <c r="TGB1355" i="8"/>
  <c r="TGB1359" i="8" s="1"/>
  <c r="TFS1355" i="8"/>
  <c r="TFS1359" i="8" s="1"/>
  <c r="TFS1365" i="8" s="1"/>
  <c r="TFM1355" i="8"/>
  <c r="TFM1359" i="8" s="1"/>
  <c r="TFL1355" i="8"/>
  <c r="TFL1359" i="8" s="1"/>
  <c r="TFC1355" i="8"/>
  <c r="TFC1359" i="8" s="1"/>
  <c r="TFC1365" i="8" s="1"/>
  <c r="TEW1355" i="8"/>
  <c r="TEW1359" i="8" s="1"/>
  <c r="TEV1355" i="8"/>
  <c r="TEV1359" i="8" s="1"/>
  <c r="TEM1355" i="8"/>
  <c r="TEM1359" i="8" s="1"/>
  <c r="TEM1365" i="8" s="1"/>
  <c r="TEG1355" i="8"/>
  <c r="TEG1359" i="8" s="1"/>
  <c r="TEF1355" i="8"/>
  <c r="TEF1359" i="8" s="1"/>
  <c r="TDW1355" i="8"/>
  <c r="TDW1359" i="8" s="1"/>
  <c r="TDW1365" i="8" s="1"/>
  <c r="TDQ1355" i="8"/>
  <c r="TDQ1359" i="8" s="1"/>
  <c r="TDP1355" i="8"/>
  <c r="TDP1359" i="8" s="1"/>
  <c r="TDG1355" i="8"/>
  <c r="TDG1359" i="8" s="1"/>
  <c r="TDG1365" i="8" s="1"/>
  <c r="TDA1355" i="8"/>
  <c r="TDA1359" i="8" s="1"/>
  <c r="TCZ1355" i="8"/>
  <c r="TCZ1359" i="8" s="1"/>
  <c r="TCQ1355" i="8"/>
  <c r="TCQ1359" i="8" s="1"/>
  <c r="TCQ1365" i="8" s="1"/>
  <c r="TCK1355" i="8"/>
  <c r="TCK1359" i="8" s="1"/>
  <c r="TCJ1355" i="8"/>
  <c r="TCJ1359" i="8" s="1"/>
  <c r="TCA1355" i="8"/>
  <c r="TCA1359" i="8" s="1"/>
  <c r="TCA1365" i="8" s="1"/>
  <c r="TBU1355" i="8"/>
  <c r="TBU1359" i="8" s="1"/>
  <c r="TBT1355" i="8"/>
  <c r="TBT1359" i="8" s="1"/>
  <c r="TBK1355" i="8"/>
  <c r="TBK1359" i="8" s="1"/>
  <c r="TBK1365" i="8" s="1"/>
  <c r="TBE1355" i="8"/>
  <c r="TBE1359" i="8" s="1"/>
  <c r="TBD1355" i="8"/>
  <c r="TBD1359" i="8" s="1"/>
  <c r="TAU1355" i="8"/>
  <c r="TAU1359" i="8" s="1"/>
  <c r="TAU1365" i="8" s="1"/>
  <c r="TAO1355" i="8"/>
  <c r="TAO1359" i="8" s="1"/>
  <c r="TAN1355" i="8"/>
  <c r="TAN1359" i="8" s="1"/>
  <c r="TAE1355" i="8"/>
  <c r="TAE1359" i="8" s="1"/>
  <c r="TAE1365" i="8" s="1"/>
  <c r="SZY1355" i="8"/>
  <c r="SZY1359" i="8" s="1"/>
  <c r="SZX1355" i="8"/>
  <c r="SZX1359" i="8" s="1"/>
  <c r="SZO1355" i="8"/>
  <c r="SZO1359" i="8" s="1"/>
  <c r="SZO1365" i="8" s="1"/>
  <c r="SZI1355" i="8"/>
  <c r="SZI1359" i="8" s="1"/>
  <c r="SZH1355" i="8"/>
  <c r="SZH1359" i="8" s="1"/>
  <c r="SYY1355" i="8"/>
  <c r="SYY1359" i="8" s="1"/>
  <c r="SYY1365" i="8" s="1"/>
  <c r="SYS1355" i="8"/>
  <c r="SYS1359" i="8" s="1"/>
  <c r="SYR1355" i="8"/>
  <c r="SYR1359" i="8" s="1"/>
  <c r="SYI1355" i="8"/>
  <c r="SYI1359" i="8" s="1"/>
  <c r="SYI1365" i="8" s="1"/>
  <c r="SYC1355" i="8"/>
  <c r="SYC1359" i="8" s="1"/>
  <c r="SYB1355" i="8"/>
  <c r="SYB1359" i="8" s="1"/>
  <c r="SXS1355" i="8"/>
  <c r="SXS1359" i="8" s="1"/>
  <c r="SXS1365" i="8" s="1"/>
  <c r="SXM1355" i="8"/>
  <c r="SXM1359" i="8" s="1"/>
  <c r="SXL1355" i="8"/>
  <c r="SXL1359" i="8" s="1"/>
  <c r="SXC1355" i="8"/>
  <c r="SXC1359" i="8" s="1"/>
  <c r="SXC1365" i="8" s="1"/>
  <c r="SWW1355" i="8"/>
  <c r="SWW1359" i="8" s="1"/>
  <c r="SWV1355" i="8"/>
  <c r="SWV1359" i="8" s="1"/>
  <c r="SWM1355" i="8"/>
  <c r="SWM1359" i="8" s="1"/>
  <c r="SWM1365" i="8" s="1"/>
  <c r="SWG1355" i="8"/>
  <c r="SWG1359" i="8" s="1"/>
  <c r="SWF1355" i="8"/>
  <c r="SWF1359" i="8" s="1"/>
  <c r="SVW1355" i="8"/>
  <c r="SVW1359" i="8" s="1"/>
  <c r="SVW1365" i="8" s="1"/>
  <c r="SVQ1355" i="8"/>
  <c r="SVQ1359" i="8" s="1"/>
  <c r="SVP1355" i="8"/>
  <c r="SVP1359" i="8" s="1"/>
  <c r="SVG1355" i="8"/>
  <c r="SVG1359" i="8" s="1"/>
  <c r="SVG1365" i="8" s="1"/>
  <c r="SVA1355" i="8"/>
  <c r="SVA1359" i="8" s="1"/>
  <c r="SUZ1355" i="8"/>
  <c r="SUZ1359" i="8" s="1"/>
  <c r="SUQ1355" i="8"/>
  <c r="SUQ1359" i="8" s="1"/>
  <c r="SUQ1365" i="8" s="1"/>
  <c r="SUK1355" i="8"/>
  <c r="SUK1359" i="8" s="1"/>
  <c r="SUJ1355" i="8"/>
  <c r="SUJ1359" i="8" s="1"/>
  <c r="SUA1355" i="8"/>
  <c r="SUA1359" i="8" s="1"/>
  <c r="SUA1365" i="8" s="1"/>
  <c r="STU1355" i="8"/>
  <c r="STU1359" i="8" s="1"/>
  <c r="STT1355" i="8"/>
  <c r="STT1359" i="8" s="1"/>
  <c r="STK1355" i="8"/>
  <c r="STK1359" i="8" s="1"/>
  <c r="STK1365" i="8" s="1"/>
  <c r="STE1355" i="8"/>
  <c r="STE1359" i="8" s="1"/>
  <c r="STD1355" i="8"/>
  <c r="STD1359" i="8" s="1"/>
  <c r="SSU1355" i="8"/>
  <c r="SSU1359" i="8" s="1"/>
  <c r="SSU1365" i="8" s="1"/>
  <c r="SSO1355" i="8"/>
  <c r="SSO1359" i="8" s="1"/>
  <c r="SSN1355" i="8"/>
  <c r="SSN1359" i="8" s="1"/>
  <c r="SSE1355" i="8"/>
  <c r="SSE1359" i="8" s="1"/>
  <c r="SSE1365" i="8" s="1"/>
  <c r="SRY1355" i="8"/>
  <c r="SRY1359" i="8" s="1"/>
  <c r="SRX1355" i="8"/>
  <c r="SRX1359" i="8" s="1"/>
  <c r="SRO1355" i="8"/>
  <c r="SRO1359" i="8" s="1"/>
  <c r="SRO1365" i="8" s="1"/>
  <c r="SRI1355" i="8"/>
  <c r="SRI1359" i="8" s="1"/>
  <c r="SRH1355" i="8"/>
  <c r="SRH1359" i="8" s="1"/>
  <c r="SQY1355" i="8"/>
  <c r="SQY1359" i="8" s="1"/>
  <c r="SQY1365" i="8" s="1"/>
  <c r="SQS1355" i="8"/>
  <c r="SQS1359" i="8" s="1"/>
  <c r="SQR1355" i="8"/>
  <c r="SQR1359" i="8" s="1"/>
  <c r="SQI1355" i="8"/>
  <c r="SQI1359" i="8" s="1"/>
  <c r="SQI1365" i="8" s="1"/>
  <c r="SQC1355" i="8"/>
  <c r="SQC1359" i="8" s="1"/>
  <c r="SQB1355" i="8"/>
  <c r="SQB1359" i="8" s="1"/>
  <c r="SPS1355" i="8"/>
  <c r="SPS1359" i="8" s="1"/>
  <c r="SPS1365" i="8" s="1"/>
  <c r="SPM1355" i="8"/>
  <c r="SPM1359" i="8" s="1"/>
  <c r="SPL1355" i="8"/>
  <c r="SPL1359" i="8" s="1"/>
  <c r="SPC1355" i="8"/>
  <c r="SPC1359" i="8" s="1"/>
  <c r="SPC1365" i="8" s="1"/>
  <c r="SOW1355" i="8"/>
  <c r="SOW1359" i="8" s="1"/>
  <c r="SOV1355" i="8"/>
  <c r="SOV1359" i="8" s="1"/>
  <c r="SOM1355" i="8"/>
  <c r="SOM1359" i="8" s="1"/>
  <c r="SOM1365" i="8" s="1"/>
  <c r="SOG1355" i="8"/>
  <c r="SOG1359" i="8" s="1"/>
  <c r="SOF1355" i="8"/>
  <c r="SOF1359" i="8" s="1"/>
  <c r="SNW1355" i="8"/>
  <c r="SNW1359" i="8" s="1"/>
  <c r="SNW1365" i="8" s="1"/>
  <c r="SNQ1355" i="8"/>
  <c r="SNQ1359" i="8" s="1"/>
  <c r="SNP1355" i="8"/>
  <c r="SNP1359" i="8" s="1"/>
  <c r="SNG1355" i="8"/>
  <c r="SNG1359" i="8" s="1"/>
  <c r="SNG1365" i="8" s="1"/>
  <c r="SNA1355" i="8"/>
  <c r="SNA1359" i="8" s="1"/>
  <c r="SMZ1355" i="8"/>
  <c r="SMZ1359" i="8" s="1"/>
  <c r="SMQ1355" i="8"/>
  <c r="SMQ1359" i="8" s="1"/>
  <c r="SMQ1365" i="8" s="1"/>
  <c r="SMK1355" i="8"/>
  <c r="SMK1359" i="8" s="1"/>
  <c r="SMJ1355" i="8"/>
  <c r="SMJ1359" i="8" s="1"/>
  <c r="SMA1355" i="8"/>
  <c r="SMA1359" i="8" s="1"/>
  <c r="SMA1365" i="8" s="1"/>
  <c r="SLU1355" i="8"/>
  <c r="SLU1359" i="8" s="1"/>
  <c r="SLT1355" i="8"/>
  <c r="SLT1359" i="8" s="1"/>
  <c r="SLK1355" i="8"/>
  <c r="SLK1359" i="8" s="1"/>
  <c r="SLK1365" i="8" s="1"/>
  <c r="SLE1355" i="8"/>
  <c r="SLE1359" i="8" s="1"/>
  <c r="SLD1355" i="8"/>
  <c r="SLD1359" i="8" s="1"/>
  <c r="SKU1355" i="8"/>
  <c r="SKU1359" i="8" s="1"/>
  <c r="SKU1365" i="8" s="1"/>
  <c r="SKO1355" i="8"/>
  <c r="SKO1359" i="8" s="1"/>
  <c r="SKN1355" i="8"/>
  <c r="SKN1359" i="8" s="1"/>
  <c r="SKE1355" i="8"/>
  <c r="SKE1359" i="8" s="1"/>
  <c r="SKE1365" i="8" s="1"/>
  <c r="SJY1355" i="8"/>
  <c r="SJY1359" i="8" s="1"/>
  <c r="SJX1355" i="8"/>
  <c r="SJX1359" i="8" s="1"/>
  <c r="SJO1355" i="8"/>
  <c r="SJO1359" i="8" s="1"/>
  <c r="SJO1365" i="8" s="1"/>
  <c r="SJI1355" i="8"/>
  <c r="SJI1359" i="8" s="1"/>
  <c r="SJH1355" i="8"/>
  <c r="SJH1359" i="8" s="1"/>
  <c r="SIY1355" i="8"/>
  <c r="SIY1359" i="8" s="1"/>
  <c r="SIY1365" i="8" s="1"/>
  <c r="SIS1355" i="8"/>
  <c r="SIS1359" i="8" s="1"/>
  <c r="SIR1355" i="8"/>
  <c r="SIR1359" i="8" s="1"/>
  <c r="SII1355" i="8"/>
  <c r="SII1359" i="8" s="1"/>
  <c r="SII1365" i="8" s="1"/>
  <c r="SIC1355" i="8"/>
  <c r="SIC1359" i="8" s="1"/>
  <c r="SIB1355" i="8"/>
  <c r="SIB1359" i="8" s="1"/>
  <c r="SHS1355" i="8"/>
  <c r="SHS1359" i="8" s="1"/>
  <c r="SHS1365" i="8" s="1"/>
  <c r="SHM1355" i="8"/>
  <c r="SHM1359" i="8" s="1"/>
  <c r="SHL1355" i="8"/>
  <c r="SHL1359" i="8" s="1"/>
  <c r="SHC1355" i="8"/>
  <c r="SHC1359" i="8" s="1"/>
  <c r="SHC1365" i="8" s="1"/>
  <c r="SGW1355" i="8"/>
  <c r="SGW1359" i="8" s="1"/>
  <c r="SGV1355" i="8"/>
  <c r="SGV1359" i="8" s="1"/>
  <c r="SGM1355" i="8"/>
  <c r="SGM1359" i="8" s="1"/>
  <c r="SGM1365" i="8" s="1"/>
  <c r="SGG1355" i="8"/>
  <c r="SGG1359" i="8" s="1"/>
  <c r="SGF1355" i="8"/>
  <c r="SGF1359" i="8" s="1"/>
  <c r="SFW1355" i="8"/>
  <c r="SFW1359" i="8" s="1"/>
  <c r="SFW1365" i="8" s="1"/>
  <c r="SFQ1355" i="8"/>
  <c r="SFQ1359" i="8" s="1"/>
  <c r="SFP1355" i="8"/>
  <c r="SFP1359" i="8" s="1"/>
  <c r="SFG1355" i="8"/>
  <c r="SFG1359" i="8" s="1"/>
  <c r="SFG1365" i="8" s="1"/>
  <c r="SFA1355" i="8"/>
  <c r="SFA1359" i="8" s="1"/>
  <c r="SEZ1355" i="8"/>
  <c r="SEZ1359" i="8" s="1"/>
  <c r="SEQ1355" i="8"/>
  <c r="SEQ1359" i="8" s="1"/>
  <c r="SEQ1365" i="8" s="1"/>
  <c r="SEK1355" i="8"/>
  <c r="SEK1359" i="8" s="1"/>
  <c r="SEJ1355" i="8"/>
  <c r="SEJ1359" i="8" s="1"/>
  <c r="SEA1355" i="8"/>
  <c r="SEA1359" i="8" s="1"/>
  <c r="SEA1365" i="8" s="1"/>
  <c r="SDU1355" i="8"/>
  <c r="SDU1359" i="8" s="1"/>
  <c r="SDT1355" i="8"/>
  <c r="SDT1359" i="8" s="1"/>
  <c r="SDK1355" i="8"/>
  <c r="SDK1359" i="8" s="1"/>
  <c r="SDK1365" i="8" s="1"/>
  <c r="SDE1355" i="8"/>
  <c r="SDE1359" i="8" s="1"/>
  <c r="SDD1355" i="8"/>
  <c r="SDD1359" i="8" s="1"/>
  <c r="SCU1355" i="8"/>
  <c r="SCU1359" i="8" s="1"/>
  <c r="SCU1365" i="8" s="1"/>
  <c r="SCO1355" i="8"/>
  <c r="SCO1359" i="8" s="1"/>
  <c r="SCN1355" i="8"/>
  <c r="SCN1359" i="8" s="1"/>
  <c r="SCE1355" i="8"/>
  <c r="SCE1359" i="8" s="1"/>
  <c r="SCE1365" i="8" s="1"/>
  <c r="SBY1355" i="8"/>
  <c r="SBY1359" i="8" s="1"/>
  <c r="SBX1355" i="8"/>
  <c r="SBX1359" i="8" s="1"/>
  <c r="SBO1355" i="8"/>
  <c r="SBO1359" i="8" s="1"/>
  <c r="SBO1365" i="8" s="1"/>
  <c r="SBI1355" i="8"/>
  <c r="SBI1359" i="8" s="1"/>
  <c r="SBH1355" i="8"/>
  <c r="SBH1359" i="8" s="1"/>
  <c r="SAY1355" i="8"/>
  <c r="SAY1359" i="8" s="1"/>
  <c r="SAY1365" i="8" s="1"/>
  <c r="SAS1355" i="8"/>
  <c r="SAS1359" i="8" s="1"/>
  <c r="SAR1355" i="8"/>
  <c r="SAR1359" i="8" s="1"/>
  <c r="SAI1355" i="8"/>
  <c r="SAI1359" i="8" s="1"/>
  <c r="SAI1365" i="8" s="1"/>
  <c r="SAC1355" i="8"/>
  <c r="SAC1359" i="8" s="1"/>
  <c r="SAB1355" i="8"/>
  <c r="SAB1359" i="8" s="1"/>
  <c r="RZS1355" i="8"/>
  <c r="RZS1359" i="8" s="1"/>
  <c r="RZS1365" i="8" s="1"/>
  <c r="RZM1355" i="8"/>
  <c r="RZM1359" i="8" s="1"/>
  <c r="RZL1355" i="8"/>
  <c r="RZL1359" i="8" s="1"/>
  <c r="RZC1355" i="8"/>
  <c r="RZC1359" i="8" s="1"/>
  <c r="RZC1365" i="8" s="1"/>
  <c r="RYW1355" i="8"/>
  <c r="RYW1359" i="8" s="1"/>
  <c r="RYV1355" i="8"/>
  <c r="RYV1359" i="8" s="1"/>
  <c r="RYM1355" i="8"/>
  <c r="RYM1359" i="8" s="1"/>
  <c r="RYM1365" i="8" s="1"/>
  <c r="RYG1355" i="8"/>
  <c r="RYG1359" i="8" s="1"/>
  <c r="RYF1355" i="8"/>
  <c r="RYF1359" i="8" s="1"/>
  <c r="RXW1355" i="8"/>
  <c r="RXW1359" i="8" s="1"/>
  <c r="RXW1365" i="8" s="1"/>
  <c r="RXQ1355" i="8"/>
  <c r="RXQ1359" i="8" s="1"/>
  <c r="RXP1355" i="8"/>
  <c r="RXG1355" i="8"/>
  <c r="RXG1359" i="8" s="1"/>
  <c r="RXG1365" i="8" s="1"/>
  <c r="RXA1355" i="8"/>
  <c r="RXA1359" i="8" s="1"/>
  <c r="RWZ1355" i="8"/>
  <c r="RWQ1355" i="8"/>
  <c r="RWQ1359" i="8" s="1"/>
  <c r="RWQ1365" i="8" s="1"/>
  <c r="RWK1355" i="8"/>
  <c r="RWK1359" i="8" s="1"/>
  <c r="RWJ1355" i="8"/>
  <c r="RWA1355" i="8"/>
  <c r="RWA1359" i="8" s="1"/>
  <c r="RWA1365" i="8" s="1"/>
  <c r="RVU1355" i="8"/>
  <c r="RVU1359" i="8" s="1"/>
  <c r="RVT1355" i="8"/>
  <c r="RVK1355" i="8"/>
  <c r="RVK1359" i="8" s="1"/>
  <c r="RVK1365" i="8" s="1"/>
  <c r="RVE1355" i="8"/>
  <c r="RVE1359" i="8" s="1"/>
  <c r="RVD1355" i="8"/>
  <c r="RUU1355" i="8"/>
  <c r="RUU1359" i="8" s="1"/>
  <c r="RUU1365" i="8" s="1"/>
  <c r="RUO1355" i="8"/>
  <c r="RUO1359" i="8" s="1"/>
  <c r="RUN1355" i="8"/>
  <c r="RUE1355" i="8"/>
  <c r="RUE1359" i="8" s="1"/>
  <c r="RUE1365" i="8" s="1"/>
  <c r="RTY1355" i="8"/>
  <c r="RTY1359" i="8" s="1"/>
  <c r="RTX1355" i="8"/>
  <c r="RTO1355" i="8"/>
  <c r="RTO1359" i="8" s="1"/>
  <c r="RTO1365" i="8" s="1"/>
  <c r="RTI1355" i="8"/>
  <c r="RTI1359" i="8" s="1"/>
  <c r="RTH1355" i="8"/>
  <c r="RSY1355" i="8"/>
  <c r="RSY1359" i="8" s="1"/>
  <c r="RSY1365" i="8" s="1"/>
  <c r="RSS1355" i="8"/>
  <c r="RSS1359" i="8" s="1"/>
  <c r="RSR1355" i="8"/>
  <c r="RSI1355" i="8"/>
  <c r="RSI1359" i="8" s="1"/>
  <c r="RSI1365" i="8" s="1"/>
  <c r="RSC1355" i="8"/>
  <c r="RSC1359" i="8" s="1"/>
  <c r="RSB1355" i="8"/>
  <c r="RRS1355" i="8"/>
  <c r="RRS1359" i="8" s="1"/>
  <c r="RRS1365" i="8" s="1"/>
  <c r="RRM1355" i="8"/>
  <c r="RRM1359" i="8" s="1"/>
  <c r="RRL1355" i="8"/>
  <c r="RRC1355" i="8"/>
  <c r="RRC1359" i="8" s="1"/>
  <c r="RRC1365" i="8" s="1"/>
  <c r="RQW1355" i="8"/>
  <c r="RQW1359" i="8" s="1"/>
  <c r="RQV1355" i="8"/>
  <c r="RQM1355" i="8"/>
  <c r="RQM1359" i="8" s="1"/>
  <c r="RQM1365" i="8" s="1"/>
  <c r="RQG1355" i="8"/>
  <c r="RQG1359" i="8" s="1"/>
  <c r="RQF1355" i="8"/>
  <c r="RPW1355" i="8"/>
  <c r="RPW1359" i="8" s="1"/>
  <c r="RPW1365" i="8" s="1"/>
  <c r="RPQ1355" i="8"/>
  <c r="RPQ1359" i="8" s="1"/>
  <c r="RPP1355" i="8"/>
  <c r="RPG1355" i="8"/>
  <c r="RPG1359" i="8" s="1"/>
  <c r="RPG1365" i="8" s="1"/>
  <c r="RPA1355" i="8"/>
  <c r="RPA1359" i="8" s="1"/>
  <c r="ROZ1355" i="8"/>
  <c r="ROQ1355" i="8"/>
  <c r="ROQ1359" i="8" s="1"/>
  <c r="ROQ1365" i="8" s="1"/>
  <c r="ROK1355" i="8"/>
  <c r="ROK1359" i="8" s="1"/>
  <c r="ROJ1355" i="8"/>
  <c r="ROA1355" i="8"/>
  <c r="ROA1359" i="8" s="1"/>
  <c r="ROA1365" i="8" s="1"/>
  <c r="RNU1355" i="8"/>
  <c r="RNU1359" i="8" s="1"/>
  <c r="RNT1355" i="8"/>
  <c r="RNK1355" i="8"/>
  <c r="RNK1359" i="8" s="1"/>
  <c r="RNK1365" i="8" s="1"/>
  <c r="RNE1355" i="8"/>
  <c r="RNE1359" i="8" s="1"/>
  <c r="RND1355" i="8"/>
  <c r="RMU1355" i="8"/>
  <c r="RMU1359" i="8" s="1"/>
  <c r="RMU1365" i="8" s="1"/>
  <c r="RMO1355" i="8"/>
  <c r="RMO1359" i="8" s="1"/>
  <c r="RMN1355" i="8"/>
  <c r="RME1355" i="8"/>
  <c r="RME1359" i="8" s="1"/>
  <c r="RME1365" i="8" s="1"/>
  <c r="RLY1355" i="8"/>
  <c r="RLY1359" i="8" s="1"/>
  <c r="RLX1355" i="8"/>
  <c r="RLO1355" i="8"/>
  <c r="RLO1359" i="8" s="1"/>
  <c r="RLO1365" i="8" s="1"/>
  <c r="RLI1355" i="8"/>
  <c r="RLI1359" i="8" s="1"/>
  <c r="RLH1355" i="8"/>
  <c r="RKY1355" i="8"/>
  <c r="RKY1359" i="8" s="1"/>
  <c r="RKY1365" i="8" s="1"/>
  <c r="RKS1355" i="8"/>
  <c r="RKS1359" i="8" s="1"/>
  <c r="RKR1355" i="8"/>
  <c r="RKI1355" i="8"/>
  <c r="RKI1359" i="8" s="1"/>
  <c r="RKI1365" i="8" s="1"/>
  <c r="RKC1355" i="8"/>
  <c r="RKC1359" i="8" s="1"/>
  <c r="RKB1355" i="8"/>
  <c r="RJS1355" i="8"/>
  <c r="RJS1359" i="8" s="1"/>
  <c r="RJS1365" i="8" s="1"/>
  <c r="RJM1355" i="8"/>
  <c r="RJM1359" i="8" s="1"/>
  <c r="RJL1355" i="8"/>
  <c r="RJC1355" i="8"/>
  <c r="RJC1359" i="8" s="1"/>
  <c r="RJC1365" i="8" s="1"/>
  <c r="RIW1355" i="8"/>
  <c r="RIW1359" i="8" s="1"/>
  <c r="RIV1355" i="8"/>
  <c r="RIM1355" i="8"/>
  <c r="RIM1359" i="8" s="1"/>
  <c r="RIM1365" i="8" s="1"/>
  <c r="RIG1355" i="8"/>
  <c r="RIG1359" i="8" s="1"/>
  <c r="RIF1355" i="8"/>
  <c r="RHW1355" i="8"/>
  <c r="RHW1359" i="8" s="1"/>
  <c r="RHW1365" i="8" s="1"/>
  <c r="RHQ1355" i="8"/>
  <c r="RHQ1359" i="8" s="1"/>
  <c r="RHP1355" i="8"/>
  <c r="RHG1355" i="8"/>
  <c r="RHG1359" i="8" s="1"/>
  <c r="RHG1365" i="8" s="1"/>
  <c r="RHA1355" i="8"/>
  <c r="RHA1359" i="8" s="1"/>
  <c r="RGZ1355" i="8"/>
  <c r="RGQ1355" i="8"/>
  <c r="RGQ1359" i="8" s="1"/>
  <c r="RGQ1365" i="8" s="1"/>
  <c r="RGK1355" i="8"/>
  <c r="RGK1359" i="8" s="1"/>
  <c r="RGJ1355" i="8"/>
  <c r="RGA1355" i="8"/>
  <c r="RGA1359" i="8" s="1"/>
  <c r="RGA1365" i="8" s="1"/>
  <c r="RFU1355" i="8"/>
  <c r="RFU1359" i="8" s="1"/>
  <c r="RFT1355" i="8"/>
  <c r="RFK1355" i="8"/>
  <c r="RFK1359" i="8" s="1"/>
  <c r="RFK1365" i="8" s="1"/>
  <c r="RFE1355" i="8"/>
  <c r="RFE1359" i="8" s="1"/>
  <c r="RFD1355" i="8"/>
  <c r="REU1355" i="8"/>
  <c r="REU1359" i="8" s="1"/>
  <c r="REU1365" i="8" s="1"/>
  <c r="REO1355" i="8"/>
  <c r="REO1359" i="8" s="1"/>
  <c r="REN1355" i="8"/>
  <c r="REE1355" i="8"/>
  <c r="REE1359" i="8" s="1"/>
  <c r="REE1365" i="8" s="1"/>
  <c r="RDY1355" i="8"/>
  <c r="RDY1359" i="8" s="1"/>
  <c r="RDX1355" i="8"/>
  <c r="RDX1359" i="8" s="1"/>
  <c r="RDO1355" i="8"/>
  <c r="RDO1359" i="8" s="1"/>
  <c r="RDO1365" i="8" s="1"/>
  <c r="RDI1355" i="8"/>
  <c r="RDI1359" i="8" s="1"/>
  <c r="RDH1355" i="8"/>
  <c r="RDH1359" i="8" s="1"/>
  <c r="RCY1355" i="8"/>
  <c r="RCY1359" i="8" s="1"/>
  <c r="RCY1365" i="8" s="1"/>
  <c r="RCS1355" i="8"/>
  <c r="RCS1359" i="8" s="1"/>
  <c r="RCR1355" i="8"/>
  <c r="RCR1359" i="8" s="1"/>
  <c r="RCI1355" i="8"/>
  <c r="RCI1359" i="8" s="1"/>
  <c r="RCI1365" i="8" s="1"/>
  <c r="RCC1355" i="8"/>
  <c r="RCC1359" i="8" s="1"/>
  <c r="RCB1355" i="8"/>
  <c r="RCB1359" i="8" s="1"/>
  <c r="RBS1355" i="8"/>
  <c r="RBS1359" i="8" s="1"/>
  <c r="RBS1365" i="8" s="1"/>
  <c r="RBM1355" i="8"/>
  <c r="RBM1359" i="8" s="1"/>
  <c r="RBL1355" i="8"/>
  <c r="RBL1359" i="8" s="1"/>
  <c r="RBC1355" i="8"/>
  <c r="RBC1359" i="8" s="1"/>
  <c r="RBC1365" i="8" s="1"/>
  <c r="RAW1355" i="8"/>
  <c r="RAW1359" i="8" s="1"/>
  <c r="RAV1355" i="8"/>
  <c r="RAV1359" i="8" s="1"/>
  <c r="RAM1355" i="8"/>
  <c r="RAM1359" i="8" s="1"/>
  <c r="RAM1365" i="8" s="1"/>
  <c r="RAG1355" i="8"/>
  <c r="RAG1359" i="8" s="1"/>
  <c r="RAF1355" i="8"/>
  <c r="RAF1359" i="8" s="1"/>
  <c r="QZW1355" i="8"/>
  <c r="QZW1359" i="8" s="1"/>
  <c r="QZW1365" i="8" s="1"/>
  <c r="QZQ1355" i="8"/>
  <c r="QZQ1359" i="8" s="1"/>
  <c r="QZP1355" i="8"/>
  <c r="QZP1359" i="8" s="1"/>
  <c r="QZG1355" i="8"/>
  <c r="QZG1359" i="8" s="1"/>
  <c r="QZG1365" i="8" s="1"/>
  <c r="QZA1355" i="8"/>
  <c r="QZA1359" i="8" s="1"/>
  <c r="QYZ1355" i="8"/>
  <c r="QYZ1359" i="8" s="1"/>
  <c r="QYQ1355" i="8"/>
  <c r="QYQ1359" i="8" s="1"/>
  <c r="QYQ1365" i="8" s="1"/>
  <c r="QYK1355" i="8"/>
  <c r="QYK1359" i="8" s="1"/>
  <c r="QYJ1355" i="8"/>
  <c r="QYJ1359" i="8" s="1"/>
  <c r="QYA1355" i="8"/>
  <c r="QYA1359" i="8" s="1"/>
  <c r="QYA1365" i="8" s="1"/>
  <c r="QXU1355" i="8"/>
  <c r="QXU1359" i="8" s="1"/>
  <c r="QXT1355" i="8"/>
  <c r="QXT1359" i="8" s="1"/>
  <c r="QXK1355" i="8"/>
  <c r="QXK1359" i="8" s="1"/>
  <c r="QXK1365" i="8" s="1"/>
  <c r="QXE1355" i="8"/>
  <c r="QXE1359" i="8" s="1"/>
  <c r="QXD1355" i="8"/>
  <c r="QXD1359" i="8" s="1"/>
  <c r="QWU1355" i="8"/>
  <c r="QWU1359" i="8" s="1"/>
  <c r="QWU1365" i="8" s="1"/>
  <c r="QWO1355" i="8"/>
  <c r="QWO1359" i="8" s="1"/>
  <c r="QWN1355" i="8"/>
  <c r="QWN1359" i="8" s="1"/>
  <c r="QWE1355" i="8"/>
  <c r="QWE1359" i="8" s="1"/>
  <c r="QWE1365" i="8" s="1"/>
  <c r="QVY1355" i="8"/>
  <c r="QVY1359" i="8" s="1"/>
  <c r="QVX1355" i="8"/>
  <c r="QVX1359" i="8" s="1"/>
  <c r="QVO1355" i="8"/>
  <c r="QVO1359" i="8" s="1"/>
  <c r="QVO1365" i="8" s="1"/>
  <c r="QVI1355" i="8"/>
  <c r="QVI1359" i="8" s="1"/>
  <c r="QVH1355" i="8"/>
  <c r="QVH1359" i="8" s="1"/>
  <c r="QUY1355" i="8"/>
  <c r="QUY1359" i="8" s="1"/>
  <c r="QUY1365" i="8" s="1"/>
  <c r="QUS1355" i="8"/>
  <c r="QUS1359" i="8" s="1"/>
  <c r="QUR1355" i="8"/>
  <c r="QUR1359" i="8" s="1"/>
  <c r="QUI1355" i="8"/>
  <c r="QUI1359" i="8" s="1"/>
  <c r="QUI1365" i="8" s="1"/>
  <c r="QUC1355" i="8"/>
  <c r="QUC1359" i="8" s="1"/>
  <c r="QUB1355" i="8"/>
  <c r="QUB1359" i="8" s="1"/>
  <c r="QTS1355" i="8"/>
  <c r="QTS1359" i="8" s="1"/>
  <c r="QTS1365" i="8" s="1"/>
  <c r="QTM1355" i="8"/>
  <c r="QTM1359" i="8" s="1"/>
  <c r="QTL1355" i="8"/>
  <c r="QTL1359" i="8" s="1"/>
  <c r="QTC1355" i="8"/>
  <c r="QTC1359" i="8" s="1"/>
  <c r="QTC1365" i="8" s="1"/>
  <c r="QSW1355" i="8"/>
  <c r="QSW1359" i="8" s="1"/>
  <c r="QSV1355" i="8"/>
  <c r="QSV1359" i="8" s="1"/>
  <c r="QSM1355" i="8"/>
  <c r="QSM1359" i="8" s="1"/>
  <c r="QSM1365" i="8" s="1"/>
  <c r="QSG1355" i="8"/>
  <c r="QSG1359" i="8" s="1"/>
  <c r="QSF1355" i="8"/>
  <c r="QSF1359" i="8" s="1"/>
  <c r="QRW1355" i="8"/>
  <c r="QRW1359" i="8" s="1"/>
  <c r="QRW1365" i="8" s="1"/>
  <c r="QRQ1355" i="8"/>
  <c r="QRQ1359" i="8" s="1"/>
  <c r="QRP1355" i="8"/>
  <c r="QRP1359" i="8" s="1"/>
  <c r="QRG1355" i="8"/>
  <c r="QRG1359" i="8" s="1"/>
  <c r="QRG1365" i="8" s="1"/>
  <c r="QRA1355" i="8"/>
  <c r="QRA1359" i="8" s="1"/>
  <c r="QQZ1355" i="8"/>
  <c r="QQZ1359" i="8" s="1"/>
  <c r="QQQ1355" i="8"/>
  <c r="QQQ1359" i="8" s="1"/>
  <c r="QQQ1365" i="8" s="1"/>
  <c r="QQK1355" i="8"/>
  <c r="QQK1359" i="8" s="1"/>
  <c r="QQJ1355" i="8"/>
  <c r="QQJ1359" i="8" s="1"/>
  <c r="QQA1355" i="8"/>
  <c r="QQA1359" i="8" s="1"/>
  <c r="QQA1365" i="8" s="1"/>
  <c r="QPU1355" i="8"/>
  <c r="QPU1359" i="8" s="1"/>
  <c r="QPT1355" i="8"/>
  <c r="QPT1359" i="8" s="1"/>
  <c r="QPK1355" i="8"/>
  <c r="QPK1359" i="8" s="1"/>
  <c r="QPK1365" i="8" s="1"/>
  <c r="QPE1355" i="8"/>
  <c r="QPE1359" i="8" s="1"/>
  <c r="QPD1355" i="8"/>
  <c r="QPD1359" i="8" s="1"/>
  <c r="QOU1355" i="8"/>
  <c r="QOU1359" i="8" s="1"/>
  <c r="QOU1365" i="8" s="1"/>
  <c r="QOO1355" i="8"/>
  <c r="QOO1359" i="8" s="1"/>
  <c r="QON1355" i="8"/>
  <c r="QON1359" i="8" s="1"/>
  <c r="QOE1355" i="8"/>
  <c r="QOE1359" i="8" s="1"/>
  <c r="QOE1365" i="8" s="1"/>
  <c r="QNY1355" i="8"/>
  <c r="QNY1359" i="8" s="1"/>
  <c r="QNX1355" i="8"/>
  <c r="QNX1359" i="8" s="1"/>
  <c r="QNO1355" i="8"/>
  <c r="QNO1359" i="8" s="1"/>
  <c r="QNO1365" i="8" s="1"/>
  <c r="QNI1355" i="8"/>
  <c r="QNI1359" i="8" s="1"/>
  <c r="QNH1355" i="8"/>
  <c r="QNH1359" i="8" s="1"/>
  <c r="QMY1355" i="8"/>
  <c r="QMY1359" i="8" s="1"/>
  <c r="QMY1365" i="8" s="1"/>
  <c r="QMS1355" i="8"/>
  <c r="QMS1359" i="8" s="1"/>
  <c r="QMR1355" i="8"/>
  <c r="QMR1359" i="8" s="1"/>
  <c r="QMI1355" i="8"/>
  <c r="QMI1359" i="8" s="1"/>
  <c r="QMI1365" i="8" s="1"/>
  <c r="QMC1355" i="8"/>
  <c r="QMC1359" i="8" s="1"/>
  <c r="QMB1355" i="8"/>
  <c r="QMB1359" i="8" s="1"/>
  <c r="QLS1355" i="8"/>
  <c r="QLS1359" i="8" s="1"/>
  <c r="QLS1365" i="8" s="1"/>
  <c r="QLM1355" i="8"/>
  <c r="QLM1359" i="8" s="1"/>
  <c r="QLL1355" i="8"/>
  <c r="QLL1359" i="8" s="1"/>
  <c r="QLC1355" i="8"/>
  <c r="QLC1359" i="8" s="1"/>
  <c r="QLC1365" i="8" s="1"/>
  <c r="QKW1355" i="8"/>
  <c r="QKW1359" i="8" s="1"/>
  <c r="QKV1355" i="8"/>
  <c r="QKV1359" i="8" s="1"/>
  <c r="QKM1355" i="8"/>
  <c r="QKM1359" i="8" s="1"/>
  <c r="QKM1365" i="8" s="1"/>
  <c r="QKG1355" i="8"/>
  <c r="QKG1359" i="8" s="1"/>
  <c r="QKF1355" i="8"/>
  <c r="QKF1359" i="8" s="1"/>
  <c r="QJW1355" i="8"/>
  <c r="QJW1359" i="8" s="1"/>
  <c r="QJW1365" i="8" s="1"/>
  <c r="QJQ1355" i="8"/>
  <c r="QJQ1359" i="8" s="1"/>
  <c r="QJP1355" i="8"/>
  <c r="QJP1359" i="8" s="1"/>
  <c r="QJG1355" i="8"/>
  <c r="QJG1359" i="8" s="1"/>
  <c r="QJG1365" i="8" s="1"/>
  <c r="QJA1355" i="8"/>
  <c r="QJA1359" i="8" s="1"/>
  <c r="QIZ1355" i="8"/>
  <c r="QIZ1359" i="8" s="1"/>
  <c r="QIQ1355" i="8"/>
  <c r="QIQ1359" i="8" s="1"/>
  <c r="QIQ1365" i="8" s="1"/>
  <c r="QIK1355" i="8"/>
  <c r="QIK1359" i="8" s="1"/>
  <c r="QIJ1355" i="8"/>
  <c r="QIJ1359" i="8" s="1"/>
  <c r="QIA1355" i="8"/>
  <c r="QIA1359" i="8" s="1"/>
  <c r="QIA1365" i="8" s="1"/>
  <c r="QHU1355" i="8"/>
  <c r="QHU1359" i="8" s="1"/>
  <c r="QHT1355" i="8"/>
  <c r="QHT1359" i="8" s="1"/>
  <c r="QHK1355" i="8"/>
  <c r="QHK1359" i="8" s="1"/>
  <c r="QHK1365" i="8" s="1"/>
  <c r="QHE1355" i="8"/>
  <c r="QHE1359" i="8" s="1"/>
  <c r="QHD1355" i="8"/>
  <c r="QHD1359" i="8" s="1"/>
  <c r="QGU1355" i="8"/>
  <c r="QGU1359" i="8" s="1"/>
  <c r="QGU1365" i="8" s="1"/>
  <c r="QGO1355" i="8"/>
  <c r="QGO1359" i="8" s="1"/>
  <c r="QGN1355" i="8"/>
  <c r="QGN1359" i="8" s="1"/>
  <c r="QGE1355" i="8"/>
  <c r="QGE1359" i="8" s="1"/>
  <c r="QGE1365" i="8" s="1"/>
  <c r="QFY1355" i="8"/>
  <c r="QFY1359" i="8" s="1"/>
  <c r="QFX1355" i="8"/>
  <c r="QFX1359" i="8" s="1"/>
  <c r="QFO1355" i="8"/>
  <c r="QFO1359" i="8" s="1"/>
  <c r="QFO1365" i="8" s="1"/>
  <c r="QFI1355" i="8"/>
  <c r="QFI1359" i="8" s="1"/>
  <c r="QFH1355" i="8"/>
  <c r="QFH1359" i="8" s="1"/>
  <c r="QEY1355" i="8"/>
  <c r="QEY1359" i="8" s="1"/>
  <c r="QEY1365" i="8" s="1"/>
  <c r="QES1355" i="8"/>
  <c r="QES1359" i="8" s="1"/>
  <c r="QER1355" i="8"/>
  <c r="QER1359" i="8" s="1"/>
  <c r="QEI1355" i="8"/>
  <c r="QEI1359" i="8" s="1"/>
  <c r="QEI1365" i="8" s="1"/>
  <c r="QEC1355" i="8"/>
  <c r="QEC1359" i="8" s="1"/>
  <c r="QEB1355" i="8"/>
  <c r="QEB1359" i="8" s="1"/>
  <c r="QDS1355" i="8"/>
  <c r="QDS1359" i="8" s="1"/>
  <c r="QDS1365" i="8" s="1"/>
  <c r="QDM1355" i="8"/>
  <c r="QDM1359" i="8" s="1"/>
  <c r="QDL1355" i="8"/>
  <c r="QDL1359" i="8" s="1"/>
  <c r="QDC1355" i="8"/>
  <c r="QDC1359" i="8" s="1"/>
  <c r="QDC1365" i="8" s="1"/>
  <c r="QCW1355" i="8"/>
  <c r="QCW1359" i="8" s="1"/>
  <c r="QCV1355" i="8"/>
  <c r="QCV1359" i="8" s="1"/>
  <c r="QCM1355" i="8"/>
  <c r="QCM1359" i="8" s="1"/>
  <c r="QCM1365" i="8" s="1"/>
  <c r="QCG1355" i="8"/>
  <c r="QCG1359" i="8" s="1"/>
  <c r="QCF1355" i="8"/>
  <c r="QCF1359" i="8" s="1"/>
  <c r="QBW1355" i="8"/>
  <c r="QBW1359" i="8" s="1"/>
  <c r="QBW1365" i="8" s="1"/>
  <c r="QBQ1355" i="8"/>
  <c r="QBQ1359" i="8" s="1"/>
  <c r="QBP1355" i="8"/>
  <c r="QBP1359" i="8" s="1"/>
  <c r="QBG1355" i="8"/>
  <c r="QBG1359" i="8" s="1"/>
  <c r="QBG1365" i="8" s="1"/>
  <c r="QBA1355" i="8"/>
  <c r="QBA1359" i="8" s="1"/>
  <c r="QAZ1355" i="8"/>
  <c r="QAZ1359" i="8" s="1"/>
  <c r="QAQ1355" i="8"/>
  <c r="QAQ1359" i="8" s="1"/>
  <c r="QAQ1365" i="8" s="1"/>
  <c r="QAK1355" i="8"/>
  <c r="QAK1359" i="8" s="1"/>
  <c r="QAJ1355" i="8"/>
  <c r="QAJ1359" i="8" s="1"/>
  <c r="QAA1355" i="8"/>
  <c r="QAA1359" i="8" s="1"/>
  <c r="QAA1365" i="8" s="1"/>
  <c r="PZU1355" i="8"/>
  <c r="PZU1359" i="8" s="1"/>
  <c r="PZT1355" i="8"/>
  <c r="PZT1359" i="8" s="1"/>
  <c r="PZK1355" i="8"/>
  <c r="PZK1359" i="8" s="1"/>
  <c r="PZK1365" i="8" s="1"/>
  <c r="PZE1355" i="8"/>
  <c r="PZE1359" i="8" s="1"/>
  <c r="PZD1355" i="8"/>
  <c r="PZD1359" i="8" s="1"/>
  <c r="PYU1355" i="8"/>
  <c r="PYU1359" i="8" s="1"/>
  <c r="PYU1365" i="8" s="1"/>
  <c r="PYO1355" i="8"/>
  <c r="PYO1359" i="8" s="1"/>
  <c r="PYN1355" i="8"/>
  <c r="PYN1359" i="8" s="1"/>
  <c r="PYE1355" i="8"/>
  <c r="PYE1359" i="8" s="1"/>
  <c r="PYE1365" i="8" s="1"/>
  <c r="PXY1355" i="8"/>
  <c r="PXY1359" i="8" s="1"/>
  <c r="PXX1355" i="8"/>
  <c r="PXX1359" i="8" s="1"/>
  <c r="PXO1355" i="8"/>
  <c r="PXO1359" i="8" s="1"/>
  <c r="PXO1365" i="8" s="1"/>
  <c r="PXI1355" i="8"/>
  <c r="PXI1359" i="8" s="1"/>
  <c r="PXH1355" i="8"/>
  <c r="PXH1359" i="8" s="1"/>
  <c r="PWY1355" i="8"/>
  <c r="PWY1359" i="8" s="1"/>
  <c r="PWY1365" i="8" s="1"/>
  <c r="PWS1355" i="8"/>
  <c r="PWS1359" i="8" s="1"/>
  <c r="PWR1355" i="8"/>
  <c r="PWR1359" i="8" s="1"/>
  <c r="PWI1355" i="8"/>
  <c r="PWI1359" i="8" s="1"/>
  <c r="PWI1365" i="8" s="1"/>
  <c r="PWC1355" i="8"/>
  <c r="PWC1359" i="8" s="1"/>
  <c r="PWB1355" i="8"/>
  <c r="PWB1359" i="8" s="1"/>
  <c r="PVS1355" i="8"/>
  <c r="PVS1359" i="8" s="1"/>
  <c r="PVS1365" i="8" s="1"/>
  <c r="PVM1355" i="8"/>
  <c r="PVM1359" i="8" s="1"/>
  <c r="PVL1355" i="8"/>
  <c r="PVL1359" i="8" s="1"/>
  <c r="PVC1355" i="8"/>
  <c r="PVC1359" i="8" s="1"/>
  <c r="PVC1365" i="8" s="1"/>
  <c r="PUW1355" i="8"/>
  <c r="PUW1359" i="8" s="1"/>
  <c r="PUV1355" i="8"/>
  <c r="PUV1359" i="8" s="1"/>
  <c r="PUM1355" i="8"/>
  <c r="PUM1359" i="8" s="1"/>
  <c r="PUM1365" i="8" s="1"/>
  <c r="PUG1355" i="8"/>
  <c r="PUG1359" i="8" s="1"/>
  <c r="PUF1355" i="8"/>
  <c r="PUF1359" i="8" s="1"/>
  <c r="PTW1355" i="8"/>
  <c r="PTW1359" i="8" s="1"/>
  <c r="PTW1365" i="8" s="1"/>
  <c r="PTQ1355" i="8"/>
  <c r="PTQ1359" i="8" s="1"/>
  <c r="PTP1355" i="8"/>
  <c r="PTP1359" i="8" s="1"/>
  <c r="PTG1355" i="8"/>
  <c r="PTG1359" i="8" s="1"/>
  <c r="PTG1365" i="8" s="1"/>
  <c r="PTA1355" i="8"/>
  <c r="PTA1359" i="8" s="1"/>
  <c r="PSZ1355" i="8"/>
  <c r="PSZ1359" i="8" s="1"/>
  <c r="PSQ1355" i="8"/>
  <c r="PSQ1359" i="8" s="1"/>
  <c r="PSQ1365" i="8" s="1"/>
  <c r="PSK1355" i="8"/>
  <c r="PSK1359" i="8" s="1"/>
  <c r="PSJ1355" i="8"/>
  <c r="PSJ1359" i="8" s="1"/>
  <c r="PSA1355" i="8"/>
  <c r="PSA1359" i="8" s="1"/>
  <c r="PSA1365" i="8" s="1"/>
  <c r="PRU1355" i="8"/>
  <c r="PRU1359" i="8" s="1"/>
  <c r="PRT1355" i="8"/>
  <c r="PRT1359" i="8" s="1"/>
  <c r="PRK1355" i="8"/>
  <c r="PRK1359" i="8" s="1"/>
  <c r="PRK1365" i="8" s="1"/>
  <c r="PRE1355" i="8"/>
  <c r="PRE1359" i="8" s="1"/>
  <c r="PRD1355" i="8"/>
  <c r="PRD1359" i="8" s="1"/>
  <c r="PQU1355" i="8"/>
  <c r="PQU1359" i="8" s="1"/>
  <c r="PQU1365" i="8" s="1"/>
  <c r="PQO1355" i="8"/>
  <c r="PQO1359" i="8" s="1"/>
  <c r="PQN1355" i="8"/>
  <c r="PQN1359" i="8" s="1"/>
  <c r="PQE1355" i="8"/>
  <c r="PQE1359" i="8" s="1"/>
  <c r="PQE1365" i="8" s="1"/>
  <c r="PPY1355" i="8"/>
  <c r="PPY1359" i="8" s="1"/>
  <c r="PPX1355" i="8"/>
  <c r="PPX1359" i="8" s="1"/>
  <c r="PPO1355" i="8"/>
  <c r="PPO1359" i="8" s="1"/>
  <c r="PPO1365" i="8" s="1"/>
  <c r="PPI1355" i="8"/>
  <c r="PPI1359" i="8" s="1"/>
  <c r="PPH1355" i="8"/>
  <c r="PPH1359" i="8" s="1"/>
  <c r="POY1355" i="8"/>
  <c r="POY1359" i="8" s="1"/>
  <c r="POY1365" i="8" s="1"/>
  <c r="POS1355" i="8"/>
  <c r="POS1359" i="8" s="1"/>
  <c r="POR1355" i="8"/>
  <c r="POR1359" i="8" s="1"/>
  <c r="POI1355" i="8"/>
  <c r="POI1359" i="8" s="1"/>
  <c r="POI1365" i="8" s="1"/>
  <c r="POC1355" i="8"/>
  <c r="POC1359" i="8" s="1"/>
  <c r="POB1355" i="8"/>
  <c r="POB1359" i="8" s="1"/>
  <c r="PNS1355" i="8"/>
  <c r="PNS1359" i="8" s="1"/>
  <c r="PNS1365" i="8" s="1"/>
  <c r="PNM1355" i="8"/>
  <c r="PNM1359" i="8" s="1"/>
  <c r="PNL1355" i="8"/>
  <c r="PNL1359" i="8" s="1"/>
  <c r="PNC1355" i="8"/>
  <c r="PNC1359" i="8" s="1"/>
  <c r="PNC1365" i="8" s="1"/>
  <c r="PMW1355" i="8"/>
  <c r="PMW1359" i="8" s="1"/>
  <c r="PMV1355" i="8"/>
  <c r="PMV1359" i="8" s="1"/>
  <c r="PMM1355" i="8"/>
  <c r="PMM1359" i="8" s="1"/>
  <c r="PMM1365" i="8" s="1"/>
  <c r="PMG1355" i="8"/>
  <c r="PMG1359" i="8" s="1"/>
  <c r="PMF1355" i="8"/>
  <c r="PMF1359" i="8" s="1"/>
  <c r="PLW1355" i="8"/>
  <c r="PLW1359" i="8" s="1"/>
  <c r="PLW1365" i="8" s="1"/>
  <c r="PLQ1355" i="8"/>
  <c r="PLQ1359" i="8" s="1"/>
  <c r="PLP1355" i="8"/>
  <c r="PLP1359" i="8" s="1"/>
  <c r="PLG1355" i="8"/>
  <c r="PLG1359" i="8" s="1"/>
  <c r="PLG1365" i="8" s="1"/>
  <c r="PLA1355" i="8"/>
  <c r="PLA1359" i="8" s="1"/>
  <c r="PKZ1355" i="8"/>
  <c r="PKZ1359" i="8" s="1"/>
  <c r="PKQ1355" i="8"/>
  <c r="PKQ1359" i="8" s="1"/>
  <c r="PKQ1365" i="8" s="1"/>
  <c r="PKK1355" i="8"/>
  <c r="PKK1359" i="8" s="1"/>
  <c r="PKJ1355" i="8"/>
  <c r="PKJ1359" i="8" s="1"/>
  <c r="PKA1355" i="8"/>
  <c r="PKA1359" i="8" s="1"/>
  <c r="PKA1365" i="8" s="1"/>
  <c r="PJU1355" i="8"/>
  <c r="PJU1359" i="8" s="1"/>
  <c r="PJT1355" i="8"/>
  <c r="PJT1359" i="8" s="1"/>
  <c r="PJK1355" i="8"/>
  <c r="PJK1359" i="8" s="1"/>
  <c r="PJK1365" i="8" s="1"/>
  <c r="PJE1355" i="8"/>
  <c r="PJE1359" i="8" s="1"/>
  <c r="PJD1355" i="8"/>
  <c r="PIU1355" i="8"/>
  <c r="PIU1359" i="8" s="1"/>
  <c r="PIU1365" i="8" s="1"/>
  <c r="PIO1355" i="8"/>
  <c r="PIO1359" i="8" s="1"/>
  <c r="PIN1355" i="8"/>
  <c r="PIE1355" i="8"/>
  <c r="PIE1359" i="8" s="1"/>
  <c r="PIE1365" i="8" s="1"/>
  <c r="PHY1355" i="8"/>
  <c r="PHY1359" i="8" s="1"/>
  <c r="PHX1355" i="8"/>
  <c r="PHO1355" i="8"/>
  <c r="PHO1359" i="8" s="1"/>
  <c r="PHO1365" i="8" s="1"/>
  <c r="PHI1355" i="8"/>
  <c r="PHI1359" i="8" s="1"/>
  <c r="PHH1355" i="8"/>
  <c r="PGY1355" i="8"/>
  <c r="PGY1359" i="8" s="1"/>
  <c r="PGY1365" i="8" s="1"/>
  <c r="PGS1355" i="8"/>
  <c r="PGS1359" i="8" s="1"/>
  <c r="PGR1355" i="8"/>
  <c r="PGI1355" i="8"/>
  <c r="PGI1359" i="8" s="1"/>
  <c r="PGI1365" i="8" s="1"/>
  <c r="PGC1355" i="8"/>
  <c r="PGC1359" i="8" s="1"/>
  <c r="PGB1355" i="8"/>
  <c r="PFS1355" i="8"/>
  <c r="PFS1359" i="8" s="1"/>
  <c r="PFS1365" i="8" s="1"/>
  <c r="PFM1355" i="8"/>
  <c r="PFM1359" i="8" s="1"/>
  <c r="PFL1355" i="8"/>
  <c r="PFC1355" i="8"/>
  <c r="PFC1359" i="8" s="1"/>
  <c r="PFC1365" i="8" s="1"/>
  <c r="PEW1355" i="8"/>
  <c r="PEW1359" i="8" s="1"/>
  <c r="PEV1355" i="8"/>
  <c r="PEM1355" i="8"/>
  <c r="PEM1359" i="8" s="1"/>
  <c r="PEM1365" i="8" s="1"/>
  <c r="PEG1355" i="8"/>
  <c r="PEG1359" i="8" s="1"/>
  <c r="PEF1355" i="8"/>
  <c r="PDW1355" i="8"/>
  <c r="PDW1359" i="8" s="1"/>
  <c r="PDW1365" i="8" s="1"/>
  <c r="PDQ1355" i="8"/>
  <c r="PDQ1359" i="8" s="1"/>
  <c r="PDP1355" i="8"/>
  <c r="PDG1355" i="8"/>
  <c r="PDG1359" i="8" s="1"/>
  <c r="PDG1365" i="8" s="1"/>
  <c r="PDA1355" i="8"/>
  <c r="PDA1359" i="8" s="1"/>
  <c r="PCZ1355" i="8"/>
  <c r="PCQ1355" i="8"/>
  <c r="PCQ1359" i="8" s="1"/>
  <c r="PCQ1365" i="8" s="1"/>
  <c r="PCK1355" i="8"/>
  <c r="PCK1359" i="8" s="1"/>
  <c r="PCJ1355" i="8"/>
  <c r="PCA1355" i="8"/>
  <c r="PCA1359" i="8" s="1"/>
  <c r="PCA1365" i="8" s="1"/>
  <c r="PBU1355" i="8"/>
  <c r="PBU1359" i="8" s="1"/>
  <c r="PBT1355" i="8"/>
  <c r="PBK1355" i="8"/>
  <c r="PBK1359" i="8" s="1"/>
  <c r="PBK1365" i="8" s="1"/>
  <c r="PBE1355" i="8"/>
  <c r="PBE1359" i="8" s="1"/>
  <c r="PBD1355" i="8"/>
  <c r="PAU1355" i="8"/>
  <c r="PAU1359" i="8" s="1"/>
  <c r="PAU1365" i="8" s="1"/>
  <c r="PAO1355" i="8"/>
  <c r="PAO1359" i="8" s="1"/>
  <c r="PAN1355" i="8"/>
  <c r="PAE1355" i="8"/>
  <c r="PAE1359" i="8" s="1"/>
  <c r="PAE1365" i="8" s="1"/>
  <c r="OZY1355" i="8"/>
  <c r="OZY1359" i="8" s="1"/>
  <c r="OZX1355" i="8"/>
  <c r="OZX1359" i="8" s="1"/>
  <c r="OZO1355" i="8"/>
  <c r="OZO1359" i="8" s="1"/>
  <c r="OZO1365" i="8" s="1"/>
  <c r="OZI1355" i="8"/>
  <c r="OZI1359" i="8" s="1"/>
  <c r="OZH1355" i="8"/>
  <c r="OZH1359" i="8" s="1"/>
  <c r="OYY1355" i="8"/>
  <c r="OYY1359" i="8" s="1"/>
  <c r="OYY1365" i="8" s="1"/>
  <c r="OYS1355" i="8"/>
  <c r="OYS1359" i="8" s="1"/>
  <c r="OYR1355" i="8"/>
  <c r="OYR1359" i="8" s="1"/>
  <c r="OYI1355" i="8"/>
  <c r="OYI1359" i="8" s="1"/>
  <c r="OYI1365" i="8" s="1"/>
  <c r="OYC1355" i="8"/>
  <c r="OYC1359" i="8" s="1"/>
  <c r="OYB1355" i="8"/>
  <c r="OYB1359" i="8" s="1"/>
  <c r="OXS1355" i="8"/>
  <c r="OXS1359" i="8" s="1"/>
  <c r="OXS1365" i="8" s="1"/>
  <c r="OXM1355" i="8"/>
  <c r="OXM1359" i="8" s="1"/>
  <c r="OXL1355" i="8"/>
  <c r="OXL1359" i="8" s="1"/>
  <c r="OXC1355" i="8"/>
  <c r="OXC1359" i="8" s="1"/>
  <c r="OXC1365" i="8" s="1"/>
  <c r="OWW1355" i="8"/>
  <c r="OWW1359" i="8" s="1"/>
  <c r="OWV1355" i="8"/>
  <c r="OWV1359" i="8" s="1"/>
  <c r="OWM1355" i="8"/>
  <c r="OWM1359" i="8" s="1"/>
  <c r="OWM1365" i="8" s="1"/>
  <c r="OWG1355" i="8"/>
  <c r="OWG1359" i="8" s="1"/>
  <c r="OWF1355" i="8"/>
  <c r="OWF1359" i="8" s="1"/>
  <c r="OVW1355" i="8"/>
  <c r="OVW1359" i="8" s="1"/>
  <c r="OVW1365" i="8" s="1"/>
  <c r="OVQ1355" i="8"/>
  <c r="OVQ1359" i="8" s="1"/>
  <c r="OVP1355" i="8"/>
  <c r="OVP1359" i="8" s="1"/>
  <c r="OVG1355" i="8"/>
  <c r="OVG1359" i="8" s="1"/>
  <c r="OVG1365" i="8" s="1"/>
  <c r="OVA1355" i="8"/>
  <c r="OVA1359" i="8" s="1"/>
  <c r="OUZ1355" i="8"/>
  <c r="OUZ1359" i="8" s="1"/>
  <c r="OUQ1355" i="8"/>
  <c r="OUQ1359" i="8" s="1"/>
  <c r="OUQ1365" i="8" s="1"/>
  <c r="OUK1355" i="8"/>
  <c r="OUK1359" i="8" s="1"/>
  <c r="OUJ1355" i="8"/>
  <c r="OUJ1359" i="8" s="1"/>
  <c r="OUA1355" i="8"/>
  <c r="OUA1359" i="8" s="1"/>
  <c r="OUA1365" i="8" s="1"/>
  <c r="OTU1355" i="8"/>
  <c r="OTU1359" i="8" s="1"/>
  <c r="OTT1355" i="8"/>
  <c r="OTT1359" i="8" s="1"/>
  <c r="OTK1355" i="8"/>
  <c r="OTK1359" i="8" s="1"/>
  <c r="OTK1365" i="8" s="1"/>
  <c r="OTE1355" i="8"/>
  <c r="OTE1359" i="8" s="1"/>
  <c r="OTD1355" i="8"/>
  <c r="OTD1359" i="8" s="1"/>
  <c r="OSU1355" i="8"/>
  <c r="OSU1359" i="8" s="1"/>
  <c r="OSU1365" i="8" s="1"/>
  <c r="OSO1355" i="8"/>
  <c r="OSO1359" i="8" s="1"/>
  <c r="OSN1355" i="8"/>
  <c r="OSN1359" i="8" s="1"/>
  <c r="OSE1355" i="8"/>
  <c r="OSE1359" i="8" s="1"/>
  <c r="OSE1365" i="8" s="1"/>
  <c r="ORY1355" i="8"/>
  <c r="ORY1359" i="8" s="1"/>
  <c r="ORX1355" i="8"/>
  <c r="ORX1359" i="8" s="1"/>
  <c r="ORO1355" i="8"/>
  <c r="ORO1359" i="8" s="1"/>
  <c r="ORO1365" i="8" s="1"/>
  <c r="ORI1355" i="8"/>
  <c r="ORI1359" i="8" s="1"/>
  <c r="ORH1355" i="8"/>
  <c r="ORH1359" i="8" s="1"/>
  <c r="OQY1355" i="8"/>
  <c r="OQY1359" i="8" s="1"/>
  <c r="OQY1365" i="8" s="1"/>
  <c r="OQS1355" i="8"/>
  <c r="OQS1359" i="8" s="1"/>
  <c r="OQR1355" i="8"/>
  <c r="OQR1359" i="8" s="1"/>
  <c r="OQI1355" i="8"/>
  <c r="OQI1359" i="8" s="1"/>
  <c r="OQI1365" i="8" s="1"/>
  <c r="OQC1355" i="8"/>
  <c r="OQC1359" i="8" s="1"/>
  <c r="OQB1355" i="8"/>
  <c r="OQB1359" i="8" s="1"/>
  <c r="OPS1355" i="8"/>
  <c r="OPS1359" i="8" s="1"/>
  <c r="OPS1365" i="8" s="1"/>
  <c r="OPM1355" i="8"/>
  <c r="OPM1359" i="8" s="1"/>
  <c r="OPL1355" i="8"/>
  <c r="OPL1359" i="8" s="1"/>
  <c r="OPC1355" i="8"/>
  <c r="OPC1359" i="8" s="1"/>
  <c r="OPC1365" i="8" s="1"/>
  <c r="OOW1355" i="8"/>
  <c r="OOW1359" i="8" s="1"/>
  <c r="OOV1355" i="8"/>
  <c r="OOV1359" i="8" s="1"/>
  <c r="OOM1355" i="8"/>
  <c r="OOM1359" i="8" s="1"/>
  <c r="OOM1365" i="8" s="1"/>
  <c r="OOG1355" i="8"/>
  <c r="OOG1359" i="8" s="1"/>
  <c r="OOF1355" i="8"/>
  <c r="OOF1359" i="8" s="1"/>
  <c r="ONW1355" i="8"/>
  <c r="ONW1359" i="8" s="1"/>
  <c r="ONW1365" i="8" s="1"/>
  <c r="ONQ1355" i="8"/>
  <c r="ONQ1359" i="8" s="1"/>
  <c r="ONP1355" i="8"/>
  <c r="ONP1359" i="8" s="1"/>
  <c r="ONG1355" i="8"/>
  <c r="ONG1359" i="8" s="1"/>
  <c r="ONG1365" i="8" s="1"/>
  <c r="ONA1355" i="8"/>
  <c r="ONA1359" i="8" s="1"/>
  <c r="OMZ1355" i="8"/>
  <c r="OMZ1359" i="8" s="1"/>
  <c r="OMQ1355" i="8"/>
  <c r="OMQ1359" i="8" s="1"/>
  <c r="OMQ1365" i="8" s="1"/>
  <c r="OMK1355" i="8"/>
  <c r="OMK1359" i="8" s="1"/>
  <c r="OMJ1355" i="8"/>
  <c r="OMJ1359" i="8" s="1"/>
  <c r="OMA1355" i="8"/>
  <c r="OMA1359" i="8" s="1"/>
  <c r="OMA1365" i="8" s="1"/>
  <c r="OLU1355" i="8"/>
  <c r="OLU1359" i="8" s="1"/>
  <c r="OLT1355" i="8"/>
  <c r="OLT1359" i="8" s="1"/>
  <c r="OLK1355" i="8"/>
  <c r="OLK1359" i="8" s="1"/>
  <c r="OLK1365" i="8" s="1"/>
  <c r="OLE1355" i="8"/>
  <c r="OLE1359" i="8" s="1"/>
  <c r="OLD1355" i="8"/>
  <c r="OLD1359" i="8" s="1"/>
  <c r="OKU1355" i="8"/>
  <c r="OKU1359" i="8" s="1"/>
  <c r="OKU1365" i="8" s="1"/>
  <c r="OKO1355" i="8"/>
  <c r="OKO1359" i="8" s="1"/>
  <c r="OKN1355" i="8"/>
  <c r="OKN1359" i="8" s="1"/>
  <c r="OKE1355" i="8"/>
  <c r="OKE1359" i="8" s="1"/>
  <c r="OKE1365" i="8" s="1"/>
  <c r="OJY1355" i="8"/>
  <c r="OJY1359" i="8" s="1"/>
  <c r="OJX1355" i="8"/>
  <c r="OJX1359" i="8" s="1"/>
  <c r="OJO1355" i="8"/>
  <c r="OJO1359" i="8" s="1"/>
  <c r="OJO1365" i="8" s="1"/>
  <c r="OJI1355" i="8"/>
  <c r="OJI1359" i="8" s="1"/>
  <c r="OJH1355" i="8"/>
  <c r="OJH1359" i="8" s="1"/>
  <c r="OIY1355" i="8"/>
  <c r="OIY1359" i="8" s="1"/>
  <c r="OIY1365" i="8" s="1"/>
  <c r="OIS1355" i="8"/>
  <c r="OIS1359" i="8" s="1"/>
  <c r="OIR1355" i="8"/>
  <c r="OIR1359" i="8" s="1"/>
  <c r="OII1355" i="8"/>
  <c r="OII1359" i="8" s="1"/>
  <c r="OII1365" i="8" s="1"/>
  <c r="OIC1355" i="8"/>
  <c r="OIC1359" i="8" s="1"/>
  <c r="OIB1355" i="8"/>
  <c r="OIB1359" i="8" s="1"/>
  <c r="OHS1355" i="8"/>
  <c r="OHS1359" i="8" s="1"/>
  <c r="OHS1365" i="8" s="1"/>
  <c r="OHM1355" i="8"/>
  <c r="OHM1359" i="8" s="1"/>
  <c r="OHL1355" i="8"/>
  <c r="OHL1359" i="8" s="1"/>
  <c r="OHC1355" i="8"/>
  <c r="OHC1359" i="8" s="1"/>
  <c r="OHC1365" i="8" s="1"/>
  <c r="OGW1355" i="8"/>
  <c r="OGW1359" i="8" s="1"/>
  <c r="OGV1355" i="8"/>
  <c r="OGV1359" i="8" s="1"/>
  <c r="OGM1355" i="8"/>
  <c r="OGM1359" i="8" s="1"/>
  <c r="OGM1365" i="8" s="1"/>
  <c r="OGG1355" i="8"/>
  <c r="OGG1359" i="8" s="1"/>
  <c r="OGF1355" i="8"/>
  <c r="OGF1359" i="8" s="1"/>
  <c r="OFW1355" i="8"/>
  <c r="OFW1359" i="8" s="1"/>
  <c r="OFW1365" i="8" s="1"/>
  <c r="OFQ1355" i="8"/>
  <c r="OFQ1359" i="8" s="1"/>
  <c r="OFP1355" i="8"/>
  <c r="OFP1359" i="8" s="1"/>
  <c r="OFG1355" i="8"/>
  <c r="OFG1359" i="8" s="1"/>
  <c r="OFG1365" i="8" s="1"/>
  <c r="OFA1355" i="8"/>
  <c r="OFA1359" i="8" s="1"/>
  <c r="OEZ1355" i="8"/>
  <c r="OEZ1359" i="8" s="1"/>
  <c r="OEQ1355" i="8"/>
  <c r="OEQ1359" i="8" s="1"/>
  <c r="OEQ1365" i="8" s="1"/>
  <c r="OEK1355" i="8"/>
  <c r="OEK1359" i="8" s="1"/>
  <c r="OEJ1355" i="8"/>
  <c r="OEJ1359" i="8" s="1"/>
  <c r="OEA1355" i="8"/>
  <c r="OEA1359" i="8" s="1"/>
  <c r="OEA1365" i="8" s="1"/>
  <c r="ODU1355" i="8"/>
  <c r="ODU1359" i="8" s="1"/>
  <c r="ODT1355" i="8"/>
  <c r="ODT1359" i="8" s="1"/>
  <c r="ODK1355" i="8"/>
  <c r="ODK1359" i="8" s="1"/>
  <c r="ODK1365" i="8" s="1"/>
  <c r="ODE1355" i="8"/>
  <c r="ODE1359" i="8" s="1"/>
  <c r="ODD1355" i="8"/>
  <c r="ODD1359" i="8" s="1"/>
  <c r="OCU1355" i="8"/>
  <c r="OCU1359" i="8" s="1"/>
  <c r="OCU1365" i="8" s="1"/>
  <c r="OCO1355" i="8"/>
  <c r="OCO1359" i="8" s="1"/>
  <c r="OCN1355" i="8"/>
  <c r="OCN1359" i="8" s="1"/>
  <c r="OCE1355" i="8"/>
  <c r="OCE1359" i="8" s="1"/>
  <c r="OCE1365" i="8" s="1"/>
  <c r="OBY1355" i="8"/>
  <c r="OBY1359" i="8" s="1"/>
  <c r="OBX1355" i="8"/>
  <c r="OBX1359" i="8" s="1"/>
  <c r="OBO1355" i="8"/>
  <c r="OBO1359" i="8" s="1"/>
  <c r="OBO1365" i="8" s="1"/>
  <c r="OBI1355" i="8"/>
  <c r="OBI1359" i="8" s="1"/>
  <c r="OBH1355" i="8"/>
  <c r="OBH1359" i="8" s="1"/>
  <c r="OAY1355" i="8"/>
  <c r="OAY1359" i="8" s="1"/>
  <c r="OAY1365" i="8" s="1"/>
  <c r="OAS1355" i="8"/>
  <c r="OAS1359" i="8" s="1"/>
  <c r="OAR1355" i="8"/>
  <c r="OAR1359" i="8" s="1"/>
  <c r="OAI1355" i="8"/>
  <c r="OAI1359" i="8" s="1"/>
  <c r="OAI1365" i="8" s="1"/>
  <c r="OAC1355" i="8"/>
  <c r="OAC1359" i="8" s="1"/>
  <c r="OAB1355" i="8"/>
  <c r="OAB1359" i="8" s="1"/>
  <c r="NZS1355" i="8"/>
  <c r="NZS1359" i="8" s="1"/>
  <c r="NZS1365" i="8" s="1"/>
  <c r="NZM1355" i="8"/>
  <c r="NZM1359" i="8" s="1"/>
  <c r="NZL1355" i="8"/>
  <c r="NZL1359" i="8" s="1"/>
  <c r="NZC1355" i="8"/>
  <c r="NZC1359" i="8" s="1"/>
  <c r="NZC1365" i="8" s="1"/>
  <c r="NYW1355" i="8"/>
  <c r="NYW1359" i="8" s="1"/>
  <c r="NYV1355" i="8"/>
  <c r="NYV1359" i="8" s="1"/>
  <c r="NYM1355" i="8"/>
  <c r="NYM1359" i="8" s="1"/>
  <c r="NYM1365" i="8" s="1"/>
  <c r="NYG1355" i="8"/>
  <c r="NYG1359" i="8" s="1"/>
  <c r="NYF1355" i="8"/>
  <c r="NYF1359" i="8" s="1"/>
  <c r="NXW1355" i="8"/>
  <c r="NXW1359" i="8" s="1"/>
  <c r="NXW1365" i="8" s="1"/>
  <c r="NXQ1355" i="8"/>
  <c r="NXQ1359" i="8" s="1"/>
  <c r="NXP1355" i="8"/>
  <c r="NXP1359" i="8" s="1"/>
  <c r="NXG1355" i="8"/>
  <c r="NXG1359" i="8" s="1"/>
  <c r="NXG1365" i="8" s="1"/>
  <c r="NXA1355" i="8"/>
  <c r="NXA1359" i="8" s="1"/>
  <c r="NWZ1355" i="8"/>
  <c r="NWZ1359" i="8" s="1"/>
  <c r="NWQ1355" i="8"/>
  <c r="NWQ1359" i="8" s="1"/>
  <c r="NWQ1365" i="8" s="1"/>
  <c r="NWK1355" i="8"/>
  <c r="NWK1359" i="8" s="1"/>
  <c r="NWJ1355" i="8"/>
  <c r="NWJ1359" i="8" s="1"/>
  <c r="NWA1355" i="8"/>
  <c r="NWA1359" i="8" s="1"/>
  <c r="NWA1365" i="8" s="1"/>
  <c r="NVU1355" i="8"/>
  <c r="NVU1359" i="8" s="1"/>
  <c r="NVT1355" i="8"/>
  <c r="NVT1359" i="8" s="1"/>
  <c r="NVK1355" i="8"/>
  <c r="NVK1359" i="8" s="1"/>
  <c r="NVK1365" i="8" s="1"/>
  <c r="NVE1355" i="8"/>
  <c r="NVE1359" i="8" s="1"/>
  <c r="NVD1355" i="8"/>
  <c r="NVD1359" i="8" s="1"/>
  <c r="NUU1355" i="8"/>
  <c r="NUU1359" i="8" s="1"/>
  <c r="NUU1365" i="8" s="1"/>
  <c r="NUO1355" i="8"/>
  <c r="NUO1359" i="8" s="1"/>
  <c r="NUN1355" i="8"/>
  <c r="NUN1359" i="8" s="1"/>
  <c r="NUE1355" i="8"/>
  <c r="NUE1359" i="8" s="1"/>
  <c r="NUE1365" i="8" s="1"/>
  <c r="NTY1355" i="8"/>
  <c r="NTY1359" i="8" s="1"/>
  <c r="NTX1355" i="8"/>
  <c r="NTX1359" i="8" s="1"/>
  <c r="NTO1355" i="8"/>
  <c r="NTO1359" i="8" s="1"/>
  <c r="NTO1365" i="8" s="1"/>
  <c r="NTI1355" i="8"/>
  <c r="NTI1359" i="8" s="1"/>
  <c r="NTH1355" i="8"/>
  <c r="NTH1359" i="8" s="1"/>
  <c r="NSY1355" i="8"/>
  <c r="NSY1359" i="8" s="1"/>
  <c r="NSY1365" i="8" s="1"/>
  <c r="NSS1355" i="8"/>
  <c r="NSS1359" i="8" s="1"/>
  <c r="NSR1355" i="8"/>
  <c r="NSR1359" i="8" s="1"/>
  <c r="NSI1355" i="8"/>
  <c r="NSI1359" i="8" s="1"/>
  <c r="NSI1365" i="8" s="1"/>
  <c r="NSC1355" i="8"/>
  <c r="NSC1359" i="8" s="1"/>
  <c r="NSB1355" i="8"/>
  <c r="NSB1359" i="8" s="1"/>
  <c r="NRS1355" i="8"/>
  <c r="NRS1359" i="8" s="1"/>
  <c r="NRS1365" i="8" s="1"/>
  <c r="NRM1355" i="8"/>
  <c r="NRM1359" i="8" s="1"/>
  <c r="NRL1355" i="8"/>
  <c r="NRL1359" i="8" s="1"/>
  <c r="NRC1355" i="8"/>
  <c r="NRC1359" i="8" s="1"/>
  <c r="NRC1365" i="8" s="1"/>
  <c r="NQW1355" i="8"/>
  <c r="NQW1359" i="8" s="1"/>
  <c r="NQV1355" i="8"/>
  <c r="NQV1359" i="8" s="1"/>
  <c r="NQM1355" i="8"/>
  <c r="NQM1359" i="8" s="1"/>
  <c r="NQM1365" i="8" s="1"/>
  <c r="NQG1355" i="8"/>
  <c r="NQG1359" i="8" s="1"/>
  <c r="NQF1355" i="8"/>
  <c r="NQF1359" i="8" s="1"/>
  <c r="NPW1355" i="8"/>
  <c r="NPW1359" i="8" s="1"/>
  <c r="NPW1365" i="8" s="1"/>
  <c r="NPQ1355" i="8"/>
  <c r="NPQ1359" i="8" s="1"/>
  <c r="NPP1355" i="8"/>
  <c r="NPP1359" i="8" s="1"/>
  <c r="NPG1355" i="8"/>
  <c r="NPG1359" i="8" s="1"/>
  <c r="NPG1365" i="8" s="1"/>
  <c r="NPA1355" i="8"/>
  <c r="NPA1359" i="8" s="1"/>
  <c r="NOZ1355" i="8"/>
  <c r="NOZ1359" i="8" s="1"/>
  <c r="NOQ1355" i="8"/>
  <c r="NOQ1359" i="8" s="1"/>
  <c r="NOQ1365" i="8" s="1"/>
  <c r="NOK1355" i="8"/>
  <c r="NOK1359" i="8" s="1"/>
  <c r="NOJ1355" i="8"/>
  <c r="NOA1355" i="8"/>
  <c r="NOA1359" i="8" s="1"/>
  <c r="NOA1365" i="8" s="1"/>
  <c r="NNU1355" i="8"/>
  <c r="NNU1359" i="8" s="1"/>
  <c r="NNT1355" i="8"/>
  <c r="NNK1355" i="8"/>
  <c r="NNK1359" i="8" s="1"/>
  <c r="NNK1365" i="8" s="1"/>
  <c r="NNE1355" i="8"/>
  <c r="NNE1359" i="8" s="1"/>
  <c r="NND1355" i="8"/>
  <c r="NMU1355" i="8"/>
  <c r="NMU1359" i="8" s="1"/>
  <c r="NMU1365" i="8" s="1"/>
  <c r="NMO1355" i="8"/>
  <c r="NMO1359" i="8" s="1"/>
  <c r="NMN1355" i="8"/>
  <c r="NME1355" i="8"/>
  <c r="NME1359" i="8" s="1"/>
  <c r="NME1365" i="8" s="1"/>
  <c r="NLY1355" i="8"/>
  <c r="NLY1359" i="8" s="1"/>
  <c r="NLX1355" i="8"/>
  <c r="NLO1355" i="8"/>
  <c r="NLO1359" i="8" s="1"/>
  <c r="NLO1365" i="8" s="1"/>
  <c r="NLI1355" i="8"/>
  <c r="NLI1359" i="8" s="1"/>
  <c r="NLH1355" i="8"/>
  <c r="NKY1355" i="8"/>
  <c r="NKY1359" i="8" s="1"/>
  <c r="NKY1365" i="8" s="1"/>
  <c r="NKS1355" i="8"/>
  <c r="NKS1359" i="8" s="1"/>
  <c r="NKR1355" i="8"/>
  <c r="NKI1355" i="8"/>
  <c r="NKI1359" i="8" s="1"/>
  <c r="NKI1365" i="8" s="1"/>
  <c r="NKC1355" i="8"/>
  <c r="NKC1359" i="8" s="1"/>
  <c r="NKB1355" i="8"/>
  <c r="NJS1355" i="8"/>
  <c r="NJS1359" i="8" s="1"/>
  <c r="NJS1365" i="8" s="1"/>
  <c r="NJM1355" i="8"/>
  <c r="NJM1359" i="8" s="1"/>
  <c r="NJL1355" i="8"/>
  <c r="NJC1355" i="8"/>
  <c r="NJC1359" i="8" s="1"/>
  <c r="NJC1365" i="8" s="1"/>
  <c r="NIW1355" i="8"/>
  <c r="NIW1359" i="8" s="1"/>
  <c r="NIV1355" i="8"/>
  <c r="NIM1355" i="8"/>
  <c r="NIM1359" i="8" s="1"/>
  <c r="NIM1365" i="8" s="1"/>
  <c r="NIG1355" i="8"/>
  <c r="NIG1359" i="8" s="1"/>
  <c r="NIF1355" i="8"/>
  <c r="NHW1355" i="8"/>
  <c r="NHW1359" i="8" s="1"/>
  <c r="NHW1365" i="8" s="1"/>
  <c r="NHQ1355" i="8"/>
  <c r="NHQ1359" i="8" s="1"/>
  <c r="NHP1355" i="8"/>
  <c r="NHG1355" i="8"/>
  <c r="NHG1359" i="8" s="1"/>
  <c r="NHG1365" i="8" s="1"/>
  <c r="NHA1355" i="8"/>
  <c r="NHA1359" i="8" s="1"/>
  <c r="NGZ1355" i="8"/>
  <c r="NGQ1355" i="8"/>
  <c r="NGQ1359" i="8" s="1"/>
  <c r="NGQ1365" i="8" s="1"/>
  <c r="NGK1355" i="8"/>
  <c r="NGK1359" i="8" s="1"/>
  <c r="NGJ1355" i="8"/>
  <c r="NGA1355" i="8"/>
  <c r="NGA1359" i="8" s="1"/>
  <c r="NGA1365" i="8" s="1"/>
  <c r="NFU1355" i="8"/>
  <c r="NFU1359" i="8" s="1"/>
  <c r="NFT1355" i="8"/>
  <c r="NFK1355" i="8"/>
  <c r="NFK1359" i="8" s="1"/>
  <c r="NFK1365" i="8" s="1"/>
  <c r="NFE1355" i="8"/>
  <c r="NFE1359" i="8" s="1"/>
  <c r="NFD1355" i="8"/>
  <c r="NEU1355" i="8"/>
  <c r="NEU1359" i="8" s="1"/>
  <c r="NEU1365" i="8" s="1"/>
  <c r="NEO1355" i="8"/>
  <c r="NEO1359" i="8" s="1"/>
  <c r="NEN1355" i="8"/>
  <c r="NEE1355" i="8"/>
  <c r="NEE1359" i="8" s="1"/>
  <c r="NEE1365" i="8" s="1"/>
  <c r="NDY1355" i="8"/>
  <c r="NDY1359" i="8" s="1"/>
  <c r="NDX1355" i="8"/>
  <c r="NDO1355" i="8"/>
  <c r="NDO1359" i="8" s="1"/>
  <c r="NDO1365" i="8" s="1"/>
  <c r="NDI1355" i="8"/>
  <c r="NDI1359" i="8" s="1"/>
  <c r="NDH1355" i="8"/>
  <c r="NCY1355" i="8"/>
  <c r="NCY1359" i="8" s="1"/>
  <c r="NCY1365" i="8" s="1"/>
  <c r="NCS1355" i="8"/>
  <c r="NCS1359" i="8" s="1"/>
  <c r="NCR1355" i="8"/>
  <c r="NCI1355" i="8"/>
  <c r="NCI1359" i="8" s="1"/>
  <c r="NCI1365" i="8" s="1"/>
  <c r="NCC1355" i="8"/>
  <c r="NCC1359" i="8" s="1"/>
  <c r="NCB1355" i="8"/>
  <c r="NBS1355" i="8"/>
  <c r="NBS1359" i="8" s="1"/>
  <c r="NBS1365" i="8" s="1"/>
  <c r="NBM1355" i="8"/>
  <c r="NBM1359" i="8" s="1"/>
  <c r="NBL1355" i="8"/>
  <c r="NBC1355" i="8"/>
  <c r="NBC1359" i="8" s="1"/>
  <c r="NBC1365" i="8" s="1"/>
  <c r="NAW1355" i="8"/>
  <c r="NAW1359" i="8" s="1"/>
  <c r="NAV1355" i="8"/>
  <c r="NAM1355" i="8"/>
  <c r="NAM1359" i="8" s="1"/>
  <c r="NAM1365" i="8" s="1"/>
  <c r="NAG1355" i="8"/>
  <c r="NAG1359" i="8" s="1"/>
  <c r="NAF1355" i="8"/>
  <c r="MZW1355" i="8"/>
  <c r="MZW1359" i="8" s="1"/>
  <c r="MZW1365" i="8" s="1"/>
  <c r="MZQ1355" i="8"/>
  <c r="MZQ1359" i="8" s="1"/>
  <c r="MZP1355" i="8"/>
  <c r="MZP1359" i="8" s="1"/>
  <c r="MZG1355" i="8"/>
  <c r="MZG1359" i="8" s="1"/>
  <c r="MZG1365" i="8" s="1"/>
  <c r="MZA1355" i="8"/>
  <c r="MZA1359" i="8" s="1"/>
  <c r="MYZ1355" i="8"/>
  <c r="MYZ1359" i="8" s="1"/>
  <c r="MYQ1355" i="8"/>
  <c r="MYQ1359" i="8" s="1"/>
  <c r="MYQ1365" i="8" s="1"/>
  <c r="MYK1355" i="8"/>
  <c r="MYK1359" i="8" s="1"/>
  <c r="MYJ1355" i="8"/>
  <c r="MYJ1359" i="8" s="1"/>
  <c r="MYA1355" i="8"/>
  <c r="MYA1359" i="8" s="1"/>
  <c r="MYA1365" i="8" s="1"/>
  <c r="MXU1355" i="8"/>
  <c r="MXU1359" i="8" s="1"/>
  <c r="MXT1355" i="8"/>
  <c r="MXT1359" i="8" s="1"/>
  <c r="MXK1355" i="8"/>
  <c r="MXK1359" i="8" s="1"/>
  <c r="MXK1365" i="8" s="1"/>
  <c r="MXE1355" i="8"/>
  <c r="MXE1359" i="8" s="1"/>
  <c r="MXD1355" i="8"/>
  <c r="MXD1359" i="8" s="1"/>
  <c r="MWU1355" i="8"/>
  <c r="MWU1359" i="8" s="1"/>
  <c r="MWU1365" i="8" s="1"/>
  <c r="MWO1355" i="8"/>
  <c r="MWO1359" i="8" s="1"/>
  <c r="MWN1355" i="8"/>
  <c r="MWN1359" i="8" s="1"/>
  <c r="MWE1355" i="8"/>
  <c r="MWE1359" i="8" s="1"/>
  <c r="MWE1365" i="8" s="1"/>
  <c r="MVY1355" i="8"/>
  <c r="MVY1359" i="8" s="1"/>
  <c r="MVX1355" i="8"/>
  <c r="MVX1359" i="8" s="1"/>
  <c r="MVO1355" i="8"/>
  <c r="MVO1359" i="8" s="1"/>
  <c r="MVO1365" i="8" s="1"/>
  <c r="MVI1355" i="8"/>
  <c r="MVI1359" i="8" s="1"/>
  <c r="MVH1355" i="8"/>
  <c r="MVH1359" i="8" s="1"/>
  <c r="MUY1355" i="8"/>
  <c r="MUY1359" i="8" s="1"/>
  <c r="MUY1365" i="8" s="1"/>
  <c r="MUS1355" i="8"/>
  <c r="MUS1359" i="8" s="1"/>
  <c r="MUR1355" i="8"/>
  <c r="MUR1359" i="8" s="1"/>
  <c r="MUI1355" i="8"/>
  <c r="MUI1359" i="8" s="1"/>
  <c r="MUI1365" i="8" s="1"/>
  <c r="MUC1355" i="8"/>
  <c r="MUC1359" i="8" s="1"/>
  <c r="MUB1355" i="8"/>
  <c r="MUB1359" i="8" s="1"/>
  <c r="MTS1355" i="8"/>
  <c r="MTS1359" i="8" s="1"/>
  <c r="MTS1365" i="8" s="1"/>
  <c r="MTM1355" i="8"/>
  <c r="MTM1359" i="8" s="1"/>
  <c r="MTL1355" i="8"/>
  <c r="MTL1359" i="8" s="1"/>
  <c r="MTC1355" i="8"/>
  <c r="MTC1359" i="8" s="1"/>
  <c r="MTC1365" i="8" s="1"/>
  <c r="MSW1355" i="8"/>
  <c r="MSW1359" i="8" s="1"/>
  <c r="MSV1355" i="8"/>
  <c r="MSV1359" i="8" s="1"/>
  <c r="MSM1355" i="8"/>
  <c r="MSM1359" i="8" s="1"/>
  <c r="MSM1365" i="8" s="1"/>
  <c r="MSG1355" i="8"/>
  <c r="MSG1359" i="8" s="1"/>
  <c r="MSF1355" i="8"/>
  <c r="MSF1359" i="8" s="1"/>
  <c r="MRW1355" i="8"/>
  <c r="MRW1359" i="8" s="1"/>
  <c r="MRW1365" i="8" s="1"/>
  <c r="MRQ1355" i="8"/>
  <c r="MRQ1359" i="8" s="1"/>
  <c r="MRP1355" i="8"/>
  <c r="MRP1359" i="8" s="1"/>
  <c r="MRG1355" i="8"/>
  <c r="MRG1359" i="8" s="1"/>
  <c r="MRG1365" i="8" s="1"/>
  <c r="MRA1355" i="8"/>
  <c r="MRA1359" i="8" s="1"/>
  <c r="MQZ1355" i="8"/>
  <c r="MQZ1359" i="8" s="1"/>
  <c r="MQQ1355" i="8"/>
  <c r="MQQ1359" i="8" s="1"/>
  <c r="MQQ1365" i="8" s="1"/>
  <c r="MQK1355" i="8"/>
  <c r="MQK1359" i="8" s="1"/>
  <c r="MQJ1355" i="8"/>
  <c r="MQJ1359" i="8" s="1"/>
  <c r="MQA1355" i="8"/>
  <c r="MQA1359" i="8" s="1"/>
  <c r="MQA1365" i="8" s="1"/>
  <c r="MPU1355" i="8"/>
  <c r="MPU1359" i="8" s="1"/>
  <c r="MPT1355" i="8"/>
  <c r="MPT1359" i="8" s="1"/>
  <c r="MPK1355" i="8"/>
  <c r="MPK1359" i="8" s="1"/>
  <c r="MPK1365" i="8" s="1"/>
  <c r="MPE1355" i="8"/>
  <c r="MPE1359" i="8" s="1"/>
  <c r="MPD1355" i="8"/>
  <c r="MPD1359" i="8" s="1"/>
  <c r="MOU1355" i="8"/>
  <c r="MOU1359" i="8" s="1"/>
  <c r="MOU1365" i="8" s="1"/>
  <c r="MOO1355" i="8"/>
  <c r="MOO1359" i="8" s="1"/>
  <c r="MON1355" i="8"/>
  <c r="MON1359" i="8" s="1"/>
  <c r="MOE1355" i="8"/>
  <c r="MOE1359" i="8" s="1"/>
  <c r="MOE1365" i="8" s="1"/>
  <c r="MNY1355" i="8"/>
  <c r="MNY1359" i="8" s="1"/>
  <c r="MNX1355" i="8"/>
  <c r="MNX1359" i="8" s="1"/>
  <c r="MNO1355" i="8"/>
  <c r="MNO1359" i="8" s="1"/>
  <c r="MNO1365" i="8" s="1"/>
  <c r="MNI1355" i="8"/>
  <c r="MNI1359" i="8" s="1"/>
  <c r="MNH1355" i="8"/>
  <c r="MNH1359" i="8" s="1"/>
  <c r="MMY1355" i="8"/>
  <c r="MMY1359" i="8" s="1"/>
  <c r="MMY1365" i="8" s="1"/>
  <c r="MMS1355" i="8"/>
  <c r="MMS1359" i="8" s="1"/>
  <c r="MMR1355" i="8"/>
  <c r="MMR1359" i="8" s="1"/>
  <c r="MMI1355" i="8"/>
  <c r="MMI1359" i="8" s="1"/>
  <c r="MMI1365" i="8" s="1"/>
  <c r="MMC1355" i="8"/>
  <c r="MMC1359" i="8" s="1"/>
  <c r="MMB1355" i="8"/>
  <c r="MMB1359" i="8" s="1"/>
  <c r="MLS1355" i="8"/>
  <c r="MLS1359" i="8" s="1"/>
  <c r="MLS1365" i="8" s="1"/>
  <c r="MLM1355" i="8"/>
  <c r="MLM1359" i="8" s="1"/>
  <c r="MLL1355" i="8"/>
  <c r="MLL1359" i="8" s="1"/>
  <c r="MLC1355" i="8"/>
  <c r="MLC1359" i="8" s="1"/>
  <c r="MLC1365" i="8" s="1"/>
  <c r="MKW1355" i="8"/>
  <c r="MKW1359" i="8" s="1"/>
  <c r="MKV1355" i="8"/>
  <c r="MKV1359" i="8" s="1"/>
  <c r="MKM1355" i="8"/>
  <c r="MKM1359" i="8" s="1"/>
  <c r="MKM1365" i="8" s="1"/>
  <c r="MKG1355" i="8"/>
  <c r="MKG1359" i="8" s="1"/>
  <c r="MKF1355" i="8"/>
  <c r="MKF1359" i="8" s="1"/>
  <c r="MJW1355" i="8"/>
  <c r="MJW1359" i="8" s="1"/>
  <c r="MJW1365" i="8" s="1"/>
  <c r="MJQ1355" i="8"/>
  <c r="MJQ1359" i="8" s="1"/>
  <c r="MJP1355" i="8"/>
  <c r="MJP1359" i="8" s="1"/>
  <c r="MJG1355" i="8"/>
  <c r="MJG1359" i="8" s="1"/>
  <c r="MJG1365" i="8" s="1"/>
  <c r="MJA1355" i="8"/>
  <c r="MJA1359" i="8" s="1"/>
  <c r="MIZ1355" i="8"/>
  <c r="MIZ1359" i="8" s="1"/>
  <c r="MIQ1355" i="8"/>
  <c r="MIQ1359" i="8" s="1"/>
  <c r="MIQ1365" i="8" s="1"/>
  <c r="MIK1355" i="8"/>
  <c r="MIK1359" i="8" s="1"/>
  <c r="MIJ1355" i="8"/>
  <c r="MIJ1359" i="8" s="1"/>
  <c r="MIA1355" i="8"/>
  <c r="MIA1359" i="8" s="1"/>
  <c r="MIA1365" i="8" s="1"/>
  <c r="MHU1355" i="8"/>
  <c r="MHU1359" i="8" s="1"/>
  <c r="MHT1355" i="8"/>
  <c r="MHT1359" i="8" s="1"/>
  <c r="MHK1355" i="8"/>
  <c r="MHK1359" i="8" s="1"/>
  <c r="MHK1365" i="8" s="1"/>
  <c r="MHE1355" i="8"/>
  <c r="MHE1359" i="8" s="1"/>
  <c r="MHD1355" i="8"/>
  <c r="MHD1359" i="8" s="1"/>
  <c r="MGU1355" i="8"/>
  <c r="MGU1359" i="8" s="1"/>
  <c r="MGU1365" i="8" s="1"/>
  <c r="MGO1355" i="8"/>
  <c r="MGO1359" i="8" s="1"/>
  <c r="MGN1355" i="8"/>
  <c r="MGN1359" i="8" s="1"/>
  <c r="MGE1355" i="8"/>
  <c r="MGE1359" i="8" s="1"/>
  <c r="MGE1365" i="8" s="1"/>
  <c r="MFY1355" i="8"/>
  <c r="MFY1359" i="8" s="1"/>
  <c r="MFX1355" i="8"/>
  <c r="MFX1359" i="8" s="1"/>
  <c r="MFO1355" i="8"/>
  <c r="MFO1359" i="8" s="1"/>
  <c r="MFO1365" i="8" s="1"/>
  <c r="MFI1355" i="8"/>
  <c r="MFI1359" i="8" s="1"/>
  <c r="MFH1355" i="8"/>
  <c r="MFH1359" i="8" s="1"/>
  <c r="MEY1355" i="8"/>
  <c r="MEY1359" i="8" s="1"/>
  <c r="MEY1365" i="8" s="1"/>
  <c r="MES1355" i="8"/>
  <c r="MES1359" i="8" s="1"/>
  <c r="MER1355" i="8"/>
  <c r="MER1359" i="8" s="1"/>
  <c r="MEI1355" i="8"/>
  <c r="MEI1359" i="8" s="1"/>
  <c r="MEI1365" i="8" s="1"/>
  <c r="MEC1355" i="8"/>
  <c r="MEC1359" i="8" s="1"/>
  <c r="MEB1355" i="8"/>
  <c r="MEB1359" i="8" s="1"/>
  <c r="MDS1355" i="8"/>
  <c r="MDS1359" i="8" s="1"/>
  <c r="MDS1365" i="8" s="1"/>
  <c r="MDM1355" i="8"/>
  <c r="MDM1359" i="8" s="1"/>
  <c r="MDL1355" i="8"/>
  <c r="MDL1359" i="8" s="1"/>
  <c r="MDC1355" i="8"/>
  <c r="MDC1359" i="8" s="1"/>
  <c r="MDC1365" i="8" s="1"/>
  <c r="MCW1355" i="8"/>
  <c r="MCW1359" i="8" s="1"/>
  <c r="MCV1355" i="8"/>
  <c r="MCV1359" i="8" s="1"/>
  <c r="MCM1355" i="8"/>
  <c r="MCM1359" i="8" s="1"/>
  <c r="MCM1365" i="8" s="1"/>
  <c r="MCG1355" i="8"/>
  <c r="MCG1359" i="8" s="1"/>
  <c r="MCF1355" i="8"/>
  <c r="MCF1359" i="8" s="1"/>
  <c r="MBW1355" i="8"/>
  <c r="MBW1359" i="8" s="1"/>
  <c r="MBW1365" i="8" s="1"/>
  <c r="MBQ1355" i="8"/>
  <c r="MBQ1359" i="8" s="1"/>
  <c r="MBP1355" i="8"/>
  <c r="MBP1359" i="8" s="1"/>
  <c r="MBG1355" i="8"/>
  <c r="MBG1359" i="8" s="1"/>
  <c r="MBG1365" i="8" s="1"/>
  <c r="MBA1355" i="8"/>
  <c r="MBA1359" i="8" s="1"/>
  <c r="MAZ1355" i="8"/>
  <c r="MAZ1359" i="8" s="1"/>
  <c r="MAQ1355" i="8"/>
  <c r="MAQ1359" i="8" s="1"/>
  <c r="MAQ1365" i="8" s="1"/>
  <c r="MAK1355" i="8"/>
  <c r="MAK1359" i="8" s="1"/>
  <c r="MAJ1355" i="8"/>
  <c r="MAJ1359" i="8" s="1"/>
  <c r="MAA1355" i="8"/>
  <c r="MAA1359" i="8" s="1"/>
  <c r="MAA1365" i="8" s="1"/>
  <c r="LZU1355" i="8"/>
  <c r="LZU1359" i="8" s="1"/>
  <c r="LZT1355" i="8"/>
  <c r="LZT1359" i="8" s="1"/>
  <c r="LZK1355" i="8"/>
  <c r="LZK1359" i="8" s="1"/>
  <c r="LZK1365" i="8" s="1"/>
  <c r="LZE1355" i="8"/>
  <c r="LZE1359" i="8" s="1"/>
  <c r="LZD1355" i="8"/>
  <c r="LZD1359" i="8" s="1"/>
  <c r="LYU1355" i="8"/>
  <c r="LYU1359" i="8" s="1"/>
  <c r="LYU1365" i="8" s="1"/>
  <c r="LYO1355" i="8"/>
  <c r="LYO1359" i="8" s="1"/>
  <c r="LYN1355" i="8"/>
  <c r="LYN1359" i="8" s="1"/>
  <c r="LYE1355" i="8"/>
  <c r="LYE1359" i="8" s="1"/>
  <c r="LYE1365" i="8" s="1"/>
  <c r="LXY1355" i="8"/>
  <c r="LXY1359" i="8" s="1"/>
  <c r="LXX1355" i="8"/>
  <c r="LXX1359" i="8" s="1"/>
  <c r="LXO1355" i="8"/>
  <c r="LXO1359" i="8" s="1"/>
  <c r="LXO1365" i="8" s="1"/>
  <c r="LXI1355" i="8"/>
  <c r="LXI1359" i="8" s="1"/>
  <c r="LXH1355" i="8"/>
  <c r="LXH1359" i="8" s="1"/>
  <c r="LWY1355" i="8"/>
  <c r="LWY1359" i="8" s="1"/>
  <c r="LWY1365" i="8" s="1"/>
  <c r="LWS1355" i="8"/>
  <c r="LWS1359" i="8" s="1"/>
  <c r="LWR1355" i="8"/>
  <c r="LWR1359" i="8" s="1"/>
  <c r="LWI1355" i="8"/>
  <c r="LWI1359" i="8" s="1"/>
  <c r="LWI1365" i="8" s="1"/>
  <c r="LWC1355" i="8"/>
  <c r="LWC1359" i="8" s="1"/>
  <c r="LWB1355" i="8"/>
  <c r="LWB1359" i="8" s="1"/>
  <c r="LVS1355" i="8"/>
  <c r="LVS1359" i="8" s="1"/>
  <c r="LVS1365" i="8" s="1"/>
  <c r="LVM1355" i="8"/>
  <c r="LVM1359" i="8" s="1"/>
  <c r="LVL1355" i="8"/>
  <c r="LVL1359" i="8" s="1"/>
  <c r="LVC1355" i="8"/>
  <c r="LVC1359" i="8" s="1"/>
  <c r="LVC1365" i="8" s="1"/>
  <c r="LUW1355" i="8"/>
  <c r="LUW1359" i="8" s="1"/>
  <c r="LUV1355" i="8"/>
  <c r="LUV1359" i="8" s="1"/>
  <c r="LUM1355" i="8"/>
  <c r="LUM1359" i="8" s="1"/>
  <c r="LUM1365" i="8" s="1"/>
  <c r="LUG1355" i="8"/>
  <c r="LUG1359" i="8" s="1"/>
  <c r="LUF1355" i="8"/>
  <c r="LUF1359" i="8" s="1"/>
  <c r="LTW1355" i="8"/>
  <c r="LTW1359" i="8" s="1"/>
  <c r="LTW1365" i="8" s="1"/>
  <c r="LTQ1355" i="8"/>
  <c r="LTQ1359" i="8" s="1"/>
  <c r="LTP1355" i="8"/>
  <c r="LTP1359" i="8" s="1"/>
  <c r="LTG1355" i="8"/>
  <c r="LTG1359" i="8" s="1"/>
  <c r="LTG1365" i="8" s="1"/>
  <c r="LTA1355" i="8"/>
  <c r="LTA1359" i="8" s="1"/>
  <c r="LSZ1355" i="8"/>
  <c r="LSZ1359" i="8" s="1"/>
  <c r="LSQ1355" i="8"/>
  <c r="LSQ1359" i="8" s="1"/>
  <c r="LSQ1365" i="8" s="1"/>
  <c r="LSK1355" i="8"/>
  <c r="LSK1359" i="8" s="1"/>
  <c r="LSJ1355" i="8"/>
  <c r="LSJ1359" i="8" s="1"/>
  <c r="LSA1355" i="8"/>
  <c r="LSA1359" i="8" s="1"/>
  <c r="LSA1365" i="8" s="1"/>
  <c r="LRU1355" i="8"/>
  <c r="LRU1359" i="8" s="1"/>
  <c r="LRT1355" i="8"/>
  <c r="LRT1359" i="8" s="1"/>
  <c r="LRK1355" i="8"/>
  <c r="LRK1359" i="8" s="1"/>
  <c r="LRK1365" i="8" s="1"/>
  <c r="LRE1355" i="8"/>
  <c r="LRE1359" i="8" s="1"/>
  <c r="LRD1355" i="8"/>
  <c r="LRD1359" i="8" s="1"/>
  <c r="LQU1355" i="8"/>
  <c r="LQU1359" i="8" s="1"/>
  <c r="LQU1365" i="8" s="1"/>
  <c r="LQO1355" i="8"/>
  <c r="LQO1359" i="8" s="1"/>
  <c r="LQN1355" i="8"/>
  <c r="LQN1359" i="8" s="1"/>
  <c r="LQE1355" i="8"/>
  <c r="LQE1359" i="8" s="1"/>
  <c r="LQE1365" i="8" s="1"/>
  <c r="LPY1355" i="8"/>
  <c r="LPY1359" i="8" s="1"/>
  <c r="LPX1355" i="8"/>
  <c r="LPX1359" i="8" s="1"/>
  <c r="LPO1355" i="8"/>
  <c r="LPO1359" i="8" s="1"/>
  <c r="LPO1365" i="8" s="1"/>
  <c r="LPI1355" i="8"/>
  <c r="LPI1359" i="8" s="1"/>
  <c r="LPH1355" i="8"/>
  <c r="LPH1359" i="8" s="1"/>
  <c r="LOY1355" i="8"/>
  <c r="LOY1359" i="8" s="1"/>
  <c r="LOY1365" i="8" s="1"/>
  <c r="LOS1355" i="8"/>
  <c r="LOS1359" i="8" s="1"/>
  <c r="LOR1355" i="8"/>
  <c r="LOI1355" i="8"/>
  <c r="LOI1359" i="8" s="1"/>
  <c r="LOI1365" i="8" s="1"/>
  <c r="LOC1355" i="8"/>
  <c r="LOC1359" i="8" s="1"/>
  <c r="LOB1355" i="8"/>
  <c r="LNS1355" i="8"/>
  <c r="LNS1359" i="8" s="1"/>
  <c r="LNS1365" i="8" s="1"/>
  <c r="LNM1355" i="8"/>
  <c r="LNM1359" i="8" s="1"/>
  <c r="LNL1355" i="8"/>
  <c r="LNC1355" i="8"/>
  <c r="LNC1359" i="8" s="1"/>
  <c r="LNC1365" i="8" s="1"/>
  <c r="LMW1355" i="8"/>
  <c r="LMW1359" i="8" s="1"/>
  <c r="LMV1355" i="8"/>
  <c r="LMM1355" i="8"/>
  <c r="LMM1359" i="8" s="1"/>
  <c r="LMM1365" i="8" s="1"/>
  <c r="LMG1355" i="8"/>
  <c r="LMG1359" i="8" s="1"/>
  <c r="LMF1355" i="8"/>
  <c r="LLW1355" i="8"/>
  <c r="LLW1359" i="8" s="1"/>
  <c r="LLW1365" i="8" s="1"/>
  <c r="LLQ1355" i="8"/>
  <c r="LLQ1359" i="8" s="1"/>
  <c r="LLP1355" i="8"/>
  <c r="LLG1355" i="8"/>
  <c r="LLG1359" i="8" s="1"/>
  <c r="LLG1365" i="8" s="1"/>
  <c r="LLA1355" i="8"/>
  <c r="LLA1359" i="8" s="1"/>
  <c r="LKZ1355" i="8"/>
  <c r="LKQ1355" i="8"/>
  <c r="LKQ1359" i="8" s="1"/>
  <c r="LKQ1365" i="8" s="1"/>
  <c r="LKK1355" i="8"/>
  <c r="LKK1359" i="8" s="1"/>
  <c r="LKJ1355" i="8"/>
  <c r="LKA1355" i="8"/>
  <c r="LKA1359" i="8" s="1"/>
  <c r="LKA1365" i="8" s="1"/>
  <c r="LJU1355" i="8"/>
  <c r="LJU1359" i="8" s="1"/>
  <c r="LJT1355" i="8"/>
  <c r="LJK1355" i="8"/>
  <c r="LJK1359" i="8" s="1"/>
  <c r="LJK1365" i="8" s="1"/>
  <c r="LJE1355" i="8"/>
  <c r="LJE1359" i="8" s="1"/>
  <c r="LJD1355" i="8"/>
  <c r="LIU1355" i="8"/>
  <c r="LIU1359" i="8" s="1"/>
  <c r="LIU1365" i="8" s="1"/>
  <c r="LIO1355" i="8"/>
  <c r="LIO1359" i="8" s="1"/>
  <c r="LIN1355" i="8"/>
  <c r="LIE1355" i="8"/>
  <c r="LIE1359" i="8" s="1"/>
  <c r="LIE1365" i="8" s="1"/>
  <c r="LHY1355" i="8"/>
  <c r="LHY1359" i="8" s="1"/>
  <c r="LHX1355" i="8"/>
  <c r="LHO1355" i="8"/>
  <c r="LHO1359" i="8" s="1"/>
  <c r="LHO1365" i="8" s="1"/>
  <c r="LHI1355" i="8"/>
  <c r="LHI1359" i="8" s="1"/>
  <c r="LHH1355" i="8"/>
  <c r="LGY1355" i="8"/>
  <c r="LGY1359" i="8" s="1"/>
  <c r="LGY1365" i="8" s="1"/>
  <c r="LGS1355" i="8"/>
  <c r="LGS1359" i="8" s="1"/>
  <c r="LGR1355" i="8"/>
  <c r="LGI1355" i="8"/>
  <c r="LGI1359" i="8" s="1"/>
  <c r="LGI1365" i="8" s="1"/>
  <c r="LGC1355" i="8"/>
  <c r="LGC1359" i="8" s="1"/>
  <c r="LGB1355" i="8"/>
  <c r="LFS1355" i="8"/>
  <c r="LFS1359" i="8" s="1"/>
  <c r="LFS1365" i="8" s="1"/>
  <c r="LFM1355" i="8"/>
  <c r="LFM1359" i="8" s="1"/>
  <c r="LFL1355" i="8"/>
  <c r="LFC1355" i="8"/>
  <c r="LFC1359" i="8" s="1"/>
  <c r="LFC1365" i="8" s="1"/>
  <c r="LEW1355" i="8"/>
  <c r="LEW1359" i="8" s="1"/>
  <c r="LEV1355" i="8"/>
  <c r="LEM1355" i="8"/>
  <c r="LEM1359" i="8" s="1"/>
  <c r="LEM1365" i="8" s="1"/>
  <c r="LEG1355" i="8"/>
  <c r="LEG1359" i="8" s="1"/>
  <c r="LEF1355" i="8"/>
  <c r="LDW1355" i="8"/>
  <c r="LDW1359" i="8" s="1"/>
  <c r="LDW1365" i="8" s="1"/>
  <c r="LDQ1355" i="8"/>
  <c r="LDQ1359" i="8" s="1"/>
  <c r="LDP1355" i="8"/>
  <c r="LDG1355" i="8"/>
  <c r="LDG1359" i="8" s="1"/>
  <c r="LDG1365" i="8" s="1"/>
  <c r="LDA1355" i="8"/>
  <c r="LDA1359" i="8" s="1"/>
  <c r="LCZ1355" i="8"/>
  <c r="LCQ1355" i="8"/>
  <c r="LCQ1359" i="8" s="1"/>
  <c r="LCQ1365" i="8" s="1"/>
  <c r="LCK1355" i="8"/>
  <c r="LCK1359" i="8" s="1"/>
  <c r="LCJ1355" i="8"/>
  <c r="LCA1355" i="8"/>
  <c r="LCA1359" i="8" s="1"/>
  <c r="LCA1365" i="8" s="1"/>
  <c r="LBU1355" i="8"/>
  <c r="LBU1359" i="8" s="1"/>
  <c r="LBT1355" i="8"/>
  <c r="LBT1359" i="8" s="1"/>
  <c r="LBK1355" i="8"/>
  <c r="LBK1359" i="8" s="1"/>
  <c r="LBK1365" i="8" s="1"/>
  <c r="LBE1355" i="8"/>
  <c r="LBE1359" i="8" s="1"/>
  <c r="LBD1355" i="8"/>
  <c r="LBD1359" i="8" s="1"/>
  <c r="LAU1355" i="8"/>
  <c r="LAU1359" i="8" s="1"/>
  <c r="LAU1365" i="8" s="1"/>
  <c r="LAO1355" i="8"/>
  <c r="LAO1359" i="8" s="1"/>
  <c r="LAN1355" i="8"/>
  <c r="LAN1359" i="8" s="1"/>
  <c r="LAE1355" i="8"/>
  <c r="LAE1359" i="8" s="1"/>
  <c r="LAE1365" i="8" s="1"/>
  <c r="KZY1355" i="8"/>
  <c r="KZY1359" i="8" s="1"/>
  <c r="KZX1355" i="8"/>
  <c r="KZX1359" i="8" s="1"/>
  <c r="KZO1355" i="8"/>
  <c r="KZO1359" i="8" s="1"/>
  <c r="KZO1365" i="8" s="1"/>
  <c r="KZI1355" i="8"/>
  <c r="KZI1359" i="8" s="1"/>
  <c r="KZH1355" i="8"/>
  <c r="KZH1359" i="8" s="1"/>
  <c r="KYY1355" i="8"/>
  <c r="KYY1359" i="8" s="1"/>
  <c r="KYY1365" i="8" s="1"/>
  <c r="KYS1355" i="8"/>
  <c r="KYS1359" i="8" s="1"/>
  <c r="KYR1355" i="8"/>
  <c r="KYR1359" i="8" s="1"/>
  <c r="KYI1355" i="8"/>
  <c r="KYI1359" i="8" s="1"/>
  <c r="KYI1365" i="8" s="1"/>
  <c r="KYC1355" i="8"/>
  <c r="KYC1359" i="8" s="1"/>
  <c r="KYB1355" i="8"/>
  <c r="KYB1359" i="8" s="1"/>
  <c r="KXS1355" i="8"/>
  <c r="KXS1359" i="8" s="1"/>
  <c r="KXS1365" i="8" s="1"/>
  <c r="KXM1355" i="8"/>
  <c r="KXM1359" i="8" s="1"/>
  <c r="KXL1355" i="8"/>
  <c r="KXL1359" i="8" s="1"/>
  <c r="KXC1355" i="8"/>
  <c r="KXC1359" i="8" s="1"/>
  <c r="KXC1365" i="8" s="1"/>
  <c r="KWW1355" i="8"/>
  <c r="KWW1359" i="8" s="1"/>
  <c r="KWV1355" i="8"/>
  <c r="KWV1359" i="8" s="1"/>
  <c r="KWM1355" i="8"/>
  <c r="KWM1359" i="8" s="1"/>
  <c r="KWM1365" i="8" s="1"/>
  <c r="KWG1355" i="8"/>
  <c r="KWG1359" i="8" s="1"/>
  <c r="KWF1355" i="8"/>
  <c r="KWF1359" i="8" s="1"/>
  <c r="KVW1355" i="8"/>
  <c r="KVW1359" i="8" s="1"/>
  <c r="KVW1365" i="8" s="1"/>
  <c r="KVQ1355" i="8"/>
  <c r="KVQ1359" i="8" s="1"/>
  <c r="KVP1355" i="8"/>
  <c r="KVP1359" i="8" s="1"/>
  <c r="KVG1355" i="8"/>
  <c r="KVG1359" i="8" s="1"/>
  <c r="KVG1365" i="8" s="1"/>
  <c r="KVA1355" i="8"/>
  <c r="KVA1359" i="8" s="1"/>
  <c r="KUZ1355" i="8"/>
  <c r="KUZ1359" i="8" s="1"/>
  <c r="KUQ1355" i="8"/>
  <c r="KUQ1359" i="8" s="1"/>
  <c r="KUQ1365" i="8" s="1"/>
  <c r="KUK1355" i="8"/>
  <c r="KUK1359" i="8" s="1"/>
  <c r="KUJ1355" i="8"/>
  <c r="KUJ1359" i="8" s="1"/>
  <c r="KUA1355" i="8"/>
  <c r="KUA1359" i="8" s="1"/>
  <c r="KUA1365" i="8" s="1"/>
  <c r="KTU1355" i="8"/>
  <c r="KTU1359" i="8" s="1"/>
  <c r="KTT1355" i="8"/>
  <c r="KTT1359" i="8" s="1"/>
  <c r="KTK1355" i="8"/>
  <c r="KTK1359" i="8" s="1"/>
  <c r="KTK1365" i="8" s="1"/>
  <c r="KTE1355" i="8"/>
  <c r="KTE1359" i="8" s="1"/>
  <c r="KTD1355" i="8"/>
  <c r="KTD1359" i="8" s="1"/>
  <c r="KSU1355" i="8"/>
  <c r="KSU1359" i="8" s="1"/>
  <c r="KSU1365" i="8" s="1"/>
  <c r="KSO1355" i="8"/>
  <c r="KSO1359" i="8" s="1"/>
  <c r="KSN1355" i="8"/>
  <c r="KSN1359" i="8" s="1"/>
  <c r="KSE1355" i="8"/>
  <c r="KSE1359" i="8" s="1"/>
  <c r="KSE1365" i="8" s="1"/>
  <c r="KRY1355" i="8"/>
  <c r="KRY1359" i="8" s="1"/>
  <c r="KRX1355" i="8"/>
  <c r="KRX1359" i="8" s="1"/>
  <c r="KRO1355" i="8"/>
  <c r="KRO1359" i="8" s="1"/>
  <c r="KRO1365" i="8" s="1"/>
  <c r="KRI1355" i="8"/>
  <c r="KRI1359" i="8" s="1"/>
  <c r="KRH1355" i="8"/>
  <c r="KRH1359" i="8" s="1"/>
  <c r="KQY1355" i="8"/>
  <c r="KQY1359" i="8" s="1"/>
  <c r="KQY1365" i="8" s="1"/>
  <c r="KQS1355" i="8"/>
  <c r="KQS1359" i="8" s="1"/>
  <c r="KQR1355" i="8"/>
  <c r="KQR1359" i="8" s="1"/>
  <c r="KQI1355" i="8"/>
  <c r="KQI1359" i="8" s="1"/>
  <c r="KQI1365" i="8" s="1"/>
  <c r="KQC1355" i="8"/>
  <c r="KQC1359" i="8" s="1"/>
  <c r="KQB1355" i="8"/>
  <c r="KQB1359" i="8" s="1"/>
  <c r="KPS1355" i="8"/>
  <c r="KPS1359" i="8" s="1"/>
  <c r="KPS1365" i="8" s="1"/>
  <c r="KPM1355" i="8"/>
  <c r="KPM1359" i="8" s="1"/>
  <c r="KPL1355" i="8"/>
  <c r="KPL1359" i="8" s="1"/>
  <c r="KPC1355" i="8"/>
  <c r="KPC1359" i="8" s="1"/>
  <c r="KPC1365" i="8" s="1"/>
  <c r="KOW1355" i="8"/>
  <c r="KOW1359" i="8" s="1"/>
  <c r="KOV1355" i="8"/>
  <c r="KOV1359" i="8" s="1"/>
  <c r="KOM1355" i="8"/>
  <c r="KOM1359" i="8" s="1"/>
  <c r="KOM1365" i="8" s="1"/>
  <c r="KOG1355" i="8"/>
  <c r="KOG1359" i="8" s="1"/>
  <c r="KOF1355" i="8"/>
  <c r="KOF1359" i="8" s="1"/>
  <c r="KNW1355" i="8"/>
  <c r="KNW1359" i="8" s="1"/>
  <c r="KNW1365" i="8" s="1"/>
  <c r="KNQ1355" i="8"/>
  <c r="KNQ1359" i="8" s="1"/>
  <c r="KNP1355" i="8"/>
  <c r="KNP1359" i="8" s="1"/>
  <c r="KNG1355" i="8"/>
  <c r="KNG1359" i="8" s="1"/>
  <c r="KNG1365" i="8" s="1"/>
  <c r="KNA1355" i="8"/>
  <c r="KNA1359" i="8" s="1"/>
  <c r="KMZ1355" i="8"/>
  <c r="KMZ1359" i="8" s="1"/>
  <c r="KMQ1355" i="8"/>
  <c r="KMQ1359" i="8" s="1"/>
  <c r="KMQ1365" i="8" s="1"/>
  <c r="KMK1355" i="8"/>
  <c r="KMK1359" i="8" s="1"/>
  <c r="KMJ1355" i="8"/>
  <c r="KMJ1359" i="8" s="1"/>
  <c r="KMA1355" i="8"/>
  <c r="KMA1359" i="8" s="1"/>
  <c r="KMA1365" i="8" s="1"/>
  <c r="KLU1355" i="8"/>
  <c r="KLU1359" i="8" s="1"/>
  <c r="KLT1355" i="8"/>
  <c r="KLT1359" i="8" s="1"/>
  <c r="KLK1355" i="8"/>
  <c r="KLK1359" i="8" s="1"/>
  <c r="KLK1365" i="8" s="1"/>
  <c r="KLE1355" i="8"/>
  <c r="KLE1359" i="8" s="1"/>
  <c r="KLD1355" i="8"/>
  <c r="KLD1359" i="8" s="1"/>
  <c r="KKU1355" i="8"/>
  <c r="KKU1359" i="8" s="1"/>
  <c r="KKU1365" i="8" s="1"/>
  <c r="KKO1355" i="8"/>
  <c r="KKO1359" i="8" s="1"/>
  <c r="KKN1355" i="8"/>
  <c r="KKN1359" i="8" s="1"/>
  <c r="KKE1355" i="8"/>
  <c r="KKE1359" i="8" s="1"/>
  <c r="KKE1365" i="8" s="1"/>
  <c r="KJY1355" i="8"/>
  <c r="KJY1359" i="8" s="1"/>
  <c r="KJX1355" i="8"/>
  <c r="KJX1359" i="8" s="1"/>
  <c r="KJO1355" i="8"/>
  <c r="KJO1359" i="8" s="1"/>
  <c r="KJO1365" i="8" s="1"/>
  <c r="KJI1355" i="8"/>
  <c r="KJI1359" i="8" s="1"/>
  <c r="KJH1355" i="8"/>
  <c r="KJH1359" i="8" s="1"/>
  <c r="KIY1355" i="8"/>
  <c r="KIY1359" i="8" s="1"/>
  <c r="KIY1365" i="8" s="1"/>
  <c r="KIS1355" i="8"/>
  <c r="KIS1359" i="8" s="1"/>
  <c r="KIR1355" i="8"/>
  <c r="KIR1359" i="8" s="1"/>
  <c r="KII1355" i="8"/>
  <c r="KII1359" i="8" s="1"/>
  <c r="KII1365" i="8" s="1"/>
  <c r="KIC1355" i="8"/>
  <c r="KIC1359" i="8" s="1"/>
  <c r="KIB1355" i="8"/>
  <c r="KIB1359" i="8" s="1"/>
  <c r="KHS1355" i="8"/>
  <c r="KHS1359" i="8" s="1"/>
  <c r="KHS1365" i="8" s="1"/>
  <c r="KHM1355" i="8"/>
  <c r="KHM1359" i="8" s="1"/>
  <c r="KHL1355" i="8"/>
  <c r="KHL1359" i="8" s="1"/>
  <c r="KHC1355" i="8"/>
  <c r="KHC1359" i="8" s="1"/>
  <c r="KHC1365" i="8" s="1"/>
  <c r="KGW1355" i="8"/>
  <c r="KGW1359" i="8" s="1"/>
  <c r="KGV1355" i="8"/>
  <c r="KGV1359" i="8" s="1"/>
  <c r="KGM1355" i="8"/>
  <c r="KGM1359" i="8" s="1"/>
  <c r="KGM1365" i="8" s="1"/>
  <c r="KGG1355" i="8"/>
  <c r="KGG1359" i="8" s="1"/>
  <c r="KGF1355" i="8"/>
  <c r="KGF1359" i="8" s="1"/>
  <c r="KFW1355" i="8"/>
  <c r="KFW1359" i="8" s="1"/>
  <c r="KFW1365" i="8" s="1"/>
  <c r="KFQ1355" i="8"/>
  <c r="KFQ1359" i="8" s="1"/>
  <c r="KFP1355" i="8"/>
  <c r="KFP1359" i="8" s="1"/>
  <c r="KFG1355" i="8"/>
  <c r="KFG1359" i="8" s="1"/>
  <c r="KFG1365" i="8" s="1"/>
  <c r="KFA1355" i="8"/>
  <c r="KFA1359" i="8" s="1"/>
  <c r="KEZ1355" i="8"/>
  <c r="KEZ1359" i="8" s="1"/>
  <c r="KEQ1355" i="8"/>
  <c r="KEQ1359" i="8" s="1"/>
  <c r="KEQ1365" i="8" s="1"/>
  <c r="KEK1355" i="8"/>
  <c r="KEK1359" i="8" s="1"/>
  <c r="KEJ1355" i="8"/>
  <c r="KEJ1359" i="8" s="1"/>
  <c r="KEA1355" i="8"/>
  <c r="KEA1359" i="8" s="1"/>
  <c r="KEA1365" i="8" s="1"/>
  <c r="KDU1355" i="8"/>
  <c r="KDU1359" i="8" s="1"/>
  <c r="KDT1355" i="8"/>
  <c r="KDT1359" i="8" s="1"/>
  <c r="KDK1355" i="8"/>
  <c r="KDK1359" i="8" s="1"/>
  <c r="KDK1365" i="8" s="1"/>
  <c r="KDE1355" i="8"/>
  <c r="KDE1359" i="8" s="1"/>
  <c r="KDD1355" i="8"/>
  <c r="KDD1359" i="8" s="1"/>
  <c r="KCU1355" i="8"/>
  <c r="KCU1359" i="8" s="1"/>
  <c r="KCU1365" i="8" s="1"/>
  <c r="KCO1355" i="8"/>
  <c r="KCO1359" i="8" s="1"/>
  <c r="KCN1355" i="8"/>
  <c r="KCN1359" i="8" s="1"/>
  <c r="KCE1355" i="8"/>
  <c r="KCE1359" i="8" s="1"/>
  <c r="KCE1365" i="8" s="1"/>
  <c r="KBY1355" i="8"/>
  <c r="KBY1359" i="8" s="1"/>
  <c r="KBX1355" i="8"/>
  <c r="KBX1359" i="8" s="1"/>
  <c r="KBO1355" i="8"/>
  <c r="KBO1359" i="8" s="1"/>
  <c r="KBO1365" i="8" s="1"/>
  <c r="KBI1355" i="8"/>
  <c r="KBI1359" i="8" s="1"/>
  <c r="KBH1355" i="8"/>
  <c r="KBH1359" i="8" s="1"/>
  <c r="KAY1355" i="8"/>
  <c r="KAY1359" i="8" s="1"/>
  <c r="KAY1365" i="8" s="1"/>
  <c r="KAS1355" i="8"/>
  <c r="KAS1359" i="8" s="1"/>
  <c r="KAR1355" i="8"/>
  <c r="KAR1359" i="8" s="1"/>
  <c r="KAI1355" i="8"/>
  <c r="KAI1359" i="8" s="1"/>
  <c r="KAI1365" i="8" s="1"/>
  <c r="KAC1355" i="8"/>
  <c r="KAC1359" i="8" s="1"/>
  <c r="KAB1355" i="8"/>
  <c r="KAB1359" i="8" s="1"/>
  <c r="JZS1355" i="8"/>
  <c r="JZS1359" i="8" s="1"/>
  <c r="JZS1365" i="8" s="1"/>
  <c r="JZM1355" i="8"/>
  <c r="JZM1359" i="8" s="1"/>
  <c r="JZL1355" i="8"/>
  <c r="JZL1359" i="8" s="1"/>
  <c r="JZC1355" i="8"/>
  <c r="JZC1359" i="8" s="1"/>
  <c r="JZC1365" i="8" s="1"/>
  <c r="JYW1355" i="8"/>
  <c r="JYW1359" i="8" s="1"/>
  <c r="JYV1355" i="8"/>
  <c r="JYV1359" i="8" s="1"/>
  <c r="JYM1355" i="8"/>
  <c r="JYM1359" i="8" s="1"/>
  <c r="JYM1365" i="8" s="1"/>
  <c r="JYG1355" i="8"/>
  <c r="JYG1359" i="8" s="1"/>
  <c r="JYF1355" i="8"/>
  <c r="JYF1359" i="8" s="1"/>
  <c r="JXW1355" i="8"/>
  <c r="JXW1359" i="8" s="1"/>
  <c r="JXW1365" i="8" s="1"/>
  <c r="JXQ1355" i="8"/>
  <c r="JXQ1359" i="8" s="1"/>
  <c r="JXP1355" i="8"/>
  <c r="JXP1359" i="8" s="1"/>
  <c r="JXG1355" i="8"/>
  <c r="JXG1359" i="8" s="1"/>
  <c r="JXG1365" i="8" s="1"/>
  <c r="JXA1355" i="8"/>
  <c r="JXA1359" i="8" s="1"/>
  <c r="JWZ1355" i="8"/>
  <c r="JWZ1359" i="8" s="1"/>
  <c r="JWQ1355" i="8"/>
  <c r="JWQ1359" i="8" s="1"/>
  <c r="JWQ1365" i="8" s="1"/>
  <c r="JWK1355" i="8"/>
  <c r="JWK1359" i="8" s="1"/>
  <c r="JWJ1355" i="8"/>
  <c r="JWJ1359" i="8" s="1"/>
  <c r="JWA1355" i="8"/>
  <c r="JWA1359" i="8" s="1"/>
  <c r="JWA1365" i="8" s="1"/>
  <c r="JVU1355" i="8"/>
  <c r="JVU1359" i="8" s="1"/>
  <c r="JVT1355" i="8"/>
  <c r="JVT1359" i="8" s="1"/>
  <c r="JVK1355" i="8"/>
  <c r="JVK1359" i="8" s="1"/>
  <c r="JVK1365" i="8" s="1"/>
  <c r="JVE1355" i="8"/>
  <c r="JVE1359" i="8" s="1"/>
  <c r="JVD1355" i="8"/>
  <c r="JVD1359" i="8" s="1"/>
  <c r="JUU1355" i="8"/>
  <c r="JUU1359" i="8" s="1"/>
  <c r="JUU1365" i="8" s="1"/>
  <c r="JUO1355" i="8"/>
  <c r="JUO1359" i="8" s="1"/>
  <c r="JUN1355" i="8"/>
  <c r="JUN1359" i="8" s="1"/>
  <c r="JUE1355" i="8"/>
  <c r="JUE1359" i="8" s="1"/>
  <c r="JUE1365" i="8" s="1"/>
  <c r="JTY1355" i="8"/>
  <c r="JTY1359" i="8" s="1"/>
  <c r="JTX1355" i="8"/>
  <c r="JTX1359" i="8" s="1"/>
  <c r="JTO1355" i="8"/>
  <c r="JTO1359" i="8" s="1"/>
  <c r="JTO1365" i="8" s="1"/>
  <c r="JTI1355" i="8"/>
  <c r="JTI1359" i="8" s="1"/>
  <c r="JTH1355" i="8"/>
  <c r="JTH1359" i="8" s="1"/>
  <c r="JSY1355" i="8"/>
  <c r="JSY1359" i="8" s="1"/>
  <c r="JSY1365" i="8" s="1"/>
  <c r="JSS1355" i="8"/>
  <c r="JSS1359" i="8" s="1"/>
  <c r="JSR1355" i="8"/>
  <c r="JSR1359" i="8" s="1"/>
  <c r="JSI1355" i="8"/>
  <c r="JSI1359" i="8" s="1"/>
  <c r="JSI1365" i="8" s="1"/>
  <c r="JSC1355" i="8"/>
  <c r="JSC1359" i="8" s="1"/>
  <c r="JSB1355" i="8"/>
  <c r="JSB1359" i="8" s="1"/>
  <c r="JRS1355" i="8"/>
  <c r="JRS1359" i="8" s="1"/>
  <c r="JRS1365" i="8" s="1"/>
  <c r="JRM1355" i="8"/>
  <c r="JRM1359" i="8" s="1"/>
  <c r="JRL1355" i="8"/>
  <c r="JRL1359" i="8" s="1"/>
  <c r="JRC1355" i="8"/>
  <c r="JRC1359" i="8" s="1"/>
  <c r="JRC1365" i="8" s="1"/>
  <c r="JQW1355" i="8"/>
  <c r="JQW1359" i="8" s="1"/>
  <c r="JQV1355" i="8"/>
  <c r="JQV1359" i="8" s="1"/>
  <c r="JQM1355" i="8"/>
  <c r="JQM1359" i="8" s="1"/>
  <c r="JQM1365" i="8" s="1"/>
  <c r="JQG1355" i="8"/>
  <c r="JQG1359" i="8" s="1"/>
  <c r="JQF1355" i="8"/>
  <c r="JQF1359" i="8" s="1"/>
  <c r="JPW1355" i="8"/>
  <c r="JPW1359" i="8" s="1"/>
  <c r="JPW1365" i="8" s="1"/>
  <c r="JPQ1355" i="8"/>
  <c r="JPQ1359" i="8" s="1"/>
  <c r="JPP1355" i="8"/>
  <c r="JPP1359" i="8" s="1"/>
  <c r="JPG1355" i="8"/>
  <c r="JPG1359" i="8" s="1"/>
  <c r="JPG1365" i="8" s="1"/>
  <c r="JPA1355" i="8"/>
  <c r="JPA1359" i="8" s="1"/>
  <c r="JOZ1355" i="8"/>
  <c r="JOZ1359" i="8" s="1"/>
  <c r="JOQ1355" i="8"/>
  <c r="JOQ1359" i="8" s="1"/>
  <c r="JOQ1365" i="8" s="1"/>
  <c r="JOK1355" i="8"/>
  <c r="JOK1359" i="8" s="1"/>
  <c r="JOJ1355" i="8"/>
  <c r="JOJ1359" i="8" s="1"/>
  <c r="JOA1355" i="8"/>
  <c r="JOA1359" i="8" s="1"/>
  <c r="JOA1365" i="8" s="1"/>
  <c r="JNU1355" i="8"/>
  <c r="JNU1359" i="8" s="1"/>
  <c r="JNT1355" i="8"/>
  <c r="JNT1359" i="8" s="1"/>
  <c r="JNK1355" i="8"/>
  <c r="JNK1359" i="8" s="1"/>
  <c r="JNK1365" i="8" s="1"/>
  <c r="JNE1355" i="8"/>
  <c r="JNE1359" i="8" s="1"/>
  <c r="JND1355" i="8"/>
  <c r="JND1359" i="8" s="1"/>
  <c r="JMU1355" i="8"/>
  <c r="JMU1359" i="8" s="1"/>
  <c r="JMU1365" i="8" s="1"/>
  <c r="JMO1355" i="8"/>
  <c r="JMO1359" i="8" s="1"/>
  <c r="JMN1355" i="8"/>
  <c r="JMN1359" i="8" s="1"/>
  <c r="JME1355" i="8"/>
  <c r="JME1359" i="8" s="1"/>
  <c r="JME1365" i="8" s="1"/>
  <c r="JLY1355" i="8"/>
  <c r="JLY1359" i="8" s="1"/>
  <c r="JLX1355" i="8"/>
  <c r="JLX1359" i="8" s="1"/>
  <c r="JLO1355" i="8"/>
  <c r="JLO1359" i="8" s="1"/>
  <c r="JLO1365" i="8" s="1"/>
  <c r="JLI1355" i="8"/>
  <c r="JLI1359" i="8" s="1"/>
  <c r="JLH1355" i="8"/>
  <c r="JLH1359" i="8" s="1"/>
  <c r="JKY1355" i="8"/>
  <c r="JKY1359" i="8" s="1"/>
  <c r="JKY1365" i="8" s="1"/>
  <c r="JKS1355" i="8"/>
  <c r="JKS1359" i="8" s="1"/>
  <c r="JKR1355" i="8"/>
  <c r="JKI1355" i="8"/>
  <c r="JKI1359" i="8" s="1"/>
  <c r="JKI1365" i="8" s="1"/>
  <c r="JKC1355" i="8"/>
  <c r="JKC1359" i="8" s="1"/>
  <c r="JKB1355" i="8"/>
  <c r="JJS1355" i="8"/>
  <c r="JJS1359" i="8" s="1"/>
  <c r="JJS1365" i="8" s="1"/>
  <c r="JJM1355" i="8"/>
  <c r="JJM1359" i="8" s="1"/>
  <c r="JJL1355" i="8"/>
  <c r="JJC1355" i="8"/>
  <c r="JJC1359" i="8" s="1"/>
  <c r="JJC1365" i="8" s="1"/>
  <c r="JIW1355" i="8"/>
  <c r="JIW1359" i="8" s="1"/>
  <c r="JIV1355" i="8"/>
  <c r="JIM1355" i="8"/>
  <c r="JIM1359" i="8" s="1"/>
  <c r="JIM1365" i="8" s="1"/>
  <c r="JIG1355" i="8"/>
  <c r="JIG1359" i="8" s="1"/>
  <c r="JIF1355" i="8"/>
  <c r="JHW1355" i="8"/>
  <c r="JHW1359" i="8" s="1"/>
  <c r="JHW1365" i="8" s="1"/>
  <c r="JHQ1355" i="8"/>
  <c r="JHQ1359" i="8" s="1"/>
  <c r="JHP1355" i="8"/>
  <c r="JHG1355" i="8"/>
  <c r="JHG1359" i="8" s="1"/>
  <c r="JHG1365" i="8" s="1"/>
  <c r="JHA1355" i="8"/>
  <c r="JHA1359" i="8" s="1"/>
  <c r="JGZ1355" i="8"/>
  <c r="JGQ1355" i="8"/>
  <c r="JGQ1359" i="8" s="1"/>
  <c r="JGQ1365" i="8" s="1"/>
  <c r="JGK1355" i="8"/>
  <c r="JGK1359" i="8" s="1"/>
  <c r="JGJ1355" i="8"/>
  <c r="JGA1355" i="8"/>
  <c r="JGA1359" i="8" s="1"/>
  <c r="JGA1365" i="8" s="1"/>
  <c r="JFU1355" i="8"/>
  <c r="JFU1359" i="8" s="1"/>
  <c r="JFT1355" i="8"/>
  <c r="JFK1355" i="8"/>
  <c r="JFK1359" i="8" s="1"/>
  <c r="JFK1365" i="8" s="1"/>
  <c r="JFE1355" i="8"/>
  <c r="JFE1359" i="8" s="1"/>
  <c r="JFD1355" i="8"/>
  <c r="JEU1355" i="8"/>
  <c r="JEU1359" i="8" s="1"/>
  <c r="JEU1365" i="8" s="1"/>
  <c r="JEO1355" i="8"/>
  <c r="JEO1359" i="8" s="1"/>
  <c r="JEN1355" i="8"/>
  <c r="JEE1355" i="8"/>
  <c r="JEE1359" i="8" s="1"/>
  <c r="JEE1365" i="8" s="1"/>
  <c r="JDY1355" i="8"/>
  <c r="JDY1359" i="8" s="1"/>
  <c r="JDX1355" i="8"/>
  <c r="JDO1355" i="8"/>
  <c r="JDO1359" i="8" s="1"/>
  <c r="JDO1365" i="8" s="1"/>
  <c r="JDI1355" i="8"/>
  <c r="JDI1359" i="8" s="1"/>
  <c r="JDH1355" i="8"/>
  <c r="JCY1355" i="8"/>
  <c r="JCY1359" i="8" s="1"/>
  <c r="JCY1365" i="8" s="1"/>
  <c r="JCS1355" i="8"/>
  <c r="JCS1359" i="8" s="1"/>
  <c r="JCR1355" i="8"/>
  <c r="JCI1355" i="8"/>
  <c r="JCI1359" i="8" s="1"/>
  <c r="JCI1365" i="8" s="1"/>
  <c r="JCC1355" i="8"/>
  <c r="JCC1359" i="8" s="1"/>
  <c r="JCB1355" i="8"/>
  <c r="JCB1359" i="8" s="1"/>
  <c r="JBS1355" i="8"/>
  <c r="JBS1359" i="8" s="1"/>
  <c r="JBS1365" i="8" s="1"/>
  <c r="JBM1355" i="8"/>
  <c r="JBM1359" i="8" s="1"/>
  <c r="JBL1355" i="8"/>
  <c r="JBL1359" i="8" s="1"/>
  <c r="JBC1355" i="8"/>
  <c r="JBC1359" i="8" s="1"/>
  <c r="JBC1365" i="8" s="1"/>
  <c r="JAW1355" i="8"/>
  <c r="JAW1359" i="8" s="1"/>
  <c r="JAV1355" i="8"/>
  <c r="JAV1359" i="8" s="1"/>
  <c r="JAM1355" i="8"/>
  <c r="JAM1359" i="8" s="1"/>
  <c r="JAM1365" i="8" s="1"/>
  <c r="JAG1355" i="8"/>
  <c r="JAG1359" i="8" s="1"/>
  <c r="JAF1355" i="8"/>
  <c r="JAF1359" i="8" s="1"/>
  <c r="IZW1355" i="8"/>
  <c r="IZW1359" i="8" s="1"/>
  <c r="IZW1365" i="8" s="1"/>
  <c r="IZQ1355" i="8"/>
  <c r="IZQ1359" i="8" s="1"/>
  <c r="IZP1355" i="8"/>
  <c r="IZG1355" i="8"/>
  <c r="IZG1359" i="8" s="1"/>
  <c r="IZG1365" i="8" s="1"/>
  <c r="IZA1355" i="8"/>
  <c r="IZA1359" i="8" s="1"/>
  <c r="IYZ1355" i="8"/>
  <c r="IYQ1355" i="8"/>
  <c r="IYQ1359" i="8" s="1"/>
  <c r="IYQ1365" i="8" s="1"/>
  <c r="IYK1355" i="8"/>
  <c r="IYK1359" i="8" s="1"/>
  <c r="IYJ1355" i="8"/>
  <c r="IYA1355" i="8"/>
  <c r="IYA1359" i="8" s="1"/>
  <c r="IYA1365" i="8" s="1"/>
  <c r="IXU1355" i="8"/>
  <c r="IXU1359" i="8" s="1"/>
  <c r="IXT1355" i="8"/>
  <c r="IXK1355" i="8"/>
  <c r="IXK1359" i="8" s="1"/>
  <c r="IXK1365" i="8" s="1"/>
  <c r="IXE1355" i="8"/>
  <c r="IXE1359" i="8" s="1"/>
  <c r="IXD1355" i="8"/>
  <c r="IWU1355" i="8"/>
  <c r="IWU1359" i="8" s="1"/>
  <c r="IWU1365" i="8" s="1"/>
  <c r="IWO1355" i="8"/>
  <c r="IWO1359" i="8" s="1"/>
  <c r="IWN1355" i="8"/>
  <c r="IWE1355" i="8"/>
  <c r="IWE1359" i="8" s="1"/>
  <c r="IWE1365" i="8" s="1"/>
  <c r="IVY1355" i="8"/>
  <c r="IVY1359" i="8" s="1"/>
  <c r="IVX1355" i="8"/>
  <c r="IVO1355" i="8"/>
  <c r="IVO1359" i="8" s="1"/>
  <c r="IVO1365" i="8" s="1"/>
  <c r="IVI1355" i="8"/>
  <c r="IVI1359" i="8" s="1"/>
  <c r="IVH1355" i="8"/>
  <c r="IUY1355" i="8"/>
  <c r="IUY1359" i="8" s="1"/>
  <c r="IUY1365" i="8" s="1"/>
  <c r="IUS1355" i="8"/>
  <c r="IUS1359" i="8" s="1"/>
  <c r="IUR1355" i="8"/>
  <c r="IUI1355" i="8"/>
  <c r="IUI1359" i="8" s="1"/>
  <c r="IUI1365" i="8" s="1"/>
  <c r="IUC1355" i="8"/>
  <c r="IUC1359" i="8" s="1"/>
  <c r="IUB1355" i="8"/>
  <c r="ITS1355" i="8"/>
  <c r="ITS1359" i="8" s="1"/>
  <c r="ITS1365" i="8" s="1"/>
  <c r="ITM1355" i="8"/>
  <c r="ITM1359" i="8" s="1"/>
  <c r="ITL1355" i="8"/>
  <c r="ITC1355" i="8"/>
  <c r="ITC1359" i="8" s="1"/>
  <c r="ITC1365" i="8" s="1"/>
  <c r="ISW1355" i="8"/>
  <c r="ISW1359" i="8" s="1"/>
  <c r="ISV1355" i="8"/>
  <c r="ISM1355" i="8"/>
  <c r="ISM1359" i="8" s="1"/>
  <c r="ISM1365" i="8" s="1"/>
  <c r="ISG1355" i="8"/>
  <c r="ISG1359" i="8" s="1"/>
  <c r="ISF1355" i="8"/>
  <c r="IRW1355" i="8"/>
  <c r="IRW1359" i="8" s="1"/>
  <c r="IRW1365" i="8" s="1"/>
  <c r="IRQ1355" i="8"/>
  <c r="IRQ1359" i="8" s="1"/>
  <c r="IRP1355" i="8"/>
  <c r="IRG1355" i="8"/>
  <c r="IRG1359" i="8" s="1"/>
  <c r="IRG1365" i="8" s="1"/>
  <c r="IRA1355" i="8"/>
  <c r="IRA1359" i="8" s="1"/>
  <c r="IQZ1355" i="8"/>
  <c r="IQQ1355" i="8"/>
  <c r="IQQ1359" i="8" s="1"/>
  <c r="IQQ1365" i="8" s="1"/>
  <c r="IQK1355" i="8"/>
  <c r="IQK1359" i="8" s="1"/>
  <c r="IQJ1355" i="8"/>
  <c r="IQA1355" i="8"/>
  <c r="IQA1359" i="8" s="1"/>
  <c r="IQA1365" i="8" s="1"/>
  <c r="IPU1355" i="8"/>
  <c r="IPU1359" i="8" s="1"/>
  <c r="IPT1355" i="8"/>
  <c r="IPK1355" i="8"/>
  <c r="IPK1359" i="8" s="1"/>
  <c r="IPK1365" i="8" s="1"/>
  <c r="IPE1355" i="8"/>
  <c r="IPE1359" i="8" s="1"/>
  <c r="IPD1355" i="8"/>
  <c r="IOU1355" i="8"/>
  <c r="IOU1359" i="8" s="1"/>
  <c r="IOU1365" i="8" s="1"/>
  <c r="IOO1355" i="8"/>
  <c r="IOO1359" i="8" s="1"/>
  <c r="ION1355" i="8"/>
  <c r="IOE1355" i="8"/>
  <c r="IOE1359" i="8" s="1"/>
  <c r="IOE1365" i="8" s="1"/>
  <c r="INY1355" i="8"/>
  <c r="INY1359" i="8" s="1"/>
  <c r="INX1355" i="8"/>
  <c r="INO1355" i="8"/>
  <c r="INO1359" i="8" s="1"/>
  <c r="INO1365" i="8" s="1"/>
  <c r="INI1355" i="8"/>
  <c r="INI1359" i="8" s="1"/>
  <c r="INH1355" i="8"/>
  <c r="IMY1355" i="8"/>
  <c r="IMY1359" i="8" s="1"/>
  <c r="IMY1365" i="8" s="1"/>
  <c r="IMS1355" i="8"/>
  <c r="IMS1359" i="8" s="1"/>
  <c r="IMR1355" i="8"/>
  <c r="IMI1355" i="8"/>
  <c r="IMI1359" i="8" s="1"/>
  <c r="IMI1365" i="8" s="1"/>
  <c r="IMC1355" i="8"/>
  <c r="IMC1359" i="8" s="1"/>
  <c r="IMB1355" i="8"/>
  <c r="ILS1355" i="8"/>
  <c r="ILS1359" i="8" s="1"/>
  <c r="ILS1365" i="8" s="1"/>
  <c r="ILM1355" i="8"/>
  <c r="ILM1359" i="8" s="1"/>
  <c r="ILL1355" i="8"/>
  <c r="ILC1355" i="8"/>
  <c r="ILC1359" i="8" s="1"/>
  <c r="ILC1365" i="8" s="1"/>
  <c r="IKW1355" i="8"/>
  <c r="IKW1359" i="8" s="1"/>
  <c r="IKV1355" i="8"/>
  <c r="IKM1355" i="8"/>
  <c r="IKM1359" i="8" s="1"/>
  <c r="IKM1365" i="8" s="1"/>
  <c r="IKG1355" i="8"/>
  <c r="IKG1359" i="8" s="1"/>
  <c r="IKF1355" i="8"/>
  <c r="IJW1355" i="8"/>
  <c r="IJW1359" i="8" s="1"/>
  <c r="IJW1365" i="8" s="1"/>
  <c r="IJQ1355" i="8"/>
  <c r="IJQ1359" i="8" s="1"/>
  <c r="IJP1355" i="8"/>
  <c r="IJG1355" i="8"/>
  <c r="IJG1359" i="8" s="1"/>
  <c r="IJG1365" i="8" s="1"/>
  <c r="IJA1355" i="8"/>
  <c r="IJA1359" i="8" s="1"/>
  <c r="IIZ1355" i="8"/>
  <c r="IIQ1355" i="8"/>
  <c r="IIQ1359" i="8" s="1"/>
  <c r="IIQ1365" i="8" s="1"/>
  <c r="IIK1355" i="8"/>
  <c r="IIK1359" i="8" s="1"/>
  <c r="IIJ1355" i="8"/>
  <c r="IIA1355" i="8"/>
  <c r="IIA1359" i="8" s="1"/>
  <c r="IIA1365" i="8" s="1"/>
  <c r="IHU1355" i="8"/>
  <c r="IHU1359" i="8" s="1"/>
  <c r="IHT1355" i="8"/>
  <c r="IHK1355" i="8"/>
  <c r="IHK1359" i="8" s="1"/>
  <c r="IHK1365" i="8" s="1"/>
  <c r="IHE1355" i="8"/>
  <c r="IHE1359" i="8" s="1"/>
  <c r="IHD1355" i="8"/>
  <c r="IGU1355" i="8"/>
  <c r="IGU1359" i="8" s="1"/>
  <c r="IGU1365" i="8" s="1"/>
  <c r="IGO1355" i="8"/>
  <c r="IGO1359" i="8" s="1"/>
  <c r="IGN1355" i="8"/>
  <c r="IGE1355" i="8"/>
  <c r="IGE1359" i="8" s="1"/>
  <c r="IGE1365" i="8" s="1"/>
  <c r="IFY1355" i="8"/>
  <c r="IFY1359" i="8" s="1"/>
  <c r="IFX1355" i="8"/>
  <c r="IFO1355" i="8"/>
  <c r="IFO1359" i="8" s="1"/>
  <c r="IFO1365" i="8" s="1"/>
  <c r="IFI1355" i="8"/>
  <c r="IFI1359" i="8" s="1"/>
  <c r="IFH1355" i="8"/>
  <c r="IEY1355" i="8"/>
  <c r="IEY1359" i="8" s="1"/>
  <c r="IEY1365" i="8" s="1"/>
  <c r="IES1355" i="8"/>
  <c r="IES1359" i="8" s="1"/>
  <c r="IER1355" i="8"/>
  <c r="IEI1355" i="8"/>
  <c r="IEI1359" i="8" s="1"/>
  <c r="IEI1365" i="8" s="1"/>
  <c r="IEC1355" i="8"/>
  <c r="IEC1359" i="8" s="1"/>
  <c r="IEB1355" i="8"/>
  <c r="IDS1355" i="8"/>
  <c r="IDS1359" i="8" s="1"/>
  <c r="IDS1365" i="8" s="1"/>
  <c r="IDM1355" i="8"/>
  <c r="IDM1359" i="8" s="1"/>
  <c r="IDL1355" i="8"/>
  <c r="IDC1355" i="8"/>
  <c r="IDC1359" i="8" s="1"/>
  <c r="IDC1365" i="8" s="1"/>
  <c r="ICW1355" i="8"/>
  <c r="ICW1359" i="8" s="1"/>
  <c r="ICV1355" i="8"/>
  <c r="ICM1355" i="8"/>
  <c r="ICM1359" i="8" s="1"/>
  <c r="ICM1365" i="8" s="1"/>
  <c r="ICG1355" i="8"/>
  <c r="ICG1359" i="8" s="1"/>
  <c r="ICF1355" i="8"/>
  <c r="IBW1355" i="8"/>
  <c r="IBW1359" i="8" s="1"/>
  <c r="IBW1365" i="8" s="1"/>
  <c r="IBQ1355" i="8"/>
  <c r="IBQ1359" i="8" s="1"/>
  <c r="IBP1355" i="8"/>
  <c r="IBG1355" i="8"/>
  <c r="IBG1359" i="8" s="1"/>
  <c r="IBG1365" i="8" s="1"/>
  <c r="IBA1355" i="8"/>
  <c r="IBA1359" i="8" s="1"/>
  <c r="IAZ1355" i="8"/>
  <c r="IAQ1355" i="8"/>
  <c r="IAQ1359" i="8" s="1"/>
  <c r="IAQ1365" i="8" s="1"/>
  <c r="IAK1355" i="8"/>
  <c r="IAK1359" i="8" s="1"/>
  <c r="IAJ1355" i="8"/>
  <c r="IAA1355" i="8"/>
  <c r="IAA1359" i="8" s="1"/>
  <c r="IAA1365" i="8" s="1"/>
  <c r="HZU1355" i="8"/>
  <c r="HZU1359" i="8" s="1"/>
  <c r="HZT1355" i="8"/>
  <c r="HZK1355" i="8"/>
  <c r="HZK1359" i="8" s="1"/>
  <c r="HZK1365" i="8" s="1"/>
  <c r="HZE1355" i="8"/>
  <c r="HZE1359" i="8" s="1"/>
  <c r="HZD1355" i="8"/>
  <c r="HYU1355" i="8"/>
  <c r="HYU1359" i="8" s="1"/>
  <c r="HYU1365" i="8" s="1"/>
  <c r="HYO1355" i="8"/>
  <c r="HYO1359" i="8" s="1"/>
  <c r="HYN1355" i="8"/>
  <c r="HYE1355" i="8"/>
  <c r="HYE1359" i="8" s="1"/>
  <c r="HYE1365" i="8" s="1"/>
  <c r="HXY1355" i="8"/>
  <c r="HXY1359" i="8" s="1"/>
  <c r="HXX1355" i="8"/>
  <c r="HXO1355" i="8"/>
  <c r="HXO1359" i="8" s="1"/>
  <c r="HXO1365" i="8" s="1"/>
  <c r="HXI1355" i="8"/>
  <c r="HXI1359" i="8" s="1"/>
  <c r="HXH1355" i="8"/>
  <c r="HWY1355" i="8"/>
  <c r="HWY1359" i="8" s="1"/>
  <c r="HWY1365" i="8" s="1"/>
  <c r="HWS1355" i="8"/>
  <c r="HWS1359" i="8" s="1"/>
  <c r="HWR1355" i="8"/>
  <c r="HWI1355" i="8"/>
  <c r="HWI1359" i="8" s="1"/>
  <c r="HWI1365" i="8" s="1"/>
  <c r="HWC1355" i="8"/>
  <c r="HWC1359" i="8" s="1"/>
  <c r="HWB1355" i="8"/>
  <c r="HVS1355" i="8"/>
  <c r="HVS1359" i="8" s="1"/>
  <c r="HVS1365" i="8" s="1"/>
  <c r="HVM1355" i="8"/>
  <c r="HVM1359" i="8" s="1"/>
  <c r="HVL1355" i="8"/>
  <c r="HVC1355" i="8"/>
  <c r="HVC1359" i="8" s="1"/>
  <c r="HVC1365" i="8" s="1"/>
  <c r="HUW1355" i="8"/>
  <c r="HUW1359" i="8" s="1"/>
  <c r="HUV1355" i="8"/>
  <c r="HUM1355" i="8"/>
  <c r="HUM1359" i="8" s="1"/>
  <c r="HUM1365" i="8" s="1"/>
  <c r="HUG1355" i="8"/>
  <c r="HUG1359" i="8" s="1"/>
  <c r="HUF1355" i="8"/>
  <c r="HTW1355" i="8"/>
  <c r="HTW1359" i="8" s="1"/>
  <c r="HTW1365" i="8" s="1"/>
  <c r="HTQ1355" i="8"/>
  <c r="HTQ1359" i="8" s="1"/>
  <c r="HTP1355" i="8"/>
  <c r="HTG1355" i="8"/>
  <c r="HTG1359" i="8" s="1"/>
  <c r="HTG1365" i="8" s="1"/>
  <c r="HTA1355" i="8"/>
  <c r="HTA1359" i="8" s="1"/>
  <c r="HSZ1355" i="8"/>
  <c r="HSQ1355" i="8"/>
  <c r="HSQ1359" i="8" s="1"/>
  <c r="HSQ1365" i="8" s="1"/>
  <c r="HSK1355" i="8"/>
  <c r="HSK1359" i="8" s="1"/>
  <c r="HSJ1355" i="8"/>
  <c r="HSA1355" i="8"/>
  <c r="HSA1359" i="8" s="1"/>
  <c r="HSA1365" i="8" s="1"/>
  <c r="HRU1355" i="8"/>
  <c r="HRU1359" i="8" s="1"/>
  <c r="HRT1355" i="8"/>
  <c r="HRK1355" i="8"/>
  <c r="HRK1359" i="8" s="1"/>
  <c r="HRK1365" i="8" s="1"/>
  <c r="HRE1355" i="8"/>
  <c r="HRE1359" i="8" s="1"/>
  <c r="HRD1355" i="8"/>
  <c r="HQU1355" i="8"/>
  <c r="HQU1359" i="8" s="1"/>
  <c r="HQU1365" i="8" s="1"/>
  <c r="HQO1355" i="8"/>
  <c r="HQO1359" i="8" s="1"/>
  <c r="HQN1355" i="8"/>
  <c r="HQE1355" i="8"/>
  <c r="HQE1359" i="8" s="1"/>
  <c r="HQE1365" i="8" s="1"/>
  <c r="HPY1355" i="8"/>
  <c r="HPY1359" i="8" s="1"/>
  <c r="HPX1355" i="8"/>
  <c r="HPO1355" i="8"/>
  <c r="HPO1359" i="8" s="1"/>
  <c r="HPO1365" i="8" s="1"/>
  <c r="HPI1355" i="8"/>
  <c r="HPI1359" i="8" s="1"/>
  <c r="HPH1355" i="8"/>
  <c r="HOY1355" i="8"/>
  <c r="HOY1359" i="8" s="1"/>
  <c r="HOY1365" i="8" s="1"/>
  <c r="HOS1355" i="8"/>
  <c r="HOS1359" i="8" s="1"/>
  <c r="HOR1355" i="8"/>
  <c r="HOI1355" i="8"/>
  <c r="HOI1359" i="8" s="1"/>
  <c r="HOI1365" i="8" s="1"/>
  <c r="HOC1355" i="8"/>
  <c r="HOC1359" i="8" s="1"/>
  <c r="HOB1355" i="8"/>
  <c r="HNS1355" i="8"/>
  <c r="HNS1359" i="8" s="1"/>
  <c r="HNS1365" i="8" s="1"/>
  <c r="HNM1355" i="8"/>
  <c r="HNM1359" i="8" s="1"/>
  <c r="HNL1355" i="8"/>
  <c r="HNC1355" i="8"/>
  <c r="HNC1359" i="8" s="1"/>
  <c r="HNC1365" i="8" s="1"/>
  <c r="HMW1355" i="8"/>
  <c r="HMW1359" i="8" s="1"/>
  <c r="HMV1355" i="8"/>
  <c r="HMM1355" i="8"/>
  <c r="HMM1359" i="8" s="1"/>
  <c r="HMM1365" i="8" s="1"/>
  <c r="HMG1355" i="8"/>
  <c r="HMG1359" i="8" s="1"/>
  <c r="HMF1355" i="8"/>
  <c r="HLW1355" i="8"/>
  <c r="HLW1359" i="8" s="1"/>
  <c r="HLW1365" i="8" s="1"/>
  <c r="HLQ1355" i="8"/>
  <c r="HLQ1359" i="8" s="1"/>
  <c r="HLP1355" i="8"/>
  <c r="HLG1355" i="8"/>
  <c r="HLG1359" i="8" s="1"/>
  <c r="HLG1365" i="8" s="1"/>
  <c r="HLA1355" i="8"/>
  <c r="HLA1359" i="8" s="1"/>
  <c r="HKZ1355" i="8"/>
  <c r="HKQ1355" i="8"/>
  <c r="HKQ1359" i="8" s="1"/>
  <c r="HKQ1365" i="8" s="1"/>
  <c r="HKK1355" i="8"/>
  <c r="HKK1359" i="8" s="1"/>
  <c r="HKJ1355" i="8"/>
  <c r="HKA1355" i="8"/>
  <c r="HKA1359" i="8" s="1"/>
  <c r="HKA1365" i="8" s="1"/>
  <c r="HJU1355" i="8"/>
  <c r="HJU1359" i="8" s="1"/>
  <c r="HJT1355" i="8"/>
  <c r="HJK1355" i="8"/>
  <c r="HJK1359" i="8" s="1"/>
  <c r="HJK1365" i="8" s="1"/>
  <c r="HJE1355" i="8"/>
  <c r="HJE1359" i="8" s="1"/>
  <c r="HJD1355" i="8"/>
  <c r="HIU1355" i="8"/>
  <c r="HIU1359" i="8" s="1"/>
  <c r="HIU1365" i="8" s="1"/>
  <c r="HIO1355" i="8"/>
  <c r="HIO1359" i="8" s="1"/>
  <c r="HIN1355" i="8"/>
  <c r="HIE1355" i="8"/>
  <c r="HIE1359" i="8" s="1"/>
  <c r="HIE1365" i="8" s="1"/>
  <c r="HHY1355" i="8"/>
  <c r="HHY1359" i="8" s="1"/>
  <c r="HHX1355" i="8"/>
  <c r="HHO1355" i="8"/>
  <c r="HHO1359" i="8" s="1"/>
  <c r="HHO1365" i="8" s="1"/>
  <c r="HHI1355" i="8"/>
  <c r="HHI1359" i="8" s="1"/>
  <c r="HHH1355" i="8"/>
  <c r="HGY1355" i="8"/>
  <c r="HGY1359" i="8" s="1"/>
  <c r="HGY1365" i="8" s="1"/>
  <c r="HGS1355" i="8"/>
  <c r="HGS1359" i="8" s="1"/>
  <c r="HGR1355" i="8"/>
  <c r="HGI1355" i="8"/>
  <c r="HGI1359" i="8" s="1"/>
  <c r="HGI1365" i="8" s="1"/>
  <c r="HGC1355" i="8"/>
  <c r="HGC1359" i="8" s="1"/>
  <c r="HGB1355" i="8"/>
  <c r="HFS1355" i="8"/>
  <c r="HFS1359" i="8" s="1"/>
  <c r="HFS1365" i="8" s="1"/>
  <c r="HFM1355" i="8"/>
  <c r="HFM1359" i="8" s="1"/>
  <c r="HFL1355" i="8"/>
  <c r="HFC1355" i="8"/>
  <c r="HFC1359" i="8" s="1"/>
  <c r="HFC1365" i="8" s="1"/>
  <c r="HEW1355" i="8"/>
  <c r="HEW1359" i="8" s="1"/>
  <c r="HEV1355" i="8"/>
  <c r="HEM1355" i="8"/>
  <c r="HEM1359" i="8" s="1"/>
  <c r="HEM1365" i="8" s="1"/>
  <c r="HEG1355" i="8"/>
  <c r="HEG1359" i="8" s="1"/>
  <c r="HEF1355" i="8"/>
  <c r="HDW1355" i="8"/>
  <c r="HDW1359" i="8" s="1"/>
  <c r="HDW1365" i="8" s="1"/>
  <c r="HDQ1355" i="8"/>
  <c r="HDQ1359" i="8" s="1"/>
  <c r="HDP1355" i="8"/>
  <c r="HDG1355" i="8"/>
  <c r="HDG1359" i="8" s="1"/>
  <c r="HDG1365" i="8" s="1"/>
  <c r="HDA1355" i="8"/>
  <c r="HDA1359" i="8" s="1"/>
  <c r="HCZ1355" i="8"/>
  <c r="HCQ1355" i="8"/>
  <c r="HCQ1359" i="8" s="1"/>
  <c r="HCQ1365" i="8" s="1"/>
  <c r="HCK1355" i="8"/>
  <c r="HCK1359" i="8" s="1"/>
  <c r="HCJ1355" i="8"/>
  <c r="HCA1355" i="8"/>
  <c r="HCA1359" i="8" s="1"/>
  <c r="HCA1365" i="8" s="1"/>
  <c r="HBU1355" i="8"/>
  <c r="HBU1359" i="8" s="1"/>
  <c r="HBT1355" i="8"/>
  <c r="HBK1355" i="8"/>
  <c r="HBK1359" i="8" s="1"/>
  <c r="HBK1365" i="8" s="1"/>
  <c r="HBE1355" i="8"/>
  <c r="HBE1359" i="8" s="1"/>
  <c r="HBD1355" i="8"/>
  <c r="HBD1359" i="8" s="1"/>
  <c r="HAU1355" i="8"/>
  <c r="HAU1359" i="8" s="1"/>
  <c r="HAU1365" i="8" s="1"/>
  <c r="HAO1355" i="8"/>
  <c r="HAO1359" i="8" s="1"/>
  <c r="HAN1355" i="8"/>
  <c r="HAN1359" i="8" s="1"/>
  <c r="HAE1355" i="8"/>
  <c r="HAE1359" i="8" s="1"/>
  <c r="HAE1365" i="8" s="1"/>
  <c r="GZY1355" i="8"/>
  <c r="GZY1359" i="8" s="1"/>
  <c r="GZX1355" i="8"/>
  <c r="GZX1359" i="8" s="1"/>
  <c r="GZO1355" i="8"/>
  <c r="GZO1359" i="8" s="1"/>
  <c r="GZO1365" i="8" s="1"/>
  <c r="GZI1355" i="8"/>
  <c r="GZI1359" i="8" s="1"/>
  <c r="GZH1355" i="8"/>
  <c r="GZH1359" i="8" s="1"/>
  <c r="GYY1355" i="8"/>
  <c r="GYY1359" i="8" s="1"/>
  <c r="GYY1365" i="8" s="1"/>
  <c r="GYS1355" i="8"/>
  <c r="GYS1359" i="8" s="1"/>
  <c r="GYR1355" i="8"/>
  <c r="GYR1359" i="8" s="1"/>
  <c r="GYI1355" i="8"/>
  <c r="GYI1359" i="8" s="1"/>
  <c r="GYI1365" i="8" s="1"/>
  <c r="GYC1355" i="8"/>
  <c r="GYC1359" i="8" s="1"/>
  <c r="GYB1355" i="8"/>
  <c r="GYB1359" i="8" s="1"/>
  <c r="GXS1355" i="8"/>
  <c r="GXS1359" i="8" s="1"/>
  <c r="GXS1365" i="8" s="1"/>
  <c r="GXM1355" i="8"/>
  <c r="GXM1359" i="8" s="1"/>
  <c r="GXL1355" i="8"/>
  <c r="GXL1359" i="8" s="1"/>
  <c r="GXC1355" i="8"/>
  <c r="GXC1359" i="8" s="1"/>
  <c r="GXC1365" i="8" s="1"/>
  <c r="GWW1355" i="8"/>
  <c r="GWW1359" i="8" s="1"/>
  <c r="GWV1355" i="8"/>
  <c r="GWV1359" i="8" s="1"/>
  <c r="GWM1355" i="8"/>
  <c r="GWM1359" i="8" s="1"/>
  <c r="GWM1365" i="8" s="1"/>
  <c r="GWG1355" i="8"/>
  <c r="GWG1359" i="8" s="1"/>
  <c r="GWF1355" i="8"/>
  <c r="GWF1359" i="8" s="1"/>
  <c r="GVW1355" i="8"/>
  <c r="GVW1359" i="8" s="1"/>
  <c r="GVW1365" i="8" s="1"/>
  <c r="GVQ1355" i="8"/>
  <c r="GVQ1359" i="8" s="1"/>
  <c r="GVP1355" i="8"/>
  <c r="GVP1359" i="8" s="1"/>
  <c r="GVG1355" i="8"/>
  <c r="GVG1359" i="8" s="1"/>
  <c r="GVG1365" i="8" s="1"/>
  <c r="GVA1355" i="8"/>
  <c r="GVA1359" i="8" s="1"/>
  <c r="GUZ1355" i="8"/>
  <c r="GUZ1359" i="8" s="1"/>
  <c r="GUQ1355" i="8"/>
  <c r="GUQ1359" i="8" s="1"/>
  <c r="GUQ1365" i="8" s="1"/>
  <c r="GUK1355" i="8"/>
  <c r="GUK1359" i="8" s="1"/>
  <c r="GUJ1355" i="8"/>
  <c r="GUJ1359" i="8" s="1"/>
  <c r="GUA1355" i="8"/>
  <c r="GUA1359" i="8" s="1"/>
  <c r="GUA1365" i="8" s="1"/>
  <c r="GTU1355" i="8"/>
  <c r="GTU1359" i="8" s="1"/>
  <c r="GTT1355" i="8"/>
  <c r="GTT1359" i="8" s="1"/>
  <c r="GTK1355" i="8"/>
  <c r="GTK1359" i="8" s="1"/>
  <c r="GTK1365" i="8" s="1"/>
  <c r="GTE1355" i="8"/>
  <c r="GTE1359" i="8" s="1"/>
  <c r="GTD1355" i="8"/>
  <c r="GTD1359" i="8" s="1"/>
  <c r="GSU1355" i="8"/>
  <c r="GSU1359" i="8" s="1"/>
  <c r="GSU1365" i="8" s="1"/>
  <c r="GSO1355" i="8"/>
  <c r="GSO1359" i="8" s="1"/>
  <c r="GSN1355" i="8"/>
  <c r="GSN1359" i="8" s="1"/>
  <c r="GSE1355" i="8"/>
  <c r="GSE1359" i="8" s="1"/>
  <c r="GSE1365" i="8" s="1"/>
  <c r="GRY1355" i="8"/>
  <c r="GRY1359" i="8" s="1"/>
  <c r="GRX1355" i="8"/>
  <c r="GRX1359" i="8" s="1"/>
  <c r="GRO1355" i="8"/>
  <c r="GRO1359" i="8" s="1"/>
  <c r="GRO1365" i="8" s="1"/>
  <c r="GRI1355" i="8"/>
  <c r="GRI1359" i="8" s="1"/>
  <c r="GRH1355" i="8"/>
  <c r="GRH1359" i="8" s="1"/>
  <c r="GQY1355" i="8"/>
  <c r="GQY1359" i="8" s="1"/>
  <c r="GQY1365" i="8" s="1"/>
  <c r="GQS1355" i="8"/>
  <c r="GQS1359" i="8" s="1"/>
  <c r="GQR1355" i="8"/>
  <c r="GQR1359" i="8" s="1"/>
  <c r="GQI1355" i="8"/>
  <c r="GQI1359" i="8" s="1"/>
  <c r="GQI1365" i="8" s="1"/>
  <c r="GQC1355" i="8"/>
  <c r="GQC1359" i="8" s="1"/>
  <c r="GQB1355" i="8"/>
  <c r="GQB1359" i="8" s="1"/>
  <c r="GPS1355" i="8"/>
  <c r="GPS1359" i="8" s="1"/>
  <c r="GPS1365" i="8" s="1"/>
  <c r="GPM1355" i="8"/>
  <c r="GPM1359" i="8" s="1"/>
  <c r="GPL1355" i="8"/>
  <c r="GPL1359" i="8" s="1"/>
  <c r="GPC1355" i="8"/>
  <c r="GPC1359" i="8" s="1"/>
  <c r="GPC1365" i="8" s="1"/>
  <c r="GOW1355" i="8"/>
  <c r="GOW1359" i="8" s="1"/>
  <c r="GOV1355" i="8"/>
  <c r="GOV1359" i="8" s="1"/>
  <c r="GOM1355" i="8"/>
  <c r="GOM1359" i="8" s="1"/>
  <c r="GOM1365" i="8" s="1"/>
  <c r="GOG1355" i="8"/>
  <c r="GOG1359" i="8" s="1"/>
  <c r="GOF1355" i="8"/>
  <c r="GOF1359" i="8" s="1"/>
  <c r="GNW1355" i="8"/>
  <c r="GNW1359" i="8" s="1"/>
  <c r="GNW1365" i="8" s="1"/>
  <c r="GNQ1355" i="8"/>
  <c r="GNQ1359" i="8" s="1"/>
  <c r="GNP1355" i="8"/>
  <c r="GNP1359" i="8" s="1"/>
  <c r="GNG1355" i="8"/>
  <c r="GNG1359" i="8" s="1"/>
  <c r="GNG1365" i="8" s="1"/>
  <c r="GNA1355" i="8"/>
  <c r="GNA1359" i="8" s="1"/>
  <c r="GMZ1355" i="8"/>
  <c r="GMZ1359" i="8" s="1"/>
  <c r="GMQ1355" i="8"/>
  <c r="GMQ1359" i="8" s="1"/>
  <c r="GMQ1365" i="8" s="1"/>
  <c r="GMK1355" i="8"/>
  <c r="GMK1359" i="8" s="1"/>
  <c r="GMJ1355" i="8"/>
  <c r="GMJ1359" i="8" s="1"/>
  <c r="GMA1355" i="8"/>
  <c r="GMA1359" i="8" s="1"/>
  <c r="GMA1365" i="8" s="1"/>
  <c r="GLU1355" i="8"/>
  <c r="GLU1359" i="8" s="1"/>
  <c r="GLT1355" i="8"/>
  <c r="GLT1359" i="8" s="1"/>
  <c r="GLK1355" i="8"/>
  <c r="GLK1359" i="8" s="1"/>
  <c r="GLK1365" i="8" s="1"/>
  <c r="GLE1355" i="8"/>
  <c r="GLE1359" i="8" s="1"/>
  <c r="GLD1355" i="8"/>
  <c r="GLD1359" i="8" s="1"/>
  <c r="GKU1355" i="8"/>
  <c r="GKU1359" i="8" s="1"/>
  <c r="GKU1365" i="8" s="1"/>
  <c r="GKO1355" i="8"/>
  <c r="GKO1359" i="8" s="1"/>
  <c r="GKN1355" i="8"/>
  <c r="GKN1359" i="8" s="1"/>
  <c r="GKE1355" i="8"/>
  <c r="GKE1359" i="8" s="1"/>
  <c r="GKE1365" i="8" s="1"/>
  <c r="GJY1355" i="8"/>
  <c r="GJY1359" i="8" s="1"/>
  <c r="GJX1355" i="8"/>
  <c r="GJX1359" i="8" s="1"/>
  <c r="GJO1355" i="8"/>
  <c r="GJO1359" i="8" s="1"/>
  <c r="GJO1365" i="8" s="1"/>
  <c r="GJI1355" i="8"/>
  <c r="GJI1359" i="8" s="1"/>
  <c r="GJH1355" i="8"/>
  <c r="GJH1359" i="8" s="1"/>
  <c r="GIY1355" i="8"/>
  <c r="GIY1359" i="8" s="1"/>
  <c r="GIY1365" i="8" s="1"/>
  <c r="GIS1355" i="8"/>
  <c r="GIS1359" i="8" s="1"/>
  <c r="GIR1355" i="8"/>
  <c r="GIR1359" i="8" s="1"/>
  <c r="GII1355" i="8"/>
  <c r="GII1359" i="8" s="1"/>
  <c r="GII1365" i="8" s="1"/>
  <c r="GIC1355" i="8"/>
  <c r="GIC1359" i="8" s="1"/>
  <c r="GIB1355" i="8"/>
  <c r="GIB1359" i="8" s="1"/>
  <c r="GHS1355" i="8"/>
  <c r="GHS1359" i="8" s="1"/>
  <c r="GHS1365" i="8" s="1"/>
  <c r="GHM1355" i="8"/>
  <c r="GHM1359" i="8" s="1"/>
  <c r="GHL1355" i="8"/>
  <c r="GHL1359" i="8" s="1"/>
  <c r="GHC1355" i="8"/>
  <c r="GHC1359" i="8" s="1"/>
  <c r="GHC1365" i="8" s="1"/>
  <c r="GGW1355" i="8"/>
  <c r="GGW1359" i="8" s="1"/>
  <c r="GGV1355" i="8"/>
  <c r="GGV1359" i="8" s="1"/>
  <c r="GGM1355" i="8"/>
  <c r="GGM1359" i="8" s="1"/>
  <c r="GGM1365" i="8" s="1"/>
  <c r="GGG1355" i="8"/>
  <c r="GGG1359" i="8" s="1"/>
  <c r="GGF1355" i="8"/>
  <c r="GGF1359" i="8" s="1"/>
  <c r="GFW1355" i="8"/>
  <c r="GFW1359" i="8" s="1"/>
  <c r="GFW1365" i="8" s="1"/>
  <c r="GFQ1355" i="8"/>
  <c r="GFQ1359" i="8" s="1"/>
  <c r="GFP1355" i="8"/>
  <c r="GFP1359" i="8" s="1"/>
  <c r="GFG1355" i="8"/>
  <c r="GFG1359" i="8" s="1"/>
  <c r="GFG1365" i="8" s="1"/>
  <c r="GFA1355" i="8"/>
  <c r="GFA1359" i="8" s="1"/>
  <c r="GEZ1355" i="8"/>
  <c r="GEZ1359" i="8" s="1"/>
  <c r="GEQ1355" i="8"/>
  <c r="GEQ1359" i="8" s="1"/>
  <c r="GEQ1365" i="8" s="1"/>
  <c r="GEK1355" i="8"/>
  <c r="GEK1359" i="8" s="1"/>
  <c r="GEJ1355" i="8"/>
  <c r="GEJ1359" i="8" s="1"/>
  <c r="GEA1355" i="8"/>
  <c r="GEA1359" i="8" s="1"/>
  <c r="GEA1365" i="8" s="1"/>
  <c r="GDU1355" i="8"/>
  <c r="GDU1359" i="8" s="1"/>
  <c r="GDT1355" i="8"/>
  <c r="GDT1359" i="8" s="1"/>
  <c r="GDK1355" i="8"/>
  <c r="GDK1359" i="8" s="1"/>
  <c r="GDK1365" i="8" s="1"/>
  <c r="GDE1355" i="8"/>
  <c r="GDE1359" i="8" s="1"/>
  <c r="GDD1355" i="8"/>
  <c r="GDD1359" i="8" s="1"/>
  <c r="GCU1355" i="8"/>
  <c r="GCU1359" i="8" s="1"/>
  <c r="GCU1365" i="8" s="1"/>
  <c r="GCO1355" i="8"/>
  <c r="GCO1359" i="8" s="1"/>
  <c r="GCN1355" i="8"/>
  <c r="GCN1359" i="8" s="1"/>
  <c r="GCE1355" i="8"/>
  <c r="GCE1359" i="8" s="1"/>
  <c r="GCE1365" i="8" s="1"/>
  <c r="GBY1355" i="8"/>
  <c r="GBY1359" i="8" s="1"/>
  <c r="GBX1355" i="8"/>
  <c r="GBX1359" i="8" s="1"/>
  <c r="GBO1355" i="8"/>
  <c r="GBO1359" i="8" s="1"/>
  <c r="GBO1365" i="8" s="1"/>
  <c r="GBI1355" i="8"/>
  <c r="GBI1359" i="8" s="1"/>
  <c r="GBH1355" i="8"/>
  <c r="GBH1359" i="8" s="1"/>
  <c r="GAY1355" i="8"/>
  <c r="GAY1359" i="8" s="1"/>
  <c r="GAY1365" i="8" s="1"/>
  <c r="GAS1355" i="8"/>
  <c r="GAS1359" i="8" s="1"/>
  <c r="GAR1355" i="8"/>
  <c r="GAR1359" i="8" s="1"/>
  <c r="GAI1355" i="8"/>
  <c r="GAI1359" i="8" s="1"/>
  <c r="GAI1365" i="8" s="1"/>
  <c r="GAC1355" i="8"/>
  <c r="GAC1359" i="8" s="1"/>
  <c r="GAB1355" i="8"/>
  <c r="GAB1359" i="8" s="1"/>
  <c r="FZS1355" i="8"/>
  <c r="FZS1359" i="8" s="1"/>
  <c r="FZS1365" i="8" s="1"/>
  <c r="FZM1355" i="8"/>
  <c r="FZM1359" i="8" s="1"/>
  <c r="FZL1355" i="8"/>
  <c r="FZL1359" i="8" s="1"/>
  <c r="FZC1355" i="8"/>
  <c r="FZC1359" i="8" s="1"/>
  <c r="FZC1365" i="8" s="1"/>
  <c r="FYW1355" i="8"/>
  <c r="FYW1359" i="8" s="1"/>
  <c r="FYV1355" i="8"/>
  <c r="FYV1359" i="8" s="1"/>
  <c r="FYM1355" i="8"/>
  <c r="FYM1359" i="8" s="1"/>
  <c r="FYM1365" i="8" s="1"/>
  <c r="FYG1355" i="8"/>
  <c r="FYG1359" i="8" s="1"/>
  <c r="FYF1355" i="8"/>
  <c r="FYF1359" i="8" s="1"/>
  <c r="FXW1355" i="8"/>
  <c r="FXW1359" i="8" s="1"/>
  <c r="FXW1365" i="8" s="1"/>
  <c r="FXQ1355" i="8"/>
  <c r="FXQ1359" i="8" s="1"/>
  <c r="FXP1355" i="8"/>
  <c r="FXP1359" i="8" s="1"/>
  <c r="FXG1355" i="8"/>
  <c r="FXG1359" i="8" s="1"/>
  <c r="FXG1365" i="8" s="1"/>
  <c r="FXA1355" i="8"/>
  <c r="FXA1359" i="8" s="1"/>
  <c r="FWZ1355" i="8"/>
  <c r="FWZ1359" i="8" s="1"/>
  <c r="FWQ1355" i="8"/>
  <c r="FWQ1359" i="8" s="1"/>
  <c r="FWQ1365" i="8" s="1"/>
  <c r="FWK1355" i="8"/>
  <c r="FWK1359" i="8" s="1"/>
  <c r="FWJ1355" i="8"/>
  <c r="FWJ1359" i="8" s="1"/>
  <c r="FWA1355" i="8"/>
  <c r="FWA1359" i="8" s="1"/>
  <c r="FWA1365" i="8" s="1"/>
  <c r="FVU1355" i="8"/>
  <c r="FVU1359" i="8" s="1"/>
  <c r="FVT1355" i="8"/>
  <c r="FVT1359" i="8" s="1"/>
  <c r="FVK1355" i="8"/>
  <c r="FVK1359" i="8" s="1"/>
  <c r="FVK1365" i="8" s="1"/>
  <c r="FVE1355" i="8"/>
  <c r="FVE1359" i="8" s="1"/>
  <c r="FVD1355" i="8"/>
  <c r="FVD1359" i="8" s="1"/>
  <c r="FUU1355" i="8"/>
  <c r="FUU1359" i="8" s="1"/>
  <c r="FUU1365" i="8" s="1"/>
  <c r="FUO1355" i="8"/>
  <c r="FUO1359" i="8" s="1"/>
  <c r="FUN1355" i="8"/>
  <c r="FUN1359" i="8" s="1"/>
  <c r="FUE1355" i="8"/>
  <c r="FUE1359" i="8" s="1"/>
  <c r="FUE1365" i="8" s="1"/>
  <c r="FTY1355" i="8"/>
  <c r="FTY1359" i="8" s="1"/>
  <c r="FTX1355" i="8"/>
  <c r="FTX1359" i="8" s="1"/>
  <c r="FTO1355" i="8"/>
  <c r="FTO1359" i="8" s="1"/>
  <c r="FTO1365" i="8" s="1"/>
  <c r="FTI1355" i="8"/>
  <c r="FTI1359" i="8" s="1"/>
  <c r="FTH1355" i="8"/>
  <c r="FTH1359" i="8" s="1"/>
  <c r="FSY1355" i="8"/>
  <c r="FSY1359" i="8" s="1"/>
  <c r="FSY1365" i="8" s="1"/>
  <c r="FSS1355" i="8"/>
  <c r="FSS1359" i="8" s="1"/>
  <c r="FSR1355" i="8"/>
  <c r="FSR1359" i="8" s="1"/>
  <c r="FSI1355" i="8"/>
  <c r="FSI1359" i="8" s="1"/>
  <c r="FSI1365" i="8" s="1"/>
  <c r="FSC1355" i="8"/>
  <c r="FSC1359" i="8" s="1"/>
  <c r="FSB1355" i="8"/>
  <c r="FSB1359" i="8" s="1"/>
  <c r="FRS1355" i="8"/>
  <c r="FRS1359" i="8" s="1"/>
  <c r="FRS1365" i="8" s="1"/>
  <c r="FRM1355" i="8"/>
  <c r="FRM1359" i="8" s="1"/>
  <c r="FRL1355" i="8"/>
  <c r="FRL1359" i="8" s="1"/>
  <c r="FRC1355" i="8"/>
  <c r="FRC1359" i="8" s="1"/>
  <c r="FRC1365" i="8" s="1"/>
  <c r="FQW1355" i="8"/>
  <c r="FQW1359" i="8" s="1"/>
  <c r="FQV1355" i="8"/>
  <c r="FQV1359" i="8" s="1"/>
  <c r="FQM1355" i="8"/>
  <c r="FQM1359" i="8" s="1"/>
  <c r="FQM1365" i="8" s="1"/>
  <c r="FQG1355" i="8"/>
  <c r="FQG1359" i="8" s="1"/>
  <c r="FQF1355" i="8"/>
  <c r="FQF1359" i="8" s="1"/>
  <c r="FPW1355" i="8"/>
  <c r="FPW1359" i="8" s="1"/>
  <c r="FPW1365" i="8" s="1"/>
  <c r="FPQ1355" i="8"/>
  <c r="FPQ1359" i="8" s="1"/>
  <c r="FPP1355" i="8"/>
  <c r="FPP1359" i="8" s="1"/>
  <c r="FPG1355" i="8"/>
  <c r="FPG1359" i="8" s="1"/>
  <c r="FPG1365" i="8" s="1"/>
  <c r="FPA1355" i="8"/>
  <c r="FPA1359" i="8" s="1"/>
  <c r="FOZ1355" i="8"/>
  <c r="FOZ1359" i="8" s="1"/>
  <c r="FOQ1355" i="8"/>
  <c r="FOQ1359" i="8" s="1"/>
  <c r="FOQ1365" i="8" s="1"/>
  <c r="FOK1355" i="8"/>
  <c r="FOK1359" i="8" s="1"/>
  <c r="FOJ1355" i="8"/>
  <c r="FOJ1359" i="8" s="1"/>
  <c r="FOA1355" i="8"/>
  <c r="FOA1359" i="8" s="1"/>
  <c r="FOA1365" i="8" s="1"/>
  <c r="FNU1355" i="8"/>
  <c r="FNU1359" i="8" s="1"/>
  <c r="FNT1355" i="8"/>
  <c r="FNT1359" i="8" s="1"/>
  <c r="FNK1355" i="8"/>
  <c r="FNK1359" i="8" s="1"/>
  <c r="FNK1365" i="8" s="1"/>
  <c r="FNE1355" i="8"/>
  <c r="FNE1359" i="8" s="1"/>
  <c r="FND1355" i="8"/>
  <c r="FND1359" i="8" s="1"/>
  <c r="FMU1355" i="8"/>
  <c r="FMU1359" i="8" s="1"/>
  <c r="FMU1365" i="8" s="1"/>
  <c r="FMO1355" i="8"/>
  <c r="FMO1359" i="8" s="1"/>
  <c r="FMN1355" i="8"/>
  <c r="FMN1359" i="8" s="1"/>
  <c r="FME1355" i="8"/>
  <c r="FME1359" i="8" s="1"/>
  <c r="FME1365" i="8" s="1"/>
  <c r="FLY1355" i="8"/>
  <c r="FLY1359" i="8" s="1"/>
  <c r="FLX1355" i="8"/>
  <c r="FLX1359" i="8" s="1"/>
  <c r="FLO1355" i="8"/>
  <c r="FLO1359" i="8" s="1"/>
  <c r="FLO1365" i="8" s="1"/>
  <c r="FLI1355" i="8"/>
  <c r="FLI1359" i="8" s="1"/>
  <c r="FLH1355" i="8"/>
  <c r="FLH1359" i="8" s="1"/>
  <c r="FKY1355" i="8"/>
  <c r="FKY1359" i="8" s="1"/>
  <c r="FKY1365" i="8" s="1"/>
  <c r="FKS1355" i="8"/>
  <c r="FKR1355" i="8"/>
  <c r="FKR1359" i="8" s="1"/>
  <c r="FKI1355" i="8"/>
  <c r="FKI1359" i="8" s="1"/>
  <c r="FKI1365" i="8" s="1"/>
  <c r="FKC1355" i="8"/>
  <c r="FKB1355" i="8"/>
  <c r="FJS1355" i="8"/>
  <c r="FJS1359" i="8" s="1"/>
  <c r="FJS1365" i="8" s="1"/>
  <c r="FJM1355" i="8"/>
  <c r="FJL1355" i="8"/>
  <c r="FJC1355" i="8"/>
  <c r="FJC1359" i="8" s="1"/>
  <c r="FJC1365" i="8" s="1"/>
  <c r="FIW1355" i="8"/>
  <c r="FIV1355" i="8"/>
  <c r="FIM1355" i="8"/>
  <c r="FIM1359" i="8" s="1"/>
  <c r="FIM1365" i="8" s="1"/>
  <c r="FIG1355" i="8"/>
  <c r="FIF1355" i="8"/>
  <c r="FHW1355" i="8"/>
  <c r="FHW1359" i="8" s="1"/>
  <c r="FHW1365" i="8" s="1"/>
  <c r="FHQ1355" i="8"/>
  <c r="FHP1355" i="8"/>
  <c r="FHG1355" i="8"/>
  <c r="FHG1359" i="8" s="1"/>
  <c r="FHG1365" i="8" s="1"/>
  <c r="FHA1355" i="8"/>
  <c r="FGZ1355" i="8"/>
  <c r="FGQ1355" i="8"/>
  <c r="FGQ1359" i="8" s="1"/>
  <c r="FGQ1365" i="8" s="1"/>
  <c r="FGK1355" i="8"/>
  <c r="FGJ1355" i="8"/>
  <c r="FGA1355" i="8"/>
  <c r="FGA1359" i="8" s="1"/>
  <c r="FGA1365" i="8" s="1"/>
  <c r="FFU1355" i="8"/>
  <c r="FFT1355" i="8"/>
  <c r="FFK1355" i="8"/>
  <c r="FFK1359" i="8" s="1"/>
  <c r="FFK1365" i="8" s="1"/>
  <c r="FFE1355" i="8"/>
  <c r="FFD1355" i="8"/>
  <c r="FEU1355" i="8"/>
  <c r="FEU1359" i="8" s="1"/>
  <c r="FEU1365" i="8" s="1"/>
  <c r="FEO1355" i="8"/>
  <c r="FEN1355" i="8"/>
  <c r="FEE1355" i="8"/>
  <c r="FEE1359" i="8" s="1"/>
  <c r="FEE1365" i="8" s="1"/>
  <c r="FDY1355" i="8"/>
  <c r="FDX1355" i="8"/>
  <c r="FDO1355" i="8"/>
  <c r="FDO1359" i="8" s="1"/>
  <c r="FDO1365" i="8" s="1"/>
  <c r="FDI1355" i="8"/>
  <c r="FDH1355" i="8"/>
  <c r="FCY1355" i="8"/>
  <c r="FCY1359" i="8" s="1"/>
  <c r="FCY1365" i="8" s="1"/>
  <c r="FCS1355" i="8"/>
  <c r="FCR1355" i="8"/>
  <c r="FCI1355" i="8"/>
  <c r="FCI1359" i="8" s="1"/>
  <c r="FCI1365" i="8" s="1"/>
  <c r="FCC1355" i="8"/>
  <c r="FCB1355" i="8"/>
  <c r="FBS1355" i="8"/>
  <c r="FBS1359" i="8" s="1"/>
  <c r="FBS1365" i="8" s="1"/>
  <c r="FBM1355" i="8"/>
  <c r="FBL1355" i="8"/>
  <c r="FBC1355" i="8"/>
  <c r="FBC1359" i="8" s="1"/>
  <c r="FBC1365" i="8" s="1"/>
  <c r="FAW1355" i="8"/>
  <c r="FAV1355" i="8"/>
  <c r="FAM1355" i="8"/>
  <c r="FAM1359" i="8" s="1"/>
  <c r="FAM1365" i="8" s="1"/>
  <c r="FAG1355" i="8"/>
  <c r="FAF1355" i="8"/>
  <c r="FAF1359" i="8" s="1"/>
  <c r="EZW1355" i="8"/>
  <c r="EZW1359" i="8" s="1"/>
  <c r="EZW1365" i="8" s="1"/>
  <c r="EZQ1355" i="8"/>
  <c r="EZP1355" i="8"/>
  <c r="EZP1359" i="8" s="1"/>
  <c r="EZG1355" i="8"/>
  <c r="EZG1359" i="8" s="1"/>
  <c r="EZG1365" i="8" s="1"/>
  <c r="EZA1355" i="8"/>
  <c r="EYZ1355" i="8"/>
  <c r="EYZ1359" i="8" s="1"/>
  <c r="EYQ1355" i="8"/>
  <c r="EYQ1359" i="8" s="1"/>
  <c r="EYQ1365" i="8" s="1"/>
  <c r="EYK1355" i="8"/>
  <c r="EYJ1355" i="8"/>
  <c r="EYJ1359" i="8" s="1"/>
  <c r="EYA1355" i="8"/>
  <c r="EYA1359" i="8" s="1"/>
  <c r="EYA1365" i="8" s="1"/>
  <c r="EXU1355" i="8"/>
  <c r="EXT1355" i="8"/>
  <c r="EXT1359" i="8" s="1"/>
  <c r="EXK1355" i="8"/>
  <c r="EXK1359" i="8" s="1"/>
  <c r="EXK1365" i="8" s="1"/>
  <c r="EXE1355" i="8"/>
  <c r="EXD1355" i="8"/>
  <c r="EXD1359" i="8" s="1"/>
  <c r="EWU1355" i="8"/>
  <c r="EWU1359" i="8" s="1"/>
  <c r="EWU1365" i="8" s="1"/>
  <c r="EWO1355" i="8"/>
  <c r="EWN1355" i="8"/>
  <c r="EWN1359" i="8" s="1"/>
  <c r="EWE1355" i="8"/>
  <c r="EWE1359" i="8" s="1"/>
  <c r="EWE1365" i="8" s="1"/>
  <c r="EVY1355" i="8"/>
  <c r="EVX1355" i="8"/>
  <c r="EVX1359" i="8" s="1"/>
  <c r="EVO1355" i="8"/>
  <c r="EVO1359" i="8" s="1"/>
  <c r="EVO1365" i="8" s="1"/>
  <c r="EVI1355" i="8"/>
  <c r="EVH1355" i="8"/>
  <c r="EVH1359" i="8" s="1"/>
  <c r="EUY1355" i="8"/>
  <c r="EUY1359" i="8" s="1"/>
  <c r="EUY1365" i="8" s="1"/>
  <c r="EUS1355" i="8"/>
  <c r="EUR1355" i="8"/>
  <c r="EUR1359" i="8" s="1"/>
  <c r="EUI1355" i="8"/>
  <c r="EUI1359" i="8" s="1"/>
  <c r="EUI1365" i="8" s="1"/>
  <c r="EUC1355" i="8"/>
  <c r="EUB1355" i="8"/>
  <c r="EUB1359" i="8" s="1"/>
  <c r="ETS1355" i="8"/>
  <c r="ETS1359" i="8" s="1"/>
  <c r="ETS1365" i="8" s="1"/>
  <c r="ETM1355" i="8"/>
  <c r="ETL1355" i="8"/>
  <c r="ETL1359" i="8" s="1"/>
  <c r="ETC1355" i="8"/>
  <c r="ETC1359" i="8" s="1"/>
  <c r="ETC1365" i="8" s="1"/>
  <c r="ESW1355" i="8"/>
  <c r="ESV1355" i="8"/>
  <c r="ESV1359" i="8" s="1"/>
  <c r="ESM1355" i="8"/>
  <c r="ESM1359" i="8" s="1"/>
  <c r="ESM1365" i="8" s="1"/>
  <c r="ESG1355" i="8"/>
  <c r="ESF1355" i="8"/>
  <c r="ESF1359" i="8" s="1"/>
  <c r="ERW1355" i="8"/>
  <c r="ERW1359" i="8" s="1"/>
  <c r="ERW1365" i="8" s="1"/>
  <c r="ERQ1355" i="8"/>
  <c r="ERP1355" i="8"/>
  <c r="ERP1359" i="8" s="1"/>
  <c r="ERG1355" i="8"/>
  <c r="ERG1359" i="8" s="1"/>
  <c r="ERG1365" i="8" s="1"/>
  <c r="ERA1355" i="8"/>
  <c r="EQZ1355" i="8"/>
  <c r="EQZ1359" i="8" s="1"/>
  <c r="EQQ1355" i="8"/>
  <c r="EQQ1359" i="8" s="1"/>
  <c r="EQQ1365" i="8" s="1"/>
  <c r="EQK1355" i="8"/>
  <c r="EQJ1355" i="8"/>
  <c r="EQJ1359" i="8" s="1"/>
  <c r="EQA1355" i="8"/>
  <c r="EQA1359" i="8" s="1"/>
  <c r="EQA1365" i="8" s="1"/>
  <c r="EPU1355" i="8"/>
  <c r="EPT1355" i="8"/>
  <c r="EPT1359" i="8" s="1"/>
  <c r="EPK1355" i="8"/>
  <c r="EPK1359" i="8" s="1"/>
  <c r="EPK1365" i="8" s="1"/>
  <c r="EPE1355" i="8"/>
  <c r="EPD1355" i="8"/>
  <c r="EPD1359" i="8" s="1"/>
  <c r="EOU1355" i="8"/>
  <c r="EOU1359" i="8" s="1"/>
  <c r="EOU1365" i="8" s="1"/>
  <c r="EOO1355" i="8"/>
  <c r="EON1355" i="8"/>
  <c r="EON1359" i="8" s="1"/>
  <c r="EOE1355" i="8"/>
  <c r="EOE1359" i="8" s="1"/>
  <c r="EOE1365" i="8" s="1"/>
  <c r="ENY1355" i="8"/>
  <c r="ENX1355" i="8"/>
  <c r="ENX1359" i="8" s="1"/>
  <c r="ENO1355" i="8"/>
  <c r="ENO1359" i="8" s="1"/>
  <c r="ENO1365" i="8" s="1"/>
  <c r="ENI1355" i="8"/>
  <c r="ENH1355" i="8"/>
  <c r="ENH1359" i="8" s="1"/>
  <c r="EMY1355" i="8"/>
  <c r="EMY1359" i="8" s="1"/>
  <c r="EMY1365" i="8" s="1"/>
  <c r="EMS1355" i="8"/>
  <c r="EMR1355" i="8"/>
  <c r="EMR1359" i="8" s="1"/>
  <c r="EMI1355" i="8"/>
  <c r="EMI1359" i="8" s="1"/>
  <c r="EMI1365" i="8" s="1"/>
  <c r="EMC1355" i="8"/>
  <c r="EMB1355" i="8"/>
  <c r="EMB1359" i="8" s="1"/>
  <c r="ELS1355" i="8"/>
  <c r="ELS1359" i="8" s="1"/>
  <c r="ELS1365" i="8" s="1"/>
  <c r="ELM1355" i="8"/>
  <c r="ELL1355" i="8"/>
  <c r="ELL1359" i="8" s="1"/>
  <c r="ELC1355" i="8"/>
  <c r="ELC1359" i="8" s="1"/>
  <c r="ELC1365" i="8" s="1"/>
  <c r="EKW1355" i="8"/>
  <c r="EKV1355" i="8"/>
  <c r="EKV1359" i="8" s="1"/>
  <c r="EKM1355" i="8"/>
  <c r="EKM1359" i="8" s="1"/>
  <c r="EKM1365" i="8" s="1"/>
  <c r="EKG1355" i="8"/>
  <c r="EKF1355" i="8"/>
  <c r="EKF1359" i="8" s="1"/>
  <c r="EJW1355" i="8"/>
  <c r="EJW1359" i="8" s="1"/>
  <c r="EJW1365" i="8" s="1"/>
  <c r="EJQ1355" i="8"/>
  <c r="EJP1355" i="8"/>
  <c r="EJP1359" i="8" s="1"/>
  <c r="EJG1355" i="8"/>
  <c r="EJG1359" i="8" s="1"/>
  <c r="EJG1365" i="8" s="1"/>
  <c r="EJA1355" i="8"/>
  <c r="EIZ1355" i="8"/>
  <c r="EIZ1359" i="8" s="1"/>
  <c r="EIQ1355" i="8"/>
  <c r="EIQ1359" i="8" s="1"/>
  <c r="EIQ1365" i="8" s="1"/>
  <c r="EIK1355" i="8"/>
  <c r="EIJ1355" i="8"/>
  <c r="EIJ1359" i="8" s="1"/>
  <c r="EIA1355" i="8"/>
  <c r="EIA1359" i="8" s="1"/>
  <c r="EIA1365" i="8" s="1"/>
  <c r="EHU1355" i="8"/>
  <c r="EHT1355" i="8"/>
  <c r="EHT1359" i="8" s="1"/>
  <c r="EHK1355" i="8"/>
  <c r="EHK1359" i="8" s="1"/>
  <c r="EHK1365" i="8" s="1"/>
  <c r="EHE1355" i="8"/>
  <c r="EHD1355" i="8"/>
  <c r="EHD1359" i="8" s="1"/>
  <c r="EGU1355" i="8"/>
  <c r="EGU1359" i="8" s="1"/>
  <c r="EGU1365" i="8" s="1"/>
  <c r="EGO1355" i="8"/>
  <c r="EGN1355" i="8"/>
  <c r="EGN1359" i="8" s="1"/>
  <c r="EGE1355" i="8"/>
  <c r="EGE1359" i="8" s="1"/>
  <c r="EGE1365" i="8" s="1"/>
  <c r="EFY1355" i="8"/>
  <c r="EFX1355" i="8"/>
  <c r="EFX1359" i="8" s="1"/>
  <c r="EFO1355" i="8"/>
  <c r="EFO1359" i="8" s="1"/>
  <c r="EFO1365" i="8" s="1"/>
  <c r="EFI1355" i="8"/>
  <c r="EFH1355" i="8"/>
  <c r="EFH1359" i="8" s="1"/>
  <c r="EEY1355" i="8"/>
  <c r="EEY1359" i="8" s="1"/>
  <c r="EEY1365" i="8" s="1"/>
  <c r="EES1355" i="8"/>
  <c r="EER1355" i="8"/>
  <c r="EER1359" i="8" s="1"/>
  <c r="EEI1355" i="8"/>
  <c r="EEI1359" i="8" s="1"/>
  <c r="EEI1365" i="8" s="1"/>
  <c r="EEC1355" i="8"/>
  <c r="EEB1355" i="8"/>
  <c r="EEB1359" i="8" s="1"/>
  <c r="EDS1355" i="8"/>
  <c r="EDS1359" i="8" s="1"/>
  <c r="EDS1365" i="8" s="1"/>
  <c r="EDM1355" i="8"/>
  <c r="EDL1355" i="8"/>
  <c r="EDL1359" i="8" s="1"/>
  <c r="EDC1355" i="8"/>
  <c r="EDC1359" i="8" s="1"/>
  <c r="EDC1365" i="8" s="1"/>
  <c r="ECW1355" i="8"/>
  <c r="ECV1355" i="8"/>
  <c r="ECV1359" i="8" s="1"/>
  <c r="ECM1355" i="8"/>
  <c r="ECM1359" i="8" s="1"/>
  <c r="ECM1365" i="8" s="1"/>
  <c r="ECG1355" i="8"/>
  <c r="ECF1355" i="8"/>
  <c r="ECF1359" i="8" s="1"/>
  <c r="EBW1355" i="8"/>
  <c r="EBW1359" i="8" s="1"/>
  <c r="EBW1365" i="8" s="1"/>
  <c r="EBQ1355" i="8"/>
  <c r="EBP1355" i="8"/>
  <c r="EBP1359" i="8" s="1"/>
  <c r="EBG1355" i="8"/>
  <c r="EBG1359" i="8" s="1"/>
  <c r="EBG1365" i="8" s="1"/>
  <c r="EBA1355" i="8"/>
  <c r="EAZ1355" i="8"/>
  <c r="EAZ1359" i="8" s="1"/>
  <c r="EAQ1355" i="8"/>
  <c r="EAQ1359" i="8" s="1"/>
  <c r="EAQ1365" i="8" s="1"/>
  <c r="EAK1355" i="8"/>
  <c r="EAJ1355" i="8"/>
  <c r="EAJ1359" i="8" s="1"/>
  <c r="EAA1355" i="8"/>
  <c r="EAA1359" i="8" s="1"/>
  <c r="EAA1365" i="8" s="1"/>
  <c r="DZU1355" i="8"/>
  <c r="DZT1355" i="8"/>
  <c r="DZT1359" i="8" s="1"/>
  <c r="DZK1355" i="8"/>
  <c r="DZK1359" i="8" s="1"/>
  <c r="DZK1365" i="8" s="1"/>
  <c r="DZE1355" i="8"/>
  <c r="DZD1355" i="8"/>
  <c r="DZD1359" i="8" s="1"/>
  <c r="DYU1355" i="8"/>
  <c r="DYU1359" i="8" s="1"/>
  <c r="DYU1365" i="8" s="1"/>
  <c r="DYO1355" i="8"/>
  <c r="DYN1355" i="8"/>
  <c r="DYN1359" i="8" s="1"/>
  <c r="DYE1355" i="8"/>
  <c r="DYE1359" i="8" s="1"/>
  <c r="DYE1365" i="8" s="1"/>
  <c r="DXY1355" i="8"/>
  <c r="DXX1355" i="8"/>
  <c r="DXO1355" i="8"/>
  <c r="DXO1359" i="8" s="1"/>
  <c r="DXO1365" i="8" s="1"/>
  <c r="DXI1355" i="8"/>
  <c r="DXH1355" i="8"/>
  <c r="DWY1355" i="8"/>
  <c r="DWY1359" i="8" s="1"/>
  <c r="DWY1365" i="8" s="1"/>
  <c r="DWS1355" i="8"/>
  <c r="DWR1355" i="8"/>
  <c r="DWI1355" i="8"/>
  <c r="DWI1359" i="8" s="1"/>
  <c r="DWI1365" i="8" s="1"/>
  <c r="DWC1355" i="8"/>
  <c r="DWB1355" i="8"/>
  <c r="DVS1355" i="8"/>
  <c r="DVS1359" i="8" s="1"/>
  <c r="DVS1365" i="8" s="1"/>
  <c r="DVM1355" i="8"/>
  <c r="DVL1355" i="8"/>
  <c r="DVC1355" i="8"/>
  <c r="DVC1359" i="8" s="1"/>
  <c r="DVC1365" i="8" s="1"/>
  <c r="DUW1355" i="8"/>
  <c r="DUV1355" i="8"/>
  <c r="DUM1355" i="8"/>
  <c r="DUM1359" i="8" s="1"/>
  <c r="DUM1365" i="8" s="1"/>
  <c r="DUG1355" i="8"/>
  <c r="DUF1355" i="8"/>
  <c r="DTW1355" i="8"/>
  <c r="DTW1359" i="8" s="1"/>
  <c r="DTW1365" i="8" s="1"/>
  <c r="DTQ1355" i="8"/>
  <c r="DTP1355" i="8"/>
  <c r="DTG1355" i="8"/>
  <c r="DTG1359" i="8" s="1"/>
  <c r="DTG1365" i="8" s="1"/>
  <c r="DTA1355" i="8"/>
  <c r="DSZ1355" i="8"/>
  <c r="DSQ1355" i="8"/>
  <c r="DSQ1359" i="8" s="1"/>
  <c r="DSQ1365" i="8" s="1"/>
  <c r="DSK1355" i="8"/>
  <c r="DSJ1355" i="8"/>
  <c r="DSA1355" i="8"/>
  <c r="DSA1359" i="8" s="1"/>
  <c r="DSA1365" i="8" s="1"/>
  <c r="DRU1355" i="8"/>
  <c r="DRT1355" i="8"/>
  <c r="DRK1355" i="8"/>
  <c r="DRK1359" i="8" s="1"/>
  <c r="DRK1365" i="8" s="1"/>
  <c r="DRE1355" i="8"/>
  <c r="DRD1355" i="8"/>
  <c r="DQU1355" i="8"/>
  <c r="DQU1359" i="8" s="1"/>
  <c r="DQU1365" i="8" s="1"/>
  <c r="DQO1355" i="8"/>
  <c r="DQN1355" i="8"/>
  <c r="DQE1355" i="8"/>
  <c r="DQE1359" i="8" s="1"/>
  <c r="DQE1365" i="8" s="1"/>
  <c r="DPY1355" i="8"/>
  <c r="DPX1355" i="8"/>
  <c r="DPO1355" i="8"/>
  <c r="DPO1359" i="8" s="1"/>
  <c r="DPO1365" i="8" s="1"/>
  <c r="DPI1355" i="8"/>
  <c r="DPH1355" i="8"/>
  <c r="DOY1355" i="8"/>
  <c r="DOY1359" i="8" s="1"/>
  <c r="DOY1365" i="8" s="1"/>
  <c r="DOS1355" i="8"/>
  <c r="DOR1355" i="8"/>
  <c r="DOI1355" i="8"/>
  <c r="DOI1359" i="8" s="1"/>
  <c r="DOI1365" i="8" s="1"/>
  <c r="DOC1355" i="8"/>
  <c r="DOB1355" i="8"/>
  <c r="DNS1355" i="8"/>
  <c r="DNS1359" i="8" s="1"/>
  <c r="DNS1365" i="8" s="1"/>
  <c r="DNM1355" i="8"/>
  <c r="DNL1355" i="8"/>
  <c r="DNC1355" i="8"/>
  <c r="DNC1359" i="8" s="1"/>
  <c r="DNC1365" i="8" s="1"/>
  <c r="DMW1355" i="8"/>
  <c r="DMV1355" i="8"/>
  <c r="DMM1355" i="8"/>
  <c r="DMM1359" i="8" s="1"/>
  <c r="DMM1365" i="8" s="1"/>
  <c r="DMG1355" i="8"/>
  <c r="DMF1355" i="8"/>
  <c r="DLW1355" i="8"/>
  <c r="DLW1359" i="8" s="1"/>
  <c r="DLW1365" i="8" s="1"/>
  <c r="DLQ1355" i="8"/>
  <c r="DLP1355" i="8"/>
  <c r="DLG1355" i="8"/>
  <c r="DLG1359" i="8" s="1"/>
  <c r="DLG1365" i="8" s="1"/>
  <c r="DLA1355" i="8"/>
  <c r="DKZ1355" i="8"/>
  <c r="DKQ1355" i="8"/>
  <c r="DKQ1359" i="8" s="1"/>
  <c r="DKQ1365" i="8" s="1"/>
  <c r="DKK1355" i="8"/>
  <c r="DKJ1355" i="8"/>
  <c r="DKA1355" i="8"/>
  <c r="DKA1359" i="8" s="1"/>
  <c r="DKA1365" i="8" s="1"/>
  <c r="DJU1355" i="8"/>
  <c r="DJT1355" i="8"/>
  <c r="DJK1355" i="8"/>
  <c r="DJK1359" i="8" s="1"/>
  <c r="DJK1365" i="8" s="1"/>
  <c r="DJE1355" i="8"/>
  <c r="DJD1355" i="8"/>
  <c r="DIU1355" i="8"/>
  <c r="DIU1359" i="8" s="1"/>
  <c r="DIU1365" i="8" s="1"/>
  <c r="DIO1355" i="8"/>
  <c r="DIN1355" i="8"/>
  <c r="DIE1355" i="8"/>
  <c r="DIE1359" i="8" s="1"/>
  <c r="DIE1365" i="8" s="1"/>
  <c r="DHY1355" i="8"/>
  <c r="DHX1355" i="8"/>
  <c r="DHO1355" i="8"/>
  <c r="DHO1359" i="8" s="1"/>
  <c r="DHO1365" i="8" s="1"/>
  <c r="DHI1355" i="8"/>
  <c r="DHH1355" i="8"/>
  <c r="DGY1355" i="8"/>
  <c r="DGY1359" i="8" s="1"/>
  <c r="DGY1365" i="8" s="1"/>
  <c r="DGS1355" i="8"/>
  <c r="DGR1355" i="8"/>
  <c r="DGI1355" i="8"/>
  <c r="DGI1359" i="8" s="1"/>
  <c r="DGI1365" i="8" s="1"/>
  <c r="DGC1355" i="8"/>
  <c r="DGB1355" i="8"/>
  <c r="DFS1355" i="8"/>
  <c r="DFS1359" i="8" s="1"/>
  <c r="DFS1365" i="8" s="1"/>
  <c r="DFM1355" i="8"/>
  <c r="DFL1355" i="8"/>
  <c r="DFL1359" i="8" s="1"/>
  <c r="DFC1355" i="8"/>
  <c r="DFC1359" i="8" s="1"/>
  <c r="DFC1365" i="8" s="1"/>
  <c r="DEW1355" i="8"/>
  <c r="DEV1355" i="8"/>
  <c r="DEV1359" i="8" s="1"/>
  <c r="DEM1355" i="8"/>
  <c r="DEM1359" i="8" s="1"/>
  <c r="DEM1365" i="8" s="1"/>
  <c r="DEG1355" i="8"/>
  <c r="DEF1355" i="8"/>
  <c r="DEF1359" i="8" s="1"/>
  <c r="DDW1355" i="8"/>
  <c r="DDW1359" i="8" s="1"/>
  <c r="DDW1365" i="8" s="1"/>
  <c r="DDQ1355" i="8"/>
  <c r="DDP1355" i="8"/>
  <c r="DDP1359" i="8" s="1"/>
  <c r="DDG1355" i="8"/>
  <c r="DDG1359" i="8" s="1"/>
  <c r="DDG1365" i="8" s="1"/>
  <c r="DDA1355" i="8"/>
  <c r="DCZ1355" i="8"/>
  <c r="DCZ1359" i="8" s="1"/>
  <c r="DCQ1355" i="8"/>
  <c r="DCQ1359" i="8" s="1"/>
  <c r="DCQ1365" i="8" s="1"/>
  <c r="DCK1355" i="8"/>
  <c r="DCJ1355" i="8"/>
  <c r="DCJ1359" i="8" s="1"/>
  <c r="DCA1355" i="8"/>
  <c r="DCA1359" i="8" s="1"/>
  <c r="DCA1365" i="8" s="1"/>
  <c r="DBU1355" i="8"/>
  <c r="DBT1355" i="8"/>
  <c r="DBT1359" i="8" s="1"/>
  <c r="DBK1355" i="8"/>
  <c r="DBK1359" i="8" s="1"/>
  <c r="DBK1365" i="8" s="1"/>
  <c r="DBE1355" i="8"/>
  <c r="DBD1355" i="8"/>
  <c r="DBD1359" i="8" s="1"/>
  <c r="DAU1355" i="8"/>
  <c r="DAU1359" i="8" s="1"/>
  <c r="DAU1365" i="8" s="1"/>
  <c r="DAO1355" i="8"/>
  <c r="DAN1355" i="8"/>
  <c r="DAN1359" i="8" s="1"/>
  <c r="DAE1355" i="8"/>
  <c r="DAE1359" i="8" s="1"/>
  <c r="DAE1365" i="8" s="1"/>
  <c r="CZY1355" i="8"/>
  <c r="CZX1355" i="8"/>
  <c r="CZX1359" i="8" s="1"/>
  <c r="CZO1355" i="8"/>
  <c r="CZO1359" i="8" s="1"/>
  <c r="CZO1365" i="8" s="1"/>
  <c r="CZI1355" i="8"/>
  <c r="CZH1355" i="8"/>
  <c r="CZH1359" i="8" s="1"/>
  <c r="CYY1355" i="8"/>
  <c r="CYY1359" i="8" s="1"/>
  <c r="CYY1365" i="8" s="1"/>
  <c r="CYS1355" i="8"/>
  <c r="CYR1355" i="8"/>
  <c r="CYR1359" i="8" s="1"/>
  <c r="CYI1355" i="8"/>
  <c r="CYI1359" i="8" s="1"/>
  <c r="CYI1365" i="8" s="1"/>
  <c r="CYC1355" i="8"/>
  <c r="CYB1355" i="8"/>
  <c r="CXS1355" i="8"/>
  <c r="CXS1359" i="8" s="1"/>
  <c r="CXS1365" i="8" s="1"/>
  <c r="CXM1355" i="8"/>
  <c r="CXL1355" i="8"/>
  <c r="CXC1355" i="8"/>
  <c r="CXC1359" i="8" s="1"/>
  <c r="CXC1365" i="8" s="1"/>
  <c r="CWW1355" i="8"/>
  <c r="CWV1355" i="8"/>
  <c r="CWM1355" i="8"/>
  <c r="CWM1359" i="8" s="1"/>
  <c r="CWM1365" i="8" s="1"/>
  <c r="CWG1355" i="8"/>
  <c r="CWF1355" i="8"/>
  <c r="CVW1355" i="8"/>
  <c r="CVW1359" i="8" s="1"/>
  <c r="CVW1365" i="8" s="1"/>
  <c r="CVQ1355" i="8"/>
  <c r="CVP1355" i="8"/>
  <c r="CVG1355" i="8"/>
  <c r="CVG1359" i="8" s="1"/>
  <c r="CVG1365" i="8" s="1"/>
  <c r="CVA1355" i="8"/>
  <c r="CUZ1355" i="8"/>
  <c r="CUQ1355" i="8"/>
  <c r="CUQ1359" i="8" s="1"/>
  <c r="CUQ1365" i="8" s="1"/>
  <c r="CUK1355" i="8"/>
  <c r="CUJ1355" i="8"/>
  <c r="CUA1355" i="8"/>
  <c r="CUA1359" i="8" s="1"/>
  <c r="CUA1365" i="8" s="1"/>
  <c r="CTU1355" i="8"/>
  <c r="CTT1355" i="8"/>
  <c r="CTK1355" i="8"/>
  <c r="CTK1359" i="8" s="1"/>
  <c r="CTK1365" i="8" s="1"/>
  <c r="CTE1355" i="8"/>
  <c r="CTD1355" i="8"/>
  <c r="CSU1355" i="8"/>
  <c r="CSU1359" i="8" s="1"/>
  <c r="CSU1365" i="8" s="1"/>
  <c r="CSO1355" i="8"/>
  <c r="CSN1355" i="8"/>
  <c r="CSE1355" i="8"/>
  <c r="CSE1359" i="8" s="1"/>
  <c r="CSE1365" i="8" s="1"/>
  <c r="CRY1355" i="8"/>
  <c r="CRX1355" i="8"/>
  <c r="CRO1355" i="8"/>
  <c r="CRO1359" i="8" s="1"/>
  <c r="CRO1365" i="8" s="1"/>
  <c r="CRI1355" i="8"/>
  <c r="CRH1355" i="8"/>
  <c r="CQY1355" i="8"/>
  <c r="CQY1359" i="8" s="1"/>
  <c r="CQY1365" i="8" s="1"/>
  <c r="CQS1355" i="8"/>
  <c r="CQR1355" i="8"/>
  <c r="CQI1355" i="8"/>
  <c r="CQI1359" i="8" s="1"/>
  <c r="CQI1365" i="8" s="1"/>
  <c r="CQC1355" i="8"/>
  <c r="CQB1355" i="8"/>
  <c r="CPS1355" i="8"/>
  <c r="CPS1359" i="8" s="1"/>
  <c r="CPS1365" i="8" s="1"/>
  <c r="CPM1355" i="8"/>
  <c r="CPL1355" i="8"/>
  <c r="CPC1355" i="8"/>
  <c r="CPC1359" i="8" s="1"/>
  <c r="CPC1365" i="8" s="1"/>
  <c r="COW1355" i="8"/>
  <c r="COV1355" i="8"/>
  <c r="COM1355" i="8"/>
  <c r="COM1359" i="8" s="1"/>
  <c r="COM1365" i="8" s="1"/>
  <c r="COG1355" i="8"/>
  <c r="COF1355" i="8"/>
  <c r="CNW1355" i="8"/>
  <c r="CNW1359" i="8" s="1"/>
  <c r="CNW1365" i="8" s="1"/>
  <c r="CNQ1355" i="8"/>
  <c r="CNP1355" i="8"/>
  <c r="CNG1355" i="8"/>
  <c r="CNG1359" i="8" s="1"/>
  <c r="CNG1365" i="8" s="1"/>
  <c r="CNA1355" i="8"/>
  <c r="CMZ1355" i="8"/>
  <c r="CMQ1355" i="8"/>
  <c r="CMQ1359" i="8" s="1"/>
  <c r="CMQ1365" i="8" s="1"/>
  <c r="CMK1355" i="8"/>
  <c r="CMJ1355" i="8"/>
  <c r="CMA1355" i="8"/>
  <c r="CMA1359" i="8" s="1"/>
  <c r="CMA1365" i="8" s="1"/>
  <c r="CLU1355" i="8"/>
  <c r="CLT1355" i="8"/>
  <c r="CLK1355" i="8"/>
  <c r="CLK1359" i="8" s="1"/>
  <c r="CLK1365" i="8" s="1"/>
  <c r="CLE1355" i="8"/>
  <c r="CLD1355" i="8"/>
  <c r="CKU1355" i="8"/>
  <c r="CKU1359" i="8" s="1"/>
  <c r="CKU1365" i="8" s="1"/>
  <c r="CKO1355" i="8"/>
  <c r="CKN1355" i="8"/>
  <c r="CKE1355" i="8"/>
  <c r="CKE1359" i="8" s="1"/>
  <c r="CKE1365" i="8" s="1"/>
  <c r="CJY1355" i="8"/>
  <c r="CJX1355" i="8"/>
  <c r="CJO1355" i="8"/>
  <c r="CJO1359" i="8" s="1"/>
  <c r="CJO1365" i="8" s="1"/>
  <c r="CJI1355" i="8"/>
  <c r="CJH1355" i="8"/>
  <c r="CIY1355" i="8"/>
  <c r="CIY1359" i="8" s="1"/>
  <c r="CIY1365" i="8" s="1"/>
  <c r="CIS1355" i="8"/>
  <c r="CIR1355" i="8"/>
  <c r="CII1355" i="8"/>
  <c r="CII1359" i="8" s="1"/>
  <c r="CII1365" i="8" s="1"/>
  <c r="CIC1355" i="8"/>
  <c r="CIB1355" i="8"/>
  <c r="CHS1355" i="8"/>
  <c r="CHS1359" i="8" s="1"/>
  <c r="CHS1365" i="8" s="1"/>
  <c r="CHM1355" i="8"/>
  <c r="CHL1355" i="8"/>
  <c r="CHC1355" i="8"/>
  <c r="CHC1359" i="8" s="1"/>
  <c r="CHC1365" i="8" s="1"/>
  <c r="CGW1355" i="8"/>
  <c r="CGV1355" i="8"/>
  <c r="CGM1355" i="8"/>
  <c r="CGM1359" i="8" s="1"/>
  <c r="CGM1365" i="8" s="1"/>
  <c r="CGG1355" i="8"/>
  <c r="CGF1355" i="8"/>
  <c r="CFW1355" i="8"/>
  <c r="CFW1359" i="8" s="1"/>
  <c r="CFW1365" i="8" s="1"/>
  <c r="CFQ1355" i="8"/>
  <c r="CFP1355" i="8"/>
  <c r="CFG1355" i="8"/>
  <c r="CFG1359" i="8" s="1"/>
  <c r="CFG1365" i="8" s="1"/>
  <c r="CFA1355" i="8"/>
  <c r="CEZ1355" i="8"/>
  <c r="CEQ1355" i="8"/>
  <c r="CEQ1359" i="8" s="1"/>
  <c r="CEQ1365" i="8" s="1"/>
  <c r="CEK1355" i="8"/>
  <c r="CEJ1355" i="8"/>
  <c r="CEA1355" i="8"/>
  <c r="CEA1359" i="8" s="1"/>
  <c r="CEA1365" i="8" s="1"/>
  <c r="CDU1355" i="8"/>
  <c r="CDT1355" i="8"/>
  <c r="CDK1355" i="8"/>
  <c r="CDK1359" i="8" s="1"/>
  <c r="CDK1365" i="8" s="1"/>
  <c r="CDE1355" i="8"/>
  <c r="CDD1355" i="8"/>
  <c r="CCU1355" i="8"/>
  <c r="CCU1359" i="8" s="1"/>
  <c r="CCU1365" i="8" s="1"/>
  <c r="CCO1355" i="8"/>
  <c r="CCN1355" i="8"/>
  <c r="CCE1355" i="8"/>
  <c r="CCE1359" i="8" s="1"/>
  <c r="CCE1365" i="8" s="1"/>
  <c r="CBY1355" i="8"/>
  <c r="CBX1355" i="8"/>
  <c r="CBO1355" i="8"/>
  <c r="CBO1359" i="8" s="1"/>
  <c r="CBO1365" i="8" s="1"/>
  <c r="CBI1355" i="8"/>
  <c r="CBH1355" i="8"/>
  <c r="CAY1355" i="8"/>
  <c r="CAY1359" i="8" s="1"/>
  <c r="CAY1365" i="8" s="1"/>
  <c r="CAS1355" i="8"/>
  <c r="CAR1355" i="8"/>
  <c r="CAI1355" i="8"/>
  <c r="CAI1359" i="8" s="1"/>
  <c r="CAI1365" i="8" s="1"/>
  <c r="CAC1355" i="8"/>
  <c r="CAB1355" i="8"/>
  <c r="BZS1355" i="8"/>
  <c r="BZS1359" i="8" s="1"/>
  <c r="BZS1365" i="8" s="1"/>
  <c r="BZM1355" i="8"/>
  <c r="BZL1355" i="8"/>
  <c r="BZC1355" i="8"/>
  <c r="BZC1359" i="8" s="1"/>
  <c r="BZC1365" i="8" s="1"/>
  <c r="BYW1355" i="8"/>
  <c r="BYV1355" i="8"/>
  <c r="BYM1355" i="8"/>
  <c r="BYM1359" i="8" s="1"/>
  <c r="BYM1365" i="8" s="1"/>
  <c r="BYG1355" i="8"/>
  <c r="BYF1355" i="8"/>
  <c r="BXW1355" i="8"/>
  <c r="BXW1359" i="8" s="1"/>
  <c r="BXW1365" i="8" s="1"/>
  <c r="BXQ1355" i="8"/>
  <c r="BXP1355" i="8"/>
  <c r="BXG1355" i="8"/>
  <c r="BXG1359" i="8" s="1"/>
  <c r="BXG1365" i="8" s="1"/>
  <c r="BXA1355" i="8"/>
  <c r="BWZ1355" i="8"/>
  <c r="BWQ1355" i="8"/>
  <c r="BWQ1359" i="8" s="1"/>
  <c r="BWQ1365" i="8" s="1"/>
  <c r="BWK1355" i="8"/>
  <c r="BWJ1355" i="8"/>
  <c r="BWA1355" i="8"/>
  <c r="BWA1359" i="8" s="1"/>
  <c r="BWA1365" i="8" s="1"/>
  <c r="BVU1355" i="8"/>
  <c r="BVT1355" i="8"/>
  <c r="BVK1355" i="8"/>
  <c r="BVK1359" i="8" s="1"/>
  <c r="BVK1365" i="8" s="1"/>
  <c r="BVE1355" i="8"/>
  <c r="BVD1355" i="8"/>
  <c r="BUU1355" i="8"/>
  <c r="BUU1359" i="8" s="1"/>
  <c r="BUU1365" i="8" s="1"/>
  <c r="BUO1355" i="8"/>
  <c r="BUN1355" i="8"/>
  <c r="BUE1355" i="8"/>
  <c r="BUE1359" i="8" s="1"/>
  <c r="BUE1365" i="8" s="1"/>
  <c r="BTY1355" i="8"/>
  <c r="BTX1355" i="8"/>
  <c r="BTO1355" i="8"/>
  <c r="BTO1359" i="8" s="1"/>
  <c r="BTO1365" i="8" s="1"/>
  <c r="BTI1355" i="8"/>
  <c r="BTH1355" i="8"/>
  <c r="BSY1355" i="8"/>
  <c r="BSY1359" i="8" s="1"/>
  <c r="BSY1365" i="8" s="1"/>
  <c r="BSS1355" i="8"/>
  <c r="BSR1355" i="8"/>
  <c r="BSI1355" i="8"/>
  <c r="BSI1359" i="8" s="1"/>
  <c r="BSI1365" i="8" s="1"/>
  <c r="BSC1355" i="8"/>
  <c r="BSB1355" i="8"/>
  <c r="BRS1355" i="8"/>
  <c r="BRS1359" i="8" s="1"/>
  <c r="BRS1365" i="8" s="1"/>
  <c r="BRM1355" i="8"/>
  <c r="BRL1355" i="8"/>
  <c r="BRC1355" i="8"/>
  <c r="BRC1359" i="8" s="1"/>
  <c r="BRC1365" i="8" s="1"/>
  <c r="BQW1355" i="8"/>
  <c r="BQV1355" i="8"/>
  <c r="BQM1355" i="8"/>
  <c r="BQM1359" i="8" s="1"/>
  <c r="BQM1365" i="8" s="1"/>
  <c r="BQG1355" i="8"/>
  <c r="BQF1355" i="8"/>
  <c r="BPW1355" i="8"/>
  <c r="BPW1359" i="8" s="1"/>
  <c r="BPW1365" i="8" s="1"/>
  <c r="BPQ1355" i="8"/>
  <c r="BPP1355" i="8"/>
  <c r="BPG1355" i="8"/>
  <c r="BPG1359" i="8" s="1"/>
  <c r="BPG1365" i="8" s="1"/>
  <c r="BPA1355" i="8"/>
  <c r="BOZ1355" i="8"/>
  <c r="BOQ1355" i="8"/>
  <c r="BOQ1359" i="8" s="1"/>
  <c r="BOQ1365" i="8" s="1"/>
  <c r="BOK1355" i="8"/>
  <c r="BOJ1355" i="8"/>
  <c r="BOA1355" i="8"/>
  <c r="BOA1359" i="8" s="1"/>
  <c r="BOA1365" i="8" s="1"/>
  <c r="BNU1355" i="8"/>
  <c r="BNT1355" i="8"/>
  <c r="BNK1355" i="8"/>
  <c r="BNK1359" i="8" s="1"/>
  <c r="BNK1365" i="8" s="1"/>
  <c r="BNE1355" i="8"/>
  <c r="BND1355" i="8"/>
  <c r="BMU1355" i="8"/>
  <c r="BMU1359" i="8" s="1"/>
  <c r="BMU1365" i="8" s="1"/>
  <c r="BMO1355" i="8"/>
  <c r="BMN1355" i="8"/>
  <c r="BME1355" i="8"/>
  <c r="BME1359" i="8" s="1"/>
  <c r="BME1365" i="8" s="1"/>
  <c r="BLY1355" i="8"/>
  <c r="BLX1355" i="8"/>
  <c r="BLO1355" i="8"/>
  <c r="BLO1359" i="8" s="1"/>
  <c r="BLO1365" i="8" s="1"/>
  <c r="BLI1355" i="8"/>
  <c r="BLH1355" i="8"/>
  <c r="BKY1355" i="8"/>
  <c r="BKY1359" i="8" s="1"/>
  <c r="BKY1365" i="8" s="1"/>
  <c r="BKS1355" i="8"/>
  <c r="BKR1355" i="8"/>
  <c r="BKI1355" i="8"/>
  <c r="BKI1359" i="8" s="1"/>
  <c r="BKI1365" i="8" s="1"/>
  <c r="BKC1355" i="8"/>
  <c r="BKB1355" i="8"/>
  <c r="BJS1355" i="8"/>
  <c r="BJS1359" i="8" s="1"/>
  <c r="BJS1365" i="8" s="1"/>
  <c r="BJM1355" i="8"/>
  <c r="BJL1355" i="8"/>
  <c r="BJC1355" i="8"/>
  <c r="BJC1359" i="8" s="1"/>
  <c r="BJC1365" i="8" s="1"/>
  <c r="BIW1355" i="8"/>
  <c r="BIV1355" i="8"/>
  <c r="BIM1355" i="8"/>
  <c r="BIM1359" i="8" s="1"/>
  <c r="BIM1365" i="8" s="1"/>
  <c r="BIG1355" i="8"/>
  <c r="BIF1355" i="8"/>
  <c r="BHW1355" i="8"/>
  <c r="BHW1359" i="8" s="1"/>
  <c r="BHW1365" i="8" s="1"/>
  <c r="BHQ1355" i="8"/>
  <c r="BHP1355" i="8"/>
  <c r="BHG1355" i="8"/>
  <c r="BHG1359" i="8" s="1"/>
  <c r="BHG1365" i="8" s="1"/>
  <c r="BHA1355" i="8"/>
  <c r="BGZ1355" i="8"/>
  <c r="BGQ1355" i="8"/>
  <c r="BGQ1359" i="8" s="1"/>
  <c r="BGQ1365" i="8" s="1"/>
  <c r="BGK1355" i="8"/>
  <c r="BGJ1355" i="8"/>
  <c r="BGA1355" i="8"/>
  <c r="BGA1359" i="8" s="1"/>
  <c r="BGA1365" i="8" s="1"/>
  <c r="BFU1355" i="8"/>
  <c r="BFT1355" i="8"/>
  <c r="BFK1355" i="8"/>
  <c r="BFK1359" i="8" s="1"/>
  <c r="BFK1365" i="8" s="1"/>
  <c r="BFE1355" i="8"/>
  <c r="BFD1355" i="8"/>
  <c r="BEU1355" i="8"/>
  <c r="BEU1359" i="8" s="1"/>
  <c r="BEU1365" i="8" s="1"/>
  <c r="BEO1355" i="8"/>
  <c r="BEN1355" i="8"/>
  <c r="BEE1355" i="8"/>
  <c r="BEE1359" i="8" s="1"/>
  <c r="BEE1365" i="8" s="1"/>
  <c r="BDY1355" i="8"/>
  <c r="BDX1355" i="8"/>
  <c r="BDO1355" i="8"/>
  <c r="BDO1359" i="8" s="1"/>
  <c r="BDO1365" i="8" s="1"/>
  <c r="BDI1355" i="8"/>
  <c r="BDH1355" i="8"/>
  <c r="BCY1355" i="8"/>
  <c r="BCY1359" i="8" s="1"/>
  <c r="BCY1365" i="8" s="1"/>
  <c r="BCS1355" i="8"/>
  <c r="BCR1355" i="8"/>
  <c r="BCI1355" i="8"/>
  <c r="BCI1359" i="8" s="1"/>
  <c r="BCI1365" i="8" s="1"/>
  <c r="BCC1355" i="8"/>
  <c r="BCB1355" i="8"/>
  <c r="BBS1355" i="8"/>
  <c r="BBS1359" i="8" s="1"/>
  <c r="BBS1365" i="8" s="1"/>
  <c r="BBM1355" i="8"/>
  <c r="BBL1355" i="8"/>
  <c r="BBC1355" i="8"/>
  <c r="BBC1359" i="8" s="1"/>
  <c r="BBC1365" i="8" s="1"/>
  <c r="BAW1355" i="8"/>
  <c r="BAV1355" i="8"/>
  <c r="BAM1355" i="8"/>
  <c r="BAM1359" i="8" s="1"/>
  <c r="BAM1365" i="8" s="1"/>
  <c r="BAG1355" i="8"/>
  <c r="BAF1355" i="8"/>
  <c r="AZW1355" i="8"/>
  <c r="AZW1359" i="8" s="1"/>
  <c r="AZW1365" i="8" s="1"/>
  <c r="AZQ1355" i="8"/>
  <c r="AZP1355" i="8"/>
  <c r="AZG1355" i="8"/>
  <c r="AZG1359" i="8" s="1"/>
  <c r="AZG1365" i="8" s="1"/>
  <c r="AZA1355" i="8"/>
  <c r="AYZ1355" i="8"/>
  <c r="AYQ1355" i="8"/>
  <c r="AYQ1359" i="8" s="1"/>
  <c r="AYQ1365" i="8" s="1"/>
  <c r="AYK1355" i="8"/>
  <c r="AYJ1355" i="8"/>
  <c r="AYA1355" i="8"/>
  <c r="AYA1359" i="8" s="1"/>
  <c r="AYA1365" i="8" s="1"/>
  <c r="AXU1355" i="8"/>
  <c r="AXT1355" i="8"/>
  <c r="AXK1355" i="8"/>
  <c r="AXK1359" i="8" s="1"/>
  <c r="AXK1365" i="8" s="1"/>
  <c r="AXE1355" i="8"/>
  <c r="AXD1355" i="8"/>
  <c r="AWU1355" i="8"/>
  <c r="AWU1359" i="8" s="1"/>
  <c r="AWU1365" i="8" s="1"/>
  <c r="AWO1355" i="8"/>
  <c r="AWN1355" i="8"/>
  <c r="AWE1355" i="8"/>
  <c r="AWE1359" i="8" s="1"/>
  <c r="AWE1365" i="8" s="1"/>
  <c r="AVY1355" i="8"/>
  <c r="AVX1355" i="8"/>
  <c r="AVO1355" i="8"/>
  <c r="AVO1359" i="8" s="1"/>
  <c r="AVO1365" i="8" s="1"/>
  <c r="AVI1355" i="8"/>
  <c r="AVH1355" i="8"/>
  <c r="AUY1355" i="8"/>
  <c r="AUY1359" i="8" s="1"/>
  <c r="AUY1365" i="8" s="1"/>
  <c r="AUS1355" i="8"/>
  <c r="AUR1355" i="8"/>
  <c r="AUI1355" i="8"/>
  <c r="AUI1359" i="8" s="1"/>
  <c r="AUI1365" i="8" s="1"/>
  <c r="AUC1355" i="8"/>
  <c r="AUB1355" i="8"/>
  <c r="ATS1355" i="8"/>
  <c r="ATS1359" i="8" s="1"/>
  <c r="ATS1365" i="8" s="1"/>
  <c r="ATM1355" i="8"/>
  <c r="ATL1355" i="8"/>
  <c r="ATC1355" i="8"/>
  <c r="ATC1359" i="8" s="1"/>
  <c r="ATC1365" i="8" s="1"/>
  <c r="ASW1355" i="8"/>
  <c r="ASV1355" i="8"/>
  <c r="ASM1355" i="8"/>
  <c r="ASM1359" i="8" s="1"/>
  <c r="ASM1365" i="8" s="1"/>
  <c r="ASG1355" i="8"/>
  <c r="ASF1355" i="8"/>
  <c r="ARW1355" i="8"/>
  <c r="ARW1359" i="8" s="1"/>
  <c r="ARW1365" i="8" s="1"/>
  <c r="ARQ1355" i="8"/>
  <c r="ARP1355" i="8"/>
  <c r="ARG1355" i="8"/>
  <c r="ARG1359" i="8" s="1"/>
  <c r="ARG1365" i="8" s="1"/>
  <c r="ARA1355" i="8"/>
  <c r="AQZ1355" i="8"/>
  <c r="AQQ1355" i="8"/>
  <c r="AQQ1359" i="8" s="1"/>
  <c r="AQQ1365" i="8" s="1"/>
  <c r="AQK1355" i="8"/>
  <c r="AQJ1355" i="8"/>
  <c r="AQA1355" i="8"/>
  <c r="AQA1359" i="8" s="1"/>
  <c r="AQA1365" i="8" s="1"/>
  <c r="APU1355" i="8"/>
  <c r="APT1355" i="8"/>
  <c r="APK1355" i="8"/>
  <c r="APK1359" i="8" s="1"/>
  <c r="APK1365" i="8" s="1"/>
  <c r="APE1355" i="8"/>
  <c r="APD1355" i="8"/>
  <c r="AOU1355" i="8"/>
  <c r="AOU1359" i="8" s="1"/>
  <c r="AOU1365" i="8" s="1"/>
  <c r="AOO1355" i="8"/>
  <c r="AON1355" i="8"/>
  <c r="AOE1355" i="8"/>
  <c r="AOE1359" i="8" s="1"/>
  <c r="AOE1365" i="8" s="1"/>
  <c r="ANY1355" i="8"/>
  <c r="ANX1355" i="8"/>
  <c r="ANO1355" i="8"/>
  <c r="ANO1359" i="8" s="1"/>
  <c r="ANO1365" i="8" s="1"/>
  <c r="ANI1355" i="8"/>
  <c r="ANH1355" i="8"/>
  <c r="AMY1355" i="8"/>
  <c r="AMY1359" i="8" s="1"/>
  <c r="AMY1365" i="8" s="1"/>
  <c r="AMS1355" i="8"/>
  <c r="AMR1355" i="8"/>
  <c r="AMI1355" i="8"/>
  <c r="AMI1359" i="8" s="1"/>
  <c r="AMI1365" i="8" s="1"/>
  <c r="AMC1355" i="8"/>
  <c r="AMB1355" i="8"/>
  <c r="ALS1355" i="8"/>
  <c r="ALS1359" i="8" s="1"/>
  <c r="ALS1365" i="8" s="1"/>
  <c r="ALM1355" i="8"/>
  <c r="ALL1355" i="8"/>
  <c r="ALC1355" i="8"/>
  <c r="ALC1359" i="8" s="1"/>
  <c r="ALC1365" i="8" s="1"/>
  <c r="AKW1355" i="8"/>
  <c r="AKV1355" i="8"/>
  <c r="AKM1355" i="8"/>
  <c r="AKM1359" i="8" s="1"/>
  <c r="AKM1365" i="8" s="1"/>
  <c r="AKG1355" i="8"/>
  <c r="AKF1355" i="8"/>
  <c r="AJW1355" i="8"/>
  <c r="AJW1359" i="8" s="1"/>
  <c r="AJW1365" i="8" s="1"/>
  <c r="AJQ1355" i="8"/>
  <c r="AJP1355" i="8"/>
  <c r="AJG1355" i="8"/>
  <c r="AJG1359" i="8" s="1"/>
  <c r="AJG1365" i="8" s="1"/>
  <c r="AJA1355" i="8"/>
  <c r="AIZ1355" i="8"/>
  <c r="AIQ1355" i="8"/>
  <c r="AIQ1359" i="8" s="1"/>
  <c r="AIQ1365" i="8" s="1"/>
  <c r="AIK1355" i="8"/>
  <c r="AIJ1355" i="8"/>
  <c r="AIA1355" i="8"/>
  <c r="AIA1359" i="8" s="1"/>
  <c r="AIA1365" i="8" s="1"/>
  <c r="AHU1355" i="8"/>
  <c r="AHT1355" i="8"/>
  <c r="AHK1355" i="8"/>
  <c r="AHK1359" i="8" s="1"/>
  <c r="AHK1365" i="8" s="1"/>
  <c r="AHE1355" i="8"/>
  <c r="AHD1355" i="8"/>
  <c r="AGU1355" i="8"/>
  <c r="AGU1359" i="8" s="1"/>
  <c r="AGU1365" i="8" s="1"/>
  <c r="AGO1355" i="8"/>
  <c r="AGN1355" i="8"/>
  <c r="AGE1355" i="8"/>
  <c r="AGE1359" i="8" s="1"/>
  <c r="AGE1365" i="8" s="1"/>
  <c r="AFY1355" i="8"/>
  <c r="AFX1355" i="8"/>
  <c r="AFO1355" i="8"/>
  <c r="AFO1359" i="8" s="1"/>
  <c r="AFO1365" i="8" s="1"/>
  <c r="AFI1355" i="8"/>
  <c r="AFH1355" i="8"/>
  <c r="AEY1355" i="8"/>
  <c r="AEY1359" i="8" s="1"/>
  <c r="AEY1365" i="8" s="1"/>
  <c r="AES1355" i="8"/>
  <c r="AER1355" i="8"/>
  <c r="AEI1355" i="8"/>
  <c r="AEI1359" i="8" s="1"/>
  <c r="AEI1365" i="8" s="1"/>
  <c r="AEC1355" i="8"/>
  <c r="AEB1355" i="8"/>
  <c r="ADS1355" i="8"/>
  <c r="ADS1359" i="8" s="1"/>
  <c r="ADS1365" i="8" s="1"/>
  <c r="ADM1355" i="8"/>
  <c r="ADL1355" i="8"/>
  <c r="ADC1355" i="8"/>
  <c r="ADC1359" i="8" s="1"/>
  <c r="ADC1365" i="8" s="1"/>
  <c r="ACW1355" i="8"/>
  <c r="ACV1355" i="8"/>
  <c r="ACM1355" i="8"/>
  <c r="ACM1359" i="8" s="1"/>
  <c r="ACM1365" i="8" s="1"/>
  <c r="ACG1355" i="8"/>
  <c r="ACF1355" i="8"/>
  <c r="ABW1355" i="8"/>
  <c r="ABW1359" i="8" s="1"/>
  <c r="ABW1365" i="8" s="1"/>
  <c r="ABQ1355" i="8"/>
  <c r="ABP1355" i="8"/>
  <c r="ABG1355" i="8"/>
  <c r="ABG1359" i="8" s="1"/>
  <c r="ABG1365" i="8" s="1"/>
  <c r="ABA1355" i="8"/>
  <c r="AAZ1355" i="8"/>
  <c r="AAQ1355" i="8"/>
  <c r="AAQ1359" i="8" s="1"/>
  <c r="AAQ1365" i="8" s="1"/>
  <c r="AAK1355" i="8"/>
  <c r="AAJ1355" i="8"/>
  <c r="AAA1355" i="8"/>
  <c r="AAA1359" i="8" s="1"/>
  <c r="AAA1365" i="8" s="1"/>
  <c r="ZU1355" i="8"/>
  <c r="ZT1355" i="8"/>
  <c r="ZK1355" i="8"/>
  <c r="ZK1359" i="8" s="1"/>
  <c r="ZK1365" i="8" s="1"/>
  <c r="ZE1355" i="8"/>
  <c r="ZD1355" i="8"/>
  <c r="YU1355" i="8"/>
  <c r="YU1359" i="8" s="1"/>
  <c r="YU1365" i="8" s="1"/>
  <c r="YO1355" i="8"/>
  <c r="YN1355" i="8"/>
  <c r="YE1355" i="8"/>
  <c r="YE1359" i="8" s="1"/>
  <c r="YE1365" i="8" s="1"/>
  <c r="XY1355" i="8"/>
  <c r="XX1355" i="8"/>
  <c r="XO1355" i="8"/>
  <c r="XO1359" i="8" s="1"/>
  <c r="XO1365" i="8" s="1"/>
  <c r="XI1355" i="8"/>
  <c r="XH1355" i="8"/>
  <c r="WY1355" i="8"/>
  <c r="WY1359" i="8" s="1"/>
  <c r="WY1365" i="8" s="1"/>
  <c r="WS1355" i="8"/>
  <c r="WR1355" i="8"/>
  <c r="WI1355" i="8"/>
  <c r="WI1359" i="8" s="1"/>
  <c r="WI1365" i="8" s="1"/>
  <c r="WC1355" i="8"/>
  <c r="WB1355" i="8"/>
  <c r="VS1355" i="8"/>
  <c r="VS1359" i="8" s="1"/>
  <c r="VS1365" i="8" s="1"/>
  <c r="VM1355" i="8"/>
  <c r="VL1355" i="8"/>
  <c r="VC1355" i="8"/>
  <c r="VC1359" i="8" s="1"/>
  <c r="VC1365" i="8" s="1"/>
  <c r="UW1355" i="8"/>
  <c r="UV1355" i="8"/>
  <c r="UM1355" i="8"/>
  <c r="UM1359" i="8" s="1"/>
  <c r="UM1365" i="8" s="1"/>
  <c r="UG1355" i="8"/>
  <c r="UF1355" i="8"/>
  <c r="TW1355" i="8"/>
  <c r="TW1359" i="8" s="1"/>
  <c r="TW1365" i="8" s="1"/>
  <c r="TQ1355" i="8"/>
  <c r="TP1355" i="8"/>
  <c r="TG1355" i="8"/>
  <c r="TG1359" i="8" s="1"/>
  <c r="TG1365" i="8" s="1"/>
  <c r="TA1355" i="8"/>
  <c r="SZ1355" i="8"/>
  <c r="SQ1355" i="8"/>
  <c r="SQ1359" i="8" s="1"/>
  <c r="SQ1365" i="8" s="1"/>
  <c r="SK1355" i="8"/>
  <c r="SJ1355" i="8"/>
  <c r="SA1355" i="8"/>
  <c r="SA1359" i="8" s="1"/>
  <c r="SA1365" i="8" s="1"/>
  <c r="RU1355" i="8"/>
  <c r="RT1355" i="8"/>
  <c r="RK1355" i="8"/>
  <c r="RK1359" i="8" s="1"/>
  <c r="RK1365" i="8" s="1"/>
  <c r="RE1355" i="8"/>
  <c r="RD1355" i="8"/>
  <c r="QU1355" i="8"/>
  <c r="QU1359" i="8" s="1"/>
  <c r="QU1365" i="8" s="1"/>
  <c r="QO1355" i="8"/>
  <c r="QN1355" i="8"/>
  <c r="QE1355" i="8"/>
  <c r="QE1359" i="8" s="1"/>
  <c r="QE1365" i="8" s="1"/>
  <c r="PY1355" i="8"/>
  <c r="PX1355" i="8"/>
  <c r="PO1355" i="8"/>
  <c r="PO1359" i="8" s="1"/>
  <c r="PO1365" i="8" s="1"/>
  <c r="PI1355" i="8"/>
  <c r="PH1355" i="8"/>
  <c r="OY1355" i="8"/>
  <c r="OY1359" i="8" s="1"/>
  <c r="OY1365" i="8" s="1"/>
  <c r="OS1355" i="8"/>
  <c r="OR1355" i="8"/>
  <c r="OI1355" i="8"/>
  <c r="OI1359" i="8" s="1"/>
  <c r="OI1365" i="8" s="1"/>
  <c r="OC1355" i="8"/>
  <c r="OB1355" i="8"/>
  <c r="NS1355" i="8"/>
  <c r="NS1359" i="8" s="1"/>
  <c r="NS1365" i="8" s="1"/>
  <c r="NM1355" i="8"/>
  <c r="NL1355" i="8"/>
  <c r="NC1355" i="8"/>
  <c r="NC1359" i="8" s="1"/>
  <c r="NC1365" i="8" s="1"/>
  <c r="MW1355" i="8"/>
  <c r="MV1355" i="8"/>
  <c r="MM1355" i="8"/>
  <c r="MM1359" i="8" s="1"/>
  <c r="MM1365" i="8" s="1"/>
  <c r="MG1355" i="8"/>
  <c r="MF1355" i="8"/>
  <c r="LW1355" i="8"/>
  <c r="LW1359" i="8" s="1"/>
  <c r="LW1365" i="8" s="1"/>
  <c r="LQ1355" i="8"/>
  <c r="LP1355" i="8"/>
  <c r="LG1355" i="8"/>
  <c r="LG1359" i="8" s="1"/>
  <c r="LG1365" i="8" s="1"/>
  <c r="LA1355" i="8"/>
  <c r="KZ1355" i="8"/>
  <c r="KQ1355" i="8"/>
  <c r="KQ1359" i="8" s="1"/>
  <c r="KQ1365" i="8" s="1"/>
  <c r="KK1355" i="8"/>
  <c r="KJ1355" i="8"/>
  <c r="KA1355" i="8"/>
  <c r="KA1359" i="8" s="1"/>
  <c r="KA1365" i="8" s="1"/>
  <c r="JU1355" i="8"/>
  <c r="JT1355" i="8"/>
  <c r="JK1355" i="8"/>
  <c r="JK1359" i="8" s="1"/>
  <c r="JK1365" i="8" s="1"/>
  <c r="JE1355" i="8"/>
  <c r="JD1355" i="8"/>
  <c r="IU1355" i="8"/>
  <c r="IU1359" i="8" s="1"/>
  <c r="IU1365" i="8" s="1"/>
  <c r="IO1355" i="8"/>
  <c r="IN1355" i="8"/>
  <c r="IE1355" i="8"/>
  <c r="IE1359" i="8" s="1"/>
  <c r="IE1365" i="8" s="1"/>
  <c r="HY1355" i="8"/>
  <c r="HX1355" i="8"/>
  <c r="HO1355" i="8"/>
  <c r="HO1359" i="8" s="1"/>
  <c r="HO1365" i="8" s="1"/>
  <c r="HI1355" i="8"/>
  <c r="HH1355" i="8"/>
  <c r="GY1355" i="8"/>
  <c r="GY1359" i="8" s="1"/>
  <c r="GY1365" i="8" s="1"/>
  <c r="GS1355" i="8"/>
  <c r="GR1355" i="8"/>
  <c r="GI1355" i="8"/>
  <c r="GI1359" i="8" s="1"/>
  <c r="GI1365" i="8" s="1"/>
  <c r="GC1355" i="8"/>
  <c r="GB1355" i="8"/>
  <c r="FS1355" i="8"/>
  <c r="FS1359" i="8" s="1"/>
  <c r="FS1365" i="8" s="1"/>
  <c r="FM1355" i="8"/>
  <c r="FL1355" i="8"/>
  <c r="FC1355" i="8"/>
  <c r="FC1359" i="8" s="1"/>
  <c r="FC1365" i="8" s="1"/>
  <c r="EW1355" i="8"/>
  <c r="EV1355" i="8"/>
  <c r="EM1355" i="8"/>
  <c r="EM1359" i="8" s="1"/>
  <c r="EM1365" i="8" s="1"/>
  <c r="EG1355" i="8"/>
  <c r="EF1355" i="8"/>
  <c r="DW1355" i="8"/>
  <c r="DW1359" i="8" s="1"/>
  <c r="DW1365" i="8" s="1"/>
  <c r="DQ1355" i="8"/>
  <c r="DP1355" i="8"/>
  <c r="DG1355" i="8"/>
  <c r="DG1359" i="8" s="1"/>
  <c r="DG1365" i="8" s="1"/>
  <c r="DA1355" i="8"/>
  <c r="CZ1355" i="8"/>
  <c r="CQ1355" i="8"/>
  <c r="CQ1359" i="8" s="1"/>
  <c r="CQ1365" i="8" s="1"/>
  <c r="CK1355" i="8"/>
  <c r="CJ1355" i="8"/>
  <c r="CA1355" i="8"/>
  <c r="CA1359" i="8" s="1"/>
  <c r="CA1365" i="8" s="1"/>
  <c r="BU1355" i="8"/>
  <c r="BT1355" i="8"/>
  <c r="BK1355" i="8"/>
  <c r="BK1359" i="8" s="1"/>
  <c r="BK1365" i="8" s="1"/>
  <c r="BE1355" i="8"/>
  <c r="BD1355" i="8"/>
  <c r="AU1355" i="8"/>
  <c r="AU1359" i="8" s="1"/>
  <c r="AU1365" i="8" s="1"/>
  <c r="AO1355" i="8"/>
  <c r="AN1355" i="8"/>
  <c r="AE1355" i="8"/>
  <c r="AE1359" i="8" s="1"/>
  <c r="AE1365" i="8" s="1"/>
  <c r="Y1355" i="8"/>
  <c r="X1355" i="8"/>
  <c r="O1355" i="8"/>
  <c r="O1359" i="8" s="1"/>
  <c r="O1365" i="8" s="1"/>
  <c r="I1355" i="8"/>
  <c r="H1355" i="8"/>
  <c r="XFD1353" i="8"/>
  <c r="XFC1353" i="8"/>
  <c r="XFB1353" i="8"/>
  <c r="XEY1353" i="8"/>
  <c r="XEY1355" i="8" s="1"/>
  <c r="XEX1353" i="8"/>
  <c r="XEN1353" i="8"/>
  <c r="XEM1353" i="8"/>
  <c r="XEL1353" i="8"/>
  <c r="XEI1353" i="8"/>
  <c r="XEI1355" i="8" s="1"/>
  <c r="XEH1353" i="8"/>
  <c r="XDX1353" i="8"/>
  <c r="XDW1353" i="8"/>
  <c r="XDV1353" i="8"/>
  <c r="XDS1353" i="8"/>
  <c r="XDS1355" i="8" s="1"/>
  <c r="XDR1353" i="8"/>
  <c r="XDH1353" i="8"/>
  <c r="XDG1353" i="8"/>
  <c r="XDF1353" i="8"/>
  <c r="XDC1353" i="8"/>
  <c r="XDC1355" i="8" s="1"/>
  <c r="XDB1353" i="8"/>
  <c r="XCR1353" i="8"/>
  <c r="XCQ1353" i="8"/>
  <c r="XCP1353" i="8"/>
  <c r="XCM1353" i="8"/>
  <c r="XCM1355" i="8" s="1"/>
  <c r="XCL1353" i="8"/>
  <c r="XCB1353" i="8"/>
  <c r="XCA1353" i="8"/>
  <c r="XBZ1353" i="8"/>
  <c r="XBW1353" i="8"/>
  <c r="XBW1355" i="8" s="1"/>
  <c r="XBV1353" i="8"/>
  <c r="XBL1353" i="8"/>
  <c r="XBK1353" i="8"/>
  <c r="XBJ1353" i="8"/>
  <c r="XBG1353" i="8"/>
  <c r="XBG1355" i="8" s="1"/>
  <c r="XBF1353" i="8"/>
  <c r="XAV1353" i="8"/>
  <c r="XAU1353" i="8"/>
  <c r="XAT1353" i="8"/>
  <c r="XAQ1353" i="8"/>
  <c r="XAQ1355" i="8" s="1"/>
  <c r="XAP1353" i="8"/>
  <c r="XAF1353" i="8"/>
  <c r="XAE1353" i="8"/>
  <c r="XAD1353" i="8"/>
  <c r="XAA1353" i="8"/>
  <c r="XAA1355" i="8" s="1"/>
  <c r="WZZ1353" i="8"/>
  <c r="WZP1353" i="8"/>
  <c r="WZO1353" i="8"/>
  <c r="WZN1353" i="8"/>
  <c r="WZK1353" i="8"/>
  <c r="WZK1355" i="8" s="1"/>
  <c r="WZJ1353" i="8"/>
  <c r="WYZ1353" i="8"/>
  <c r="WYY1353" i="8"/>
  <c r="WYX1353" i="8"/>
  <c r="WYU1353" i="8"/>
  <c r="WYU1355" i="8" s="1"/>
  <c r="WYT1353" i="8"/>
  <c r="WYJ1353" i="8"/>
  <c r="WYI1353" i="8"/>
  <c r="WYH1353" i="8"/>
  <c r="WYE1353" i="8"/>
  <c r="WYE1355" i="8" s="1"/>
  <c r="WYD1353" i="8"/>
  <c r="WXT1353" i="8"/>
  <c r="WXS1353" i="8"/>
  <c r="WXR1353" i="8"/>
  <c r="WXO1353" i="8"/>
  <c r="WXO1355" i="8" s="1"/>
  <c r="WXN1353" i="8"/>
  <c r="WXD1353" i="8"/>
  <c r="WXC1353" i="8"/>
  <c r="WXB1353" i="8"/>
  <c r="WWY1353" i="8"/>
  <c r="WWY1355" i="8" s="1"/>
  <c r="WWX1353" i="8"/>
  <c r="WWN1353" i="8"/>
  <c r="WWM1353" i="8"/>
  <c r="WWL1353" i="8"/>
  <c r="WWI1353" i="8"/>
  <c r="WWI1355" i="8" s="1"/>
  <c r="WWH1353" i="8"/>
  <c r="WVX1353" i="8"/>
  <c r="WVW1353" i="8"/>
  <c r="WVV1353" i="8"/>
  <c r="WVS1353" i="8"/>
  <c r="WVS1355" i="8" s="1"/>
  <c r="WVR1353" i="8"/>
  <c r="WVH1353" i="8"/>
  <c r="WVG1353" i="8"/>
  <c r="WVF1353" i="8"/>
  <c r="WVC1353" i="8"/>
  <c r="WVC1355" i="8" s="1"/>
  <c r="WVB1353" i="8"/>
  <c r="WUR1353" i="8"/>
  <c r="WUQ1353" i="8"/>
  <c r="WUP1353" i="8"/>
  <c r="WUM1353" i="8"/>
  <c r="WUM1355" i="8" s="1"/>
  <c r="WUL1353" i="8"/>
  <c r="WUB1353" i="8"/>
  <c r="WUA1353" i="8"/>
  <c r="WTZ1353" i="8"/>
  <c r="WTW1353" i="8"/>
  <c r="WTW1355" i="8" s="1"/>
  <c r="WTV1353" i="8"/>
  <c r="WTL1353" i="8"/>
  <c r="WTK1353" i="8"/>
  <c r="WTJ1353" i="8"/>
  <c r="WTG1353" i="8"/>
  <c r="WTG1355" i="8" s="1"/>
  <c r="WTF1353" i="8"/>
  <c r="WSV1353" i="8"/>
  <c r="WSU1353" i="8"/>
  <c r="WST1353" i="8"/>
  <c r="WSQ1353" i="8"/>
  <c r="WSQ1355" i="8" s="1"/>
  <c r="WSP1353" i="8"/>
  <c r="WSF1353" i="8"/>
  <c r="WSE1353" i="8"/>
  <c r="WSD1353" i="8"/>
  <c r="WSA1353" i="8"/>
  <c r="WSA1355" i="8" s="1"/>
  <c r="WRZ1353" i="8"/>
  <c r="WRP1353" i="8"/>
  <c r="WRO1353" i="8"/>
  <c r="WRN1353" i="8"/>
  <c r="WRK1353" i="8"/>
  <c r="WRK1355" i="8" s="1"/>
  <c r="WRJ1353" i="8"/>
  <c r="WQZ1353" i="8"/>
  <c r="WQY1353" i="8"/>
  <c r="WQX1353" i="8"/>
  <c r="WQU1353" i="8"/>
  <c r="WQU1355" i="8" s="1"/>
  <c r="WQT1353" i="8"/>
  <c r="WQJ1353" i="8"/>
  <c r="WQI1353" i="8"/>
  <c r="WQH1353" i="8"/>
  <c r="WQE1353" i="8"/>
  <c r="WQE1355" i="8" s="1"/>
  <c r="WQD1353" i="8"/>
  <c r="WPT1353" i="8"/>
  <c r="WPS1353" i="8"/>
  <c r="WPR1353" i="8"/>
  <c r="WPO1353" i="8"/>
  <c r="WPO1355" i="8" s="1"/>
  <c r="WPN1353" i="8"/>
  <c r="WPD1353" i="8"/>
  <c r="WPC1353" i="8"/>
  <c r="WPB1353" i="8"/>
  <c r="WOY1353" i="8"/>
  <c r="WOY1355" i="8" s="1"/>
  <c r="WOX1353" i="8"/>
  <c r="WON1353" i="8"/>
  <c r="WOM1353" i="8"/>
  <c r="WOL1353" i="8"/>
  <c r="WOI1353" i="8"/>
  <c r="WOI1355" i="8" s="1"/>
  <c r="WOH1353" i="8"/>
  <c r="WNX1353" i="8"/>
  <c r="WNW1353" i="8"/>
  <c r="WNV1353" i="8"/>
  <c r="WNS1353" i="8"/>
  <c r="WNS1355" i="8" s="1"/>
  <c r="WNR1353" i="8"/>
  <c r="WNH1353" i="8"/>
  <c r="WNG1353" i="8"/>
  <c r="WNF1353" i="8"/>
  <c r="WNC1353" i="8"/>
  <c r="WNC1355" i="8" s="1"/>
  <c r="WNB1353" i="8"/>
  <c r="WMR1353" i="8"/>
  <c r="WMQ1353" i="8"/>
  <c r="WMP1353" i="8"/>
  <c r="WMM1353" i="8"/>
  <c r="WMM1355" i="8" s="1"/>
  <c r="WML1353" i="8"/>
  <c r="WMB1353" i="8"/>
  <c r="WMA1353" i="8"/>
  <c r="WLZ1353" i="8"/>
  <c r="WLW1353" i="8"/>
  <c r="WLW1355" i="8" s="1"/>
  <c r="WLV1353" i="8"/>
  <c r="WLL1353" i="8"/>
  <c r="WLK1353" i="8"/>
  <c r="WLJ1353" i="8"/>
  <c r="WLG1353" i="8"/>
  <c r="WLG1355" i="8" s="1"/>
  <c r="WLF1353" i="8"/>
  <c r="WKV1353" i="8"/>
  <c r="WKU1353" i="8"/>
  <c r="WKT1353" i="8"/>
  <c r="WKQ1353" i="8"/>
  <c r="WKQ1355" i="8" s="1"/>
  <c r="WKP1353" i="8"/>
  <c r="WKF1353" i="8"/>
  <c r="WKE1353" i="8"/>
  <c r="WKD1353" i="8"/>
  <c r="WKA1353" i="8"/>
  <c r="WKA1355" i="8" s="1"/>
  <c r="WJZ1353" i="8"/>
  <c r="WJP1353" i="8"/>
  <c r="WJO1353" i="8"/>
  <c r="WJN1353" i="8"/>
  <c r="WJK1353" i="8"/>
  <c r="WJK1355" i="8" s="1"/>
  <c r="WJJ1353" i="8"/>
  <c r="WIZ1353" i="8"/>
  <c r="WIY1353" i="8"/>
  <c r="WIX1353" i="8"/>
  <c r="WIU1353" i="8"/>
  <c r="WIU1355" i="8" s="1"/>
  <c r="WIT1353" i="8"/>
  <c r="WIJ1353" i="8"/>
  <c r="WII1353" i="8"/>
  <c r="WIH1353" i="8"/>
  <c r="WIE1353" i="8"/>
  <c r="WIE1355" i="8" s="1"/>
  <c r="WID1353" i="8"/>
  <c r="WHT1353" i="8"/>
  <c r="WHS1353" i="8"/>
  <c r="WHR1353" i="8"/>
  <c r="WHO1353" i="8"/>
  <c r="WHO1355" i="8" s="1"/>
  <c r="WHN1353" i="8"/>
  <c r="WHD1353" i="8"/>
  <c r="WHC1353" i="8"/>
  <c r="WHB1353" i="8"/>
  <c r="WGY1353" i="8"/>
  <c r="WGY1355" i="8" s="1"/>
  <c r="WGX1353" i="8"/>
  <c r="WGN1353" i="8"/>
  <c r="WGM1353" i="8"/>
  <c r="WGL1353" i="8"/>
  <c r="WGI1353" i="8"/>
  <c r="WGI1355" i="8" s="1"/>
  <c r="WGH1353" i="8"/>
  <c r="WFX1353" i="8"/>
  <c r="WFW1353" i="8"/>
  <c r="WFV1353" i="8"/>
  <c r="WFS1353" i="8"/>
  <c r="WFS1355" i="8" s="1"/>
  <c r="WFR1353" i="8"/>
  <c r="WFH1353" i="8"/>
  <c r="WFG1353" i="8"/>
  <c r="WFF1353" i="8"/>
  <c r="WFC1353" i="8"/>
  <c r="WFC1355" i="8" s="1"/>
  <c r="WFB1353" i="8"/>
  <c r="WER1353" i="8"/>
  <c r="WEQ1353" i="8"/>
  <c r="WEP1353" i="8"/>
  <c r="WEM1353" i="8"/>
  <c r="WEM1355" i="8" s="1"/>
  <c r="WEL1353" i="8"/>
  <c r="WEB1353" i="8"/>
  <c r="WEA1353" i="8"/>
  <c r="WDZ1353" i="8"/>
  <c r="WDW1353" i="8"/>
  <c r="WDW1355" i="8" s="1"/>
  <c r="WDV1353" i="8"/>
  <c r="WDL1353" i="8"/>
  <c r="WDK1353" i="8"/>
  <c r="WDJ1353" i="8"/>
  <c r="WDG1353" i="8"/>
  <c r="WDG1355" i="8" s="1"/>
  <c r="WDF1353" i="8"/>
  <c r="WCV1353" i="8"/>
  <c r="WCU1353" i="8"/>
  <c r="WCT1353" i="8"/>
  <c r="WCQ1353" i="8"/>
  <c r="WCQ1355" i="8" s="1"/>
  <c r="WCP1353" i="8"/>
  <c r="WCF1353" i="8"/>
  <c r="WCE1353" i="8"/>
  <c r="WCD1353" i="8"/>
  <c r="WCA1353" i="8"/>
  <c r="WCA1355" i="8" s="1"/>
  <c r="WBZ1353" i="8"/>
  <c r="WBP1353" i="8"/>
  <c r="WBO1353" i="8"/>
  <c r="WBN1353" i="8"/>
  <c r="WBK1353" i="8"/>
  <c r="WBK1355" i="8" s="1"/>
  <c r="WBJ1353" i="8"/>
  <c r="WAZ1353" i="8"/>
  <c r="WAY1353" i="8"/>
  <c r="WAX1353" i="8"/>
  <c r="WAU1353" i="8"/>
  <c r="WAU1355" i="8" s="1"/>
  <c r="WAT1353" i="8"/>
  <c r="WAJ1353" i="8"/>
  <c r="WAI1353" i="8"/>
  <c r="WAH1353" i="8"/>
  <c r="WAE1353" i="8"/>
  <c r="WAE1355" i="8" s="1"/>
  <c r="WAD1353" i="8"/>
  <c r="VZT1353" i="8"/>
  <c r="VZS1353" i="8"/>
  <c r="VZR1353" i="8"/>
  <c r="VZO1353" i="8"/>
  <c r="VZO1355" i="8" s="1"/>
  <c r="VZN1353" i="8"/>
  <c r="VZD1353" i="8"/>
  <c r="VZC1353" i="8"/>
  <c r="VZB1353" i="8"/>
  <c r="VYY1353" i="8"/>
  <c r="VYY1355" i="8" s="1"/>
  <c r="VYX1353" i="8"/>
  <c r="VYN1353" i="8"/>
  <c r="VYM1353" i="8"/>
  <c r="VYL1353" i="8"/>
  <c r="VYI1353" i="8"/>
  <c r="VYI1355" i="8" s="1"/>
  <c r="VYH1353" i="8"/>
  <c r="VXX1353" i="8"/>
  <c r="VXW1353" i="8"/>
  <c r="VXV1353" i="8"/>
  <c r="VXS1353" i="8"/>
  <c r="VXS1355" i="8" s="1"/>
  <c r="VXR1353" i="8"/>
  <c r="VXH1353" i="8"/>
  <c r="VXG1353" i="8"/>
  <c r="VXF1353" i="8"/>
  <c r="VXC1353" i="8"/>
  <c r="VXC1355" i="8" s="1"/>
  <c r="VXB1353" i="8"/>
  <c r="VWR1353" i="8"/>
  <c r="VWQ1353" i="8"/>
  <c r="VWP1353" i="8"/>
  <c r="VWM1353" i="8"/>
  <c r="VWM1355" i="8" s="1"/>
  <c r="VWL1353" i="8"/>
  <c r="VWB1353" i="8"/>
  <c r="VWA1353" i="8"/>
  <c r="VVZ1353" i="8"/>
  <c r="VVW1353" i="8"/>
  <c r="VVW1355" i="8" s="1"/>
  <c r="VVV1353" i="8"/>
  <c r="VVL1353" i="8"/>
  <c r="VVK1353" i="8"/>
  <c r="VVJ1353" i="8"/>
  <c r="VVG1353" i="8"/>
  <c r="VVG1355" i="8" s="1"/>
  <c r="VVF1353" i="8"/>
  <c r="VUV1353" i="8"/>
  <c r="VUU1353" i="8"/>
  <c r="VUT1353" i="8"/>
  <c r="VUQ1353" i="8"/>
  <c r="VUQ1355" i="8" s="1"/>
  <c r="VUP1353" i="8"/>
  <c r="VUF1353" i="8"/>
  <c r="VUE1353" i="8"/>
  <c r="VUD1353" i="8"/>
  <c r="VUA1353" i="8"/>
  <c r="VUA1355" i="8" s="1"/>
  <c r="VTZ1353" i="8"/>
  <c r="VTP1353" i="8"/>
  <c r="VTO1353" i="8"/>
  <c r="VTN1353" i="8"/>
  <c r="VTK1353" i="8"/>
  <c r="VTK1355" i="8" s="1"/>
  <c r="VTJ1353" i="8"/>
  <c r="VSZ1353" i="8"/>
  <c r="VSY1353" i="8"/>
  <c r="VSX1353" i="8"/>
  <c r="VSU1353" i="8"/>
  <c r="VSU1355" i="8" s="1"/>
  <c r="VST1353" i="8"/>
  <c r="VSJ1353" i="8"/>
  <c r="VSI1353" i="8"/>
  <c r="VSH1353" i="8"/>
  <c r="VSE1353" i="8"/>
  <c r="VSE1355" i="8" s="1"/>
  <c r="VSD1353" i="8"/>
  <c r="VRT1353" i="8"/>
  <c r="VRS1353" i="8"/>
  <c r="VRR1353" i="8"/>
  <c r="VRO1353" i="8"/>
  <c r="VRO1355" i="8" s="1"/>
  <c r="VRN1353" i="8"/>
  <c r="VRD1353" i="8"/>
  <c r="VRC1353" i="8"/>
  <c r="VRB1353" i="8"/>
  <c r="VQY1353" i="8"/>
  <c r="VQY1355" i="8" s="1"/>
  <c r="VQX1353" i="8"/>
  <c r="VQN1353" i="8"/>
  <c r="VQM1353" i="8"/>
  <c r="VQL1353" i="8"/>
  <c r="VQI1353" i="8"/>
  <c r="VQI1355" i="8" s="1"/>
  <c r="VQH1353" i="8"/>
  <c r="VPX1353" i="8"/>
  <c r="VPW1353" i="8"/>
  <c r="VPV1353" i="8"/>
  <c r="VPS1353" i="8"/>
  <c r="VPS1355" i="8" s="1"/>
  <c r="VPR1353" i="8"/>
  <c r="VPH1353" i="8"/>
  <c r="VPG1353" i="8"/>
  <c r="VPF1353" i="8"/>
  <c r="VPC1353" i="8"/>
  <c r="VPC1355" i="8" s="1"/>
  <c r="VPB1353" i="8"/>
  <c r="VOR1353" i="8"/>
  <c r="VOQ1353" i="8"/>
  <c r="VOP1353" i="8"/>
  <c r="VOM1353" i="8"/>
  <c r="VOM1355" i="8" s="1"/>
  <c r="VOL1353" i="8"/>
  <c r="VOB1353" i="8"/>
  <c r="VOA1353" i="8"/>
  <c r="VNZ1353" i="8"/>
  <c r="VNW1353" i="8"/>
  <c r="VNW1355" i="8" s="1"/>
  <c r="VNV1353" i="8"/>
  <c r="VNL1353" i="8"/>
  <c r="VNK1353" i="8"/>
  <c r="VNJ1353" i="8"/>
  <c r="VNG1353" i="8"/>
  <c r="VNG1355" i="8" s="1"/>
  <c r="VNF1353" i="8"/>
  <c r="VMV1353" i="8"/>
  <c r="VMU1353" i="8"/>
  <c r="VMT1353" i="8"/>
  <c r="VMQ1353" i="8"/>
  <c r="VMQ1355" i="8" s="1"/>
  <c r="VMP1353" i="8"/>
  <c r="VMF1353" i="8"/>
  <c r="VME1353" i="8"/>
  <c r="VMD1353" i="8"/>
  <c r="VMA1353" i="8"/>
  <c r="VMA1355" i="8" s="1"/>
  <c r="VLZ1353" i="8"/>
  <c r="VLP1353" i="8"/>
  <c r="VLO1353" i="8"/>
  <c r="VLN1353" i="8"/>
  <c r="VLK1353" i="8"/>
  <c r="VLK1355" i="8" s="1"/>
  <c r="VLJ1353" i="8"/>
  <c r="VKZ1353" i="8"/>
  <c r="VKY1353" i="8"/>
  <c r="VKX1353" i="8"/>
  <c r="VKU1353" i="8"/>
  <c r="VKU1355" i="8" s="1"/>
  <c r="VKT1353" i="8"/>
  <c r="VKJ1353" i="8"/>
  <c r="VKI1353" i="8"/>
  <c r="VKH1353" i="8"/>
  <c r="VKE1353" i="8"/>
  <c r="VKE1355" i="8" s="1"/>
  <c r="VKD1353" i="8"/>
  <c r="VJT1353" i="8"/>
  <c r="VJS1353" i="8"/>
  <c r="VJR1353" i="8"/>
  <c r="VJO1353" i="8"/>
  <c r="VJO1355" i="8" s="1"/>
  <c r="VJN1353" i="8"/>
  <c r="VJD1353" i="8"/>
  <c r="VJC1353" i="8"/>
  <c r="VJB1353" i="8"/>
  <c r="VIY1353" i="8"/>
  <c r="VIY1355" i="8" s="1"/>
  <c r="VIX1353" i="8"/>
  <c r="VIN1353" i="8"/>
  <c r="VIM1353" i="8"/>
  <c r="VIL1353" i="8"/>
  <c r="VII1353" i="8"/>
  <c r="VII1355" i="8" s="1"/>
  <c r="VIH1353" i="8"/>
  <c r="VHX1353" i="8"/>
  <c r="VHW1353" i="8"/>
  <c r="VHV1353" i="8"/>
  <c r="VHS1353" i="8"/>
  <c r="VHS1355" i="8" s="1"/>
  <c r="VHR1353" i="8"/>
  <c r="VHH1353" i="8"/>
  <c r="VHG1353" i="8"/>
  <c r="VHF1353" i="8"/>
  <c r="VHC1353" i="8"/>
  <c r="VHC1355" i="8" s="1"/>
  <c r="VHB1353" i="8"/>
  <c r="VGR1353" i="8"/>
  <c r="VGQ1353" i="8"/>
  <c r="VGP1353" i="8"/>
  <c r="VGM1353" i="8"/>
  <c r="VGM1355" i="8" s="1"/>
  <c r="VGL1353" i="8"/>
  <c r="VGB1353" i="8"/>
  <c r="VGA1353" i="8"/>
  <c r="VFZ1353" i="8"/>
  <c r="VFW1353" i="8"/>
  <c r="VFW1355" i="8" s="1"/>
  <c r="VFV1353" i="8"/>
  <c r="VFL1353" i="8"/>
  <c r="VFK1353" i="8"/>
  <c r="VFJ1353" i="8"/>
  <c r="VFG1353" i="8"/>
  <c r="VFG1355" i="8" s="1"/>
  <c r="VFF1353" i="8"/>
  <c r="VEV1353" i="8"/>
  <c r="VEU1353" i="8"/>
  <c r="VET1353" i="8"/>
  <c r="VEQ1353" i="8"/>
  <c r="VEQ1355" i="8" s="1"/>
  <c r="VEP1353" i="8"/>
  <c r="VEF1353" i="8"/>
  <c r="VEE1353" i="8"/>
  <c r="VED1353" i="8"/>
  <c r="VEA1353" i="8"/>
  <c r="VEA1355" i="8" s="1"/>
  <c r="VDZ1353" i="8"/>
  <c r="VDP1353" i="8"/>
  <c r="VDO1353" i="8"/>
  <c r="VDN1353" i="8"/>
  <c r="VDK1353" i="8"/>
  <c r="VDK1355" i="8" s="1"/>
  <c r="VDJ1353" i="8"/>
  <c r="VCZ1353" i="8"/>
  <c r="VCY1353" i="8"/>
  <c r="VCX1353" i="8"/>
  <c r="VCU1353" i="8"/>
  <c r="VCU1355" i="8" s="1"/>
  <c r="VCT1353" i="8"/>
  <c r="VCJ1353" i="8"/>
  <c r="VCI1353" i="8"/>
  <c r="VCH1353" i="8"/>
  <c r="VCE1353" i="8"/>
  <c r="VCE1355" i="8" s="1"/>
  <c r="VCD1353" i="8"/>
  <c r="VBT1353" i="8"/>
  <c r="VBS1353" i="8"/>
  <c r="VBR1353" i="8"/>
  <c r="VBO1353" i="8"/>
  <c r="VBO1355" i="8" s="1"/>
  <c r="VBN1353" i="8"/>
  <c r="VBD1353" i="8"/>
  <c r="VBC1353" i="8"/>
  <c r="VBB1353" i="8"/>
  <c r="VAY1353" i="8"/>
  <c r="VAY1355" i="8" s="1"/>
  <c r="VAX1353" i="8"/>
  <c r="VAN1353" i="8"/>
  <c r="VAM1353" i="8"/>
  <c r="VAL1353" i="8"/>
  <c r="VAI1353" i="8"/>
  <c r="VAI1355" i="8" s="1"/>
  <c r="VAH1353" i="8"/>
  <c r="UZX1353" i="8"/>
  <c r="UZW1353" i="8"/>
  <c r="UZV1353" i="8"/>
  <c r="UZS1353" i="8"/>
  <c r="UZS1355" i="8" s="1"/>
  <c r="UZR1353" i="8"/>
  <c r="UZH1353" i="8"/>
  <c r="UZG1353" i="8"/>
  <c r="UZF1353" i="8"/>
  <c r="UZC1353" i="8"/>
  <c r="UZC1355" i="8" s="1"/>
  <c r="UZB1353" i="8"/>
  <c r="UYR1353" i="8"/>
  <c r="UYQ1353" i="8"/>
  <c r="UYP1353" i="8"/>
  <c r="UYM1353" i="8"/>
  <c r="UYM1355" i="8" s="1"/>
  <c r="UYL1353" i="8"/>
  <c r="UYB1353" i="8"/>
  <c r="UYA1353" i="8"/>
  <c r="UXZ1353" i="8"/>
  <c r="UXW1353" i="8"/>
  <c r="UXW1355" i="8" s="1"/>
  <c r="UXV1353" i="8"/>
  <c r="UXL1353" i="8"/>
  <c r="UXK1353" i="8"/>
  <c r="UXJ1353" i="8"/>
  <c r="UXG1353" i="8"/>
  <c r="UXG1355" i="8" s="1"/>
  <c r="UXF1353" i="8"/>
  <c r="UWV1353" i="8"/>
  <c r="UWU1353" i="8"/>
  <c r="UWT1353" i="8"/>
  <c r="UWQ1353" i="8"/>
  <c r="UWQ1355" i="8" s="1"/>
  <c r="UWP1353" i="8"/>
  <c r="UWF1353" i="8"/>
  <c r="UWE1353" i="8"/>
  <c r="UWD1353" i="8"/>
  <c r="UWA1353" i="8"/>
  <c r="UWA1355" i="8" s="1"/>
  <c r="UVZ1353" i="8"/>
  <c r="UVP1353" i="8"/>
  <c r="UVO1353" i="8"/>
  <c r="UVN1353" i="8"/>
  <c r="UVK1353" i="8"/>
  <c r="UVK1355" i="8" s="1"/>
  <c r="UVJ1353" i="8"/>
  <c r="UUZ1353" i="8"/>
  <c r="UUY1353" i="8"/>
  <c r="UUX1353" i="8"/>
  <c r="UUU1353" i="8"/>
  <c r="UUU1355" i="8" s="1"/>
  <c r="UUT1353" i="8"/>
  <c r="UUJ1353" i="8"/>
  <c r="UUI1353" i="8"/>
  <c r="UUH1353" i="8"/>
  <c r="UUE1353" i="8"/>
  <c r="UUE1355" i="8" s="1"/>
  <c r="UUD1353" i="8"/>
  <c r="UTT1353" i="8"/>
  <c r="UTS1353" i="8"/>
  <c r="UTR1353" i="8"/>
  <c r="UTO1353" i="8"/>
  <c r="UTO1355" i="8" s="1"/>
  <c r="UTN1353" i="8"/>
  <c r="UTD1353" i="8"/>
  <c r="UTC1353" i="8"/>
  <c r="UTB1353" i="8"/>
  <c r="USY1353" i="8"/>
  <c r="USY1355" i="8" s="1"/>
  <c r="USX1353" i="8"/>
  <c r="USN1353" i="8"/>
  <c r="USM1353" i="8"/>
  <c r="USL1353" i="8"/>
  <c r="USI1353" i="8"/>
  <c r="USI1355" i="8" s="1"/>
  <c r="USH1353" i="8"/>
  <c r="URX1353" i="8"/>
  <c r="URW1353" i="8"/>
  <c r="URV1353" i="8"/>
  <c r="URS1353" i="8"/>
  <c r="URS1355" i="8" s="1"/>
  <c r="URR1353" i="8"/>
  <c r="URH1353" i="8"/>
  <c r="URG1353" i="8"/>
  <c r="URF1353" i="8"/>
  <c r="URC1353" i="8"/>
  <c r="URC1355" i="8" s="1"/>
  <c r="URB1353" i="8"/>
  <c r="UQR1353" i="8"/>
  <c r="UQQ1353" i="8"/>
  <c r="UQP1353" i="8"/>
  <c r="UQM1353" i="8"/>
  <c r="UQM1355" i="8" s="1"/>
  <c r="UQL1353" i="8"/>
  <c r="UQB1353" i="8"/>
  <c r="UQA1353" i="8"/>
  <c r="UPZ1353" i="8"/>
  <c r="UPW1353" i="8"/>
  <c r="UPW1355" i="8" s="1"/>
  <c r="UPV1353" i="8"/>
  <c r="UPL1353" i="8"/>
  <c r="UPK1353" i="8"/>
  <c r="UPJ1353" i="8"/>
  <c r="UPG1353" i="8"/>
  <c r="UPG1355" i="8" s="1"/>
  <c r="UPF1353" i="8"/>
  <c r="UOV1353" i="8"/>
  <c r="UOU1353" i="8"/>
  <c r="UOT1353" i="8"/>
  <c r="UOQ1353" i="8"/>
  <c r="UOQ1355" i="8" s="1"/>
  <c r="UOP1353" i="8"/>
  <c r="UOF1353" i="8"/>
  <c r="UOE1353" i="8"/>
  <c r="UOD1353" i="8"/>
  <c r="UOA1353" i="8"/>
  <c r="UOA1355" i="8" s="1"/>
  <c r="UNZ1353" i="8"/>
  <c r="UNP1353" i="8"/>
  <c r="UNO1353" i="8"/>
  <c r="UNN1353" i="8"/>
  <c r="UNK1353" i="8"/>
  <c r="UNK1355" i="8" s="1"/>
  <c r="UNJ1353" i="8"/>
  <c r="UMZ1353" i="8"/>
  <c r="UMY1353" i="8"/>
  <c r="UMX1353" i="8"/>
  <c r="UMU1353" i="8"/>
  <c r="UMU1355" i="8" s="1"/>
  <c r="UMT1353" i="8"/>
  <c r="UMJ1353" i="8"/>
  <c r="UMI1353" i="8"/>
  <c r="UMH1353" i="8"/>
  <c r="UME1353" i="8"/>
  <c r="UME1355" i="8" s="1"/>
  <c r="UMD1353" i="8"/>
  <c r="ULT1353" i="8"/>
  <c r="ULS1353" i="8"/>
  <c r="ULR1353" i="8"/>
  <c r="ULO1353" i="8"/>
  <c r="ULO1355" i="8" s="1"/>
  <c r="ULN1353" i="8"/>
  <c r="ULD1353" i="8"/>
  <c r="ULC1353" i="8"/>
  <c r="ULB1353" i="8"/>
  <c r="UKY1353" i="8"/>
  <c r="UKY1355" i="8" s="1"/>
  <c r="UKX1353" i="8"/>
  <c r="UKN1353" i="8"/>
  <c r="UKM1353" i="8"/>
  <c r="UKL1353" i="8"/>
  <c r="UKI1353" i="8"/>
  <c r="UKI1355" i="8" s="1"/>
  <c r="UKH1353" i="8"/>
  <c r="UJX1353" i="8"/>
  <c r="UJW1353" i="8"/>
  <c r="UJV1353" i="8"/>
  <c r="UJS1353" i="8"/>
  <c r="UJS1355" i="8" s="1"/>
  <c r="UJR1353" i="8"/>
  <c r="UJH1353" i="8"/>
  <c r="UJG1353" i="8"/>
  <c r="UJF1353" i="8"/>
  <c r="UJC1353" i="8"/>
  <c r="UJC1355" i="8" s="1"/>
  <c r="UJB1353" i="8"/>
  <c r="UIR1353" i="8"/>
  <c r="UIQ1353" i="8"/>
  <c r="UIP1353" i="8"/>
  <c r="UIM1353" i="8"/>
  <c r="UIM1355" i="8" s="1"/>
  <c r="UIL1353" i="8"/>
  <c r="UIB1353" i="8"/>
  <c r="UIA1353" i="8"/>
  <c r="UHZ1353" i="8"/>
  <c r="UHW1353" i="8"/>
  <c r="UHW1355" i="8" s="1"/>
  <c r="UHV1353" i="8"/>
  <c r="UHL1353" i="8"/>
  <c r="UHK1353" i="8"/>
  <c r="UHJ1353" i="8"/>
  <c r="UHG1353" i="8"/>
  <c r="UHG1355" i="8" s="1"/>
  <c r="UHF1353" i="8"/>
  <c r="UGV1353" i="8"/>
  <c r="UGU1353" i="8"/>
  <c r="UGT1353" i="8"/>
  <c r="UGQ1353" i="8"/>
  <c r="UGQ1355" i="8" s="1"/>
  <c r="UGP1353" i="8"/>
  <c r="UGF1353" i="8"/>
  <c r="UGE1353" i="8"/>
  <c r="UGD1353" i="8"/>
  <c r="UGA1353" i="8"/>
  <c r="UGA1355" i="8" s="1"/>
  <c r="UFZ1353" i="8"/>
  <c r="UFP1353" i="8"/>
  <c r="UFO1353" i="8"/>
  <c r="UFN1353" i="8"/>
  <c r="UFK1353" i="8"/>
  <c r="UFK1355" i="8" s="1"/>
  <c r="UFJ1353" i="8"/>
  <c r="UEZ1353" i="8"/>
  <c r="UEY1353" i="8"/>
  <c r="UEX1353" i="8"/>
  <c r="UEU1353" i="8"/>
  <c r="UEU1355" i="8" s="1"/>
  <c r="UET1353" i="8"/>
  <c r="UEJ1353" i="8"/>
  <c r="UEI1353" i="8"/>
  <c r="UEH1353" i="8"/>
  <c r="UEE1353" i="8"/>
  <c r="UEE1355" i="8" s="1"/>
  <c r="UED1353" i="8"/>
  <c r="UDT1353" i="8"/>
  <c r="UDS1353" i="8"/>
  <c r="UDR1353" i="8"/>
  <c r="UDO1353" i="8"/>
  <c r="UDO1355" i="8" s="1"/>
  <c r="UDN1353" i="8"/>
  <c r="UDD1353" i="8"/>
  <c r="UDC1353" i="8"/>
  <c r="UDB1353" i="8"/>
  <c r="UCY1353" i="8"/>
  <c r="UCY1355" i="8" s="1"/>
  <c r="UCX1353" i="8"/>
  <c r="UCN1353" i="8"/>
  <c r="UCM1353" i="8"/>
  <c r="UCL1353" i="8"/>
  <c r="UCI1353" i="8"/>
  <c r="UCI1355" i="8" s="1"/>
  <c r="UCH1353" i="8"/>
  <c r="UBX1353" i="8"/>
  <c r="UBW1353" i="8"/>
  <c r="UBV1353" i="8"/>
  <c r="UBS1353" i="8"/>
  <c r="UBS1355" i="8" s="1"/>
  <c r="UBR1353" i="8"/>
  <c r="UBH1353" i="8"/>
  <c r="UBG1353" i="8"/>
  <c r="UBF1353" i="8"/>
  <c r="UBC1353" i="8"/>
  <c r="UBC1355" i="8" s="1"/>
  <c r="UBB1353" i="8"/>
  <c r="UAR1353" i="8"/>
  <c r="UAQ1353" i="8"/>
  <c r="UAP1353" i="8"/>
  <c r="UAM1353" i="8"/>
  <c r="UAM1355" i="8" s="1"/>
  <c r="UAL1353" i="8"/>
  <c r="UAB1353" i="8"/>
  <c r="UAA1353" i="8"/>
  <c r="TZZ1353" i="8"/>
  <c r="TZW1353" i="8"/>
  <c r="TZW1355" i="8" s="1"/>
  <c r="TZV1353" i="8"/>
  <c r="TZL1353" i="8"/>
  <c r="TZK1353" i="8"/>
  <c r="TZJ1353" i="8"/>
  <c r="TZG1353" i="8"/>
  <c r="TZG1355" i="8" s="1"/>
  <c r="TZF1353" i="8"/>
  <c r="TYV1353" i="8"/>
  <c r="TYU1353" i="8"/>
  <c r="TYT1353" i="8"/>
  <c r="TYQ1353" i="8"/>
  <c r="TYQ1355" i="8" s="1"/>
  <c r="TYP1353" i="8"/>
  <c r="TYF1353" i="8"/>
  <c r="TYE1353" i="8"/>
  <c r="TYD1353" i="8"/>
  <c r="TYA1353" i="8"/>
  <c r="TYA1355" i="8" s="1"/>
  <c r="TXZ1353" i="8"/>
  <c r="TXP1353" i="8"/>
  <c r="TXO1353" i="8"/>
  <c r="TXN1353" i="8"/>
  <c r="TXK1353" i="8"/>
  <c r="TXK1355" i="8" s="1"/>
  <c r="TXJ1353" i="8"/>
  <c r="TWZ1353" i="8"/>
  <c r="TWY1353" i="8"/>
  <c r="TWX1353" i="8"/>
  <c r="TWU1353" i="8"/>
  <c r="TWU1355" i="8" s="1"/>
  <c r="TWT1353" i="8"/>
  <c r="TWJ1353" i="8"/>
  <c r="TWI1353" i="8"/>
  <c r="TWH1353" i="8"/>
  <c r="TWE1353" i="8"/>
  <c r="TWE1355" i="8" s="1"/>
  <c r="TWD1353" i="8"/>
  <c r="TVT1353" i="8"/>
  <c r="TVS1353" i="8"/>
  <c r="TVR1353" i="8"/>
  <c r="TVO1353" i="8"/>
  <c r="TVO1355" i="8" s="1"/>
  <c r="TVN1353" i="8"/>
  <c r="TVD1353" i="8"/>
  <c r="TVC1353" i="8"/>
  <c r="TVB1353" i="8"/>
  <c r="TUY1353" i="8"/>
  <c r="TUY1355" i="8" s="1"/>
  <c r="TUX1353" i="8"/>
  <c r="TUN1353" i="8"/>
  <c r="TUM1353" i="8"/>
  <c r="TUL1353" i="8"/>
  <c r="TUI1353" i="8"/>
  <c r="TUI1355" i="8" s="1"/>
  <c r="TUH1353" i="8"/>
  <c r="TTX1353" i="8"/>
  <c r="TTW1353" i="8"/>
  <c r="TTV1353" i="8"/>
  <c r="TTS1353" i="8"/>
  <c r="TTS1355" i="8" s="1"/>
  <c r="TTR1353" i="8"/>
  <c r="TTH1353" i="8"/>
  <c r="TTG1353" i="8"/>
  <c r="TTF1353" i="8"/>
  <c r="TTC1353" i="8"/>
  <c r="TTC1355" i="8" s="1"/>
  <c r="TTB1353" i="8"/>
  <c r="TSR1353" i="8"/>
  <c r="TSQ1353" i="8"/>
  <c r="TSP1353" i="8"/>
  <c r="TSM1353" i="8"/>
  <c r="TSM1355" i="8" s="1"/>
  <c r="TSL1353" i="8"/>
  <c r="TSB1353" i="8"/>
  <c r="TSA1353" i="8"/>
  <c r="TRZ1353" i="8"/>
  <c r="TRW1353" i="8"/>
  <c r="TRW1355" i="8" s="1"/>
  <c r="TRV1353" i="8"/>
  <c r="TRL1353" i="8"/>
  <c r="TRK1353" i="8"/>
  <c r="TRJ1353" i="8"/>
  <c r="TRG1353" i="8"/>
  <c r="TRG1355" i="8" s="1"/>
  <c r="TRF1353" i="8"/>
  <c r="TQV1353" i="8"/>
  <c r="TQU1353" i="8"/>
  <c r="TQT1353" i="8"/>
  <c r="TQQ1353" i="8"/>
  <c r="TQQ1355" i="8" s="1"/>
  <c r="TQP1353" i="8"/>
  <c r="TQF1353" i="8"/>
  <c r="TQE1353" i="8"/>
  <c r="TQD1353" i="8"/>
  <c r="TQA1353" i="8"/>
  <c r="TQA1355" i="8" s="1"/>
  <c r="TPZ1353" i="8"/>
  <c r="TPP1353" i="8"/>
  <c r="TPO1353" i="8"/>
  <c r="TPN1353" i="8"/>
  <c r="TPK1353" i="8"/>
  <c r="TPK1355" i="8" s="1"/>
  <c r="TPJ1353" i="8"/>
  <c r="TOZ1353" i="8"/>
  <c r="TOY1353" i="8"/>
  <c r="TOX1353" i="8"/>
  <c r="TOU1353" i="8"/>
  <c r="TOU1355" i="8" s="1"/>
  <c r="TOT1353" i="8"/>
  <c r="TOJ1353" i="8"/>
  <c r="TOI1353" i="8"/>
  <c r="TOH1353" i="8"/>
  <c r="TOE1353" i="8"/>
  <c r="TOE1355" i="8" s="1"/>
  <c r="TOD1353" i="8"/>
  <c r="TNT1353" i="8"/>
  <c r="TNS1353" i="8"/>
  <c r="TNR1353" i="8"/>
  <c r="TNO1353" i="8"/>
  <c r="TNO1355" i="8" s="1"/>
  <c r="TNN1353" i="8"/>
  <c r="TND1353" i="8"/>
  <c r="TNC1353" i="8"/>
  <c r="TNB1353" i="8"/>
  <c r="TMY1353" i="8"/>
  <c r="TMY1355" i="8" s="1"/>
  <c r="TMX1353" i="8"/>
  <c r="TMN1353" i="8"/>
  <c r="TMM1353" i="8"/>
  <c r="TML1353" i="8"/>
  <c r="TMI1353" i="8"/>
  <c r="TMI1355" i="8" s="1"/>
  <c r="TMH1353" i="8"/>
  <c r="TLX1353" i="8"/>
  <c r="TLW1353" i="8"/>
  <c r="TLV1353" i="8"/>
  <c r="TLS1353" i="8"/>
  <c r="TLS1355" i="8" s="1"/>
  <c r="TLR1353" i="8"/>
  <c r="TLH1353" i="8"/>
  <c r="TLG1353" i="8"/>
  <c r="TLF1353" i="8"/>
  <c r="TLC1353" i="8"/>
  <c r="TLC1355" i="8" s="1"/>
  <c r="TLB1353" i="8"/>
  <c r="TKR1353" i="8"/>
  <c r="TKQ1353" i="8"/>
  <c r="TKP1353" i="8"/>
  <c r="TKM1353" i="8"/>
  <c r="TKM1355" i="8" s="1"/>
  <c r="TKL1353" i="8"/>
  <c r="TKB1353" i="8"/>
  <c r="TKA1353" i="8"/>
  <c r="TJZ1353" i="8"/>
  <c r="TJW1353" i="8"/>
  <c r="TJW1355" i="8" s="1"/>
  <c r="TJV1353" i="8"/>
  <c r="TJL1353" i="8"/>
  <c r="TJK1353" i="8"/>
  <c r="TJJ1353" i="8"/>
  <c r="TJG1353" i="8"/>
  <c r="TJG1355" i="8" s="1"/>
  <c r="TJF1353" i="8"/>
  <c r="TIV1353" i="8"/>
  <c r="TIU1353" i="8"/>
  <c r="TIT1353" i="8"/>
  <c r="TIQ1353" i="8"/>
  <c r="TIQ1355" i="8" s="1"/>
  <c r="TIP1353" i="8"/>
  <c r="TIF1353" i="8"/>
  <c r="TIE1353" i="8"/>
  <c r="TID1353" i="8"/>
  <c r="TIA1353" i="8"/>
  <c r="TIA1355" i="8" s="1"/>
  <c r="THZ1353" i="8"/>
  <c r="THP1353" i="8"/>
  <c r="THO1353" i="8"/>
  <c r="THN1353" i="8"/>
  <c r="THK1353" i="8"/>
  <c r="THK1355" i="8" s="1"/>
  <c r="THJ1353" i="8"/>
  <c r="TGZ1353" i="8"/>
  <c r="TGY1353" i="8"/>
  <c r="TGX1353" i="8"/>
  <c r="TGU1353" i="8"/>
  <c r="TGU1355" i="8" s="1"/>
  <c r="TGT1353" i="8"/>
  <c r="TGJ1353" i="8"/>
  <c r="TGI1353" i="8"/>
  <c r="TGH1353" i="8"/>
  <c r="TGE1353" i="8"/>
  <c r="TGE1355" i="8" s="1"/>
  <c r="TGD1353" i="8"/>
  <c r="TFT1353" i="8"/>
  <c r="TFS1353" i="8"/>
  <c r="TFR1353" i="8"/>
  <c r="TFO1353" i="8"/>
  <c r="TFO1355" i="8" s="1"/>
  <c r="TFN1353" i="8"/>
  <c r="TFD1353" i="8"/>
  <c r="TFC1353" i="8"/>
  <c r="TFB1353" i="8"/>
  <c r="TEY1353" i="8"/>
  <c r="TEY1355" i="8" s="1"/>
  <c r="TEX1353" i="8"/>
  <c r="TEN1353" i="8"/>
  <c r="TEM1353" i="8"/>
  <c r="TEL1353" i="8"/>
  <c r="TEI1353" i="8"/>
  <c r="TEI1355" i="8" s="1"/>
  <c r="TEH1353" i="8"/>
  <c r="TDX1353" i="8"/>
  <c r="TDW1353" i="8"/>
  <c r="TDV1353" i="8"/>
  <c r="TDS1353" i="8"/>
  <c r="TDS1355" i="8" s="1"/>
  <c r="TDR1353" i="8"/>
  <c r="TDH1353" i="8"/>
  <c r="TDG1353" i="8"/>
  <c r="TDF1353" i="8"/>
  <c r="TDC1353" i="8"/>
  <c r="TDC1355" i="8" s="1"/>
  <c r="TDB1353" i="8"/>
  <c r="TCR1353" i="8"/>
  <c r="TCQ1353" i="8"/>
  <c r="TCP1353" i="8"/>
  <c r="TCM1353" i="8"/>
  <c r="TCM1355" i="8" s="1"/>
  <c r="TCL1353" i="8"/>
  <c r="TCB1353" i="8"/>
  <c r="TCA1353" i="8"/>
  <c r="TBZ1353" i="8"/>
  <c r="TBW1353" i="8"/>
  <c r="TBW1355" i="8" s="1"/>
  <c r="TBV1353" i="8"/>
  <c r="TBL1353" i="8"/>
  <c r="TBK1353" i="8"/>
  <c r="TBJ1353" i="8"/>
  <c r="TBG1353" i="8"/>
  <c r="TBG1355" i="8" s="1"/>
  <c r="TBF1353" i="8"/>
  <c r="TAV1353" i="8"/>
  <c r="TAU1353" i="8"/>
  <c r="TAT1353" i="8"/>
  <c r="TAQ1353" i="8"/>
  <c r="TAQ1355" i="8" s="1"/>
  <c r="TAP1353" i="8"/>
  <c r="TAF1353" i="8"/>
  <c r="TAE1353" i="8"/>
  <c r="TAD1353" i="8"/>
  <c r="TAA1353" i="8"/>
  <c r="TAA1355" i="8" s="1"/>
  <c r="SZZ1353" i="8"/>
  <c r="SZP1353" i="8"/>
  <c r="SZO1353" i="8"/>
  <c r="SZN1353" i="8"/>
  <c r="SZK1353" i="8"/>
  <c r="SZK1355" i="8" s="1"/>
  <c r="SZJ1353" i="8"/>
  <c r="SYZ1353" i="8"/>
  <c r="SYY1353" i="8"/>
  <c r="SYX1353" i="8"/>
  <c r="SYU1353" i="8"/>
  <c r="SYU1355" i="8" s="1"/>
  <c r="SYT1353" i="8"/>
  <c r="SYJ1353" i="8"/>
  <c r="SYI1353" i="8"/>
  <c r="SYH1353" i="8"/>
  <c r="SYE1353" i="8"/>
  <c r="SYE1355" i="8" s="1"/>
  <c r="SYD1353" i="8"/>
  <c r="SXT1353" i="8"/>
  <c r="SXS1353" i="8"/>
  <c r="SXR1353" i="8"/>
  <c r="SXO1353" i="8"/>
  <c r="SXO1355" i="8" s="1"/>
  <c r="SXN1353" i="8"/>
  <c r="SXD1353" i="8"/>
  <c r="SXC1353" i="8"/>
  <c r="SXB1353" i="8"/>
  <c r="SWY1353" i="8"/>
  <c r="SWY1355" i="8" s="1"/>
  <c r="SWX1353" i="8"/>
  <c r="SWN1353" i="8"/>
  <c r="SWM1353" i="8"/>
  <c r="SWL1353" i="8"/>
  <c r="SWI1353" i="8"/>
  <c r="SWI1355" i="8" s="1"/>
  <c r="SWH1353" i="8"/>
  <c r="SVX1353" i="8"/>
  <c r="SVW1353" i="8"/>
  <c r="SVV1353" i="8"/>
  <c r="SVS1353" i="8"/>
  <c r="SVS1355" i="8" s="1"/>
  <c r="SVR1353" i="8"/>
  <c r="SVH1353" i="8"/>
  <c r="SVG1353" i="8"/>
  <c r="SVF1353" i="8"/>
  <c r="SVC1353" i="8"/>
  <c r="SVC1355" i="8" s="1"/>
  <c r="SVB1353" i="8"/>
  <c r="SUR1353" i="8"/>
  <c r="SUQ1353" i="8"/>
  <c r="SUP1353" i="8"/>
  <c r="SUM1353" i="8"/>
  <c r="SUM1355" i="8" s="1"/>
  <c r="SUL1353" i="8"/>
  <c r="SUB1353" i="8"/>
  <c r="SUA1353" i="8"/>
  <c r="STZ1353" i="8"/>
  <c r="STW1353" i="8"/>
  <c r="STW1355" i="8" s="1"/>
  <c r="STV1353" i="8"/>
  <c r="STL1353" i="8"/>
  <c r="STK1353" i="8"/>
  <c r="STJ1353" i="8"/>
  <c r="STG1353" i="8"/>
  <c r="STG1355" i="8" s="1"/>
  <c r="STF1353" i="8"/>
  <c r="SSV1353" i="8"/>
  <c r="SSU1353" i="8"/>
  <c r="SST1353" i="8"/>
  <c r="SSQ1353" i="8"/>
  <c r="SSQ1355" i="8" s="1"/>
  <c r="SSP1353" i="8"/>
  <c r="SSF1353" i="8"/>
  <c r="SSE1353" i="8"/>
  <c r="SSD1353" i="8"/>
  <c r="SSA1353" i="8"/>
  <c r="SSA1355" i="8" s="1"/>
  <c r="SRZ1353" i="8"/>
  <c r="SRP1353" i="8"/>
  <c r="SRO1353" i="8"/>
  <c r="SRN1353" i="8"/>
  <c r="SRK1353" i="8"/>
  <c r="SRK1355" i="8" s="1"/>
  <c r="SRJ1353" i="8"/>
  <c r="SQZ1353" i="8"/>
  <c r="SQY1353" i="8"/>
  <c r="SQX1353" i="8"/>
  <c r="SQU1353" i="8"/>
  <c r="SQU1355" i="8" s="1"/>
  <c r="SQT1353" i="8"/>
  <c r="SQJ1353" i="8"/>
  <c r="SQI1353" i="8"/>
  <c r="SQH1353" i="8"/>
  <c r="SQE1353" i="8"/>
  <c r="SQE1355" i="8" s="1"/>
  <c r="SQD1353" i="8"/>
  <c r="SPT1353" i="8"/>
  <c r="SPS1353" i="8"/>
  <c r="SPR1353" i="8"/>
  <c r="SPO1353" i="8"/>
  <c r="SPO1355" i="8" s="1"/>
  <c r="SPN1353" i="8"/>
  <c r="SPD1353" i="8"/>
  <c r="SPC1353" i="8"/>
  <c r="SPB1353" i="8"/>
  <c r="SOY1353" i="8"/>
  <c r="SOY1355" i="8" s="1"/>
  <c r="SOX1353" i="8"/>
  <c r="SON1353" i="8"/>
  <c r="SOM1353" i="8"/>
  <c r="SOL1353" i="8"/>
  <c r="SOI1353" i="8"/>
  <c r="SOI1355" i="8" s="1"/>
  <c r="SOH1353" i="8"/>
  <c r="SNX1353" i="8"/>
  <c r="SNW1353" i="8"/>
  <c r="SNV1353" i="8"/>
  <c r="SNS1353" i="8"/>
  <c r="SNS1355" i="8" s="1"/>
  <c r="SNR1353" i="8"/>
  <c r="SNH1353" i="8"/>
  <c r="SNG1353" i="8"/>
  <c r="SNF1353" i="8"/>
  <c r="SNC1353" i="8"/>
  <c r="SNC1355" i="8" s="1"/>
  <c r="SNB1353" i="8"/>
  <c r="SMR1353" i="8"/>
  <c r="SMQ1353" i="8"/>
  <c r="SMP1353" i="8"/>
  <c r="SMM1353" i="8"/>
  <c r="SMM1355" i="8" s="1"/>
  <c r="SML1353" i="8"/>
  <c r="SMB1353" i="8"/>
  <c r="SMA1353" i="8"/>
  <c r="SLZ1353" i="8"/>
  <c r="SLW1353" i="8"/>
  <c r="SLW1355" i="8" s="1"/>
  <c r="SLV1353" i="8"/>
  <c r="SLL1353" i="8"/>
  <c r="SLK1353" i="8"/>
  <c r="SLJ1353" i="8"/>
  <c r="SLG1353" i="8"/>
  <c r="SLG1355" i="8" s="1"/>
  <c r="SLF1353" i="8"/>
  <c r="SKV1353" i="8"/>
  <c r="SKU1353" i="8"/>
  <c r="SKT1353" i="8"/>
  <c r="SKQ1353" i="8"/>
  <c r="SKQ1355" i="8" s="1"/>
  <c r="SKP1353" i="8"/>
  <c r="SKF1353" i="8"/>
  <c r="SKE1353" i="8"/>
  <c r="SKD1353" i="8"/>
  <c r="SKA1353" i="8"/>
  <c r="SKA1355" i="8" s="1"/>
  <c r="SJZ1353" i="8"/>
  <c r="SJP1353" i="8"/>
  <c r="SJO1353" i="8"/>
  <c r="SJN1353" i="8"/>
  <c r="SJK1353" i="8"/>
  <c r="SJK1355" i="8" s="1"/>
  <c r="SJJ1353" i="8"/>
  <c r="SIZ1353" i="8"/>
  <c r="SIY1353" i="8"/>
  <c r="SIX1353" i="8"/>
  <c r="SIU1353" i="8"/>
  <c r="SIU1355" i="8" s="1"/>
  <c r="SIT1353" i="8"/>
  <c r="SIJ1353" i="8"/>
  <c r="SII1353" i="8"/>
  <c r="SIH1353" i="8"/>
  <c r="SIE1353" i="8"/>
  <c r="SIE1355" i="8" s="1"/>
  <c r="SID1353" i="8"/>
  <c r="SHT1353" i="8"/>
  <c r="SHS1353" i="8"/>
  <c r="SHR1353" i="8"/>
  <c r="SHO1353" i="8"/>
  <c r="SHO1355" i="8" s="1"/>
  <c r="SHN1353" i="8"/>
  <c r="SHD1353" i="8"/>
  <c r="SHC1353" i="8"/>
  <c r="SHB1353" i="8"/>
  <c r="SGY1353" i="8"/>
  <c r="SGY1355" i="8" s="1"/>
  <c r="SGX1353" i="8"/>
  <c r="SGN1353" i="8"/>
  <c r="SGM1353" i="8"/>
  <c r="SGL1353" i="8"/>
  <c r="SGI1353" i="8"/>
  <c r="SGI1355" i="8" s="1"/>
  <c r="SGH1353" i="8"/>
  <c r="SFX1353" i="8"/>
  <c r="SFW1353" i="8"/>
  <c r="SFV1353" i="8"/>
  <c r="SFS1353" i="8"/>
  <c r="SFS1355" i="8" s="1"/>
  <c r="SFR1353" i="8"/>
  <c r="SFH1353" i="8"/>
  <c r="SFG1353" i="8"/>
  <c r="SFF1353" i="8"/>
  <c r="SFC1353" i="8"/>
  <c r="SFC1355" i="8" s="1"/>
  <c r="SFB1353" i="8"/>
  <c r="SER1353" i="8"/>
  <c r="SEQ1353" i="8"/>
  <c r="SEP1353" i="8"/>
  <c r="SEM1353" i="8"/>
  <c r="SEM1355" i="8" s="1"/>
  <c r="SEL1353" i="8"/>
  <c r="SEB1353" i="8"/>
  <c r="SEA1353" i="8"/>
  <c r="SDZ1353" i="8"/>
  <c r="SDW1353" i="8"/>
  <c r="SDW1355" i="8" s="1"/>
  <c r="SDV1353" i="8"/>
  <c r="SDL1353" i="8"/>
  <c r="SDK1353" i="8"/>
  <c r="SDJ1353" i="8"/>
  <c r="SDG1353" i="8"/>
  <c r="SDG1355" i="8" s="1"/>
  <c r="SDF1353" i="8"/>
  <c r="SCV1353" i="8"/>
  <c r="SCU1353" i="8"/>
  <c r="SCT1353" i="8"/>
  <c r="SCQ1353" i="8"/>
  <c r="SCQ1355" i="8" s="1"/>
  <c r="SCP1353" i="8"/>
  <c r="SCF1353" i="8"/>
  <c r="SCE1353" i="8"/>
  <c r="SCD1353" i="8"/>
  <c r="SCA1353" i="8"/>
  <c r="SCA1355" i="8" s="1"/>
  <c r="SBZ1353" i="8"/>
  <c r="SBP1353" i="8"/>
  <c r="SBO1353" i="8"/>
  <c r="SBN1353" i="8"/>
  <c r="SBK1353" i="8"/>
  <c r="SBK1355" i="8" s="1"/>
  <c r="SBJ1353" i="8"/>
  <c r="SAZ1353" i="8"/>
  <c r="SAY1353" i="8"/>
  <c r="SAX1353" i="8"/>
  <c r="SAU1353" i="8"/>
  <c r="SAU1355" i="8" s="1"/>
  <c r="SAT1353" i="8"/>
  <c r="SAJ1353" i="8"/>
  <c r="SAI1353" i="8"/>
  <c r="SAH1353" i="8"/>
  <c r="SAE1353" i="8"/>
  <c r="SAE1355" i="8" s="1"/>
  <c r="SAD1353" i="8"/>
  <c r="RZT1353" i="8"/>
  <c r="RZS1353" i="8"/>
  <c r="RZR1353" i="8"/>
  <c r="RZO1353" i="8"/>
  <c r="RZO1355" i="8" s="1"/>
  <c r="RZN1353" i="8"/>
  <c r="RZD1353" i="8"/>
  <c r="RZC1353" i="8"/>
  <c r="RZB1353" i="8"/>
  <c r="RYY1353" i="8"/>
  <c r="RYY1355" i="8" s="1"/>
  <c r="RYX1353" i="8"/>
  <c r="RYN1353" i="8"/>
  <c r="RYM1353" i="8"/>
  <c r="RYL1353" i="8"/>
  <c r="RYI1353" i="8"/>
  <c r="RYI1355" i="8" s="1"/>
  <c r="RYH1353" i="8"/>
  <c r="RXX1353" i="8"/>
  <c r="RXW1353" i="8"/>
  <c r="RXV1353" i="8"/>
  <c r="RXS1353" i="8"/>
  <c r="RXS1355" i="8" s="1"/>
  <c r="RXR1353" i="8"/>
  <c r="RXH1353" i="8"/>
  <c r="RXG1353" i="8"/>
  <c r="RXF1353" i="8"/>
  <c r="RXC1353" i="8"/>
  <c r="RXC1355" i="8" s="1"/>
  <c r="RXB1353" i="8"/>
  <c r="RWR1353" i="8"/>
  <c r="RWQ1353" i="8"/>
  <c r="RWP1353" i="8"/>
  <c r="RWM1353" i="8"/>
  <c r="RWM1355" i="8" s="1"/>
  <c r="RWL1353" i="8"/>
  <c r="RWB1353" i="8"/>
  <c r="RWA1353" i="8"/>
  <c r="RVZ1353" i="8"/>
  <c r="RVW1353" i="8"/>
  <c r="RVW1355" i="8" s="1"/>
  <c r="RVV1353" i="8"/>
  <c r="RVL1353" i="8"/>
  <c r="RVK1353" i="8"/>
  <c r="RVJ1353" i="8"/>
  <c r="RVG1353" i="8"/>
  <c r="RVG1355" i="8" s="1"/>
  <c r="RVF1353" i="8"/>
  <c r="RUV1353" i="8"/>
  <c r="RUU1353" i="8"/>
  <c r="RUT1353" i="8"/>
  <c r="RUQ1353" i="8"/>
  <c r="RUQ1355" i="8" s="1"/>
  <c r="RUP1353" i="8"/>
  <c r="RUF1353" i="8"/>
  <c r="RUE1353" i="8"/>
  <c r="RUD1353" i="8"/>
  <c r="RUA1353" i="8"/>
  <c r="RUA1355" i="8" s="1"/>
  <c r="RTZ1353" i="8"/>
  <c r="RTP1353" i="8"/>
  <c r="RTO1353" i="8"/>
  <c r="RTN1353" i="8"/>
  <c r="RTK1353" i="8"/>
  <c r="RTK1355" i="8" s="1"/>
  <c r="RTJ1353" i="8"/>
  <c r="RSZ1353" i="8"/>
  <c r="RSY1353" i="8"/>
  <c r="RSX1353" i="8"/>
  <c r="RSU1353" i="8"/>
  <c r="RSU1355" i="8" s="1"/>
  <c r="RST1353" i="8"/>
  <c r="RSJ1353" i="8"/>
  <c r="RSI1353" i="8"/>
  <c r="RSH1353" i="8"/>
  <c r="RSE1353" i="8"/>
  <c r="RSE1355" i="8" s="1"/>
  <c r="RSD1353" i="8"/>
  <c r="RRT1353" i="8"/>
  <c r="RRS1353" i="8"/>
  <c r="RRR1353" i="8"/>
  <c r="RRO1353" i="8"/>
  <c r="RRO1355" i="8" s="1"/>
  <c r="RRN1353" i="8"/>
  <c r="RRD1353" i="8"/>
  <c r="RRC1353" i="8"/>
  <c r="RRB1353" i="8"/>
  <c r="RQY1353" i="8"/>
  <c r="RQY1355" i="8" s="1"/>
  <c r="RQX1353" i="8"/>
  <c r="RQN1353" i="8"/>
  <c r="RQM1353" i="8"/>
  <c r="RQL1353" i="8"/>
  <c r="RQI1353" i="8"/>
  <c r="RQI1355" i="8" s="1"/>
  <c r="RQH1353" i="8"/>
  <c r="RPX1353" i="8"/>
  <c r="RPW1353" i="8"/>
  <c r="RPV1353" i="8"/>
  <c r="RPS1353" i="8"/>
  <c r="RPS1355" i="8" s="1"/>
  <c r="RPR1353" i="8"/>
  <c r="RPH1353" i="8"/>
  <c r="RPG1353" i="8"/>
  <c r="RPF1353" i="8"/>
  <c r="RPC1353" i="8"/>
  <c r="RPC1355" i="8" s="1"/>
  <c r="RPB1353" i="8"/>
  <c r="ROR1353" i="8"/>
  <c r="ROQ1353" i="8"/>
  <c r="ROP1353" i="8"/>
  <c r="ROM1353" i="8"/>
  <c r="ROM1355" i="8" s="1"/>
  <c r="ROL1353" i="8"/>
  <c r="ROB1353" i="8"/>
  <c r="ROA1353" i="8"/>
  <c r="RNZ1353" i="8"/>
  <c r="RNW1353" i="8"/>
  <c r="RNW1355" i="8" s="1"/>
  <c r="RNV1353" i="8"/>
  <c r="RNL1353" i="8"/>
  <c r="RNK1353" i="8"/>
  <c r="RNJ1353" i="8"/>
  <c r="RNG1353" i="8"/>
  <c r="RNG1355" i="8" s="1"/>
  <c r="RNF1353" i="8"/>
  <c r="RMV1353" i="8"/>
  <c r="RMU1353" i="8"/>
  <c r="RMT1353" i="8"/>
  <c r="RMQ1353" i="8"/>
  <c r="RMQ1355" i="8" s="1"/>
  <c r="RMP1353" i="8"/>
  <c r="RMF1353" i="8"/>
  <c r="RME1353" i="8"/>
  <c r="RMD1353" i="8"/>
  <c r="RMA1353" i="8"/>
  <c r="RMA1355" i="8" s="1"/>
  <c r="RLZ1353" i="8"/>
  <c r="RLP1353" i="8"/>
  <c r="RLO1353" i="8"/>
  <c r="RLN1353" i="8"/>
  <c r="RLK1353" i="8"/>
  <c r="RLK1355" i="8" s="1"/>
  <c r="RLJ1353" i="8"/>
  <c r="RKZ1353" i="8"/>
  <c r="RKY1353" i="8"/>
  <c r="RKX1353" i="8"/>
  <c r="RKU1353" i="8"/>
  <c r="RKU1355" i="8" s="1"/>
  <c r="RKT1353" i="8"/>
  <c r="RKJ1353" i="8"/>
  <c r="RKI1353" i="8"/>
  <c r="RKH1353" i="8"/>
  <c r="RKE1353" i="8"/>
  <c r="RKE1355" i="8" s="1"/>
  <c r="RKD1353" i="8"/>
  <c r="RJT1353" i="8"/>
  <c r="RJS1353" i="8"/>
  <c r="RJR1353" i="8"/>
  <c r="RJO1353" i="8"/>
  <c r="RJO1355" i="8" s="1"/>
  <c r="RJN1353" i="8"/>
  <c r="RJD1353" i="8"/>
  <c r="RJC1353" i="8"/>
  <c r="RJB1353" i="8"/>
  <c r="RIY1353" i="8"/>
  <c r="RIY1355" i="8" s="1"/>
  <c r="RIX1353" i="8"/>
  <c r="RIN1353" i="8"/>
  <c r="RIM1353" i="8"/>
  <c r="RIL1353" i="8"/>
  <c r="RII1353" i="8"/>
  <c r="RII1355" i="8" s="1"/>
  <c r="RIH1353" i="8"/>
  <c r="RHX1353" i="8"/>
  <c r="RHW1353" i="8"/>
  <c r="RHV1353" i="8"/>
  <c r="RHS1353" i="8"/>
  <c r="RHS1355" i="8" s="1"/>
  <c r="RHR1353" i="8"/>
  <c r="RHH1353" i="8"/>
  <c r="RHG1353" i="8"/>
  <c r="RHF1353" i="8"/>
  <c r="RHC1353" i="8"/>
  <c r="RHC1355" i="8" s="1"/>
  <c r="RHB1353" i="8"/>
  <c r="RGR1353" i="8"/>
  <c r="RGQ1353" i="8"/>
  <c r="RGP1353" i="8"/>
  <c r="RGM1353" i="8"/>
  <c r="RGM1355" i="8" s="1"/>
  <c r="RGL1353" i="8"/>
  <c r="RGB1353" i="8"/>
  <c r="RGA1353" i="8"/>
  <c r="RFZ1353" i="8"/>
  <c r="RFW1353" i="8"/>
  <c r="RFW1355" i="8" s="1"/>
  <c r="RFV1353" i="8"/>
  <c r="RFL1353" i="8"/>
  <c r="RFK1353" i="8"/>
  <c r="RFJ1353" i="8"/>
  <c r="RFG1353" i="8"/>
  <c r="RFG1355" i="8" s="1"/>
  <c r="RFF1353" i="8"/>
  <c r="REV1353" i="8"/>
  <c r="REU1353" i="8"/>
  <c r="RET1353" i="8"/>
  <c r="REQ1353" i="8"/>
  <c r="REQ1355" i="8" s="1"/>
  <c r="REP1353" i="8"/>
  <c r="REF1353" i="8"/>
  <c r="REE1353" i="8"/>
  <c r="RED1353" i="8"/>
  <c r="REA1353" i="8"/>
  <c r="REA1355" i="8" s="1"/>
  <c r="RDZ1353" i="8"/>
  <c r="RDP1353" i="8"/>
  <c r="RDO1353" i="8"/>
  <c r="RDN1353" i="8"/>
  <c r="RDK1353" i="8"/>
  <c r="RDK1355" i="8" s="1"/>
  <c r="RDJ1353" i="8"/>
  <c r="RCZ1353" i="8"/>
  <c r="RCY1353" i="8"/>
  <c r="RCX1353" i="8"/>
  <c r="RCU1353" i="8"/>
  <c r="RCU1355" i="8" s="1"/>
  <c r="RCT1353" i="8"/>
  <c r="RCJ1353" i="8"/>
  <c r="RCI1353" i="8"/>
  <c r="RCH1353" i="8"/>
  <c r="RCE1353" i="8"/>
  <c r="RCE1355" i="8" s="1"/>
  <c r="RCD1353" i="8"/>
  <c r="RBT1353" i="8"/>
  <c r="RBS1353" i="8"/>
  <c r="RBR1353" i="8"/>
  <c r="RBO1353" i="8"/>
  <c r="RBO1355" i="8" s="1"/>
  <c r="RBN1353" i="8"/>
  <c r="RBD1353" i="8"/>
  <c r="RBC1353" i="8"/>
  <c r="RBB1353" i="8"/>
  <c r="RAY1353" i="8"/>
  <c r="RAY1355" i="8" s="1"/>
  <c r="RAX1353" i="8"/>
  <c r="RAN1353" i="8"/>
  <c r="RAM1353" i="8"/>
  <c r="RAL1353" i="8"/>
  <c r="RAI1353" i="8"/>
  <c r="RAI1355" i="8" s="1"/>
  <c r="RAH1353" i="8"/>
  <c r="QZX1353" i="8"/>
  <c r="QZW1353" i="8"/>
  <c r="QZV1353" i="8"/>
  <c r="QZS1353" i="8"/>
  <c r="QZS1355" i="8" s="1"/>
  <c r="QZR1353" i="8"/>
  <c r="QZH1353" i="8"/>
  <c r="QZG1353" i="8"/>
  <c r="QZF1353" i="8"/>
  <c r="QZC1353" i="8"/>
  <c r="QZC1355" i="8" s="1"/>
  <c r="QZB1353" i="8"/>
  <c r="QYR1353" i="8"/>
  <c r="QYQ1353" i="8"/>
  <c r="QYP1353" i="8"/>
  <c r="QYM1353" i="8"/>
  <c r="QYM1355" i="8" s="1"/>
  <c r="QYL1353" i="8"/>
  <c r="QYB1353" i="8"/>
  <c r="QYA1353" i="8"/>
  <c r="QXZ1353" i="8"/>
  <c r="QXW1353" i="8"/>
  <c r="QXW1355" i="8" s="1"/>
  <c r="QXV1353" i="8"/>
  <c r="QXL1353" i="8"/>
  <c r="QXK1353" i="8"/>
  <c r="QXJ1353" i="8"/>
  <c r="QXG1353" i="8"/>
  <c r="QXG1355" i="8" s="1"/>
  <c r="QXF1353" i="8"/>
  <c r="QWV1353" i="8"/>
  <c r="QWU1353" i="8"/>
  <c r="QWT1353" i="8"/>
  <c r="QWQ1353" i="8"/>
  <c r="QWQ1355" i="8" s="1"/>
  <c r="QWP1353" i="8"/>
  <c r="QWF1353" i="8"/>
  <c r="QWE1353" i="8"/>
  <c r="QWD1353" i="8"/>
  <c r="QWA1353" i="8"/>
  <c r="QWA1355" i="8" s="1"/>
  <c r="QVZ1353" i="8"/>
  <c r="QVP1353" i="8"/>
  <c r="QVO1353" i="8"/>
  <c r="QVN1353" i="8"/>
  <c r="QVK1353" i="8"/>
  <c r="QVK1355" i="8" s="1"/>
  <c r="QVJ1353" i="8"/>
  <c r="QUZ1353" i="8"/>
  <c r="QUY1353" i="8"/>
  <c r="QUX1353" i="8"/>
  <c r="QUU1353" i="8"/>
  <c r="QUU1355" i="8" s="1"/>
  <c r="QUT1353" i="8"/>
  <c r="QUJ1353" i="8"/>
  <c r="QUI1353" i="8"/>
  <c r="QUH1353" i="8"/>
  <c r="QUE1353" i="8"/>
  <c r="QUE1355" i="8" s="1"/>
  <c r="QUD1353" i="8"/>
  <c r="QTT1353" i="8"/>
  <c r="QTS1353" i="8"/>
  <c r="QTR1353" i="8"/>
  <c r="QTO1353" i="8"/>
  <c r="QTO1355" i="8" s="1"/>
  <c r="QTN1353" i="8"/>
  <c r="QTD1353" i="8"/>
  <c r="QTC1353" i="8"/>
  <c r="QTB1353" i="8"/>
  <c r="QSY1353" i="8"/>
  <c r="QSY1355" i="8" s="1"/>
  <c r="QSX1353" i="8"/>
  <c r="QSN1353" i="8"/>
  <c r="QSM1353" i="8"/>
  <c r="QSL1353" i="8"/>
  <c r="QSI1353" i="8"/>
  <c r="QSI1355" i="8" s="1"/>
  <c r="QSH1353" i="8"/>
  <c r="QRX1353" i="8"/>
  <c r="QRW1353" i="8"/>
  <c r="QRV1353" i="8"/>
  <c r="QRS1353" i="8"/>
  <c r="QRS1355" i="8" s="1"/>
  <c r="QRR1353" i="8"/>
  <c r="QRH1353" i="8"/>
  <c r="QRG1353" i="8"/>
  <c r="QRF1353" i="8"/>
  <c r="QRC1353" i="8"/>
  <c r="QRC1355" i="8" s="1"/>
  <c r="QRB1353" i="8"/>
  <c r="QQR1353" i="8"/>
  <c r="QQQ1353" i="8"/>
  <c r="QQP1353" i="8"/>
  <c r="QQM1353" i="8"/>
  <c r="QQM1355" i="8" s="1"/>
  <c r="QQL1353" i="8"/>
  <c r="QQB1353" i="8"/>
  <c r="QQA1353" i="8"/>
  <c r="QPZ1353" i="8"/>
  <c r="QPW1353" i="8"/>
  <c r="QPW1355" i="8" s="1"/>
  <c r="QPV1353" i="8"/>
  <c r="QPL1353" i="8"/>
  <c r="QPK1353" i="8"/>
  <c r="QPJ1353" i="8"/>
  <c r="QPG1353" i="8"/>
  <c r="QPG1355" i="8" s="1"/>
  <c r="QPF1353" i="8"/>
  <c r="QOV1353" i="8"/>
  <c r="QOU1353" i="8"/>
  <c r="QOT1353" i="8"/>
  <c r="QOQ1353" i="8"/>
  <c r="QOQ1355" i="8" s="1"/>
  <c r="QOP1353" i="8"/>
  <c r="QOF1353" i="8"/>
  <c r="QOE1353" i="8"/>
  <c r="QOD1353" i="8"/>
  <c r="QOA1353" i="8"/>
  <c r="QOA1355" i="8" s="1"/>
  <c r="QNZ1353" i="8"/>
  <c r="QNP1353" i="8"/>
  <c r="QNO1353" i="8"/>
  <c r="QNN1353" i="8"/>
  <c r="QNK1353" i="8"/>
  <c r="QNK1355" i="8" s="1"/>
  <c r="QNJ1353" i="8"/>
  <c r="QMZ1353" i="8"/>
  <c r="QMY1353" i="8"/>
  <c r="QMX1353" i="8"/>
  <c r="QMU1353" i="8"/>
  <c r="QMU1355" i="8" s="1"/>
  <c r="QMT1353" i="8"/>
  <c r="QMJ1353" i="8"/>
  <c r="QMI1353" i="8"/>
  <c r="QMH1353" i="8"/>
  <c r="QME1353" i="8"/>
  <c r="QME1355" i="8" s="1"/>
  <c r="QMD1353" i="8"/>
  <c r="QLT1353" i="8"/>
  <c r="QLS1353" i="8"/>
  <c r="QLR1353" i="8"/>
  <c r="QLO1353" i="8"/>
  <c r="QLO1355" i="8" s="1"/>
  <c r="QLN1353" i="8"/>
  <c r="QLD1353" i="8"/>
  <c r="QLC1353" i="8"/>
  <c r="QLB1353" i="8"/>
  <c r="QKY1353" i="8"/>
  <c r="QKY1355" i="8" s="1"/>
  <c r="QKX1353" i="8"/>
  <c r="QKN1353" i="8"/>
  <c r="QKM1353" i="8"/>
  <c r="QKL1353" i="8"/>
  <c r="QKI1353" i="8"/>
  <c r="QKI1355" i="8" s="1"/>
  <c r="QKH1353" i="8"/>
  <c r="QJX1353" i="8"/>
  <c r="QJW1353" i="8"/>
  <c r="QJV1353" i="8"/>
  <c r="QJS1353" i="8"/>
  <c r="QJS1355" i="8" s="1"/>
  <c r="QJR1353" i="8"/>
  <c r="QJH1353" i="8"/>
  <c r="QJG1353" i="8"/>
  <c r="QJF1353" i="8"/>
  <c r="QJC1353" i="8"/>
  <c r="QJC1355" i="8" s="1"/>
  <c r="QJB1353" i="8"/>
  <c r="QIR1353" i="8"/>
  <c r="QIQ1353" i="8"/>
  <c r="QIP1353" i="8"/>
  <c r="QIM1353" i="8"/>
  <c r="QIM1355" i="8" s="1"/>
  <c r="QIL1353" i="8"/>
  <c r="QIB1353" i="8"/>
  <c r="QIA1353" i="8"/>
  <c r="QHZ1353" i="8"/>
  <c r="QHW1353" i="8"/>
  <c r="QHW1355" i="8" s="1"/>
  <c r="QHV1353" i="8"/>
  <c r="QHL1353" i="8"/>
  <c r="QHK1353" i="8"/>
  <c r="QHJ1353" i="8"/>
  <c r="QHG1353" i="8"/>
  <c r="QHG1355" i="8" s="1"/>
  <c r="QHF1353" i="8"/>
  <c r="QGV1353" i="8"/>
  <c r="QGU1353" i="8"/>
  <c r="QGT1353" i="8"/>
  <c r="QGQ1353" i="8"/>
  <c r="QGQ1355" i="8" s="1"/>
  <c r="QGP1353" i="8"/>
  <c r="QGF1353" i="8"/>
  <c r="QGE1353" i="8"/>
  <c r="QGD1353" i="8"/>
  <c r="QGA1353" i="8"/>
  <c r="QGA1355" i="8" s="1"/>
  <c r="QFZ1353" i="8"/>
  <c r="QFP1353" i="8"/>
  <c r="QFO1353" i="8"/>
  <c r="QFN1353" i="8"/>
  <c r="QFK1353" i="8"/>
  <c r="QFK1355" i="8" s="1"/>
  <c r="QFJ1353" i="8"/>
  <c r="QEZ1353" i="8"/>
  <c r="QEY1353" i="8"/>
  <c r="QEX1353" i="8"/>
  <c r="QEU1353" i="8"/>
  <c r="QEU1355" i="8" s="1"/>
  <c r="QET1353" i="8"/>
  <c r="QEJ1353" i="8"/>
  <c r="QEI1353" i="8"/>
  <c r="QEH1353" i="8"/>
  <c r="QEE1353" i="8"/>
  <c r="QEE1355" i="8" s="1"/>
  <c r="QED1353" i="8"/>
  <c r="QDT1353" i="8"/>
  <c r="QDS1353" i="8"/>
  <c r="QDR1353" i="8"/>
  <c r="QDO1353" i="8"/>
  <c r="QDO1355" i="8" s="1"/>
  <c r="QDN1353" i="8"/>
  <c r="QDD1353" i="8"/>
  <c r="QDC1353" i="8"/>
  <c r="QDB1353" i="8"/>
  <c r="QCY1353" i="8"/>
  <c r="QCY1355" i="8" s="1"/>
  <c r="QCX1353" i="8"/>
  <c r="QCN1353" i="8"/>
  <c r="QCM1353" i="8"/>
  <c r="QCL1353" i="8"/>
  <c r="QCI1353" i="8"/>
  <c r="QCI1355" i="8" s="1"/>
  <c r="QCH1353" i="8"/>
  <c r="QBX1353" i="8"/>
  <c r="QBW1353" i="8"/>
  <c r="QBV1353" i="8"/>
  <c r="QBS1353" i="8"/>
  <c r="QBS1355" i="8" s="1"/>
  <c r="QBR1353" i="8"/>
  <c r="QBH1353" i="8"/>
  <c r="QBG1353" i="8"/>
  <c r="QBF1353" i="8"/>
  <c r="QBC1353" i="8"/>
  <c r="QBC1355" i="8" s="1"/>
  <c r="QBB1353" i="8"/>
  <c r="QAR1353" i="8"/>
  <c r="QAQ1353" i="8"/>
  <c r="QAP1353" i="8"/>
  <c r="QAM1353" i="8"/>
  <c r="QAM1355" i="8" s="1"/>
  <c r="QAL1353" i="8"/>
  <c r="QAB1353" i="8"/>
  <c r="QAA1353" i="8"/>
  <c r="PZZ1353" i="8"/>
  <c r="PZW1353" i="8"/>
  <c r="PZW1355" i="8" s="1"/>
  <c r="PZV1353" i="8"/>
  <c r="PZL1353" i="8"/>
  <c r="PZK1353" i="8"/>
  <c r="PZJ1353" i="8"/>
  <c r="PZG1353" i="8"/>
  <c r="PZG1355" i="8" s="1"/>
  <c r="PZF1353" i="8"/>
  <c r="PYV1353" i="8"/>
  <c r="PYU1353" i="8"/>
  <c r="PYT1353" i="8"/>
  <c r="PYQ1353" i="8"/>
  <c r="PYQ1355" i="8" s="1"/>
  <c r="PYP1353" i="8"/>
  <c r="PYF1353" i="8"/>
  <c r="PYE1353" i="8"/>
  <c r="PYD1353" i="8"/>
  <c r="PYA1353" i="8"/>
  <c r="PYA1355" i="8" s="1"/>
  <c r="PXZ1353" i="8"/>
  <c r="PXP1353" i="8"/>
  <c r="PXO1353" i="8"/>
  <c r="PXN1353" i="8"/>
  <c r="PXK1353" i="8"/>
  <c r="PXK1355" i="8" s="1"/>
  <c r="PXJ1353" i="8"/>
  <c r="PWZ1353" i="8"/>
  <c r="PWY1353" i="8"/>
  <c r="PWX1353" i="8"/>
  <c r="PWU1353" i="8"/>
  <c r="PWU1355" i="8" s="1"/>
  <c r="PWT1353" i="8"/>
  <c r="PWJ1353" i="8"/>
  <c r="PWI1353" i="8"/>
  <c r="PWH1353" i="8"/>
  <c r="PWE1353" i="8"/>
  <c r="PWE1355" i="8" s="1"/>
  <c r="PWD1353" i="8"/>
  <c r="PVT1353" i="8"/>
  <c r="PVS1353" i="8"/>
  <c r="PVR1353" i="8"/>
  <c r="PVO1353" i="8"/>
  <c r="PVO1355" i="8" s="1"/>
  <c r="PVN1353" i="8"/>
  <c r="PVD1353" i="8"/>
  <c r="PVC1353" i="8"/>
  <c r="PVB1353" i="8"/>
  <c r="PUY1353" i="8"/>
  <c r="PUY1355" i="8" s="1"/>
  <c r="PUX1353" i="8"/>
  <c r="PUN1353" i="8"/>
  <c r="PUM1353" i="8"/>
  <c r="PUL1353" i="8"/>
  <c r="PUI1353" i="8"/>
  <c r="PUI1355" i="8" s="1"/>
  <c r="PUH1353" i="8"/>
  <c r="PTX1353" i="8"/>
  <c r="PTW1353" i="8"/>
  <c r="PTV1353" i="8"/>
  <c r="PTS1353" i="8"/>
  <c r="PTS1355" i="8" s="1"/>
  <c r="PTR1353" i="8"/>
  <c r="PTH1353" i="8"/>
  <c r="PTG1353" i="8"/>
  <c r="PTF1353" i="8"/>
  <c r="PTC1353" i="8"/>
  <c r="PTC1355" i="8" s="1"/>
  <c r="PTB1353" i="8"/>
  <c r="PSR1353" i="8"/>
  <c r="PSQ1353" i="8"/>
  <c r="PSP1353" i="8"/>
  <c r="PSM1353" i="8"/>
  <c r="PSM1355" i="8" s="1"/>
  <c r="PSL1353" i="8"/>
  <c r="PSB1353" i="8"/>
  <c r="PSA1353" i="8"/>
  <c r="PRZ1353" i="8"/>
  <c r="PRW1353" i="8"/>
  <c r="PRW1355" i="8" s="1"/>
  <c r="PRV1353" i="8"/>
  <c r="PRL1353" i="8"/>
  <c r="PRK1353" i="8"/>
  <c r="PRJ1353" i="8"/>
  <c r="PRG1353" i="8"/>
  <c r="PRG1355" i="8" s="1"/>
  <c r="PRF1353" i="8"/>
  <c r="PQV1353" i="8"/>
  <c r="PQU1353" i="8"/>
  <c r="PQT1353" i="8"/>
  <c r="PQQ1353" i="8"/>
  <c r="PQQ1355" i="8" s="1"/>
  <c r="PQP1353" i="8"/>
  <c r="PQF1353" i="8"/>
  <c r="PQE1353" i="8"/>
  <c r="PQD1353" i="8"/>
  <c r="PQA1353" i="8"/>
  <c r="PQA1355" i="8" s="1"/>
  <c r="PPZ1353" i="8"/>
  <c r="PPP1353" i="8"/>
  <c r="PPO1353" i="8"/>
  <c r="PPN1353" i="8"/>
  <c r="PPK1353" i="8"/>
  <c r="PPK1355" i="8" s="1"/>
  <c r="PPJ1353" i="8"/>
  <c r="POZ1353" i="8"/>
  <c r="POY1353" i="8"/>
  <c r="POX1353" i="8"/>
  <c r="POU1353" i="8"/>
  <c r="POU1355" i="8" s="1"/>
  <c r="POT1353" i="8"/>
  <c r="POJ1353" i="8"/>
  <c r="POI1353" i="8"/>
  <c r="POH1353" i="8"/>
  <c r="POE1353" i="8"/>
  <c r="POE1355" i="8" s="1"/>
  <c r="POD1353" i="8"/>
  <c r="PNT1353" i="8"/>
  <c r="PNS1353" i="8"/>
  <c r="PNR1353" i="8"/>
  <c r="PNO1353" i="8"/>
  <c r="PNO1355" i="8" s="1"/>
  <c r="PNN1353" i="8"/>
  <c r="PND1353" i="8"/>
  <c r="PNC1353" i="8"/>
  <c r="PNB1353" i="8"/>
  <c r="PMY1353" i="8"/>
  <c r="PMY1355" i="8" s="1"/>
  <c r="PMX1353" i="8"/>
  <c r="PMN1353" i="8"/>
  <c r="PMM1353" i="8"/>
  <c r="PML1353" i="8"/>
  <c r="PMI1353" i="8"/>
  <c r="PMI1355" i="8" s="1"/>
  <c r="PMH1353" i="8"/>
  <c r="PLX1353" i="8"/>
  <c r="PLW1353" i="8"/>
  <c r="PLV1353" i="8"/>
  <c r="PLS1353" i="8"/>
  <c r="PLS1355" i="8" s="1"/>
  <c r="PLR1353" i="8"/>
  <c r="PLH1353" i="8"/>
  <c r="PLG1353" i="8"/>
  <c r="PLF1353" i="8"/>
  <c r="PLC1353" i="8"/>
  <c r="PLC1355" i="8" s="1"/>
  <c r="PLB1353" i="8"/>
  <c r="PKR1353" i="8"/>
  <c r="PKQ1353" i="8"/>
  <c r="PKP1353" i="8"/>
  <c r="PKM1353" i="8"/>
  <c r="PKM1355" i="8" s="1"/>
  <c r="PKL1353" i="8"/>
  <c r="PKB1353" i="8"/>
  <c r="PKA1353" i="8"/>
  <c r="PJZ1353" i="8"/>
  <c r="PJW1353" i="8"/>
  <c r="PJW1355" i="8" s="1"/>
  <c r="PJV1353" i="8"/>
  <c r="PJL1353" i="8"/>
  <c r="PJK1353" i="8"/>
  <c r="PJJ1353" i="8"/>
  <c r="PJG1353" i="8"/>
  <c r="PJG1355" i="8" s="1"/>
  <c r="PJF1353" i="8"/>
  <c r="PIV1353" i="8"/>
  <c r="PIU1353" i="8"/>
  <c r="PIT1353" i="8"/>
  <c r="PIQ1353" i="8"/>
  <c r="PIQ1355" i="8" s="1"/>
  <c r="PIP1353" i="8"/>
  <c r="PIF1353" i="8"/>
  <c r="PIE1353" i="8"/>
  <c r="PID1353" i="8"/>
  <c r="PIA1353" i="8"/>
  <c r="PIA1355" i="8" s="1"/>
  <c r="PHZ1353" i="8"/>
  <c r="PHP1353" i="8"/>
  <c r="PHO1353" i="8"/>
  <c r="PHN1353" i="8"/>
  <c r="PHK1353" i="8"/>
  <c r="PHK1355" i="8" s="1"/>
  <c r="PHJ1353" i="8"/>
  <c r="PGZ1353" i="8"/>
  <c r="PGY1353" i="8"/>
  <c r="PGX1353" i="8"/>
  <c r="PGU1353" i="8"/>
  <c r="PGU1355" i="8" s="1"/>
  <c r="PGT1353" i="8"/>
  <c r="PGJ1353" i="8"/>
  <c r="PGI1353" i="8"/>
  <c r="PGH1353" i="8"/>
  <c r="PGE1353" i="8"/>
  <c r="PGE1355" i="8" s="1"/>
  <c r="PGD1353" i="8"/>
  <c r="PFT1353" i="8"/>
  <c r="PFS1353" i="8"/>
  <c r="PFR1353" i="8"/>
  <c r="PFO1353" i="8"/>
  <c r="PFO1355" i="8" s="1"/>
  <c r="PFN1353" i="8"/>
  <c r="PFD1353" i="8"/>
  <c r="PFC1353" i="8"/>
  <c r="PFB1353" i="8"/>
  <c r="PEY1353" i="8"/>
  <c r="PEY1355" i="8" s="1"/>
  <c r="PEX1353" i="8"/>
  <c r="PEN1353" i="8"/>
  <c r="PEM1353" i="8"/>
  <c r="PEL1353" i="8"/>
  <c r="PEI1353" i="8"/>
  <c r="PEI1355" i="8" s="1"/>
  <c r="PEH1353" i="8"/>
  <c r="PDX1353" i="8"/>
  <c r="PDW1353" i="8"/>
  <c r="PDV1353" i="8"/>
  <c r="PDS1353" i="8"/>
  <c r="PDS1355" i="8" s="1"/>
  <c r="PDR1353" i="8"/>
  <c r="PDH1353" i="8"/>
  <c r="PDG1353" i="8"/>
  <c r="PDF1353" i="8"/>
  <c r="PDC1353" i="8"/>
  <c r="PDC1355" i="8" s="1"/>
  <c r="PDB1353" i="8"/>
  <c r="PCR1353" i="8"/>
  <c r="PCQ1353" i="8"/>
  <c r="PCP1353" i="8"/>
  <c r="PCM1353" i="8"/>
  <c r="PCM1355" i="8" s="1"/>
  <c r="PCL1353" i="8"/>
  <c r="PCB1353" i="8"/>
  <c r="PCA1353" i="8"/>
  <c r="PBZ1353" i="8"/>
  <c r="PBW1353" i="8"/>
  <c r="PBW1355" i="8" s="1"/>
  <c r="PBV1353" i="8"/>
  <c r="PBL1353" i="8"/>
  <c r="PBK1353" i="8"/>
  <c r="PBJ1353" i="8"/>
  <c r="PBG1353" i="8"/>
  <c r="PBG1355" i="8" s="1"/>
  <c r="PBF1353" i="8"/>
  <c r="PAV1353" i="8"/>
  <c r="PAU1353" i="8"/>
  <c r="PAT1353" i="8"/>
  <c r="PAQ1353" i="8"/>
  <c r="PAQ1355" i="8" s="1"/>
  <c r="PAP1353" i="8"/>
  <c r="PAF1353" i="8"/>
  <c r="PAE1353" i="8"/>
  <c r="PAD1353" i="8"/>
  <c r="PAA1353" i="8"/>
  <c r="PAA1355" i="8" s="1"/>
  <c r="OZZ1353" i="8"/>
  <c r="OZP1353" i="8"/>
  <c r="OZO1353" i="8"/>
  <c r="OZN1353" i="8"/>
  <c r="OZK1353" i="8"/>
  <c r="OZK1355" i="8" s="1"/>
  <c r="OZJ1353" i="8"/>
  <c r="OYZ1353" i="8"/>
  <c r="OYY1353" i="8"/>
  <c r="OYX1353" i="8"/>
  <c r="OYU1353" i="8"/>
  <c r="OYU1355" i="8" s="1"/>
  <c r="OYT1353" i="8"/>
  <c r="OYJ1353" i="8"/>
  <c r="OYI1353" i="8"/>
  <c r="OYH1353" i="8"/>
  <c r="OYE1353" i="8"/>
  <c r="OYE1355" i="8" s="1"/>
  <c r="OYD1353" i="8"/>
  <c r="OXT1353" i="8"/>
  <c r="OXS1353" i="8"/>
  <c r="OXR1353" i="8"/>
  <c r="OXO1353" i="8"/>
  <c r="OXO1355" i="8" s="1"/>
  <c r="OXN1353" i="8"/>
  <c r="OXD1353" i="8"/>
  <c r="OXC1353" i="8"/>
  <c r="OXB1353" i="8"/>
  <c r="OWY1353" i="8"/>
  <c r="OWY1355" i="8" s="1"/>
  <c r="OWX1353" i="8"/>
  <c r="OWN1353" i="8"/>
  <c r="OWM1353" i="8"/>
  <c r="OWL1353" i="8"/>
  <c r="OWI1353" i="8"/>
  <c r="OWI1355" i="8" s="1"/>
  <c r="OWH1353" i="8"/>
  <c r="OVX1353" i="8"/>
  <c r="OVW1353" i="8"/>
  <c r="OVV1353" i="8"/>
  <c r="OVS1353" i="8"/>
  <c r="OVS1355" i="8" s="1"/>
  <c r="OVR1353" i="8"/>
  <c r="OVH1353" i="8"/>
  <c r="OVG1353" i="8"/>
  <c r="OVF1353" i="8"/>
  <c r="OVC1353" i="8"/>
  <c r="OVC1355" i="8" s="1"/>
  <c r="OVB1353" i="8"/>
  <c r="OUR1353" i="8"/>
  <c r="OUQ1353" i="8"/>
  <c r="OUP1353" i="8"/>
  <c r="OUM1353" i="8"/>
  <c r="OUM1355" i="8" s="1"/>
  <c r="OUL1353" i="8"/>
  <c r="OUB1353" i="8"/>
  <c r="OUA1353" i="8"/>
  <c r="OTZ1353" i="8"/>
  <c r="OTW1353" i="8"/>
  <c r="OTW1355" i="8" s="1"/>
  <c r="OTV1353" i="8"/>
  <c r="OTL1353" i="8"/>
  <c r="OTK1353" i="8"/>
  <c r="OTJ1353" i="8"/>
  <c r="OTG1353" i="8"/>
  <c r="OTG1355" i="8" s="1"/>
  <c r="OTF1353" i="8"/>
  <c r="OSV1353" i="8"/>
  <c r="OSU1353" i="8"/>
  <c r="OST1353" i="8"/>
  <c r="OSQ1353" i="8"/>
  <c r="OSQ1355" i="8" s="1"/>
  <c r="OSP1353" i="8"/>
  <c r="OSF1353" i="8"/>
  <c r="OSE1353" i="8"/>
  <c r="OSD1353" i="8"/>
  <c r="OSA1353" i="8"/>
  <c r="OSA1355" i="8" s="1"/>
  <c r="ORZ1353" i="8"/>
  <c r="ORP1353" i="8"/>
  <c r="ORO1353" i="8"/>
  <c r="ORN1353" i="8"/>
  <c r="ORK1353" i="8"/>
  <c r="ORK1355" i="8" s="1"/>
  <c r="ORJ1353" i="8"/>
  <c r="OQZ1353" i="8"/>
  <c r="OQY1353" i="8"/>
  <c r="OQX1353" i="8"/>
  <c r="OQU1353" i="8"/>
  <c r="OQU1355" i="8" s="1"/>
  <c r="OQT1353" i="8"/>
  <c r="OQJ1353" i="8"/>
  <c r="OQI1353" i="8"/>
  <c r="OQH1353" i="8"/>
  <c r="OQE1353" i="8"/>
  <c r="OQE1355" i="8" s="1"/>
  <c r="OQD1353" i="8"/>
  <c r="OPT1353" i="8"/>
  <c r="OPS1353" i="8"/>
  <c r="OPR1353" i="8"/>
  <c r="OPO1353" i="8"/>
  <c r="OPO1355" i="8" s="1"/>
  <c r="OPN1353" i="8"/>
  <c r="OPD1353" i="8"/>
  <c r="OPC1353" i="8"/>
  <c r="OPB1353" i="8"/>
  <c r="OOY1353" i="8"/>
  <c r="OOY1355" i="8" s="1"/>
  <c r="OOX1353" i="8"/>
  <c r="OON1353" i="8"/>
  <c r="OOM1353" i="8"/>
  <c r="OOL1353" i="8"/>
  <c r="OOI1353" i="8"/>
  <c r="OOI1355" i="8" s="1"/>
  <c r="OOH1353" i="8"/>
  <c r="ONX1353" i="8"/>
  <c r="ONW1353" i="8"/>
  <c r="ONV1353" i="8"/>
  <c r="ONS1353" i="8"/>
  <c r="ONS1355" i="8" s="1"/>
  <c r="ONR1353" i="8"/>
  <c r="ONH1353" i="8"/>
  <c r="ONG1353" i="8"/>
  <c r="ONF1353" i="8"/>
  <c r="ONC1353" i="8"/>
  <c r="ONC1355" i="8" s="1"/>
  <c r="ONB1353" i="8"/>
  <c r="OMR1353" i="8"/>
  <c r="OMQ1353" i="8"/>
  <c r="OMP1353" i="8"/>
  <c r="OMM1353" i="8"/>
  <c r="OMM1355" i="8" s="1"/>
  <c r="OML1353" i="8"/>
  <c r="OMB1353" i="8"/>
  <c r="OMA1353" i="8"/>
  <c r="OLZ1353" i="8"/>
  <c r="OLW1353" i="8"/>
  <c r="OLW1355" i="8" s="1"/>
  <c r="OLV1353" i="8"/>
  <c r="OLL1353" i="8"/>
  <c r="OLK1353" i="8"/>
  <c r="OLJ1353" i="8"/>
  <c r="OLG1353" i="8"/>
  <c r="OLG1355" i="8" s="1"/>
  <c r="OLF1353" i="8"/>
  <c r="OKV1353" i="8"/>
  <c r="OKU1353" i="8"/>
  <c r="OKT1353" i="8"/>
  <c r="OKQ1353" i="8"/>
  <c r="OKQ1355" i="8" s="1"/>
  <c r="OKP1353" i="8"/>
  <c r="OKF1353" i="8"/>
  <c r="OKE1353" i="8"/>
  <c r="OKD1353" i="8"/>
  <c r="OKA1353" i="8"/>
  <c r="OKA1355" i="8" s="1"/>
  <c r="OJZ1353" i="8"/>
  <c r="OJP1353" i="8"/>
  <c r="OJO1353" i="8"/>
  <c r="OJN1353" i="8"/>
  <c r="OJK1353" i="8"/>
  <c r="OJK1355" i="8" s="1"/>
  <c r="OJJ1353" i="8"/>
  <c r="OIZ1353" i="8"/>
  <c r="OIY1353" i="8"/>
  <c r="OIX1353" i="8"/>
  <c r="OIU1353" i="8"/>
  <c r="OIU1355" i="8" s="1"/>
  <c r="OIT1353" i="8"/>
  <c r="OIJ1353" i="8"/>
  <c r="OII1353" i="8"/>
  <c r="OIH1353" i="8"/>
  <c r="OIE1353" i="8"/>
  <c r="OIE1355" i="8" s="1"/>
  <c r="OID1353" i="8"/>
  <c r="OHT1353" i="8"/>
  <c r="OHS1353" i="8"/>
  <c r="OHR1353" i="8"/>
  <c r="OHO1353" i="8"/>
  <c r="OHO1355" i="8" s="1"/>
  <c r="OHN1353" i="8"/>
  <c r="OHD1353" i="8"/>
  <c r="OHC1353" i="8"/>
  <c r="OHB1353" i="8"/>
  <c r="OGY1353" i="8"/>
  <c r="OGY1355" i="8" s="1"/>
  <c r="OGX1353" i="8"/>
  <c r="OGN1353" i="8"/>
  <c r="OGM1353" i="8"/>
  <c r="OGL1353" i="8"/>
  <c r="OGI1353" i="8"/>
  <c r="OGI1355" i="8" s="1"/>
  <c r="OGH1353" i="8"/>
  <c r="OFX1353" i="8"/>
  <c r="OFW1353" i="8"/>
  <c r="OFV1353" i="8"/>
  <c r="OFS1353" i="8"/>
  <c r="OFS1355" i="8" s="1"/>
  <c r="OFR1353" i="8"/>
  <c r="OFH1353" i="8"/>
  <c r="OFG1353" i="8"/>
  <c r="OFF1353" i="8"/>
  <c r="OFC1353" i="8"/>
  <c r="OFC1355" i="8" s="1"/>
  <c r="OFB1353" i="8"/>
  <c r="OER1353" i="8"/>
  <c r="OEQ1353" i="8"/>
  <c r="OEP1353" i="8"/>
  <c r="OEM1353" i="8"/>
  <c r="OEM1355" i="8" s="1"/>
  <c r="OEL1353" i="8"/>
  <c r="OEB1353" i="8"/>
  <c r="OEA1353" i="8"/>
  <c r="ODZ1353" i="8"/>
  <c r="ODW1353" i="8"/>
  <c r="ODW1355" i="8" s="1"/>
  <c r="ODV1353" i="8"/>
  <c r="ODL1353" i="8"/>
  <c r="ODK1353" i="8"/>
  <c r="ODJ1353" i="8"/>
  <c r="ODG1353" i="8"/>
  <c r="ODG1355" i="8" s="1"/>
  <c r="ODF1353" i="8"/>
  <c r="OCV1353" i="8"/>
  <c r="OCU1353" i="8"/>
  <c r="OCT1353" i="8"/>
  <c r="OCQ1353" i="8"/>
  <c r="OCQ1355" i="8" s="1"/>
  <c r="OCP1353" i="8"/>
  <c r="OCF1353" i="8"/>
  <c r="OCE1353" i="8"/>
  <c r="OCD1353" i="8"/>
  <c r="OCA1353" i="8"/>
  <c r="OCA1355" i="8" s="1"/>
  <c r="OBZ1353" i="8"/>
  <c r="OBP1353" i="8"/>
  <c r="OBO1353" i="8"/>
  <c r="OBN1353" i="8"/>
  <c r="OBK1353" i="8"/>
  <c r="OBK1355" i="8" s="1"/>
  <c r="OBJ1353" i="8"/>
  <c r="OAZ1353" i="8"/>
  <c r="OAY1353" i="8"/>
  <c r="OAX1353" i="8"/>
  <c r="OAU1353" i="8"/>
  <c r="OAU1355" i="8" s="1"/>
  <c r="OAT1353" i="8"/>
  <c r="OAJ1353" i="8"/>
  <c r="OAI1353" i="8"/>
  <c r="OAH1353" i="8"/>
  <c r="OAE1353" i="8"/>
  <c r="OAE1355" i="8" s="1"/>
  <c r="OAD1353" i="8"/>
  <c r="NZT1353" i="8"/>
  <c r="NZS1353" i="8"/>
  <c r="NZR1353" i="8"/>
  <c r="NZO1353" i="8"/>
  <c r="NZO1355" i="8" s="1"/>
  <c r="NZN1353" i="8"/>
  <c r="NZD1353" i="8"/>
  <c r="NZC1353" i="8"/>
  <c r="NZB1353" i="8"/>
  <c r="NYY1353" i="8"/>
  <c r="NYY1355" i="8" s="1"/>
  <c r="NYX1353" i="8"/>
  <c r="NYN1353" i="8"/>
  <c r="NYM1353" i="8"/>
  <c r="NYL1353" i="8"/>
  <c r="NYI1353" i="8"/>
  <c r="NYI1355" i="8" s="1"/>
  <c r="NYH1353" i="8"/>
  <c r="NXX1353" i="8"/>
  <c r="NXW1353" i="8"/>
  <c r="NXV1353" i="8"/>
  <c r="NXS1353" i="8"/>
  <c r="NXS1355" i="8" s="1"/>
  <c r="NXR1353" i="8"/>
  <c r="NXH1353" i="8"/>
  <c r="NXG1353" i="8"/>
  <c r="NXF1353" i="8"/>
  <c r="NXC1353" i="8"/>
  <c r="NXC1355" i="8" s="1"/>
  <c r="NXB1353" i="8"/>
  <c r="NWR1353" i="8"/>
  <c r="NWQ1353" i="8"/>
  <c r="NWP1353" i="8"/>
  <c r="NWM1353" i="8"/>
  <c r="NWM1355" i="8" s="1"/>
  <c r="NWL1353" i="8"/>
  <c r="NWB1353" i="8"/>
  <c r="NWA1353" i="8"/>
  <c r="NVZ1353" i="8"/>
  <c r="NVW1353" i="8"/>
  <c r="NVW1355" i="8" s="1"/>
  <c r="NVV1353" i="8"/>
  <c r="NVL1353" i="8"/>
  <c r="NVK1353" i="8"/>
  <c r="NVJ1353" i="8"/>
  <c r="NVG1353" i="8"/>
  <c r="NVG1355" i="8" s="1"/>
  <c r="NVF1353" i="8"/>
  <c r="NUV1353" i="8"/>
  <c r="NUU1353" i="8"/>
  <c r="NUT1353" i="8"/>
  <c r="NUQ1353" i="8"/>
  <c r="NUQ1355" i="8" s="1"/>
  <c r="NUP1353" i="8"/>
  <c r="NUF1353" i="8"/>
  <c r="NUE1353" i="8"/>
  <c r="NUD1353" i="8"/>
  <c r="NUA1353" i="8"/>
  <c r="NUA1355" i="8" s="1"/>
  <c r="NTZ1353" i="8"/>
  <c r="NTP1353" i="8"/>
  <c r="NTO1353" i="8"/>
  <c r="NTN1353" i="8"/>
  <c r="NTK1353" i="8"/>
  <c r="NTK1355" i="8" s="1"/>
  <c r="NTJ1353" i="8"/>
  <c r="NSZ1353" i="8"/>
  <c r="NSY1353" i="8"/>
  <c r="NSX1353" i="8"/>
  <c r="NSU1353" i="8"/>
  <c r="NSU1355" i="8" s="1"/>
  <c r="NST1353" i="8"/>
  <c r="NSJ1353" i="8"/>
  <c r="NSI1353" i="8"/>
  <c r="NSH1353" i="8"/>
  <c r="NSE1353" i="8"/>
  <c r="NSE1355" i="8" s="1"/>
  <c r="NSD1353" i="8"/>
  <c r="NRT1353" i="8"/>
  <c r="NRS1353" i="8"/>
  <c r="NRR1353" i="8"/>
  <c r="NRO1353" i="8"/>
  <c r="NRO1355" i="8" s="1"/>
  <c r="NRN1353" i="8"/>
  <c r="NRD1353" i="8"/>
  <c r="NRC1353" i="8"/>
  <c r="NRB1353" i="8"/>
  <c r="NQY1353" i="8"/>
  <c r="NQY1355" i="8" s="1"/>
  <c r="NQX1353" i="8"/>
  <c r="NQN1353" i="8"/>
  <c r="NQM1353" i="8"/>
  <c r="NQL1353" i="8"/>
  <c r="NQI1353" i="8"/>
  <c r="NQI1355" i="8" s="1"/>
  <c r="NQH1353" i="8"/>
  <c r="NPX1353" i="8"/>
  <c r="NPW1353" i="8"/>
  <c r="NPV1353" i="8"/>
  <c r="NPS1353" i="8"/>
  <c r="NPS1355" i="8" s="1"/>
  <c r="NPR1353" i="8"/>
  <c r="NPH1353" i="8"/>
  <c r="NPG1353" i="8"/>
  <c r="NPF1353" i="8"/>
  <c r="NPC1353" i="8"/>
  <c r="NPC1355" i="8" s="1"/>
  <c r="NPB1353" i="8"/>
  <c r="NOR1353" i="8"/>
  <c r="NOQ1353" i="8"/>
  <c r="NOP1353" i="8"/>
  <c r="NOM1353" i="8"/>
  <c r="NOM1355" i="8" s="1"/>
  <c r="NOL1353" i="8"/>
  <c r="NOB1353" i="8"/>
  <c r="NOA1353" i="8"/>
  <c r="NNZ1353" i="8"/>
  <c r="NNW1353" i="8"/>
  <c r="NNW1355" i="8" s="1"/>
  <c r="NNV1353" i="8"/>
  <c r="NNL1353" i="8"/>
  <c r="NNK1353" i="8"/>
  <c r="NNJ1353" i="8"/>
  <c r="NNG1353" i="8"/>
  <c r="NNG1355" i="8" s="1"/>
  <c r="NNF1353" i="8"/>
  <c r="NMV1353" i="8"/>
  <c r="NMU1353" i="8"/>
  <c r="NMT1353" i="8"/>
  <c r="NMQ1353" i="8"/>
  <c r="NMQ1355" i="8" s="1"/>
  <c r="NMP1353" i="8"/>
  <c r="NMF1353" i="8"/>
  <c r="NME1353" i="8"/>
  <c r="NMD1353" i="8"/>
  <c r="NMA1353" i="8"/>
  <c r="NMA1355" i="8" s="1"/>
  <c r="NLZ1353" i="8"/>
  <c r="NLP1353" i="8"/>
  <c r="NLO1353" i="8"/>
  <c r="NLN1353" i="8"/>
  <c r="NLK1353" i="8"/>
  <c r="NLK1355" i="8" s="1"/>
  <c r="NLJ1353" i="8"/>
  <c r="NKZ1353" i="8"/>
  <c r="NKY1353" i="8"/>
  <c r="NKX1353" i="8"/>
  <c r="NKU1353" i="8"/>
  <c r="NKU1355" i="8" s="1"/>
  <c r="NKT1353" i="8"/>
  <c r="NKJ1353" i="8"/>
  <c r="NKI1353" i="8"/>
  <c r="NKH1353" i="8"/>
  <c r="NKE1353" i="8"/>
  <c r="NKE1355" i="8" s="1"/>
  <c r="NKD1353" i="8"/>
  <c r="NJT1353" i="8"/>
  <c r="NJS1353" i="8"/>
  <c r="NJR1353" i="8"/>
  <c r="NJO1353" i="8"/>
  <c r="NJO1355" i="8" s="1"/>
  <c r="NJN1353" i="8"/>
  <c r="NJD1353" i="8"/>
  <c r="NJC1353" i="8"/>
  <c r="NJB1353" i="8"/>
  <c r="NIY1353" i="8"/>
  <c r="NIY1355" i="8" s="1"/>
  <c r="NIX1353" i="8"/>
  <c r="NIN1353" i="8"/>
  <c r="NIM1353" i="8"/>
  <c r="NIL1353" i="8"/>
  <c r="NII1353" i="8"/>
  <c r="NII1355" i="8" s="1"/>
  <c r="NIH1353" i="8"/>
  <c r="NHX1353" i="8"/>
  <c r="NHW1353" i="8"/>
  <c r="NHV1353" i="8"/>
  <c r="NHS1353" i="8"/>
  <c r="NHS1355" i="8" s="1"/>
  <c r="NHR1353" i="8"/>
  <c r="NHH1353" i="8"/>
  <c r="NHG1353" i="8"/>
  <c r="NHF1353" i="8"/>
  <c r="NHC1353" i="8"/>
  <c r="NHC1355" i="8" s="1"/>
  <c r="NHB1353" i="8"/>
  <c r="NGR1353" i="8"/>
  <c r="NGQ1353" i="8"/>
  <c r="NGP1353" i="8"/>
  <c r="NGM1353" i="8"/>
  <c r="NGM1355" i="8" s="1"/>
  <c r="NGL1353" i="8"/>
  <c r="NGB1353" i="8"/>
  <c r="NGA1353" i="8"/>
  <c r="NFZ1353" i="8"/>
  <c r="NFW1353" i="8"/>
  <c r="NFW1355" i="8" s="1"/>
  <c r="NFV1353" i="8"/>
  <c r="NFL1353" i="8"/>
  <c r="NFK1353" i="8"/>
  <c r="NFJ1353" i="8"/>
  <c r="NFG1353" i="8"/>
  <c r="NFG1355" i="8" s="1"/>
  <c r="NFF1353" i="8"/>
  <c r="NEV1353" i="8"/>
  <c r="NEU1353" i="8"/>
  <c r="NET1353" i="8"/>
  <c r="NEQ1353" i="8"/>
  <c r="NEQ1355" i="8" s="1"/>
  <c r="NEP1353" i="8"/>
  <c r="NEF1353" i="8"/>
  <c r="NEE1353" i="8"/>
  <c r="NED1353" i="8"/>
  <c r="NEA1353" i="8"/>
  <c r="NEA1355" i="8" s="1"/>
  <c r="NDZ1353" i="8"/>
  <c r="NDP1353" i="8"/>
  <c r="NDO1353" i="8"/>
  <c r="NDN1353" i="8"/>
  <c r="NDK1353" i="8"/>
  <c r="NDK1355" i="8" s="1"/>
  <c r="NDJ1353" i="8"/>
  <c r="NCZ1353" i="8"/>
  <c r="NCY1353" i="8"/>
  <c r="NCX1353" i="8"/>
  <c r="NCU1353" i="8"/>
  <c r="NCU1355" i="8" s="1"/>
  <c r="NCT1353" i="8"/>
  <c r="NCJ1353" i="8"/>
  <c r="NCI1353" i="8"/>
  <c r="NCH1353" i="8"/>
  <c r="NCE1353" i="8"/>
  <c r="NCE1355" i="8" s="1"/>
  <c r="NCD1353" i="8"/>
  <c r="NBT1353" i="8"/>
  <c r="NBS1353" i="8"/>
  <c r="NBR1353" i="8"/>
  <c r="NBO1353" i="8"/>
  <c r="NBO1355" i="8" s="1"/>
  <c r="NBN1353" i="8"/>
  <c r="NBD1353" i="8"/>
  <c r="NBC1353" i="8"/>
  <c r="NBB1353" i="8"/>
  <c r="NAY1353" i="8"/>
  <c r="NAY1355" i="8" s="1"/>
  <c r="NAX1353" i="8"/>
  <c r="NAN1353" i="8"/>
  <c r="NAM1353" i="8"/>
  <c r="NAL1353" i="8"/>
  <c r="NAI1353" i="8"/>
  <c r="NAI1355" i="8" s="1"/>
  <c r="NAH1353" i="8"/>
  <c r="MZX1353" i="8"/>
  <c r="MZW1353" i="8"/>
  <c r="MZV1353" i="8"/>
  <c r="MZS1353" i="8"/>
  <c r="MZS1355" i="8" s="1"/>
  <c r="MZR1353" i="8"/>
  <c r="MZH1353" i="8"/>
  <c r="MZG1353" i="8"/>
  <c r="MZF1353" i="8"/>
  <c r="MZC1353" i="8"/>
  <c r="MZC1355" i="8" s="1"/>
  <c r="MZB1353" i="8"/>
  <c r="MYR1353" i="8"/>
  <c r="MYQ1353" i="8"/>
  <c r="MYP1353" i="8"/>
  <c r="MYM1353" i="8"/>
  <c r="MYM1355" i="8" s="1"/>
  <c r="MYL1353" i="8"/>
  <c r="MYB1353" i="8"/>
  <c r="MYA1353" i="8"/>
  <c r="MXZ1353" i="8"/>
  <c r="MXW1353" i="8"/>
  <c r="MXW1355" i="8" s="1"/>
  <c r="MXV1353" i="8"/>
  <c r="MXL1353" i="8"/>
  <c r="MXK1353" i="8"/>
  <c r="MXJ1353" i="8"/>
  <c r="MXG1353" i="8"/>
  <c r="MXG1355" i="8" s="1"/>
  <c r="MXF1353" i="8"/>
  <c r="MWV1353" i="8"/>
  <c r="MWU1353" i="8"/>
  <c r="MWT1353" i="8"/>
  <c r="MWQ1353" i="8"/>
  <c r="MWQ1355" i="8" s="1"/>
  <c r="MWP1353" i="8"/>
  <c r="MWF1353" i="8"/>
  <c r="MWE1353" i="8"/>
  <c r="MWD1353" i="8"/>
  <c r="MWA1353" i="8"/>
  <c r="MWA1355" i="8" s="1"/>
  <c r="MVZ1353" i="8"/>
  <c r="MVP1353" i="8"/>
  <c r="MVO1353" i="8"/>
  <c r="MVN1353" i="8"/>
  <c r="MVK1353" i="8"/>
  <c r="MVK1355" i="8" s="1"/>
  <c r="MVJ1353" i="8"/>
  <c r="MUZ1353" i="8"/>
  <c r="MUY1353" i="8"/>
  <c r="MUX1353" i="8"/>
  <c r="MUU1353" i="8"/>
  <c r="MUU1355" i="8" s="1"/>
  <c r="MUT1353" i="8"/>
  <c r="MUJ1353" i="8"/>
  <c r="MUI1353" i="8"/>
  <c r="MUH1353" i="8"/>
  <c r="MUE1353" i="8"/>
  <c r="MUE1355" i="8" s="1"/>
  <c r="MUD1353" i="8"/>
  <c r="MTT1353" i="8"/>
  <c r="MTS1353" i="8"/>
  <c r="MTR1353" i="8"/>
  <c r="MTO1353" i="8"/>
  <c r="MTO1355" i="8" s="1"/>
  <c r="MTN1353" i="8"/>
  <c r="MTD1353" i="8"/>
  <c r="MTC1353" i="8"/>
  <c r="MTB1353" i="8"/>
  <c r="MSY1353" i="8"/>
  <c r="MSY1355" i="8" s="1"/>
  <c r="MSX1353" i="8"/>
  <c r="MSN1353" i="8"/>
  <c r="MSM1353" i="8"/>
  <c r="MSL1353" i="8"/>
  <c r="MSI1353" i="8"/>
  <c r="MSI1355" i="8" s="1"/>
  <c r="MSH1353" i="8"/>
  <c r="MRX1353" i="8"/>
  <c r="MRW1353" i="8"/>
  <c r="MRV1353" i="8"/>
  <c r="MRS1353" i="8"/>
  <c r="MRS1355" i="8" s="1"/>
  <c r="MRR1353" i="8"/>
  <c r="MRH1353" i="8"/>
  <c r="MRG1353" i="8"/>
  <c r="MRF1353" i="8"/>
  <c r="MRC1353" i="8"/>
  <c r="MRC1355" i="8" s="1"/>
  <c r="MRB1353" i="8"/>
  <c r="MQR1353" i="8"/>
  <c r="MQQ1353" i="8"/>
  <c r="MQP1353" i="8"/>
  <c r="MQM1353" i="8"/>
  <c r="MQM1355" i="8" s="1"/>
  <c r="MQL1353" i="8"/>
  <c r="MQB1353" i="8"/>
  <c r="MQA1353" i="8"/>
  <c r="MPZ1353" i="8"/>
  <c r="MPW1353" i="8"/>
  <c r="MPW1355" i="8" s="1"/>
  <c r="MPV1353" i="8"/>
  <c r="MPL1353" i="8"/>
  <c r="MPK1353" i="8"/>
  <c r="MPJ1353" i="8"/>
  <c r="MPG1353" i="8"/>
  <c r="MPG1355" i="8" s="1"/>
  <c r="MPF1353" i="8"/>
  <c r="MOV1353" i="8"/>
  <c r="MOU1353" i="8"/>
  <c r="MOT1353" i="8"/>
  <c r="MOQ1353" i="8"/>
  <c r="MOQ1355" i="8" s="1"/>
  <c r="MOP1353" i="8"/>
  <c r="MOF1353" i="8"/>
  <c r="MOE1353" i="8"/>
  <c r="MOD1353" i="8"/>
  <c r="MOA1353" i="8"/>
  <c r="MOA1355" i="8" s="1"/>
  <c r="MNZ1353" i="8"/>
  <c r="MNP1353" i="8"/>
  <c r="MNO1353" i="8"/>
  <c r="MNN1353" i="8"/>
  <c r="MNK1353" i="8"/>
  <c r="MNK1355" i="8" s="1"/>
  <c r="MNJ1353" i="8"/>
  <c r="MMZ1353" i="8"/>
  <c r="MMY1353" i="8"/>
  <c r="MMX1353" i="8"/>
  <c r="MMU1353" i="8"/>
  <c r="MMU1355" i="8" s="1"/>
  <c r="MMT1353" i="8"/>
  <c r="MMJ1353" i="8"/>
  <c r="MMI1353" i="8"/>
  <c r="MMH1353" i="8"/>
  <c r="MME1353" i="8"/>
  <c r="MME1355" i="8" s="1"/>
  <c r="MMD1353" i="8"/>
  <c r="MLT1353" i="8"/>
  <c r="MLS1353" i="8"/>
  <c r="MLR1353" i="8"/>
  <c r="MLO1353" i="8"/>
  <c r="MLO1355" i="8" s="1"/>
  <c r="MLN1353" i="8"/>
  <c r="MLD1353" i="8"/>
  <c r="MLC1353" i="8"/>
  <c r="MLB1353" i="8"/>
  <c r="MKY1353" i="8"/>
  <c r="MKY1355" i="8" s="1"/>
  <c r="MKX1353" i="8"/>
  <c r="MKN1353" i="8"/>
  <c r="MKM1353" i="8"/>
  <c r="MKL1353" i="8"/>
  <c r="MKI1353" i="8"/>
  <c r="MKI1355" i="8" s="1"/>
  <c r="MKH1353" i="8"/>
  <c r="MJX1353" i="8"/>
  <c r="MJW1353" i="8"/>
  <c r="MJV1353" i="8"/>
  <c r="MJS1353" i="8"/>
  <c r="MJS1355" i="8" s="1"/>
  <c r="MJR1353" i="8"/>
  <c r="MJH1353" i="8"/>
  <c r="MJG1353" i="8"/>
  <c r="MJF1353" i="8"/>
  <c r="MJC1353" i="8"/>
  <c r="MJC1355" i="8" s="1"/>
  <c r="MJB1353" i="8"/>
  <c r="MIR1353" i="8"/>
  <c r="MIQ1353" i="8"/>
  <c r="MIP1353" i="8"/>
  <c r="MIM1353" i="8"/>
  <c r="MIM1355" i="8" s="1"/>
  <c r="MIL1353" i="8"/>
  <c r="MIB1353" i="8"/>
  <c r="MIA1353" i="8"/>
  <c r="MHZ1353" i="8"/>
  <c r="MHW1353" i="8"/>
  <c r="MHW1355" i="8" s="1"/>
  <c r="MHV1353" i="8"/>
  <c r="MHL1353" i="8"/>
  <c r="MHK1353" i="8"/>
  <c r="MHJ1353" i="8"/>
  <c r="MHG1353" i="8"/>
  <c r="MHG1355" i="8" s="1"/>
  <c r="MHF1353" i="8"/>
  <c r="MGV1353" i="8"/>
  <c r="MGU1353" i="8"/>
  <c r="MGT1353" i="8"/>
  <c r="MGQ1353" i="8"/>
  <c r="MGQ1355" i="8" s="1"/>
  <c r="MGP1353" i="8"/>
  <c r="MGF1353" i="8"/>
  <c r="MGE1353" i="8"/>
  <c r="MGD1353" i="8"/>
  <c r="MGA1353" i="8"/>
  <c r="MGA1355" i="8" s="1"/>
  <c r="MFZ1353" i="8"/>
  <c r="MFP1353" i="8"/>
  <c r="MFO1353" i="8"/>
  <c r="MFN1353" i="8"/>
  <c r="MFK1353" i="8"/>
  <c r="MFK1355" i="8" s="1"/>
  <c r="MFJ1353" i="8"/>
  <c r="MEZ1353" i="8"/>
  <c r="MEY1353" i="8"/>
  <c r="MEX1353" i="8"/>
  <c r="MEU1353" i="8"/>
  <c r="MEU1355" i="8" s="1"/>
  <c r="MET1353" i="8"/>
  <c r="MEJ1353" i="8"/>
  <c r="MEI1353" i="8"/>
  <c r="MEH1353" i="8"/>
  <c r="MEE1353" i="8"/>
  <c r="MEE1355" i="8" s="1"/>
  <c r="MED1353" i="8"/>
  <c r="MDT1353" i="8"/>
  <c r="MDS1353" i="8"/>
  <c r="MDR1353" i="8"/>
  <c r="MDO1353" i="8"/>
  <c r="MDO1355" i="8" s="1"/>
  <c r="MDN1353" i="8"/>
  <c r="MDD1353" i="8"/>
  <c r="MDC1353" i="8"/>
  <c r="MDB1353" i="8"/>
  <c r="MCY1353" i="8"/>
  <c r="MCY1355" i="8" s="1"/>
  <c r="MCX1353" i="8"/>
  <c r="MCN1353" i="8"/>
  <c r="MCM1353" i="8"/>
  <c r="MCL1353" i="8"/>
  <c r="MCI1353" i="8"/>
  <c r="MCI1355" i="8" s="1"/>
  <c r="MCH1353" i="8"/>
  <c r="MBX1353" i="8"/>
  <c r="MBW1353" i="8"/>
  <c r="MBV1353" i="8"/>
  <c r="MBS1353" i="8"/>
  <c r="MBS1355" i="8" s="1"/>
  <c r="MBR1353" i="8"/>
  <c r="MBH1353" i="8"/>
  <c r="MBG1353" i="8"/>
  <c r="MBF1353" i="8"/>
  <c r="MBC1353" i="8"/>
  <c r="MBC1355" i="8" s="1"/>
  <c r="MBB1353" i="8"/>
  <c r="MAR1353" i="8"/>
  <c r="MAQ1353" i="8"/>
  <c r="MAP1353" i="8"/>
  <c r="MAM1353" i="8"/>
  <c r="MAM1355" i="8" s="1"/>
  <c r="MAL1353" i="8"/>
  <c r="MAB1353" i="8"/>
  <c r="MAA1353" i="8"/>
  <c r="LZZ1353" i="8"/>
  <c r="LZW1353" i="8"/>
  <c r="LZW1355" i="8" s="1"/>
  <c r="LZV1353" i="8"/>
  <c r="LZL1353" i="8"/>
  <c r="LZK1353" i="8"/>
  <c r="LZJ1353" i="8"/>
  <c r="LZG1353" i="8"/>
  <c r="LZG1355" i="8" s="1"/>
  <c r="LZF1353" i="8"/>
  <c r="LYV1353" i="8"/>
  <c r="LYU1353" i="8"/>
  <c r="LYT1353" i="8"/>
  <c r="LYQ1353" i="8"/>
  <c r="LYQ1355" i="8" s="1"/>
  <c r="LYP1353" i="8"/>
  <c r="LYF1353" i="8"/>
  <c r="LYE1353" i="8"/>
  <c r="LYD1353" i="8"/>
  <c r="LYA1353" i="8"/>
  <c r="LYA1355" i="8" s="1"/>
  <c r="LXZ1353" i="8"/>
  <c r="LXP1353" i="8"/>
  <c r="LXO1353" i="8"/>
  <c r="LXN1353" i="8"/>
  <c r="LXK1353" i="8"/>
  <c r="LXK1355" i="8" s="1"/>
  <c r="LXJ1353" i="8"/>
  <c r="LWZ1353" i="8"/>
  <c r="LWY1353" i="8"/>
  <c r="LWX1353" i="8"/>
  <c r="LWU1353" i="8"/>
  <c r="LWU1355" i="8" s="1"/>
  <c r="LWT1353" i="8"/>
  <c r="LWJ1353" i="8"/>
  <c r="LWI1353" i="8"/>
  <c r="LWH1353" i="8"/>
  <c r="LWE1353" i="8"/>
  <c r="LWE1355" i="8" s="1"/>
  <c r="LWD1353" i="8"/>
  <c r="LVT1353" i="8"/>
  <c r="LVS1353" i="8"/>
  <c r="LVR1353" i="8"/>
  <c r="LVO1353" i="8"/>
  <c r="LVO1355" i="8" s="1"/>
  <c r="LVN1353" i="8"/>
  <c r="LVD1353" i="8"/>
  <c r="LVC1353" i="8"/>
  <c r="LVB1353" i="8"/>
  <c r="LUY1353" i="8"/>
  <c r="LUY1355" i="8" s="1"/>
  <c r="LUX1353" i="8"/>
  <c r="LUN1353" i="8"/>
  <c r="LUM1353" i="8"/>
  <c r="LUL1353" i="8"/>
  <c r="LUI1353" i="8"/>
  <c r="LUI1355" i="8" s="1"/>
  <c r="LUH1353" i="8"/>
  <c r="LTX1353" i="8"/>
  <c r="LTW1353" i="8"/>
  <c r="LTV1353" i="8"/>
  <c r="LTS1353" i="8"/>
  <c r="LTS1355" i="8" s="1"/>
  <c r="LTR1353" i="8"/>
  <c r="LTH1353" i="8"/>
  <c r="LTG1353" i="8"/>
  <c r="LTF1353" i="8"/>
  <c r="LTC1353" i="8"/>
  <c r="LTC1355" i="8" s="1"/>
  <c r="LTB1353" i="8"/>
  <c r="LSR1353" i="8"/>
  <c r="LSQ1353" i="8"/>
  <c r="LSP1353" i="8"/>
  <c r="LSM1353" i="8"/>
  <c r="LSM1355" i="8" s="1"/>
  <c r="LSL1353" i="8"/>
  <c r="LSB1353" i="8"/>
  <c r="LSA1353" i="8"/>
  <c r="LRZ1353" i="8"/>
  <c r="LRW1353" i="8"/>
  <c r="LRW1355" i="8" s="1"/>
  <c r="LRV1353" i="8"/>
  <c r="LRL1353" i="8"/>
  <c r="LRK1353" i="8"/>
  <c r="LRJ1353" i="8"/>
  <c r="LRG1353" i="8"/>
  <c r="LRG1355" i="8" s="1"/>
  <c r="LRF1353" i="8"/>
  <c r="LQV1353" i="8"/>
  <c r="LQU1353" i="8"/>
  <c r="LQT1353" i="8"/>
  <c r="LQQ1353" i="8"/>
  <c r="LQQ1355" i="8" s="1"/>
  <c r="LQP1353" i="8"/>
  <c r="LQF1353" i="8"/>
  <c r="LQE1353" i="8"/>
  <c r="LQD1353" i="8"/>
  <c r="LQA1353" i="8"/>
  <c r="LQA1355" i="8" s="1"/>
  <c r="LPZ1353" i="8"/>
  <c r="LPP1353" i="8"/>
  <c r="LPO1353" i="8"/>
  <c r="LPN1353" i="8"/>
  <c r="LPK1353" i="8"/>
  <c r="LPK1355" i="8" s="1"/>
  <c r="LPJ1353" i="8"/>
  <c r="LOZ1353" i="8"/>
  <c r="LOY1353" i="8"/>
  <c r="LOX1353" i="8"/>
  <c r="LOU1353" i="8"/>
  <c r="LOU1355" i="8" s="1"/>
  <c r="LOT1353" i="8"/>
  <c r="LOJ1353" i="8"/>
  <c r="LOI1353" i="8"/>
  <c r="LOH1353" i="8"/>
  <c r="LOE1353" i="8"/>
  <c r="LOE1355" i="8" s="1"/>
  <c r="LOD1353" i="8"/>
  <c r="LNT1353" i="8"/>
  <c r="LNS1353" i="8"/>
  <c r="LNR1353" i="8"/>
  <c r="LNO1353" i="8"/>
  <c r="LNO1355" i="8" s="1"/>
  <c r="LNN1353" i="8"/>
  <c r="LND1353" i="8"/>
  <c r="LNC1353" i="8"/>
  <c r="LNB1353" i="8"/>
  <c r="LMY1353" i="8"/>
  <c r="LMY1355" i="8" s="1"/>
  <c r="LMX1353" i="8"/>
  <c r="LMN1353" i="8"/>
  <c r="LMM1353" i="8"/>
  <c r="LML1353" i="8"/>
  <c r="LMI1353" i="8"/>
  <c r="LMI1355" i="8" s="1"/>
  <c r="LMH1353" i="8"/>
  <c r="LLX1353" i="8"/>
  <c r="LLW1353" i="8"/>
  <c r="LLV1353" i="8"/>
  <c r="LLS1353" i="8"/>
  <c r="LLS1355" i="8" s="1"/>
  <c r="LLR1353" i="8"/>
  <c r="LLH1353" i="8"/>
  <c r="LLG1353" i="8"/>
  <c r="LLF1353" i="8"/>
  <c r="LLC1353" i="8"/>
  <c r="LLC1355" i="8" s="1"/>
  <c r="LLB1353" i="8"/>
  <c r="LKR1353" i="8"/>
  <c r="LKQ1353" i="8"/>
  <c r="LKP1353" i="8"/>
  <c r="LKM1353" i="8"/>
  <c r="LKM1355" i="8" s="1"/>
  <c r="LKL1353" i="8"/>
  <c r="LKB1353" i="8"/>
  <c r="LKA1353" i="8"/>
  <c r="LJZ1353" i="8"/>
  <c r="LJW1353" i="8"/>
  <c r="LJW1355" i="8" s="1"/>
  <c r="LJV1353" i="8"/>
  <c r="LJL1353" i="8"/>
  <c r="LJK1353" i="8"/>
  <c r="LJJ1353" i="8"/>
  <c r="LJG1353" i="8"/>
  <c r="LJG1355" i="8" s="1"/>
  <c r="LJF1353" i="8"/>
  <c r="LIV1353" i="8"/>
  <c r="LIU1353" i="8"/>
  <c r="LIT1353" i="8"/>
  <c r="LIQ1353" i="8"/>
  <c r="LIQ1355" i="8" s="1"/>
  <c r="LIP1353" i="8"/>
  <c r="LIF1353" i="8"/>
  <c r="LIE1353" i="8"/>
  <c r="LID1353" i="8"/>
  <c r="LIA1353" i="8"/>
  <c r="LIA1355" i="8" s="1"/>
  <c r="LHZ1353" i="8"/>
  <c r="LHP1353" i="8"/>
  <c r="LHO1353" i="8"/>
  <c r="LHN1353" i="8"/>
  <c r="LHK1353" i="8"/>
  <c r="LHK1355" i="8" s="1"/>
  <c r="LHJ1353" i="8"/>
  <c r="LGZ1353" i="8"/>
  <c r="LGY1353" i="8"/>
  <c r="LGX1353" i="8"/>
  <c r="LGU1353" i="8"/>
  <c r="LGU1355" i="8" s="1"/>
  <c r="LGT1353" i="8"/>
  <c r="LGJ1353" i="8"/>
  <c r="LGI1353" i="8"/>
  <c r="LGH1353" i="8"/>
  <c r="LGE1353" i="8"/>
  <c r="LGE1355" i="8" s="1"/>
  <c r="LGD1353" i="8"/>
  <c r="LFT1353" i="8"/>
  <c r="LFS1353" i="8"/>
  <c r="LFR1353" i="8"/>
  <c r="LFO1353" i="8"/>
  <c r="LFO1355" i="8" s="1"/>
  <c r="LFN1353" i="8"/>
  <c r="LFD1353" i="8"/>
  <c r="LFC1353" i="8"/>
  <c r="LFB1353" i="8"/>
  <c r="LEY1353" i="8"/>
  <c r="LEY1355" i="8" s="1"/>
  <c r="LEX1353" i="8"/>
  <c r="LEN1353" i="8"/>
  <c r="LEM1353" i="8"/>
  <c r="LEL1353" i="8"/>
  <c r="LEI1353" i="8"/>
  <c r="LEI1355" i="8" s="1"/>
  <c r="LEH1353" i="8"/>
  <c r="LDX1353" i="8"/>
  <c r="LDW1353" i="8"/>
  <c r="LDV1353" i="8"/>
  <c r="LDS1353" i="8"/>
  <c r="LDS1355" i="8" s="1"/>
  <c r="LDR1353" i="8"/>
  <c r="LDH1353" i="8"/>
  <c r="LDG1353" i="8"/>
  <c r="LDF1353" i="8"/>
  <c r="LDC1353" i="8"/>
  <c r="LDC1355" i="8" s="1"/>
  <c r="LDB1353" i="8"/>
  <c r="LCR1353" i="8"/>
  <c r="LCQ1353" i="8"/>
  <c r="LCP1353" i="8"/>
  <c r="LCM1353" i="8"/>
  <c r="LCM1355" i="8" s="1"/>
  <c r="LCL1353" i="8"/>
  <c r="LCB1353" i="8"/>
  <c r="LCA1353" i="8"/>
  <c r="LBZ1353" i="8"/>
  <c r="LBW1353" i="8"/>
  <c r="LBW1355" i="8" s="1"/>
  <c r="LBV1353" i="8"/>
  <c r="LBL1353" i="8"/>
  <c r="LBK1353" i="8"/>
  <c r="LBJ1353" i="8"/>
  <c r="LBG1353" i="8"/>
  <c r="LBG1355" i="8" s="1"/>
  <c r="LBF1353" i="8"/>
  <c r="LAV1353" i="8"/>
  <c r="LAU1353" i="8"/>
  <c r="LAT1353" i="8"/>
  <c r="LAQ1353" i="8"/>
  <c r="LAQ1355" i="8" s="1"/>
  <c r="LAP1353" i="8"/>
  <c r="LAF1353" i="8"/>
  <c r="LAE1353" i="8"/>
  <c r="LAD1353" i="8"/>
  <c r="LAA1353" i="8"/>
  <c r="LAA1355" i="8" s="1"/>
  <c r="KZZ1353" i="8"/>
  <c r="KZP1353" i="8"/>
  <c r="KZO1353" i="8"/>
  <c r="KZN1353" i="8"/>
  <c r="KZK1353" i="8"/>
  <c r="KZK1355" i="8" s="1"/>
  <c r="KZJ1353" i="8"/>
  <c r="KYZ1353" i="8"/>
  <c r="KYY1353" i="8"/>
  <c r="KYX1353" i="8"/>
  <c r="KYU1353" i="8"/>
  <c r="KYU1355" i="8" s="1"/>
  <c r="KYT1353" i="8"/>
  <c r="KYJ1353" i="8"/>
  <c r="KYI1353" i="8"/>
  <c r="KYH1353" i="8"/>
  <c r="KYE1353" i="8"/>
  <c r="KYE1355" i="8" s="1"/>
  <c r="KYD1353" i="8"/>
  <c r="KXT1353" i="8"/>
  <c r="KXS1353" i="8"/>
  <c r="KXR1353" i="8"/>
  <c r="KXO1353" i="8"/>
  <c r="KXO1355" i="8" s="1"/>
  <c r="KXN1353" i="8"/>
  <c r="KXD1353" i="8"/>
  <c r="KXC1353" i="8"/>
  <c r="KXB1353" i="8"/>
  <c r="KWY1353" i="8"/>
  <c r="KWY1355" i="8" s="1"/>
  <c r="KWX1353" i="8"/>
  <c r="KWN1353" i="8"/>
  <c r="KWM1353" i="8"/>
  <c r="KWL1353" i="8"/>
  <c r="KWI1353" i="8"/>
  <c r="KWI1355" i="8" s="1"/>
  <c r="KWH1353" i="8"/>
  <c r="KVX1353" i="8"/>
  <c r="KVW1353" i="8"/>
  <c r="KVV1353" i="8"/>
  <c r="KVS1353" i="8"/>
  <c r="KVS1355" i="8" s="1"/>
  <c r="KVR1353" i="8"/>
  <c r="KVH1353" i="8"/>
  <c r="KVG1353" i="8"/>
  <c r="KVF1353" i="8"/>
  <c r="KVC1353" i="8"/>
  <c r="KVC1355" i="8" s="1"/>
  <c r="KVB1353" i="8"/>
  <c r="KUR1353" i="8"/>
  <c r="KUQ1353" i="8"/>
  <c r="KUP1353" i="8"/>
  <c r="KUM1353" i="8"/>
  <c r="KUM1355" i="8" s="1"/>
  <c r="KUL1353" i="8"/>
  <c r="KUB1353" i="8"/>
  <c r="KUA1353" i="8"/>
  <c r="KTZ1353" i="8"/>
  <c r="KTW1353" i="8"/>
  <c r="KTW1355" i="8" s="1"/>
  <c r="KTV1353" i="8"/>
  <c r="KTL1353" i="8"/>
  <c r="KTK1353" i="8"/>
  <c r="KTJ1353" i="8"/>
  <c r="KTG1353" i="8"/>
  <c r="KTG1355" i="8" s="1"/>
  <c r="KTF1353" i="8"/>
  <c r="KSV1353" i="8"/>
  <c r="KSU1353" i="8"/>
  <c r="KST1353" i="8"/>
  <c r="KSQ1353" i="8"/>
  <c r="KSQ1355" i="8" s="1"/>
  <c r="KSP1353" i="8"/>
  <c r="KSF1353" i="8"/>
  <c r="KSE1353" i="8"/>
  <c r="KSD1353" i="8"/>
  <c r="KSA1353" i="8"/>
  <c r="KSA1355" i="8" s="1"/>
  <c r="KRZ1353" i="8"/>
  <c r="KRP1353" i="8"/>
  <c r="KRO1353" i="8"/>
  <c r="KRN1353" i="8"/>
  <c r="KRK1353" i="8"/>
  <c r="KRK1355" i="8" s="1"/>
  <c r="KRJ1353" i="8"/>
  <c r="KQZ1353" i="8"/>
  <c r="KQY1353" i="8"/>
  <c r="KQX1353" i="8"/>
  <c r="KQU1353" i="8"/>
  <c r="KQU1355" i="8" s="1"/>
  <c r="KQT1353" i="8"/>
  <c r="KQJ1353" i="8"/>
  <c r="KQI1353" i="8"/>
  <c r="KQH1353" i="8"/>
  <c r="KQE1353" i="8"/>
  <c r="KQE1355" i="8" s="1"/>
  <c r="KQD1353" i="8"/>
  <c r="KPT1353" i="8"/>
  <c r="KPS1353" i="8"/>
  <c r="KPR1353" i="8"/>
  <c r="KPO1353" i="8"/>
  <c r="KPO1355" i="8" s="1"/>
  <c r="KPN1353" i="8"/>
  <c r="KPD1353" i="8"/>
  <c r="KPC1353" i="8"/>
  <c r="KPB1353" i="8"/>
  <c r="KOY1353" i="8"/>
  <c r="KOY1355" i="8" s="1"/>
  <c r="KOX1353" i="8"/>
  <c r="KON1353" i="8"/>
  <c r="KOM1353" i="8"/>
  <c r="KOL1353" i="8"/>
  <c r="KOI1353" i="8"/>
  <c r="KOI1355" i="8" s="1"/>
  <c r="KOH1353" i="8"/>
  <c r="KNX1353" i="8"/>
  <c r="KNW1353" i="8"/>
  <c r="KNV1353" i="8"/>
  <c r="KNS1353" i="8"/>
  <c r="KNS1355" i="8" s="1"/>
  <c r="KNR1353" i="8"/>
  <c r="KNH1353" i="8"/>
  <c r="KNG1353" i="8"/>
  <c r="KNF1353" i="8"/>
  <c r="KNC1353" i="8"/>
  <c r="KNC1355" i="8" s="1"/>
  <c r="KNB1353" i="8"/>
  <c r="KMR1353" i="8"/>
  <c r="KMQ1353" i="8"/>
  <c r="KMP1353" i="8"/>
  <c r="KMM1353" i="8"/>
  <c r="KMM1355" i="8" s="1"/>
  <c r="KML1353" i="8"/>
  <c r="KMB1353" i="8"/>
  <c r="KMA1353" i="8"/>
  <c r="KLZ1353" i="8"/>
  <c r="KLW1353" i="8"/>
  <c r="KLW1355" i="8" s="1"/>
  <c r="KLV1353" i="8"/>
  <c r="KLL1353" i="8"/>
  <c r="KLK1353" i="8"/>
  <c r="KLJ1353" i="8"/>
  <c r="KLG1353" i="8"/>
  <c r="KLG1355" i="8" s="1"/>
  <c r="KLF1353" i="8"/>
  <c r="KKV1353" i="8"/>
  <c r="KKU1353" i="8"/>
  <c r="KKT1353" i="8"/>
  <c r="KKQ1353" i="8"/>
  <c r="KKQ1355" i="8" s="1"/>
  <c r="KKP1353" i="8"/>
  <c r="KKF1353" i="8"/>
  <c r="KKE1353" i="8"/>
  <c r="KKD1353" i="8"/>
  <c r="KKA1353" i="8"/>
  <c r="KKA1355" i="8" s="1"/>
  <c r="KJZ1353" i="8"/>
  <c r="KJP1353" i="8"/>
  <c r="KJO1353" i="8"/>
  <c r="KJN1353" i="8"/>
  <c r="KJK1353" i="8"/>
  <c r="KJK1355" i="8" s="1"/>
  <c r="KJJ1353" i="8"/>
  <c r="KIZ1353" i="8"/>
  <c r="KIY1353" i="8"/>
  <c r="KIX1353" i="8"/>
  <c r="KIU1353" i="8"/>
  <c r="KIU1355" i="8" s="1"/>
  <c r="KIT1353" i="8"/>
  <c r="KIJ1353" i="8"/>
  <c r="KII1353" i="8"/>
  <c r="KIH1353" i="8"/>
  <c r="KIE1353" i="8"/>
  <c r="KIE1355" i="8" s="1"/>
  <c r="KID1353" i="8"/>
  <c r="KHT1353" i="8"/>
  <c r="KHS1353" i="8"/>
  <c r="KHR1353" i="8"/>
  <c r="KHO1353" i="8"/>
  <c r="KHO1355" i="8" s="1"/>
  <c r="KHN1353" i="8"/>
  <c r="KHD1353" i="8"/>
  <c r="KHC1353" i="8"/>
  <c r="KHB1353" i="8"/>
  <c r="KGY1353" i="8"/>
  <c r="KGY1355" i="8" s="1"/>
  <c r="KGX1353" i="8"/>
  <c r="KGN1353" i="8"/>
  <c r="KGM1353" i="8"/>
  <c r="KGL1353" i="8"/>
  <c r="KGI1353" i="8"/>
  <c r="KGI1355" i="8" s="1"/>
  <c r="KGH1353" i="8"/>
  <c r="KFX1353" i="8"/>
  <c r="KFW1353" i="8"/>
  <c r="KFV1353" i="8"/>
  <c r="KFS1353" i="8"/>
  <c r="KFS1355" i="8" s="1"/>
  <c r="KFR1353" i="8"/>
  <c r="KFH1353" i="8"/>
  <c r="KFG1353" i="8"/>
  <c r="KFF1353" i="8"/>
  <c r="KFC1353" i="8"/>
  <c r="KFC1355" i="8" s="1"/>
  <c r="KFB1353" i="8"/>
  <c r="KER1353" i="8"/>
  <c r="KEQ1353" i="8"/>
  <c r="KEP1353" i="8"/>
  <c r="KEM1353" i="8"/>
  <c r="KEM1355" i="8" s="1"/>
  <c r="KEL1353" i="8"/>
  <c r="KEB1353" i="8"/>
  <c r="KEA1353" i="8"/>
  <c r="KDZ1353" i="8"/>
  <c r="KDW1353" i="8"/>
  <c r="KDW1355" i="8" s="1"/>
  <c r="KDV1353" i="8"/>
  <c r="KDL1353" i="8"/>
  <c r="KDK1353" i="8"/>
  <c r="KDJ1353" i="8"/>
  <c r="KDG1353" i="8"/>
  <c r="KDG1355" i="8" s="1"/>
  <c r="KDF1353" i="8"/>
  <c r="KCV1353" i="8"/>
  <c r="KCU1353" i="8"/>
  <c r="KCT1353" i="8"/>
  <c r="KCQ1353" i="8"/>
  <c r="KCQ1355" i="8" s="1"/>
  <c r="KCP1353" i="8"/>
  <c r="KCF1353" i="8"/>
  <c r="KCE1353" i="8"/>
  <c r="KCD1353" i="8"/>
  <c r="KCA1353" i="8"/>
  <c r="KCA1355" i="8" s="1"/>
  <c r="KBZ1353" i="8"/>
  <c r="KBP1353" i="8"/>
  <c r="KBO1353" i="8"/>
  <c r="KBN1353" i="8"/>
  <c r="KBK1353" i="8"/>
  <c r="KBK1355" i="8" s="1"/>
  <c r="KBJ1353" i="8"/>
  <c r="KAZ1353" i="8"/>
  <c r="KAY1353" i="8"/>
  <c r="KAX1353" i="8"/>
  <c r="KAU1353" i="8"/>
  <c r="KAU1355" i="8" s="1"/>
  <c r="KAT1353" i="8"/>
  <c r="KAJ1353" i="8"/>
  <c r="KAI1353" i="8"/>
  <c r="KAH1353" i="8"/>
  <c r="KAE1353" i="8"/>
  <c r="KAE1355" i="8" s="1"/>
  <c r="KAD1353" i="8"/>
  <c r="JZT1353" i="8"/>
  <c r="JZS1353" i="8"/>
  <c r="JZR1353" i="8"/>
  <c r="JZO1353" i="8"/>
  <c r="JZO1355" i="8" s="1"/>
  <c r="JZN1353" i="8"/>
  <c r="JZD1353" i="8"/>
  <c r="JZC1353" i="8"/>
  <c r="JZB1353" i="8"/>
  <c r="JYY1353" i="8"/>
  <c r="JYY1355" i="8" s="1"/>
  <c r="JYX1353" i="8"/>
  <c r="JYN1353" i="8"/>
  <c r="JYM1353" i="8"/>
  <c r="JYL1353" i="8"/>
  <c r="JYI1353" i="8"/>
  <c r="JYI1355" i="8" s="1"/>
  <c r="JYH1353" i="8"/>
  <c r="JXX1353" i="8"/>
  <c r="JXW1353" i="8"/>
  <c r="JXV1353" i="8"/>
  <c r="JXS1353" i="8"/>
  <c r="JXS1355" i="8" s="1"/>
  <c r="JXR1353" i="8"/>
  <c r="JXH1353" i="8"/>
  <c r="JXG1353" i="8"/>
  <c r="JXF1353" i="8"/>
  <c r="JXC1353" i="8"/>
  <c r="JXC1355" i="8" s="1"/>
  <c r="JXB1353" i="8"/>
  <c r="JWR1353" i="8"/>
  <c r="JWQ1353" i="8"/>
  <c r="JWP1353" i="8"/>
  <c r="JWM1353" i="8"/>
  <c r="JWM1355" i="8" s="1"/>
  <c r="JWL1353" i="8"/>
  <c r="JWB1353" i="8"/>
  <c r="JWA1353" i="8"/>
  <c r="JVZ1353" i="8"/>
  <c r="JVW1353" i="8"/>
  <c r="JVW1355" i="8" s="1"/>
  <c r="JVV1353" i="8"/>
  <c r="JVL1353" i="8"/>
  <c r="JVK1353" i="8"/>
  <c r="JVJ1353" i="8"/>
  <c r="JVG1353" i="8"/>
  <c r="JVG1355" i="8" s="1"/>
  <c r="JVF1353" i="8"/>
  <c r="JUV1353" i="8"/>
  <c r="JUU1353" i="8"/>
  <c r="JUT1353" i="8"/>
  <c r="JUQ1353" i="8"/>
  <c r="JUQ1355" i="8" s="1"/>
  <c r="JUP1353" i="8"/>
  <c r="JUF1353" i="8"/>
  <c r="JUE1353" i="8"/>
  <c r="JUD1353" i="8"/>
  <c r="JUA1353" i="8"/>
  <c r="JUA1355" i="8" s="1"/>
  <c r="JTZ1353" i="8"/>
  <c r="JTP1353" i="8"/>
  <c r="JTO1353" i="8"/>
  <c r="JTN1353" i="8"/>
  <c r="JTK1353" i="8"/>
  <c r="JTK1355" i="8" s="1"/>
  <c r="JTJ1353" i="8"/>
  <c r="JSZ1353" i="8"/>
  <c r="JSY1353" i="8"/>
  <c r="JSX1353" i="8"/>
  <c r="JSU1353" i="8"/>
  <c r="JSU1355" i="8" s="1"/>
  <c r="JST1353" i="8"/>
  <c r="JSJ1353" i="8"/>
  <c r="JSI1353" i="8"/>
  <c r="JSH1353" i="8"/>
  <c r="JSE1353" i="8"/>
  <c r="JSE1355" i="8" s="1"/>
  <c r="JSD1353" i="8"/>
  <c r="JRT1353" i="8"/>
  <c r="JRS1353" i="8"/>
  <c r="JRR1353" i="8"/>
  <c r="JRO1353" i="8"/>
  <c r="JRO1355" i="8" s="1"/>
  <c r="JRN1353" i="8"/>
  <c r="JRD1353" i="8"/>
  <c r="JRC1353" i="8"/>
  <c r="JRB1353" i="8"/>
  <c r="JQY1353" i="8"/>
  <c r="JQY1355" i="8" s="1"/>
  <c r="JQX1353" i="8"/>
  <c r="JQN1353" i="8"/>
  <c r="JQM1353" i="8"/>
  <c r="JQL1353" i="8"/>
  <c r="JQI1353" i="8"/>
  <c r="JQI1355" i="8" s="1"/>
  <c r="JQH1353" i="8"/>
  <c r="JPX1353" i="8"/>
  <c r="JPW1353" i="8"/>
  <c r="JPV1353" i="8"/>
  <c r="JPS1353" i="8"/>
  <c r="JPS1355" i="8" s="1"/>
  <c r="JPR1353" i="8"/>
  <c r="JPH1353" i="8"/>
  <c r="JPG1353" i="8"/>
  <c r="JPF1353" i="8"/>
  <c r="JPC1353" i="8"/>
  <c r="JPC1355" i="8" s="1"/>
  <c r="JPB1353" i="8"/>
  <c r="JOR1353" i="8"/>
  <c r="JOQ1353" i="8"/>
  <c r="JOP1353" i="8"/>
  <c r="JOM1353" i="8"/>
  <c r="JOM1355" i="8" s="1"/>
  <c r="JOL1353" i="8"/>
  <c r="JOB1353" i="8"/>
  <c r="JOA1353" i="8"/>
  <c r="JNZ1353" i="8"/>
  <c r="JNW1353" i="8"/>
  <c r="JNW1355" i="8" s="1"/>
  <c r="JNV1353" i="8"/>
  <c r="JNL1353" i="8"/>
  <c r="JNK1353" i="8"/>
  <c r="JNJ1353" i="8"/>
  <c r="JNG1353" i="8"/>
  <c r="JNG1355" i="8" s="1"/>
  <c r="JNF1353" i="8"/>
  <c r="JMV1353" i="8"/>
  <c r="JMU1353" i="8"/>
  <c r="JMT1353" i="8"/>
  <c r="JMQ1353" i="8"/>
  <c r="JMQ1355" i="8" s="1"/>
  <c r="JMP1353" i="8"/>
  <c r="JMF1353" i="8"/>
  <c r="JME1353" i="8"/>
  <c r="JMD1353" i="8"/>
  <c r="JMA1353" i="8"/>
  <c r="JMA1355" i="8" s="1"/>
  <c r="JLZ1353" i="8"/>
  <c r="JLP1353" i="8"/>
  <c r="JLO1353" i="8"/>
  <c r="JLN1353" i="8"/>
  <c r="JLK1353" i="8"/>
  <c r="JLK1355" i="8" s="1"/>
  <c r="JLJ1353" i="8"/>
  <c r="JKZ1353" i="8"/>
  <c r="JKY1353" i="8"/>
  <c r="JKX1353" i="8"/>
  <c r="JKU1353" i="8"/>
  <c r="JKU1355" i="8" s="1"/>
  <c r="JKT1353" i="8"/>
  <c r="JKJ1353" i="8"/>
  <c r="JKI1353" i="8"/>
  <c r="JKH1353" i="8"/>
  <c r="JKE1353" i="8"/>
  <c r="JKE1355" i="8" s="1"/>
  <c r="JKD1353" i="8"/>
  <c r="JJT1353" i="8"/>
  <c r="JJS1353" i="8"/>
  <c r="JJR1353" i="8"/>
  <c r="JJO1353" i="8"/>
  <c r="JJO1355" i="8" s="1"/>
  <c r="JJN1353" i="8"/>
  <c r="JJD1353" i="8"/>
  <c r="JJC1353" i="8"/>
  <c r="JJB1353" i="8"/>
  <c r="JIY1353" i="8"/>
  <c r="JIY1355" i="8" s="1"/>
  <c r="JIX1353" i="8"/>
  <c r="JIN1353" i="8"/>
  <c r="JIM1353" i="8"/>
  <c r="JIL1353" i="8"/>
  <c r="JII1353" i="8"/>
  <c r="JII1355" i="8" s="1"/>
  <c r="JIH1353" i="8"/>
  <c r="JHX1353" i="8"/>
  <c r="JHW1353" i="8"/>
  <c r="JHV1353" i="8"/>
  <c r="JHS1353" i="8"/>
  <c r="JHS1355" i="8" s="1"/>
  <c r="JHR1353" i="8"/>
  <c r="JHH1353" i="8"/>
  <c r="JHG1353" i="8"/>
  <c r="JHF1353" i="8"/>
  <c r="JHC1353" i="8"/>
  <c r="JHC1355" i="8" s="1"/>
  <c r="JHB1353" i="8"/>
  <c r="JGR1353" i="8"/>
  <c r="JGQ1353" i="8"/>
  <c r="JGP1353" i="8"/>
  <c r="JGM1353" i="8"/>
  <c r="JGM1355" i="8" s="1"/>
  <c r="JGL1353" i="8"/>
  <c r="JGB1353" i="8"/>
  <c r="JGA1353" i="8"/>
  <c r="JFZ1353" i="8"/>
  <c r="JFW1353" i="8"/>
  <c r="JFW1355" i="8" s="1"/>
  <c r="JFV1353" i="8"/>
  <c r="JFL1353" i="8"/>
  <c r="JFK1353" i="8"/>
  <c r="JFJ1353" i="8"/>
  <c r="JFG1353" i="8"/>
  <c r="JFG1355" i="8" s="1"/>
  <c r="JFF1353" i="8"/>
  <c r="JEV1353" i="8"/>
  <c r="JEU1353" i="8"/>
  <c r="JET1353" i="8"/>
  <c r="JEQ1353" i="8"/>
  <c r="JEQ1355" i="8" s="1"/>
  <c r="JEP1353" i="8"/>
  <c r="JEF1353" i="8"/>
  <c r="JEE1353" i="8"/>
  <c r="JED1353" i="8"/>
  <c r="JEA1353" i="8"/>
  <c r="JEA1355" i="8" s="1"/>
  <c r="JDZ1353" i="8"/>
  <c r="JDP1353" i="8"/>
  <c r="JDO1353" i="8"/>
  <c r="JDN1353" i="8"/>
  <c r="JDK1353" i="8"/>
  <c r="JDK1355" i="8" s="1"/>
  <c r="JDJ1353" i="8"/>
  <c r="JCZ1353" i="8"/>
  <c r="JCY1353" i="8"/>
  <c r="JCX1353" i="8"/>
  <c r="JCU1353" i="8"/>
  <c r="JCU1355" i="8" s="1"/>
  <c r="JCT1353" i="8"/>
  <c r="JCJ1353" i="8"/>
  <c r="JCI1353" i="8"/>
  <c r="JCH1353" i="8"/>
  <c r="JCE1353" i="8"/>
  <c r="JCE1355" i="8" s="1"/>
  <c r="JCD1353" i="8"/>
  <c r="JBT1353" i="8"/>
  <c r="JBS1353" i="8"/>
  <c r="JBR1353" i="8"/>
  <c r="JBO1353" i="8"/>
  <c r="JBO1355" i="8" s="1"/>
  <c r="JBN1353" i="8"/>
  <c r="JBD1353" i="8"/>
  <c r="JBC1353" i="8"/>
  <c r="JBB1353" i="8"/>
  <c r="JAY1353" i="8"/>
  <c r="JAY1355" i="8" s="1"/>
  <c r="JAX1353" i="8"/>
  <c r="JAN1353" i="8"/>
  <c r="JAM1353" i="8"/>
  <c r="JAL1353" i="8"/>
  <c r="JAI1353" i="8"/>
  <c r="JAI1355" i="8" s="1"/>
  <c r="JAH1353" i="8"/>
  <c r="IZX1353" i="8"/>
  <c r="IZW1353" i="8"/>
  <c r="IZV1353" i="8"/>
  <c r="IZS1353" i="8"/>
  <c r="IZS1355" i="8" s="1"/>
  <c r="IZR1353" i="8"/>
  <c r="IZH1353" i="8"/>
  <c r="IZG1353" i="8"/>
  <c r="IZF1353" i="8"/>
  <c r="IZC1353" i="8"/>
  <c r="IZC1355" i="8" s="1"/>
  <c r="IZB1353" i="8"/>
  <c r="IYR1353" i="8"/>
  <c r="IYQ1353" i="8"/>
  <c r="IYP1353" i="8"/>
  <c r="IYM1353" i="8"/>
  <c r="IYM1355" i="8" s="1"/>
  <c r="IYL1353" i="8"/>
  <c r="IYB1353" i="8"/>
  <c r="IYA1353" i="8"/>
  <c r="IXZ1353" i="8"/>
  <c r="IXW1353" i="8"/>
  <c r="IXW1355" i="8" s="1"/>
  <c r="IXV1353" i="8"/>
  <c r="IXL1353" i="8"/>
  <c r="IXK1353" i="8"/>
  <c r="IXJ1353" i="8"/>
  <c r="IXG1353" i="8"/>
  <c r="IXG1355" i="8" s="1"/>
  <c r="IXF1353" i="8"/>
  <c r="IWV1353" i="8"/>
  <c r="IWU1353" i="8"/>
  <c r="IWT1353" i="8"/>
  <c r="IWQ1353" i="8"/>
  <c r="IWQ1355" i="8" s="1"/>
  <c r="IWP1353" i="8"/>
  <c r="IWF1353" i="8"/>
  <c r="IWE1353" i="8"/>
  <c r="IWD1353" i="8"/>
  <c r="IWA1353" i="8"/>
  <c r="IWA1355" i="8" s="1"/>
  <c r="IVZ1353" i="8"/>
  <c r="IVP1353" i="8"/>
  <c r="IVO1353" i="8"/>
  <c r="IVN1353" i="8"/>
  <c r="IVK1353" i="8"/>
  <c r="IVK1355" i="8" s="1"/>
  <c r="IVJ1353" i="8"/>
  <c r="IUZ1353" i="8"/>
  <c r="IUY1353" i="8"/>
  <c r="IUX1353" i="8"/>
  <c r="IUU1353" i="8"/>
  <c r="IUU1355" i="8" s="1"/>
  <c r="IUT1353" i="8"/>
  <c r="IUJ1353" i="8"/>
  <c r="IUI1353" i="8"/>
  <c r="IUH1353" i="8"/>
  <c r="IUE1353" i="8"/>
  <c r="IUE1355" i="8" s="1"/>
  <c r="IUD1353" i="8"/>
  <c r="ITT1353" i="8"/>
  <c r="ITS1353" i="8"/>
  <c r="ITR1353" i="8"/>
  <c r="ITO1353" i="8"/>
  <c r="ITO1355" i="8" s="1"/>
  <c r="ITN1353" i="8"/>
  <c r="ITD1353" i="8"/>
  <c r="ITC1353" i="8"/>
  <c r="ITB1353" i="8"/>
  <c r="ISY1353" i="8"/>
  <c r="ISY1355" i="8" s="1"/>
  <c r="ISX1353" i="8"/>
  <c r="ISN1353" i="8"/>
  <c r="ISM1353" i="8"/>
  <c r="ISL1353" i="8"/>
  <c r="ISI1353" i="8"/>
  <c r="ISI1355" i="8" s="1"/>
  <c r="ISH1353" i="8"/>
  <c r="IRX1353" i="8"/>
  <c r="IRW1353" i="8"/>
  <c r="IRV1353" i="8"/>
  <c r="IRS1353" i="8"/>
  <c r="IRS1355" i="8" s="1"/>
  <c r="IRR1353" i="8"/>
  <c r="IRH1353" i="8"/>
  <c r="IRG1353" i="8"/>
  <c r="IRF1353" i="8"/>
  <c r="IRC1353" i="8"/>
  <c r="IRC1355" i="8" s="1"/>
  <c r="IRB1353" i="8"/>
  <c r="IQR1353" i="8"/>
  <c r="IQQ1353" i="8"/>
  <c r="IQP1353" i="8"/>
  <c r="IQM1353" i="8"/>
  <c r="IQM1355" i="8" s="1"/>
  <c r="IQL1353" i="8"/>
  <c r="IQB1353" i="8"/>
  <c r="IQA1353" i="8"/>
  <c r="IPZ1353" i="8"/>
  <c r="IPW1353" i="8"/>
  <c r="IPW1355" i="8" s="1"/>
  <c r="IPV1353" i="8"/>
  <c r="IPL1353" i="8"/>
  <c r="IPK1353" i="8"/>
  <c r="IPJ1353" i="8"/>
  <c r="IPG1353" i="8"/>
  <c r="IPG1355" i="8" s="1"/>
  <c r="IPF1353" i="8"/>
  <c r="IOV1353" i="8"/>
  <c r="IOU1353" i="8"/>
  <c r="IOT1353" i="8"/>
  <c r="IOQ1353" i="8"/>
  <c r="IOQ1355" i="8" s="1"/>
  <c r="IOP1353" i="8"/>
  <c r="IOF1353" i="8"/>
  <c r="IOE1353" i="8"/>
  <c r="IOD1353" i="8"/>
  <c r="IOA1353" i="8"/>
  <c r="IOA1355" i="8" s="1"/>
  <c r="INZ1353" i="8"/>
  <c r="INP1353" i="8"/>
  <c r="INO1353" i="8"/>
  <c r="INN1353" i="8"/>
  <c r="INK1353" i="8"/>
  <c r="INK1355" i="8" s="1"/>
  <c r="INJ1353" i="8"/>
  <c r="IMZ1353" i="8"/>
  <c r="IMY1353" i="8"/>
  <c r="IMX1353" i="8"/>
  <c r="IMU1353" i="8"/>
  <c r="IMU1355" i="8" s="1"/>
  <c r="IMT1353" i="8"/>
  <c r="IMJ1353" i="8"/>
  <c r="IMI1353" i="8"/>
  <c r="IMH1353" i="8"/>
  <c r="IME1353" i="8"/>
  <c r="IME1355" i="8" s="1"/>
  <c r="IMD1353" i="8"/>
  <c r="ILT1353" i="8"/>
  <c r="ILS1353" i="8"/>
  <c r="ILR1353" i="8"/>
  <c r="ILO1353" i="8"/>
  <c r="ILO1355" i="8" s="1"/>
  <c r="ILN1353" i="8"/>
  <c r="ILD1353" i="8"/>
  <c r="ILC1353" i="8"/>
  <c r="ILB1353" i="8"/>
  <c r="IKY1353" i="8"/>
  <c r="IKY1355" i="8" s="1"/>
  <c r="IKX1353" i="8"/>
  <c r="IKN1353" i="8"/>
  <c r="IKM1353" i="8"/>
  <c r="IKL1353" i="8"/>
  <c r="IKI1353" i="8"/>
  <c r="IKI1355" i="8" s="1"/>
  <c r="IKH1353" i="8"/>
  <c r="IJX1353" i="8"/>
  <c r="IJW1353" i="8"/>
  <c r="IJV1353" i="8"/>
  <c r="IJS1353" i="8"/>
  <c r="IJS1355" i="8" s="1"/>
  <c r="IJR1353" i="8"/>
  <c r="IJH1353" i="8"/>
  <c r="IJG1353" i="8"/>
  <c r="IJF1353" i="8"/>
  <c r="IJC1353" i="8"/>
  <c r="IJC1355" i="8" s="1"/>
  <c r="IJB1353" i="8"/>
  <c r="IIR1353" i="8"/>
  <c r="IIQ1353" i="8"/>
  <c r="IIP1353" i="8"/>
  <c r="IIM1353" i="8"/>
  <c r="IIM1355" i="8" s="1"/>
  <c r="IIL1353" i="8"/>
  <c r="IIB1353" i="8"/>
  <c r="IIA1353" i="8"/>
  <c r="IHZ1353" i="8"/>
  <c r="IHW1353" i="8"/>
  <c r="IHW1355" i="8" s="1"/>
  <c r="IHV1353" i="8"/>
  <c r="IHL1353" i="8"/>
  <c r="IHK1353" i="8"/>
  <c r="IHJ1353" i="8"/>
  <c r="IHG1353" i="8"/>
  <c r="IHG1355" i="8" s="1"/>
  <c r="IHF1353" i="8"/>
  <c r="IGV1353" i="8"/>
  <c r="IGU1353" i="8"/>
  <c r="IGT1353" i="8"/>
  <c r="IGQ1353" i="8"/>
  <c r="IGQ1355" i="8" s="1"/>
  <c r="IGP1353" i="8"/>
  <c r="IGF1353" i="8"/>
  <c r="IGE1353" i="8"/>
  <c r="IGD1353" i="8"/>
  <c r="IGA1353" i="8"/>
  <c r="IGA1355" i="8" s="1"/>
  <c r="IFZ1353" i="8"/>
  <c r="IFP1353" i="8"/>
  <c r="IFO1353" i="8"/>
  <c r="IFN1353" i="8"/>
  <c r="IFK1353" i="8"/>
  <c r="IFK1355" i="8" s="1"/>
  <c r="IFJ1353" i="8"/>
  <c r="IEZ1353" i="8"/>
  <c r="IEY1353" i="8"/>
  <c r="IEX1353" i="8"/>
  <c r="IEU1353" i="8"/>
  <c r="IEU1355" i="8" s="1"/>
  <c r="IET1353" i="8"/>
  <c r="IEJ1353" i="8"/>
  <c r="IEI1353" i="8"/>
  <c r="IEH1353" i="8"/>
  <c r="IEE1353" i="8"/>
  <c r="IEE1355" i="8" s="1"/>
  <c r="IED1353" i="8"/>
  <c r="IDT1353" i="8"/>
  <c r="IDS1353" i="8"/>
  <c r="IDR1353" i="8"/>
  <c r="IDO1353" i="8"/>
  <c r="IDO1355" i="8" s="1"/>
  <c r="IDN1353" i="8"/>
  <c r="IDD1353" i="8"/>
  <c r="IDC1353" i="8"/>
  <c r="IDB1353" i="8"/>
  <c r="ICY1353" i="8"/>
  <c r="ICY1355" i="8" s="1"/>
  <c r="ICX1353" i="8"/>
  <c r="ICN1353" i="8"/>
  <c r="ICM1353" i="8"/>
  <c r="ICL1353" i="8"/>
  <c r="ICI1353" i="8"/>
  <c r="ICI1355" i="8" s="1"/>
  <c r="ICH1353" i="8"/>
  <c r="IBX1353" i="8"/>
  <c r="IBW1353" i="8"/>
  <c r="IBV1353" i="8"/>
  <c r="IBS1353" i="8"/>
  <c r="IBS1355" i="8" s="1"/>
  <c r="IBR1353" i="8"/>
  <c r="IBH1353" i="8"/>
  <c r="IBG1353" i="8"/>
  <c r="IBF1353" i="8"/>
  <c r="IBC1353" i="8"/>
  <c r="IBC1355" i="8" s="1"/>
  <c r="IBB1353" i="8"/>
  <c r="IAR1353" i="8"/>
  <c r="IAQ1353" i="8"/>
  <c r="IAP1353" i="8"/>
  <c r="IAM1353" i="8"/>
  <c r="IAM1355" i="8" s="1"/>
  <c r="IAL1353" i="8"/>
  <c r="IAB1353" i="8"/>
  <c r="IAA1353" i="8"/>
  <c r="HZZ1353" i="8"/>
  <c r="HZW1353" i="8"/>
  <c r="HZW1355" i="8" s="1"/>
  <c r="HZV1353" i="8"/>
  <c r="HZL1353" i="8"/>
  <c r="HZK1353" i="8"/>
  <c r="HZJ1353" i="8"/>
  <c r="HZG1353" i="8"/>
  <c r="HZG1355" i="8" s="1"/>
  <c r="HZF1353" i="8"/>
  <c r="HYV1353" i="8"/>
  <c r="HYU1353" i="8"/>
  <c r="HYT1353" i="8"/>
  <c r="HYQ1353" i="8"/>
  <c r="HYQ1355" i="8" s="1"/>
  <c r="HYP1353" i="8"/>
  <c r="HYF1353" i="8"/>
  <c r="HYE1353" i="8"/>
  <c r="HYD1353" i="8"/>
  <c r="HYA1353" i="8"/>
  <c r="HYA1355" i="8" s="1"/>
  <c r="HXZ1353" i="8"/>
  <c r="HXP1353" i="8"/>
  <c r="HXO1353" i="8"/>
  <c r="HXN1353" i="8"/>
  <c r="HXK1353" i="8"/>
  <c r="HXK1355" i="8" s="1"/>
  <c r="HXJ1353" i="8"/>
  <c r="HWZ1353" i="8"/>
  <c r="HWY1353" i="8"/>
  <c r="HWX1353" i="8"/>
  <c r="HWU1353" i="8"/>
  <c r="HWU1355" i="8" s="1"/>
  <c r="HWT1353" i="8"/>
  <c r="HWJ1353" i="8"/>
  <c r="HWI1353" i="8"/>
  <c r="HWH1353" i="8"/>
  <c r="HWE1353" i="8"/>
  <c r="HWE1355" i="8" s="1"/>
  <c r="HWD1353" i="8"/>
  <c r="HVT1353" i="8"/>
  <c r="HVS1353" i="8"/>
  <c r="HVR1353" i="8"/>
  <c r="HVO1353" i="8"/>
  <c r="HVO1355" i="8" s="1"/>
  <c r="HVN1353" i="8"/>
  <c r="HVD1353" i="8"/>
  <c r="HVC1353" i="8"/>
  <c r="HVB1353" i="8"/>
  <c r="HUY1353" i="8"/>
  <c r="HUY1355" i="8" s="1"/>
  <c r="HUX1353" i="8"/>
  <c r="HUN1353" i="8"/>
  <c r="HUM1353" i="8"/>
  <c r="HUL1353" i="8"/>
  <c r="HUI1353" i="8"/>
  <c r="HUI1355" i="8" s="1"/>
  <c r="HUH1353" i="8"/>
  <c r="HTX1353" i="8"/>
  <c r="HTW1353" i="8"/>
  <c r="HTV1353" i="8"/>
  <c r="HTS1353" i="8"/>
  <c r="HTS1355" i="8" s="1"/>
  <c r="HTR1353" i="8"/>
  <c r="HTH1353" i="8"/>
  <c r="HTG1353" i="8"/>
  <c r="HTF1353" i="8"/>
  <c r="HTC1353" i="8"/>
  <c r="HTC1355" i="8" s="1"/>
  <c r="HTB1353" i="8"/>
  <c r="HSR1353" i="8"/>
  <c r="HSQ1353" i="8"/>
  <c r="HSP1353" i="8"/>
  <c r="HSM1353" i="8"/>
  <c r="HSM1355" i="8" s="1"/>
  <c r="HSL1353" i="8"/>
  <c r="HSB1353" i="8"/>
  <c r="HSA1353" i="8"/>
  <c r="HRZ1353" i="8"/>
  <c r="HRW1353" i="8"/>
  <c r="HRW1355" i="8" s="1"/>
  <c r="HRV1353" i="8"/>
  <c r="HRL1353" i="8"/>
  <c r="HRK1353" i="8"/>
  <c r="HRJ1353" i="8"/>
  <c r="HRG1353" i="8"/>
  <c r="HRG1355" i="8" s="1"/>
  <c r="HRF1353" i="8"/>
  <c r="HQV1353" i="8"/>
  <c r="HQU1353" i="8"/>
  <c r="HQT1353" i="8"/>
  <c r="HQQ1353" i="8"/>
  <c r="HQQ1355" i="8" s="1"/>
  <c r="HQP1353" i="8"/>
  <c r="HQF1353" i="8"/>
  <c r="HQE1353" i="8"/>
  <c r="HQD1353" i="8"/>
  <c r="HQA1353" i="8"/>
  <c r="HQA1355" i="8" s="1"/>
  <c r="HPZ1353" i="8"/>
  <c r="HPP1353" i="8"/>
  <c r="HPO1353" i="8"/>
  <c r="HPN1353" i="8"/>
  <c r="HPK1353" i="8"/>
  <c r="HPK1355" i="8" s="1"/>
  <c r="HPJ1353" i="8"/>
  <c r="HOZ1353" i="8"/>
  <c r="HOY1353" i="8"/>
  <c r="HOX1353" i="8"/>
  <c r="HOU1353" i="8"/>
  <c r="HOU1355" i="8" s="1"/>
  <c r="HOT1353" i="8"/>
  <c r="HOJ1353" i="8"/>
  <c r="HOI1353" i="8"/>
  <c r="HOH1353" i="8"/>
  <c r="HOE1353" i="8"/>
  <c r="HOE1355" i="8" s="1"/>
  <c r="HOD1353" i="8"/>
  <c r="HNT1353" i="8"/>
  <c r="HNS1353" i="8"/>
  <c r="HNR1353" i="8"/>
  <c r="HNO1353" i="8"/>
  <c r="HNO1355" i="8" s="1"/>
  <c r="HNN1353" i="8"/>
  <c r="HND1353" i="8"/>
  <c r="HNC1353" i="8"/>
  <c r="HNB1353" i="8"/>
  <c r="HMY1353" i="8"/>
  <c r="HMY1355" i="8" s="1"/>
  <c r="HMX1353" i="8"/>
  <c r="HMN1353" i="8"/>
  <c r="HMM1353" i="8"/>
  <c r="HML1353" i="8"/>
  <c r="HMI1353" i="8"/>
  <c r="HMI1355" i="8" s="1"/>
  <c r="HMH1353" i="8"/>
  <c r="HLX1353" i="8"/>
  <c r="HLW1353" i="8"/>
  <c r="HLV1353" i="8"/>
  <c r="HLS1353" i="8"/>
  <c r="HLS1355" i="8" s="1"/>
  <c r="HLR1353" i="8"/>
  <c r="HLH1353" i="8"/>
  <c r="HLG1353" i="8"/>
  <c r="HLF1353" i="8"/>
  <c r="HLC1353" i="8"/>
  <c r="HLC1355" i="8" s="1"/>
  <c r="HLB1353" i="8"/>
  <c r="HKR1353" i="8"/>
  <c r="HKQ1353" i="8"/>
  <c r="HKP1353" i="8"/>
  <c r="HKM1353" i="8"/>
  <c r="HKM1355" i="8" s="1"/>
  <c r="HKL1353" i="8"/>
  <c r="HKB1353" i="8"/>
  <c r="HKA1353" i="8"/>
  <c r="HJZ1353" i="8"/>
  <c r="HJW1353" i="8"/>
  <c r="HJW1355" i="8" s="1"/>
  <c r="HJV1353" i="8"/>
  <c r="HJL1353" i="8"/>
  <c r="HJK1353" i="8"/>
  <c r="HJJ1353" i="8"/>
  <c r="HJG1353" i="8"/>
  <c r="HJG1355" i="8" s="1"/>
  <c r="HJF1353" i="8"/>
  <c r="HIV1353" i="8"/>
  <c r="HIU1353" i="8"/>
  <c r="HIT1353" i="8"/>
  <c r="HIQ1353" i="8"/>
  <c r="HIQ1355" i="8" s="1"/>
  <c r="HIP1353" i="8"/>
  <c r="HIF1353" i="8"/>
  <c r="HIE1353" i="8"/>
  <c r="HID1353" i="8"/>
  <c r="HIA1353" i="8"/>
  <c r="HIA1355" i="8" s="1"/>
  <c r="HHZ1353" i="8"/>
  <c r="HHP1353" i="8"/>
  <c r="HHO1353" i="8"/>
  <c r="HHN1353" i="8"/>
  <c r="HHK1353" i="8"/>
  <c r="HHK1355" i="8" s="1"/>
  <c r="HHJ1353" i="8"/>
  <c r="HGZ1353" i="8"/>
  <c r="HGY1353" i="8"/>
  <c r="HGX1353" i="8"/>
  <c r="HGU1353" i="8"/>
  <c r="HGU1355" i="8" s="1"/>
  <c r="HGT1353" i="8"/>
  <c r="HGJ1353" i="8"/>
  <c r="HGI1353" i="8"/>
  <c r="HGH1353" i="8"/>
  <c r="HGE1353" i="8"/>
  <c r="HGE1355" i="8" s="1"/>
  <c r="HGD1353" i="8"/>
  <c r="HFT1353" i="8"/>
  <c r="HFS1353" i="8"/>
  <c r="HFR1353" i="8"/>
  <c r="HFO1353" i="8"/>
  <c r="HFO1355" i="8" s="1"/>
  <c r="HFN1353" i="8"/>
  <c r="HFD1353" i="8"/>
  <c r="HFC1353" i="8"/>
  <c r="HFB1353" i="8"/>
  <c r="HEY1353" i="8"/>
  <c r="HEY1355" i="8" s="1"/>
  <c r="HEX1353" i="8"/>
  <c r="HEN1353" i="8"/>
  <c r="HEM1353" i="8"/>
  <c r="HEL1353" i="8"/>
  <c r="HEI1353" i="8"/>
  <c r="HEI1355" i="8" s="1"/>
  <c r="HEH1353" i="8"/>
  <c r="HDX1353" i="8"/>
  <c r="HDW1353" i="8"/>
  <c r="HDV1353" i="8"/>
  <c r="HDS1353" i="8"/>
  <c r="HDS1355" i="8" s="1"/>
  <c r="HDR1353" i="8"/>
  <c r="HDH1353" i="8"/>
  <c r="HDG1353" i="8"/>
  <c r="HDF1353" i="8"/>
  <c r="HDC1353" i="8"/>
  <c r="HDC1355" i="8" s="1"/>
  <c r="HDB1353" i="8"/>
  <c r="HCR1353" i="8"/>
  <c r="HCQ1353" i="8"/>
  <c r="HCP1353" i="8"/>
  <c r="HCM1353" i="8"/>
  <c r="HCM1355" i="8" s="1"/>
  <c r="HCL1353" i="8"/>
  <c r="HCB1353" i="8"/>
  <c r="HCA1353" i="8"/>
  <c r="HBZ1353" i="8"/>
  <c r="HBW1353" i="8"/>
  <c r="HBW1355" i="8" s="1"/>
  <c r="HBV1353" i="8"/>
  <c r="HBL1353" i="8"/>
  <c r="HBK1353" i="8"/>
  <c r="HBJ1353" i="8"/>
  <c r="HBG1353" i="8"/>
  <c r="HBG1355" i="8" s="1"/>
  <c r="HBF1353" i="8"/>
  <c r="HAV1353" i="8"/>
  <c r="HAU1353" i="8"/>
  <c r="HAT1353" i="8"/>
  <c r="HAQ1353" i="8"/>
  <c r="HAQ1355" i="8" s="1"/>
  <c r="HAP1353" i="8"/>
  <c r="HAF1353" i="8"/>
  <c r="HAE1353" i="8"/>
  <c r="HAD1353" i="8"/>
  <c r="HAA1353" i="8"/>
  <c r="HAA1355" i="8" s="1"/>
  <c r="GZZ1353" i="8"/>
  <c r="GZP1353" i="8"/>
  <c r="GZO1353" i="8"/>
  <c r="GZN1353" i="8"/>
  <c r="GZK1353" i="8"/>
  <c r="GZK1355" i="8" s="1"/>
  <c r="GZJ1353" i="8"/>
  <c r="GYZ1353" i="8"/>
  <c r="GYY1353" i="8"/>
  <c r="GYX1353" i="8"/>
  <c r="GYU1353" i="8"/>
  <c r="GYU1355" i="8" s="1"/>
  <c r="GYT1353" i="8"/>
  <c r="GYJ1353" i="8"/>
  <c r="GYI1353" i="8"/>
  <c r="GYH1353" i="8"/>
  <c r="GYE1353" i="8"/>
  <c r="GYE1355" i="8" s="1"/>
  <c r="GYD1353" i="8"/>
  <c r="GXT1353" i="8"/>
  <c r="GXS1353" i="8"/>
  <c r="GXR1353" i="8"/>
  <c r="GXO1353" i="8"/>
  <c r="GXO1355" i="8" s="1"/>
  <c r="GXN1353" i="8"/>
  <c r="GXD1353" i="8"/>
  <c r="GXC1353" i="8"/>
  <c r="GXB1353" i="8"/>
  <c r="GWY1353" i="8"/>
  <c r="GWY1355" i="8" s="1"/>
  <c r="GWX1353" i="8"/>
  <c r="GWN1353" i="8"/>
  <c r="GWM1353" i="8"/>
  <c r="GWL1353" i="8"/>
  <c r="GWI1353" i="8"/>
  <c r="GWI1355" i="8" s="1"/>
  <c r="GWH1353" i="8"/>
  <c r="GVX1353" i="8"/>
  <c r="GVW1353" i="8"/>
  <c r="GVV1353" i="8"/>
  <c r="GVS1353" i="8"/>
  <c r="GVS1355" i="8" s="1"/>
  <c r="GVR1353" i="8"/>
  <c r="GVH1353" i="8"/>
  <c r="GVG1353" i="8"/>
  <c r="GVF1353" i="8"/>
  <c r="GVC1353" i="8"/>
  <c r="GVC1355" i="8" s="1"/>
  <c r="GVB1353" i="8"/>
  <c r="GUR1353" i="8"/>
  <c r="GUQ1353" i="8"/>
  <c r="GUP1353" i="8"/>
  <c r="GUM1353" i="8"/>
  <c r="GUM1355" i="8" s="1"/>
  <c r="GUL1353" i="8"/>
  <c r="GUB1353" i="8"/>
  <c r="GUA1353" i="8"/>
  <c r="GTZ1353" i="8"/>
  <c r="GTW1353" i="8"/>
  <c r="GTW1355" i="8" s="1"/>
  <c r="GTV1353" i="8"/>
  <c r="GTL1353" i="8"/>
  <c r="GTK1353" i="8"/>
  <c r="GTJ1353" i="8"/>
  <c r="GTG1353" i="8"/>
  <c r="GTG1355" i="8" s="1"/>
  <c r="GTF1353" i="8"/>
  <c r="GSV1353" i="8"/>
  <c r="GSU1353" i="8"/>
  <c r="GST1353" i="8"/>
  <c r="GSQ1353" i="8"/>
  <c r="GSQ1355" i="8" s="1"/>
  <c r="GSP1353" i="8"/>
  <c r="GSF1353" i="8"/>
  <c r="GSE1353" i="8"/>
  <c r="GSD1353" i="8"/>
  <c r="GSA1353" i="8"/>
  <c r="GSA1355" i="8" s="1"/>
  <c r="GRZ1353" i="8"/>
  <c r="GRP1353" i="8"/>
  <c r="GRO1353" i="8"/>
  <c r="GRN1353" i="8"/>
  <c r="GRK1353" i="8"/>
  <c r="GRK1355" i="8" s="1"/>
  <c r="GRJ1353" i="8"/>
  <c r="GQZ1353" i="8"/>
  <c r="GQY1353" i="8"/>
  <c r="GQX1353" i="8"/>
  <c r="GQU1353" i="8"/>
  <c r="GQU1355" i="8" s="1"/>
  <c r="GQT1353" i="8"/>
  <c r="GQJ1353" i="8"/>
  <c r="GQI1353" i="8"/>
  <c r="GQH1353" i="8"/>
  <c r="GQE1353" i="8"/>
  <c r="GQE1355" i="8" s="1"/>
  <c r="GQD1353" i="8"/>
  <c r="GPT1353" i="8"/>
  <c r="GPS1353" i="8"/>
  <c r="GPR1353" i="8"/>
  <c r="GPO1353" i="8"/>
  <c r="GPO1355" i="8" s="1"/>
  <c r="GPN1353" i="8"/>
  <c r="GPD1353" i="8"/>
  <c r="GPC1353" i="8"/>
  <c r="GPB1353" i="8"/>
  <c r="GOY1353" i="8"/>
  <c r="GOY1355" i="8" s="1"/>
  <c r="GOX1353" i="8"/>
  <c r="GON1353" i="8"/>
  <c r="GOM1353" i="8"/>
  <c r="GOL1353" i="8"/>
  <c r="GOI1353" i="8"/>
  <c r="GOI1355" i="8" s="1"/>
  <c r="GOH1353" i="8"/>
  <c r="GNX1353" i="8"/>
  <c r="GNW1353" i="8"/>
  <c r="GNV1353" i="8"/>
  <c r="GNS1353" i="8"/>
  <c r="GNS1355" i="8" s="1"/>
  <c r="GNR1353" i="8"/>
  <c r="GNH1353" i="8"/>
  <c r="GNG1353" i="8"/>
  <c r="GNF1353" i="8"/>
  <c r="GNC1353" i="8"/>
  <c r="GNC1355" i="8" s="1"/>
  <c r="GNB1353" i="8"/>
  <c r="GMR1353" i="8"/>
  <c r="GMQ1353" i="8"/>
  <c r="GMP1353" i="8"/>
  <c r="GMM1353" i="8"/>
  <c r="GMM1355" i="8" s="1"/>
  <c r="GML1353" i="8"/>
  <c r="GMB1353" i="8"/>
  <c r="GMA1353" i="8"/>
  <c r="GLZ1353" i="8"/>
  <c r="GLW1353" i="8"/>
  <c r="GLW1355" i="8" s="1"/>
  <c r="GLV1353" i="8"/>
  <c r="GLL1353" i="8"/>
  <c r="GLK1353" i="8"/>
  <c r="GLJ1353" i="8"/>
  <c r="GLG1353" i="8"/>
  <c r="GLG1355" i="8" s="1"/>
  <c r="GLF1353" i="8"/>
  <c r="GKV1353" i="8"/>
  <c r="GKU1353" i="8"/>
  <c r="GKT1353" i="8"/>
  <c r="GKQ1353" i="8"/>
  <c r="GKQ1355" i="8" s="1"/>
  <c r="GKP1353" i="8"/>
  <c r="GKF1353" i="8"/>
  <c r="GKE1353" i="8"/>
  <c r="GKD1353" i="8"/>
  <c r="GKA1353" i="8"/>
  <c r="GKA1355" i="8" s="1"/>
  <c r="GJZ1353" i="8"/>
  <c r="GJP1353" i="8"/>
  <c r="GJO1353" i="8"/>
  <c r="GJN1353" i="8"/>
  <c r="GJK1353" i="8"/>
  <c r="GJK1355" i="8" s="1"/>
  <c r="GJJ1353" i="8"/>
  <c r="GIZ1353" i="8"/>
  <c r="GIY1353" i="8"/>
  <c r="GIX1353" i="8"/>
  <c r="GIU1353" i="8"/>
  <c r="GIU1355" i="8" s="1"/>
  <c r="GIT1353" i="8"/>
  <c r="GIJ1353" i="8"/>
  <c r="GII1353" i="8"/>
  <c r="GIH1353" i="8"/>
  <c r="GIE1353" i="8"/>
  <c r="GIE1355" i="8" s="1"/>
  <c r="GID1353" i="8"/>
  <c r="GHT1353" i="8"/>
  <c r="GHS1353" i="8"/>
  <c r="GHR1353" i="8"/>
  <c r="GHO1353" i="8"/>
  <c r="GHO1355" i="8" s="1"/>
  <c r="GHN1353" i="8"/>
  <c r="GHD1353" i="8"/>
  <c r="GHC1353" i="8"/>
  <c r="GHB1353" i="8"/>
  <c r="GGY1353" i="8"/>
  <c r="GGY1355" i="8" s="1"/>
  <c r="GGX1353" i="8"/>
  <c r="GGN1353" i="8"/>
  <c r="GGM1353" i="8"/>
  <c r="GGL1353" i="8"/>
  <c r="GGI1353" i="8"/>
  <c r="GGI1355" i="8" s="1"/>
  <c r="GGH1353" i="8"/>
  <c r="GFX1353" i="8"/>
  <c r="GFW1353" i="8"/>
  <c r="GFV1353" i="8"/>
  <c r="GFS1353" i="8"/>
  <c r="GFS1355" i="8" s="1"/>
  <c r="GFR1353" i="8"/>
  <c r="GFH1353" i="8"/>
  <c r="GFG1353" i="8"/>
  <c r="GFF1353" i="8"/>
  <c r="GFC1353" i="8"/>
  <c r="GFC1355" i="8" s="1"/>
  <c r="GFB1353" i="8"/>
  <c r="GER1353" i="8"/>
  <c r="GEQ1353" i="8"/>
  <c r="GEP1353" i="8"/>
  <c r="GEM1353" i="8"/>
  <c r="GEM1355" i="8" s="1"/>
  <c r="GEL1353" i="8"/>
  <c r="GEB1353" i="8"/>
  <c r="GEA1353" i="8"/>
  <c r="GDZ1353" i="8"/>
  <c r="GDW1353" i="8"/>
  <c r="GDW1355" i="8" s="1"/>
  <c r="GDV1353" i="8"/>
  <c r="GDL1353" i="8"/>
  <c r="GDK1353" i="8"/>
  <c r="GDJ1353" i="8"/>
  <c r="GDG1353" i="8"/>
  <c r="GDG1355" i="8" s="1"/>
  <c r="GDF1353" i="8"/>
  <c r="GCV1353" i="8"/>
  <c r="GCU1353" i="8"/>
  <c r="GCT1353" i="8"/>
  <c r="GCQ1353" i="8"/>
  <c r="GCQ1355" i="8" s="1"/>
  <c r="GCP1353" i="8"/>
  <c r="GCF1353" i="8"/>
  <c r="GCE1353" i="8"/>
  <c r="GCD1353" i="8"/>
  <c r="GCA1353" i="8"/>
  <c r="GCA1355" i="8" s="1"/>
  <c r="GBZ1353" i="8"/>
  <c r="GBP1353" i="8"/>
  <c r="GBO1353" i="8"/>
  <c r="GBN1353" i="8"/>
  <c r="GBK1353" i="8"/>
  <c r="GBK1355" i="8" s="1"/>
  <c r="GBJ1353" i="8"/>
  <c r="GAZ1353" i="8"/>
  <c r="GAY1353" i="8"/>
  <c r="GAX1353" i="8"/>
  <c r="GAU1353" i="8"/>
  <c r="GAU1355" i="8" s="1"/>
  <c r="GAT1353" i="8"/>
  <c r="GAJ1353" i="8"/>
  <c r="GAI1353" i="8"/>
  <c r="GAH1353" i="8"/>
  <c r="GAE1353" i="8"/>
  <c r="GAE1355" i="8" s="1"/>
  <c r="GAD1353" i="8"/>
  <c r="FZT1353" i="8"/>
  <c r="FZS1353" i="8"/>
  <c r="FZR1353" i="8"/>
  <c r="FZO1353" i="8"/>
  <c r="FZO1355" i="8" s="1"/>
  <c r="FZN1353" i="8"/>
  <c r="FZD1353" i="8"/>
  <c r="FZC1353" i="8"/>
  <c r="FZB1353" i="8"/>
  <c r="FYY1353" i="8"/>
  <c r="FYY1355" i="8" s="1"/>
  <c r="FYX1353" i="8"/>
  <c r="FYN1353" i="8"/>
  <c r="FYM1353" i="8"/>
  <c r="FYL1353" i="8"/>
  <c r="FYI1353" i="8"/>
  <c r="FYI1355" i="8" s="1"/>
  <c r="FYH1353" i="8"/>
  <c r="FXX1353" i="8"/>
  <c r="FXW1353" i="8"/>
  <c r="FXV1353" i="8"/>
  <c r="FXS1353" i="8"/>
  <c r="FXS1355" i="8" s="1"/>
  <c r="FXR1353" i="8"/>
  <c r="FXH1353" i="8"/>
  <c r="FXG1353" i="8"/>
  <c r="FXF1353" i="8"/>
  <c r="FXC1353" i="8"/>
  <c r="FXC1355" i="8" s="1"/>
  <c r="FXB1353" i="8"/>
  <c r="FWR1353" i="8"/>
  <c r="FWQ1353" i="8"/>
  <c r="FWP1353" i="8"/>
  <c r="FWM1353" i="8"/>
  <c r="FWM1355" i="8" s="1"/>
  <c r="FWL1353" i="8"/>
  <c r="FWB1353" i="8"/>
  <c r="FWA1353" i="8"/>
  <c r="FVZ1353" i="8"/>
  <c r="FVW1353" i="8"/>
  <c r="FVW1355" i="8" s="1"/>
  <c r="FVV1353" i="8"/>
  <c r="FVL1353" i="8"/>
  <c r="FVK1353" i="8"/>
  <c r="FVJ1353" i="8"/>
  <c r="FVG1353" i="8"/>
  <c r="FVG1355" i="8" s="1"/>
  <c r="FVF1353" i="8"/>
  <c r="FUV1353" i="8"/>
  <c r="FUU1353" i="8"/>
  <c r="FUT1353" i="8"/>
  <c r="FUQ1353" i="8"/>
  <c r="FUQ1355" i="8" s="1"/>
  <c r="FUP1353" i="8"/>
  <c r="FUF1353" i="8"/>
  <c r="FUE1353" i="8"/>
  <c r="FUD1353" i="8"/>
  <c r="FUA1353" i="8"/>
  <c r="FUA1355" i="8" s="1"/>
  <c r="FTZ1353" i="8"/>
  <c r="FTP1353" i="8"/>
  <c r="FTO1353" i="8"/>
  <c r="FTN1353" i="8"/>
  <c r="FTK1353" i="8"/>
  <c r="FTK1355" i="8" s="1"/>
  <c r="FTJ1353" i="8"/>
  <c r="FSZ1353" i="8"/>
  <c r="FSY1353" i="8"/>
  <c r="FSX1353" i="8"/>
  <c r="FSU1353" i="8"/>
  <c r="FSU1355" i="8" s="1"/>
  <c r="FST1353" i="8"/>
  <c r="FSJ1353" i="8"/>
  <c r="FSI1353" i="8"/>
  <c r="FSH1353" i="8"/>
  <c r="FSE1353" i="8"/>
  <c r="FSE1355" i="8" s="1"/>
  <c r="FSD1353" i="8"/>
  <c r="FRT1353" i="8"/>
  <c r="FRS1353" i="8"/>
  <c r="FRR1353" i="8"/>
  <c r="FRO1353" i="8"/>
  <c r="FRO1355" i="8" s="1"/>
  <c r="FRN1353" i="8"/>
  <c r="FRD1353" i="8"/>
  <c r="FRC1353" i="8"/>
  <c r="FRB1353" i="8"/>
  <c r="FQY1353" i="8"/>
  <c r="FQY1355" i="8" s="1"/>
  <c r="FQX1353" i="8"/>
  <c r="FQN1353" i="8"/>
  <c r="FQM1353" i="8"/>
  <c r="FQL1353" i="8"/>
  <c r="FQI1353" i="8"/>
  <c r="FQI1355" i="8" s="1"/>
  <c r="FQH1353" i="8"/>
  <c r="FPX1353" i="8"/>
  <c r="FPW1353" i="8"/>
  <c r="FPV1353" i="8"/>
  <c r="FPS1353" i="8"/>
  <c r="FPS1355" i="8" s="1"/>
  <c r="FPR1353" i="8"/>
  <c r="FPH1353" i="8"/>
  <c r="FPG1353" i="8"/>
  <c r="FPF1353" i="8"/>
  <c r="FPC1353" i="8"/>
  <c r="FPC1355" i="8" s="1"/>
  <c r="FPB1353" i="8"/>
  <c r="FOR1353" i="8"/>
  <c r="FOQ1353" i="8"/>
  <c r="FOP1353" i="8"/>
  <c r="FOM1353" i="8"/>
  <c r="FOM1355" i="8" s="1"/>
  <c r="FOL1353" i="8"/>
  <c r="FOB1353" i="8"/>
  <c r="FOA1353" i="8"/>
  <c r="FNZ1353" i="8"/>
  <c r="FNW1353" i="8"/>
  <c r="FNW1355" i="8" s="1"/>
  <c r="FNV1353" i="8"/>
  <c r="FNL1353" i="8"/>
  <c r="FNK1353" i="8"/>
  <c r="FNJ1353" i="8"/>
  <c r="FNG1353" i="8"/>
  <c r="FNG1355" i="8" s="1"/>
  <c r="FNF1353" i="8"/>
  <c r="FMV1353" i="8"/>
  <c r="FMU1353" i="8"/>
  <c r="FMT1353" i="8"/>
  <c r="FMQ1353" i="8"/>
  <c r="FMQ1355" i="8" s="1"/>
  <c r="FMP1353" i="8"/>
  <c r="FMF1353" i="8"/>
  <c r="FME1353" i="8"/>
  <c r="FMD1353" i="8"/>
  <c r="FMA1353" i="8"/>
  <c r="FMA1355" i="8" s="1"/>
  <c r="FLZ1353" i="8"/>
  <c r="FLP1353" i="8"/>
  <c r="FLO1353" i="8"/>
  <c r="FLN1353" i="8"/>
  <c r="FLK1353" i="8"/>
  <c r="FLK1355" i="8" s="1"/>
  <c r="FLJ1353" i="8"/>
  <c r="FKZ1353" i="8"/>
  <c r="FKY1353" i="8"/>
  <c r="FKX1353" i="8"/>
  <c r="FKU1353" i="8"/>
  <c r="FKU1355" i="8" s="1"/>
  <c r="FKT1353" i="8"/>
  <c r="FKJ1353" i="8"/>
  <c r="FKI1353" i="8"/>
  <c r="FKH1353" i="8"/>
  <c r="FKE1353" i="8"/>
  <c r="FKE1355" i="8" s="1"/>
  <c r="FKD1353" i="8"/>
  <c r="FJT1353" i="8"/>
  <c r="FJS1353" i="8"/>
  <c r="FJR1353" i="8"/>
  <c r="FJO1353" i="8"/>
  <c r="FJO1355" i="8" s="1"/>
  <c r="FJN1353" i="8"/>
  <c r="FJD1353" i="8"/>
  <c r="FJC1353" i="8"/>
  <c r="FJB1353" i="8"/>
  <c r="FIY1353" i="8"/>
  <c r="FIY1355" i="8" s="1"/>
  <c r="FIX1353" i="8"/>
  <c r="FIN1353" i="8"/>
  <c r="FIM1353" i="8"/>
  <c r="FIL1353" i="8"/>
  <c r="FII1353" i="8"/>
  <c r="FII1355" i="8" s="1"/>
  <c r="FIH1353" i="8"/>
  <c r="FHX1353" i="8"/>
  <c r="FHW1353" i="8"/>
  <c r="FHV1353" i="8"/>
  <c r="FHS1353" i="8"/>
  <c r="FHS1355" i="8" s="1"/>
  <c r="FHR1353" i="8"/>
  <c r="FHH1353" i="8"/>
  <c r="FHG1353" i="8"/>
  <c r="FHF1353" i="8"/>
  <c r="FHC1353" i="8"/>
  <c r="FHC1355" i="8" s="1"/>
  <c r="FHB1353" i="8"/>
  <c r="FGR1353" i="8"/>
  <c r="FGQ1353" i="8"/>
  <c r="FGP1353" i="8"/>
  <c r="FGM1353" i="8"/>
  <c r="FGM1355" i="8" s="1"/>
  <c r="FGL1353" i="8"/>
  <c r="FGB1353" i="8"/>
  <c r="FGA1353" i="8"/>
  <c r="FFZ1353" i="8"/>
  <c r="FFW1353" i="8"/>
  <c r="FFW1355" i="8" s="1"/>
  <c r="FFV1353" i="8"/>
  <c r="FFL1353" i="8"/>
  <c r="FFK1353" i="8"/>
  <c r="FFJ1353" i="8"/>
  <c r="FFG1353" i="8"/>
  <c r="FFG1355" i="8" s="1"/>
  <c r="FFF1353" i="8"/>
  <c r="FEV1353" i="8"/>
  <c r="FEU1353" i="8"/>
  <c r="FET1353" i="8"/>
  <c r="FEQ1353" i="8"/>
  <c r="FEQ1355" i="8" s="1"/>
  <c r="FEP1353" i="8"/>
  <c r="FEF1353" i="8"/>
  <c r="FEE1353" i="8"/>
  <c r="FED1353" i="8"/>
  <c r="FEA1353" i="8"/>
  <c r="FEA1355" i="8" s="1"/>
  <c r="FDZ1353" i="8"/>
  <c r="FDP1353" i="8"/>
  <c r="FDO1353" i="8"/>
  <c r="FDN1353" i="8"/>
  <c r="FDK1353" i="8"/>
  <c r="FDK1355" i="8" s="1"/>
  <c r="FDJ1353" i="8"/>
  <c r="FCZ1353" i="8"/>
  <c r="FCY1353" i="8"/>
  <c r="FCX1353" i="8"/>
  <c r="FCU1353" i="8"/>
  <c r="FCU1355" i="8" s="1"/>
  <c r="FCT1353" i="8"/>
  <c r="FCJ1353" i="8"/>
  <c r="FCI1353" i="8"/>
  <c r="FCH1353" i="8"/>
  <c r="FCE1353" i="8"/>
  <c r="FCE1355" i="8" s="1"/>
  <c r="FCD1353" i="8"/>
  <c r="FBT1353" i="8"/>
  <c r="FBS1353" i="8"/>
  <c r="FBR1353" i="8"/>
  <c r="FBO1353" i="8"/>
  <c r="FBO1355" i="8" s="1"/>
  <c r="FBN1353" i="8"/>
  <c r="FBD1353" i="8"/>
  <c r="FBC1353" i="8"/>
  <c r="FBB1353" i="8"/>
  <c r="FAY1353" i="8"/>
  <c r="FAY1355" i="8" s="1"/>
  <c r="FAX1353" i="8"/>
  <c r="FAN1353" i="8"/>
  <c r="FAM1353" i="8"/>
  <c r="FAL1353" i="8"/>
  <c r="FAI1353" i="8"/>
  <c r="FAI1355" i="8" s="1"/>
  <c r="FAH1353" i="8"/>
  <c r="EZX1353" i="8"/>
  <c r="EZW1353" i="8"/>
  <c r="EZV1353" i="8"/>
  <c r="EZS1353" i="8"/>
  <c r="EZS1355" i="8" s="1"/>
  <c r="EZR1353" i="8"/>
  <c r="EZH1353" i="8"/>
  <c r="EZG1353" i="8"/>
  <c r="EZF1353" i="8"/>
  <c r="EZC1353" i="8"/>
  <c r="EZC1355" i="8" s="1"/>
  <c r="EZB1353" i="8"/>
  <c r="EYR1353" i="8"/>
  <c r="EYQ1353" i="8"/>
  <c r="EYP1353" i="8"/>
  <c r="EYM1353" i="8"/>
  <c r="EYM1355" i="8" s="1"/>
  <c r="EYL1353" i="8"/>
  <c r="EYB1353" i="8"/>
  <c r="EYA1353" i="8"/>
  <c r="EXZ1353" i="8"/>
  <c r="EXW1353" i="8"/>
  <c r="EXW1355" i="8" s="1"/>
  <c r="EXV1353" i="8"/>
  <c r="EXL1353" i="8"/>
  <c r="EXK1353" i="8"/>
  <c r="EXJ1353" i="8"/>
  <c r="EXG1353" i="8"/>
  <c r="EXG1355" i="8" s="1"/>
  <c r="EXF1353" i="8"/>
  <c r="EWV1353" i="8"/>
  <c r="EWU1353" i="8"/>
  <c r="EWT1353" i="8"/>
  <c r="EWQ1353" i="8"/>
  <c r="EWQ1355" i="8" s="1"/>
  <c r="EWP1353" i="8"/>
  <c r="EWF1353" i="8"/>
  <c r="EWE1353" i="8"/>
  <c r="EWD1353" i="8"/>
  <c r="EWA1353" i="8"/>
  <c r="EWA1355" i="8" s="1"/>
  <c r="EVZ1353" i="8"/>
  <c r="EVP1353" i="8"/>
  <c r="EVO1353" i="8"/>
  <c r="EVN1353" i="8"/>
  <c r="EVK1353" i="8"/>
  <c r="EVK1355" i="8" s="1"/>
  <c r="EVJ1353" i="8"/>
  <c r="EUZ1353" i="8"/>
  <c r="EUY1353" i="8"/>
  <c r="EUX1353" i="8"/>
  <c r="EUU1353" i="8"/>
  <c r="EUU1355" i="8" s="1"/>
  <c r="EUT1353" i="8"/>
  <c r="EUJ1353" i="8"/>
  <c r="EUI1353" i="8"/>
  <c r="EUH1353" i="8"/>
  <c r="EUE1353" i="8"/>
  <c r="EUE1355" i="8" s="1"/>
  <c r="EUD1353" i="8"/>
  <c r="ETT1353" i="8"/>
  <c r="ETS1353" i="8"/>
  <c r="ETR1353" i="8"/>
  <c r="ETO1353" i="8"/>
  <c r="ETO1355" i="8" s="1"/>
  <c r="ETN1353" i="8"/>
  <c r="ETD1353" i="8"/>
  <c r="ETC1353" i="8"/>
  <c r="ETB1353" i="8"/>
  <c r="ESY1353" i="8"/>
  <c r="ESY1355" i="8" s="1"/>
  <c r="ESX1353" i="8"/>
  <c r="ESN1353" i="8"/>
  <c r="ESM1353" i="8"/>
  <c r="ESL1353" i="8"/>
  <c r="ESI1353" i="8"/>
  <c r="ESI1355" i="8" s="1"/>
  <c r="ESH1353" i="8"/>
  <c r="ERX1353" i="8"/>
  <c r="ERW1353" i="8"/>
  <c r="ERV1353" i="8"/>
  <c r="ERS1353" i="8"/>
  <c r="ERS1355" i="8" s="1"/>
  <c r="ERR1353" i="8"/>
  <c r="ERH1353" i="8"/>
  <c r="ERG1353" i="8"/>
  <c r="ERF1353" i="8"/>
  <c r="ERC1353" i="8"/>
  <c r="ERC1355" i="8" s="1"/>
  <c r="ERB1353" i="8"/>
  <c r="EQR1353" i="8"/>
  <c r="EQQ1353" i="8"/>
  <c r="EQP1353" i="8"/>
  <c r="EQM1353" i="8"/>
  <c r="EQM1355" i="8" s="1"/>
  <c r="EQL1353" i="8"/>
  <c r="EQB1353" i="8"/>
  <c r="EQA1353" i="8"/>
  <c r="EPZ1353" i="8"/>
  <c r="EPW1353" i="8"/>
  <c r="EPW1355" i="8" s="1"/>
  <c r="EPV1353" i="8"/>
  <c r="EPL1353" i="8"/>
  <c r="EPK1353" i="8"/>
  <c r="EPJ1353" i="8"/>
  <c r="EPG1353" i="8"/>
  <c r="EPG1355" i="8" s="1"/>
  <c r="EPF1353" i="8"/>
  <c r="EOV1353" i="8"/>
  <c r="EOU1353" i="8"/>
  <c r="EOT1353" i="8"/>
  <c r="EOQ1353" i="8"/>
  <c r="EOQ1355" i="8" s="1"/>
  <c r="EOP1353" i="8"/>
  <c r="EOF1353" i="8"/>
  <c r="EOE1353" i="8"/>
  <c r="EOD1353" i="8"/>
  <c r="EOA1353" i="8"/>
  <c r="EOA1355" i="8" s="1"/>
  <c r="ENZ1353" i="8"/>
  <c r="ENP1353" i="8"/>
  <c r="ENO1353" i="8"/>
  <c r="ENN1353" i="8"/>
  <c r="ENK1353" i="8"/>
  <c r="ENK1355" i="8" s="1"/>
  <c r="ENJ1353" i="8"/>
  <c r="EMZ1353" i="8"/>
  <c r="EMY1353" i="8"/>
  <c r="EMX1353" i="8"/>
  <c r="EMU1353" i="8"/>
  <c r="EMU1355" i="8" s="1"/>
  <c r="EMT1353" i="8"/>
  <c r="EMJ1353" i="8"/>
  <c r="EMI1353" i="8"/>
  <c r="EMH1353" i="8"/>
  <c r="EME1353" i="8"/>
  <c r="EME1355" i="8" s="1"/>
  <c r="EMD1353" i="8"/>
  <c r="ELT1353" i="8"/>
  <c r="ELS1353" i="8"/>
  <c r="ELR1353" i="8"/>
  <c r="ELO1353" i="8"/>
  <c r="ELO1355" i="8" s="1"/>
  <c r="ELN1353" i="8"/>
  <c r="ELD1353" i="8"/>
  <c r="ELC1353" i="8"/>
  <c r="ELB1353" i="8"/>
  <c r="EKY1353" i="8"/>
  <c r="EKY1355" i="8" s="1"/>
  <c r="EKX1353" i="8"/>
  <c r="EKN1353" i="8"/>
  <c r="EKM1353" i="8"/>
  <c r="EKL1353" i="8"/>
  <c r="EKI1353" i="8"/>
  <c r="EKI1355" i="8" s="1"/>
  <c r="EKH1353" i="8"/>
  <c r="EJX1353" i="8"/>
  <c r="EJW1353" i="8"/>
  <c r="EJV1353" i="8"/>
  <c r="EJS1353" i="8"/>
  <c r="EJS1355" i="8" s="1"/>
  <c r="EJR1353" i="8"/>
  <c r="EJH1353" i="8"/>
  <c r="EJG1353" i="8"/>
  <c r="EJF1353" i="8"/>
  <c r="EJC1353" i="8"/>
  <c r="EJC1355" i="8" s="1"/>
  <c r="EJB1353" i="8"/>
  <c r="EIR1353" i="8"/>
  <c r="EIQ1353" i="8"/>
  <c r="EIP1353" i="8"/>
  <c r="EIM1353" i="8"/>
  <c r="EIM1355" i="8" s="1"/>
  <c r="EIL1353" i="8"/>
  <c r="EIB1353" i="8"/>
  <c r="EIA1353" i="8"/>
  <c r="EHZ1353" i="8"/>
  <c r="EHW1353" i="8"/>
  <c r="EHW1355" i="8" s="1"/>
  <c r="EHV1353" i="8"/>
  <c r="EHL1353" i="8"/>
  <c r="EHK1353" i="8"/>
  <c r="EHJ1353" i="8"/>
  <c r="EHG1353" i="8"/>
  <c r="EHG1355" i="8" s="1"/>
  <c r="EHF1353" i="8"/>
  <c r="EGV1353" i="8"/>
  <c r="EGU1353" i="8"/>
  <c r="EGT1353" i="8"/>
  <c r="EGQ1353" i="8"/>
  <c r="EGQ1355" i="8" s="1"/>
  <c r="EGP1353" i="8"/>
  <c r="EGF1353" i="8"/>
  <c r="EGE1353" i="8"/>
  <c r="EGD1353" i="8"/>
  <c r="EGA1353" i="8"/>
  <c r="EGA1355" i="8" s="1"/>
  <c r="EFZ1353" i="8"/>
  <c r="EFP1353" i="8"/>
  <c r="EFO1353" i="8"/>
  <c r="EFN1353" i="8"/>
  <c r="EFK1353" i="8"/>
  <c r="EFK1355" i="8" s="1"/>
  <c r="EFJ1353" i="8"/>
  <c r="EEZ1353" i="8"/>
  <c r="EEY1353" i="8"/>
  <c r="EEX1353" i="8"/>
  <c r="EEU1353" i="8"/>
  <c r="EEU1355" i="8" s="1"/>
  <c r="EET1353" i="8"/>
  <c r="EEJ1353" i="8"/>
  <c r="EEI1353" i="8"/>
  <c r="EEH1353" i="8"/>
  <c r="EEE1353" i="8"/>
  <c r="EEE1355" i="8" s="1"/>
  <c r="EED1353" i="8"/>
  <c r="EDT1353" i="8"/>
  <c r="EDS1353" i="8"/>
  <c r="EDR1353" i="8"/>
  <c r="EDO1353" i="8"/>
  <c r="EDO1355" i="8" s="1"/>
  <c r="EDN1353" i="8"/>
  <c r="EDD1353" i="8"/>
  <c r="EDC1353" i="8"/>
  <c r="EDB1353" i="8"/>
  <c r="ECY1353" i="8"/>
  <c r="ECY1355" i="8" s="1"/>
  <c r="ECX1353" i="8"/>
  <c r="ECN1353" i="8"/>
  <c r="ECM1353" i="8"/>
  <c r="ECL1353" i="8"/>
  <c r="ECI1353" i="8"/>
  <c r="ECI1355" i="8" s="1"/>
  <c r="ECH1353" i="8"/>
  <c r="EBX1353" i="8"/>
  <c r="EBW1353" i="8"/>
  <c r="EBV1353" i="8"/>
  <c r="EBS1353" i="8"/>
  <c r="EBS1355" i="8" s="1"/>
  <c r="EBR1353" i="8"/>
  <c r="EBH1353" i="8"/>
  <c r="EBG1353" i="8"/>
  <c r="EBF1353" i="8"/>
  <c r="EBC1353" i="8"/>
  <c r="EBC1355" i="8" s="1"/>
  <c r="EBB1353" i="8"/>
  <c r="EAR1353" i="8"/>
  <c r="EAQ1353" i="8"/>
  <c r="EAP1353" i="8"/>
  <c r="EAM1353" i="8"/>
  <c r="EAM1355" i="8" s="1"/>
  <c r="EAL1353" i="8"/>
  <c r="EAB1353" i="8"/>
  <c r="EAA1353" i="8"/>
  <c r="DZZ1353" i="8"/>
  <c r="DZW1353" i="8"/>
  <c r="DZW1355" i="8" s="1"/>
  <c r="DZV1353" i="8"/>
  <c r="DZL1353" i="8"/>
  <c r="DZK1353" i="8"/>
  <c r="DZJ1353" i="8"/>
  <c r="DZG1353" i="8"/>
  <c r="DZG1355" i="8" s="1"/>
  <c r="DZF1353" i="8"/>
  <c r="DYV1353" i="8"/>
  <c r="DYU1353" i="8"/>
  <c r="DYT1353" i="8"/>
  <c r="DYQ1353" i="8"/>
  <c r="DYQ1355" i="8" s="1"/>
  <c r="DYP1353" i="8"/>
  <c r="DYF1353" i="8"/>
  <c r="DYE1353" i="8"/>
  <c r="DYD1353" i="8"/>
  <c r="DYA1353" i="8"/>
  <c r="DYA1355" i="8" s="1"/>
  <c r="DXZ1353" i="8"/>
  <c r="DXP1353" i="8"/>
  <c r="DXO1353" i="8"/>
  <c r="DXN1353" i="8"/>
  <c r="DXK1353" i="8"/>
  <c r="DXK1355" i="8" s="1"/>
  <c r="DXJ1353" i="8"/>
  <c r="DWZ1353" i="8"/>
  <c r="DWY1353" i="8"/>
  <c r="DWX1353" i="8"/>
  <c r="DWU1353" i="8"/>
  <c r="DWU1355" i="8" s="1"/>
  <c r="DWT1353" i="8"/>
  <c r="DWJ1353" i="8"/>
  <c r="DWI1353" i="8"/>
  <c r="DWH1353" i="8"/>
  <c r="DWE1353" i="8"/>
  <c r="DWE1355" i="8" s="1"/>
  <c r="DWD1353" i="8"/>
  <c r="DVT1353" i="8"/>
  <c r="DVS1353" i="8"/>
  <c r="DVR1353" i="8"/>
  <c r="DVO1353" i="8"/>
  <c r="DVO1355" i="8" s="1"/>
  <c r="DVN1353" i="8"/>
  <c r="DVD1353" i="8"/>
  <c r="DVC1353" i="8"/>
  <c r="DVB1353" i="8"/>
  <c r="DUY1353" i="8"/>
  <c r="DUY1355" i="8" s="1"/>
  <c r="DUX1353" i="8"/>
  <c r="DUN1353" i="8"/>
  <c r="DUM1353" i="8"/>
  <c r="DUL1353" i="8"/>
  <c r="DUI1353" i="8"/>
  <c r="DUI1355" i="8" s="1"/>
  <c r="DUH1353" i="8"/>
  <c r="DTX1353" i="8"/>
  <c r="DTW1353" i="8"/>
  <c r="DTV1353" i="8"/>
  <c r="DTS1353" i="8"/>
  <c r="DTS1355" i="8" s="1"/>
  <c r="DTR1353" i="8"/>
  <c r="DTH1353" i="8"/>
  <c r="DTG1353" i="8"/>
  <c r="DTF1353" i="8"/>
  <c r="DTC1353" i="8"/>
  <c r="DTC1355" i="8" s="1"/>
  <c r="DTB1353" i="8"/>
  <c r="DSR1353" i="8"/>
  <c r="DSQ1353" i="8"/>
  <c r="DSP1353" i="8"/>
  <c r="DSM1353" i="8"/>
  <c r="DSM1355" i="8" s="1"/>
  <c r="DSL1353" i="8"/>
  <c r="DSB1353" i="8"/>
  <c r="DSA1353" i="8"/>
  <c r="DRZ1353" i="8"/>
  <c r="DRW1353" i="8"/>
  <c r="DRW1355" i="8" s="1"/>
  <c r="DRV1353" i="8"/>
  <c r="DRL1353" i="8"/>
  <c r="DRK1353" i="8"/>
  <c r="DRJ1353" i="8"/>
  <c r="DRG1353" i="8"/>
  <c r="DRG1355" i="8" s="1"/>
  <c r="DRF1353" i="8"/>
  <c r="DQV1353" i="8"/>
  <c r="DQU1353" i="8"/>
  <c r="DQT1353" i="8"/>
  <c r="DQQ1353" i="8"/>
  <c r="DQQ1355" i="8" s="1"/>
  <c r="DQP1353" i="8"/>
  <c r="DQF1353" i="8"/>
  <c r="DQE1353" i="8"/>
  <c r="DQD1353" i="8"/>
  <c r="DQA1353" i="8"/>
  <c r="DQA1355" i="8" s="1"/>
  <c r="DPZ1353" i="8"/>
  <c r="DPP1353" i="8"/>
  <c r="DPO1353" i="8"/>
  <c r="DPN1353" i="8"/>
  <c r="DPK1353" i="8"/>
  <c r="DPK1355" i="8" s="1"/>
  <c r="DPJ1353" i="8"/>
  <c r="DOZ1353" i="8"/>
  <c r="DOY1353" i="8"/>
  <c r="DOX1353" i="8"/>
  <c r="DOU1353" i="8"/>
  <c r="DOU1355" i="8" s="1"/>
  <c r="DOT1353" i="8"/>
  <c r="DOJ1353" i="8"/>
  <c r="DOI1353" i="8"/>
  <c r="DOH1353" i="8"/>
  <c r="DOE1353" i="8"/>
  <c r="DOE1355" i="8" s="1"/>
  <c r="DOD1353" i="8"/>
  <c r="DNT1353" i="8"/>
  <c r="DNS1353" i="8"/>
  <c r="DNR1353" i="8"/>
  <c r="DNO1353" i="8"/>
  <c r="DNO1355" i="8" s="1"/>
  <c r="DNN1353" i="8"/>
  <c r="DND1353" i="8"/>
  <c r="DNC1353" i="8"/>
  <c r="DNB1353" i="8"/>
  <c r="DMY1353" i="8"/>
  <c r="DMY1355" i="8" s="1"/>
  <c r="DMX1353" i="8"/>
  <c r="DMN1353" i="8"/>
  <c r="DMM1353" i="8"/>
  <c r="DML1353" i="8"/>
  <c r="DMI1353" i="8"/>
  <c r="DMI1355" i="8" s="1"/>
  <c r="DMH1353" i="8"/>
  <c r="DLX1353" i="8"/>
  <c r="DLW1353" i="8"/>
  <c r="DLV1353" i="8"/>
  <c r="DLS1353" i="8"/>
  <c r="DLS1355" i="8" s="1"/>
  <c r="DLR1353" i="8"/>
  <c r="DLH1353" i="8"/>
  <c r="DLG1353" i="8"/>
  <c r="DLF1353" i="8"/>
  <c r="DLC1353" i="8"/>
  <c r="DLC1355" i="8" s="1"/>
  <c r="DLB1353" i="8"/>
  <c r="DKR1353" i="8"/>
  <c r="DKQ1353" i="8"/>
  <c r="DKP1353" i="8"/>
  <c r="DKM1353" i="8"/>
  <c r="DKM1355" i="8" s="1"/>
  <c r="DKL1353" i="8"/>
  <c r="DKB1353" i="8"/>
  <c r="DKA1353" i="8"/>
  <c r="DJZ1353" i="8"/>
  <c r="DJW1353" i="8"/>
  <c r="DJW1355" i="8" s="1"/>
  <c r="DJV1353" i="8"/>
  <c r="DJL1353" i="8"/>
  <c r="DJK1353" i="8"/>
  <c r="DJJ1353" i="8"/>
  <c r="DJG1353" i="8"/>
  <c r="DJG1355" i="8" s="1"/>
  <c r="DJF1353" i="8"/>
  <c r="DIV1353" i="8"/>
  <c r="DIU1353" i="8"/>
  <c r="DIT1353" i="8"/>
  <c r="DIQ1353" i="8"/>
  <c r="DIQ1355" i="8" s="1"/>
  <c r="DIP1353" i="8"/>
  <c r="DIF1353" i="8"/>
  <c r="DIE1353" i="8"/>
  <c r="DID1353" i="8"/>
  <c r="DIA1353" i="8"/>
  <c r="DIA1355" i="8" s="1"/>
  <c r="DHZ1353" i="8"/>
  <c r="DHP1353" i="8"/>
  <c r="DHO1353" i="8"/>
  <c r="DHN1353" i="8"/>
  <c r="DHK1353" i="8"/>
  <c r="DHK1355" i="8" s="1"/>
  <c r="DHJ1353" i="8"/>
  <c r="DGZ1353" i="8"/>
  <c r="DGY1353" i="8"/>
  <c r="DGX1353" i="8"/>
  <c r="DGU1353" i="8"/>
  <c r="DGU1355" i="8" s="1"/>
  <c r="DGT1353" i="8"/>
  <c r="DGJ1353" i="8"/>
  <c r="DGI1353" i="8"/>
  <c r="DGH1353" i="8"/>
  <c r="DGE1353" i="8"/>
  <c r="DGE1355" i="8" s="1"/>
  <c r="DGD1353" i="8"/>
  <c r="DFT1353" i="8"/>
  <c r="DFS1353" i="8"/>
  <c r="DFR1353" i="8"/>
  <c r="DFO1353" i="8"/>
  <c r="DFO1355" i="8" s="1"/>
  <c r="DFN1353" i="8"/>
  <c r="DFD1353" i="8"/>
  <c r="DFC1353" i="8"/>
  <c r="DFB1353" i="8"/>
  <c r="DEY1353" i="8"/>
  <c r="DEY1355" i="8" s="1"/>
  <c r="DEX1353" i="8"/>
  <c r="DEN1353" i="8"/>
  <c r="DEM1353" i="8"/>
  <c r="DEL1353" i="8"/>
  <c r="DEI1353" i="8"/>
  <c r="DEI1355" i="8" s="1"/>
  <c r="DEH1353" i="8"/>
  <c r="DDX1353" i="8"/>
  <c r="DDW1353" i="8"/>
  <c r="DDV1353" i="8"/>
  <c r="DDS1353" i="8"/>
  <c r="DDS1355" i="8" s="1"/>
  <c r="DDR1353" i="8"/>
  <c r="DDH1353" i="8"/>
  <c r="DDG1353" i="8"/>
  <c r="DDF1353" i="8"/>
  <c r="DDC1353" i="8"/>
  <c r="DDC1355" i="8" s="1"/>
  <c r="DDB1353" i="8"/>
  <c r="DCR1353" i="8"/>
  <c r="DCQ1353" i="8"/>
  <c r="DCP1353" i="8"/>
  <c r="DCM1353" i="8"/>
  <c r="DCM1355" i="8" s="1"/>
  <c r="DCL1353" i="8"/>
  <c r="DCB1353" i="8"/>
  <c r="DCA1353" i="8"/>
  <c r="DBZ1353" i="8"/>
  <c r="DBW1353" i="8"/>
  <c r="DBW1355" i="8" s="1"/>
  <c r="DBV1353" i="8"/>
  <c r="DBL1353" i="8"/>
  <c r="DBK1353" i="8"/>
  <c r="DBJ1353" i="8"/>
  <c r="DBG1353" i="8"/>
  <c r="DBG1355" i="8" s="1"/>
  <c r="DBF1353" i="8"/>
  <c r="DAV1353" i="8"/>
  <c r="DAU1353" i="8"/>
  <c r="DAT1353" i="8"/>
  <c r="DAQ1353" i="8"/>
  <c r="DAQ1355" i="8" s="1"/>
  <c r="DAP1353" i="8"/>
  <c r="DAF1353" i="8"/>
  <c r="DAE1353" i="8"/>
  <c r="DAD1353" i="8"/>
  <c r="DAA1353" i="8"/>
  <c r="DAA1355" i="8" s="1"/>
  <c r="CZZ1353" i="8"/>
  <c r="CZP1353" i="8"/>
  <c r="CZO1353" i="8"/>
  <c r="CZN1353" i="8"/>
  <c r="CZK1353" i="8"/>
  <c r="CZK1355" i="8" s="1"/>
  <c r="CZJ1353" i="8"/>
  <c r="CYZ1353" i="8"/>
  <c r="CYY1353" i="8"/>
  <c r="CYX1353" i="8"/>
  <c r="CYU1353" i="8"/>
  <c r="CYU1355" i="8" s="1"/>
  <c r="CYT1353" i="8"/>
  <c r="CYJ1353" i="8"/>
  <c r="CYI1353" i="8"/>
  <c r="CYH1353" i="8"/>
  <c r="CYE1353" i="8"/>
  <c r="CYE1355" i="8" s="1"/>
  <c r="CYD1353" i="8"/>
  <c r="CXT1353" i="8"/>
  <c r="CXS1353" i="8"/>
  <c r="CXR1353" i="8"/>
  <c r="CXO1353" i="8"/>
  <c r="CXO1355" i="8" s="1"/>
  <c r="CXN1353" i="8"/>
  <c r="CXD1353" i="8"/>
  <c r="CXC1353" i="8"/>
  <c r="CXB1353" i="8"/>
  <c r="CWY1353" i="8"/>
  <c r="CWY1355" i="8" s="1"/>
  <c r="CWX1353" i="8"/>
  <c r="CWN1353" i="8"/>
  <c r="CWM1353" i="8"/>
  <c r="CWL1353" i="8"/>
  <c r="CWI1353" i="8"/>
  <c r="CWI1355" i="8" s="1"/>
  <c r="CWH1353" i="8"/>
  <c r="CVX1353" i="8"/>
  <c r="CVW1353" i="8"/>
  <c r="CVV1353" i="8"/>
  <c r="CVS1353" i="8"/>
  <c r="CVS1355" i="8" s="1"/>
  <c r="CVR1353" i="8"/>
  <c r="CVH1353" i="8"/>
  <c r="CVG1353" i="8"/>
  <c r="CVF1353" i="8"/>
  <c r="CVC1353" i="8"/>
  <c r="CVC1355" i="8" s="1"/>
  <c r="CVB1353" i="8"/>
  <c r="CUR1353" i="8"/>
  <c r="CUQ1353" i="8"/>
  <c r="CUP1353" i="8"/>
  <c r="CUM1353" i="8"/>
  <c r="CUM1355" i="8" s="1"/>
  <c r="CUL1353" i="8"/>
  <c r="CUB1353" i="8"/>
  <c r="CUA1353" i="8"/>
  <c r="CTZ1353" i="8"/>
  <c r="CTW1353" i="8"/>
  <c r="CTW1355" i="8" s="1"/>
  <c r="CTV1353" i="8"/>
  <c r="CTL1353" i="8"/>
  <c r="CTK1353" i="8"/>
  <c r="CTJ1353" i="8"/>
  <c r="CTG1353" i="8"/>
  <c r="CTG1355" i="8" s="1"/>
  <c r="CTF1353" i="8"/>
  <c r="CSV1353" i="8"/>
  <c r="CSU1353" i="8"/>
  <c r="CST1353" i="8"/>
  <c r="CSQ1353" i="8"/>
  <c r="CSQ1355" i="8" s="1"/>
  <c r="CSP1353" i="8"/>
  <c r="CSF1353" i="8"/>
  <c r="CSE1353" i="8"/>
  <c r="CSD1353" i="8"/>
  <c r="CSA1353" i="8"/>
  <c r="CSA1355" i="8" s="1"/>
  <c r="CRZ1353" i="8"/>
  <c r="CRP1353" i="8"/>
  <c r="CRO1353" i="8"/>
  <c r="CRN1353" i="8"/>
  <c r="CRK1353" i="8"/>
  <c r="CRK1355" i="8" s="1"/>
  <c r="CRJ1353" i="8"/>
  <c r="CQZ1353" i="8"/>
  <c r="CQY1353" i="8"/>
  <c r="CQX1353" i="8"/>
  <c r="CQU1353" i="8"/>
  <c r="CQU1355" i="8" s="1"/>
  <c r="CQT1353" i="8"/>
  <c r="CQJ1353" i="8"/>
  <c r="CQI1353" i="8"/>
  <c r="CQH1353" i="8"/>
  <c r="CQE1353" i="8"/>
  <c r="CQE1355" i="8" s="1"/>
  <c r="CQD1353" i="8"/>
  <c r="CPT1353" i="8"/>
  <c r="CPS1353" i="8"/>
  <c r="CPR1353" i="8"/>
  <c r="CPO1353" i="8"/>
  <c r="CPO1355" i="8" s="1"/>
  <c r="CPN1353" i="8"/>
  <c r="CPD1353" i="8"/>
  <c r="CPC1353" i="8"/>
  <c r="CPB1353" i="8"/>
  <c r="COY1353" i="8"/>
  <c r="COY1355" i="8" s="1"/>
  <c r="COX1353" i="8"/>
  <c r="CON1353" i="8"/>
  <c r="COM1353" i="8"/>
  <c r="COL1353" i="8"/>
  <c r="COI1353" i="8"/>
  <c r="COI1355" i="8" s="1"/>
  <c r="COH1353" i="8"/>
  <c r="CNX1353" i="8"/>
  <c r="CNW1353" i="8"/>
  <c r="CNV1353" i="8"/>
  <c r="CNS1353" i="8"/>
  <c r="CNS1355" i="8" s="1"/>
  <c r="CNR1353" i="8"/>
  <c r="CNH1353" i="8"/>
  <c r="CNG1353" i="8"/>
  <c r="CNF1353" i="8"/>
  <c r="CNC1353" i="8"/>
  <c r="CNC1355" i="8" s="1"/>
  <c r="CNB1353" i="8"/>
  <c r="CMR1353" i="8"/>
  <c r="CMQ1353" i="8"/>
  <c r="CMP1353" i="8"/>
  <c r="CMM1353" i="8"/>
  <c r="CMM1355" i="8" s="1"/>
  <c r="CML1353" i="8"/>
  <c r="CMB1353" i="8"/>
  <c r="CMA1353" i="8"/>
  <c r="CLZ1353" i="8"/>
  <c r="CLW1353" i="8"/>
  <c r="CLW1355" i="8" s="1"/>
  <c r="CLV1353" i="8"/>
  <c r="CLL1353" i="8"/>
  <c r="CLK1353" i="8"/>
  <c r="CLJ1353" i="8"/>
  <c r="CLG1353" i="8"/>
  <c r="CLG1355" i="8" s="1"/>
  <c r="CLF1353" i="8"/>
  <c r="CKV1353" i="8"/>
  <c r="CKU1353" i="8"/>
  <c r="CKT1353" i="8"/>
  <c r="CKQ1353" i="8"/>
  <c r="CKQ1355" i="8" s="1"/>
  <c r="CKP1353" i="8"/>
  <c r="CKF1353" i="8"/>
  <c r="CKE1353" i="8"/>
  <c r="CKD1353" i="8"/>
  <c r="CKA1353" i="8"/>
  <c r="CKA1355" i="8" s="1"/>
  <c r="CJZ1353" i="8"/>
  <c r="CJP1353" i="8"/>
  <c r="CJO1353" i="8"/>
  <c r="CJN1353" i="8"/>
  <c r="CJK1353" i="8"/>
  <c r="CJK1355" i="8" s="1"/>
  <c r="CJJ1353" i="8"/>
  <c r="CIZ1353" i="8"/>
  <c r="CIY1353" i="8"/>
  <c r="CIX1353" i="8"/>
  <c r="CIU1353" i="8"/>
  <c r="CIU1355" i="8" s="1"/>
  <c r="CIT1353" i="8"/>
  <c r="CIJ1353" i="8"/>
  <c r="CII1353" i="8"/>
  <c r="CIH1353" i="8"/>
  <c r="CIE1353" i="8"/>
  <c r="CIE1355" i="8" s="1"/>
  <c r="CID1353" i="8"/>
  <c r="CHT1353" i="8"/>
  <c r="CHS1353" i="8"/>
  <c r="CHR1353" i="8"/>
  <c r="CHO1353" i="8"/>
  <c r="CHO1355" i="8" s="1"/>
  <c r="CHN1353" i="8"/>
  <c r="CHD1353" i="8"/>
  <c r="CHC1353" i="8"/>
  <c r="CHB1353" i="8"/>
  <c r="CGY1353" i="8"/>
  <c r="CGY1355" i="8" s="1"/>
  <c r="CGX1353" i="8"/>
  <c r="CGN1353" i="8"/>
  <c r="CGM1353" i="8"/>
  <c r="CGL1353" i="8"/>
  <c r="CGI1353" i="8"/>
  <c r="CGI1355" i="8" s="1"/>
  <c r="CGH1353" i="8"/>
  <c r="CFX1353" i="8"/>
  <c r="CFW1353" i="8"/>
  <c r="CFV1353" i="8"/>
  <c r="CFS1353" i="8"/>
  <c r="CFS1355" i="8" s="1"/>
  <c r="CFR1353" i="8"/>
  <c r="CFH1353" i="8"/>
  <c r="CFG1353" i="8"/>
  <c r="CFF1353" i="8"/>
  <c r="CFC1353" i="8"/>
  <c r="CFC1355" i="8" s="1"/>
  <c r="CFB1353" i="8"/>
  <c r="CER1353" i="8"/>
  <c r="CEQ1353" i="8"/>
  <c r="CEP1353" i="8"/>
  <c r="CEM1353" i="8"/>
  <c r="CEM1355" i="8" s="1"/>
  <c r="CEL1353" i="8"/>
  <c r="CEB1353" i="8"/>
  <c r="CEA1353" i="8"/>
  <c r="CDZ1353" i="8"/>
  <c r="CDW1353" i="8"/>
  <c r="CDW1355" i="8" s="1"/>
  <c r="CDV1353" i="8"/>
  <c r="CDL1353" i="8"/>
  <c r="CDK1353" i="8"/>
  <c r="CDJ1353" i="8"/>
  <c r="CDG1353" i="8"/>
  <c r="CDG1355" i="8" s="1"/>
  <c r="CDF1353" i="8"/>
  <c r="CCV1353" i="8"/>
  <c r="CCU1353" i="8"/>
  <c r="CCT1353" i="8"/>
  <c r="CCQ1353" i="8"/>
  <c r="CCQ1355" i="8" s="1"/>
  <c r="CCP1353" i="8"/>
  <c r="CCF1353" i="8"/>
  <c r="CCE1353" i="8"/>
  <c r="CCD1353" i="8"/>
  <c r="CCA1353" i="8"/>
  <c r="CCA1355" i="8" s="1"/>
  <c r="CBZ1353" i="8"/>
  <c r="CBP1353" i="8"/>
  <c r="CBO1353" i="8"/>
  <c r="CBN1353" i="8"/>
  <c r="CBK1353" i="8"/>
  <c r="CBK1355" i="8" s="1"/>
  <c r="CBJ1353" i="8"/>
  <c r="CAZ1353" i="8"/>
  <c r="CAY1353" i="8"/>
  <c r="CAX1353" i="8"/>
  <c r="CAU1353" i="8"/>
  <c r="CAU1355" i="8" s="1"/>
  <c r="CAT1353" i="8"/>
  <c r="CAJ1353" i="8"/>
  <c r="CAI1353" i="8"/>
  <c r="CAH1353" i="8"/>
  <c r="CAE1353" i="8"/>
  <c r="CAE1355" i="8" s="1"/>
  <c r="CAD1353" i="8"/>
  <c r="BZT1353" i="8"/>
  <c r="BZS1353" i="8"/>
  <c r="BZR1353" i="8"/>
  <c r="BZO1353" i="8"/>
  <c r="BZO1355" i="8" s="1"/>
  <c r="BZN1353" i="8"/>
  <c r="BZD1353" i="8"/>
  <c r="BZC1353" i="8"/>
  <c r="BZB1353" i="8"/>
  <c r="BYY1353" i="8"/>
  <c r="BYY1355" i="8" s="1"/>
  <c r="BYX1353" i="8"/>
  <c r="BYN1353" i="8"/>
  <c r="BYM1353" i="8"/>
  <c r="BYL1353" i="8"/>
  <c r="BYI1353" i="8"/>
  <c r="BYI1355" i="8" s="1"/>
  <c r="BYH1353" i="8"/>
  <c r="BXX1353" i="8"/>
  <c r="BXW1353" i="8"/>
  <c r="BXV1353" i="8"/>
  <c r="BXS1353" i="8"/>
  <c r="BXS1355" i="8" s="1"/>
  <c r="BXR1353" i="8"/>
  <c r="BXH1353" i="8"/>
  <c r="BXG1353" i="8"/>
  <c r="BXF1353" i="8"/>
  <c r="BXC1353" i="8"/>
  <c r="BXC1355" i="8" s="1"/>
  <c r="BXB1353" i="8"/>
  <c r="BWR1353" i="8"/>
  <c r="BWQ1353" i="8"/>
  <c r="BWP1353" i="8"/>
  <c r="BWM1353" i="8"/>
  <c r="BWM1355" i="8" s="1"/>
  <c r="BWL1353" i="8"/>
  <c r="BWB1353" i="8"/>
  <c r="BWA1353" i="8"/>
  <c r="BVZ1353" i="8"/>
  <c r="BVW1353" i="8"/>
  <c r="BVW1355" i="8" s="1"/>
  <c r="BVV1353" i="8"/>
  <c r="BVL1353" i="8"/>
  <c r="BVK1353" i="8"/>
  <c r="BVJ1353" i="8"/>
  <c r="BVG1353" i="8"/>
  <c r="BVG1355" i="8" s="1"/>
  <c r="BVF1353" i="8"/>
  <c r="BUV1353" i="8"/>
  <c r="BUU1353" i="8"/>
  <c r="BUT1353" i="8"/>
  <c r="BUQ1353" i="8"/>
  <c r="BUQ1355" i="8" s="1"/>
  <c r="BUP1353" i="8"/>
  <c r="BUF1353" i="8"/>
  <c r="BUE1353" i="8"/>
  <c r="BUD1353" i="8"/>
  <c r="BUA1353" i="8"/>
  <c r="BUA1355" i="8" s="1"/>
  <c r="BTZ1353" i="8"/>
  <c r="BTP1353" i="8"/>
  <c r="BTO1353" i="8"/>
  <c r="BTN1353" i="8"/>
  <c r="BTK1353" i="8"/>
  <c r="BTK1355" i="8" s="1"/>
  <c r="BTJ1353" i="8"/>
  <c r="BSZ1353" i="8"/>
  <c r="BSY1353" i="8"/>
  <c r="BSX1353" i="8"/>
  <c r="BSU1353" i="8"/>
  <c r="BSU1355" i="8" s="1"/>
  <c r="BST1353" i="8"/>
  <c r="BSJ1353" i="8"/>
  <c r="BSI1353" i="8"/>
  <c r="BSH1353" i="8"/>
  <c r="BSE1353" i="8"/>
  <c r="BSE1355" i="8" s="1"/>
  <c r="BSD1353" i="8"/>
  <c r="BRT1353" i="8"/>
  <c r="BRS1353" i="8"/>
  <c r="BRR1353" i="8"/>
  <c r="BRO1353" i="8"/>
  <c r="BRO1355" i="8" s="1"/>
  <c r="BRN1353" i="8"/>
  <c r="BRD1353" i="8"/>
  <c r="BRC1353" i="8"/>
  <c r="BRB1353" i="8"/>
  <c r="BQY1353" i="8"/>
  <c r="BQY1355" i="8" s="1"/>
  <c r="BQX1353" i="8"/>
  <c r="BQN1353" i="8"/>
  <c r="BQM1353" i="8"/>
  <c r="BQL1353" i="8"/>
  <c r="BQI1353" i="8"/>
  <c r="BQI1355" i="8" s="1"/>
  <c r="BQH1353" i="8"/>
  <c r="BPX1353" i="8"/>
  <c r="BPW1353" i="8"/>
  <c r="BPV1353" i="8"/>
  <c r="BPS1353" i="8"/>
  <c r="BPS1355" i="8" s="1"/>
  <c r="BPR1353" i="8"/>
  <c r="BPH1353" i="8"/>
  <c r="BPG1353" i="8"/>
  <c r="BPF1353" i="8"/>
  <c r="BPC1353" i="8"/>
  <c r="BPC1355" i="8" s="1"/>
  <c r="BPB1353" i="8"/>
  <c r="BOR1353" i="8"/>
  <c r="BOQ1353" i="8"/>
  <c r="BOP1353" i="8"/>
  <c r="BOM1353" i="8"/>
  <c r="BOM1355" i="8" s="1"/>
  <c r="BOL1353" i="8"/>
  <c r="BOB1353" i="8"/>
  <c r="BOA1353" i="8"/>
  <c r="BNZ1353" i="8"/>
  <c r="BNW1353" i="8"/>
  <c r="BNW1355" i="8" s="1"/>
  <c r="BNV1353" i="8"/>
  <c r="BNL1353" i="8"/>
  <c r="BNK1353" i="8"/>
  <c r="BNJ1353" i="8"/>
  <c r="BNG1353" i="8"/>
  <c r="BNG1355" i="8" s="1"/>
  <c r="BNF1353" i="8"/>
  <c r="BMV1353" i="8"/>
  <c r="BMU1353" i="8"/>
  <c r="BMT1353" i="8"/>
  <c r="BMQ1353" i="8"/>
  <c r="BMQ1355" i="8" s="1"/>
  <c r="BMP1353" i="8"/>
  <c r="BMF1353" i="8"/>
  <c r="BME1353" i="8"/>
  <c r="BMD1353" i="8"/>
  <c r="BMA1353" i="8"/>
  <c r="BMA1355" i="8" s="1"/>
  <c r="BLZ1353" i="8"/>
  <c r="BLP1353" i="8"/>
  <c r="BLO1353" i="8"/>
  <c r="BLN1353" i="8"/>
  <c r="BLK1353" i="8"/>
  <c r="BLK1355" i="8" s="1"/>
  <c r="BLJ1353" i="8"/>
  <c r="BKZ1353" i="8"/>
  <c r="BKY1353" i="8"/>
  <c r="BKX1353" i="8"/>
  <c r="BKU1353" i="8"/>
  <c r="BKU1355" i="8" s="1"/>
  <c r="BKT1353" i="8"/>
  <c r="BKJ1353" i="8"/>
  <c r="BKI1353" i="8"/>
  <c r="BKH1353" i="8"/>
  <c r="BKE1353" i="8"/>
  <c r="BKE1355" i="8" s="1"/>
  <c r="BKD1353" i="8"/>
  <c r="BJT1353" i="8"/>
  <c r="BJS1353" i="8"/>
  <c r="BJR1353" i="8"/>
  <c r="BJO1353" i="8"/>
  <c r="BJO1355" i="8" s="1"/>
  <c r="BJN1353" i="8"/>
  <c r="BJD1353" i="8"/>
  <c r="BJC1353" i="8"/>
  <c r="BJB1353" i="8"/>
  <c r="BIY1353" i="8"/>
  <c r="BIY1355" i="8" s="1"/>
  <c r="BIX1353" i="8"/>
  <c r="BIN1353" i="8"/>
  <c r="BIM1353" i="8"/>
  <c r="BIL1353" i="8"/>
  <c r="BII1353" i="8"/>
  <c r="BII1355" i="8" s="1"/>
  <c r="BIH1353" i="8"/>
  <c r="BHX1353" i="8"/>
  <c r="BHW1353" i="8"/>
  <c r="BHV1353" i="8"/>
  <c r="BHS1353" i="8"/>
  <c r="BHS1355" i="8" s="1"/>
  <c r="BHR1353" i="8"/>
  <c r="BHH1353" i="8"/>
  <c r="BHG1353" i="8"/>
  <c r="BHF1353" i="8"/>
  <c r="BHC1353" i="8"/>
  <c r="BHC1355" i="8" s="1"/>
  <c r="BHB1353" i="8"/>
  <c r="BGR1353" i="8"/>
  <c r="BGQ1353" i="8"/>
  <c r="BGP1353" i="8"/>
  <c r="BGM1353" i="8"/>
  <c r="BGM1355" i="8" s="1"/>
  <c r="BGL1353" i="8"/>
  <c r="BGB1353" i="8"/>
  <c r="BGA1353" i="8"/>
  <c r="BFZ1353" i="8"/>
  <c r="BFW1353" i="8"/>
  <c r="BFW1355" i="8" s="1"/>
  <c r="BFV1353" i="8"/>
  <c r="BFL1353" i="8"/>
  <c r="BFK1353" i="8"/>
  <c r="BFJ1353" i="8"/>
  <c r="BFG1353" i="8"/>
  <c r="BFG1355" i="8" s="1"/>
  <c r="BFF1353" i="8"/>
  <c r="BEV1353" i="8"/>
  <c r="BEU1353" i="8"/>
  <c r="BET1353" i="8"/>
  <c r="BEQ1353" i="8"/>
  <c r="BEQ1355" i="8" s="1"/>
  <c r="BEP1353" i="8"/>
  <c r="BEF1353" i="8"/>
  <c r="BEE1353" i="8"/>
  <c r="BED1353" i="8"/>
  <c r="BEA1353" i="8"/>
  <c r="BEA1355" i="8" s="1"/>
  <c r="BDZ1353" i="8"/>
  <c r="BDP1353" i="8"/>
  <c r="BDO1353" i="8"/>
  <c r="BDN1353" i="8"/>
  <c r="BDK1353" i="8"/>
  <c r="BDK1355" i="8" s="1"/>
  <c r="BDJ1353" i="8"/>
  <c r="BCZ1353" i="8"/>
  <c r="BCY1353" i="8"/>
  <c r="BCX1353" i="8"/>
  <c r="BCU1353" i="8"/>
  <c r="BCU1355" i="8" s="1"/>
  <c r="BCT1353" i="8"/>
  <c r="BCJ1353" i="8"/>
  <c r="BCI1353" i="8"/>
  <c r="BCH1353" i="8"/>
  <c r="BCE1353" i="8"/>
  <c r="BCE1355" i="8" s="1"/>
  <c r="BCD1353" i="8"/>
  <c r="BBT1353" i="8"/>
  <c r="BBS1353" i="8"/>
  <c r="BBR1353" i="8"/>
  <c r="BBO1353" i="8"/>
  <c r="BBO1355" i="8" s="1"/>
  <c r="BBN1353" i="8"/>
  <c r="BBD1353" i="8"/>
  <c r="BBC1353" i="8"/>
  <c r="BBB1353" i="8"/>
  <c r="BAY1353" i="8"/>
  <c r="BAY1355" i="8" s="1"/>
  <c r="BAX1353" i="8"/>
  <c r="BAN1353" i="8"/>
  <c r="BAM1353" i="8"/>
  <c r="BAL1353" i="8"/>
  <c r="BAI1353" i="8"/>
  <c r="BAI1355" i="8" s="1"/>
  <c r="BAH1353" i="8"/>
  <c r="AZX1353" i="8"/>
  <c r="AZW1353" i="8"/>
  <c r="AZV1353" i="8"/>
  <c r="AZS1353" i="8"/>
  <c r="AZS1355" i="8" s="1"/>
  <c r="AZR1353" i="8"/>
  <c r="AZH1353" i="8"/>
  <c r="AZG1353" i="8"/>
  <c r="AZF1353" i="8"/>
  <c r="AZC1353" i="8"/>
  <c r="AZC1355" i="8" s="1"/>
  <c r="AZB1353" i="8"/>
  <c r="AYR1353" i="8"/>
  <c r="AYQ1353" i="8"/>
  <c r="AYP1353" i="8"/>
  <c r="AYM1353" i="8"/>
  <c r="AYM1355" i="8" s="1"/>
  <c r="AYL1353" i="8"/>
  <c r="AYB1353" i="8"/>
  <c r="AYA1353" i="8"/>
  <c r="AXZ1353" i="8"/>
  <c r="AXW1353" i="8"/>
  <c r="AXW1355" i="8" s="1"/>
  <c r="AXV1353" i="8"/>
  <c r="AXL1353" i="8"/>
  <c r="AXK1353" i="8"/>
  <c r="AXJ1353" i="8"/>
  <c r="AXG1353" i="8"/>
  <c r="AXG1355" i="8" s="1"/>
  <c r="AXF1353" i="8"/>
  <c r="AWV1353" i="8"/>
  <c r="AWU1353" i="8"/>
  <c r="AWT1353" i="8"/>
  <c r="AWQ1353" i="8"/>
  <c r="AWQ1355" i="8" s="1"/>
  <c r="AWP1353" i="8"/>
  <c r="AWF1353" i="8"/>
  <c r="AWE1353" i="8"/>
  <c r="AWD1353" i="8"/>
  <c r="AWA1353" i="8"/>
  <c r="AWA1355" i="8" s="1"/>
  <c r="AVZ1353" i="8"/>
  <c r="AVP1353" i="8"/>
  <c r="AVO1353" i="8"/>
  <c r="AVN1353" i="8"/>
  <c r="AVK1353" i="8"/>
  <c r="AVK1355" i="8" s="1"/>
  <c r="AVJ1353" i="8"/>
  <c r="AUZ1353" i="8"/>
  <c r="AUY1353" i="8"/>
  <c r="AUX1353" i="8"/>
  <c r="AUU1353" i="8"/>
  <c r="AUU1355" i="8" s="1"/>
  <c r="AUT1353" i="8"/>
  <c r="AUJ1353" i="8"/>
  <c r="AUI1353" i="8"/>
  <c r="AUH1353" i="8"/>
  <c r="AUE1353" i="8"/>
  <c r="AUE1355" i="8" s="1"/>
  <c r="AUD1353" i="8"/>
  <c r="ATT1353" i="8"/>
  <c r="ATS1353" i="8"/>
  <c r="ATR1353" i="8"/>
  <c r="ATO1353" i="8"/>
  <c r="ATO1355" i="8" s="1"/>
  <c r="ATN1353" i="8"/>
  <c r="ATD1353" i="8"/>
  <c r="ATC1353" i="8"/>
  <c r="ATB1353" i="8"/>
  <c r="ASY1353" i="8"/>
  <c r="ASY1355" i="8" s="1"/>
  <c r="ASX1353" i="8"/>
  <c r="ASN1353" i="8"/>
  <c r="ASM1353" i="8"/>
  <c r="ASL1353" i="8"/>
  <c r="ASI1353" i="8"/>
  <c r="ASI1355" i="8" s="1"/>
  <c r="ASH1353" i="8"/>
  <c r="ARX1353" i="8"/>
  <c r="ARW1353" i="8"/>
  <c r="ARV1353" i="8"/>
  <c r="ARS1353" i="8"/>
  <c r="ARS1355" i="8" s="1"/>
  <c r="ARR1353" i="8"/>
  <c r="ARH1353" i="8"/>
  <c r="ARG1353" i="8"/>
  <c r="ARF1353" i="8"/>
  <c r="ARC1353" i="8"/>
  <c r="ARC1355" i="8" s="1"/>
  <c r="ARB1353" i="8"/>
  <c r="AQR1353" i="8"/>
  <c r="AQQ1353" i="8"/>
  <c r="AQP1353" i="8"/>
  <c r="AQM1353" i="8"/>
  <c r="AQM1355" i="8" s="1"/>
  <c r="AQL1353" i="8"/>
  <c r="AQB1353" i="8"/>
  <c r="AQA1353" i="8"/>
  <c r="APZ1353" i="8"/>
  <c r="APW1353" i="8"/>
  <c r="APW1355" i="8" s="1"/>
  <c r="APV1353" i="8"/>
  <c r="APL1353" i="8"/>
  <c r="APK1353" i="8"/>
  <c r="APJ1353" i="8"/>
  <c r="APG1353" i="8"/>
  <c r="APG1355" i="8" s="1"/>
  <c r="APF1353" i="8"/>
  <c r="AOV1353" i="8"/>
  <c r="AOU1353" i="8"/>
  <c r="AOT1353" i="8"/>
  <c r="AOQ1353" i="8"/>
  <c r="AOQ1355" i="8" s="1"/>
  <c r="AOP1353" i="8"/>
  <c r="AOF1353" i="8"/>
  <c r="AOE1353" i="8"/>
  <c r="AOD1353" i="8"/>
  <c r="AOA1353" i="8"/>
  <c r="AOA1355" i="8" s="1"/>
  <c r="ANZ1353" i="8"/>
  <c r="ANP1353" i="8"/>
  <c r="ANO1353" i="8"/>
  <c r="ANN1353" i="8"/>
  <c r="ANK1353" i="8"/>
  <c r="ANK1355" i="8" s="1"/>
  <c r="ANJ1353" i="8"/>
  <c r="AMZ1353" i="8"/>
  <c r="AMY1353" i="8"/>
  <c r="AMX1353" i="8"/>
  <c r="AMU1353" i="8"/>
  <c r="AMU1355" i="8" s="1"/>
  <c r="AMT1353" i="8"/>
  <c r="AMJ1353" i="8"/>
  <c r="AMI1353" i="8"/>
  <c r="AMH1353" i="8"/>
  <c r="AME1353" i="8"/>
  <c r="AME1355" i="8" s="1"/>
  <c r="AMD1353" i="8"/>
  <c r="ALT1353" i="8"/>
  <c r="ALS1353" i="8"/>
  <c r="ALR1353" i="8"/>
  <c r="ALO1353" i="8"/>
  <c r="ALO1355" i="8" s="1"/>
  <c r="ALN1353" i="8"/>
  <c r="ALD1353" i="8"/>
  <c r="ALC1353" i="8"/>
  <c r="ALB1353" i="8"/>
  <c r="AKY1353" i="8"/>
  <c r="AKY1355" i="8" s="1"/>
  <c r="AKX1353" i="8"/>
  <c r="AKN1353" i="8"/>
  <c r="AKM1353" i="8"/>
  <c r="AKL1353" i="8"/>
  <c r="AKI1353" i="8"/>
  <c r="AKI1355" i="8" s="1"/>
  <c r="AKH1353" i="8"/>
  <c r="AJX1353" i="8"/>
  <c r="AJW1353" i="8"/>
  <c r="AJV1353" i="8"/>
  <c r="AJS1353" i="8"/>
  <c r="AJS1355" i="8" s="1"/>
  <c r="AJR1353" i="8"/>
  <c r="AJH1353" i="8"/>
  <c r="AJG1353" i="8"/>
  <c r="AJF1353" i="8"/>
  <c r="AJC1353" i="8"/>
  <c r="AJC1355" i="8" s="1"/>
  <c r="AJB1353" i="8"/>
  <c r="AIR1353" i="8"/>
  <c r="AIQ1353" i="8"/>
  <c r="AIP1353" i="8"/>
  <c r="AIM1353" i="8"/>
  <c r="AIM1355" i="8" s="1"/>
  <c r="AIL1353" i="8"/>
  <c r="AIB1353" i="8"/>
  <c r="AIA1353" i="8"/>
  <c r="AHZ1353" i="8"/>
  <c r="AHW1353" i="8"/>
  <c r="AHW1355" i="8" s="1"/>
  <c r="AHV1353" i="8"/>
  <c r="AHL1353" i="8"/>
  <c r="AHK1353" i="8"/>
  <c r="AHJ1353" i="8"/>
  <c r="AHG1353" i="8"/>
  <c r="AHG1355" i="8" s="1"/>
  <c r="AHF1353" i="8"/>
  <c r="AGV1353" i="8"/>
  <c r="AGU1353" i="8"/>
  <c r="AGT1353" i="8"/>
  <c r="AGQ1353" i="8"/>
  <c r="AGQ1355" i="8" s="1"/>
  <c r="AGP1353" i="8"/>
  <c r="AGF1353" i="8"/>
  <c r="AGE1353" i="8"/>
  <c r="AGD1353" i="8"/>
  <c r="AGA1353" i="8"/>
  <c r="AGA1355" i="8" s="1"/>
  <c r="AFZ1353" i="8"/>
  <c r="AFP1353" i="8"/>
  <c r="AFO1353" i="8"/>
  <c r="AFN1353" i="8"/>
  <c r="AFK1353" i="8"/>
  <c r="AFK1355" i="8" s="1"/>
  <c r="AFJ1353" i="8"/>
  <c r="AEZ1353" i="8"/>
  <c r="AEY1353" i="8"/>
  <c r="AEX1353" i="8"/>
  <c r="AEU1353" i="8"/>
  <c r="AEU1355" i="8" s="1"/>
  <c r="AET1353" i="8"/>
  <c r="AEJ1353" i="8"/>
  <c r="AEI1353" i="8"/>
  <c r="AEH1353" i="8"/>
  <c r="AEE1353" i="8"/>
  <c r="AEE1355" i="8" s="1"/>
  <c r="AED1353" i="8"/>
  <c r="ADT1353" i="8"/>
  <c r="ADS1353" i="8"/>
  <c r="ADR1353" i="8"/>
  <c r="ADO1353" i="8"/>
  <c r="ADO1355" i="8" s="1"/>
  <c r="ADN1353" i="8"/>
  <c r="ADD1353" i="8"/>
  <c r="ADC1353" i="8"/>
  <c r="ADB1353" i="8"/>
  <c r="ACY1353" i="8"/>
  <c r="ACY1355" i="8" s="1"/>
  <c r="ACX1353" i="8"/>
  <c r="ACN1353" i="8"/>
  <c r="ACM1353" i="8"/>
  <c r="ACL1353" i="8"/>
  <c r="ACI1353" i="8"/>
  <c r="ACI1355" i="8" s="1"/>
  <c r="ACH1353" i="8"/>
  <c r="ABX1353" i="8"/>
  <c r="ABW1353" i="8"/>
  <c r="ABV1353" i="8"/>
  <c r="ABS1353" i="8"/>
  <c r="ABS1355" i="8" s="1"/>
  <c r="ABR1353" i="8"/>
  <c r="ABH1353" i="8"/>
  <c r="ABG1353" i="8"/>
  <c r="ABF1353" i="8"/>
  <c r="ABC1353" i="8"/>
  <c r="ABC1355" i="8" s="1"/>
  <c r="ABB1353" i="8"/>
  <c r="AAR1353" i="8"/>
  <c r="AAQ1353" i="8"/>
  <c r="AAP1353" i="8"/>
  <c r="AAM1353" i="8"/>
  <c r="AAM1355" i="8" s="1"/>
  <c r="AAL1353" i="8"/>
  <c r="AAB1353" i="8"/>
  <c r="AAA1353" i="8"/>
  <c r="ZZ1353" i="8"/>
  <c r="ZW1353" i="8"/>
  <c r="ZW1355" i="8" s="1"/>
  <c r="ZV1353" i="8"/>
  <c r="ZL1353" i="8"/>
  <c r="ZK1353" i="8"/>
  <c r="ZJ1353" i="8"/>
  <c r="ZG1353" i="8"/>
  <c r="ZG1355" i="8" s="1"/>
  <c r="ZF1353" i="8"/>
  <c r="YV1353" i="8"/>
  <c r="YU1353" i="8"/>
  <c r="YT1353" i="8"/>
  <c r="YQ1353" i="8"/>
  <c r="YQ1355" i="8" s="1"/>
  <c r="YP1353" i="8"/>
  <c r="YF1353" i="8"/>
  <c r="YE1353" i="8"/>
  <c r="YD1353" i="8"/>
  <c r="YA1353" i="8"/>
  <c r="YA1355" i="8" s="1"/>
  <c r="XZ1353" i="8"/>
  <c r="XP1353" i="8"/>
  <c r="XO1353" i="8"/>
  <c r="XN1353" i="8"/>
  <c r="XK1353" i="8"/>
  <c r="XK1355" i="8" s="1"/>
  <c r="XJ1353" i="8"/>
  <c r="WZ1353" i="8"/>
  <c r="WY1353" i="8"/>
  <c r="WX1353" i="8"/>
  <c r="WU1353" i="8"/>
  <c r="WU1355" i="8" s="1"/>
  <c r="WT1353" i="8"/>
  <c r="WJ1353" i="8"/>
  <c r="WI1353" i="8"/>
  <c r="WH1353" i="8"/>
  <c r="WE1353" i="8"/>
  <c r="WE1355" i="8" s="1"/>
  <c r="WD1353" i="8"/>
  <c r="VT1353" i="8"/>
  <c r="VS1353" i="8"/>
  <c r="VR1353" i="8"/>
  <c r="VO1353" i="8"/>
  <c r="VO1355" i="8" s="1"/>
  <c r="VN1353" i="8"/>
  <c r="VD1353" i="8"/>
  <c r="VC1353" i="8"/>
  <c r="VB1353" i="8"/>
  <c r="UY1353" i="8"/>
  <c r="UY1355" i="8" s="1"/>
  <c r="UX1353" i="8"/>
  <c r="UN1353" i="8"/>
  <c r="UM1353" i="8"/>
  <c r="UL1353" i="8"/>
  <c r="UI1353" i="8"/>
  <c r="UI1355" i="8" s="1"/>
  <c r="UH1353" i="8"/>
  <c r="TX1353" i="8"/>
  <c r="TW1353" i="8"/>
  <c r="TV1353" i="8"/>
  <c r="TS1353" i="8"/>
  <c r="TS1355" i="8" s="1"/>
  <c r="TR1353" i="8"/>
  <c r="TH1353" i="8"/>
  <c r="TG1353" i="8"/>
  <c r="TF1353" i="8"/>
  <c r="TC1353" i="8"/>
  <c r="TC1355" i="8" s="1"/>
  <c r="TB1353" i="8"/>
  <c r="SR1353" i="8"/>
  <c r="SQ1353" i="8"/>
  <c r="SP1353" i="8"/>
  <c r="SM1353" i="8"/>
  <c r="SM1355" i="8" s="1"/>
  <c r="SL1353" i="8"/>
  <c r="SB1353" i="8"/>
  <c r="SA1353" i="8"/>
  <c r="RZ1353" i="8"/>
  <c r="RW1353" i="8"/>
  <c r="RW1355" i="8" s="1"/>
  <c r="RV1353" i="8"/>
  <c r="RL1353" i="8"/>
  <c r="RK1353" i="8"/>
  <c r="RJ1353" i="8"/>
  <c r="RG1353" i="8"/>
  <c r="RG1355" i="8" s="1"/>
  <c r="RF1353" i="8"/>
  <c r="QV1353" i="8"/>
  <c r="QU1353" i="8"/>
  <c r="QT1353" i="8"/>
  <c r="QQ1353" i="8"/>
  <c r="QQ1355" i="8" s="1"/>
  <c r="QP1353" i="8"/>
  <c r="QF1353" i="8"/>
  <c r="QE1353" i="8"/>
  <c r="QD1353" i="8"/>
  <c r="QA1353" i="8"/>
  <c r="QA1355" i="8" s="1"/>
  <c r="PZ1353" i="8"/>
  <c r="PP1353" i="8"/>
  <c r="PO1353" i="8"/>
  <c r="PN1353" i="8"/>
  <c r="PK1353" i="8"/>
  <c r="PK1355" i="8" s="1"/>
  <c r="PJ1353" i="8"/>
  <c r="OZ1353" i="8"/>
  <c r="OY1353" i="8"/>
  <c r="OX1353" i="8"/>
  <c r="OU1353" i="8"/>
  <c r="OU1355" i="8" s="1"/>
  <c r="OT1353" i="8"/>
  <c r="OJ1353" i="8"/>
  <c r="OI1353" i="8"/>
  <c r="OH1353" i="8"/>
  <c r="OE1353" i="8"/>
  <c r="OE1355" i="8" s="1"/>
  <c r="OD1353" i="8"/>
  <c r="NT1353" i="8"/>
  <c r="NS1353" i="8"/>
  <c r="NR1353" i="8"/>
  <c r="NO1353" i="8"/>
  <c r="NO1355" i="8" s="1"/>
  <c r="NN1353" i="8"/>
  <c r="ND1353" i="8"/>
  <c r="NC1353" i="8"/>
  <c r="NB1353" i="8"/>
  <c r="MY1353" i="8"/>
  <c r="MY1355" i="8" s="1"/>
  <c r="MX1353" i="8"/>
  <c r="MN1353" i="8"/>
  <c r="MM1353" i="8"/>
  <c r="ML1353" i="8"/>
  <c r="MI1353" i="8"/>
  <c r="MI1355" i="8" s="1"/>
  <c r="MH1353" i="8"/>
  <c r="LX1353" i="8"/>
  <c r="LW1353" i="8"/>
  <c r="LV1353" i="8"/>
  <c r="LS1353" i="8"/>
  <c r="LS1355" i="8" s="1"/>
  <c r="LR1353" i="8"/>
  <c r="LH1353" i="8"/>
  <c r="LG1353" i="8"/>
  <c r="LF1353" i="8"/>
  <c r="LC1353" i="8"/>
  <c r="LC1355" i="8" s="1"/>
  <c r="LB1353" i="8"/>
  <c r="KR1353" i="8"/>
  <c r="KQ1353" i="8"/>
  <c r="KP1353" i="8"/>
  <c r="KM1353" i="8"/>
  <c r="KM1355" i="8" s="1"/>
  <c r="KL1353" i="8"/>
  <c r="KB1353" i="8"/>
  <c r="KA1353" i="8"/>
  <c r="JZ1353" i="8"/>
  <c r="JW1353" i="8"/>
  <c r="JW1355" i="8" s="1"/>
  <c r="JV1353" i="8"/>
  <c r="JL1353" i="8"/>
  <c r="JK1353" i="8"/>
  <c r="JJ1353" i="8"/>
  <c r="JG1353" i="8"/>
  <c r="JG1355" i="8" s="1"/>
  <c r="JF1353" i="8"/>
  <c r="IV1353" i="8"/>
  <c r="IU1353" i="8"/>
  <c r="IT1353" i="8"/>
  <c r="IQ1353" i="8"/>
  <c r="IQ1355" i="8" s="1"/>
  <c r="IP1353" i="8"/>
  <c r="IF1353" i="8"/>
  <c r="IE1353" i="8"/>
  <c r="ID1353" i="8"/>
  <c r="IA1353" i="8"/>
  <c r="IA1355" i="8" s="1"/>
  <c r="HZ1353" i="8"/>
  <c r="HP1353" i="8"/>
  <c r="HO1353" i="8"/>
  <c r="HN1353" i="8"/>
  <c r="HK1353" i="8"/>
  <c r="HK1355" i="8" s="1"/>
  <c r="HJ1353" i="8"/>
  <c r="GZ1353" i="8"/>
  <c r="GY1353" i="8"/>
  <c r="GX1353" i="8"/>
  <c r="GU1353" i="8"/>
  <c r="GU1355" i="8" s="1"/>
  <c r="GT1353" i="8"/>
  <c r="GJ1353" i="8"/>
  <c r="GI1353" i="8"/>
  <c r="GH1353" i="8"/>
  <c r="GE1353" i="8"/>
  <c r="GE1355" i="8" s="1"/>
  <c r="GD1353" i="8"/>
  <c r="FT1353" i="8"/>
  <c r="FS1353" i="8"/>
  <c r="FR1353" i="8"/>
  <c r="FO1353" i="8"/>
  <c r="FO1355" i="8" s="1"/>
  <c r="FN1353" i="8"/>
  <c r="FD1353" i="8"/>
  <c r="FC1353" i="8"/>
  <c r="FB1353" i="8"/>
  <c r="EY1353" i="8"/>
  <c r="EY1355" i="8" s="1"/>
  <c r="EX1353" i="8"/>
  <c r="EN1353" i="8"/>
  <c r="EM1353" i="8"/>
  <c r="EL1353" i="8"/>
  <c r="EI1353" i="8"/>
  <c r="EI1355" i="8" s="1"/>
  <c r="EH1353" i="8"/>
  <c r="DX1353" i="8"/>
  <c r="DW1353" i="8"/>
  <c r="DV1353" i="8"/>
  <c r="DS1353" i="8"/>
  <c r="DS1355" i="8" s="1"/>
  <c r="DR1353" i="8"/>
  <c r="DH1353" i="8"/>
  <c r="DG1353" i="8"/>
  <c r="DF1353" i="8"/>
  <c r="DC1353" i="8"/>
  <c r="DC1355" i="8" s="1"/>
  <c r="DB1353" i="8"/>
  <c r="CR1353" i="8"/>
  <c r="CQ1353" i="8"/>
  <c r="CP1353" i="8"/>
  <c r="CM1353" i="8"/>
  <c r="CM1355" i="8" s="1"/>
  <c r="CL1353" i="8"/>
  <c r="CB1353" i="8"/>
  <c r="CA1353" i="8"/>
  <c r="BZ1353" i="8"/>
  <c r="BW1353" i="8"/>
  <c r="BW1355" i="8" s="1"/>
  <c r="BV1353" i="8"/>
  <c r="BL1353" i="8"/>
  <c r="BK1353" i="8"/>
  <c r="BJ1353" i="8"/>
  <c r="BG1353" i="8"/>
  <c r="BG1355" i="8" s="1"/>
  <c r="BF1353" i="8"/>
  <c r="AV1353" i="8"/>
  <c r="AU1353" i="8"/>
  <c r="AT1353" i="8"/>
  <c r="AQ1353" i="8"/>
  <c r="AQ1355" i="8" s="1"/>
  <c r="AP1353" i="8"/>
  <c r="AF1353" i="8"/>
  <c r="AE1353" i="8"/>
  <c r="AD1353" i="8"/>
  <c r="AA1353" i="8"/>
  <c r="AA1355" i="8" s="1"/>
  <c r="Z1353" i="8"/>
  <c r="P1353" i="8"/>
  <c r="O1353" i="8"/>
  <c r="N1353" i="8"/>
  <c r="K1353" i="8"/>
  <c r="K1355" i="8" s="1"/>
  <c r="J1353" i="8"/>
  <c r="L1362" i="8" l="1"/>
  <c r="L1366" i="8"/>
  <c r="CYZ1355" i="8"/>
  <c r="CYZ1359" i="8" s="1"/>
  <c r="CYZ1365" i="8" s="1"/>
  <c r="CZP1355" i="8"/>
  <c r="CZP1359" i="8" s="1"/>
  <c r="CZP1365" i="8" s="1"/>
  <c r="DAF1355" i="8"/>
  <c r="DAF1359" i="8" s="1"/>
  <c r="DAF1365" i="8" s="1"/>
  <c r="DAV1355" i="8"/>
  <c r="DAV1359" i="8" s="1"/>
  <c r="DAV1365" i="8" s="1"/>
  <c r="DBL1355" i="8"/>
  <c r="DBL1359" i="8" s="1"/>
  <c r="DBL1365" i="8" s="1"/>
  <c r="DCB1355" i="8"/>
  <c r="DCB1359" i="8" s="1"/>
  <c r="DCB1365" i="8" s="1"/>
  <c r="DCR1355" i="8"/>
  <c r="DCR1359" i="8" s="1"/>
  <c r="DCR1365" i="8" s="1"/>
  <c r="DDH1355" i="8"/>
  <c r="DDH1359" i="8" s="1"/>
  <c r="DDH1365" i="8" s="1"/>
  <c r="DDX1355" i="8"/>
  <c r="DDX1359" i="8" s="1"/>
  <c r="DDX1365" i="8" s="1"/>
  <c r="DEN1355" i="8"/>
  <c r="DEN1359" i="8" s="1"/>
  <c r="DEN1365" i="8" s="1"/>
  <c r="DFD1355" i="8"/>
  <c r="DFD1359" i="8" s="1"/>
  <c r="DFD1365" i="8" s="1"/>
  <c r="DFT1355" i="8"/>
  <c r="DFT1359" i="8" s="1"/>
  <c r="DFT1365" i="8" s="1"/>
  <c r="AOP1355" i="8"/>
  <c r="AOP1359" i="8" s="1"/>
  <c r="AOP1365" i="8" s="1"/>
  <c r="HHN1356" i="8"/>
  <c r="HHN1360" i="8" s="1"/>
  <c r="HHN1366" i="8" s="1"/>
  <c r="QZH1355" i="8"/>
  <c r="QZH1359" i="8" s="1"/>
  <c r="QZH1365" i="8" s="1"/>
  <c r="QZX1355" i="8"/>
  <c r="QZX1359" i="8" s="1"/>
  <c r="QZX1365" i="8" s="1"/>
  <c r="RAN1355" i="8"/>
  <c r="RAN1359" i="8" s="1"/>
  <c r="RAN1365" i="8" s="1"/>
  <c r="RBD1355" i="8"/>
  <c r="RBD1359" i="8" s="1"/>
  <c r="RBD1365" i="8" s="1"/>
  <c r="RBT1355" i="8"/>
  <c r="RBT1359" i="8" s="1"/>
  <c r="RBT1365" i="8" s="1"/>
  <c r="DGR1359" i="8"/>
  <c r="DGR1365" i="8" s="1"/>
  <c r="DGZ1355" i="8"/>
  <c r="DGZ1359" i="8" s="1"/>
  <c r="DGZ1365" i="8" s="1"/>
  <c r="DHX1359" i="8"/>
  <c r="DHX1362" i="8" s="1"/>
  <c r="DIF1355" i="8"/>
  <c r="DIF1359" i="8" s="1"/>
  <c r="DIF1365" i="8" s="1"/>
  <c r="DJD1359" i="8"/>
  <c r="DJD1365" i="8" s="1"/>
  <c r="DJL1355" i="8"/>
  <c r="DJL1359" i="8" s="1"/>
  <c r="DJL1365" i="8" s="1"/>
  <c r="DKJ1359" i="8"/>
  <c r="DKJ1362" i="8" s="1"/>
  <c r="DKR1355" i="8"/>
  <c r="DKR1359" i="8" s="1"/>
  <c r="DKR1365" i="8" s="1"/>
  <c r="DLP1359" i="8"/>
  <c r="DLP1365" i="8" s="1"/>
  <c r="DLX1355" i="8"/>
  <c r="DLX1359" i="8" s="1"/>
  <c r="DLX1365" i="8" s="1"/>
  <c r="DMV1359" i="8"/>
  <c r="DMV1362" i="8" s="1"/>
  <c r="DND1355" i="8"/>
  <c r="DND1359" i="8" s="1"/>
  <c r="DND1365" i="8" s="1"/>
  <c r="DOB1359" i="8"/>
  <c r="DOB1365" i="8" s="1"/>
  <c r="DOJ1355" i="8"/>
  <c r="DOJ1359" i="8" s="1"/>
  <c r="DOJ1365" i="8" s="1"/>
  <c r="DPH1359" i="8"/>
  <c r="DPH1362" i="8" s="1"/>
  <c r="DPP1355" i="8"/>
  <c r="DPP1359" i="8" s="1"/>
  <c r="DPP1365" i="8" s="1"/>
  <c r="DQN1359" i="8"/>
  <c r="DQN1365" i="8" s="1"/>
  <c r="DQV1355" i="8"/>
  <c r="DQV1359" i="8" s="1"/>
  <c r="DQV1365" i="8" s="1"/>
  <c r="DRT1359" i="8"/>
  <c r="DRT1362" i="8" s="1"/>
  <c r="DSB1355" i="8"/>
  <c r="DSB1359" i="8" s="1"/>
  <c r="DSB1365" i="8" s="1"/>
  <c r="DSZ1359" i="8"/>
  <c r="DSZ1365" i="8" s="1"/>
  <c r="DTH1355" i="8"/>
  <c r="DTH1359" i="8" s="1"/>
  <c r="DTH1365" i="8" s="1"/>
  <c r="DUF1359" i="8"/>
  <c r="DUF1362" i="8" s="1"/>
  <c r="DUN1355" i="8"/>
  <c r="DUN1359" i="8" s="1"/>
  <c r="DUN1365" i="8" s="1"/>
  <c r="DVL1359" i="8"/>
  <c r="DVL1365" i="8" s="1"/>
  <c r="DVT1355" i="8"/>
  <c r="DVT1359" i="8" s="1"/>
  <c r="DVT1365" i="8" s="1"/>
  <c r="DWR1359" i="8"/>
  <c r="DWR1362" i="8" s="1"/>
  <c r="DWZ1355" i="8"/>
  <c r="DWZ1359" i="8" s="1"/>
  <c r="DWZ1365" i="8" s="1"/>
  <c r="DXX1359" i="8"/>
  <c r="DXX1365" i="8" s="1"/>
  <c r="DYF1355" i="8"/>
  <c r="DYF1359" i="8" s="1"/>
  <c r="DYF1365" i="8" s="1"/>
  <c r="DGB1359" i="8"/>
  <c r="DGJ1355" i="8"/>
  <c r="DGJ1359" i="8" s="1"/>
  <c r="DGJ1365" i="8" s="1"/>
  <c r="DHH1359" i="8"/>
  <c r="DHP1355" i="8"/>
  <c r="DHP1359" i="8" s="1"/>
  <c r="DHP1365" i="8" s="1"/>
  <c r="DIN1359" i="8"/>
  <c r="DIV1355" i="8"/>
  <c r="DIV1359" i="8" s="1"/>
  <c r="DIV1365" i="8" s="1"/>
  <c r="DJT1359" i="8"/>
  <c r="DKB1355" i="8"/>
  <c r="DKB1359" i="8" s="1"/>
  <c r="DKB1365" i="8" s="1"/>
  <c r="DKZ1359" i="8"/>
  <c r="DLH1355" i="8"/>
  <c r="DLH1359" i="8" s="1"/>
  <c r="DLH1365" i="8" s="1"/>
  <c r="DMF1359" i="8"/>
  <c r="DMN1355" i="8"/>
  <c r="DMN1359" i="8" s="1"/>
  <c r="DMN1365" i="8" s="1"/>
  <c r="DNL1359" i="8"/>
  <c r="DNT1355" i="8"/>
  <c r="DNT1359" i="8" s="1"/>
  <c r="DNT1365" i="8" s="1"/>
  <c r="DOR1359" i="8"/>
  <c r="DOZ1355" i="8"/>
  <c r="DOZ1359" i="8" s="1"/>
  <c r="DOZ1365" i="8" s="1"/>
  <c r="DPX1359" i="8"/>
  <c r="DQF1355" i="8"/>
  <c r="DQF1359" i="8" s="1"/>
  <c r="DQF1365" i="8" s="1"/>
  <c r="DRD1359" i="8"/>
  <c r="DRL1355" i="8"/>
  <c r="DRL1359" i="8" s="1"/>
  <c r="DRL1365" i="8" s="1"/>
  <c r="DSJ1359" i="8"/>
  <c r="DSR1355" i="8"/>
  <c r="DSR1359" i="8" s="1"/>
  <c r="DSR1365" i="8" s="1"/>
  <c r="DTP1359" i="8"/>
  <c r="DTX1355" i="8"/>
  <c r="DTX1359" i="8" s="1"/>
  <c r="DTX1365" i="8" s="1"/>
  <c r="DUV1359" i="8"/>
  <c r="DVD1355" i="8"/>
  <c r="DVD1359" i="8" s="1"/>
  <c r="DVD1365" i="8" s="1"/>
  <c r="DWB1359" i="8"/>
  <c r="DWJ1355" i="8"/>
  <c r="DWJ1359" i="8" s="1"/>
  <c r="DWJ1365" i="8" s="1"/>
  <c r="DXH1359" i="8"/>
  <c r="DXP1355" i="8"/>
  <c r="DXP1359" i="8" s="1"/>
  <c r="DXP1365" i="8" s="1"/>
  <c r="DYV1355" i="8"/>
  <c r="DYV1359" i="8" s="1"/>
  <c r="DYV1365" i="8" s="1"/>
  <c r="DZL1355" i="8"/>
  <c r="DZL1359" i="8" s="1"/>
  <c r="DZL1365" i="8" s="1"/>
  <c r="EAB1355" i="8"/>
  <c r="EAB1359" i="8" s="1"/>
  <c r="EAB1365" i="8" s="1"/>
  <c r="EAR1355" i="8"/>
  <c r="EAR1359" i="8" s="1"/>
  <c r="EAR1365" i="8" s="1"/>
  <c r="EBH1355" i="8"/>
  <c r="EBH1359" i="8" s="1"/>
  <c r="EBH1365" i="8" s="1"/>
  <c r="EBX1355" i="8"/>
  <c r="EBX1359" i="8" s="1"/>
  <c r="EBX1365" i="8" s="1"/>
  <c r="ECN1355" i="8"/>
  <c r="ECN1359" i="8" s="1"/>
  <c r="ECN1365" i="8" s="1"/>
  <c r="EDD1355" i="8"/>
  <c r="EDD1359" i="8" s="1"/>
  <c r="EDD1365" i="8" s="1"/>
  <c r="EDT1355" i="8"/>
  <c r="EDT1359" i="8" s="1"/>
  <c r="EDT1365" i="8" s="1"/>
  <c r="EEJ1355" i="8"/>
  <c r="EEJ1359" i="8" s="1"/>
  <c r="EEJ1365" i="8" s="1"/>
  <c r="EEZ1355" i="8"/>
  <c r="EEZ1359" i="8" s="1"/>
  <c r="EEZ1365" i="8" s="1"/>
  <c r="EFP1355" i="8"/>
  <c r="EFP1359" i="8" s="1"/>
  <c r="EFP1365" i="8" s="1"/>
  <c r="EGF1355" i="8"/>
  <c r="EGF1359" i="8" s="1"/>
  <c r="EGF1365" i="8" s="1"/>
  <c r="EGV1355" i="8"/>
  <c r="EGV1359" i="8" s="1"/>
  <c r="EGV1365" i="8" s="1"/>
  <c r="EHL1355" i="8"/>
  <c r="EHL1359" i="8" s="1"/>
  <c r="EHL1365" i="8" s="1"/>
  <c r="EIB1355" i="8"/>
  <c r="EIB1359" i="8" s="1"/>
  <c r="EIB1365" i="8" s="1"/>
  <c r="EIR1355" i="8"/>
  <c r="EIR1359" i="8" s="1"/>
  <c r="EIR1365" i="8" s="1"/>
  <c r="EJH1355" i="8"/>
  <c r="EJH1359" i="8" s="1"/>
  <c r="EJH1365" i="8" s="1"/>
  <c r="EJX1355" i="8"/>
  <c r="EJX1359" i="8" s="1"/>
  <c r="EJX1365" i="8" s="1"/>
  <c r="EKN1355" i="8"/>
  <c r="EKN1359" i="8" s="1"/>
  <c r="EKN1365" i="8" s="1"/>
  <c r="ELD1355" i="8"/>
  <c r="ELD1359" i="8" s="1"/>
  <c r="ELD1365" i="8" s="1"/>
  <c r="ELT1355" i="8"/>
  <c r="ELT1359" i="8" s="1"/>
  <c r="ELT1365" i="8" s="1"/>
  <c r="EMJ1355" i="8"/>
  <c r="EMJ1359" i="8" s="1"/>
  <c r="EMJ1365" i="8" s="1"/>
  <c r="EMZ1355" i="8"/>
  <c r="EMZ1359" i="8" s="1"/>
  <c r="EMZ1365" i="8" s="1"/>
  <c r="ENP1355" i="8"/>
  <c r="ENP1359" i="8" s="1"/>
  <c r="ENP1365" i="8" s="1"/>
  <c r="EOF1355" i="8"/>
  <c r="EOF1359" i="8" s="1"/>
  <c r="EOF1365" i="8" s="1"/>
  <c r="EOV1355" i="8"/>
  <c r="EOV1359" i="8" s="1"/>
  <c r="EOV1365" i="8" s="1"/>
  <c r="EPL1355" i="8"/>
  <c r="EPL1359" i="8" s="1"/>
  <c r="EPL1365" i="8" s="1"/>
  <c r="EQB1355" i="8"/>
  <c r="EQB1359" i="8" s="1"/>
  <c r="EQB1365" i="8" s="1"/>
  <c r="EQR1355" i="8"/>
  <c r="EQR1359" i="8" s="1"/>
  <c r="EQR1365" i="8" s="1"/>
  <c r="ERH1355" i="8"/>
  <c r="ERH1359" i="8" s="1"/>
  <c r="ERH1365" i="8" s="1"/>
  <c r="ERX1355" i="8"/>
  <c r="ERX1359" i="8" s="1"/>
  <c r="ERX1365" i="8" s="1"/>
  <c r="ESN1355" i="8"/>
  <c r="ESN1359" i="8" s="1"/>
  <c r="ESN1365" i="8" s="1"/>
  <c r="ETD1355" i="8"/>
  <c r="ETD1359" i="8" s="1"/>
  <c r="ETD1365" i="8" s="1"/>
  <c r="ETT1355" i="8"/>
  <c r="ETT1359" i="8" s="1"/>
  <c r="ETT1365" i="8" s="1"/>
  <c r="EUJ1355" i="8"/>
  <c r="EUJ1359" i="8" s="1"/>
  <c r="EUJ1365" i="8" s="1"/>
  <c r="EUZ1355" i="8"/>
  <c r="EUZ1359" i="8" s="1"/>
  <c r="EUZ1365" i="8" s="1"/>
  <c r="EVP1355" i="8"/>
  <c r="EVP1359" i="8" s="1"/>
  <c r="EVP1365" i="8" s="1"/>
  <c r="EWF1355" i="8"/>
  <c r="EWF1359" i="8" s="1"/>
  <c r="EWF1365" i="8" s="1"/>
  <c r="EWV1355" i="8"/>
  <c r="EWV1359" i="8" s="1"/>
  <c r="EWV1365" i="8" s="1"/>
  <c r="EXL1355" i="8"/>
  <c r="EXL1359" i="8" s="1"/>
  <c r="EXL1365" i="8" s="1"/>
  <c r="EYB1355" i="8"/>
  <c r="EYB1359" i="8" s="1"/>
  <c r="EYB1365" i="8" s="1"/>
  <c r="EYR1355" i="8"/>
  <c r="EYR1359" i="8" s="1"/>
  <c r="EYR1365" i="8" s="1"/>
  <c r="EZH1355" i="8"/>
  <c r="EZH1359" i="8" s="1"/>
  <c r="EZH1365" i="8" s="1"/>
  <c r="EZX1355" i="8"/>
  <c r="EZX1359" i="8" s="1"/>
  <c r="EZX1365" i="8" s="1"/>
  <c r="FAN1355" i="8"/>
  <c r="FAN1359" i="8" s="1"/>
  <c r="FAN1365" i="8" s="1"/>
  <c r="GYJ1355" i="8"/>
  <c r="GYJ1359" i="8" s="1"/>
  <c r="GYJ1365" i="8" s="1"/>
  <c r="GYZ1355" i="8"/>
  <c r="GYZ1359" i="8" s="1"/>
  <c r="GYZ1365" i="8" s="1"/>
  <c r="GZP1355" i="8"/>
  <c r="GZP1359" i="8" s="1"/>
  <c r="GZP1365" i="8" s="1"/>
  <c r="HAF1355" i="8"/>
  <c r="HAF1359" i="8" s="1"/>
  <c r="HAF1365" i="8" s="1"/>
  <c r="HAV1355" i="8"/>
  <c r="HAV1359" i="8" s="1"/>
  <c r="HAV1365" i="8" s="1"/>
  <c r="HBL1355" i="8"/>
  <c r="HBL1359" i="8" s="1"/>
  <c r="HBL1365" i="8" s="1"/>
  <c r="RCZ1355" i="8"/>
  <c r="RCZ1359" i="8" s="1"/>
  <c r="RCZ1365" i="8" s="1"/>
  <c r="RDP1355" i="8"/>
  <c r="RDP1359" i="8" s="1"/>
  <c r="RDP1365" i="8" s="1"/>
  <c r="REF1355" i="8"/>
  <c r="REF1359" i="8" s="1"/>
  <c r="REF1365" i="8" s="1"/>
  <c r="JBD1355" i="8"/>
  <c r="JBD1359" i="8" s="1"/>
  <c r="JBD1365" i="8" s="1"/>
  <c r="JBT1355" i="8"/>
  <c r="JBT1359" i="8" s="1"/>
  <c r="JBT1365" i="8" s="1"/>
  <c r="JCJ1355" i="8"/>
  <c r="JCJ1359" i="8" s="1"/>
  <c r="JCJ1365" i="8" s="1"/>
  <c r="HCJ1359" i="8"/>
  <c r="HCJ1365" i="8" s="1"/>
  <c r="HCR1355" i="8"/>
  <c r="HCR1359" i="8" s="1"/>
  <c r="HCR1365" i="8" s="1"/>
  <c r="HDP1359" i="8"/>
  <c r="HDP1365" i="8" s="1"/>
  <c r="HDX1355" i="8"/>
  <c r="HDX1359" i="8" s="1"/>
  <c r="HDX1365" i="8" s="1"/>
  <c r="HEV1359" i="8"/>
  <c r="HEV1365" i="8" s="1"/>
  <c r="HFD1355" i="8"/>
  <c r="HFD1359" i="8" s="1"/>
  <c r="HFD1365" i="8" s="1"/>
  <c r="HGB1359" i="8"/>
  <c r="HGB1365" i="8" s="1"/>
  <c r="HGJ1355" i="8"/>
  <c r="HGJ1359" i="8" s="1"/>
  <c r="HGJ1365" i="8" s="1"/>
  <c r="HHH1359" i="8"/>
  <c r="HHH1365" i="8" s="1"/>
  <c r="HHP1355" i="8"/>
  <c r="HHP1359" i="8" s="1"/>
  <c r="HHP1365" i="8" s="1"/>
  <c r="HIN1359" i="8"/>
  <c r="HIN1365" i="8" s="1"/>
  <c r="HIV1355" i="8"/>
  <c r="HIV1359" i="8" s="1"/>
  <c r="HIV1365" i="8" s="1"/>
  <c r="HJT1359" i="8"/>
  <c r="HJT1365" i="8" s="1"/>
  <c r="HKB1355" i="8"/>
  <c r="HKB1359" i="8" s="1"/>
  <c r="HKB1365" i="8" s="1"/>
  <c r="HKZ1359" i="8"/>
  <c r="HKZ1365" i="8" s="1"/>
  <c r="HLH1355" i="8"/>
  <c r="HLH1359" i="8" s="1"/>
  <c r="HLH1365" i="8" s="1"/>
  <c r="HMF1359" i="8"/>
  <c r="HMF1365" i="8" s="1"/>
  <c r="HMN1355" i="8"/>
  <c r="HMN1359" i="8" s="1"/>
  <c r="HMN1365" i="8" s="1"/>
  <c r="HNL1359" i="8"/>
  <c r="HNL1365" i="8" s="1"/>
  <c r="HNT1355" i="8"/>
  <c r="HNT1359" i="8" s="1"/>
  <c r="HNT1365" i="8" s="1"/>
  <c r="HOR1359" i="8"/>
  <c r="HOR1365" i="8" s="1"/>
  <c r="HOZ1355" i="8"/>
  <c r="HOZ1359" i="8" s="1"/>
  <c r="HOZ1365" i="8" s="1"/>
  <c r="HPX1359" i="8"/>
  <c r="HPX1365" i="8" s="1"/>
  <c r="HQF1355" i="8"/>
  <c r="HQF1359" i="8" s="1"/>
  <c r="HQF1365" i="8" s="1"/>
  <c r="HRD1359" i="8"/>
  <c r="HRD1365" i="8" s="1"/>
  <c r="HRL1355" i="8"/>
  <c r="HRL1359" i="8" s="1"/>
  <c r="HRL1365" i="8" s="1"/>
  <c r="HSJ1359" i="8"/>
  <c r="HSJ1365" i="8" s="1"/>
  <c r="HSR1355" i="8"/>
  <c r="HSR1359" i="8" s="1"/>
  <c r="HSR1365" i="8" s="1"/>
  <c r="HTP1359" i="8"/>
  <c r="HTP1365" i="8" s="1"/>
  <c r="HTX1355" i="8"/>
  <c r="HTX1359" i="8" s="1"/>
  <c r="HTX1365" i="8" s="1"/>
  <c r="HUV1359" i="8"/>
  <c r="HUV1365" i="8" s="1"/>
  <c r="HVD1355" i="8"/>
  <c r="HVD1359" i="8" s="1"/>
  <c r="HVD1365" i="8" s="1"/>
  <c r="HWB1359" i="8"/>
  <c r="HWB1365" i="8" s="1"/>
  <c r="HWJ1355" i="8"/>
  <c r="HWJ1359" i="8" s="1"/>
  <c r="HWJ1365" i="8" s="1"/>
  <c r="HXH1359" i="8"/>
  <c r="HXH1365" i="8" s="1"/>
  <c r="HXP1355" i="8"/>
  <c r="HXP1359" i="8" s="1"/>
  <c r="HXP1365" i="8" s="1"/>
  <c r="HYN1359" i="8"/>
  <c r="HYN1365" i="8" s="1"/>
  <c r="HYV1355" i="8"/>
  <c r="HYV1359" i="8" s="1"/>
  <c r="HYV1365" i="8" s="1"/>
  <c r="HZT1359" i="8"/>
  <c r="HZT1365" i="8" s="1"/>
  <c r="IAB1355" i="8"/>
  <c r="IAB1359" i="8" s="1"/>
  <c r="IAB1365" i="8" s="1"/>
  <c r="IAZ1359" i="8"/>
  <c r="IAZ1365" i="8" s="1"/>
  <c r="IBH1355" i="8"/>
  <c r="IBH1359" i="8" s="1"/>
  <c r="IBH1365" i="8" s="1"/>
  <c r="ICF1359" i="8"/>
  <c r="ICF1365" i="8" s="1"/>
  <c r="ICN1355" i="8"/>
  <c r="ICN1359" i="8" s="1"/>
  <c r="ICN1365" i="8" s="1"/>
  <c r="IDL1359" i="8"/>
  <c r="IDL1365" i="8" s="1"/>
  <c r="IDT1355" i="8"/>
  <c r="IDT1359" i="8" s="1"/>
  <c r="IDT1365" i="8" s="1"/>
  <c r="IER1359" i="8"/>
  <c r="IER1365" i="8" s="1"/>
  <c r="IEZ1355" i="8"/>
  <c r="IEZ1359" i="8" s="1"/>
  <c r="IEZ1365" i="8" s="1"/>
  <c r="IFX1359" i="8"/>
  <c r="IFX1365" i="8" s="1"/>
  <c r="IGF1355" i="8"/>
  <c r="IGF1359" i="8" s="1"/>
  <c r="IGF1365" i="8" s="1"/>
  <c r="IHD1359" i="8"/>
  <c r="IHD1365" i="8" s="1"/>
  <c r="IHL1355" i="8"/>
  <c r="IHL1359" i="8" s="1"/>
  <c r="IHL1365" i="8" s="1"/>
  <c r="IIJ1359" i="8"/>
  <c r="IIJ1365" i="8" s="1"/>
  <c r="IIR1355" i="8"/>
  <c r="IIR1359" i="8" s="1"/>
  <c r="IIR1365" i="8" s="1"/>
  <c r="IJP1359" i="8"/>
  <c r="IJP1365" i="8" s="1"/>
  <c r="IJX1355" i="8"/>
  <c r="IJX1359" i="8" s="1"/>
  <c r="IJX1365" i="8" s="1"/>
  <c r="IKV1359" i="8"/>
  <c r="IKV1365" i="8" s="1"/>
  <c r="ILD1355" i="8"/>
  <c r="ILD1359" i="8" s="1"/>
  <c r="ILD1365" i="8" s="1"/>
  <c r="IMB1359" i="8"/>
  <c r="IMB1365" i="8" s="1"/>
  <c r="IMJ1355" i="8"/>
  <c r="IMJ1359" i="8" s="1"/>
  <c r="IMJ1365" i="8" s="1"/>
  <c r="INH1359" i="8"/>
  <c r="INH1365" i="8" s="1"/>
  <c r="INP1355" i="8"/>
  <c r="INP1359" i="8" s="1"/>
  <c r="INP1365" i="8" s="1"/>
  <c r="ION1359" i="8"/>
  <c r="IOV1355" i="8"/>
  <c r="IOV1359" i="8" s="1"/>
  <c r="IOV1365" i="8" s="1"/>
  <c r="IPT1359" i="8"/>
  <c r="IQB1355" i="8"/>
  <c r="IQB1359" i="8" s="1"/>
  <c r="IQB1365" i="8" s="1"/>
  <c r="IQZ1359" i="8"/>
  <c r="IRH1355" i="8"/>
  <c r="IRH1359" i="8" s="1"/>
  <c r="IRH1365" i="8" s="1"/>
  <c r="ISF1359" i="8"/>
  <c r="ISN1355" i="8"/>
  <c r="ISN1359" i="8" s="1"/>
  <c r="ISN1365" i="8" s="1"/>
  <c r="ITL1359" i="8"/>
  <c r="ITT1355" i="8"/>
  <c r="ITT1359" i="8" s="1"/>
  <c r="ITT1365" i="8" s="1"/>
  <c r="IUR1359" i="8"/>
  <c r="IUZ1355" i="8"/>
  <c r="IUZ1359" i="8" s="1"/>
  <c r="IUZ1365" i="8" s="1"/>
  <c r="IVX1359" i="8"/>
  <c r="IWF1355" i="8"/>
  <c r="IWF1359" i="8" s="1"/>
  <c r="IWF1365" i="8" s="1"/>
  <c r="IXD1359" i="8"/>
  <c r="IXL1355" i="8"/>
  <c r="IXL1359" i="8" s="1"/>
  <c r="IXL1365" i="8" s="1"/>
  <c r="IYJ1359" i="8"/>
  <c r="IYR1355" i="8"/>
  <c r="IYR1359" i="8" s="1"/>
  <c r="IYR1365" i="8" s="1"/>
  <c r="IZP1359" i="8"/>
  <c r="IZX1355" i="8"/>
  <c r="IZX1359" i="8" s="1"/>
  <c r="IZX1365" i="8" s="1"/>
  <c r="HBT1359" i="8"/>
  <c r="HBT1365" i="8" s="1"/>
  <c r="HCB1355" i="8"/>
  <c r="HCB1359" i="8" s="1"/>
  <c r="HCB1365" i="8" s="1"/>
  <c r="HCZ1359" i="8"/>
  <c r="HCZ1365" i="8" s="1"/>
  <c r="HDH1355" i="8"/>
  <c r="HDH1359" i="8" s="1"/>
  <c r="HDH1365" i="8" s="1"/>
  <c r="HEF1359" i="8"/>
  <c r="HEF1365" i="8" s="1"/>
  <c r="HEN1355" i="8"/>
  <c r="HEN1359" i="8" s="1"/>
  <c r="HEN1365" i="8" s="1"/>
  <c r="HFL1359" i="8"/>
  <c r="HFL1365" i="8" s="1"/>
  <c r="HFT1355" i="8"/>
  <c r="HFT1359" i="8" s="1"/>
  <c r="HFT1365" i="8" s="1"/>
  <c r="HGR1359" i="8"/>
  <c r="HGR1365" i="8" s="1"/>
  <c r="HGZ1355" i="8"/>
  <c r="HGZ1359" i="8" s="1"/>
  <c r="HGZ1365" i="8" s="1"/>
  <c r="HHX1359" i="8"/>
  <c r="HHX1365" i="8" s="1"/>
  <c r="HIF1355" i="8"/>
  <c r="HIF1359" i="8" s="1"/>
  <c r="HIF1365" i="8" s="1"/>
  <c r="HJD1359" i="8"/>
  <c r="HJD1365" i="8" s="1"/>
  <c r="HJL1355" i="8"/>
  <c r="HJL1359" i="8" s="1"/>
  <c r="HJL1365" i="8" s="1"/>
  <c r="HKJ1359" i="8"/>
  <c r="HKJ1365" i="8" s="1"/>
  <c r="HKR1355" i="8"/>
  <c r="HKR1359" i="8" s="1"/>
  <c r="HKR1365" i="8" s="1"/>
  <c r="HLP1359" i="8"/>
  <c r="HLP1365" i="8" s="1"/>
  <c r="HLX1355" i="8"/>
  <c r="HLX1359" i="8" s="1"/>
  <c r="HLX1365" i="8" s="1"/>
  <c r="HMV1359" i="8"/>
  <c r="HMV1365" i="8" s="1"/>
  <c r="HND1355" i="8"/>
  <c r="HND1359" i="8" s="1"/>
  <c r="HND1365" i="8" s="1"/>
  <c r="HOB1359" i="8"/>
  <c r="HOB1365" i="8" s="1"/>
  <c r="HOJ1355" i="8"/>
  <c r="HOJ1359" i="8" s="1"/>
  <c r="HOJ1365" i="8" s="1"/>
  <c r="HPH1359" i="8"/>
  <c r="HPH1365" i="8" s="1"/>
  <c r="HPP1355" i="8"/>
  <c r="HPP1359" i="8" s="1"/>
  <c r="HPP1365" i="8" s="1"/>
  <c r="HQN1359" i="8"/>
  <c r="HQN1365" i="8" s="1"/>
  <c r="HQV1355" i="8"/>
  <c r="HQV1359" i="8" s="1"/>
  <c r="HQV1365" i="8" s="1"/>
  <c r="HRT1359" i="8"/>
  <c r="HRT1365" i="8" s="1"/>
  <c r="HSB1355" i="8"/>
  <c r="HSB1359" i="8" s="1"/>
  <c r="HSB1365" i="8" s="1"/>
  <c r="HSZ1359" i="8"/>
  <c r="HSZ1365" i="8" s="1"/>
  <c r="HTH1355" i="8"/>
  <c r="HTH1359" i="8" s="1"/>
  <c r="HTH1365" i="8" s="1"/>
  <c r="HUF1359" i="8"/>
  <c r="HUF1365" i="8" s="1"/>
  <c r="HUN1355" i="8"/>
  <c r="HUN1359" i="8" s="1"/>
  <c r="HUN1365" i="8" s="1"/>
  <c r="HVL1359" i="8"/>
  <c r="HVL1365" i="8" s="1"/>
  <c r="HVT1355" i="8"/>
  <c r="HVT1359" i="8" s="1"/>
  <c r="HVT1365" i="8" s="1"/>
  <c r="HWR1359" i="8"/>
  <c r="HWR1365" i="8" s="1"/>
  <c r="HWZ1355" i="8"/>
  <c r="HWZ1359" i="8" s="1"/>
  <c r="HWZ1365" i="8" s="1"/>
  <c r="HXX1359" i="8"/>
  <c r="HXX1365" i="8" s="1"/>
  <c r="HYF1355" i="8"/>
  <c r="HYF1359" i="8" s="1"/>
  <c r="HYF1365" i="8" s="1"/>
  <c r="HZD1359" i="8"/>
  <c r="HZD1365" i="8" s="1"/>
  <c r="HZL1355" i="8"/>
  <c r="HZL1359" i="8" s="1"/>
  <c r="HZL1365" i="8" s="1"/>
  <c r="IAJ1359" i="8"/>
  <c r="IAJ1365" i="8" s="1"/>
  <c r="IAR1355" i="8"/>
  <c r="IAR1359" i="8" s="1"/>
  <c r="IAR1365" i="8" s="1"/>
  <c r="IBP1359" i="8"/>
  <c r="IBP1365" i="8" s="1"/>
  <c r="IBX1355" i="8"/>
  <c r="IBX1359" i="8" s="1"/>
  <c r="IBX1365" i="8" s="1"/>
  <c r="ICV1359" i="8"/>
  <c r="ICV1365" i="8" s="1"/>
  <c r="IDD1355" i="8"/>
  <c r="IDD1359" i="8" s="1"/>
  <c r="IDD1365" i="8" s="1"/>
  <c r="IEB1359" i="8"/>
  <c r="IEB1365" i="8" s="1"/>
  <c r="IEJ1355" i="8"/>
  <c r="IEJ1359" i="8" s="1"/>
  <c r="IEJ1365" i="8" s="1"/>
  <c r="IFH1359" i="8"/>
  <c r="IFH1365" i="8" s="1"/>
  <c r="IFP1355" i="8"/>
  <c r="IFP1359" i="8" s="1"/>
  <c r="IFP1365" i="8" s="1"/>
  <c r="IGN1359" i="8"/>
  <c r="IGN1365" i="8" s="1"/>
  <c r="IGV1355" i="8"/>
  <c r="IGV1359" i="8" s="1"/>
  <c r="IGV1365" i="8" s="1"/>
  <c r="IHT1359" i="8"/>
  <c r="IHT1365" i="8" s="1"/>
  <c r="IIB1355" i="8"/>
  <c r="IIB1359" i="8" s="1"/>
  <c r="IIB1365" i="8" s="1"/>
  <c r="IIZ1359" i="8"/>
  <c r="IIZ1365" i="8" s="1"/>
  <c r="IJH1355" i="8"/>
  <c r="IJH1359" i="8" s="1"/>
  <c r="IJH1365" i="8" s="1"/>
  <c r="IKF1359" i="8"/>
  <c r="IKF1365" i="8" s="1"/>
  <c r="IKN1355" i="8"/>
  <c r="IKN1359" i="8" s="1"/>
  <c r="IKN1365" i="8" s="1"/>
  <c r="ILL1359" i="8"/>
  <c r="ILL1365" i="8" s="1"/>
  <c r="ILT1355" i="8"/>
  <c r="ILT1359" i="8" s="1"/>
  <c r="ILT1365" i="8" s="1"/>
  <c r="IMR1359" i="8"/>
  <c r="IMR1365" i="8" s="1"/>
  <c r="IMZ1355" i="8"/>
  <c r="IMZ1359" i="8" s="1"/>
  <c r="IMZ1365" i="8" s="1"/>
  <c r="INX1359" i="8"/>
  <c r="IOF1355" i="8"/>
  <c r="IOF1359" i="8" s="1"/>
  <c r="IOF1365" i="8" s="1"/>
  <c r="IPD1359" i="8"/>
  <c r="IPL1355" i="8"/>
  <c r="IPL1359" i="8" s="1"/>
  <c r="IPL1365" i="8" s="1"/>
  <c r="IQJ1359" i="8"/>
  <c r="IQR1355" i="8"/>
  <c r="IQR1359" i="8" s="1"/>
  <c r="IQR1365" i="8" s="1"/>
  <c r="IRP1359" i="8"/>
  <c r="IRX1355" i="8"/>
  <c r="IRX1359" i="8" s="1"/>
  <c r="IRX1365" i="8" s="1"/>
  <c r="ISV1359" i="8"/>
  <c r="ITD1355" i="8"/>
  <c r="ITD1359" i="8" s="1"/>
  <c r="ITD1365" i="8" s="1"/>
  <c r="IUB1359" i="8"/>
  <c r="IUJ1355" i="8"/>
  <c r="IUJ1359" i="8" s="1"/>
  <c r="IUJ1365" i="8" s="1"/>
  <c r="IVH1359" i="8"/>
  <c r="IVP1355" i="8"/>
  <c r="IVP1359" i="8" s="1"/>
  <c r="IVP1365" i="8" s="1"/>
  <c r="IWN1359" i="8"/>
  <c r="IWV1355" i="8"/>
  <c r="IWV1359" i="8" s="1"/>
  <c r="IWV1365" i="8" s="1"/>
  <c r="IXT1359" i="8"/>
  <c r="IYB1355" i="8"/>
  <c r="IYB1359" i="8" s="1"/>
  <c r="IYB1365" i="8" s="1"/>
  <c r="IYZ1359" i="8"/>
  <c r="IZH1355" i="8"/>
  <c r="IZH1359" i="8" s="1"/>
  <c r="IZH1365" i="8" s="1"/>
  <c r="JCR1359" i="8"/>
  <c r="JCZ1355" i="8"/>
  <c r="JCZ1359" i="8" s="1"/>
  <c r="JCZ1365" i="8" s="1"/>
  <c r="JDX1359" i="8"/>
  <c r="JEF1355" i="8"/>
  <c r="JEF1359" i="8" s="1"/>
  <c r="JEF1365" i="8" s="1"/>
  <c r="JFD1359" i="8"/>
  <c r="JFL1355" i="8"/>
  <c r="JFL1359" i="8" s="1"/>
  <c r="JFL1365" i="8" s="1"/>
  <c r="JGJ1359" i="8"/>
  <c r="JGR1355" i="8"/>
  <c r="JGR1359" i="8" s="1"/>
  <c r="JGR1365" i="8" s="1"/>
  <c r="JHP1359" i="8"/>
  <c r="JHX1355" i="8"/>
  <c r="JHX1359" i="8" s="1"/>
  <c r="JHX1365" i="8" s="1"/>
  <c r="JIV1359" i="8"/>
  <c r="JJD1355" i="8"/>
  <c r="JJD1359" i="8" s="1"/>
  <c r="JJD1365" i="8" s="1"/>
  <c r="JKB1359" i="8"/>
  <c r="JKJ1355" i="8"/>
  <c r="JKJ1359" i="8" s="1"/>
  <c r="JKJ1365" i="8" s="1"/>
  <c r="JAN1355" i="8"/>
  <c r="JAN1359" i="8" s="1"/>
  <c r="JAN1365" i="8" s="1"/>
  <c r="JDH1359" i="8"/>
  <c r="JDH1365" i="8" s="1"/>
  <c r="JDP1355" i="8"/>
  <c r="JDP1359" i="8" s="1"/>
  <c r="JDP1365" i="8" s="1"/>
  <c r="JEN1359" i="8"/>
  <c r="JEN1365" i="8" s="1"/>
  <c r="JEV1355" i="8"/>
  <c r="JEV1359" i="8" s="1"/>
  <c r="JEV1365" i="8" s="1"/>
  <c r="JFT1359" i="8"/>
  <c r="JFT1365" i="8" s="1"/>
  <c r="JGB1355" i="8"/>
  <c r="JGB1359" i="8" s="1"/>
  <c r="JGB1365" i="8" s="1"/>
  <c r="JGZ1359" i="8"/>
  <c r="JGZ1365" i="8" s="1"/>
  <c r="JHH1355" i="8"/>
  <c r="JHH1359" i="8" s="1"/>
  <c r="JHH1365" i="8" s="1"/>
  <c r="JIF1359" i="8"/>
  <c r="JIF1365" i="8" s="1"/>
  <c r="JIN1355" i="8"/>
  <c r="JIN1359" i="8" s="1"/>
  <c r="JIN1365" i="8" s="1"/>
  <c r="JJL1359" i="8"/>
  <c r="JJL1365" i="8" s="1"/>
  <c r="JJT1355" i="8"/>
  <c r="JJT1359" i="8" s="1"/>
  <c r="JJT1365" i="8" s="1"/>
  <c r="JKR1359" i="8"/>
  <c r="JKR1365" i="8" s="1"/>
  <c r="JKZ1355" i="8"/>
  <c r="JKZ1359" i="8" s="1"/>
  <c r="JKZ1365" i="8" s="1"/>
  <c r="JLP1355" i="8"/>
  <c r="JLP1359" i="8" s="1"/>
  <c r="JLP1365" i="8" s="1"/>
  <c r="JMF1355" i="8"/>
  <c r="JMF1359" i="8" s="1"/>
  <c r="JMF1365" i="8" s="1"/>
  <c r="JMV1355" i="8"/>
  <c r="JMV1359" i="8" s="1"/>
  <c r="JMV1365" i="8" s="1"/>
  <c r="JNL1355" i="8"/>
  <c r="JNL1359" i="8" s="1"/>
  <c r="JNL1365" i="8" s="1"/>
  <c r="JOB1355" i="8"/>
  <c r="JOB1359" i="8" s="1"/>
  <c r="JOB1365" i="8" s="1"/>
  <c r="JOR1355" i="8"/>
  <c r="JOR1359" i="8" s="1"/>
  <c r="JOR1365" i="8" s="1"/>
  <c r="JPH1355" i="8"/>
  <c r="JPH1359" i="8" s="1"/>
  <c r="JPH1365" i="8" s="1"/>
  <c r="JPX1355" i="8"/>
  <c r="JPX1359" i="8" s="1"/>
  <c r="JPX1365" i="8" s="1"/>
  <c r="JQN1355" i="8"/>
  <c r="JQN1359" i="8" s="1"/>
  <c r="JQN1365" i="8" s="1"/>
  <c r="JRD1355" i="8"/>
  <c r="JRD1359" i="8" s="1"/>
  <c r="JRD1365" i="8" s="1"/>
  <c r="JRT1355" i="8"/>
  <c r="JRT1359" i="8" s="1"/>
  <c r="JRT1365" i="8" s="1"/>
  <c r="JSJ1355" i="8"/>
  <c r="JSJ1359" i="8" s="1"/>
  <c r="JSJ1365" i="8" s="1"/>
  <c r="JSZ1355" i="8"/>
  <c r="JSZ1359" i="8" s="1"/>
  <c r="JSZ1365" i="8" s="1"/>
  <c r="JTP1355" i="8"/>
  <c r="JTP1359" i="8" s="1"/>
  <c r="JTP1365" i="8" s="1"/>
  <c r="JUF1355" i="8"/>
  <c r="JUF1359" i="8" s="1"/>
  <c r="JUF1365" i="8" s="1"/>
  <c r="JUV1355" i="8"/>
  <c r="JUV1359" i="8" s="1"/>
  <c r="JUV1365" i="8" s="1"/>
  <c r="JVL1355" i="8"/>
  <c r="JVL1359" i="8" s="1"/>
  <c r="JVL1365" i="8" s="1"/>
  <c r="JWB1355" i="8"/>
  <c r="JWB1359" i="8" s="1"/>
  <c r="JWB1365" i="8" s="1"/>
  <c r="JWR1355" i="8"/>
  <c r="JWR1359" i="8" s="1"/>
  <c r="JWR1365" i="8" s="1"/>
  <c r="JXH1355" i="8"/>
  <c r="JXH1359" i="8" s="1"/>
  <c r="JXH1365" i="8" s="1"/>
  <c r="JXX1355" i="8"/>
  <c r="JXX1359" i="8" s="1"/>
  <c r="JXX1365" i="8" s="1"/>
  <c r="JYN1355" i="8"/>
  <c r="JYN1359" i="8" s="1"/>
  <c r="JYN1365" i="8" s="1"/>
  <c r="JZD1355" i="8"/>
  <c r="JZD1359" i="8" s="1"/>
  <c r="JZD1365" i="8" s="1"/>
  <c r="JZT1355" i="8"/>
  <c r="JZT1359" i="8" s="1"/>
  <c r="JZT1365" i="8" s="1"/>
  <c r="KAJ1355" i="8"/>
  <c r="KAJ1359" i="8" s="1"/>
  <c r="KAJ1365" i="8" s="1"/>
  <c r="KAZ1355" i="8"/>
  <c r="KAZ1359" i="8" s="1"/>
  <c r="KAZ1365" i="8" s="1"/>
  <c r="KBP1355" i="8"/>
  <c r="KBP1359" i="8" s="1"/>
  <c r="KBP1365" i="8" s="1"/>
  <c r="KCF1355" i="8"/>
  <c r="KCF1359" i="8" s="1"/>
  <c r="KCF1365" i="8" s="1"/>
  <c r="KCV1355" i="8"/>
  <c r="KCV1359" i="8" s="1"/>
  <c r="KCV1365" i="8" s="1"/>
  <c r="KDL1355" i="8"/>
  <c r="KDL1359" i="8" s="1"/>
  <c r="KDL1365" i="8" s="1"/>
  <c r="KEB1355" i="8"/>
  <c r="KEB1359" i="8" s="1"/>
  <c r="KEB1365" i="8" s="1"/>
  <c r="KER1355" i="8"/>
  <c r="KER1359" i="8" s="1"/>
  <c r="KER1365" i="8" s="1"/>
  <c r="KFH1355" i="8"/>
  <c r="KFH1359" i="8" s="1"/>
  <c r="KFH1365" i="8" s="1"/>
  <c r="KFX1355" i="8"/>
  <c r="KFX1359" i="8" s="1"/>
  <c r="KFX1365" i="8" s="1"/>
  <c r="KGN1355" i="8"/>
  <c r="KGN1359" i="8" s="1"/>
  <c r="KGN1365" i="8" s="1"/>
  <c r="KHD1355" i="8"/>
  <c r="KHD1359" i="8" s="1"/>
  <c r="KHD1365" i="8" s="1"/>
  <c r="KHT1355" i="8"/>
  <c r="KHT1359" i="8" s="1"/>
  <c r="KHT1365" i="8" s="1"/>
  <c r="KIJ1355" i="8"/>
  <c r="KIJ1359" i="8" s="1"/>
  <c r="KIJ1365" i="8" s="1"/>
  <c r="KIZ1355" i="8"/>
  <c r="KIZ1359" i="8" s="1"/>
  <c r="KIZ1365" i="8" s="1"/>
  <c r="KJP1355" i="8"/>
  <c r="KJP1359" i="8" s="1"/>
  <c r="KJP1365" i="8" s="1"/>
  <c r="KKF1355" i="8"/>
  <c r="KKF1359" i="8" s="1"/>
  <c r="KKF1365" i="8" s="1"/>
  <c r="KKV1355" i="8"/>
  <c r="KKV1359" i="8" s="1"/>
  <c r="KKV1365" i="8" s="1"/>
  <c r="KLL1355" i="8"/>
  <c r="KLL1359" i="8" s="1"/>
  <c r="KLL1365" i="8" s="1"/>
  <c r="KMB1355" i="8"/>
  <c r="KMB1359" i="8" s="1"/>
  <c r="KMB1365" i="8" s="1"/>
  <c r="KMR1355" i="8"/>
  <c r="KMR1359" i="8" s="1"/>
  <c r="KMR1365" i="8" s="1"/>
  <c r="KNH1355" i="8"/>
  <c r="KNH1359" i="8" s="1"/>
  <c r="KNH1365" i="8" s="1"/>
  <c r="KNX1355" i="8"/>
  <c r="KNX1359" i="8" s="1"/>
  <c r="KNX1365" i="8" s="1"/>
  <c r="KON1355" i="8"/>
  <c r="KON1359" i="8" s="1"/>
  <c r="KON1365" i="8" s="1"/>
  <c r="KPD1355" i="8"/>
  <c r="KPD1359" i="8" s="1"/>
  <c r="KPD1365" i="8" s="1"/>
  <c r="KPT1355" i="8"/>
  <c r="KPT1359" i="8" s="1"/>
  <c r="KPT1365" i="8" s="1"/>
  <c r="KQJ1355" i="8"/>
  <c r="KQJ1359" i="8" s="1"/>
  <c r="KQJ1365" i="8" s="1"/>
  <c r="KQZ1355" i="8"/>
  <c r="KQZ1359" i="8" s="1"/>
  <c r="KQZ1365" i="8" s="1"/>
  <c r="KRP1355" i="8"/>
  <c r="KRP1359" i="8" s="1"/>
  <c r="KRP1365" i="8" s="1"/>
  <c r="KSF1355" i="8"/>
  <c r="KSF1359" i="8" s="1"/>
  <c r="KSF1365" i="8" s="1"/>
  <c r="KSV1355" i="8"/>
  <c r="KSV1359" i="8" s="1"/>
  <c r="KSV1365" i="8" s="1"/>
  <c r="KTL1355" i="8"/>
  <c r="KTL1359" i="8" s="1"/>
  <c r="KTL1365" i="8" s="1"/>
  <c r="KUB1355" i="8"/>
  <c r="KUB1359" i="8" s="1"/>
  <c r="KUB1365" i="8" s="1"/>
  <c r="KUR1355" i="8"/>
  <c r="KUR1359" i="8" s="1"/>
  <c r="KUR1365" i="8" s="1"/>
  <c r="KVH1355" i="8"/>
  <c r="KVH1359" i="8" s="1"/>
  <c r="KVH1365" i="8" s="1"/>
  <c r="KVX1355" i="8"/>
  <c r="KVX1359" i="8" s="1"/>
  <c r="KVX1365" i="8" s="1"/>
  <c r="KWN1355" i="8"/>
  <c r="KWN1359" i="8" s="1"/>
  <c r="KWN1365" i="8" s="1"/>
  <c r="KXD1355" i="8"/>
  <c r="KXD1359" i="8" s="1"/>
  <c r="KXD1365" i="8" s="1"/>
  <c r="KXT1355" i="8"/>
  <c r="KXT1359" i="8" s="1"/>
  <c r="KXT1365" i="8" s="1"/>
  <c r="KYJ1355" i="8"/>
  <c r="KYJ1359" i="8" s="1"/>
  <c r="KYJ1365" i="8" s="1"/>
  <c r="KYZ1355" i="8"/>
  <c r="KYZ1359" i="8" s="1"/>
  <c r="KYZ1365" i="8" s="1"/>
  <c r="KZP1355" i="8"/>
  <c r="KZP1359" i="8" s="1"/>
  <c r="KZP1365" i="8" s="1"/>
  <c r="LAF1355" i="8"/>
  <c r="LAF1359" i="8" s="1"/>
  <c r="LAF1365" i="8" s="1"/>
  <c r="LAV1355" i="8"/>
  <c r="LAV1359" i="8" s="1"/>
  <c r="LAV1365" i="8" s="1"/>
  <c r="LBL1355" i="8"/>
  <c r="LBL1359" i="8" s="1"/>
  <c r="LBL1365" i="8" s="1"/>
  <c r="LCB1355" i="8"/>
  <c r="LCB1359" i="8" s="1"/>
  <c r="LCB1365" i="8" s="1"/>
  <c r="RCJ1355" i="8"/>
  <c r="RCJ1359" i="8" s="1"/>
  <c r="RCJ1365" i="8" s="1"/>
  <c r="LCZ1359" i="8"/>
  <c r="LDH1355" i="8"/>
  <c r="LDH1359" i="8" s="1"/>
  <c r="LDH1365" i="8" s="1"/>
  <c r="LEF1359" i="8"/>
  <c r="LEN1355" i="8"/>
  <c r="LEN1359" i="8" s="1"/>
  <c r="LEN1365" i="8" s="1"/>
  <c r="LFL1359" i="8"/>
  <c r="LFT1355" i="8"/>
  <c r="LFT1359" i="8" s="1"/>
  <c r="LFT1365" i="8" s="1"/>
  <c r="LGR1359" i="8"/>
  <c r="LGZ1355" i="8"/>
  <c r="LGZ1359" i="8" s="1"/>
  <c r="LGZ1365" i="8" s="1"/>
  <c r="LHX1359" i="8"/>
  <c r="LIF1355" i="8"/>
  <c r="LIF1359" i="8" s="1"/>
  <c r="LIF1365" i="8" s="1"/>
  <c r="LJD1359" i="8"/>
  <c r="LJL1355" i="8"/>
  <c r="LJL1359" i="8" s="1"/>
  <c r="LJL1365" i="8" s="1"/>
  <c r="LKJ1359" i="8"/>
  <c r="LKR1355" i="8"/>
  <c r="LKR1359" i="8" s="1"/>
  <c r="LKR1365" i="8" s="1"/>
  <c r="LLP1359" i="8"/>
  <c r="LLX1355" i="8"/>
  <c r="LLX1359" i="8" s="1"/>
  <c r="LLX1365" i="8" s="1"/>
  <c r="LMV1359" i="8"/>
  <c r="LND1355" i="8"/>
  <c r="LND1359" i="8" s="1"/>
  <c r="LND1365" i="8" s="1"/>
  <c r="LOB1359" i="8"/>
  <c r="LOJ1355" i="8"/>
  <c r="LOJ1359" i="8" s="1"/>
  <c r="LOJ1365" i="8" s="1"/>
  <c r="LCJ1359" i="8"/>
  <c r="LCR1355" i="8"/>
  <c r="LCR1359" i="8" s="1"/>
  <c r="LCR1365" i="8" s="1"/>
  <c r="LDP1359" i="8"/>
  <c r="LDX1355" i="8"/>
  <c r="LDX1359" i="8" s="1"/>
  <c r="LDX1365" i="8" s="1"/>
  <c r="LEV1359" i="8"/>
  <c r="LFD1355" i="8"/>
  <c r="LFD1359" i="8" s="1"/>
  <c r="LFD1365" i="8" s="1"/>
  <c r="LGB1359" i="8"/>
  <c r="LGJ1355" i="8"/>
  <c r="LGJ1359" i="8" s="1"/>
  <c r="LGJ1365" i="8" s="1"/>
  <c r="LHH1359" i="8"/>
  <c r="LHP1355" i="8"/>
  <c r="LHP1359" i="8" s="1"/>
  <c r="LHP1365" i="8" s="1"/>
  <c r="LIN1359" i="8"/>
  <c r="LIV1355" i="8"/>
  <c r="LIV1359" i="8" s="1"/>
  <c r="LIV1365" i="8" s="1"/>
  <c r="LJT1359" i="8"/>
  <c r="LKB1355" i="8"/>
  <c r="LKB1359" i="8" s="1"/>
  <c r="LKB1365" i="8" s="1"/>
  <c r="LKZ1359" i="8"/>
  <c r="LLH1355" i="8"/>
  <c r="LLH1359" i="8" s="1"/>
  <c r="LLH1365" i="8" s="1"/>
  <c r="LMF1359" i="8"/>
  <c r="LMN1355" i="8"/>
  <c r="LMN1359" i="8" s="1"/>
  <c r="LMN1365" i="8" s="1"/>
  <c r="LNL1359" i="8"/>
  <c r="LNT1355" i="8"/>
  <c r="LNT1359" i="8" s="1"/>
  <c r="LNT1365" i="8" s="1"/>
  <c r="LOR1359" i="8"/>
  <c r="LOZ1355" i="8"/>
  <c r="LOZ1359" i="8" s="1"/>
  <c r="LOZ1365" i="8" s="1"/>
  <c r="NAF1359" i="8"/>
  <c r="NAN1355" i="8"/>
  <c r="NAN1359" i="8" s="1"/>
  <c r="NAN1365" i="8" s="1"/>
  <c r="NBL1359" i="8"/>
  <c r="NBT1355" i="8"/>
  <c r="NBT1359" i="8" s="1"/>
  <c r="NBT1365" i="8" s="1"/>
  <c r="NCR1359" i="8"/>
  <c r="NCZ1355" i="8"/>
  <c r="NCZ1359" i="8" s="1"/>
  <c r="NCZ1365" i="8" s="1"/>
  <c r="NDX1359" i="8"/>
  <c r="NEF1355" i="8"/>
  <c r="NEF1359" i="8" s="1"/>
  <c r="NEF1365" i="8" s="1"/>
  <c r="NFD1359" i="8"/>
  <c r="NFL1355" i="8"/>
  <c r="NFL1359" i="8" s="1"/>
  <c r="NFL1365" i="8" s="1"/>
  <c r="NGJ1359" i="8"/>
  <c r="NGR1355" i="8"/>
  <c r="NGR1359" i="8" s="1"/>
  <c r="NGR1365" i="8" s="1"/>
  <c r="NHP1359" i="8"/>
  <c r="NHX1355" i="8"/>
  <c r="NHX1359" i="8" s="1"/>
  <c r="NHX1365" i="8" s="1"/>
  <c r="NIV1359" i="8"/>
  <c r="NJD1355" i="8"/>
  <c r="NJD1359" i="8" s="1"/>
  <c r="NJD1365" i="8" s="1"/>
  <c r="NKB1359" i="8"/>
  <c r="NKJ1355" i="8"/>
  <c r="NKJ1359" i="8" s="1"/>
  <c r="NKJ1365" i="8" s="1"/>
  <c r="NLH1359" i="8"/>
  <c r="NLP1355" i="8"/>
  <c r="NLP1359" i="8" s="1"/>
  <c r="NLP1365" i="8" s="1"/>
  <c r="NMN1359" i="8"/>
  <c r="NMV1355" i="8"/>
  <c r="NMV1359" i="8" s="1"/>
  <c r="NMV1365" i="8" s="1"/>
  <c r="NNT1359" i="8"/>
  <c r="NOB1355" i="8"/>
  <c r="NOB1359" i="8" s="1"/>
  <c r="NOB1365" i="8" s="1"/>
  <c r="LPP1355" i="8"/>
  <c r="LPP1359" i="8" s="1"/>
  <c r="LPP1365" i="8" s="1"/>
  <c r="LQF1355" i="8"/>
  <c r="LQF1359" i="8" s="1"/>
  <c r="LQF1365" i="8" s="1"/>
  <c r="LQV1355" i="8"/>
  <c r="LQV1359" i="8" s="1"/>
  <c r="LQV1365" i="8" s="1"/>
  <c r="LRL1355" i="8"/>
  <c r="LRL1359" i="8" s="1"/>
  <c r="LRL1365" i="8" s="1"/>
  <c r="LSB1355" i="8"/>
  <c r="LSB1359" i="8" s="1"/>
  <c r="LSB1365" i="8" s="1"/>
  <c r="LSR1355" i="8"/>
  <c r="LSR1359" i="8" s="1"/>
  <c r="LSR1365" i="8" s="1"/>
  <c r="LTH1355" i="8"/>
  <c r="LTH1359" i="8" s="1"/>
  <c r="LTH1365" i="8" s="1"/>
  <c r="LTX1355" i="8"/>
  <c r="LTX1359" i="8" s="1"/>
  <c r="LTX1365" i="8" s="1"/>
  <c r="LUN1355" i="8"/>
  <c r="LUN1359" i="8" s="1"/>
  <c r="LUN1365" i="8" s="1"/>
  <c r="LVD1355" i="8"/>
  <c r="LVD1359" i="8" s="1"/>
  <c r="LVD1365" i="8" s="1"/>
  <c r="LVT1355" i="8"/>
  <c r="LVT1359" i="8" s="1"/>
  <c r="LVT1365" i="8" s="1"/>
  <c r="LWJ1355" i="8"/>
  <c r="LWJ1359" i="8" s="1"/>
  <c r="LWJ1365" i="8" s="1"/>
  <c r="LWZ1355" i="8"/>
  <c r="LWZ1359" i="8" s="1"/>
  <c r="LWZ1365" i="8" s="1"/>
  <c r="LXP1355" i="8"/>
  <c r="LXP1359" i="8" s="1"/>
  <c r="LXP1365" i="8" s="1"/>
  <c r="LYF1355" i="8"/>
  <c r="LYF1359" i="8" s="1"/>
  <c r="LYF1365" i="8" s="1"/>
  <c r="LYV1355" i="8"/>
  <c r="LYV1359" i="8" s="1"/>
  <c r="LYV1365" i="8" s="1"/>
  <c r="LZL1355" i="8"/>
  <c r="LZL1359" i="8" s="1"/>
  <c r="LZL1365" i="8" s="1"/>
  <c r="MAB1355" i="8"/>
  <c r="MAB1359" i="8" s="1"/>
  <c r="MAB1365" i="8" s="1"/>
  <c r="MAR1355" i="8"/>
  <c r="MAR1359" i="8" s="1"/>
  <c r="MAR1365" i="8" s="1"/>
  <c r="MBH1355" i="8"/>
  <c r="MBH1359" i="8" s="1"/>
  <c r="MBH1365" i="8" s="1"/>
  <c r="MBX1355" i="8"/>
  <c r="MBX1359" i="8" s="1"/>
  <c r="MBX1365" i="8" s="1"/>
  <c r="MCN1355" i="8"/>
  <c r="MCN1359" i="8" s="1"/>
  <c r="MCN1365" i="8" s="1"/>
  <c r="MDD1355" i="8"/>
  <c r="MDD1359" i="8" s="1"/>
  <c r="MDD1365" i="8" s="1"/>
  <c r="MDT1355" i="8"/>
  <c r="MDT1359" i="8" s="1"/>
  <c r="MDT1365" i="8" s="1"/>
  <c r="MEJ1355" i="8"/>
  <c r="MEJ1359" i="8" s="1"/>
  <c r="MEJ1365" i="8" s="1"/>
  <c r="MEZ1355" i="8"/>
  <c r="MEZ1359" i="8" s="1"/>
  <c r="MEZ1365" i="8" s="1"/>
  <c r="MFP1355" i="8"/>
  <c r="MFP1359" i="8" s="1"/>
  <c r="MFP1365" i="8" s="1"/>
  <c r="MGF1355" i="8"/>
  <c r="MGF1359" i="8" s="1"/>
  <c r="MGF1365" i="8" s="1"/>
  <c r="MGV1355" i="8"/>
  <c r="MGV1359" i="8" s="1"/>
  <c r="MGV1365" i="8" s="1"/>
  <c r="MHL1355" i="8"/>
  <c r="MHL1359" i="8" s="1"/>
  <c r="MHL1365" i="8" s="1"/>
  <c r="MIB1355" i="8"/>
  <c r="MIB1359" i="8" s="1"/>
  <c r="MIB1365" i="8" s="1"/>
  <c r="MIR1355" i="8"/>
  <c r="MIR1359" i="8" s="1"/>
  <c r="MIR1365" i="8" s="1"/>
  <c r="MJH1355" i="8"/>
  <c r="MJH1359" i="8" s="1"/>
  <c r="MJH1365" i="8" s="1"/>
  <c r="MJX1355" i="8"/>
  <c r="MJX1359" i="8" s="1"/>
  <c r="MJX1365" i="8" s="1"/>
  <c r="MKN1355" i="8"/>
  <c r="MKN1359" i="8" s="1"/>
  <c r="MKN1365" i="8" s="1"/>
  <c r="MLD1355" i="8"/>
  <c r="MLD1359" i="8" s="1"/>
  <c r="MLD1365" i="8" s="1"/>
  <c r="MLT1355" i="8"/>
  <c r="MLT1359" i="8" s="1"/>
  <c r="MLT1365" i="8" s="1"/>
  <c r="MMJ1355" i="8"/>
  <c r="MMJ1359" i="8" s="1"/>
  <c r="MMJ1365" i="8" s="1"/>
  <c r="MMZ1355" i="8"/>
  <c r="MMZ1359" i="8" s="1"/>
  <c r="MMZ1365" i="8" s="1"/>
  <c r="MNP1355" i="8"/>
  <c r="MNP1359" i="8" s="1"/>
  <c r="MNP1365" i="8" s="1"/>
  <c r="MOF1355" i="8"/>
  <c r="MOF1359" i="8" s="1"/>
  <c r="MOF1365" i="8" s="1"/>
  <c r="MOV1355" i="8"/>
  <c r="MOV1359" i="8" s="1"/>
  <c r="MOV1365" i="8" s="1"/>
  <c r="MPL1355" i="8"/>
  <c r="MPL1359" i="8" s="1"/>
  <c r="MPL1365" i="8" s="1"/>
  <c r="MQB1355" i="8"/>
  <c r="MQB1359" i="8" s="1"/>
  <c r="MQB1365" i="8" s="1"/>
  <c r="MQR1355" i="8"/>
  <c r="MQR1359" i="8" s="1"/>
  <c r="MQR1365" i="8" s="1"/>
  <c r="MRH1355" i="8"/>
  <c r="MRH1359" i="8" s="1"/>
  <c r="MRH1365" i="8" s="1"/>
  <c r="MRX1355" i="8"/>
  <c r="MRX1359" i="8" s="1"/>
  <c r="MRX1365" i="8" s="1"/>
  <c r="MSN1355" i="8"/>
  <c r="MSN1359" i="8" s="1"/>
  <c r="MSN1365" i="8" s="1"/>
  <c r="MTD1355" i="8"/>
  <c r="MTD1359" i="8" s="1"/>
  <c r="MTD1365" i="8" s="1"/>
  <c r="MTT1355" i="8"/>
  <c r="MTT1359" i="8" s="1"/>
  <c r="MTT1365" i="8" s="1"/>
  <c r="MUJ1355" i="8"/>
  <c r="MUJ1359" i="8" s="1"/>
  <c r="MUJ1365" i="8" s="1"/>
  <c r="MUZ1355" i="8"/>
  <c r="MUZ1359" i="8" s="1"/>
  <c r="MUZ1365" i="8" s="1"/>
  <c r="MVP1355" i="8"/>
  <c r="MVP1359" i="8" s="1"/>
  <c r="MVP1365" i="8" s="1"/>
  <c r="MWF1355" i="8"/>
  <c r="MWF1359" i="8" s="1"/>
  <c r="MWF1365" i="8" s="1"/>
  <c r="MWV1355" i="8"/>
  <c r="MWV1359" i="8" s="1"/>
  <c r="MWV1365" i="8" s="1"/>
  <c r="MXL1355" i="8"/>
  <c r="MXL1359" i="8" s="1"/>
  <c r="MXL1365" i="8" s="1"/>
  <c r="MYB1355" i="8"/>
  <c r="MYB1359" i="8" s="1"/>
  <c r="MYB1365" i="8" s="1"/>
  <c r="MYR1355" i="8"/>
  <c r="MYR1359" i="8" s="1"/>
  <c r="MYR1365" i="8" s="1"/>
  <c r="MZH1355" i="8"/>
  <c r="MZH1359" i="8" s="1"/>
  <c r="MZH1365" i="8" s="1"/>
  <c r="MZX1355" i="8"/>
  <c r="MZX1359" i="8" s="1"/>
  <c r="MZX1365" i="8" s="1"/>
  <c r="NAV1359" i="8"/>
  <c r="NBD1355" i="8"/>
  <c r="NBD1359" i="8" s="1"/>
  <c r="NBD1365" i="8" s="1"/>
  <c r="NCB1359" i="8"/>
  <c r="NCJ1355" i="8"/>
  <c r="NCJ1359" i="8" s="1"/>
  <c r="NCJ1365" i="8" s="1"/>
  <c r="NDH1359" i="8"/>
  <c r="NDP1355" i="8"/>
  <c r="NDP1359" i="8" s="1"/>
  <c r="NDP1365" i="8" s="1"/>
  <c r="NEN1359" i="8"/>
  <c r="NEV1355" i="8"/>
  <c r="NEV1359" i="8" s="1"/>
  <c r="NEV1365" i="8" s="1"/>
  <c r="NFT1359" i="8"/>
  <c r="NGB1355" i="8"/>
  <c r="NGB1359" i="8" s="1"/>
  <c r="NGB1365" i="8" s="1"/>
  <c r="NGZ1359" i="8"/>
  <c r="NHH1355" i="8"/>
  <c r="NHH1359" i="8" s="1"/>
  <c r="NHH1365" i="8" s="1"/>
  <c r="NIF1359" i="8"/>
  <c r="NIN1355" i="8"/>
  <c r="NIN1359" i="8" s="1"/>
  <c r="NIN1365" i="8" s="1"/>
  <c r="NJL1359" i="8"/>
  <c r="NJT1355" i="8"/>
  <c r="NJT1359" i="8" s="1"/>
  <c r="NJT1365" i="8" s="1"/>
  <c r="NKR1359" i="8"/>
  <c r="NKZ1355" i="8"/>
  <c r="NKZ1359" i="8" s="1"/>
  <c r="NKZ1365" i="8" s="1"/>
  <c r="NLX1359" i="8"/>
  <c r="NMF1355" i="8"/>
  <c r="NMF1359" i="8" s="1"/>
  <c r="NMF1365" i="8" s="1"/>
  <c r="NND1359" i="8"/>
  <c r="NNL1355" i="8"/>
  <c r="NNL1359" i="8" s="1"/>
  <c r="NNL1365" i="8" s="1"/>
  <c r="NOJ1359" i="8"/>
  <c r="NOR1355" i="8"/>
  <c r="NOR1359" i="8" s="1"/>
  <c r="NOR1365" i="8" s="1"/>
  <c r="NPH1355" i="8"/>
  <c r="NPH1359" i="8" s="1"/>
  <c r="NPH1365" i="8" s="1"/>
  <c r="NPX1355" i="8"/>
  <c r="NPX1359" i="8" s="1"/>
  <c r="NPX1365" i="8" s="1"/>
  <c r="NQN1355" i="8"/>
  <c r="NQN1359" i="8" s="1"/>
  <c r="NQN1365" i="8" s="1"/>
  <c r="NRD1355" i="8"/>
  <c r="NRD1359" i="8" s="1"/>
  <c r="NRD1365" i="8" s="1"/>
  <c r="NRT1355" i="8"/>
  <c r="NRT1359" i="8" s="1"/>
  <c r="NRT1365" i="8" s="1"/>
  <c r="NSJ1355" i="8"/>
  <c r="NSJ1359" i="8" s="1"/>
  <c r="NSJ1365" i="8" s="1"/>
  <c r="NSZ1355" i="8"/>
  <c r="NSZ1359" i="8" s="1"/>
  <c r="NSZ1365" i="8" s="1"/>
  <c r="NTP1355" i="8"/>
  <c r="NTP1359" i="8" s="1"/>
  <c r="NTP1365" i="8" s="1"/>
  <c r="NUF1355" i="8"/>
  <c r="NUF1359" i="8" s="1"/>
  <c r="NUF1365" i="8" s="1"/>
  <c r="NUV1355" i="8"/>
  <c r="NUV1359" i="8" s="1"/>
  <c r="NUV1365" i="8" s="1"/>
  <c r="NVL1355" i="8"/>
  <c r="NVL1359" i="8" s="1"/>
  <c r="NVL1365" i="8" s="1"/>
  <c r="NWB1355" i="8"/>
  <c r="NWB1359" i="8" s="1"/>
  <c r="NWB1365" i="8" s="1"/>
  <c r="NWR1355" i="8"/>
  <c r="NWR1359" i="8" s="1"/>
  <c r="NWR1365" i="8" s="1"/>
  <c r="NXH1355" i="8"/>
  <c r="NXH1359" i="8" s="1"/>
  <c r="NXH1365" i="8" s="1"/>
  <c r="NXX1355" i="8"/>
  <c r="NXX1359" i="8" s="1"/>
  <c r="NXX1365" i="8" s="1"/>
  <c r="NYN1355" i="8"/>
  <c r="NYN1359" i="8" s="1"/>
  <c r="NYN1365" i="8" s="1"/>
  <c r="NZD1355" i="8"/>
  <c r="NZD1359" i="8" s="1"/>
  <c r="NZD1365" i="8" s="1"/>
  <c r="NZT1355" i="8"/>
  <c r="NZT1359" i="8" s="1"/>
  <c r="NZT1365" i="8" s="1"/>
  <c r="OAJ1355" i="8"/>
  <c r="OAJ1359" i="8" s="1"/>
  <c r="OAJ1365" i="8" s="1"/>
  <c r="OAZ1355" i="8"/>
  <c r="OAZ1359" i="8" s="1"/>
  <c r="OAZ1365" i="8" s="1"/>
  <c r="OBP1355" i="8"/>
  <c r="OBP1359" i="8" s="1"/>
  <c r="OBP1365" i="8" s="1"/>
  <c r="OCF1355" i="8"/>
  <c r="OCF1359" i="8" s="1"/>
  <c r="OCF1365" i="8" s="1"/>
  <c r="OCV1355" i="8"/>
  <c r="OCV1359" i="8" s="1"/>
  <c r="OCV1365" i="8" s="1"/>
  <c r="ODL1355" i="8"/>
  <c r="ODL1359" i="8" s="1"/>
  <c r="ODL1365" i="8" s="1"/>
  <c r="OEB1355" i="8"/>
  <c r="OEB1359" i="8" s="1"/>
  <c r="OEB1365" i="8" s="1"/>
  <c r="OER1355" i="8"/>
  <c r="OER1359" i="8" s="1"/>
  <c r="OER1365" i="8" s="1"/>
  <c r="OFH1355" i="8"/>
  <c r="OFH1359" i="8" s="1"/>
  <c r="OFH1365" i="8" s="1"/>
  <c r="OFX1355" i="8"/>
  <c r="OFX1359" i="8" s="1"/>
  <c r="OFX1365" i="8" s="1"/>
  <c r="OGN1355" i="8"/>
  <c r="OGN1359" i="8" s="1"/>
  <c r="OGN1365" i="8" s="1"/>
  <c r="OHD1355" i="8"/>
  <c r="OHD1359" i="8" s="1"/>
  <c r="OHD1365" i="8" s="1"/>
  <c r="OHT1355" i="8"/>
  <c r="OHT1359" i="8" s="1"/>
  <c r="OHT1365" i="8" s="1"/>
  <c r="OIJ1355" i="8"/>
  <c r="OIJ1359" i="8" s="1"/>
  <c r="OIJ1365" i="8" s="1"/>
  <c r="OIZ1355" i="8"/>
  <c r="OIZ1359" i="8" s="1"/>
  <c r="OIZ1365" i="8" s="1"/>
  <c r="OJP1355" i="8"/>
  <c r="OJP1359" i="8" s="1"/>
  <c r="OJP1365" i="8" s="1"/>
  <c r="OKF1355" i="8"/>
  <c r="OKF1359" i="8" s="1"/>
  <c r="OKF1365" i="8" s="1"/>
  <c r="OKV1355" i="8"/>
  <c r="OKV1359" i="8" s="1"/>
  <c r="OKV1365" i="8" s="1"/>
  <c r="OLL1355" i="8"/>
  <c r="OLL1359" i="8" s="1"/>
  <c r="OLL1365" i="8" s="1"/>
  <c r="OMB1355" i="8"/>
  <c r="OMB1359" i="8" s="1"/>
  <c r="OMB1365" i="8" s="1"/>
  <c r="OMR1355" i="8"/>
  <c r="OMR1359" i="8" s="1"/>
  <c r="OMR1365" i="8" s="1"/>
  <c r="ONH1355" i="8"/>
  <c r="ONH1359" i="8" s="1"/>
  <c r="ONH1365" i="8" s="1"/>
  <c r="ONX1355" i="8"/>
  <c r="ONX1359" i="8" s="1"/>
  <c r="ONX1365" i="8" s="1"/>
  <c r="OON1355" i="8"/>
  <c r="OON1359" i="8" s="1"/>
  <c r="OON1365" i="8" s="1"/>
  <c r="OPD1355" i="8"/>
  <c r="OPD1359" i="8" s="1"/>
  <c r="OPD1365" i="8" s="1"/>
  <c r="OPT1355" i="8"/>
  <c r="OPT1359" i="8" s="1"/>
  <c r="OPT1365" i="8" s="1"/>
  <c r="OQJ1355" i="8"/>
  <c r="OQJ1359" i="8" s="1"/>
  <c r="OQJ1365" i="8" s="1"/>
  <c r="OQZ1355" i="8"/>
  <c r="OQZ1359" i="8" s="1"/>
  <c r="OQZ1365" i="8" s="1"/>
  <c r="ORP1355" i="8"/>
  <c r="ORP1359" i="8" s="1"/>
  <c r="ORP1365" i="8" s="1"/>
  <c r="OSF1355" i="8"/>
  <c r="OSF1359" i="8" s="1"/>
  <c r="OSF1365" i="8" s="1"/>
  <c r="OSV1355" i="8"/>
  <c r="OSV1359" i="8" s="1"/>
  <c r="OSV1365" i="8" s="1"/>
  <c r="OTL1355" i="8"/>
  <c r="OTL1359" i="8" s="1"/>
  <c r="OTL1365" i="8" s="1"/>
  <c r="OUB1355" i="8"/>
  <c r="OUB1359" i="8" s="1"/>
  <c r="OUB1365" i="8" s="1"/>
  <c r="OUR1355" i="8"/>
  <c r="OUR1359" i="8" s="1"/>
  <c r="OUR1365" i="8" s="1"/>
  <c r="OVH1355" i="8"/>
  <c r="OVH1359" i="8" s="1"/>
  <c r="OVH1365" i="8" s="1"/>
  <c r="OVX1355" i="8"/>
  <c r="OVX1359" i="8" s="1"/>
  <c r="OVX1365" i="8" s="1"/>
  <c r="OWN1355" i="8"/>
  <c r="OWN1359" i="8" s="1"/>
  <c r="OWN1365" i="8" s="1"/>
  <c r="OXD1355" i="8"/>
  <c r="OXD1359" i="8" s="1"/>
  <c r="OXD1365" i="8" s="1"/>
  <c r="OXT1355" i="8"/>
  <c r="OXT1359" i="8" s="1"/>
  <c r="OXT1365" i="8" s="1"/>
  <c r="OYJ1355" i="8"/>
  <c r="OYJ1359" i="8" s="1"/>
  <c r="OYJ1365" i="8" s="1"/>
  <c r="OYZ1355" i="8"/>
  <c r="OYZ1359" i="8" s="1"/>
  <c r="OYZ1365" i="8" s="1"/>
  <c r="OZP1355" i="8"/>
  <c r="OZP1359" i="8" s="1"/>
  <c r="OZP1365" i="8" s="1"/>
  <c r="PAF1355" i="8"/>
  <c r="PAF1359" i="8" s="1"/>
  <c r="PAF1365" i="8" s="1"/>
  <c r="PBD1359" i="8"/>
  <c r="PBD1365" i="8" s="1"/>
  <c r="PBL1355" i="8"/>
  <c r="PBL1359" i="8" s="1"/>
  <c r="PBL1365" i="8" s="1"/>
  <c r="PCJ1359" i="8"/>
  <c r="PCJ1365" i="8" s="1"/>
  <c r="PCR1355" i="8"/>
  <c r="PCR1359" i="8" s="1"/>
  <c r="PCR1365" i="8" s="1"/>
  <c r="PDP1359" i="8"/>
  <c r="PDP1365" i="8" s="1"/>
  <c r="PDX1355" i="8"/>
  <c r="PDX1359" i="8" s="1"/>
  <c r="PDX1365" i="8" s="1"/>
  <c r="PEV1359" i="8"/>
  <c r="PEV1365" i="8" s="1"/>
  <c r="PFD1355" i="8"/>
  <c r="PFD1359" i="8" s="1"/>
  <c r="PFD1365" i="8" s="1"/>
  <c r="PGB1359" i="8"/>
  <c r="PGB1365" i="8" s="1"/>
  <c r="PGJ1355" i="8"/>
  <c r="PGJ1359" i="8" s="1"/>
  <c r="PGJ1365" i="8" s="1"/>
  <c r="PHH1359" i="8"/>
  <c r="PHH1365" i="8" s="1"/>
  <c r="PHP1355" i="8"/>
  <c r="PHP1359" i="8" s="1"/>
  <c r="PHP1365" i="8" s="1"/>
  <c r="PIN1359" i="8"/>
  <c r="PIN1365" i="8" s="1"/>
  <c r="PIV1355" i="8"/>
  <c r="PIV1359" i="8" s="1"/>
  <c r="PIV1365" i="8" s="1"/>
  <c r="PAN1359" i="8"/>
  <c r="PAN1365" i="8" s="1"/>
  <c r="PAV1355" i="8"/>
  <c r="PAV1359" i="8" s="1"/>
  <c r="PAV1365" i="8" s="1"/>
  <c r="PBT1359" i="8"/>
  <c r="PBT1365" i="8" s="1"/>
  <c r="PCB1355" i="8"/>
  <c r="PCB1359" i="8" s="1"/>
  <c r="PCB1365" i="8" s="1"/>
  <c r="PCZ1359" i="8"/>
  <c r="PCZ1365" i="8" s="1"/>
  <c r="PDH1355" i="8"/>
  <c r="PDH1359" i="8" s="1"/>
  <c r="PDH1365" i="8" s="1"/>
  <c r="PEF1359" i="8"/>
  <c r="PEF1365" i="8" s="1"/>
  <c r="PEN1355" i="8"/>
  <c r="PEN1359" i="8" s="1"/>
  <c r="PEN1365" i="8" s="1"/>
  <c r="PFL1359" i="8"/>
  <c r="PFL1365" i="8" s="1"/>
  <c r="PFT1355" i="8"/>
  <c r="PFT1359" i="8" s="1"/>
  <c r="PFT1365" i="8" s="1"/>
  <c r="PGR1359" i="8"/>
  <c r="PGR1365" i="8" s="1"/>
  <c r="PGZ1355" i="8"/>
  <c r="PGZ1359" i="8" s="1"/>
  <c r="PGZ1365" i="8" s="1"/>
  <c r="PHX1359" i="8"/>
  <c r="PHX1365" i="8" s="1"/>
  <c r="PIF1355" i="8"/>
  <c r="PIF1359" i="8" s="1"/>
  <c r="PIF1365" i="8" s="1"/>
  <c r="PJD1359" i="8"/>
  <c r="PJD1365" i="8" s="1"/>
  <c r="PJL1355" i="8"/>
  <c r="PJL1359" i="8" s="1"/>
  <c r="PJL1365" i="8" s="1"/>
  <c r="PKB1355" i="8"/>
  <c r="PKB1359" i="8" s="1"/>
  <c r="PKB1365" i="8" s="1"/>
  <c r="PKR1355" i="8"/>
  <c r="PKR1359" i="8" s="1"/>
  <c r="PKR1365" i="8" s="1"/>
  <c r="PLH1355" i="8"/>
  <c r="PLH1359" i="8" s="1"/>
  <c r="PLH1365" i="8" s="1"/>
  <c r="PLX1355" i="8"/>
  <c r="PLX1359" i="8" s="1"/>
  <c r="PLX1365" i="8" s="1"/>
  <c r="PMN1355" i="8"/>
  <c r="PMN1359" i="8" s="1"/>
  <c r="PMN1365" i="8" s="1"/>
  <c r="PND1355" i="8"/>
  <c r="PND1359" i="8" s="1"/>
  <c r="PND1365" i="8" s="1"/>
  <c r="PNT1355" i="8"/>
  <c r="PNT1359" i="8" s="1"/>
  <c r="PNT1365" i="8" s="1"/>
  <c r="POJ1355" i="8"/>
  <c r="POJ1359" i="8" s="1"/>
  <c r="POJ1365" i="8" s="1"/>
  <c r="POZ1355" i="8"/>
  <c r="POZ1359" i="8" s="1"/>
  <c r="POZ1365" i="8" s="1"/>
  <c r="PPP1355" i="8"/>
  <c r="PPP1359" i="8" s="1"/>
  <c r="PPP1365" i="8" s="1"/>
  <c r="PQF1355" i="8"/>
  <c r="PQF1359" i="8" s="1"/>
  <c r="PQF1365" i="8" s="1"/>
  <c r="PQV1355" i="8"/>
  <c r="PQV1359" i="8" s="1"/>
  <c r="PQV1365" i="8" s="1"/>
  <c r="PRL1355" i="8"/>
  <c r="PRL1359" i="8" s="1"/>
  <c r="PRL1365" i="8" s="1"/>
  <c r="PSB1355" i="8"/>
  <c r="PSB1359" i="8" s="1"/>
  <c r="PSB1365" i="8" s="1"/>
  <c r="PSR1355" i="8"/>
  <c r="PSR1359" i="8" s="1"/>
  <c r="PSR1365" i="8" s="1"/>
  <c r="PTH1355" i="8"/>
  <c r="PTH1359" i="8" s="1"/>
  <c r="PTH1365" i="8" s="1"/>
  <c r="PTX1355" i="8"/>
  <c r="PTX1359" i="8" s="1"/>
  <c r="PTX1365" i="8" s="1"/>
  <c r="PUN1355" i="8"/>
  <c r="PUN1359" i="8" s="1"/>
  <c r="PUN1365" i="8" s="1"/>
  <c r="PVD1355" i="8"/>
  <c r="PVD1359" i="8" s="1"/>
  <c r="PVD1365" i="8" s="1"/>
  <c r="PVT1355" i="8"/>
  <c r="PVT1359" i="8" s="1"/>
  <c r="PVT1365" i="8" s="1"/>
  <c r="PWJ1355" i="8"/>
  <c r="PWJ1359" i="8" s="1"/>
  <c r="PWJ1365" i="8" s="1"/>
  <c r="PWZ1355" i="8"/>
  <c r="PWZ1359" i="8" s="1"/>
  <c r="PWZ1365" i="8" s="1"/>
  <c r="PXP1355" i="8"/>
  <c r="PXP1359" i="8" s="1"/>
  <c r="PXP1365" i="8" s="1"/>
  <c r="PYF1355" i="8"/>
  <c r="PYF1359" i="8" s="1"/>
  <c r="PYF1365" i="8" s="1"/>
  <c r="PYV1355" i="8"/>
  <c r="PYV1359" i="8" s="1"/>
  <c r="PYV1365" i="8" s="1"/>
  <c r="PZL1355" i="8"/>
  <c r="PZL1359" i="8" s="1"/>
  <c r="PZL1365" i="8" s="1"/>
  <c r="QAB1355" i="8"/>
  <c r="QAB1359" i="8" s="1"/>
  <c r="QAB1365" i="8" s="1"/>
  <c r="QAR1355" i="8"/>
  <c r="QAR1359" i="8" s="1"/>
  <c r="QAR1365" i="8" s="1"/>
  <c r="QBH1355" i="8"/>
  <c r="QBH1359" i="8" s="1"/>
  <c r="QBH1365" i="8" s="1"/>
  <c r="QBX1355" i="8"/>
  <c r="QBX1359" i="8" s="1"/>
  <c r="QBX1365" i="8" s="1"/>
  <c r="QCN1355" i="8"/>
  <c r="QCN1359" i="8" s="1"/>
  <c r="QCN1365" i="8" s="1"/>
  <c r="QDD1355" i="8"/>
  <c r="QDD1359" i="8" s="1"/>
  <c r="QDD1365" i="8" s="1"/>
  <c r="QDT1355" i="8"/>
  <c r="QDT1359" i="8" s="1"/>
  <c r="QDT1365" i="8" s="1"/>
  <c r="QEJ1355" i="8"/>
  <c r="QEJ1359" i="8" s="1"/>
  <c r="QEJ1365" i="8" s="1"/>
  <c r="QEZ1355" i="8"/>
  <c r="QEZ1359" i="8" s="1"/>
  <c r="QEZ1365" i="8" s="1"/>
  <c r="QFP1355" i="8"/>
  <c r="QFP1359" i="8" s="1"/>
  <c r="QFP1365" i="8" s="1"/>
  <c r="QGF1355" i="8"/>
  <c r="QGF1359" i="8" s="1"/>
  <c r="QGF1365" i="8" s="1"/>
  <c r="QGV1355" i="8"/>
  <c r="QGV1359" i="8" s="1"/>
  <c r="QGV1365" i="8" s="1"/>
  <c r="QHL1355" i="8"/>
  <c r="QHL1359" i="8" s="1"/>
  <c r="QHL1365" i="8" s="1"/>
  <c r="QIB1355" i="8"/>
  <c r="QIB1359" i="8" s="1"/>
  <c r="QIB1365" i="8" s="1"/>
  <c r="QIR1355" i="8"/>
  <c r="QIR1359" i="8" s="1"/>
  <c r="QIR1365" i="8" s="1"/>
  <c r="QJH1355" i="8"/>
  <c r="QJH1359" i="8" s="1"/>
  <c r="QJH1365" i="8" s="1"/>
  <c r="QJX1355" i="8"/>
  <c r="QJX1359" i="8" s="1"/>
  <c r="QJX1365" i="8" s="1"/>
  <c r="QKN1355" i="8"/>
  <c r="QKN1359" i="8" s="1"/>
  <c r="QKN1365" i="8" s="1"/>
  <c r="QLD1355" i="8"/>
  <c r="QLD1359" i="8" s="1"/>
  <c r="QLD1365" i="8" s="1"/>
  <c r="QLT1355" i="8"/>
  <c r="QLT1359" i="8" s="1"/>
  <c r="QLT1365" i="8" s="1"/>
  <c r="QMJ1355" i="8"/>
  <c r="QMJ1359" i="8" s="1"/>
  <c r="QMJ1365" i="8" s="1"/>
  <c r="QMZ1355" i="8"/>
  <c r="QMZ1359" i="8" s="1"/>
  <c r="QMZ1365" i="8" s="1"/>
  <c r="QNP1355" i="8"/>
  <c r="QNP1359" i="8" s="1"/>
  <c r="QNP1365" i="8" s="1"/>
  <c r="QOF1355" i="8"/>
  <c r="QOF1359" i="8" s="1"/>
  <c r="QOF1365" i="8" s="1"/>
  <c r="QOV1355" i="8"/>
  <c r="QOV1359" i="8" s="1"/>
  <c r="QOV1365" i="8" s="1"/>
  <c r="QPL1355" i="8"/>
  <c r="QPL1359" i="8" s="1"/>
  <c r="QPL1365" i="8" s="1"/>
  <c r="QQB1355" i="8"/>
  <c r="QQB1359" i="8" s="1"/>
  <c r="QQB1365" i="8" s="1"/>
  <c r="QQR1355" i="8"/>
  <c r="QQR1359" i="8" s="1"/>
  <c r="QQR1365" i="8" s="1"/>
  <c r="QRH1355" i="8"/>
  <c r="QRH1359" i="8" s="1"/>
  <c r="QRH1365" i="8" s="1"/>
  <c r="QRX1355" i="8"/>
  <c r="QRX1359" i="8" s="1"/>
  <c r="QRX1365" i="8" s="1"/>
  <c r="QSN1355" i="8"/>
  <c r="QSN1359" i="8" s="1"/>
  <c r="QSN1365" i="8" s="1"/>
  <c r="QTD1355" i="8"/>
  <c r="QTD1359" i="8" s="1"/>
  <c r="QTD1365" i="8" s="1"/>
  <c r="QTT1355" i="8"/>
  <c r="QTT1359" i="8" s="1"/>
  <c r="QTT1365" i="8" s="1"/>
  <c r="QUJ1355" i="8"/>
  <c r="QUJ1359" i="8" s="1"/>
  <c r="QUJ1365" i="8" s="1"/>
  <c r="QUZ1355" i="8"/>
  <c r="QUZ1359" i="8" s="1"/>
  <c r="QUZ1365" i="8" s="1"/>
  <c r="QVP1355" i="8"/>
  <c r="QVP1359" i="8" s="1"/>
  <c r="QVP1365" i="8" s="1"/>
  <c r="QWF1355" i="8"/>
  <c r="QWF1359" i="8" s="1"/>
  <c r="QWF1365" i="8" s="1"/>
  <c r="QWV1355" i="8"/>
  <c r="QWV1359" i="8" s="1"/>
  <c r="QWV1365" i="8" s="1"/>
  <c r="QXL1355" i="8"/>
  <c r="QXL1359" i="8" s="1"/>
  <c r="QXL1365" i="8" s="1"/>
  <c r="QYB1355" i="8"/>
  <c r="QYB1359" i="8" s="1"/>
  <c r="QYB1365" i="8" s="1"/>
  <c r="QYR1355" i="8"/>
  <c r="QYR1359" i="8" s="1"/>
  <c r="QYR1365" i="8" s="1"/>
  <c r="XDX1355" i="8"/>
  <c r="XDX1359" i="8" s="1"/>
  <c r="XDX1365" i="8" s="1"/>
  <c r="XEN1355" i="8"/>
  <c r="XEN1359" i="8" s="1"/>
  <c r="XEN1365" i="8" s="1"/>
  <c r="FBL1359" i="8"/>
  <c r="FBL1365" i="8" s="1"/>
  <c r="FBT1355" i="8"/>
  <c r="FBT1359" i="8" s="1"/>
  <c r="FBT1365" i="8" s="1"/>
  <c r="FCR1359" i="8"/>
  <c r="FCR1362" i="8" s="1"/>
  <c r="FCZ1355" i="8"/>
  <c r="FCZ1359" i="8" s="1"/>
  <c r="FCZ1365" i="8" s="1"/>
  <c r="FDX1359" i="8"/>
  <c r="FDX1365" i="8" s="1"/>
  <c r="FEF1355" i="8"/>
  <c r="FEF1359" i="8" s="1"/>
  <c r="FEF1365" i="8" s="1"/>
  <c r="FFD1359" i="8"/>
  <c r="FFD1362" i="8" s="1"/>
  <c r="FFL1355" i="8"/>
  <c r="FFL1359" i="8" s="1"/>
  <c r="FFL1365" i="8" s="1"/>
  <c r="FGJ1359" i="8"/>
  <c r="FGJ1365" i="8" s="1"/>
  <c r="FGR1355" i="8"/>
  <c r="FGR1359" i="8" s="1"/>
  <c r="FGR1365" i="8" s="1"/>
  <c r="FHP1359" i="8"/>
  <c r="FHP1362" i="8" s="1"/>
  <c r="FHX1355" i="8"/>
  <c r="FHX1359" i="8" s="1"/>
  <c r="FHX1365" i="8" s="1"/>
  <c r="FIV1359" i="8"/>
  <c r="FIV1365" i="8" s="1"/>
  <c r="FJD1355" i="8"/>
  <c r="FJD1359" i="8" s="1"/>
  <c r="FJD1365" i="8" s="1"/>
  <c r="FKB1359" i="8"/>
  <c r="FKB1362" i="8" s="1"/>
  <c r="FKJ1355" i="8"/>
  <c r="FKJ1359" i="8" s="1"/>
  <c r="FKJ1365" i="8" s="1"/>
  <c r="FAV1359" i="8"/>
  <c r="FBD1355" i="8"/>
  <c r="FBD1359" i="8" s="1"/>
  <c r="FBD1365" i="8" s="1"/>
  <c r="FCB1359" i="8"/>
  <c r="FCJ1355" i="8"/>
  <c r="FCJ1359" i="8" s="1"/>
  <c r="FCJ1365" i="8" s="1"/>
  <c r="FDH1359" i="8"/>
  <c r="FDP1355" i="8"/>
  <c r="FDP1359" i="8" s="1"/>
  <c r="FDP1365" i="8" s="1"/>
  <c r="FEN1359" i="8"/>
  <c r="FEV1355" i="8"/>
  <c r="FEV1359" i="8" s="1"/>
  <c r="FEV1365" i="8" s="1"/>
  <c r="FFT1359" i="8"/>
  <c r="FGB1355" i="8"/>
  <c r="FGB1359" i="8" s="1"/>
  <c r="FGB1365" i="8" s="1"/>
  <c r="FGZ1359" i="8"/>
  <c r="FHH1355" i="8"/>
  <c r="FHH1359" i="8" s="1"/>
  <c r="FHH1365" i="8" s="1"/>
  <c r="FIF1359" i="8"/>
  <c r="FIN1355" i="8"/>
  <c r="FIN1359" i="8" s="1"/>
  <c r="FIN1365" i="8" s="1"/>
  <c r="FJL1359" i="8"/>
  <c r="FJT1355" i="8"/>
  <c r="FJT1359" i="8" s="1"/>
  <c r="FJT1365" i="8" s="1"/>
  <c r="FKZ1355" i="8"/>
  <c r="FKZ1359" i="8" s="1"/>
  <c r="FKZ1365" i="8" s="1"/>
  <c r="FLP1355" i="8"/>
  <c r="FLP1359" i="8" s="1"/>
  <c r="FLP1365" i="8" s="1"/>
  <c r="FMF1355" i="8"/>
  <c r="FMF1359" i="8" s="1"/>
  <c r="FMF1365" i="8" s="1"/>
  <c r="FMV1355" i="8"/>
  <c r="FMV1359" i="8" s="1"/>
  <c r="FMV1365" i="8" s="1"/>
  <c r="FNL1355" i="8"/>
  <c r="FNL1359" i="8" s="1"/>
  <c r="FNL1365" i="8" s="1"/>
  <c r="FOB1355" i="8"/>
  <c r="FOB1359" i="8" s="1"/>
  <c r="FOB1365" i="8" s="1"/>
  <c r="FOR1355" i="8"/>
  <c r="FOR1359" i="8" s="1"/>
  <c r="FOR1365" i="8" s="1"/>
  <c r="FPH1355" i="8"/>
  <c r="FPH1359" i="8" s="1"/>
  <c r="FPH1365" i="8" s="1"/>
  <c r="FPX1355" i="8"/>
  <c r="FPX1359" i="8" s="1"/>
  <c r="FPX1365" i="8" s="1"/>
  <c r="FQN1355" i="8"/>
  <c r="FQN1359" i="8" s="1"/>
  <c r="FQN1365" i="8" s="1"/>
  <c r="FRD1355" i="8"/>
  <c r="FRD1359" i="8" s="1"/>
  <c r="FRD1365" i="8" s="1"/>
  <c r="FRT1355" i="8"/>
  <c r="FRT1359" i="8" s="1"/>
  <c r="FRT1365" i="8" s="1"/>
  <c r="FSJ1355" i="8"/>
  <c r="FSJ1359" i="8" s="1"/>
  <c r="FSJ1365" i="8" s="1"/>
  <c r="FSZ1355" i="8"/>
  <c r="FSZ1359" i="8" s="1"/>
  <c r="FSZ1365" i="8" s="1"/>
  <c r="FTP1355" i="8"/>
  <c r="FTP1359" i="8" s="1"/>
  <c r="FTP1365" i="8" s="1"/>
  <c r="FUF1355" i="8"/>
  <c r="FUF1359" i="8" s="1"/>
  <c r="FUF1365" i="8" s="1"/>
  <c r="FUV1355" i="8"/>
  <c r="FUV1359" i="8" s="1"/>
  <c r="FUV1365" i="8" s="1"/>
  <c r="FVL1355" i="8"/>
  <c r="FVL1359" i="8" s="1"/>
  <c r="FVL1365" i="8" s="1"/>
  <c r="FWB1355" i="8"/>
  <c r="FWB1359" i="8" s="1"/>
  <c r="FWB1365" i="8" s="1"/>
  <c r="FWR1355" i="8"/>
  <c r="FWR1359" i="8" s="1"/>
  <c r="FWR1365" i="8" s="1"/>
  <c r="FXH1355" i="8"/>
  <c r="FXH1359" i="8" s="1"/>
  <c r="FXH1365" i="8" s="1"/>
  <c r="FXX1355" i="8"/>
  <c r="FXX1359" i="8" s="1"/>
  <c r="FXX1365" i="8" s="1"/>
  <c r="FYN1355" i="8"/>
  <c r="FYN1359" i="8" s="1"/>
  <c r="FYN1365" i="8" s="1"/>
  <c r="FZD1355" i="8"/>
  <c r="FZD1359" i="8" s="1"/>
  <c r="FZD1365" i="8" s="1"/>
  <c r="FZT1355" i="8"/>
  <c r="FZT1359" i="8" s="1"/>
  <c r="FZT1365" i="8" s="1"/>
  <c r="GAJ1355" i="8"/>
  <c r="GAJ1359" i="8" s="1"/>
  <c r="GAJ1365" i="8" s="1"/>
  <c r="GAZ1355" i="8"/>
  <c r="GAZ1359" i="8" s="1"/>
  <c r="GAZ1365" i="8" s="1"/>
  <c r="GBP1355" i="8"/>
  <c r="GBP1359" i="8" s="1"/>
  <c r="GBP1365" i="8" s="1"/>
  <c r="GCF1355" i="8"/>
  <c r="GCF1359" i="8" s="1"/>
  <c r="GCF1365" i="8" s="1"/>
  <c r="GCV1355" i="8"/>
  <c r="GCV1359" i="8" s="1"/>
  <c r="GCV1365" i="8" s="1"/>
  <c r="GDL1355" i="8"/>
  <c r="GDL1359" i="8" s="1"/>
  <c r="GDL1365" i="8" s="1"/>
  <c r="GEB1355" i="8"/>
  <c r="GEB1359" i="8" s="1"/>
  <c r="GEB1365" i="8" s="1"/>
  <c r="GER1355" i="8"/>
  <c r="GER1359" i="8" s="1"/>
  <c r="GER1365" i="8" s="1"/>
  <c r="GFH1355" i="8"/>
  <c r="GFH1359" i="8" s="1"/>
  <c r="GFH1365" i="8" s="1"/>
  <c r="GFX1355" i="8"/>
  <c r="GFX1359" i="8" s="1"/>
  <c r="GFX1365" i="8" s="1"/>
  <c r="GGN1355" i="8"/>
  <c r="GGN1359" i="8" s="1"/>
  <c r="GGN1365" i="8" s="1"/>
  <c r="GHD1355" i="8"/>
  <c r="GHD1359" i="8" s="1"/>
  <c r="GHD1365" i="8" s="1"/>
  <c r="GHT1355" i="8"/>
  <c r="GHT1359" i="8" s="1"/>
  <c r="GHT1365" i="8" s="1"/>
  <c r="GIJ1355" i="8"/>
  <c r="GIJ1359" i="8" s="1"/>
  <c r="GIJ1365" i="8" s="1"/>
  <c r="GIZ1355" i="8"/>
  <c r="GIZ1359" i="8" s="1"/>
  <c r="GIZ1365" i="8" s="1"/>
  <c r="GJP1355" i="8"/>
  <c r="GJP1359" i="8" s="1"/>
  <c r="GJP1365" i="8" s="1"/>
  <c r="GKF1355" i="8"/>
  <c r="GKF1359" i="8" s="1"/>
  <c r="GKF1365" i="8" s="1"/>
  <c r="GKV1355" i="8"/>
  <c r="GKV1359" i="8" s="1"/>
  <c r="GKV1365" i="8" s="1"/>
  <c r="GLL1355" i="8"/>
  <c r="GLL1359" i="8" s="1"/>
  <c r="GLL1365" i="8" s="1"/>
  <c r="GMB1355" i="8"/>
  <c r="GMB1359" i="8" s="1"/>
  <c r="GMB1365" i="8" s="1"/>
  <c r="GMR1355" i="8"/>
  <c r="GMR1359" i="8" s="1"/>
  <c r="GMR1365" i="8" s="1"/>
  <c r="GNH1355" i="8"/>
  <c r="GNH1359" i="8" s="1"/>
  <c r="GNH1365" i="8" s="1"/>
  <c r="GNX1355" i="8"/>
  <c r="GNX1359" i="8" s="1"/>
  <c r="GNX1365" i="8" s="1"/>
  <c r="GON1355" i="8"/>
  <c r="GON1359" i="8" s="1"/>
  <c r="GON1365" i="8" s="1"/>
  <c r="GPD1355" i="8"/>
  <c r="GPD1359" i="8" s="1"/>
  <c r="GPD1365" i="8" s="1"/>
  <c r="GPT1355" i="8"/>
  <c r="GPT1359" i="8" s="1"/>
  <c r="GPT1365" i="8" s="1"/>
  <c r="GQJ1355" i="8"/>
  <c r="GQJ1359" i="8" s="1"/>
  <c r="GQJ1365" i="8" s="1"/>
  <c r="GQZ1355" i="8"/>
  <c r="GQZ1359" i="8" s="1"/>
  <c r="GQZ1365" i="8" s="1"/>
  <c r="GRP1355" i="8"/>
  <c r="GRP1359" i="8" s="1"/>
  <c r="GRP1365" i="8" s="1"/>
  <c r="GSF1355" i="8"/>
  <c r="GSF1359" i="8" s="1"/>
  <c r="GSF1365" i="8" s="1"/>
  <c r="GSV1355" i="8"/>
  <c r="GSV1359" i="8" s="1"/>
  <c r="GSV1365" i="8" s="1"/>
  <c r="GTL1355" i="8"/>
  <c r="GTL1359" i="8" s="1"/>
  <c r="GTL1365" i="8" s="1"/>
  <c r="GUB1355" i="8"/>
  <c r="GUB1359" i="8" s="1"/>
  <c r="GUB1365" i="8" s="1"/>
  <c r="GUR1355" i="8"/>
  <c r="GUR1359" i="8" s="1"/>
  <c r="GUR1365" i="8" s="1"/>
  <c r="GVH1355" i="8"/>
  <c r="GVH1359" i="8" s="1"/>
  <c r="GVH1365" i="8" s="1"/>
  <c r="GVX1355" i="8"/>
  <c r="GVX1359" i="8" s="1"/>
  <c r="GVX1365" i="8" s="1"/>
  <c r="GWN1355" i="8"/>
  <c r="GWN1359" i="8" s="1"/>
  <c r="GWN1365" i="8" s="1"/>
  <c r="GXD1355" i="8"/>
  <c r="GXD1359" i="8" s="1"/>
  <c r="GXD1365" i="8" s="1"/>
  <c r="GXT1355" i="8"/>
  <c r="GXT1359" i="8" s="1"/>
  <c r="GXT1365" i="8" s="1"/>
  <c r="RFD1359" i="8"/>
  <c r="RFL1355" i="8"/>
  <c r="RFL1359" i="8" s="1"/>
  <c r="RFL1365" i="8" s="1"/>
  <c r="RGJ1359" i="8"/>
  <c r="RGR1355" i="8"/>
  <c r="RGR1359" i="8" s="1"/>
  <c r="RGR1365" i="8" s="1"/>
  <c r="RHP1359" i="8"/>
  <c r="RHX1355" i="8"/>
  <c r="RHX1359" i="8" s="1"/>
  <c r="RHX1365" i="8" s="1"/>
  <c r="RIV1359" i="8"/>
  <c r="RJD1355" i="8"/>
  <c r="RJD1359" i="8" s="1"/>
  <c r="RJD1365" i="8" s="1"/>
  <c r="RKB1359" i="8"/>
  <c r="RKJ1355" i="8"/>
  <c r="RKJ1359" i="8" s="1"/>
  <c r="RKJ1365" i="8" s="1"/>
  <c r="RLH1359" i="8"/>
  <c r="RLP1355" i="8"/>
  <c r="RLP1359" i="8" s="1"/>
  <c r="RLP1365" i="8" s="1"/>
  <c r="RMN1359" i="8"/>
  <c r="RMV1355" i="8"/>
  <c r="RMV1359" i="8" s="1"/>
  <c r="RMV1365" i="8" s="1"/>
  <c r="RNT1359" i="8"/>
  <c r="ROB1355" i="8"/>
  <c r="ROB1359" i="8" s="1"/>
  <c r="ROB1365" i="8" s="1"/>
  <c r="ROZ1359" i="8"/>
  <c r="RPH1355" i="8"/>
  <c r="RPH1359" i="8" s="1"/>
  <c r="RPH1365" i="8" s="1"/>
  <c r="RQF1359" i="8"/>
  <c r="RQN1355" i="8"/>
  <c r="RQN1359" i="8" s="1"/>
  <c r="RQN1365" i="8" s="1"/>
  <c r="RRL1359" i="8"/>
  <c r="RRT1355" i="8"/>
  <c r="RRT1359" i="8" s="1"/>
  <c r="RRT1365" i="8" s="1"/>
  <c r="RSR1359" i="8"/>
  <c r="RSZ1355" i="8"/>
  <c r="RSZ1359" i="8" s="1"/>
  <c r="RSZ1365" i="8" s="1"/>
  <c r="RTX1359" i="8"/>
  <c r="RUF1355" i="8"/>
  <c r="RUF1359" i="8" s="1"/>
  <c r="RUF1365" i="8" s="1"/>
  <c r="RVD1359" i="8"/>
  <c r="RVL1355" i="8"/>
  <c r="RVL1359" i="8" s="1"/>
  <c r="RVL1365" i="8" s="1"/>
  <c r="RWJ1359" i="8"/>
  <c r="RWR1355" i="8"/>
  <c r="RWR1359" i="8" s="1"/>
  <c r="RWR1365" i="8" s="1"/>
  <c r="RXP1359" i="8"/>
  <c r="RXX1355" i="8"/>
  <c r="RXX1359" i="8" s="1"/>
  <c r="RXX1365" i="8" s="1"/>
  <c r="REN1359" i="8"/>
  <c r="REV1355" i="8"/>
  <c r="REV1359" i="8" s="1"/>
  <c r="REV1365" i="8" s="1"/>
  <c r="RFT1359" i="8"/>
  <c r="RGB1355" i="8"/>
  <c r="RGB1359" i="8" s="1"/>
  <c r="RGB1365" i="8" s="1"/>
  <c r="RGZ1359" i="8"/>
  <c r="RHH1355" i="8"/>
  <c r="RHH1359" i="8" s="1"/>
  <c r="RHH1365" i="8" s="1"/>
  <c r="RIF1359" i="8"/>
  <c r="RIN1355" i="8"/>
  <c r="RIN1359" i="8" s="1"/>
  <c r="RIN1365" i="8" s="1"/>
  <c r="RJL1359" i="8"/>
  <c r="RJT1355" i="8"/>
  <c r="RJT1359" i="8" s="1"/>
  <c r="RJT1365" i="8" s="1"/>
  <c r="RKR1359" i="8"/>
  <c r="RKZ1355" i="8"/>
  <c r="RKZ1359" i="8" s="1"/>
  <c r="RKZ1365" i="8" s="1"/>
  <c r="RLX1359" i="8"/>
  <c r="RMF1355" i="8"/>
  <c r="RMF1359" i="8" s="1"/>
  <c r="RMF1365" i="8" s="1"/>
  <c r="RND1359" i="8"/>
  <c r="RNL1355" i="8"/>
  <c r="RNL1359" i="8" s="1"/>
  <c r="RNL1365" i="8" s="1"/>
  <c r="ROJ1359" i="8"/>
  <c r="ROR1355" i="8"/>
  <c r="ROR1359" i="8" s="1"/>
  <c r="ROR1365" i="8" s="1"/>
  <c r="RPP1359" i="8"/>
  <c r="RPX1355" i="8"/>
  <c r="RPX1359" i="8" s="1"/>
  <c r="RPX1365" i="8" s="1"/>
  <c r="RQV1359" i="8"/>
  <c r="RRD1355" i="8"/>
  <c r="RRD1359" i="8" s="1"/>
  <c r="RRD1365" i="8" s="1"/>
  <c r="RSB1359" i="8"/>
  <c r="RSJ1355" i="8"/>
  <c r="RSJ1359" i="8" s="1"/>
  <c r="RSJ1365" i="8" s="1"/>
  <c r="RTH1359" i="8"/>
  <c r="RTP1355" i="8"/>
  <c r="RTP1359" i="8" s="1"/>
  <c r="RTP1365" i="8" s="1"/>
  <c r="RUN1359" i="8"/>
  <c r="RUV1355" i="8"/>
  <c r="RUV1359" i="8" s="1"/>
  <c r="RUV1365" i="8" s="1"/>
  <c r="RVT1359" i="8"/>
  <c r="RWB1355" i="8"/>
  <c r="RWB1359" i="8" s="1"/>
  <c r="RWB1365" i="8" s="1"/>
  <c r="RWZ1359" i="8"/>
  <c r="RXH1355" i="8"/>
  <c r="RXH1359" i="8" s="1"/>
  <c r="RXH1365" i="8" s="1"/>
  <c r="VEN1359" i="8"/>
  <c r="VEV1355" i="8"/>
  <c r="VEV1359" i="8" s="1"/>
  <c r="VEV1365" i="8" s="1"/>
  <c r="VFT1359" i="8"/>
  <c r="VGB1355" i="8"/>
  <c r="VGB1359" i="8" s="1"/>
  <c r="VGB1365" i="8" s="1"/>
  <c r="VGZ1359" i="8"/>
  <c r="VHH1355" i="8"/>
  <c r="VHH1359" i="8" s="1"/>
  <c r="VHH1365" i="8" s="1"/>
  <c r="VIF1359" i="8"/>
  <c r="VIN1355" i="8"/>
  <c r="VIN1359" i="8" s="1"/>
  <c r="VIN1365" i="8" s="1"/>
  <c r="VJL1359" i="8"/>
  <c r="VJT1355" i="8"/>
  <c r="VJT1359" i="8" s="1"/>
  <c r="VJT1365" i="8" s="1"/>
  <c r="RYN1355" i="8"/>
  <c r="RYN1359" i="8" s="1"/>
  <c r="RYN1365" i="8" s="1"/>
  <c r="RZD1355" i="8"/>
  <c r="RZD1359" i="8" s="1"/>
  <c r="RZD1365" i="8" s="1"/>
  <c r="RZT1355" i="8"/>
  <c r="RZT1359" i="8" s="1"/>
  <c r="RZT1365" i="8" s="1"/>
  <c r="SAJ1355" i="8"/>
  <c r="SAJ1359" i="8" s="1"/>
  <c r="SAJ1365" i="8" s="1"/>
  <c r="SAZ1355" i="8"/>
  <c r="SAZ1359" i="8" s="1"/>
  <c r="SAZ1365" i="8" s="1"/>
  <c r="SBP1355" i="8"/>
  <c r="SBP1359" i="8" s="1"/>
  <c r="SBP1365" i="8" s="1"/>
  <c r="SCF1355" i="8"/>
  <c r="SCF1359" i="8" s="1"/>
  <c r="SCF1365" i="8" s="1"/>
  <c r="SCV1355" i="8"/>
  <c r="SCV1359" i="8" s="1"/>
  <c r="SCV1365" i="8" s="1"/>
  <c r="SDL1355" i="8"/>
  <c r="SDL1359" i="8" s="1"/>
  <c r="SDL1365" i="8" s="1"/>
  <c r="SEB1355" i="8"/>
  <c r="SEB1359" i="8" s="1"/>
  <c r="SEB1365" i="8" s="1"/>
  <c r="SER1355" i="8"/>
  <c r="SER1359" i="8" s="1"/>
  <c r="SER1365" i="8" s="1"/>
  <c r="SFH1355" i="8"/>
  <c r="SFH1359" i="8" s="1"/>
  <c r="SFH1365" i="8" s="1"/>
  <c r="SFX1355" i="8"/>
  <c r="SFX1359" i="8" s="1"/>
  <c r="SFX1365" i="8" s="1"/>
  <c r="SGN1355" i="8"/>
  <c r="SGN1359" i="8" s="1"/>
  <c r="SGN1365" i="8" s="1"/>
  <c r="SHD1355" i="8"/>
  <c r="SHD1359" i="8" s="1"/>
  <c r="SHD1365" i="8" s="1"/>
  <c r="SHT1355" i="8"/>
  <c r="SHT1359" i="8" s="1"/>
  <c r="SHT1365" i="8" s="1"/>
  <c r="SIJ1355" i="8"/>
  <c r="SIJ1359" i="8" s="1"/>
  <c r="SIJ1365" i="8" s="1"/>
  <c r="SIZ1355" i="8"/>
  <c r="SIZ1359" i="8" s="1"/>
  <c r="SIZ1365" i="8" s="1"/>
  <c r="SJP1355" i="8"/>
  <c r="SJP1359" i="8" s="1"/>
  <c r="SJP1365" i="8" s="1"/>
  <c r="SKF1355" i="8"/>
  <c r="SKF1359" i="8" s="1"/>
  <c r="SKF1365" i="8" s="1"/>
  <c r="SKV1355" i="8"/>
  <c r="SKV1359" i="8" s="1"/>
  <c r="SKV1365" i="8" s="1"/>
  <c r="SLL1355" i="8"/>
  <c r="SLL1359" i="8" s="1"/>
  <c r="SLL1365" i="8" s="1"/>
  <c r="SMB1355" i="8"/>
  <c r="SMB1359" i="8" s="1"/>
  <c r="SMB1365" i="8" s="1"/>
  <c r="SMR1355" i="8"/>
  <c r="SMR1359" i="8" s="1"/>
  <c r="SMR1365" i="8" s="1"/>
  <c r="SNH1355" i="8"/>
  <c r="SNH1359" i="8" s="1"/>
  <c r="SNH1365" i="8" s="1"/>
  <c r="SNX1355" i="8"/>
  <c r="SNX1359" i="8" s="1"/>
  <c r="SNX1365" i="8" s="1"/>
  <c r="SON1355" i="8"/>
  <c r="SON1359" i="8" s="1"/>
  <c r="SON1365" i="8" s="1"/>
  <c r="SPD1355" i="8"/>
  <c r="SPD1359" i="8" s="1"/>
  <c r="SPD1365" i="8" s="1"/>
  <c r="SPT1355" i="8"/>
  <c r="SPT1359" i="8" s="1"/>
  <c r="SPT1365" i="8" s="1"/>
  <c r="SQJ1355" i="8"/>
  <c r="SQJ1359" i="8" s="1"/>
  <c r="SQJ1365" i="8" s="1"/>
  <c r="SQZ1355" i="8"/>
  <c r="SQZ1359" i="8" s="1"/>
  <c r="SQZ1365" i="8" s="1"/>
  <c r="SRP1355" i="8"/>
  <c r="SRP1359" i="8" s="1"/>
  <c r="SRP1365" i="8" s="1"/>
  <c r="SSF1355" i="8"/>
  <c r="SSF1359" i="8" s="1"/>
  <c r="SSF1365" i="8" s="1"/>
  <c r="SSV1355" i="8"/>
  <c r="SSV1359" i="8" s="1"/>
  <c r="SSV1365" i="8" s="1"/>
  <c r="STL1355" i="8"/>
  <c r="STL1359" i="8" s="1"/>
  <c r="STL1365" i="8" s="1"/>
  <c r="SUB1355" i="8"/>
  <c r="SUB1359" i="8" s="1"/>
  <c r="SUB1365" i="8" s="1"/>
  <c r="SUR1355" i="8"/>
  <c r="SUR1359" i="8" s="1"/>
  <c r="SUR1365" i="8" s="1"/>
  <c r="SVH1355" i="8"/>
  <c r="SVH1359" i="8" s="1"/>
  <c r="SVH1365" i="8" s="1"/>
  <c r="SVX1355" i="8"/>
  <c r="SVX1359" i="8" s="1"/>
  <c r="SVX1365" i="8" s="1"/>
  <c r="SWN1355" i="8"/>
  <c r="SWN1359" i="8" s="1"/>
  <c r="SWN1365" i="8" s="1"/>
  <c r="SXD1355" i="8"/>
  <c r="SXD1359" i="8" s="1"/>
  <c r="SXD1365" i="8" s="1"/>
  <c r="SXT1355" i="8"/>
  <c r="SXT1359" i="8" s="1"/>
  <c r="SXT1365" i="8" s="1"/>
  <c r="SYJ1355" i="8"/>
  <c r="SYJ1359" i="8" s="1"/>
  <c r="SYJ1365" i="8" s="1"/>
  <c r="SYZ1355" i="8"/>
  <c r="SYZ1359" i="8" s="1"/>
  <c r="SYZ1365" i="8" s="1"/>
  <c r="SZP1355" i="8"/>
  <c r="SZP1359" i="8" s="1"/>
  <c r="SZP1365" i="8" s="1"/>
  <c r="TAF1355" i="8"/>
  <c r="TAF1359" i="8" s="1"/>
  <c r="TAF1365" i="8" s="1"/>
  <c r="TAV1355" i="8"/>
  <c r="TAV1359" i="8" s="1"/>
  <c r="TAV1365" i="8" s="1"/>
  <c r="TBL1355" i="8"/>
  <c r="TBL1359" i="8" s="1"/>
  <c r="TBL1365" i="8" s="1"/>
  <c r="TCB1355" i="8"/>
  <c r="TCB1359" i="8" s="1"/>
  <c r="TCB1365" i="8" s="1"/>
  <c r="TCR1355" i="8"/>
  <c r="TCR1359" i="8" s="1"/>
  <c r="TCR1365" i="8" s="1"/>
  <c r="TDH1355" i="8"/>
  <c r="TDH1359" i="8" s="1"/>
  <c r="TDH1365" i="8" s="1"/>
  <c r="TDX1355" i="8"/>
  <c r="TDX1359" i="8" s="1"/>
  <c r="TDX1365" i="8" s="1"/>
  <c r="TEN1355" i="8"/>
  <c r="TEN1359" i="8" s="1"/>
  <c r="TEN1365" i="8" s="1"/>
  <c r="TFD1355" i="8"/>
  <c r="TFD1359" i="8" s="1"/>
  <c r="TFD1365" i="8" s="1"/>
  <c r="TFT1355" i="8"/>
  <c r="TFT1359" i="8" s="1"/>
  <c r="TFT1365" i="8" s="1"/>
  <c r="TGJ1355" i="8"/>
  <c r="TGJ1359" i="8" s="1"/>
  <c r="TGJ1365" i="8" s="1"/>
  <c r="TGZ1355" i="8"/>
  <c r="TGZ1359" i="8" s="1"/>
  <c r="TGZ1365" i="8" s="1"/>
  <c r="THP1355" i="8"/>
  <c r="THP1359" i="8" s="1"/>
  <c r="THP1365" i="8" s="1"/>
  <c r="TIF1355" i="8"/>
  <c r="TIF1359" i="8" s="1"/>
  <c r="TIF1365" i="8" s="1"/>
  <c r="TIV1355" i="8"/>
  <c r="TIV1359" i="8" s="1"/>
  <c r="TIV1365" i="8" s="1"/>
  <c r="TJL1355" i="8"/>
  <c r="TJL1359" i="8" s="1"/>
  <c r="TJL1365" i="8" s="1"/>
  <c r="TKB1355" i="8"/>
  <c r="TKB1359" i="8" s="1"/>
  <c r="TKB1365" i="8" s="1"/>
  <c r="TKR1355" i="8"/>
  <c r="TKR1359" i="8" s="1"/>
  <c r="TKR1365" i="8" s="1"/>
  <c r="TLH1355" i="8"/>
  <c r="TLH1359" i="8" s="1"/>
  <c r="TLH1365" i="8" s="1"/>
  <c r="TLX1355" i="8"/>
  <c r="TLX1359" i="8" s="1"/>
  <c r="TLX1365" i="8" s="1"/>
  <c r="TMN1355" i="8"/>
  <c r="TMN1359" i="8" s="1"/>
  <c r="TMN1365" i="8" s="1"/>
  <c r="TND1355" i="8"/>
  <c r="TND1359" i="8" s="1"/>
  <c r="TND1365" i="8" s="1"/>
  <c r="TNT1355" i="8"/>
  <c r="TNT1359" i="8" s="1"/>
  <c r="TNT1365" i="8" s="1"/>
  <c r="TOJ1355" i="8"/>
  <c r="TOJ1359" i="8" s="1"/>
  <c r="TOJ1365" i="8" s="1"/>
  <c r="TOZ1355" i="8"/>
  <c r="TOZ1359" i="8" s="1"/>
  <c r="TOZ1365" i="8" s="1"/>
  <c r="TPP1355" i="8"/>
  <c r="TPP1359" i="8" s="1"/>
  <c r="TPP1365" i="8" s="1"/>
  <c r="TQF1355" i="8"/>
  <c r="TQF1359" i="8" s="1"/>
  <c r="TQF1365" i="8" s="1"/>
  <c r="TQV1355" i="8"/>
  <c r="TQV1359" i="8" s="1"/>
  <c r="TQV1365" i="8" s="1"/>
  <c r="TRL1355" i="8"/>
  <c r="TRL1359" i="8" s="1"/>
  <c r="TRL1365" i="8" s="1"/>
  <c r="TSB1355" i="8"/>
  <c r="TSB1359" i="8" s="1"/>
  <c r="TSB1365" i="8" s="1"/>
  <c r="TSR1355" i="8"/>
  <c r="TSR1359" i="8" s="1"/>
  <c r="TSR1365" i="8" s="1"/>
  <c r="TTH1355" i="8"/>
  <c r="TTH1359" i="8" s="1"/>
  <c r="TTH1365" i="8" s="1"/>
  <c r="TTX1355" i="8"/>
  <c r="TTX1359" i="8" s="1"/>
  <c r="TTX1365" i="8" s="1"/>
  <c r="TUN1355" i="8"/>
  <c r="TUN1359" i="8" s="1"/>
  <c r="TUN1365" i="8" s="1"/>
  <c r="TVD1355" i="8"/>
  <c r="TVD1359" i="8" s="1"/>
  <c r="TVD1365" i="8" s="1"/>
  <c r="TVT1355" i="8"/>
  <c r="TVT1359" i="8" s="1"/>
  <c r="TVT1365" i="8" s="1"/>
  <c r="TWJ1355" i="8"/>
  <c r="TWJ1359" i="8" s="1"/>
  <c r="TWJ1365" i="8" s="1"/>
  <c r="TWZ1355" i="8"/>
  <c r="TWZ1359" i="8" s="1"/>
  <c r="TWZ1365" i="8" s="1"/>
  <c r="TXP1355" i="8"/>
  <c r="TXP1359" i="8" s="1"/>
  <c r="TXP1365" i="8" s="1"/>
  <c r="TYF1355" i="8"/>
  <c r="TYF1359" i="8" s="1"/>
  <c r="TYF1365" i="8" s="1"/>
  <c r="TYV1355" i="8"/>
  <c r="TYV1359" i="8" s="1"/>
  <c r="TYV1365" i="8" s="1"/>
  <c r="TZL1355" i="8"/>
  <c r="TZL1359" i="8" s="1"/>
  <c r="TZL1365" i="8" s="1"/>
  <c r="UAB1355" i="8"/>
  <c r="UAB1359" i="8" s="1"/>
  <c r="UAB1365" i="8" s="1"/>
  <c r="UAR1355" i="8"/>
  <c r="UAR1359" i="8" s="1"/>
  <c r="UAR1365" i="8" s="1"/>
  <c r="UBH1355" i="8"/>
  <c r="UBH1359" i="8" s="1"/>
  <c r="UBH1365" i="8" s="1"/>
  <c r="UBX1355" i="8"/>
  <c r="UBX1359" i="8" s="1"/>
  <c r="UBX1365" i="8" s="1"/>
  <c r="UCN1355" i="8"/>
  <c r="UCN1359" i="8" s="1"/>
  <c r="UCN1365" i="8" s="1"/>
  <c r="UDD1355" i="8"/>
  <c r="UDD1359" i="8" s="1"/>
  <c r="UDD1365" i="8" s="1"/>
  <c r="UDT1355" i="8"/>
  <c r="UDT1359" i="8" s="1"/>
  <c r="UDT1365" i="8" s="1"/>
  <c r="UEJ1355" i="8"/>
  <c r="UEJ1359" i="8" s="1"/>
  <c r="UEJ1365" i="8" s="1"/>
  <c r="UEZ1355" i="8"/>
  <c r="UEZ1359" i="8" s="1"/>
  <c r="UEZ1365" i="8" s="1"/>
  <c r="UFP1355" i="8"/>
  <c r="UFP1359" i="8" s="1"/>
  <c r="UFP1365" i="8" s="1"/>
  <c r="UGF1355" i="8"/>
  <c r="UGF1359" i="8" s="1"/>
  <c r="UGF1365" i="8" s="1"/>
  <c r="UGV1355" i="8"/>
  <c r="UGV1359" i="8" s="1"/>
  <c r="UGV1365" i="8" s="1"/>
  <c r="UHL1355" i="8"/>
  <c r="UHL1359" i="8" s="1"/>
  <c r="UHL1365" i="8" s="1"/>
  <c r="UIB1355" i="8"/>
  <c r="UIB1359" i="8" s="1"/>
  <c r="UIB1365" i="8" s="1"/>
  <c r="UIR1355" i="8"/>
  <c r="UIR1359" i="8" s="1"/>
  <c r="UIR1365" i="8" s="1"/>
  <c r="UJH1355" i="8"/>
  <c r="UJH1359" i="8" s="1"/>
  <c r="UJH1365" i="8" s="1"/>
  <c r="UJX1355" i="8"/>
  <c r="UJX1359" i="8" s="1"/>
  <c r="UJX1365" i="8" s="1"/>
  <c r="UKN1355" i="8"/>
  <c r="UKN1359" i="8" s="1"/>
  <c r="UKN1365" i="8" s="1"/>
  <c r="ULD1355" i="8"/>
  <c r="ULD1359" i="8" s="1"/>
  <c r="ULD1365" i="8" s="1"/>
  <c r="ULT1355" i="8"/>
  <c r="ULT1359" i="8" s="1"/>
  <c r="ULT1365" i="8" s="1"/>
  <c r="UMJ1355" i="8"/>
  <c r="UMJ1359" i="8" s="1"/>
  <c r="UMJ1365" i="8" s="1"/>
  <c r="UMZ1355" i="8"/>
  <c r="UMZ1359" i="8" s="1"/>
  <c r="UMZ1365" i="8" s="1"/>
  <c r="UNP1355" i="8"/>
  <c r="UNP1359" i="8" s="1"/>
  <c r="UNP1365" i="8" s="1"/>
  <c r="UOF1355" i="8"/>
  <c r="UOF1359" i="8" s="1"/>
  <c r="UOF1365" i="8" s="1"/>
  <c r="UOV1355" i="8"/>
  <c r="UOV1359" i="8" s="1"/>
  <c r="UOV1365" i="8" s="1"/>
  <c r="UPL1355" i="8"/>
  <c r="UPL1359" i="8" s="1"/>
  <c r="UPL1365" i="8" s="1"/>
  <c r="UQB1355" i="8"/>
  <c r="UQB1359" i="8" s="1"/>
  <c r="UQB1365" i="8" s="1"/>
  <c r="UQR1355" i="8"/>
  <c r="UQR1359" i="8" s="1"/>
  <c r="UQR1365" i="8" s="1"/>
  <c r="URH1355" i="8"/>
  <c r="URH1359" i="8" s="1"/>
  <c r="URH1365" i="8" s="1"/>
  <c r="URX1355" i="8"/>
  <c r="URX1359" i="8" s="1"/>
  <c r="URX1365" i="8" s="1"/>
  <c r="USN1355" i="8"/>
  <c r="USN1359" i="8" s="1"/>
  <c r="USN1365" i="8" s="1"/>
  <c r="UTD1355" i="8"/>
  <c r="UTD1359" i="8" s="1"/>
  <c r="UTD1365" i="8" s="1"/>
  <c r="UTT1355" i="8"/>
  <c r="UTT1359" i="8" s="1"/>
  <c r="UTT1365" i="8" s="1"/>
  <c r="UUJ1355" i="8"/>
  <c r="UUJ1359" i="8" s="1"/>
  <c r="UUJ1365" i="8" s="1"/>
  <c r="UUZ1355" i="8"/>
  <c r="UUZ1359" i="8" s="1"/>
  <c r="UUZ1365" i="8" s="1"/>
  <c r="UVP1355" i="8"/>
  <c r="UVP1359" i="8" s="1"/>
  <c r="UVP1365" i="8" s="1"/>
  <c r="UWF1355" i="8"/>
  <c r="UWF1359" i="8" s="1"/>
  <c r="UWF1365" i="8" s="1"/>
  <c r="UWV1355" i="8"/>
  <c r="UWV1359" i="8" s="1"/>
  <c r="UWV1365" i="8" s="1"/>
  <c r="UXL1355" i="8"/>
  <c r="UXL1359" i="8" s="1"/>
  <c r="UXL1365" i="8" s="1"/>
  <c r="UYB1355" i="8"/>
  <c r="UYB1359" i="8" s="1"/>
  <c r="UYB1365" i="8" s="1"/>
  <c r="UYR1355" i="8"/>
  <c r="UYR1359" i="8" s="1"/>
  <c r="UYR1365" i="8" s="1"/>
  <c r="UZH1355" i="8"/>
  <c r="UZH1359" i="8" s="1"/>
  <c r="UZH1365" i="8" s="1"/>
  <c r="UZX1355" i="8"/>
  <c r="UZX1359" i="8" s="1"/>
  <c r="UZX1365" i="8" s="1"/>
  <c r="VAN1355" i="8"/>
  <c r="VAN1359" i="8" s="1"/>
  <c r="VAN1365" i="8" s="1"/>
  <c r="VBD1355" i="8"/>
  <c r="VBD1359" i="8" s="1"/>
  <c r="VBD1365" i="8" s="1"/>
  <c r="VBT1355" i="8"/>
  <c r="VBT1359" i="8" s="1"/>
  <c r="VBT1365" i="8" s="1"/>
  <c r="VCJ1355" i="8"/>
  <c r="VCJ1359" i="8" s="1"/>
  <c r="VCJ1365" i="8" s="1"/>
  <c r="VCZ1355" i="8"/>
  <c r="VCZ1359" i="8" s="1"/>
  <c r="VCZ1365" i="8" s="1"/>
  <c r="VDP1355" i="8"/>
  <c r="VDP1359" i="8" s="1"/>
  <c r="VDP1365" i="8" s="1"/>
  <c r="VEF1355" i="8"/>
  <c r="VEF1359" i="8" s="1"/>
  <c r="VEF1365" i="8" s="1"/>
  <c r="VFD1359" i="8"/>
  <c r="VFD1365" i="8" s="1"/>
  <c r="VFL1355" i="8"/>
  <c r="VFL1359" i="8" s="1"/>
  <c r="VFL1365" i="8" s="1"/>
  <c r="VGJ1359" i="8"/>
  <c r="VGJ1365" i="8" s="1"/>
  <c r="VGR1355" i="8"/>
  <c r="VGR1359" i="8" s="1"/>
  <c r="VGR1365" i="8" s="1"/>
  <c r="VHP1359" i="8"/>
  <c r="VHP1365" i="8" s="1"/>
  <c r="VHX1355" i="8"/>
  <c r="VHX1359" i="8" s="1"/>
  <c r="VHX1365" i="8" s="1"/>
  <c r="VIV1359" i="8"/>
  <c r="VIV1365" i="8" s="1"/>
  <c r="VJD1355" i="8"/>
  <c r="VJD1359" i="8" s="1"/>
  <c r="VJD1365" i="8" s="1"/>
  <c r="VKJ1355" i="8"/>
  <c r="VKJ1359" i="8" s="1"/>
  <c r="VKJ1365" i="8" s="1"/>
  <c r="VKZ1355" i="8"/>
  <c r="VKZ1359" i="8" s="1"/>
  <c r="VKZ1365" i="8" s="1"/>
  <c r="VLP1355" i="8"/>
  <c r="VLP1359" i="8" s="1"/>
  <c r="VLP1365" i="8" s="1"/>
  <c r="VMF1355" i="8"/>
  <c r="VMF1359" i="8" s="1"/>
  <c r="VMF1365" i="8" s="1"/>
  <c r="VMV1355" i="8"/>
  <c r="VMV1359" i="8" s="1"/>
  <c r="VMV1365" i="8" s="1"/>
  <c r="VNL1355" i="8"/>
  <c r="VNL1359" i="8" s="1"/>
  <c r="VNL1365" i="8" s="1"/>
  <c r="VOB1355" i="8"/>
  <c r="VOB1359" i="8" s="1"/>
  <c r="VOB1365" i="8" s="1"/>
  <c r="VOR1355" i="8"/>
  <c r="VOR1359" i="8" s="1"/>
  <c r="VOR1365" i="8" s="1"/>
  <c r="VPH1355" i="8"/>
  <c r="VPH1359" i="8" s="1"/>
  <c r="VPH1365" i="8" s="1"/>
  <c r="VPX1355" i="8"/>
  <c r="VPX1359" i="8" s="1"/>
  <c r="VPX1365" i="8" s="1"/>
  <c r="VQN1355" i="8"/>
  <c r="VQN1359" i="8" s="1"/>
  <c r="VQN1365" i="8" s="1"/>
  <c r="VRD1355" i="8"/>
  <c r="VRD1359" i="8" s="1"/>
  <c r="VRD1365" i="8" s="1"/>
  <c r="VRT1355" i="8"/>
  <c r="VRT1359" i="8" s="1"/>
  <c r="VRT1365" i="8" s="1"/>
  <c r="VSJ1355" i="8"/>
  <c r="VSJ1359" i="8" s="1"/>
  <c r="VSJ1365" i="8" s="1"/>
  <c r="VSZ1355" i="8"/>
  <c r="VSZ1359" i="8" s="1"/>
  <c r="VSZ1365" i="8" s="1"/>
  <c r="VTP1355" i="8"/>
  <c r="VTP1359" i="8" s="1"/>
  <c r="VTP1365" i="8" s="1"/>
  <c r="VUF1355" i="8"/>
  <c r="VUF1359" i="8" s="1"/>
  <c r="VUF1365" i="8" s="1"/>
  <c r="VUV1355" i="8"/>
  <c r="VUV1359" i="8" s="1"/>
  <c r="VUV1365" i="8" s="1"/>
  <c r="VVL1355" i="8"/>
  <c r="VVL1359" i="8" s="1"/>
  <c r="VVL1365" i="8" s="1"/>
  <c r="VWB1355" i="8"/>
  <c r="VWB1359" i="8" s="1"/>
  <c r="VWB1365" i="8" s="1"/>
  <c r="VWR1355" i="8"/>
  <c r="VWR1359" i="8" s="1"/>
  <c r="VWR1365" i="8" s="1"/>
  <c r="VXH1355" i="8"/>
  <c r="VXH1359" i="8" s="1"/>
  <c r="VXH1365" i="8" s="1"/>
  <c r="VXX1355" i="8"/>
  <c r="VXX1359" i="8" s="1"/>
  <c r="VXX1365" i="8" s="1"/>
  <c r="VYN1355" i="8"/>
  <c r="VYN1359" i="8" s="1"/>
  <c r="VYN1365" i="8" s="1"/>
  <c r="VZD1355" i="8"/>
  <c r="VZD1359" i="8" s="1"/>
  <c r="VZD1365" i="8" s="1"/>
  <c r="VZT1355" i="8"/>
  <c r="VZT1359" i="8" s="1"/>
  <c r="VZT1365" i="8" s="1"/>
  <c r="WAJ1355" i="8"/>
  <c r="WAJ1359" i="8" s="1"/>
  <c r="WAJ1365" i="8" s="1"/>
  <c r="WAZ1355" i="8"/>
  <c r="WAZ1359" i="8" s="1"/>
  <c r="WAZ1365" i="8" s="1"/>
  <c r="WBP1355" i="8"/>
  <c r="WBP1359" i="8" s="1"/>
  <c r="WBP1365" i="8" s="1"/>
  <c r="WCF1355" i="8"/>
  <c r="WCF1359" i="8" s="1"/>
  <c r="WCF1365" i="8" s="1"/>
  <c r="WCV1355" i="8"/>
  <c r="WCV1359" i="8" s="1"/>
  <c r="WCV1365" i="8" s="1"/>
  <c r="WDL1355" i="8"/>
  <c r="WDL1359" i="8" s="1"/>
  <c r="WDL1365" i="8" s="1"/>
  <c r="WEB1355" i="8"/>
  <c r="WEB1359" i="8" s="1"/>
  <c r="WEB1365" i="8" s="1"/>
  <c r="WER1355" i="8"/>
  <c r="WER1359" i="8" s="1"/>
  <c r="WER1365" i="8" s="1"/>
  <c r="WFH1355" i="8"/>
  <c r="WFH1359" i="8" s="1"/>
  <c r="WFH1365" i="8" s="1"/>
  <c r="WFX1355" i="8"/>
  <c r="WFX1359" i="8" s="1"/>
  <c r="WFX1365" i="8" s="1"/>
  <c r="WGN1355" i="8"/>
  <c r="WGN1359" i="8" s="1"/>
  <c r="WGN1365" i="8" s="1"/>
  <c r="WHD1355" i="8"/>
  <c r="WHD1359" i="8" s="1"/>
  <c r="WHD1365" i="8" s="1"/>
  <c r="WHT1355" i="8"/>
  <c r="WHT1359" i="8" s="1"/>
  <c r="WHT1365" i="8" s="1"/>
  <c r="WIJ1355" i="8"/>
  <c r="WIJ1359" i="8" s="1"/>
  <c r="WIJ1365" i="8" s="1"/>
  <c r="WIZ1355" i="8"/>
  <c r="WIZ1359" i="8" s="1"/>
  <c r="WIZ1365" i="8" s="1"/>
  <c r="WJP1355" i="8"/>
  <c r="WJP1359" i="8" s="1"/>
  <c r="WJP1365" i="8" s="1"/>
  <c r="WKF1355" i="8"/>
  <c r="WKF1359" i="8" s="1"/>
  <c r="WKF1365" i="8" s="1"/>
  <c r="WKV1355" i="8"/>
  <c r="WKV1359" i="8" s="1"/>
  <c r="WKV1365" i="8" s="1"/>
  <c r="WLL1355" i="8"/>
  <c r="WLL1359" i="8" s="1"/>
  <c r="WLL1365" i="8" s="1"/>
  <c r="WMB1355" i="8"/>
  <c r="WMB1359" i="8" s="1"/>
  <c r="WMB1365" i="8" s="1"/>
  <c r="WMR1355" i="8"/>
  <c r="WMR1359" i="8" s="1"/>
  <c r="WMR1365" i="8" s="1"/>
  <c r="WNH1355" i="8"/>
  <c r="WNH1359" i="8" s="1"/>
  <c r="WNH1365" i="8" s="1"/>
  <c r="WNX1355" i="8"/>
  <c r="WNX1359" i="8" s="1"/>
  <c r="WNX1365" i="8" s="1"/>
  <c r="WON1355" i="8"/>
  <c r="WON1359" i="8" s="1"/>
  <c r="WON1365" i="8" s="1"/>
  <c r="WPD1355" i="8"/>
  <c r="WPD1359" i="8" s="1"/>
  <c r="WPD1365" i="8" s="1"/>
  <c r="WPT1355" i="8"/>
  <c r="WPT1359" i="8" s="1"/>
  <c r="WPT1365" i="8" s="1"/>
  <c r="WQJ1355" i="8"/>
  <c r="WQJ1359" i="8" s="1"/>
  <c r="WQJ1365" i="8" s="1"/>
  <c r="WQZ1355" i="8"/>
  <c r="WQZ1359" i="8" s="1"/>
  <c r="WQZ1365" i="8" s="1"/>
  <c r="WRP1355" i="8"/>
  <c r="WRP1359" i="8" s="1"/>
  <c r="WRP1365" i="8" s="1"/>
  <c r="WSF1355" i="8"/>
  <c r="WSF1359" i="8" s="1"/>
  <c r="WSF1365" i="8" s="1"/>
  <c r="WSV1355" i="8"/>
  <c r="WSV1359" i="8" s="1"/>
  <c r="WSV1365" i="8" s="1"/>
  <c r="WTL1355" i="8"/>
  <c r="WTL1359" i="8" s="1"/>
  <c r="WTL1365" i="8" s="1"/>
  <c r="WUB1355" i="8"/>
  <c r="WUB1359" i="8" s="1"/>
  <c r="WUB1365" i="8" s="1"/>
  <c r="WUR1355" i="8"/>
  <c r="WUR1359" i="8" s="1"/>
  <c r="WUR1365" i="8" s="1"/>
  <c r="WVH1355" i="8"/>
  <c r="WVH1359" i="8" s="1"/>
  <c r="WVH1365" i="8" s="1"/>
  <c r="WVX1355" i="8"/>
  <c r="WVX1359" i="8" s="1"/>
  <c r="WVX1365" i="8" s="1"/>
  <c r="WWN1355" i="8"/>
  <c r="WWN1359" i="8" s="1"/>
  <c r="WWN1365" i="8" s="1"/>
  <c r="WXD1355" i="8"/>
  <c r="WXD1359" i="8" s="1"/>
  <c r="WXD1365" i="8" s="1"/>
  <c r="WXT1355" i="8"/>
  <c r="WXT1359" i="8" s="1"/>
  <c r="WXT1365" i="8" s="1"/>
  <c r="WYJ1355" i="8"/>
  <c r="WYJ1359" i="8" s="1"/>
  <c r="WYJ1365" i="8" s="1"/>
  <c r="WYZ1355" i="8"/>
  <c r="WYZ1359" i="8" s="1"/>
  <c r="WYZ1365" i="8" s="1"/>
  <c r="WZP1355" i="8"/>
  <c r="WZP1359" i="8" s="1"/>
  <c r="WZP1365" i="8" s="1"/>
  <c r="XAF1355" i="8"/>
  <c r="XAF1359" i="8" s="1"/>
  <c r="XAF1365" i="8" s="1"/>
  <c r="XAV1355" i="8"/>
  <c r="XAV1359" i="8" s="1"/>
  <c r="XAV1365" i="8" s="1"/>
  <c r="XBL1355" i="8"/>
  <c r="XBL1359" i="8" s="1"/>
  <c r="XBL1365" i="8" s="1"/>
  <c r="XCB1355" i="8"/>
  <c r="XCB1359" i="8" s="1"/>
  <c r="XCB1365" i="8" s="1"/>
  <c r="XCR1355" i="8"/>
  <c r="XCR1359" i="8" s="1"/>
  <c r="XCR1365" i="8" s="1"/>
  <c r="XDH1355" i="8"/>
  <c r="XDH1359" i="8" s="1"/>
  <c r="XDH1365" i="8" s="1"/>
  <c r="XFD1355" i="8"/>
  <c r="XFD1359" i="8" s="1"/>
  <c r="XFD1365" i="8" s="1"/>
  <c r="AA1359" i="8"/>
  <c r="AA1365" i="8" s="1"/>
  <c r="AA1357" i="8"/>
  <c r="BG1359" i="8"/>
  <c r="BG1365" i="8" s="1"/>
  <c r="BG1357" i="8"/>
  <c r="DS1359" i="8"/>
  <c r="DS1365" i="8" s="1"/>
  <c r="DS1357" i="8"/>
  <c r="HK1359" i="8"/>
  <c r="HK1365" i="8" s="1"/>
  <c r="HK1357" i="8"/>
  <c r="JW1359" i="8"/>
  <c r="JW1365" i="8" s="1"/>
  <c r="JW1357" i="8"/>
  <c r="MI1359" i="8"/>
  <c r="MI1365" i="8" s="1"/>
  <c r="MI1357" i="8"/>
  <c r="QA1359" i="8"/>
  <c r="QA1365" i="8" s="1"/>
  <c r="QA1357" i="8"/>
  <c r="SM1359" i="8"/>
  <c r="SM1365" i="8" s="1"/>
  <c r="SM1357" i="8"/>
  <c r="UY1359" i="8"/>
  <c r="UY1365" i="8" s="1"/>
  <c r="UY1357" i="8"/>
  <c r="XK1359" i="8"/>
  <c r="XK1365" i="8" s="1"/>
  <c r="XK1357" i="8"/>
  <c r="ZW1359" i="8"/>
  <c r="ZW1365" i="8" s="1"/>
  <c r="ZW1357" i="8"/>
  <c r="ACI1359" i="8"/>
  <c r="ACI1365" i="8" s="1"/>
  <c r="ACI1357" i="8"/>
  <c r="AEU1359" i="8"/>
  <c r="AEU1365" i="8" s="1"/>
  <c r="AEU1357" i="8"/>
  <c r="AHG1359" i="8"/>
  <c r="AHG1365" i="8" s="1"/>
  <c r="AHG1357" i="8"/>
  <c r="AJS1359" i="8"/>
  <c r="AJS1365" i="8" s="1"/>
  <c r="AJS1357" i="8"/>
  <c r="AME1359" i="8"/>
  <c r="AME1365" i="8" s="1"/>
  <c r="AME1357" i="8"/>
  <c r="AOQ1359" i="8"/>
  <c r="AOQ1365" i="8" s="1"/>
  <c r="AOQ1357" i="8"/>
  <c r="ARC1359" i="8"/>
  <c r="ARC1365" i="8" s="1"/>
  <c r="ARC1357" i="8"/>
  <c r="AUU1359" i="8"/>
  <c r="AUU1365" i="8" s="1"/>
  <c r="AUU1357" i="8"/>
  <c r="AWA1359" i="8"/>
  <c r="AWA1365" i="8" s="1"/>
  <c r="AWA1357" i="8"/>
  <c r="AYM1359" i="8"/>
  <c r="AYM1365" i="8" s="1"/>
  <c r="AYM1357" i="8"/>
  <c r="BCE1359" i="8"/>
  <c r="BCE1365" i="8" s="1"/>
  <c r="BCE1357" i="8"/>
  <c r="BEQ1359" i="8"/>
  <c r="BEQ1365" i="8" s="1"/>
  <c r="BEQ1357" i="8"/>
  <c r="BHC1359" i="8"/>
  <c r="BHC1365" i="8" s="1"/>
  <c r="BHC1357" i="8"/>
  <c r="BJO1359" i="8"/>
  <c r="BJO1365" i="8" s="1"/>
  <c r="BJO1357" i="8"/>
  <c r="BNG1359" i="8"/>
  <c r="BNG1365" i="8" s="1"/>
  <c r="BNG1357" i="8"/>
  <c r="BOM1359" i="8"/>
  <c r="BOM1365" i="8" s="1"/>
  <c r="BOM1357" i="8"/>
  <c r="BSE1359" i="8"/>
  <c r="BSE1365" i="8" s="1"/>
  <c r="BSE1357" i="8"/>
  <c r="BUQ1359" i="8"/>
  <c r="BUQ1365" i="8" s="1"/>
  <c r="BUQ1357" i="8"/>
  <c r="BXC1359" i="8"/>
  <c r="BXC1365" i="8" s="1"/>
  <c r="BXC1357" i="8"/>
  <c r="BZO1359" i="8"/>
  <c r="BZO1365" i="8" s="1"/>
  <c r="BZO1357" i="8"/>
  <c r="CDG1359" i="8"/>
  <c r="CDG1365" i="8" s="1"/>
  <c r="CDG1357" i="8"/>
  <c r="CEM1359" i="8"/>
  <c r="CEM1365" i="8" s="1"/>
  <c r="CEM1357" i="8"/>
  <c r="CIE1359" i="8"/>
  <c r="CIE1365" i="8" s="1"/>
  <c r="CIE1357" i="8"/>
  <c r="CKQ1359" i="8"/>
  <c r="CKQ1365" i="8" s="1"/>
  <c r="CKQ1357" i="8"/>
  <c r="CNC1359" i="8"/>
  <c r="CNC1365" i="8" s="1"/>
  <c r="CNC1357" i="8"/>
  <c r="CPO1359" i="8"/>
  <c r="CPO1365" i="8" s="1"/>
  <c r="CPO1357" i="8"/>
  <c r="CSA1359" i="8"/>
  <c r="CSA1365" i="8" s="1"/>
  <c r="CSA1357" i="8"/>
  <c r="CTG1359" i="8"/>
  <c r="CTG1365" i="8" s="1"/>
  <c r="CTG1357" i="8"/>
  <c r="CWY1359" i="8"/>
  <c r="CWY1365" i="8" s="1"/>
  <c r="CWY1357" i="8"/>
  <c r="CZK1359" i="8"/>
  <c r="CZK1365" i="8" s="1"/>
  <c r="CZK1357" i="8"/>
  <c r="DBW1359" i="8"/>
  <c r="DBW1365" i="8" s="1"/>
  <c r="DBW1357" i="8"/>
  <c r="DDC1359" i="8"/>
  <c r="DDC1365" i="8" s="1"/>
  <c r="DDC1357" i="8"/>
  <c r="DFO1359" i="8"/>
  <c r="DFO1365" i="8" s="1"/>
  <c r="DFO1357" i="8"/>
  <c r="DIA1359" i="8"/>
  <c r="DIA1365" i="8" s="1"/>
  <c r="DIA1357" i="8"/>
  <c r="DKM1359" i="8"/>
  <c r="DKM1365" i="8" s="1"/>
  <c r="DKM1357" i="8"/>
  <c r="DMY1359" i="8"/>
  <c r="DMY1365" i="8" s="1"/>
  <c r="DMY1357" i="8"/>
  <c r="DPK1359" i="8"/>
  <c r="DPK1365" i="8" s="1"/>
  <c r="DPK1357" i="8"/>
  <c r="DRW1359" i="8"/>
  <c r="DRW1365" i="8" s="1"/>
  <c r="DRW1357" i="8"/>
  <c r="DUI1359" i="8"/>
  <c r="DUI1365" i="8" s="1"/>
  <c r="DUI1357" i="8"/>
  <c r="DWU1359" i="8"/>
  <c r="DWU1365" i="8" s="1"/>
  <c r="DWU1357" i="8"/>
  <c r="DZG1359" i="8"/>
  <c r="DZG1365" i="8" s="1"/>
  <c r="DZG1357" i="8"/>
  <c r="EBS1359" i="8"/>
  <c r="EBS1365" i="8" s="1"/>
  <c r="EBS1357" i="8"/>
  <c r="EEE1359" i="8"/>
  <c r="EEE1365" i="8" s="1"/>
  <c r="EEE1357" i="8"/>
  <c r="EGQ1359" i="8"/>
  <c r="EGQ1365" i="8" s="1"/>
  <c r="EGQ1357" i="8"/>
  <c r="EHW1359" i="8"/>
  <c r="EHW1365" i="8" s="1"/>
  <c r="EHW1357" i="8"/>
  <c r="ELO1359" i="8"/>
  <c r="ELO1365" i="8" s="1"/>
  <c r="ELO1357" i="8"/>
  <c r="EOA1359" i="8"/>
  <c r="EOA1365" i="8" s="1"/>
  <c r="EOA1357" i="8"/>
  <c r="EQM1359" i="8"/>
  <c r="EQM1365" i="8" s="1"/>
  <c r="EQM1357" i="8"/>
  <c r="ESY1359" i="8"/>
  <c r="ESY1365" i="8" s="1"/>
  <c r="ESY1357" i="8"/>
  <c r="EVK1359" i="8"/>
  <c r="EVK1365" i="8" s="1"/>
  <c r="EVK1357" i="8"/>
  <c r="EZC1359" i="8"/>
  <c r="EZC1365" i="8" s="1"/>
  <c r="EZC1357" i="8"/>
  <c r="FBO1359" i="8"/>
  <c r="FBO1365" i="8" s="1"/>
  <c r="FBO1357" i="8"/>
  <c r="FEA1359" i="8"/>
  <c r="FEA1365" i="8" s="1"/>
  <c r="FEA1357" i="8"/>
  <c r="FIY1359" i="8"/>
  <c r="FIY1365" i="8" s="1"/>
  <c r="FIY1357" i="8"/>
  <c r="CM1359" i="8"/>
  <c r="CM1365" i="8" s="1"/>
  <c r="CM1357" i="8"/>
  <c r="EY1359" i="8"/>
  <c r="EY1365" i="8" s="1"/>
  <c r="EY1357" i="8"/>
  <c r="GE1359" i="8"/>
  <c r="GE1365" i="8" s="1"/>
  <c r="GE1357" i="8"/>
  <c r="IQ1359" i="8"/>
  <c r="IQ1365" i="8" s="1"/>
  <c r="IQ1357" i="8"/>
  <c r="LC1359" i="8"/>
  <c r="LC1365" i="8" s="1"/>
  <c r="LC1357" i="8"/>
  <c r="NO1359" i="8"/>
  <c r="NO1365" i="8" s="1"/>
  <c r="NO1357" i="8"/>
  <c r="OU1359" i="8"/>
  <c r="OU1365" i="8" s="1"/>
  <c r="OU1357" i="8"/>
  <c r="RG1359" i="8"/>
  <c r="RG1365" i="8" s="1"/>
  <c r="RG1357" i="8"/>
  <c r="TS1359" i="8"/>
  <c r="TS1365" i="8" s="1"/>
  <c r="TS1357" i="8"/>
  <c r="WE1359" i="8"/>
  <c r="WE1365" i="8" s="1"/>
  <c r="WE1357" i="8"/>
  <c r="YQ1359" i="8"/>
  <c r="YQ1365" i="8" s="1"/>
  <c r="YQ1357" i="8"/>
  <c r="ABC1359" i="8"/>
  <c r="ABC1365" i="8" s="1"/>
  <c r="ABC1357" i="8"/>
  <c r="ADO1359" i="8"/>
  <c r="ADO1365" i="8" s="1"/>
  <c r="ADO1357" i="8"/>
  <c r="AGA1359" i="8"/>
  <c r="AGA1365" i="8" s="1"/>
  <c r="AGA1357" i="8"/>
  <c r="AIM1359" i="8"/>
  <c r="AIM1365" i="8" s="1"/>
  <c r="AIM1357" i="8"/>
  <c r="AKY1359" i="8"/>
  <c r="AKY1365" i="8" s="1"/>
  <c r="AKY1357" i="8"/>
  <c r="ANK1359" i="8"/>
  <c r="ANK1365" i="8" s="1"/>
  <c r="ANK1357" i="8"/>
  <c r="APW1359" i="8"/>
  <c r="APW1365" i="8" s="1"/>
  <c r="APW1357" i="8"/>
  <c r="ASI1359" i="8"/>
  <c r="ASI1365" i="8" s="1"/>
  <c r="ASI1357" i="8"/>
  <c r="ATO1359" i="8"/>
  <c r="ATO1365" i="8" s="1"/>
  <c r="ATO1357" i="8"/>
  <c r="AXG1359" i="8"/>
  <c r="AXG1365" i="8" s="1"/>
  <c r="AXG1357" i="8"/>
  <c r="AZS1359" i="8"/>
  <c r="AZS1365" i="8" s="1"/>
  <c r="AZS1357" i="8"/>
  <c r="BAY1359" i="8"/>
  <c r="BAY1365" i="8" s="1"/>
  <c r="BAY1357" i="8"/>
  <c r="BDK1359" i="8"/>
  <c r="BDK1365" i="8" s="1"/>
  <c r="BDK1357" i="8"/>
  <c r="BFW1359" i="8"/>
  <c r="BFW1365" i="8" s="1"/>
  <c r="BFW1357" i="8"/>
  <c r="BII1359" i="8"/>
  <c r="BII1365" i="8" s="1"/>
  <c r="BII1357" i="8"/>
  <c r="BKU1359" i="8"/>
  <c r="BKU1365" i="8" s="1"/>
  <c r="BKU1357" i="8"/>
  <c r="BMA1359" i="8"/>
  <c r="BMA1365" i="8" s="1"/>
  <c r="BMA1357" i="8"/>
  <c r="BPS1359" i="8"/>
  <c r="BPS1365" i="8" s="1"/>
  <c r="BPS1357" i="8"/>
  <c r="BQY1359" i="8"/>
  <c r="BQY1365" i="8" s="1"/>
  <c r="BQY1357" i="8"/>
  <c r="BTK1359" i="8"/>
  <c r="BTK1365" i="8" s="1"/>
  <c r="BTK1357" i="8"/>
  <c r="BVW1359" i="8"/>
  <c r="BVW1365" i="8" s="1"/>
  <c r="BVW1357" i="8"/>
  <c r="BYI1359" i="8"/>
  <c r="BYI1365" i="8" s="1"/>
  <c r="BYI1357" i="8"/>
  <c r="CAU1359" i="8"/>
  <c r="CAU1365" i="8" s="1"/>
  <c r="CAU1357" i="8"/>
  <c r="CCA1359" i="8"/>
  <c r="CCA1365" i="8" s="1"/>
  <c r="CCA1357" i="8"/>
  <c r="CFS1359" i="8"/>
  <c r="CFS1365" i="8" s="1"/>
  <c r="CFS1357" i="8"/>
  <c r="CGY1359" i="8"/>
  <c r="CGY1365" i="8" s="1"/>
  <c r="CGY1357" i="8"/>
  <c r="CJK1359" i="8"/>
  <c r="CJK1365" i="8" s="1"/>
  <c r="CJK1357" i="8"/>
  <c r="CLW1359" i="8"/>
  <c r="CLW1365" i="8" s="1"/>
  <c r="CLW1357" i="8"/>
  <c r="COI1359" i="8"/>
  <c r="COI1365" i="8" s="1"/>
  <c r="COI1357" i="8"/>
  <c r="CQU1359" i="8"/>
  <c r="CQU1365" i="8" s="1"/>
  <c r="CQU1357" i="8"/>
  <c r="CUM1359" i="8"/>
  <c r="CUM1365" i="8" s="1"/>
  <c r="CUM1357" i="8"/>
  <c r="CVS1359" i="8"/>
  <c r="CVS1365" i="8" s="1"/>
  <c r="CVS1357" i="8"/>
  <c r="CYE1359" i="8"/>
  <c r="CYE1365" i="8" s="1"/>
  <c r="CYE1357" i="8"/>
  <c r="DAQ1359" i="8"/>
  <c r="DAQ1365" i="8" s="1"/>
  <c r="DAQ1357" i="8"/>
  <c r="DEI1359" i="8"/>
  <c r="DEI1365" i="8" s="1"/>
  <c r="DEI1357" i="8"/>
  <c r="DGU1359" i="8"/>
  <c r="DGU1365" i="8" s="1"/>
  <c r="DGU1357" i="8"/>
  <c r="DJG1359" i="8"/>
  <c r="DJG1365" i="8" s="1"/>
  <c r="DJG1357" i="8"/>
  <c r="DLS1359" i="8"/>
  <c r="DLS1365" i="8" s="1"/>
  <c r="DLS1357" i="8"/>
  <c r="DOE1359" i="8"/>
  <c r="DOE1365" i="8" s="1"/>
  <c r="DOE1357" i="8"/>
  <c r="DQQ1359" i="8"/>
  <c r="DQQ1365" i="8" s="1"/>
  <c r="DQQ1357" i="8"/>
  <c r="DTC1359" i="8"/>
  <c r="DTC1365" i="8" s="1"/>
  <c r="DTC1357" i="8"/>
  <c r="DVO1359" i="8"/>
  <c r="DVO1365" i="8" s="1"/>
  <c r="DVO1357" i="8"/>
  <c r="DYA1359" i="8"/>
  <c r="DYA1365" i="8" s="1"/>
  <c r="DYA1357" i="8"/>
  <c r="EAM1359" i="8"/>
  <c r="EAM1365" i="8" s="1"/>
  <c r="EAM1357" i="8"/>
  <c r="ECY1359" i="8"/>
  <c r="ECY1365" i="8" s="1"/>
  <c r="ECY1357" i="8"/>
  <c r="EFK1359" i="8"/>
  <c r="EFK1365" i="8" s="1"/>
  <c r="EFK1357" i="8"/>
  <c r="EJC1359" i="8"/>
  <c r="EJC1365" i="8" s="1"/>
  <c r="EJC1357" i="8"/>
  <c r="EKI1359" i="8"/>
  <c r="EKI1365" i="8" s="1"/>
  <c r="EKI1357" i="8"/>
  <c r="EMU1359" i="8"/>
  <c r="EMU1365" i="8" s="1"/>
  <c r="EMU1357" i="8"/>
  <c r="EPG1359" i="8"/>
  <c r="EPG1365" i="8" s="1"/>
  <c r="EPG1357" i="8"/>
  <c r="ERS1359" i="8"/>
  <c r="ERS1365" i="8" s="1"/>
  <c r="ERS1357" i="8"/>
  <c r="EUE1359" i="8"/>
  <c r="EUE1365" i="8" s="1"/>
  <c r="EUE1357" i="8"/>
  <c r="EWQ1359" i="8"/>
  <c r="EWQ1365" i="8" s="1"/>
  <c r="EWQ1357" i="8"/>
  <c r="EXW1359" i="8"/>
  <c r="EXW1365" i="8" s="1"/>
  <c r="EXW1357" i="8"/>
  <c r="FAI1359" i="8"/>
  <c r="FAI1365" i="8" s="1"/>
  <c r="FAI1357" i="8"/>
  <c r="FCU1359" i="8"/>
  <c r="FCU1365" i="8" s="1"/>
  <c r="FCU1357" i="8"/>
  <c r="FFG1359" i="8"/>
  <c r="FFG1365" i="8" s="1"/>
  <c r="FFG1357" i="8"/>
  <c r="FGM1359" i="8"/>
  <c r="FGM1365" i="8" s="1"/>
  <c r="FGM1357" i="8"/>
  <c r="FHS1359" i="8"/>
  <c r="FHS1365" i="8" s="1"/>
  <c r="FHS1357" i="8"/>
  <c r="FKE1359" i="8"/>
  <c r="FKE1365" i="8" s="1"/>
  <c r="FKE1357" i="8"/>
  <c r="K1359" i="8"/>
  <c r="K1365" i="8" s="1"/>
  <c r="K1357" i="8"/>
  <c r="AQ1359" i="8"/>
  <c r="AQ1365" i="8" s="1"/>
  <c r="AQ1357" i="8"/>
  <c r="BW1359" i="8"/>
  <c r="BW1365" i="8" s="1"/>
  <c r="BW1357" i="8"/>
  <c r="DC1359" i="8"/>
  <c r="DC1365" i="8" s="1"/>
  <c r="DC1357" i="8"/>
  <c r="EI1359" i="8"/>
  <c r="EI1365" i="8" s="1"/>
  <c r="EI1357" i="8"/>
  <c r="FO1359" i="8"/>
  <c r="FO1365" i="8" s="1"/>
  <c r="FO1357" i="8"/>
  <c r="GU1359" i="8"/>
  <c r="GU1365" i="8" s="1"/>
  <c r="GU1357" i="8"/>
  <c r="IA1359" i="8"/>
  <c r="IA1365" i="8" s="1"/>
  <c r="IA1357" i="8"/>
  <c r="JG1359" i="8"/>
  <c r="JG1365" i="8" s="1"/>
  <c r="JG1357" i="8"/>
  <c r="KM1359" i="8"/>
  <c r="KM1365" i="8" s="1"/>
  <c r="KM1357" i="8"/>
  <c r="LS1359" i="8"/>
  <c r="LS1365" i="8" s="1"/>
  <c r="LS1357" i="8"/>
  <c r="MY1359" i="8"/>
  <c r="MY1365" i="8" s="1"/>
  <c r="MY1357" i="8"/>
  <c r="OE1359" i="8"/>
  <c r="OE1365" i="8" s="1"/>
  <c r="OE1357" i="8"/>
  <c r="PK1359" i="8"/>
  <c r="PK1365" i="8" s="1"/>
  <c r="PK1357" i="8"/>
  <c r="QQ1359" i="8"/>
  <c r="QQ1365" i="8" s="1"/>
  <c r="QQ1357" i="8"/>
  <c r="RW1359" i="8"/>
  <c r="RW1365" i="8" s="1"/>
  <c r="RW1357" i="8"/>
  <c r="TC1359" i="8"/>
  <c r="TC1365" i="8" s="1"/>
  <c r="TC1357" i="8"/>
  <c r="UI1359" i="8"/>
  <c r="UI1365" i="8" s="1"/>
  <c r="UI1357" i="8"/>
  <c r="VO1359" i="8"/>
  <c r="VO1365" i="8" s="1"/>
  <c r="VO1357" i="8"/>
  <c r="WU1359" i="8"/>
  <c r="WU1365" i="8" s="1"/>
  <c r="WU1357" i="8"/>
  <c r="YA1359" i="8"/>
  <c r="YA1365" i="8" s="1"/>
  <c r="YA1357" i="8"/>
  <c r="ZG1359" i="8"/>
  <c r="ZG1365" i="8" s="1"/>
  <c r="ZG1357" i="8"/>
  <c r="AAM1359" i="8"/>
  <c r="AAM1365" i="8" s="1"/>
  <c r="AAM1357" i="8"/>
  <c r="ABS1359" i="8"/>
  <c r="ABS1365" i="8" s="1"/>
  <c r="ABS1357" i="8"/>
  <c r="ACY1359" i="8"/>
  <c r="ACY1365" i="8" s="1"/>
  <c r="ACY1357" i="8"/>
  <c r="AEE1359" i="8"/>
  <c r="AEE1365" i="8" s="1"/>
  <c r="AEE1357" i="8"/>
  <c r="AFK1359" i="8"/>
  <c r="AFK1365" i="8" s="1"/>
  <c r="AFK1357" i="8"/>
  <c r="AGQ1359" i="8"/>
  <c r="AGQ1365" i="8" s="1"/>
  <c r="AGQ1357" i="8"/>
  <c r="AHW1359" i="8"/>
  <c r="AHW1365" i="8" s="1"/>
  <c r="AHW1357" i="8"/>
  <c r="AJC1359" i="8"/>
  <c r="AJC1365" i="8" s="1"/>
  <c r="AJC1357" i="8"/>
  <c r="AKI1359" i="8"/>
  <c r="AKI1365" i="8" s="1"/>
  <c r="AKI1357" i="8"/>
  <c r="ALO1359" i="8"/>
  <c r="ALO1365" i="8" s="1"/>
  <c r="ALO1357" i="8"/>
  <c r="AMU1359" i="8"/>
  <c r="AMU1365" i="8" s="1"/>
  <c r="AMU1357" i="8"/>
  <c r="AOA1359" i="8"/>
  <c r="AOA1365" i="8" s="1"/>
  <c r="AOA1357" i="8"/>
  <c r="APG1359" i="8"/>
  <c r="APG1365" i="8" s="1"/>
  <c r="APG1357" i="8"/>
  <c r="AQM1359" i="8"/>
  <c r="AQM1365" i="8" s="1"/>
  <c r="AQM1357" i="8"/>
  <c r="ARS1359" i="8"/>
  <c r="ARS1365" i="8" s="1"/>
  <c r="ARS1357" i="8"/>
  <c r="ASY1359" i="8"/>
  <c r="ASY1365" i="8" s="1"/>
  <c r="ASY1357" i="8"/>
  <c r="AUE1359" i="8"/>
  <c r="AUE1365" i="8" s="1"/>
  <c r="AUE1357" i="8"/>
  <c r="AVK1359" i="8"/>
  <c r="AVK1365" i="8" s="1"/>
  <c r="AVK1357" i="8"/>
  <c r="AWQ1359" i="8"/>
  <c r="AWQ1365" i="8" s="1"/>
  <c r="AWQ1357" i="8"/>
  <c r="AXW1359" i="8"/>
  <c r="AXW1365" i="8" s="1"/>
  <c r="AXW1357" i="8"/>
  <c r="AZC1359" i="8"/>
  <c r="AZC1365" i="8" s="1"/>
  <c r="AZC1357" i="8"/>
  <c r="BAI1359" i="8"/>
  <c r="BAI1365" i="8" s="1"/>
  <c r="BAI1357" i="8"/>
  <c r="BBO1359" i="8"/>
  <c r="BBO1365" i="8" s="1"/>
  <c r="BBO1357" i="8"/>
  <c r="BCU1359" i="8"/>
  <c r="BCU1365" i="8" s="1"/>
  <c r="BCU1357" i="8"/>
  <c r="BEA1359" i="8"/>
  <c r="BEA1365" i="8" s="1"/>
  <c r="BEA1357" i="8"/>
  <c r="BFG1359" i="8"/>
  <c r="BFG1365" i="8" s="1"/>
  <c r="BFG1357" i="8"/>
  <c r="BGM1359" i="8"/>
  <c r="BGM1365" i="8" s="1"/>
  <c r="BGM1357" i="8"/>
  <c r="BHS1359" i="8"/>
  <c r="BHS1365" i="8" s="1"/>
  <c r="BHS1357" i="8"/>
  <c r="BIY1359" i="8"/>
  <c r="BIY1365" i="8" s="1"/>
  <c r="BIY1357" i="8"/>
  <c r="BKE1359" i="8"/>
  <c r="BKE1365" i="8" s="1"/>
  <c r="BKE1357" i="8"/>
  <c r="BLK1359" i="8"/>
  <c r="BLK1365" i="8" s="1"/>
  <c r="BLK1357" i="8"/>
  <c r="BMQ1359" i="8"/>
  <c r="BMQ1365" i="8" s="1"/>
  <c r="BMQ1357" i="8"/>
  <c r="BNW1359" i="8"/>
  <c r="BNW1365" i="8" s="1"/>
  <c r="BNW1357" i="8"/>
  <c r="BPC1359" i="8"/>
  <c r="BPC1365" i="8" s="1"/>
  <c r="BPC1357" i="8"/>
  <c r="BQI1359" i="8"/>
  <c r="BQI1365" i="8" s="1"/>
  <c r="BQI1357" i="8"/>
  <c r="BRO1359" i="8"/>
  <c r="BRO1365" i="8" s="1"/>
  <c r="BRO1357" i="8"/>
  <c r="BSU1359" i="8"/>
  <c r="BSU1365" i="8" s="1"/>
  <c r="BSU1357" i="8"/>
  <c r="BUA1359" i="8"/>
  <c r="BUA1365" i="8" s="1"/>
  <c r="BUA1357" i="8"/>
  <c r="BVG1359" i="8"/>
  <c r="BVG1365" i="8" s="1"/>
  <c r="BVG1357" i="8"/>
  <c r="BWM1359" i="8"/>
  <c r="BWM1365" i="8" s="1"/>
  <c r="BWM1357" i="8"/>
  <c r="BXS1359" i="8"/>
  <c r="BXS1365" i="8" s="1"/>
  <c r="BXS1357" i="8"/>
  <c r="BYY1359" i="8"/>
  <c r="BYY1365" i="8" s="1"/>
  <c r="BYY1357" i="8"/>
  <c r="CAE1359" i="8"/>
  <c r="CAE1365" i="8" s="1"/>
  <c r="CAE1357" i="8"/>
  <c r="CBK1359" i="8"/>
  <c r="CBK1365" i="8" s="1"/>
  <c r="CBK1357" i="8"/>
  <c r="CCQ1359" i="8"/>
  <c r="CCQ1365" i="8" s="1"/>
  <c r="CCQ1357" i="8"/>
  <c r="CDW1359" i="8"/>
  <c r="CDW1365" i="8" s="1"/>
  <c r="CDW1357" i="8"/>
  <c r="CFC1359" i="8"/>
  <c r="CFC1365" i="8" s="1"/>
  <c r="CFC1357" i="8"/>
  <c r="CGI1359" i="8"/>
  <c r="CGI1365" i="8" s="1"/>
  <c r="CGI1357" i="8"/>
  <c r="CHO1359" i="8"/>
  <c r="CHO1365" i="8" s="1"/>
  <c r="CHO1357" i="8"/>
  <c r="CIU1359" i="8"/>
  <c r="CIU1365" i="8" s="1"/>
  <c r="CIU1357" i="8"/>
  <c r="CKA1359" i="8"/>
  <c r="CKA1365" i="8" s="1"/>
  <c r="CKA1357" i="8"/>
  <c r="CLG1359" i="8"/>
  <c r="CLG1365" i="8" s="1"/>
  <c r="CLG1357" i="8"/>
  <c r="CMM1359" i="8"/>
  <c r="CMM1365" i="8" s="1"/>
  <c r="CMM1357" i="8"/>
  <c r="CNS1359" i="8"/>
  <c r="CNS1365" i="8" s="1"/>
  <c r="CNS1357" i="8"/>
  <c r="COY1359" i="8"/>
  <c r="COY1365" i="8" s="1"/>
  <c r="COY1357" i="8"/>
  <c r="CQE1359" i="8"/>
  <c r="CQE1365" i="8" s="1"/>
  <c r="CQE1357" i="8"/>
  <c r="CRK1359" i="8"/>
  <c r="CRK1365" i="8" s="1"/>
  <c r="CRK1357" i="8"/>
  <c r="CSQ1359" i="8"/>
  <c r="CSQ1365" i="8" s="1"/>
  <c r="CSQ1357" i="8"/>
  <c r="CTW1359" i="8"/>
  <c r="CTW1365" i="8" s="1"/>
  <c r="CTW1357" i="8"/>
  <c r="CVC1359" i="8"/>
  <c r="CVC1365" i="8" s="1"/>
  <c r="CVC1357" i="8"/>
  <c r="CWI1359" i="8"/>
  <c r="CWI1365" i="8" s="1"/>
  <c r="CWI1357" i="8"/>
  <c r="CXO1359" i="8"/>
  <c r="CXO1365" i="8" s="1"/>
  <c r="CXO1357" i="8"/>
  <c r="CYU1359" i="8"/>
  <c r="CYU1365" i="8" s="1"/>
  <c r="CYU1357" i="8"/>
  <c r="DAA1359" i="8"/>
  <c r="DAA1365" i="8" s="1"/>
  <c r="DAA1357" i="8"/>
  <c r="DBG1359" i="8"/>
  <c r="DBG1365" i="8" s="1"/>
  <c r="DBG1357" i="8"/>
  <c r="DCM1359" i="8"/>
  <c r="DCM1365" i="8" s="1"/>
  <c r="DCM1357" i="8"/>
  <c r="DDS1359" i="8"/>
  <c r="DDS1365" i="8" s="1"/>
  <c r="DDS1357" i="8"/>
  <c r="DEY1359" i="8"/>
  <c r="DEY1365" i="8" s="1"/>
  <c r="DEY1357" i="8"/>
  <c r="DGE1359" i="8"/>
  <c r="DGE1365" i="8" s="1"/>
  <c r="DGE1357" i="8"/>
  <c r="DHK1359" i="8"/>
  <c r="DHK1365" i="8" s="1"/>
  <c r="DHK1357" i="8"/>
  <c r="DIQ1359" i="8"/>
  <c r="DIQ1365" i="8" s="1"/>
  <c r="DIQ1357" i="8"/>
  <c r="DJW1359" i="8"/>
  <c r="DJW1365" i="8" s="1"/>
  <c r="DJW1357" i="8"/>
  <c r="DLC1359" i="8"/>
  <c r="DLC1365" i="8" s="1"/>
  <c r="DLC1357" i="8"/>
  <c r="DMI1359" i="8"/>
  <c r="DMI1365" i="8" s="1"/>
  <c r="DMI1357" i="8"/>
  <c r="DNO1359" i="8"/>
  <c r="DNO1365" i="8" s="1"/>
  <c r="DNO1357" i="8"/>
  <c r="DOU1359" i="8"/>
  <c r="DOU1365" i="8" s="1"/>
  <c r="DOU1357" i="8"/>
  <c r="DQA1359" i="8"/>
  <c r="DQA1365" i="8" s="1"/>
  <c r="DQA1357" i="8"/>
  <c r="DRG1359" i="8"/>
  <c r="DRG1365" i="8" s="1"/>
  <c r="DRG1357" i="8"/>
  <c r="DSM1359" i="8"/>
  <c r="DSM1365" i="8" s="1"/>
  <c r="DSM1357" i="8"/>
  <c r="DTS1359" i="8"/>
  <c r="DTS1365" i="8" s="1"/>
  <c r="DTS1357" i="8"/>
  <c r="DUY1359" i="8"/>
  <c r="DUY1365" i="8" s="1"/>
  <c r="DUY1357" i="8"/>
  <c r="DWE1359" i="8"/>
  <c r="DWE1365" i="8" s="1"/>
  <c r="DWE1357" i="8"/>
  <c r="DXK1359" i="8"/>
  <c r="DXK1365" i="8" s="1"/>
  <c r="DXK1357" i="8"/>
  <c r="DYQ1359" i="8"/>
  <c r="DYQ1365" i="8" s="1"/>
  <c r="DYQ1357" i="8"/>
  <c r="DZW1359" i="8"/>
  <c r="DZW1365" i="8" s="1"/>
  <c r="DZW1357" i="8"/>
  <c r="EBC1359" i="8"/>
  <c r="EBC1365" i="8" s="1"/>
  <c r="EBC1357" i="8"/>
  <c r="ECI1359" i="8"/>
  <c r="ECI1365" i="8" s="1"/>
  <c r="ECI1357" i="8"/>
  <c r="EDO1359" i="8"/>
  <c r="EDO1365" i="8" s="1"/>
  <c r="EDO1357" i="8"/>
  <c r="EEU1359" i="8"/>
  <c r="EEU1365" i="8" s="1"/>
  <c r="EEU1357" i="8"/>
  <c r="EGA1359" i="8"/>
  <c r="EGA1365" i="8" s="1"/>
  <c r="EGA1357" i="8"/>
  <c r="EHG1359" i="8"/>
  <c r="EHG1365" i="8" s="1"/>
  <c r="EHG1357" i="8"/>
  <c r="EIM1359" i="8"/>
  <c r="EIM1365" i="8" s="1"/>
  <c r="EIM1357" i="8"/>
  <c r="EJS1359" i="8"/>
  <c r="EJS1365" i="8" s="1"/>
  <c r="EJS1357" i="8"/>
  <c r="EKY1359" i="8"/>
  <c r="EKY1365" i="8" s="1"/>
  <c r="EKY1357" i="8"/>
  <c r="EME1359" i="8"/>
  <c r="EME1365" i="8" s="1"/>
  <c r="EME1357" i="8"/>
  <c r="ENK1359" i="8"/>
  <c r="ENK1365" i="8" s="1"/>
  <c r="ENK1357" i="8"/>
  <c r="EOQ1359" i="8"/>
  <c r="EOQ1365" i="8" s="1"/>
  <c r="EOQ1357" i="8"/>
  <c r="EPW1359" i="8"/>
  <c r="EPW1365" i="8" s="1"/>
  <c r="EPW1357" i="8"/>
  <c r="ERC1359" i="8"/>
  <c r="ERC1365" i="8" s="1"/>
  <c r="ERC1357" i="8"/>
  <c r="ESI1359" i="8"/>
  <c r="ESI1365" i="8" s="1"/>
  <c r="ESI1357" i="8"/>
  <c r="ETO1359" i="8"/>
  <c r="ETO1365" i="8" s="1"/>
  <c r="ETO1357" i="8"/>
  <c r="EUU1359" i="8"/>
  <c r="EUU1365" i="8" s="1"/>
  <c r="EUU1357" i="8"/>
  <c r="EWA1359" i="8"/>
  <c r="EWA1365" i="8" s="1"/>
  <c r="EWA1357" i="8"/>
  <c r="EXG1359" i="8"/>
  <c r="EXG1365" i="8" s="1"/>
  <c r="EXG1357" i="8"/>
  <c r="EYM1359" i="8"/>
  <c r="EYM1365" i="8" s="1"/>
  <c r="EYM1357" i="8"/>
  <c r="EZS1359" i="8"/>
  <c r="EZS1365" i="8" s="1"/>
  <c r="EZS1357" i="8"/>
  <c r="FAY1359" i="8"/>
  <c r="FAY1365" i="8" s="1"/>
  <c r="FAY1357" i="8"/>
  <c r="FCE1359" i="8"/>
  <c r="FCE1365" i="8" s="1"/>
  <c r="FCE1357" i="8"/>
  <c r="FDK1359" i="8"/>
  <c r="FDK1365" i="8" s="1"/>
  <c r="FDK1357" i="8"/>
  <c r="FEQ1359" i="8"/>
  <c r="FEQ1365" i="8" s="1"/>
  <c r="FEQ1357" i="8"/>
  <c r="FFW1359" i="8"/>
  <c r="FFW1365" i="8" s="1"/>
  <c r="FFW1357" i="8"/>
  <c r="FHC1359" i="8"/>
  <c r="FHC1365" i="8" s="1"/>
  <c r="FHC1357" i="8"/>
  <c r="FII1359" i="8"/>
  <c r="FII1365" i="8" s="1"/>
  <c r="FII1357" i="8"/>
  <c r="FJO1359" i="8"/>
  <c r="FJO1365" i="8" s="1"/>
  <c r="FJO1357" i="8"/>
  <c r="FKU1359" i="8"/>
  <c r="FKU1365" i="8" s="1"/>
  <c r="FKU1357" i="8"/>
  <c r="FNW1359" i="8"/>
  <c r="FNW1365" i="8" s="1"/>
  <c r="FNW1357" i="8"/>
  <c r="FSU1359" i="8"/>
  <c r="FSU1365" i="8" s="1"/>
  <c r="FSU1357" i="8"/>
  <c r="FUA1359" i="8"/>
  <c r="FUA1365" i="8" s="1"/>
  <c r="FUA1357" i="8"/>
  <c r="FYY1359" i="8"/>
  <c r="FYY1365" i="8" s="1"/>
  <c r="FYY1357" i="8"/>
  <c r="GAE1359" i="8"/>
  <c r="GAE1365" i="8" s="1"/>
  <c r="GAE1357" i="8"/>
  <c r="GBK1359" i="8"/>
  <c r="GBK1365" i="8" s="1"/>
  <c r="GBK1357" i="8"/>
  <c r="GCQ1359" i="8"/>
  <c r="GCQ1365" i="8" s="1"/>
  <c r="GCQ1357" i="8"/>
  <c r="GDW1359" i="8"/>
  <c r="GDW1365" i="8" s="1"/>
  <c r="GDW1357" i="8"/>
  <c r="GFC1359" i="8"/>
  <c r="GFC1365" i="8" s="1"/>
  <c r="GFC1357" i="8"/>
  <c r="GGI1359" i="8"/>
  <c r="GGI1365" i="8" s="1"/>
  <c r="GGI1357" i="8"/>
  <c r="GHO1359" i="8"/>
  <c r="GHO1365" i="8" s="1"/>
  <c r="GHO1357" i="8"/>
  <c r="GIU1359" i="8"/>
  <c r="GIU1365" i="8" s="1"/>
  <c r="GIU1357" i="8"/>
  <c r="GKA1359" i="8"/>
  <c r="GKA1365" i="8" s="1"/>
  <c r="GKA1357" i="8"/>
  <c r="GMM1359" i="8"/>
  <c r="GMM1365" i="8" s="1"/>
  <c r="GMM1357" i="8"/>
  <c r="GOY1359" i="8"/>
  <c r="GOY1365" i="8" s="1"/>
  <c r="GOY1357" i="8"/>
  <c r="GTW1359" i="8"/>
  <c r="GTW1365" i="8" s="1"/>
  <c r="GTW1357" i="8"/>
  <c r="GVC1359" i="8"/>
  <c r="GVC1365" i="8" s="1"/>
  <c r="GVC1357" i="8"/>
  <c r="GXO1359" i="8"/>
  <c r="GXO1365" i="8" s="1"/>
  <c r="GXO1357" i="8"/>
  <c r="HDS1359" i="8"/>
  <c r="HDS1365" i="8" s="1"/>
  <c r="HDS1357" i="8"/>
  <c r="HGE1359" i="8"/>
  <c r="HGE1365" i="8" s="1"/>
  <c r="HGE1357" i="8"/>
  <c r="HHK1359" i="8"/>
  <c r="HHK1365" i="8" s="1"/>
  <c r="HHK1357" i="8"/>
  <c r="HMI1359" i="8"/>
  <c r="HMI1365" i="8" s="1"/>
  <c r="HMI1357" i="8"/>
  <c r="HNO1359" i="8"/>
  <c r="HNO1365" i="8" s="1"/>
  <c r="HNO1357" i="8"/>
  <c r="HOU1359" i="8"/>
  <c r="HOU1365" i="8" s="1"/>
  <c r="HOU1357" i="8"/>
  <c r="HQA1359" i="8"/>
  <c r="HQA1365" i="8" s="1"/>
  <c r="HQA1357" i="8"/>
  <c r="HRG1359" i="8"/>
  <c r="HRG1365" i="8" s="1"/>
  <c r="HRG1357" i="8"/>
  <c r="HTS1359" i="8"/>
  <c r="HTS1365" i="8" s="1"/>
  <c r="HTS1357" i="8"/>
  <c r="HWE1359" i="8"/>
  <c r="HWE1365" i="8" s="1"/>
  <c r="HWE1357" i="8"/>
  <c r="HXK1359" i="8"/>
  <c r="HXK1365" i="8" s="1"/>
  <c r="HXK1357" i="8"/>
  <c r="IBC1359" i="8"/>
  <c r="IBC1365" i="8" s="1"/>
  <c r="IBC1357" i="8"/>
  <c r="ICI1359" i="8"/>
  <c r="ICI1365" i="8" s="1"/>
  <c r="ICI1357" i="8"/>
  <c r="IDO1359" i="8"/>
  <c r="IDO1365" i="8" s="1"/>
  <c r="IDO1357" i="8"/>
  <c r="IEU1359" i="8"/>
  <c r="IEU1365" i="8" s="1"/>
  <c r="IEU1357" i="8"/>
  <c r="IJS1359" i="8"/>
  <c r="IJS1365" i="8" s="1"/>
  <c r="IJS1357" i="8"/>
  <c r="IKY1359" i="8"/>
  <c r="IKY1365" i="8" s="1"/>
  <c r="IKY1357" i="8"/>
  <c r="IME1359" i="8"/>
  <c r="IME1365" i="8" s="1"/>
  <c r="IME1357" i="8"/>
  <c r="ITO1359" i="8"/>
  <c r="ITO1365" i="8" s="1"/>
  <c r="ITO1357" i="8"/>
  <c r="IUU1359" i="8"/>
  <c r="IUU1365" i="8" s="1"/>
  <c r="IUU1357" i="8"/>
  <c r="IWA1359" i="8"/>
  <c r="IWA1365" i="8" s="1"/>
  <c r="IWA1357" i="8"/>
  <c r="IYM1359" i="8"/>
  <c r="IYM1365" i="8" s="1"/>
  <c r="IYM1357" i="8"/>
  <c r="JAY1359" i="8"/>
  <c r="JAY1365" i="8" s="1"/>
  <c r="JAY1357" i="8"/>
  <c r="JDK1359" i="8"/>
  <c r="JDK1365" i="8" s="1"/>
  <c r="JDK1357" i="8"/>
  <c r="JFW1359" i="8"/>
  <c r="JFW1365" i="8" s="1"/>
  <c r="JFW1357" i="8"/>
  <c r="JHC1359" i="8"/>
  <c r="JHC1365" i="8" s="1"/>
  <c r="JHC1357" i="8"/>
  <c r="JII1359" i="8"/>
  <c r="JII1365" i="8" s="1"/>
  <c r="JII1357" i="8"/>
  <c r="JNG1359" i="8"/>
  <c r="JNG1365" i="8" s="1"/>
  <c r="JNG1357" i="8"/>
  <c r="JOM1359" i="8"/>
  <c r="JOM1365" i="8" s="1"/>
  <c r="JOM1357" i="8"/>
  <c r="JPS1359" i="8"/>
  <c r="JPS1365" i="8" s="1"/>
  <c r="JPS1357" i="8"/>
  <c r="JQY1359" i="8"/>
  <c r="JQY1365" i="8" s="1"/>
  <c r="JQY1357" i="8"/>
  <c r="JTK1359" i="8"/>
  <c r="JTK1365" i="8" s="1"/>
  <c r="JTK1357" i="8"/>
  <c r="JUQ1359" i="8"/>
  <c r="JUQ1365" i="8" s="1"/>
  <c r="JUQ1357" i="8"/>
  <c r="JVW1359" i="8"/>
  <c r="JVW1365" i="8" s="1"/>
  <c r="JVW1357" i="8"/>
  <c r="JYI1359" i="8"/>
  <c r="JYI1365" i="8" s="1"/>
  <c r="JYI1357" i="8"/>
  <c r="JZO1359" i="8"/>
  <c r="JZO1365" i="8" s="1"/>
  <c r="JZO1357" i="8"/>
  <c r="KDG1359" i="8"/>
  <c r="KDG1365" i="8" s="1"/>
  <c r="KDG1357" i="8"/>
  <c r="KEM1359" i="8"/>
  <c r="KEM1365" i="8" s="1"/>
  <c r="KEM1357" i="8"/>
  <c r="KFS1359" i="8"/>
  <c r="KFS1365" i="8" s="1"/>
  <c r="KFS1357" i="8"/>
  <c r="KIE1359" i="8"/>
  <c r="KIE1365" i="8" s="1"/>
  <c r="KIE1357" i="8"/>
  <c r="KJK1359" i="8"/>
  <c r="KJK1365" i="8" s="1"/>
  <c r="KJK1357" i="8"/>
  <c r="KLW1359" i="8"/>
  <c r="KLW1365" i="8" s="1"/>
  <c r="KLW1357" i="8"/>
  <c r="KOI1359" i="8"/>
  <c r="KOI1365" i="8" s="1"/>
  <c r="KOI1357" i="8"/>
  <c r="KTG1359" i="8"/>
  <c r="KTG1365" i="8" s="1"/>
  <c r="KTG1357" i="8"/>
  <c r="KYE1359" i="8"/>
  <c r="KYE1365" i="8" s="1"/>
  <c r="KYE1357" i="8"/>
  <c r="KZK1359" i="8"/>
  <c r="KZK1365" i="8" s="1"/>
  <c r="KZK1357" i="8"/>
  <c r="LBW1359" i="8"/>
  <c r="LBW1365" i="8" s="1"/>
  <c r="LBW1357" i="8"/>
  <c r="LEI1359" i="8"/>
  <c r="LEI1365" i="8" s="1"/>
  <c r="LEI1357" i="8"/>
  <c r="LGU1359" i="8"/>
  <c r="LGU1365" i="8" s="1"/>
  <c r="LGU1357" i="8"/>
  <c r="LIA1359" i="8"/>
  <c r="LIA1365" i="8" s="1"/>
  <c r="LIA1357" i="8"/>
  <c r="LKM1359" i="8"/>
  <c r="LKM1365" i="8" s="1"/>
  <c r="LKM1357" i="8"/>
  <c r="LLS1359" i="8"/>
  <c r="LLS1365" i="8" s="1"/>
  <c r="LLS1357" i="8"/>
  <c r="LQQ1359" i="8"/>
  <c r="LQQ1365" i="8" s="1"/>
  <c r="LQQ1357" i="8"/>
  <c r="APD1359" i="8"/>
  <c r="APD1357" i="8"/>
  <c r="APF1355" i="8"/>
  <c r="APF1359" i="8" s="1"/>
  <c r="APF1365" i="8" s="1"/>
  <c r="APT1359" i="8"/>
  <c r="APT1357" i="8"/>
  <c r="APV1355" i="8"/>
  <c r="APV1359" i="8" s="1"/>
  <c r="APV1365" i="8" s="1"/>
  <c r="AQJ1359" i="8"/>
  <c r="AQJ1357" i="8"/>
  <c r="AQL1355" i="8"/>
  <c r="AQL1359" i="8" s="1"/>
  <c r="AQL1365" i="8" s="1"/>
  <c r="AQZ1359" i="8"/>
  <c r="AQZ1357" i="8"/>
  <c r="ARB1355" i="8"/>
  <c r="ARB1359" i="8" s="1"/>
  <c r="ARB1365" i="8" s="1"/>
  <c r="ARP1359" i="8"/>
  <c r="ARP1357" i="8"/>
  <c r="ARR1355" i="8"/>
  <c r="ARR1359" i="8" s="1"/>
  <c r="ARR1365" i="8" s="1"/>
  <c r="ASF1359" i="8"/>
  <c r="ASF1357" i="8"/>
  <c r="ASH1355" i="8"/>
  <c r="ASH1359" i="8" s="1"/>
  <c r="ASH1365" i="8" s="1"/>
  <c r="ASV1359" i="8"/>
  <c r="ASV1357" i="8"/>
  <c r="ASX1355" i="8"/>
  <c r="ASX1359" i="8" s="1"/>
  <c r="ASX1365" i="8" s="1"/>
  <c r="ATL1359" i="8"/>
  <c r="ATL1357" i="8"/>
  <c r="ATN1355" i="8"/>
  <c r="ATN1359" i="8" s="1"/>
  <c r="ATN1365" i="8" s="1"/>
  <c r="AUB1359" i="8"/>
  <c r="AUB1357" i="8"/>
  <c r="AUD1355" i="8"/>
  <c r="AUD1359" i="8" s="1"/>
  <c r="AUD1365" i="8" s="1"/>
  <c r="AUR1359" i="8"/>
  <c r="AUR1357" i="8"/>
  <c r="AUT1355" i="8"/>
  <c r="AUT1359" i="8" s="1"/>
  <c r="AUT1365" i="8" s="1"/>
  <c r="AVH1359" i="8"/>
  <c r="AVH1357" i="8"/>
  <c r="AVJ1355" i="8"/>
  <c r="AVJ1359" i="8" s="1"/>
  <c r="AVJ1365" i="8" s="1"/>
  <c r="AVX1359" i="8"/>
  <c r="AVX1357" i="8"/>
  <c r="AVZ1355" i="8"/>
  <c r="AVZ1359" i="8" s="1"/>
  <c r="AVZ1365" i="8" s="1"/>
  <c r="AWN1359" i="8"/>
  <c r="AWN1357" i="8"/>
  <c r="AWP1355" i="8"/>
  <c r="AWP1359" i="8" s="1"/>
  <c r="AWP1365" i="8" s="1"/>
  <c r="AXD1359" i="8"/>
  <c r="AXD1357" i="8"/>
  <c r="AXF1355" i="8"/>
  <c r="AXF1359" i="8" s="1"/>
  <c r="AXF1365" i="8" s="1"/>
  <c r="AXT1359" i="8"/>
  <c r="AXT1357" i="8"/>
  <c r="AXV1355" i="8"/>
  <c r="AXV1359" i="8" s="1"/>
  <c r="AXV1365" i="8" s="1"/>
  <c r="AYJ1359" i="8"/>
  <c r="AYJ1357" i="8"/>
  <c r="AYL1355" i="8"/>
  <c r="AYL1359" i="8" s="1"/>
  <c r="AYL1365" i="8" s="1"/>
  <c r="AYZ1359" i="8"/>
  <c r="AYZ1357" i="8"/>
  <c r="AZB1355" i="8"/>
  <c r="AZB1359" i="8" s="1"/>
  <c r="AZB1365" i="8" s="1"/>
  <c r="AZP1359" i="8"/>
  <c r="AZP1357" i="8"/>
  <c r="AZR1355" i="8"/>
  <c r="AZR1359" i="8" s="1"/>
  <c r="AZR1365" i="8" s="1"/>
  <c r="BAF1359" i="8"/>
  <c r="BAF1357" i="8"/>
  <c r="BAH1355" i="8"/>
  <c r="BAH1359" i="8" s="1"/>
  <c r="BAH1365" i="8" s="1"/>
  <c r="BAV1359" i="8"/>
  <c r="BAV1357" i="8"/>
  <c r="BAX1355" i="8"/>
  <c r="BAX1359" i="8" s="1"/>
  <c r="BAX1365" i="8" s="1"/>
  <c r="BBL1359" i="8"/>
  <c r="BBL1357" i="8"/>
  <c r="BBN1355" i="8"/>
  <c r="BBN1359" i="8" s="1"/>
  <c r="BBN1365" i="8" s="1"/>
  <c r="BCB1359" i="8"/>
  <c r="BCB1357" i="8"/>
  <c r="BCD1355" i="8"/>
  <c r="BCD1359" i="8" s="1"/>
  <c r="BCD1365" i="8" s="1"/>
  <c r="BCR1359" i="8"/>
  <c r="BCR1357" i="8"/>
  <c r="BCT1355" i="8"/>
  <c r="BCT1359" i="8" s="1"/>
  <c r="BCT1365" i="8" s="1"/>
  <c r="BDH1359" i="8"/>
  <c r="BDH1357" i="8"/>
  <c r="BDJ1355" i="8"/>
  <c r="BDJ1359" i="8" s="1"/>
  <c r="BDJ1365" i="8" s="1"/>
  <c r="BDX1359" i="8"/>
  <c r="BDX1357" i="8"/>
  <c r="BDZ1355" i="8"/>
  <c r="BDZ1359" i="8" s="1"/>
  <c r="BDZ1365" i="8" s="1"/>
  <c r="BEN1359" i="8"/>
  <c r="BEN1357" i="8"/>
  <c r="BEP1355" i="8"/>
  <c r="BEP1359" i="8" s="1"/>
  <c r="BEP1365" i="8" s="1"/>
  <c r="BFD1359" i="8"/>
  <c r="BFD1357" i="8"/>
  <c r="BFF1355" i="8"/>
  <c r="BFF1359" i="8" s="1"/>
  <c r="BFF1365" i="8" s="1"/>
  <c r="BFT1359" i="8"/>
  <c r="BFT1357" i="8"/>
  <c r="BFV1355" i="8"/>
  <c r="BFV1359" i="8" s="1"/>
  <c r="BFV1365" i="8" s="1"/>
  <c r="BGJ1359" i="8"/>
  <c r="BGJ1357" i="8"/>
  <c r="BGL1355" i="8"/>
  <c r="BGL1359" i="8" s="1"/>
  <c r="BGL1365" i="8" s="1"/>
  <c r="BGZ1359" i="8"/>
  <c r="BGZ1357" i="8"/>
  <c r="BHB1355" i="8"/>
  <c r="BHB1359" i="8" s="1"/>
  <c r="BHB1365" i="8" s="1"/>
  <c r="BHP1359" i="8"/>
  <c r="BHP1357" i="8"/>
  <c r="BHR1355" i="8"/>
  <c r="BHR1359" i="8" s="1"/>
  <c r="BHR1365" i="8" s="1"/>
  <c r="BIF1359" i="8"/>
  <c r="BIF1357" i="8"/>
  <c r="BIH1355" i="8"/>
  <c r="BIH1359" i="8" s="1"/>
  <c r="BIH1365" i="8" s="1"/>
  <c r="BIV1359" i="8"/>
  <c r="BIV1357" i="8"/>
  <c r="BIX1355" i="8"/>
  <c r="BIX1359" i="8" s="1"/>
  <c r="BIX1365" i="8" s="1"/>
  <c r="BJL1359" i="8"/>
  <c r="BJL1357" i="8"/>
  <c r="BJN1355" i="8"/>
  <c r="BJN1359" i="8" s="1"/>
  <c r="BJN1365" i="8" s="1"/>
  <c r="BKB1359" i="8"/>
  <c r="BKB1357" i="8"/>
  <c r="BKD1355" i="8"/>
  <c r="BKD1359" i="8" s="1"/>
  <c r="BKD1365" i="8" s="1"/>
  <c r="BKR1359" i="8"/>
  <c r="BKR1357" i="8"/>
  <c r="BKT1355" i="8"/>
  <c r="BKT1359" i="8" s="1"/>
  <c r="BKT1365" i="8" s="1"/>
  <c r="BLH1359" i="8"/>
  <c r="BLH1357" i="8"/>
  <c r="BLJ1355" i="8"/>
  <c r="BLJ1359" i="8" s="1"/>
  <c r="BLJ1365" i="8" s="1"/>
  <c r="BLX1359" i="8"/>
  <c r="BLX1357" i="8"/>
  <c r="BLZ1355" i="8"/>
  <c r="BLZ1359" i="8" s="1"/>
  <c r="BLZ1365" i="8" s="1"/>
  <c r="BMN1359" i="8"/>
  <c r="BMN1357" i="8"/>
  <c r="BMP1355" i="8"/>
  <c r="BMP1359" i="8" s="1"/>
  <c r="BMP1365" i="8" s="1"/>
  <c r="BND1359" i="8"/>
  <c r="BND1357" i="8"/>
  <c r="BNF1355" i="8"/>
  <c r="BNF1359" i="8" s="1"/>
  <c r="BNF1365" i="8" s="1"/>
  <c r="BNT1359" i="8"/>
  <c r="BNT1357" i="8"/>
  <c r="BNV1355" i="8"/>
  <c r="BNV1359" i="8" s="1"/>
  <c r="BNV1365" i="8" s="1"/>
  <c r="BOJ1359" i="8"/>
  <c r="BOJ1357" i="8"/>
  <c r="BOL1355" i="8"/>
  <c r="BOL1359" i="8" s="1"/>
  <c r="BOL1365" i="8" s="1"/>
  <c r="BOZ1359" i="8"/>
  <c r="BOZ1357" i="8"/>
  <c r="BPB1355" i="8"/>
  <c r="BPB1359" i="8" s="1"/>
  <c r="BPB1365" i="8" s="1"/>
  <c r="BPP1359" i="8"/>
  <c r="BPP1357" i="8"/>
  <c r="BPR1355" i="8"/>
  <c r="BPR1359" i="8" s="1"/>
  <c r="BPR1365" i="8" s="1"/>
  <c r="BQF1359" i="8"/>
  <c r="BQF1357" i="8"/>
  <c r="BQH1355" i="8"/>
  <c r="BQH1359" i="8" s="1"/>
  <c r="BQH1365" i="8" s="1"/>
  <c r="BQV1359" i="8"/>
  <c r="BQV1357" i="8"/>
  <c r="BQX1355" i="8"/>
  <c r="BQX1359" i="8" s="1"/>
  <c r="BQX1365" i="8" s="1"/>
  <c r="BRL1359" i="8"/>
  <c r="BRL1357" i="8"/>
  <c r="BRN1355" i="8"/>
  <c r="BRN1359" i="8" s="1"/>
  <c r="BRN1365" i="8" s="1"/>
  <c r="BSB1359" i="8"/>
  <c r="BSB1357" i="8"/>
  <c r="BSD1355" i="8"/>
  <c r="BSD1359" i="8" s="1"/>
  <c r="BSD1365" i="8" s="1"/>
  <c r="BSR1359" i="8"/>
  <c r="BSR1357" i="8"/>
  <c r="BST1355" i="8"/>
  <c r="BST1359" i="8" s="1"/>
  <c r="BST1365" i="8" s="1"/>
  <c r="BTH1359" i="8"/>
  <c r="BTH1357" i="8"/>
  <c r="BTJ1355" i="8"/>
  <c r="BTJ1359" i="8" s="1"/>
  <c r="BTJ1365" i="8" s="1"/>
  <c r="BTX1359" i="8"/>
  <c r="BTX1357" i="8"/>
  <c r="BTZ1355" i="8"/>
  <c r="BTZ1359" i="8" s="1"/>
  <c r="BTZ1365" i="8" s="1"/>
  <c r="BUN1359" i="8"/>
  <c r="BUN1357" i="8"/>
  <c r="BUP1355" i="8"/>
  <c r="BUP1359" i="8" s="1"/>
  <c r="BUP1365" i="8" s="1"/>
  <c r="BVD1359" i="8"/>
  <c r="BVD1357" i="8"/>
  <c r="BVF1355" i="8"/>
  <c r="BVF1359" i="8" s="1"/>
  <c r="BVF1365" i="8" s="1"/>
  <c r="BVT1359" i="8"/>
  <c r="BVT1357" i="8"/>
  <c r="BVV1355" i="8"/>
  <c r="BVV1359" i="8" s="1"/>
  <c r="BVV1365" i="8" s="1"/>
  <c r="BWJ1359" i="8"/>
  <c r="BWJ1357" i="8"/>
  <c r="BWL1355" i="8"/>
  <c r="BWL1359" i="8" s="1"/>
  <c r="BWL1365" i="8" s="1"/>
  <c r="BWZ1359" i="8"/>
  <c r="BWZ1357" i="8"/>
  <c r="BXB1355" i="8"/>
  <c r="BXB1359" i="8" s="1"/>
  <c r="BXB1365" i="8" s="1"/>
  <c r="BXP1359" i="8"/>
  <c r="BXP1357" i="8"/>
  <c r="BXR1355" i="8"/>
  <c r="BXR1359" i="8" s="1"/>
  <c r="BXR1365" i="8" s="1"/>
  <c r="BYF1359" i="8"/>
  <c r="BYF1357" i="8"/>
  <c r="BYH1355" i="8"/>
  <c r="BYH1359" i="8" s="1"/>
  <c r="BYH1365" i="8" s="1"/>
  <c r="BYV1359" i="8"/>
  <c r="BYV1357" i="8"/>
  <c r="BYX1355" i="8"/>
  <c r="BYX1359" i="8" s="1"/>
  <c r="BYX1365" i="8" s="1"/>
  <c r="BZL1359" i="8"/>
  <c r="BZL1357" i="8"/>
  <c r="BZN1355" i="8"/>
  <c r="BZN1359" i="8" s="1"/>
  <c r="BZN1365" i="8" s="1"/>
  <c r="CAB1359" i="8"/>
  <c r="CAB1357" i="8"/>
  <c r="CAD1355" i="8"/>
  <c r="CAD1359" i="8" s="1"/>
  <c r="CAD1365" i="8" s="1"/>
  <c r="CAR1359" i="8"/>
  <c r="CAR1357" i="8"/>
  <c r="CAT1355" i="8"/>
  <c r="CAT1359" i="8" s="1"/>
  <c r="CAT1365" i="8" s="1"/>
  <c r="CBH1359" i="8"/>
  <c r="CBH1357" i="8"/>
  <c r="CBJ1355" i="8"/>
  <c r="CBJ1359" i="8" s="1"/>
  <c r="CBJ1365" i="8" s="1"/>
  <c r="CBX1359" i="8"/>
  <c r="CBX1357" i="8"/>
  <c r="CBZ1355" i="8"/>
  <c r="CBZ1359" i="8" s="1"/>
  <c r="CBZ1365" i="8" s="1"/>
  <c r="CCN1359" i="8"/>
  <c r="CCN1357" i="8"/>
  <c r="CCP1355" i="8"/>
  <c r="CCP1359" i="8" s="1"/>
  <c r="CCP1365" i="8" s="1"/>
  <c r="CDD1359" i="8"/>
  <c r="CDD1357" i="8"/>
  <c r="CDF1355" i="8"/>
  <c r="CDF1359" i="8" s="1"/>
  <c r="CDF1365" i="8" s="1"/>
  <c r="CDT1359" i="8"/>
  <c r="CDT1357" i="8"/>
  <c r="CDV1355" i="8"/>
  <c r="CDV1359" i="8" s="1"/>
  <c r="CDV1365" i="8" s="1"/>
  <c r="CEJ1359" i="8"/>
  <c r="CEJ1357" i="8"/>
  <c r="CEL1355" i="8"/>
  <c r="CEL1359" i="8" s="1"/>
  <c r="CEL1365" i="8" s="1"/>
  <c r="CEZ1359" i="8"/>
  <c r="CEZ1357" i="8"/>
  <c r="CFB1355" i="8"/>
  <c r="CFB1359" i="8" s="1"/>
  <c r="CFB1365" i="8" s="1"/>
  <c r="CFP1359" i="8"/>
  <c r="CFP1357" i="8"/>
  <c r="CFR1355" i="8"/>
  <c r="CFR1359" i="8" s="1"/>
  <c r="CFR1365" i="8" s="1"/>
  <c r="CGF1359" i="8"/>
  <c r="CGF1357" i="8"/>
  <c r="CGH1355" i="8"/>
  <c r="CGH1359" i="8" s="1"/>
  <c r="CGH1365" i="8" s="1"/>
  <c r="CGV1359" i="8"/>
  <c r="CGV1357" i="8"/>
  <c r="CGX1355" i="8"/>
  <c r="CGX1359" i="8" s="1"/>
  <c r="CGX1365" i="8" s="1"/>
  <c r="CHL1359" i="8"/>
  <c r="CHL1357" i="8"/>
  <c r="CHN1355" i="8"/>
  <c r="CHN1359" i="8" s="1"/>
  <c r="CHN1365" i="8" s="1"/>
  <c r="CIB1359" i="8"/>
  <c r="CIB1357" i="8"/>
  <c r="CID1355" i="8"/>
  <c r="CID1359" i="8" s="1"/>
  <c r="CID1365" i="8" s="1"/>
  <c r="CIR1359" i="8"/>
  <c r="CIR1357" i="8"/>
  <c r="CIT1355" i="8"/>
  <c r="CIT1359" i="8" s="1"/>
  <c r="CIT1365" i="8" s="1"/>
  <c r="CJH1359" i="8"/>
  <c r="CJH1357" i="8"/>
  <c r="CJJ1355" i="8"/>
  <c r="CJJ1359" i="8" s="1"/>
  <c r="CJJ1365" i="8" s="1"/>
  <c r="CJX1359" i="8"/>
  <c r="CJX1357" i="8"/>
  <c r="CJZ1355" i="8"/>
  <c r="CJZ1359" i="8" s="1"/>
  <c r="CJZ1365" i="8" s="1"/>
  <c r="CKN1359" i="8"/>
  <c r="CKN1357" i="8"/>
  <c r="CKP1355" i="8"/>
  <c r="CKP1359" i="8" s="1"/>
  <c r="CKP1365" i="8" s="1"/>
  <c r="CLD1359" i="8"/>
  <c r="CLD1357" i="8"/>
  <c r="CLF1355" i="8"/>
  <c r="CLF1359" i="8" s="1"/>
  <c r="CLF1365" i="8" s="1"/>
  <c r="CLT1359" i="8"/>
  <c r="CLT1357" i="8"/>
  <c r="CLV1355" i="8"/>
  <c r="CLV1359" i="8" s="1"/>
  <c r="CLV1365" i="8" s="1"/>
  <c r="CMJ1359" i="8"/>
  <c r="CMJ1357" i="8"/>
  <c r="CML1355" i="8"/>
  <c r="CML1359" i="8" s="1"/>
  <c r="CML1365" i="8" s="1"/>
  <c r="CMZ1359" i="8"/>
  <c r="CMZ1357" i="8"/>
  <c r="CNB1355" i="8"/>
  <c r="CNB1359" i="8" s="1"/>
  <c r="CNB1365" i="8" s="1"/>
  <c r="CNP1359" i="8"/>
  <c r="CNP1357" i="8"/>
  <c r="CNR1355" i="8"/>
  <c r="CNR1359" i="8" s="1"/>
  <c r="CNR1365" i="8" s="1"/>
  <c r="COF1359" i="8"/>
  <c r="COF1357" i="8"/>
  <c r="COH1355" i="8"/>
  <c r="COH1359" i="8" s="1"/>
  <c r="COH1365" i="8" s="1"/>
  <c r="COV1359" i="8"/>
  <c r="COV1357" i="8"/>
  <c r="COX1355" i="8"/>
  <c r="COX1359" i="8" s="1"/>
  <c r="COX1365" i="8" s="1"/>
  <c r="CPL1359" i="8"/>
  <c r="CPL1357" i="8"/>
  <c r="CPN1355" i="8"/>
  <c r="CPN1359" i="8" s="1"/>
  <c r="CPN1365" i="8" s="1"/>
  <c r="CQB1359" i="8"/>
  <c r="CQB1357" i="8"/>
  <c r="CQD1355" i="8"/>
  <c r="CQD1359" i="8" s="1"/>
  <c r="CQD1365" i="8" s="1"/>
  <c r="CQR1359" i="8"/>
  <c r="CQR1357" i="8"/>
  <c r="CQT1355" i="8"/>
  <c r="CQT1359" i="8" s="1"/>
  <c r="CQT1365" i="8" s="1"/>
  <c r="CRH1359" i="8"/>
  <c r="CRH1357" i="8"/>
  <c r="CRJ1355" i="8"/>
  <c r="CRJ1359" i="8" s="1"/>
  <c r="CRJ1365" i="8" s="1"/>
  <c r="CRX1359" i="8"/>
  <c r="CRX1357" i="8"/>
  <c r="CRZ1355" i="8"/>
  <c r="CRZ1359" i="8" s="1"/>
  <c r="CRZ1365" i="8" s="1"/>
  <c r="CSN1359" i="8"/>
  <c r="CSN1357" i="8"/>
  <c r="CSP1355" i="8"/>
  <c r="CSP1359" i="8" s="1"/>
  <c r="CSP1365" i="8" s="1"/>
  <c r="CTD1359" i="8"/>
  <c r="CTD1357" i="8"/>
  <c r="CTF1355" i="8"/>
  <c r="CTF1359" i="8" s="1"/>
  <c r="CTF1365" i="8" s="1"/>
  <c r="CTT1359" i="8"/>
  <c r="CTT1357" i="8"/>
  <c r="CTV1355" i="8"/>
  <c r="CTV1359" i="8" s="1"/>
  <c r="CTV1365" i="8" s="1"/>
  <c r="CUJ1359" i="8"/>
  <c r="CUJ1357" i="8"/>
  <c r="CUL1355" i="8"/>
  <c r="CUL1359" i="8" s="1"/>
  <c r="CUL1365" i="8" s="1"/>
  <c r="CUZ1359" i="8"/>
  <c r="CUZ1357" i="8"/>
  <c r="CVB1355" i="8"/>
  <c r="CVB1359" i="8" s="1"/>
  <c r="CVB1365" i="8" s="1"/>
  <c r="CVP1359" i="8"/>
  <c r="CVP1357" i="8"/>
  <c r="CVR1355" i="8"/>
  <c r="CVR1359" i="8" s="1"/>
  <c r="CVR1365" i="8" s="1"/>
  <c r="CWF1359" i="8"/>
  <c r="CWF1357" i="8"/>
  <c r="CWH1355" i="8"/>
  <c r="CWH1359" i="8" s="1"/>
  <c r="CWH1365" i="8" s="1"/>
  <c r="CWV1359" i="8"/>
  <c r="CWV1357" i="8"/>
  <c r="CWX1355" i="8"/>
  <c r="CWX1359" i="8" s="1"/>
  <c r="CWX1365" i="8" s="1"/>
  <c r="CXL1359" i="8"/>
  <c r="CXL1357" i="8"/>
  <c r="CXN1355" i="8"/>
  <c r="CXN1359" i="8" s="1"/>
  <c r="CXN1365" i="8" s="1"/>
  <c r="CYB1359" i="8"/>
  <c r="CYB1357" i="8"/>
  <c r="CYJ1355" i="8"/>
  <c r="CYJ1359" i="8" s="1"/>
  <c r="CYJ1365" i="8" s="1"/>
  <c r="CYS1359" i="8"/>
  <c r="CYS1357" i="8"/>
  <c r="CYT1355" i="8"/>
  <c r="CYT1359" i="8" s="1"/>
  <c r="CYT1365" i="8" s="1"/>
  <c r="CZH1365" i="8"/>
  <c r="CZH1362" i="8"/>
  <c r="CZY1359" i="8"/>
  <c r="CZY1357" i="8"/>
  <c r="CZZ1355" i="8"/>
  <c r="CZZ1359" i="8" s="1"/>
  <c r="CZZ1365" i="8" s="1"/>
  <c r="DAN1365" i="8"/>
  <c r="DAN1362" i="8"/>
  <c r="DBE1359" i="8"/>
  <c r="DBE1357" i="8"/>
  <c r="DBF1355" i="8"/>
  <c r="DBF1359" i="8" s="1"/>
  <c r="DBF1365" i="8" s="1"/>
  <c r="DBT1365" i="8"/>
  <c r="DBT1362" i="8"/>
  <c r="DCK1359" i="8"/>
  <c r="DCK1357" i="8"/>
  <c r="DCL1355" i="8"/>
  <c r="DCL1359" i="8" s="1"/>
  <c r="DCL1365" i="8" s="1"/>
  <c r="DCZ1365" i="8"/>
  <c r="DCZ1362" i="8"/>
  <c r="DDQ1359" i="8"/>
  <c r="DDQ1357" i="8"/>
  <c r="DDR1355" i="8"/>
  <c r="DDR1359" i="8" s="1"/>
  <c r="DDR1365" i="8" s="1"/>
  <c r="DEF1365" i="8"/>
  <c r="DEF1362" i="8"/>
  <c r="DEW1359" i="8"/>
  <c r="DEW1357" i="8"/>
  <c r="DEX1355" i="8"/>
  <c r="DEX1359" i="8" s="1"/>
  <c r="DEX1365" i="8" s="1"/>
  <c r="DFL1365" i="8"/>
  <c r="DFL1362" i="8"/>
  <c r="DGC1359" i="8"/>
  <c r="DGC1357" i="8"/>
  <c r="DGD1355" i="8"/>
  <c r="DGD1359" i="8" s="1"/>
  <c r="DGD1365" i="8" s="1"/>
  <c r="DGR1362" i="8"/>
  <c r="DHI1359" i="8"/>
  <c r="DHI1357" i="8"/>
  <c r="DHJ1355" i="8"/>
  <c r="DHJ1359" i="8" s="1"/>
  <c r="DHJ1365" i="8" s="1"/>
  <c r="DHX1365" i="8"/>
  <c r="DIO1359" i="8"/>
  <c r="DIO1357" i="8"/>
  <c r="DIP1355" i="8"/>
  <c r="DIP1359" i="8" s="1"/>
  <c r="DIP1365" i="8" s="1"/>
  <c r="DJD1362" i="8"/>
  <c r="DJU1359" i="8"/>
  <c r="DJU1357" i="8"/>
  <c r="DJV1355" i="8"/>
  <c r="DJV1359" i="8" s="1"/>
  <c r="DJV1365" i="8" s="1"/>
  <c r="DKJ1365" i="8"/>
  <c r="DLA1359" i="8"/>
  <c r="DLA1357" i="8"/>
  <c r="DLB1355" i="8"/>
  <c r="DLB1359" i="8" s="1"/>
  <c r="DLB1365" i="8" s="1"/>
  <c r="DLP1362" i="8"/>
  <c r="DMG1359" i="8"/>
  <c r="DMG1357" i="8"/>
  <c r="DMH1355" i="8"/>
  <c r="DMH1359" i="8" s="1"/>
  <c r="DMH1365" i="8" s="1"/>
  <c r="DMV1365" i="8"/>
  <c r="DNM1359" i="8"/>
  <c r="DNM1357" i="8"/>
  <c r="DNN1355" i="8"/>
  <c r="DNN1359" i="8" s="1"/>
  <c r="DNN1365" i="8" s="1"/>
  <c r="DOB1362" i="8"/>
  <c r="DOS1359" i="8"/>
  <c r="DOS1357" i="8"/>
  <c r="DOT1355" i="8"/>
  <c r="DOT1359" i="8" s="1"/>
  <c r="DOT1365" i="8" s="1"/>
  <c r="DPH1365" i="8"/>
  <c r="DPY1359" i="8"/>
  <c r="DPY1357" i="8"/>
  <c r="DPZ1355" i="8"/>
  <c r="DPZ1359" i="8" s="1"/>
  <c r="DPZ1365" i="8" s="1"/>
  <c r="DQN1362" i="8"/>
  <c r="DRE1359" i="8"/>
  <c r="DRE1357" i="8"/>
  <c r="DRF1355" i="8"/>
  <c r="DRF1359" i="8" s="1"/>
  <c r="DRF1365" i="8" s="1"/>
  <c r="DRT1365" i="8"/>
  <c r="DSK1359" i="8"/>
  <c r="DSK1357" i="8"/>
  <c r="DSL1355" i="8"/>
  <c r="DSL1359" i="8" s="1"/>
  <c r="DSL1365" i="8" s="1"/>
  <c r="DSZ1362" i="8"/>
  <c r="DTQ1359" i="8"/>
  <c r="DTQ1357" i="8"/>
  <c r="DTR1355" i="8"/>
  <c r="DTR1359" i="8" s="1"/>
  <c r="DTR1365" i="8" s="1"/>
  <c r="DUF1365" i="8"/>
  <c r="DUW1359" i="8"/>
  <c r="DUW1357" i="8"/>
  <c r="DUX1355" i="8"/>
  <c r="DUX1359" i="8" s="1"/>
  <c r="DUX1365" i="8" s="1"/>
  <c r="DVL1362" i="8"/>
  <c r="DWC1359" i="8"/>
  <c r="DWC1357" i="8"/>
  <c r="DWD1355" i="8"/>
  <c r="DWD1359" i="8" s="1"/>
  <c r="DWD1365" i="8" s="1"/>
  <c r="DWR1365" i="8"/>
  <c r="DXI1359" i="8"/>
  <c r="DXI1357" i="8"/>
  <c r="DXJ1355" i="8"/>
  <c r="DXJ1359" i="8" s="1"/>
  <c r="DXJ1365" i="8" s="1"/>
  <c r="DXX1362" i="8"/>
  <c r="DYO1359" i="8"/>
  <c r="DYO1357" i="8"/>
  <c r="DYP1355" i="8"/>
  <c r="DYP1359" i="8" s="1"/>
  <c r="DYP1365" i="8" s="1"/>
  <c r="DZD1365" i="8"/>
  <c r="DZD1362" i="8"/>
  <c r="DZU1359" i="8"/>
  <c r="DZU1357" i="8"/>
  <c r="DZV1355" i="8"/>
  <c r="DZV1359" i="8" s="1"/>
  <c r="DZV1365" i="8" s="1"/>
  <c r="EAJ1365" i="8"/>
  <c r="EAJ1362" i="8"/>
  <c r="EBA1359" i="8"/>
  <c r="EBA1357" i="8"/>
  <c r="EBB1355" i="8"/>
  <c r="EBB1359" i="8" s="1"/>
  <c r="EBB1365" i="8" s="1"/>
  <c r="EBP1365" i="8"/>
  <c r="EBP1362" i="8"/>
  <c r="ECG1359" i="8"/>
  <c r="ECG1357" i="8"/>
  <c r="ECH1355" i="8"/>
  <c r="ECH1359" i="8" s="1"/>
  <c r="ECH1365" i="8" s="1"/>
  <c r="ECV1365" i="8"/>
  <c r="ECV1362" i="8"/>
  <c r="EDM1359" i="8"/>
  <c r="EDM1357" i="8"/>
  <c r="EDN1355" i="8"/>
  <c r="EDN1359" i="8" s="1"/>
  <c r="EDN1365" i="8" s="1"/>
  <c r="EEB1365" i="8"/>
  <c r="EEB1362" i="8"/>
  <c r="EES1359" i="8"/>
  <c r="EES1357" i="8"/>
  <c r="EET1355" i="8"/>
  <c r="EET1359" i="8" s="1"/>
  <c r="EET1365" i="8" s="1"/>
  <c r="EFH1365" i="8"/>
  <c r="EFH1362" i="8"/>
  <c r="EFY1359" i="8"/>
  <c r="EFY1357" i="8"/>
  <c r="EFZ1355" i="8"/>
  <c r="EFZ1359" i="8" s="1"/>
  <c r="EFZ1365" i="8" s="1"/>
  <c r="EGN1365" i="8"/>
  <c r="EGN1362" i="8"/>
  <c r="EHE1359" i="8"/>
  <c r="EHE1357" i="8"/>
  <c r="EHF1355" i="8"/>
  <c r="EHF1359" i="8" s="1"/>
  <c r="EHF1365" i="8" s="1"/>
  <c r="EHT1365" i="8"/>
  <c r="EHT1362" i="8"/>
  <c r="EIK1359" i="8"/>
  <c r="EIK1357" i="8"/>
  <c r="EIL1355" i="8"/>
  <c r="EIL1359" i="8" s="1"/>
  <c r="EIL1365" i="8" s="1"/>
  <c r="EIZ1365" i="8"/>
  <c r="EIZ1362" i="8"/>
  <c r="EJQ1359" i="8"/>
  <c r="EJQ1357" i="8"/>
  <c r="EJR1355" i="8"/>
  <c r="EJR1359" i="8" s="1"/>
  <c r="EJR1365" i="8" s="1"/>
  <c r="EKF1365" i="8"/>
  <c r="EKF1362" i="8"/>
  <c r="EKW1359" i="8"/>
  <c r="EKW1357" i="8"/>
  <c r="EKX1355" i="8"/>
  <c r="EKX1359" i="8" s="1"/>
  <c r="EKX1365" i="8" s="1"/>
  <c r="ELL1365" i="8"/>
  <c r="ELL1362" i="8"/>
  <c r="EMC1359" i="8"/>
  <c r="EMC1357" i="8"/>
  <c r="EMD1355" i="8"/>
  <c r="EMD1359" i="8" s="1"/>
  <c r="EMD1365" i="8" s="1"/>
  <c r="EMR1365" i="8"/>
  <c r="EMR1362" i="8"/>
  <c r="ENI1359" i="8"/>
  <c r="ENI1357" i="8"/>
  <c r="ENJ1355" i="8"/>
  <c r="ENJ1359" i="8" s="1"/>
  <c r="ENJ1365" i="8" s="1"/>
  <c r="ENX1365" i="8"/>
  <c r="ENX1362" i="8"/>
  <c r="EOO1359" i="8"/>
  <c r="EOO1357" i="8"/>
  <c r="EOP1355" i="8"/>
  <c r="EOP1359" i="8" s="1"/>
  <c r="EOP1365" i="8" s="1"/>
  <c r="EPD1365" i="8"/>
  <c r="EPD1362" i="8"/>
  <c r="EPU1359" i="8"/>
  <c r="EPU1357" i="8"/>
  <c r="EPV1355" i="8"/>
  <c r="EPV1359" i="8" s="1"/>
  <c r="EPV1365" i="8" s="1"/>
  <c r="EQJ1365" i="8"/>
  <c r="EQJ1362" i="8"/>
  <c r="ERA1359" i="8"/>
  <c r="ERA1357" i="8"/>
  <c r="ERB1355" i="8"/>
  <c r="ERB1359" i="8" s="1"/>
  <c r="ERB1365" i="8" s="1"/>
  <c r="ERP1365" i="8"/>
  <c r="ERP1362" i="8"/>
  <c r="ESG1359" i="8"/>
  <c r="ESG1357" i="8"/>
  <c r="ESH1355" i="8"/>
  <c r="ESH1359" i="8" s="1"/>
  <c r="ESH1365" i="8" s="1"/>
  <c r="ESV1365" i="8"/>
  <c r="ESV1362" i="8"/>
  <c r="ETM1359" i="8"/>
  <c r="ETM1357" i="8"/>
  <c r="ETN1355" i="8"/>
  <c r="ETN1359" i="8" s="1"/>
  <c r="ETN1365" i="8" s="1"/>
  <c r="EUB1365" i="8"/>
  <c r="EUB1362" i="8"/>
  <c r="EUS1359" i="8"/>
  <c r="EUS1357" i="8"/>
  <c r="EUT1355" i="8"/>
  <c r="EUT1359" i="8" s="1"/>
  <c r="EUT1365" i="8" s="1"/>
  <c r="EVH1365" i="8"/>
  <c r="EVH1362" i="8"/>
  <c r="EVY1359" i="8"/>
  <c r="EVY1357" i="8"/>
  <c r="EVZ1355" i="8"/>
  <c r="EVZ1359" i="8" s="1"/>
  <c r="EVZ1365" i="8" s="1"/>
  <c r="EWN1365" i="8"/>
  <c r="EWN1362" i="8"/>
  <c r="EXE1359" i="8"/>
  <c r="EXE1357" i="8"/>
  <c r="EXF1355" i="8"/>
  <c r="EXF1359" i="8" s="1"/>
  <c r="EXF1365" i="8" s="1"/>
  <c r="EXT1365" i="8"/>
  <c r="EXT1362" i="8"/>
  <c r="EYK1359" i="8"/>
  <c r="EYK1357" i="8"/>
  <c r="EYL1355" i="8"/>
  <c r="EYL1359" i="8" s="1"/>
  <c r="EYL1365" i="8" s="1"/>
  <c r="EYZ1365" i="8"/>
  <c r="EYZ1362" i="8"/>
  <c r="EZQ1359" i="8"/>
  <c r="EZQ1357" i="8"/>
  <c r="EZR1355" i="8"/>
  <c r="EZR1359" i="8" s="1"/>
  <c r="EZR1365" i="8" s="1"/>
  <c r="FAF1365" i="8"/>
  <c r="FAF1362" i="8"/>
  <c r="FAW1359" i="8"/>
  <c r="FAW1357" i="8"/>
  <c r="FAX1355" i="8"/>
  <c r="FAX1359" i="8" s="1"/>
  <c r="FAX1365" i="8" s="1"/>
  <c r="FBL1362" i="8"/>
  <c r="FCC1359" i="8"/>
  <c r="FCC1357" i="8"/>
  <c r="FCD1355" i="8"/>
  <c r="FCD1359" i="8" s="1"/>
  <c r="FCD1365" i="8" s="1"/>
  <c r="FCR1365" i="8"/>
  <c r="FDI1359" i="8"/>
  <c r="FDI1357" i="8"/>
  <c r="FDJ1355" i="8"/>
  <c r="FDJ1359" i="8" s="1"/>
  <c r="FDJ1365" i="8" s="1"/>
  <c r="FDX1362" i="8"/>
  <c r="FEO1359" i="8"/>
  <c r="FEO1357" i="8"/>
  <c r="FEP1355" i="8"/>
  <c r="FEP1359" i="8" s="1"/>
  <c r="FEP1365" i="8" s="1"/>
  <c r="FFD1365" i="8"/>
  <c r="FFU1359" i="8"/>
  <c r="FFU1357" i="8"/>
  <c r="FFV1355" i="8"/>
  <c r="FFV1359" i="8" s="1"/>
  <c r="FFV1365" i="8" s="1"/>
  <c r="FGJ1362" i="8"/>
  <c r="FHA1359" i="8"/>
  <c r="FHA1357" i="8"/>
  <c r="FHB1355" i="8"/>
  <c r="FHB1359" i="8" s="1"/>
  <c r="FHB1365" i="8" s="1"/>
  <c r="FHP1365" i="8"/>
  <c r="FIG1359" i="8"/>
  <c r="FIG1357" i="8"/>
  <c r="FIH1355" i="8"/>
  <c r="FIH1359" i="8" s="1"/>
  <c r="FIH1365" i="8" s="1"/>
  <c r="FIV1362" i="8"/>
  <c r="FJM1359" i="8"/>
  <c r="FJM1357" i="8"/>
  <c r="FJN1355" i="8"/>
  <c r="FJN1359" i="8" s="1"/>
  <c r="FJN1365" i="8" s="1"/>
  <c r="FKB1365" i="8"/>
  <c r="FKS1359" i="8"/>
  <c r="FKS1357" i="8"/>
  <c r="FKT1355" i="8"/>
  <c r="FKT1359" i="8" s="1"/>
  <c r="FKT1365" i="8" s="1"/>
  <c r="FLH1365" i="8"/>
  <c r="FLH1362" i="8"/>
  <c r="FLX1365" i="8"/>
  <c r="FLX1362" i="8"/>
  <c r="FMN1365" i="8"/>
  <c r="FMN1362" i="8"/>
  <c r="FND1365" i="8"/>
  <c r="FND1362" i="8"/>
  <c r="FNT1365" i="8"/>
  <c r="FNT1362" i="8"/>
  <c r="FOJ1365" i="8"/>
  <c r="FOJ1362" i="8"/>
  <c r="FOZ1365" i="8"/>
  <c r="FOZ1362" i="8"/>
  <c r="FPP1365" i="8"/>
  <c r="FPP1362" i="8"/>
  <c r="FQF1365" i="8"/>
  <c r="FQF1362" i="8"/>
  <c r="FQV1365" i="8"/>
  <c r="FQV1362" i="8"/>
  <c r="FRL1365" i="8"/>
  <c r="FRL1362" i="8"/>
  <c r="FSB1365" i="8"/>
  <c r="FSB1362" i="8"/>
  <c r="FSR1365" i="8"/>
  <c r="FSR1362" i="8"/>
  <c r="FTH1365" i="8"/>
  <c r="FTH1362" i="8"/>
  <c r="FTX1365" i="8"/>
  <c r="FTX1362" i="8"/>
  <c r="FUN1365" i="8"/>
  <c r="FUN1362" i="8"/>
  <c r="FVD1365" i="8"/>
  <c r="FVD1362" i="8"/>
  <c r="FVT1365" i="8"/>
  <c r="FVT1362" i="8"/>
  <c r="FWJ1365" i="8"/>
  <c r="FWJ1362" i="8"/>
  <c r="FWZ1365" i="8"/>
  <c r="FWZ1362" i="8"/>
  <c r="FXP1365" i="8"/>
  <c r="FXP1362" i="8"/>
  <c r="FYF1365" i="8"/>
  <c r="FYF1362" i="8"/>
  <c r="FYV1365" i="8"/>
  <c r="FYV1362" i="8"/>
  <c r="FZL1365" i="8"/>
  <c r="FZL1362" i="8"/>
  <c r="GAB1365" i="8"/>
  <c r="GAB1362" i="8"/>
  <c r="GAR1365" i="8"/>
  <c r="GAR1362" i="8"/>
  <c r="GBH1365" i="8"/>
  <c r="GBH1362" i="8"/>
  <c r="GBX1365" i="8"/>
  <c r="GBX1362" i="8"/>
  <c r="GCN1365" i="8"/>
  <c r="GCN1362" i="8"/>
  <c r="GDD1365" i="8"/>
  <c r="GDD1362" i="8"/>
  <c r="GDT1365" i="8"/>
  <c r="GDT1362" i="8"/>
  <c r="GEJ1365" i="8"/>
  <c r="GEJ1362" i="8"/>
  <c r="GEZ1365" i="8"/>
  <c r="GEZ1362" i="8"/>
  <c r="GFP1365" i="8"/>
  <c r="GFP1362" i="8"/>
  <c r="GGF1365" i="8"/>
  <c r="GGF1362" i="8"/>
  <c r="GGV1365" i="8"/>
  <c r="GGV1362" i="8"/>
  <c r="GHL1365" i="8"/>
  <c r="GHL1362" i="8"/>
  <c r="GIB1365" i="8"/>
  <c r="GIB1362" i="8"/>
  <c r="GIR1365" i="8"/>
  <c r="GIR1362" i="8"/>
  <c r="GJH1365" i="8"/>
  <c r="GJH1362" i="8"/>
  <c r="GJX1365" i="8"/>
  <c r="GJX1362" i="8"/>
  <c r="GKN1365" i="8"/>
  <c r="GKN1362" i="8"/>
  <c r="GLD1365" i="8"/>
  <c r="GLD1362" i="8"/>
  <c r="GLT1365" i="8"/>
  <c r="GLT1362" i="8"/>
  <c r="GMJ1365" i="8"/>
  <c r="GMJ1362" i="8"/>
  <c r="GMZ1365" i="8"/>
  <c r="GMZ1362" i="8"/>
  <c r="GNP1365" i="8"/>
  <c r="GNP1362" i="8"/>
  <c r="GOF1365" i="8"/>
  <c r="GOF1362" i="8"/>
  <c r="GOV1365" i="8"/>
  <c r="GOV1362" i="8"/>
  <c r="GPL1365" i="8"/>
  <c r="GPL1362" i="8"/>
  <c r="GQB1365" i="8"/>
  <c r="GQB1362" i="8"/>
  <c r="GQR1365" i="8"/>
  <c r="GQR1362" i="8"/>
  <c r="GRH1365" i="8"/>
  <c r="GRH1362" i="8"/>
  <c r="GRX1365" i="8"/>
  <c r="GRX1362" i="8"/>
  <c r="GSN1365" i="8"/>
  <c r="GSN1362" i="8"/>
  <c r="GTD1365" i="8"/>
  <c r="GTD1362" i="8"/>
  <c r="GTT1365" i="8"/>
  <c r="GTT1362" i="8"/>
  <c r="GUJ1365" i="8"/>
  <c r="GUJ1362" i="8"/>
  <c r="GUZ1365" i="8"/>
  <c r="GUZ1362" i="8"/>
  <c r="GVP1365" i="8"/>
  <c r="GVP1362" i="8"/>
  <c r="GWF1365" i="8"/>
  <c r="GWF1362" i="8"/>
  <c r="GWV1365" i="8"/>
  <c r="GWV1362" i="8"/>
  <c r="GXL1365" i="8"/>
  <c r="GXL1362" i="8"/>
  <c r="GYB1365" i="8"/>
  <c r="GYB1362" i="8"/>
  <c r="GYR1365" i="8"/>
  <c r="GYR1362" i="8"/>
  <c r="GZH1365" i="8"/>
  <c r="GZH1362" i="8"/>
  <c r="GZX1365" i="8"/>
  <c r="GZX1362" i="8"/>
  <c r="HAN1365" i="8"/>
  <c r="HAN1362" i="8"/>
  <c r="HBD1365" i="8"/>
  <c r="HBD1362" i="8"/>
  <c r="HBT1362" i="8"/>
  <c r="HCJ1362" i="8"/>
  <c r="HCZ1362" i="8"/>
  <c r="HDP1362" i="8"/>
  <c r="HEF1362" i="8"/>
  <c r="HEV1362" i="8"/>
  <c r="HFL1362" i="8"/>
  <c r="HGB1362" i="8"/>
  <c r="HGR1362" i="8"/>
  <c r="HHH1362" i="8"/>
  <c r="HHX1362" i="8"/>
  <c r="HIN1362" i="8"/>
  <c r="HJD1362" i="8"/>
  <c r="HJT1362" i="8"/>
  <c r="HKJ1362" i="8"/>
  <c r="HKZ1362" i="8"/>
  <c r="HLP1362" i="8"/>
  <c r="HMF1362" i="8"/>
  <c r="HMV1362" i="8"/>
  <c r="HNL1362" i="8"/>
  <c r="HOB1362" i="8"/>
  <c r="HOR1362" i="8"/>
  <c r="HPH1362" i="8"/>
  <c r="HPX1362" i="8"/>
  <c r="HQN1362" i="8"/>
  <c r="HRD1362" i="8"/>
  <c r="HRT1362" i="8"/>
  <c r="HSJ1362" i="8"/>
  <c r="HSZ1362" i="8"/>
  <c r="HTP1362" i="8"/>
  <c r="HUF1362" i="8"/>
  <c r="HUV1362" i="8"/>
  <c r="HVL1362" i="8"/>
  <c r="HWB1362" i="8"/>
  <c r="HWR1362" i="8"/>
  <c r="HXH1362" i="8"/>
  <c r="HXX1362" i="8"/>
  <c r="HYN1362" i="8"/>
  <c r="HZD1362" i="8"/>
  <c r="HZT1362" i="8"/>
  <c r="IAJ1362" i="8"/>
  <c r="IAZ1362" i="8"/>
  <c r="IBP1362" i="8"/>
  <c r="ICF1362" i="8"/>
  <c r="ICV1362" i="8"/>
  <c r="IDL1362" i="8"/>
  <c r="IEB1362" i="8"/>
  <c r="IER1362" i="8"/>
  <c r="IFH1362" i="8"/>
  <c r="IFX1362" i="8"/>
  <c r="IGN1362" i="8"/>
  <c r="IHD1362" i="8"/>
  <c r="IHT1362" i="8"/>
  <c r="IIJ1362" i="8"/>
  <c r="IIZ1362" i="8"/>
  <c r="IJP1362" i="8"/>
  <c r="IKF1362" i="8"/>
  <c r="IKV1362" i="8"/>
  <c r="ILL1362" i="8"/>
  <c r="IMB1362" i="8"/>
  <c r="IMR1362" i="8"/>
  <c r="INH1362" i="8"/>
  <c r="INX1365" i="8"/>
  <c r="INX1362" i="8"/>
  <c r="ION1365" i="8"/>
  <c r="ION1362" i="8"/>
  <c r="IPD1365" i="8"/>
  <c r="IPD1362" i="8"/>
  <c r="IPT1365" i="8"/>
  <c r="IPT1362" i="8"/>
  <c r="IQJ1365" i="8"/>
  <c r="IQJ1362" i="8"/>
  <c r="IQZ1365" i="8"/>
  <c r="IQZ1362" i="8"/>
  <c r="IRP1365" i="8"/>
  <c r="IRP1362" i="8"/>
  <c r="ISF1365" i="8"/>
  <c r="ISF1362" i="8"/>
  <c r="ISV1365" i="8"/>
  <c r="ISV1362" i="8"/>
  <c r="ITL1365" i="8"/>
  <c r="ITL1362" i="8"/>
  <c r="IUB1365" i="8"/>
  <c r="IUB1362" i="8"/>
  <c r="IUR1365" i="8"/>
  <c r="IUR1362" i="8"/>
  <c r="IVH1365" i="8"/>
  <c r="IVH1362" i="8"/>
  <c r="IVX1365" i="8"/>
  <c r="IVX1362" i="8"/>
  <c r="IWN1365" i="8"/>
  <c r="IWN1362" i="8"/>
  <c r="IXD1365" i="8"/>
  <c r="IXD1362" i="8"/>
  <c r="IXT1365" i="8"/>
  <c r="IXT1362" i="8"/>
  <c r="IYJ1365" i="8"/>
  <c r="IYJ1362" i="8"/>
  <c r="IYZ1365" i="8"/>
  <c r="IYZ1362" i="8"/>
  <c r="IZP1365" i="8"/>
  <c r="IZP1362" i="8"/>
  <c r="JAF1365" i="8"/>
  <c r="JAF1362" i="8"/>
  <c r="JAV1365" i="8"/>
  <c r="JAV1362" i="8"/>
  <c r="JBL1365" i="8"/>
  <c r="JBL1362" i="8"/>
  <c r="JCB1365" i="8"/>
  <c r="JCB1362" i="8"/>
  <c r="JCR1365" i="8"/>
  <c r="JCR1362" i="8"/>
  <c r="JDH1362" i="8"/>
  <c r="JDX1365" i="8"/>
  <c r="JDX1362" i="8"/>
  <c r="JEN1362" i="8"/>
  <c r="JFD1365" i="8"/>
  <c r="JFD1362" i="8"/>
  <c r="JFT1362" i="8"/>
  <c r="JGJ1365" i="8"/>
  <c r="JGJ1362" i="8"/>
  <c r="JGZ1362" i="8"/>
  <c r="JHP1365" i="8"/>
  <c r="JHP1362" i="8"/>
  <c r="JIF1362" i="8"/>
  <c r="JIV1365" i="8"/>
  <c r="JIV1362" i="8"/>
  <c r="JJL1362" i="8"/>
  <c r="JKB1365" i="8"/>
  <c r="JKB1362" i="8"/>
  <c r="JKR1362" i="8"/>
  <c r="JLH1365" i="8"/>
  <c r="JLH1362" i="8"/>
  <c r="JLX1365" i="8"/>
  <c r="JLX1362" i="8"/>
  <c r="JMN1365" i="8"/>
  <c r="JMN1362" i="8"/>
  <c r="JND1365" i="8"/>
  <c r="JND1362" i="8"/>
  <c r="JNT1365" i="8"/>
  <c r="JNT1362" i="8"/>
  <c r="JOJ1365" i="8"/>
  <c r="JOJ1362" i="8"/>
  <c r="JOZ1365" i="8"/>
  <c r="JOZ1362" i="8"/>
  <c r="JPP1365" i="8"/>
  <c r="JPP1362" i="8"/>
  <c r="JQF1365" i="8"/>
  <c r="JQF1362" i="8"/>
  <c r="JQV1365" i="8"/>
  <c r="JQV1362" i="8"/>
  <c r="JRL1365" i="8"/>
  <c r="JRL1362" i="8"/>
  <c r="JSB1365" i="8"/>
  <c r="JSB1362" i="8"/>
  <c r="JSR1365" i="8"/>
  <c r="JSR1362" i="8"/>
  <c r="JTH1365" i="8"/>
  <c r="JTH1362" i="8"/>
  <c r="JTX1365" i="8"/>
  <c r="JTX1362" i="8"/>
  <c r="JUN1365" i="8"/>
  <c r="JUN1362" i="8"/>
  <c r="JVD1365" i="8"/>
  <c r="JVD1362" i="8"/>
  <c r="JVT1365" i="8"/>
  <c r="JVT1362" i="8"/>
  <c r="JWJ1365" i="8"/>
  <c r="JWJ1362" i="8"/>
  <c r="JWZ1365" i="8"/>
  <c r="JWZ1362" i="8"/>
  <c r="JXP1365" i="8"/>
  <c r="JXP1362" i="8"/>
  <c r="JYF1365" i="8"/>
  <c r="JYF1362" i="8"/>
  <c r="JYV1365" i="8"/>
  <c r="JYV1362" i="8"/>
  <c r="JZL1365" i="8"/>
  <c r="JZL1362" i="8"/>
  <c r="KAB1365" i="8"/>
  <c r="KAB1362" i="8"/>
  <c r="KAR1365" i="8"/>
  <c r="KAR1362" i="8"/>
  <c r="KBH1365" i="8"/>
  <c r="KBH1362" i="8"/>
  <c r="KBX1365" i="8"/>
  <c r="KBX1362" i="8"/>
  <c r="KCN1365" i="8"/>
  <c r="KCN1362" i="8"/>
  <c r="KDD1365" i="8"/>
  <c r="KDD1362" i="8"/>
  <c r="KDT1365" i="8"/>
  <c r="KDT1362" i="8"/>
  <c r="KEJ1365" i="8"/>
  <c r="KEJ1362" i="8"/>
  <c r="KEZ1365" i="8"/>
  <c r="KEZ1362" i="8"/>
  <c r="KFP1365" i="8"/>
  <c r="KFP1362" i="8"/>
  <c r="KGF1365" i="8"/>
  <c r="KGF1362" i="8"/>
  <c r="KGV1365" i="8"/>
  <c r="KGV1362" i="8"/>
  <c r="KHL1365" i="8"/>
  <c r="KHL1362" i="8"/>
  <c r="KIB1365" i="8"/>
  <c r="KIB1362" i="8"/>
  <c r="KIR1365" i="8"/>
  <c r="KIR1362" i="8"/>
  <c r="KJH1365" i="8"/>
  <c r="KJH1362" i="8"/>
  <c r="KJX1365" i="8"/>
  <c r="KJX1362" i="8"/>
  <c r="KKN1365" i="8"/>
  <c r="KKN1362" i="8"/>
  <c r="KLD1365" i="8"/>
  <c r="KLD1362" i="8"/>
  <c r="KLT1365" i="8"/>
  <c r="KLT1362" i="8"/>
  <c r="KMJ1365" i="8"/>
  <c r="KMJ1362" i="8"/>
  <c r="KMZ1365" i="8"/>
  <c r="KMZ1362" i="8"/>
  <c r="KNP1365" i="8"/>
  <c r="KNP1362" i="8"/>
  <c r="KOF1365" i="8"/>
  <c r="KOF1362" i="8"/>
  <c r="KOV1365" i="8"/>
  <c r="KOV1362" i="8"/>
  <c r="KPL1365" i="8"/>
  <c r="KPL1362" i="8"/>
  <c r="KQB1365" i="8"/>
  <c r="KQB1362" i="8"/>
  <c r="KQR1365" i="8"/>
  <c r="KQR1362" i="8"/>
  <c r="KRH1365" i="8"/>
  <c r="KRH1362" i="8"/>
  <c r="KRX1365" i="8"/>
  <c r="KRX1362" i="8"/>
  <c r="KSN1365" i="8"/>
  <c r="KSN1362" i="8"/>
  <c r="KTD1365" i="8"/>
  <c r="KTD1362" i="8"/>
  <c r="KTT1365" i="8"/>
  <c r="KTT1362" i="8"/>
  <c r="KUJ1365" i="8"/>
  <c r="KUJ1362" i="8"/>
  <c r="KUZ1365" i="8"/>
  <c r="KUZ1362" i="8"/>
  <c r="KVP1365" i="8"/>
  <c r="KVP1362" i="8"/>
  <c r="KWF1365" i="8"/>
  <c r="KWF1362" i="8"/>
  <c r="KWV1365" i="8"/>
  <c r="KWV1362" i="8"/>
  <c r="KXL1365" i="8"/>
  <c r="KXL1362" i="8"/>
  <c r="KYB1365" i="8"/>
  <c r="KYB1362" i="8"/>
  <c r="KYR1365" i="8"/>
  <c r="KYR1362" i="8"/>
  <c r="KZH1365" i="8"/>
  <c r="KZH1362" i="8"/>
  <c r="KZX1365" i="8"/>
  <c r="KZX1362" i="8"/>
  <c r="LAN1365" i="8"/>
  <c r="LAN1362" i="8"/>
  <c r="LBD1365" i="8"/>
  <c r="LBD1362" i="8"/>
  <c r="LBT1365" i="8"/>
  <c r="LBT1362" i="8"/>
  <c r="LCJ1365" i="8"/>
  <c r="LCJ1362" i="8"/>
  <c r="LCZ1365" i="8"/>
  <c r="LCZ1362" i="8"/>
  <c r="LDP1365" i="8"/>
  <c r="LDP1362" i="8"/>
  <c r="LEF1365" i="8"/>
  <c r="LEF1362" i="8"/>
  <c r="LEV1365" i="8"/>
  <c r="LEV1362" i="8"/>
  <c r="LFL1365" i="8"/>
  <c r="LFL1362" i="8"/>
  <c r="LGB1365" i="8"/>
  <c r="LGB1362" i="8"/>
  <c r="LGR1365" i="8"/>
  <c r="LGR1362" i="8"/>
  <c r="LHH1365" i="8"/>
  <c r="LHH1362" i="8"/>
  <c r="LHX1365" i="8"/>
  <c r="LHX1362" i="8"/>
  <c r="LIN1365" i="8"/>
  <c r="LIN1362" i="8"/>
  <c r="LJD1365" i="8"/>
  <c r="LJD1362" i="8"/>
  <c r="LJT1365" i="8"/>
  <c r="LJT1362" i="8"/>
  <c r="LKJ1365" i="8"/>
  <c r="LKJ1362" i="8"/>
  <c r="LKZ1365" i="8"/>
  <c r="LKZ1362" i="8"/>
  <c r="LLP1365" i="8"/>
  <c r="LLP1362" i="8"/>
  <c r="LMF1365" i="8"/>
  <c r="LMF1362" i="8"/>
  <c r="LMV1365" i="8"/>
  <c r="LMV1362" i="8"/>
  <c r="LNL1365" i="8"/>
  <c r="LNL1362" i="8"/>
  <c r="LOB1365" i="8"/>
  <c r="LOB1362" i="8"/>
  <c r="LOR1365" i="8"/>
  <c r="LOR1362" i="8"/>
  <c r="LPH1365" i="8"/>
  <c r="LPH1362" i="8"/>
  <c r="LPX1365" i="8"/>
  <c r="LPX1362" i="8"/>
  <c r="LQN1365" i="8"/>
  <c r="LQN1362" i="8"/>
  <c r="LRD1365" i="8"/>
  <c r="LRD1362" i="8"/>
  <c r="LRT1365" i="8"/>
  <c r="LRT1362" i="8"/>
  <c r="LSJ1365" i="8"/>
  <c r="LSJ1362" i="8"/>
  <c r="LSZ1365" i="8"/>
  <c r="LSZ1362" i="8"/>
  <c r="LTP1365" i="8"/>
  <c r="LTP1362" i="8"/>
  <c r="LUF1365" i="8"/>
  <c r="LUF1362" i="8"/>
  <c r="LUV1365" i="8"/>
  <c r="LUV1362" i="8"/>
  <c r="LVL1365" i="8"/>
  <c r="LVL1362" i="8"/>
  <c r="LWB1365" i="8"/>
  <c r="LWB1362" i="8"/>
  <c r="LWR1365" i="8"/>
  <c r="LWR1362" i="8"/>
  <c r="LXH1365" i="8"/>
  <c r="LXH1362" i="8"/>
  <c r="LXX1365" i="8"/>
  <c r="LXX1362" i="8"/>
  <c r="LYN1365" i="8"/>
  <c r="LYN1362" i="8"/>
  <c r="LZD1365" i="8"/>
  <c r="LZD1362" i="8"/>
  <c r="LZT1365" i="8"/>
  <c r="LZT1362" i="8"/>
  <c r="MAJ1365" i="8"/>
  <c r="MAJ1362" i="8"/>
  <c r="MAZ1365" i="8"/>
  <c r="MAZ1362" i="8"/>
  <c r="MBP1365" i="8"/>
  <c r="MBP1362" i="8"/>
  <c r="MCF1365" i="8"/>
  <c r="MCF1362" i="8"/>
  <c r="MCV1365" i="8"/>
  <c r="MCV1362" i="8"/>
  <c r="MDL1365" i="8"/>
  <c r="MDL1362" i="8"/>
  <c r="MEB1365" i="8"/>
  <c r="MEB1362" i="8"/>
  <c r="MER1365" i="8"/>
  <c r="MER1362" i="8"/>
  <c r="MFH1365" i="8"/>
  <c r="MFH1362" i="8"/>
  <c r="MFX1365" i="8"/>
  <c r="MFX1362" i="8"/>
  <c r="MGN1365" i="8"/>
  <c r="MGN1362" i="8"/>
  <c r="MHD1365" i="8"/>
  <c r="MHD1362" i="8"/>
  <c r="MHT1365" i="8"/>
  <c r="MHT1362" i="8"/>
  <c r="MIJ1365" i="8"/>
  <c r="MIJ1362" i="8"/>
  <c r="MIZ1365" i="8"/>
  <c r="MIZ1362" i="8"/>
  <c r="MJP1365" i="8"/>
  <c r="MJP1362" i="8"/>
  <c r="MKF1365" i="8"/>
  <c r="MKF1362" i="8"/>
  <c r="MKV1365" i="8"/>
  <c r="MKV1362" i="8"/>
  <c r="MLL1365" i="8"/>
  <c r="MLL1362" i="8"/>
  <c r="MMB1365" i="8"/>
  <c r="MMB1362" i="8"/>
  <c r="MMR1365" i="8"/>
  <c r="MMR1362" i="8"/>
  <c r="MNH1365" i="8"/>
  <c r="MNH1362" i="8"/>
  <c r="MNX1365" i="8"/>
  <c r="MNX1362" i="8"/>
  <c r="MON1365" i="8"/>
  <c r="MON1362" i="8"/>
  <c r="MPD1365" i="8"/>
  <c r="MPD1362" i="8"/>
  <c r="MPT1365" i="8"/>
  <c r="MPT1362" i="8"/>
  <c r="MQJ1365" i="8"/>
  <c r="MQJ1362" i="8"/>
  <c r="MQZ1365" i="8"/>
  <c r="MQZ1362" i="8"/>
  <c r="MRP1365" i="8"/>
  <c r="MRP1362" i="8"/>
  <c r="MSF1365" i="8"/>
  <c r="MSF1362" i="8"/>
  <c r="MSV1365" i="8"/>
  <c r="MSV1362" i="8"/>
  <c r="MTL1365" i="8"/>
  <c r="MTL1362" i="8"/>
  <c r="MUB1365" i="8"/>
  <c r="MUB1362" i="8"/>
  <c r="MUR1365" i="8"/>
  <c r="MUR1362" i="8"/>
  <c r="MVH1365" i="8"/>
  <c r="MVH1362" i="8"/>
  <c r="MVX1365" i="8"/>
  <c r="MVX1362" i="8"/>
  <c r="MWN1365" i="8"/>
  <c r="MWN1362" i="8"/>
  <c r="MXD1365" i="8"/>
  <c r="MXD1362" i="8"/>
  <c r="MXT1365" i="8"/>
  <c r="MXT1362" i="8"/>
  <c r="MYJ1365" i="8"/>
  <c r="MYJ1362" i="8"/>
  <c r="MYZ1365" i="8"/>
  <c r="MYZ1362" i="8"/>
  <c r="MZP1365" i="8"/>
  <c r="MZP1362" i="8"/>
  <c r="NAF1365" i="8"/>
  <c r="NAF1362" i="8"/>
  <c r="NAV1365" i="8"/>
  <c r="NAV1362" i="8"/>
  <c r="NBL1365" i="8"/>
  <c r="NBL1362" i="8"/>
  <c r="NCB1365" i="8"/>
  <c r="NCB1362" i="8"/>
  <c r="NCR1365" i="8"/>
  <c r="NCR1362" i="8"/>
  <c r="NDH1365" i="8"/>
  <c r="NDH1362" i="8"/>
  <c r="NDX1365" i="8"/>
  <c r="NDX1362" i="8"/>
  <c r="NEN1365" i="8"/>
  <c r="NEN1362" i="8"/>
  <c r="NFD1365" i="8"/>
  <c r="NFD1362" i="8"/>
  <c r="NFT1365" i="8"/>
  <c r="NFT1362" i="8"/>
  <c r="NGJ1365" i="8"/>
  <c r="NGJ1362" i="8"/>
  <c r="NGZ1365" i="8"/>
  <c r="NGZ1362" i="8"/>
  <c r="NHP1365" i="8"/>
  <c r="NHP1362" i="8"/>
  <c r="NIF1365" i="8"/>
  <c r="NIF1362" i="8"/>
  <c r="NIV1365" i="8"/>
  <c r="NIV1362" i="8"/>
  <c r="NJL1365" i="8"/>
  <c r="NJL1362" i="8"/>
  <c r="NKB1365" i="8"/>
  <c r="NKB1362" i="8"/>
  <c r="NKR1365" i="8"/>
  <c r="NKR1362" i="8"/>
  <c r="NLH1365" i="8"/>
  <c r="NLH1362" i="8"/>
  <c r="NLX1365" i="8"/>
  <c r="NLX1362" i="8"/>
  <c r="NMN1365" i="8"/>
  <c r="NMN1362" i="8"/>
  <c r="NND1365" i="8"/>
  <c r="NND1362" i="8"/>
  <c r="NNT1365" i="8"/>
  <c r="NNT1362" i="8"/>
  <c r="NOJ1365" i="8"/>
  <c r="NOJ1362" i="8"/>
  <c r="NOZ1365" i="8"/>
  <c r="NOZ1362" i="8"/>
  <c r="NPP1365" i="8"/>
  <c r="NPP1362" i="8"/>
  <c r="NQF1365" i="8"/>
  <c r="NQF1362" i="8"/>
  <c r="NQV1365" i="8"/>
  <c r="NQV1362" i="8"/>
  <c r="NRL1365" i="8"/>
  <c r="NRL1362" i="8"/>
  <c r="NSB1365" i="8"/>
  <c r="NSB1362" i="8"/>
  <c r="NSR1365" i="8"/>
  <c r="NSR1362" i="8"/>
  <c r="NTH1365" i="8"/>
  <c r="NTH1362" i="8"/>
  <c r="NTX1365" i="8"/>
  <c r="NTX1362" i="8"/>
  <c r="NUN1365" i="8"/>
  <c r="NUN1362" i="8"/>
  <c r="NVD1365" i="8"/>
  <c r="NVD1362" i="8"/>
  <c r="NVT1365" i="8"/>
  <c r="NVT1362" i="8"/>
  <c r="NWJ1365" i="8"/>
  <c r="NWJ1362" i="8"/>
  <c r="NWZ1365" i="8"/>
  <c r="NWZ1362" i="8"/>
  <c r="NXP1365" i="8"/>
  <c r="NXP1362" i="8"/>
  <c r="NYF1365" i="8"/>
  <c r="NYF1362" i="8"/>
  <c r="NYV1365" i="8"/>
  <c r="NYV1362" i="8"/>
  <c r="NZL1365" i="8"/>
  <c r="NZL1362" i="8"/>
  <c r="OAB1365" i="8"/>
  <c r="OAB1362" i="8"/>
  <c r="OAR1365" i="8"/>
  <c r="OAR1362" i="8"/>
  <c r="OBH1365" i="8"/>
  <c r="OBH1362" i="8"/>
  <c r="OBX1365" i="8"/>
  <c r="OBX1362" i="8"/>
  <c r="OCN1365" i="8"/>
  <c r="OCN1362" i="8"/>
  <c r="ODD1365" i="8"/>
  <c r="ODD1362" i="8"/>
  <c r="ODT1365" i="8"/>
  <c r="ODT1362" i="8"/>
  <c r="OEJ1365" i="8"/>
  <c r="OEJ1362" i="8"/>
  <c r="OEZ1365" i="8"/>
  <c r="OEZ1362" i="8"/>
  <c r="OFP1365" i="8"/>
  <c r="OFP1362" i="8"/>
  <c r="OGF1365" i="8"/>
  <c r="OGF1362" i="8"/>
  <c r="OGV1365" i="8"/>
  <c r="OGV1362" i="8"/>
  <c r="OHL1365" i="8"/>
  <c r="OHL1362" i="8"/>
  <c r="OIB1365" i="8"/>
  <c r="OIB1362" i="8"/>
  <c r="OIR1365" i="8"/>
  <c r="OIR1362" i="8"/>
  <c r="OJH1365" i="8"/>
  <c r="OJH1362" i="8"/>
  <c r="OJX1365" i="8"/>
  <c r="OJX1362" i="8"/>
  <c r="OKN1365" i="8"/>
  <c r="OKN1362" i="8"/>
  <c r="OLD1365" i="8"/>
  <c r="OLD1362" i="8"/>
  <c r="OLT1365" i="8"/>
  <c r="OLT1362" i="8"/>
  <c r="OMJ1365" i="8"/>
  <c r="OMJ1362" i="8"/>
  <c r="OMZ1365" i="8"/>
  <c r="OMZ1362" i="8"/>
  <c r="ONP1365" i="8"/>
  <c r="ONP1362" i="8"/>
  <c r="OOF1365" i="8"/>
  <c r="OOF1362" i="8"/>
  <c r="OOV1365" i="8"/>
  <c r="OOV1362" i="8"/>
  <c r="OPL1365" i="8"/>
  <c r="OPL1362" i="8"/>
  <c r="OQB1365" i="8"/>
  <c r="OQB1362" i="8"/>
  <c r="OQR1365" i="8"/>
  <c r="OQR1362" i="8"/>
  <c r="ORH1365" i="8"/>
  <c r="ORH1362" i="8"/>
  <c r="ORX1365" i="8"/>
  <c r="ORX1362" i="8"/>
  <c r="OSN1365" i="8"/>
  <c r="OSN1362" i="8"/>
  <c r="OTD1365" i="8"/>
  <c r="OTD1362" i="8"/>
  <c r="OTT1365" i="8"/>
  <c r="OTT1362" i="8"/>
  <c r="OUJ1365" i="8"/>
  <c r="OUJ1362" i="8"/>
  <c r="OUZ1365" i="8"/>
  <c r="OUZ1362" i="8"/>
  <c r="OVP1365" i="8"/>
  <c r="OVP1362" i="8"/>
  <c r="OWF1365" i="8"/>
  <c r="OWF1362" i="8"/>
  <c r="OWV1365" i="8"/>
  <c r="OWV1362" i="8"/>
  <c r="OXL1365" i="8"/>
  <c r="OXL1362" i="8"/>
  <c r="OYB1365" i="8"/>
  <c r="OYB1362" i="8"/>
  <c r="OYR1365" i="8"/>
  <c r="OYR1362" i="8"/>
  <c r="OZH1365" i="8"/>
  <c r="OZH1362" i="8"/>
  <c r="OZX1365" i="8"/>
  <c r="OZX1362" i="8"/>
  <c r="PAN1362" i="8"/>
  <c r="PBD1362" i="8"/>
  <c r="PBT1362" i="8"/>
  <c r="PCJ1362" i="8"/>
  <c r="PCZ1362" i="8"/>
  <c r="PDP1362" i="8"/>
  <c r="PEF1362" i="8"/>
  <c r="PEV1362" i="8"/>
  <c r="PFL1362" i="8"/>
  <c r="PGB1362" i="8"/>
  <c r="PGR1362" i="8"/>
  <c r="PHH1362" i="8"/>
  <c r="PHX1362" i="8"/>
  <c r="PIN1362" i="8"/>
  <c r="PJD1362" i="8"/>
  <c r="PJT1365" i="8"/>
  <c r="PJT1362" i="8"/>
  <c r="PKJ1365" i="8"/>
  <c r="PKJ1362" i="8"/>
  <c r="PKZ1365" i="8"/>
  <c r="PKZ1362" i="8"/>
  <c r="PLP1365" i="8"/>
  <c r="PLP1362" i="8"/>
  <c r="PMF1365" i="8"/>
  <c r="PMF1362" i="8"/>
  <c r="PMV1365" i="8"/>
  <c r="PMV1362" i="8"/>
  <c r="PNL1365" i="8"/>
  <c r="PNL1362" i="8"/>
  <c r="POB1365" i="8"/>
  <c r="POB1362" i="8"/>
  <c r="POR1365" i="8"/>
  <c r="POR1362" i="8"/>
  <c r="PPH1365" i="8"/>
  <c r="PPH1362" i="8"/>
  <c r="PPX1365" i="8"/>
  <c r="PPX1362" i="8"/>
  <c r="PQN1365" i="8"/>
  <c r="PQN1362" i="8"/>
  <c r="PRD1365" i="8"/>
  <c r="PRD1362" i="8"/>
  <c r="PRT1365" i="8"/>
  <c r="PRT1362" i="8"/>
  <c r="PSJ1365" i="8"/>
  <c r="PSJ1362" i="8"/>
  <c r="PSZ1365" i="8"/>
  <c r="PSZ1362" i="8"/>
  <c r="PTP1365" i="8"/>
  <c r="PTP1362" i="8"/>
  <c r="PUF1365" i="8"/>
  <c r="PUF1362" i="8"/>
  <c r="PUV1365" i="8"/>
  <c r="PUV1362" i="8"/>
  <c r="PVL1365" i="8"/>
  <c r="PVL1362" i="8"/>
  <c r="PWB1365" i="8"/>
  <c r="PWB1362" i="8"/>
  <c r="PWR1365" i="8"/>
  <c r="PWR1362" i="8"/>
  <c r="PXH1365" i="8"/>
  <c r="PXH1362" i="8"/>
  <c r="PXX1365" i="8"/>
  <c r="PXX1362" i="8"/>
  <c r="PYN1365" i="8"/>
  <c r="PYN1362" i="8"/>
  <c r="PZD1365" i="8"/>
  <c r="PZD1362" i="8"/>
  <c r="PZT1365" i="8"/>
  <c r="PZT1362" i="8"/>
  <c r="QAJ1365" i="8"/>
  <c r="QAJ1362" i="8"/>
  <c r="QAZ1365" i="8"/>
  <c r="QAZ1362" i="8"/>
  <c r="QBP1365" i="8"/>
  <c r="QBP1362" i="8"/>
  <c r="QCF1365" i="8"/>
  <c r="QCF1362" i="8"/>
  <c r="QCV1365" i="8"/>
  <c r="QCV1362" i="8"/>
  <c r="QDL1365" i="8"/>
  <c r="QDL1362" i="8"/>
  <c r="QEB1365" i="8"/>
  <c r="QEB1362" i="8"/>
  <c r="QER1365" i="8"/>
  <c r="QER1362" i="8"/>
  <c r="QFH1365" i="8"/>
  <c r="QFH1362" i="8"/>
  <c r="QFX1365" i="8"/>
  <c r="QFX1362" i="8"/>
  <c r="QGN1365" i="8"/>
  <c r="QGN1362" i="8"/>
  <c r="QHD1365" i="8"/>
  <c r="QHD1362" i="8"/>
  <c r="QHT1365" i="8"/>
  <c r="QHT1362" i="8"/>
  <c r="QIJ1365" i="8"/>
  <c r="QIJ1362" i="8"/>
  <c r="QIZ1365" i="8"/>
  <c r="QIZ1362" i="8"/>
  <c r="QJP1365" i="8"/>
  <c r="QJP1362" i="8"/>
  <c r="QKF1365" i="8"/>
  <c r="QKF1362" i="8"/>
  <c r="QKV1365" i="8"/>
  <c r="QKV1362" i="8"/>
  <c r="QLL1365" i="8"/>
  <c r="QLL1362" i="8"/>
  <c r="QMB1365" i="8"/>
  <c r="QMB1362" i="8"/>
  <c r="QMR1365" i="8"/>
  <c r="QMR1362" i="8"/>
  <c r="QNH1365" i="8"/>
  <c r="QNH1362" i="8"/>
  <c r="QNX1365" i="8"/>
  <c r="QNX1362" i="8"/>
  <c r="QON1365" i="8"/>
  <c r="QON1362" i="8"/>
  <c r="QPD1365" i="8"/>
  <c r="QPD1362" i="8"/>
  <c r="QPT1365" i="8"/>
  <c r="QPT1362" i="8"/>
  <c r="QQJ1365" i="8"/>
  <c r="QQJ1362" i="8"/>
  <c r="QQZ1365" i="8"/>
  <c r="QQZ1362" i="8"/>
  <c r="QRP1365" i="8"/>
  <c r="QRP1362" i="8"/>
  <c r="QSF1365" i="8"/>
  <c r="QSF1362" i="8"/>
  <c r="QSV1365" i="8"/>
  <c r="QSV1362" i="8"/>
  <c r="QTL1365" i="8"/>
  <c r="QTL1362" i="8"/>
  <c r="QUB1365" i="8"/>
  <c r="QUB1362" i="8"/>
  <c r="QUR1365" i="8"/>
  <c r="QUR1362" i="8"/>
  <c r="QVH1365" i="8"/>
  <c r="QVH1362" i="8"/>
  <c r="QVX1365" i="8"/>
  <c r="QVX1362" i="8"/>
  <c r="QWN1365" i="8"/>
  <c r="QWN1362" i="8"/>
  <c r="QXD1365" i="8"/>
  <c r="QXD1362" i="8"/>
  <c r="QXT1365" i="8"/>
  <c r="QXT1362" i="8"/>
  <c r="QYJ1365" i="8"/>
  <c r="QYJ1362" i="8"/>
  <c r="QYZ1365" i="8"/>
  <c r="QYZ1362" i="8"/>
  <c r="QZP1365" i="8"/>
  <c r="QZP1362" i="8"/>
  <c r="RAF1365" i="8"/>
  <c r="RAF1362" i="8"/>
  <c r="RAV1365" i="8"/>
  <c r="RAV1362" i="8"/>
  <c r="RBL1365" i="8"/>
  <c r="RBL1362" i="8"/>
  <c r="RCB1365" i="8"/>
  <c r="RCB1362" i="8"/>
  <c r="RCR1365" i="8"/>
  <c r="RCR1362" i="8"/>
  <c r="RDH1365" i="8"/>
  <c r="RDH1362" i="8"/>
  <c r="RDX1365" i="8"/>
  <c r="RDX1362" i="8"/>
  <c r="REN1365" i="8"/>
  <c r="REN1362" i="8"/>
  <c r="RFD1365" i="8"/>
  <c r="RFD1362" i="8"/>
  <c r="RFT1365" i="8"/>
  <c r="RFT1362" i="8"/>
  <c r="RGJ1365" i="8"/>
  <c r="RGJ1362" i="8"/>
  <c r="RGZ1365" i="8"/>
  <c r="RGZ1362" i="8"/>
  <c r="RHP1365" i="8"/>
  <c r="RHP1362" i="8"/>
  <c r="RIF1365" i="8"/>
  <c r="RIF1362" i="8"/>
  <c r="RIV1365" i="8"/>
  <c r="RIV1362" i="8"/>
  <c r="RJL1365" i="8"/>
  <c r="RJL1362" i="8"/>
  <c r="RKB1365" i="8"/>
  <c r="RKB1362" i="8"/>
  <c r="RKR1365" i="8"/>
  <c r="RKR1362" i="8"/>
  <c r="RLH1365" i="8"/>
  <c r="RLH1362" i="8"/>
  <c r="RLX1365" i="8"/>
  <c r="RLX1362" i="8"/>
  <c r="RMN1365" i="8"/>
  <c r="RMN1362" i="8"/>
  <c r="RND1365" i="8"/>
  <c r="RND1362" i="8"/>
  <c r="RNT1365" i="8"/>
  <c r="RNT1362" i="8"/>
  <c r="ROJ1365" i="8"/>
  <c r="ROJ1362" i="8"/>
  <c r="ROZ1365" i="8"/>
  <c r="ROZ1362" i="8"/>
  <c r="RPP1365" i="8"/>
  <c r="RPP1362" i="8"/>
  <c r="RQF1365" i="8"/>
  <c r="RQF1362" i="8"/>
  <c r="RQV1365" i="8"/>
  <c r="RQV1362" i="8"/>
  <c r="RRL1365" i="8"/>
  <c r="RRL1362" i="8"/>
  <c r="RSB1365" i="8"/>
  <c r="RSB1362" i="8"/>
  <c r="RSR1365" i="8"/>
  <c r="RSR1362" i="8"/>
  <c r="RTH1365" i="8"/>
  <c r="RTH1362" i="8"/>
  <c r="RTX1365" i="8"/>
  <c r="RTX1362" i="8"/>
  <c r="RUN1365" i="8"/>
  <c r="RUN1362" i="8"/>
  <c r="RVD1365" i="8"/>
  <c r="RVD1362" i="8"/>
  <c r="RVT1365" i="8"/>
  <c r="RVT1362" i="8"/>
  <c r="RWJ1365" i="8"/>
  <c r="RWJ1362" i="8"/>
  <c r="RWZ1365" i="8"/>
  <c r="RWZ1362" i="8"/>
  <c r="RXP1365" i="8"/>
  <c r="RXP1362" i="8"/>
  <c r="RYF1365" i="8"/>
  <c r="RYF1362" i="8"/>
  <c r="RYV1365" i="8"/>
  <c r="RYV1362" i="8"/>
  <c r="RZL1365" i="8"/>
  <c r="RZL1362" i="8"/>
  <c r="SAB1365" i="8"/>
  <c r="SAB1362" i="8"/>
  <c r="SAR1365" i="8"/>
  <c r="SAR1362" i="8"/>
  <c r="SBH1365" i="8"/>
  <c r="SBH1362" i="8"/>
  <c r="SBX1365" i="8"/>
  <c r="SBX1362" i="8"/>
  <c r="SCN1365" i="8"/>
  <c r="SCN1362" i="8"/>
  <c r="SDD1365" i="8"/>
  <c r="SDD1362" i="8"/>
  <c r="SDT1365" i="8"/>
  <c r="SDT1362" i="8"/>
  <c r="SEJ1365" i="8"/>
  <c r="SEJ1362" i="8"/>
  <c r="SEZ1365" i="8"/>
  <c r="SEZ1362" i="8"/>
  <c r="SFP1365" i="8"/>
  <c r="SFP1362" i="8"/>
  <c r="SGF1365" i="8"/>
  <c r="SGF1362" i="8"/>
  <c r="SGV1365" i="8"/>
  <c r="SGV1362" i="8"/>
  <c r="SHL1365" i="8"/>
  <c r="SHL1362" i="8"/>
  <c r="SIB1365" i="8"/>
  <c r="SIB1362" i="8"/>
  <c r="SIR1365" i="8"/>
  <c r="SIR1362" i="8"/>
  <c r="SJH1365" i="8"/>
  <c r="SJH1362" i="8"/>
  <c r="SJX1365" i="8"/>
  <c r="SJX1362" i="8"/>
  <c r="SKN1365" i="8"/>
  <c r="SKN1362" i="8"/>
  <c r="SLD1365" i="8"/>
  <c r="SLD1362" i="8"/>
  <c r="SLT1365" i="8"/>
  <c r="SLT1362" i="8"/>
  <c r="SMJ1365" i="8"/>
  <c r="SMJ1362" i="8"/>
  <c r="SMZ1365" i="8"/>
  <c r="SMZ1362" i="8"/>
  <c r="SNP1365" i="8"/>
  <c r="SNP1362" i="8"/>
  <c r="SOF1365" i="8"/>
  <c r="SOF1362" i="8"/>
  <c r="SOV1365" i="8"/>
  <c r="SOV1362" i="8"/>
  <c r="SPL1365" i="8"/>
  <c r="SPL1362" i="8"/>
  <c r="SQB1365" i="8"/>
  <c r="SQB1362" i="8"/>
  <c r="SQR1365" i="8"/>
  <c r="SQR1362" i="8"/>
  <c r="SRH1365" i="8"/>
  <c r="SRH1362" i="8"/>
  <c r="SRX1365" i="8"/>
  <c r="SRX1362" i="8"/>
  <c r="SSN1365" i="8"/>
  <c r="SSN1362" i="8"/>
  <c r="STD1365" i="8"/>
  <c r="STD1362" i="8"/>
  <c r="STT1365" i="8"/>
  <c r="STT1362" i="8"/>
  <c r="SUJ1365" i="8"/>
  <c r="SUJ1362" i="8"/>
  <c r="SUZ1365" i="8"/>
  <c r="SUZ1362" i="8"/>
  <c r="SVP1365" i="8"/>
  <c r="SVP1362" i="8"/>
  <c r="SWF1365" i="8"/>
  <c r="SWF1362" i="8"/>
  <c r="SWV1365" i="8"/>
  <c r="SWV1362" i="8"/>
  <c r="SXL1365" i="8"/>
  <c r="SXL1362" i="8"/>
  <c r="SYB1365" i="8"/>
  <c r="SYB1362" i="8"/>
  <c r="SYR1365" i="8"/>
  <c r="SYR1362" i="8"/>
  <c r="SZH1365" i="8"/>
  <c r="SZH1362" i="8"/>
  <c r="SZX1365" i="8"/>
  <c r="SZX1362" i="8"/>
  <c r="TAN1365" i="8"/>
  <c r="TAN1362" i="8"/>
  <c r="TBD1365" i="8"/>
  <c r="TBD1362" i="8"/>
  <c r="TBT1365" i="8"/>
  <c r="TBT1362" i="8"/>
  <c r="TCJ1365" i="8"/>
  <c r="TCJ1362" i="8"/>
  <c r="TCZ1365" i="8"/>
  <c r="TCZ1362" i="8"/>
  <c r="TDP1365" i="8"/>
  <c r="TDP1362" i="8"/>
  <c r="TEF1365" i="8"/>
  <c r="TEF1362" i="8"/>
  <c r="TEV1365" i="8"/>
  <c r="TEV1362" i="8"/>
  <c r="TFL1365" i="8"/>
  <c r="TFL1362" i="8"/>
  <c r="TGB1365" i="8"/>
  <c r="TGB1362" i="8"/>
  <c r="TGR1365" i="8"/>
  <c r="TGR1362" i="8"/>
  <c r="THH1365" i="8"/>
  <c r="THH1362" i="8"/>
  <c r="THX1365" i="8"/>
  <c r="THX1362" i="8"/>
  <c r="TIN1365" i="8"/>
  <c r="TIN1362" i="8"/>
  <c r="TJD1365" i="8"/>
  <c r="TJD1362" i="8"/>
  <c r="TJT1365" i="8"/>
  <c r="TJT1362" i="8"/>
  <c r="TKJ1365" i="8"/>
  <c r="TKJ1362" i="8"/>
  <c r="TKZ1365" i="8"/>
  <c r="TKZ1362" i="8"/>
  <c r="TLP1365" i="8"/>
  <c r="TLP1362" i="8"/>
  <c r="TMF1365" i="8"/>
  <c r="TMF1362" i="8"/>
  <c r="TMV1365" i="8"/>
  <c r="TMV1362" i="8"/>
  <c r="TNL1365" i="8"/>
  <c r="TNL1362" i="8"/>
  <c r="TOB1365" i="8"/>
  <c r="TOB1362" i="8"/>
  <c r="TOR1365" i="8"/>
  <c r="TOR1362" i="8"/>
  <c r="TPH1365" i="8"/>
  <c r="TPH1362" i="8"/>
  <c r="TPX1365" i="8"/>
  <c r="TPX1362" i="8"/>
  <c r="TQN1365" i="8"/>
  <c r="TQN1362" i="8"/>
  <c r="TRD1365" i="8"/>
  <c r="TRD1362" i="8"/>
  <c r="TRT1365" i="8"/>
  <c r="TRT1362" i="8"/>
  <c r="TSJ1365" i="8"/>
  <c r="TSJ1362" i="8"/>
  <c r="TSZ1365" i="8"/>
  <c r="TSZ1362" i="8"/>
  <c r="TTP1365" i="8"/>
  <c r="TTP1362" i="8"/>
  <c r="TUF1365" i="8"/>
  <c r="TUF1362" i="8"/>
  <c r="TUV1365" i="8"/>
  <c r="TUV1362" i="8"/>
  <c r="TVL1365" i="8"/>
  <c r="TVL1362" i="8"/>
  <c r="TWB1365" i="8"/>
  <c r="TWB1362" i="8"/>
  <c r="TWR1365" i="8"/>
  <c r="TWR1362" i="8"/>
  <c r="TXH1365" i="8"/>
  <c r="TXH1362" i="8"/>
  <c r="TXX1365" i="8"/>
  <c r="TXX1362" i="8"/>
  <c r="TYN1365" i="8"/>
  <c r="TYN1362" i="8"/>
  <c r="TZD1365" i="8"/>
  <c r="TZD1362" i="8"/>
  <c r="TZT1365" i="8"/>
  <c r="TZT1362" i="8"/>
  <c r="UAJ1365" i="8"/>
  <c r="UAJ1362" i="8"/>
  <c r="UAZ1365" i="8"/>
  <c r="UAZ1362" i="8"/>
  <c r="UBP1365" i="8"/>
  <c r="UBP1362" i="8"/>
  <c r="UCF1365" i="8"/>
  <c r="UCF1362" i="8"/>
  <c r="UCV1365" i="8"/>
  <c r="UCV1362" i="8"/>
  <c r="UDL1365" i="8"/>
  <c r="UDL1362" i="8"/>
  <c r="UEB1365" i="8"/>
  <c r="UEB1362" i="8"/>
  <c r="UER1365" i="8"/>
  <c r="UER1362" i="8"/>
  <c r="UFH1365" i="8"/>
  <c r="UFH1362" i="8"/>
  <c r="UFX1365" i="8"/>
  <c r="UFX1362" i="8"/>
  <c r="UGN1365" i="8"/>
  <c r="UGN1362" i="8"/>
  <c r="UHD1365" i="8"/>
  <c r="UHD1362" i="8"/>
  <c r="UHT1365" i="8"/>
  <c r="UHT1362" i="8"/>
  <c r="UIJ1365" i="8"/>
  <c r="UIJ1362" i="8"/>
  <c r="UIZ1365" i="8"/>
  <c r="UIZ1362" i="8"/>
  <c r="UJP1365" i="8"/>
  <c r="UJP1362" i="8"/>
  <c r="UKF1365" i="8"/>
  <c r="UKF1362" i="8"/>
  <c r="UKV1365" i="8"/>
  <c r="UKV1362" i="8"/>
  <c r="ULL1365" i="8"/>
  <c r="ULL1362" i="8"/>
  <c r="UMB1365" i="8"/>
  <c r="UMB1362" i="8"/>
  <c r="UMR1365" i="8"/>
  <c r="UMR1362" i="8"/>
  <c r="UNH1365" i="8"/>
  <c r="UNH1362" i="8"/>
  <c r="UNX1365" i="8"/>
  <c r="UNX1362" i="8"/>
  <c r="UON1365" i="8"/>
  <c r="UON1362" i="8"/>
  <c r="UPD1365" i="8"/>
  <c r="UPD1362" i="8"/>
  <c r="UPT1365" i="8"/>
  <c r="UPT1362" i="8"/>
  <c r="UQJ1365" i="8"/>
  <c r="UQJ1362" i="8"/>
  <c r="UQZ1365" i="8"/>
  <c r="UQZ1362" i="8"/>
  <c r="URP1365" i="8"/>
  <c r="URP1362" i="8"/>
  <c r="USF1365" i="8"/>
  <c r="USF1362" i="8"/>
  <c r="USV1365" i="8"/>
  <c r="USV1362" i="8"/>
  <c r="UTL1365" i="8"/>
  <c r="UTL1362" i="8"/>
  <c r="UUB1365" i="8"/>
  <c r="UUB1362" i="8"/>
  <c r="UUR1365" i="8"/>
  <c r="UUR1362" i="8"/>
  <c r="UVH1365" i="8"/>
  <c r="UVH1362" i="8"/>
  <c r="UVX1365" i="8"/>
  <c r="UVX1362" i="8"/>
  <c r="UWN1365" i="8"/>
  <c r="UWN1362" i="8"/>
  <c r="UXD1365" i="8"/>
  <c r="UXD1362" i="8"/>
  <c r="UXT1365" i="8"/>
  <c r="UXT1362" i="8"/>
  <c r="UYJ1365" i="8"/>
  <c r="UYJ1362" i="8"/>
  <c r="UYZ1365" i="8"/>
  <c r="UYZ1362" i="8"/>
  <c r="UZP1365" i="8"/>
  <c r="UZP1362" i="8"/>
  <c r="VAF1365" i="8"/>
  <c r="VAF1362" i="8"/>
  <c r="VAV1365" i="8"/>
  <c r="VAV1362" i="8"/>
  <c r="VBL1365" i="8"/>
  <c r="VBL1362" i="8"/>
  <c r="VCB1365" i="8"/>
  <c r="VCB1362" i="8"/>
  <c r="VCR1365" i="8"/>
  <c r="VCR1362" i="8"/>
  <c r="VDH1365" i="8"/>
  <c r="VDH1362" i="8"/>
  <c r="VDX1365" i="8"/>
  <c r="VDX1362" i="8"/>
  <c r="VEN1365" i="8"/>
  <c r="VEN1362" i="8"/>
  <c r="VFD1362" i="8"/>
  <c r="VFT1365" i="8"/>
  <c r="VFT1362" i="8"/>
  <c r="VGJ1362" i="8"/>
  <c r="VGZ1365" i="8"/>
  <c r="VGZ1362" i="8"/>
  <c r="VHP1362" i="8"/>
  <c r="VIF1365" i="8"/>
  <c r="VIF1362" i="8"/>
  <c r="VIV1362" i="8"/>
  <c r="VJL1365" i="8"/>
  <c r="VJL1362" i="8"/>
  <c r="VKB1365" i="8"/>
  <c r="VKB1362" i="8"/>
  <c r="VKR1365" i="8"/>
  <c r="VKR1362" i="8"/>
  <c r="VLH1365" i="8"/>
  <c r="VLH1362" i="8"/>
  <c r="VLX1365" i="8"/>
  <c r="VLX1362" i="8"/>
  <c r="VMN1365" i="8"/>
  <c r="VMN1362" i="8"/>
  <c r="VND1365" i="8"/>
  <c r="VND1362" i="8"/>
  <c r="VNT1365" i="8"/>
  <c r="VNT1362" i="8"/>
  <c r="VOJ1365" i="8"/>
  <c r="VOJ1362" i="8"/>
  <c r="VOZ1365" i="8"/>
  <c r="VOZ1362" i="8"/>
  <c r="VPP1365" i="8"/>
  <c r="VPP1362" i="8"/>
  <c r="VQF1365" i="8"/>
  <c r="VQF1362" i="8"/>
  <c r="VQV1365" i="8"/>
  <c r="VQV1362" i="8"/>
  <c r="VRL1365" i="8"/>
  <c r="VRL1362" i="8"/>
  <c r="VSB1365" i="8"/>
  <c r="VSB1362" i="8"/>
  <c r="VSR1365" i="8"/>
  <c r="VSR1362" i="8"/>
  <c r="VTH1365" i="8"/>
  <c r="VTH1362" i="8"/>
  <c r="VTX1365" i="8"/>
  <c r="VTX1362" i="8"/>
  <c r="VUN1365" i="8"/>
  <c r="VUN1362" i="8"/>
  <c r="VVD1365" i="8"/>
  <c r="VVD1362" i="8"/>
  <c r="VVT1365" i="8"/>
  <c r="VVT1362" i="8"/>
  <c r="VWJ1365" i="8"/>
  <c r="VWJ1362" i="8"/>
  <c r="VWZ1365" i="8"/>
  <c r="VWZ1362" i="8"/>
  <c r="VXP1365" i="8"/>
  <c r="VXP1362" i="8"/>
  <c r="VYF1365" i="8"/>
  <c r="VYF1362" i="8"/>
  <c r="VYV1365" i="8"/>
  <c r="VYV1362" i="8"/>
  <c r="VZL1365" i="8"/>
  <c r="VZL1362" i="8"/>
  <c r="WAB1365" i="8"/>
  <c r="WAB1362" i="8"/>
  <c r="WAR1365" i="8"/>
  <c r="WAR1362" i="8"/>
  <c r="WBH1365" i="8"/>
  <c r="WBH1362" i="8"/>
  <c r="WBX1365" i="8"/>
  <c r="WBX1362" i="8"/>
  <c r="WCN1365" i="8"/>
  <c r="WCN1362" i="8"/>
  <c r="WDD1365" i="8"/>
  <c r="WDD1362" i="8"/>
  <c r="WDT1365" i="8"/>
  <c r="WDT1362" i="8"/>
  <c r="WEJ1365" i="8"/>
  <c r="WEJ1362" i="8"/>
  <c r="WEZ1365" i="8"/>
  <c r="WEZ1362" i="8"/>
  <c r="WFP1365" i="8"/>
  <c r="WFP1362" i="8"/>
  <c r="WGF1365" i="8"/>
  <c r="WGF1362" i="8"/>
  <c r="WGV1365" i="8"/>
  <c r="WGV1362" i="8"/>
  <c r="WHL1365" i="8"/>
  <c r="WHL1362" i="8"/>
  <c r="WIB1365" i="8"/>
  <c r="WIB1362" i="8"/>
  <c r="WIR1365" i="8"/>
  <c r="WIR1362" i="8"/>
  <c r="WJH1365" i="8"/>
  <c r="WJH1362" i="8"/>
  <c r="WJX1365" i="8"/>
  <c r="WJX1362" i="8"/>
  <c r="WKN1365" i="8"/>
  <c r="WKN1362" i="8"/>
  <c r="WLD1365" i="8"/>
  <c r="WLD1362" i="8"/>
  <c r="WLT1365" i="8"/>
  <c r="WLT1362" i="8"/>
  <c r="WMJ1365" i="8"/>
  <c r="WMJ1362" i="8"/>
  <c r="WMZ1365" i="8"/>
  <c r="WMZ1362" i="8"/>
  <c r="WNP1365" i="8"/>
  <c r="WNP1362" i="8"/>
  <c r="WOF1365" i="8"/>
  <c r="WOF1362" i="8"/>
  <c r="WOV1365" i="8"/>
  <c r="WOV1362" i="8"/>
  <c r="WPL1365" i="8"/>
  <c r="WPL1362" i="8"/>
  <c r="WQB1365" i="8"/>
  <c r="WQB1362" i="8"/>
  <c r="WQR1365" i="8"/>
  <c r="WQR1362" i="8"/>
  <c r="WRH1365" i="8"/>
  <c r="WRH1362" i="8"/>
  <c r="WRX1365" i="8"/>
  <c r="WRX1362" i="8"/>
  <c r="WSN1365" i="8"/>
  <c r="WSN1362" i="8"/>
  <c r="WTD1365" i="8"/>
  <c r="WTD1362" i="8"/>
  <c r="WTT1365" i="8"/>
  <c r="WTT1362" i="8"/>
  <c r="WUJ1365" i="8"/>
  <c r="WUJ1362" i="8"/>
  <c r="WUZ1365" i="8"/>
  <c r="WUZ1362" i="8"/>
  <c r="WVP1365" i="8"/>
  <c r="WVP1362" i="8"/>
  <c r="WWF1365" i="8"/>
  <c r="WWF1362" i="8"/>
  <c r="WWV1365" i="8"/>
  <c r="WWV1362" i="8"/>
  <c r="WXL1365" i="8"/>
  <c r="WXL1362" i="8"/>
  <c r="WYB1365" i="8"/>
  <c r="WYB1362" i="8"/>
  <c r="WYR1365" i="8"/>
  <c r="WYR1362" i="8"/>
  <c r="WZH1365" i="8"/>
  <c r="WZH1362" i="8"/>
  <c r="WZX1365" i="8"/>
  <c r="WZX1362" i="8"/>
  <c r="XAN1365" i="8"/>
  <c r="XAN1362" i="8"/>
  <c r="XBD1365" i="8"/>
  <c r="XBD1362" i="8"/>
  <c r="XBT1365" i="8"/>
  <c r="XBT1362" i="8"/>
  <c r="XCJ1365" i="8"/>
  <c r="XCJ1362" i="8"/>
  <c r="XCZ1365" i="8"/>
  <c r="XCZ1362" i="8"/>
  <c r="XDP1365" i="8"/>
  <c r="XDP1362" i="8"/>
  <c r="XEF1365" i="8"/>
  <c r="XEF1362" i="8"/>
  <c r="XEV1365" i="8"/>
  <c r="XEV1362" i="8"/>
  <c r="FLK1359" i="8"/>
  <c r="FLK1365" i="8" s="1"/>
  <c r="FLK1357" i="8"/>
  <c r="FMQ1359" i="8"/>
  <c r="FMQ1365" i="8" s="1"/>
  <c r="FMQ1357" i="8"/>
  <c r="FPC1359" i="8"/>
  <c r="FPC1365" i="8" s="1"/>
  <c r="FPC1357" i="8"/>
  <c r="FQI1359" i="8"/>
  <c r="FQI1365" i="8" s="1"/>
  <c r="FQI1357" i="8"/>
  <c r="FRO1359" i="8"/>
  <c r="FRO1365" i="8" s="1"/>
  <c r="FRO1357" i="8"/>
  <c r="FVG1359" i="8"/>
  <c r="FVG1365" i="8" s="1"/>
  <c r="FVG1357" i="8"/>
  <c r="FWM1359" i="8"/>
  <c r="FWM1365" i="8" s="1"/>
  <c r="FWM1357" i="8"/>
  <c r="FXS1359" i="8"/>
  <c r="FXS1365" i="8" s="1"/>
  <c r="FXS1357" i="8"/>
  <c r="GLG1359" i="8"/>
  <c r="GLG1365" i="8" s="1"/>
  <c r="GLG1357" i="8"/>
  <c r="GNS1359" i="8"/>
  <c r="GNS1365" i="8" s="1"/>
  <c r="GNS1357" i="8"/>
  <c r="GQE1359" i="8"/>
  <c r="GQE1365" i="8" s="1"/>
  <c r="GQE1357" i="8"/>
  <c r="GRK1359" i="8"/>
  <c r="GRK1365" i="8" s="1"/>
  <c r="GRK1357" i="8"/>
  <c r="GSQ1359" i="8"/>
  <c r="GSQ1365" i="8" s="1"/>
  <c r="GSQ1357" i="8"/>
  <c r="GWI1359" i="8"/>
  <c r="GWI1365" i="8" s="1"/>
  <c r="GWI1357" i="8"/>
  <c r="GYU1359" i="8"/>
  <c r="GYU1365" i="8" s="1"/>
  <c r="GYU1357" i="8"/>
  <c r="HAA1359" i="8"/>
  <c r="HAA1365" i="8" s="1"/>
  <c r="HAA1357" i="8"/>
  <c r="HBG1359" i="8"/>
  <c r="HBG1365" i="8" s="1"/>
  <c r="HBG1357" i="8"/>
  <c r="HCM1359" i="8"/>
  <c r="HCM1365" i="8" s="1"/>
  <c r="HCM1357" i="8"/>
  <c r="HEY1359" i="8"/>
  <c r="HEY1365" i="8" s="1"/>
  <c r="HEY1357" i="8"/>
  <c r="HIQ1359" i="8"/>
  <c r="HIQ1365" i="8" s="1"/>
  <c r="HIQ1357" i="8"/>
  <c r="HJW1359" i="8"/>
  <c r="HJW1365" i="8" s="1"/>
  <c r="HJW1357" i="8"/>
  <c r="HLC1359" i="8"/>
  <c r="HLC1365" i="8" s="1"/>
  <c r="HLC1357" i="8"/>
  <c r="HSM1359" i="8"/>
  <c r="HSM1365" i="8" s="1"/>
  <c r="HSM1357" i="8"/>
  <c r="HUY1359" i="8"/>
  <c r="HUY1365" i="8" s="1"/>
  <c r="HUY1357" i="8"/>
  <c r="HYQ1359" i="8"/>
  <c r="HYQ1365" i="8" s="1"/>
  <c r="HYQ1357" i="8"/>
  <c r="HZW1359" i="8"/>
  <c r="HZW1365" i="8" s="1"/>
  <c r="HZW1357" i="8"/>
  <c r="IGA1359" i="8"/>
  <c r="IGA1365" i="8" s="1"/>
  <c r="IGA1357" i="8"/>
  <c r="IHG1359" i="8"/>
  <c r="IHG1365" i="8" s="1"/>
  <c r="IHG1357" i="8"/>
  <c r="IIM1359" i="8"/>
  <c r="IIM1365" i="8" s="1"/>
  <c r="IIM1357" i="8"/>
  <c r="INK1359" i="8"/>
  <c r="INK1365" i="8" s="1"/>
  <c r="INK1357" i="8"/>
  <c r="IOQ1359" i="8"/>
  <c r="IOQ1365" i="8" s="1"/>
  <c r="IOQ1357" i="8"/>
  <c r="IPW1359" i="8"/>
  <c r="IPW1365" i="8" s="1"/>
  <c r="IPW1357" i="8"/>
  <c r="IRC1359" i="8"/>
  <c r="IRC1365" i="8" s="1"/>
  <c r="IRC1357" i="8"/>
  <c r="ISI1359" i="8"/>
  <c r="ISI1365" i="8" s="1"/>
  <c r="ISI1357" i="8"/>
  <c r="IXG1359" i="8"/>
  <c r="IXG1365" i="8" s="1"/>
  <c r="IXG1357" i="8"/>
  <c r="IZS1359" i="8"/>
  <c r="IZS1365" i="8" s="1"/>
  <c r="IZS1357" i="8"/>
  <c r="JCE1359" i="8"/>
  <c r="JCE1365" i="8" s="1"/>
  <c r="JCE1357" i="8"/>
  <c r="JEQ1359" i="8"/>
  <c r="JEQ1365" i="8" s="1"/>
  <c r="JEQ1357" i="8"/>
  <c r="JJO1359" i="8"/>
  <c r="JJO1365" i="8" s="1"/>
  <c r="JJO1357" i="8"/>
  <c r="JKU1359" i="8"/>
  <c r="JKU1365" i="8" s="1"/>
  <c r="JKU1357" i="8"/>
  <c r="JMA1359" i="8"/>
  <c r="JMA1365" i="8" s="1"/>
  <c r="JMA1357" i="8"/>
  <c r="JSE1359" i="8"/>
  <c r="JSE1365" i="8" s="1"/>
  <c r="JSE1357" i="8"/>
  <c r="JXC1359" i="8"/>
  <c r="JXC1365" i="8" s="1"/>
  <c r="JXC1357" i="8"/>
  <c r="KAU1359" i="8"/>
  <c r="KAU1365" i="8" s="1"/>
  <c r="KAU1357" i="8"/>
  <c r="KCA1359" i="8"/>
  <c r="KCA1365" i="8" s="1"/>
  <c r="KCA1357" i="8"/>
  <c r="KGY1359" i="8"/>
  <c r="KGY1365" i="8" s="1"/>
  <c r="KGY1357" i="8"/>
  <c r="KKQ1359" i="8"/>
  <c r="KKQ1365" i="8" s="1"/>
  <c r="KKQ1357" i="8"/>
  <c r="KNC1359" i="8"/>
  <c r="KNC1365" i="8" s="1"/>
  <c r="KNC1357" i="8"/>
  <c r="KPO1359" i="8"/>
  <c r="KPO1365" i="8" s="1"/>
  <c r="KPO1357" i="8"/>
  <c r="KQU1359" i="8"/>
  <c r="KQU1365" i="8" s="1"/>
  <c r="KQU1357" i="8"/>
  <c r="KSA1359" i="8"/>
  <c r="KSA1365" i="8" s="1"/>
  <c r="KSA1357" i="8"/>
  <c r="KUM1359" i="8"/>
  <c r="KUM1365" i="8" s="1"/>
  <c r="KUM1357" i="8"/>
  <c r="KVS1359" i="8"/>
  <c r="KVS1365" i="8" s="1"/>
  <c r="KVS1357" i="8"/>
  <c r="KWY1359" i="8"/>
  <c r="KWY1365" i="8" s="1"/>
  <c r="KWY1357" i="8"/>
  <c r="LAQ1359" i="8"/>
  <c r="LAQ1365" i="8" s="1"/>
  <c r="LAQ1357" i="8"/>
  <c r="LDC1359" i="8"/>
  <c r="LDC1365" i="8" s="1"/>
  <c r="LDC1357" i="8"/>
  <c r="LFO1359" i="8"/>
  <c r="LFO1365" i="8" s="1"/>
  <c r="LFO1357" i="8"/>
  <c r="LJG1359" i="8"/>
  <c r="LJG1365" i="8" s="1"/>
  <c r="LJG1357" i="8"/>
  <c r="LMY1359" i="8"/>
  <c r="LMY1365" i="8" s="1"/>
  <c r="LMY1357" i="8"/>
  <c r="LOE1359" i="8"/>
  <c r="LOE1365" i="8" s="1"/>
  <c r="LOE1357" i="8"/>
  <c r="LPK1359" i="8"/>
  <c r="LPK1365" i="8" s="1"/>
  <c r="LPK1357" i="8"/>
  <c r="LRW1359" i="8"/>
  <c r="LRW1365" i="8" s="1"/>
  <c r="LRW1357" i="8"/>
  <c r="LTC1359" i="8"/>
  <c r="LTC1365" i="8" s="1"/>
  <c r="LTC1357" i="8"/>
  <c r="LUI1359" i="8"/>
  <c r="LUI1365" i="8" s="1"/>
  <c r="LUI1357" i="8"/>
  <c r="LVO1359" i="8"/>
  <c r="LVO1365" i="8" s="1"/>
  <c r="LVO1357" i="8"/>
  <c r="LWU1359" i="8"/>
  <c r="LWU1365" i="8" s="1"/>
  <c r="LWU1357" i="8"/>
  <c r="LYA1359" i="8"/>
  <c r="LYA1365" i="8" s="1"/>
  <c r="LYA1357" i="8"/>
  <c r="LZG1359" i="8"/>
  <c r="LZG1365" i="8" s="1"/>
  <c r="LZG1357" i="8"/>
  <c r="MAM1359" i="8"/>
  <c r="MAM1365" i="8" s="1"/>
  <c r="MAM1357" i="8"/>
  <c r="MBS1359" i="8"/>
  <c r="MBS1365" i="8" s="1"/>
  <c r="MBS1357" i="8"/>
  <c r="MCY1359" i="8"/>
  <c r="MCY1365" i="8" s="1"/>
  <c r="MCY1357" i="8"/>
  <c r="MEE1359" i="8"/>
  <c r="MEE1365" i="8" s="1"/>
  <c r="MEE1357" i="8"/>
  <c r="MFK1359" i="8"/>
  <c r="MFK1365" i="8" s="1"/>
  <c r="MFK1357" i="8"/>
  <c r="MGQ1359" i="8"/>
  <c r="MGQ1365" i="8" s="1"/>
  <c r="MGQ1357" i="8"/>
  <c r="MHW1359" i="8"/>
  <c r="MHW1365" i="8" s="1"/>
  <c r="MHW1357" i="8"/>
  <c r="MJC1359" i="8"/>
  <c r="MJC1365" i="8" s="1"/>
  <c r="MJC1357" i="8"/>
  <c r="MKI1359" i="8"/>
  <c r="MKI1365" i="8" s="1"/>
  <c r="MKI1357" i="8"/>
  <c r="MLO1359" i="8"/>
  <c r="MLO1365" i="8" s="1"/>
  <c r="MLO1357" i="8"/>
  <c r="MMU1359" i="8"/>
  <c r="MMU1365" i="8" s="1"/>
  <c r="MMU1357" i="8"/>
  <c r="MOA1359" i="8"/>
  <c r="MOA1365" i="8" s="1"/>
  <c r="MOA1357" i="8"/>
  <c r="MPG1359" i="8"/>
  <c r="MPG1365" i="8" s="1"/>
  <c r="MPG1357" i="8"/>
  <c r="MQM1359" i="8"/>
  <c r="MQM1365" i="8" s="1"/>
  <c r="MQM1357" i="8"/>
  <c r="MRS1359" i="8"/>
  <c r="MRS1365" i="8" s="1"/>
  <c r="MRS1357" i="8"/>
  <c r="MSY1359" i="8"/>
  <c r="MSY1365" i="8" s="1"/>
  <c r="MSY1357" i="8"/>
  <c r="MUE1359" i="8"/>
  <c r="MUE1365" i="8" s="1"/>
  <c r="MUE1357" i="8"/>
  <c r="MVK1359" i="8"/>
  <c r="MVK1365" i="8" s="1"/>
  <c r="MVK1357" i="8"/>
  <c r="MWQ1359" i="8"/>
  <c r="MWQ1365" i="8" s="1"/>
  <c r="MWQ1357" i="8"/>
  <c r="MXW1359" i="8"/>
  <c r="MXW1365" i="8" s="1"/>
  <c r="MXW1357" i="8"/>
  <c r="MZC1359" i="8"/>
  <c r="MZC1365" i="8" s="1"/>
  <c r="MZC1357" i="8"/>
  <c r="NAI1359" i="8"/>
  <c r="NAI1365" i="8" s="1"/>
  <c r="NAI1357" i="8"/>
  <c r="NBO1359" i="8"/>
  <c r="NBO1365" i="8" s="1"/>
  <c r="NBO1357" i="8"/>
  <c r="NCU1359" i="8"/>
  <c r="NCU1365" i="8" s="1"/>
  <c r="NCU1357" i="8"/>
  <c r="NEA1359" i="8"/>
  <c r="NEA1365" i="8" s="1"/>
  <c r="NEA1357" i="8"/>
  <c r="NFG1359" i="8"/>
  <c r="NFG1365" i="8" s="1"/>
  <c r="NFG1357" i="8"/>
  <c r="NGM1359" i="8"/>
  <c r="NGM1365" i="8" s="1"/>
  <c r="NGM1357" i="8"/>
  <c r="NHS1359" i="8"/>
  <c r="NHS1365" i="8" s="1"/>
  <c r="NHS1357" i="8"/>
  <c r="NIY1359" i="8"/>
  <c r="NIY1365" i="8" s="1"/>
  <c r="NIY1357" i="8"/>
  <c r="NKE1359" i="8"/>
  <c r="NKE1365" i="8" s="1"/>
  <c r="NKE1357" i="8"/>
  <c r="NLK1359" i="8"/>
  <c r="NLK1365" i="8" s="1"/>
  <c r="NLK1357" i="8"/>
  <c r="NMQ1359" i="8"/>
  <c r="NMQ1365" i="8" s="1"/>
  <c r="NMQ1357" i="8"/>
  <c r="NNW1359" i="8"/>
  <c r="NNW1365" i="8" s="1"/>
  <c r="NNW1357" i="8"/>
  <c r="NPC1359" i="8"/>
  <c r="NPC1365" i="8" s="1"/>
  <c r="NPC1357" i="8"/>
  <c r="NQI1359" i="8"/>
  <c r="NQI1365" i="8" s="1"/>
  <c r="NQI1357" i="8"/>
  <c r="NRO1359" i="8"/>
  <c r="NRO1365" i="8" s="1"/>
  <c r="NRO1357" i="8"/>
  <c r="NSU1359" i="8"/>
  <c r="NSU1365" i="8" s="1"/>
  <c r="NSU1357" i="8"/>
  <c r="NUA1359" i="8"/>
  <c r="NUA1365" i="8" s="1"/>
  <c r="NUA1357" i="8"/>
  <c r="NVG1359" i="8"/>
  <c r="NVG1365" i="8" s="1"/>
  <c r="NVG1357" i="8"/>
  <c r="NWM1359" i="8"/>
  <c r="NWM1365" i="8" s="1"/>
  <c r="NWM1357" i="8"/>
  <c r="NXS1359" i="8"/>
  <c r="NXS1365" i="8" s="1"/>
  <c r="NXS1357" i="8"/>
  <c r="NYY1359" i="8"/>
  <c r="NYY1365" i="8" s="1"/>
  <c r="NYY1357" i="8"/>
  <c r="OAE1359" i="8"/>
  <c r="OAE1365" i="8" s="1"/>
  <c r="OAE1357" i="8"/>
  <c r="OBK1359" i="8"/>
  <c r="OBK1365" i="8" s="1"/>
  <c r="OBK1357" i="8"/>
  <c r="OCQ1359" i="8"/>
  <c r="OCQ1365" i="8" s="1"/>
  <c r="OCQ1357" i="8"/>
  <c r="ODW1359" i="8"/>
  <c r="ODW1365" i="8" s="1"/>
  <c r="ODW1357" i="8"/>
  <c r="OFC1359" i="8"/>
  <c r="OFC1365" i="8" s="1"/>
  <c r="OFC1357" i="8"/>
  <c r="OGI1359" i="8"/>
  <c r="OGI1365" i="8" s="1"/>
  <c r="OGI1357" i="8"/>
  <c r="OHO1359" i="8"/>
  <c r="OHO1365" i="8" s="1"/>
  <c r="OHO1357" i="8"/>
  <c r="OIU1359" i="8"/>
  <c r="OIU1365" i="8" s="1"/>
  <c r="OIU1357" i="8"/>
  <c r="OKA1359" i="8"/>
  <c r="OKA1365" i="8" s="1"/>
  <c r="OKA1357" i="8"/>
  <c r="OLG1359" i="8"/>
  <c r="OLG1365" i="8" s="1"/>
  <c r="OLG1357" i="8"/>
  <c r="OMM1359" i="8"/>
  <c r="OMM1365" i="8" s="1"/>
  <c r="OMM1357" i="8"/>
  <c r="ONS1359" i="8"/>
  <c r="ONS1365" i="8" s="1"/>
  <c r="ONS1357" i="8"/>
  <c r="OOY1359" i="8"/>
  <c r="OOY1365" i="8" s="1"/>
  <c r="OOY1357" i="8"/>
  <c r="OQE1359" i="8"/>
  <c r="OQE1365" i="8" s="1"/>
  <c r="OQE1357" i="8"/>
  <c r="ORK1359" i="8"/>
  <c r="ORK1365" i="8" s="1"/>
  <c r="ORK1357" i="8"/>
  <c r="OSQ1359" i="8"/>
  <c r="OSQ1365" i="8" s="1"/>
  <c r="OSQ1357" i="8"/>
  <c r="OTW1359" i="8"/>
  <c r="OTW1365" i="8" s="1"/>
  <c r="OTW1357" i="8"/>
  <c r="OVC1359" i="8"/>
  <c r="OVC1365" i="8" s="1"/>
  <c r="OVC1357" i="8"/>
  <c r="OWI1359" i="8"/>
  <c r="OWI1365" i="8" s="1"/>
  <c r="OWI1357" i="8"/>
  <c r="OXO1359" i="8"/>
  <c r="OXO1365" i="8" s="1"/>
  <c r="OXO1357" i="8"/>
  <c r="OYU1359" i="8"/>
  <c r="OYU1365" i="8" s="1"/>
  <c r="OYU1357" i="8"/>
  <c r="PAA1359" i="8"/>
  <c r="PAA1365" i="8" s="1"/>
  <c r="PAA1357" i="8"/>
  <c r="PBG1359" i="8"/>
  <c r="PBG1365" i="8" s="1"/>
  <c r="PBG1357" i="8"/>
  <c r="PCM1359" i="8"/>
  <c r="PCM1365" i="8" s="1"/>
  <c r="PCM1357" i="8"/>
  <c r="PDS1359" i="8"/>
  <c r="PDS1365" i="8" s="1"/>
  <c r="PDS1357" i="8"/>
  <c r="PEY1359" i="8"/>
  <c r="PEY1365" i="8" s="1"/>
  <c r="PEY1357" i="8"/>
  <c r="PGE1359" i="8"/>
  <c r="PGE1365" i="8" s="1"/>
  <c r="PGE1357" i="8"/>
  <c r="PHK1359" i="8"/>
  <c r="PHK1365" i="8" s="1"/>
  <c r="PHK1357" i="8"/>
  <c r="PIQ1359" i="8"/>
  <c r="PIQ1365" i="8" s="1"/>
  <c r="PIQ1357" i="8"/>
  <c r="PJW1359" i="8"/>
  <c r="PJW1365" i="8" s="1"/>
  <c r="PJW1357" i="8"/>
  <c r="PLC1359" i="8"/>
  <c r="PLC1365" i="8" s="1"/>
  <c r="PLC1357" i="8"/>
  <c r="PMI1359" i="8"/>
  <c r="PMI1365" i="8" s="1"/>
  <c r="PMI1357" i="8"/>
  <c r="PNO1359" i="8"/>
  <c r="PNO1365" i="8" s="1"/>
  <c r="PNO1357" i="8"/>
  <c r="POU1359" i="8"/>
  <c r="POU1365" i="8" s="1"/>
  <c r="POU1357" i="8"/>
  <c r="PQA1359" i="8"/>
  <c r="PQA1365" i="8" s="1"/>
  <c r="PQA1357" i="8"/>
  <c r="PRG1359" i="8"/>
  <c r="PRG1365" i="8" s="1"/>
  <c r="PRG1357" i="8"/>
  <c r="PSM1359" i="8"/>
  <c r="PSM1365" i="8" s="1"/>
  <c r="PSM1357" i="8"/>
  <c r="PTS1359" i="8"/>
  <c r="PTS1365" i="8" s="1"/>
  <c r="PTS1357" i="8"/>
  <c r="PUY1359" i="8"/>
  <c r="PUY1365" i="8" s="1"/>
  <c r="PUY1357" i="8"/>
  <c r="PWE1359" i="8"/>
  <c r="PWE1365" i="8" s="1"/>
  <c r="PWE1357" i="8"/>
  <c r="PXK1359" i="8"/>
  <c r="PXK1365" i="8" s="1"/>
  <c r="PXK1357" i="8"/>
  <c r="PYQ1359" i="8"/>
  <c r="PYQ1365" i="8" s="1"/>
  <c r="PYQ1357" i="8"/>
  <c r="PZW1359" i="8"/>
  <c r="PZW1365" i="8" s="1"/>
  <c r="PZW1357" i="8"/>
  <c r="QBC1359" i="8"/>
  <c r="QBC1365" i="8" s="1"/>
  <c r="QBC1357" i="8"/>
  <c r="QCI1359" i="8"/>
  <c r="QCI1365" i="8" s="1"/>
  <c r="QCI1357" i="8"/>
  <c r="QDO1359" i="8"/>
  <c r="QDO1365" i="8" s="1"/>
  <c r="QDO1357" i="8"/>
  <c r="QEU1359" i="8"/>
  <c r="QEU1365" i="8" s="1"/>
  <c r="QEU1357" i="8"/>
  <c r="QGA1359" i="8"/>
  <c r="QGA1365" i="8" s="1"/>
  <c r="QGA1357" i="8"/>
  <c r="QHG1359" i="8"/>
  <c r="QHG1365" i="8" s="1"/>
  <c r="QHG1357" i="8"/>
  <c r="QIM1359" i="8"/>
  <c r="QIM1365" i="8" s="1"/>
  <c r="QIM1357" i="8"/>
  <c r="QJS1359" i="8"/>
  <c r="QJS1365" i="8" s="1"/>
  <c r="QJS1357" i="8"/>
  <c r="QKY1359" i="8"/>
  <c r="QKY1365" i="8" s="1"/>
  <c r="QKY1357" i="8"/>
  <c r="QME1359" i="8"/>
  <c r="QME1365" i="8" s="1"/>
  <c r="QME1357" i="8"/>
  <c r="QNK1359" i="8"/>
  <c r="QNK1365" i="8" s="1"/>
  <c r="QNK1357" i="8"/>
  <c r="QOQ1359" i="8"/>
  <c r="QOQ1365" i="8" s="1"/>
  <c r="QOQ1357" i="8"/>
  <c r="QPW1359" i="8"/>
  <c r="QPW1365" i="8" s="1"/>
  <c r="QPW1357" i="8"/>
  <c r="QRC1359" i="8"/>
  <c r="QRC1365" i="8" s="1"/>
  <c r="QRC1357" i="8"/>
  <c r="QSI1359" i="8"/>
  <c r="QSI1365" i="8" s="1"/>
  <c r="QSI1357" i="8"/>
  <c r="QTO1359" i="8"/>
  <c r="QTO1365" i="8" s="1"/>
  <c r="QTO1357" i="8"/>
  <c r="QUU1359" i="8"/>
  <c r="QUU1365" i="8" s="1"/>
  <c r="QUU1357" i="8"/>
  <c r="QWA1359" i="8"/>
  <c r="QWA1365" i="8" s="1"/>
  <c r="QWA1357" i="8"/>
  <c r="QXG1359" i="8"/>
  <c r="QXG1365" i="8" s="1"/>
  <c r="QXG1357" i="8"/>
  <c r="QYM1359" i="8"/>
  <c r="QYM1365" i="8" s="1"/>
  <c r="QYM1357" i="8"/>
  <c r="QZS1359" i="8"/>
  <c r="QZS1365" i="8" s="1"/>
  <c r="QZS1357" i="8"/>
  <c r="RAY1359" i="8"/>
  <c r="RAY1365" i="8" s="1"/>
  <c r="RAY1357" i="8"/>
  <c r="RCE1359" i="8"/>
  <c r="RCE1365" i="8" s="1"/>
  <c r="RCE1357" i="8"/>
  <c r="RDK1359" i="8"/>
  <c r="RDK1365" i="8" s="1"/>
  <c r="RDK1357" i="8"/>
  <c r="REQ1359" i="8"/>
  <c r="REQ1365" i="8" s="1"/>
  <c r="REQ1357" i="8"/>
  <c r="RFW1359" i="8"/>
  <c r="RFW1365" i="8" s="1"/>
  <c r="RFW1357" i="8"/>
  <c r="RHC1359" i="8"/>
  <c r="RHC1365" i="8" s="1"/>
  <c r="RHC1357" i="8"/>
  <c r="RII1359" i="8"/>
  <c r="RII1365" i="8" s="1"/>
  <c r="RII1357" i="8"/>
  <c r="RJO1359" i="8"/>
  <c r="RJO1365" i="8" s="1"/>
  <c r="RJO1357" i="8"/>
  <c r="RKU1359" i="8"/>
  <c r="RKU1365" i="8" s="1"/>
  <c r="RKU1357" i="8"/>
  <c r="RMA1359" i="8"/>
  <c r="RMA1365" i="8" s="1"/>
  <c r="RMA1357" i="8"/>
  <c r="RNG1359" i="8"/>
  <c r="RNG1365" i="8" s="1"/>
  <c r="RNG1357" i="8"/>
  <c r="ROM1359" i="8"/>
  <c r="ROM1365" i="8" s="1"/>
  <c r="ROM1357" i="8"/>
  <c r="RPS1359" i="8"/>
  <c r="RPS1365" i="8" s="1"/>
  <c r="RPS1357" i="8"/>
  <c r="RQY1359" i="8"/>
  <c r="RQY1365" i="8" s="1"/>
  <c r="RQY1357" i="8"/>
  <c r="RSE1359" i="8"/>
  <c r="RSE1365" i="8" s="1"/>
  <c r="RSE1357" i="8"/>
  <c r="RTK1359" i="8"/>
  <c r="RTK1365" i="8" s="1"/>
  <c r="RTK1357" i="8"/>
  <c r="RUQ1359" i="8"/>
  <c r="RUQ1365" i="8" s="1"/>
  <c r="RUQ1357" i="8"/>
  <c r="RVW1359" i="8"/>
  <c r="RVW1365" i="8" s="1"/>
  <c r="RVW1357" i="8"/>
  <c r="RXC1359" i="8"/>
  <c r="RXC1365" i="8" s="1"/>
  <c r="RXC1357" i="8"/>
  <c r="RYI1359" i="8"/>
  <c r="RYI1365" i="8" s="1"/>
  <c r="RYI1357" i="8"/>
  <c r="RZO1359" i="8"/>
  <c r="RZO1365" i="8" s="1"/>
  <c r="RZO1357" i="8"/>
  <c r="SAU1359" i="8"/>
  <c r="SAU1365" i="8" s="1"/>
  <c r="SAU1357" i="8"/>
  <c r="SCA1359" i="8"/>
  <c r="SCA1365" i="8" s="1"/>
  <c r="SCA1357" i="8"/>
  <c r="SDG1359" i="8"/>
  <c r="SDG1365" i="8" s="1"/>
  <c r="SDG1357" i="8"/>
  <c r="SEM1359" i="8"/>
  <c r="SEM1365" i="8" s="1"/>
  <c r="SEM1357" i="8"/>
  <c r="SFS1359" i="8"/>
  <c r="SFS1365" i="8" s="1"/>
  <c r="SFS1357" i="8"/>
  <c r="SGY1359" i="8"/>
  <c r="SGY1365" i="8" s="1"/>
  <c r="SGY1357" i="8"/>
  <c r="SIE1359" i="8"/>
  <c r="SIE1365" i="8" s="1"/>
  <c r="SIE1357" i="8"/>
  <c r="SJK1359" i="8"/>
  <c r="SJK1365" i="8" s="1"/>
  <c r="SJK1357" i="8"/>
  <c r="SKQ1359" i="8"/>
  <c r="SKQ1365" i="8" s="1"/>
  <c r="SKQ1357" i="8"/>
  <c r="SLW1359" i="8"/>
  <c r="SLW1365" i="8" s="1"/>
  <c r="SLW1357" i="8"/>
  <c r="SNC1359" i="8"/>
  <c r="SNC1365" i="8" s="1"/>
  <c r="SNC1357" i="8"/>
  <c r="SOI1359" i="8"/>
  <c r="SOI1365" i="8" s="1"/>
  <c r="SOI1357" i="8"/>
  <c r="SPO1359" i="8"/>
  <c r="SPO1365" i="8" s="1"/>
  <c r="SPO1357" i="8"/>
  <c r="SQU1359" i="8"/>
  <c r="SQU1365" i="8" s="1"/>
  <c r="SQU1357" i="8"/>
  <c r="SSA1359" i="8"/>
  <c r="SSA1365" i="8" s="1"/>
  <c r="SSA1357" i="8"/>
  <c r="STG1359" i="8"/>
  <c r="STG1365" i="8" s="1"/>
  <c r="STG1357" i="8"/>
  <c r="SUM1359" i="8"/>
  <c r="SUM1365" i="8" s="1"/>
  <c r="SUM1357" i="8"/>
  <c r="SVS1359" i="8"/>
  <c r="SVS1365" i="8" s="1"/>
  <c r="SVS1357" i="8"/>
  <c r="SWY1359" i="8"/>
  <c r="SWY1365" i="8" s="1"/>
  <c r="SWY1357" i="8"/>
  <c r="SYE1359" i="8"/>
  <c r="SYE1365" i="8" s="1"/>
  <c r="SYE1357" i="8"/>
  <c r="SZK1359" i="8"/>
  <c r="SZK1365" i="8" s="1"/>
  <c r="SZK1357" i="8"/>
  <c r="TAQ1359" i="8"/>
  <c r="TAQ1365" i="8" s="1"/>
  <c r="TAQ1357" i="8"/>
  <c r="TBW1359" i="8"/>
  <c r="TBW1365" i="8" s="1"/>
  <c r="TBW1357" i="8"/>
  <c r="TDC1359" i="8"/>
  <c r="TDC1365" i="8" s="1"/>
  <c r="TDC1357" i="8"/>
  <c r="TEI1359" i="8"/>
  <c r="TEI1365" i="8" s="1"/>
  <c r="TEI1357" i="8"/>
  <c r="TFO1359" i="8"/>
  <c r="TFO1365" i="8" s="1"/>
  <c r="TFO1357" i="8"/>
  <c r="TGU1359" i="8"/>
  <c r="TGU1365" i="8" s="1"/>
  <c r="TGU1357" i="8"/>
  <c r="TIA1359" i="8"/>
  <c r="TIA1365" i="8" s="1"/>
  <c r="TIA1357" i="8"/>
  <c r="TJG1359" i="8"/>
  <c r="TJG1365" i="8" s="1"/>
  <c r="TJG1357" i="8"/>
  <c r="TKM1359" i="8"/>
  <c r="TKM1365" i="8" s="1"/>
  <c r="TKM1357" i="8"/>
  <c r="TLS1359" i="8"/>
  <c r="TLS1365" i="8" s="1"/>
  <c r="TLS1357" i="8"/>
  <c r="TMY1359" i="8"/>
  <c r="TMY1365" i="8" s="1"/>
  <c r="TMY1357" i="8"/>
  <c r="TOE1359" i="8"/>
  <c r="TOE1365" i="8" s="1"/>
  <c r="TOE1357" i="8"/>
  <c r="TPK1359" i="8"/>
  <c r="TPK1365" i="8" s="1"/>
  <c r="TPK1357" i="8"/>
  <c r="TQQ1359" i="8"/>
  <c r="TQQ1365" i="8" s="1"/>
  <c r="TQQ1357" i="8"/>
  <c r="TRW1359" i="8"/>
  <c r="TRW1365" i="8" s="1"/>
  <c r="TRW1357" i="8"/>
  <c r="TTC1359" i="8"/>
  <c r="TTC1365" i="8" s="1"/>
  <c r="TTC1357" i="8"/>
  <c r="TUI1359" i="8"/>
  <c r="TUI1365" i="8" s="1"/>
  <c r="TUI1357" i="8"/>
  <c r="TVO1359" i="8"/>
  <c r="TVO1365" i="8" s="1"/>
  <c r="TVO1357" i="8"/>
  <c r="TWU1359" i="8"/>
  <c r="TWU1365" i="8" s="1"/>
  <c r="TWU1357" i="8"/>
  <c r="TYA1359" i="8"/>
  <c r="TYA1365" i="8" s="1"/>
  <c r="TYA1357" i="8"/>
  <c r="TZG1359" i="8"/>
  <c r="TZG1365" i="8" s="1"/>
  <c r="TZG1357" i="8"/>
  <c r="UAM1359" i="8"/>
  <c r="UAM1365" i="8" s="1"/>
  <c r="UAM1357" i="8"/>
  <c r="UBS1359" i="8"/>
  <c r="UBS1365" i="8" s="1"/>
  <c r="UBS1357" i="8"/>
  <c r="UCY1359" i="8"/>
  <c r="UCY1365" i="8" s="1"/>
  <c r="UCY1357" i="8"/>
  <c r="UEE1359" i="8"/>
  <c r="UEE1365" i="8" s="1"/>
  <c r="UEE1357" i="8"/>
  <c r="UFK1359" i="8"/>
  <c r="UFK1365" i="8" s="1"/>
  <c r="UFK1357" i="8"/>
  <c r="UGQ1359" i="8"/>
  <c r="UGQ1365" i="8" s="1"/>
  <c r="UGQ1357" i="8"/>
  <c r="UHW1359" i="8"/>
  <c r="UHW1365" i="8" s="1"/>
  <c r="UHW1357" i="8"/>
  <c r="UJC1359" i="8"/>
  <c r="UJC1365" i="8" s="1"/>
  <c r="UJC1357" i="8"/>
  <c r="UKI1359" i="8"/>
  <c r="UKI1365" i="8" s="1"/>
  <c r="UKI1357" i="8"/>
  <c r="ULO1359" i="8"/>
  <c r="ULO1365" i="8" s="1"/>
  <c r="ULO1357" i="8"/>
  <c r="UMU1359" i="8"/>
  <c r="UMU1365" i="8" s="1"/>
  <c r="UMU1357" i="8"/>
  <c r="UOA1359" i="8"/>
  <c r="UOA1365" i="8" s="1"/>
  <c r="UOA1357" i="8"/>
  <c r="UPG1359" i="8"/>
  <c r="UPG1365" i="8" s="1"/>
  <c r="UPG1357" i="8"/>
  <c r="UQM1359" i="8"/>
  <c r="UQM1365" i="8" s="1"/>
  <c r="UQM1357" i="8"/>
  <c r="URS1359" i="8"/>
  <c r="URS1365" i="8" s="1"/>
  <c r="URS1357" i="8"/>
  <c r="USY1359" i="8"/>
  <c r="USY1365" i="8" s="1"/>
  <c r="USY1357" i="8"/>
  <c r="UUE1359" i="8"/>
  <c r="UUE1365" i="8" s="1"/>
  <c r="UUE1357" i="8"/>
  <c r="UVK1359" i="8"/>
  <c r="UVK1365" i="8" s="1"/>
  <c r="UVK1357" i="8"/>
  <c r="UWQ1359" i="8"/>
  <c r="UWQ1365" i="8" s="1"/>
  <c r="UWQ1357" i="8"/>
  <c r="UXW1359" i="8"/>
  <c r="UXW1365" i="8" s="1"/>
  <c r="UXW1357" i="8"/>
  <c r="UZC1359" i="8"/>
  <c r="UZC1365" i="8" s="1"/>
  <c r="UZC1357" i="8"/>
  <c r="VAI1359" i="8"/>
  <c r="VAI1365" i="8" s="1"/>
  <c r="VAI1357" i="8"/>
  <c r="VBO1359" i="8"/>
  <c r="VBO1365" i="8" s="1"/>
  <c r="VBO1357" i="8"/>
  <c r="VCU1359" i="8"/>
  <c r="VCU1365" i="8" s="1"/>
  <c r="VCU1357" i="8"/>
  <c r="VEA1359" i="8"/>
  <c r="VEA1365" i="8" s="1"/>
  <c r="VEA1357" i="8"/>
  <c r="VFG1359" i="8"/>
  <c r="VFG1365" i="8" s="1"/>
  <c r="VFG1357" i="8"/>
  <c r="VGM1359" i="8"/>
  <c r="VGM1365" i="8" s="1"/>
  <c r="VGM1357" i="8"/>
  <c r="VHS1359" i="8"/>
  <c r="VHS1365" i="8" s="1"/>
  <c r="VHS1357" i="8"/>
  <c r="VIY1359" i="8"/>
  <c r="VIY1365" i="8" s="1"/>
  <c r="VIY1357" i="8"/>
  <c r="VKE1359" i="8"/>
  <c r="VKE1365" i="8" s="1"/>
  <c r="VKE1357" i="8"/>
  <c r="VLK1359" i="8"/>
  <c r="VLK1365" i="8" s="1"/>
  <c r="VLK1357" i="8"/>
  <c r="VMQ1359" i="8"/>
  <c r="VMQ1365" i="8" s="1"/>
  <c r="VMQ1357" i="8"/>
  <c r="VNW1359" i="8"/>
  <c r="VNW1365" i="8" s="1"/>
  <c r="VNW1357" i="8"/>
  <c r="VPC1359" i="8"/>
  <c r="VPC1365" i="8" s="1"/>
  <c r="VPC1357" i="8"/>
  <c r="VQI1359" i="8"/>
  <c r="VQI1365" i="8" s="1"/>
  <c r="VQI1357" i="8"/>
  <c r="VRO1359" i="8"/>
  <c r="VRO1365" i="8" s="1"/>
  <c r="VRO1357" i="8"/>
  <c r="VSU1359" i="8"/>
  <c r="VSU1365" i="8" s="1"/>
  <c r="VSU1357" i="8"/>
  <c r="VUA1359" i="8"/>
  <c r="VUA1365" i="8" s="1"/>
  <c r="VUA1357" i="8"/>
  <c r="VVG1359" i="8"/>
  <c r="VVG1365" i="8" s="1"/>
  <c r="VVG1357" i="8"/>
  <c r="VWM1359" i="8"/>
  <c r="VWM1365" i="8" s="1"/>
  <c r="VWM1357" i="8"/>
  <c r="VXS1359" i="8"/>
  <c r="VXS1365" i="8" s="1"/>
  <c r="VXS1357" i="8"/>
  <c r="VYY1359" i="8"/>
  <c r="VYY1365" i="8" s="1"/>
  <c r="VYY1357" i="8"/>
  <c r="WAE1359" i="8"/>
  <c r="WAE1365" i="8" s="1"/>
  <c r="WAE1357" i="8"/>
  <c r="WBK1359" i="8"/>
  <c r="WBK1365" i="8" s="1"/>
  <c r="WBK1357" i="8"/>
  <c r="WCQ1359" i="8"/>
  <c r="WCQ1365" i="8" s="1"/>
  <c r="WCQ1357" i="8"/>
  <c r="WDW1359" i="8"/>
  <c r="WDW1365" i="8" s="1"/>
  <c r="WDW1357" i="8"/>
  <c r="WFC1359" i="8"/>
  <c r="WFC1365" i="8" s="1"/>
  <c r="WFC1357" i="8"/>
  <c r="WGI1359" i="8"/>
  <c r="WGI1365" i="8" s="1"/>
  <c r="WGI1357" i="8"/>
  <c r="WHO1359" i="8"/>
  <c r="WHO1365" i="8" s="1"/>
  <c r="WHO1357" i="8"/>
  <c r="WIU1359" i="8"/>
  <c r="WIU1365" i="8" s="1"/>
  <c r="WIU1357" i="8"/>
  <c r="WKA1359" i="8"/>
  <c r="WKA1365" i="8" s="1"/>
  <c r="WKA1357" i="8"/>
  <c r="WLG1359" i="8"/>
  <c r="WLG1365" i="8" s="1"/>
  <c r="WLG1357" i="8"/>
  <c r="WMM1359" i="8"/>
  <c r="WMM1365" i="8" s="1"/>
  <c r="WMM1357" i="8"/>
  <c r="WNS1359" i="8"/>
  <c r="WNS1365" i="8" s="1"/>
  <c r="WNS1357" i="8"/>
  <c r="WOY1359" i="8"/>
  <c r="WOY1365" i="8" s="1"/>
  <c r="WOY1357" i="8"/>
  <c r="WQE1359" i="8"/>
  <c r="WQE1365" i="8" s="1"/>
  <c r="WQE1357" i="8"/>
  <c r="WRK1359" i="8"/>
  <c r="WRK1365" i="8" s="1"/>
  <c r="WRK1357" i="8"/>
  <c r="WSQ1359" i="8"/>
  <c r="WSQ1365" i="8" s="1"/>
  <c r="WSQ1357" i="8"/>
  <c r="WTW1359" i="8"/>
  <c r="WTW1365" i="8" s="1"/>
  <c r="WTW1357" i="8"/>
  <c r="WVC1359" i="8"/>
  <c r="WVC1365" i="8" s="1"/>
  <c r="WVC1357" i="8"/>
  <c r="WWI1359" i="8"/>
  <c r="WWI1365" i="8" s="1"/>
  <c r="WWI1357" i="8"/>
  <c r="WXO1359" i="8"/>
  <c r="WXO1365" i="8" s="1"/>
  <c r="WXO1357" i="8"/>
  <c r="WYU1359" i="8"/>
  <c r="WYU1365" i="8" s="1"/>
  <c r="WYU1357" i="8"/>
  <c r="XAA1359" i="8"/>
  <c r="XAA1365" i="8" s="1"/>
  <c r="XAA1357" i="8"/>
  <c r="XBG1359" i="8"/>
  <c r="XBG1365" i="8" s="1"/>
  <c r="XBG1357" i="8"/>
  <c r="XCM1359" i="8"/>
  <c r="XCM1365" i="8" s="1"/>
  <c r="XCM1357" i="8"/>
  <c r="XDS1359" i="8"/>
  <c r="XDS1365" i="8" s="1"/>
  <c r="XDS1357" i="8"/>
  <c r="XEY1359" i="8"/>
  <c r="XEY1365" i="8" s="1"/>
  <c r="XEY1357" i="8"/>
  <c r="H1359" i="8"/>
  <c r="H1357" i="8"/>
  <c r="J1355" i="8"/>
  <c r="J1359" i="8" s="1"/>
  <c r="J1365" i="8" s="1"/>
  <c r="X1359" i="8"/>
  <c r="X1357" i="8"/>
  <c r="Z1355" i="8"/>
  <c r="Z1359" i="8" s="1"/>
  <c r="Z1365" i="8" s="1"/>
  <c r="AN1359" i="8"/>
  <c r="AN1357" i="8"/>
  <c r="AP1355" i="8"/>
  <c r="AP1359" i="8" s="1"/>
  <c r="AP1365" i="8" s="1"/>
  <c r="BD1359" i="8"/>
  <c r="BD1357" i="8"/>
  <c r="BF1355" i="8"/>
  <c r="BF1359" i="8" s="1"/>
  <c r="BF1365" i="8" s="1"/>
  <c r="BT1359" i="8"/>
  <c r="BT1357" i="8"/>
  <c r="BV1355" i="8"/>
  <c r="BV1359" i="8" s="1"/>
  <c r="BV1365" i="8" s="1"/>
  <c r="CJ1359" i="8"/>
  <c r="CJ1357" i="8"/>
  <c r="CL1355" i="8"/>
  <c r="CL1359" i="8" s="1"/>
  <c r="CL1365" i="8" s="1"/>
  <c r="CZ1359" i="8"/>
  <c r="CZ1357" i="8"/>
  <c r="DB1355" i="8"/>
  <c r="DB1359" i="8" s="1"/>
  <c r="DB1365" i="8" s="1"/>
  <c r="DP1359" i="8"/>
  <c r="DP1357" i="8"/>
  <c r="DR1355" i="8"/>
  <c r="DR1359" i="8" s="1"/>
  <c r="DR1365" i="8" s="1"/>
  <c r="EF1359" i="8"/>
  <c r="EF1357" i="8"/>
  <c r="EH1355" i="8"/>
  <c r="EH1359" i="8" s="1"/>
  <c r="EH1365" i="8" s="1"/>
  <c r="EV1359" i="8"/>
  <c r="EV1357" i="8"/>
  <c r="EX1355" i="8"/>
  <c r="EX1359" i="8" s="1"/>
  <c r="EX1365" i="8" s="1"/>
  <c r="FL1359" i="8"/>
  <c r="FL1357" i="8"/>
  <c r="FN1355" i="8"/>
  <c r="FN1359" i="8" s="1"/>
  <c r="FN1365" i="8" s="1"/>
  <c r="GB1359" i="8"/>
  <c r="GB1357" i="8"/>
  <c r="GD1355" i="8"/>
  <c r="GD1359" i="8" s="1"/>
  <c r="GD1365" i="8" s="1"/>
  <c r="GR1359" i="8"/>
  <c r="GR1357" i="8"/>
  <c r="GT1355" i="8"/>
  <c r="GT1359" i="8" s="1"/>
  <c r="GT1365" i="8" s="1"/>
  <c r="HH1359" i="8"/>
  <c r="HH1357" i="8"/>
  <c r="HJ1355" i="8"/>
  <c r="HJ1359" i="8" s="1"/>
  <c r="HJ1365" i="8" s="1"/>
  <c r="HX1359" i="8"/>
  <c r="HX1357" i="8"/>
  <c r="HZ1355" i="8"/>
  <c r="HZ1359" i="8" s="1"/>
  <c r="HZ1365" i="8" s="1"/>
  <c r="IN1359" i="8"/>
  <c r="IN1357" i="8"/>
  <c r="IP1355" i="8"/>
  <c r="IP1359" i="8" s="1"/>
  <c r="IP1365" i="8" s="1"/>
  <c r="JD1359" i="8"/>
  <c r="JD1357" i="8"/>
  <c r="JF1355" i="8"/>
  <c r="JF1359" i="8" s="1"/>
  <c r="JF1365" i="8" s="1"/>
  <c r="JT1359" i="8"/>
  <c r="JT1357" i="8"/>
  <c r="JV1355" i="8"/>
  <c r="JV1359" i="8" s="1"/>
  <c r="JV1365" i="8" s="1"/>
  <c r="KJ1359" i="8"/>
  <c r="KJ1357" i="8"/>
  <c r="KL1355" i="8"/>
  <c r="KL1359" i="8" s="1"/>
  <c r="KL1365" i="8" s="1"/>
  <c r="KZ1359" i="8"/>
  <c r="KZ1357" i="8"/>
  <c r="LB1355" i="8"/>
  <c r="LB1359" i="8" s="1"/>
  <c r="LB1365" i="8" s="1"/>
  <c r="LP1359" i="8"/>
  <c r="LP1357" i="8"/>
  <c r="LR1355" i="8"/>
  <c r="LR1359" i="8" s="1"/>
  <c r="LR1365" i="8" s="1"/>
  <c r="MF1359" i="8"/>
  <c r="MF1357" i="8"/>
  <c r="MH1355" i="8"/>
  <c r="MH1359" i="8" s="1"/>
  <c r="MH1365" i="8" s="1"/>
  <c r="MV1359" i="8"/>
  <c r="MV1357" i="8"/>
  <c r="MX1355" i="8"/>
  <c r="MX1359" i="8" s="1"/>
  <c r="MX1365" i="8" s="1"/>
  <c r="NL1359" i="8"/>
  <c r="NL1357" i="8"/>
  <c r="NN1355" i="8"/>
  <c r="NN1359" i="8" s="1"/>
  <c r="NN1365" i="8" s="1"/>
  <c r="OB1359" i="8"/>
  <c r="OB1357" i="8"/>
  <c r="OD1355" i="8"/>
  <c r="OD1359" i="8" s="1"/>
  <c r="OD1365" i="8" s="1"/>
  <c r="OR1359" i="8"/>
  <c r="OR1357" i="8"/>
  <c r="OT1355" i="8"/>
  <c r="OT1359" i="8" s="1"/>
  <c r="OT1365" i="8" s="1"/>
  <c r="PH1359" i="8"/>
  <c r="PH1357" i="8"/>
  <c r="PJ1355" i="8"/>
  <c r="PJ1359" i="8" s="1"/>
  <c r="PJ1365" i="8" s="1"/>
  <c r="PX1359" i="8"/>
  <c r="PX1357" i="8"/>
  <c r="PZ1355" i="8"/>
  <c r="PZ1359" i="8" s="1"/>
  <c r="PZ1365" i="8" s="1"/>
  <c r="QN1359" i="8"/>
  <c r="QN1357" i="8"/>
  <c r="QP1355" i="8"/>
  <c r="QP1359" i="8" s="1"/>
  <c r="QP1365" i="8" s="1"/>
  <c r="RD1359" i="8"/>
  <c r="RD1357" i="8"/>
  <c r="RF1355" i="8"/>
  <c r="RF1359" i="8" s="1"/>
  <c r="RF1365" i="8" s="1"/>
  <c r="RT1359" i="8"/>
  <c r="RT1357" i="8"/>
  <c r="RV1355" i="8"/>
  <c r="RV1359" i="8" s="1"/>
  <c r="RV1365" i="8" s="1"/>
  <c r="SJ1359" i="8"/>
  <c r="SJ1357" i="8"/>
  <c r="SL1355" i="8"/>
  <c r="SL1359" i="8" s="1"/>
  <c r="SL1365" i="8" s="1"/>
  <c r="SZ1359" i="8"/>
  <c r="SZ1357" i="8"/>
  <c r="TB1355" i="8"/>
  <c r="TB1359" i="8" s="1"/>
  <c r="TB1365" i="8" s="1"/>
  <c r="TP1359" i="8"/>
  <c r="TP1357" i="8"/>
  <c r="TR1355" i="8"/>
  <c r="TR1359" i="8" s="1"/>
  <c r="TR1365" i="8" s="1"/>
  <c r="UF1359" i="8"/>
  <c r="UF1357" i="8"/>
  <c r="UH1355" i="8"/>
  <c r="UH1359" i="8" s="1"/>
  <c r="UH1365" i="8" s="1"/>
  <c r="UV1359" i="8"/>
  <c r="UV1357" i="8"/>
  <c r="UX1355" i="8"/>
  <c r="UX1359" i="8" s="1"/>
  <c r="UX1365" i="8" s="1"/>
  <c r="VL1359" i="8"/>
  <c r="VL1357" i="8"/>
  <c r="VN1355" i="8"/>
  <c r="VN1359" i="8" s="1"/>
  <c r="VN1365" i="8" s="1"/>
  <c r="WB1359" i="8"/>
  <c r="WB1357" i="8"/>
  <c r="WD1355" i="8"/>
  <c r="WD1359" i="8" s="1"/>
  <c r="WD1365" i="8" s="1"/>
  <c r="WR1359" i="8"/>
  <c r="WR1357" i="8"/>
  <c r="WT1355" i="8"/>
  <c r="WT1359" i="8" s="1"/>
  <c r="WT1365" i="8" s="1"/>
  <c r="XH1359" i="8"/>
  <c r="XH1357" i="8"/>
  <c r="XJ1355" i="8"/>
  <c r="XJ1359" i="8" s="1"/>
  <c r="XJ1365" i="8" s="1"/>
  <c r="XX1359" i="8"/>
  <c r="XX1357" i="8"/>
  <c r="XZ1355" i="8"/>
  <c r="XZ1359" i="8" s="1"/>
  <c r="XZ1365" i="8" s="1"/>
  <c r="YN1359" i="8"/>
  <c r="YN1357" i="8"/>
  <c r="YP1355" i="8"/>
  <c r="YP1359" i="8" s="1"/>
  <c r="YP1365" i="8" s="1"/>
  <c r="ZD1359" i="8"/>
  <c r="ZD1357" i="8"/>
  <c r="ZF1355" i="8"/>
  <c r="ZF1359" i="8" s="1"/>
  <c r="ZF1365" i="8" s="1"/>
  <c r="ZT1359" i="8"/>
  <c r="ZT1357" i="8"/>
  <c r="ZV1355" i="8"/>
  <c r="ZV1359" i="8" s="1"/>
  <c r="ZV1365" i="8" s="1"/>
  <c r="AAJ1359" i="8"/>
  <c r="AAJ1357" i="8"/>
  <c r="AAL1355" i="8"/>
  <c r="AAL1359" i="8" s="1"/>
  <c r="AAL1365" i="8" s="1"/>
  <c r="AAZ1359" i="8"/>
  <c r="AAZ1357" i="8"/>
  <c r="ABB1355" i="8"/>
  <c r="ABB1359" i="8" s="1"/>
  <c r="ABB1365" i="8" s="1"/>
  <c r="ABP1359" i="8"/>
  <c r="ABP1357" i="8"/>
  <c r="ABR1355" i="8"/>
  <c r="ABR1359" i="8" s="1"/>
  <c r="ABR1365" i="8" s="1"/>
  <c r="ACF1359" i="8"/>
  <c r="ACF1357" i="8"/>
  <c r="ACH1355" i="8"/>
  <c r="ACH1359" i="8" s="1"/>
  <c r="ACH1365" i="8" s="1"/>
  <c r="ACV1359" i="8"/>
  <c r="ACV1357" i="8"/>
  <c r="ACX1355" i="8"/>
  <c r="ACX1359" i="8" s="1"/>
  <c r="ACX1365" i="8" s="1"/>
  <c r="ADL1359" i="8"/>
  <c r="ADL1357" i="8"/>
  <c r="ADN1355" i="8"/>
  <c r="ADN1359" i="8" s="1"/>
  <c r="ADN1365" i="8" s="1"/>
  <c r="AEB1359" i="8"/>
  <c r="AEB1357" i="8"/>
  <c r="AED1355" i="8"/>
  <c r="AED1359" i="8" s="1"/>
  <c r="AED1365" i="8" s="1"/>
  <c r="AER1359" i="8"/>
  <c r="AER1357" i="8"/>
  <c r="AET1355" i="8"/>
  <c r="AET1359" i="8" s="1"/>
  <c r="AET1365" i="8" s="1"/>
  <c r="AFH1359" i="8"/>
  <c r="AFH1357" i="8"/>
  <c r="AFJ1355" i="8"/>
  <c r="AFJ1359" i="8" s="1"/>
  <c r="AFJ1365" i="8" s="1"/>
  <c r="AFX1359" i="8"/>
  <c r="AFX1357" i="8"/>
  <c r="AFZ1355" i="8"/>
  <c r="AFZ1359" i="8" s="1"/>
  <c r="AFZ1365" i="8" s="1"/>
  <c r="AGN1359" i="8"/>
  <c r="AGN1357" i="8"/>
  <c r="AGP1355" i="8"/>
  <c r="AGP1359" i="8" s="1"/>
  <c r="AGP1365" i="8" s="1"/>
  <c r="AHD1359" i="8"/>
  <c r="AHD1357" i="8"/>
  <c r="AHF1355" i="8"/>
  <c r="AHF1359" i="8" s="1"/>
  <c r="AHF1365" i="8" s="1"/>
  <c r="AHT1359" i="8"/>
  <c r="AHT1357" i="8"/>
  <c r="AHV1355" i="8"/>
  <c r="AHV1359" i="8" s="1"/>
  <c r="AHV1365" i="8" s="1"/>
  <c r="AIJ1359" i="8"/>
  <c r="AIJ1357" i="8"/>
  <c r="AIL1355" i="8"/>
  <c r="AIL1359" i="8" s="1"/>
  <c r="AIL1365" i="8" s="1"/>
  <c r="AIZ1359" i="8"/>
  <c r="AIZ1357" i="8"/>
  <c r="AJB1355" i="8"/>
  <c r="AJB1359" i="8" s="1"/>
  <c r="AJB1365" i="8" s="1"/>
  <c r="AJP1359" i="8"/>
  <c r="AJP1357" i="8"/>
  <c r="AJR1355" i="8"/>
  <c r="AJR1359" i="8" s="1"/>
  <c r="AJR1365" i="8" s="1"/>
  <c r="AKF1359" i="8"/>
  <c r="AKF1357" i="8"/>
  <c r="AKH1355" i="8"/>
  <c r="AKH1359" i="8" s="1"/>
  <c r="AKH1365" i="8" s="1"/>
  <c r="AKV1359" i="8"/>
  <c r="AKV1357" i="8"/>
  <c r="AKX1355" i="8"/>
  <c r="AKX1359" i="8" s="1"/>
  <c r="AKX1365" i="8" s="1"/>
  <c r="ALL1359" i="8"/>
  <c r="ALL1357" i="8"/>
  <c r="ALN1355" i="8"/>
  <c r="ALN1359" i="8" s="1"/>
  <c r="ALN1365" i="8" s="1"/>
  <c r="AMB1359" i="8"/>
  <c r="AMB1357" i="8"/>
  <c r="AMD1355" i="8"/>
  <c r="AMD1359" i="8" s="1"/>
  <c r="AMD1365" i="8" s="1"/>
  <c r="AMR1359" i="8"/>
  <c r="AMR1357" i="8"/>
  <c r="AMT1355" i="8"/>
  <c r="AMT1359" i="8" s="1"/>
  <c r="AMT1365" i="8" s="1"/>
  <c r="ANH1359" i="8"/>
  <c r="ANH1357" i="8"/>
  <c r="ANJ1355" i="8"/>
  <c r="ANJ1359" i="8" s="1"/>
  <c r="ANJ1365" i="8" s="1"/>
  <c r="ANX1359" i="8"/>
  <c r="ANX1357" i="8"/>
  <c r="ANZ1355" i="8"/>
  <c r="ANZ1359" i="8" s="1"/>
  <c r="ANZ1365" i="8" s="1"/>
  <c r="AON1359" i="8"/>
  <c r="AON1357" i="8"/>
  <c r="FMA1359" i="8"/>
  <c r="FMA1365" i="8" s="1"/>
  <c r="FMA1357" i="8"/>
  <c r="FNG1359" i="8"/>
  <c r="FNG1365" i="8" s="1"/>
  <c r="FNG1357" i="8"/>
  <c r="FOM1359" i="8"/>
  <c r="FOM1365" i="8" s="1"/>
  <c r="FOM1357" i="8"/>
  <c r="FPS1359" i="8"/>
  <c r="FPS1365" i="8" s="1"/>
  <c r="FPS1357" i="8"/>
  <c r="FQY1359" i="8"/>
  <c r="FQY1365" i="8" s="1"/>
  <c r="FQY1357" i="8"/>
  <c r="FSE1359" i="8"/>
  <c r="FSE1365" i="8" s="1"/>
  <c r="FSE1357" i="8"/>
  <c r="FTK1359" i="8"/>
  <c r="FTK1365" i="8" s="1"/>
  <c r="FTK1357" i="8"/>
  <c r="FUQ1359" i="8"/>
  <c r="FUQ1365" i="8" s="1"/>
  <c r="FUQ1357" i="8"/>
  <c r="FVW1359" i="8"/>
  <c r="FVW1365" i="8" s="1"/>
  <c r="FVW1357" i="8"/>
  <c r="FXC1359" i="8"/>
  <c r="FXC1365" i="8" s="1"/>
  <c r="FXC1357" i="8"/>
  <c r="FYI1359" i="8"/>
  <c r="FYI1365" i="8" s="1"/>
  <c r="FYI1357" i="8"/>
  <c r="FZO1359" i="8"/>
  <c r="FZO1365" i="8" s="1"/>
  <c r="FZO1357" i="8"/>
  <c r="GAU1359" i="8"/>
  <c r="GAU1365" i="8" s="1"/>
  <c r="GAU1357" i="8"/>
  <c r="GCA1359" i="8"/>
  <c r="GCA1365" i="8" s="1"/>
  <c r="GCA1357" i="8"/>
  <c r="GDG1359" i="8"/>
  <c r="GDG1365" i="8" s="1"/>
  <c r="GDG1357" i="8"/>
  <c r="GEM1359" i="8"/>
  <c r="GEM1365" i="8" s="1"/>
  <c r="GEM1357" i="8"/>
  <c r="GFS1359" i="8"/>
  <c r="GFS1365" i="8" s="1"/>
  <c r="GFS1357" i="8"/>
  <c r="GGY1359" i="8"/>
  <c r="GGY1365" i="8" s="1"/>
  <c r="GGY1357" i="8"/>
  <c r="GIE1359" i="8"/>
  <c r="GIE1365" i="8" s="1"/>
  <c r="GIE1357" i="8"/>
  <c r="GJK1359" i="8"/>
  <c r="GJK1365" i="8" s="1"/>
  <c r="GJK1357" i="8"/>
  <c r="GKQ1359" i="8"/>
  <c r="GKQ1365" i="8" s="1"/>
  <c r="GKQ1357" i="8"/>
  <c r="GLW1359" i="8"/>
  <c r="GLW1365" i="8" s="1"/>
  <c r="GLW1357" i="8"/>
  <c r="GNC1359" i="8"/>
  <c r="GNC1365" i="8" s="1"/>
  <c r="GNC1357" i="8"/>
  <c r="GOI1359" i="8"/>
  <c r="GOI1365" i="8" s="1"/>
  <c r="GOI1357" i="8"/>
  <c r="GPO1359" i="8"/>
  <c r="GPO1365" i="8" s="1"/>
  <c r="GPO1357" i="8"/>
  <c r="GQU1359" i="8"/>
  <c r="GQU1365" i="8" s="1"/>
  <c r="GQU1357" i="8"/>
  <c r="GSA1359" i="8"/>
  <c r="GSA1365" i="8" s="1"/>
  <c r="GSA1357" i="8"/>
  <c r="GTG1359" i="8"/>
  <c r="GTG1365" i="8" s="1"/>
  <c r="GTG1357" i="8"/>
  <c r="GUM1359" i="8"/>
  <c r="GUM1365" i="8" s="1"/>
  <c r="GUM1357" i="8"/>
  <c r="GVS1359" i="8"/>
  <c r="GVS1365" i="8" s="1"/>
  <c r="GVS1357" i="8"/>
  <c r="GWY1359" i="8"/>
  <c r="GWY1365" i="8" s="1"/>
  <c r="GWY1357" i="8"/>
  <c r="GYE1359" i="8"/>
  <c r="GYE1365" i="8" s="1"/>
  <c r="GYE1357" i="8"/>
  <c r="GZK1359" i="8"/>
  <c r="GZK1365" i="8" s="1"/>
  <c r="GZK1357" i="8"/>
  <c r="HAQ1359" i="8"/>
  <c r="HAQ1365" i="8" s="1"/>
  <c r="HAQ1357" i="8"/>
  <c r="HBW1359" i="8"/>
  <c r="HBW1365" i="8" s="1"/>
  <c r="HBW1357" i="8"/>
  <c r="HDC1359" i="8"/>
  <c r="HDC1365" i="8" s="1"/>
  <c r="HDC1357" i="8"/>
  <c r="HEI1359" i="8"/>
  <c r="HEI1365" i="8" s="1"/>
  <c r="HEI1357" i="8"/>
  <c r="HFO1359" i="8"/>
  <c r="HFO1365" i="8" s="1"/>
  <c r="HFO1357" i="8"/>
  <c r="HGU1359" i="8"/>
  <c r="HGU1365" i="8" s="1"/>
  <c r="HGU1357" i="8"/>
  <c r="HIA1359" i="8"/>
  <c r="HIA1365" i="8" s="1"/>
  <c r="HIA1357" i="8"/>
  <c r="HJG1359" i="8"/>
  <c r="HJG1365" i="8" s="1"/>
  <c r="HJG1357" i="8"/>
  <c r="HKM1359" i="8"/>
  <c r="HKM1365" i="8" s="1"/>
  <c r="HKM1357" i="8"/>
  <c r="HLS1359" i="8"/>
  <c r="HLS1365" i="8" s="1"/>
  <c r="HLS1357" i="8"/>
  <c r="HMY1359" i="8"/>
  <c r="HMY1365" i="8" s="1"/>
  <c r="HMY1357" i="8"/>
  <c r="HOE1359" i="8"/>
  <c r="HOE1365" i="8" s="1"/>
  <c r="HOE1357" i="8"/>
  <c r="HPK1359" i="8"/>
  <c r="HPK1365" i="8" s="1"/>
  <c r="HPK1357" i="8"/>
  <c r="HQQ1359" i="8"/>
  <c r="HQQ1365" i="8" s="1"/>
  <c r="HQQ1357" i="8"/>
  <c r="HRW1359" i="8"/>
  <c r="HRW1365" i="8" s="1"/>
  <c r="HRW1357" i="8"/>
  <c r="HTC1359" i="8"/>
  <c r="HTC1365" i="8" s="1"/>
  <c r="HTC1357" i="8"/>
  <c r="HUI1359" i="8"/>
  <c r="HUI1365" i="8" s="1"/>
  <c r="HUI1357" i="8"/>
  <c r="HVO1359" i="8"/>
  <c r="HVO1365" i="8" s="1"/>
  <c r="HVO1357" i="8"/>
  <c r="HWU1359" i="8"/>
  <c r="HWU1365" i="8" s="1"/>
  <c r="HWU1357" i="8"/>
  <c r="HYA1359" i="8"/>
  <c r="HYA1365" i="8" s="1"/>
  <c r="HYA1357" i="8"/>
  <c r="HZG1359" i="8"/>
  <c r="HZG1365" i="8" s="1"/>
  <c r="HZG1357" i="8"/>
  <c r="IAM1359" i="8"/>
  <c r="IAM1365" i="8" s="1"/>
  <c r="IAM1357" i="8"/>
  <c r="IBS1359" i="8"/>
  <c r="IBS1365" i="8" s="1"/>
  <c r="IBS1357" i="8"/>
  <c r="ICY1359" i="8"/>
  <c r="ICY1365" i="8" s="1"/>
  <c r="ICY1357" i="8"/>
  <c r="IEE1359" i="8"/>
  <c r="IEE1365" i="8" s="1"/>
  <c r="IEE1357" i="8"/>
  <c r="IFK1359" i="8"/>
  <c r="IFK1365" i="8" s="1"/>
  <c r="IFK1357" i="8"/>
  <c r="IGQ1359" i="8"/>
  <c r="IGQ1365" i="8" s="1"/>
  <c r="IGQ1357" i="8"/>
  <c r="IHW1359" i="8"/>
  <c r="IHW1365" i="8" s="1"/>
  <c r="IHW1357" i="8"/>
  <c r="IJC1359" i="8"/>
  <c r="IJC1365" i="8" s="1"/>
  <c r="IJC1357" i="8"/>
  <c r="IKI1359" i="8"/>
  <c r="IKI1365" i="8" s="1"/>
  <c r="IKI1357" i="8"/>
  <c r="ILO1359" i="8"/>
  <c r="ILO1365" i="8" s="1"/>
  <c r="ILO1357" i="8"/>
  <c r="IMU1359" i="8"/>
  <c r="IMU1365" i="8" s="1"/>
  <c r="IMU1357" i="8"/>
  <c r="IOA1359" i="8"/>
  <c r="IOA1365" i="8" s="1"/>
  <c r="IOA1357" i="8"/>
  <c r="IPG1359" i="8"/>
  <c r="IPG1365" i="8" s="1"/>
  <c r="IPG1357" i="8"/>
  <c r="IQM1359" i="8"/>
  <c r="IQM1365" i="8" s="1"/>
  <c r="IQM1357" i="8"/>
  <c r="IRS1359" i="8"/>
  <c r="IRS1365" i="8" s="1"/>
  <c r="IRS1357" i="8"/>
  <c r="ISY1359" i="8"/>
  <c r="ISY1365" i="8" s="1"/>
  <c r="ISY1357" i="8"/>
  <c r="IUE1359" i="8"/>
  <c r="IUE1365" i="8" s="1"/>
  <c r="IUE1357" i="8"/>
  <c r="IVK1359" i="8"/>
  <c r="IVK1365" i="8" s="1"/>
  <c r="IVK1357" i="8"/>
  <c r="IWQ1359" i="8"/>
  <c r="IWQ1365" i="8" s="1"/>
  <c r="IWQ1357" i="8"/>
  <c r="IXW1359" i="8"/>
  <c r="IXW1365" i="8" s="1"/>
  <c r="IXW1357" i="8"/>
  <c r="IZC1359" i="8"/>
  <c r="IZC1365" i="8" s="1"/>
  <c r="IZC1357" i="8"/>
  <c r="JAI1359" i="8"/>
  <c r="JAI1365" i="8" s="1"/>
  <c r="JAI1357" i="8"/>
  <c r="JBO1359" i="8"/>
  <c r="JBO1365" i="8" s="1"/>
  <c r="JBO1357" i="8"/>
  <c r="JCU1359" i="8"/>
  <c r="JCU1365" i="8" s="1"/>
  <c r="JCU1357" i="8"/>
  <c r="JEA1359" i="8"/>
  <c r="JEA1365" i="8" s="1"/>
  <c r="JEA1357" i="8"/>
  <c r="JFG1359" i="8"/>
  <c r="JFG1365" i="8" s="1"/>
  <c r="JFG1357" i="8"/>
  <c r="JGM1359" i="8"/>
  <c r="JGM1365" i="8" s="1"/>
  <c r="JGM1357" i="8"/>
  <c r="JHS1359" i="8"/>
  <c r="JHS1365" i="8" s="1"/>
  <c r="JHS1357" i="8"/>
  <c r="JIY1359" i="8"/>
  <c r="JIY1365" i="8" s="1"/>
  <c r="JIY1357" i="8"/>
  <c r="JKE1359" i="8"/>
  <c r="JKE1365" i="8" s="1"/>
  <c r="JKE1357" i="8"/>
  <c r="JLK1359" i="8"/>
  <c r="JLK1365" i="8" s="1"/>
  <c r="JLK1357" i="8"/>
  <c r="JMQ1359" i="8"/>
  <c r="JMQ1365" i="8" s="1"/>
  <c r="JMQ1357" i="8"/>
  <c r="JNW1359" i="8"/>
  <c r="JNW1365" i="8" s="1"/>
  <c r="JNW1357" i="8"/>
  <c r="JPC1359" i="8"/>
  <c r="JPC1365" i="8" s="1"/>
  <c r="JPC1357" i="8"/>
  <c r="JQI1359" i="8"/>
  <c r="JQI1365" i="8" s="1"/>
  <c r="JQI1357" i="8"/>
  <c r="JRO1359" i="8"/>
  <c r="JRO1365" i="8" s="1"/>
  <c r="JRO1357" i="8"/>
  <c r="JSU1359" i="8"/>
  <c r="JSU1365" i="8" s="1"/>
  <c r="JSU1357" i="8"/>
  <c r="JUA1359" i="8"/>
  <c r="JUA1365" i="8" s="1"/>
  <c r="JUA1357" i="8"/>
  <c r="JVG1359" i="8"/>
  <c r="JVG1365" i="8" s="1"/>
  <c r="JVG1357" i="8"/>
  <c r="JWM1359" i="8"/>
  <c r="JWM1365" i="8" s="1"/>
  <c r="JWM1357" i="8"/>
  <c r="JXS1359" i="8"/>
  <c r="JXS1365" i="8" s="1"/>
  <c r="JXS1357" i="8"/>
  <c r="JYY1359" i="8"/>
  <c r="JYY1365" i="8" s="1"/>
  <c r="JYY1357" i="8"/>
  <c r="KAE1359" i="8"/>
  <c r="KAE1365" i="8" s="1"/>
  <c r="KAE1357" i="8"/>
  <c r="KBK1359" i="8"/>
  <c r="KBK1365" i="8" s="1"/>
  <c r="KBK1357" i="8"/>
  <c r="KCQ1359" i="8"/>
  <c r="KCQ1365" i="8" s="1"/>
  <c r="KCQ1357" i="8"/>
  <c r="KDW1359" i="8"/>
  <c r="KDW1365" i="8" s="1"/>
  <c r="KDW1357" i="8"/>
  <c r="KFC1359" i="8"/>
  <c r="KFC1365" i="8" s="1"/>
  <c r="KFC1357" i="8"/>
  <c r="KGI1359" i="8"/>
  <c r="KGI1365" i="8" s="1"/>
  <c r="KGI1357" i="8"/>
  <c r="KHO1359" i="8"/>
  <c r="KHO1365" i="8" s="1"/>
  <c r="KHO1357" i="8"/>
  <c r="KIU1359" i="8"/>
  <c r="KIU1365" i="8" s="1"/>
  <c r="KIU1357" i="8"/>
  <c r="KKA1359" i="8"/>
  <c r="KKA1365" i="8" s="1"/>
  <c r="KKA1357" i="8"/>
  <c r="KLG1359" i="8"/>
  <c r="KLG1365" i="8" s="1"/>
  <c r="KLG1357" i="8"/>
  <c r="KMM1359" i="8"/>
  <c r="KMM1365" i="8" s="1"/>
  <c r="KMM1357" i="8"/>
  <c r="KNS1359" i="8"/>
  <c r="KNS1365" i="8" s="1"/>
  <c r="KNS1357" i="8"/>
  <c r="KOY1359" i="8"/>
  <c r="KOY1365" i="8" s="1"/>
  <c r="KOY1357" i="8"/>
  <c r="KQE1359" i="8"/>
  <c r="KQE1365" i="8" s="1"/>
  <c r="KQE1357" i="8"/>
  <c r="KRK1359" i="8"/>
  <c r="KRK1365" i="8" s="1"/>
  <c r="KRK1357" i="8"/>
  <c r="KSQ1359" i="8"/>
  <c r="KSQ1365" i="8" s="1"/>
  <c r="KSQ1357" i="8"/>
  <c r="KTW1359" i="8"/>
  <c r="KTW1365" i="8" s="1"/>
  <c r="KTW1357" i="8"/>
  <c r="KVC1359" i="8"/>
  <c r="KVC1365" i="8" s="1"/>
  <c r="KVC1357" i="8"/>
  <c r="KWI1359" i="8"/>
  <c r="KWI1365" i="8" s="1"/>
  <c r="KWI1357" i="8"/>
  <c r="KXO1359" i="8"/>
  <c r="KXO1365" i="8" s="1"/>
  <c r="KXO1357" i="8"/>
  <c r="KYU1359" i="8"/>
  <c r="KYU1365" i="8" s="1"/>
  <c r="KYU1357" i="8"/>
  <c r="LAA1359" i="8"/>
  <c r="LAA1365" i="8" s="1"/>
  <c r="LAA1357" i="8"/>
  <c r="LBG1359" i="8"/>
  <c r="LBG1365" i="8" s="1"/>
  <c r="LBG1357" i="8"/>
  <c r="LCM1359" i="8"/>
  <c r="LCM1365" i="8" s="1"/>
  <c r="LCM1357" i="8"/>
  <c r="LDS1359" i="8"/>
  <c r="LDS1365" i="8" s="1"/>
  <c r="LDS1357" i="8"/>
  <c r="LEY1359" i="8"/>
  <c r="LEY1365" i="8" s="1"/>
  <c r="LEY1357" i="8"/>
  <c r="LGE1359" i="8"/>
  <c r="LGE1365" i="8" s="1"/>
  <c r="LGE1357" i="8"/>
  <c r="LHK1359" i="8"/>
  <c r="LHK1365" i="8" s="1"/>
  <c r="LHK1357" i="8"/>
  <c r="LIQ1359" i="8"/>
  <c r="LIQ1365" i="8" s="1"/>
  <c r="LIQ1357" i="8"/>
  <c r="LJW1359" i="8"/>
  <c r="LJW1365" i="8" s="1"/>
  <c r="LJW1357" i="8"/>
  <c r="LLC1359" i="8"/>
  <c r="LLC1365" i="8" s="1"/>
  <c r="LLC1357" i="8"/>
  <c r="LMI1359" i="8"/>
  <c r="LMI1365" i="8" s="1"/>
  <c r="LMI1357" i="8"/>
  <c r="LNO1359" i="8"/>
  <c r="LNO1365" i="8" s="1"/>
  <c r="LNO1357" i="8"/>
  <c r="LOU1359" i="8"/>
  <c r="LOU1365" i="8" s="1"/>
  <c r="LOU1357" i="8"/>
  <c r="LQA1359" i="8"/>
  <c r="LQA1365" i="8" s="1"/>
  <c r="LQA1357" i="8"/>
  <c r="LRG1359" i="8"/>
  <c r="LRG1365" i="8" s="1"/>
  <c r="LRG1357" i="8"/>
  <c r="LSM1359" i="8"/>
  <c r="LSM1365" i="8" s="1"/>
  <c r="LSM1357" i="8"/>
  <c r="LTS1359" i="8"/>
  <c r="LTS1365" i="8" s="1"/>
  <c r="LTS1357" i="8"/>
  <c r="LUY1359" i="8"/>
  <c r="LUY1365" i="8" s="1"/>
  <c r="LUY1357" i="8"/>
  <c r="LWE1359" i="8"/>
  <c r="LWE1365" i="8" s="1"/>
  <c r="LWE1357" i="8"/>
  <c r="LXK1359" i="8"/>
  <c r="LXK1365" i="8" s="1"/>
  <c r="LXK1357" i="8"/>
  <c r="LYQ1359" i="8"/>
  <c r="LYQ1365" i="8" s="1"/>
  <c r="LYQ1357" i="8"/>
  <c r="LZW1359" i="8"/>
  <c r="LZW1365" i="8" s="1"/>
  <c r="LZW1357" i="8"/>
  <c r="MBC1359" i="8"/>
  <c r="MBC1365" i="8" s="1"/>
  <c r="MBC1357" i="8"/>
  <c r="MCI1359" i="8"/>
  <c r="MCI1365" i="8" s="1"/>
  <c r="MCI1357" i="8"/>
  <c r="MDO1359" i="8"/>
  <c r="MDO1365" i="8" s="1"/>
  <c r="MDO1357" i="8"/>
  <c r="MEU1359" i="8"/>
  <c r="MEU1365" i="8" s="1"/>
  <c r="MEU1357" i="8"/>
  <c r="MGA1359" i="8"/>
  <c r="MGA1365" i="8" s="1"/>
  <c r="MGA1357" i="8"/>
  <c r="MHG1359" i="8"/>
  <c r="MHG1365" i="8" s="1"/>
  <c r="MHG1357" i="8"/>
  <c r="MIM1359" i="8"/>
  <c r="MIM1365" i="8" s="1"/>
  <c r="MIM1357" i="8"/>
  <c r="MJS1359" i="8"/>
  <c r="MJS1365" i="8" s="1"/>
  <c r="MJS1357" i="8"/>
  <c r="MKY1359" i="8"/>
  <c r="MKY1365" i="8" s="1"/>
  <c r="MKY1357" i="8"/>
  <c r="MME1359" i="8"/>
  <c r="MME1365" i="8" s="1"/>
  <c r="MME1357" i="8"/>
  <c r="MNK1359" i="8"/>
  <c r="MNK1365" i="8" s="1"/>
  <c r="MNK1357" i="8"/>
  <c r="MOQ1359" i="8"/>
  <c r="MOQ1365" i="8" s="1"/>
  <c r="MOQ1357" i="8"/>
  <c r="MPW1359" i="8"/>
  <c r="MPW1365" i="8" s="1"/>
  <c r="MPW1357" i="8"/>
  <c r="MRC1359" i="8"/>
  <c r="MRC1365" i="8" s="1"/>
  <c r="MRC1357" i="8"/>
  <c r="MSI1359" i="8"/>
  <c r="MSI1365" i="8" s="1"/>
  <c r="MSI1357" i="8"/>
  <c r="MTO1359" i="8"/>
  <c r="MTO1365" i="8" s="1"/>
  <c r="MTO1357" i="8"/>
  <c r="MUU1359" i="8"/>
  <c r="MUU1365" i="8" s="1"/>
  <c r="MUU1357" i="8"/>
  <c r="MWA1359" i="8"/>
  <c r="MWA1365" i="8" s="1"/>
  <c r="MWA1357" i="8"/>
  <c r="MXG1359" i="8"/>
  <c r="MXG1365" i="8" s="1"/>
  <c r="MXG1357" i="8"/>
  <c r="MYM1359" i="8"/>
  <c r="MYM1365" i="8" s="1"/>
  <c r="MYM1357" i="8"/>
  <c r="MZS1359" i="8"/>
  <c r="MZS1365" i="8" s="1"/>
  <c r="MZS1357" i="8"/>
  <c r="NAY1359" i="8"/>
  <c r="NAY1365" i="8" s="1"/>
  <c r="NAY1357" i="8"/>
  <c r="NCE1359" i="8"/>
  <c r="NCE1365" i="8" s="1"/>
  <c r="NCE1357" i="8"/>
  <c r="NDK1359" i="8"/>
  <c r="NDK1365" i="8" s="1"/>
  <c r="NDK1357" i="8"/>
  <c r="NEQ1359" i="8"/>
  <c r="NEQ1365" i="8" s="1"/>
  <c r="NEQ1357" i="8"/>
  <c r="NFW1359" i="8"/>
  <c r="NFW1365" i="8" s="1"/>
  <c r="NFW1357" i="8"/>
  <c r="NHC1359" i="8"/>
  <c r="NHC1365" i="8" s="1"/>
  <c r="NHC1357" i="8"/>
  <c r="NII1359" i="8"/>
  <c r="NII1365" i="8" s="1"/>
  <c r="NII1357" i="8"/>
  <c r="NJO1359" i="8"/>
  <c r="NJO1365" i="8" s="1"/>
  <c r="NJO1357" i="8"/>
  <c r="NKU1359" i="8"/>
  <c r="NKU1365" i="8" s="1"/>
  <c r="NKU1357" i="8"/>
  <c r="NMA1359" i="8"/>
  <c r="NMA1365" i="8" s="1"/>
  <c r="NMA1357" i="8"/>
  <c r="NNG1359" i="8"/>
  <c r="NNG1365" i="8" s="1"/>
  <c r="NNG1357" i="8"/>
  <c r="NOM1359" i="8"/>
  <c r="NOM1365" i="8" s="1"/>
  <c r="NOM1357" i="8"/>
  <c r="NPS1359" i="8"/>
  <c r="NPS1365" i="8" s="1"/>
  <c r="NPS1357" i="8"/>
  <c r="NQY1359" i="8"/>
  <c r="NQY1365" i="8" s="1"/>
  <c r="NQY1357" i="8"/>
  <c r="NSE1359" i="8"/>
  <c r="NSE1365" i="8" s="1"/>
  <c r="NSE1357" i="8"/>
  <c r="NTK1359" i="8"/>
  <c r="NTK1365" i="8" s="1"/>
  <c r="NTK1357" i="8"/>
  <c r="NUQ1359" i="8"/>
  <c r="NUQ1365" i="8" s="1"/>
  <c r="NUQ1357" i="8"/>
  <c r="NVW1359" i="8"/>
  <c r="NVW1365" i="8" s="1"/>
  <c r="NVW1357" i="8"/>
  <c r="NXC1359" i="8"/>
  <c r="NXC1365" i="8" s="1"/>
  <c r="NXC1357" i="8"/>
  <c r="NYI1359" i="8"/>
  <c r="NYI1365" i="8" s="1"/>
  <c r="NYI1357" i="8"/>
  <c r="NZO1359" i="8"/>
  <c r="NZO1365" i="8" s="1"/>
  <c r="NZO1357" i="8"/>
  <c r="OAU1359" i="8"/>
  <c r="OAU1365" i="8" s="1"/>
  <c r="OAU1357" i="8"/>
  <c r="OCA1359" i="8"/>
  <c r="OCA1365" i="8" s="1"/>
  <c r="OCA1357" i="8"/>
  <c r="ODG1359" i="8"/>
  <c r="ODG1365" i="8" s="1"/>
  <c r="ODG1357" i="8"/>
  <c r="OEM1359" i="8"/>
  <c r="OEM1365" i="8" s="1"/>
  <c r="OEM1357" i="8"/>
  <c r="OFS1359" i="8"/>
  <c r="OFS1365" i="8" s="1"/>
  <c r="OFS1357" i="8"/>
  <c r="OGY1359" i="8"/>
  <c r="OGY1365" i="8" s="1"/>
  <c r="OGY1357" i="8"/>
  <c r="OIE1359" i="8"/>
  <c r="OIE1365" i="8" s="1"/>
  <c r="OIE1357" i="8"/>
  <c r="OJK1359" i="8"/>
  <c r="OJK1365" i="8" s="1"/>
  <c r="OJK1357" i="8"/>
  <c r="OKQ1359" i="8"/>
  <c r="OKQ1365" i="8" s="1"/>
  <c r="OKQ1357" i="8"/>
  <c r="OLW1359" i="8"/>
  <c r="OLW1365" i="8" s="1"/>
  <c r="OLW1357" i="8"/>
  <c r="ONC1359" i="8"/>
  <c r="ONC1365" i="8" s="1"/>
  <c r="ONC1357" i="8"/>
  <c r="OOI1359" i="8"/>
  <c r="OOI1365" i="8" s="1"/>
  <c r="OOI1357" i="8"/>
  <c r="OPO1359" i="8"/>
  <c r="OPO1365" i="8" s="1"/>
  <c r="OPO1357" i="8"/>
  <c r="OQU1359" i="8"/>
  <c r="OQU1365" i="8" s="1"/>
  <c r="OQU1357" i="8"/>
  <c r="OSA1359" i="8"/>
  <c r="OSA1365" i="8" s="1"/>
  <c r="OSA1357" i="8"/>
  <c r="OTG1359" i="8"/>
  <c r="OTG1365" i="8" s="1"/>
  <c r="OTG1357" i="8"/>
  <c r="OUM1359" i="8"/>
  <c r="OUM1365" i="8" s="1"/>
  <c r="OUM1357" i="8"/>
  <c r="OVS1359" i="8"/>
  <c r="OVS1365" i="8" s="1"/>
  <c r="OVS1357" i="8"/>
  <c r="OWY1359" i="8"/>
  <c r="OWY1365" i="8" s="1"/>
  <c r="OWY1357" i="8"/>
  <c r="OYE1359" i="8"/>
  <c r="OYE1365" i="8" s="1"/>
  <c r="OYE1357" i="8"/>
  <c r="OZK1359" i="8"/>
  <c r="OZK1365" i="8" s="1"/>
  <c r="OZK1357" i="8"/>
  <c r="PAQ1359" i="8"/>
  <c r="PAQ1365" i="8" s="1"/>
  <c r="PAQ1357" i="8"/>
  <c r="PBW1359" i="8"/>
  <c r="PBW1365" i="8" s="1"/>
  <c r="PBW1357" i="8"/>
  <c r="PDC1359" i="8"/>
  <c r="PDC1365" i="8" s="1"/>
  <c r="PDC1357" i="8"/>
  <c r="PEI1359" i="8"/>
  <c r="PEI1365" i="8" s="1"/>
  <c r="PEI1357" i="8"/>
  <c r="PFO1359" i="8"/>
  <c r="PFO1365" i="8" s="1"/>
  <c r="PFO1357" i="8"/>
  <c r="PGU1359" i="8"/>
  <c r="PGU1365" i="8" s="1"/>
  <c r="PGU1357" i="8"/>
  <c r="PIA1359" i="8"/>
  <c r="PIA1365" i="8" s="1"/>
  <c r="PIA1357" i="8"/>
  <c r="PJG1359" i="8"/>
  <c r="PJG1365" i="8" s="1"/>
  <c r="PJG1357" i="8"/>
  <c r="PKM1359" i="8"/>
  <c r="PKM1365" i="8" s="1"/>
  <c r="PKM1357" i="8"/>
  <c r="PLS1359" i="8"/>
  <c r="PLS1365" i="8" s="1"/>
  <c r="PLS1357" i="8"/>
  <c r="PMY1359" i="8"/>
  <c r="PMY1365" i="8" s="1"/>
  <c r="PMY1357" i="8"/>
  <c r="POE1359" i="8"/>
  <c r="POE1365" i="8" s="1"/>
  <c r="POE1357" i="8"/>
  <c r="PPK1359" i="8"/>
  <c r="PPK1365" i="8" s="1"/>
  <c r="PPK1357" i="8"/>
  <c r="PQQ1359" i="8"/>
  <c r="PQQ1365" i="8" s="1"/>
  <c r="PQQ1357" i="8"/>
  <c r="PRW1359" i="8"/>
  <c r="PRW1365" i="8" s="1"/>
  <c r="PRW1357" i="8"/>
  <c r="PTC1359" i="8"/>
  <c r="PTC1365" i="8" s="1"/>
  <c r="PTC1357" i="8"/>
  <c r="PUI1359" i="8"/>
  <c r="PUI1365" i="8" s="1"/>
  <c r="PUI1357" i="8"/>
  <c r="PVO1359" i="8"/>
  <c r="PVO1365" i="8" s="1"/>
  <c r="PVO1357" i="8"/>
  <c r="PWU1359" i="8"/>
  <c r="PWU1365" i="8" s="1"/>
  <c r="PWU1357" i="8"/>
  <c r="PYA1359" i="8"/>
  <c r="PYA1365" i="8" s="1"/>
  <c r="PYA1357" i="8"/>
  <c r="PZG1359" i="8"/>
  <c r="PZG1365" i="8" s="1"/>
  <c r="PZG1357" i="8"/>
  <c r="QAM1359" i="8"/>
  <c r="QAM1365" i="8" s="1"/>
  <c r="QAM1357" i="8"/>
  <c r="QBS1359" i="8"/>
  <c r="QBS1365" i="8" s="1"/>
  <c r="QBS1357" i="8"/>
  <c r="QCY1359" i="8"/>
  <c r="QCY1365" i="8" s="1"/>
  <c r="QCY1357" i="8"/>
  <c r="QEE1359" i="8"/>
  <c r="QEE1365" i="8" s="1"/>
  <c r="QEE1357" i="8"/>
  <c r="QFK1359" i="8"/>
  <c r="QFK1365" i="8" s="1"/>
  <c r="QFK1357" i="8"/>
  <c r="QGQ1359" i="8"/>
  <c r="QGQ1365" i="8" s="1"/>
  <c r="QGQ1357" i="8"/>
  <c r="QHW1359" i="8"/>
  <c r="QHW1365" i="8" s="1"/>
  <c r="QHW1357" i="8"/>
  <c r="QJC1359" i="8"/>
  <c r="QJC1365" i="8" s="1"/>
  <c r="QJC1357" i="8"/>
  <c r="QKI1359" i="8"/>
  <c r="QKI1365" i="8" s="1"/>
  <c r="QKI1357" i="8"/>
  <c r="QLO1359" i="8"/>
  <c r="QLO1365" i="8" s="1"/>
  <c r="QLO1357" i="8"/>
  <c r="QMU1359" i="8"/>
  <c r="QMU1365" i="8" s="1"/>
  <c r="QMU1357" i="8"/>
  <c r="QOA1359" i="8"/>
  <c r="QOA1365" i="8" s="1"/>
  <c r="QOA1357" i="8"/>
  <c r="QPG1359" i="8"/>
  <c r="QPG1365" i="8" s="1"/>
  <c r="QPG1357" i="8"/>
  <c r="QQM1359" i="8"/>
  <c r="QQM1365" i="8" s="1"/>
  <c r="QQM1357" i="8"/>
  <c r="QRS1359" i="8"/>
  <c r="QRS1365" i="8" s="1"/>
  <c r="QRS1357" i="8"/>
  <c r="QSY1359" i="8"/>
  <c r="QSY1365" i="8" s="1"/>
  <c r="QSY1357" i="8"/>
  <c r="QUE1359" i="8"/>
  <c r="QUE1365" i="8" s="1"/>
  <c r="QUE1357" i="8"/>
  <c r="QVK1359" i="8"/>
  <c r="QVK1365" i="8" s="1"/>
  <c r="QVK1357" i="8"/>
  <c r="QWQ1359" i="8"/>
  <c r="QWQ1365" i="8" s="1"/>
  <c r="QWQ1357" i="8"/>
  <c r="QXW1359" i="8"/>
  <c r="QXW1365" i="8" s="1"/>
  <c r="QXW1357" i="8"/>
  <c r="QZC1359" i="8"/>
  <c r="QZC1365" i="8" s="1"/>
  <c r="QZC1357" i="8"/>
  <c r="RAI1359" i="8"/>
  <c r="RAI1365" i="8" s="1"/>
  <c r="RAI1357" i="8"/>
  <c r="RBO1359" i="8"/>
  <c r="RBO1365" i="8" s="1"/>
  <c r="RBO1357" i="8"/>
  <c r="RCU1359" i="8"/>
  <c r="RCU1365" i="8" s="1"/>
  <c r="RCU1357" i="8"/>
  <c r="REA1359" i="8"/>
  <c r="REA1365" i="8" s="1"/>
  <c r="REA1357" i="8"/>
  <c r="RFG1359" i="8"/>
  <c r="RFG1365" i="8" s="1"/>
  <c r="RFG1357" i="8"/>
  <c r="RGM1359" i="8"/>
  <c r="RGM1365" i="8" s="1"/>
  <c r="RGM1357" i="8"/>
  <c r="RHS1359" i="8"/>
  <c r="RHS1365" i="8" s="1"/>
  <c r="RHS1357" i="8"/>
  <c r="RIY1359" i="8"/>
  <c r="RIY1365" i="8" s="1"/>
  <c r="RIY1357" i="8"/>
  <c r="RKE1359" i="8"/>
  <c r="RKE1365" i="8" s="1"/>
  <c r="RKE1357" i="8"/>
  <c r="RLK1359" i="8"/>
  <c r="RLK1365" i="8" s="1"/>
  <c r="RLK1357" i="8"/>
  <c r="RMQ1359" i="8"/>
  <c r="RMQ1365" i="8" s="1"/>
  <c r="RMQ1357" i="8"/>
  <c r="RNW1359" i="8"/>
  <c r="RNW1365" i="8" s="1"/>
  <c r="RNW1357" i="8"/>
  <c r="RPC1359" i="8"/>
  <c r="RPC1365" i="8" s="1"/>
  <c r="RPC1357" i="8"/>
  <c r="RQI1359" i="8"/>
  <c r="RQI1365" i="8" s="1"/>
  <c r="RQI1357" i="8"/>
  <c r="RRO1359" i="8"/>
  <c r="RRO1365" i="8" s="1"/>
  <c r="RRO1357" i="8"/>
  <c r="RSU1359" i="8"/>
  <c r="RSU1365" i="8" s="1"/>
  <c r="RSU1357" i="8"/>
  <c r="RUA1359" i="8"/>
  <c r="RUA1365" i="8" s="1"/>
  <c r="RUA1357" i="8"/>
  <c r="RVG1359" i="8"/>
  <c r="RVG1365" i="8" s="1"/>
  <c r="RVG1357" i="8"/>
  <c r="RWM1359" i="8"/>
  <c r="RWM1365" i="8" s="1"/>
  <c r="RWM1357" i="8"/>
  <c r="RXS1359" i="8"/>
  <c r="RXS1365" i="8" s="1"/>
  <c r="RXS1357" i="8"/>
  <c r="RYY1359" i="8"/>
  <c r="RYY1365" i="8" s="1"/>
  <c r="RYY1357" i="8"/>
  <c r="SAE1359" i="8"/>
  <c r="SAE1365" i="8" s="1"/>
  <c r="SAE1357" i="8"/>
  <c r="SBK1359" i="8"/>
  <c r="SBK1365" i="8" s="1"/>
  <c r="SBK1357" i="8"/>
  <c r="SCQ1359" i="8"/>
  <c r="SCQ1365" i="8" s="1"/>
  <c r="SCQ1357" i="8"/>
  <c r="SDW1359" i="8"/>
  <c r="SDW1365" i="8" s="1"/>
  <c r="SDW1357" i="8"/>
  <c r="SFC1359" i="8"/>
  <c r="SFC1365" i="8" s="1"/>
  <c r="SFC1357" i="8"/>
  <c r="SGI1359" i="8"/>
  <c r="SGI1365" i="8" s="1"/>
  <c r="SGI1357" i="8"/>
  <c r="SHO1359" i="8"/>
  <c r="SHO1365" i="8" s="1"/>
  <c r="SHO1357" i="8"/>
  <c r="SIU1359" i="8"/>
  <c r="SIU1365" i="8" s="1"/>
  <c r="SIU1357" i="8"/>
  <c r="SKA1359" i="8"/>
  <c r="SKA1365" i="8" s="1"/>
  <c r="SKA1357" i="8"/>
  <c r="SLG1359" i="8"/>
  <c r="SLG1365" i="8" s="1"/>
  <c r="SLG1357" i="8"/>
  <c r="SMM1359" i="8"/>
  <c r="SMM1365" i="8" s="1"/>
  <c r="SMM1357" i="8"/>
  <c r="SNS1359" i="8"/>
  <c r="SNS1365" i="8" s="1"/>
  <c r="SNS1357" i="8"/>
  <c r="SOY1359" i="8"/>
  <c r="SOY1365" i="8" s="1"/>
  <c r="SOY1357" i="8"/>
  <c r="SQE1359" i="8"/>
  <c r="SQE1365" i="8" s="1"/>
  <c r="SQE1357" i="8"/>
  <c r="SRK1359" i="8"/>
  <c r="SRK1365" i="8" s="1"/>
  <c r="SRK1357" i="8"/>
  <c r="SSQ1359" i="8"/>
  <c r="SSQ1365" i="8" s="1"/>
  <c r="SSQ1357" i="8"/>
  <c r="STW1359" i="8"/>
  <c r="STW1365" i="8" s="1"/>
  <c r="STW1357" i="8"/>
  <c r="SVC1359" i="8"/>
  <c r="SVC1365" i="8" s="1"/>
  <c r="SVC1357" i="8"/>
  <c r="SWI1359" i="8"/>
  <c r="SWI1365" i="8" s="1"/>
  <c r="SWI1357" i="8"/>
  <c r="SXO1359" i="8"/>
  <c r="SXO1365" i="8" s="1"/>
  <c r="SXO1357" i="8"/>
  <c r="SYU1359" i="8"/>
  <c r="SYU1365" i="8" s="1"/>
  <c r="SYU1357" i="8"/>
  <c r="TAA1359" i="8"/>
  <c r="TAA1365" i="8" s="1"/>
  <c r="TAA1357" i="8"/>
  <c r="TBG1359" i="8"/>
  <c r="TBG1365" i="8" s="1"/>
  <c r="TBG1357" i="8"/>
  <c r="TCM1359" i="8"/>
  <c r="TCM1365" i="8" s="1"/>
  <c r="TCM1357" i="8"/>
  <c r="TDS1359" i="8"/>
  <c r="TDS1365" i="8" s="1"/>
  <c r="TDS1357" i="8"/>
  <c r="TEY1359" i="8"/>
  <c r="TEY1365" i="8" s="1"/>
  <c r="TEY1357" i="8"/>
  <c r="TGE1359" i="8"/>
  <c r="TGE1365" i="8" s="1"/>
  <c r="TGE1357" i="8"/>
  <c r="THK1359" i="8"/>
  <c r="THK1365" i="8" s="1"/>
  <c r="THK1357" i="8"/>
  <c r="TIQ1359" i="8"/>
  <c r="TIQ1365" i="8" s="1"/>
  <c r="TIQ1357" i="8"/>
  <c r="TJW1359" i="8"/>
  <c r="TJW1365" i="8" s="1"/>
  <c r="TJW1357" i="8"/>
  <c r="TLC1359" i="8"/>
  <c r="TLC1365" i="8" s="1"/>
  <c r="TLC1357" i="8"/>
  <c r="TMI1359" i="8"/>
  <c r="TMI1365" i="8" s="1"/>
  <c r="TMI1357" i="8"/>
  <c r="TNO1359" i="8"/>
  <c r="TNO1365" i="8" s="1"/>
  <c r="TNO1357" i="8"/>
  <c r="TOU1359" i="8"/>
  <c r="TOU1365" i="8" s="1"/>
  <c r="TOU1357" i="8"/>
  <c r="TQA1359" i="8"/>
  <c r="TQA1365" i="8" s="1"/>
  <c r="TQA1357" i="8"/>
  <c r="TRG1359" i="8"/>
  <c r="TRG1365" i="8" s="1"/>
  <c r="TRG1357" i="8"/>
  <c r="TSM1359" i="8"/>
  <c r="TSM1365" i="8" s="1"/>
  <c r="TSM1357" i="8"/>
  <c r="TTS1359" i="8"/>
  <c r="TTS1365" i="8" s="1"/>
  <c r="TTS1357" i="8"/>
  <c r="TUY1359" i="8"/>
  <c r="TUY1365" i="8" s="1"/>
  <c r="TUY1357" i="8"/>
  <c r="TWE1359" i="8"/>
  <c r="TWE1365" i="8" s="1"/>
  <c r="TWE1357" i="8"/>
  <c r="TXK1359" i="8"/>
  <c r="TXK1365" i="8" s="1"/>
  <c r="TXK1357" i="8"/>
  <c r="TYQ1359" i="8"/>
  <c r="TYQ1365" i="8" s="1"/>
  <c r="TYQ1357" i="8"/>
  <c r="TZW1359" i="8"/>
  <c r="TZW1365" i="8" s="1"/>
  <c r="TZW1357" i="8"/>
  <c r="UBC1359" i="8"/>
  <c r="UBC1365" i="8" s="1"/>
  <c r="UBC1357" i="8"/>
  <c r="UCI1359" i="8"/>
  <c r="UCI1365" i="8" s="1"/>
  <c r="UCI1357" i="8"/>
  <c r="UDO1359" i="8"/>
  <c r="UDO1365" i="8" s="1"/>
  <c r="UDO1357" i="8"/>
  <c r="UEU1359" i="8"/>
  <c r="UEU1365" i="8" s="1"/>
  <c r="UEU1357" i="8"/>
  <c r="UGA1359" i="8"/>
  <c r="UGA1365" i="8" s="1"/>
  <c r="UGA1357" i="8"/>
  <c r="UHG1359" i="8"/>
  <c r="UHG1365" i="8" s="1"/>
  <c r="UHG1357" i="8"/>
  <c r="UIM1359" i="8"/>
  <c r="UIM1365" i="8" s="1"/>
  <c r="UIM1357" i="8"/>
  <c r="UJS1359" i="8"/>
  <c r="UJS1365" i="8" s="1"/>
  <c r="UJS1357" i="8"/>
  <c r="UKY1359" i="8"/>
  <c r="UKY1365" i="8" s="1"/>
  <c r="UKY1357" i="8"/>
  <c r="UME1359" i="8"/>
  <c r="UME1365" i="8" s="1"/>
  <c r="UME1357" i="8"/>
  <c r="UNK1359" i="8"/>
  <c r="UNK1365" i="8" s="1"/>
  <c r="UNK1357" i="8"/>
  <c r="UOQ1359" i="8"/>
  <c r="UOQ1365" i="8" s="1"/>
  <c r="UOQ1357" i="8"/>
  <c r="UPW1359" i="8"/>
  <c r="UPW1365" i="8" s="1"/>
  <c r="UPW1357" i="8"/>
  <c r="URC1359" i="8"/>
  <c r="URC1365" i="8" s="1"/>
  <c r="URC1357" i="8"/>
  <c r="USI1359" i="8"/>
  <c r="USI1365" i="8" s="1"/>
  <c r="USI1357" i="8"/>
  <c r="UTO1359" i="8"/>
  <c r="UTO1365" i="8" s="1"/>
  <c r="UTO1357" i="8"/>
  <c r="UUU1359" i="8"/>
  <c r="UUU1365" i="8" s="1"/>
  <c r="UUU1357" i="8"/>
  <c r="UWA1359" i="8"/>
  <c r="UWA1365" i="8" s="1"/>
  <c r="UWA1357" i="8"/>
  <c r="UXG1359" i="8"/>
  <c r="UXG1365" i="8" s="1"/>
  <c r="UXG1357" i="8"/>
  <c r="UYM1359" i="8"/>
  <c r="UYM1365" i="8" s="1"/>
  <c r="UYM1357" i="8"/>
  <c r="UZS1359" i="8"/>
  <c r="UZS1365" i="8" s="1"/>
  <c r="UZS1357" i="8"/>
  <c r="VAY1359" i="8"/>
  <c r="VAY1365" i="8" s="1"/>
  <c r="VAY1357" i="8"/>
  <c r="VCE1359" i="8"/>
  <c r="VCE1365" i="8" s="1"/>
  <c r="VCE1357" i="8"/>
  <c r="VDK1359" i="8"/>
  <c r="VDK1365" i="8" s="1"/>
  <c r="VDK1357" i="8"/>
  <c r="VEQ1359" i="8"/>
  <c r="VEQ1365" i="8" s="1"/>
  <c r="VEQ1357" i="8"/>
  <c r="VFW1359" i="8"/>
  <c r="VFW1365" i="8" s="1"/>
  <c r="VFW1357" i="8"/>
  <c r="VHC1359" i="8"/>
  <c r="VHC1365" i="8" s="1"/>
  <c r="VHC1357" i="8"/>
  <c r="VII1359" i="8"/>
  <c r="VII1365" i="8" s="1"/>
  <c r="VII1357" i="8"/>
  <c r="VJO1359" i="8"/>
  <c r="VJO1365" i="8" s="1"/>
  <c r="VJO1357" i="8"/>
  <c r="VKU1359" i="8"/>
  <c r="VKU1365" i="8" s="1"/>
  <c r="VKU1357" i="8"/>
  <c r="VMA1359" i="8"/>
  <c r="VMA1365" i="8" s="1"/>
  <c r="VMA1357" i="8"/>
  <c r="VNG1359" i="8"/>
  <c r="VNG1365" i="8" s="1"/>
  <c r="VNG1357" i="8"/>
  <c r="VOM1359" i="8"/>
  <c r="VOM1365" i="8" s="1"/>
  <c r="VOM1357" i="8"/>
  <c r="VPS1359" i="8"/>
  <c r="VPS1365" i="8" s="1"/>
  <c r="VPS1357" i="8"/>
  <c r="VQY1359" i="8"/>
  <c r="VQY1365" i="8" s="1"/>
  <c r="VQY1357" i="8"/>
  <c r="VSE1359" i="8"/>
  <c r="VSE1365" i="8" s="1"/>
  <c r="VSE1357" i="8"/>
  <c r="VTK1359" i="8"/>
  <c r="VTK1365" i="8" s="1"/>
  <c r="VTK1357" i="8"/>
  <c r="VUQ1359" i="8"/>
  <c r="VUQ1365" i="8" s="1"/>
  <c r="VUQ1357" i="8"/>
  <c r="VVW1359" i="8"/>
  <c r="VVW1365" i="8" s="1"/>
  <c r="VVW1357" i="8"/>
  <c r="VXC1359" i="8"/>
  <c r="VXC1365" i="8" s="1"/>
  <c r="VXC1357" i="8"/>
  <c r="VYI1359" i="8"/>
  <c r="VYI1365" i="8" s="1"/>
  <c r="VYI1357" i="8"/>
  <c r="VZO1359" i="8"/>
  <c r="VZO1365" i="8" s="1"/>
  <c r="VZO1357" i="8"/>
  <c r="WAU1359" i="8"/>
  <c r="WAU1365" i="8" s="1"/>
  <c r="WAU1357" i="8"/>
  <c r="WCA1359" i="8"/>
  <c r="WCA1365" i="8" s="1"/>
  <c r="WCA1357" i="8"/>
  <c r="WDG1359" i="8"/>
  <c r="WDG1365" i="8" s="1"/>
  <c r="WDG1357" i="8"/>
  <c r="WEM1359" i="8"/>
  <c r="WEM1365" i="8" s="1"/>
  <c r="WEM1357" i="8"/>
  <c r="WFS1359" i="8"/>
  <c r="WFS1365" i="8" s="1"/>
  <c r="WFS1357" i="8"/>
  <c r="WGY1359" i="8"/>
  <c r="WGY1365" i="8" s="1"/>
  <c r="WGY1357" i="8"/>
  <c r="WIE1359" i="8"/>
  <c r="WIE1365" i="8" s="1"/>
  <c r="WIE1357" i="8"/>
  <c r="WJK1359" i="8"/>
  <c r="WJK1365" i="8" s="1"/>
  <c r="WJK1357" i="8"/>
  <c r="WKQ1359" i="8"/>
  <c r="WKQ1365" i="8" s="1"/>
  <c r="WKQ1357" i="8"/>
  <c r="WLW1359" i="8"/>
  <c r="WLW1365" i="8" s="1"/>
  <c r="WLW1357" i="8"/>
  <c r="WNC1359" i="8"/>
  <c r="WNC1365" i="8" s="1"/>
  <c r="WNC1357" i="8"/>
  <c r="WOI1359" i="8"/>
  <c r="WOI1365" i="8" s="1"/>
  <c r="WOI1357" i="8"/>
  <c r="WPO1359" i="8"/>
  <c r="WPO1365" i="8" s="1"/>
  <c r="WPO1357" i="8"/>
  <c r="WQU1359" i="8"/>
  <c r="WQU1365" i="8" s="1"/>
  <c r="WQU1357" i="8"/>
  <c r="WSA1359" i="8"/>
  <c r="WSA1365" i="8" s="1"/>
  <c r="WSA1357" i="8"/>
  <c r="WTG1359" i="8"/>
  <c r="WTG1365" i="8" s="1"/>
  <c r="WTG1357" i="8"/>
  <c r="WUM1359" i="8"/>
  <c r="WUM1365" i="8" s="1"/>
  <c r="WUM1357" i="8"/>
  <c r="WVS1359" i="8"/>
  <c r="WVS1365" i="8" s="1"/>
  <c r="WVS1357" i="8"/>
  <c r="WWY1359" i="8"/>
  <c r="WWY1365" i="8" s="1"/>
  <c r="WWY1357" i="8"/>
  <c r="WYE1359" i="8"/>
  <c r="WYE1365" i="8" s="1"/>
  <c r="WYE1357" i="8"/>
  <c r="WZK1359" i="8"/>
  <c r="WZK1365" i="8" s="1"/>
  <c r="WZK1357" i="8"/>
  <c r="XAQ1359" i="8"/>
  <c r="XAQ1365" i="8" s="1"/>
  <c r="XAQ1357" i="8"/>
  <c r="XBW1359" i="8"/>
  <c r="XBW1365" i="8" s="1"/>
  <c r="XBW1357" i="8"/>
  <c r="XDC1359" i="8"/>
  <c r="XDC1365" i="8" s="1"/>
  <c r="XDC1357" i="8"/>
  <c r="XEI1359" i="8"/>
  <c r="XEI1365" i="8" s="1"/>
  <c r="XEI1357" i="8"/>
  <c r="I1359" i="8"/>
  <c r="I1357" i="8"/>
  <c r="P1355" i="8"/>
  <c r="P1359" i="8" s="1"/>
  <c r="P1365" i="8" s="1"/>
  <c r="Y1359" i="8"/>
  <c r="Y1357" i="8"/>
  <c r="AF1355" i="8"/>
  <c r="AF1359" i="8" s="1"/>
  <c r="AF1365" i="8" s="1"/>
  <c r="AO1359" i="8"/>
  <c r="AO1357" i="8"/>
  <c r="AV1355" i="8"/>
  <c r="AV1359" i="8" s="1"/>
  <c r="AV1365" i="8" s="1"/>
  <c r="BE1359" i="8"/>
  <c r="BE1357" i="8"/>
  <c r="BL1355" i="8"/>
  <c r="BL1359" i="8" s="1"/>
  <c r="BL1365" i="8" s="1"/>
  <c r="BU1359" i="8"/>
  <c r="BU1357" i="8"/>
  <c r="CB1355" i="8"/>
  <c r="CB1359" i="8" s="1"/>
  <c r="CB1365" i="8" s="1"/>
  <c r="CK1359" i="8"/>
  <c r="CK1357" i="8"/>
  <c r="CR1355" i="8"/>
  <c r="CR1359" i="8" s="1"/>
  <c r="CR1365" i="8" s="1"/>
  <c r="DA1359" i="8"/>
  <c r="DA1357" i="8"/>
  <c r="DH1355" i="8"/>
  <c r="DH1359" i="8" s="1"/>
  <c r="DH1365" i="8" s="1"/>
  <c r="DQ1359" i="8"/>
  <c r="DQ1357" i="8"/>
  <c r="DX1355" i="8"/>
  <c r="DX1359" i="8" s="1"/>
  <c r="DX1365" i="8" s="1"/>
  <c r="EG1359" i="8"/>
  <c r="EG1357" i="8"/>
  <c r="EN1355" i="8"/>
  <c r="EN1359" i="8" s="1"/>
  <c r="EN1365" i="8" s="1"/>
  <c r="EW1359" i="8"/>
  <c r="EW1357" i="8"/>
  <c r="FD1355" i="8"/>
  <c r="FD1359" i="8" s="1"/>
  <c r="FD1365" i="8" s="1"/>
  <c r="FM1359" i="8"/>
  <c r="FM1357" i="8"/>
  <c r="FT1355" i="8"/>
  <c r="FT1359" i="8" s="1"/>
  <c r="FT1365" i="8" s="1"/>
  <c r="GC1359" i="8"/>
  <c r="GC1357" i="8"/>
  <c r="GJ1355" i="8"/>
  <c r="GJ1359" i="8" s="1"/>
  <c r="GJ1365" i="8" s="1"/>
  <c r="GS1359" i="8"/>
  <c r="GS1357" i="8"/>
  <c r="GZ1355" i="8"/>
  <c r="GZ1359" i="8" s="1"/>
  <c r="GZ1365" i="8" s="1"/>
  <c r="HI1359" i="8"/>
  <c r="HI1357" i="8"/>
  <c r="HP1355" i="8"/>
  <c r="HP1359" i="8" s="1"/>
  <c r="HP1365" i="8" s="1"/>
  <c r="HY1359" i="8"/>
  <c r="HY1357" i="8"/>
  <c r="IF1355" i="8"/>
  <c r="IF1359" i="8" s="1"/>
  <c r="IF1365" i="8" s="1"/>
  <c r="IO1359" i="8"/>
  <c r="IO1357" i="8"/>
  <c r="IV1355" i="8"/>
  <c r="IV1359" i="8" s="1"/>
  <c r="IV1365" i="8" s="1"/>
  <c r="JE1359" i="8"/>
  <c r="JE1357" i="8"/>
  <c r="JL1355" i="8"/>
  <c r="JL1359" i="8" s="1"/>
  <c r="JL1365" i="8" s="1"/>
  <c r="JU1359" i="8"/>
  <c r="JU1357" i="8"/>
  <c r="KB1355" i="8"/>
  <c r="KB1359" i="8" s="1"/>
  <c r="KB1365" i="8" s="1"/>
  <c r="KK1359" i="8"/>
  <c r="KK1357" i="8"/>
  <c r="KR1355" i="8"/>
  <c r="KR1359" i="8" s="1"/>
  <c r="KR1365" i="8" s="1"/>
  <c r="LA1359" i="8"/>
  <c r="LA1357" i="8"/>
  <c r="LH1355" i="8"/>
  <c r="LH1359" i="8" s="1"/>
  <c r="LH1365" i="8" s="1"/>
  <c r="LQ1359" i="8"/>
  <c r="LQ1357" i="8"/>
  <c r="LX1355" i="8"/>
  <c r="LX1359" i="8" s="1"/>
  <c r="LX1365" i="8" s="1"/>
  <c r="MG1359" i="8"/>
  <c r="MG1357" i="8"/>
  <c r="MN1355" i="8"/>
  <c r="MN1359" i="8" s="1"/>
  <c r="MN1365" i="8" s="1"/>
  <c r="MW1359" i="8"/>
  <c r="MW1357" i="8"/>
  <c r="ND1355" i="8"/>
  <c r="ND1359" i="8" s="1"/>
  <c r="ND1365" i="8" s="1"/>
  <c r="NM1359" i="8"/>
  <c r="NM1357" i="8"/>
  <c r="NT1355" i="8"/>
  <c r="NT1359" i="8" s="1"/>
  <c r="NT1365" i="8" s="1"/>
  <c r="OC1359" i="8"/>
  <c r="OC1357" i="8"/>
  <c r="OJ1355" i="8"/>
  <c r="OJ1359" i="8" s="1"/>
  <c r="OJ1365" i="8" s="1"/>
  <c r="OS1359" i="8"/>
  <c r="OS1357" i="8"/>
  <c r="OZ1355" i="8"/>
  <c r="OZ1359" i="8" s="1"/>
  <c r="OZ1365" i="8" s="1"/>
  <c r="PI1359" i="8"/>
  <c r="PI1357" i="8"/>
  <c r="PP1355" i="8"/>
  <c r="PP1359" i="8" s="1"/>
  <c r="PP1365" i="8" s="1"/>
  <c r="PY1359" i="8"/>
  <c r="PY1357" i="8"/>
  <c r="QF1355" i="8"/>
  <c r="QF1359" i="8" s="1"/>
  <c r="QF1365" i="8" s="1"/>
  <c r="QO1359" i="8"/>
  <c r="QO1357" i="8"/>
  <c r="QV1355" i="8"/>
  <c r="QV1359" i="8" s="1"/>
  <c r="QV1365" i="8" s="1"/>
  <c r="RE1359" i="8"/>
  <c r="RE1357" i="8"/>
  <c r="RL1355" i="8"/>
  <c r="RL1359" i="8" s="1"/>
  <c r="RL1365" i="8" s="1"/>
  <c r="RU1359" i="8"/>
  <c r="RU1357" i="8"/>
  <c r="SB1355" i="8"/>
  <c r="SB1359" i="8" s="1"/>
  <c r="SB1365" i="8" s="1"/>
  <c r="SK1359" i="8"/>
  <c r="SK1357" i="8"/>
  <c r="SR1355" i="8"/>
  <c r="SR1359" i="8" s="1"/>
  <c r="SR1365" i="8" s="1"/>
  <c r="TA1359" i="8"/>
  <c r="TA1357" i="8"/>
  <c r="TH1355" i="8"/>
  <c r="TH1359" i="8" s="1"/>
  <c r="TH1365" i="8" s="1"/>
  <c r="TQ1359" i="8"/>
  <c r="TQ1357" i="8"/>
  <c r="TX1355" i="8"/>
  <c r="TX1359" i="8" s="1"/>
  <c r="TX1365" i="8" s="1"/>
  <c r="UG1359" i="8"/>
  <c r="UG1357" i="8"/>
  <c r="UN1355" i="8"/>
  <c r="UN1359" i="8" s="1"/>
  <c r="UN1365" i="8" s="1"/>
  <c r="UW1359" i="8"/>
  <c r="UW1357" i="8"/>
  <c r="VD1355" i="8"/>
  <c r="VD1359" i="8" s="1"/>
  <c r="VD1365" i="8" s="1"/>
  <c r="VM1359" i="8"/>
  <c r="VM1357" i="8"/>
  <c r="VT1355" i="8"/>
  <c r="VT1359" i="8" s="1"/>
  <c r="VT1365" i="8" s="1"/>
  <c r="WC1359" i="8"/>
  <c r="WC1357" i="8"/>
  <c r="WJ1355" i="8"/>
  <c r="WJ1359" i="8" s="1"/>
  <c r="WJ1365" i="8" s="1"/>
  <c r="WS1359" i="8"/>
  <c r="WS1357" i="8"/>
  <c r="WZ1355" i="8"/>
  <c r="WZ1359" i="8" s="1"/>
  <c r="WZ1365" i="8" s="1"/>
  <c r="XI1359" i="8"/>
  <c r="XI1357" i="8"/>
  <c r="XP1355" i="8"/>
  <c r="XP1359" i="8" s="1"/>
  <c r="XP1365" i="8" s="1"/>
  <c r="XY1359" i="8"/>
  <c r="XY1357" i="8"/>
  <c r="YF1355" i="8"/>
  <c r="YF1359" i="8" s="1"/>
  <c r="YF1365" i="8" s="1"/>
  <c r="YO1359" i="8"/>
  <c r="YO1357" i="8"/>
  <c r="YV1355" i="8"/>
  <c r="YV1359" i="8" s="1"/>
  <c r="YV1365" i="8" s="1"/>
  <c r="ZE1359" i="8"/>
  <c r="ZE1357" i="8"/>
  <c r="ZL1355" i="8"/>
  <c r="ZL1359" i="8" s="1"/>
  <c r="ZL1365" i="8" s="1"/>
  <c r="ZU1359" i="8"/>
  <c r="ZU1357" i="8"/>
  <c r="AAB1355" i="8"/>
  <c r="AAB1359" i="8" s="1"/>
  <c r="AAB1365" i="8" s="1"/>
  <c r="AAK1359" i="8"/>
  <c r="AAK1357" i="8"/>
  <c r="AAR1355" i="8"/>
  <c r="AAR1359" i="8" s="1"/>
  <c r="AAR1365" i="8" s="1"/>
  <c r="ABA1359" i="8"/>
  <c r="ABA1357" i="8"/>
  <c r="ABH1355" i="8"/>
  <c r="ABH1359" i="8" s="1"/>
  <c r="ABH1365" i="8" s="1"/>
  <c r="ABQ1359" i="8"/>
  <c r="ABQ1357" i="8"/>
  <c r="ABX1355" i="8"/>
  <c r="ABX1359" i="8" s="1"/>
  <c r="ABX1365" i="8" s="1"/>
  <c r="ACG1359" i="8"/>
  <c r="ACG1357" i="8"/>
  <c r="ACN1355" i="8"/>
  <c r="ACN1359" i="8" s="1"/>
  <c r="ACN1365" i="8" s="1"/>
  <c r="ACW1359" i="8"/>
  <c r="ACW1357" i="8"/>
  <c r="ADD1355" i="8"/>
  <c r="ADD1359" i="8" s="1"/>
  <c r="ADD1365" i="8" s="1"/>
  <c r="ADM1359" i="8"/>
  <c r="ADM1357" i="8"/>
  <c r="ADT1355" i="8"/>
  <c r="ADT1359" i="8" s="1"/>
  <c r="ADT1365" i="8" s="1"/>
  <c r="AEC1359" i="8"/>
  <c r="AEC1357" i="8"/>
  <c r="AEJ1355" i="8"/>
  <c r="AEJ1359" i="8" s="1"/>
  <c r="AEJ1365" i="8" s="1"/>
  <c r="AES1359" i="8"/>
  <c r="AES1357" i="8"/>
  <c r="AEZ1355" i="8"/>
  <c r="AEZ1359" i="8" s="1"/>
  <c r="AEZ1365" i="8" s="1"/>
  <c r="AFI1359" i="8"/>
  <c r="AFI1357" i="8"/>
  <c r="AFP1355" i="8"/>
  <c r="AFP1359" i="8" s="1"/>
  <c r="AFP1365" i="8" s="1"/>
  <c r="AFY1359" i="8"/>
  <c r="AFY1357" i="8"/>
  <c r="AGF1355" i="8"/>
  <c r="AGF1359" i="8" s="1"/>
  <c r="AGF1365" i="8" s="1"/>
  <c r="AGO1359" i="8"/>
  <c r="AGO1357" i="8"/>
  <c r="AGV1355" i="8"/>
  <c r="AGV1359" i="8" s="1"/>
  <c r="AGV1365" i="8" s="1"/>
  <c r="AHE1359" i="8"/>
  <c r="AHE1357" i="8"/>
  <c r="AHL1355" i="8"/>
  <c r="AHL1359" i="8" s="1"/>
  <c r="AHL1365" i="8" s="1"/>
  <c r="AHU1359" i="8"/>
  <c r="AHU1357" i="8"/>
  <c r="AIB1355" i="8"/>
  <c r="AIB1359" i="8" s="1"/>
  <c r="AIB1365" i="8" s="1"/>
  <c r="AIK1359" i="8"/>
  <c r="AIK1357" i="8"/>
  <c r="AIR1355" i="8"/>
  <c r="AIR1359" i="8" s="1"/>
  <c r="AIR1365" i="8" s="1"/>
  <c r="AJA1359" i="8"/>
  <c r="AJA1357" i="8"/>
  <c r="AJH1355" i="8"/>
  <c r="AJH1359" i="8" s="1"/>
  <c r="AJH1365" i="8" s="1"/>
  <c r="AJQ1359" i="8"/>
  <c r="AJQ1357" i="8"/>
  <c r="AJX1355" i="8"/>
  <c r="AJX1359" i="8" s="1"/>
  <c r="AJX1365" i="8" s="1"/>
  <c r="AKG1359" i="8"/>
  <c r="AKG1357" i="8"/>
  <c r="AKN1355" i="8"/>
  <c r="AKN1359" i="8" s="1"/>
  <c r="AKN1365" i="8" s="1"/>
  <c r="AKW1359" i="8"/>
  <c r="AKW1357" i="8"/>
  <c r="ALD1355" i="8"/>
  <c r="ALD1359" i="8" s="1"/>
  <c r="ALD1365" i="8" s="1"/>
  <c r="ALM1359" i="8"/>
  <c r="ALM1357" i="8"/>
  <c r="ALT1355" i="8"/>
  <c r="ALT1359" i="8" s="1"/>
  <c r="ALT1365" i="8" s="1"/>
  <c r="AMC1359" i="8"/>
  <c r="AMC1357" i="8"/>
  <c r="AMJ1355" i="8"/>
  <c r="AMJ1359" i="8" s="1"/>
  <c r="AMJ1365" i="8" s="1"/>
  <c r="AMS1359" i="8"/>
  <c r="AMS1357" i="8"/>
  <c r="AMZ1355" i="8"/>
  <c r="AMZ1359" i="8" s="1"/>
  <c r="AMZ1365" i="8" s="1"/>
  <c r="ANI1359" i="8"/>
  <c r="ANI1357" i="8"/>
  <c r="ANP1355" i="8"/>
  <c r="ANP1359" i="8" s="1"/>
  <c r="ANP1365" i="8" s="1"/>
  <c r="ANY1359" i="8"/>
  <c r="ANY1357" i="8"/>
  <c r="AOF1355" i="8"/>
  <c r="AOF1359" i="8" s="1"/>
  <c r="AOF1365" i="8" s="1"/>
  <c r="AOO1359" i="8"/>
  <c r="AOO1357" i="8"/>
  <c r="AOV1355" i="8"/>
  <c r="AOV1359" i="8" s="1"/>
  <c r="AOV1365" i="8" s="1"/>
  <c r="APE1359" i="8"/>
  <c r="APE1357" i="8"/>
  <c r="APL1355" i="8"/>
  <c r="APL1359" i="8" s="1"/>
  <c r="APL1365" i="8" s="1"/>
  <c r="APU1359" i="8"/>
  <c r="APU1357" i="8"/>
  <c r="APV1357" i="8" s="1"/>
  <c r="AQB1355" i="8"/>
  <c r="AQB1359" i="8" s="1"/>
  <c r="AQB1365" i="8" s="1"/>
  <c r="AQK1359" i="8"/>
  <c r="AQK1357" i="8"/>
  <c r="AQR1355" i="8"/>
  <c r="AQR1359" i="8" s="1"/>
  <c r="AQR1365" i="8" s="1"/>
  <c r="ARA1359" i="8"/>
  <c r="ARA1357" i="8"/>
  <c r="ARB1357" i="8" s="1"/>
  <c r="ARH1355" i="8"/>
  <c r="ARH1359" i="8" s="1"/>
  <c r="ARH1365" i="8" s="1"/>
  <c r="ARQ1359" i="8"/>
  <c r="ARQ1357" i="8"/>
  <c r="ARX1355" i="8"/>
  <c r="ARX1359" i="8" s="1"/>
  <c r="ARX1365" i="8" s="1"/>
  <c r="ASG1359" i="8"/>
  <c r="ASG1357" i="8"/>
  <c r="ASH1357" i="8" s="1"/>
  <c r="ASN1355" i="8"/>
  <c r="ASN1359" i="8" s="1"/>
  <c r="ASN1365" i="8" s="1"/>
  <c r="ASW1359" i="8"/>
  <c r="ASW1357" i="8"/>
  <c r="ATD1355" i="8"/>
  <c r="ATD1359" i="8" s="1"/>
  <c r="ATD1365" i="8" s="1"/>
  <c r="ATM1359" i="8"/>
  <c r="ATM1357" i="8"/>
  <c r="ATN1357" i="8" s="1"/>
  <c r="ATT1355" i="8"/>
  <c r="ATT1359" i="8" s="1"/>
  <c r="ATT1365" i="8" s="1"/>
  <c r="AUC1359" i="8"/>
  <c r="AUC1357" i="8"/>
  <c r="AUJ1355" i="8"/>
  <c r="AUJ1359" i="8" s="1"/>
  <c r="AUJ1365" i="8" s="1"/>
  <c r="AUS1359" i="8"/>
  <c r="AUS1357" i="8"/>
  <c r="AUT1357" i="8" s="1"/>
  <c r="AUZ1355" i="8"/>
  <c r="AUZ1359" i="8" s="1"/>
  <c r="AUZ1365" i="8" s="1"/>
  <c r="AVI1359" i="8"/>
  <c r="AVI1357" i="8"/>
  <c r="AVP1355" i="8"/>
  <c r="AVP1359" i="8" s="1"/>
  <c r="AVP1365" i="8" s="1"/>
  <c r="AVY1359" i="8"/>
  <c r="AVY1357" i="8"/>
  <c r="AVZ1357" i="8" s="1"/>
  <c r="AWF1355" i="8"/>
  <c r="AWF1359" i="8" s="1"/>
  <c r="AWF1365" i="8" s="1"/>
  <c r="AWO1359" i="8"/>
  <c r="AWO1357" i="8"/>
  <c r="AWV1355" i="8"/>
  <c r="AWV1359" i="8" s="1"/>
  <c r="AWV1365" i="8" s="1"/>
  <c r="AXE1359" i="8"/>
  <c r="AXE1357" i="8"/>
  <c r="AXF1357" i="8" s="1"/>
  <c r="AXL1355" i="8"/>
  <c r="AXL1359" i="8" s="1"/>
  <c r="AXL1365" i="8" s="1"/>
  <c r="AXU1359" i="8"/>
  <c r="AXU1357" i="8"/>
  <c r="AYB1355" i="8"/>
  <c r="AYB1359" i="8" s="1"/>
  <c r="AYB1365" i="8" s="1"/>
  <c r="AYK1359" i="8"/>
  <c r="AYK1357" i="8"/>
  <c r="AYL1357" i="8" s="1"/>
  <c r="AYR1355" i="8"/>
  <c r="AYR1359" i="8" s="1"/>
  <c r="AYR1365" i="8" s="1"/>
  <c r="AZA1359" i="8"/>
  <c r="AZA1357" i="8"/>
  <c r="AZH1355" i="8"/>
  <c r="AZH1359" i="8" s="1"/>
  <c r="AZH1365" i="8" s="1"/>
  <c r="AZQ1359" i="8"/>
  <c r="AZQ1357" i="8"/>
  <c r="AZR1357" i="8" s="1"/>
  <c r="AZX1355" i="8"/>
  <c r="AZX1359" i="8" s="1"/>
  <c r="AZX1365" i="8" s="1"/>
  <c r="BAG1359" i="8"/>
  <c r="BAG1357" i="8"/>
  <c r="BAN1355" i="8"/>
  <c r="BAN1359" i="8" s="1"/>
  <c r="BAN1365" i="8" s="1"/>
  <c r="BAW1359" i="8"/>
  <c r="BAW1357" i="8"/>
  <c r="BAX1357" i="8" s="1"/>
  <c r="BBD1355" i="8"/>
  <c r="BBD1359" i="8" s="1"/>
  <c r="BBD1365" i="8" s="1"/>
  <c r="BBM1359" i="8"/>
  <c r="BBM1357" i="8"/>
  <c r="BBT1355" i="8"/>
  <c r="BBT1359" i="8" s="1"/>
  <c r="BBT1365" i="8" s="1"/>
  <c r="BCC1359" i="8"/>
  <c r="BCC1357" i="8"/>
  <c r="BCD1357" i="8" s="1"/>
  <c r="BCJ1355" i="8"/>
  <c r="BCJ1359" i="8" s="1"/>
  <c r="BCJ1365" i="8" s="1"/>
  <c r="BCS1359" i="8"/>
  <c r="BCS1357" i="8"/>
  <c r="BCZ1355" i="8"/>
  <c r="BCZ1359" i="8" s="1"/>
  <c r="BCZ1365" i="8" s="1"/>
  <c r="BDI1359" i="8"/>
  <c r="BDI1357" i="8"/>
  <c r="BDJ1357" i="8" s="1"/>
  <c r="BDP1355" i="8"/>
  <c r="BDP1359" i="8" s="1"/>
  <c r="BDP1365" i="8" s="1"/>
  <c r="BDY1359" i="8"/>
  <c r="BDY1357" i="8"/>
  <c r="BEF1355" i="8"/>
  <c r="BEF1359" i="8" s="1"/>
  <c r="BEF1365" i="8" s="1"/>
  <c r="BEO1359" i="8"/>
  <c r="BEO1357" i="8"/>
  <c r="BEP1357" i="8" s="1"/>
  <c r="BEV1355" i="8"/>
  <c r="BEV1359" i="8" s="1"/>
  <c r="BEV1365" i="8" s="1"/>
  <c r="BFE1359" i="8"/>
  <c r="BFE1357" i="8"/>
  <c r="BFL1355" i="8"/>
  <c r="BFL1359" i="8" s="1"/>
  <c r="BFL1365" i="8" s="1"/>
  <c r="BFU1359" i="8"/>
  <c r="BFU1357" i="8"/>
  <c r="BFV1357" i="8" s="1"/>
  <c r="BGB1355" i="8"/>
  <c r="BGB1359" i="8" s="1"/>
  <c r="BGB1365" i="8" s="1"/>
  <c r="BGK1359" i="8"/>
  <c r="BGK1357" i="8"/>
  <c r="BGR1355" i="8"/>
  <c r="BGR1359" i="8" s="1"/>
  <c r="BGR1365" i="8" s="1"/>
  <c r="BHA1359" i="8"/>
  <c r="BHA1357" i="8"/>
  <c r="BHB1357" i="8" s="1"/>
  <c r="BHH1355" i="8"/>
  <c r="BHH1359" i="8" s="1"/>
  <c r="BHH1365" i="8" s="1"/>
  <c r="BHQ1359" i="8"/>
  <c r="BHQ1357" i="8"/>
  <c r="BHX1355" i="8"/>
  <c r="BHX1359" i="8" s="1"/>
  <c r="BHX1365" i="8" s="1"/>
  <c r="BIG1359" i="8"/>
  <c r="BIG1357" i="8"/>
  <c r="BIH1357" i="8" s="1"/>
  <c r="BIN1355" i="8"/>
  <c r="BIN1359" i="8" s="1"/>
  <c r="BIN1365" i="8" s="1"/>
  <c r="BIW1359" i="8"/>
  <c r="BIW1357" i="8"/>
  <c r="BJD1355" i="8"/>
  <c r="BJD1359" i="8" s="1"/>
  <c r="BJD1365" i="8" s="1"/>
  <c r="BJM1359" i="8"/>
  <c r="BJM1357" i="8"/>
  <c r="BJN1357" i="8" s="1"/>
  <c r="BJT1355" i="8"/>
  <c r="BJT1359" i="8" s="1"/>
  <c r="BJT1365" i="8" s="1"/>
  <c r="BKC1359" i="8"/>
  <c r="BKC1357" i="8"/>
  <c r="BKJ1355" i="8"/>
  <c r="BKJ1359" i="8" s="1"/>
  <c r="BKJ1365" i="8" s="1"/>
  <c r="BKS1359" i="8"/>
  <c r="BKS1357" i="8"/>
  <c r="BKT1357" i="8" s="1"/>
  <c r="BKZ1355" i="8"/>
  <c r="BKZ1359" i="8" s="1"/>
  <c r="BKZ1365" i="8" s="1"/>
  <c r="BLI1359" i="8"/>
  <c r="BLI1357" i="8"/>
  <c r="BLP1355" i="8"/>
  <c r="BLP1359" i="8" s="1"/>
  <c r="BLP1365" i="8" s="1"/>
  <c r="BLY1359" i="8"/>
  <c r="BLY1357" i="8"/>
  <c r="BLZ1357" i="8" s="1"/>
  <c r="BMF1355" i="8"/>
  <c r="BMF1359" i="8" s="1"/>
  <c r="BMF1365" i="8" s="1"/>
  <c r="BMO1359" i="8"/>
  <c r="BMO1357" i="8"/>
  <c r="BMV1355" i="8"/>
  <c r="BMV1359" i="8" s="1"/>
  <c r="BMV1365" i="8" s="1"/>
  <c r="BNE1359" i="8"/>
  <c r="BNE1357" i="8"/>
  <c r="BNF1357" i="8" s="1"/>
  <c r="BNL1355" i="8"/>
  <c r="BNL1359" i="8" s="1"/>
  <c r="BNL1365" i="8" s="1"/>
  <c r="BNU1359" i="8"/>
  <c r="BNU1357" i="8"/>
  <c r="BOB1355" i="8"/>
  <c r="BOB1359" i="8" s="1"/>
  <c r="BOB1365" i="8" s="1"/>
  <c r="BOK1359" i="8"/>
  <c r="BOK1357" i="8"/>
  <c r="BOL1357" i="8" s="1"/>
  <c r="BOR1355" i="8"/>
  <c r="BOR1359" i="8" s="1"/>
  <c r="BOR1365" i="8" s="1"/>
  <c r="BPA1359" i="8"/>
  <c r="BPA1357" i="8"/>
  <c r="BPH1355" i="8"/>
  <c r="BPH1359" i="8" s="1"/>
  <c r="BPH1365" i="8" s="1"/>
  <c r="BPQ1359" i="8"/>
  <c r="BPQ1357" i="8"/>
  <c r="BPR1357" i="8" s="1"/>
  <c r="BPX1355" i="8"/>
  <c r="BPX1359" i="8" s="1"/>
  <c r="BPX1365" i="8" s="1"/>
  <c r="BQG1359" i="8"/>
  <c r="BQG1357" i="8"/>
  <c r="BQN1355" i="8"/>
  <c r="BQN1359" i="8" s="1"/>
  <c r="BQN1365" i="8" s="1"/>
  <c r="BQW1359" i="8"/>
  <c r="BQW1357" i="8"/>
  <c r="BQX1357" i="8" s="1"/>
  <c r="BRD1355" i="8"/>
  <c r="BRD1359" i="8" s="1"/>
  <c r="BRD1365" i="8" s="1"/>
  <c r="BRM1359" i="8"/>
  <c r="BRM1357" i="8"/>
  <c r="BRT1355" i="8"/>
  <c r="BRT1359" i="8" s="1"/>
  <c r="BRT1365" i="8" s="1"/>
  <c r="BSC1359" i="8"/>
  <c r="BSC1357" i="8"/>
  <c r="BSD1357" i="8" s="1"/>
  <c r="BSJ1355" i="8"/>
  <c r="BSJ1359" i="8" s="1"/>
  <c r="BSJ1365" i="8" s="1"/>
  <c r="BSS1359" i="8"/>
  <c r="BSS1357" i="8"/>
  <c r="BSZ1355" i="8"/>
  <c r="BSZ1359" i="8" s="1"/>
  <c r="BSZ1365" i="8" s="1"/>
  <c r="BTI1359" i="8"/>
  <c r="BTI1357" i="8"/>
  <c r="BTJ1357" i="8" s="1"/>
  <c r="BTP1355" i="8"/>
  <c r="BTP1359" i="8" s="1"/>
  <c r="BTP1365" i="8" s="1"/>
  <c r="BTY1359" i="8"/>
  <c r="BTY1357" i="8"/>
  <c r="BUF1355" i="8"/>
  <c r="BUF1359" i="8" s="1"/>
  <c r="BUF1365" i="8" s="1"/>
  <c r="BUO1359" i="8"/>
  <c r="BUO1357" i="8"/>
  <c r="BUP1357" i="8" s="1"/>
  <c r="BUV1355" i="8"/>
  <c r="BUV1359" i="8" s="1"/>
  <c r="BUV1365" i="8" s="1"/>
  <c r="BVE1359" i="8"/>
  <c r="BVE1357" i="8"/>
  <c r="BVL1355" i="8"/>
  <c r="BVL1359" i="8" s="1"/>
  <c r="BVL1365" i="8" s="1"/>
  <c r="BVU1359" i="8"/>
  <c r="BVU1357" i="8"/>
  <c r="BVV1357" i="8" s="1"/>
  <c r="BWB1355" i="8"/>
  <c r="BWB1359" i="8" s="1"/>
  <c r="BWB1365" i="8" s="1"/>
  <c r="BWK1359" i="8"/>
  <c r="BWK1357" i="8"/>
  <c r="BWR1355" i="8"/>
  <c r="BWR1359" i="8" s="1"/>
  <c r="BWR1365" i="8" s="1"/>
  <c r="BXA1359" i="8"/>
  <c r="BXA1357" i="8"/>
  <c r="BXB1357" i="8" s="1"/>
  <c r="BXH1355" i="8"/>
  <c r="BXH1359" i="8" s="1"/>
  <c r="BXH1365" i="8" s="1"/>
  <c r="BXQ1359" i="8"/>
  <c r="BXQ1357" i="8"/>
  <c r="BXX1355" i="8"/>
  <c r="BXX1359" i="8" s="1"/>
  <c r="BXX1365" i="8" s="1"/>
  <c r="BYG1359" i="8"/>
  <c r="BYG1357" i="8"/>
  <c r="BYH1357" i="8" s="1"/>
  <c r="BYN1355" i="8"/>
  <c r="BYN1359" i="8" s="1"/>
  <c r="BYN1365" i="8" s="1"/>
  <c r="BYW1359" i="8"/>
  <c r="BYW1357" i="8"/>
  <c r="BZD1355" i="8"/>
  <c r="BZD1359" i="8" s="1"/>
  <c r="BZD1365" i="8" s="1"/>
  <c r="BZM1359" i="8"/>
  <c r="BZM1357" i="8"/>
  <c r="BZN1357" i="8" s="1"/>
  <c r="BZT1355" i="8"/>
  <c r="BZT1359" i="8" s="1"/>
  <c r="BZT1365" i="8" s="1"/>
  <c r="CAC1359" i="8"/>
  <c r="CAC1357" i="8"/>
  <c r="CAJ1355" i="8"/>
  <c r="CAJ1359" i="8" s="1"/>
  <c r="CAJ1365" i="8" s="1"/>
  <c r="CAS1359" i="8"/>
  <c r="CAS1357" i="8"/>
  <c r="CAT1357" i="8" s="1"/>
  <c r="CAZ1355" i="8"/>
  <c r="CAZ1359" i="8" s="1"/>
  <c r="CAZ1365" i="8" s="1"/>
  <c r="CBI1359" i="8"/>
  <c r="CBI1357" i="8"/>
  <c r="CBP1355" i="8"/>
  <c r="CBP1359" i="8" s="1"/>
  <c r="CBP1365" i="8" s="1"/>
  <c r="CBY1359" i="8"/>
  <c r="CBY1357" i="8"/>
  <c r="CBZ1357" i="8" s="1"/>
  <c r="CCF1355" i="8"/>
  <c r="CCF1359" i="8" s="1"/>
  <c r="CCF1365" i="8" s="1"/>
  <c r="CCO1359" i="8"/>
  <c r="CCO1357" i="8"/>
  <c r="CCV1355" i="8"/>
  <c r="CCV1359" i="8" s="1"/>
  <c r="CCV1365" i="8" s="1"/>
  <c r="CDE1359" i="8"/>
  <c r="CDE1357" i="8"/>
  <c r="CDF1357" i="8" s="1"/>
  <c r="CDL1355" i="8"/>
  <c r="CDL1359" i="8" s="1"/>
  <c r="CDL1365" i="8" s="1"/>
  <c r="CDU1359" i="8"/>
  <c r="CDU1357" i="8"/>
  <c r="CEB1355" i="8"/>
  <c r="CEB1359" i="8" s="1"/>
  <c r="CEB1365" i="8" s="1"/>
  <c r="CEK1359" i="8"/>
  <c r="CEK1357" i="8"/>
  <c r="CEL1357" i="8" s="1"/>
  <c r="CER1355" i="8"/>
  <c r="CER1359" i="8" s="1"/>
  <c r="CER1365" i="8" s="1"/>
  <c r="CFA1359" i="8"/>
  <c r="CFA1357" i="8"/>
  <c r="CFH1355" i="8"/>
  <c r="CFH1359" i="8" s="1"/>
  <c r="CFH1365" i="8" s="1"/>
  <c r="CFQ1359" i="8"/>
  <c r="CFQ1357" i="8"/>
  <c r="CFR1357" i="8" s="1"/>
  <c r="CFX1355" i="8"/>
  <c r="CFX1359" i="8" s="1"/>
  <c r="CFX1365" i="8" s="1"/>
  <c r="CGG1359" i="8"/>
  <c r="CGG1357" i="8"/>
  <c r="CGN1355" i="8"/>
  <c r="CGN1359" i="8" s="1"/>
  <c r="CGN1365" i="8" s="1"/>
  <c r="CGW1359" i="8"/>
  <c r="CGW1357" i="8"/>
  <c r="CGX1357" i="8" s="1"/>
  <c r="CHD1355" i="8"/>
  <c r="CHD1359" i="8" s="1"/>
  <c r="CHD1365" i="8" s="1"/>
  <c r="CHM1359" i="8"/>
  <c r="CHM1357" i="8"/>
  <c r="CHT1355" i="8"/>
  <c r="CHT1359" i="8" s="1"/>
  <c r="CHT1365" i="8" s="1"/>
  <c r="CIC1359" i="8"/>
  <c r="CIC1357" i="8"/>
  <c r="CID1357" i="8" s="1"/>
  <c r="CIJ1355" i="8"/>
  <c r="CIJ1359" i="8" s="1"/>
  <c r="CIJ1365" i="8" s="1"/>
  <c r="CIS1359" i="8"/>
  <c r="CIS1357" i="8"/>
  <c r="CIZ1355" i="8"/>
  <c r="CIZ1359" i="8" s="1"/>
  <c r="CIZ1365" i="8" s="1"/>
  <c r="CJI1359" i="8"/>
  <c r="CJI1357" i="8"/>
  <c r="CJJ1357" i="8" s="1"/>
  <c r="CJP1355" i="8"/>
  <c r="CJP1359" i="8" s="1"/>
  <c r="CJP1365" i="8" s="1"/>
  <c r="CJY1359" i="8"/>
  <c r="CJY1357" i="8"/>
  <c r="CKF1355" i="8"/>
  <c r="CKF1359" i="8" s="1"/>
  <c r="CKF1365" i="8" s="1"/>
  <c r="CKO1359" i="8"/>
  <c r="CKO1357" i="8"/>
  <c r="CKP1357" i="8" s="1"/>
  <c r="CKV1355" i="8"/>
  <c r="CKV1359" i="8" s="1"/>
  <c r="CKV1365" i="8" s="1"/>
  <c r="CLE1359" i="8"/>
  <c r="CLE1357" i="8"/>
  <c r="CLL1355" i="8"/>
  <c r="CLL1359" i="8" s="1"/>
  <c r="CLL1365" i="8" s="1"/>
  <c r="CLU1359" i="8"/>
  <c r="CLU1357" i="8"/>
  <c r="CLV1357" i="8" s="1"/>
  <c r="CMB1355" i="8"/>
  <c r="CMB1359" i="8" s="1"/>
  <c r="CMB1365" i="8" s="1"/>
  <c r="CMK1359" i="8"/>
  <c r="CMK1357" i="8"/>
  <c r="CMR1355" i="8"/>
  <c r="CMR1359" i="8" s="1"/>
  <c r="CMR1365" i="8" s="1"/>
  <c r="CNA1359" i="8"/>
  <c r="CNA1357" i="8"/>
  <c r="CNB1357" i="8" s="1"/>
  <c r="CNH1355" i="8"/>
  <c r="CNH1359" i="8" s="1"/>
  <c r="CNH1365" i="8" s="1"/>
  <c r="CNQ1359" i="8"/>
  <c r="CNQ1357" i="8"/>
  <c r="CNX1355" i="8"/>
  <c r="CNX1359" i="8" s="1"/>
  <c r="CNX1365" i="8" s="1"/>
  <c r="COG1359" i="8"/>
  <c r="COG1357" i="8"/>
  <c r="COH1357" i="8" s="1"/>
  <c r="CON1355" i="8"/>
  <c r="CON1359" i="8" s="1"/>
  <c r="CON1365" i="8" s="1"/>
  <c r="COW1359" i="8"/>
  <c r="COW1357" i="8"/>
  <c r="CPD1355" i="8"/>
  <c r="CPD1359" i="8" s="1"/>
  <c r="CPD1365" i="8" s="1"/>
  <c r="CPM1359" i="8"/>
  <c r="CPM1357" i="8"/>
  <c r="CPN1357" i="8" s="1"/>
  <c r="CPT1355" i="8"/>
  <c r="CPT1359" i="8" s="1"/>
  <c r="CPT1365" i="8" s="1"/>
  <c r="CQC1359" i="8"/>
  <c r="CQC1357" i="8"/>
  <c r="CQJ1355" i="8"/>
  <c r="CQJ1359" i="8" s="1"/>
  <c r="CQJ1365" i="8" s="1"/>
  <c r="CQS1359" i="8"/>
  <c r="CQS1357" i="8"/>
  <c r="CQT1357" i="8" s="1"/>
  <c r="CQZ1355" i="8"/>
  <c r="CQZ1359" i="8" s="1"/>
  <c r="CQZ1365" i="8" s="1"/>
  <c r="CRI1359" i="8"/>
  <c r="CRI1357" i="8"/>
  <c r="CRP1355" i="8"/>
  <c r="CRP1359" i="8" s="1"/>
  <c r="CRP1365" i="8" s="1"/>
  <c r="CRY1359" i="8"/>
  <c r="CRY1357" i="8"/>
  <c r="CRZ1357" i="8" s="1"/>
  <c r="CSF1355" i="8"/>
  <c r="CSF1359" i="8" s="1"/>
  <c r="CSF1365" i="8" s="1"/>
  <c r="CSO1359" i="8"/>
  <c r="CSO1357" i="8"/>
  <c r="CSV1355" i="8"/>
  <c r="CSV1359" i="8" s="1"/>
  <c r="CSV1365" i="8" s="1"/>
  <c r="CTE1359" i="8"/>
  <c r="CTE1357" i="8"/>
  <c r="CTF1357" i="8" s="1"/>
  <c r="CTL1355" i="8"/>
  <c r="CTL1359" i="8" s="1"/>
  <c r="CTL1365" i="8" s="1"/>
  <c r="CTU1359" i="8"/>
  <c r="CTU1357" i="8"/>
  <c r="CUB1355" i="8"/>
  <c r="CUB1359" i="8" s="1"/>
  <c r="CUB1365" i="8" s="1"/>
  <c r="CUK1359" i="8"/>
  <c r="CUK1357" i="8"/>
  <c r="CUL1357" i="8" s="1"/>
  <c r="CUR1355" i="8"/>
  <c r="CUR1359" i="8" s="1"/>
  <c r="CUR1365" i="8" s="1"/>
  <c r="CVA1359" i="8"/>
  <c r="CVA1357" i="8"/>
  <c r="CVH1355" i="8"/>
  <c r="CVH1359" i="8" s="1"/>
  <c r="CVH1365" i="8" s="1"/>
  <c r="CVQ1359" i="8"/>
  <c r="CVQ1357" i="8"/>
  <c r="CVR1357" i="8" s="1"/>
  <c r="CVX1355" i="8"/>
  <c r="CVX1359" i="8" s="1"/>
  <c r="CVX1365" i="8" s="1"/>
  <c r="CWG1359" i="8"/>
  <c r="CWG1357" i="8"/>
  <c r="CWN1355" i="8"/>
  <c r="CWN1359" i="8" s="1"/>
  <c r="CWN1365" i="8" s="1"/>
  <c r="CWW1359" i="8"/>
  <c r="CWW1357" i="8"/>
  <c r="CWX1357" i="8" s="1"/>
  <c r="CXD1355" i="8"/>
  <c r="CXD1359" i="8" s="1"/>
  <c r="CXD1365" i="8" s="1"/>
  <c r="CXM1359" i="8"/>
  <c r="CXM1357" i="8"/>
  <c r="CXT1355" i="8"/>
  <c r="CXT1359" i="8" s="1"/>
  <c r="CXT1365" i="8" s="1"/>
  <c r="CYC1359" i="8"/>
  <c r="CYC1357" i="8"/>
  <c r="CYD1357" i="8" s="1"/>
  <c r="CYD1355" i="8"/>
  <c r="CYD1359" i="8" s="1"/>
  <c r="CYD1365" i="8" s="1"/>
  <c r="CYR1365" i="8"/>
  <c r="CYR1362" i="8"/>
  <c r="CZI1359" i="8"/>
  <c r="CZI1357" i="8"/>
  <c r="CZJ1355" i="8"/>
  <c r="CZJ1359" i="8" s="1"/>
  <c r="CZJ1365" i="8" s="1"/>
  <c r="CZX1365" i="8"/>
  <c r="CZX1362" i="8"/>
  <c r="DAO1359" i="8"/>
  <c r="DAO1357" i="8"/>
  <c r="DAP1355" i="8"/>
  <c r="DAP1359" i="8" s="1"/>
  <c r="DAP1365" i="8" s="1"/>
  <c r="DBD1365" i="8"/>
  <c r="DBD1362" i="8"/>
  <c r="DBU1359" i="8"/>
  <c r="DBU1357" i="8"/>
  <c r="DBV1355" i="8"/>
  <c r="DBV1359" i="8" s="1"/>
  <c r="DBV1365" i="8" s="1"/>
  <c r="DCJ1365" i="8"/>
  <c r="DCJ1362" i="8"/>
  <c r="DDA1359" i="8"/>
  <c r="DDA1357" i="8"/>
  <c r="DDB1355" i="8"/>
  <c r="DDB1359" i="8" s="1"/>
  <c r="DDB1365" i="8" s="1"/>
  <c r="DDP1365" i="8"/>
  <c r="DDP1362" i="8"/>
  <c r="DEG1359" i="8"/>
  <c r="DEG1357" i="8"/>
  <c r="DEH1355" i="8"/>
  <c r="DEH1359" i="8" s="1"/>
  <c r="DEH1365" i="8" s="1"/>
  <c r="DEV1365" i="8"/>
  <c r="DEV1362" i="8"/>
  <c r="DFM1359" i="8"/>
  <c r="DFM1357" i="8"/>
  <c r="DFN1355" i="8"/>
  <c r="DFN1359" i="8" s="1"/>
  <c r="DFN1365" i="8" s="1"/>
  <c r="DGB1365" i="8"/>
  <c r="DGB1362" i="8"/>
  <c r="DGS1359" i="8"/>
  <c r="DGS1357" i="8"/>
  <c r="DGT1355" i="8"/>
  <c r="DGT1359" i="8" s="1"/>
  <c r="DGT1365" i="8" s="1"/>
  <c r="DHH1365" i="8"/>
  <c r="DHH1362" i="8"/>
  <c r="DHY1359" i="8"/>
  <c r="DHY1357" i="8"/>
  <c r="DHZ1355" i="8"/>
  <c r="DHZ1359" i="8" s="1"/>
  <c r="DHZ1365" i="8" s="1"/>
  <c r="DIN1365" i="8"/>
  <c r="DIN1362" i="8"/>
  <c r="DJE1359" i="8"/>
  <c r="DJE1357" i="8"/>
  <c r="DJF1355" i="8"/>
  <c r="DJF1359" i="8" s="1"/>
  <c r="DJF1365" i="8" s="1"/>
  <c r="DJT1365" i="8"/>
  <c r="DJT1362" i="8"/>
  <c r="DKK1359" i="8"/>
  <c r="DKK1357" i="8"/>
  <c r="DKL1355" i="8"/>
  <c r="DKL1359" i="8" s="1"/>
  <c r="DKL1365" i="8" s="1"/>
  <c r="DKZ1365" i="8"/>
  <c r="DKZ1362" i="8"/>
  <c r="DLQ1359" i="8"/>
  <c r="DLQ1357" i="8"/>
  <c r="DLR1355" i="8"/>
  <c r="DLR1359" i="8" s="1"/>
  <c r="DLR1365" i="8" s="1"/>
  <c r="DMF1365" i="8"/>
  <c r="DMF1362" i="8"/>
  <c r="DMW1359" i="8"/>
  <c r="DMW1357" i="8"/>
  <c r="DMX1355" i="8"/>
  <c r="DMX1359" i="8" s="1"/>
  <c r="DMX1365" i="8" s="1"/>
  <c r="DNL1365" i="8"/>
  <c r="DNL1362" i="8"/>
  <c r="DOC1359" i="8"/>
  <c r="DOC1357" i="8"/>
  <c r="DOD1355" i="8"/>
  <c r="DOD1359" i="8" s="1"/>
  <c r="DOD1365" i="8" s="1"/>
  <c r="DOR1365" i="8"/>
  <c r="DOR1362" i="8"/>
  <c r="DPI1359" i="8"/>
  <c r="DPI1357" i="8"/>
  <c r="DPJ1355" i="8"/>
  <c r="DPJ1359" i="8" s="1"/>
  <c r="DPJ1365" i="8" s="1"/>
  <c r="DPX1365" i="8"/>
  <c r="DPX1362" i="8"/>
  <c r="DQO1359" i="8"/>
  <c r="DQO1357" i="8"/>
  <c r="DQP1355" i="8"/>
  <c r="DQP1359" i="8" s="1"/>
  <c r="DQP1365" i="8" s="1"/>
  <c r="DRD1365" i="8"/>
  <c r="DRD1362" i="8"/>
  <c r="DRU1359" i="8"/>
  <c r="DRU1357" i="8"/>
  <c r="DRV1355" i="8"/>
  <c r="DRV1359" i="8" s="1"/>
  <c r="DRV1365" i="8" s="1"/>
  <c r="DSJ1365" i="8"/>
  <c r="DSJ1362" i="8"/>
  <c r="DTA1359" i="8"/>
  <c r="DTA1357" i="8"/>
  <c r="DTB1355" i="8"/>
  <c r="DTB1359" i="8" s="1"/>
  <c r="DTB1365" i="8" s="1"/>
  <c r="DTP1365" i="8"/>
  <c r="DTP1362" i="8"/>
  <c r="DUG1359" i="8"/>
  <c r="DUG1357" i="8"/>
  <c r="DUH1355" i="8"/>
  <c r="DUH1359" i="8" s="1"/>
  <c r="DUH1365" i="8" s="1"/>
  <c r="DUV1365" i="8"/>
  <c r="DUV1362" i="8"/>
  <c r="DVM1359" i="8"/>
  <c r="DVM1357" i="8"/>
  <c r="DVN1355" i="8"/>
  <c r="DVN1359" i="8" s="1"/>
  <c r="DVN1365" i="8" s="1"/>
  <c r="DWB1365" i="8"/>
  <c r="DWB1362" i="8"/>
  <c r="DWS1359" i="8"/>
  <c r="DWS1357" i="8"/>
  <c r="DWT1355" i="8"/>
  <c r="DWT1359" i="8" s="1"/>
  <c r="DWT1365" i="8" s="1"/>
  <c r="DXH1365" i="8"/>
  <c r="DXH1362" i="8"/>
  <c r="DXY1359" i="8"/>
  <c r="DXY1357" i="8"/>
  <c r="DXZ1355" i="8"/>
  <c r="DXZ1359" i="8" s="1"/>
  <c r="DXZ1365" i="8" s="1"/>
  <c r="DYN1365" i="8"/>
  <c r="DYN1362" i="8"/>
  <c r="DZE1359" i="8"/>
  <c r="DZE1357" i="8"/>
  <c r="DZF1355" i="8"/>
  <c r="DZF1359" i="8" s="1"/>
  <c r="DZF1365" i="8" s="1"/>
  <c r="DZT1365" i="8"/>
  <c r="DZT1362" i="8"/>
  <c r="EAK1359" i="8"/>
  <c r="EAK1357" i="8"/>
  <c r="EAL1355" i="8"/>
  <c r="EAL1359" i="8" s="1"/>
  <c r="EAL1365" i="8" s="1"/>
  <c r="EAZ1365" i="8"/>
  <c r="EAZ1362" i="8"/>
  <c r="EBQ1359" i="8"/>
  <c r="EBQ1357" i="8"/>
  <c r="EBR1355" i="8"/>
  <c r="EBR1359" i="8" s="1"/>
  <c r="EBR1365" i="8" s="1"/>
  <c r="ECF1365" i="8"/>
  <c r="ECF1362" i="8"/>
  <c r="ECW1359" i="8"/>
  <c r="ECW1357" i="8"/>
  <c r="ECX1355" i="8"/>
  <c r="ECX1359" i="8" s="1"/>
  <c r="ECX1365" i="8" s="1"/>
  <c r="EDL1365" i="8"/>
  <c r="EDL1362" i="8"/>
  <c r="EEC1359" i="8"/>
  <c r="EEC1357" i="8"/>
  <c r="EED1355" i="8"/>
  <c r="EED1359" i="8" s="1"/>
  <c r="EED1365" i="8" s="1"/>
  <c r="EER1365" i="8"/>
  <c r="EER1362" i="8"/>
  <c r="EFI1359" i="8"/>
  <c r="EFI1357" i="8"/>
  <c r="EFJ1355" i="8"/>
  <c r="EFJ1359" i="8" s="1"/>
  <c r="EFJ1365" i="8" s="1"/>
  <c r="EFX1365" i="8"/>
  <c r="EFX1362" i="8"/>
  <c r="EGO1359" i="8"/>
  <c r="EGO1357" i="8"/>
  <c r="EGP1355" i="8"/>
  <c r="EGP1359" i="8" s="1"/>
  <c r="EGP1365" i="8" s="1"/>
  <c r="EHD1365" i="8"/>
  <c r="EHD1362" i="8"/>
  <c r="EHU1359" i="8"/>
  <c r="EHU1357" i="8"/>
  <c r="EHV1355" i="8"/>
  <c r="EHV1359" i="8" s="1"/>
  <c r="EHV1365" i="8" s="1"/>
  <c r="EIJ1365" i="8"/>
  <c r="EIJ1362" i="8"/>
  <c r="EJA1359" i="8"/>
  <c r="EJA1357" i="8"/>
  <c r="EJB1355" i="8"/>
  <c r="EJB1359" i="8" s="1"/>
  <c r="EJB1365" i="8" s="1"/>
  <c r="EJP1365" i="8"/>
  <c r="EJP1362" i="8"/>
  <c r="EKG1359" i="8"/>
  <c r="EKG1357" i="8"/>
  <c r="EKH1355" i="8"/>
  <c r="EKH1359" i="8" s="1"/>
  <c r="EKH1365" i="8" s="1"/>
  <c r="EKV1365" i="8"/>
  <c r="EKV1362" i="8"/>
  <c r="ELM1359" i="8"/>
  <c r="ELM1357" i="8"/>
  <c r="ELN1355" i="8"/>
  <c r="ELN1359" i="8" s="1"/>
  <c r="ELN1365" i="8" s="1"/>
  <c r="EMB1365" i="8"/>
  <c r="EMB1362" i="8"/>
  <c r="EMS1359" i="8"/>
  <c r="EMS1357" i="8"/>
  <c r="EMT1355" i="8"/>
  <c r="EMT1359" i="8" s="1"/>
  <c r="EMT1365" i="8" s="1"/>
  <c r="ENH1365" i="8"/>
  <c r="ENH1362" i="8"/>
  <c r="ENY1359" i="8"/>
  <c r="ENY1357" i="8"/>
  <c r="ENZ1355" i="8"/>
  <c r="ENZ1359" i="8" s="1"/>
  <c r="ENZ1365" i="8" s="1"/>
  <c r="EON1365" i="8"/>
  <c r="EON1362" i="8"/>
  <c r="EPE1359" i="8"/>
  <c r="EPE1357" i="8"/>
  <c r="EPF1355" i="8"/>
  <c r="EPF1359" i="8" s="1"/>
  <c r="EPF1365" i="8" s="1"/>
  <c r="EPT1365" i="8"/>
  <c r="EPT1362" i="8"/>
  <c r="EQK1359" i="8"/>
  <c r="EQK1357" i="8"/>
  <c r="EQL1355" i="8"/>
  <c r="EQL1359" i="8" s="1"/>
  <c r="EQL1365" i="8" s="1"/>
  <c r="EQZ1365" i="8"/>
  <c r="EQZ1362" i="8"/>
  <c r="ERQ1359" i="8"/>
  <c r="ERQ1357" i="8"/>
  <c r="ERR1355" i="8"/>
  <c r="ERR1359" i="8" s="1"/>
  <c r="ERR1365" i="8" s="1"/>
  <c r="ESF1365" i="8"/>
  <c r="ESF1362" i="8"/>
  <c r="ESW1359" i="8"/>
  <c r="ESW1357" i="8"/>
  <c r="ESX1355" i="8"/>
  <c r="ESX1359" i="8" s="1"/>
  <c r="ESX1365" i="8" s="1"/>
  <c r="ETL1365" i="8"/>
  <c r="ETL1362" i="8"/>
  <c r="EUC1359" i="8"/>
  <c r="EUC1357" i="8"/>
  <c r="EUD1355" i="8"/>
  <c r="EUD1359" i="8" s="1"/>
  <c r="EUD1365" i="8" s="1"/>
  <c r="EUR1365" i="8"/>
  <c r="EUR1362" i="8"/>
  <c r="EVI1359" i="8"/>
  <c r="EVI1357" i="8"/>
  <c r="EVJ1355" i="8"/>
  <c r="EVJ1359" i="8" s="1"/>
  <c r="EVJ1365" i="8" s="1"/>
  <c r="EVX1365" i="8"/>
  <c r="EVX1362" i="8"/>
  <c r="EWO1359" i="8"/>
  <c r="EWO1357" i="8"/>
  <c r="EWP1355" i="8"/>
  <c r="EWP1359" i="8" s="1"/>
  <c r="EWP1365" i="8" s="1"/>
  <c r="EXD1365" i="8"/>
  <c r="EXD1362" i="8"/>
  <c r="EXU1359" i="8"/>
  <c r="EXU1357" i="8"/>
  <c r="EXV1355" i="8"/>
  <c r="EXV1359" i="8" s="1"/>
  <c r="EXV1365" i="8" s="1"/>
  <c r="EYJ1365" i="8"/>
  <c r="EYJ1362" i="8"/>
  <c r="EZA1359" i="8"/>
  <c r="EZA1357" i="8"/>
  <c r="EZB1355" i="8"/>
  <c r="EZB1359" i="8" s="1"/>
  <c r="EZB1365" i="8" s="1"/>
  <c r="EZP1365" i="8"/>
  <c r="EZP1362" i="8"/>
  <c r="FAG1359" i="8"/>
  <c r="FAG1357" i="8"/>
  <c r="FAH1355" i="8"/>
  <c r="FAH1359" i="8" s="1"/>
  <c r="FAH1365" i="8" s="1"/>
  <c r="FAV1365" i="8"/>
  <c r="FAV1362" i="8"/>
  <c r="FBM1359" i="8"/>
  <c r="FBM1357" i="8"/>
  <c r="FBN1355" i="8"/>
  <c r="FBN1359" i="8" s="1"/>
  <c r="FBN1365" i="8" s="1"/>
  <c r="FCB1365" i="8"/>
  <c r="FCB1362" i="8"/>
  <c r="FCS1359" i="8"/>
  <c r="FCS1357" i="8"/>
  <c r="FCT1355" i="8"/>
  <c r="FCT1359" i="8" s="1"/>
  <c r="FCT1365" i="8" s="1"/>
  <c r="FDH1365" i="8"/>
  <c r="FDH1362" i="8"/>
  <c r="FDY1359" i="8"/>
  <c r="FDY1357" i="8"/>
  <c r="FDZ1355" i="8"/>
  <c r="FDZ1359" i="8" s="1"/>
  <c r="FDZ1365" i="8" s="1"/>
  <c r="FEN1365" i="8"/>
  <c r="FEN1362" i="8"/>
  <c r="FFE1359" i="8"/>
  <c r="FFE1357" i="8"/>
  <c r="FFF1355" i="8"/>
  <c r="FFF1359" i="8" s="1"/>
  <c r="FFF1365" i="8" s="1"/>
  <c r="FFT1365" i="8"/>
  <c r="FFT1362" i="8"/>
  <c r="FGK1359" i="8"/>
  <c r="FGK1357" i="8"/>
  <c r="FGL1355" i="8"/>
  <c r="FGL1359" i="8" s="1"/>
  <c r="FGL1365" i="8" s="1"/>
  <c r="FGZ1365" i="8"/>
  <c r="FGZ1362" i="8"/>
  <c r="FHQ1359" i="8"/>
  <c r="FHQ1357" i="8"/>
  <c r="FHR1355" i="8"/>
  <c r="FHR1359" i="8" s="1"/>
  <c r="FHR1365" i="8" s="1"/>
  <c r="FIF1365" i="8"/>
  <c r="FIF1362" i="8"/>
  <c r="FIW1359" i="8"/>
  <c r="FIW1357" i="8"/>
  <c r="FIX1355" i="8"/>
  <c r="FIX1359" i="8" s="1"/>
  <c r="FIX1365" i="8" s="1"/>
  <c r="FJL1365" i="8"/>
  <c r="FJL1362" i="8"/>
  <c r="FKC1359" i="8"/>
  <c r="FKC1357" i="8"/>
  <c r="FKD1355" i="8"/>
  <c r="FKD1359" i="8" s="1"/>
  <c r="FKD1365" i="8" s="1"/>
  <c r="FKR1365" i="8"/>
  <c r="FKR1362" i="8"/>
  <c r="FLI1365" i="8"/>
  <c r="FLI1362" i="8"/>
  <c r="FLY1365" i="8"/>
  <c r="FLY1362" i="8"/>
  <c r="FMO1365" i="8"/>
  <c r="FMO1362" i="8"/>
  <c r="FNE1365" i="8"/>
  <c r="FNE1362" i="8"/>
  <c r="FNU1365" i="8"/>
  <c r="FNU1362" i="8"/>
  <c r="FOK1365" i="8"/>
  <c r="FOK1362" i="8"/>
  <c r="FPA1365" i="8"/>
  <c r="FPA1362" i="8"/>
  <c r="FPQ1365" i="8"/>
  <c r="FPQ1362" i="8"/>
  <c r="FQG1365" i="8"/>
  <c r="FQG1362" i="8"/>
  <c r="FQW1365" i="8"/>
  <c r="FQW1362" i="8"/>
  <c r="FRM1365" i="8"/>
  <c r="FRM1362" i="8"/>
  <c r="FSC1365" i="8"/>
  <c r="FSC1362" i="8"/>
  <c r="FSS1365" i="8"/>
  <c r="FSS1362" i="8"/>
  <c r="FTI1365" i="8"/>
  <c r="FTI1362" i="8"/>
  <c r="FTY1365" i="8"/>
  <c r="FTY1362" i="8"/>
  <c r="FUO1365" i="8"/>
  <c r="FUO1362" i="8"/>
  <c r="FVE1365" i="8"/>
  <c r="FVE1362" i="8"/>
  <c r="FVU1365" i="8"/>
  <c r="FVU1362" i="8"/>
  <c r="FWK1365" i="8"/>
  <c r="FWK1362" i="8"/>
  <c r="FXA1365" i="8"/>
  <c r="FXA1362" i="8"/>
  <c r="FXQ1365" i="8"/>
  <c r="FXQ1362" i="8"/>
  <c r="FYG1365" i="8"/>
  <c r="FYG1362" i="8"/>
  <c r="FYW1365" i="8"/>
  <c r="FYW1362" i="8"/>
  <c r="FZM1365" i="8"/>
  <c r="FZM1362" i="8"/>
  <c r="GAC1365" i="8"/>
  <c r="GAC1362" i="8"/>
  <c r="GAS1365" i="8"/>
  <c r="GAS1362" i="8"/>
  <c r="GBI1365" i="8"/>
  <c r="GBI1362" i="8"/>
  <c r="GBY1365" i="8"/>
  <c r="GBY1362" i="8"/>
  <c r="GCO1365" i="8"/>
  <c r="GCO1362" i="8"/>
  <c r="GDE1365" i="8"/>
  <c r="GDE1362" i="8"/>
  <c r="GDU1365" i="8"/>
  <c r="GDU1362" i="8"/>
  <c r="GEK1365" i="8"/>
  <c r="GEK1362" i="8"/>
  <c r="GFA1365" i="8"/>
  <c r="GFA1362" i="8"/>
  <c r="GFQ1365" i="8"/>
  <c r="GFQ1362" i="8"/>
  <c r="GGG1365" i="8"/>
  <c r="GGG1362" i="8"/>
  <c r="GGW1365" i="8"/>
  <c r="GGW1362" i="8"/>
  <c r="GHM1365" i="8"/>
  <c r="GHM1362" i="8"/>
  <c r="GIC1365" i="8"/>
  <c r="GIC1362" i="8"/>
  <c r="GIS1365" i="8"/>
  <c r="GIS1362" i="8"/>
  <c r="GJI1365" i="8"/>
  <c r="GJI1362" i="8"/>
  <c r="GJY1365" i="8"/>
  <c r="GJY1362" i="8"/>
  <c r="GKO1365" i="8"/>
  <c r="GKO1362" i="8"/>
  <c r="GLE1365" i="8"/>
  <c r="GLE1362" i="8"/>
  <c r="GLU1365" i="8"/>
  <c r="GLU1362" i="8"/>
  <c r="GMK1365" i="8"/>
  <c r="GMK1362" i="8"/>
  <c r="GNA1365" i="8"/>
  <c r="GNA1362" i="8"/>
  <c r="GNQ1365" i="8"/>
  <c r="GNQ1362" i="8"/>
  <c r="GOG1365" i="8"/>
  <c r="GOG1362" i="8"/>
  <c r="GOW1365" i="8"/>
  <c r="GOW1362" i="8"/>
  <c r="GPM1365" i="8"/>
  <c r="GPM1362" i="8"/>
  <c r="GQC1365" i="8"/>
  <c r="GQC1362" i="8"/>
  <c r="GQS1365" i="8"/>
  <c r="GQS1362" i="8"/>
  <c r="GRI1365" i="8"/>
  <c r="GRI1362" i="8"/>
  <c r="GRY1365" i="8"/>
  <c r="GRY1362" i="8"/>
  <c r="GSO1365" i="8"/>
  <c r="GSO1362" i="8"/>
  <c r="GTE1365" i="8"/>
  <c r="GTE1362" i="8"/>
  <c r="GTU1365" i="8"/>
  <c r="GTU1362" i="8"/>
  <c r="GUK1365" i="8"/>
  <c r="GUK1362" i="8"/>
  <c r="GVA1365" i="8"/>
  <c r="GVA1362" i="8"/>
  <c r="GVQ1365" i="8"/>
  <c r="GVQ1362" i="8"/>
  <c r="GWG1365" i="8"/>
  <c r="GWG1362" i="8"/>
  <c r="GWW1365" i="8"/>
  <c r="GWW1362" i="8"/>
  <c r="GXM1365" i="8"/>
  <c r="GXM1362" i="8"/>
  <c r="GYC1365" i="8"/>
  <c r="GYC1362" i="8"/>
  <c r="GYS1365" i="8"/>
  <c r="GYS1362" i="8"/>
  <c r="GZI1365" i="8"/>
  <c r="GZI1362" i="8"/>
  <c r="GZY1365" i="8"/>
  <c r="GZY1362" i="8"/>
  <c r="HAO1365" i="8"/>
  <c r="HAO1362" i="8"/>
  <c r="HBE1365" i="8"/>
  <c r="HBE1362" i="8"/>
  <c r="HBU1365" i="8"/>
  <c r="HBU1362" i="8"/>
  <c r="HCK1365" i="8"/>
  <c r="HCK1362" i="8"/>
  <c r="HDA1365" i="8"/>
  <c r="HDA1362" i="8"/>
  <c r="HDQ1365" i="8"/>
  <c r="HDQ1362" i="8"/>
  <c r="HEG1365" i="8"/>
  <c r="HEG1362" i="8"/>
  <c r="HEW1365" i="8"/>
  <c r="HEW1362" i="8"/>
  <c r="HFM1365" i="8"/>
  <c r="HFM1362" i="8"/>
  <c r="HGC1365" i="8"/>
  <c r="HGC1362" i="8"/>
  <c r="HGS1365" i="8"/>
  <c r="HGS1362" i="8"/>
  <c r="HHI1365" i="8"/>
  <c r="HHI1362" i="8"/>
  <c r="HHY1365" i="8"/>
  <c r="HHY1362" i="8"/>
  <c r="HIO1365" i="8"/>
  <c r="HIO1362" i="8"/>
  <c r="HJE1365" i="8"/>
  <c r="HJE1362" i="8"/>
  <c r="HJU1365" i="8"/>
  <c r="HJU1362" i="8"/>
  <c r="HKK1365" i="8"/>
  <c r="HKK1362" i="8"/>
  <c r="HLA1365" i="8"/>
  <c r="HLA1362" i="8"/>
  <c r="HLQ1365" i="8"/>
  <c r="HLQ1362" i="8"/>
  <c r="HMG1365" i="8"/>
  <c r="HMG1362" i="8"/>
  <c r="HMW1365" i="8"/>
  <c r="HMW1362" i="8"/>
  <c r="HNM1365" i="8"/>
  <c r="HNM1362" i="8"/>
  <c r="HOC1365" i="8"/>
  <c r="HOC1362" i="8"/>
  <c r="HOS1365" i="8"/>
  <c r="HOS1362" i="8"/>
  <c r="HPI1365" i="8"/>
  <c r="HPI1362" i="8"/>
  <c r="HPY1365" i="8"/>
  <c r="HPY1362" i="8"/>
  <c r="HQO1365" i="8"/>
  <c r="HQO1362" i="8"/>
  <c r="HRE1365" i="8"/>
  <c r="HRE1362" i="8"/>
  <c r="HRU1365" i="8"/>
  <c r="HRU1362" i="8"/>
  <c r="HSK1365" i="8"/>
  <c r="HSK1362" i="8"/>
  <c r="HTA1365" i="8"/>
  <c r="HTA1362" i="8"/>
  <c r="HTQ1365" i="8"/>
  <c r="HTQ1362" i="8"/>
  <c r="HUG1365" i="8"/>
  <c r="HUG1362" i="8"/>
  <c r="HUW1365" i="8"/>
  <c r="HUW1362" i="8"/>
  <c r="HVM1365" i="8"/>
  <c r="HVM1362" i="8"/>
  <c r="HWC1365" i="8"/>
  <c r="HWC1362" i="8"/>
  <c r="HWS1365" i="8"/>
  <c r="HWS1362" i="8"/>
  <c r="HXI1365" i="8"/>
  <c r="HXI1362" i="8"/>
  <c r="HXY1365" i="8"/>
  <c r="HXY1362" i="8"/>
  <c r="HYO1365" i="8"/>
  <c r="HYO1362" i="8"/>
  <c r="HZE1365" i="8"/>
  <c r="HZE1362" i="8"/>
  <c r="HZU1365" i="8"/>
  <c r="HZU1362" i="8"/>
  <c r="IAK1365" i="8"/>
  <c r="IAK1362" i="8"/>
  <c r="IBA1365" i="8"/>
  <c r="IBA1362" i="8"/>
  <c r="IBQ1365" i="8"/>
  <c r="IBQ1362" i="8"/>
  <c r="ICG1365" i="8"/>
  <c r="ICG1362" i="8"/>
  <c r="ICW1365" i="8"/>
  <c r="ICW1362" i="8"/>
  <c r="IDM1365" i="8"/>
  <c r="IDM1362" i="8"/>
  <c r="IEC1365" i="8"/>
  <c r="IEC1362" i="8"/>
  <c r="IES1365" i="8"/>
  <c r="IES1362" i="8"/>
  <c r="IFI1365" i="8"/>
  <c r="IFI1362" i="8"/>
  <c r="IFY1365" i="8"/>
  <c r="IFY1362" i="8"/>
  <c r="IGO1365" i="8"/>
  <c r="IGO1362" i="8"/>
  <c r="IHE1365" i="8"/>
  <c r="IHE1362" i="8"/>
  <c r="IHU1365" i="8"/>
  <c r="IHU1362" i="8"/>
  <c r="IIK1365" i="8"/>
  <c r="IIK1362" i="8"/>
  <c r="IJA1365" i="8"/>
  <c r="IJA1362" i="8"/>
  <c r="IJQ1365" i="8"/>
  <c r="IJQ1362" i="8"/>
  <c r="IKG1365" i="8"/>
  <c r="IKG1362" i="8"/>
  <c r="IKW1365" i="8"/>
  <c r="IKW1362" i="8"/>
  <c r="ILM1365" i="8"/>
  <c r="ILM1362" i="8"/>
  <c r="IMC1365" i="8"/>
  <c r="IMC1362" i="8"/>
  <c r="IMS1365" i="8"/>
  <c r="IMS1362" i="8"/>
  <c r="INI1365" i="8"/>
  <c r="INI1362" i="8"/>
  <c r="INY1365" i="8"/>
  <c r="INY1362" i="8"/>
  <c r="IOO1365" i="8"/>
  <c r="IOO1362" i="8"/>
  <c r="IPE1365" i="8"/>
  <c r="IPE1362" i="8"/>
  <c r="IPU1365" i="8"/>
  <c r="IPU1362" i="8"/>
  <c r="IQK1365" i="8"/>
  <c r="IQK1362" i="8"/>
  <c r="IRA1365" i="8"/>
  <c r="IRA1362" i="8"/>
  <c r="IRQ1365" i="8"/>
  <c r="IRQ1362" i="8"/>
  <c r="ISG1365" i="8"/>
  <c r="ISG1362" i="8"/>
  <c r="ISW1365" i="8"/>
  <c r="ISW1362" i="8"/>
  <c r="ITM1365" i="8"/>
  <c r="ITM1362" i="8"/>
  <c r="IUC1365" i="8"/>
  <c r="IUC1362" i="8"/>
  <c r="IUS1365" i="8"/>
  <c r="IUS1362" i="8"/>
  <c r="IVI1365" i="8"/>
  <c r="IVI1362" i="8"/>
  <c r="IVY1365" i="8"/>
  <c r="IVY1362" i="8"/>
  <c r="IWO1365" i="8"/>
  <c r="IWO1362" i="8"/>
  <c r="IXE1365" i="8"/>
  <c r="IXE1362" i="8"/>
  <c r="IXU1365" i="8"/>
  <c r="IXU1362" i="8"/>
  <c r="IYK1365" i="8"/>
  <c r="IYK1362" i="8"/>
  <c r="IZA1365" i="8"/>
  <c r="IZA1362" i="8"/>
  <c r="IZQ1365" i="8"/>
  <c r="IZQ1362" i="8"/>
  <c r="JAG1365" i="8"/>
  <c r="JAG1362" i="8"/>
  <c r="JAW1365" i="8"/>
  <c r="JAW1362" i="8"/>
  <c r="JBM1365" i="8"/>
  <c r="JBM1362" i="8"/>
  <c r="JCC1365" i="8"/>
  <c r="JCC1362" i="8"/>
  <c r="JCS1365" i="8"/>
  <c r="JCS1362" i="8"/>
  <c r="JDI1365" i="8"/>
  <c r="JDI1362" i="8"/>
  <c r="JDY1365" i="8"/>
  <c r="JDY1362" i="8"/>
  <c r="JEO1365" i="8"/>
  <c r="JEO1362" i="8"/>
  <c r="JFE1365" i="8"/>
  <c r="JFE1362" i="8"/>
  <c r="JFU1365" i="8"/>
  <c r="JFU1362" i="8"/>
  <c r="JGK1365" i="8"/>
  <c r="JGK1362" i="8"/>
  <c r="JHA1365" i="8"/>
  <c r="JHA1362" i="8"/>
  <c r="JHQ1365" i="8"/>
  <c r="JHQ1362" i="8"/>
  <c r="JIG1365" i="8"/>
  <c r="JIG1362" i="8"/>
  <c r="JIW1365" i="8"/>
  <c r="JIW1362" i="8"/>
  <c r="JJM1365" i="8"/>
  <c r="JJM1362" i="8"/>
  <c r="JKC1365" i="8"/>
  <c r="JKC1362" i="8"/>
  <c r="JKS1365" i="8"/>
  <c r="JKS1362" i="8"/>
  <c r="JLI1365" i="8"/>
  <c r="JLI1362" i="8"/>
  <c r="JLY1365" i="8"/>
  <c r="JLY1362" i="8"/>
  <c r="JMO1365" i="8"/>
  <c r="JMO1362" i="8"/>
  <c r="JNE1365" i="8"/>
  <c r="JNE1362" i="8"/>
  <c r="JNU1365" i="8"/>
  <c r="JNU1362" i="8"/>
  <c r="JOK1365" i="8"/>
  <c r="JOK1362" i="8"/>
  <c r="JPA1365" i="8"/>
  <c r="JPA1362" i="8"/>
  <c r="JPQ1365" i="8"/>
  <c r="JPQ1362" i="8"/>
  <c r="JQG1365" i="8"/>
  <c r="JQG1362" i="8"/>
  <c r="JQW1365" i="8"/>
  <c r="JQW1362" i="8"/>
  <c r="JRM1365" i="8"/>
  <c r="JRM1362" i="8"/>
  <c r="JSC1365" i="8"/>
  <c r="JSC1362" i="8"/>
  <c r="JSS1365" i="8"/>
  <c r="JSS1362" i="8"/>
  <c r="JTI1365" i="8"/>
  <c r="JTI1362" i="8"/>
  <c r="JTY1365" i="8"/>
  <c r="JTY1362" i="8"/>
  <c r="JUO1365" i="8"/>
  <c r="JUO1362" i="8"/>
  <c r="JVE1365" i="8"/>
  <c r="JVE1362" i="8"/>
  <c r="JVU1365" i="8"/>
  <c r="JVU1362" i="8"/>
  <c r="JWK1365" i="8"/>
  <c r="JWK1362" i="8"/>
  <c r="JXA1365" i="8"/>
  <c r="JXA1362" i="8"/>
  <c r="JXQ1365" i="8"/>
  <c r="JXQ1362" i="8"/>
  <c r="JYG1365" i="8"/>
  <c r="JYG1362" i="8"/>
  <c r="JYW1365" i="8"/>
  <c r="JYW1362" i="8"/>
  <c r="JZM1365" i="8"/>
  <c r="JZM1362" i="8"/>
  <c r="KAC1365" i="8"/>
  <c r="KAC1362" i="8"/>
  <c r="KAS1365" i="8"/>
  <c r="KAS1362" i="8"/>
  <c r="KBI1365" i="8"/>
  <c r="KBI1362" i="8"/>
  <c r="KBY1365" i="8"/>
  <c r="KBY1362" i="8"/>
  <c r="KCO1365" i="8"/>
  <c r="KCO1362" i="8"/>
  <c r="KDE1365" i="8"/>
  <c r="KDE1362" i="8"/>
  <c r="KDU1365" i="8"/>
  <c r="KDU1362" i="8"/>
  <c r="KEK1365" i="8"/>
  <c r="KEK1362" i="8"/>
  <c r="KFA1365" i="8"/>
  <c r="KFA1362" i="8"/>
  <c r="KFQ1365" i="8"/>
  <c r="KFQ1362" i="8"/>
  <c r="KGG1365" i="8"/>
  <c r="KGG1362" i="8"/>
  <c r="KGW1365" i="8"/>
  <c r="KGW1362" i="8"/>
  <c r="KHM1365" i="8"/>
  <c r="KHM1362" i="8"/>
  <c r="KIC1365" i="8"/>
  <c r="KIC1362" i="8"/>
  <c r="KIS1365" i="8"/>
  <c r="KIS1362" i="8"/>
  <c r="KJI1365" i="8"/>
  <c r="KJI1362" i="8"/>
  <c r="KJY1365" i="8"/>
  <c r="KJY1362" i="8"/>
  <c r="KKO1365" i="8"/>
  <c r="KKO1362" i="8"/>
  <c r="KLE1365" i="8"/>
  <c r="KLE1362" i="8"/>
  <c r="KLU1365" i="8"/>
  <c r="KLU1362" i="8"/>
  <c r="KMK1365" i="8"/>
  <c r="KMK1362" i="8"/>
  <c r="KNA1365" i="8"/>
  <c r="KNA1362" i="8"/>
  <c r="KNQ1365" i="8"/>
  <c r="KNQ1362" i="8"/>
  <c r="KOG1365" i="8"/>
  <c r="KOG1362" i="8"/>
  <c r="KOW1365" i="8"/>
  <c r="KOW1362" i="8"/>
  <c r="KPM1365" i="8"/>
  <c r="KPM1362" i="8"/>
  <c r="KQC1365" i="8"/>
  <c r="KQC1362" i="8"/>
  <c r="KQS1365" i="8"/>
  <c r="KQS1362" i="8"/>
  <c r="KRI1365" i="8"/>
  <c r="KRI1362" i="8"/>
  <c r="KRY1365" i="8"/>
  <c r="KRY1362" i="8"/>
  <c r="KSO1365" i="8"/>
  <c r="KSO1362" i="8"/>
  <c r="KTE1365" i="8"/>
  <c r="KTE1362" i="8"/>
  <c r="KTU1365" i="8"/>
  <c r="KTU1362" i="8"/>
  <c r="KUK1365" i="8"/>
  <c r="KUK1362" i="8"/>
  <c r="KVA1365" i="8"/>
  <c r="KVA1362" i="8"/>
  <c r="KVQ1365" i="8"/>
  <c r="KVQ1362" i="8"/>
  <c r="KWG1365" i="8"/>
  <c r="KWG1362" i="8"/>
  <c r="KWW1365" i="8"/>
  <c r="KWW1362" i="8"/>
  <c r="KXM1365" i="8"/>
  <c r="KXM1362" i="8"/>
  <c r="KYC1365" i="8"/>
  <c r="KYC1362" i="8"/>
  <c r="KYS1365" i="8"/>
  <c r="KYS1362" i="8"/>
  <c r="KZI1365" i="8"/>
  <c r="KZI1362" i="8"/>
  <c r="KZY1365" i="8"/>
  <c r="KZY1362" i="8"/>
  <c r="LAO1365" i="8"/>
  <c r="LAO1362" i="8"/>
  <c r="LBE1365" i="8"/>
  <c r="LBE1362" i="8"/>
  <c r="LBU1365" i="8"/>
  <c r="LBU1362" i="8"/>
  <c r="LCK1365" i="8"/>
  <c r="LCK1362" i="8"/>
  <c r="LDA1365" i="8"/>
  <c r="LDA1362" i="8"/>
  <c r="LDQ1365" i="8"/>
  <c r="LDQ1362" i="8"/>
  <c r="LEG1365" i="8"/>
  <c r="LEG1362" i="8"/>
  <c r="LEW1365" i="8"/>
  <c r="LEW1362" i="8"/>
  <c r="LFM1365" i="8"/>
  <c r="LFM1362" i="8"/>
  <c r="LGC1365" i="8"/>
  <c r="LGC1362" i="8"/>
  <c r="LGS1365" i="8"/>
  <c r="LGS1362" i="8"/>
  <c r="LHI1365" i="8"/>
  <c r="LHI1362" i="8"/>
  <c r="LHY1365" i="8"/>
  <c r="LHY1362" i="8"/>
  <c r="LIO1365" i="8"/>
  <c r="LIO1362" i="8"/>
  <c r="LJE1365" i="8"/>
  <c r="LJE1362" i="8"/>
  <c r="LJU1365" i="8"/>
  <c r="LJU1362" i="8"/>
  <c r="LKK1365" i="8"/>
  <c r="LKK1362" i="8"/>
  <c r="LLA1365" i="8"/>
  <c r="LLA1362" i="8"/>
  <c r="LLQ1365" i="8"/>
  <c r="LLQ1362" i="8"/>
  <c r="LMG1365" i="8"/>
  <c r="LMG1362" i="8"/>
  <c r="LMW1365" i="8"/>
  <c r="LMW1362" i="8"/>
  <c r="LNM1365" i="8"/>
  <c r="LNM1362" i="8"/>
  <c r="LOC1365" i="8"/>
  <c r="LOC1362" i="8"/>
  <c r="LOS1365" i="8"/>
  <c r="LOS1362" i="8"/>
  <c r="LPI1365" i="8"/>
  <c r="LPI1362" i="8"/>
  <c r="LPY1365" i="8"/>
  <c r="LPY1362" i="8"/>
  <c r="LQO1365" i="8"/>
  <c r="LQO1362" i="8"/>
  <c r="LRE1365" i="8"/>
  <c r="LRE1362" i="8"/>
  <c r="LRU1365" i="8"/>
  <c r="LRU1362" i="8"/>
  <c r="LSK1365" i="8"/>
  <c r="LSK1362" i="8"/>
  <c r="LTA1365" i="8"/>
  <c r="LTA1362" i="8"/>
  <c r="LTQ1365" i="8"/>
  <c r="LTQ1362" i="8"/>
  <c r="LUG1365" i="8"/>
  <c r="LUG1362" i="8"/>
  <c r="LUW1365" i="8"/>
  <c r="LUW1362" i="8"/>
  <c r="LVM1365" i="8"/>
  <c r="LVM1362" i="8"/>
  <c r="LWC1365" i="8"/>
  <c r="LWC1362" i="8"/>
  <c r="LWS1365" i="8"/>
  <c r="LWS1362" i="8"/>
  <c r="LXI1365" i="8"/>
  <c r="LXI1362" i="8"/>
  <c r="LXY1365" i="8"/>
  <c r="LXY1362" i="8"/>
  <c r="LYO1365" i="8"/>
  <c r="LYO1362" i="8"/>
  <c r="LZE1365" i="8"/>
  <c r="LZE1362" i="8"/>
  <c r="LZU1365" i="8"/>
  <c r="LZU1362" i="8"/>
  <c r="MAK1365" i="8"/>
  <c r="MAK1362" i="8"/>
  <c r="MBA1365" i="8"/>
  <c r="MBA1362" i="8"/>
  <c r="MBQ1365" i="8"/>
  <c r="MBQ1362" i="8"/>
  <c r="MCG1365" i="8"/>
  <c r="MCG1362" i="8"/>
  <c r="MCW1365" i="8"/>
  <c r="MCW1362" i="8"/>
  <c r="MDM1365" i="8"/>
  <c r="MDM1362" i="8"/>
  <c r="MEC1365" i="8"/>
  <c r="MEC1362" i="8"/>
  <c r="MES1365" i="8"/>
  <c r="MES1362" i="8"/>
  <c r="MFI1365" i="8"/>
  <c r="MFI1362" i="8"/>
  <c r="MFY1365" i="8"/>
  <c r="MFY1362" i="8"/>
  <c r="MGO1365" i="8"/>
  <c r="MGO1362" i="8"/>
  <c r="MHE1365" i="8"/>
  <c r="MHE1362" i="8"/>
  <c r="MHU1365" i="8"/>
  <c r="MHU1362" i="8"/>
  <c r="MIK1365" i="8"/>
  <c r="MIK1362" i="8"/>
  <c r="MJA1365" i="8"/>
  <c r="MJA1362" i="8"/>
  <c r="MJQ1365" i="8"/>
  <c r="MJQ1362" i="8"/>
  <c r="MKG1365" i="8"/>
  <c r="MKG1362" i="8"/>
  <c r="MKW1365" i="8"/>
  <c r="MKW1362" i="8"/>
  <c r="MLM1365" i="8"/>
  <c r="MLM1362" i="8"/>
  <c r="MMC1365" i="8"/>
  <c r="MMC1362" i="8"/>
  <c r="MMS1365" i="8"/>
  <c r="MMS1362" i="8"/>
  <c r="MNI1365" i="8"/>
  <c r="MNI1362" i="8"/>
  <c r="MNY1365" i="8"/>
  <c r="MNY1362" i="8"/>
  <c r="MOO1365" i="8"/>
  <c r="MOO1362" i="8"/>
  <c r="MPE1365" i="8"/>
  <c r="MPE1362" i="8"/>
  <c r="MPU1365" i="8"/>
  <c r="MPU1362" i="8"/>
  <c r="MQK1365" i="8"/>
  <c r="MQK1362" i="8"/>
  <c r="MRA1365" i="8"/>
  <c r="MRA1362" i="8"/>
  <c r="MRQ1365" i="8"/>
  <c r="MRQ1362" i="8"/>
  <c r="MSG1365" i="8"/>
  <c r="MSG1362" i="8"/>
  <c r="MSW1365" i="8"/>
  <c r="MSW1362" i="8"/>
  <c r="MTM1365" i="8"/>
  <c r="MTM1362" i="8"/>
  <c r="MUC1365" i="8"/>
  <c r="MUC1362" i="8"/>
  <c r="MUS1365" i="8"/>
  <c r="MUS1362" i="8"/>
  <c r="MVI1365" i="8"/>
  <c r="MVI1362" i="8"/>
  <c r="MVY1365" i="8"/>
  <c r="MVY1362" i="8"/>
  <c r="MWO1365" i="8"/>
  <c r="MWO1362" i="8"/>
  <c r="MXE1365" i="8"/>
  <c r="MXE1362" i="8"/>
  <c r="MXU1365" i="8"/>
  <c r="MXU1362" i="8"/>
  <c r="MYK1365" i="8"/>
  <c r="MYK1362" i="8"/>
  <c r="MZA1365" i="8"/>
  <c r="MZA1362" i="8"/>
  <c r="MZQ1365" i="8"/>
  <c r="MZQ1362" i="8"/>
  <c r="NAG1365" i="8"/>
  <c r="NAG1362" i="8"/>
  <c r="NAW1365" i="8"/>
  <c r="NAW1362" i="8"/>
  <c r="NBM1365" i="8"/>
  <c r="NBM1362" i="8"/>
  <c r="NCC1365" i="8"/>
  <c r="NCC1362" i="8"/>
  <c r="NCS1365" i="8"/>
  <c r="NCS1362" i="8"/>
  <c r="NDI1365" i="8"/>
  <c r="NDI1362" i="8"/>
  <c r="NDY1365" i="8"/>
  <c r="NDY1362" i="8"/>
  <c r="NEO1365" i="8"/>
  <c r="NEO1362" i="8"/>
  <c r="NFE1365" i="8"/>
  <c r="NFE1362" i="8"/>
  <c r="NFU1365" i="8"/>
  <c r="NFU1362" i="8"/>
  <c r="NGK1365" i="8"/>
  <c r="NGK1362" i="8"/>
  <c r="NHA1365" i="8"/>
  <c r="NHA1362" i="8"/>
  <c r="NHQ1365" i="8"/>
  <c r="NHQ1362" i="8"/>
  <c r="NIG1365" i="8"/>
  <c r="NIG1362" i="8"/>
  <c r="NIW1365" i="8"/>
  <c r="NIW1362" i="8"/>
  <c r="NJM1365" i="8"/>
  <c r="NJM1362" i="8"/>
  <c r="NKC1365" i="8"/>
  <c r="NKC1362" i="8"/>
  <c r="NKS1365" i="8"/>
  <c r="NKS1362" i="8"/>
  <c r="NLI1365" i="8"/>
  <c r="NLI1362" i="8"/>
  <c r="NLY1365" i="8"/>
  <c r="NLY1362" i="8"/>
  <c r="NMO1365" i="8"/>
  <c r="NMO1362" i="8"/>
  <c r="NNE1365" i="8"/>
  <c r="NNE1362" i="8"/>
  <c r="NNU1365" i="8"/>
  <c r="NNU1362" i="8"/>
  <c r="NOK1365" i="8"/>
  <c r="NOK1362" i="8"/>
  <c r="NPA1365" i="8"/>
  <c r="NPA1362" i="8"/>
  <c r="NPQ1365" i="8"/>
  <c r="NPQ1362" i="8"/>
  <c r="NQG1365" i="8"/>
  <c r="NQG1362" i="8"/>
  <c r="NQW1365" i="8"/>
  <c r="NQW1362" i="8"/>
  <c r="NRM1365" i="8"/>
  <c r="NRM1362" i="8"/>
  <c r="NSC1365" i="8"/>
  <c r="NSC1362" i="8"/>
  <c r="NSS1365" i="8"/>
  <c r="NSS1362" i="8"/>
  <c r="NTI1365" i="8"/>
  <c r="NTI1362" i="8"/>
  <c r="NTY1365" i="8"/>
  <c r="NTY1362" i="8"/>
  <c r="NUO1365" i="8"/>
  <c r="NUO1362" i="8"/>
  <c r="NVE1365" i="8"/>
  <c r="NVE1362" i="8"/>
  <c r="NVU1365" i="8"/>
  <c r="NVU1362" i="8"/>
  <c r="NWK1365" i="8"/>
  <c r="NWK1362" i="8"/>
  <c r="NXA1365" i="8"/>
  <c r="NXA1362" i="8"/>
  <c r="NXQ1365" i="8"/>
  <c r="NXQ1362" i="8"/>
  <c r="NYG1365" i="8"/>
  <c r="NYG1362" i="8"/>
  <c r="NYW1365" i="8"/>
  <c r="NYW1362" i="8"/>
  <c r="NZM1365" i="8"/>
  <c r="NZM1362" i="8"/>
  <c r="OAC1365" i="8"/>
  <c r="OAC1362" i="8"/>
  <c r="OAS1365" i="8"/>
  <c r="OAS1362" i="8"/>
  <c r="OBI1365" i="8"/>
  <c r="OBI1362" i="8"/>
  <c r="OBY1365" i="8"/>
  <c r="OBY1362" i="8"/>
  <c r="OCO1365" i="8"/>
  <c r="OCO1362" i="8"/>
  <c r="ODE1365" i="8"/>
  <c r="ODE1362" i="8"/>
  <c r="ODU1365" i="8"/>
  <c r="ODU1362" i="8"/>
  <c r="OEK1365" i="8"/>
  <c r="OEK1362" i="8"/>
  <c r="OFA1365" i="8"/>
  <c r="OFA1362" i="8"/>
  <c r="OFQ1365" i="8"/>
  <c r="OFQ1362" i="8"/>
  <c r="OGG1365" i="8"/>
  <c r="OGG1362" i="8"/>
  <c r="OGW1365" i="8"/>
  <c r="OGW1362" i="8"/>
  <c r="OHM1365" i="8"/>
  <c r="OHM1362" i="8"/>
  <c r="OIC1365" i="8"/>
  <c r="OIC1362" i="8"/>
  <c r="OIS1365" i="8"/>
  <c r="OIS1362" i="8"/>
  <c r="OJI1365" i="8"/>
  <c r="OJI1362" i="8"/>
  <c r="OJY1365" i="8"/>
  <c r="OJY1362" i="8"/>
  <c r="OKO1365" i="8"/>
  <c r="OKO1362" i="8"/>
  <c r="OLE1365" i="8"/>
  <c r="OLE1362" i="8"/>
  <c r="OLU1365" i="8"/>
  <c r="OLU1362" i="8"/>
  <c r="OMK1365" i="8"/>
  <c r="OMK1362" i="8"/>
  <c r="ONA1365" i="8"/>
  <c r="ONA1362" i="8"/>
  <c r="ONQ1365" i="8"/>
  <c r="ONQ1362" i="8"/>
  <c r="OOG1365" i="8"/>
  <c r="OOG1362" i="8"/>
  <c r="OOW1365" i="8"/>
  <c r="OOW1362" i="8"/>
  <c r="OPM1365" i="8"/>
  <c r="OPM1362" i="8"/>
  <c r="OQC1365" i="8"/>
  <c r="OQC1362" i="8"/>
  <c r="OQS1365" i="8"/>
  <c r="OQS1362" i="8"/>
  <c r="ORI1365" i="8"/>
  <c r="ORI1362" i="8"/>
  <c r="ORY1365" i="8"/>
  <c r="ORY1362" i="8"/>
  <c r="OSO1365" i="8"/>
  <c r="OSO1362" i="8"/>
  <c r="OTE1365" i="8"/>
  <c r="OTE1362" i="8"/>
  <c r="OTU1365" i="8"/>
  <c r="OTU1362" i="8"/>
  <c r="OUK1365" i="8"/>
  <c r="OUK1362" i="8"/>
  <c r="OVA1365" i="8"/>
  <c r="OVA1362" i="8"/>
  <c r="OVQ1365" i="8"/>
  <c r="OVQ1362" i="8"/>
  <c r="OWG1365" i="8"/>
  <c r="OWG1362" i="8"/>
  <c r="OWW1365" i="8"/>
  <c r="OWW1362" i="8"/>
  <c r="OXM1365" i="8"/>
  <c r="OXM1362" i="8"/>
  <c r="OYC1365" i="8"/>
  <c r="OYC1362" i="8"/>
  <c r="OYS1365" i="8"/>
  <c r="OYS1362" i="8"/>
  <c r="OZI1365" i="8"/>
  <c r="OZI1362" i="8"/>
  <c r="OZY1365" i="8"/>
  <c r="OZY1362" i="8"/>
  <c r="PAO1365" i="8"/>
  <c r="PAO1362" i="8"/>
  <c r="PBE1365" i="8"/>
  <c r="PBE1362" i="8"/>
  <c r="PBU1365" i="8"/>
  <c r="PBU1362" i="8"/>
  <c r="PCK1365" i="8"/>
  <c r="PCK1362" i="8"/>
  <c r="PDA1365" i="8"/>
  <c r="PDA1362" i="8"/>
  <c r="PDQ1365" i="8"/>
  <c r="PDQ1362" i="8"/>
  <c r="PEG1365" i="8"/>
  <c r="PEG1362" i="8"/>
  <c r="PEW1365" i="8"/>
  <c r="PEW1362" i="8"/>
  <c r="PFM1365" i="8"/>
  <c r="PFM1362" i="8"/>
  <c r="PGC1365" i="8"/>
  <c r="PGC1362" i="8"/>
  <c r="PGS1365" i="8"/>
  <c r="PGS1362" i="8"/>
  <c r="PHI1365" i="8"/>
  <c r="PHI1362" i="8"/>
  <c r="PHY1365" i="8"/>
  <c r="PHY1362" i="8"/>
  <c r="PIO1365" i="8"/>
  <c r="PIO1362" i="8"/>
  <c r="PJE1365" i="8"/>
  <c r="PJE1362" i="8"/>
  <c r="PJU1365" i="8"/>
  <c r="PJU1362" i="8"/>
  <c r="PKK1365" i="8"/>
  <c r="PKK1362" i="8"/>
  <c r="PLA1365" i="8"/>
  <c r="PLA1362" i="8"/>
  <c r="PLQ1365" i="8"/>
  <c r="PLQ1362" i="8"/>
  <c r="PMG1365" i="8"/>
  <c r="PMG1362" i="8"/>
  <c r="PMW1365" i="8"/>
  <c r="PMW1362" i="8"/>
  <c r="PNM1365" i="8"/>
  <c r="PNM1362" i="8"/>
  <c r="POC1365" i="8"/>
  <c r="POC1362" i="8"/>
  <c r="POS1365" i="8"/>
  <c r="POS1362" i="8"/>
  <c r="PPI1365" i="8"/>
  <c r="PPI1362" i="8"/>
  <c r="PPY1365" i="8"/>
  <c r="PPY1362" i="8"/>
  <c r="PQO1365" i="8"/>
  <c r="PQO1362" i="8"/>
  <c r="PRE1365" i="8"/>
  <c r="PRE1362" i="8"/>
  <c r="PRU1365" i="8"/>
  <c r="PRU1362" i="8"/>
  <c r="PSK1365" i="8"/>
  <c r="PSK1362" i="8"/>
  <c r="PTA1365" i="8"/>
  <c r="PTA1362" i="8"/>
  <c r="PTQ1365" i="8"/>
  <c r="PTQ1362" i="8"/>
  <c r="PUG1365" i="8"/>
  <c r="PUG1362" i="8"/>
  <c r="PUW1365" i="8"/>
  <c r="PUW1362" i="8"/>
  <c r="PVM1365" i="8"/>
  <c r="PVM1362" i="8"/>
  <c r="PWC1365" i="8"/>
  <c r="PWC1362" i="8"/>
  <c r="PWS1365" i="8"/>
  <c r="PWS1362" i="8"/>
  <c r="PXI1365" i="8"/>
  <c r="PXI1362" i="8"/>
  <c r="PXY1365" i="8"/>
  <c r="PXY1362" i="8"/>
  <c r="PYO1365" i="8"/>
  <c r="PYO1362" i="8"/>
  <c r="PZE1365" i="8"/>
  <c r="PZE1362" i="8"/>
  <c r="PZU1365" i="8"/>
  <c r="PZU1362" i="8"/>
  <c r="QAK1365" i="8"/>
  <c r="QAK1362" i="8"/>
  <c r="QBA1365" i="8"/>
  <c r="QBA1362" i="8"/>
  <c r="QBQ1365" i="8"/>
  <c r="QBQ1362" i="8"/>
  <c r="QCG1365" i="8"/>
  <c r="QCG1362" i="8"/>
  <c r="QCW1365" i="8"/>
  <c r="QCW1362" i="8"/>
  <c r="QDM1365" i="8"/>
  <c r="QDM1362" i="8"/>
  <c r="QEC1365" i="8"/>
  <c r="QEC1362" i="8"/>
  <c r="QES1365" i="8"/>
  <c r="QES1362" i="8"/>
  <c r="QFI1365" i="8"/>
  <c r="QFI1362" i="8"/>
  <c r="QFY1365" i="8"/>
  <c r="QFY1362" i="8"/>
  <c r="QGO1365" i="8"/>
  <c r="QGO1362" i="8"/>
  <c r="QHE1365" i="8"/>
  <c r="QHE1362" i="8"/>
  <c r="QHU1365" i="8"/>
  <c r="QHU1362" i="8"/>
  <c r="QIK1365" i="8"/>
  <c r="QIK1362" i="8"/>
  <c r="QJA1365" i="8"/>
  <c r="QJA1362" i="8"/>
  <c r="QJQ1365" i="8"/>
  <c r="QJQ1362" i="8"/>
  <c r="QKG1365" i="8"/>
  <c r="QKG1362" i="8"/>
  <c r="QKW1365" i="8"/>
  <c r="QKW1362" i="8"/>
  <c r="QLM1365" i="8"/>
  <c r="QLM1362" i="8"/>
  <c r="QMC1365" i="8"/>
  <c r="QMC1362" i="8"/>
  <c r="QMS1365" i="8"/>
  <c r="QMS1362" i="8"/>
  <c r="QNI1365" i="8"/>
  <c r="QNI1362" i="8"/>
  <c r="QNY1365" i="8"/>
  <c r="QNY1362" i="8"/>
  <c r="QOO1365" i="8"/>
  <c r="QOO1362" i="8"/>
  <c r="QPE1365" i="8"/>
  <c r="QPE1362" i="8"/>
  <c r="QPU1365" i="8"/>
  <c r="QPU1362" i="8"/>
  <c r="QQK1365" i="8"/>
  <c r="QQK1362" i="8"/>
  <c r="QRA1365" i="8"/>
  <c r="QRA1362" i="8"/>
  <c r="QRQ1365" i="8"/>
  <c r="QRQ1362" i="8"/>
  <c r="QSG1365" i="8"/>
  <c r="QSG1362" i="8"/>
  <c r="QSW1365" i="8"/>
  <c r="QSW1362" i="8"/>
  <c r="QTM1365" i="8"/>
  <c r="QTM1362" i="8"/>
  <c r="QUC1365" i="8"/>
  <c r="QUC1362" i="8"/>
  <c r="QUS1365" i="8"/>
  <c r="QUS1362" i="8"/>
  <c r="QVI1365" i="8"/>
  <c r="QVI1362" i="8"/>
  <c r="QVY1365" i="8"/>
  <c r="QVY1362" i="8"/>
  <c r="QWO1365" i="8"/>
  <c r="QWO1362" i="8"/>
  <c r="QXE1365" i="8"/>
  <c r="QXE1362" i="8"/>
  <c r="QXU1365" i="8"/>
  <c r="QXU1362" i="8"/>
  <c r="QYK1365" i="8"/>
  <c r="QYK1362" i="8"/>
  <c r="QZA1365" i="8"/>
  <c r="QZA1362" i="8"/>
  <c r="QZQ1365" i="8"/>
  <c r="QZQ1362" i="8"/>
  <c r="RAG1365" i="8"/>
  <c r="RAG1362" i="8"/>
  <c r="RAW1365" i="8"/>
  <c r="RAW1362" i="8"/>
  <c r="RBM1365" i="8"/>
  <c r="RBM1362" i="8"/>
  <c r="RCC1365" i="8"/>
  <c r="RCC1362" i="8"/>
  <c r="RCS1365" i="8"/>
  <c r="RCS1362" i="8"/>
  <c r="RDI1365" i="8"/>
  <c r="RDI1362" i="8"/>
  <c r="RDY1365" i="8"/>
  <c r="RDY1362" i="8"/>
  <c r="REO1365" i="8"/>
  <c r="REO1362" i="8"/>
  <c r="RFE1365" i="8"/>
  <c r="RFE1362" i="8"/>
  <c r="RFU1365" i="8"/>
  <c r="RFU1362" i="8"/>
  <c r="RGK1365" i="8"/>
  <c r="RGK1362" i="8"/>
  <c r="RHA1365" i="8"/>
  <c r="RHA1362" i="8"/>
  <c r="RHQ1365" i="8"/>
  <c r="RHQ1362" i="8"/>
  <c r="RIG1365" i="8"/>
  <c r="RIG1362" i="8"/>
  <c r="RIW1365" i="8"/>
  <c r="RIW1362" i="8"/>
  <c r="RJM1365" i="8"/>
  <c r="RJM1362" i="8"/>
  <c r="RKC1365" i="8"/>
  <c r="RKC1362" i="8"/>
  <c r="RKS1365" i="8"/>
  <c r="RKS1362" i="8"/>
  <c r="RLI1365" i="8"/>
  <c r="RLI1362" i="8"/>
  <c r="RLY1365" i="8"/>
  <c r="RLY1362" i="8"/>
  <c r="RMO1365" i="8"/>
  <c r="RMO1362" i="8"/>
  <c r="RNE1365" i="8"/>
  <c r="RNE1362" i="8"/>
  <c r="RNU1365" i="8"/>
  <c r="RNU1362" i="8"/>
  <c r="ROK1365" i="8"/>
  <c r="ROK1362" i="8"/>
  <c r="RPA1365" i="8"/>
  <c r="RPA1362" i="8"/>
  <c r="RPQ1365" i="8"/>
  <c r="RPQ1362" i="8"/>
  <c r="RQG1365" i="8"/>
  <c r="RQG1362" i="8"/>
  <c r="RQW1365" i="8"/>
  <c r="RQW1362" i="8"/>
  <c r="RRM1365" i="8"/>
  <c r="RRM1362" i="8"/>
  <c r="RSC1365" i="8"/>
  <c r="RSC1362" i="8"/>
  <c r="RSS1365" i="8"/>
  <c r="RSS1362" i="8"/>
  <c r="RTI1365" i="8"/>
  <c r="RTI1362" i="8"/>
  <c r="RTY1365" i="8"/>
  <c r="RTY1362" i="8"/>
  <c r="RUO1365" i="8"/>
  <c r="RUO1362" i="8"/>
  <c r="RVE1365" i="8"/>
  <c r="RVE1362" i="8"/>
  <c r="RVU1365" i="8"/>
  <c r="RVU1362" i="8"/>
  <c r="RWK1365" i="8"/>
  <c r="RWK1362" i="8"/>
  <c r="RXA1365" i="8"/>
  <c r="RXA1362" i="8"/>
  <c r="RXQ1365" i="8"/>
  <c r="RXQ1362" i="8"/>
  <c r="RYG1365" i="8"/>
  <c r="RYG1362" i="8"/>
  <c r="RYW1365" i="8"/>
  <c r="RYW1362" i="8"/>
  <c r="RZM1365" i="8"/>
  <c r="RZM1362" i="8"/>
  <c r="SAC1365" i="8"/>
  <c r="SAC1362" i="8"/>
  <c r="SAS1365" i="8"/>
  <c r="SAS1362" i="8"/>
  <c r="SBI1365" i="8"/>
  <c r="SBI1362" i="8"/>
  <c r="SBY1365" i="8"/>
  <c r="SBY1362" i="8"/>
  <c r="SCO1365" i="8"/>
  <c r="SCO1362" i="8"/>
  <c r="SDE1365" i="8"/>
  <c r="SDE1362" i="8"/>
  <c r="SDU1365" i="8"/>
  <c r="SDU1362" i="8"/>
  <c r="SEK1365" i="8"/>
  <c r="SEK1362" i="8"/>
  <c r="SFA1365" i="8"/>
  <c r="SFA1362" i="8"/>
  <c r="SFQ1365" i="8"/>
  <c r="SFQ1362" i="8"/>
  <c r="SGG1365" i="8"/>
  <c r="SGG1362" i="8"/>
  <c r="SGW1365" i="8"/>
  <c r="SGW1362" i="8"/>
  <c r="SHM1365" i="8"/>
  <c r="SHM1362" i="8"/>
  <c r="SIC1365" i="8"/>
  <c r="SIC1362" i="8"/>
  <c r="SIS1365" i="8"/>
  <c r="SIS1362" i="8"/>
  <c r="SJI1365" i="8"/>
  <c r="SJI1362" i="8"/>
  <c r="SJY1365" i="8"/>
  <c r="SJY1362" i="8"/>
  <c r="SKO1365" i="8"/>
  <c r="SKO1362" i="8"/>
  <c r="SLE1365" i="8"/>
  <c r="SLE1362" i="8"/>
  <c r="SLU1365" i="8"/>
  <c r="SLU1362" i="8"/>
  <c r="SMK1365" i="8"/>
  <c r="SMK1362" i="8"/>
  <c r="SNA1365" i="8"/>
  <c r="SNA1362" i="8"/>
  <c r="SNQ1365" i="8"/>
  <c r="SNQ1362" i="8"/>
  <c r="SOG1365" i="8"/>
  <c r="SOG1362" i="8"/>
  <c r="SOW1365" i="8"/>
  <c r="SOW1362" i="8"/>
  <c r="SPM1365" i="8"/>
  <c r="SPM1362" i="8"/>
  <c r="SQC1365" i="8"/>
  <c r="SQC1362" i="8"/>
  <c r="SQS1365" i="8"/>
  <c r="SQS1362" i="8"/>
  <c r="SRI1365" i="8"/>
  <c r="SRI1362" i="8"/>
  <c r="SRY1365" i="8"/>
  <c r="SRY1362" i="8"/>
  <c r="SSO1365" i="8"/>
  <c r="SSO1362" i="8"/>
  <c r="STE1365" i="8"/>
  <c r="STE1362" i="8"/>
  <c r="STU1365" i="8"/>
  <c r="STU1362" i="8"/>
  <c r="SUK1365" i="8"/>
  <c r="SUK1362" i="8"/>
  <c r="SVA1365" i="8"/>
  <c r="SVA1362" i="8"/>
  <c r="SVQ1365" i="8"/>
  <c r="SVQ1362" i="8"/>
  <c r="SWG1365" i="8"/>
  <c r="SWG1362" i="8"/>
  <c r="SWW1365" i="8"/>
  <c r="SWW1362" i="8"/>
  <c r="SXM1365" i="8"/>
  <c r="SXM1362" i="8"/>
  <c r="SYC1365" i="8"/>
  <c r="SYC1362" i="8"/>
  <c r="SYS1365" i="8"/>
  <c r="SYS1362" i="8"/>
  <c r="SZI1365" i="8"/>
  <c r="SZI1362" i="8"/>
  <c r="SZY1365" i="8"/>
  <c r="SZY1362" i="8"/>
  <c r="TAO1365" i="8"/>
  <c r="TAO1362" i="8"/>
  <c r="TBE1365" i="8"/>
  <c r="TBE1362" i="8"/>
  <c r="TBU1365" i="8"/>
  <c r="TBU1362" i="8"/>
  <c r="TCK1365" i="8"/>
  <c r="TCK1362" i="8"/>
  <c r="TDA1365" i="8"/>
  <c r="TDA1362" i="8"/>
  <c r="TDQ1365" i="8"/>
  <c r="TDQ1362" i="8"/>
  <c r="TEG1365" i="8"/>
  <c r="TEG1362" i="8"/>
  <c r="TEW1365" i="8"/>
  <c r="TEW1362" i="8"/>
  <c r="TFM1365" i="8"/>
  <c r="TFM1362" i="8"/>
  <c r="TGC1365" i="8"/>
  <c r="TGC1362" i="8"/>
  <c r="TGS1365" i="8"/>
  <c r="TGS1362" i="8"/>
  <c r="THI1365" i="8"/>
  <c r="THI1362" i="8"/>
  <c r="THY1365" i="8"/>
  <c r="THY1362" i="8"/>
  <c r="TIO1365" i="8"/>
  <c r="TIO1362" i="8"/>
  <c r="TJE1365" i="8"/>
  <c r="TJE1362" i="8"/>
  <c r="TJU1365" i="8"/>
  <c r="TJU1362" i="8"/>
  <c r="TKK1365" i="8"/>
  <c r="TKK1362" i="8"/>
  <c r="TLA1365" i="8"/>
  <c r="TLA1362" i="8"/>
  <c r="TLQ1365" i="8"/>
  <c r="TLQ1362" i="8"/>
  <c r="TMG1365" i="8"/>
  <c r="TMG1362" i="8"/>
  <c r="TMW1365" i="8"/>
  <c r="TMW1362" i="8"/>
  <c r="TNM1365" i="8"/>
  <c r="TNM1362" i="8"/>
  <c r="TOC1365" i="8"/>
  <c r="TOC1362" i="8"/>
  <c r="TOS1365" i="8"/>
  <c r="TOS1362" i="8"/>
  <c r="TPI1365" i="8"/>
  <c r="TPI1362" i="8"/>
  <c r="TPY1365" i="8"/>
  <c r="TPY1362" i="8"/>
  <c r="TQO1365" i="8"/>
  <c r="TQO1362" i="8"/>
  <c r="TRE1365" i="8"/>
  <c r="TRE1362" i="8"/>
  <c r="TRU1365" i="8"/>
  <c r="TRU1362" i="8"/>
  <c r="TSK1365" i="8"/>
  <c r="TSK1362" i="8"/>
  <c r="TTA1365" i="8"/>
  <c r="TTA1362" i="8"/>
  <c r="TTQ1365" i="8"/>
  <c r="TTQ1362" i="8"/>
  <c r="TUG1365" i="8"/>
  <c r="TUG1362" i="8"/>
  <c r="TUW1365" i="8"/>
  <c r="TUW1362" i="8"/>
  <c r="TVM1365" i="8"/>
  <c r="TVM1362" i="8"/>
  <c r="TWC1365" i="8"/>
  <c r="TWC1362" i="8"/>
  <c r="TWS1365" i="8"/>
  <c r="TWS1362" i="8"/>
  <c r="TXI1365" i="8"/>
  <c r="TXI1362" i="8"/>
  <c r="TXY1365" i="8"/>
  <c r="TXY1362" i="8"/>
  <c r="TYO1365" i="8"/>
  <c r="TYO1362" i="8"/>
  <c r="TZE1365" i="8"/>
  <c r="TZE1362" i="8"/>
  <c r="TZU1365" i="8"/>
  <c r="TZU1362" i="8"/>
  <c r="UAK1365" i="8"/>
  <c r="UAK1362" i="8"/>
  <c r="UBA1365" i="8"/>
  <c r="UBA1362" i="8"/>
  <c r="UBQ1365" i="8"/>
  <c r="UBQ1362" i="8"/>
  <c r="UCG1365" i="8"/>
  <c r="UCG1362" i="8"/>
  <c r="UCW1365" i="8"/>
  <c r="UCW1362" i="8"/>
  <c r="UDM1365" i="8"/>
  <c r="UDM1362" i="8"/>
  <c r="UEC1365" i="8"/>
  <c r="UEC1362" i="8"/>
  <c r="UES1365" i="8"/>
  <c r="UES1362" i="8"/>
  <c r="UFI1365" i="8"/>
  <c r="UFI1362" i="8"/>
  <c r="UFY1365" i="8"/>
  <c r="UFY1362" i="8"/>
  <c r="UGO1365" i="8"/>
  <c r="UGO1362" i="8"/>
  <c r="UHE1365" i="8"/>
  <c r="UHE1362" i="8"/>
  <c r="UHU1365" i="8"/>
  <c r="UHU1362" i="8"/>
  <c r="UIK1365" i="8"/>
  <c r="UIK1362" i="8"/>
  <c r="UJA1365" i="8"/>
  <c r="UJA1362" i="8"/>
  <c r="UJQ1365" i="8"/>
  <c r="UJQ1362" i="8"/>
  <c r="UKG1365" i="8"/>
  <c r="UKG1362" i="8"/>
  <c r="UKW1365" i="8"/>
  <c r="UKW1362" i="8"/>
  <c r="ULM1365" i="8"/>
  <c r="ULM1362" i="8"/>
  <c r="UMC1365" i="8"/>
  <c r="UMC1362" i="8"/>
  <c r="UMS1365" i="8"/>
  <c r="UMS1362" i="8"/>
  <c r="UNI1365" i="8"/>
  <c r="UNI1362" i="8"/>
  <c r="UNY1365" i="8"/>
  <c r="UNY1362" i="8"/>
  <c r="UOO1365" i="8"/>
  <c r="UOO1362" i="8"/>
  <c r="UPE1365" i="8"/>
  <c r="UPE1362" i="8"/>
  <c r="UPU1365" i="8"/>
  <c r="UPU1362" i="8"/>
  <c r="UQK1365" i="8"/>
  <c r="UQK1362" i="8"/>
  <c r="URA1365" i="8"/>
  <c r="URA1362" i="8"/>
  <c r="URQ1365" i="8"/>
  <c r="URQ1362" i="8"/>
  <c r="USG1365" i="8"/>
  <c r="USG1362" i="8"/>
  <c r="USW1365" i="8"/>
  <c r="USW1362" i="8"/>
  <c r="UTM1365" i="8"/>
  <c r="UTM1362" i="8"/>
  <c r="UUC1365" i="8"/>
  <c r="UUC1362" i="8"/>
  <c r="UUS1365" i="8"/>
  <c r="UUS1362" i="8"/>
  <c r="UVI1365" i="8"/>
  <c r="UVI1362" i="8"/>
  <c r="UVY1365" i="8"/>
  <c r="UVY1362" i="8"/>
  <c r="UWO1365" i="8"/>
  <c r="UWO1362" i="8"/>
  <c r="UXE1365" i="8"/>
  <c r="UXE1362" i="8"/>
  <c r="UXU1365" i="8"/>
  <c r="UXU1362" i="8"/>
  <c r="UYK1365" i="8"/>
  <c r="UYK1362" i="8"/>
  <c r="UZA1365" i="8"/>
  <c r="UZA1362" i="8"/>
  <c r="UZQ1365" i="8"/>
  <c r="UZQ1362" i="8"/>
  <c r="VAG1365" i="8"/>
  <c r="VAG1362" i="8"/>
  <c r="VAW1365" i="8"/>
  <c r="VAW1362" i="8"/>
  <c r="VBM1365" i="8"/>
  <c r="VBM1362" i="8"/>
  <c r="VCC1365" i="8"/>
  <c r="VCC1362" i="8"/>
  <c r="VCS1365" i="8"/>
  <c r="VCS1362" i="8"/>
  <c r="VDI1365" i="8"/>
  <c r="VDI1362" i="8"/>
  <c r="VDY1365" i="8"/>
  <c r="VDY1362" i="8"/>
  <c r="VEO1365" i="8"/>
  <c r="VEO1362" i="8"/>
  <c r="VFE1365" i="8"/>
  <c r="VFE1362" i="8"/>
  <c r="VFU1365" i="8"/>
  <c r="VFU1362" i="8"/>
  <c r="VGK1365" i="8"/>
  <c r="VGK1362" i="8"/>
  <c r="VHA1365" i="8"/>
  <c r="VHA1362" i="8"/>
  <c r="VHQ1365" i="8"/>
  <c r="VHQ1362" i="8"/>
  <c r="VIG1365" i="8"/>
  <c r="VIG1362" i="8"/>
  <c r="VIW1365" i="8"/>
  <c r="VIW1362" i="8"/>
  <c r="VJM1365" i="8"/>
  <c r="VJM1362" i="8"/>
  <c r="VKC1365" i="8"/>
  <c r="VKC1362" i="8"/>
  <c r="VKS1365" i="8"/>
  <c r="VKS1362" i="8"/>
  <c r="VLI1365" i="8"/>
  <c r="VLI1362" i="8"/>
  <c r="VLY1365" i="8"/>
  <c r="VLY1362" i="8"/>
  <c r="VMO1365" i="8"/>
  <c r="VMO1362" i="8"/>
  <c r="VNE1365" i="8"/>
  <c r="VNE1362" i="8"/>
  <c r="VNU1365" i="8"/>
  <c r="VNU1362" i="8"/>
  <c r="VOK1365" i="8"/>
  <c r="VOK1362" i="8"/>
  <c r="VPA1365" i="8"/>
  <c r="VPA1362" i="8"/>
  <c r="VPQ1365" i="8"/>
  <c r="VPQ1362" i="8"/>
  <c r="VQG1365" i="8"/>
  <c r="VQG1362" i="8"/>
  <c r="VQW1365" i="8"/>
  <c r="VQW1362" i="8"/>
  <c r="VRM1365" i="8"/>
  <c r="VRM1362" i="8"/>
  <c r="VSC1365" i="8"/>
  <c r="VSC1362" i="8"/>
  <c r="VSS1365" i="8"/>
  <c r="VSS1362" i="8"/>
  <c r="VTI1365" i="8"/>
  <c r="VTI1362" i="8"/>
  <c r="VTY1365" i="8"/>
  <c r="VTY1362" i="8"/>
  <c r="VUO1365" i="8"/>
  <c r="VUO1362" i="8"/>
  <c r="VVE1365" i="8"/>
  <c r="VVE1362" i="8"/>
  <c r="VVU1365" i="8"/>
  <c r="VVU1362" i="8"/>
  <c r="VWK1365" i="8"/>
  <c r="VWK1362" i="8"/>
  <c r="VXA1365" i="8"/>
  <c r="VXA1362" i="8"/>
  <c r="VXQ1365" i="8"/>
  <c r="VXQ1362" i="8"/>
  <c r="VYG1365" i="8"/>
  <c r="VYG1362" i="8"/>
  <c r="VYW1365" i="8"/>
  <c r="VYW1362" i="8"/>
  <c r="VZM1365" i="8"/>
  <c r="VZM1362" i="8"/>
  <c r="WAC1365" i="8"/>
  <c r="WAC1362" i="8"/>
  <c r="WAS1365" i="8"/>
  <c r="WAS1362" i="8"/>
  <c r="WBI1365" i="8"/>
  <c r="WBI1362" i="8"/>
  <c r="WBY1365" i="8"/>
  <c r="WBY1362" i="8"/>
  <c r="WCO1365" i="8"/>
  <c r="WCO1362" i="8"/>
  <c r="WDE1365" i="8"/>
  <c r="WDE1362" i="8"/>
  <c r="WDU1365" i="8"/>
  <c r="WDU1362" i="8"/>
  <c r="WEK1365" i="8"/>
  <c r="WEK1362" i="8"/>
  <c r="WFA1365" i="8"/>
  <c r="WFA1362" i="8"/>
  <c r="WFQ1365" i="8"/>
  <c r="WFQ1362" i="8"/>
  <c r="WGG1365" i="8"/>
  <c r="WGG1362" i="8"/>
  <c r="WGW1365" i="8"/>
  <c r="WGW1362" i="8"/>
  <c r="WHM1365" i="8"/>
  <c r="WHM1362" i="8"/>
  <c r="WIC1365" i="8"/>
  <c r="WIC1362" i="8"/>
  <c r="WIS1365" i="8"/>
  <c r="WIS1362" i="8"/>
  <c r="WJI1365" i="8"/>
  <c r="WJI1362" i="8"/>
  <c r="WJY1365" i="8"/>
  <c r="WJY1362" i="8"/>
  <c r="WKO1365" i="8"/>
  <c r="WKO1362" i="8"/>
  <c r="WLE1365" i="8"/>
  <c r="WLE1362" i="8"/>
  <c r="WLU1365" i="8"/>
  <c r="WLU1362" i="8"/>
  <c r="WMK1365" i="8"/>
  <c r="WMK1362" i="8"/>
  <c r="WNA1365" i="8"/>
  <c r="WNA1362" i="8"/>
  <c r="WNQ1365" i="8"/>
  <c r="WNQ1362" i="8"/>
  <c r="WOG1365" i="8"/>
  <c r="WOG1362" i="8"/>
  <c r="WOW1365" i="8"/>
  <c r="WOW1362" i="8"/>
  <c r="WPM1365" i="8"/>
  <c r="WPM1362" i="8"/>
  <c r="WQC1365" i="8"/>
  <c r="WQC1362" i="8"/>
  <c r="WQS1365" i="8"/>
  <c r="WQS1362" i="8"/>
  <c r="WRI1365" i="8"/>
  <c r="WRI1362" i="8"/>
  <c r="WRY1365" i="8"/>
  <c r="WRY1362" i="8"/>
  <c r="WSO1365" i="8"/>
  <c r="WSO1362" i="8"/>
  <c r="WTE1365" i="8"/>
  <c r="WTE1362" i="8"/>
  <c r="WTU1365" i="8"/>
  <c r="WTU1362" i="8"/>
  <c r="WUK1365" i="8"/>
  <c r="WUK1362" i="8"/>
  <c r="WVA1365" i="8"/>
  <c r="WVA1362" i="8"/>
  <c r="WVQ1365" i="8"/>
  <c r="WVQ1362" i="8"/>
  <c r="WWG1365" i="8"/>
  <c r="WWG1362" i="8"/>
  <c r="WWW1365" i="8"/>
  <c r="WWW1362" i="8"/>
  <c r="WXM1365" i="8"/>
  <c r="WXM1362" i="8"/>
  <c r="WYC1365" i="8"/>
  <c r="WYC1362" i="8"/>
  <c r="WYS1365" i="8"/>
  <c r="WYS1362" i="8"/>
  <c r="WZI1365" i="8"/>
  <c r="WZI1362" i="8"/>
  <c r="WZY1365" i="8"/>
  <c r="WZY1362" i="8"/>
  <c r="XAO1365" i="8"/>
  <c r="XAO1362" i="8"/>
  <c r="XBE1365" i="8"/>
  <c r="XBE1362" i="8"/>
  <c r="XBU1365" i="8"/>
  <c r="XBU1362" i="8"/>
  <c r="XCK1365" i="8"/>
  <c r="XCK1362" i="8"/>
  <c r="XDA1365" i="8"/>
  <c r="XDA1362" i="8"/>
  <c r="XDQ1365" i="8"/>
  <c r="XDQ1362" i="8"/>
  <c r="XEG1365" i="8"/>
  <c r="XEG1362" i="8"/>
  <c r="XEW1365" i="8"/>
  <c r="XEW1362" i="8"/>
  <c r="FLJ1355" i="8"/>
  <c r="FLJ1359" i="8" s="1"/>
  <c r="FLJ1365" i="8" s="1"/>
  <c r="FLZ1355" i="8"/>
  <c r="FLZ1359" i="8" s="1"/>
  <c r="FLZ1365" i="8" s="1"/>
  <c r="FMP1355" i="8"/>
  <c r="FMP1359" i="8" s="1"/>
  <c r="FMP1365" i="8" s="1"/>
  <c r="FNF1355" i="8"/>
  <c r="FNF1359" i="8" s="1"/>
  <c r="FNF1365" i="8" s="1"/>
  <c r="FNV1355" i="8"/>
  <c r="FNV1359" i="8" s="1"/>
  <c r="FNV1365" i="8" s="1"/>
  <c r="FOL1355" i="8"/>
  <c r="FOL1359" i="8" s="1"/>
  <c r="FOL1365" i="8" s="1"/>
  <c r="FPB1355" i="8"/>
  <c r="FPB1359" i="8" s="1"/>
  <c r="FPB1365" i="8" s="1"/>
  <c r="FPR1355" i="8"/>
  <c r="FPR1359" i="8" s="1"/>
  <c r="FPR1365" i="8" s="1"/>
  <c r="FQH1355" i="8"/>
  <c r="FQH1359" i="8" s="1"/>
  <c r="FQH1365" i="8" s="1"/>
  <c r="FQX1355" i="8"/>
  <c r="FQX1359" i="8" s="1"/>
  <c r="FQX1365" i="8" s="1"/>
  <c r="FRN1355" i="8"/>
  <c r="FRN1359" i="8" s="1"/>
  <c r="FRN1365" i="8" s="1"/>
  <c r="FSD1355" i="8"/>
  <c r="FSD1359" i="8" s="1"/>
  <c r="FSD1365" i="8" s="1"/>
  <c r="FST1355" i="8"/>
  <c r="FST1359" i="8" s="1"/>
  <c r="FST1365" i="8" s="1"/>
  <c r="FTJ1355" i="8"/>
  <c r="FTJ1359" i="8" s="1"/>
  <c r="FTJ1365" i="8" s="1"/>
  <c r="FTZ1355" i="8"/>
  <c r="FTZ1359" i="8" s="1"/>
  <c r="FTZ1365" i="8" s="1"/>
  <c r="FUP1355" i="8"/>
  <c r="FUP1359" i="8" s="1"/>
  <c r="FUP1365" i="8" s="1"/>
  <c r="FVF1355" i="8"/>
  <c r="FVF1359" i="8" s="1"/>
  <c r="FVF1365" i="8" s="1"/>
  <c r="FVV1355" i="8"/>
  <c r="FVV1359" i="8" s="1"/>
  <c r="FVV1365" i="8" s="1"/>
  <c r="FWL1355" i="8"/>
  <c r="FWL1359" i="8" s="1"/>
  <c r="FWL1365" i="8" s="1"/>
  <c r="FXB1355" i="8"/>
  <c r="FXB1359" i="8" s="1"/>
  <c r="FXB1365" i="8" s="1"/>
  <c r="FXR1355" i="8"/>
  <c r="FXR1359" i="8" s="1"/>
  <c r="FXR1365" i="8" s="1"/>
  <c r="FYH1355" i="8"/>
  <c r="FYH1359" i="8" s="1"/>
  <c r="FYH1365" i="8" s="1"/>
  <c r="FYX1355" i="8"/>
  <c r="FYX1359" i="8" s="1"/>
  <c r="FYX1365" i="8" s="1"/>
  <c r="FZN1355" i="8"/>
  <c r="FZN1359" i="8" s="1"/>
  <c r="FZN1365" i="8" s="1"/>
  <c r="GAD1355" i="8"/>
  <c r="GAD1359" i="8" s="1"/>
  <c r="GAD1365" i="8" s="1"/>
  <c r="GAT1355" i="8"/>
  <c r="GAT1359" i="8" s="1"/>
  <c r="GAT1365" i="8" s="1"/>
  <c r="GBJ1355" i="8"/>
  <c r="GBJ1359" i="8" s="1"/>
  <c r="GBJ1365" i="8" s="1"/>
  <c r="GBZ1355" i="8"/>
  <c r="GBZ1359" i="8" s="1"/>
  <c r="GBZ1365" i="8" s="1"/>
  <c r="GCP1355" i="8"/>
  <c r="GCP1359" i="8" s="1"/>
  <c r="GCP1365" i="8" s="1"/>
  <c r="GDF1355" i="8"/>
  <c r="GDF1359" i="8" s="1"/>
  <c r="GDF1365" i="8" s="1"/>
  <c r="GDV1355" i="8"/>
  <c r="GDV1359" i="8" s="1"/>
  <c r="GDV1365" i="8" s="1"/>
  <c r="GEL1355" i="8"/>
  <c r="GEL1359" i="8" s="1"/>
  <c r="GEL1365" i="8" s="1"/>
  <c r="GFB1355" i="8"/>
  <c r="GFB1359" i="8" s="1"/>
  <c r="GFB1365" i="8" s="1"/>
  <c r="GFR1355" i="8"/>
  <c r="GFR1359" i="8" s="1"/>
  <c r="GFR1365" i="8" s="1"/>
  <c r="GGH1355" i="8"/>
  <c r="GGH1359" i="8" s="1"/>
  <c r="GGH1365" i="8" s="1"/>
  <c r="GGX1355" i="8"/>
  <c r="GGX1359" i="8" s="1"/>
  <c r="GGX1365" i="8" s="1"/>
  <c r="GHN1355" i="8"/>
  <c r="GHN1359" i="8" s="1"/>
  <c r="GHN1365" i="8" s="1"/>
  <c r="GID1355" i="8"/>
  <c r="GID1359" i="8" s="1"/>
  <c r="GID1365" i="8" s="1"/>
  <c r="GIT1355" i="8"/>
  <c r="GIT1359" i="8" s="1"/>
  <c r="GIT1365" i="8" s="1"/>
  <c r="GJJ1355" i="8"/>
  <c r="GJJ1359" i="8" s="1"/>
  <c r="GJJ1365" i="8" s="1"/>
  <c r="GJZ1355" i="8"/>
  <c r="GJZ1359" i="8" s="1"/>
  <c r="GJZ1365" i="8" s="1"/>
  <c r="GKP1355" i="8"/>
  <c r="GKP1359" i="8" s="1"/>
  <c r="GKP1365" i="8" s="1"/>
  <c r="GLF1355" i="8"/>
  <c r="GLF1359" i="8" s="1"/>
  <c r="GLF1365" i="8" s="1"/>
  <c r="GLV1355" i="8"/>
  <c r="GLV1359" i="8" s="1"/>
  <c r="GLV1365" i="8" s="1"/>
  <c r="GML1355" i="8"/>
  <c r="GML1359" i="8" s="1"/>
  <c r="GML1365" i="8" s="1"/>
  <c r="GNB1355" i="8"/>
  <c r="GNB1359" i="8" s="1"/>
  <c r="GNB1365" i="8" s="1"/>
  <c r="GNR1355" i="8"/>
  <c r="GNR1359" i="8" s="1"/>
  <c r="GNR1365" i="8" s="1"/>
  <c r="GOH1355" i="8"/>
  <c r="GOH1359" i="8" s="1"/>
  <c r="GOH1365" i="8" s="1"/>
  <c r="GOX1355" i="8"/>
  <c r="GOX1359" i="8" s="1"/>
  <c r="GOX1365" i="8" s="1"/>
  <c r="GPN1355" i="8"/>
  <c r="GPN1359" i="8" s="1"/>
  <c r="GPN1365" i="8" s="1"/>
  <c r="GQD1355" i="8"/>
  <c r="GQD1359" i="8" s="1"/>
  <c r="GQD1365" i="8" s="1"/>
  <c r="GQT1355" i="8"/>
  <c r="GQT1359" i="8" s="1"/>
  <c r="GQT1365" i="8" s="1"/>
  <c r="GRJ1355" i="8"/>
  <c r="GRJ1359" i="8" s="1"/>
  <c r="GRJ1365" i="8" s="1"/>
  <c r="GRZ1355" i="8"/>
  <c r="GRZ1359" i="8" s="1"/>
  <c r="GRZ1365" i="8" s="1"/>
  <c r="GSP1355" i="8"/>
  <c r="GSP1359" i="8" s="1"/>
  <c r="GSP1365" i="8" s="1"/>
  <c r="GTF1355" i="8"/>
  <c r="GTF1359" i="8" s="1"/>
  <c r="GTF1365" i="8" s="1"/>
  <c r="GTV1355" i="8"/>
  <c r="GTV1359" i="8" s="1"/>
  <c r="GTV1365" i="8" s="1"/>
  <c r="GUL1355" i="8"/>
  <c r="GUL1359" i="8" s="1"/>
  <c r="GUL1365" i="8" s="1"/>
  <c r="GVB1355" i="8"/>
  <c r="GVB1359" i="8" s="1"/>
  <c r="GVB1365" i="8" s="1"/>
  <c r="GVR1355" i="8"/>
  <c r="GVR1359" i="8" s="1"/>
  <c r="GVR1365" i="8" s="1"/>
  <c r="GWH1355" i="8"/>
  <c r="GWH1359" i="8" s="1"/>
  <c r="GWH1365" i="8" s="1"/>
  <c r="GWX1355" i="8"/>
  <c r="GWX1359" i="8" s="1"/>
  <c r="GWX1365" i="8" s="1"/>
  <c r="GXN1355" i="8"/>
  <c r="GXN1359" i="8" s="1"/>
  <c r="GXN1365" i="8" s="1"/>
  <c r="GYD1355" i="8"/>
  <c r="GYD1359" i="8" s="1"/>
  <c r="GYD1365" i="8" s="1"/>
  <c r="GYT1355" i="8"/>
  <c r="GYT1359" i="8" s="1"/>
  <c r="GYT1365" i="8" s="1"/>
  <c r="GZJ1355" i="8"/>
  <c r="GZJ1359" i="8" s="1"/>
  <c r="GZJ1365" i="8" s="1"/>
  <c r="GZZ1355" i="8"/>
  <c r="GZZ1359" i="8" s="1"/>
  <c r="GZZ1365" i="8" s="1"/>
  <c r="HAP1355" i="8"/>
  <c r="HAP1359" i="8" s="1"/>
  <c r="HAP1365" i="8" s="1"/>
  <c r="HBF1355" i="8"/>
  <c r="HBF1359" i="8" s="1"/>
  <c r="HBF1365" i="8" s="1"/>
  <c r="HBV1355" i="8"/>
  <c r="HBV1359" i="8" s="1"/>
  <c r="HBV1365" i="8" s="1"/>
  <c r="HCL1355" i="8"/>
  <c r="HCL1359" i="8" s="1"/>
  <c r="HCL1365" i="8" s="1"/>
  <c r="HDB1355" i="8"/>
  <c r="HDB1359" i="8" s="1"/>
  <c r="HDB1365" i="8" s="1"/>
  <c r="HDR1355" i="8"/>
  <c r="HDR1359" i="8" s="1"/>
  <c r="HDR1365" i="8" s="1"/>
  <c r="HEH1355" i="8"/>
  <c r="HEH1359" i="8" s="1"/>
  <c r="HEH1365" i="8" s="1"/>
  <c r="HEX1355" i="8"/>
  <c r="HEX1359" i="8" s="1"/>
  <c r="HEX1365" i="8" s="1"/>
  <c r="HFN1355" i="8"/>
  <c r="HFN1359" i="8" s="1"/>
  <c r="HFN1365" i="8" s="1"/>
  <c r="HGD1355" i="8"/>
  <c r="HGD1359" i="8" s="1"/>
  <c r="HGD1365" i="8" s="1"/>
  <c r="HGT1355" i="8"/>
  <c r="HGT1359" i="8" s="1"/>
  <c r="HGT1365" i="8" s="1"/>
  <c r="HHJ1355" i="8"/>
  <c r="HHJ1359" i="8" s="1"/>
  <c r="HHJ1365" i="8" s="1"/>
  <c r="HHZ1355" i="8"/>
  <c r="HHZ1359" i="8" s="1"/>
  <c r="HHZ1365" i="8" s="1"/>
  <c r="HIP1355" i="8"/>
  <c r="HIP1359" i="8" s="1"/>
  <c r="HIP1365" i="8" s="1"/>
  <c r="HJF1355" i="8"/>
  <c r="HJF1359" i="8" s="1"/>
  <c r="HJF1365" i="8" s="1"/>
  <c r="HJV1355" i="8"/>
  <c r="HJV1359" i="8" s="1"/>
  <c r="HJV1365" i="8" s="1"/>
  <c r="HKL1355" i="8"/>
  <c r="HKL1359" i="8" s="1"/>
  <c r="HKL1365" i="8" s="1"/>
  <c r="HLB1355" i="8"/>
  <c r="HLB1359" i="8" s="1"/>
  <c r="HLB1365" i="8" s="1"/>
  <c r="HLR1355" i="8"/>
  <c r="HLR1359" i="8" s="1"/>
  <c r="HLR1365" i="8" s="1"/>
  <c r="HMH1355" i="8"/>
  <c r="HMH1359" i="8" s="1"/>
  <c r="HMH1365" i="8" s="1"/>
  <c r="HMX1355" i="8"/>
  <c r="HMX1359" i="8" s="1"/>
  <c r="HMX1365" i="8" s="1"/>
  <c r="HNN1355" i="8"/>
  <c r="HNN1359" i="8" s="1"/>
  <c r="HNN1365" i="8" s="1"/>
  <c r="HOD1355" i="8"/>
  <c r="HOD1359" i="8" s="1"/>
  <c r="HOD1365" i="8" s="1"/>
  <c r="HOT1355" i="8"/>
  <c r="HOT1359" i="8" s="1"/>
  <c r="HOT1365" i="8" s="1"/>
  <c r="HPJ1355" i="8"/>
  <c r="HPJ1359" i="8" s="1"/>
  <c r="HPJ1365" i="8" s="1"/>
  <c r="HPZ1355" i="8"/>
  <c r="HPZ1359" i="8" s="1"/>
  <c r="HPZ1365" i="8" s="1"/>
  <c r="HQP1355" i="8"/>
  <c r="HQP1359" i="8" s="1"/>
  <c r="HQP1365" i="8" s="1"/>
  <c r="HRF1355" i="8"/>
  <c r="HRF1359" i="8" s="1"/>
  <c r="HRF1365" i="8" s="1"/>
  <c r="HRV1355" i="8"/>
  <c r="HRV1359" i="8" s="1"/>
  <c r="HRV1365" i="8" s="1"/>
  <c r="HSL1355" i="8"/>
  <c r="HSL1359" i="8" s="1"/>
  <c r="HSL1365" i="8" s="1"/>
  <c r="HTB1355" i="8"/>
  <c r="HTB1359" i="8" s="1"/>
  <c r="HTB1365" i="8" s="1"/>
  <c r="HTR1355" i="8"/>
  <c r="HTR1359" i="8" s="1"/>
  <c r="HTR1365" i="8" s="1"/>
  <c r="HUH1355" i="8"/>
  <c r="HUH1359" i="8" s="1"/>
  <c r="HUH1365" i="8" s="1"/>
  <c r="HUX1355" i="8"/>
  <c r="HUX1359" i="8" s="1"/>
  <c r="HUX1365" i="8" s="1"/>
  <c r="HVN1355" i="8"/>
  <c r="HVN1359" i="8" s="1"/>
  <c r="HVN1365" i="8" s="1"/>
  <c r="HWD1355" i="8"/>
  <c r="HWD1359" i="8" s="1"/>
  <c r="HWD1365" i="8" s="1"/>
  <c r="HWT1355" i="8"/>
  <c r="HWT1359" i="8" s="1"/>
  <c r="HWT1365" i="8" s="1"/>
  <c r="HXJ1355" i="8"/>
  <c r="HXJ1359" i="8" s="1"/>
  <c r="HXJ1365" i="8" s="1"/>
  <c r="HXZ1355" i="8"/>
  <c r="HXZ1359" i="8" s="1"/>
  <c r="HXZ1365" i="8" s="1"/>
  <c r="HYP1355" i="8"/>
  <c r="HYP1359" i="8" s="1"/>
  <c r="HYP1365" i="8" s="1"/>
  <c r="HZF1355" i="8"/>
  <c r="HZF1359" i="8" s="1"/>
  <c r="HZF1365" i="8" s="1"/>
  <c r="HZV1355" i="8"/>
  <c r="HZV1359" i="8" s="1"/>
  <c r="HZV1365" i="8" s="1"/>
  <c r="IAL1355" i="8"/>
  <c r="IAL1359" i="8" s="1"/>
  <c r="IAL1365" i="8" s="1"/>
  <c r="IBB1355" i="8"/>
  <c r="IBB1359" i="8" s="1"/>
  <c r="IBB1365" i="8" s="1"/>
  <c r="IBR1355" i="8"/>
  <c r="IBR1359" i="8" s="1"/>
  <c r="IBR1365" i="8" s="1"/>
  <c r="ICH1355" i="8"/>
  <c r="ICH1359" i="8" s="1"/>
  <c r="ICH1365" i="8" s="1"/>
  <c r="ICX1355" i="8"/>
  <c r="ICX1359" i="8" s="1"/>
  <c r="ICX1365" i="8" s="1"/>
  <c r="IDN1355" i="8"/>
  <c r="IDN1359" i="8" s="1"/>
  <c r="IDN1365" i="8" s="1"/>
  <c r="IED1355" i="8"/>
  <c r="IED1359" i="8" s="1"/>
  <c r="IED1365" i="8" s="1"/>
  <c r="IET1355" i="8"/>
  <c r="IET1359" i="8" s="1"/>
  <c r="IET1365" i="8" s="1"/>
  <c r="IFJ1355" i="8"/>
  <c r="IFJ1359" i="8" s="1"/>
  <c r="IFJ1365" i="8" s="1"/>
  <c r="IFZ1355" i="8"/>
  <c r="IFZ1359" i="8" s="1"/>
  <c r="IFZ1365" i="8" s="1"/>
  <c r="IGP1355" i="8"/>
  <c r="IGP1359" i="8" s="1"/>
  <c r="IGP1365" i="8" s="1"/>
  <c r="IHF1355" i="8"/>
  <c r="IHF1359" i="8" s="1"/>
  <c r="IHF1365" i="8" s="1"/>
  <c r="IHV1355" i="8"/>
  <c r="IHV1359" i="8" s="1"/>
  <c r="IHV1365" i="8" s="1"/>
  <c r="IIL1355" i="8"/>
  <c r="IIL1359" i="8" s="1"/>
  <c r="IIL1365" i="8" s="1"/>
  <c r="IJB1355" i="8"/>
  <c r="IJB1359" i="8" s="1"/>
  <c r="IJB1365" i="8" s="1"/>
  <c r="IJR1355" i="8"/>
  <c r="IJR1359" i="8" s="1"/>
  <c r="IJR1365" i="8" s="1"/>
  <c r="IKH1355" i="8"/>
  <c r="IKH1359" i="8" s="1"/>
  <c r="IKH1365" i="8" s="1"/>
  <c r="IKX1355" i="8"/>
  <c r="IKX1359" i="8" s="1"/>
  <c r="IKX1365" i="8" s="1"/>
  <c r="ILN1355" i="8"/>
  <c r="ILN1359" i="8" s="1"/>
  <c r="ILN1365" i="8" s="1"/>
  <c r="IMD1355" i="8"/>
  <c r="IMD1359" i="8" s="1"/>
  <c r="IMD1365" i="8" s="1"/>
  <c r="IMT1355" i="8"/>
  <c r="IMT1359" i="8" s="1"/>
  <c r="IMT1365" i="8" s="1"/>
  <c r="INJ1355" i="8"/>
  <c r="INJ1359" i="8" s="1"/>
  <c r="INJ1365" i="8" s="1"/>
  <c r="INZ1355" i="8"/>
  <c r="INZ1359" i="8" s="1"/>
  <c r="INZ1365" i="8" s="1"/>
  <c r="IOP1355" i="8"/>
  <c r="IOP1359" i="8" s="1"/>
  <c r="IOP1365" i="8" s="1"/>
  <c r="IPF1355" i="8"/>
  <c r="IPF1359" i="8" s="1"/>
  <c r="IPF1365" i="8" s="1"/>
  <c r="IPV1355" i="8"/>
  <c r="IPV1359" i="8" s="1"/>
  <c r="IPV1365" i="8" s="1"/>
  <c r="IQL1355" i="8"/>
  <c r="IQL1359" i="8" s="1"/>
  <c r="IQL1365" i="8" s="1"/>
  <c r="IRB1355" i="8"/>
  <c r="IRB1359" i="8" s="1"/>
  <c r="IRB1365" i="8" s="1"/>
  <c r="IRR1355" i="8"/>
  <c r="IRR1359" i="8" s="1"/>
  <c r="IRR1365" i="8" s="1"/>
  <c r="ISH1355" i="8"/>
  <c r="ISH1359" i="8" s="1"/>
  <c r="ISH1365" i="8" s="1"/>
  <c r="ISX1355" i="8"/>
  <c r="ISX1359" i="8" s="1"/>
  <c r="ISX1365" i="8" s="1"/>
  <c r="ITN1355" i="8"/>
  <c r="ITN1359" i="8" s="1"/>
  <c r="ITN1365" i="8" s="1"/>
  <c r="IUD1355" i="8"/>
  <c r="IUD1359" i="8" s="1"/>
  <c r="IUD1365" i="8" s="1"/>
  <c r="IUT1355" i="8"/>
  <c r="IUT1359" i="8" s="1"/>
  <c r="IUT1365" i="8" s="1"/>
  <c r="IVJ1355" i="8"/>
  <c r="IVJ1359" i="8" s="1"/>
  <c r="IVJ1365" i="8" s="1"/>
  <c r="IVZ1355" i="8"/>
  <c r="IVZ1359" i="8" s="1"/>
  <c r="IVZ1365" i="8" s="1"/>
  <c r="IWP1355" i="8"/>
  <c r="IWP1359" i="8" s="1"/>
  <c r="IWP1365" i="8" s="1"/>
  <c r="IXF1355" i="8"/>
  <c r="IXF1359" i="8" s="1"/>
  <c r="IXF1365" i="8" s="1"/>
  <c r="IXV1355" i="8"/>
  <c r="IXV1359" i="8" s="1"/>
  <c r="IXV1365" i="8" s="1"/>
  <c r="IYL1355" i="8"/>
  <c r="IYL1359" i="8" s="1"/>
  <c r="IYL1365" i="8" s="1"/>
  <c r="IZB1355" i="8"/>
  <c r="IZB1359" i="8" s="1"/>
  <c r="IZB1365" i="8" s="1"/>
  <c r="IZR1355" i="8"/>
  <c r="IZR1359" i="8" s="1"/>
  <c r="IZR1365" i="8" s="1"/>
  <c r="JAH1355" i="8"/>
  <c r="JAH1359" i="8" s="1"/>
  <c r="JAH1365" i="8" s="1"/>
  <c r="JAX1355" i="8"/>
  <c r="JAX1359" i="8" s="1"/>
  <c r="JAX1365" i="8" s="1"/>
  <c r="JBN1355" i="8"/>
  <c r="JBN1359" i="8" s="1"/>
  <c r="JBN1365" i="8" s="1"/>
  <c r="JCD1355" i="8"/>
  <c r="JCD1359" i="8" s="1"/>
  <c r="JCD1365" i="8" s="1"/>
  <c r="JCT1355" i="8"/>
  <c r="JCT1359" i="8" s="1"/>
  <c r="JCT1365" i="8" s="1"/>
  <c r="JDJ1355" i="8"/>
  <c r="JDJ1359" i="8" s="1"/>
  <c r="JDJ1365" i="8" s="1"/>
  <c r="JDZ1355" i="8"/>
  <c r="JDZ1359" i="8" s="1"/>
  <c r="JDZ1365" i="8" s="1"/>
  <c r="JEP1355" i="8"/>
  <c r="JEP1359" i="8" s="1"/>
  <c r="JEP1365" i="8" s="1"/>
  <c r="JFF1355" i="8"/>
  <c r="JFF1359" i="8" s="1"/>
  <c r="JFF1365" i="8" s="1"/>
  <c r="JFV1355" i="8"/>
  <c r="JFV1359" i="8" s="1"/>
  <c r="JFV1365" i="8" s="1"/>
  <c r="JGL1355" i="8"/>
  <c r="JGL1359" i="8" s="1"/>
  <c r="JGL1365" i="8" s="1"/>
  <c r="JHB1355" i="8"/>
  <c r="JHB1359" i="8" s="1"/>
  <c r="JHB1365" i="8" s="1"/>
  <c r="JHR1355" i="8"/>
  <c r="JHR1359" i="8" s="1"/>
  <c r="JHR1365" i="8" s="1"/>
  <c r="JIH1355" i="8"/>
  <c r="JIH1359" i="8" s="1"/>
  <c r="JIH1365" i="8" s="1"/>
  <c r="JIX1355" i="8"/>
  <c r="JIX1359" i="8" s="1"/>
  <c r="JIX1365" i="8" s="1"/>
  <c r="JJN1355" i="8"/>
  <c r="JJN1359" i="8" s="1"/>
  <c r="JJN1365" i="8" s="1"/>
  <c r="JKD1355" i="8"/>
  <c r="JKD1359" i="8" s="1"/>
  <c r="JKD1365" i="8" s="1"/>
  <c r="JKT1355" i="8"/>
  <c r="JKT1359" i="8" s="1"/>
  <c r="JKT1365" i="8" s="1"/>
  <c r="JLJ1355" i="8"/>
  <c r="JLJ1359" i="8" s="1"/>
  <c r="JLJ1365" i="8" s="1"/>
  <c r="JLZ1355" i="8"/>
  <c r="JLZ1359" i="8" s="1"/>
  <c r="JLZ1365" i="8" s="1"/>
  <c r="JMP1355" i="8"/>
  <c r="JMP1359" i="8" s="1"/>
  <c r="JMP1365" i="8" s="1"/>
  <c r="JNF1355" i="8"/>
  <c r="JNF1359" i="8" s="1"/>
  <c r="JNF1365" i="8" s="1"/>
  <c r="JNV1355" i="8"/>
  <c r="JNV1359" i="8" s="1"/>
  <c r="JNV1365" i="8" s="1"/>
  <c r="JOL1355" i="8"/>
  <c r="JOL1359" i="8" s="1"/>
  <c r="JOL1365" i="8" s="1"/>
  <c r="JPB1355" i="8"/>
  <c r="JPB1359" i="8" s="1"/>
  <c r="JPB1365" i="8" s="1"/>
  <c r="JPR1355" i="8"/>
  <c r="JPR1359" i="8" s="1"/>
  <c r="JPR1365" i="8" s="1"/>
  <c r="JQH1355" i="8"/>
  <c r="JQH1359" i="8" s="1"/>
  <c r="JQH1365" i="8" s="1"/>
  <c r="JQX1355" i="8"/>
  <c r="JQX1359" i="8" s="1"/>
  <c r="JQX1365" i="8" s="1"/>
  <c r="JRN1355" i="8"/>
  <c r="JRN1359" i="8" s="1"/>
  <c r="JRN1365" i="8" s="1"/>
  <c r="JSD1355" i="8"/>
  <c r="JSD1359" i="8" s="1"/>
  <c r="JSD1365" i="8" s="1"/>
  <c r="JST1355" i="8"/>
  <c r="JST1359" i="8" s="1"/>
  <c r="JST1365" i="8" s="1"/>
  <c r="JTJ1355" i="8"/>
  <c r="JTJ1359" i="8" s="1"/>
  <c r="JTJ1365" i="8" s="1"/>
  <c r="JTZ1355" i="8"/>
  <c r="JTZ1359" i="8" s="1"/>
  <c r="JTZ1365" i="8" s="1"/>
  <c r="JUP1355" i="8"/>
  <c r="JUP1359" i="8" s="1"/>
  <c r="JUP1365" i="8" s="1"/>
  <c r="JVF1355" i="8"/>
  <c r="JVF1359" i="8" s="1"/>
  <c r="JVF1365" i="8" s="1"/>
  <c r="JVV1355" i="8"/>
  <c r="JVV1359" i="8" s="1"/>
  <c r="JVV1365" i="8" s="1"/>
  <c r="JWL1355" i="8"/>
  <c r="JWL1359" i="8" s="1"/>
  <c r="JWL1365" i="8" s="1"/>
  <c r="JXB1355" i="8"/>
  <c r="JXB1359" i="8" s="1"/>
  <c r="JXB1365" i="8" s="1"/>
  <c r="JXR1355" i="8"/>
  <c r="JXR1359" i="8" s="1"/>
  <c r="JXR1365" i="8" s="1"/>
  <c r="JYH1355" i="8"/>
  <c r="JYH1359" i="8" s="1"/>
  <c r="JYH1365" i="8" s="1"/>
  <c r="JYX1355" i="8"/>
  <c r="JYX1359" i="8" s="1"/>
  <c r="JYX1365" i="8" s="1"/>
  <c r="JZN1355" i="8"/>
  <c r="JZN1359" i="8" s="1"/>
  <c r="JZN1365" i="8" s="1"/>
  <c r="KAD1355" i="8"/>
  <c r="KAD1359" i="8" s="1"/>
  <c r="KAD1365" i="8" s="1"/>
  <c r="KAT1355" i="8"/>
  <c r="KAT1359" i="8" s="1"/>
  <c r="KAT1365" i="8" s="1"/>
  <c r="KBJ1355" i="8"/>
  <c r="KBJ1359" i="8" s="1"/>
  <c r="KBJ1365" i="8" s="1"/>
  <c r="KBZ1355" i="8"/>
  <c r="KBZ1359" i="8" s="1"/>
  <c r="KBZ1365" i="8" s="1"/>
  <c r="KCP1355" i="8"/>
  <c r="KCP1359" i="8" s="1"/>
  <c r="KCP1365" i="8" s="1"/>
  <c r="KDF1355" i="8"/>
  <c r="KDF1359" i="8" s="1"/>
  <c r="KDF1365" i="8" s="1"/>
  <c r="KDV1355" i="8"/>
  <c r="KDV1359" i="8" s="1"/>
  <c r="KDV1365" i="8" s="1"/>
  <c r="KEL1355" i="8"/>
  <c r="KEL1359" i="8" s="1"/>
  <c r="KEL1365" i="8" s="1"/>
  <c r="KFB1355" i="8"/>
  <c r="KFB1359" i="8" s="1"/>
  <c r="KFB1365" i="8" s="1"/>
  <c r="KFR1355" i="8"/>
  <c r="KFR1359" i="8" s="1"/>
  <c r="KFR1365" i="8" s="1"/>
  <c r="KGH1355" i="8"/>
  <c r="KGH1359" i="8" s="1"/>
  <c r="KGH1365" i="8" s="1"/>
  <c r="KGX1355" i="8"/>
  <c r="KGX1359" i="8" s="1"/>
  <c r="KGX1365" i="8" s="1"/>
  <c r="KHN1355" i="8"/>
  <c r="KHN1359" i="8" s="1"/>
  <c r="KHN1365" i="8" s="1"/>
  <c r="KID1355" i="8"/>
  <c r="KID1359" i="8" s="1"/>
  <c r="KID1365" i="8" s="1"/>
  <c r="KIT1355" i="8"/>
  <c r="KIT1359" i="8" s="1"/>
  <c r="KIT1365" i="8" s="1"/>
  <c r="KJJ1355" i="8"/>
  <c r="KJJ1359" i="8" s="1"/>
  <c r="KJJ1365" i="8" s="1"/>
  <c r="KJZ1355" i="8"/>
  <c r="KJZ1359" i="8" s="1"/>
  <c r="KJZ1365" i="8" s="1"/>
  <c r="KKP1355" i="8"/>
  <c r="KKP1359" i="8" s="1"/>
  <c r="KKP1365" i="8" s="1"/>
  <c r="KLF1355" i="8"/>
  <c r="KLF1359" i="8" s="1"/>
  <c r="KLF1365" i="8" s="1"/>
  <c r="KLV1355" i="8"/>
  <c r="KLV1359" i="8" s="1"/>
  <c r="KLV1365" i="8" s="1"/>
  <c r="KML1355" i="8"/>
  <c r="KML1359" i="8" s="1"/>
  <c r="KML1365" i="8" s="1"/>
  <c r="KNB1355" i="8"/>
  <c r="KNB1359" i="8" s="1"/>
  <c r="KNB1365" i="8" s="1"/>
  <c r="KNR1355" i="8"/>
  <c r="KNR1359" i="8" s="1"/>
  <c r="KNR1365" i="8" s="1"/>
  <c r="KOH1355" i="8"/>
  <c r="KOH1359" i="8" s="1"/>
  <c r="KOH1365" i="8" s="1"/>
  <c r="KOX1355" i="8"/>
  <c r="KOX1359" i="8" s="1"/>
  <c r="KOX1365" i="8" s="1"/>
  <c r="KPN1355" i="8"/>
  <c r="KPN1359" i="8" s="1"/>
  <c r="KPN1365" i="8" s="1"/>
  <c r="KQD1355" i="8"/>
  <c r="KQD1359" i="8" s="1"/>
  <c r="KQD1365" i="8" s="1"/>
  <c r="KQT1355" i="8"/>
  <c r="KQT1359" i="8" s="1"/>
  <c r="KQT1365" i="8" s="1"/>
  <c r="KRJ1355" i="8"/>
  <c r="KRJ1359" i="8" s="1"/>
  <c r="KRJ1365" i="8" s="1"/>
  <c r="KRZ1355" i="8"/>
  <c r="KRZ1359" i="8" s="1"/>
  <c r="KRZ1365" i="8" s="1"/>
  <c r="KSP1355" i="8"/>
  <c r="KSP1359" i="8" s="1"/>
  <c r="KSP1365" i="8" s="1"/>
  <c r="KTF1355" i="8"/>
  <c r="KTF1359" i="8" s="1"/>
  <c r="KTF1365" i="8" s="1"/>
  <c r="KTV1355" i="8"/>
  <c r="KTV1359" i="8" s="1"/>
  <c r="KTV1365" i="8" s="1"/>
  <c r="KUL1355" i="8"/>
  <c r="KUL1359" i="8" s="1"/>
  <c r="KUL1365" i="8" s="1"/>
  <c r="KVB1355" i="8"/>
  <c r="KVB1359" i="8" s="1"/>
  <c r="KVB1365" i="8" s="1"/>
  <c r="KVR1355" i="8"/>
  <c r="KVR1359" i="8" s="1"/>
  <c r="KVR1365" i="8" s="1"/>
  <c r="KWH1355" i="8"/>
  <c r="KWH1359" i="8" s="1"/>
  <c r="KWH1365" i="8" s="1"/>
  <c r="KWX1355" i="8"/>
  <c r="KWX1359" i="8" s="1"/>
  <c r="KWX1365" i="8" s="1"/>
  <c r="KXN1355" i="8"/>
  <c r="KXN1359" i="8" s="1"/>
  <c r="KXN1365" i="8" s="1"/>
  <c r="KYD1355" i="8"/>
  <c r="KYD1359" i="8" s="1"/>
  <c r="KYD1365" i="8" s="1"/>
  <c r="KYT1355" i="8"/>
  <c r="KYT1359" i="8" s="1"/>
  <c r="KYT1365" i="8" s="1"/>
  <c r="KZJ1355" i="8"/>
  <c r="KZJ1359" i="8" s="1"/>
  <c r="KZJ1365" i="8" s="1"/>
  <c r="KZZ1355" i="8"/>
  <c r="KZZ1359" i="8" s="1"/>
  <c r="KZZ1365" i="8" s="1"/>
  <c r="LAP1355" i="8"/>
  <c r="LAP1359" i="8" s="1"/>
  <c r="LAP1365" i="8" s="1"/>
  <c r="LBF1355" i="8"/>
  <c r="LBF1359" i="8" s="1"/>
  <c r="LBF1365" i="8" s="1"/>
  <c r="LBV1355" i="8"/>
  <c r="LBV1359" i="8" s="1"/>
  <c r="LBV1365" i="8" s="1"/>
  <c r="LCL1355" i="8"/>
  <c r="LCL1359" i="8" s="1"/>
  <c r="LCL1365" i="8" s="1"/>
  <c r="LDB1355" i="8"/>
  <c r="LDB1359" i="8" s="1"/>
  <c r="LDB1365" i="8" s="1"/>
  <c r="LDR1355" i="8"/>
  <c r="LDR1359" i="8" s="1"/>
  <c r="LDR1365" i="8" s="1"/>
  <c r="LEH1355" i="8"/>
  <c r="LEH1359" i="8" s="1"/>
  <c r="LEH1365" i="8" s="1"/>
  <c r="LEX1355" i="8"/>
  <c r="LEX1359" i="8" s="1"/>
  <c r="LEX1365" i="8" s="1"/>
  <c r="LFN1355" i="8"/>
  <c r="LFN1359" i="8" s="1"/>
  <c r="LFN1365" i="8" s="1"/>
  <c r="LGD1355" i="8"/>
  <c r="LGD1359" i="8" s="1"/>
  <c r="LGD1365" i="8" s="1"/>
  <c r="LGT1355" i="8"/>
  <c r="LGT1359" i="8" s="1"/>
  <c r="LGT1365" i="8" s="1"/>
  <c r="LHJ1355" i="8"/>
  <c r="LHJ1359" i="8" s="1"/>
  <c r="LHJ1365" i="8" s="1"/>
  <c r="LHZ1355" i="8"/>
  <c r="LHZ1359" i="8" s="1"/>
  <c r="LHZ1365" i="8" s="1"/>
  <c r="LIP1355" i="8"/>
  <c r="LIP1359" i="8" s="1"/>
  <c r="LIP1365" i="8" s="1"/>
  <c r="LJF1355" i="8"/>
  <c r="LJF1359" i="8" s="1"/>
  <c r="LJF1365" i="8" s="1"/>
  <c r="LJV1355" i="8"/>
  <c r="LJV1359" i="8" s="1"/>
  <c r="LJV1365" i="8" s="1"/>
  <c r="LKL1355" i="8"/>
  <c r="LKL1359" i="8" s="1"/>
  <c r="LKL1365" i="8" s="1"/>
  <c r="LLB1355" i="8"/>
  <c r="LLB1359" i="8" s="1"/>
  <c r="LLB1365" i="8" s="1"/>
  <c r="LLR1355" i="8"/>
  <c r="LLR1359" i="8" s="1"/>
  <c r="LLR1365" i="8" s="1"/>
  <c r="LMH1355" i="8"/>
  <c r="LMH1359" i="8" s="1"/>
  <c r="LMH1365" i="8" s="1"/>
  <c r="LMX1355" i="8"/>
  <c r="LMX1359" i="8" s="1"/>
  <c r="LMX1365" i="8" s="1"/>
  <c r="LNN1355" i="8"/>
  <c r="LNN1359" i="8" s="1"/>
  <c r="LNN1365" i="8" s="1"/>
  <c r="LOD1355" i="8"/>
  <c r="LOD1359" i="8" s="1"/>
  <c r="LOD1365" i="8" s="1"/>
  <c r="LOT1355" i="8"/>
  <c r="LOT1359" i="8" s="1"/>
  <c r="LOT1365" i="8" s="1"/>
  <c r="LPJ1355" i="8"/>
  <c r="LPJ1359" i="8" s="1"/>
  <c r="LPJ1365" i="8" s="1"/>
  <c r="LPZ1355" i="8"/>
  <c r="LPZ1359" i="8" s="1"/>
  <c r="LPZ1365" i="8" s="1"/>
  <c r="LQP1355" i="8"/>
  <c r="LQP1359" i="8" s="1"/>
  <c r="LQP1365" i="8" s="1"/>
  <c r="LRF1355" i="8"/>
  <c r="LRF1359" i="8" s="1"/>
  <c r="LRF1365" i="8" s="1"/>
  <c r="LRV1355" i="8"/>
  <c r="LRV1359" i="8" s="1"/>
  <c r="LRV1365" i="8" s="1"/>
  <c r="LSL1355" i="8"/>
  <c r="LSL1359" i="8" s="1"/>
  <c r="LSL1365" i="8" s="1"/>
  <c r="LTB1355" i="8"/>
  <c r="LTB1359" i="8" s="1"/>
  <c r="LTB1365" i="8" s="1"/>
  <c r="LTR1355" i="8"/>
  <c r="LTR1359" i="8" s="1"/>
  <c r="LTR1365" i="8" s="1"/>
  <c r="LUH1355" i="8"/>
  <c r="LUH1359" i="8" s="1"/>
  <c r="LUH1365" i="8" s="1"/>
  <c r="LUX1355" i="8"/>
  <c r="LUX1359" i="8" s="1"/>
  <c r="LUX1365" i="8" s="1"/>
  <c r="LVN1355" i="8"/>
  <c r="LVN1359" i="8" s="1"/>
  <c r="LVN1365" i="8" s="1"/>
  <c r="LWD1355" i="8"/>
  <c r="LWD1359" i="8" s="1"/>
  <c r="LWD1365" i="8" s="1"/>
  <c r="LWT1355" i="8"/>
  <c r="LWT1359" i="8" s="1"/>
  <c r="LWT1365" i="8" s="1"/>
  <c r="LXJ1355" i="8"/>
  <c r="LXJ1359" i="8" s="1"/>
  <c r="LXJ1365" i="8" s="1"/>
  <c r="LXZ1355" i="8"/>
  <c r="LXZ1359" i="8" s="1"/>
  <c r="LXZ1365" i="8" s="1"/>
  <c r="LYP1355" i="8"/>
  <c r="LYP1359" i="8" s="1"/>
  <c r="LYP1365" i="8" s="1"/>
  <c r="LZF1355" i="8"/>
  <c r="LZF1359" i="8" s="1"/>
  <c r="LZF1365" i="8" s="1"/>
  <c r="LZV1355" i="8"/>
  <c r="LZV1359" i="8" s="1"/>
  <c r="LZV1365" i="8" s="1"/>
  <c r="MAL1355" i="8"/>
  <c r="MAL1359" i="8" s="1"/>
  <c r="MAL1365" i="8" s="1"/>
  <c r="MBB1355" i="8"/>
  <c r="MBB1359" i="8" s="1"/>
  <c r="MBB1365" i="8" s="1"/>
  <c r="MBR1355" i="8"/>
  <c r="MBR1359" i="8" s="1"/>
  <c r="MBR1365" i="8" s="1"/>
  <c r="MCH1355" i="8"/>
  <c r="MCH1359" i="8" s="1"/>
  <c r="MCH1365" i="8" s="1"/>
  <c r="MCX1355" i="8"/>
  <c r="MCX1359" i="8" s="1"/>
  <c r="MCX1365" i="8" s="1"/>
  <c r="MDN1355" i="8"/>
  <c r="MDN1359" i="8" s="1"/>
  <c r="MDN1365" i="8" s="1"/>
  <c r="MED1355" i="8"/>
  <c r="MED1359" i="8" s="1"/>
  <c r="MED1365" i="8" s="1"/>
  <c r="MET1355" i="8"/>
  <c r="MET1359" i="8" s="1"/>
  <c r="MET1365" i="8" s="1"/>
  <c r="MFJ1355" i="8"/>
  <c r="MFJ1359" i="8" s="1"/>
  <c r="MFJ1365" i="8" s="1"/>
  <c r="MFZ1355" i="8"/>
  <c r="MFZ1359" i="8" s="1"/>
  <c r="MFZ1365" i="8" s="1"/>
  <c r="MGP1355" i="8"/>
  <c r="MGP1359" i="8" s="1"/>
  <c r="MGP1365" i="8" s="1"/>
  <c r="MHF1355" i="8"/>
  <c r="MHF1359" i="8" s="1"/>
  <c r="MHF1365" i="8" s="1"/>
  <c r="MHV1355" i="8"/>
  <c r="MHV1359" i="8" s="1"/>
  <c r="MHV1365" i="8" s="1"/>
  <c r="MIL1355" i="8"/>
  <c r="MIL1359" i="8" s="1"/>
  <c r="MIL1365" i="8" s="1"/>
  <c r="MJB1355" i="8"/>
  <c r="MJB1359" i="8" s="1"/>
  <c r="MJB1365" i="8" s="1"/>
  <c r="MJR1355" i="8"/>
  <c r="MJR1359" i="8" s="1"/>
  <c r="MJR1365" i="8" s="1"/>
  <c r="MKH1355" i="8"/>
  <c r="MKH1359" i="8" s="1"/>
  <c r="MKH1365" i="8" s="1"/>
  <c r="MKX1355" i="8"/>
  <c r="MKX1359" i="8" s="1"/>
  <c r="MKX1365" i="8" s="1"/>
  <c r="MLN1355" i="8"/>
  <c r="MLN1359" i="8" s="1"/>
  <c r="MLN1365" i="8" s="1"/>
  <c r="MMD1355" i="8"/>
  <c r="MMD1359" i="8" s="1"/>
  <c r="MMD1365" i="8" s="1"/>
  <c r="MMT1355" i="8"/>
  <c r="MMT1359" i="8" s="1"/>
  <c r="MMT1365" i="8" s="1"/>
  <c r="MNJ1355" i="8"/>
  <c r="MNJ1359" i="8" s="1"/>
  <c r="MNJ1365" i="8" s="1"/>
  <c r="MNZ1355" i="8"/>
  <c r="MNZ1359" i="8" s="1"/>
  <c r="MNZ1365" i="8" s="1"/>
  <c r="MOP1355" i="8"/>
  <c r="MOP1359" i="8" s="1"/>
  <c r="MOP1365" i="8" s="1"/>
  <c r="MPF1355" i="8"/>
  <c r="MPF1359" i="8" s="1"/>
  <c r="MPF1365" i="8" s="1"/>
  <c r="MPV1355" i="8"/>
  <c r="MPV1359" i="8" s="1"/>
  <c r="MPV1365" i="8" s="1"/>
  <c r="MQL1355" i="8"/>
  <c r="MQL1359" i="8" s="1"/>
  <c r="MQL1365" i="8" s="1"/>
  <c r="MRB1355" i="8"/>
  <c r="MRB1359" i="8" s="1"/>
  <c r="MRB1365" i="8" s="1"/>
  <c r="MRR1355" i="8"/>
  <c r="MRR1359" i="8" s="1"/>
  <c r="MRR1365" i="8" s="1"/>
  <c r="MSH1355" i="8"/>
  <c r="MSH1359" i="8" s="1"/>
  <c r="MSH1365" i="8" s="1"/>
  <c r="MSX1355" i="8"/>
  <c r="MSX1359" i="8" s="1"/>
  <c r="MSX1365" i="8" s="1"/>
  <c r="MTN1355" i="8"/>
  <c r="MTN1359" i="8" s="1"/>
  <c r="MTN1365" i="8" s="1"/>
  <c r="MUD1355" i="8"/>
  <c r="MUD1359" i="8" s="1"/>
  <c r="MUD1365" i="8" s="1"/>
  <c r="MUT1355" i="8"/>
  <c r="MUT1359" i="8" s="1"/>
  <c r="MUT1365" i="8" s="1"/>
  <c r="MVJ1355" i="8"/>
  <c r="MVJ1359" i="8" s="1"/>
  <c r="MVJ1365" i="8" s="1"/>
  <c r="MVZ1355" i="8"/>
  <c r="MVZ1359" i="8" s="1"/>
  <c r="MVZ1365" i="8" s="1"/>
  <c r="MWP1355" i="8"/>
  <c r="MWP1359" i="8" s="1"/>
  <c r="MWP1365" i="8" s="1"/>
  <c r="MXF1355" i="8"/>
  <c r="MXF1359" i="8" s="1"/>
  <c r="MXF1365" i="8" s="1"/>
  <c r="MXV1355" i="8"/>
  <c r="MXV1359" i="8" s="1"/>
  <c r="MXV1365" i="8" s="1"/>
  <c r="MYL1355" i="8"/>
  <c r="MYL1359" i="8" s="1"/>
  <c r="MYL1365" i="8" s="1"/>
  <c r="MZB1355" i="8"/>
  <c r="MZB1359" i="8" s="1"/>
  <c r="MZB1365" i="8" s="1"/>
  <c r="MZR1355" i="8"/>
  <c r="MZR1359" i="8" s="1"/>
  <c r="MZR1365" i="8" s="1"/>
  <c r="NAH1355" i="8"/>
  <c r="NAH1359" i="8" s="1"/>
  <c r="NAH1365" i="8" s="1"/>
  <c r="NAX1355" i="8"/>
  <c r="NAX1359" i="8" s="1"/>
  <c r="NAX1365" i="8" s="1"/>
  <c r="NBN1355" i="8"/>
  <c r="NBN1359" i="8" s="1"/>
  <c r="NBN1365" i="8" s="1"/>
  <c r="NCD1355" i="8"/>
  <c r="NCD1359" i="8" s="1"/>
  <c r="NCD1365" i="8" s="1"/>
  <c r="NCT1355" i="8"/>
  <c r="NCT1359" i="8" s="1"/>
  <c r="NCT1365" i="8" s="1"/>
  <c r="NDJ1355" i="8"/>
  <c r="NDJ1359" i="8" s="1"/>
  <c r="NDJ1365" i="8" s="1"/>
  <c r="NDZ1355" i="8"/>
  <c r="NDZ1359" i="8" s="1"/>
  <c r="NDZ1365" i="8" s="1"/>
  <c r="NEP1355" i="8"/>
  <c r="NEP1359" i="8" s="1"/>
  <c r="NEP1365" i="8" s="1"/>
  <c r="NFF1355" i="8"/>
  <c r="NFF1359" i="8" s="1"/>
  <c r="NFF1365" i="8" s="1"/>
  <c r="NFV1355" i="8"/>
  <c r="NFV1359" i="8" s="1"/>
  <c r="NFV1365" i="8" s="1"/>
  <c r="NGL1355" i="8"/>
  <c r="NGL1359" i="8" s="1"/>
  <c r="NGL1365" i="8" s="1"/>
  <c r="NHB1355" i="8"/>
  <c r="NHB1359" i="8" s="1"/>
  <c r="NHB1365" i="8" s="1"/>
  <c r="NHR1355" i="8"/>
  <c r="NHR1359" i="8" s="1"/>
  <c r="NHR1365" i="8" s="1"/>
  <c r="NIH1355" i="8"/>
  <c r="NIH1359" i="8" s="1"/>
  <c r="NIH1365" i="8" s="1"/>
  <c r="NIX1355" i="8"/>
  <c r="NIX1359" i="8" s="1"/>
  <c r="NIX1365" i="8" s="1"/>
  <c r="NJN1355" i="8"/>
  <c r="NJN1359" i="8" s="1"/>
  <c r="NJN1365" i="8" s="1"/>
  <c r="NKD1355" i="8"/>
  <c r="NKD1359" i="8" s="1"/>
  <c r="NKD1365" i="8" s="1"/>
  <c r="NKT1355" i="8"/>
  <c r="NKT1359" i="8" s="1"/>
  <c r="NKT1365" i="8" s="1"/>
  <c r="NLJ1355" i="8"/>
  <c r="NLJ1359" i="8" s="1"/>
  <c r="NLJ1365" i="8" s="1"/>
  <c r="NLZ1355" i="8"/>
  <c r="NLZ1359" i="8" s="1"/>
  <c r="NLZ1365" i="8" s="1"/>
  <c r="NMP1355" i="8"/>
  <c r="NMP1359" i="8" s="1"/>
  <c r="NMP1365" i="8" s="1"/>
  <c r="NNF1355" i="8"/>
  <c r="NNF1359" i="8" s="1"/>
  <c r="NNF1365" i="8" s="1"/>
  <c r="NNV1355" i="8"/>
  <c r="NNV1359" i="8" s="1"/>
  <c r="NNV1365" i="8" s="1"/>
  <c r="NOL1355" i="8"/>
  <c r="NOL1359" i="8" s="1"/>
  <c r="NOL1365" i="8" s="1"/>
  <c r="NPB1355" i="8"/>
  <c r="NPB1359" i="8" s="1"/>
  <c r="NPB1365" i="8" s="1"/>
  <c r="NPR1355" i="8"/>
  <c r="NPR1359" i="8" s="1"/>
  <c r="NPR1365" i="8" s="1"/>
  <c r="NQH1355" i="8"/>
  <c r="NQH1359" i="8" s="1"/>
  <c r="NQH1365" i="8" s="1"/>
  <c r="NQX1355" i="8"/>
  <c r="NQX1359" i="8" s="1"/>
  <c r="NQX1365" i="8" s="1"/>
  <c r="NRN1355" i="8"/>
  <c r="NRN1359" i="8" s="1"/>
  <c r="NRN1365" i="8" s="1"/>
  <c r="NSD1355" i="8"/>
  <c r="NSD1359" i="8" s="1"/>
  <c r="NSD1365" i="8" s="1"/>
  <c r="NST1355" i="8"/>
  <c r="NST1359" i="8" s="1"/>
  <c r="NST1365" i="8" s="1"/>
  <c r="NTJ1355" i="8"/>
  <c r="NTJ1359" i="8" s="1"/>
  <c r="NTJ1365" i="8" s="1"/>
  <c r="NTZ1355" i="8"/>
  <c r="NTZ1359" i="8" s="1"/>
  <c r="NTZ1365" i="8" s="1"/>
  <c r="NUP1355" i="8"/>
  <c r="NUP1359" i="8" s="1"/>
  <c r="NUP1365" i="8" s="1"/>
  <c r="NVF1355" i="8"/>
  <c r="NVF1359" i="8" s="1"/>
  <c r="NVF1365" i="8" s="1"/>
  <c r="NVV1355" i="8"/>
  <c r="NVV1359" i="8" s="1"/>
  <c r="NVV1365" i="8" s="1"/>
  <c r="NWL1355" i="8"/>
  <c r="NWL1359" i="8" s="1"/>
  <c r="NWL1365" i="8" s="1"/>
  <c r="NXB1355" i="8"/>
  <c r="NXB1359" i="8" s="1"/>
  <c r="NXB1365" i="8" s="1"/>
  <c r="NXR1355" i="8"/>
  <c r="NXR1359" i="8" s="1"/>
  <c r="NXR1365" i="8" s="1"/>
  <c r="NYH1355" i="8"/>
  <c r="NYH1359" i="8" s="1"/>
  <c r="NYH1365" i="8" s="1"/>
  <c r="NYX1355" i="8"/>
  <c r="NYX1359" i="8" s="1"/>
  <c r="NYX1365" i="8" s="1"/>
  <c r="NZN1355" i="8"/>
  <c r="NZN1359" i="8" s="1"/>
  <c r="NZN1365" i="8" s="1"/>
  <c r="OAD1355" i="8"/>
  <c r="OAD1359" i="8" s="1"/>
  <c r="OAD1365" i="8" s="1"/>
  <c r="OAT1355" i="8"/>
  <c r="OAT1359" i="8" s="1"/>
  <c r="OAT1365" i="8" s="1"/>
  <c r="OBJ1355" i="8"/>
  <c r="OBJ1359" i="8" s="1"/>
  <c r="OBJ1365" i="8" s="1"/>
  <c r="OBZ1355" i="8"/>
  <c r="OBZ1359" i="8" s="1"/>
  <c r="OBZ1365" i="8" s="1"/>
  <c r="OCP1355" i="8"/>
  <c r="OCP1359" i="8" s="1"/>
  <c r="OCP1365" i="8" s="1"/>
  <c r="ODF1355" i="8"/>
  <c r="ODF1359" i="8" s="1"/>
  <c r="ODF1365" i="8" s="1"/>
  <c r="ODV1355" i="8"/>
  <c r="ODV1359" i="8" s="1"/>
  <c r="ODV1365" i="8" s="1"/>
  <c r="OEL1355" i="8"/>
  <c r="OEL1359" i="8" s="1"/>
  <c r="OEL1365" i="8" s="1"/>
  <c r="OFB1355" i="8"/>
  <c r="OFB1359" i="8" s="1"/>
  <c r="OFB1365" i="8" s="1"/>
  <c r="OFR1355" i="8"/>
  <c r="OFR1359" i="8" s="1"/>
  <c r="OFR1365" i="8" s="1"/>
  <c r="OGH1355" i="8"/>
  <c r="OGH1359" i="8" s="1"/>
  <c r="OGH1365" i="8" s="1"/>
  <c r="OGX1355" i="8"/>
  <c r="OGX1359" i="8" s="1"/>
  <c r="OGX1365" i="8" s="1"/>
  <c r="OHN1355" i="8"/>
  <c r="OHN1359" i="8" s="1"/>
  <c r="OHN1365" i="8" s="1"/>
  <c r="OID1355" i="8"/>
  <c r="OID1359" i="8" s="1"/>
  <c r="OID1365" i="8" s="1"/>
  <c r="OIT1355" i="8"/>
  <c r="OIT1359" i="8" s="1"/>
  <c r="OIT1365" i="8" s="1"/>
  <c r="OJJ1355" i="8"/>
  <c r="OJJ1359" i="8" s="1"/>
  <c r="OJJ1365" i="8" s="1"/>
  <c r="OJZ1355" i="8"/>
  <c r="OJZ1359" i="8" s="1"/>
  <c r="OJZ1365" i="8" s="1"/>
  <c r="OKP1355" i="8"/>
  <c r="OKP1359" i="8" s="1"/>
  <c r="OKP1365" i="8" s="1"/>
  <c r="OLF1355" i="8"/>
  <c r="OLF1359" i="8" s="1"/>
  <c r="OLF1365" i="8" s="1"/>
  <c r="OLV1355" i="8"/>
  <c r="OLV1359" i="8" s="1"/>
  <c r="OLV1365" i="8" s="1"/>
  <c r="OML1355" i="8"/>
  <c r="OML1359" i="8" s="1"/>
  <c r="OML1365" i="8" s="1"/>
  <c r="ONB1355" i="8"/>
  <c r="ONB1359" i="8" s="1"/>
  <c r="ONB1365" i="8" s="1"/>
  <c r="ONR1355" i="8"/>
  <c r="ONR1359" i="8" s="1"/>
  <c r="ONR1365" i="8" s="1"/>
  <c r="OOH1355" i="8"/>
  <c r="OOH1359" i="8" s="1"/>
  <c r="OOH1365" i="8" s="1"/>
  <c r="OOX1355" i="8"/>
  <c r="OOX1359" i="8" s="1"/>
  <c r="OOX1365" i="8" s="1"/>
  <c r="OPN1355" i="8"/>
  <c r="OPN1359" i="8" s="1"/>
  <c r="OPN1365" i="8" s="1"/>
  <c r="OQD1355" i="8"/>
  <c r="OQD1359" i="8" s="1"/>
  <c r="OQD1365" i="8" s="1"/>
  <c r="OQT1355" i="8"/>
  <c r="OQT1359" i="8" s="1"/>
  <c r="OQT1365" i="8" s="1"/>
  <c r="ORJ1355" i="8"/>
  <c r="ORJ1359" i="8" s="1"/>
  <c r="ORJ1365" i="8" s="1"/>
  <c r="ORZ1355" i="8"/>
  <c r="ORZ1359" i="8" s="1"/>
  <c r="ORZ1365" i="8" s="1"/>
  <c r="OSP1355" i="8"/>
  <c r="OSP1359" i="8" s="1"/>
  <c r="OSP1365" i="8" s="1"/>
  <c r="OTF1355" i="8"/>
  <c r="OTF1359" i="8" s="1"/>
  <c r="OTF1365" i="8" s="1"/>
  <c r="OTV1355" i="8"/>
  <c r="OTV1359" i="8" s="1"/>
  <c r="OTV1365" i="8" s="1"/>
  <c r="OUL1355" i="8"/>
  <c r="OUL1359" i="8" s="1"/>
  <c r="OUL1365" i="8" s="1"/>
  <c r="OVB1355" i="8"/>
  <c r="OVB1359" i="8" s="1"/>
  <c r="OVB1365" i="8" s="1"/>
  <c r="OVR1355" i="8"/>
  <c r="OVR1359" i="8" s="1"/>
  <c r="OVR1365" i="8" s="1"/>
  <c r="OWH1355" i="8"/>
  <c r="OWH1359" i="8" s="1"/>
  <c r="OWH1365" i="8" s="1"/>
  <c r="OWX1355" i="8"/>
  <c r="OWX1359" i="8" s="1"/>
  <c r="OWX1365" i="8" s="1"/>
  <c r="OXN1355" i="8"/>
  <c r="OXN1359" i="8" s="1"/>
  <c r="OXN1365" i="8" s="1"/>
  <c r="OYD1355" i="8"/>
  <c r="OYD1359" i="8" s="1"/>
  <c r="OYD1365" i="8" s="1"/>
  <c r="OYT1355" i="8"/>
  <c r="OYT1359" i="8" s="1"/>
  <c r="OYT1365" i="8" s="1"/>
  <c r="OZJ1355" i="8"/>
  <c r="OZJ1359" i="8" s="1"/>
  <c r="OZJ1365" i="8" s="1"/>
  <c r="OZZ1355" i="8"/>
  <c r="OZZ1359" i="8" s="1"/>
  <c r="OZZ1365" i="8" s="1"/>
  <c r="PAP1355" i="8"/>
  <c r="PAP1359" i="8" s="1"/>
  <c r="PAP1365" i="8" s="1"/>
  <c r="PBF1355" i="8"/>
  <c r="PBF1359" i="8" s="1"/>
  <c r="PBF1365" i="8" s="1"/>
  <c r="PBV1355" i="8"/>
  <c r="PBV1359" i="8" s="1"/>
  <c r="PBV1365" i="8" s="1"/>
  <c r="PCL1355" i="8"/>
  <c r="PCL1359" i="8" s="1"/>
  <c r="PCL1365" i="8" s="1"/>
  <c r="PDB1355" i="8"/>
  <c r="PDB1359" i="8" s="1"/>
  <c r="PDB1365" i="8" s="1"/>
  <c r="PDR1355" i="8"/>
  <c r="PDR1359" i="8" s="1"/>
  <c r="PDR1365" i="8" s="1"/>
  <c r="PEH1355" i="8"/>
  <c r="PEH1359" i="8" s="1"/>
  <c r="PEH1365" i="8" s="1"/>
  <c r="PEX1355" i="8"/>
  <c r="PEX1359" i="8" s="1"/>
  <c r="PEX1365" i="8" s="1"/>
  <c r="PFN1355" i="8"/>
  <c r="PFN1359" i="8" s="1"/>
  <c r="PFN1365" i="8" s="1"/>
  <c r="PGD1355" i="8"/>
  <c r="PGD1359" i="8" s="1"/>
  <c r="PGD1365" i="8" s="1"/>
  <c r="PGT1355" i="8"/>
  <c r="PGT1359" i="8" s="1"/>
  <c r="PGT1365" i="8" s="1"/>
  <c r="PHJ1355" i="8"/>
  <c r="PHJ1359" i="8" s="1"/>
  <c r="PHJ1365" i="8" s="1"/>
  <c r="PHZ1355" i="8"/>
  <c r="PHZ1359" i="8" s="1"/>
  <c r="PHZ1365" i="8" s="1"/>
  <c r="PIP1355" i="8"/>
  <c r="PIP1359" i="8" s="1"/>
  <c r="PIP1365" i="8" s="1"/>
  <c r="PJF1355" i="8"/>
  <c r="PJF1359" i="8" s="1"/>
  <c r="PJF1365" i="8" s="1"/>
  <c r="PJV1355" i="8"/>
  <c r="PJV1359" i="8" s="1"/>
  <c r="PJV1365" i="8" s="1"/>
  <c r="PKL1355" i="8"/>
  <c r="PKL1359" i="8" s="1"/>
  <c r="PKL1365" i="8" s="1"/>
  <c r="PLB1355" i="8"/>
  <c r="PLB1359" i="8" s="1"/>
  <c r="PLB1365" i="8" s="1"/>
  <c r="PLR1355" i="8"/>
  <c r="PLR1359" i="8" s="1"/>
  <c r="PLR1365" i="8" s="1"/>
  <c r="PMH1355" i="8"/>
  <c r="PMH1359" i="8" s="1"/>
  <c r="PMH1365" i="8" s="1"/>
  <c r="PMX1355" i="8"/>
  <c r="PMX1359" i="8" s="1"/>
  <c r="PMX1365" i="8" s="1"/>
  <c r="PNN1355" i="8"/>
  <c r="PNN1359" i="8" s="1"/>
  <c r="PNN1365" i="8" s="1"/>
  <c r="POD1355" i="8"/>
  <c r="POD1359" i="8" s="1"/>
  <c r="POD1365" i="8" s="1"/>
  <c r="POT1355" i="8"/>
  <c r="POT1359" i="8" s="1"/>
  <c r="POT1365" i="8" s="1"/>
  <c r="PPJ1355" i="8"/>
  <c r="PPJ1359" i="8" s="1"/>
  <c r="PPJ1365" i="8" s="1"/>
  <c r="PPZ1355" i="8"/>
  <c r="PPZ1359" i="8" s="1"/>
  <c r="PPZ1365" i="8" s="1"/>
  <c r="PQP1355" i="8"/>
  <c r="PQP1359" i="8" s="1"/>
  <c r="PQP1365" i="8" s="1"/>
  <c r="PRF1355" i="8"/>
  <c r="PRF1359" i="8" s="1"/>
  <c r="PRF1365" i="8" s="1"/>
  <c r="PRV1355" i="8"/>
  <c r="PRV1359" i="8" s="1"/>
  <c r="PRV1365" i="8" s="1"/>
  <c r="PSL1355" i="8"/>
  <c r="PSL1359" i="8" s="1"/>
  <c r="PSL1365" i="8" s="1"/>
  <c r="PTB1355" i="8"/>
  <c r="PTB1359" i="8" s="1"/>
  <c r="PTB1365" i="8" s="1"/>
  <c r="PTR1355" i="8"/>
  <c r="PTR1359" i="8" s="1"/>
  <c r="PTR1365" i="8" s="1"/>
  <c r="PUH1355" i="8"/>
  <c r="PUH1359" i="8" s="1"/>
  <c r="PUH1365" i="8" s="1"/>
  <c r="PUX1355" i="8"/>
  <c r="PUX1359" i="8" s="1"/>
  <c r="PUX1365" i="8" s="1"/>
  <c r="PVN1355" i="8"/>
  <c r="PVN1359" i="8" s="1"/>
  <c r="PVN1365" i="8" s="1"/>
  <c r="PWD1355" i="8"/>
  <c r="PWD1359" i="8" s="1"/>
  <c r="PWD1365" i="8" s="1"/>
  <c r="PWT1355" i="8"/>
  <c r="PWT1359" i="8" s="1"/>
  <c r="PWT1365" i="8" s="1"/>
  <c r="PXJ1355" i="8"/>
  <c r="PXJ1359" i="8" s="1"/>
  <c r="PXJ1365" i="8" s="1"/>
  <c r="PXZ1355" i="8"/>
  <c r="PXZ1359" i="8" s="1"/>
  <c r="PXZ1365" i="8" s="1"/>
  <c r="PYP1355" i="8"/>
  <c r="PYP1359" i="8" s="1"/>
  <c r="PYP1365" i="8" s="1"/>
  <c r="PZF1355" i="8"/>
  <c r="PZF1359" i="8" s="1"/>
  <c r="PZF1365" i="8" s="1"/>
  <c r="PZV1355" i="8"/>
  <c r="PZV1359" i="8" s="1"/>
  <c r="PZV1365" i="8" s="1"/>
  <c r="QAL1355" i="8"/>
  <c r="QAL1359" i="8" s="1"/>
  <c r="QAL1365" i="8" s="1"/>
  <c r="QBB1355" i="8"/>
  <c r="QBB1359" i="8" s="1"/>
  <c r="QBB1365" i="8" s="1"/>
  <c r="QBR1355" i="8"/>
  <c r="QBR1359" i="8" s="1"/>
  <c r="QBR1365" i="8" s="1"/>
  <c r="QCH1355" i="8"/>
  <c r="QCH1359" i="8" s="1"/>
  <c r="QCH1365" i="8" s="1"/>
  <c r="QCX1355" i="8"/>
  <c r="QCX1359" i="8" s="1"/>
  <c r="QCX1365" i="8" s="1"/>
  <c r="QDN1355" i="8"/>
  <c r="QDN1359" i="8" s="1"/>
  <c r="QDN1365" i="8" s="1"/>
  <c r="QED1355" i="8"/>
  <c r="QED1359" i="8" s="1"/>
  <c r="QED1365" i="8" s="1"/>
  <c r="QET1355" i="8"/>
  <c r="QET1359" i="8" s="1"/>
  <c r="QET1365" i="8" s="1"/>
  <c r="QFJ1355" i="8"/>
  <c r="QFJ1359" i="8" s="1"/>
  <c r="QFJ1365" i="8" s="1"/>
  <c r="QFZ1355" i="8"/>
  <c r="QFZ1359" i="8" s="1"/>
  <c r="QFZ1365" i="8" s="1"/>
  <c r="QGP1355" i="8"/>
  <c r="QGP1359" i="8" s="1"/>
  <c r="QGP1365" i="8" s="1"/>
  <c r="QHF1355" i="8"/>
  <c r="QHF1359" i="8" s="1"/>
  <c r="QHF1365" i="8" s="1"/>
  <c r="QHV1355" i="8"/>
  <c r="QHV1359" i="8" s="1"/>
  <c r="QHV1365" i="8" s="1"/>
  <c r="QIL1355" i="8"/>
  <c r="QIL1359" i="8" s="1"/>
  <c r="QIL1365" i="8" s="1"/>
  <c r="QJB1355" i="8"/>
  <c r="QJB1359" i="8" s="1"/>
  <c r="QJB1365" i="8" s="1"/>
  <c r="QJR1355" i="8"/>
  <c r="QJR1359" i="8" s="1"/>
  <c r="QJR1365" i="8" s="1"/>
  <c r="QKH1355" i="8"/>
  <c r="QKH1359" i="8" s="1"/>
  <c r="QKH1365" i="8" s="1"/>
  <c r="QKX1355" i="8"/>
  <c r="QKX1359" i="8" s="1"/>
  <c r="QKX1365" i="8" s="1"/>
  <c r="QLN1355" i="8"/>
  <c r="QLN1359" i="8" s="1"/>
  <c r="QLN1365" i="8" s="1"/>
  <c r="QMD1355" i="8"/>
  <c r="QMD1359" i="8" s="1"/>
  <c r="QMD1365" i="8" s="1"/>
  <c r="QMT1355" i="8"/>
  <c r="QMT1359" i="8" s="1"/>
  <c r="QMT1365" i="8" s="1"/>
  <c r="QNJ1355" i="8"/>
  <c r="QNJ1359" i="8" s="1"/>
  <c r="QNJ1365" i="8" s="1"/>
  <c r="QNZ1355" i="8"/>
  <c r="QNZ1359" i="8" s="1"/>
  <c r="QNZ1365" i="8" s="1"/>
  <c r="QOP1355" i="8"/>
  <c r="QOP1359" i="8" s="1"/>
  <c r="QOP1365" i="8" s="1"/>
  <c r="QPF1355" i="8"/>
  <c r="QPF1359" i="8" s="1"/>
  <c r="QPF1365" i="8" s="1"/>
  <c r="QPV1355" i="8"/>
  <c r="QPV1359" i="8" s="1"/>
  <c r="QPV1365" i="8" s="1"/>
  <c r="QQL1355" i="8"/>
  <c r="QQL1359" i="8" s="1"/>
  <c r="QQL1365" i="8" s="1"/>
  <c r="QRB1355" i="8"/>
  <c r="QRB1359" i="8" s="1"/>
  <c r="QRB1365" i="8" s="1"/>
  <c r="QRR1355" i="8"/>
  <c r="QRR1359" i="8" s="1"/>
  <c r="QRR1365" i="8" s="1"/>
  <c r="QSH1355" i="8"/>
  <c r="QSH1359" i="8" s="1"/>
  <c r="QSH1365" i="8" s="1"/>
  <c r="QSX1355" i="8"/>
  <c r="QSX1359" i="8" s="1"/>
  <c r="QSX1365" i="8" s="1"/>
  <c r="QTN1355" i="8"/>
  <c r="QTN1359" i="8" s="1"/>
  <c r="QTN1365" i="8" s="1"/>
  <c r="QUD1355" i="8"/>
  <c r="QUD1359" i="8" s="1"/>
  <c r="QUD1365" i="8" s="1"/>
  <c r="QUT1355" i="8"/>
  <c r="QUT1359" i="8" s="1"/>
  <c r="QUT1365" i="8" s="1"/>
  <c r="QVJ1355" i="8"/>
  <c r="QVJ1359" i="8" s="1"/>
  <c r="QVJ1365" i="8" s="1"/>
  <c r="QVZ1355" i="8"/>
  <c r="QVZ1359" i="8" s="1"/>
  <c r="QVZ1365" i="8" s="1"/>
  <c r="QWP1355" i="8"/>
  <c r="QWP1359" i="8" s="1"/>
  <c r="QWP1365" i="8" s="1"/>
  <c r="QXF1355" i="8"/>
  <c r="QXF1359" i="8" s="1"/>
  <c r="QXF1365" i="8" s="1"/>
  <c r="QXV1355" i="8"/>
  <c r="QXV1359" i="8" s="1"/>
  <c r="QXV1365" i="8" s="1"/>
  <c r="QYL1355" i="8"/>
  <c r="QYL1359" i="8" s="1"/>
  <c r="QYL1365" i="8" s="1"/>
  <c r="QZB1355" i="8"/>
  <c r="QZB1359" i="8" s="1"/>
  <c r="QZB1365" i="8" s="1"/>
  <c r="QZR1355" i="8"/>
  <c r="QZR1359" i="8" s="1"/>
  <c r="QZR1365" i="8" s="1"/>
  <c r="RAH1355" i="8"/>
  <c r="RAH1359" i="8" s="1"/>
  <c r="RAH1365" i="8" s="1"/>
  <c r="RAX1355" i="8"/>
  <c r="RAX1359" i="8" s="1"/>
  <c r="RAX1365" i="8" s="1"/>
  <c r="RBN1355" i="8"/>
  <c r="RBN1359" i="8" s="1"/>
  <c r="RBN1365" i="8" s="1"/>
  <c r="RCD1355" i="8"/>
  <c r="RCD1359" i="8" s="1"/>
  <c r="RCD1365" i="8" s="1"/>
  <c r="RCT1355" i="8"/>
  <c r="RCT1359" i="8" s="1"/>
  <c r="RCT1365" i="8" s="1"/>
  <c r="RDJ1355" i="8"/>
  <c r="RDJ1359" i="8" s="1"/>
  <c r="RDJ1365" i="8" s="1"/>
  <c r="RDZ1355" i="8"/>
  <c r="RDZ1359" i="8" s="1"/>
  <c r="RDZ1365" i="8" s="1"/>
  <c r="REP1355" i="8"/>
  <c r="REP1359" i="8" s="1"/>
  <c r="REP1365" i="8" s="1"/>
  <c r="RFF1355" i="8"/>
  <c r="RFF1359" i="8" s="1"/>
  <c r="RFF1365" i="8" s="1"/>
  <c r="RFV1355" i="8"/>
  <c r="RFV1359" i="8" s="1"/>
  <c r="RFV1365" i="8" s="1"/>
  <c r="RGL1355" i="8"/>
  <c r="RGL1359" i="8" s="1"/>
  <c r="RGL1365" i="8" s="1"/>
  <c r="RHB1355" i="8"/>
  <c r="RHB1359" i="8" s="1"/>
  <c r="RHB1365" i="8" s="1"/>
  <c r="RHR1355" i="8"/>
  <c r="RHR1359" i="8" s="1"/>
  <c r="RHR1365" i="8" s="1"/>
  <c r="RIH1355" i="8"/>
  <c r="RIH1359" i="8" s="1"/>
  <c r="RIH1365" i="8" s="1"/>
  <c r="RIX1355" i="8"/>
  <c r="RIX1359" i="8" s="1"/>
  <c r="RIX1365" i="8" s="1"/>
  <c r="RJN1355" i="8"/>
  <c r="RJN1359" i="8" s="1"/>
  <c r="RJN1365" i="8" s="1"/>
  <c r="RKD1355" i="8"/>
  <c r="RKD1359" i="8" s="1"/>
  <c r="RKD1365" i="8" s="1"/>
  <c r="RKT1355" i="8"/>
  <c r="RKT1359" i="8" s="1"/>
  <c r="RKT1365" i="8" s="1"/>
  <c r="RLJ1355" i="8"/>
  <c r="RLJ1359" i="8" s="1"/>
  <c r="RLJ1365" i="8" s="1"/>
  <c r="RLZ1355" i="8"/>
  <c r="RLZ1359" i="8" s="1"/>
  <c r="RLZ1365" i="8" s="1"/>
  <c r="RMP1355" i="8"/>
  <c r="RMP1359" i="8" s="1"/>
  <c r="RMP1365" i="8" s="1"/>
  <c r="RNF1355" i="8"/>
  <c r="RNF1359" i="8" s="1"/>
  <c r="RNF1365" i="8" s="1"/>
  <c r="RNV1355" i="8"/>
  <c r="RNV1359" i="8" s="1"/>
  <c r="RNV1365" i="8" s="1"/>
  <c r="ROL1355" i="8"/>
  <c r="ROL1359" i="8" s="1"/>
  <c r="ROL1365" i="8" s="1"/>
  <c r="RPB1355" i="8"/>
  <c r="RPB1359" i="8" s="1"/>
  <c r="RPB1365" i="8" s="1"/>
  <c r="RPR1355" i="8"/>
  <c r="RPR1359" i="8" s="1"/>
  <c r="RPR1365" i="8" s="1"/>
  <c r="RQH1355" i="8"/>
  <c r="RQH1359" i="8" s="1"/>
  <c r="RQH1365" i="8" s="1"/>
  <c r="RQX1355" i="8"/>
  <c r="RQX1359" i="8" s="1"/>
  <c r="RQX1365" i="8" s="1"/>
  <c r="RRN1355" i="8"/>
  <c r="RRN1359" i="8" s="1"/>
  <c r="RRN1365" i="8" s="1"/>
  <c r="RSD1355" i="8"/>
  <c r="RSD1359" i="8" s="1"/>
  <c r="RSD1365" i="8" s="1"/>
  <c r="RST1355" i="8"/>
  <c r="RST1359" i="8" s="1"/>
  <c r="RST1365" i="8" s="1"/>
  <c r="RTJ1355" i="8"/>
  <c r="RTJ1359" i="8" s="1"/>
  <c r="RTJ1365" i="8" s="1"/>
  <c r="RTZ1355" i="8"/>
  <c r="RTZ1359" i="8" s="1"/>
  <c r="RTZ1365" i="8" s="1"/>
  <c r="RUP1355" i="8"/>
  <c r="RUP1359" i="8" s="1"/>
  <c r="RUP1365" i="8" s="1"/>
  <c r="RVF1355" i="8"/>
  <c r="RVF1359" i="8" s="1"/>
  <c r="RVF1365" i="8" s="1"/>
  <c r="RVV1355" i="8"/>
  <c r="RVV1359" i="8" s="1"/>
  <c r="RVV1365" i="8" s="1"/>
  <c r="RWL1355" i="8"/>
  <c r="RWL1359" i="8" s="1"/>
  <c r="RWL1365" i="8" s="1"/>
  <c r="RXB1355" i="8"/>
  <c r="RXB1359" i="8" s="1"/>
  <c r="RXB1365" i="8" s="1"/>
  <c r="RXR1355" i="8"/>
  <c r="RXR1359" i="8" s="1"/>
  <c r="RXR1365" i="8" s="1"/>
  <c r="RYH1355" i="8"/>
  <c r="RYH1359" i="8" s="1"/>
  <c r="RYH1365" i="8" s="1"/>
  <c r="RYX1355" i="8"/>
  <c r="RYX1359" i="8" s="1"/>
  <c r="RYX1365" i="8" s="1"/>
  <c r="RZN1355" i="8"/>
  <c r="RZN1359" i="8" s="1"/>
  <c r="RZN1365" i="8" s="1"/>
  <c r="SAD1355" i="8"/>
  <c r="SAD1359" i="8" s="1"/>
  <c r="SAD1365" i="8" s="1"/>
  <c r="SAT1355" i="8"/>
  <c r="SAT1359" i="8" s="1"/>
  <c r="SAT1365" i="8" s="1"/>
  <c r="SBJ1355" i="8"/>
  <c r="SBJ1359" i="8" s="1"/>
  <c r="SBJ1365" i="8" s="1"/>
  <c r="SBZ1355" i="8"/>
  <c r="SBZ1359" i="8" s="1"/>
  <c r="SBZ1365" i="8" s="1"/>
  <c r="SCP1355" i="8"/>
  <c r="SCP1359" i="8" s="1"/>
  <c r="SCP1365" i="8" s="1"/>
  <c r="SDF1355" i="8"/>
  <c r="SDF1359" i="8" s="1"/>
  <c r="SDF1365" i="8" s="1"/>
  <c r="SDV1355" i="8"/>
  <c r="SDV1359" i="8" s="1"/>
  <c r="SDV1365" i="8" s="1"/>
  <c r="SEL1355" i="8"/>
  <c r="SEL1359" i="8" s="1"/>
  <c r="SEL1365" i="8" s="1"/>
  <c r="SFB1355" i="8"/>
  <c r="SFB1359" i="8" s="1"/>
  <c r="SFB1365" i="8" s="1"/>
  <c r="SFR1355" i="8"/>
  <c r="SFR1359" i="8" s="1"/>
  <c r="SFR1365" i="8" s="1"/>
  <c r="SGH1355" i="8"/>
  <c r="SGH1359" i="8" s="1"/>
  <c r="SGH1365" i="8" s="1"/>
  <c r="SGX1355" i="8"/>
  <c r="SGX1359" i="8" s="1"/>
  <c r="SGX1365" i="8" s="1"/>
  <c r="SHN1355" i="8"/>
  <c r="SHN1359" i="8" s="1"/>
  <c r="SHN1365" i="8" s="1"/>
  <c r="SID1355" i="8"/>
  <c r="SID1359" i="8" s="1"/>
  <c r="SID1365" i="8" s="1"/>
  <c r="SIT1355" i="8"/>
  <c r="SIT1359" i="8" s="1"/>
  <c r="SIT1365" i="8" s="1"/>
  <c r="SJJ1355" i="8"/>
  <c r="SJJ1359" i="8" s="1"/>
  <c r="SJJ1365" i="8" s="1"/>
  <c r="SJZ1355" i="8"/>
  <c r="SJZ1359" i="8" s="1"/>
  <c r="SJZ1365" i="8" s="1"/>
  <c r="SKP1355" i="8"/>
  <c r="SKP1359" i="8" s="1"/>
  <c r="SKP1365" i="8" s="1"/>
  <c r="SLF1355" i="8"/>
  <c r="SLF1359" i="8" s="1"/>
  <c r="SLF1365" i="8" s="1"/>
  <c r="SLV1355" i="8"/>
  <c r="SLV1359" i="8" s="1"/>
  <c r="SLV1365" i="8" s="1"/>
  <c r="SML1355" i="8"/>
  <c r="SML1359" i="8" s="1"/>
  <c r="SML1365" i="8" s="1"/>
  <c r="SNB1355" i="8"/>
  <c r="SNB1359" i="8" s="1"/>
  <c r="SNB1365" i="8" s="1"/>
  <c r="SNR1355" i="8"/>
  <c r="SNR1359" i="8" s="1"/>
  <c r="SNR1365" i="8" s="1"/>
  <c r="SOH1355" i="8"/>
  <c r="SOH1359" i="8" s="1"/>
  <c r="SOH1365" i="8" s="1"/>
  <c r="SOX1355" i="8"/>
  <c r="SOX1359" i="8" s="1"/>
  <c r="SOX1365" i="8" s="1"/>
  <c r="SPN1355" i="8"/>
  <c r="SPN1359" i="8" s="1"/>
  <c r="SPN1365" i="8" s="1"/>
  <c r="SQD1355" i="8"/>
  <c r="SQD1359" i="8" s="1"/>
  <c r="SQD1365" i="8" s="1"/>
  <c r="SQT1355" i="8"/>
  <c r="SQT1359" i="8" s="1"/>
  <c r="SQT1365" i="8" s="1"/>
  <c r="SRJ1355" i="8"/>
  <c r="SRJ1359" i="8" s="1"/>
  <c r="SRJ1365" i="8" s="1"/>
  <c r="SRZ1355" i="8"/>
  <c r="SRZ1359" i="8" s="1"/>
  <c r="SRZ1365" i="8" s="1"/>
  <c r="SSP1355" i="8"/>
  <c r="SSP1359" i="8" s="1"/>
  <c r="SSP1365" i="8" s="1"/>
  <c r="STF1355" i="8"/>
  <c r="STF1359" i="8" s="1"/>
  <c r="STF1365" i="8" s="1"/>
  <c r="STV1355" i="8"/>
  <c r="STV1359" i="8" s="1"/>
  <c r="STV1365" i="8" s="1"/>
  <c r="SUL1355" i="8"/>
  <c r="SUL1359" i="8" s="1"/>
  <c r="SUL1365" i="8" s="1"/>
  <c r="SVB1355" i="8"/>
  <c r="SVB1359" i="8" s="1"/>
  <c r="SVB1365" i="8" s="1"/>
  <c r="SVR1355" i="8"/>
  <c r="SVR1359" i="8" s="1"/>
  <c r="SVR1365" i="8" s="1"/>
  <c r="SWH1355" i="8"/>
  <c r="SWH1359" i="8" s="1"/>
  <c r="SWH1365" i="8" s="1"/>
  <c r="SWX1355" i="8"/>
  <c r="SWX1359" i="8" s="1"/>
  <c r="SWX1365" i="8" s="1"/>
  <c r="SXN1355" i="8"/>
  <c r="SXN1359" i="8" s="1"/>
  <c r="SXN1365" i="8" s="1"/>
  <c r="SYD1355" i="8"/>
  <c r="SYD1359" i="8" s="1"/>
  <c r="SYD1365" i="8" s="1"/>
  <c r="SYT1355" i="8"/>
  <c r="SYT1359" i="8" s="1"/>
  <c r="SYT1365" i="8" s="1"/>
  <c r="SZJ1355" i="8"/>
  <c r="SZJ1359" i="8" s="1"/>
  <c r="SZJ1365" i="8" s="1"/>
  <c r="SZZ1355" i="8"/>
  <c r="SZZ1359" i="8" s="1"/>
  <c r="SZZ1365" i="8" s="1"/>
  <c r="TAP1355" i="8"/>
  <c r="TAP1359" i="8" s="1"/>
  <c r="TAP1365" i="8" s="1"/>
  <c r="TBF1355" i="8"/>
  <c r="TBF1359" i="8" s="1"/>
  <c r="TBF1365" i="8" s="1"/>
  <c r="TBV1355" i="8"/>
  <c r="TBV1359" i="8" s="1"/>
  <c r="TBV1365" i="8" s="1"/>
  <c r="TCL1355" i="8"/>
  <c r="TCL1359" i="8" s="1"/>
  <c r="TCL1365" i="8" s="1"/>
  <c r="TDB1355" i="8"/>
  <c r="TDB1359" i="8" s="1"/>
  <c r="TDB1365" i="8" s="1"/>
  <c r="TDR1355" i="8"/>
  <c r="TDR1359" i="8" s="1"/>
  <c r="TDR1365" i="8" s="1"/>
  <c r="TEH1355" i="8"/>
  <c r="TEH1359" i="8" s="1"/>
  <c r="TEH1365" i="8" s="1"/>
  <c r="TEX1355" i="8"/>
  <c r="TEX1359" i="8" s="1"/>
  <c r="TEX1365" i="8" s="1"/>
  <c r="TFN1355" i="8"/>
  <c r="TFN1359" i="8" s="1"/>
  <c r="TFN1365" i="8" s="1"/>
  <c r="TGD1355" i="8"/>
  <c r="TGD1359" i="8" s="1"/>
  <c r="TGD1365" i="8" s="1"/>
  <c r="TGT1355" i="8"/>
  <c r="TGT1359" i="8" s="1"/>
  <c r="TGT1365" i="8" s="1"/>
  <c r="THJ1355" i="8"/>
  <c r="THJ1359" i="8" s="1"/>
  <c r="THJ1365" i="8" s="1"/>
  <c r="THZ1355" i="8"/>
  <c r="THZ1359" i="8" s="1"/>
  <c r="THZ1365" i="8" s="1"/>
  <c r="TIP1355" i="8"/>
  <c r="TIP1359" i="8" s="1"/>
  <c r="TIP1365" i="8" s="1"/>
  <c r="TJF1355" i="8"/>
  <c r="TJF1359" i="8" s="1"/>
  <c r="TJF1365" i="8" s="1"/>
  <c r="TJV1355" i="8"/>
  <c r="TJV1359" i="8" s="1"/>
  <c r="TJV1365" i="8" s="1"/>
  <c r="TKL1355" i="8"/>
  <c r="TKL1359" i="8" s="1"/>
  <c r="TKL1365" i="8" s="1"/>
  <c r="TLB1355" i="8"/>
  <c r="TLB1359" i="8" s="1"/>
  <c r="TLB1365" i="8" s="1"/>
  <c r="TLR1355" i="8"/>
  <c r="TLR1359" i="8" s="1"/>
  <c r="TLR1365" i="8" s="1"/>
  <c r="TMH1355" i="8"/>
  <c r="TMH1359" i="8" s="1"/>
  <c r="TMH1365" i="8" s="1"/>
  <c r="TMX1355" i="8"/>
  <c r="TMX1359" i="8" s="1"/>
  <c r="TMX1365" i="8" s="1"/>
  <c r="TNN1355" i="8"/>
  <c r="TNN1359" i="8" s="1"/>
  <c r="TNN1365" i="8" s="1"/>
  <c r="TOD1355" i="8"/>
  <c r="TOD1359" i="8" s="1"/>
  <c r="TOD1365" i="8" s="1"/>
  <c r="TOT1355" i="8"/>
  <c r="TOT1359" i="8" s="1"/>
  <c r="TOT1365" i="8" s="1"/>
  <c r="TPJ1355" i="8"/>
  <c r="TPJ1359" i="8" s="1"/>
  <c r="TPJ1365" i="8" s="1"/>
  <c r="TPZ1355" i="8"/>
  <c r="TPZ1359" i="8" s="1"/>
  <c r="TPZ1365" i="8" s="1"/>
  <c r="TQP1355" i="8"/>
  <c r="TQP1359" i="8" s="1"/>
  <c r="TQP1365" i="8" s="1"/>
  <c r="TRF1355" i="8"/>
  <c r="TRF1359" i="8" s="1"/>
  <c r="TRF1365" i="8" s="1"/>
  <c r="TRV1355" i="8"/>
  <c r="TRV1359" i="8" s="1"/>
  <c r="TRV1365" i="8" s="1"/>
  <c r="TSL1355" i="8"/>
  <c r="TSL1359" i="8" s="1"/>
  <c r="TSL1365" i="8" s="1"/>
  <c r="TTB1355" i="8"/>
  <c r="TTB1359" i="8" s="1"/>
  <c r="TTB1365" i="8" s="1"/>
  <c r="TTR1355" i="8"/>
  <c r="TTR1359" i="8" s="1"/>
  <c r="TTR1365" i="8" s="1"/>
  <c r="TUH1355" i="8"/>
  <c r="TUH1359" i="8" s="1"/>
  <c r="TUH1365" i="8" s="1"/>
  <c r="TUX1355" i="8"/>
  <c r="TUX1359" i="8" s="1"/>
  <c r="TUX1365" i="8" s="1"/>
  <c r="TVN1355" i="8"/>
  <c r="TVN1359" i="8" s="1"/>
  <c r="TVN1365" i="8" s="1"/>
  <c r="TWD1355" i="8"/>
  <c r="TWD1359" i="8" s="1"/>
  <c r="TWD1365" i="8" s="1"/>
  <c r="TWT1355" i="8"/>
  <c r="TWT1359" i="8" s="1"/>
  <c r="TWT1365" i="8" s="1"/>
  <c r="TXJ1355" i="8"/>
  <c r="TXJ1359" i="8" s="1"/>
  <c r="TXJ1365" i="8" s="1"/>
  <c r="TXZ1355" i="8"/>
  <c r="TXZ1359" i="8" s="1"/>
  <c r="TXZ1365" i="8" s="1"/>
  <c r="TYP1355" i="8"/>
  <c r="TYP1359" i="8" s="1"/>
  <c r="TYP1365" i="8" s="1"/>
  <c r="TZF1355" i="8"/>
  <c r="TZF1359" i="8" s="1"/>
  <c r="TZF1365" i="8" s="1"/>
  <c r="TZV1355" i="8"/>
  <c r="TZV1359" i="8" s="1"/>
  <c r="TZV1365" i="8" s="1"/>
  <c r="UAL1355" i="8"/>
  <c r="UAL1359" i="8" s="1"/>
  <c r="UAL1365" i="8" s="1"/>
  <c r="UBB1355" i="8"/>
  <c r="UBB1359" i="8" s="1"/>
  <c r="UBB1365" i="8" s="1"/>
  <c r="UBR1355" i="8"/>
  <c r="UBR1359" i="8" s="1"/>
  <c r="UBR1365" i="8" s="1"/>
  <c r="UCH1355" i="8"/>
  <c r="UCH1359" i="8" s="1"/>
  <c r="UCH1365" i="8" s="1"/>
  <c r="UCX1355" i="8"/>
  <c r="UCX1359" i="8" s="1"/>
  <c r="UCX1365" i="8" s="1"/>
  <c r="UDN1355" i="8"/>
  <c r="UDN1359" i="8" s="1"/>
  <c r="UDN1365" i="8" s="1"/>
  <c r="UED1355" i="8"/>
  <c r="UED1359" i="8" s="1"/>
  <c r="UED1365" i="8" s="1"/>
  <c r="UET1355" i="8"/>
  <c r="UET1359" i="8" s="1"/>
  <c r="UET1365" i="8" s="1"/>
  <c r="UFJ1355" i="8"/>
  <c r="UFJ1359" i="8" s="1"/>
  <c r="UFJ1365" i="8" s="1"/>
  <c r="UFZ1355" i="8"/>
  <c r="UFZ1359" i="8" s="1"/>
  <c r="UFZ1365" i="8" s="1"/>
  <c r="UGP1355" i="8"/>
  <c r="UGP1359" i="8" s="1"/>
  <c r="UGP1365" i="8" s="1"/>
  <c r="UHF1355" i="8"/>
  <c r="UHF1359" i="8" s="1"/>
  <c r="UHF1365" i="8" s="1"/>
  <c r="UHV1355" i="8"/>
  <c r="UHV1359" i="8" s="1"/>
  <c r="UHV1365" i="8" s="1"/>
  <c r="UIL1355" i="8"/>
  <c r="UIL1359" i="8" s="1"/>
  <c r="UIL1365" i="8" s="1"/>
  <c r="UJB1355" i="8"/>
  <c r="UJB1359" i="8" s="1"/>
  <c r="UJB1365" i="8" s="1"/>
  <c r="UJR1355" i="8"/>
  <c r="UJR1359" i="8" s="1"/>
  <c r="UJR1365" i="8" s="1"/>
  <c r="UKH1355" i="8"/>
  <c r="UKH1359" i="8" s="1"/>
  <c r="UKH1365" i="8" s="1"/>
  <c r="UKX1355" i="8"/>
  <c r="UKX1359" i="8" s="1"/>
  <c r="UKX1365" i="8" s="1"/>
  <c r="ULN1355" i="8"/>
  <c r="ULN1359" i="8" s="1"/>
  <c r="ULN1365" i="8" s="1"/>
  <c r="UMD1355" i="8"/>
  <c r="UMD1359" i="8" s="1"/>
  <c r="UMD1365" i="8" s="1"/>
  <c r="UMT1355" i="8"/>
  <c r="UMT1359" i="8" s="1"/>
  <c r="UMT1365" i="8" s="1"/>
  <c r="UNJ1355" i="8"/>
  <c r="UNJ1359" i="8" s="1"/>
  <c r="UNJ1365" i="8" s="1"/>
  <c r="UNZ1355" i="8"/>
  <c r="UNZ1359" i="8" s="1"/>
  <c r="UNZ1365" i="8" s="1"/>
  <c r="UOP1355" i="8"/>
  <c r="UOP1359" i="8" s="1"/>
  <c r="UOP1365" i="8" s="1"/>
  <c r="UPF1355" i="8"/>
  <c r="UPF1359" i="8" s="1"/>
  <c r="UPF1365" i="8" s="1"/>
  <c r="UPV1355" i="8"/>
  <c r="UPV1359" i="8" s="1"/>
  <c r="UPV1365" i="8" s="1"/>
  <c r="UQL1355" i="8"/>
  <c r="UQL1359" i="8" s="1"/>
  <c r="UQL1365" i="8" s="1"/>
  <c r="URB1355" i="8"/>
  <c r="URB1359" i="8" s="1"/>
  <c r="URB1365" i="8" s="1"/>
  <c r="URR1355" i="8"/>
  <c r="URR1359" i="8" s="1"/>
  <c r="URR1365" i="8" s="1"/>
  <c r="USH1355" i="8"/>
  <c r="USH1359" i="8" s="1"/>
  <c r="USH1365" i="8" s="1"/>
  <c r="USX1355" i="8"/>
  <c r="USX1359" i="8" s="1"/>
  <c r="USX1365" i="8" s="1"/>
  <c r="UTN1355" i="8"/>
  <c r="UTN1359" i="8" s="1"/>
  <c r="UTN1365" i="8" s="1"/>
  <c r="UUD1355" i="8"/>
  <c r="UUD1359" i="8" s="1"/>
  <c r="UUD1365" i="8" s="1"/>
  <c r="UUT1355" i="8"/>
  <c r="UUT1359" i="8" s="1"/>
  <c r="UUT1365" i="8" s="1"/>
  <c r="UVJ1355" i="8"/>
  <c r="UVJ1359" i="8" s="1"/>
  <c r="UVJ1365" i="8" s="1"/>
  <c r="UVZ1355" i="8"/>
  <c r="UVZ1359" i="8" s="1"/>
  <c r="UVZ1365" i="8" s="1"/>
  <c r="UWP1355" i="8"/>
  <c r="UWP1359" i="8" s="1"/>
  <c r="UWP1365" i="8" s="1"/>
  <c r="UXF1355" i="8"/>
  <c r="UXF1359" i="8" s="1"/>
  <c r="UXF1365" i="8" s="1"/>
  <c r="UXV1355" i="8"/>
  <c r="UXV1359" i="8" s="1"/>
  <c r="UXV1365" i="8" s="1"/>
  <c r="UYL1355" i="8"/>
  <c r="UYL1359" i="8" s="1"/>
  <c r="UYL1365" i="8" s="1"/>
  <c r="UZB1355" i="8"/>
  <c r="UZB1359" i="8" s="1"/>
  <c r="UZB1365" i="8" s="1"/>
  <c r="UZR1355" i="8"/>
  <c r="UZR1359" i="8" s="1"/>
  <c r="UZR1365" i="8" s="1"/>
  <c r="VAH1355" i="8"/>
  <c r="VAH1359" i="8" s="1"/>
  <c r="VAH1365" i="8" s="1"/>
  <c r="VAX1355" i="8"/>
  <c r="VAX1359" i="8" s="1"/>
  <c r="VAX1365" i="8" s="1"/>
  <c r="VBN1355" i="8"/>
  <c r="VBN1359" i="8" s="1"/>
  <c r="VBN1365" i="8" s="1"/>
  <c r="VCD1355" i="8"/>
  <c r="VCD1359" i="8" s="1"/>
  <c r="VCD1365" i="8" s="1"/>
  <c r="VCT1355" i="8"/>
  <c r="VCT1359" i="8" s="1"/>
  <c r="VCT1365" i="8" s="1"/>
  <c r="VDJ1355" i="8"/>
  <c r="VDJ1359" i="8" s="1"/>
  <c r="VDJ1365" i="8" s="1"/>
  <c r="VDZ1355" i="8"/>
  <c r="VDZ1359" i="8" s="1"/>
  <c r="VDZ1365" i="8" s="1"/>
  <c r="VEP1355" i="8"/>
  <c r="VEP1359" i="8" s="1"/>
  <c r="VEP1365" i="8" s="1"/>
  <c r="VFF1355" i="8"/>
  <c r="VFF1359" i="8" s="1"/>
  <c r="VFF1365" i="8" s="1"/>
  <c r="VFV1355" i="8"/>
  <c r="VFV1359" i="8" s="1"/>
  <c r="VFV1365" i="8" s="1"/>
  <c r="VGL1355" i="8"/>
  <c r="VGL1359" i="8" s="1"/>
  <c r="VGL1365" i="8" s="1"/>
  <c r="VHB1355" i="8"/>
  <c r="VHB1359" i="8" s="1"/>
  <c r="VHB1365" i="8" s="1"/>
  <c r="VHR1355" i="8"/>
  <c r="VHR1359" i="8" s="1"/>
  <c r="VHR1365" i="8" s="1"/>
  <c r="VIH1355" i="8"/>
  <c r="VIH1359" i="8" s="1"/>
  <c r="VIH1365" i="8" s="1"/>
  <c r="VIX1355" i="8"/>
  <c r="VIX1359" i="8" s="1"/>
  <c r="VIX1365" i="8" s="1"/>
  <c r="VJN1355" i="8"/>
  <c r="VJN1359" i="8" s="1"/>
  <c r="VJN1365" i="8" s="1"/>
  <c r="VKD1355" i="8"/>
  <c r="VKD1359" i="8" s="1"/>
  <c r="VKD1365" i="8" s="1"/>
  <c r="VKT1355" i="8"/>
  <c r="VKT1359" i="8" s="1"/>
  <c r="VKT1365" i="8" s="1"/>
  <c r="VLJ1355" i="8"/>
  <c r="VLJ1359" i="8" s="1"/>
  <c r="VLJ1365" i="8" s="1"/>
  <c r="VLZ1355" i="8"/>
  <c r="VLZ1359" i="8" s="1"/>
  <c r="VLZ1365" i="8" s="1"/>
  <c r="VMP1355" i="8"/>
  <c r="VMP1359" i="8" s="1"/>
  <c r="VMP1365" i="8" s="1"/>
  <c r="VNF1355" i="8"/>
  <c r="VNF1359" i="8" s="1"/>
  <c r="VNF1365" i="8" s="1"/>
  <c r="VNV1355" i="8"/>
  <c r="VNV1359" i="8" s="1"/>
  <c r="VNV1365" i="8" s="1"/>
  <c r="VOL1355" i="8"/>
  <c r="VOL1359" i="8" s="1"/>
  <c r="VOL1365" i="8" s="1"/>
  <c r="VPB1355" i="8"/>
  <c r="VPB1359" i="8" s="1"/>
  <c r="VPB1365" i="8" s="1"/>
  <c r="VPR1355" i="8"/>
  <c r="VPR1359" i="8" s="1"/>
  <c r="VPR1365" i="8" s="1"/>
  <c r="VQH1355" i="8"/>
  <c r="VQH1359" i="8" s="1"/>
  <c r="VQH1365" i="8" s="1"/>
  <c r="VQX1355" i="8"/>
  <c r="VQX1359" i="8" s="1"/>
  <c r="VQX1365" i="8" s="1"/>
  <c r="VRN1355" i="8"/>
  <c r="VRN1359" i="8" s="1"/>
  <c r="VRN1365" i="8" s="1"/>
  <c r="VSD1355" i="8"/>
  <c r="VSD1359" i="8" s="1"/>
  <c r="VSD1365" i="8" s="1"/>
  <c r="VST1355" i="8"/>
  <c r="VST1359" i="8" s="1"/>
  <c r="VST1365" i="8" s="1"/>
  <c r="VTJ1355" i="8"/>
  <c r="VTJ1359" i="8" s="1"/>
  <c r="VTJ1365" i="8" s="1"/>
  <c r="VTZ1355" i="8"/>
  <c r="VTZ1359" i="8" s="1"/>
  <c r="VTZ1365" i="8" s="1"/>
  <c r="VUP1355" i="8"/>
  <c r="VUP1359" i="8" s="1"/>
  <c r="VUP1365" i="8" s="1"/>
  <c r="VVF1355" i="8"/>
  <c r="VVF1359" i="8" s="1"/>
  <c r="VVF1365" i="8" s="1"/>
  <c r="VVV1355" i="8"/>
  <c r="VVV1359" i="8" s="1"/>
  <c r="VVV1365" i="8" s="1"/>
  <c r="VWL1355" i="8"/>
  <c r="VWL1359" i="8" s="1"/>
  <c r="VWL1365" i="8" s="1"/>
  <c r="VXB1355" i="8"/>
  <c r="VXB1359" i="8" s="1"/>
  <c r="VXB1365" i="8" s="1"/>
  <c r="VXR1355" i="8"/>
  <c r="VXR1359" i="8" s="1"/>
  <c r="VXR1365" i="8" s="1"/>
  <c r="VYH1355" i="8"/>
  <c r="VYH1359" i="8" s="1"/>
  <c r="VYH1365" i="8" s="1"/>
  <c r="VYX1355" i="8"/>
  <c r="VYX1359" i="8" s="1"/>
  <c r="VYX1365" i="8" s="1"/>
  <c r="VZN1355" i="8"/>
  <c r="VZN1359" i="8" s="1"/>
  <c r="VZN1365" i="8" s="1"/>
  <c r="WAD1355" i="8"/>
  <c r="WAD1359" i="8" s="1"/>
  <c r="WAD1365" i="8" s="1"/>
  <c r="WAT1355" i="8"/>
  <c r="WAT1359" i="8" s="1"/>
  <c r="WAT1365" i="8" s="1"/>
  <c r="WBJ1355" i="8"/>
  <c r="WBJ1359" i="8" s="1"/>
  <c r="WBJ1365" i="8" s="1"/>
  <c r="WBZ1355" i="8"/>
  <c r="WBZ1359" i="8" s="1"/>
  <c r="WBZ1365" i="8" s="1"/>
  <c r="WCP1355" i="8"/>
  <c r="WCP1359" i="8" s="1"/>
  <c r="WCP1365" i="8" s="1"/>
  <c r="WDF1355" i="8"/>
  <c r="WDF1359" i="8" s="1"/>
  <c r="WDF1365" i="8" s="1"/>
  <c r="WDV1355" i="8"/>
  <c r="WDV1359" i="8" s="1"/>
  <c r="WDV1365" i="8" s="1"/>
  <c r="WEL1355" i="8"/>
  <c r="WEL1359" i="8" s="1"/>
  <c r="WEL1365" i="8" s="1"/>
  <c r="WFB1355" i="8"/>
  <c r="WFB1359" i="8" s="1"/>
  <c r="WFB1365" i="8" s="1"/>
  <c r="WFR1355" i="8"/>
  <c r="WFR1359" i="8" s="1"/>
  <c r="WFR1365" i="8" s="1"/>
  <c r="WGH1355" i="8"/>
  <c r="WGH1359" i="8" s="1"/>
  <c r="WGH1365" i="8" s="1"/>
  <c r="WGX1355" i="8"/>
  <c r="WGX1359" i="8" s="1"/>
  <c r="WGX1365" i="8" s="1"/>
  <c r="WHN1355" i="8"/>
  <c r="WHN1359" i="8" s="1"/>
  <c r="WHN1365" i="8" s="1"/>
  <c r="WID1355" i="8"/>
  <c r="WID1359" i="8" s="1"/>
  <c r="WID1365" i="8" s="1"/>
  <c r="WIT1355" i="8"/>
  <c r="WIT1359" i="8" s="1"/>
  <c r="WIT1365" i="8" s="1"/>
  <c r="WJJ1355" i="8"/>
  <c r="WJJ1359" i="8" s="1"/>
  <c r="WJJ1365" i="8" s="1"/>
  <c r="WJZ1355" i="8"/>
  <c r="WJZ1359" i="8" s="1"/>
  <c r="WJZ1365" i="8" s="1"/>
  <c r="WKP1355" i="8"/>
  <c r="WKP1359" i="8" s="1"/>
  <c r="WKP1365" i="8" s="1"/>
  <c r="WLF1355" i="8"/>
  <c r="WLF1359" i="8" s="1"/>
  <c r="WLF1365" i="8" s="1"/>
  <c r="WLV1355" i="8"/>
  <c r="WLV1359" i="8" s="1"/>
  <c r="WLV1365" i="8" s="1"/>
  <c r="WML1355" i="8"/>
  <c r="WML1359" i="8" s="1"/>
  <c r="WML1365" i="8" s="1"/>
  <c r="WNB1355" i="8"/>
  <c r="WNB1359" i="8" s="1"/>
  <c r="WNB1365" i="8" s="1"/>
  <c r="WNR1355" i="8"/>
  <c r="WNR1359" i="8" s="1"/>
  <c r="WNR1365" i="8" s="1"/>
  <c r="WOH1355" i="8"/>
  <c r="WOH1359" i="8" s="1"/>
  <c r="WOH1365" i="8" s="1"/>
  <c r="WOX1355" i="8"/>
  <c r="WOX1359" i="8" s="1"/>
  <c r="WOX1365" i="8" s="1"/>
  <c r="WPN1355" i="8"/>
  <c r="WPN1359" i="8" s="1"/>
  <c r="WPN1365" i="8" s="1"/>
  <c r="WQD1355" i="8"/>
  <c r="WQD1359" i="8" s="1"/>
  <c r="WQD1365" i="8" s="1"/>
  <c r="WQT1355" i="8"/>
  <c r="WQT1359" i="8" s="1"/>
  <c r="WQT1365" i="8" s="1"/>
  <c r="WRJ1355" i="8"/>
  <c r="WRJ1359" i="8" s="1"/>
  <c r="WRJ1365" i="8" s="1"/>
  <c r="WRZ1355" i="8"/>
  <c r="WRZ1359" i="8" s="1"/>
  <c r="WRZ1365" i="8" s="1"/>
  <c r="WSP1355" i="8"/>
  <c r="WSP1359" i="8" s="1"/>
  <c r="WSP1365" i="8" s="1"/>
  <c r="WTF1355" i="8"/>
  <c r="WTF1359" i="8" s="1"/>
  <c r="WTF1365" i="8" s="1"/>
  <c r="WTV1355" i="8"/>
  <c r="WTV1359" i="8" s="1"/>
  <c r="WTV1365" i="8" s="1"/>
  <c r="WUL1355" i="8"/>
  <c r="WUL1359" i="8" s="1"/>
  <c r="WUL1365" i="8" s="1"/>
  <c r="WVB1355" i="8"/>
  <c r="WVB1359" i="8" s="1"/>
  <c r="WVB1365" i="8" s="1"/>
  <c r="WVR1355" i="8"/>
  <c r="WVR1359" i="8" s="1"/>
  <c r="WVR1365" i="8" s="1"/>
  <c r="WWH1355" i="8"/>
  <c r="WWH1359" i="8" s="1"/>
  <c r="WWH1365" i="8" s="1"/>
  <c r="WWX1355" i="8"/>
  <c r="WWX1359" i="8" s="1"/>
  <c r="WWX1365" i="8" s="1"/>
  <c r="WXN1355" i="8"/>
  <c r="WXN1359" i="8" s="1"/>
  <c r="WXN1365" i="8" s="1"/>
  <c r="WYD1355" i="8"/>
  <c r="WYD1359" i="8" s="1"/>
  <c r="WYD1365" i="8" s="1"/>
  <c r="WYT1355" i="8"/>
  <c r="WYT1359" i="8" s="1"/>
  <c r="WYT1365" i="8" s="1"/>
  <c r="WZJ1355" i="8"/>
  <c r="WZJ1359" i="8" s="1"/>
  <c r="WZJ1365" i="8" s="1"/>
  <c r="WZZ1355" i="8"/>
  <c r="WZZ1359" i="8" s="1"/>
  <c r="WZZ1365" i="8" s="1"/>
  <c r="XAP1355" i="8"/>
  <c r="XAP1359" i="8" s="1"/>
  <c r="XAP1365" i="8" s="1"/>
  <c r="XBF1355" i="8"/>
  <c r="XBF1359" i="8" s="1"/>
  <c r="XBF1365" i="8" s="1"/>
  <c r="XBV1355" i="8"/>
  <c r="XBV1359" i="8" s="1"/>
  <c r="XBV1365" i="8" s="1"/>
  <c r="XCL1355" i="8"/>
  <c r="XCL1359" i="8" s="1"/>
  <c r="XCL1365" i="8" s="1"/>
  <c r="XDB1355" i="8"/>
  <c r="XDB1359" i="8" s="1"/>
  <c r="XDB1365" i="8" s="1"/>
  <c r="XDR1355" i="8"/>
  <c r="XDR1359" i="8" s="1"/>
  <c r="XDR1365" i="8" s="1"/>
  <c r="XEH1355" i="8"/>
  <c r="XEH1359" i="8" s="1"/>
  <c r="XEH1365" i="8" s="1"/>
  <c r="XEX1355" i="8"/>
  <c r="XEX1359" i="8" s="1"/>
  <c r="XEX1365" i="8" s="1"/>
  <c r="N1356" i="8"/>
  <c r="N1360" i="8" s="1"/>
  <c r="N1366" i="8" s="1"/>
  <c r="P1356" i="8"/>
  <c r="P1360" i="8" s="1"/>
  <c r="P1366" i="8" s="1"/>
  <c r="AE1356" i="8"/>
  <c r="AE1360" i="8" s="1"/>
  <c r="AE1366" i="8" s="1"/>
  <c r="AT1356" i="8"/>
  <c r="AT1360" i="8" s="1"/>
  <c r="AT1366" i="8" s="1"/>
  <c r="AV1356" i="8"/>
  <c r="AV1360" i="8" s="1"/>
  <c r="AV1366" i="8" s="1"/>
  <c r="BK1356" i="8"/>
  <c r="BK1360" i="8" s="1"/>
  <c r="BK1366" i="8" s="1"/>
  <c r="BZ1356" i="8"/>
  <c r="BZ1360" i="8" s="1"/>
  <c r="BZ1366" i="8" s="1"/>
  <c r="CB1356" i="8"/>
  <c r="CB1360" i="8" s="1"/>
  <c r="CB1366" i="8" s="1"/>
  <c r="CQ1356" i="8"/>
  <c r="CQ1360" i="8" s="1"/>
  <c r="CQ1366" i="8" s="1"/>
  <c r="DF1356" i="8"/>
  <c r="DF1360" i="8" s="1"/>
  <c r="DF1366" i="8" s="1"/>
  <c r="DH1356" i="8"/>
  <c r="DH1360" i="8" s="1"/>
  <c r="DH1366" i="8" s="1"/>
  <c r="DW1356" i="8"/>
  <c r="DW1360" i="8" s="1"/>
  <c r="DW1366" i="8" s="1"/>
  <c r="EL1356" i="8"/>
  <c r="EL1360" i="8" s="1"/>
  <c r="EL1366" i="8" s="1"/>
  <c r="EN1356" i="8"/>
  <c r="EN1360" i="8" s="1"/>
  <c r="EN1366" i="8" s="1"/>
  <c r="FC1356" i="8"/>
  <c r="FC1360" i="8" s="1"/>
  <c r="FC1366" i="8" s="1"/>
  <c r="FR1356" i="8"/>
  <c r="FR1360" i="8" s="1"/>
  <c r="FR1366" i="8" s="1"/>
  <c r="FT1356" i="8"/>
  <c r="FT1360" i="8" s="1"/>
  <c r="FT1366" i="8" s="1"/>
  <c r="GI1356" i="8"/>
  <c r="GI1360" i="8" s="1"/>
  <c r="GI1366" i="8" s="1"/>
  <c r="GX1356" i="8"/>
  <c r="GX1360" i="8" s="1"/>
  <c r="GX1366" i="8" s="1"/>
  <c r="GZ1356" i="8"/>
  <c r="GZ1360" i="8" s="1"/>
  <c r="GZ1366" i="8" s="1"/>
  <c r="HO1356" i="8"/>
  <c r="HO1360" i="8" s="1"/>
  <c r="HO1366" i="8" s="1"/>
  <c r="ID1356" i="8"/>
  <c r="ID1360" i="8" s="1"/>
  <c r="ID1366" i="8" s="1"/>
  <c r="IF1356" i="8"/>
  <c r="IF1360" i="8" s="1"/>
  <c r="IF1366" i="8" s="1"/>
  <c r="IU1356" i="8"/>
  <c r="IU1360" i="8" s="1"/>
  <c r="IU1366" i="8" s="1"/>
  <c r="JJ1356" i="8"/>
  <c r="JJ1360" i="8" s="1"/>
  <c r="JJ1366" i="8" s="1"/>
  <c r="JL1356" i="8"/>
  <c r="JL1360" i="8" s="1"/>
  <c r="JL1366" i="8" s="1"/>
  <c r="KA1356" i="8"/>
  <c r="KA1360" i="8" s="1"/>
  <c r="KA1366" i="8" s="1"/>
  <c r="KP1356" i="8"/>
  <c r="KP1360" i="8" s="1"/>
  <c r="KP1366" i="8" s="1"/>
  <c r="KR1356" i="8"/>
  <c r="KR1360" i="8" s="1"/>
  <c r="KR1366" i="8" s="1"/>
  <c r="LG1356" i="8"/>
  <c r="LG1360" i="8" s="1"/>
  <c r="LG1366" i="8" s="1"/>
  <c r="LV1356" i="8"/>
  <c r="LV1360" i="8" s="1"/>
  <c r="LV1366" i="8" s="1"/>
  <c r="LX1356" i="8"/>
  <c r="LX1360" i="8" s="1"/>
  <c r="LX1366" i="8" s="1"/>
  <c r="MM1356" i="8"/>
  <c r="MM1360" i="8" s="1"/>
  <c r="MM1366" i="8" s="1"/>
  <c r="NB1356" i="8"/>
  <c r="NB1360" i="8" s="1"/>
  <c r="NB1366" i="8" s="1"/>
  <c r="ND1356" i="8"/>
  <c r="ND1360" i="8" s="1"/>
  <c r="ND1366" i="8" s="1"/>
  <c r="NS1356" i="8"/>
  <c r="NS1360" i="8" s="1"/>
  <c r="NS1366" i="8" s="1"/>
  <c r="OH1356" i="8"/>
  <c r="OH1360" i="8" s="1"/>
  <c r="OH1366" i="8" s="1"/>
  <c r="OJ1356" i="8"/>
  <c r="OJ1360" i="8" s="1"/>
  <c r="OJ1366" i="8" s="1"/>
  <c r="OY1356" i="8"/>
  <c r="OY1360" i="8" s="1"/>
  <c r="OY1366" i="8" s="1"/>
  <c r="PN1356" i="8"/>
  <c r="PN1360" i="8" s="1"/>
  <c r="PN1366" i="8" s="1"/>
  <c r="PP1356" i="8"/>
  <c r="PP1360" i="8" s="1"/>
  <c r="PP1366" i="8" s="1"/>
  <c r="QE1356" i="8"/>
  <c r="QE1360" i="8" s="1"/>
  <c r="QE1366" i="8" s="1"/>
  <c r="QT1356" i="8"/>
  <c r="QT1360" i="8" s="1"/>
  <c r="QT1366" i="8" s="1"/>
  <c r="QV1356" i="8"/>
  <c r="QV1360" i="8" s="1"/>
  <c r="QV1366" i="8" s="1"/>
  <c r="RK1356" i="8"/>
  <c r="RK1360" i="8" s="1"/>
  <c r="RK1366" i="8" s="1"/>
  <c r="RZ1356" i="8"/>
  <c r="RZ1360" i="8" s="1"/>
  <c r="RZ1366" i="8" s="1"/>
  <c r="SB1356" i="8"/>
  <c r="SB1360" i="8" s="1"/>
  <c r="SB1366" i="8" s="1"/>
  <c r="SQ1356" i="8"/>
  <c r="SQ1360" i="8" s="1"/>
  <c r="SQ1366" i="8" s="1"/>
  <c r="TF1356" i="8"/>
  <c r="TF1360" i="8" s="1"/>
  <c r="TF1366" i="8" s="1"/>
  <c r="TH1356" i="8"/>
  <c r="TH1360" i="8" s="1"/>
  <c r="TH1366" i="8" s="1"/>
  <c r="TW1356" i="8"/>
  <c r="TW1360" i="8" s="1"/>
  <c r="TW1366" i="8" s="1"/>
  <c r="UL1356" i="8"/>
  <c r="UL1360" i="8" s="1"/>
  <c r="UL1366" i="8" s="1"/>
  <c r="UN1356" i="8"/>
  <c r="UN1360" i="8" s="1"/>
  <c r="UN1366" i="8" s="1"/>
  <c r="VC1356" i="8"/>
  <c r="VC1360" i="8" s="1"/>
  <c r="VC1366" i="8" s="1"/>
  <c r="VR1356" i="8"/>
  <c r="VR1360" i="8" s="1"/>
  <c r="VR1366" i="8" s="1"/>
  <c r="VT1356" i="8"/>
  <c r="VT1360" i="8" s="1"/>
  <c r="VT1366" i="8" s="1"/>
  <c r="WI1356" i="8"/>
  <c r="WI1360" i="8" s="1"/>
  <c r="WI1366" i="8" s="1"/>
  <c r="WX1356" i="8"/>
  <c r="WX1360" i="8" s="1"/>
  <c r="WX1366" i="8" s="1"/>
  <c r="WZ1356" i="8"/>
  <c r="WZ1360" i="8" s="1"/>
  <c r="WZ1366" i="8" s="1"/>
  <c r="XO1356" i="8"/>
  <c r="XO1360" i="8" s="1"/>
  <c r="XO1366" i="8" s="1"/>
  <c r="YD1356" i="8"/>
  <c r="YD1360" i="8" s="1"/>
  <c r="YD1366" i="8" s="1"/>
  <c r="YF1356" i="8"/>
  <c r="YF1360" i="8" s="1"/>
  <c r="YF1366" i="8" s="1"/>
  <c r="YU1356" i="8"/>
  <c r="YU1360" i="8" s="1"/>
  <c r="YU1366" i="8" s="1"/>
  <c r="ZJ1356" i="8"/>
  <c r="ZJ1360" i="8" s="1"/>
  <c r="ZJ1366" i="8" s="1"/>
  <c r="ZL1356" i="8"/>
  <c r="ZL1360" i="8" s="1"/>
  <c r="ZL1366" i="8" s="1"/>
  <c r="AAA1356" i="8"/>
  <c r="AAA1360" i="8" s="1"/>
  <c r="AAA1366" i="8" s="1"/>
  <c r="AAP1356" i="8"/>
  <c r="AAP1360" i="8" s="1"/>
  <c r="AAP1366" i="8" s="1"/>
  <c r="AAR1356" i="8"/>
  <c r="AAR1360" i="8" s="1"/>
  <c r="AAR1366" i="8" s="1"/>
  <c r="ABG1356" i="8"/>
  <c r="ABG1360" i="8" s="1"/>
  <c r="ABG1366" i="8" s="1"/>
  <c r="ABV1356" i="8"/>
  <c r="ABV1360" i="8" s="1"/>
  <c r="ABV1366" i="8" s="1"/>
  <c r="ABX1356" i="8"/>
  <c r="ABX1360" i="8" s="1"/>
  <c r="ABX1366" i="8" s="1"/>
  <c r="ACM1356" i="8"/>
  <c r="ACM1360" i="8" s="1"/>
  <c r="ACM1366" i="8" s="1"/>
  <c r="ADB1356" i="8"/>
  <c r="ADB1360" i="8" s="1"/>
  <c r="ADB1366" i="8" s="1"/>
  <c r="ADD1356" i="8"/>
  <c r="ADD1360" i="8" s="1"/>
  <c r="ADD1366" i="8" s="1"/>
  <c r="ADS1356" i="8"/>
  <c r="ADS1360" i="8" s="1"/>
  <c r="ADS1366" i="8" s="1"/>
  <c r="AEH1356" i="8"/>
  <c r="AEH1360" i="8" s="1"/>
  <c r="AEH1366" i="8" s="1"/>
  <c r="AEJ1356" i="8"/>
  <c r="AEJ1360" i="8" s="1"/>
  <c r="AEJ1366" i="8" s="1"/>
  <c r="AEY1356" i="8"/>
  <c r="AEY1360" i="8" s="1"/>
  <c r="AEY1366" i="8" s="1"/>
  <c r="AFN1356" i="8"/>
  <c r="AFN1360" i="8" s="1"/>
  <c r="AFN1366" i="8" s="1"/>
  <c r="AFP1356" i="8"/>
  <c r="AFP1360" i="8" s="1"/>
  <c r="AFP1366" i="8" s="1"/>
  <c r="AGE1356" i="8"/>
  <c r="AGE1360" i="8" s="1"/>
  <c r="AGE1366" i="8" s="1"/>
  <c r="AGT1356" i="8"/>
  <c r="AGT1360" i="8" s="1"/>
  <c r="AGT1366" i="8" s="1"/>
  <c r="AGV1356" i="8"/>
  <c r="AGV1360" i="8" s="1"/>
  <c r="AGV1366" i="8" s="1"/>
  <c r="AHK1356" i="8"/>
  <c r="AHK1360" i="8" s="1"/>
  <c r="AHK1366" i="8" s="1"/>
  <c r="AHZ1356" i="8"/>
  <c r="AHZ1360" i="8" s="1"/>
  <c r="AHZ1366" i="8" s="1"/>
  <c r="AIB1356" i="8"/>
  <c r="AIB1360" i="8" s="1"/>
  <c r="AIB1366" i="8" s="1"/>
  <c r="AIQ1356" i="8"/>
  <c r="AIQ1360" i="8" s="1"/>
  <c r="AIQ1366" i="8" s="1"/>
  <c r="AJF1356" i="8"/>
  <c r="AJF1360" i="8" s="1"/>
  <c r="AJF1366" i="8" s="1"/>
  <c r="AJH1356" i="8"/>
  <c r="AJH1360" i="8" s="1"/>
  <c r="AJH1366" i="8" s="1"/>
  <c r="AJW1356" i="8"/>
  <c r="AJW1360" i="8" s="1"/>
  <c r="AJW1366" i="8" s="1"/>
  <c r="AKL1356" i="8"/>
  <c r="AKL1360" i="8" s="1"/>
  <c r="AKL1366" i="8" s="1"/>
  <c r="AKN1356" i="8"/>
  <c r="AKN1360" i="8" s="1"/>
  <c r="AKN1366" i="8" s="1"/>
  <c r="ALC1356" i="8"/>
  <c r="ALC1360" i="8" s="1"/>
  <c r="ALC1366" i="8" s="1"/>
  <c r="ALR1356" i="8"/>
  <c r="ALR1360" i="8" s="1"/>
  <c r="ALR1366" i="8" s="1"/>
  <c r="ALT1356" i="8"/>
  <c r="ALT1360" i="8" s="1"/>
  <c r="ALT1366" i="8" s="1"/>
  <c r="AMI1356" i="8"/>
  <c r="AMI1360" i="8" s="1"/>
  <c r="AMI1366" i="8" s="1"/>
  <c r="AMX1356" i="8"/>
  <c r="AMX1360" i="8" s="1"/>
  <c r="AMX1366" i="8" s="1"/>
  <c r="AMZ1356" i="8"/>
  <c r="AMZ1360" i="8" s="1"/>
  <c r="AMZ1366" i="8" s="1"/>
  <c r="ANO1356" i="8"/>
  <c r="ANO1360" i="8" s="1"/>
  <c r="ANO1366" i="8" s="1"/>
  <c r="AOD1356" i="8"/>
  <c r="AOD1360" i="8" s="1"/>
  <c r="AOD1366" i="8" s="1"/>
  <c r="AOF1356" i="8"/>
  <c r="AOF1360" i="8" s="1"/>
  <c r="AOF1366" i="8" s="1"/>
  <c r="AOU1356" i="8"/>
  <c r="AOU1360" i="8" s="1"/>
  <c r="AOU1366" i="8" s="1"/>
  <c r="APJ1356" i="8"/>
  <c r="APJ1360" i="8" s="1"/>
  <c r="APJ1366" i="8" s="1"/>
  <c r="APL1356" i="8"/>
  <c r="APL1360" i="8" s="1"/>
  <c r="APL1366" i="8" s="1"/>
  <c r="AQA1356" i="8"/>
  <c r="AQA1360" i="8" s="1"/>
  <c r="AQA1366" i="8" s="1"/>
  <c r="AQP1356" i="8"/>
  <c r="AQP1360" i="8" s="1"/>
  <c r="AQP1366" i="8" s="1"/>
  <c r="AQR1356" i="8"/>
  <c r="AQR1360" i="8" s="1"/>
  <c r="AQR1366" i="8" s="1"/>
  <c r="ARG1356" i="8"/>
  <c r="ARG1360" i="8" s="1"/>
  <c r="ARG1366" i="8" s="1"/>
  <c r="ARV1356" i="8"/>
  <c r="ARV1360" i="8" s="1"/>
  <c r="ARV1366" i="8" s="1"/>
  <c r="ARX1356" i="8"/>
  <c r="ARX1360" i="8" s="1"/>
  <c r="ARX1366" i="8" s="1"/>
  <c r="ASM1356" i="8"/>
  <c r="ASM1360" i="8" s="1"/>
  <c r="ASM1366" i="8" s="1"/>
  <c r="ATB1356" i="8"/>
  <c r="ATB1360" i="8" s="1"/>
  <c r="ATB1366" i="8" s="1"/>
  <c r="ATD1356" i="8"/>
  <c r="ATD1360" i="8" s="1"/>
  <c r="ATD1366" i="8" s="1"/>
  <c r="ATS1356" i="8"/>
  <c r="ATS1360" i="8" s="1"/>
  <c r="ATS1366" i="8" s="1"/>
  <c r="AUH1356" i="8"/>
  <c r="AUH1360" i="8" s="1"/>
  <c r="AUH1366" i="8" s="1"/>
  <c r="AUJ1356" i="8"/>
  <c r="AUJ1360" i="8" s="1"/>
  <c r="AUJ1366" i="8" s="1"/>
  <c r="AUY1356" i="8"/>
  <c r="AUY1360" i="8" s="1"/>
  <c r="AUY1366" i="8" s="1"/>
  <c r="AVN1356" i="8"/>
  <c r="AVN1360" i="8" s="1"/>
  <c r="AVN1366" i="8" s="1"/>
  <c r="AVP1356" i="8"/>
  <c r="AVP1360" i="8" s="1"/>
  <c r="AVP1366" i="8" s="1"/>
  <c r="AWE1356" i="8"/>
  <c r="AWE1360" i="8" s="1"/>
  <c r="AWE1366" i="8" s="1"/>
  <c r="AWT1356" i="8"/>
  <c r="AWT1360" i="8" s="1"/>
  <c r="AWT1366" i="8" s="1"/>
  <c r="AWV1356" i="8"/>
  <c r="AWV1360" i="8" s="1"/>
  <c r="AWV1366" i="8" s="1"/>
  <c r="AXK1356" i="8"/>
  <c r="AXK1360" i="8" s="1"/>
  <c r="AXK1366" i="8" s="1"/>
  <c r="AXZ1356" i="8"/>
  <c r="AXZ1360" i="8" s="1"/>
  <c r="AXZ1366" i="8" s="1"/>
  <c r="AYB1356" i="8"/>
  <c r="AYB1360" i="8" s="1"/>
  <c r="AYB1366" i="8" s="1"/>
  <c r="AYQ1356" i="8"/>
  <c r="AYQ1360" i="8" s="1"/>
  <c r="AYQ1366" i="8" s="1"/>
  <c r="AZF1356" i="8"/>
  <c r="AZF1360" i="8" s="1"/>
  <c r="AZF1366" i="8" s="1"/>
  <c r="AZH1356" i="8"/>
  <c r="AZH1360" i="8" s="1"/>
  <c r="AZH1366" i="8" s="1"/>
  <c r="AZW1356" i="8"/>
  <c r="AZW1360" i="8" s="1"/>
  <c r="AZW1366" i="8" s="1"/>
  <c r="BAL1356" i="8"/>
  <c r="BAL1360" i="8" s="1"/>
  <c r="BAL1366" i="8" s="1"/>
  <c r="BAN1356" i="8"/>
  <c r="BAN1360" i="8" s="1"/>
  <c r="BAN1366" i="8" s="1"/>
  <c r="BBC1356" i="8"/>
  <c r="BBC1360" i="8" s="1"/>
  <c r="BBC1366" i="8" s="1"/>
  <c r="BBR1356" i="8"/>
  <c r="BBR1360" i="8" s="1"/>
  <c r="BBR1366" i="8" s="1"/>
  <c r="BBT1356" i="8"/>
  <c r="BBT1360" i="8" s="1"/>
  <c r="BBT1366" i="8" s="1"/>
  <c r="BCI1356" i="8"/>
  <c r="BCI1360" i="8" s="1"/>
  <c r="BCI1366" i="8" s="1"/>
  <c r="BCX1356" i="8"/>
  <c r="BCX1360" i="8" s="1"/>
  <c r="BCX1366" i="8" s="1"/>
  <c r="BCZ1356" i="8"/>
  <c r="BCZ1360" i="8" s="1"/>
  <c r="BCZ1366" i="8" s="1"/>
  <c r="BDO1356" i="8"/>
  <c r="BDO1360" i="8" s="1"/>
  <c r="BDO1366" i="8" s="1"/>
  <c r="BED1356" i="8"/>
  <c r="BED1360" i="8" s="1"/>
  <c r="BED1366" i="8" s="1"/>
  <c r="BEF1356" i="8"/>
  <c r="BEF1360" i="8" s="1"/>
  <c r="BEF1366" i="8" s="1"/>
  <c r="BEU1356" i="8"/>
  <c r="BEU1360" i="8" s="1"/>
  <c r="BEU1366" i="8" s="1"/>
  <c r="BFJ1356" i="8"/>
  <c r="BFJ1360" i="8" s="1"/>
  <c r="BFJ1366" i="8" s="1"/>
  <c r="BFL1356" i="8"/>
  <c r="BFL1360" i="8" s="1"/>
  <c r="BFL1366" i="8" s="1"/>
  <c r="BGA1356" i="8"/>
  <c r="BGA1360" i="8" s="1"/>
  <c r="BGA1366" i="8" s="1"/>
  <c r="BGP1356" i="8"/>
  <c r="BGP1360" i="8" s="1"/>
  <c r="BGP1366" i="8" s="1"/>
  <c r="BGR1356" i="8"/>
  <c r="BGR1360" i="8" s="1"/>
  <c r="BGR1366" i="8" s="1"/>
  <c r="BHG1356" i="8"/>
  <c r="BHG1360" i="8" s="1"/>
  <c r="BHG1366" i="8" s="1"/>
  <c r="BHV1356" i="8"/>
  <c r="BHV1360" i="8" s="1"/>
  <c r="BHV1366" i="8" s="1"/>
  <c r="BHX1356" i="8"/>
  <c r="BHX1360" i="8" s="1"/>
  <c r="BHX1366" i="8" s="1"/>
  <c r="BIM1356" i="8"/>
  <c r="BIM1360" i="8" s="1"/>
  <c r="BIM1366" i="8" s="1"/>
  <c r="BJB1356" i="8"/>
  <c r="BJB1360" i="8" s="1"/>
  <c r="BJB1366" i="8" s="1"/>
  <c r="BJD1356" i="8"/>
  <c r="BJD1360" i="8" s="1"/>
  <c r="BJD1366" i="8" s="1"/>
  <c r="BJS1356" i="8"/>
  <c r="BJS1360" i="8" s="1"/>
  <c r="BJS1366" i="8" s="1"/>
  <c r="BKH1356" i="8"/>
  <c r="BKH1360" i="8" s="1"/>
  <c r="BKH1366" i="8" s="1"/>
  <c r="BKJ1356" i="8"/>
  <c r="BKJ1360" i="8" s="1"/>
  <c r="BKJ1366" i="8" s="1"/>
  <c r="BKY1356" i="8"/>
  <c r="BKY1360" i="8" s="1"/>
  <c r="BKY1366" i="8" s="1"/>
  <c r="BLN1356" i="8"/>
  <c r="BLN1360" i="8" s="1"/>
  <c r="BLN1366" i="8" s="1"/>
  <c r="BLP1356" i="8"/>
  <c r="BLP1360" i="8" s="1"/>
  <c r="BLP1366" i="8" s="1"/>
  <c r="BME1356" i="8"/>
  <c r="BME1360" i="8" s="1"/>
  <c r="BME1366" i="8" s="1"/>
  <c r="BMT1356" i="8"/>
  <c r="BMT1360" i="8" s="1"/>
  <c r="BMT1366" i="8" s="1"/>
  <c r="BMV1356" i="8"/>
  <c r="BMV1360" i="8" s="1"/>
  <c r="BMV1366" i="8" s="1"/>
  <c r="BNK1356" i="8"/>
  <c r="BNK1360" i="8" s="1"/>
  <c r="BNK1366" i="8" s="1"/>
  <c r="BNZ1356" i="8"/>
  <c r="BNZ1360" i="8" s="1"/>
  <c r="BNZ1366" i="8" s="1"/>
  <c r="BOB1356" i="8"/>
  <c r="BOB1360" i="8" s="1"/>
  <c r="BOB1366" i="8" s="1"/>
  <c r="BOQ1356" i="8"/>
  <c r="BOQ1360" i="8" s="1"/>
  <c r="BOQ1366" i="8" s="1"/>
  <c r="BPF1356" i="8"/>
  <c r="BPF1360" i="8" s="1"/>
  <c r="BPF1366" i="8" s="1"/>
  <c r="BPH1356" i="8"/>
  <c r="BPH1360" i="8" s="1"/>
  <c r="BPH1366" i="8" s="1"/>
  <c r="BPW1356" i="8"/>
  <c r="BPW1360" i="8" s="1"/>
  <c r="BPW1366" i="8" s="1"/>
  <c r="BQL1356" i="8"/>
  <c r="BQL1360" i="8" s="1"/>
  <c r="BQL1366" i="8" s="1"/>
  <c r="BQN1356" i="8"/>
  <c r="BQN1360" i="8" s="1"/>
  <c r="BQN1366" i="8" s="1"/>
  <c r="BRC1356" i="8"/>
  <c r="BRC1360" i="8" s="1"/>
  <c r="BRC1366" i="8" s="1"/>
  <c r="BRR1356" i="8"/>
  <c r="BRR1360" i="8" s="1"/>
  <c r="BRR1366" i="8" s="1"/>
  <c r="BRT1356" i="8"/>
  <c r="BRT1360" i="8" s="1"/>
  <c r="BRT1366" i="8" s="1"/>
  <c r="BSI1356" i="8"/>
  <c r="BSI1360" i="8" s="1"/>
  <c r="BSI1366" i="8" s="1"/>
  <c r="BSX1356" i="8"/>
  <c r="BSX1360" i="8" s="1"/>
  <c r="BSX1366" i="8" s="1"/>
  <c r="BSZ1356" i="8"/>
  <c r="BSZ1360" i="8" s="1"/>
  <c r="BSZ1366" i="8" s="1"/>
  <c r="BTO1356" i="8"/>
  <c r="BTO1360" i="8" s="1"/>
  <c r="BTO1366" i="8" s="1"/>
  <c r="BUD1356" i="8"/>
  <c r="BUD1360" i="8" s="1"/>
  <c r="BUD1366" i="8" s="1"/>
  <c r="BUF1356" i="8"/>
  <c r="BUF1360" i="8" s="1"/>
  <c r="BUF1366" i="8" s="1"/>
  <c r="BUU1356" i="8"/>
  <c r="BUU1360" i="8" s="1"/>
  <c r="BUU1366" i="8" s="1"/>
  <c r="BVJ1356" i="8"/>
  <c r="BVJ1360" i="8" s="1"/>
  <c r="BVJ1366" i="8" s="1"/>
  <c r="BVL1356" i="8"/>
  <c r="BVL1360" i="8" s="1"/>
  <c r="BVL1366" i="8" s="1"/>
  <c r="BWA1356" i="8"/>
  <c r="BWA1360" i="8" s="1"/>
  <c r="BWA1366" i="8" s="1"/>
  <c r="BWP1356" i="8"/>
  <c r="BWP1360" i="8" s="1"/>
  <c r="BWP1366" i="8" s="1"/>
  <c r="BWR1356" i="8"/>
  <c r="BWR1360" i="8" s="1"/>
  <c r="BWR1366" i="8" s="1"/>
  <c r="BXG1356" i="8"/>
  <c r="BXG1360" i="8" s="1"/>
  <c r="BXG1366" i="8" s="1"/>
  <c r="BXV1356" i="8"/>
  <c r="BXV1360" i="8" s="1"/>
  <c r="BXV1366" i="8" s="1"/>
  <c r="BXX1356" i="8"/>
  <c r="BXX1360" i="8" s="1"/>
  <c r="BXX1366" i="8" s="1"/>
  <c r="BYM1356" i="8"/>
  <c r="BYM1360" i="8" s="1"/>
  <c r="BYM1366" i="8" s="1"/>
  <c r="BZB1356" i="8"/>
  <c r="BZB1360" i="8" s="1"/>
  <c r="BZB1366" i="8" s="1"/>
  <c r="BZD1356" i="8"/>
  <c r="BZD1360" i="8" s="1"/>
  <c r="BZD1366" i="8" s="1"/>
  <c r="BZS1356" i="8"/>
  <c r="BZS1360" i="8" s="1"/>
  <c r="BZS1366" i="8" s="1"/>
  <c r="CAH1356" i="8"/>
  <c r="CAH1360" i="8" s="1"/>
  <c r="CAH1366" i="8" s="1"/>
  <c r="CAJ1356" i="8"/>
  <c r="CAJ1360" i="8" s="1"/>
  <c r="CAJ1366" i="8" s="1"/>
  <c r="CAY1356" i="8"/>
  <c r="CAY1360" i="8" s="1"/>
  <c r="CAY1366" i="8" s="1"/>
  <c r="CBN1356" i="8"/>
  <c r="CBN1360" i="8" s="1"/>
  <c r="CBN1366" i="8" s="1"/>
  <c r="CBP1356" i="8"/>
  <c r="CBP1360" i="8" s="1"/>
  <c r="CBP1366" i="8" s="1"/>
  <c r="CCE1356" i="8"/>
  <c r="CCE1360" i="8" s="1"/>
  <c r="CCE1366" i="8" s="1"/>
  <c r="CCT1356" i="8"/>
  <c r="CCT1360" i="8" s="1"/>
  <c r="CCT1366" i="8" s="1"/>
  <c r="CCV1356" i="8"/>
  <c r="CCV1360" i="8" s="1"/>
  <c r="CCV1366" i="8" s="1"/>
  <c r="CDK1356" i="8"/>
  <c r="CDK1360" i="8" s="1"/>
  <c r="CDK1366" i="8" s="1"/>
  <c r="CDZ1356" i="8"/>
  <c r="CDZ1360" i="8" s="1"/>
  <c r="CDZ1366" i="8" s="1"/>
  <c r="CEB1356" i="8"/>
  <c r="CEB1360" i="8" s="1"/>
  <c r="CEB1366" i="8" s="1"/>
  <c r="CEQ1356" i="8"/>
  <c r="CEQ1360" i="8" s="1"/>
  <c r="CEQ1366" i="8" s="1"/>
  <c r="CFF1356" i="8"/>
  <c r="CFF1360" i="8" s="1"/>
  <c r="CFF1366" i="8" s="1"/>
  <c r="CFH1356" i="8"/>
  <c r="CFH1360" i="8" s="1"/>
  <c r="CFH1366" i="8" s="1"/>
  <c r="CFW1356" i="8"/>
  <c r="CFW1360" i="8" s="1"/>
  <c r="CFW1366" i="8" s="1"/>
  <c r="CGL1356" i="8"/>
  <c r="CGL1360" i="8" s="1"/>
  <c r="CGL1366" i="8" s="1"/>
  <c r="CGN1356" i="8"/>
  <c r="CGN1360" i="8" s="1"/>
  <c r="CGN1366" i="8" s="1"/>
  <c r="CHC1356" i="8"/>
  <c r="CHC1360" i="8" s="1"/>
  <c r="CHC1366" i="8" s="1"/>
  <c r="CHR1356" i="8"/>
  <c r="CHR1360" i="8" s="1"/>
  <c r="CHR1366" i="8" s="1"/>
  <c r="CHT1356" i="8"/>
  <c r="CHT1360" i="8" s="1"/>
  <c r="CHT1366" i="8" s="1"/>
  <c r="CII1356" i="8"/>
  <c r="CII1360" i="8" s="1"/>
  <c r="CII1366" i="8" s="1"/>
  <c r="CIX1356" i="8"/>
  <c r="CIX1360" i="8" s="1"/>
  <c r="CIX1366" i="8" s="1"/>
  <c r="CIZ1356" i="8"/>
  <c r="CIZ1360" i="8" s="1"/>
  <c r="CIZ1366" i="8" s="1"/>
  <c r="CJO1356" i="8"/>
  <c r="CJO1360" i="8" s="1"/>
  <c r="CJO1366" i="8" s="1"/>
  <c r="CKD1356" i="8"/>
  <c r="CKD1360" i="8" s="1"/>
  <c r="CKD1366" i="8" s="1"/>
  <c r="CKF1356" i="8"/>
  <c r="CKF1360" i="8" s="1"/>
  <c r="CKF1366" i="8" s="1"/>
  <c r="CKU1356" i="8"/>
  <c r="CKU1360" i="8" s="1"/>
  <c r="CKU1366" i="8" s="1"/>
  <c r="CLJ1356" i="8"/>
  <c r="CLJ1360" i="8" s="1"/>
  <c r="CLJ1366" i="8" s="1"/>
  <c r="CLL1356" i="8"/>
  <c r="CLL1360" i="8" s="1"/>
  <c r="CLL1366" i="8" s="1"/>
  <c r="CMA1356" i="8"/>
  <c r="CMA1360" i="8" s="1"/>
  <c r="CMA1366" i="8" s="1"/>
  <c r="CMP1356" i="8"/>
  <c r="CMP1360" i="8" s="1"/>
  <c r="CMP1366" i="8" s="1"/>
  <c r="CMR1356" i="8"/>
  <c r="CMR1360" i="8" s="1"/>
  <c r="CMR1366" i="8" s="1"/>
  <c r="CNG1356" i="8"/>
  <c r="CNG1360" i="8" s="1"/>
  <c r="CNG1366" i="8" s="1"/>
  <c r="CNV1356" i="8"/>
  <c r="CNV1360" i="8" s="1"/>
  <c r="CNV1366" i="8" s="1"/>
  <c r="CNX1356" i="8"/>
  <c r="CNX1360" i="8" s="1"/>
  <c r="CNX1366" i="8" s="1"/>
  <c r="COM1356" i="8"/>
  <c r="COM1360" i="8" s="1"/>
  <c r="COM1366" i="8" s="1"/>
  <c r="CPB1356" i="8"/>
  <c r="CPB1360" i="8" s="1"/>
  <c r="CPB1366" i="8" s="1"/>
  <c r="CPD1356" i="8"/>
  <c r="CPD1360" i="8" s="1"/>
  <c r="CPD1366" i="8" s="1"/>
  <c r="CPS1356" i="8"/>
  <c r="CPS1360" i="8" s="1"/>
  <c r="CPS1366" i="8" s="1"/>
  <c r="CQH1356" i="8"/>
  <c r="CQH1360" i="8" s="1"/>
  <c r="CQH1366" i="8" s="1"/>
  <c r="CQJ1356" i="8"/>
  <c r="CQJ1360" i="8" s="1"/>
  <c r="CQJ1366" i="8" s="1"/>
  <c r="CQY1356" i="8"/>
  <c r="CQY1360" i="8" s="1"/>
  <c r="CQY1366" i="8" s="1"/>
  <c r="CRN1356" i="8"/>
  <c r="CRN1360" i="8" s="1"/>
  <c r="CRN1366" i="8" s="1"/>
  <c r="CRP1356" i="8"/>
  <c r="CRP1360" i="8" s="1"/>
  <c r="CRP1366" i="8" s="1"/>
  <c r="CSE1356" i="8"/>
  <c r="CSE1360" i="8" s="1"/>
  <c r="CSE1366" i="8" s="1"/>
  <c r="CST1356" i="8"/>
  <c r="CST1360" i="8" s="1"/>
  <c r="CST1366" i="8" s="1"/>
  <c r="CSV1356" i="8"/>
  <c r="CSV1360" i="8" s="1"/>
  <c r="CSV1366" i="8" s="1"/>
  <c r="CTK1356" i="8"/>
  <c r="CTK1360" i="8" s="1"/>
  <c r="CTK1366" i="8" s="1"/>
  <c r="CTZ1356" i="8"/>
  <c r="CTZ1360" i="8" s="1"/>
  <c r="CTZ1366" i="8" s="1"/>
  <c r="CUB1356" i="8"/>
  <c r="CUB1360" i="8" s="1"/>
  <c r="CUB1366" i="8" s="1"/>
  <c r="CUQ1356" i="8"/>
  <c r="CUQ1360" i="8" s="1"/>
  <c r="CUQ1366" i="8" s="1"/>
  <c r="CVF1356" i="8"/>
  <c r="CVF1360" i="8" s="1"/>
  <c r="CVF1366" i="8" s="1"/>
  <c r="CVH1356" i="8"/>
  <c r="CVH1360" i="8" s="1"/>
  <c r="CVH1366" i="8" s="1"/>
  <c r="CVW1356" i="8"/>
  <c r="CVW1360" i="8" s="1"/>
  <c r="CVW1366" i="8" s="1"/>
  <c r="CWL1356" i="8"/>
  <c r="CWL1360" i="8" s="1"/>
  <c r="CWL1366" i="8" s="1"/>
  <c r="CWN1356" i="8"/>
  <c r="CWN1360" i="8" s="1"/>
  <c r="CWN1366" i="8" s="1"/>
  <c r="CXC1356" i="8"/>
  <c r="CXC1360" i="8" s="1"/>
  <c r="CXC1366" i="8" s="1"/>
  <c r="CXR1356" i="8"/>
  <c r="CXR1360" i="8" s="1"/>
  <c r="CXR1366" i="8" s="1"/>
  <c r="CXT1356" i="8"/>
  <c r="CXT1360" i="8" s="1"/>
  <c r="CXT1366" i="8" s="1"/>
  <c r="CYI1356" i="8"/>
  <c r="CYI1360" i="8" s="1"/>
  <c r="CYI1366" i="8" s="1"/>
  <c r="CYX1356" i="8"/>
  <c r="CYX1360" i="8" s="1"/>
  <c r="CYX1366" i="8" s="1"/>
  <c r="CYZ1356" i="8"/>
  <c r="CYZ1360" i="8" s="1"/>
  <c r="CYZ1366" i="8" s="1"/>
  <c r="CZO1356" i="8"/>
  <c r="CZO1360" i="8" s="1"/>
  <c r="CZO1366" i="8" s="1"/>
  <c r="DAD1356" i="8"/>
  <c r="DAD1360" i="8" s="1"/>
  <c r="DAD1366" i="8" s="1"/>
  <c r="DAF1356" i="8"/>
  <c r="DAF1360" i="8" s="1"/>
  <c r="DAF1366" i="8" s="1"/>
  <c r="DAU1356" i="8"/>
  <c r="DAU1360" i="8" s="1"/>
  <c r="DAU1366" i="8" s="1"/>
  <c r="DBJ1356" i="8"/>
  <c r="DBJ1360" i="8" s="1"/>
  <c r="DBJ1366" i="8" s="1"/>
  <c r="DBL1356" i="8"/>
  <c r="DBL1360" i="8" s="1"/>
  <c r="DBL1366" i="8" s="1"/>
  <c r="DCA1356" i="8"/>
  <c r="DCA1360" i="8" s="1"/>
  <c r="DCA1366" i="8" s="1"/>
  <c r="DCP1356" i="8"/>
  <c r="DCP1360" i="8" s="1"/>
  <c r="DCP1366" i="8" s="1"/>
  <c r="DCR1356" i="8"/>
  <c r="DCR1360" i="8" s="1"/>
  <c r="DCR1366" i="8" s="1"/>
  <c r="DDG1356" i="8"/>
  <c r="DDG1360" i="8" s="1"/>
  <c r="DDG1366" i="8" s="1"/>
  <c r="DDV1356" i="8"/>
  <c r="DDV1360" i="8" s="1"/>
  <c r="DDV1366" i="8" s="1"/>
  <c r="DDX1356" i="8"/>
  <c r="DDX1360" i="8" s="1"/>
  <c r="DDX1366" i="8" s="1"/>
  <c r="DEM1356" i="8"/>
  <c r="DEM1360" i="8" s="1"/>
  <c r="DEM1366" i="8" s="1"/>
  <c r="DFB1356" i="8"/>
  <c r="DFB1360" i="8" s="1"/>
  <c r="DFB1366" i="8" s="1"/>
  <c r="DFD1356" i="8"/>
  <c r="DFD1360" i="8" s="1"/>
  <c r="DFD1366" i="8" s="1"/>
  <c r="DFS1356" i="8"/>
  <c r="DFS1360" i="8" s="1"/>
  <c r="DFS1366" i="8" s="1"/>
  <c r="DGH1356" i="8"/>
  <c r="DGH1360" i="8" s="1"/>
  <c r="DGH1366" i="8" s="1"/>
  <c r="DGJ1356" i="8"/>
  <c r="DGJ1360" i="8" s="1"/>
  <c r="DGJ1366" i="8" s="1"/>
  <c r="DGY1356" i="8"/>
  <c r="DGY1360" i="8" s="1"/>
  <c r="DGY1366" i="8" s="1"/>
  <c r="DHN1356" i="8"/>
  <c r="DHN1360" i="8" s="1"/>
  <c r="DHN1366" i="8" s="1"/>
  <c r="DHP1356" i="8"/>
  <c r="DHP1360" i="8" s="1"/>
  <c r="DHP1366" i="8" s="1"/>
  <c r="DIE1356" i="8"/>
  <c r="DIE1360" i="8" s="1"/>
  <c r="DIE1366" i="8" s="1"/>
  <c r="DIT1356" i="8"/>
  <c r="DIT1360" i="8" s="1"/>
  <c r="DIT1366" i="8" s="1"/>
  <c r="DIV1356" i="8"/>
  <c r="DIV1360" i="8" s="1"/>
  <c r="DIV1366" i="8" s="1"/>
  <c r="DJK1356" i="8"/>
  <c r="DJK1360" i="8" s="1"/>
  <c r="DJK1366" i="8" s="1"/>
  <c r="DJZ1356" i="8"/>
  <c r="DJZ1360" i="8" s="1"/>
  <c r="DJZ1366" i="8" s="1"/>
  <c r="DKB1356" i="8"/>
  <c r="DKB1360" i="8" s="1"/>
  <c r="DKB1366" i="8" s="1"/>
  <c r="DKQ1356" i="8"/>
  <c r="DKQ1360" i="8" s="1"/>
  <c r="DKQ1366" i="8" s="1"/>
  <c r="DLF1356" i="8"/>
  <c r="DLF1360" i="8" s="1"/>
  <c r="DLF1366" i="8" s="1"/>
  <c r="DLH1356" i="8"/>
  <c r="DLH1360" i="8" s="1"/>
  <c r="DLH1366" i="8" s="1"/>
  <c r="DLW1356" i="8"/>
  <c r="DLW1360" i="8" s="1"/>
  <c r="DLW1366" i="8" s="1"/>
  <c r="DML1356" i="8"/>
  <c r="DML1360" i="8" s="1"/>
  <c r="DML1366" i="8" s="1"/>
  <c r="DMN1356" i="8"/>
  <c r="DMN1360" i="8" s="1"/>
  <c r="DMN1366" i="8" s="1"/>
  <c r="DNC1356" i="8"/>
  <c r="DNC1360" i="8" s="1"/>
  <c r="DNC1366" i="8" s="1"/>
  <c r="DNR1356" i="8"/>
  <c r="DNR1360" i="8" s="1"/>
  <c r="DNR1366" i="8" s="1"/>
  <c r="DNT1356" i="8"/>
  <c r="DNT1360" i="8" s="1"/>
  <c r="DNT1366" i="8" s="1"/>
  <c r="DOI1356" i="8"/>
  <c r="DOI1360" i="8" s="1"/>
  <c r="DOI1366" i="8" s="1"/>
  <c r="DOX1356" i="8"/>
  <c r="DOX1360" i="8" s="1"/>
  <c r="DOX1366" i="8" s="1"/>
  <c r="DOZ1356" i="8"/>
  <c r="DOZ1360" i="8" s="1"/>
  <c r="DOZ1366" i="8" s="1"/>
  <c r="DPO1356" i="8"/>
  <c r="DPO1360" i="8" s="1"/>
  <c r="DPO1366" i="8" s="1"/>
  <c r="DQD1356" i="8"/>
  <c r="DQD1360" i="8" s="1"/>
  <c r="DQD1366" i="8" s="1"/>
  <c r="DQF1356" i="8"/>
  <c r="DQF1360" i="8" s="1"/>
  <c r="DQF1366" i="8" s="1"/>
  <c r="DQU1356" i="8"/>
  <c r="DQU1360" i="8" s="1"/>
  <c r="DQU1366" i="8" s="1"/>
  <c r="DRJ1356" i="8"/>
  <c r="DRJ1360" i="8" s="1"/>
  <c r="DRJ1366" i="8" s="1"/>
  <c r="DRL1356" i="8"/>
  <c r="DRL1360" i="8" s="1"/>
  <c r="DRL1366" i="8" s="1"/>
  <c r="DSA1356" i="8"/>
  <c r="DSA1360" i="8" s="1"/>
  <c r="DSA1366" i="8" s="1"/>
  <c r="DSP1356" i="8"/>
  <c r="DSP1360" i="8" s="1"/>
  <c r="DSP1366" i="8" s="1"/>
  <c r="DSR1356" i="8"/>
  <c r="DSR1360" i="8" s="1"/>
  <c r="DSR1366" i="8" s="1"/>
  <c r="DTG1356" i="8"/>
  <c r="DTG1360" i="8" s="1"/>
  <c r="DTG1366" i="8" s="1"/>
  <c r="DTV1356" i="8"/>
  <c r="DTV1360" i="8" s="1"/>
  <c r="DTV1366" i="8" s="1"/>
  <c r="DTX1356" i="8"/>
  <c r="DTX1360" i="8" s="1"/>
  <c r="DTX1366" i="8" s="1"/>
  <c r="DUM1356" i="8"/>
  <c r="DUM1360" i="8" s="1"/>
  <c r="DUM1366" i="8" s="1"/>
  <c r="DVB1356" i="8"/>
  <c r="DVB1360" i="8" s="1"/>
  <c r="DVB1366" i="8" s="1"/>
  <c r="DVD1356" i="8"/>
  <c r="DVD1360" i="8" s="1"/>
  <c r="DVD1366" i="8" s="1"/>
  <c r="DVS1356" i="8"/>
  <c r="DVS1360" i="8" s="1"/>
  <c r="DVS1366" i="8" s="1"/>
  <c r="DWH1356" i="8"/>
  <c r="DWH1360" i="8" s="1"/>
  <c r="DWH1366" i="8" s="1"/>
  <c r="DWJ1356" i="8"/>
  <c r="DWJ1360" i="8" s="1"/>
  <c r="DWJ1366" i="8" s="1"/>
  <c r="DWY1356" i="8"/>
  <c r="DWY1360" i="8" s="1"/>
  <c r="DWY1366" i="8" s="1"/>
  <c r="DXN1356" i="8"/>
  <c r="DXN1360" i="8" s="1"/>
  <c r="DXN1366" i="8" s="1"/>
  <c r="DXP1356" i="8"/>
  <c r="DXP1360" i="8" s="1"/>
  <c r="DXP1366" i="8" s="1"/>
  <c r="DYE1356" i="8"/>
  <c r="DYE1360" i="8" s="1"/>
  <c r="DYE1366" i="8" s="1"/>
  <c r="DYT1356" i="8"/>
  <c r="DYT1360" i="8" s="1"/>
  <c r="DYT1366" i="8" s="1"/>
  <c r="DYV1356" i="8"/>
  <c r="DYV1360" i="8" s="1"/>
  <c r="DYV1366" i="8" s="1"/>
  <c r="DZK1356" i="8"/>
  <c r="DZK1360" i="8" s="1"/>
  <c r="DZK1366" i="8" s="1"/>
  <c r="DZZ1356" i="8"/>
  <c r="DZZ1360" i="8" s="1"/>
  <c r="DZZ1366" i="8" s="1"/>
  <c r="EAB1356" i="8"/>
  <c r="EAB1360" i="8" s="1"/>
  <c r="EAB1366" i="8" s="1"/>
  <c r="EAQ1356" i="8"/>
  <c r="EAQ1360" i="8" s="1"/>
  <c r="EAQ1366" i="8" s="1"/>
  <c r="EBF1356" i="8"/>
  <c r="EBF1360" i="8" s="1"/>
  <c r="EBF1366" i="8" s="1"/>
  <c r="EBH1356" i="8"/>
  <c r="EBH1360" i="8" s="1"/>
  <c r="EBH1366" i="8" s="1"/>
  <c r="EBW1356" i="8"/>
  <c r="EBW1360" i="8" s="1"/>
  <c r="EBW1366" i="8" s="1"/>
  <c r="ECL1356" i="8"/>
  <c r="ECL1360" i="8" s="1"/>
  <c r="ECL1366" i="8" s="1"/>
  <c r="ECN1356" i="8"/>
  <c r="ECN1360" i="8" s="1"/>
  <c r="ECN1366" i="8" s="1"/>
  <c r="EDC1356" i="8"/>
  <c r="EDC1360" i="8" s="1"/>
  <c r="EDC1366" i="8" s="1"/>
  <c r="EDR1356" i="8"/>
  <c r="EDR1360" i="8" s="1"/>
  <c r="EDR1366" i="8" s="1"/>
  <c r="EDT1356" i="8"/>
  <c r="EDT1360" i="8" s="1"/>
  <c r="EDT1366" i="8" s="1"/>
  <c r="EEI1356" i="8"/>
  <c r="EEI1360" i="8" s="1"/>
  <c r="EEI1366" i="8" s="1"/>
  <c r="EEX1356" i="8"/>
  <c r="EEX1360" i="8" s="1"/>
  <c r="EEX1366" i="8" s="1"/>
  <c r="EEZ1356" i="8"/>
  <c r="EEZ1360" i="8" s="1"/>
  <c r="EEZ1366" i="8" s="1"/>
  <c r="EFO1356" i="8"/>
  <c r="EFO1360" i="8" s="1"/>
  <c r="EFO1366" i="8" s="1"/>
  <c r="EGD1356" i="8"/>
  <c r="EGD1360" i="8" s="1"/>
  <c r="EGD1366" i="8" s="1"/>
  <c r="EGF1356" i="8"/>
  <c r="EGF1360" i="8" s="1"/>
  <c r="EGF1366" i="8" s="1"/>
  <c r="EGU1356" i="8"/>
  <c r="EGU1360" i="8" s="1"/>
  <c r="EGU1366" i="8" s="1"/>
  <c r="EHJ1356" i="8"/>
  <c r="EHJ1360" i="8" s="1"/>
  <c r="EHJ1366" i="8" s="1"/>
  <c r="EHL1356" i="8"/>
  <c r="EHL1360" i="8" s="1"/>
  <c r="EHL1366" i="8" s="1"/>
  <c r="EIA1356" i="8"/>
  <c r="EIA1360" i="8" s="1"/>
  <c r="EIA1366" i="8" s="1"/>
  <c r="EIP1356" i="8"/>
  <c r="EIP1360" i="8" s="1"/>
  <c r="EIP1366" i="8" s="1"/>
  <c r="EIR1356" i="8"/>
  <c r="EIR1360" i="8" s="1"/>
  <c r="EIR1366" i="8" s="1"/>
  <c r="EJG1356" i="8"/>
  <c r="EJG1360" i="8" s="1"/>
  <c r="EJG1366" i="8" s="1"/>
  <c r="EJV1356" i="8"/>
  <c r="EJV1360" i="8" s="1"/>
  <c r="EJV1366" i="8" s="1"/>
  <c r="EJX1356" i="8"/>
  <c r="EJX1360" i="8" s="1"/>
  <c r="EJX1366" i="8" s="1"/>
  <c r="EKM1356" i="8"/>
  <c r="EKM1360" i="8" s="1"/>
  <c r="EKM1366" i="8" s="1"/>
  <c r="ELB1356" i="8"/>
  <c r="ELB1360" i="8" s="1"/>
  <c r="ELB1366" i="8" s="1"/>
  <c r="ELD1356" i="8"/>
  <c r="ELD1360" i="8" s="1"/>
  <c r="ELD1366" i="8" s="1"/>
  <c r="ELS1356" i="8"/>
  <c r="ELS1360" i="8" s="1"/>
  <c r="ELS1366" i="8" s="1"/>
  <c r="EMH1356" i="8"/>
  <c r="EMH1360" i="8" s="1"/>
  <c r="EMH1366" i="8" s="1"/>
  <c r="EMJ1356" i="8"/>
  <c r="EMJ1360" i="8" s="1"/>
  <c r="EMJ1366" i="8" s="1"/>
  <c r="EMY1356" i="8"/>
  <c r="EMY1360" i="8" s="1"/>
  <c r="EMY1366" i="8" s="1"/>
  <c r="ENN1356" i="8"/>
  <c r="ENN1360" i="8" s="1"/>
  <c r="ENN1366" i="8" s="1"/>
  <c r="ENP1356" i="8"/>
  <c r="ENP1360" i="8" s="1"/>
  <c r="ENP1366" i="8" s="1"/>
  <c r="EOE1356" i="8"/>
  <c r="EOE1360" i="8" s="1"/>
  <c r="EOE1366" i="8" s="1"/>
  <c r="EOT1356" i="8"/>
  <c r="EOT1360" i="8" s="1"/>
  <c r="EOT1366" i="8" s="1"/>
  <c r="EOV1356" i="8"/>
  <c r="EOV1360" i="8" s="1"/>
  <c r="EOV1366" i="8" s="1"/>
  <c r="EPK1356" i="8"/>
  <c r="EPK1360" i="8" s="1"/>
  <c r="EPK1366" i="8" s="1"/>
  <c r="EPZ1356" i="8"/>
  <c r="EPZ1360" i="8" s="1"/>
  <c r="EPZ1366" i="8" s="1"/>
  <c r="EQB1356" i="8"/>
  <c r="EQB1360" i="8" s="1"/>
  <c r="EQB1366" i="8" s="1"/>
  <c r="EQQ1356" i="8"/>
  <c r="EQQ1360" i="8" s="1"/>
  <c r="EQQ1366" i="8" s="1"/>
  <c r="ERF1356" i="8"/>
  <c r="ERF1360" i="8" s="1"/>
  <c r="ERF1366" i="8" s="1"/>
  <c r="ERH1356" i="8"/>
  <c r="ERH1360" i="8" s="1"/>
  <c r="ERH1366" i="8" s="1"/>
  <c r="ERW1356" i="8"/>
  <c r="ERW1360" i="8" s="1"/>
  <c r="ERW1366" i="8" s="1"/>
  <c r="ESL1356" i="8"/>
  <c r="ESL1360" i="8" s="1"/>
  <c r="ESL1366" i="8" s="1"/>
  <c r="ESN1356" i="8"/>
  <c r="ESN1360" i="8" s="1"/>
  <c r="ESN1366" i="8" s="1"/>
  <c r="ETC1356" i="8"/>
  <c r="ETC1360" i="8" s="1"/>
  <c r="ETC1366" i="8" s="1"/>
  <c r="ETR1356" i="8"/>
  <c r="ETR1360" i="8" s="1"/>
  <c r="ETR1366" i="8" s="1"/>
  <c r="ETT1356" i="8"/>
  <c r="ETT1360" i="8" s="1"/>
  <c r="ETT1366" i="8" s="1"/>
  <c r="EUI1356" i="8"/>
  <c r="EUI1360" i="8" s="1"/>
  <c r="EUI1366" i="8" s="1"/>
  <c r="EUX1356" i="8"/>
  <c r="EUX1360" i="8" s="1"/>
  <c r="EUX1366" i="8" s="1"/>
  <c r="EUZ1356" i="8"/>
  <c r="EUZ1360" i="8" s="1"/>
  <c r="EUZ1366" i="8" s="1"/>
  <c r="EVO1356" i="8"/>
  <c r="EVO1360" i="8" s="1"/>
  <c r="EVO1366" i="8" s="1"/>
  <c r="EWD1356" i="8"/>
  <c r="EWD1360" i="8" s="1"/>
  <c r="EWD1366" i="8" s="1"/>
  <c r="EWF1356" i="8"/>
  <c r="EWF1360" i="8" s="1"/>
  <c r="EWF1366" i="8" s="1"/>
  <c r="EWU1356" i="8"/>
  <c r="EWU1360" i="8" s="1"/>
  <c r="EWU1366" i="8" s="1"/>
  <c r="EXJ1356" i="8"/>
  <c r="EXJ1360" i="8" s="1"/>
  <c r="EXJ1366" i="8" s="1"/>
  <c r="EXL1356" i="8"/>
  <c r="EXL1360" i="8" s="1"/>
  <c r="EXL1366" i="8" s="1"/>
  <c r="EYA1356" i="8"/>
  <c r="EYA1360" i="8" s="1"/>
  <c r="EYA1366" i="8" s="1"/>
  <c r="EYP1356" i="8"/>
  <c r="EYP1360" i="8" s="1"/>
  <c r="EYP1366" i="8" s="1"/>
  <c r="EYR1356" i="8"/>
  <c r="EYR1360" i="8" s="1"/>
  <c r="EYR1366" i="8" s="1"/>
  <c r="EZG1356" i="8"/>
  <c r="EZG1360" i="8" s="1"/>
  <c r="EZG1366" i="8" s="1"/>
  <c r="EZV1356" i="8"/>
  <c r="EZV1360" i="8" s="1"/>
  <c r="EZV1366" i="8" s="1"/>
  <c r="EZX1356" i="8"/>
  <c r="EZX1360" i="8" s="1"/>
  <c r="EZX1366" i="8" s="1"/>
  <c r="FAM1356" i="8"/>
  <c r="FAM1360" i="8" s="1"/>
  <c r="FAM1366" i="8" s="1"/>
  <c r="FBB1356" i="8"/>
  <c r="FBB1360" i="8" s="1"/>
  <c r="FBB1366" i="8" s="1"/>
  <c r="FBD1356" i="8"/>
  <c r="FBD1360" i="8" s="1"/>
  <c r="FBD1366" i="8" s="1"/>
  <c r="FBS1356" i="8"/>
  <c r="FBS1360" i="8" s="1"/>
  <c r="FBS1366" i="8" s="1"/>
  <c r="FCH1356" i="8"/>
  <c r="FCH1360" i="8" s="1"/>
  <c r="FCH1366" i="8" s="1"/>
  <c r="FCJ1356" i="8"/>
  <c r="FCJ1360" i="8" s="1"/>
  <c r="FCJ1366" i="8" s="1"/>
  <c r="FCY1356" i="8"/>
  <c r="FCY1360" i="8" s="1"/>
  <c r="FCY1366" i="8" s="1"/>
  <c r="FDN1356" i="8"/>
  <c r="FDN1360" i="8" s="1"/>
  <c r="FDN1366" i="8" s="1"/>
  <c r="FDP1356" i="8"/>
  <c r="FDP1360" i="8" s="1"/>
  <c r="FDP1366" i="8" s="1"/>
  <c r="FEE1356" i="8"/>
  <c r="FEE1360" i="8" s="1"/>
  <c r="FEE1366" i="8" s="1"/>
  <c r="FET1356" i="8"/>
  <c r="FET1360" i="8" s="1"/>
  <c r="FET1366" i="8" s="1"/>
  <c r="FEV1356" i="8"/>
  <c r="FEV1360" i="8" s="1"/>
  <c r="FEV1366" i="8" s="1"/>
  <c r="FFK1356" i="8"/>
  <c r="FFK1360" i="8" s="1"/>
  <c r="FFK1366" i="8" s="1"/>
  <c r="FFZ1356" i="8"/>
  <c r="FFZ1360" i="8" s="1"/>
  <c r="FFZ1366" i="8" s="1"/>
  <c r="FGB1356" i="8"/>
  <c r="FGB1360" i="8" s="1"/>
  <c r="FGB1366" i="8" s="1"/>
  <c r="FGQ1356" i="8"/>
  <c r="FGQ1360" i="8" s="1"/>
  <c r="FGQ1366" i="8" s="1"/>
  <c r="FHF1356" i="8"/>
  <c r="FHF1360" i="8" s="1"/>
  <c r="FHF1366" i="8" s="1"/>
  <c r="FHH1356" i="8"/>
  <c r="FHH1360" i="8" s="1"/>
  <c r="FHH1366" i="8" s="1"/>
  <c r="FHW1356" i="8"/>
  <c r="FHW1360" i="8" s="1"/>
  <c r="FHW1366" i="8" s="1"/>
  <c r="FIL1356" i="8"/>
  <c r="FIL1360" i="8" s="1"/>
  <c r="FIL1366" i="8" s="1"/>
  <c r="FIN1356" i="8"/>
  <c r="FIN1360" i="8" s="1"/>
  <c r="FIN1366" i="8" s="1"/>
  <c r="FJC1356" i="8"/>
  <c r="FJC1360" i="8" s="1"/>
  <c r="FJC1366" i="8" s="1"/>
  <c r="FJR1356" i="8"/>
  <c r="FJR1360" i="8" s="1"/>
  <c r="FJR1366" i="8" s="1"/>
  <c r="FJT1356" i="8"/>
  <c r="FJT1360" i="8" s="1"/>
  <c r="FJT1366" i="8" s="1"/>
  <c r="FKI1356" i="8"/>
  <c r="FKI1360" i="8" s="1"/>
  <c r="FKI1366" i="8" s="1"/>
  <c r="FKX1356" i="8"/>
  <c r="FKX1360" i="8" s="1"/>
  <c r="FKX1366" i="8" s="1"/>
  <c r="FKZ1356" i="8"/>
  <c r="FKZ1360" i="8" s="1"/>
  <c r="FKZ1366" i="8" s="1"/>
  <c r="FLO1356" i="8"/>
  <c r="FLO1360" i="8" s="1"/>
  <c r="FLO1366" i="8" s="1"/>
  <c r="FMD1356" i="8"/>
  <c r="FMD1360" i="8" s="1"/>
  <c r="FMD1366" i="8" s="1"/>
  <c r="FMF1356" i="8"/>
  <c r="FMF1360" i="8" s="1"/>
  <c r="FMF1366" i="8" s="1"/>
  <c r="FMU1356" i="8"/>
  <c r="FMU1360" i="8" s="1"/>
  <c r="FMU1366" i="8" s="1"/>
  <c r="FNJ1356" i="8"/>
  <c r="FNJ1360" i="8" s="1"/>
  <c r="FNJ1366" i="8" s="1"/>
  <c r="FNL1356" i="8"/>
  <c r="FNL1360" i="8" s="1"/>
  <c r="FNL1366" i="8" s="1"/>
  <c r="FOA1356" i="8"/>
  <c r="FOA1360" i="8" s="1"/>
  <c r="FOA1366" i="8" s="1"/>
  <c r="FOP1356" i="8"/>
  <c r="FOP1360" i="8" s="1"/>
  <c r="FOP1366" i="8" s="1"/>
  <c r="FOR1356" i="8"/>
  <c r="FOR1360" i="8" s="1"/>
  <c r="FOR1366" i="8" s="1"/>
  <c r="FPG1356" i="8"/>
  <c r="FPG1360" i="8" s="1"/>
  <c r="FPG1366" i="8" s="1"/>
  <c r="FPV1356" i="8"/>
  <c r="FPV1360" i="8" s="1"/>
  <c r="FPV1366" i="8" s="1"/>
  <c r="FPX1356" i="8"/>
  <c r="FPX1360" i="8" s="1"/>
  <c r="FPX1366" i="8" s="1"/>
  <c r="FQM1356" i="8"/>
  <c r="FQM1360" i="8" s="1"/>
  <c r="FQM1366" i="8" s="1"/>
  <c r="FRB1356" i="8"/>
  <c r="FRB1360" i="8" s="1"/>
  <c r="FRB1366" i="8" s="1"/>
  <c r="FRD1356" i="8"/>
  <c r="FRD1360" i="8" s="1"/>
  <c r="FRD1366" i="8" s="1"/>
  <c r="FRS1356" i="8"/>
  <c r="FRS1360" i="8" s="1"/>
  <c r="FRS1366" i="8" s="1"/>
  <c r="FSH1356" i="8"/>
  <c r="FSH1360" i="8" s="1"/>
  <c r="FSH1366" i="8" s="1"/>
  <c r="FSJ1356" i="8"/>
  <c r="FSJ1360" i="8" s="1"/>
  <c r="FSJ1366" i="8" s="1"/>
  <c r="FSY1356" i="8"/>
  <c r="FSY1360" i="8" s="1"/>
  <c r="FSY1366" i="8" s="1"/>
  <c r="FTN1356" i="8"/>
  <c r="FTN1360" i="8" s="1"/>
  <c r="FTN1366" i="8" s="1"/>
  <c r="FTP1356" i="8"/>
  <c r="FTP1360" i="8" s="1"/>
  <c r="FTP1366" i="8" s="1"/>
  <c r="FUE1356" i="8"/>
  <c r="FUE1360" i="8" s="1"/>
  <c r="FUE1366" i="8" s="1"/>
  <c r="FUT1356" i="8"/>
  <c r="FUT1360" i="8" s="1"/>
  <c r="FUT1366" i="8" s="1"/>
  <c r="FUV1356" i="8"/>
  <c r="FUV1360" i="8" s="1"/>
  <c r="FUV1366" i="8" s="1"/>
  <c r="FVK1356" i="8"/>
  <c r="FVK1360" i="8" s="1"/>
  <c r="FVK1366" i="8" s="1"/>
  <c r="FVZ1356" i="8"/>
  <c r="FVZ1360" i="8" s="1"/>
  <c r="FVZ1366" i="8" s="1"/>
  <c r="FWB1356" i="8"/>
  <c r="FWB1360" i="8" s="1"/>
  <c r="FWB1366" i="8" s="1"/>
  <c r="FWQ1356" i="8"/>
  <c r="FWQ1360" i="8" s="1"/>
  <c r="FWQ1366" i="8" s="1"/>
  <c r="FXF1356" i="8"/>
  <c r="FXF1360" i="8" s="1"/>
  <c r="FXF1366" i="8" s="1"/>
  <c r="FXH1356" i="8"/>
  <c r="FXH1360" i="8" s="1"/>
  <c r="FXH1366" i="8" s="1"/>
  <c r="FXW1356" i="8"/>
  <c r="FXW1360" i="8" s="1"/>
  <c r="FXW1366" i="8" s="1"/>
  <c r="FYL1356" i="8"/>
  <c r="FYL1360" i="8" s="1"/>
  <c r="FYL1366" i="8" s="1"/>
  <c r="FYN1356" i="8"/>
  <c r="FYN1360" i="8" s="1"/>
  <c r="FYN1366" i="8" s="1"/>
  <c r="FZC1356" i="8"/>
  <c r="FZC1360" i="8" s="1"/>
  <c r="FZC1366" i="8" s="1"/>
  <c r="FZR1356" i="8"/>
  <c r="FZR1360" i="8" s="1"/>
  <c r="FZR1366" i="8" s="1"/>
  <c r="FZT1356" i="8"/>
  <c r="FZT1360" i="8" s="1"/>
  <c r="FZT1366" i="8" s="1"/>
  <c r="GAI1356" i="8"/>
  <c r="GAI1360" i="8" s="1"/>
  <c r="GAI1366" i="8" s="1"/>
  <c r="GAX1356" i="8"/>
  <c r="GAX1360" i="8" s="1"/>
  <c r="GAX1366" i="8" s="1"/>
  <c r="GAZ1356" i="8"/>
  <c r="GAZ1360" i="8" s="1"/>
  <c r="GAZ1366" i="8" s="1"/>
  <c r="GBO1356" i="8"/>
  <c r="GBO1360" i="8" s="1"/>
  <c r="GBO1366" i="8" s="1"/>
  <c r="GCD1356" i="8"/>
  <c r="GCD1360" i="8" s="1"/>
  <c r="GCD1366" i="8" s="1"/>
  <c r="GCF1356" i="8"/>
  <c r="GCF1360" i="8" s="1"/>
  <c r="GCF1366" i="8" s="1"/>
  <c r="GCU1356" i="8"/>
  <c r="GCU1360" i="8" s="1"/>
  <c r="GCU1366" i="8" s="1"/>
  <c r="GDJ1356" i="8"/>
  <c r="GDJ1360" i="8" s="1"/>
  <c r="GDJ1366" i="8" s="1"/>
  <c r="GDL1356" i="8"/>
  <c r="GDL1360" i="8" s="1"/>
  <c r="GDL1366" i="8" s="1"/>
  <c r="GEA1356" i="8"/>
  <c r="GEA1360" i="8" s="1"/>
  <c r="GEA1366" i="8" s="1"/>
  <c r="GEP1356" i="8"/>
  <c r="GEP1360" i="8" s="1"/>
  <c r="GEP1366" i="8" s="1"/>
  <c r="GER1356" i="8"/>
  <c r="GER1360" i="8" s="1"/>
  <c r="GER1366" i="8" s="1"/>
  <c r="GFG1356" i="8"/>
  <c r="GFG1360" i="8" s="1"/>
  <c r="GFG1366" i="8" s="1"/>
  <c r="GFV1356" i="8"/>
  <c r="GFV1360" i="8" s="1"/>
  <c r="GFV1366" i="8" s="1"/>
  <c r="GFX1356" i="8"/>
  <c r="GFX1360" i="8" s="1"/>
  <c r="GFX1366" i="8" s="1"/>
  <c r="GGM1356" i="8"/>
  <c r="GGM1360" i="8" s="1"/>
  <c r="GGM1366" i="8" s="1"/>
  <c r="GHB1356" i="8"/>
  <c r="GHB1360" i="8" s="1"/>
  <c r="GHB1366" i="8" s="1"/>
  <c r="GHD1356" i="8"/>
  <c r="GHD1360" i="8" s="1"/>
  <c r="GHD1366" i="8" s="1"/>
  <c r="GHS1356" i="8"/>
  <c r="GHS1360" i="8" s="1"/>
  <c r="GHS1366" i="8" s="1"/>
  <c r="GIH1356" i="8"/>
  <c r="GIH1360" i="8" s="1"/>
  <c r="GIH1366" i="8" s="1"/>
  <c r="GIJ1356" i="8"/>
  <c r="GIJ1360" i="8" s="1"/>
  <c r="GIJ1366" i="8" s="1"/>
  <c r="GIY1356" i="8"/>
  <c r="GIY1360" i="8" s="1"/>
  <c r="GIY1366" i="8" s="1"/>
  <c r="GJN1356" i="8"/>
  <c r="GJN1360" i="8" s="1"/>
  <c r="GJN1366" i="8" s="1"/>
  <c r="GJP1356" i="8"/>
  <c r="GJP1360" i="8" s="1"/>
  <c r="GJP1366" i="8" s="1"/>
  <c r="GKE1356" i="8"/>
  <c r="GKE1360" i="8" s="1"/>
  <c r="GKE1366" i="8" s="1"/>
  <c r="GKT1356" i="8"/>
  <c r="GKT1360" i="8" s="1"/>
  <c r="GKT1366" i="8" s="1"/>
  <c r="GKV1356" i="8"/>
  <c r="GKV1360" i="8" s="1"/>
  <c r="GKV1366" i="8" s="1"/>
  <c r="GLK1356" i="8"/>
  <c r="GLK1360" i="8" s="1"/>
  <c r="GLK1366" i="8" s="1"/>
  <c r="GLZ1356" i="8"/>
  <c r="GLZ1360" i="8" s="1"/>
  <c r="GLZ1366" i="8" s="1"/>
  <c r="GMB1356" i="8"/>
  <c r="GMB1360" i="8" s="1"/>
  <c r="GMB1366" i="8" s="1"/>
  <c r="GMQ1356" i="8"/>
  <c r="GMQ1360" i="8" s="1"/>
  <c r="GMQ1366" i="8" s="1"/>
  <c r="GNF1356" i="8"/>
  <c r="GNF1360" i="8" s="1"/>
  <c r="GNF1366" i="8" s="1"/>
  <c r="GNH1356" i="8"/>
  <c r="GNH1360" i="8" s="1"/>
  <c r="GNH1366" i="8" s="1"/>
  <c r="GNW1356" i="8"/>
  <c r="GNW1360" i="8" s="1"/>
  <c r="GNW1366" i="8" s="1"/>
  <c r="GOL1356" i="8"/>
  <c r="GOL1360" i="8" s="1"/>
  <c r="GOL1366" i="8" s="1"/>
  <c r="GON1356" i="8"/>
  <c r="GON1360" i="8" s="1"/>
  <c r="GON1366" i="8" s="1"/>
  <c r="GPC1356" i="8"/>
  <c r="GPC1360" i="8" s="1"/>
  <c r="GPC1366" i="8" s="1"/>
  <c r="GPR1356" i="8"/>
  <c r="GPR1360" i="8" s="1"/>
  <c r="GPR1366" i="8" s="1"/>
  <c r="GPT1356" i="8"/>
  <c r="GPT1360" i="8" s="1"/>
  <c r="GPT1366" i="8" s="1"/>
  <c r="GQI1356" i="8"/>
  <c r="GQI1360" i="8" s="1"/>
  <c r="GQI1366" i="8" s="1"/>
  <c r="GQX1356" i="8"/>
  <c r="GQX1360" i="8" s="1"/>
  <c r="GQX1366" i="8" s="1"/>
  <c r="GQZ1356" i="8"/>
  <c r="GQZ1360" i="8" s="1"/>
  <c r="GQZ1366" i="8" s="1"/>
  <c r="GRO1356" i="8"/>
  <c r="GRO1360" i="8" s="1"/>
  <c r="GRO1366" i="8" s="1"/>
  <c r="GSD1356" i="8"/>
  <c r="GSD1360" i="8" s="1"/>
  <c r="GSD1366" i="8" s="1"/>
  <c r="GSF1356" i="8"/>
  <c r="GSF1360" i="8" s="1"/>
  <c r="GSF1366" i="8" s="1"/>
  <c r="GSU1356" i="8"/>
  <c r="GSU1360" i="8" s="1"/>
  <c r="GSU1366" i="8" s="1"/>
  <c r="GTJ1356" i="8"/>
  <c r="GTJ1360" i="8" s="1"/>
  <c r="GTJ1366" i="8" s="1"/>
  <c r="GTL1356" i="8"/>
  <c r="GTL1360" i="8" s="1"/>
  <c r="GTL1366" i="8" s="1"/>
  <c r="GUA1356" i="8"/>
  <c r="GUA1360" i="8" s="1"/>
  <c r="GUA1366" i="8" s="1"/>
  <c r="GUP1356" i="8"/>
  <c r="GUP1360" i="8" s="1"/>
  <c r="GUP1366" i="8" s="1"/>
  <c r="GUR1356" i="8"/>
  <c r="GUR1360" i="8" s="1"/>
  <c r="GUR1366" i="8" s="1"/>
  <c r="GVG1356" i="8"/>
  <c r="GVG1360" i="8" s="1"/>
  <c r="GVG1366" i="8" s="1"/>
  <c r="GVV1356" i="8"/>
  <c r="GVV1360" i="8" s="1"/>
  <c r="GVV1366" i="8" s="1"/>
  <c r="GVX1356" i="8"/>
  <c r="GVX1360" i="8" s="1"/>
  <c r="GVX1366" i="8" s="1"/>
  <c r="GWM1356" i="8"/>
  <c r="GWM1360" i="8" s="1"/>
  <c r="GWM1366" i="8" s="1"/>
  <c r="GXB1356" i="8"/>
  <c r="GXB1360" i="8" s="1"/>
  <c r="GXB1366" i="8" s="1"/>
  <c r="GXD1356" i="8"/>
  <c r="GXD1360" i="8" s="1"/>
  <c r="GXD1366" i="8" s="1"/>
  <c r="GXS1356" i="8"/>
  <c r="GXS1360" i="8" s="1"/>
  <c r="GXS1366" i="8" s="1"/>
  <c r="GYH1356" i="8"/>
  <c r="GYH1360" i="8" s="1"/>
  <c r="GYH1366" i="8" s="1"/>
  <c r="GYJ1356" i="8"/>
  <c r="GYJ1360" i="8" s="1"/>
  <c r="GYJ1366" i="8" s="1"/>
  <c r="GYY1356" i="8"/>
  <c r="GYY1360" i="8" s="1"/>
  <c r="GYY1366" i="8" s="1"/>
  <c r="GZN1356" i="8"/>
  <c r="GZN1360" i="8" s="1"/>
  <c r="GZN1366" i="8" s="1"/>
  <c r="GZP1356" i="8"/>
  <c r="GZP1360" i="8" s="1"/>
  <c r="GZP1366" i="8" s="1"/>
  <c r="HAE1356" i="8"/>
  <c r="HAE1360" i="8" s="1"/>
  <c r="HAE1366" i="8" s="1"/>
  <c r="HAT1356" i="8"/>
  <c r="HAT1360" i="8" s="1"/>
  <c r="HAT1366" i="8" s="1"/>
  <c r="HAV1356" i="8"/>
  <c r="HAV1360" i="8" s="1"/>
  <c r="HAV1366" i="8" s="1"/>
  <c r="HBK1356" i="8"/>
  <c r="HBK1360" i="8" s="1"/>
  <c r="HBK1366" i="8" s="1"/>
  <c r="HBZ1356" i="8"/>
  <c r="HBZ1360" i="8" s="1"/>
  <c r="HBZ1366" i="8" s="1"/>
  <c r="HCB1356" i="8"/>
  <c r="HCB1360" i="8" s="1"/>
  <c r="HCB1366" i="8" s="1"/>
  <c r="HCQ1356" i="8"/>
  <c r="HCQ1360" i="8" s="1"/>
  <c r="HCQ1366" i="8" s="1"/>
  <c r="HDF1356" i="8"/>
  <c r="HDF1360" i="8" s="1"/>
  <c r="HDF1366" i="8" s="1"/>
  <c r="HDH1356" i="8"/>
  <c r="HDH1360" i="8" s="1"/>
  <c r="HDH1366" i="8" s="1"/>
  <c r="HDW1356" i="8"/>
  <c r="HDW1360" i="8" s="1"/>
  <c r="HDW1366" i="8" s="1"/>
  <c r="HEL1356" i="8"/>
  <c r="HEL1360" i="8" s="1"/>
  <c r="HEL1366" i="8" s="1"/>
  <c r="HEN1356" i="8"/>
  <c r="HEN1360" i="8" s="1"/>
  <c r="HEN1366" i="8" s="1"/>
  <c r="HFC1356" i="8"/>
  <c r="HFC1360" i="8" s="1"/>
  <c r="HFC1366" i="8" s="1"/>
  <c r="HFR1356" i="8"/>
  <c r="HFR1360" i="8" s="1"/>
  <c r="HFR1366" i="8" s="1"/>
  <c r="HFT1356" i="8"/>
  <c r="HFT1360" i="8" s="1"/>
  <c r="HFT1366" i="8" s="1"/>
  <c r="HGI1356" i="8"/>
  <c r="HGI1360" i="8" s="1"/>
  <c r="HGI1366" i="8" s="1"/>
  <c r="HGX1356" i="8"/>
  <c r="HGX1360" i="8" s="1"/>
  <c r="HGX1366" i="8" s="1"/>
  <c r="HGZ1356" i="8"/>
  <c r="HGZ1360" i="8" s="1"/>
  <c r="HGZ1366" i="8" s="1"/>
  <c r="HHO1356" i="8"/>
  <c r="HHO1360" i="8" s="1"/>
  <c r="HHO1366" i="8" s="1"/>
  <c r="HID1356" i="8"/>
  <c r="HID1360" i="8" s="1"/>
  <c r="HID1366" i="8" s="1"/>
  <c r="HIF1356" i="8"/>
  <c r="HIF1360" i="8" s="1"/>
  <c r="HIF1366" i="8" s="1"/>
  <c r="HIU1356" i="8"/>
  <c r="HIU1360" i="8" s="1"/>
  <c r="HIU1366" i="8" s="1"/>
  <c r="HJJ1356" i="8"/>
  <c r="HJJ1360" i="8" s="1"/>
  <c r="HJJ1366" i="8" s="1"/>
  <c r="HJL1356" i="8"/>
  <c r="HJL1360" i="8" s="1"/>
  <c r="HJL1366" i="8" s="1"/>
  <c r="HKA1356" i="8"/>
  <c r="HKA1360" i="8" s="1"/>
  <c r="HKA1366" i="8" s="1"/>
  <c r="HKP1356" i="8"/>
  <c r="HKP1360" i="8" s="1"/>
  <c r="HKP1366" i="8" s="1"/>
  <c r="HKR1356" i="8"/>
  <c r="HKR1360" i="8" s="1"/>
  <c r="HKR1366" i="8" s="1"/>
  <c r="HLG1356" i="8"/>
  <c r="HLG1360" i="8" s="1"/>
  <c r="HLG1366" i="8" s="1"/>
  <c r="HLV1356" i="8"/>
  <c r="HLV1360" i="8" s="1"/>
  <c r="HLV1366" i="8" s="1"/>
  <c r="HLX1356" i="8"/>
  <c r="HLX1360" i="8" s="1"/>
  <c r="HLX1366" i="8" s="1"/>
  <c r="HMM1356" i="8"/>
  <c r="HMM1360" i="8" s="1"/>
  <c r="HMM1366" i="8" s="1"/>
  <c r="HNB1356" i="8"/>
  <c r="HNB1360" i="8" s="1"/>
  <c r="HNB1366" i="8" s="1"/>
  <c r="HND1356" i="8"/>
  <c r="HND1360" i="8" s="1"/>
  <c r="HND1366" i="8" s="1"/>
  <c r="HNS1356" i="8"/>
  <c r="HNS1360" i="8" s="1"/>
  <c r="HNS1366" i="8" s="1"/>
  <c r="HOH1356" i="8"/>
  <c r="HOH1360" i="8" s="1"/>
  <c r="HOH1366" i="8" s="1"/>
  <c r="HOJ1356" i="8"/>
  <c r="HOJ1360" i="8" s="1"/>
  <c r="HOJ1366" i="8" s="1"/>
  <c r="HOY1356" i="8"/>
  <c r="HOY1360" i="8" s="1"/>
  <c r="HOY1366" i="8" s="1"/>
  <c r="HPN1356" i="8"/>
  <c r="HPN1360" i="8" s="1"/>
  <c r="HPN1366" i="8" s="1"/>
  <c r="HPP1356" i="8"/>
  <c r="HPP1360" i="8" s="1"/>
  <c r="HPP1366" i="8" s="1"/>
  <c r="HQE1356" i="8"/>
  <c r="HQE1360" i="8" s="1"/>
  <c r="HQE1366" i="8" s="1"/>
  <c r="HQT1356" i="8"/>
  <c r="HQT1360" i="8" s="1"/>
  <c r="HQT1366" i="8" s="1"/>
  <c r="HQV1356" i="8"/>
  <c r="HQV1360" i="8" s="1"/>
  <c r="HQV1366" i="8" s="1"/>
  <c r="HRK1356" i="8"/>
  <c r="HRK1360" i="8" s="1"/>
  <c r="HRK1366" i="8" s="1"/>
  <c r="HRZ1356" i="8"/>
  <c r="HRZ1360" i="8" s="1"/>
  <c r="HRZ1366" i="8" s="1"/>
  <c r="HSB1356" i="8"/>
  <c r="HSB1360" i="8" s="1"/>
  <c r="HSB1366" i="8" s="1"/>
  <c r="HSQ1356" i="8"/>
  <c r="HSQ1360" i="8" s="1"/>
  <c r="HSQ1366" i="8" s="1"/>
  <c r="HTF1356" i="8"/>
  <c r="HTF1360" i="8" s="1"/>
  <c r="HTF1366" i="8" s="1"/>
  <c r="HTH1356" i="8"/>
  <c r="HTH1360" i="8" s="1"/>
  <c r="HTH1366" i="8" s="1"/>
  <c r="HTW1356" i="8"/>
  <c r="HTW1360" i="8" s="1"/>
  <c r="HTW1366" i="8" s="1"/>
  <c r="HUL1356" i="8"/>
  <c r="HUL1360" i="8" s="1"/>
  <c r="HUL1366" i="8" s="1"/>
  <c r="HUN1356" i="8"/>
  <c r="HUN1360" i="8" s="1"/>
  <c r="HUN1366" i="8" s="1"/>
  <c r="HVC1356" i="8"/>
  <c r="HVC1360" i="8" s="1"/>
  <c r="HVC1366" i="8" s="1"/>
  <c r="HVR1356" i="8"/>
  <c r="HVR1360" i="8" s="1"/>
  <c r="HVR1366" i="8" s="1"/>
  <c r="HVT1356" i="8"/>
  <c r="HVT1360" i="8" s="1"/>
  <c r="HVT1366" i="8" s="1"/>
  <c r="HWI1356" i="8"/>
  <c r="HWI1360" i="8" s="1"/>
  <c r="HWI1366" i="8" s="1"/>
  <c r="HWX1356" i="8"/>
  <c r="HWX1360" i="8" s="1"/>
  <c r="HWX1366" i="8" s="1"/>
  <c r="HWZ1356" i="8"/>
  <c r="HWZ1360" i="8" s="1"/>
  <c r="HWZ1366" i="8" s="1"/>
  <c r="HXO1356" i="8"/>
  <c r="HXO1360" i="8" s="1"/>
  <c r="HXO1366" i="8" s="1"/>
  <c r="HYD1356" i="8"/>
  <c r="HYD1360" i="8" s="1"/>
  <c r="HYD1366" i="8" s="1"/>
  <c r="HYF1356" i="8"/>
  <c r="HYF1360" i="8" s="1"/>
  <c r="HYF1366" i="8" s="1"/>
  <c r="HYU1356" i="8"/>
  <c r="HYU1360" i="8" s="1"/>
  <c r="HYU1366" i="8" s="1"/>
  <c r="HZJ1356" i="8"/>
  <c r="HZJ1360" i="8" s="1"/>
  <c r="HZJ1366" i="8" s="1"/>
  <c r="HZL1356" i="8"/>
  <c r="HZL1360" i="8" s="1"/>
  <c r="HZL1366" i="8" s="1"/>
  <c r="IAA1356" i="8"/>
  <c r="IAA1360" i="8" s="1"/>
  <c r="IAA1366" i="8" s="1"/>
  <c r="IAP1356" i="8"/>
  <c r="IAP1360" i="8" s="1"/>
  <c r="IAP1366" i="8" s="1"/>
  <c r="IAR1356" i="8"/>
  <c r="IAR1360" i="8" s="1"/>
  <c r="IAR1366" i="8" s="1"/>
  <c r="IBG1356" i="8"/>
  <c r="IBG1360" i="8" s="1"/>
  <c r="IBG1366" i="8" s="1"/>
  <c r="IBV1356" i="8"/>
  <c r="IBV1360" i="8" s="1"/>
  <c r="IBV1366" i="8" s="1"/>
  <c r="IBX1356" i="8"/>
  <c r="IBX1360" i="8" s="1"/>
  <c r="IBX1366" i="8" s="1"/>
  <c r="ICM1356" i="8"/>
  <c r="ICM1360" i="8" s="1"/>
  <c r="ICM1366" i="8" s="1"/>
  <c r="IDB1356" i="8"/>
  <c r="IDB1360" i="8" s="1"/>
  <c r="IDB1366" i="8" s="1"/>
  <c r="IDD1356" i="8"/>
  <c r="IDD1360" i="8" s="1"/>
  <c r="IDD1366" i="8" s="1"/>
  <c r="IDS1356" i="8"/>
  <c r="IDS1360" i="8" s="1"/>
  <c r="IDS1366" i="8" s="1"/>
  <c r="IEH1356" i="8"/>
  <c r="IEH1360" i="8" s="1"/>
  <c r="IEH1366" i="8" s="1"/>
  <c r="IEJ1356" i="8"/>
  <c r="IEJ1360" i="8" s="1"/>
  <c r="IEJ1366" i="8" s="1"/>
  <c r="IEY1356" i="8"/>
  <c r="IEY1360" i="8" s="1"/>
  <c r="IEY1366" i="8" s="1"/>
  <c r="IFN1356" i="8"/>
  <c r="IFN1360" i="8" s="1"/>
  <c r="IFN1366" i="8" s="1"/>
  <c r="IFP1356" i="8"/>
  <c r="IFP1360" i="8" s="1"/>
  <c r="IFP1366" i="8" s="1"/>
  <c r="IGE1356" i="8"/>
  <c r="IGE1360" i="8" s="1"/>
  <c r="IGE1366" i="8" s="1"/>
  <c r="IGT1356" i="8"/>
  <c r="IGT1360" i="8" s="1"/>
  <c r="IGT1366" i="8" s="1"/>
  <c r="IGV1356" i="8"/>
  <c r="IGV1360" i="8" s="1"/>
  <c r="IGV1366" i="8" s="1"/>
  <c r="IHK1356" i="8"/>
  <c r="IHK1360" i="8" s="1"/>
  <c r="IHK1366" i="8" s="1"/>
  <c r="IHZ1356" i="8"/>
  <c r="IHZ1360" i="8" s="1"/>
  <c r="IHZ1366" i="8" s="1"/>
  <c r="IIB1356" i="8"/>
  <c r="IIB1360" i="8" s="1"/>
  <c r="IIB1366" i="8" s="1"/>
  <c r="IIQ1356" i="8"/>
  <c r="IIQ1360" i="8" s="1"/>
  <c r="IIQ1366" i="8" s="1"/>
  <c r="IJF1356" i="8"/>
  <c r="IJF1360" i="8" s="1"/>
  <c r="IJF1366" i="8" s="1"/>
  <c r="IJH1356" i="8"/>
  <c r="IJH1360" i="8" s="1"/>
  <c r="IJH1366" i="8" s="1"/>
  <c r="IJW1356" i="8"/>
  <c r="IJW1360" i="8" s="1"/>
  <c r="IJW1366" i="8" s="1"/>
  <c r="IKL1356" i="8"/>
  <c r="IKL1360" i="8" s="1"/>
  <c r="IKL1366" i="8" s="1"/>
  <c r="IKN1356" i="8"/>
  <c r="IKN1360" i="8" s="1"/>
  <c r="IKN1366" i="8" s="1"/>
  <c r="ILC1356" i="8"/>
  <c r="ILC1360" i="8" s="1"/>
  <c r="ILC1366" i="8" s="1"/>
  <c r="ILR1356" i="8"/>
  <c r="ILR1360" i="8" s="1"/>
  <c r="ILR1366" i="8" s="1"/>
  <c r="ILT1356" i="8"/>
  <c r="ILT1360" i="8" s="1"/>
  <c r="ILT1366" i="8" s="1"/>
  <c r="IMI1356" i="8"/>
  <c r="IMI1360" i="8" s="1"/>
  <c r="IMI1366" i="8" s="1"/>
  <c r="IMX1356" i="8"/>
  <c r="IMX1360" i="8" s="1"/>
  <c r="IMX1366" i="8" s="1"/>
  <c r="IMZ1356" i="8"/>
  <c r="IMZ1360" i="8" s="1"/>
  <c r="IMZ1366" i="8" s="1"/>
  <c r="INO1356" i="8"/>
  <c r="INO1360" i="8" s="1"/>
  <c r="INO1366" i="8" s="1"/>
  <c r="IOD1356" i="8"/>
  <c r="IOD1360" i="8" s="1"/>
  <c r="IOD1366" i="8" s="1"/>
  <c r="IOF1356" i="8"/>
  <c r="IOF1360" i="8" s="1"/>
  <c r="IOF1366" i="8" s="1"/>
  <c r="IOU1356" i="8"/>
  <c r="IOU1360" i="8" s="1"/>
  <c r="IOU1366" i="8" s="1"/>
  <c r="IPJ1356" i="8"/>
  <c r="IPJ1360" i="8" s="1"/>
  <c r="IPJ1366" i="8" s="1"/>
  <c r="IPL1356" i="8"/>
  <c r="IPL1360" i="8" s="1"/>
  <c r="IPL1366" i="8" s="1"/>
  <c r="IQA1356" i="8"/>
  <c r="IQA1360" i="8" s="1"/>
  <c r="IQA1366" i="8" s="1"/>
  <c r="IQP1356" i="8"/>
  <c r="IQP1360" i="8" s="1"/>
  <c r="IQP1366" i="8" s="1"/>
  <c r="IQR1356" i="8"/>
  <c r="IQR1360" i="8" s="1"/>
  <c r="IQR1366" i="8" s="1"/>
  <c r="IRG1356" i="8"/>
  <c r="IRG1360" i="8" s="1"/>
  <c r="IRG1366" i="8" s="1"/>
  <c r="IRV1356" i="8"/>
  <c r="IRV1360" i="8" s="1"/>
  <c r="IRV1366" i="8" s="1"/>
  <c r="IRX1356" i="8"/>
  <c r="IRX1360" i="8" s="1"/>
  <c r="IRX1366" i="8" s="1"/>
  <c r="ISM1356" i="8"/>
  <c r="ISM1360" i="8" s="1"/>
  <c r="ISM1366" i="8" s="1"/>
  <c r="ITB1356" i="8"/>
  <c r="ITB1360" i="8" s="1"/>
  <c r="ITB1366" i="8" s="1"/>
  <c r="ITD1356" i="8"/>
  <c r="ITD1360" i="8" s="1"/>
  <c r="ITD1366" i="8" s="1"/>
  <c r="ITS1356" i="8"/>
  <c r="ITS1360" i="8" s="1"/>
  <c r="ITS1366" i="8" s="1"/>
  <c r="IUH1356" i="8"/>
  <c r="IUH1360" i="8" s="1"/>
  <c r="IUH1366" i="8" s="1"/>
  <c r="IUJ1356" i="8"/>
  <c r="IUJ1360" i="8" s="1"/>
  <c r="IUJ1366" i="8" s="1"/>
  <c r="IUY1356" i="8"/>
  <c r="IUY1360" i="8" s="1"/>
  <c r="IUY1366" i="8" s="1"/>
  <c r="IVN1356" i="8"/>
  <c r="IVN1360" i="8" s="1"/>
  <c r="IVN1366" i="8" s="1"/>
  <c r="IVP1356" i="8"/>
  <c r="IVP1360" i="8" s="1"/>
  <c r="IVP1366" i="8" s="1"/>
  <c r="IWE1356" i="8"/>
  <c r="IWE1360" i="8" s="1"/>
  <c r="IWE1366" i="8" s="1"/>
  <c r="IWT1356" i="8"/>
  <c r="IWT1360" i="8" s="1"/>
  <c r="IWT1366" i="8" s="1"/>
  <c r="IWV1356" i="8"/>
  <c r="IWV1360" i="8" s="1"/>
  <c r="IWV1366" i="8" s="1"/>
  <c r="IXK1356" i="8"/>
  <c r="IXK1360" i="8" s="1"/>
  <c r="IXK1366" i="8" s="1"/>
  <c r="IXZ1356" i="8"/>
  <c r="IXZ1360" i="8" s="1"/>
  <c r="IXZ1366" i="8" s="1"/>
  <c r="IYB1356" i="8"/>
  <c r="IYB1360" i="8" s="1"/>
  <c r="IYB1366" i="8" s="1"/>
  <c r="IYQ1356" i="8"/>
  <c r="IYQ1360" i="8" s="1"/>
  <c r="IYQ1366" i="8" s="1"/>
  <c r="IZF1356" i="8"/>
  <c r="IZF1360" i="8" s="1"/>
  <c r="IZF1366" i="8" s="1"/>
  <c r="IZH1356" i="8"/>
  <c r="IZH1360" i="8" s="1"/>
  <c r="IZH1366" i="8" s="1"/>
  <c r="IZW1356" i="8"/>
  <c r="IZW1360" i="8" s="1"/>
  <c r="IZW1366" i="8" s="1"/>
  <c r="JAL1356" i="8"/>
  <c r="JAL1360" i="8" s="1"/>
  <c r="JAL1366" i="8" s="1"/>
  <c r="JAN1356" i="8"/>
  <c r="JAN1360" i="8" s="1"/>
  <c r="JAN1366" i="8" s="1"/>
  <c r="JBC1356" i="8"/>
  <c r="JBC1360" i="8" s="1"/>
  <c r="JBC1366" i="8" s="1"/>
  <c r="JBR1356" i="8"/>
  <c r="JBR1360" i="8" s="1"/>
  <c r="JBR1366" i="8" s="1"/>
  <c r="JBT1356" i="8"/>
  <c r="JBT1360" i="8" s="1"/>
  <c r="JBT1366" i="8" s="1"/>
  <c r="JCI1356" i="8"/>
  <c r="JCI1360" i="8" s="1"/>
  <c r="JCI1366" i="8" s="1"/>
  <c r="JCX1356" i="8"/>
  <c r="JCX1360" i="8" s="1"/>
  <c r="JCX1366" i="8" s="1"/>
  <c r="JCZ1356" i="8"/>
  <c r="JCZ1360" i="8" s="1"/>
  <c r="JCZ1366" i="8" s="1"/>
  <c r="JDO1356" i="8"/>
  <c r="JDO1360" i="8" s="1"/>
  <c r="JDO1366" i="8" s="1"/>
  <c r="JED1356" i="8"/>
  <c r="JED1360" i="8" s="1"/>
  <c r="JED1366" i="8" s="1"/>
  <c r="JEF1356" i="8"/>
  <c r="JEF1360" i="8" s="1"/>
  <c r="JEF1366" i="8" s="1"/>
  <c r="JEU1356" i="8"/>
  <c r="JEU1360" i="8" s="1"/>
  <c r="JEU1366" i="8" s="1"/>
  <c r="JFJ1356" i="8"/>
  <c r="JFJ1360" i="8" s="1"/>
  <c r="JFJ1366" i="8" s="1"/>
  <c r="JFL1356" i="8"/>
  <c r="JFL1360" i="8" s="1"/>
  <c r="JFL1366" i="8" s="1"/>
  <c r="JGA1356" i="8"/>
  <c r="JGA1360" i="8" s="1"/>
  <c r="JGA1366" i="8" s="1"/>
  <c r="JGP1356" i="8"/>
  <c r="JGP1360" i="8" s="1"/>
  <c r="JGP1366" i="8" s="1"/>
  <c r="JGR1356" i="8"/>
  <c r="JGR1360" i="8" s="1"/>
  <c r="JGR1366" i="8" s="1"/>
  <c r="JHG1356" i="8"/>
  <c r="JHG1360" i="8" s="1"/>
  <c r="JHG1366" i="8" s="1"/>
  <c r="JHV1356" i="8"/>
  <c r="JHV1360" i="8" s="1"/>
  <c r="JHV1366" i="8" s="1"/>
  <c r="JHX1356" i="8"/>
  <c r="JHX1360" i="8" s="1"/>
  <c r="JHX1366" i="8" s="1"/>
  <c r="JIM1356" i="8"/>
  <c r="JIM1360" i="8" s="1"/>
  <c r="JIM1366" i="8" s="1"/>
  <c r="JJB1356" i="8"/>
  <c r="JJB1360" i="8" s="1"/>
  <c r="JJB1366" i="8" s="1"/>
  <c r="JJD1356" i="8"/>
  <c r="JJD1360" i="8" s="1"/>
  <c r="JJD1366" i="8" s="1"/>
  <c r="JJS1356" i="8"/>
  <c r="JJS1360" i="8" s="1"/>
  <c r="JJS1366" i="8" s="1"/>
  <c r="JKH1356" i="8"/>
  <c r="JKH1360" i="8" s="1"/>
  <c r="JKH1366" i="8" s="1"/>
  <c r="JKJ1356" i="8"/>
  <c r="JKJ1360" i="8" s="1"/>
  <c r="JKJ1366" i="8" s="1"/>
  <c r="JKY1356" i="8"/>
  <c r="JKY1360" i="8" s="1"/>
  <c r="JKY1366" i="8" s="1"/>
  <c r="JLN1356" i="8"/>
  <c r="JLN1360" i="8" s="1"/>
  <c r="JLN1366" i="8" s="1"/>
  <c r="JLP1356" i="8"/>
  <c r="JLP1360" i="8" s="1"/>
  <c r="JLP1366" i="8" s="1"/>
  <c r="JME1356" i="8"/>
  <c r="JME1360" i="8" s="1"/>
  <c r="JME1366" i="8" s="1"/>
  <c r="JMT1356" i="8"/>
  <c r="JMT1360" i="8" s="1"/>
  <c r="JMT1366" i="8" s="1"/>
  <c r="JMV1356" i="8"/>
  <c r="JMV1360" i="8" s="1"/>
  <c r="JMV1366" i="8" s="1"/>
  <c r="JNK1356" i="8"/>
  <c r="JNK1360" i="8" s="1"/>
  <c r="JNK1366" i="8" s="1"/>
  <c r="JNZ1356" i="8"/>
  <c r="JNZ1360" i="8" s="1"/>
  <c r="JNZ1366" i="8" s="1"/>
  <c r="JOB1356" i="8"/>
  <c r="JOB1360" i="8" s="1"/>
  <c r="JOB1366" i="8" s="1"/>
  <c r="JOQ1356" i="8"/>
  <c r="JOQ1360" i="8" s="1"/>
  <c r="JOQ1366" i="8" s="1"/>
  <c r="JPF1356" i="8"/>
  <c r="JPF1360" i="8" s="1"/>
  <c r="JPF1366" i="8" s="1"/>
  <c r="JPH1356" i="8"/>
  <c r="JPH1360" i="8" s="1"/>
  <c r="JPH1366" i="8" s="1"/>
  <c r="JPW1356" i="8"/>
  <c r="JPW1360" i="8" s="1"/>
  <c r="JPW1366" i="8" s="1"/>
  <c r="JQL1356" i="8"/>
  <c r="JQL1360" i="8" s="1"/>
  <c r="JQL1366" i="8" s="1"/>
  <c r="JQN1356" i="8"/>
  <c r="JQN1360" i="8" s="1"/>
  <c r="JQN1366" i="8" s="1"/>
  <c r="JRC1356" i="8"/>
  <c r="JRC1360" i="8" s="1"/>
  <c r="JRC1366" i="8" s="1"/>
  <c r="JRR1356" i="8"/>
  <c r="JRR1360" i="8" s="1"/>
  <c r="JRR1366" i="8" s="1"/>
  <c r="JRT1356" i="8"/>
  <c r="JRT1360" i="8" s="1"/>
  <c r="JRT1366" i="8" s="1"/>
  <c r="JSI1356" i="8"/>
  <c r="JSI1360" i="8" s="1"/>
  <c r="JSI1366" i="8" s="1"/>
  <c r="JSX1356" i="8"/>
  <c r="JSX1360" i="8" s="1"/>
  <c r="JSX1366" i="8" s="1"/>
  <c r="JSZ1356" i="8"/>
  <c r="JSZ1360" i="8" s="1"/>
  <c r="JSZ1366" i="8" s="1"/>
  <c r="JTO1356" i="8"/>
  <c r="JTO1360" i="8" s="1"/>
  <c r="JTO1366" i="8" s="1"/>
  <c r="JUD1356" i="8"/>
  <c r="JUD1360" i="8" s="1"/>
  <c r="JUD1366" i="8" s="1"/>
  <c r="JUF1356" i="8"/>
  <c r="JUF1360" i="8" s="1"/>
  <c r="JUF1366" i="8" s="1"/>
  <c r="JUU1356" i="8"/>
  <c r="JUU1360" i="8" s="1"/>
  <c r="JUU1366" i="8" s="1"/>
  <c r="JVJ1356" i="8"/>
  <c r="JVJ1360" i="8" s="1"/>
  <c r="JVJ1366" i="8" s="1"/>
  <c r="JVL1356" i="8"/>
  <c r="JVL1360" i="8" s="1"/>
  <c r="JVL1366" i="8" s="1"/>
  <c r="JWA1356" i="8"/>
  <c r="JWA1360" i="8" s="1"/>
  <c r="JWA1366" i="8" s="1"/>
  <c r="JWP1356" i="8"/>
  <c r="JWP1360" i="8" s="1"/>
  <c r="JWP1366" i="8" s="1"/>
  <c r="JWR1356" i="8"/>
  <c r="JWR1360" i="8" s="1"/>
  <c r="JWR1366" i="8" s="1"/>
  <c r="JXG1356" i="8"/>
  <c r="JXG1360" i="8" s="1"/>
  <c r="JXG1366" i="8" s="1"/>
  <c r="JXV1356" i="8"/>
  <c r="JXV1360" i="8" s="1"/>
  <c r="JXV1366" i="8" s="1"/>
  <c r="JXX1356" i="8"/>
  <c r="JXX1360" i="8" s="1"/>
  <c r="JXX1366" i="8" s="1"/>
  <c r="JYM1356" i="8"/>
  <c r="JYM1360" i="8" s="1"/>
  <c r="JYM1366" i="8" s="1"/>
  <c r="JZB1356" i="8"/>
  <c r="JZB1360" i="8" s="1"/>
  <c r="JZB1366" i="8" s="1"/>
  <c r="JZD1356" i="8"/>
  <c r="JZD1360" i="8" s="1"/>
  <c r="JZD1366" i="8" s="1"/>
  <c r="JZS1356" i="8"/>
  <c r="JZS1360" i="8" s="1"/>
  <c r="JZS1366" i="8" s="1"/>
  <c r="KAH1356" i="8"/>
  <c r="KAH1360" i="8" s="1"/>
  <c r="KAH1366" i="8" s="1"/>
  <c r="KAJ1356" i="8"/>
  <c r="KAJ1360" i="8" s="1"/>
  <c r="KAJ1366" i="8" s="1"/>
  <c r="KAY1356" i="8"/>
  <c r="KAY1360" i="8" s="1"/>
  <c r="KAY1366" i="8" s="1"/>
  <c r="KBN1356" i="8"/>
  <c r="KBN1360" i="8" s="1"/>
  <c r="KBN1366" i="8" s="1"/>
  <c r="KBP1356" i="8"/>
  <c r="KBP1360" i="8" s="1"/>
  <c r="KBP1366" i="8" s="1"/>
  <c r="KCE1356" i="8"/>
  <c r="KCE1360" i="8" s="1"/>
  <c r="KCE1366" i="8" s="1"/>
  <c r="KCT1356" i="8"/>
  <c r="KCT1360" i="8" s="1"/>
  <c r="KCT1366" i="8" s="1"/>
  <c r="KCV1356" i="8"/>
  <c r="KCV1360" i="8" s="1"/>
  <c r="KCV1366" i="8" s="1"/>
  <c r="KDK1356" i="8"/>
  <c r="KDK1360" i="8" s="1"/>
  <c r="KDK1366" i="8" s="1"/>
  <c r="KDZ1356" i="8"/>
  <c r="KDZ1360" i="8" s="1"/>
  <c r="KDZ1366" i="8" s="1"/>
  <c r="KEB1356" i="8"/>
  <c r="KEB1360" i="8" s="1"/>
  <c r="KEB1366" i="8" s="1"/>
  <c r="KEQ1356" i="8"/>
  <c r="KEQ1360" i="8" s="1"/>
  <c r="KEQ1366" i="8" s="1"/>
  <c r="KFF1356" i="8"/>
  <c r="KFF1360" i="8" s="1"/>
  <c r="KFF1366" i="8" s="1"/>
  <c r="KFH1356" i="8"/>
  <c r="KFH1360" i="8" s="1"/>
  <c r="KFH1366" i="8" s="1"/>
  <c r="KFW1356" i="8"/>
  <c r="KFW1360" i="8" s="1"/>
  <c r="KFW1366" i="8" s="1"/>
  <c r="KGL1356" i="8"/>
  <c r="KGL1360" i="8" s="1"/>
  <c r="KGL1366" i="8" s="1"/>
  <c r="KGN1356" i="8"/>
  <c r="KGN1360" i="8" s="1"/>
  <c r="KGN1366" i="8" s="1"/>
  <c r="KHC1356" i="8"/>
  <c r="KHC1360" i="8" s="1"/>
  <c r="KHC1366" i="8" s="1"/>
  <c r="KHR1356" i="8"/>
  <c r="KHR1360" i="8" s="1"/>
  <c r="KHR1366" i="8" s="1"/>
  <c r="KHT1356" i="8"/>
  <c r="KHT1360" i="8" s="1"/>
  <c r="KHT1366" i="8" s="1"/>
  <c r="KII1356" i="8"/>
  <c r="KII1360" i="8" s="1"/>
  <c r="KII1366" i="8" s="1"/>
  <c r="KIX1356" i="8"/>
  <c r="KIX1360" i="8" s="1"/>
  <c r="KIX1366" i="8" s="1"/>
  <c r="KIZ1356" i="8"/>
  <c r="KIZ1360" i="8" s="1"/>
  <c r="KIZ1366" i="8" s="1"/>
  <c r="KJO1356" i="8"/>
  <c r="KJO1360" i="8" s="1"/>
  <c r="KJO1366" i="8" s="1"/>
  <c r="KKD1356" i="8"/>
  <c r="KKD1360" i="8" s="1"/>
  <c r="KKD1366" i="8" s="1"/>
  <c r="KKF1356" i="8"/>
  <c r="KKF1360" i="8" s="1"/>
  <c r="KKF1366" i="8" s="1"/>
  <c r="KKU1356" i="8"/>
  <c r="KKU1360" i="8" s="1"/>
  <c r="KKU1366" i="8" s="1"/>
  <c r="KLJ1356" i="8"/>
  <c r="KLJ1360" i="8" s="1"/>
  <c r="KLJ1366" i="8" s="1"/>
  <c r="KLL1356" i="8"/>
  <c r="KLL1360" i="8" s="1"/>
  <c r="KLL1366" i="8" s="1"/>
  <c r="KMA1356" i="8"/>
  <c r="KMA1360" i="8" s="1"/>
  <c r="KMA1366" i="8" s="1"/>
  <c r="KMP1356" i="8"/>
  <c r="KMP1360" i="8" s="1"/>
  <c r="KMP1366" i="8" s="1"/>
  <c r="KMR1356" i="8"/>
  <c r="KMR1360" i="8" s="1"/>
  <c r="KMR1366" i="8" s="1"/>
  <c r="KNG1356" i="8"/>
  <c r="KNG1360" i="8" s="1"/>
  <c r="KNG1366" i="8" s="1"/>
  <c r="KNV1356" i="8"/>
  <c r="KNV1360" i="8" s="1"/>
  <c r="KNV1366" i="8" s="1"/>
  <c r="KNX1356" i="8"/>
  <c r="KNX1360" i="8" s="1"/>
  <c r="KNX1366" i="8" s="1"/>
  <c r="KOM1356" i="8"/>
  <c r="KOM1360" i="8" s="1"/>
  <c r="KOM1366" i="8" s="1"/>
  <c r="KPB1356" i="8"/>
  <c r="KPB1360" i="8" s="1"/>
  <c r="KPB1366" i="8" s="1"/>
  <c r="KPD1356" i="8"/>
  <c r="KPD1360" i="8" s="1"/>
  <c r="KPD1366" i="8" s="1"/>
  <c r="KPS1356" i="8"/>
  <c r="KPS1360" i="8" s="1"/>
  <c r="KPS1366" i="8" s="1"/>
  <c r="KQH1356" i="8"/>
  <c r="KQH1360" i="8" s="1"/>
  <c r="KQH1366" i="8" s="1"/>
  <c r="KQJ1356" i="8"/>
  <c r="KQJ1360" i="8" s="1"/>
  <c r="KQJ1366" i="8" s="1"/>
  <c r="KQY1356" i="8"/>
  <c r="KQY1360" i="8" s="1"/>
  <c r="KQY1366" i="8" s="1"/>
  <c r="KRN1356" i="8"/>
  <c r="KRN1360" i="8" s="1"/>
  <c r="KRN1366" i="8" s="1"/>
  <c r="KRP1356" i="8"/>
  <c r="KRP1360" i="8" s="1"/>
  <c r="KRP1366" i="8" s="1"/>
  <c r="KSE1356" i="8"/>
  <c r="KSE1360" i="8" s="1"/>
  <c r="KSE1366" i="8" s="1"/>
  <c r="KST1356" i="8"/>
  <c r="KST1360" i="8" s="1"/>
  <c r="KST1366" i="8" s="1"/>
  <c r="KSV1356" i="8"/>
  <c r="KSV1360" i="8" s="1"/>
  <c r="KSV1366" i="8" s="1"/>
  <c r="KTK1356" i="8"/>
  <c r="KTK1360" i="8" s="1"/>
  <c r="KTK1366" i="8" s="1"/>
  <c r="KTZ1356" i="8"/>
  <c r="KTZ1360" i="8" s="1"/>
  <c r="KTZ1366" i="8" s="1"/>
  <c r="KUB1356" i="8"/>
  <c r="KUB1360" i="8" s="1"/>
  <c r="KUB1366" i="8" s="1"/>
  <c r="KUQ1356" i="8"/>
  <c r="KUQ1360" i="8" s="1"/>
  <c r="KUQ1366" i="8" s="1"/>
  <c r="KVF1356" i="8"/>
  <c r="KVF1360" i="8" s="1"/>
  <c r="KVF1366" i="8" s="1"/>
  <c r="KVH1356" i="8"/>
  <c r="KVH1360" i="8" s="1"/>
  <c r="KVH1366" i="8" s="1"/>
  <c r="KVW1356" i="8"/>
  <c r="KVW1360" i="8" s="1"/>
  <c r="KVW1366" i="8" s="1"/>
  <c r="KWL1356" i="8"/>
  <c r="KWL1360" i="8" s="1"/>
  <c r="KWL1366" i="8" s="1"/>
  <c r="KWN1356" i="8"/>
  <c r="KWN1360" i="8" s="1"/>
  <c r="KWN1366" i="8" s="1"/>
  <c r="KXC1356" i="8"/>
  <c r="KXC1360" i="8" s="1"/>
  <c r="KXC1366" i="8" s="1"/>
  <c r="KXR1356" i="8"/>
  <c r="KXR1360" i="8" s="1"/>
  <c r="KXR1366" i="8" s="1"/>
  <c r="KXT1356" i="8"/>
  <c r="KXT1360" i="8" s="1"/>
  <c r="KXT1366" i="8" s="1"/>
  <c r="KYI1356" i="8"/>
  <c r="KYI1360" i="8" s="1"/>
  <c r="KYI1366" i="8" s="1"/>
  <c r="KYX1356" i="8"/>
  <c r="KYX1360" i="8" s="1"/>
  <c r="KYX1366" i="8" s="1"/>
  <c r="KYZ1356" i="8"/>
  <c r="KYZ1360" i="8" s="1"/>
  <c r="KYZ1366" i="8" s="1"/>
  <c r="KZO1356" i="8"/>
  <c r="KZO1360" i="8" s="1"/>
  <c r="KZO1366" i="8" s="1"/>
  <c r="LAD1356" i="8"/>
  <c r="LAD1360" i="8" s="1"/>
  <c r="LAD1366" i="8" s="1"/>
  <c r="LAF1356" i="8"/>
  <c r="LAF1360" i="8" s="1"/>
  <c r="LAF1366" i="8" s="1"/>
  <c r="LAU1356" i="8"/>
  <c r="LAU1360" i="8" s="1"/>
  <c r="LAU1366" i="8" s="1"/>
  <c r="LBJ1356" i="8"/>
  <c r="LBJ1360" i="8" s="1"/>
  <c r="LBJ1366" i="8" s="1"/>
  <c r="LBL1356" i="8"/>
  <c r="LBL1360" i="8" s="1"/>
  <c r="LBL1366" i="8" s="1"/>
  <c r="LCA1356" i="8"/>
  <c r="LCA1360" i="8" s="1"/>
  <c r="LCA1366" i="8" s="1"/>
  <c r="LCP1356" i="8"/>
  <c r="LCP1360" i="8" s="1"/>
  <c r="LCP1366" i="8" s="1"/>
  <c r="LCR1356" i="8"/>
  <c r="LCR1360" i="8" s="1"/>
  <c r="LCR1366" i="8" s="1"/>
  <c r="LDG1356" i="8"/>
  <c r="LDG1360" i="8" s="1"/>
  <c r="LDG1366" i="8" s="1"/>
  <c r="LDV1356" i="8"/>
  <c r="LDV1360" i="8" s="1"/>
  <c r="LDV1366" i="8" s="1"/>
  <c r="LDX1356" i="8"/>
  <c r="LDX1360" i="8" s="1"/>
  <c r="LDX1366" i="8" s="1"/>
  <c r="LEM1356" i="8"/>
  <c r="LEM1360" i="8" s="1"/>
  <c r="LEM1366" i="8" s="1"/>
  <c r="LFB1356" i="8"/>
  <c r="LFB1360" i="8" s="1"/>
  <c r="LFB1366" i="8" s="1"/>
  <c r="LFD1356" i="8"/>
  <c r="LFD1360" i="8" s="1"/>
  <c r="LFD1366" i="8" s="1"/>
  <c r="LFS1356" i="8"/>
  <c r="LFS1360" i="8" s="1"/>
  <c r="LFS1366" i="8" s="1"/>
  <c r="LGH1356" i="8"/>
  <c r="LGH1360" i="8" s="1"/>
  <c r="LGH1366" i="8" s="1"/>
  <c r="LGJ1356" i="8"/>
  <c r="LGJ1360" i="8" s="1"/>
  <c r="LGJ1366" i="8" s="1"/>
  <c r="LGY1356" i="8"/>
  <c r="LGY1360" i="8" s="1"/>
  <c r="LGY1366" i="8" s="1"/>
  <c r="LHN1356" i="8"/>
  <c r="LHN1360" i="8" s="1"/>
  <c r="LHN1366" i="8" s="1"/>
  <c r="LHP1356" i="8"/>
  <c r="LHP1360" i="8" s="1"/>
  <c r="LHP1366" i="8" s="1"/>
  <c r="LIE1356" i="8"/>
  <c r="LIE1360" i="8" s="1"/>
  <c r="LIE1366" i="8" s="1"/>
  <c r="LIT1356" i="8"/>
  <c r="LIT1360" i="8" s="1"/>
  <c r="LIT1366" i="8" s="1"/>
  <c r="LIV1356" i="8"/>
  <c r="LIV1360" i="8" s="1"/>
  <c r="LIV1366" i="8" s="1"/>
  <c r="LJK1356" i="8"/>
  <c r="LJK1360" i="8" s="1"/>
  <c r="LJK1366" i="8" s="1"/>
  <c r="LJZ1356" i="8"/>
  <c r="LJZ1360" i="8" s="1"/>
  <c r="LJZ1366" i="8" s="1"/>
  <c r="LKB1356" i="8"/>
  <c r="LKB1360" i="8" s="1"/>
  <c r="LKB1366" i="8" s="1"/>
  <c r="LKQ1356" i="8"/>
  <c r="LKQ1360" i="8" s="1"/>
  <c r="LKQ1366" i="8" s="1"/>
  <c r="LLF1356" i="8"/>
  <c r="LLF1360" i="8" s="1"/>
  <c r="LLF1366" i="8" s="1"/>
  <c r="LLH1356" i="8"/>
  <c r="LLH1360" i="8" s="1"/>
  <c r="LLH1366" i="8" s="1"/>
  <c r="LLW1356" i="8"/>
  <c r="LLW1360" i="8" s="1"/>
  <c r="LLW1366" i="8" s="1"/>
  <c r="LML1356" i="8"/>
  <c r="LML1360" i="8" s="1"/>
  <c r="LML1366" i="8" s="1"/>
  <c r="LMN1356" i="8"/>
  <c r="LMN1360" i="8" s="1"/>
  <c r="LMN1366" i="8" s="1"/>
  <c r="LNC1356" i="8"/>
  <c r="LNC1360" i="8" s="1"/>
  <c r="LNC1366" i="8" s="1"/>
  <c r="LNR1356" i="8"/>
  <c r="LNR1360" i="8" s="1"/>
  <c r="LNR1366" i="8" s="1"/>
  <c r="LNT1356" i="8"/>
  <c r="LNT1360" i="8" s="1"/>
  <c r="LNT1366" i="8" s="1"/>
  <c r="LOI1356" i="8"/>
  <c r="LOI1360" i="8" s="1"/>
  <c r="LOI1366" i="8" s="1"/>
  <c r="LOX1356" i="8"/>
  <c r="LOX1360" i="8" s="1"/>
  <c r="LOX1366" i="8" s="1"/>
  <c r="LOZ1356" i="8"/>
  <c r="LOZ1360" i="8" s="1"/>
  <c r="LOZ1366" i="8" s="1"/>
  <c r="LPO1356" i="8"/>
  <c r="LPO1360" i="8" s="1"/>
  <c r="LPO1366" i="8" s="1"/>
  <c r="LQD1356" i="8"/>
  <c r="LQD1360" i="8" s="1"/>
  <c r="LQD1366" i="8" s="1"/>
  <c r="LQF1356" i="8"/>
  <c r="LQF1360" i="8" s="1"/>
  <c r="LQF1366" i="8" s="1"/>
  <c r="LQU1356" i="8"/>
  <c r="LQU1360" i="8" s="1"/>
  <c r="LQU1366" i="8" s="1"/>
  <c r="LRJ1356" i="8"/>
  <c r="LRJ1360" i="8" s="1"/>
  <c r="LRJ1366" i="8" s="1"/>
  <c r="LRL1356" i="8"/>
  <c r="LRL1360" i="8" s="1"/>
  <c r="LRL1366" i="8" s="1"/>
  <c r="LSA1356" i="8"/>
  <c r="LSA1360" i="8" s="1"/>
  <c r="LSA1366" i="8" s="1"/>
  <c r="LSP1356" i="8"/>
  <c r="LSP1360" i="8" s="1"/>
  <c r="LSP1366" i="8" s="1"/>
  <c r="LSR1356" i="8"/>
  <c r="LSR1360" i="8" s="1"/>
  <c r="LSR1366" i="8" s="1"/>
  <c r="LTG1356" i="8"/>
  <c r="LTG1360" i="8" s="1"/>
  <c r="LTG1366" i="8" s="1"/>
  <c r="LTV1356" i="8"/>
  <c r="LTV1360" i="8" s="1"/>
  <c r="LTV1366" i="8" s="1"/>
  <c r="LTX1356" i="8"/>
  <c r="LTX1360" i="8" s="1"/>
  <c r="LTX1366" i="8" s="1"/>
  <c r="LUM1356" i="8"/>
  <c r="LUM1360" i="8" s="1"/>
  <c r="LUM1366" i="8" s="1"/>
  <c r="LVB1356" i="8"/>
  <c r="LVB1360" i="8" s="1"/>
  <c r="LVB1366" i="8" s="1"/>
  <c r="LVD1356" i="8"/>
  <c r="LVD1360" i="8" s="1"/>
  <c r="LVD1366" i="8" s="1"/>
  <c r="LVS1356" i="8"/>
  <c r="LVS1360" i="8" s="1"/>
  <c r="LVS1366" i="8" s="1"/>
  <c r="LWH1356" i="8"/>
  <c r="LWH1360" i="8" s="1"/>
  <c r="LWH1366" i="8" s="1"/>
  <c r="LWJ1356" i="8"/>
  <c r="LWJ1360" i="8" s="1"/>
  <c r="LWJ1366" i="8" s="1"/>
  <c r="LWY1356" i="8"/>
  <c r="LWY1360" i="8" s="1"/>
  <c r="LWY1366" i="8" s="1"/>
  <c r="LXN1356" i="8"/>
  <c r="LXN1360" i="8" s="1"/>
  <c r="LXN1366" i="8" s="1"/>
  <c r="LXP1356" i="8"/>
  <c r="LXP1360" i="8" s="1"/>
  <c r="LXP1366" i="8" s="1"/>
  <c r="LYE1356" i="8"/>
  <c r="LYE1360" i="8" s="1"/>
  <c r="LYE1366" i="8" s="1"/>
  <c r="LYT1356" i="8"/>
  <c r="LYT1360" i="8" s="1"/>
  <c r="LYT1366" i="8" s="1"/>
  <c r="LYV1356" i="8"/>
  <c r="LYV1360" i="8" s="1"/>
  <c r="LYV1366" i="8" s="1"/>
  <c r="LZK1356" i="8"/>
  <c r="LZK1360" i="8" s="1"/>
  <c r="LZK1366" i="8" s="1"/>
  <c r="LZZ1356" i="8"/>
  <c r="LZZ1360" i="8" s="1"/>
  <c r="LZZ1366" i="8" s="1"/>
  <c r="MAB1356" i="8"/>
  <c r="MAB1360" i="8" s="1"/>
  <c r="MAB1366" i="8" s="1"/>
  <c r="MAQ1356" i="8"/>
  <c r="MAQ1360" i="8" s="1"/>
  <c r="MAQ1366" i="8" s="1"/>
  <c r="MBF1356" i="8"/>
  <c r="MBF1360" i="8" s="1"/>
  <c r="MBF1366" i="8" s="1"/>
  <c r="MBH1356" i="8"/>
  <c r="MBH1360" i="8" s="1"/>
  <c r="MBH1366" i="8" s="1"/>
  <c r="MBW1356" i="8"/>
  <c r="MBW1360" i="8" s="1"/>
  <c r="MBW1366" i="8" s="1"/>
  <c r="MCL1356" i="8"/>
  <c r="MCL1360" i="8" s="1"/>
  <c r="MCL1366" i="8" s="1"/>
  <c r="MCN1356" i="8"/>
  <c r="MCN1360" i="8" s="1"/>
  <c r="MCN1366" i="8" s="1"/>
  <c r="MDC1356" i="8"/>
  <c r="MDC1360" i="8" s="1"/>
  <c r="MDC1366" i="8" s="1"/>
  <c r="MDR1356" i="8"/>
  <c r="MDR1360" i="8" s="1"/>
  <c r="MDR1366" i="8" s="1"/>
  <c r="MDT1356" i="8"/>
  <c r="MDT1360" i="8" s="1"/>
  <c r="MDT1366" i="8" s="1"/>
  <c r="MEI1356" i="8"/>
  <c r="MEI1360" i="8" s="1"/>
  <c r="MEI1366" i="8" s="1"/>
  <c r="MEX1356" i="8"/>
  <c r="MEX1360" i="8" s="1"/>
  <c r="MEX1366" i="8" s="1"/>
  <c r="MEZ1356" i="8"/>
  <c r="MEZ1360" i="8" s="1"/>
  <c r="MEZ1366" i="8" s="1"/>
  <c r="MFO1356" i="8"/>
  <c r="MFO1360" i="8" s="1"/>
  <c r="MFO1366" i="8" s="1"/>
  <c r="MGD1356" i="8"/>
  <c r="MGD1360" i="8" s="1"/>
  <c r="MGD1366" i="8" s="1"/>
  <c r="MGF1356" i="8"/>
  <c r="MGF1360" i="8" s="1"/>
  <c r="MGF1366" i="8" s="1"/>
  <c r="MGU1356" i="8"/>
  <c r="MGU1360" i="8" s="1"/>
  <c r="MGU1366" i="8" s="1"/>
  <c r="MHJ1356" i="8"/>
  <c r="MHJ1360" i="8" s="1"/>
  <c r="MHJ1366" i="8" s="1"/>
  <c r="MHL1356" i="8"/>
  <c r="MHL1360" i="8" s="1"/>
  <c r="MHL1366" i="8" s="1"/>
  <c r="MIA1356" i="8"/>
  <c r="MIA1360" i="8" s="1"/>
  <c r="MIA1366" i="8" s="1"/>
  <c r="MIP1356" i="8"/>
  <c r="MIP1360" i="8" s="1"/>
  <c r="MIP1366" i="8" s="1"/>
  <c r="MIR1356" i="8"/>
  <c r="MIR1360" i="8" s="1"/>
  <c r="MIR1366" i="8" s="1"/>
  <c r="MJG1356" i="8"/>
  <c r="MJG1360" i="8" s="1"/>
  <c r="MJG1366" i="8" s="1"/>
  <c r="MJV1356" i="8"/>
  <c r="MJV1360" i="8" s="1"/>
  <c r="MJV1366" i="8" s="1"/>
  <c r="MJX1356" i="8"/>
  <c r="MJX1360" i="8" s="1"/>
  <c r="MJX1366" i="8" s="1"/>
  <c r="MKM1356" i="8"/>
  <c r="MKM1360" i="8" s="1"/>
  <c r="MKM1366" i="8" s="1"/>
  <c r="MLB1356" i="8"/>
  <c r="MLB1360" i="8" s="1"/>
  <c r="MLB1366" i="8" s="1"/>
  <c r="MLD1356" i="8"/>
  <c r="MLD1360" i="8" s="1"/>
  <c r="MLD1366" i="8" s="1"/>
  <c r="MLS1356" i="8"/>
  <c r="MLS1360" i="8" s="1"/>
  <c r="MLS1366" i="8" s="1"/>
  <c r="MMH1356" i="8"/>
  <c r="MMH1360" i="8" s="1"/>
  <c r="MMH1366" i="8" s="1"/>
  <c r="MMJ1356" i="8"/>
  <c r="MMJ1360" i="8" s="1"/>
  <c r="MMJ1366" i="8" s="1"/>
  <c r="MMY1356" i="8"/>
  <c r="MMY1360" i="8" s="1"/>
  <c r="MMY1366" i="8" s="1"/>
  <c r="MNN1356" i="8"/>
  <c r="MNN1360" i="8" s="1"/>
  <c r="MNN1366" i="8" s="1"/>
  <c r="MNP1356" i="8"/>
  <c r="MNP1360" i="8" s="1"/>
  <c r="MNP1366" i="8" s="1"/>
  <c r="MOE1356" i="8"/>
  <c r="MOE1360" i="8" s="1"/>
  <c r="MOE1366" i="8" s="1"/>
  <c r="MOT1356" i="8"/>
  <c r="MOT1360" i="8" s="1"/>
  <c r="MOT1366" i="8" s="1"/>
  <c r="MOV1356" i="8"/>
  <c r="MOV1360" i="8" s="1"/>
  <c r="MOV1366" i="8" s="1"/>
  <c r="MPK1356" i="8"/>
  <c r="MPK1360" i="8" s="1"/>
  <c r="MPK1366" i="8" s="1"/>
  <c r="MPZ1356" i="8"/>
  <c r="MPZ1360" i="8" s="1"/>
  <c r="MPZ1366" i="8" s="1"/>
  <c r="MQB1356" i="8"/>
  <c r="MQB1360" i="8" s="1"/>
  <c r="MQB1366" i="8" s="1"/>
  <c r="MQQ1356" i="8"/>
  <c r="MQQ1360" i="8" s="1"/>
  <c r="MQQ1366" i="8" s="1"/>
  <c r="MRF1356" i="8"/>
  <c r="MRF1360" i="8" s="1"/>
  <c r="MRF1366" i="8" s="1"/>
  <c r="MRH1356" i="8"/>
  <c r="MRH1360" i="8" s="1"/>
  <c r="MRH1366" i="8" s="1"/>
  <c r="MRW1356" i="8"/>
  <c r="MRW1360" i="8" s="1"/>
  <c r="MRW1366" i="8" s="1"/>
  <c r="MSL1356" i="8"/>
  <c r="MSL1360" i="8" s="1"/>
  <c r="MSL1366" i="8" s="1"/>
  <c r="MSN1356" i="8"/>
  <c r="MSN1360" i="8" s="1"/>
  <c r="MSN1366" i="8" s="1"/>
  <c r="MTC1356" i="8"/>
  <c r="MTC1360" i="8" s="1"/>
  <c r="MTC1366" i="8" s="1"/>
  <c r="MTR1356" i="8"/>
  <c r="MTR1360" i="8" s="1"/>
  <c r="MTR1366" i="8" s="1"/>
  <c r="MTT1356" i="8"/>
  <c r="MTT1360" i="8" s="1"/>
  <c r="MTT1366" i="8" s="1"/>
  <c r="MUI1356" i="8"/>
  <c r="MUI1360" i="8" s="1"/>
  <c r="MUI1366" i="8" s="1"/>
  <c r="MUX1356" i="8"/>
  <c r="MUX1360" i="8" s="1"/>
  <c r="MUX1366" i="8" s="1"/>
  <c r="MUZ1356" i="8"/>
  <c r="MUZ1360" i="8" s="1"/>
  <c r="MUZ1366" i="8" s="1"/>
  <c r="MVO1356" i="8"/>
  <c r="MVO1360" i="8" s="1"/>
  <c r="MVO1366" i="8" s="1"/>
  <c r="MWD1356" i="8"/>
  <c r="MWD1360" i="8" s="1"/>
  <c r="MWD1366" i="8" s="1"/>
  <c r="MWF1356" i="8"/>
  <c r="MWF1360" i="8" s="1"/>
  <c r="MWF1366" i="8" s="1"/>
  <c r="MWU1356" i="8"/>
  <c r="MWU1360" i="8" s="1"/>
  <c r="MWU1366" i="8" s="1"/>
  <c r="MXJ1356" i="8"/>
  <c r="MXJ1360" i="8" s="1"/>
  <c r="MXJ1366" i="8" s="1"/>
  <c r="MXL1356" i="8"/>
  <c r="MXL1360" i="8" s="1"/>
  <c r="MXL1366" i="8" s="1"/>
  <c r="MYA1356" i="8"/>
  <c r="MYA1360" i="8" s="1"/>
  <c r="MYA1366" i="8" s="1"/>
  <c r="MYP1356" i="8"/>
  <c r="MYP1360" i="8" s="1"/>
  <c r="MYP1366" i="8" s="1"/>
  <c r="MYR1356" i="8"/>
  <c r="MYR1360" i="8" s="1"/>
  <c r="MYR1366" i="8" s="1"/>
  <c r="MZG1356" i="8"/>
  <c r="MZG1360" i="8" s="1"/>
  <c r="MZG1366" i="8" s="1"/>
  <c r="MZV1356" i="8"/>
  <c r="MZV1360" i="8" s="1"/>
  <c r="MZV1366" i="8" s="1"/>
  <c r="MZX1356" i="8"/>
  <c r="MZX1360" i="8" s="1"/>
  <c r="MZX1366" i="8" s="1"/>
  <c r="NAM1356" i="8"/>
  <c r="NAM1360" i="8" s="1"/>
  <c r="NAM1366" i="8" s="1"/>
  <c r="NBB1356" i="8"/>
  <c r="NBB1360" i="8" s="1"/>
  <c r="NBB1366" i="8" s="1"/>
  <c r="NBD1356" i="8"/>
  <c r="NBD1360" i="8" s="1"/>
  <c r="NBD1366" i="8" s="1"/>
  <c r="NBS1356" i="8"/>
  <c r="NBS1360" i="8" s="1"/>
  <c r="NBS1366" i="8" s="1"/>
  <c r="NCH1356" i="8"/>
  <c r="NCH1360" i="8" s="1"/>
  <c r="NCH1366" i="8" s="1"/>
  <c r="NCJ1356" i="8"/>
  <c r="NCJ1360" i="8" s="1"/>
  <c r="NCJ1366" i="8" s="1"/>
  <c r="NCY1356" i="8"/>
  <c r="NCY1360" i="8" s="1"/>
  <c r="NCY1366" i="8" s="1"/>
  <c r="NDN1356" i="8"/>
  <c r="NDN1360" i="8" s="1"/>
  <c r="NDN1366" i="8" s="1"/>
  <c r="NDP1356" i="8"/>
  <c r="NDP1360" i="8" s="1"/>
  <c r="NDP1366" i="8" s="1"/>
  <c r="NEE1356" i="8"/>
  <c r="NEE1360" i="8" s="1"/>
  <c r="NEE1366" i="8" s="1"/>
  <c r="NET1356" i="8"/>
  <c r="NET1360" i="8" s="1"/>
  <c r="NET1366" i="8" s="1"/>
  <c r="NEV1356" i="8"/>
  <c r="NEV1360" i="8" s="1"/>
  <c r="NEV1366" i="8" s="1"/>
  <c r="NFK1356" i="8"/>
  <c r="NFK1360" i="8" s="1"/>
  <c r="NFK1366" i="8" s="1"/>
  <c r="NFZ1356" i="8"/>
  <c r="NFZ1360" i="8" s="1"/>
  <c r="NFZ1366" i="8" s="1"/>
  <c r="NGB1356" i="8"/>
  <c r="NGB1360" i="8" s="1"/>
  <c r="NGB1366" i="8" s="1"/>
  <c r="NGQ1356" i="8"/>
  <c r="NGQ1360" i="8" s="1"/>
  <c r="NGQ1366" i="8" s="1"/>
  <c r="NHF1356" i="8"/>
  <c r="NHF1360" i="8" s="1"/>
  <c r="NHF1366" i="8" s="1"/>
  <c r="NHH1356" i="8"/>
  <c r="NHH1360" i="8" s="1"/>
  <c r="NHH1366" i="8" s="1"/>
  <c r="NHW1356" i="8"/>
  <c r="NHW1360" i="8" s="1"/>
  <c r="NHW1366" i="8" s="1"/>
  <c r="NIL1356" i="8"/>
  <c r="NIL1360" i="8" s="1"/>
  <c r="NIL1366" i="8" s="1"/>
  <c r="NIN1356" i="8"/>
  <c r="NIN1360" i="8" s="1"/>
  <c r="NIN1366" i="8" s="1"/>
  <c r="NJC1356" i="8"/>
  <c r="NJC1360" i="8" s="1"/>
  <c r="NJC1366" i="8" s="1"/>
  <c r="NJR1356" i="8"/>
  <c r="NJR1360" i="8" s="1"/>
  <c r="NJR1366" i="8" s="1"/>
  <c r="NJT1356" i="8"/>
  <c r="NJT1360" i="8" s="1"/>
  <c r="NJT1366" i="8" s="1"/>
  <c r="NKI1356" i="8"/>
  <c r="NKI1360" i="8" s="1"/>
  <c r="NKI1366" i="8" s="1"/>
  <c r="NKX1356" i="8"/>
  <c r="NKX1360" i="8" s="1"/>
  <c r="NKX1366" i="8" s="1"/>
  <c r="NKZ1356" i="8"/>
  <c r="NKZ1360" i="8" s="1"/>
  <c r="NKZ1366" i="8" s="1"/>
  <c r="NLO1356" i="8"/>
  <c r="NLO1360" i="8" s="1"/>
  <c r="NLO1366" i="8" s="1"/>
  <c r="NMD1356" i="8"/>
  <c r="NMD1360" i="8" s="1"/>
  <c r="NMD1366" i="8" s="1"/>
  <c r="NMF1356" i="8"/>
  <c r="NMF1360" i="8" s="1"/>
  <c r="NMF1366" i="8" s="1"/>
  <c r="NMU1356" i="8"/>
  <c r="NMU1360" i="8" s="1"/>
  <c r="NMU1366" i="8" s="1"/>
  <c r="NNJ1356" i="8"/>
  <c r="NNJ1360" i="8" s="1"/>
  <c r="NNJ1366" i="8" s="1"/>
  <c r="NNL1356" i="8"/>
  <c r="NNL1360" i="8" s="1"/>
  <c r="NNL1366" i="8" s="1"/>
  <c r="NOA1356" i="8"/>
  <c r="NOA1360" i="8" s="1"/>
  <c r="NOA1366" i="8" s="1"/>
  <c r="NOP1356" i="8"/>
  <c r="NOP1360" i="8" s="1"/>
  <c r="NOP1366" i="8" s="1"/>
  <c r="NOR1356" i="8"/>
  <c r="NOR1360" i="8" s="1"/>
  <c r="NOR1366" i="8" s="1"/>
  <c r="NPG1356" i="8"/>
  <c r="NPG1360" i="8" s="1"/>
  <c r="NPG1366" i="8" s="1"/>
  <c r="NPV1356" i="8"/>
  <c r="NPV1360" i="8" s="1"/>
  <c r="NPV1366" i="8" s="1"/>
  <c r="NPX1356" i="8"/>
  <c r="NPX1360" i="8" s="1"/>
  <c r="NPX1366" i="8" s="1"/>
  <c r="NQM1356" i="8"/>
  <c r="NQM1360" i="8" s="1"/>
  <c r="NQM1366" i="8" s="1"/>
  <c r="NRB1356" i="8"/>
  <c r="NRB1360" i="8" s="1"/>
  <c r="NRB1366" i="8" s="1"/>
  <c r="NRD1356" i="8"/>
  <c r="NRD1360" i="8" s="1"/>
  <c r="NRD1366" i="8" s="1"/>
  <c r="NRS1356" i="8"/>
  <c r="NRS1360" i="8" s="1"/>
  <c r="NRS1366" i="8" s="1"/>
  <c r="NSH1356" i="8"/>
  <c r="NSH1360" i="8" s="1"/>
  <c r="NSH1366" i="8" s="1"/>
  <c r="NSJ1356" i="8"/>
  <c r="NSJ1360" i="8" s="1"/>
  <c r="NSJ1366" i="8" s="1"/>
  <c r="NSY1356" i="8"/>
  <c r="NSY1360" i="8" s="1"/>
  <c r="NSY1366" i="8" s="1"/>
  <c r="NTN1356" i="8"/>
  <c r="NTN1360" i="8" s="1"/>
  <c r="NTN1366" i="8" s="1"/>
  <c r="NTP1356" i="8"/>
  <c r="NTP1360" i="8" s="1"/>
  <c r="NTP1366" i="8" s="1"/>
  <c r="NUE1356" i="8"/>
  <c r="NUE1360" i="8" s="1"/>
  <c r="NUE1366" i="8" s="1"/>
  <c r="NUT1356" i="8"/>
  <c r="NUT1360" i="8" s="1"/>
  <c r="NUT1366" i="8" s="1"/>
  <c r="NUV1356" i="8"/>
  <c r="NUV1360" i="8" s="1"/>
  <c r="NUV1366" i="8" s="1"/>
  <c r="NVK1356" i="8"/>
  <c r="NVK1360" i="8" s="1"/>
  <c r="NVK1366" i="8" s="1"/>
  <c r="NVZ1356" i="8"/>
  <c r="NVZ1360" i="8" s="1"/>
  <c r="NVZ1366" i="8" s="1"/>
  <c r="NWB1356" i="8"/>
  <c r="NWB1360" i="8" s="1"/>
  <c r="NWB1366" i="8" s="1"/>
  <c r="NWQ1356" i="8"/>
  <c r="NWQ1360" i="8" s="1"/>
  <c r="NWQ1366" i="8" s="1"/>
  <c r="NXF1356" i="8"/>
  <c r="NXF1360" i="8" s="1"/>
  <c r="NXF1366" i="8" s="1"/>
  <c r="NXH1356" i="8"/>
  <c r="NXH1360" i="8" s="1"/>
  <c r="NXH1366" i="8" s="1"/>
  <c r="NXW1356" i="8"/>
  <c r="NXW1360" i="8" s="1"/>
  <c r="NXW1366" i="8" s="1"/>
  <c r="NYL1356" i="8"/>
  <c r="NYL1360" i="8" s="1"/>
  <c r="NYL1366" i="8" s="1"/>
  <c r="NYN1356" i="8"/>
  <c r="NYN1360" i="8" s="1"/>
  <c r="NYN1366" i="8" s="1"/>
  <c r="NZC1356" i="8"/>
  <c r="NZC1360" i="8" s="1"/>
  <c r="NZC1366" i="8" s="1"/>
  <c r="NZR1356" i="8"/>
  <c r="NZR1360" i="8" s="1"/>
  <c r="NZR1366" i="8" s="1"/>
  <c r="NZT1356" i="8"/>
  <c r="NZT1360" i="8" s="1"/>
  <c r="NZT1366" i="8" s="1"/>
  <c r="OAI1356" i="8"/>
  <c r="OAI1360" i="8" s="1"/>
  <c r="OAI1366" i="8" s="1"/>
  <c r="OAX1356" i="8"/>
  <c r="OAX1360" i="8" s="1"/>
  <c r="OAX1366" i="8" s="1"/>
  <c r="OAZ1356" i="8"/>
  <c r="OAZ1360" i="8" s="1"/>
  <c r="OAZ1366" i="8" s="1"/>
  <c r="OBO1356" i="8"/>
  <c r="OBO1360" i="8" s="1"/>
  <c r="OBO1366" i="8" s="1"/>
  <c r="OCD1356" i="8"/>
  <c r="OCD1360" i="8" s="1"/>
  <c r="OCD1366" i="8" s="1"/>
  <c r="OCF1356" i="8"/>
  <c r="OCF1360" i="8" s="1"/>
  <c r="OCF1366" i="8" s="1"/>
  <c r="OCU1356" i="8"/>
  <c r="OCU1360" i="8" s="1"/>
  <c r="OCU1366" i="8" s="1"/>
  <c r="ODJ1356" i="8"/>
  <c r="ODJ1360" i="8" s="1"/>
  <c r="ODJ1366" i="8" s="1"/>
  <c r="ODL1356" i="8"/>
  <c r="ODL1360" i="8" s="1"/>
  <c r="ODL1366" i="8" s="1"/>
  <c r="OEA1356" i="8"/>
  <c r="OEA1360" i="8" s="1"/>
  <c r="OEA1366" i="8" s="1"/>
  <c r="OEP1356" i="8"/>
  <c r="OEP1360" i="8" s="1"/>
  <c r="OEP1366" i="8" s="1"/>
  <c r="OER1356" i="8"/>
  <c r="OER1360" i="8" s="1"/>
  <c r="OER1366" i="8" s="1"/>
  <c r="OFG1356" i="8"/>
  <c r="OFG1360" i="8" s="1"/>
  <c r="OFG1366" i="8" s="1"/>
  <c r="OFV1356" i="8"/>
  <c r="OFV1360" i="8" s="1"/>
  <c r="OFV1366" i="8" s="1"/>
  <c r="OFX1356" i="8"/>
  <c r="OFX1360" i="8" s="1"/>
  <c r="OFX1366" i="8" s="1"/>
  <c r="OGM1356" i="8"/>
  <c r="OGM1360" i="8" s="1"/>
  <c r="OGM1366" i="8" s="1"/>
  <c r="OHB1356" i="8"/>
  <c r="OHB1360" i="8" s="1"/>
  <c r="OHB1366" i="8" s="1"/>
  <c r="OHD1356" i="8"/>
  <c r="OHD1360" i="8" s="1"/>
  <c r="OHD1366" i="8" s="1"/>
  <c r="OHS1356" i="8"/>
  <c r="OHS1360" i="8" s="1"/>
  <c r="OHS1366" i="8" s="1"/>
  <c r="OIH1356" i="8"/>
  <c r="OIH1360" i="8" s="1"/>
  <c r="OIH1366" i="8" s="1"/>
  <c r="OIJ1356" i="8"/>
  <c r="OIJ1360" i="8" s="1"/>
  <c r="OIJ1366" i="8" s="1"/>
  <c r="OIY1356" i="8"/>
  <c r="OIY1360" i="8" s="1"/>
  <c r="OIY1366" i="8" s="1"/>
  <c r="OJN1356" i="8"/>
  <c r="OJN1360" i="8" s="1"/>
  <c r="OJN1366" i="8" s="1"/>
  <c r="OJP1356" i="8"/>
  <c r="OJP1360" i="8" s="1"/>
  <c r="OJP1366" i="8" s="1"/>
  <c r="OKE1356" i="8"/>
  <c r="OKE1360" i="8" s="1"/>
  <c r="OKE1366" i="8" s="1"/>
  <c r="OKT1356" i="8"/>
  <c r="OKT1360" i="8" s="1"/>
  <c r="OKT1366" i="8" s="1"/>
  <c r="OKV1356" i="8"/>
  <c r="OKV1360" i="8" s="1"/>
  <c r="OKV1366" i="8" s="1"/>
  <c r="OLK1356" i="8"/>
  <c r="OLK1360" i="8" s="1"/>
  <c r="OLK1366" i="8" s="1"/>
  <c r="OLZ1356" i="8"/>
  <c r="OLZ1360" i="8" s="1"/>
  <c r="OLZ1366" i="8" s="1"/>
  <c r="OMB1356" i="8"/>
  <c r="OMB1360" i="8" s="1"/>
  <c r="OMB1366" i="8" s="1"/>
  <c r="OMQ1356" i="8"/>
  <c r="OMQ1360" i="8" s="1"/>
  <c r="OMQ1366" i="8" s="1"/>
  <c r="ONF1356" i="8"/>
  <c r="ONF1360" i="8" s="1"/>
  <c r="ONF1366" i="8" s="1"/>
  <c r="ONH1356" i="8"/>
  <c r="ONH1360" i="8" s="1"/>
  <c r="ONH1366" i="8" s="1"/>
  <c r="ONW1356" i="8"/>
  <c r="ONW1360" i="8" s="1"/>
  <c r="ONW1366" i="8" s="1"/>
  <c r="OOL1356" i="8"/>
  <c r="OOL1360" i="8" s="1"/>
  <c r="OOL1366" i="8" s="1"/>
  <c r="OON1356" i="8"/>
  <c r="OON1360" i="8" s="1"/>
  <c r="OON1366" i="8" s="1"/>
  <c r="OPC1356" i="8"/>
  <c r="OPC1360" i="8" s="1"/>
  <c r="OPC1366" i="8" s="1"/>
  <c r="OPR1356" i="8"/>
  <c r="OPR1360" i="8" s="1"/>
  <c r="OPR1366" i="8" s="1"/>
  <c r="OPT1356" i="8"/>
  <c r="OPT1360" i="8" s="1"/>
  <c r="OPT1366" i="8" s="1"/>
  <c r="OQI1356" i="8"/>
  <c r="OQI1360" i="8" s="1"/>
  <c r="OQI1366" i="8" s="1"/>
  <c r="OQX1356" i="8"/>
  <c r="OQX1360" i="8" s="1"/>
  <c r="OQX1366" i="8" s="1"/>
  <c r="OQZ1356" i="8"/>
  <c r="OQZ1360" i="8" s="1"/>
  <c r="OQZ1366" i="8" s="1"/>
  <c r="ORO1356" i="8"/>
  <c r="ORO1360" i="8" s="1"/>
  <c r="ORO1366" i="8" s="1"/>
  <c r="OSD1356" i="8"/>
  <c r="OSD1360" i="8" s="1"/>
  <c r="OSD1366" i="8" s="1"/>
  <c r="OSF1356" i="8"/>
  <c r="OSF1360" i="8" s="1"/>
  <c r="OSF1366" i="8" s="1"/>
  <c r="OSU1356" i="8"/>
  <c r="OSU1360" i="8" s="1"/>
  <c r="OSU1366" i="8" s="1"/>
  <c r="OTJ1356" i="8"/>
  <c r="OTJ1360" i="8" s="1"/>
  <c r="OTJ1366" i="8" s="1"/>
  <c r="OTL1356" i="8"/>
  <c r="OTL1360" i="8" s="1"/>
  <c r="OTL1366" i="8" s="1"/>
  <c r="OUA1356" i="8"/>
  <c r="OUA1360" i="8" s="1"/>
  <c r="OUA1366" i="8" s="1"/>
  <c r="OUP1356" i="8"/>
  <c r="OUP1360" i="8" s="1"/>
  <c r="OUP1366" i="8" s="1"/>
  <c r="OUR1356" i="8"/>
  <c r="OUR1360" i="8" s="1"/>
  <c r="OUR1366" i="8" s="1"/>
  <c r="OVG1356" i="8"/>
  <c r="OVG1360" i="8" s="1"/>
  <c r="OVG1366" i="8" s="1"/>
  <c r="OVV1356" i="8"/>
  <c r="OVV1360" i="8" s="1"/>
  <c r="OVV1366" i="8" s="1"/>
  <c r="OVX1356" i="8"/>
  <c r="OVX1360" i="8" s="1"/>
  <c r="OVX1366" i="8" s="1"/>
  <c r="OWM1356" i="8"/>
  <c r="OWM1360" i="8" s="1"/>
  <c r="OWM1366" i="8" s="1"/>
  <c r="OXB1356" i="8"/>
  <c r="OXB1360" i="8" s="1"/>
  <c r="OXB1366" i="8" s="1"/>
  <c r="OXD1356" i="8"/>
  <c r="OXD1360" i="8" s="1"/>
  <c r="OXD1366" i="8" s="1"/>
  <c r="OXS1356" i="8"/>
  <c r="OXS1360" i="8" s="1"/>
  <c r="OXS1366" i="8" s="1"/>
  <c r="OYH1356" i="8"/>
  <c r="OYH1360" i="8" s="1"/>
  <c r="OYH1366" i="8" s="1"/>
  <c r="OYJ1356" i="8"/>
  <c r="OYJ1360" i="8" s="1"/>
  <c r="OYJ1366" i="8" s="1"/>
  <c r="OYY1356" i="8"/>
  <c r="OYY1360" i="8" s="1"/>
  <c r="OYY1366" i="8" s="1"/>
  <c r="OZN1356" i="8"/>
  <c r="OZN1360" i="8" s="1"/>
  <c r="OZN1366" i="8" s="1"/>
  <c r="OZP1356" i="8"/>
  <c r="OZP1360" i="8" s="1"/>
  <c r="OZP1366" i="8" s="1"/>
  <c r="PAE1356" i="8"/>
  <c r="PAE1360" i="8" s="1"/>
  <c r="PAE1366" i="8" s="1"/>
  <c r="PAT1356" i="8"/>
  <c r="PAT1360" i="8" s="1"/>
  <c r="PAT1366" i="8" s="1"/>
  <c r="PAV1356" i="8"/>
  <c r="PAV1360" i="8" s="1"/>
  <c r="PAV1366" i="8" s="1"/>
  <c r="PBK1356" i="8"/>
  <c r="PBK1360" i="8" s="1"/>
  <c r="PBK1366" i="8" s="1"/>
  <c r="PBZ1356" i="8"/>
  <c r="PBZ1360" i="8" s="1"/>
  <c r="PBZ1366" i="8" s="1"/>
  <c r="PCB1356" i="8"/>
  <c r="PCB1360" i="8" s="1"/>
  <c r="PCB1366" i="8" s="1"/>
  <c r="PCQ1356" i="8"/>
  <c r="PCQ1360" i="8" s="1"/>
  <c r="PCQ1366" i="8" s="1"/>
  <c r="PDF1356" i="8"/>
  <c r="PDF1360" i="8" s="1"/>
  <c r="PDF1366" i="8" s="1"/>
  <c r="PDH1356" i="8"/>
  <c r="PDH1360" i="8" s="1"/>
  <c r="PDH1366" i="8" s="1"/>
  <c r="PDW1356" i="8"/>
  <c r="PDW1360" i="8" s="1"/>
  <c r="PDW1366" i="8" s="1"/>
  <c r="PEL1356" i="8"/>
  <c r="PEL1360" i="8" s="1"/>
  <c r="PEL1366" i="8" s="1"/>
  <c r="PEN1356" i="8"/>
  <c r="PEN1360" i="8" s="1"/>
  <c r="PEN1366" i="8" s="1"/>
  <c r="PFC1356" i="8"/>
  <c r="PFC1360" i="8" s="1"/>
  <c r="PFC1366" i="8" s="1"/>
  <c r="PFR1356" i="8"/>
  <c r="PFR1360" i="8" s="1"/>
  <c r="PFR1366" i="8" s="1"/>
  <c r="PFT1356" i="8"/>
  <c r="PFT1360" i="8" s="1"/>
  <c r="PFT1366" i="8" s="1"/>
  <c r="PGI1356" i="8"/>
  <c r="PGI1360" i="8" s="1"/>
  <c r="PGI1366" i="8" s="1"/>
  <c r="PGX1356" i="8"/>
  <c r="PGX1360" i="8" s="1"/>
  <c r="PGX1366" i="8" s="1"/>
  <c r="PGZ1356" i="8"/>
  <c r="PGZ1360" i="8" s="1"/>
  <c r="PGZ1366" i="8" s="1"/>
  <c r="PHO1356" i="8"/>
  <c r="PHO1360" i="8" s="1"/>
  <c r="PHO1366" i="8" s="1"/>
  <c r="PID1356" i="8"/>
  <c r="PID1360" i="8" s="1"/>
  <c r="PID1366" i="8" s="1"/>
  <c r="PIF1356" i="8"/>
  <c r="PIF1360" i="8" s="1"/>
  <c r="PIF1366" i="8" s="1"/>
  <c r="PIU1356" i="8"/>
  <c r="PIU1360" i="8" s="1"/>
  <c r="PIU1366" i="8" s="1"/>
  <c r="PJJ1356" i="8"/>
  <c r="PJJ1360" i="8" s="1"/>
  <c r="PJJ1366" i="8" s="1"/>
  <c r="PJL1356" i="8"/>
  <c r="PJL1360" i="8" s="1"/>
  <c r="PJL1366" i="8" s="1"/>
  <c r="PKA1356" i="8"/>
  <c r="PKA1360" i="8" s="1"/>
  <c r="PKA1366" i="8" s="1"/>
  <c r="PKP1356" i="8"/>
  <c r="PKP1360" i="8" s="1"/>
  <c r="PKP1366" i="8" s="1"/>
  <c r="PKR1356" i="8"/>
  <c r="PKR1360" i="8" s="1"/>
  <c r="PKR1366" i="8" s="1"/>
  <c r="PLG1356" i="8"/>
  <c r="PLG1360" i="8" s="1"/>
  <c r="PLG1366" i="8" s="1"/>
  <c r="PLV1356" i="8"/>
  <c r="PLV1360" i="8" s="1"/>
  <c r="PLV1366" i="8" s="1"/>
  <c r="PLX1356" i="8"/>
  <c r="PLX1360" i="8" s="1"/>
  <c r="PLX1366" i="8" s="1"/>
  <c r="PMM1356" i="8"/>
  <c r="PMM1360" i="8" s="1"/>
  <c r="PMM1366" i="8" s="1"/>
  <c r="PNB1356" i="8"/>
  <c r="PNB1360" i="8" s="1"/>
  <c r="PNB1366" i="8" s="1"/>
  <c r="PND1356" i="8"/>
  <c r="PND1360" i="8" s="1"/>
  <c r="PND1366" i="8" s="1"/>
  <c r="PNS1356" i="8"/>
  <c r="PNS1360" i="8" s="1"/>
  <c r="PNS1366" i="8" s="1"/>
  <c r="POH1356" i="8"/>
  <c r="POH1360" i="8" s="1"/>
  <c r="POH1366" i="8" s="1"/>
  <c r="POJ1356" i="8"/>
  <c r="POJ1360" i="8" s="1"/>
  <c r="POJ1366" i="8" s="1"/>
  <c r="POY1356" i="8"/>
  <c r="POY1360" i="8" s="1"/>
  <c r="POY1366" i="8" s="1"/>
  <c r="PPN1356" i="8"/>
  <c r="PPN1360" i="8" s="1"/>
  <c r="PPN1366" i="8" s="1"/>
  <c r="PPP1356" i="8"/>
  <c r="PPP1360" i="8" s="1"/>
  <c r="PPP1366" i="8" s="1"/>
  <c r="PQE1356" i="8"/>
  <c r="PQE1360" i="8" s="1"/>
  <c r="PQE1366" i="8" s="1"/>
  <c r="PQT1356" i="8"/>
  <c r="PQT1360" i="8" s="1"/>
  <c r="PQT1366" i="8" s="1"/>
  <c r="PQV1356" i="8"/>
  <c r="PQV1360" i="8" s="1"/>
  <c r="PQV1366" i="8" s="1"/>
  <c r="PRK1356" i="8"/>
  <c r="PRK1360" i="8" s="1"/>
  <c r="PRK1366" i="8" s="1"/>
  <c r="PRZ1356" i="8"/>
  <c r="PRZ1360" i="8" s="1"/>
  <c r="PRZ1366" i="8" s="1"/>
  <c r="PSB1356" i="8"/>
  <c r="PSB1360" i="8" s="1"/>
  <c r="PSB1366" i="8" s="1"/>
  <c r="PSQ1356" i="8"/>
  <c r="PSQ1360" i="8" s="1"/>
  <c r="PSQ1366" i="8" s="1"/>
  <c r="PTF1356" i="8"/>
  <c r="PTF1360" i="8" s="1"/>
  <c r="PTF1366" i="8" s="1"/>
  <c r="PTH1356" i="8"/>
  <c r="PTH1360" i="8" s="1"/>
  <c r="PTH1366" i="8" s="1"/>
  <c r="PTW1356" i="8"/>
  <c r="PTW1360" i="8" s="1"/>
  <c r="PTW1366" i="8" s="1"/>
  <c r="PUL1356" i="8"/>
  <c r="PUL1360" i="8" s="1"/>
  <c r="PUL1366" i="8" s="1"/>
  <c r="PUN1356" i="8"/>
  <c r="PUN1360" i="8" s="1"/>
  <c r="PUN1366" i="8" s="1"/>
  <c r="PVC1356" i="8"/>
  <c r="PVC1360" i="8" s="1"/>
  <c r="PVC1366" i="8" s="1"/>
  <c r="PVR1356" i="8"/>
  <c r="PVR1360" i="8" s="1"/>
  <c r="PVR1366" i="8" s="1"/>
  <c r="PVT1356" i="8"/>
  <c r="PVT1360" i="8" s="1"/>
  <c r="PVT1366" i="8" s="1"/>
  <c r="PWI1356" i="8"/>
  <c r="PWI1360" i="8" s="1"/>
  <c r="PWI1366" i="8" s="1"/>
  <c r="PWX1356" i="8"/>
  <c r="PWX1360" i="8" s="1"/>
  <c r="PWX1366" i="8" s="1"/>
  <c r="PWZ1356" i="8"/>
  <c r="PWZ1360" i="8" s="1"/>
  <c r="PWZ1366" i="8" s="1"/>
  <c r="PXO1356" i="8"/>
  <c r="PXO1360" i="8" s="1"/>
  <c r="PXO1366" i="8" s="1"/>
  <c r="PYD1356" i="8"/>
  <c r="PYD1360" i="8" s="1"/>
  <c r="PYD1366" i="8" s="1"/>
  <c r="PYF1356" i="8"/>
  <c r="PYF1360" i="8" s="1"/>
  <c r="PYF1366" i="8" s="1"/>
  <c r="PYU1356" i="8"/>
  <c r="PYU1360" i="8" s="1"/>
  <c r="PYU1366" i="8" s="1"/>
  <c r="PZJ1356" i="8"/>
  <c r="PZJ1360" i="8" s="1"/>
  <c r="PZJ1366" i="8" s="1"/>
  <c r="PZL1356" i="8"/>
  <c r="PZL1360" i="8" s="1"/>
  <c r="PZL1366" i="8" s="1"/>
  <c r="QAA1356" i="8"/>
  <c r="QAA1360" i="8" s="1"/>
  <c r="QAA1366" i="8" s="1"/>
  <c r="QAP1356" i="8"/>
  <c r="QAP1360" i="8" s="1"/>
  <c r="QAP1366" i="8" s="1"/>
  <c r="QAR1356" i="8"/>
  <c r="QAR1360" i="8" s="1"/>
  <c r="QAR1366" i="8" s="1"/>
  <c r="QBG1356" i="8"/>
  <c r="QBG1360" i="8" s="1"/>
  <c r="QBG1366" i="8" s="1"/>
  <c r="QBV1356" i="8"/>
  <c r="QBV1360" i="8" s="1"/>
  <c r="QBV1366" i="8" s="1"/>
  <c r="QBX1356" i="8"/>
  <c r="QBX1360" i="8" s="1"/>
  <c r="QBX1366" i="8" s="1"/>
  <c r="QCM1356" i="8"/>
  <c r="QCM1360" i="8" s="1"/>
  <c r="QCM1366" i="8" s="1"/>
  <c r="QDB1356" i="8"/>
  <c r="QDB1360" i="8" s="1"/>
  <c r="QDB1366" i="8" s="1"/>
  <c r="QDD1356" i="8"/>
  <c r="QDD1360" i="8" s="1"/>
  <c r="QDD1366" i="8" s="1"/>
  <c r="QDS1356" i="8"/>
  <c r="QDS1360" i="8" s="1"/>
  <c r="QDS1366" i="8" s="1"/>
  <c r="QEH1356" i="8"/>
  <c r="QEH1360" i="8" s="1"/>
  <c r="QEH1366" i="8" s="1"/>
  <c r="QEJ1356" i="8"/>
  <c r="QEJ1360" i="8" s="1"/>
  <c r="QEJ1366" i="8" s="1"/>
  <c r="QEY1356" i="8"/>
  <c r="QEY1360" i="8" s="1"/>
  <c r="QEY1366" i="8" s="1"/>
  <c r="QFN1356" i="8"/>
  <c r="QFN1360" i="8" s="1"/>
  <c r="QFN1366" i="8" s="1"/>
  <c r="QFP1356" i="8"/>
  <c r="QFP1360" i="8" s="1"/>
  <c r="QFP1366" i="8" s="1"/>
  <c r="QGE1356" i="8"/>
  <c r="QGE1360" i="8" s="1"/>
  <c r="QGE1366" i="8" s="1"/>
  <c r="QGT1356" i="8"/>
  <c r="QGT1360" i="8" s="1"/>
  <c r="QGT1366" i="8" s="1"/>
  <c r="QGV1356" i="8"/>
  <c r="QGV1360" i="8" s="1"/>
  <c r="QGV1366" i="8" s="1"/>
  <c r="QHK1356" i="8"/>
  <c r="QHK1360" i="8" s="1"/>
  <c r="QHK1366" i="8" s="1"/>
  <c r="QHZ1356" i="8"/>
  <c r="QHZ1360" i="8" s="1"/>
  <c r="QHZ1366" i="8" s="1"/>
  <c r="QIB1356" i="8"/>
  <c r="QIB1360" i="8" s="1"/>
  <c r="QIB1366" i="8" s="1"/>
  <c r="QIQ1356" i="8"/>
  <c r="QIQ1360" i="8" s="1"/>
  <c r="QIQ1366" i="8" s="1"/>
  <c r="QJF1356" i="8"/>
  <c r="QJF1360" i="8" s="1"/>
  <c r="QJF1366" i="8" s="1"/>
  <c r="QJH1356" i="8"/>
  <c r="QJH1360" i="8" s="1"/>
  <c r="QJH1366" i="8" s="1"/>
  <c r="QJW1356" i="8"/>
  <c r="QJW1360" i="8" s="1"/>
  <c r="QJW1366" i="8" s="1"/>
  <c r="QKL1356" i="8"/>
  <c r="QKL1360" i="8" s="1"/>
  <c r="QKL1366" i="8" s="1"/>
  <c r="QKN1356" i="8"/>
  <c r="QKN1360" i="8" s="1"/>
  <c r="QKN1366" i="8" s="1"/>
  <c r="QLC1356" i="8"/>
  <c r="QLC1360" i="8" s="1"/>
  <c r="QLC1366" i="8" s="1"/>
  <c r="QLR1356" i="8"/>
  <c r="QLR1360" i="8" s="1"/>
  <c r="QLR1366" i="8" s="1"/>
  <c r="QLT1356" i="8"/>
  <c r="QLT1360" i="8" s="1"/>
  <c r="QLT1366" i="8" s="1"/>
  <c r="QMI1356" i="8"/>
  <c r="QMI1360" i="8" s="1"/>
  <c r="QMI1366" i="8" s="1"/>
  <c r="QMX1356" i="8"/>
  <c r="QMX1360" i="8" s="1"/>
  <c r="QMX1366" i="8" s="1"/>
  <c r="QMZ1356" i="8"/>
  <c r="QMZ1360" i="8" s="1"/>
  <c r="QMZ1366" i="8" s="1"/>
  <c r="QNO1356" i="8"/>
  <c r="QNO1360" i="8" s="1"/>
  <c r="QNO1366" i="8" s="1"/>
  <c r="QOD1356" i="8"/>
  <c r="QOD1360" i="8" s="1"/>
  <c r="QOD1366" i="8" s="1"/>
  <c r="QOF1356" i="8"/>
  <c r="QOF1360" i="8" s="1"/>
  <c r="QOF1366" i="8" s="1"/>
  <c r="QOU1356" i="8"/>
  <c r="QOU1360" i="8" s="1"/>
  <c r="QOU1366" i="8" s="1"/>
  <c r="QPJ1356" i="8"/>
  <c r="QPJ1360" i="8" s="1"/>
  <c r="QPJ1366" i="8" s="1"/>
  <c r="QPL1356" i="8"/>
  <c r="QPL1360" i="8" s="1"/>
  <c r="QPL1366" i="8" s="1"/>
  <c r="QQA1356" i="8"/>
  <c r="QQA1360" i="8" s="1"/>
  <c r="QQA1366" i="8" s="1"/>
  <c r="QQP1356" i="8"/>
  <c r="QQP1360" i="8" s="1"/>
  <c r="QQP1366" i="8" s="1"/>
  <c r="QQR1356" i="8"/>
  <c r="QQR1360" i="8" s="1"/>
  <c r="QQR1366" i="8" s="1"/>
  <c r="QRG1356" i="8"/>
  <c r="QRG1360" i="8" s="1"/>
  <c r="QRG1366" i="8" s="1"/>
  <c r="QRV1356" i="8"/>
  <c r="QRV1360" i="8" s="1"/>
  <c r="QRV1366" i="8" s="1"/>
  <c r="QRX1356" i="8"/>
  <c r="QRX1360" i="8" s="1"/>
  <c r="QRX1366" i="8" s="1"/>
  <c r="QSM1356" i="8"/>
  <c r="QSM1360" i="8" s="1"/>
  <c r="QSM1366" i="8" s="1"/>
  <c r="QTB1356" i="8"/>
  <c r="QTB1360" i="8" s="1"/>
  <c r="QTB1366" i="8" s="1"/>
  <c r="QTD1356" i="8"/>
  <c r="QTD1360" i="8" s="1"/>
  <c r="QTD1366" i="8" s="1"/>
  <c r="QTS1356" i="8"/>
  <c r="QTS1360" i="8" s="1"/>
  <c r="QTS1366" i="8" s="1"/>
  <c r="QUH1356" i="8"/>
  <c r="QUH1360" i="8" s="1"/>
  <c r="QUH1366" i="8" s="1"/>
  <c r="QUJ1356" i="8"/>
  <c r="QUJ1360" i="8" s="1"/>
  <c r="QUJ1366" i="8" s="1"/>
  <c r="QUY1356" i="8"/>
  <c r="QUY1360" i="8" s="1"/>
  <c r="QUY1366" i="8" s="1"/>
  <c r="QVN1356" i="8"/>
  <c r="QVN1360" i="8" s="1"/>
  <c r="QVN1366" i="8" s="1"/>
  <c r="QVP1356" i="8"/>
  <c r="QVP1360" i="8" s="1"/>
  <c r="QVP1366" i="8" s="1"/>
  <c r="QWE1356" i="8"/>
  <c r="QWE1360" i="8" s="1"/>
  <c r="QWE1366" i="8" s="1"/>
  <c r="QWT1356" i="8"/>
  <c r="QWT1360" i="8" s="1"/>
  <c r="QWT1366" i="8" s="1"/>
  <c r="QWV1356" i="8"/>
  <c r="QWV1360" i="8" s="1"/>
  <c r="QWV1366" i="8" s="1"/>
  <c r="QXK1356" i="8"/>
  <c r="QXK1360" i="8" s="1"/>
  <c r="QXK1366" i="8" s="1"/>
  <c r="QXZ1356" i="8"/>
  <c r="QXZ1360" i="8" s="1"/>
  <c r="QXZ1366" i="8" s="1"/>
  <c r="QYB1356" i="8"/>
  <c r="QYB1360" i="8" s="1"/>
  <c r="QYB1366" i="8" s="1"/>
  <c r="QYQ1356" i="8"/>
  <c r="QYQ1360" i="8" s="1"/>
  <c r="QYQ1366" i="8" s="1"/>
  <c r="QZF1356" i="8"/>
  <c r="QZF1360" i="8" s="1"/>
  <c r="QZF1366" i="8" s="1"/>
  <c r="QZH1356" i="8"/>
  <c r="QZH1360" i="8" s="1"/>
  <c r="QZH1366" i="8" s="1"/>
  <c r="QZW1356" i="8"/>
  <c r="QZW1360" i="8" s="1"/>
  <c r="QZW1366" i="8" s="1"/>
  <c r="RAL1356" i="8"/>
  <c r="RAL1360" i="8" s="1"/>
  <c r="RAL1366" i="8" s="1"/>
  <c r="RAN1356" i="8"/>
  <c r="RAN1360" i="8" s="1"/>
  <c r="RAN1366" i="8" s="1"/>
  <c r="RBC1356" i="8"/>
  <c r="RBC1360" i="8" s="1"/>
  <c r="RBC1366" i="8" s="1"/>
  <c r="RBR1356" i="8"/>
  <c r="RBR1360" i="8" s="1"/>
  <c r="RBR1366" i="8" s="1"/>
  <c r="RBT1356" i="8"/>
  <c r="RBT1360" i="8" s="1"/>
  <c r="RBT1366" i="8" s="1"/>
  <c r="RCI1356" i="8"/>
  <c r="RCI1360" i="8" s="1"/>
  <c r="RCI1366" i="8" s="1"/>
  <c r="RCX1356" i="8"/>
  <c r="RCX1360" i="8" s="1"/>
  <c r="RCX1366" i="8" s="1"/>
  <c r="RCZ1356" i="8"/>
  <c r="RCZ1360" i="8" s="1"/>
  <c r="RCZ1366" i="8" s="1"/>
  <c r="RDO1356" i="8"/>
  <c r="RDO1360" i="8" s="1"/>
  <c r="RDO1366" i="8" s="1"/>
  <c r="RED1356" i="8"/>
  <c r="RED1360" i="8" s="1"/>
  <c r="RED1366" i="8" s="1"/>
  <c r="REF1356" i="8"/>
  <c r="REF1360" i="8" s="1"/>
  <c r="REF1366" i="8" s="1"/>
  <c r="REU1356" i="8"/>
  <c r="REU1360" i="8" s="1"/>
  <c r="REU1366" i="8" s="1"/>
  <c r="RFJ1356" i="8"/>
  <c r="RFJ1360" i="8" s="1"/>
  <c r="RFJ1366" i="8" s="1"/>
  <c r="RFL1356" i="8"/>
  <c r="RFL1360" i="8" s="1"/>
  <c r="RFL1366" i="8" s="1"/>
  <c r="RGA1356" i="8"/>
  <c r="RGA1360" i="8" s="1"/>
  <c r="RGA1366" i="8" s="1"/>
  <c r="RGP1356" i="8"/>
  <c r="RGP1360" i="8" s="1"/>
  <c r="RGP1366" i="8" s="1"/>
  <c r="RGR1356" i="8"/>
  <c r="RGR1360" i="8" s="1"/>
  <c r="RGR1366" i="8" s="1"/>
  <c r="RHG1356" i="8"/>
  <c r="RHG1360" i="8" s="1"/>
  <c r="RHG1366" i="8" s="1"/>
  <c r="RHV1356" i="8"/>
  <c r="RHV1360" i="8" s="1"/>
  <c r="RHV1366" i="8" s="1"/>
  <c r="RHX1356" i="8"/>
  <c r="RHX1360" i="8" s="1"/>
  <c r="RHX1366" i="8" s="1"/>
  <c r="RIM1356" i="8"/>
  <c r="RIM1360" i="8" s="1"/>
  <c r="RIM1366" i="8" s="1"/>
  <c r="RJB1356" i="8"/>
  <c r="RJB1360" i="8" s="1"/>
  <c r="RJB1366" i="8" s="1"/>
  <c r="RJD1356" i="8"/>
  <c r="RJD1360" i="8" s="1"/>
  <c r="RJD1366" i="8" s="1"/>
  <c r="RJS1356" i="8"/>
  <c r="RJS1360" i="8" s="1"/>
  <c r="RJS1366" i="8" s="1"/>
  <c r="RKH1356" i="8"/>
  <c r="RKH1360" i="8" s="1"/>
  <c r="RKH1366" i="8" s="1"/>
  <c r="RKJ1356" i="8"/>
  <c r="RKJ1360" i="8" s="1"/>
  <c r="RKJ1366" i="8" s="1"/>
  <c r="RKY1356" i="8"/>
  <c r="RKY1360" i="8" s="1"/>
  <c r="RKY1366" i="8" s="1"/>
  <c r="RLN1356" i="8"/>
  <c r="RLN1360" i="8" s="1"/>
  <c r="RLN1366" i="8" s="1"/>
  <c r="RLP1356" i="8"/>
  <c r="RLP1360" i="8" s="1"/>
  <c r="RLP1366" i="8" s="1"/>
  <c r="RME1356" i="8"/>
  <c r="RME1360" i="8" s="1"/>
  <c r="RME1366" i="8" s="1"/>
  <c r="RMT1356" i="8"/>
  <c r="RMT1360" i="8" s="1"/>
  <c r="RMT1366" i="8" s="1"/>
  <c r="RMV1356" i="8"/>
  <c r="RMV1360" i="8" s="1"/>
  <c r="RMV1366" i="8" s="1"/>
  <c r="RNK1356" i="8"/>
  <c r="RNK1360" i="8" s="1"/>
  <c r="RNK1366" i="8" s="1"/>
  <c r="RNZ1356" i="8"/>
  <c r="RNZ1360" i="8" s="1"/>
  <c r="RNZ1366" i="8" s="1"/>
  <c r="ROB1356" i="8"/>
  <c r="ROB1360" i="8" s="1"/>
  <c r="ROB1366" i="8" s="1"/>
  <c r="ROQ1356" i="8"/>
  <c r="ROQ1360" i="8" s="1"/>
  <c r="ROQ1366" i="8" s="1"/>
  <c r="RPF1356" i="8"/>
  <c r="RPF1360" i="8" s="1"/>
  <c r="RPF1366" i="8" s="1"/>
  <c r="RPH1356" i="8"/>
  <c r="RPH1360" i="8" s="1"/>
  <c r="RPH1366" i="8" s="1"/>
  <c r="RPW1356" i="8"/>
  <c r="RPW1360" i="8" s="1"/>
  <c r="RPW1366" i="8" s="1"/>
  <c r="RQL1356" i="8"/>
  <c r="RQL1360" i="8" s="1"/>
  <c r="RQL1366" i="8" s="1"/>
  <c r="RQN1356" i="8"/>
  <c r="RQN1360" i="8" s="1"/>
  <c r="RQN1366" i="8" s="1"/>
  <c r="RRC1356" i="8"/>
  <c r="RRC1360" i="8" s="1"/>
  <c r="RRC1366" i="8" s="1"/>
  <c r="RRR1356" i="8"/>
  <c r="RRR1360" i="8" s="1"/>
  <c r="RRR1366" i="8" s="1"/>
  <c r="RRT1356" i="8"/>
  <c r="RRT1360" i="8" s="1"/>
  <c r="RRT1366" i="8" s="1"/>
  <c r="RSI1356" i="8"/>
  <c r="RSI1360" i="8" s="1"/>
  <c r="RSI1366" i="8" s="1"/>
  <c r="RSX1356" i="8"/>
  <c r="RSX1360" i="8" s="1"/>
  <c r="RSX1366" i="8" s="1"/>
  <c r="RSZ1356" i="8"/>
  <c r="RSZ1360" i="8" s="1"/>
  <c r="RSZ1366" i="8" s="1"/>
  <c r="RTO1356" i="8"/>
  <c r="RTO1360" i="8" s="1"/>
  <c r="RTO1366" i="8" s="1"/>
  <c r="RUD1356" i="8"/>
  <c r="RUD1360" i="8" s="1"/>
  <c r="RUD1366" i="8" s="1"/>
  <c r="RUF1356" i="8"/>
  <c r="RUF1360" i="8" s="1"/>
  <c r="RUF1366" i="8" s="1"/>
  <c r="RUU1356" i="8"/>
  <c r="RUU1360" i="8" s="1"/>
  <c r="RUU1366" i="8" s="1"/>
  <c r="RVJ1356" i="8"/>
  <c r="RVJ1360" i="8" s="1"/>
  <c r="RVJ1366" i="8" s="1"/>
  <c r="RVL1356" i="8"/>
  <c r="RVL1360" i="8" s="1"/>
  <c r="RVL1366" i="8" s="1"/>
  <c r="RWA1356" i="8"/>
  <c r="RWA1360" i="8" s="1"/>
  <c r="RWA1366" i="8" s="1"/>
  <c r="RWP1356" i="8"/>
  <c r="RWP1360" i="8" s="1"/>
  <c r="RWP1366" i="8" s="1"/>
  <c r="RWR1356" i="8"/>
  <c r="RWR1360" i="8" s="1"/>
  <c r="RWR1366" i="8" s="1"/>
  <c r="RXG1356" i="8"/>
  <c r="RXG1360" i="8" s="1"/>
  <c r="RXG1366" i="8" s="1"/>
  <c r="RXV1356" i="8"/>
  <c r="RXV1360" i="8" s="1"/>
  <c r="RXV1366" i="8" s="1"/>
  <c r="RXX1356" i="8"/>
  <c r="RXX1360" i="8" s="1"/>
  <c r="RXX1366" i="8" s="1"/>
  <c r="RYM1356" i="8"/>
  <c r="RYM1360" i="8" s="1"/>
  <c r="RYM1366" i="8" s="1"/>
  <c r="RZB1356" i="8"/>
  <c r="RZB1360" i="8" s="1"/>
  <c r="RZB1366" i="8" s="1"/>
  <c r="RZD1356" i="8"/>
  <c r="RZD1360" i="8" s="1"/>
  <c r="RZD1366" i="8" s="1"/>
  <c r="RZS1356" i="8"/>
  <c r="RZS1360" i="8" s="1"/>
  <c r="RZS1366" i="8" s="1"/>
  <c r="SAH1356" i="8"/>
  <c r="SAH1360" i="8" s="1"/>
  <c r="SAH1366" i="8" s="1"/>
  <c r="SAJ1356" i="8"/>
  <c r="SAJ1360" i="8" s="1"/>
  <c r="SAJ1366" i="8" s="1"/>
  <c r="SAY1356" i="8"/>
  <c r="SAY1360" i="8" s="1"/>
  <c r="SAY1366" i="8" s="1"/>
  <c r="SBN1356" i="8"/>
  <c r="SBN1360" i="8" s="1"/>
  <c r="SBN1366" i="8" s="1"/>
  <c r="SBP1356" i="8"/>
  <c r="SBP1360" i="8" s="1"/>
  <c r="SBP1366" i="8" s="1"/>
  <c r="SCE1356" i="8"/>
  <c r="SCE1360" i="8" s="1"/>
  <c r="SCE1366" i="8" s="1"/>
  <c r="SCT1356" i="8"/>
  <c r="SCT1360" i="8" s="1"/>
  <c r="SCT1366" i="8" s="1"/>
  <c r="SCV1356" i="8"/>
  <c r="SCV1360" i="8" s="1"/>
  <c r="SCV1366" i="8" s="1"/>
  <c r="SDK1356" i="8"/>
  <c r="SDK1360" i="8" s="1"/>
  <c r="SDK1366" i="8" s="1"/>
  <c r="SDZ1356" i="8"/>
  <c r="SDZ1360" i="8" s="1"/>
  <c r="SDZ1366" i="8" s="1"/>
  <c r="SEB1356" i="8"/>
  <c r="SEB1360" i="8" s="1"/>
  <c r="SEB1366" i="8" s="1"/>
  <c r="SEQ1356" i="8"/>
  <c r="SEQ1360" i="8" s="1"/>
  <c r="SEQ1366" i="8" s="1"/>
  <c r="SFF1356" i="8"/>
  <c r="SFF1360" i="8" s="1"/>
  <c r="SFF1366" i="8" s="1"/>
  <c r="SFH1356" i="8"/>
  <c r="SFH1360" i="8" s="1"/>
  <c r="SFH1366" i="8" s="1"/>
  <c r="SFW1356" i="8"/>
  <c r="SFW1360" i="8" s="1"/>
  <c r="SFW1366" i="8" s="1"/>
  <c r="SGL1356" i="8"/>
  <c r="SGL1360" i="8" s="1"/>
  <c r="SGL1366" i="8" s="1"/>
  <c r="SGN1356" i="8"/>
  <c r="SGN1360" i="8" s="1"/>
  <c r="SGN1366" i="8" s="1"/>
  <c r="SHC1356" i="8"/>
  <c r="SHC1360" i="8" s="1"/>
  <c r="SHC1366" i="8" s="1"/>
  <c r="SHR1356" i="8"/>
  <c r="SHR1360" i="8" s="1"/>
  <c r="SHR1366" i="8" s="1"/>
  <c r="SHT1356" i="8"/>
  <c r="SHT1360" i="8" s="1"/>
  <c r="SHT1366" i="8" s="1"/>
  <c r="SII1356" i="8"/>
  <c r="SII1360" i="8" s="1"/>
  <c r="SII1366" i="8" s="1"/>
  <c r="SIX1356" i="8"/>
  <c r="SIX1360" i="8" s="1"/>
  <c r="SIX1366" i="8" s="1"/>
  <c r="SIZ1356" i="8"/>
  <c r="SIZ1360" i="8" s="1"/>
  <c r="SIZ1366" i="8" s="1"/>
  <c r="SJO1356" i="8"/>
  <c r="SJO1360" i="8" s="1"/>
  <c r="SJO1366" i="8" s="1"/>
  <c r="SKD1356" i="8"/>
  <c r="SKD1360" i="8" s="1"/>
  <c r="SKD1366" i="8" s="1"/>
  <c r="SKF1356" i="8"/>
  <c r="SKF1360" i="8" s="1"/>
  <c r="SKF1366" i="8" s="1"/>
  <c r="SKU1356" i="8"/>
  <c r="SKU1360" i="8" s="1"/>
  <c r="SKU1366" i="8" s="1"/>
  <c r="SLJ1356" i="8"/>
  <c r="SLJ1360" i="8" s="1"/>
  <c r="SLJ1366" i="8" s="1"/>
  <c r="SLL1356" i="8"/>
  <c r="SLL1360" i="8" s="1"/>
  <c r="SLL1366" i="8" s="1"/>
  <c r="SMA1356" i="8"/>
  <c r="SMA1360" i="8" s="1"/>
  <c r="SMA1366" i="8" s="1"/>
  <c r="SMP1356" i="8"/>
  <c r="SMP1360" i="8" s="1"/>
  <c r="SMP1366" i="8" s="1"/>
  <c r="SMR1356" i="8"/>
  <c r="SMR1360" i="8" s="1"/>
  <c r="SMR1366" i="8" s="1"/>
  <c r="SNG1356" i="8"/>
  <c r="SNG1360" i="8" s="1"/>
  <c r="SNG1366" i="8" s="1"/>
  <c r="SNV1356" i="8"/>
  <c r="SNV1360" i="8" s="1"/>
  <c r="SNV1366" i="8" s="1"/>
  <c r="SNX1356" i="8"/>
  <c r="SNX1360" i="8" s="1"/>
  <c r="SNX1366" i="8" s="1"/>
  <c r="SOM1356" i="8"/>
  <c r="SOM1360" i="8" s="1"/>
  <c r="SOM1366" i="8" s="1"/>
  <c r="SPB1356" i="8"/>
  <c r="SPB1360" i="8" s="1"/>
  <c r="SPB1366" i="8" s="1"/>
  <c r="SPD1356" i="8"/>
  <c r="SPD1360" i="8" s="1"/>
  <c r="SPD1366" i="8" s="1"/>
  <c r="SPS1356" i="8"/>
  <c r="SPS1360" i="8" s="1"/>
  <c r="SPS1366" i="8" s="1"/>
  <c r="SQH1356" i="8"/>
  <c r="SQH1360" i="8" s="1"/>
  <c r="SQH1366" i="8" s="1"/>
  <c r="SQJ1356" i="8"/>
  <c r="SQJ1360" i="8" s="1"/>
  <c r="SQJ1366" i="8" s="1"/>
  <c r="SQY1356" i="8"/>
  <c r="SQY1360" i="8" s="1"/>
  <c r="SQY1366" i="8" s="1"/>
  <c r="SRN1356" i="8"/>
  <c r="SRN1360" i="8" s="1"/>
  <c r="SRN1366" i="8" s="1"/>
  <c r="SRP1356" i="8"/>
  <c r="SRP1360" i="8" s="1"/>
  <c r="SRP1366" i="8" s="1"/>
  <c r="SSE1356" i="8"/>
  <c r="SSE1360" i="8" s="1"/>
  <c r="SSE1366" i="8" s="1"/>
  <c r="SST1356" i="8"/>
  <c r="SST1360" i="8" s="1"/>
  <c r="SST1366" i="8" s="1"/>
  <c r="SSV1356" i="8"/>
  <c r="SSV1360" i="8" s="1"/>
  <c r="SSV1366" i="8" s="1"/>
  <c r="STK1356" i="8"/>
  <c r="STK1360" i="8" s="1"/>
  <c r="STK1366" i="8" s="1"/>
  <c r="STZ1356" i="8"/>
  <c r="STZ1360" i="8" s="1"/>
  <c r="STZ1366" i="8" s="1"/>
  <c r="SUB1356" i="8"/>
  <c r="SUB1360" i="8" s="1"/>
  <c r="SUB1366" i="8" s="1"/>
  <c r="SUQ1356" i="8"/>
  <c r="SUQ1360" i="8" s="1"/>
  <c r="SUQ1366" i="8" s="1"/>
  <c r="SVF1356" i="8"/>
  <c r="SVF1360" i="8" s="1"/>
  <c r="SVF1366" i="8" s="1"/>
  <c r="SVH1356" i="8"/>
  <c r="SVH1360" i="8" s="1"/>
  <c r="SVH1366" i="8" s="1"/>
  <c r="SVW1356" i="8"/>
  <c r="SVW1360" i="8" s="1"/>
  <c r="SVW1366" i="8" s="1"/>
  <c r="SWL1356" i="8"/>
  <c r="SWL1360" i="8" s="1"/>
  <c r="SWL1366" i="8" s="1"/>
  <c r="SWN1356" i="8"/>
  <c r="SWN1360" i="8" s="1"/>
  <c r="SWN1366" i="8" s="1"/>
  <c r="SXC1356" i="8"/>
  <c r="SXC1360" i="8" s="1"/>
  <c r="SXC1366" i="8" s="1"/>
  <c r="SXR1356" i="8"/>
  <c r="SXR1360" i="8" s="1"/>
  <c r="SXR1366" i="8" s="1"/>
  <c r="SXT1356" i="8"/>
  <c r="SXT1360" i="8" s="1"/>
  <c r="SXT1366" i="8" s="1"/>
  <c r="SYI1356" i="8"/>
  <c r="SYI1360" i="8" s="1"/>
  <c r="SYI1366" i="8" s="1"/>
  <c r="SYX1356" i="8"/>
  <c r="SYX1360" i="8" s="1"/>
  <c r="SYX1366" i="8" s="1"/>
  <c r="SYZ1356" i="8"/>
  <c r="SYZ1360" i="8" s="1"/>
  <c r="SYZ1366" i="8" s="1"/>
  <c r="SZO1356" i="8"/>
  <c r="SZO1360" i="8" s="1"/>
  <c r="SZO1366" i="8" s="1"/>
  <c r="TAD1356" i="8"/>
  <c r="TAD1360" i="8" s="1"/>
  <c r="TAD1366" i="8" s="1"/>
  <c r="TAF1356" i="8"/>
  <c r="TAF1360" i="8" s="1"/>
  <c r="TAF1366" i="8" s="1"/>
  <c r="TAU1356" i="8"/>
  <c r="TAU1360" i="8" s="1"/>
  <c r="TAU1366" i="8" s="1"/>
  <c r="TBJ1356" i="8"/>
  <c r="TBJ1360" i="8" s="1"/>
  <c r="TBJ1366" i="8" s="1"/>
  <c r="TBL1356" i="8"/>
  <c r="TBL1360" i="8" s="1"/>
  <c r="TBL1366" i="8" s="1"/>
  <c r="TCA1356" i="8"/>
  <c r="TCA1360" i="8" s="1"/>
  <c r="TCA1366" i="8" s="1"/>
  <c r="TCP1356" i="8"/>
  <c r="TCP1360" i="8" s="1"/>
  <c r="TCP1366" i="8" s="1"/>
  <c r="TCR1356" i="8"/>
  <c r="TCR1360" i="8" s="1"/>
  <c r="TCR1366" i="8" s="1"/>
  <c r="TDG1356" i="8"/>
  <c r="TDG1360" i="8" s="1"/>
  <c r="TDG1366" i="8" s="1"/>
  <c r="TDV1356" i="8"/>
  <c r="TDV1360" i="8" s="1"/>
  <c r="TDV1366" i="8" s="1"/>
  <c r="TDX1356" i="8"/>
  <c r="TDX1360" i="8" s="1"/>
  <c r="TDX1366" i="8" s="1"/>
  <c r="TEM1356" i="8"/>
  <c r="TEM1360" i="8" s="1"/>
  <c r="TEM1366" i="8" s="1"/>
  <c r="TFB1356" i="8"/>
  <c r="TFB1360" i="8" s="1"/>
  <c r="TFB1366" i="8" s="1"/>
  <c r="TFD1356" i="8"/>
  <c r="TFD1360" i="8" s="1"/>
  <c r="TFD1366" i="8" s="1"/>
  <c r="TFS1356" i="8"/>
  <c r="TFS1360" i="8" s="1"/>
  <c r="TFS1366" i="8" s="1"/>
  <c r="TGH1356" i="8"/>
  <c r="TGH1360" i="8" s="1"/>
  <c r="TGH1366" i="8" s="1"/>
  <c r="TGJ1356" i="8"/>
  <c r="TGJ1360" i="8" s="1"/>
  <c r="TGJ1366" i="8" s="1"/>
  <c r="TGY1356" i="8"/>
  <c r="TGY1360" i="8" s="1"/>
  <c r="TGY1366" i="8" s="1"/>
  <c r="THN1356" i="8"/>
  <c r="THN1360" i="8" s="1"/>
  <c r="THN1366" i="8" s="1"/>
  <c r="THP1356" i="8"/>
  <c r="THP1360" i="8" s="1"/>
  <c r="THP1366" i="8" s="1"/>
  <c r="TIE1356" i="8"/>
  <c r="TIE1360" i="8" s="1"/>
  <c r="TIE1366" i="8" s="1"/>
  <c r="TIT1356" i="8"/>
  <c r="TIT1360" i="8" s="1"/>
  <c r="TIT1366" i="8" s="1"/>
  <c r="TIV1356" i="8"/>
  <c r="TIV1360" i="8" s="1"/>
  <c r="TIV1366" i="8" s="1"/>
  <c r="TJK1356" i="8"/>
  <c r="TJK1360" i="8" s="1"/>
  <c r="TJK1366" i="8" s="1"/>
  <c r="TJZ1356" i="8"/>
  <c r="TJZ1360" i="8" s="1"/>
  <c r="TJZ1366" i="8" s="1"/>
  <c r="TKB1356" i="8"/>
  <c r="TKB1360" i="8" s="1"/>
  <c r="TKB1366" i="8" s="1"/>
  <c r="TKQ1356" i="8"/>
  <c r="TKQ1360" i="8" s="1"/>
  <c r="TKQ1366" i="8" s="1"/>
  <c r="TLF1356" i="8"/>
  <c r="TLF1360" i="8" s="1"/>
  <c r="TLF1366" i="8" s="1"/>
  <c r="TLH1356" i="8"/>
  <c r="TLH1360" i="8" s="1"/>
  <c r="TLH1366" i="8" s="1"/>
  <c r="TLW1356" i="8"/>
  <c r="TLW1360" i="8" s="1"/>
  <c r="TLW1366" i="8" s="1"/>
  <c r="TML1356" i="8"/>
  <c r="TML1360" i="8" s="1"/>
  <c r="TML1366" i="8" s="1"/>
  <c r="TMN1356" i="8"/>
  <c r="TMN1360" i="8" s="1"/>
  <c r="TMN1366" i="8" s="1"/>
  <c r="TNC1356" i="8"/>
  <c r="TNC1360" i="8" s="1"/>
  <c r="TNC1366" i="8" s="1"/>
  <c r="TNR1356" i="8"/>
  <c r="TNR1360" i="8" s="1"/>
  <c r="TNR1366" i="8" s="1"/>
  <c r="TNT1356" i="8"/>
  <c r="TNT1360" i="8" s="1"/>
  <c r="TNT1366" i="8" s="1"/>
  <c r="TOI1356" i="8"/>
  <c r="TOI1360" i="8" s="1"/>
  <c r="TOI1366" i="8" s="1"/>
  <c r="TOX1356" i="8"/>
  <c r="TOX1360" i="8" s="1"/>
  <c r="TOX1366" i="8" s="1"/>
  <c r="TOZ1356" i="8"/>
  <c r="TOZ1360" i="8" s="1"/>
  <c r="TOZ1366" i="8" s="1"/>
  <c r="TPO1356" i="8"/>
  <c r="TPO1360" i="8" s="1"/>
  <c r="TPO1366" i="8" s="1"/>
  <c r="TQD1356" i="8"/>
  <c r="TQD1360" i="8" s="1"/>
  <c r="TQD1366" i="8" s="1"/>
  <c r="TQF1356" i="8"/>
  <c r="TQF1360" i="8" s="1"/>
  <c r="TQF1366" i="8" s="1"/>
  <c r="TQU1356" i="8"/>
  <c r="TQU1360" i="8" s="1"/>
  <c r="TQU1366" i="8" s="1"/>
  <c r="TRJ1356" i="8"/>
  <c r="TRJ1360" i="8" s="1"/>
  <c r="TRJ1366" i="8" s="1"/>
  <c r="TRL1356" i="8"/>
  <c r="TRL1360" i="8" s="1"/>
  <c r="TRL1366" i="8" s="1"/>
  <c r="TSA1356" i="8"/>
  <c r="TSA1360" i="8" s="1"/>
  <c r="TSA1366" i="8" s="1"/>
  <c r="TSP1356" i="8"/>
  <c r="TSP1360" i="8" s="1"/>
  <c r="TSP1366" i="8" s="1"/>
  <c r="TSR1356" i="8"/>
  <c r="TSR1360" i="8" s="1"/>
  <c r="TSR1366" i="8" s="1"/>
  <c r="TTG1356" i="8"/>
  <c r="TTG1360" i="8" s="1"/>
  <c r="TTG1366" i="8" s="1"/>
  <c r="TTV1356" i="8"/>
  <c r="TTV1360" i="8" s="1"/>
  <c r="TTV1366" i="8" s="1"/>
  <c r="TTX1356" i="8"/>
  <c r="TTX1360" i="8" s="1"/>
  <c r="TTX1366" i="8" s="1"/>
  <c r="TUM1356" i="8"/>
  <c r="TUM1360" i="8" s="1"/>
  <c r="TUM1366" i="8" s="1"/>
  <c r="TVB1356" i="8"/>
  <c r="TVB1360" i="8" s="1"/>
  <c r="TVB1366" i="8" s="1"/>
  <c r="TVD1356" i="8"/>
  <c r="TVD1360" i="8" s="1"/>
  <c r="TVD1366" i="8" s="1"/>
  <c r="TVS1356" i="8"/>
  <c r="TVS1360" i="8" s="1"/>
  <c r="TVS1366" i="8" s="1"/>
  <c r="TWH1356" i="8"/>
  <c r="TWH1360" i="8" s="1"/>
  <c r="TWH1366" i="8" s="1"/>
  <c r="TWJ1356" i="8"/>
  <c r="TWJ1360" i="8" s="1"/>
  <c r="TWJ1366" i="8" s="1"/>
  <c r="TWY1356" i="8"/>
  <c r="TWY1360" i="8" s="1"/>
  <c r="TWY1366" i="8" s="1"/>
  <c r="TXN1356" i="8"/>
  <c r="TXN1360" i="8" s="1"/>
  <c r="TXN1366" i="8" s="1"/>
  <c r="TXP1356" i="8"/>
  <c r="TXP1360" i="8" s="1"/>
  <c r="TXP1366" i="8" s="1"/>
  <c r="TYE1356" i="8"/>
  <c r="TYE1360" i="8" s="1"/>
  <c r="TYE1366" i="8" s="1"/>
  <c r="TYT1356" i="8"/>
  <c r="TYT1360" i="8" s="1"/>
  <c r="TYT1366" i="8" s="1"/>
  <c r="TYV1356" i="8"/>
  <c r="TYV1360" i="8" s="1"/>
  <c r="TYV1366" i="8" s="1"/>
  <c r="TZK1356" i="8"/>
  <c r="TZK1360" i="8" s="1"/>
  <c r="TZK1366" i="8" s="1"/>
  <c r="TZZ1356" i="8"/>
  <c r="TZZ1360" i="8" s="1"/>
  <c r="TZZ1366" i="8" s="1"/>
  <c r="UAB1356" i="8"/>
  <c r="UAB1360" i="8" s="1"/>
  <c r="UAB1366" i="8" s="1"/>
  <c r="UAQ1356" i="8"/>
  <c r="UAQ1360" i="8" s="1"/>
  <c r="UAQ1366" i="8" s="1"/>
  <c r="UBF1356" i="8"/>
  <c r="UBF1360" i="8" s="1"/>
  <c r="UBF1366" i="8" s="1"/>
  <c r="UBH1356" i="8"/>
  <c r="UBH1360" i="8" s="1"/>
  <c r="UBH1366" i="8" s="1"/>
  <c r="UBW1356" i="8"/>
  <c r="UBW1360" i="8" s="1"/>
  <c r="UBW1366" i="8" s="1"/>
  <c r="UCL1356" i="8"/>
  <c r="UCL1360" i="8" s="1"/>
  <c r="UCL1366" i="8" s="1"/>
  <c r="UCN1356" i="8"/>
  <c r="UCN1360" i="8" s="1"/>
  <c r="UCN1366" i="8" s="1"/>
  <c r="UDC1356" i="8"/>
  <c r="UDC1360" i="8" s="1"/>
  <c r="UDC1366" i="8" s="1"/>
  <c r="UDR1356" i="8"/>
  <c r="UDR1360" i="8" s="1"/>
  <c r="UDR1366" i="8" s="1"/>
  <c r="UDT1356" i="8"/>
  <c r="UDT1360" i="8" s="1"/>
  <c r="UDT1366" i="8" s="1"/>
  <c r="UEI1356" i="8"/>
  <c r="UEI1360" i="8" s="1"/>
  <c r="UEI1366" i="8" s="1"/>
  <c r="UEX1356" i="8"/>
  <c r="UEX1360" i="8" s="1"/>
  <c r="UEX1366" i="8" s="1"/>
  <c r="UEZ1356" i="8"/>
  <c r="UEZ1360" i="8" s="1"/>
  <c r="UEZ1366" i="8" s="1"/>
  <c r="UFO1356" i="8"/>
  <c r="UFO1360" i="8" s="1"/>
  <c r="UFO1366" i="8" s="1"/>
  <c r="UGD1356" i="8"/>
  <c r="UGD1360" i="8" s="1"/>
  <c r="UGD1366" i="8" s="1"/>
  <c r="UGF1356" i="8"/>
  <c r="UGF1360" i="8" s="1"/>
  <c r="UGF1366" i="8" s="1"/>
  <c r="UGU1356" i="8"/>
  <c r="UGU1360" i="8" s="1"/>
  <c r="UGU1366" i="8" s="1"/>
  <c r="UHJ1356" i="8"/>
  <c r="UHJ1360" i="8" s="1"/>
  <c r="UHJ1366" i="8" s="1"/>
  <c r="UHL1356" i="8"/>
  <c r="UHL1360" i="8" s="1"/>
  <c r="UHL1366" i="8" s="1"/>
  <c r="UIA1356" i="8"/>
  <c r="UIA1360" i="8" s="1"/>
  <c r="UIA1366" i="8" s="1"/>
  <c r="UIP1356" i="8"/>
  <c r="UIP1360" i="8" s="1"/>
  <c r="UIP1366" i="8" s="1"/>
  <c r="UIR1356" i="8"/>
  <c r="UIR1360" i="8" s="1"/>
  <c r="UIR1366" i="8" s="1"/>
  <c r="UJG1356" i="8"/>
  <c r="UJG1360" i="8" s="1"/>
  <c r="UJG1366" i="8" s="1"/>
  <c r="UJV1356" i="8"/>
  <c r="UJV1360" i="8" s="1"/>
  <c r="UJV1366" i="8" s="1"/>
  <c r="UJX1356" i="8"/>
  <c r="UJX1360" i="8" s="1"/>
  <c r="UJX1366" i="8" s="1"/>
  <c r="UKM1356" i="8"/>
  <c r="UKM1360" i="8" s="1"/>
  <c r="UKM1366" i="8" s="1"/>
  <c r="ULB1356" i="8"/>
  <c r="ULB1360" i="8" s="1"/>
  <c r="ULB1366" i="8" s="1"/>
  <c r="ULD1356" i="8"/>
  <c r="ULD1360" i="8" s="1"/>
  <c r="ULD1366" i="8" s="1"/>
  <c r="ULS1356" i="8"/>
  <c r="ULS1360" i="8" s="1"/>
  <c r="ULS1366" i="8" s="1"/>
  <c r="UMH1356" i="8"/>
  <c r="UMH1360" i="8" s="1"/>
  <c r="UMH1366" i="8" s="1"/>
  <c r="UMJ1356" i="8"/>
  <c r="UMJ1360" i="8" s="1"/>
  <c r="UMJ1366" i="8" s="1"/>
  <c r="UMY1356" i="8"/>
  <c r="UMY1360" i="8" s="1"/>
  <c r="UMY1366" i="8" s="1"/>
  <c r="UNN1356" i="8"/>
  <c r="UNN1360" i="8" s="1"/>
  <c r="UNN1366" i="8" s="1"/>
  <c r="UNP1356" i="8"/>
  <c r="UNP1360" i="8" s="1"/>
  <c r="UNP1366" i="8" s="1"/>
  <c r="UOE1356" i="8"/>
  <c r="UOE1360" i="8" s="1"/>
  <c r="UOE1366" i="8" s="1"/>
  <c r="UOT1356" i="8"/>
  <c r="UOT1360" i="8" s="1"/>
  <c r="UOT1366" i="8" s="1"/>
  <c r="UOV1356" i="8"/>
  <c r="UOV1360" i="8" s="1"/>
  <c r="UOV1366" i="8" s="1"/>
  <c r="UPK1356" i="8"/>
  <c r="UPK1360" i="8" s="1"/>
  <c r="UPK1366" i="8" s="1"/>
  <c r="UPZ1356" i="8"/>
  <c r="UPZ1360" i="8" s="1"/>
  <c r="UPZ1366" i="8" s="1"/>
  <c r="UQB1356" i="8"/>
  <c r="UQB1360" i="8" s="1"/>
  <c r="UQB1366" i="8" s="1"/>
  <c r="UQQ1356" i="8"/>
  <c r="UQQ1360" i="8" s="1"/>
  <c r="UQQ1366" i="8" s="1"/>
  <c r="URF1356" i="8"/>
  <c r="URF1360" i="8" s="1"/>
  <c r="URF1366" i="8" s="1"/>
  <c r="URH1356" i="8"/>
  <c r="URH1360" i="8" s="1"/>
  <c r="URH1366" i="8" s="1"/>
  <c r="URW1356" i="8"/>
  <c r="URW1360" i="8" s="1"/>
  <c r="URW1366" i="8" s="1"/>
  <c r="USL1356" i="8"/>
  <c r="USL1360" i="8" s="1"/>
  <c r="USL1366" i="8" s="1"/>
  <c r="USN1356" i="8"/>
  <c r="USN1360" i="8" s="1"/>
  <c r="USN1366" i="8" s="1"/>
  <c r="UTC1356" i="8"/>
  <c r="UTC1360" i="8" s="1"/>
  <c r="UTC1366" i="8" s="1"/>
  <c r="UTR1356" i="8"/>
  <c r="UTR1360" i="8" s="1"/>
  <c r="UTR1366" i="8" s="1"/>
  <c r="UTT1356" i="8"/>
  <c r="UTT1360" i="8" s="1"/>
  <c r="UTT1366" i="8" s="1"/>
  <c r="UUI1356" i="8"/>
  <c r="UUI1360" i="8" s="1"/>
  <c r="UUI1366" i="8" s="1"/>
  <c r="UUX1356" i="8"/>
  <c r="UUX1360" i="8" s="1"/>
  <c r="UUX1366" i="8" s="1"/>
  <c r="UUZ1356" i="8"/>
  <c r="UUZ1360" i="8" s="1"/>
  <c r="UUZ1366" i="8" s="1"/>
  <c r="UVO1356" i="8"/>
  <c r="UVO1360" i="8" s="1"/>
  <c r="UVO1366" i="8" s="1"/>
  <c r="UWD1356" i="8"/>
  <c r="UWD1360" i="8" s="1"/>
  <c r="UWD1366" i="8" s="1"/>
  <c r="UWF1356" i="8"/>
  <c r="UWF1360" i="8" s="1"/>
  <c r="UWF1366" i="8" s="1"/>
  <c r="UWU1356" i="8"/>
  <c r="UWU1360" i="8" s="1"/>
  <c r="UWU1366" i="8" s="1"/>
  <c r="UXJ1356" i="8"/>
  <c r="UXJ1360" i="8" s="1"/>
  <c r="UXJ1366" i="8" s="1"/>
  <c r="UXL1356" i="8"/>
  <c r="UXL1360" i="8" s="1"/>
  <c r="UXL1366" i="8" s="1"/>
  <c r="UYA1356" i="8"/>
  <c r="UYA1360" i="8" s="1"/>
  <c r="UYA1366" i="8" s="1"/>
  <c r="UYP1356" i="8"/>
  <c r="UYP1360" i="8" s="1"/>
  <c r="UYP1366" i="8" s="1"/>
  <c r="UYR1356" i="8"/>
  <c r="UYR1360" i="8" s="1"/>
  <c r="UYR1366" i="8" s="1"/>
  <c r="UZG1356" i="8"/>
  <c r="UZG1360" i="8" s="1"/>
  <c r="UZG1366" i="8" s="1"/>
  <c r="UZV1356" i="8"/>
  <c r="UZV1360" i="8" s="1"/>
  <c r="UZV1366" i="8" s="1"/>
  <c r="UZX1356" i="8"/>
  <c r="UZX1360" i="8" s="1"/>
  <c r="UZX1366" i="8" s="1"/>
  <c r="VAM1356" i="8"/>
  <c r="VAM1360" i="8" s="1"/>
  <c r="VAM1366" i="8" s="1"/>
  <c r="VBB1356" i="8"/>
  <c r="VBB1360" i="8" s="1"/>
  <c r="VBB1366" i="8" s="1"/>
  <c r="VBD1356" i="8"/>
  <c r="VBD1360" i="8" s="1"/>
  <c r="VBD1366" i="8" s="1"/>
  <c r="VBS1356" i="8"/>
  <c r="VBS1360" i="8" s="1"/>
  <c r="VBS1366" i="8" s="1"/>
  <c r="VCH1356" i="8"/>
  <c r="VCH1360" i="8" s="1"/>
  <c r="VCH1366" i="8" s="1"/>
  <c r="VCJ1356" i="8"/>
  <c r="VCJ1360" i="8" s="1"/>
  <c r="VCJ1366" i="8" s="1"/>
  <c r="VCY1356" i="8"/>
  <c r="VCY1360" i="8" s="1"/>
  <c r="VCY1366" i="8" s="1"/>
  <c r="VDN1356" i="8"/>
  <c r="VDN1360" i="8" s="1"/>
  <c r="VDN1366" i="8" s="1"/>
  <c r="VDP1356" i="8"/>
  <c r="VDP1360" i="8" s="1"/>
  <c r="VDP1366" i="8" s="1"/>
  <c r="VEE1356" i="8"/>
  <c r="VEE1360" i="8" s="1"/>
  <c r="VEE1366" i="8" s="1"/>
  <c r="VET1356" i="8"/>
  <c r="VET1360" i="8" s="1"/>
  <c r="VET1366" i="8" s="1"/>
  <c r="VEV1356" i="8"/>
  <c r="VEV1360" i="8" s="1"/>
  <c r="VEV1366" i="8" s="1"/>
  <c r="VFK1356" i="8"/>
  <c r="VFK1360" i="8" s="1"/>
  <c r="VFK1366" i="8" s="1"/>
  <c r="VFZ1356" i="8"/>
  <c r="VFZ1360" i="8" s="1"/>
  <c r="VFZ1366" i="8" s="1"/>
  <c r="VGB1356" i="8"/>
  <c r="VGB1360" i="8" s="1"/>
  <c r="VGB1366" i="8" s="1"/>
  <c r="VGQ1356" i="8"/>
  <c r="VGQ1360" i="8" s="1"/>
  <c r="VGQ1366" i="8" s="1"/>
  <c r="VHF1356" i="8"/>
  <c r="VHF1360" i="8" s="1"/>
  <c r="VHF1366" i="8" s="1"/>
  <c r="VHH1356" i="8"/>
  <c r="VHH1360" i="8" s="1"/>
  <c r="VHH1366" i="8" s="1"/>
  <c r="VHW1356" i="8"/>
  <c r="VHW1360" i="8" s="1"/>
  <c r="VHW1366" i="8" s="1"/>
  <c r="VIL1356" i="8"/>
  <c r="VIL1360" i="8" s="1"/>
  <c r="VIL1366" i="8" s="1"/>
  <c r="VIN1356" i="8"/>
  <c r="VIN1360" i="8" s="1"/>
  <c r="VIN1366" i="8" s="1"/>
  <c r="VJC1356" i="8"/>
  <c r="VJC1360" i="8" s="1"/>
  <c r="VJC1366" i="8" s="1"/>
  <c r="VJR1356" i="8"/>
  <c r="VJR1360" i="8" s="1"/>
  <c r="VJR1366" i="8" s="1"/>
  <c r="VJT1356" i="8"/>
  <c r="VJT1360" i="8" s="1"/>
  <c r="VJT1366" i="8" s="1"/>
  <c r="VKI1356" i="8"/>
  <c r="VKI1360" i="8" s="1"/>
  <c r="VKI1366" i="8" s="1"/>
  <c r="VKX1356" i="8"/>
  <c r="VKX1360" i="8" s="1"/>
  <c r="VKX1366" i="8" s="1"/>
  <c r="VKZ1356" i="8"/>
  <c r="VKZ1360" i="8" s="1"/>
  <c r="VKZ1366" i="8" s="1"/>
  <c r="VLO1356" i="8"/>
  <c r="VLO1360" i="8" s="1"/>
  <c r="VLO1366" i="8" s="1"/>
  <c r="VMD1356" i="8"/>
  <c r="VMD1360" i="8" s="1"/>
  <c r="VMD1366" i="8" s="1"/>
  <c r="VMF1356" i="8"/>
  <c r="VMF1360" i="8" s="1"/>
  <c r="VMF1366" i="8" s="1"/>
  <c r="VMU1356" i="8"/>
  <c r="VMU1360" i="8" s="1"/>
  <c r="VMU1366" i="8" s="1"/>
  <c r="VNJ1356" i="8"/>
  <c r="VNJ1360" i="8" s="1"/>
  <c r="VNJ1366" i="8" s="1"/>
  <c r="VNL1356" i="8"/>
  <c r="VNL1360" i="8" s="1"/>
  <c r="VNL1366" i="8" s="1"/>
  <c r="VOA1356" i="8"/>
  <c r="VOA1360" i="8" s="1"/>
  <c r="VOA1366" i="8" s="1"/>
  <c r="VOP1356" i="8"/>
  <c r="VOP1360" i="8" s="1"/>
  <c r="VOP1366" i="8" s="1"/>
  <c r="VOR1356" i="8"/>
  <c r="VOR1360" i="8" s="1"/>
  <c r="VOR1366" i="8" s="1"/>
  <c r="VPG1356" i="8"/>
  <c r="VPG1360" i="8" s="1"/>
  <c r="VPG1366" i="8" s="1"/>
  <c r="VPV1356" i="8"/>
  <c r="VPV1360" i="8" s="1"/>
  <c r="VPV1366" i="8" s="1"/>
  <c r="VPX1356" i="8"/>
  <c r="VPX1360" i="8" s="1"/>
  <c r="VPX1366" i="8" s="1"/>
  <c r="VQM1356" i="8"/>
  <c r="VQM1360" i="8" s="1"/>
  <c r="VQM1366" i="8" s="1"/>
  <c r="VRB1356" i="8"/>
  <c r="VRB1360" i="8" s="1"/>
  <c r="VRB1366" i="8" s="1"/>
  <c r="VRD1356" i="8"/>
  <c r="VRD1360" i="8" s="1"/>
  <c r="VRD1366" i="8" s="1"/>
  <c r="VRS1356" i="8"/>
  <c r="VRS1360" i="8" s="1"/>
  <c r="VRS1366" i="8" s="1"/>
  <c r="VSH1356" i="8"/>
  <c r="VSH1360" i="8" s="1"/>
  <c r="VSH1366" i="8" s="1"/>
  <c r="VSJ1356" i="8"/>
  <c r="VSJ1360" i="8" s="1"/>
  <c r="VSJ1366" i="8" s="1"/>
  <c r="VSY1356" i="8"/>
  <c r="VSY1360" i="8" s="1"/>
  <c r="VSY1366" i="8" s="1"/>
  <c r="VTN1356" i="8"/>
  <c r="VTN1360" i="8" s="1"/>
  <c r="VTN1366" i="8" s="1"/>
  <c r="VTP1356" i="8"/>
  <c r="VTP1360" i="8" s="1"/>
  <c r="VTP1366" i="8" s="1"/>
  <c r="VUE1356" i="8"/>
  <c r="VUE1360" i="8" s="1"/>
  <c r="VUE1366" i="8" s="1"/>
  <c r="VUT1356" i="8"/>
  <c r="VUT1360" i="8" s="1"/>
  <c r="VUT1366" i="8" s="1"/>
  <c r="VUV1356" i="8"/>
  <c r="VUV1360" i="8" s="1"/>
  <c r="VUV1366" i="8" s="1"/>
  <c r="VVK1356" i="8"/>
  <c r="VVK1360" i="8" s="1"/>
  <c r="VVK1366" i="8" s="1"/>
  <c r="VVZ1356" i="8"/>
  <c r="VVZ1360" i="8" s="1"/>
  <c r="VVZ1366" i="8" s="1"/>
  <c r="VWB1356" i="8"/>
  <c r="VWB1360" i="8" s="1"/>
  <c r="VWB1366" i="8" s="1"/>
  <c r="VWQ1356" i="8"/>
  <c r="VWQ1360" i="8" s="1"/>
  <c r="VWQ1366" i="8" s="1"/>
  <c r="VXF1356" i="8"/>
  <c r="VXF1360" i="8" s="1"/>
  <c r="VXF1366" i="8" s="1"/>
  <c r="VXH1356" i="8"/>
  <c r="VXH1360" i="8" s="1"/>
  <c r="VXH1366" i="8" s="1"/>
  <c r="VXW1356" i="8"/>
  <c r="VXW1360" i="8" s="1"/>
  <c r="VXW1366" i="8" s="1"/>
  <c r="VYL1356" i="8"/>
  <c r="VYL1360" i="8" s="1"/>
  <c r="VYL1366" i="8" s="1"/>
  <c r="VYN1356" i="8"/>
  <c r="VYN1360" i="8" s="1"/>
  <c r="VYN1366" i="8" s="1"/>
  <c r="VZC1356" i="8"/>
  <c r="VZC1360" i="8" s="1"/>
  <c r="VZC1366" i="8" s="1"/>
  <c r="VZR1356" i="8"/>
  <c r="VZR1360" i="8" s="1"/>
  <c r="VZR1366" i="8" s="1"/>
  <c r="VZT1356" i="8"/>
  <c r="VZT1360" i="8" s="1"/>
  <c r="VZT1366" i="8" s="1"/>
  <c r="WAI1356" i="8"/>
  <c r="WAI1360" i="8" s="1"/>
  <c r="WAI1366" i="8" s="1"/>
  <c r="WAX1356" i="8"/>
  <c r="WAX1360" i="8" s="1"/>
  <c r="WAX1366" i="8" s="1"/>
  <c r="WAZ1356" i="8"/>
  <c r="WAZ1360" i="8" s="1"/>
  <c r="WAZ1366" i="8" s="1"/>
  <c r="WBO1356" i="8"/>
  <c r="WBO1360" i="8" s="1"/>
  <c r="WBO1366" i="8" s="1"/>
  <c r="WCD1356" i="8"/>
  <c r="WCD1360" i="8" s="1"/>
  <c r="WCD1366" i="8" s="1"/>
  <c r="WCF1356" i="8"/>
  <c r="WCF1360" i="8" s="1"/>
  <c r="WCF1366" i="8" s="1"/>
  <c r="WCU1356" i="8"/>
  <c r="WCU1360" i="8" s="1"/>
  <c r="WCU1366" i="8" s="1"/>
  <c r="WDJ1356" i="8"/>
  <c r="WDJ1360" i="8" s="1"/>
  <c r="WDJ1366" i="8" s="1"/>
  <c r="WDL1356" i="8"/>
  <c r="WDL1360" i="8" s="1"/>
  <c r="WDL1366" i="8" s="1"/>
  <c r="WEA1356" i="8"/>
  <c r="WEA1360" i="8" s="1"/>
  <c r="WEA1366" i="8" s="1"/>
  <c r="WEP1356" i="8"/>
  <c r="WEP1360" i="8" s="1"/>
  <c r="WEP1366" i="8" s="1"/>
  <c r="WER1356" i="8"/>
  <c r="WER1360" i="8" s="1"/>
  <c r="WER1366" i="8" s="1"/>
  <c r="WFG1356" i="8"/>
  <c r="WFG1360" i="8" s="1"/>
  <c r="WFG1366" i="8" s="1"/>
  <c r="WFV1356" i="8"/>
  <c r="WFV1360" i="8" s="1"/>
  <c r="WFV1366" i="8" s="1"/>
  <c r="WFX1356" i="8"/>
  <c r="WFX1360" i="8" s="1"/>
  <c r="WFX1366" i="8" s="1"/>
  <c r="WGM1356" i="8"/>
  <c r="WGM1360" i="8" s="1"/>
  <c r="WGM1366" i="8" s="1"/>
  <c r="WHB1356" i="8"/>
  <c r="WHB1360" i="8" s="1"/>
  <c r="WHB1366" i="8" s="1"/>
  <c r="WHD1356" i="8"/>
  <c r="WHD1360" i="8" s="1"/>
  <c r="WHD1366" i="8" s="1"/>
  <c r="WHS1356" i="8"/>
  <c r="WHS1360" i="8" s="1"/>
  <c r="WHS1366" i="8" s="1"/>
  <c r="WIH1356" i="8"/>
  <c r="WIH1360" i="8" s="1"/>
  <c r="WIH1366" i="8" s="1"/>
  <c r="WIJ1356" i="8"/>
  <c r="WIJ1360" i="8" s="1"/>
  <c r="WIJ1366" i="8" s="1"/>
  <c r="WIY1356" i="8"/>
  <c r="WIY1360" i="8" s="1"/>
  <c r="WIY1366" i="8" s="1"/>
  <c r="WJN1356" i="8"/>
  <c r="WJN1360" i="8" s="1"/>
  <c r="WJN1366" i="8" s="1"/>
  <c r="WJP1356" i="8"/>
  <c r="WJP1360" i="8" s="1"/>
  <c r="WJP1366" i="8" s="1"/>
  <c r="WKE1356" i="8"/>
  <c r="WKE1360" i="8" s="1"/>
  <c r="WKE1366" i="8" s="1"/>
  <c r="WKT1356" i="8"/>
  <c r="WKT1360" i="8" s="1"/>
  <c r="WKT1366" i="8" s="1"/>
  <c r="WKV1356" i="8"/>
  <c r="WKV1360" i="8" s="1"/>
  <c r="WKV1366" i="8" s="1"/>
  <c r="WLK1356" i="8"/>
  <c r="WLK1360" i="8" s="1"/>
  <c r="WLK1366" i="8" s="1"/>
  <c r="WLZ1356" i="8"/>
  <c r="WLZ1360" i="8" s="1"/>
  <c r="WLZ1366" i="8" s="1"/>
  <c r="WMB1356" i="8"/>
  <c r="WMB1360" i="8" s="1"/>
  <c r="WMB1366" i="8" s="1"/>
  <c r="WMQ1356" i="8"/>
  <c r="WMQ1360" i="8" s="1"/>
  <c r="WMQ1366" i="8" s="1"/>
  <c r="WNF1356" i="8"/>
  <c r="WNF1360" i="8" s="1"/>
  <c r="WNF1366" i="8" s="1"/>
  <c r="WNH1356" i="8"/>
  <c r="WNH1360" i="8" s="1"/>
  <c r="WNH1366" i="8" s="1"/>
  <c r="WNW1356" i="8"/>
  <c r="WNW1360" i="8" s="1"/>
  <c r="WNW1366" i="8" s="1"/>
  <c r="WOL1356" i="8"/>
  <c r="WOL1360" i="8" s="1"/>
  <c r="WOL1366" i="8" s="1"/>
  <c r="WON1356" i="8"/>
  <c r="WON1360" i="8" s="1"/>
  <c r="WON1366" i="8" s="1"/>
  <c r="WPC1356" i="8"/>
  <c r="WPC1360" i="8" s="1"/>
  <c r="WPC1366" i="8" s="1"/>
  <c r="WPR1356" i="8"/>
  <c r="WPR1360" i="8" s="1"/>
  <c r="WPR1366" i="8" s="1"/>
  <c r="WPT1356" i="8"/>
  <c r="WPT1360" i="8" s="1"/>
  <c r="WPT1366" i="8" s="1"/>
  <c r="WQI1356" i="8"/>
  <c r="WQI1360" i="8" s="1"/>
  <c r="WQI1366" i="8" s="1"/>
  <c r="WQX1356" i="8"/>
  <c r="WQX1360" i="8" s="1"/>
  <c r="WQX1366" i="8" s="1"/>
  <c r="WQZ1356" i="8"/>
  <c r="WQZ1360" i="8" s="1"/>
  <c r="WQZ1366" i="8" s="1"/>
  <c r="WRO1356" i="8"/>
  <c r="WRO1360" i="8" s="1"/>
  <c r="WRO1366" i="8" s="1"/>
  <c r="WSD1356" i="8"/>
  <c r="WSD1360" i="8" s="1"/>
  <c r="WSD1366" i="8" s="1"/>
  <c r="WSF1356" i="8"/>
  <c r="WSF1360" i="8" s="1"/>
  <c r="WSF1366" i="8" s="1"/>
  <c r="WSU1356" i="8"/>
  <c r="WSU1360" i="8" s="1"/>
  <c r="WSU1366" i="8" s="1"/>
  <c r="WTJ1356" i="8"/>
  <c r="WTJ1360" i="8" s="1"/>
  <c r="WTJ1366" i="8" s="1"/>
  <c r="WTL1356" i="8"/>
  <c r="WTL1360" i="8" s="1"/>
  <c r="WTL1366" i="8" s="1"/>
  <c r="WUA1356" i="8"/>
  <c r="WUA1360" i="8" s="1"/>
  <c r="WUA1366" i="8" s="1"/>
  <c r="WUP1356" i="8"/>
  <c r="WUP1360" i="8" s="1"/>
  <c r="WUP1366" i="8" s="1"/>
  <c r="WUR1356" i="8"/>
  <c r="WUR1360" i="8" s="1"/>
  <c r="WUR1366" i="8" s="1"/>
  <c r="WVG1356" i="8"/>
  <c r="WVG1360" i="8" s="1"/>
  <c r="WVG1366" i="8" s="1"/>
  <c r="WVV1356" i="8"/>
  <c r="WVV1360" i="8" s="1"/>
  <c r="WVV1366" i="8" s="1"/>
  <c r="WVX1356" i="8"/>
  <c r="WVX1360" i="8" s="1"/>
  <c r="WVX1366" i="8" s="1"/>
  <c r="WWM1356" i="8"/>
  <c r="WWM1360" i="8" s="1"/>
  <c r="WWM1366" i="8" s="1"/>
  <c r="WXB1356" i="8"/>
  <c r="WXB1360" i="8" s="1"/>
  <c r="WXB1366" i="8" s="1"/>
  <c r="WXD1356" i="8"/>
  <c r="WXD1360" i="8" s="1"/>
  <c r="WXD1366" i="8" s="1"/>
  <c r="WXS1356" i="8"/>
  <c r="WXS1360" i="8" s="1"/>
  <c r="WXS1366" i="8" s="1"/>
  <c r="WYH1356" i="8"/>
  <c r="WYH1360" i="8" s="1"/>
  <c r="WYH1366" i="8" s="1"/>
  <c r="WYJ1356" i="8"/>
  <c r="WYJ1360" i="8" s="1"/>
  <c r="WYJ1366" i="8" s="1"/>
  <c r="WYY1356" i="8"/>
  <c r="WYY1360" i="8" s="1"/>
  <c r="WYY1366" i="8" s="1"/>
  <c r="WZN1356" i="8"/>
  <c r="WZN1360" i="8" s="1"/>
  <c r="WZN1366" i="8" s="1"/>
  <c r="WZP1356" i="8"/>
  <c r="WZP1360" i="8" s="1"/>
  <c r="WZP1366" i="8" s="1"/>
  <c r="XAE1356" i="8"/>
  <c r="XAE1360" i="8" s="1"/>
  <c r="XAE1366" i="8" s="1"/>
  <c r="XAT1356" i="8"/>
  <c r="XAT1360" i="8" s="1"/>
  <c r="XAT1366" i="8" s="1"/>
  <c r="XAV1356" i="8"/>
  <c r="XAV1360" i="8" s="1"/>
  <c r="XAV1366" i="8" s="1"/>
  <c r="XBK1356" i="8"/>
  <c r="XBK1360" i="8" s="1"/>
  <c r="XBK1366" i="8" s="1"/>
  <c r="XBZ1356" i="8"/>
  <c r="XBZ1360" i="8" s="1"/>
  <c r="XBZ1366" i="8" s="1"/>
  <c r="XCB1356" i="8"/>
  <c r="XCB1360" i="8" s="1"/>
  <c r="XCB1366" i="8" s="1"/>
  <c r="XCQ1356" i="8"/>
  <c r="XCQ1360" i="8" s="1"/>
  <c r="XCQ1366" i="8" s="1"/>
  <c r="XDF1356" i="8"/>
  <c r="XDF1360" i="8" s="1"/>
  <c r="XDF1366" i="8" s="1"/>
  <c r="XDH1356" i="8"/>
  <c r="XDH1360" i="8" s="1"/>
  <c r="XDH1366" i="8" s="1"/>
  <c r="XDW1356" i="8"/>
  <c r="XDW1360" i="8" s="1"/>
  <c r="XDW1366" i="8" s="1"/>
  <c r="XEL1356" i="8"/>
  <c r="XEL1360" i="8" s="1"/>
  <c r="XEL1366" i="8" s="1"/>
  <c r="XEN1356" i="8"/>
  <c r="XEN1360" i="8" s="1"/>
  <c r="XEN1366" i="8" s="1"/>
  <c r="XFC1356" i="8"/>
  <c r="XFC1360" i="8" s="1"/>
  <c r="XFC1366" i="8" s="1"/>
  <c r="L1357" i="8"/>
  <c r="F98" i="6" s="1"/>
  <c r="AC1357" i="8"/>
  <c r="AR1357" i="8"/>
  <c r="BI1357" i="8"/>
  <c r="BX1357" i="8"/>
  <c r="CO1357" i="8"/>
  <c r="DD1357" i="8"/>
  <c r="DU1357" i="8"/>
  <c r="EJ1357" i="8"/>
  <c r="FA1357" i="8"/>
  <c r="FP1357" i="8"/>
  <c r="GG1357" i="8"/>
  <c r="GV1357" i="8"/>
  <c r="HM1357" i="8"/>
  <c r="IB1357" i="8"/>
  <c r="IS1357" i="8"/>
  <c r="JH1357" i="8"/>
  <c r="JY1357" i="8"/>
  <c r="KN1357" i="8"/>
  <c r="LE1357" i="8"/>
  <c r="LT1357" i="8"/>
  <c r="MK1357" i="8"/>
  <c r="MZ1357" i="8"/>
  <c r="NQ1357" i="8"/>
  <c r="OF1357" i="8"/>
  <c r="OW1357" i="8"/>
  <c r="PL1357" i="8"/>
  <c r="QC1357" i="8"/>
  <c r="QR1357" i="8"/>
  <c r="RI1357" i="8"/>
  <c r="RX1357" i="8"/>
  <c r="SO1357" i="8"/>
  <c r="TD1357" i="8"/>
  <c r="TU1357" i="8"/>
  <c r="UJ1357" i="8"/>
  <c r="VA1357" i="8"/>
  <c r="VP1357" i="8"/>
  <c r="WG1357" i="8"/>
  <c r="WV1357" i="8"/>
  <c r="XM1357" i="8"/>
  <c r="YB1357" i="8"/>
  <c r="YS1357" i="8"/>
  <c r="ZH1357" i="8"/>
  <c r="ZY1357" i="8"/>
  <c r="AAN1357" i="8"/>
  <c r="ABE1357" i="8"/>
  <c r="ABT1357" i="8"/>
  <c r="ACK1357" i="8"/>
  <c r="ACZ1357" i="8"/>
  <c r="ADQ1357" i="8"/>
  <c r="AEF1357" i="8"/>
  <c r="AEW1357" i="8"/>
  <c r="AFL1357" i="8"/>
  <c r="AGC1357" i="8"/>
  <c r="AGR1357" i="8"/>
  <c r="AHI1357" i="8"/>
  <c r="AHX1357" i="8"/>
  <c r="AIO1357" i="8"/>
  <c r="AJD1357" i="8"/>
  <c r="AJU1357" i="8"/>
  <c r="AKJ1357" i="8"/>
  <c r="ALA1357" i="8"/>
  <c r="ALP1357" i="8"/>
  <c r="AMG1357" i="8"/>
  <c r="AMV1357" i="8"/>
  <c r="ANM1357" i="8"/>
  <c r="AOB1357" i="8"/>
  <c r="AOS1357" i="8"/>
  <c r="APH1357" i="8"/>
  <c r="APY1357" i="8"/>
  <c r="AQN1357" i="8"/>
  <c r="ARE1357" i="8"/>
  <c r="ART1357" i="8"/>
  <c r="ASK1357" i="8"/>
  <c r="ASZ1357" i="8"/>
  <c r="ATQ1357" i="8"/>
  <c r="AUF1357" i="8"/>
  <c r="AUW1357" i="8"/>
  <c r="AVL1357" i="8"/>
  <c r="AWC1357" i="8"/>
  <c r="AWR1357" i="8"/>
  <c r="AXI1357" i="8"/>
  <c r="AXX1357" i="8"/>
  <c r="AYO1357" i="8"/>
  <c r="AZD1357" i="8"/>
  <c r="AZU1357" i="8"/>
  <c r="BAJ1357" i="8"/>
  <c r="BBA1357" i="8"/>
  <c r="BBP1357" i="8"/>
  <c r="BCG1357" i="8"/>
  <c r="BCV1357" i="8"/>
  <c r="BDM1357" i="8"/>
  <c r="BEB1357" i="8"/>
  <c r="BES1357" i="8"/>
  <c r="BFH1357" i="8"/>
  <c r="BFY1357" i="8"/>
  <c r="BGN1357" i="8"/>
  <c r="BHE1357" i="8"/>
  <c r="BHT1357" i="8"/>
  <c r="BIK1357" i="8"/>
  <c r="BIZ1357" i="8"/>
  <c r="BJQ1357" i="8"/>
  <c r="BKF1357" i="8"/>
  <c r="BKW1357" i="8"/>
  <c r="BLL1357" i="8"/>
  <c r="BMC1357" i="8"/>
  <c r="BMR1357" i="8"/>
  <c r="BNI1357" i="8"/>
  <c r="BNX1357" i="8"/>
  <c r="BOO1357" i="8"/>
  <c r="BPD1357" i="8"/>
  <c r="BPU1357" i="8"/>
  <c r="BQJ1357" i="8"/>
  <c r="BRA1357" i="8"/>
  <c r="BRP1357" i="8"/>
  <c r="BSG1357" i="8"/>
  <c r="BSV1357" i="8"/>
  <c r="BTM1357" i="8"/>
  <c r="BUB1357" i="8"/>
  <c r="BUS1357" i="8"/>
  <c r="BVH1357" i="8"/>
  <c r="BVY1357" i="8"/>
  <c r="BWN1357" i="8"/>
  <c r="BXE1357" i="8"/>
  <c r="BXT1357" i="8"/>
  <c r="BYK1357" i="8"/>
  <c r="BYZ1357" i="8"/>
  <c r="BZQ1357" i="8"/>
  <c r="CAF1357" i="8"/>
  <c r="CAW1357" i="8"/>
  <c r="CBL1357" i="8"/>
  <c r="CCC1357" i="8"/>
  <c r="CCR1357" i="8"/>
  <c r="CDI1357" i="8"/>
  <c r="CDX1357" i="8"/>
  <c r="CEO1357" i="8"/>
  <c r="CFD1357" i="8"/>
  <c r="CFU1357" i="8"/>
  <c r="CGJ1357" i="8"/>
  <c r="CHA1357" i="8"/>
  <c r="CHP1357" i="8"/>
  <c r="CIG1357" i="8"/>
  <c r="CIV1357" i="8"/>
  <c r="CJM1357" i="8"/>
  <c r="CKB1357" i="8"/>
  <c r="CKS1357" i="8"/>
  <c r="CLH1357" i="8"/>
  <c r="CLY1357" i="8"/>
  <c r="CMN1357" i="8"/>
  <c r="CNE1357" i="8"/>
  <c r="CNT1357" i="8"/>
  <c r="COK1357" i="8"/>
  <c r="COZ1357" i="8"/>
  <c r="CPQ1357" i="8"/>
  <c r="CQF1357" i="8"/>
  <c r="CQW1357" i="8"/>
  <c r="CRL1357" i="8"/>
  <c r="CSC1357" i="8"/>
  <c r="CSR1357" i="8"/>
  <c r="CTI1357" i="8"/>
  <c r="CTX1357" i="8"/>
  <c r="CUO1357" i="8"/>
  <c r="CVD1357" i="8"/>
  <c r="CVU1357" i="8"/>
  <c r="CWJ1357" i="8"/>
  <c r="CXA1357" i="8"/>
  <c r="CXP1357" i="8"/>
  <c r="CYG1357" i="8"/>
  <c r="CYR1357" i="8"/>
  <c r="CYV1357" i="8"/>
  <c r="CZM1357" i="8"/>
  <c r="CZX1357" i="8"/>
  <c r="DAB1357" i="8"/>
  <c r="DAS1357" i="8"/>
  <c r="DBD1357" i="8"/>
  <c r="DBH1357" i="8"/>
  <c r="DBY1357" i="8"/>
  <c r="DCJ1357" i="8"/>
  <c r="DCN1357" i="8"/>
  <c r="DDE1357" i="8"/>
  <c r="DDP1357" i="8"/>
  <c r="DDT1357" i="8"/>
  <c r="DEK1357" i="8"/>
  <c r="DEV1357" i="8"/>
  <c r="DEZ1357" i="8"/>
  <c r="DFQ1357" i="8"/>
  <c r="DGB1357" i="8"/>
  <c r="DGF1357" i="8"/>
  <c r="DGW1357" i="8"/>
  <c r="DHH1357" i="8"/>
  <c r="DHL1357" i="8"/>
  <c r="DIC1357" i="8"/>
  <c r="DIN1357" i="8"/>
  <c r="DIR1357" i="8"/>
  <c r="DJI1357" i="8"/>
  <c r="DJT1357" i="8"/>
  <c r="DJX1357" i="8"/>
  <c r="DKO1357" i="8"/>
  <c r="DKZ1357" i="8"/>
  <c r="DLD1357" i="8"/>
  <c r="DLU1357" i="8"/>
  <c r="DMF1357" i="8"/>
  <c r="DMJ1357" i="8"/>
  <c r="DNA1357" i="8"/>
  <c r="DNL1357" i="8"/>
  <c r="DNP1357" i="8"/>
  <c r="DOG1357" i="8"/>
  <c r="DOR1357" i="8"/>
  <c r="DOV1357" i="8"/>
  <c r="DPM1357" i="8"/>
  <c r="DPX1357" i="8"/>
  <c r="DQB1357" i="8"/>
  <c r="DQS1357" i="8"/>
  <c r="DRD1357" i="8"/>
  <c r="DRH1357" i="8"/>
  <c r="DRY1357" i="8"/>
  <c r="DSJ1357" i="8"/>
  <c r="DSN1357" i="8"/>
  <c r="DTE1357" i="8"/>
  <c r="DTP1357" i="8"/>
  <c r="DTT1357" i="8"/>
  <c r="DUK1357" i="8"/>
  <c r="DUV1357" i="8"/>
  <c r="DUZ1357" i="8"/>
  <c r="DVQ1357" i="8"/>
  <c r="DWB1357" i="8"/>
  <c r="DWF1357" i="8"/>
  <c r="DWW1357" i="8"/>
  <c r="DXH1357" i="8"/>
  <c r="DXL1357" i="8"/>
  <c r="DYC1357" i="8"/>
  <c r="DYN1357" i="8"/>
  <c r="DYR1357" i="8"/>
  <c r="DZI1357" i="8"/>
  <c r="DZT1357" i="8"/>
  <c r="DZX1357" i="8"/>
  <c r="EAO1357" i="8"/>
  <c r="EAZ1357" i="8"/>
  <c r="EBD1357" i="8"/>
  <c r="EBU1357" i="8"/>
  <c r="ECF1357" i="8"/>
  <c r="ECJ1357" i="8"/>
  <c r="EDA1357" i="8"/>
  <c r="EDL1357" i="8"/>
  <c r="EDP1357" i="8"/>
  <c r="EEG1357" i="8"/>
  <c r="EER1357" i="8"/>
  <c r="EEV1357" i="8"/>
  <c r="EFM1357" i="8"/>
  <c r="EFX1357" i="8"/>
  <c r="EGB1357" i="8"/>
  <c r="EGS1357" i="8"/>
  <c r="EHD1357" i="8"/>
  <c r="EHH1357" i="8"/>
  <c r="EHY1357" i="8"/>
  <c r="EIJ1357" i="8"/>
  <c r="EIN1357" i="8"/>
  <c r="EJE1357" i="8"/>
  <c r="EJP1357" i="8"/>
  <c r="EJT1357" i="8"/>
  <c r="EKK1357" i="8"/>
  <c r="EKV1357" i="8"/>
  <c r="EKZ1357" i="8"/>
  <c r="ELQ1357" i="8"/>
  <c r="EMB1357" i="8"/>
  <c r="EMF1357" i="8"/>
  <c r="EMW1357" i="8"/>
  <c r="ENH1357" i="8"/>
  <c r="ENL1357" i="8"/>
  <c r="EOC1357" i="8"/>
  <c r="EON1357" i="8"/>
  <c r="EOR1357" i="8"/>
  <c r="EPI1357" i="8"/>
  <c r="EPT1357" i="8"/>
  <c r="EPX1357" i="8"/>
  <c r="EQO1357" i="8"/>
  <c r="EQZ1357" i="8"/>
  <c r="ERD1357" i="8"/>
  <c r="ERU1357" i="8"/>
  <c r="ESF1357" i="8"/>
  <c r="ESJ1357" i="8"/>
  <c r="ETA1357" i="8"/>
  <c r="ETL1357" i="8"/>
  <c r="ETP1357" i="8"/>
  <c r="EUG1357" i="8"/>
  <c r="EUR1357" i="8"/>
  <c r="EUV1357" i="8"/>
  <c r="EVM1357" i="8"/>
  <c r="EVX1357" i="8"/>
  <c r="EWB1357" i="8"/>
  <c r="EWS1357" i="8"/>
  <c r="EXD1357" i="8"/>
  <c r="EXH1357" i="8"/>
  <c r="EXY1357" i="8"/>
  <c r="EYJ1357" i="8"/>
  <c r="EYN1357" i="8"/>
  <c r="EZE1357" i="8"/>
  <c r="EZP1357" i="8"/>
  <c r="EZT1357" i="8"/>
  <c r="FAK1357" i="8"/>
  <c r="FAV1357" i="8"/>
  <c r="FAZ1357" i="8"/>
  <c r="FBQ1357" i="8"/>
  <c r="FCB1357" i="8"/>
  <c r="FCF1357" i="8"/>
  <c r="FCW1357" i="8"/>
  <c r="FDH1357" i="8"/>
  <c r="FDL1357" i="8"/>
  <c r="FEC1357" i="8"/>
  <c r="FEN1357" i="8"/>
  <c r="FER1357" i="8"/>
  <c r="FFI1357" i="8"/>
  <c r="FFT1357" i="8"/>
  <c r="FFX1357" i="8"/>
  <c r="FGO1357" i="8"/>
  <c r="FGZ1357" i="8"/>
  <c r="FHD1357" i="8"/>
  <c r="FHU1357" i="8"/>
  <c r="FIF1357" i="8"/>
  <c r="FIJ1357" i="8"/>
  <c r="FJA1357" i="8"/>
  <c r="FJL1357" i="8"/>
  <c r="FJP1357" i="8"/>
  <c r="FKG1357" i="8"/>
  <c r="FKR1357" i="8"/>
  <c r="FKV1357" i="8"/>
  <c r="FLI1357" i="8"/>
  <c r="FLM1357" i="8"/>
  <c r="FLX1357" i="8"/>
  <c r="FMB1357" i="8"/>
  <c r="FMO1357" i="8"/>
  <c r="FMS1357" i="8"/>
  <c r="FND1357" i="8"/>
  <c r="FNH1357" i="8"/>
  <c r="FNU1357" i="8"/>
  <c r="FNY1357" i="8"/>
  <c r="FOJ1357" i="8"/>
  <c r="FON1357" i="8"/>
  <c r="FPA1357" i="8"/>
  <c r="FPE1357" i="8"/>
  <c r="FPP1357" i="8"/>
  <c r="FPT1357" i="8"/>
  <c r="FQG1357" i="8"/>
  <c r="FQK1357" i="8"/>
  <c r="FQV1357" i="8"/>
  <c r="FQZ1357" i="8"/>
  <c r="FRM1357" i="8"/>
  <c r="FRQ1357" i="8"/>
  <c r="FSB1357" i="8"/>
  <c r="FSF1357" i="8"/>
  <c r="FSS1357" i="8"/>
  <c r="FSW1357" i="8"/>
  <c r="FTH1357" i="8"/>
  <c r="FTL1357" i="8"/>
  <c r="FTY1357" i="8"/>
  <c r="FUC1357" i="8"/>
  <c r="FUN1357" i="8"/>
  <c r="FUR1357" i="8"/>
  <c r="FVE1357" i="8"/>
  <c r="FVI1357" i="8"/>
  <c r="FVT1357" i="8"/>
  <c r="FVX1357" i="8"/>
  <c r="FWK1357" i="8"/>
  <c r="FWO1357" i="8"/>
  <c r="FWZ1357" i="8"/>
  <c r="FXD1357" i="8"/>
  <c r="FXQ1357" i="8"/>
  <c r="FXU1357" i="8"/>
  <c r="FYF1357" i="8"/>
  <c r="FYJ1357" i="8"/>
  <c r="FYW1357" i="8"/>
  <c r="FZA1357" i="8"/>
  <c r="FZL1357" i="8"/>
  <c r="FZP1357" i="8"/>
  <c r="GAC1357" i="8"/>
  <c r="GAG1357" i="8"/>
  <c r="GAR1357" i="8"/>
  <c r="GAV1357" i="8"/>
  <c r="GBI1357" i="8"/>
  <c r="GBM1357" i="8"/>
  <c r="GBX1357" i="8"/>
  <c r="GCB1357" i="8"/>
  <c r="GCO1357" i="8"/>
  <c r="GCS1357" i="8"/>
  <c r="GDD1357" i="8"/>
  <c r="GDH1357" i="8"/>
  <c r="GDU1357" i="8"/>
  <c r="GDY1357" i="8"/>
  <c r="GEJ1357" i="8"/>
  <c r="GEN1357" i="8"/>
  <c r="GFA1357" i="8"/>
  <c r="GFE1357" i="8"/>
  <c r="GFP1357" i="8"/>
  <c r="GFT1357" i="8"/>
  <c r="GGG1357" i="8"/>
  <c r="GGK1357" i="8"/>
  <c r="GGV1357" i="8"/>
  <c r="GGZ1357" i="8"/>
  <c r="GHM1357" i="8"/>
  <c r="GHQ1357" i="8"/>
  <c r="GIB1357" i="8"/>
  <c r="GIF1357" i="8"/>
  <c r="GIS1357" i="8"/>
  <c r="GIW1357" i="8"/>
  <c r="GJH1357" i="8"/>
  <c r="GJL1357" i="8"/>
  <c r="GJY1357" i="8"/>
  <c r="GKC1357" i="8"/>
  <c r="GKN1357" i="8"/>
  <c r="GKR1357" i="8"/>
  <c r="GLE1357" i="8"/>
  <c r="GLI1357" i="8"/>
  <c r="GLT1357" i="8"/>
  <c r="GLX1357" i="8"/>
  <c r="GMK1357" i="8"/>
  <c r="GMO1357" i="8"/>
  <c r="GMZ1357" i="8"/>
  <c r="GND1357" i="8"/>
  <c r="GNQ1357" i="8"/>
  <c r="GNU1357" i="8"/>
  <c r="GOF1357" i="8"/>
  <c r="GOJ1357" i="8"/>
  <c r="GOW1357" i="8"/>
  <c r="GPA1357" i="8"/>
  <c r="GPL1357" i="8"/>
  <c r="GPP1357" i="8"/>
  <c r="GQC1357" i="8"/>
  <c r="GQG1357" i="8"/>
  <c r="GQR1357" i="8"/>
  <c r="GQV1357" i="8"/>
  <c r="GRI1357" i="8"/>
  <c r="GRM1357" i="8"/>
  <c r="GRX1357" i="8"/>
  <c r="GSB1357" i="8"/>
  <c r="GSO1357" i="8"/>
  <c r="GSS1357" i="8"/>
  <c r="GTD1357" i="8"/>
  <c r="GTH1357" i="8"/>
  <c r="GTU1357" i="8"/>
  <c r="GTY1357" i="8"/>
  <c r="GUJ1357" i="8"/>
  <c r="GUN1357" i="8"/>
  <c r="GVA1357" i="8"/>
  <c r="GVE1357" i="8"/>
  <c r="GVP1357" i="8"/>
  <c r="GVT1357" i="8"/>
  <c r="GWG1357" i="8"/>
  <c r="GWK1357" i="8"/>
  <c r="GWV1357" i="8"/>
  <c r="GWZ1357" i="8"/>
  <c r="GXM1357" i="8"/>
  <c r="GXQ1357" i="8"/>
  <c r="GYB1357" i="8"/>
  <c r="GYF1357" i="8"/>
  <c r="GYS1357" i="8"/>
  <c r="GYW1357" i="8"/>
  <c r="GZH1357" i="8"/>
  <c r="GZL1357" i="8"/>
  <c r="GZY1357" i="8"/>
  <c r="HAC1357" i="8"/>
  <c r="HAN1357" i="8"/>
  <c r="HAR1357" i="8"/>
  <c r="HBE1357" i="8"/>
  <c r="HBI1357" i="8"/>
  <c r="HBT1357" i="8"/>
  <c r="HBX1357" i="8"/>
  <c r="HCK1357" i="8"/>
  <c r="HCO1357" i="8"/>
  <c r="HCZ1357" i="8"/>
  <c r="HDD1357" i="8"/>
  <c r="HDQ1357" i="8"/>
  <c r="HDU1357" i="8"/>
  <c r="HEF1357" i="8"/>
  <c r="HEJ1357" i="8"/>
  <c r="HEW1357" i="8"/>
  <c r="HFA1357" i="8"/>
  <c r="HFL1357" i="8"/>
  <c r="HFP1357" i="8"/>
  <c r="HGC1357" i="8"/>
  <c r="HGG1357" i="8"/>
  <c r="HGR1357" i="8"/>
  <c r="HGV1357" i="8"/>
  <c r="HHI1357" i="8"/>
  <c r="HHM1357" i="8"/>
  <c r="HHX1357" i="8"/>
  <c r="HIB1357" i="8"/>
  <c r="HIO1357" i="8"/>
  <c r="HIS1357" i="8"/>
  <c r="HJD1357" i="8"/>
  <c r="HJH1357" i="8"/>
  <c r="HJU1357" i="8"/>
  <c r="HJY1357" i="8"/>
  <c r="HKJ1357" i="8"/>
  <c r="HKN1357" i="8"/>
  <c r="HLA1357" i="8"/>
  <c r="HLE1357" i="8"/>
  <c r="HLP1357" i="8"/>
  <c r="HLT1357" i="8"/>
  <c r="HMG1357" i="8"/>
  <c r="HMK1357" i="8"/>
  <c r="HMV1357" i="8"/>
  <c r="HMZ1357" i="8"/>
  <c r="HNM1357" i="8"/>
  <c r="HNQ1357" i="8"/>
  <c r="HOB1357" i="8"/>
  <c r="HOF1357" i="8"/>
  <c r="HOS1357" i="8"/>
  <c r="HOW1357" i="8"/>
  <c r="HPH1357" i="8"/>
  <c r="HPL1357" i="8"/>
  <c r="HPY1357" i="8"/>
  <c r="HQC1357" i="8"/>
  <c r="HQN1357" i="8"/>
  <c r="HQR1357" i="8"/>
  <c r="HRE1357" i="8"/>
  <c r="HRI1357" i="8"/>
  <c r="HRT1357" i="8"/>
  <c r="HRX1357" i="8"/>
  <c r="HSK1357" i="8"/>
  <c r="HSO1357" i="8"/>
  <c r="HSZ1357" i="8"/>
  <c r="HTD1357" i="8"/>
  <c r="HTQ1357" i="8"/>
  <c r="HTU1357" i="8"/>
  <c r="HUF1357" i="8"/>
  <c r="HUJ1357" i="8"/>
  <c r="HUW1357" i="8"/>
  <c r="HVA1357" i="8"/>
  <c r="HVL1357" i="8"/>
  <c r="HVP1357" i="8"/>
  <c r="HWC1357" i="8"/>
  <c r="HWG1357" i="8"/>
  <c r="HWR1357" i="8"/>
  <c r="HWV1357" i="8"/>
  <c r="HXI1357" i="8"/>
  <c r="HXM1357" i="8"/>
  <c r="HXX1357" i="8"/>
  <c r="HYB1357" i="8"/>
  <c r="HYO1357" i="8"/>
  <c r="HYS1357" i="8"/>
  <c r="HZD1357" i="8"/>
  <c r="HZH1357" i="8"/>
  <c r="HZU1357" i="8"/>
  <c r="HZY1357" i="8"/>
  <c r="IAJ1357" i="8"/>
  <c r="IAN1357" i="8"/>
  <c r="IBA1357" i="8"/>
  <c r="IBE1357" i="8"/>
  <c r="IBP1357" i="8"/>
  <c r="IBT1357" i="8"/>
  <c r="ICG1357" i="8"/>
  <c r="ICK1357" i="8"/>
  <c r="ICV1357" i="8"/>
  <c r="ICZ1357" i="8"/>
  <c r="IDM1357" i="8"/>
  <c r="IDQ1357" i="8"/>
  <c r="IEB1357" i="8"/>
  <c r="IEF1357" i="8"/>
  <c r="IES1357" i="8"/>
  <c r="IEW1357" i="8"/>
  <c r="IFH1357" i="8"/>
  <c r="IFL1357" i="8"/>
  <c r="IFY1357" i="8"/>
  <c r="IGC1357" i="8"/>
  <c r="IGN1357" i="8"/>
  <c r="IGR1357" i="8"/>
  <c r="IHE1357" i="8"/>
  <c r="IHI1357" i="8"/>
  <c r="IHT1357" i="8"/>
  <c r="IHX1357" i="8"/>
  <c r="IIK1357" i="8"/>
  <c r="IIO1357" i="8"/>
  <c r="IIZ1357" i="8"/>
  <c r="IJD1357" i="8"/>
  <c r="IJQ1357" i="8"/>
  <c r="IJU1357" i="8"/>
  <c r="IKF1357" i="8"/>
  <c r="IKJ1357" i="8"/>
  <c r="IKW1357" i="8"/>
  <c r="ILA1357" i="8"/>
  <c r="ILL1357" i="8"/>
  <c r="ILP1357" i="8"/>
  <c r="IMC1357" i="8"/>
  <c r="IMG1357" i="8"/>
  <c r="IMR1357" i="8"/>
  <c r="IMV1357" i="8"/>
  <c r="INI1357" i="8"/>
  <c r="INM1357" i="8"/>
  <c r="INX1357" i="8"/>
  <c r="IOB1357" i="8"/>
  <c r="IOO1357" i="8"/>
  <c r="IOS1357" i="8"/>
  <c r="IPD1357" i="8"/>
  <c r="IPH1357" i="8"/>
  <c r="IPU1357" i="8"/>
  <c r="IPY1357" i="8"/>
  <c r="IQJ1357" i="8"/>
  <c r="IQN1357" i="8"/>
  <c r="IRA1357" i="8"/>
  <c r="IRE1357" i="8"/>
  <c r="IRP1357" i="8"/>
  <c r="IRT1357" i="8"/>
  <c r="ISG1357" i="8"/>
  <c r="ISK1357" i="8"/>
  <c r="ISV1357" i="8"/>
  <c r="ISZ1357" i="8"/>
  <c r="ITM1357" i="8"/>
  <c r="ITQ1357" i="8"/>
  <c r="IUB1357" i="8"/>
  <c r="IUF1357" i="8"/>
  <c r="IUS1357" i="8"/>
  <c r="IUW1357" i="8"/>
  <c r="IVH1357" i="8"/>
  <c r="IVL1357" i="8"/>
  <c r="IVY1357" i="8"/>
  <c r="IWC1357" i="8"/>
  <c r="IWN1357" i="8"/>
  <c r="IWR1357" i="8"/>
  <c r="IXE1357" i="8"/>
  <c r="IXI1357" i="8"/>
  <c r="IXT1357" i="8"/>
  <c r="IXX1357" i="8"/>
  <c r="IYK1357" i="8"/>
  <c r="IYO1357" i="8"/>
  <c r="IYZ1357" i="8"/>
  <c r="IZD1357" i="8"/>
  <c r="IZQ1357" i="8"/>
  <c r="IZU1357" i="8"/>
  <c r="JAF1357" i="8"/>
  <c r="JAJ1357" i="8"/>
  <c r="JAW1357" i="8"/>
  <c r="JBA1357" i="8"/>
  <c r="JBL1357" i="8"/>
  <c r="JBP1357" i="8"/>
  <c r="JCC1357" i="8"/>
  <c r="JCG1357" i="8"/>
  <c r="JCR1357" i="8"/>
  <c r="JCV1357" i="8"/>
  <c r="JDI1357" i="8"/>
  <c r="JDM1357" i="8"/>
  <c r="JDX1357" i="8"/>
  <c r="JEB1357" i="8"/>
  <c r="JEO1357" i="8"/>
  <c r="JES1357" i="8"/>
  <c r="JFD1357" i="8"/>
  <c r="JFH1357" i="8"/>
  <c r="JFU1357" i="8"/>
  <c r="JFY1357" i="8"/>
  <c r="JGJ1357" i="8"/>
  <c r="JGN1357" i="8"/>
  <c r="JHA1357" i="8"/>
  <c r="JHE1357" i="8"/>
  <c r="JHP1357" i="8"/>
  <c r="JHT1357" i="8"/>
  <c r="JIG1357" i="8"/>
  <c r="JIK1357" i="8"/>
  <c r="JIV1357" i="8"/>
  <c r="JIZ1357" i="8"/>
  <c r="JJM1357" i="8"/>
  <c r="JJQ1357" i="8"/>
  <c r="JKB1357" i="8"/>
  <c r="JKF1357" i="8"/>
  <c r="JKS1357" i="8"/>
  <c r="JKW1357" i="8"/>
  <c r="JLH1357" i="8"/>
  <c r="JLL1357" i="8"/>
  <c r="JLY1357" i="8"/>
  <c r="JMC1357" i="8"/>
  <c r="JMN1357" i="8"/>
  <c r="JMR1357" i="8"/>
  <c r="JNE1357" i="8"/>
  <c r="JNI1357" i="8"/>
  <c r="JNT1357" i="8"/>
  <c r="JNX1357" i="8"/>
  <c r="JOK1357" i="8"/>
  <c r="JOO1357" i="8"/>
  <c r="JOZ1357" i="8"/>
  <c r="JPD1357" i="8"/>
  <c r="JPQ1357" i="8"/>
  <c r="JPU1357" i="8"/>
  <c r="JQF1357" i="8"/>
  <c r="JQJ1357" i="8"/>
  <c r="JQW1357" i="8"/>
  <c r="JRA1357" i="8"/>
  <c r="JRL1357" i="8"/>
  <c r="JRP1357" i="8"/>
  <c r="JSC1357" i="8"/>
  <c r="JSG1357" i="8"/>
  <c r="JSR1357" i="8"/>
  <c r="JSV1357" i="8"/>
  <c r="JTI1357" i="8"/>
  <c r="JTM1357" i="8"/>
  <c r="JTX1357" i="8"/>
  <c r="JUB1357" i="8"/>
  <c r="JUO1357" i="8"/>
  <c r="JUS1357" i="8"/>
  <c r="JVD1357" i="8"/>
  <c r="JVH1357" i="8"/>
  <c r="JVU1357" i="8"/>
  <c r="JVY1357" i="8"/>
  <c r="JWJ1357" i="8"/>
  <c r="JWN1357" i="8"/>
  <c r="JXA1357" i="8"/>
  <c r="JXE1357" i="8"/>
  <c r="JXP1357" i="8"/>
  <c r="JXT1357" i="8"/>
  <c r="JYG1357" i="8"/>
  <c r="JYK1357" i="8"/>
  <c r="JYV1357" i="8"/>
  <c r="JYZ1357" i="8"/>
  <c r="JZM1357" i="8"/>
  <c r="JZQ1357" i="8"/>
  <c r="KAB1357" i="8"/>
  <c r="KAF1357" i="8"/>
  <c r="KAS1357" i="8"/>
  <c r="KAW1357" i="8"/>
  <c r="KBH1357" i="8"/>
  <c r="KBL1357" i="8"/>
  <c r="KBY1357" i="8"/>
  <c r="KCC1357" i="8"/>
  <c r="KCN1357" i="8"/>
  <c r="KCR1357" i="8"/>
  <c r="KDE1357" i="8"/>
  <c r="KDI1357" i="8"/>
  <c r="KDT1357" i="8"/>
  <c r="KDX1357" i="8"/>
  <c r="KEK1357" i="8"/>
  <c r="KEO1357" i="8"/>
  <c r="KEZ1357" i="8"/>
  <c r="KFD1357" i="8"/>
  <c r="KFQ1357" i="8"/>
  <c r="KFU1357" i="8"/>
  <c r="KGF1357" i="8"/>
  <c r="KGJ1357" i="8"/>
  <c r="KGW1357" i="8"/>
  <c r="KHA1357" i="8"/>
  <c r="KHL1357" i="8"/>
  <c r="KHP1357" i="8"/>
  <c r="KIC1357" i="8"/>
  <c r="KIG1357" i="8"/>
  <c r="KIR1357" i="8"/>
  <c r="KIV1357" i="8"/>
  <c r="KJI1357" i="8"/>
  <c r="KJM1357" i="8"/>
  <c r="KJX1357" i="8"/>
  <c r="KKB1357" i="8"/>
  <c r="KKO1357" i="8"/>
  <c r="KKS1357" i="8"/>
  <c r="KLD1357" i="8"/>
  <c r="KLH1357" i="8"/>
  <c r="KLU1357" i="8"/>
  <c r="KLY1357" i="8"/>
  <c r="KMJ1357" i="8"/>
  <c r="KMN1357" i="8"/>
  <c r="KNA1357" i="8"/>
  <c r="KNE1357" i="8"/>
  <c r="KNP1357" i="8"/>
  <c r="KNT1357" i="8"/>
  <c r="KOG1357" i="8"/>
  <c r="KOK1357" i="8"/>
  <c r="KOV1357" i="8"/>
  <c r="KOZ1357" i="8"/>
  <c r="KPM1357" i="8"/>
  <c r="KPQ1357" i="8"/>
  <c r="KQB1357" i="8"/>
  <c r="KQF1357" i="8"/>
  <c r="KQS1357" i="8"/>
  <c r="KQW1357" i="8"/>
  <c r="KRH1357" i="8"/>
  <c r="KRL1357" i="8"/>
  <c r="KRY1357" i="8"/>
  <c r="KSC1357" i="8"/>
  <c r="KSN1357" i="8"/>
  <c r="KSR1357" i="8"/>
  <c r="KTE1357" i="8"/>
  <c r="KTI1357" i="8"/>
  <c r="KTT1357" i="8"/>
  <c r="KTX1357" i="8"/>
  <c r="KUK1357" i="8"/>
  <c r="KUO1357" i="8"/>
  <c r="KUZ1357" i="8"/>
  <c r="KVD1357" i="8"/>
  <c r="KVQ1357" i="8"/>
  <c r="KVU1357" i="8"/>
  <c r="KWF1357" i="8"/>
  <c r="KWJ1357" i="8"/>
  <c r="KWW1357" i="8"/>
  <c r="KXA1357" i="8"/>
  <c r="KXL1357" i="8"/>
  <c r="KXP1357" i="8"/>
  <c r="KYC1357" i="8"/>
  <c r="KYG1357" i="8"/>
  <c r="KYR1357" i="8"/>
  <c r="KYV1357" i="8"/>
  <c r="KZI1357" i="8"/>
  <c r="KZM1357" i="8"/>
  <c r="KZX1357" i="8"/>
  <c r="LAB1357" i="8"/>
  <c r="LAO1357" i="8"/>
  <c r="LAS1357" i="8"/>
  <c r="LBD1357" i="8"/>
  <c r="LBH1357" i="8"/>
  <c r="LBU1357" i="8"/>
  <c r="LBY1357" i="8"/>
  <c r="LCJ1357" i="8"/>
  <c r="LCN1357" i="8"/>
  <c r="LDA1357" i="8"/>
  <c r="LDE1357" i="8"/>
  <c r="LDP1357" i="8"/>
  <c r="LDT1357" i="8"/>
  <c r="LEG1357" i="8"/>
  <c r="LEK1357" i="8"/>
  <c r="LEV1357" i="8"/>
  <c r="LEZ1357" i="8"/>
  <c r="LFM1357" i="8"/>
  <c r="LFQ1357" i="8"/>
  <c r="LGB1357" i="8"/>
  <c r="LGF1357" i="8"/>
  <c r="LGS1357" i="8"/>
  <c r="LGW1357" i="8"/>
  <c r="LHH1357" i="8"/>
  <c r="LHL1357" i="8"/>
  <c r="LHY1357" i="8"/>
  <c r="LIC1357" i="8"/>
  <c r="LIN1357" i="8"/>
  <c r="LIR1357" i="8"/>
  <c r="LJE1357" i="8"/>
  <c r="LJI1357" i="8"/>
  <c r="LJT1357" i="8"/>
  <c r="LJX1357" i="8"/>
  <c r="LKK1357" i="8"/>
  <c r="LKO1357" i="8"/>
  <c r="LKZ1357" i="8"/>
  <c r="LLD1357" i="8"/>
  <c r="LLQ1357" i="8"/>
  <c r="LLU1357" i="8"/>
  <c r="LMF1357" i="8"/>
  <c r="LMJ1357" i="8"/>
  <c r="LMW1357" i="8"/>
  <c r="LNA1357" i="8"/>
  <c r="LNL1357" i="8"/>
  <c r="LNP1357" i="8"/>
  <c r="LOC1357" i="8"/>
  <c r="LOG1357" i="8"/>
  <c r="LOR1357" i="8"/>
  <c r="LOV1357" i="8"/>
  <c r="LPI1357" i="8"/>
  <c r="LPM1357" i="8"/>
  <c r="LPX1357" i="8"/>
  <c r="LQB1357" i="8"/>
  <c r="LQO1357" i="8"/>
  <c r="LQS1357" i="8"/>
  <c r="LRD1357" i="8"/>
  <c r="LRH1357" i="8"/>
  <c r="LRU1357" i="8"/>
  <c r="LRY1357" i="8"/>
  <c r="LSJ1357" i="8"/>
  <c r="LSN1357" i="8"/>
  <c r="LTA1357" i="8"/>
  <c r="LTE1357" i="8"/>
  <c r="LTP1357" i="8"/>
  <c r="LTT1357" i="8"/>
  <c r="LUG1357" i="8"/>
  <c r="LUK1357" i="8"/>
  <c r="LUV1357" i="8"/>
  <c r="LUZ1357" i="8"/>
  <c r="LVM1357" i="8"/>
  <c r="LVQ1357" i="8"/>
  <c r="LWB1357" i="8"/>
  <c r="LWF1357" i="8"/>
  <c r="LWS1357" i="8"/>
  <c r="LWW1357" i="8"/>
  <c r="LXH1357" i="8"/>
  <c r="LXL1357" i="8"/>
  <c r="LXY1357" i="8"/>
  <c r="LYC1357" i="8"/>
  <c r="LYN1357" i="8"/>
  <c r="LYR1357" i="8"/>
  <c r="LZE1357" i="8"/>
  <c r="LZI1357" i="8"/>
  <c r="LZT1357" i="8"/>
  <c r="LZX1357" i="8"/>
  <c r="MAK1357" i="8"/>
  <c r="MAO1357" i="8"/>
  <c r="MAZ1357" i="8"/>
  <c r="MBD1357" i="8"/>
  <c r="MBQ1357" i="8"/>
  <c r="MBU1357" i="8"/>
  <c r="MCF1357" i="8"/>
  <c r="MCJ1357" i="8"/>
  <c r="MCW1357" i="8"/>
  <c r="MDA1357" i="8"/>
  <c r="MDL1357" i="8"/>
  <c r="MDP1357" i="8"/>
  <c r="MEC1357" i="8"/>
  <c r="MEG1357" i="8"/>
  <c r="MER1357" i="8"/>
  <c r="MEV1357" i="8"/>
  <c r="MFI1357" i="8"/>
  <c r="MFM1357" i="8"/>
  <c r="MFX1357" i="8"/>
  <c r="MGB1357" i="8"/>
  <c r="MGO1357" i="8"/>
  <c r="MGS1357" i="8"/>
  <c r="MHD1357" i="8"/>
  <c r="MHH1357" i="8"/>
  <c r="MHU1357" i="8"/>
  <c r="MHY1357" i="8"/>
  <c r="MIJ1357" i="8"/>
  <c r="MIN1357" i="8"/>
  <c r="MJA1357" i="8"/>
  <c r="MJE1357" i="8"/>
  <c r="MJP1357" i="8"/>
  <c r="MJT1357" i="8"/>
  <c r="MKG1357" i="8"/>
  <c r="MKK1357" i="8"/>
  <c r="MKV1357" i="8"/>
  <c r="MKZ1357" i="8"/>
  <c r="MLM1357" i="8"/>
  <c r="MLQ1357" i="8"/>
  <c r="MMB1357" i="8"/>
  <c r="MMF1357" i="8"/>
  <c r="MMS1357" i="8"/>
  <c r="MMW1357" i="8"/>
  <c r="MNH1357" i="8"/>
  <c r="MNL1357" i="8"/>
  <c r="MNY1357" i="8"/>
  <c r="MOC1357" i="8"/>
  <c r="MON1357" i="8"/>
  <c r="MOR1357" i="8"/>
  <c r="MPE1357" i="8"/>
  <c r="MPI1357" i="8"/>
  <c r="MPT1357" i="8"/>
  <c r="MPX1357" i="8"/>
  <c r="MQK1357" i="8"/>
  <c r="MQO1357" i="8"/>
  <c r="MQZ1357" i="8"/>
  <c r="MRD1357" i="8"/>
  <c r="MRQ1357" i="8"/>
  <c r="MRU1357" i="8"/>
  <c r="MSF1357" i="8"/>
  <c r="MSJ1357" i="8"/>
  <c r="MSW1357" i="8"/>
  <c r="MTA1357" i="8"/>
  <c r="MTL1357" i="8"/>
  <c r="MTP1357" i="8"/>
  <c r="MUC1357" i="8"/>
  <c r="MUG1357" i="8"/>
  <c r="MUR1357" i="8"/>
  <c r="MUV1357" i="8"/>
  <c r="MVI1357" i="8"/>
  <c r="MVM1357" i="8"/>
  <c r="MVX1357" i="8"/>
  <c r="MWB1357" i="8"/>
  <c r="MWO1357" i="8"/>
  <c r="MWS1357" i="8"/>
  <c r="MXD1357" i="8"/>
  <c r="MXH1357" i="8"/>
  <c r="MXU1357" i="8"/>
  <c r="MXY1357" i="8"/>
  <c r="MYJ1357" i="8"/>
  <c r="MYN1357" i="8"/>
  <c r="MZA1357" i="8"/>
  <c r="MZE1357" i="8"/>
  <c r="MZP1357" i="8"/>
  <c r="MZT1357" i="8"/>
  <c r="NAG1357" i="8"/>
  <c r="NAK1357" i="8"/>
  <c r="NAV1357" i="8"/>
  <c r="NAZ1357" i="8"/>
  <c r="NBM1357" i="8"/>
  <c r="NBQ1357" i="8"/>
  <c r="NCB1357" i="8"/>
  <c r="NCF1357" i="8"/>
  <c r="NCS1357" i="8"/>
  <c r="NCW1357" i="8"/>
  <c r="NDH1357" i="8"/>
  <c r="NDL1357" i="8"/>
  <c r="NDY1357" i="8"/>
  <c r="NEC1357" i="8"/>
  <c r="NEN1357" i="8"/>
  <c r="NER1357" i="8"/>
  <c r="NFE1357" i="8"/>
  <c r="NFI1357" i="8"/>
  <c r="NFT1357" i="8"/>
  <c r="NFX1357" i="8"/>
  <c r="NGK1357" i="8"/>
  <c r="NGO1357" i="8"/>
  <c r="NGZ1357" i="8"/>
  <c r="NHD1357" i="8"/>
  <c r="NHQ1357" i="8"/>
  <c r="NHU1357" i="8"/>
  <c r="NIF1357" i="8"/>
  <c r="NIJ1357" i="8"/>
  <c r="NIW1357" i="8"/>
  <c r="NJA1357" i="8"/>
  <c r="NJL1357" i="8"/>
  <c r="NJP1357" i="8"/>
  <c r="NKC1357" i="8"/>
  <c r="NKG1357" i="8"/>
  <c r="NKR1357" i="8"/>
  <c r="NKV1357" i="8"/>
  <c r="NLI1357" i="8"/>
  <c r="NLM1357" i="8"/>
  <c r="NLX1357" i="8"/>
  <c r="NMB1357" i="8"/>
  <c r="NMO1357" i="8"/>
  <c r="NMS1357" i="8"/>
  <c r="NND1357" i="8"/>
  <c r="NNH1357" i="8"/>
  <c r="NNU1357" i="8"/>
  <c r="NNY1357" i="8"/>
  <c r="NOJ1357" i="8"/>
  <c r="NON1357" i="8"/>
  <c r="NPA1357" i="8"/>
  <c r="NPE1357" i="8"/>
  <c r="NPP1357" i="8"/>
  <c r="NPT1357" i="8"/>
  <c r="NQG1357" i="8"/>
  <c r="NQK1357" i="8"/>
  <c r="NQV1357" i="8"/>
  <c r="NQZ1357" i="8"/>
  <c r="NRM1357" i="8"/>
  <c r="NRQ1357" i="8"/>
  <c r="NSB1357" i="8"/>
  <c r="NSF1357" i="8"/>
  <c r="NSS1357" i="8"/>
  <c r="NSW1357" i="8"/>
  <c r="NTH1357" i="8"/>
  <c r="NTL1357" i="8"/>
  <c r="NTY1357" i="8"/>
  <c r="NUC1357" i="8"/>
  <c r="NUN1357" i="8"/>
  <c r="NUR1357" i="8"/>
  <c r="NVE1357" i="8"/>
  <c r="NVI1357" i="8"/>
  <c r="NVT1357" i="8"/>
  <c r="NVX1357" i="8"/>
  <c r="NWK1357" i="8"/>
  <c r="NWO1357" i="8"/>
  <c r="NWZ1357" i="8"/>
  <c r="NXD1357" i="8"/>
  <c r="NXQ1357" i="8"/>
  <c r="NXU1357" i="8"/>
  <c r="NYF1357" i="8"/>
  <c r="NYJ1357" i="8"/>
  <c r="NYW1357" i="8"/>
  <c r="NZA1357" i="8"/>
  <c r="NZL1357" i="8"/>
  <c r="NZP1357" i="8"/>
  <c r="OAC1357" i="8"/>
  <c r="OAG1357" i="8"/>
  <c r="OAR1357" i="8"/>
  <c r="OAV1357" i="8"/>
  <c r="OBI1357" i="8"/>
  <c r="OBM1357" i="8"/>
  <c r="OBX1357" i="8"/>
  <c r="OCB1357" i="8"/>
  <c r="OCO1357" i="8"/>
  <c r="OCS1357" i="8"/>
  <c r="ODD1357" i="8"/>
  <c r="ODH1357" i="8"/>
  <c r="ODU1357" i="8"/>
  <c r="ODY1357" i="8"/>
  <c r="OEJ1357" i="8"/>
  <c r="OEN1357" i="8"/>
  <c r="OFA1357" i="8"/>
  <c r="OFE1357" i="8"/>
  <c r="OFP1357" i="8"/>
  <c r="OFT1357" i="8"/>
  <c r="OGG1357" i="8"/>
  <c r="OGK1357" i="8"/>
  <c r="OGV1357" i="8"/>
  <c r="OGZ1357" i="8"/>
  <c r="OHM1357" i="8"/>
  <c r="OHQ1357" i="8"/>
  <c r="OIB1357" i="8"/>
  <c r="OIF1357" i="8"/>
  <c r="OIS1357" i="8"/>
  <c r="OIW1357" i="8"/>
  <c r="OJH1357" i="8"/>
  <c r="OJL1357" i="8"/>
  <c r="OJY1357" i="8"/>
  <c r="OKC1357" i="8"/>
  <c r="OKN1357" i="8"/>
  <c r="OKR1357" i="8"/>
  <c r="OLE1357" i="8"/>
  <c r="OLI1357" i="8"/>
  <c r="OLT1357" i="8"/>
  <c r="OLX1357" i="8"/>
  <c r="OMK1357" i="8"/>
  <c r="OMO1357" i="8"/>
  <c r="OMZ1357" i="8"/>
  <c r="OND1357" i="8"/>
  <c r="ONQ1357" i="8"/>
  <c r="ONU1357" i="8"/>
  <c r="OOF1357" i="8"/>
  <c r="OOJ1357" i="8"/>
  <c r="OOW1357" i="8"/>
  <c r="OPA1357" i="8"/>
  <c r="OPL1357" i="8"/>
  <c r="OPP1357" i="8"/>
  <c r="OQC1357" i="8"/>
  <c r="OQG1357" i="8"/>
  <c r="OQR1357" i="8"/>
  <c r="OQV1357" i="8"/>
  <c r="ORI1357" i="8"/>
  <c r="ORM1357" i="8"/>
  <c r="ORX1357" i="8"/>
  <c r="OSB1357" i="8"/>
  <c r="OSO1357" i="8"/>
  <c r="OSS1357" i="8"/>
  <c r="OTD1357" i="8"/>
  <c r="OTH1357" i="8"/>
  <c r="OTU1357" i="8"/>
  <c r="OTY1357" i="8"/>
  <c r="OUJ1357" i="8"/>
  <c r="OUN1357" i="8"/>
  <c r="OVA1357" i="8"/>
  <c r="OVE1357" i="8"/>
  <c r="OVP1357" i="8"/>
  <c r="OVT1357" i="8"/>
  <c r="OWG1357" i="8"/>
  <c r="OWK1357" i="8"/>
  <c r="OWV1357" i="8"/>
  <c r="OWZ1357" i="8"/>
  <c r="OXM1357" i="8"/>
  <c r="OXQ1357" i="8"/>
  <c r="OYB1357" i="8"/>
  <c r="OYF1357" i="8"/>
  <c r="OYS1357" i="8"/>
  <c r="OYW1357" i="8"/>
  <c r="OZH1357" i="8"/>
  <c r="OZL1357" i="8"/>
  <c r="OZY1357" i="8"/>
  <c r="PAC1357" i="8"/>
  <c r="PAN1357" i="8"/>
  <c r="PAR1357" i="8"/>
  <c r="PBE1357" i="8"/>
  <c r="PBI1357" i="8"/>
  <c r="PBT1357" i="8"/>
  <c r="PBX1357" i="8"/>
  <c r="PCK1357" i="8"/>
  <c r="PCO1357" i="8"/>
  <c r="PCZ1357" i="8"/>
  <c r="PDD1357" i="8"/>
  <c r="PDQ1357" i="8"/>
  <c r="PDU1357" i="8"/>
  <c r="PEF1357" i="8"/>
  <c r="PEJ1357" i="8"/>
  <c r="PEW1357" i="8"/>
  <c r="PFA1357" i="8"/>
  <c r="PFL1357" i="8"/>
  <c r="PFP1357" i="8"/>
  <c r="PGC1357" i="8"/>
  <c r="PGG1357" i="8"/>
  <c r="PGR1357" i="8"/>
  <c r="PGV1357" i="8"/>
  <c r="PHI1357" i="8"/>
  <c r="PHM1357" i="8"/>
  <c r="PHX1357" i="8"/>
  <c r="PIB1357" i="8"/>
  <c r="PIO1357" i="8"/>
  <c r="PIS1357" i="8"/>
  <c r="PJD1357" i="8"/>
  <c r="PJH1357" i="8"/>
  <c r="PJU1357" i="8"/>
  <c r="PJY1357" i="8"/>
  <c r="PKJ1357" i="8"/>
  <c r="PKN1357" i="8"/>
  <c r="PLA1357" i="8"/>
  <c r="PLE1357" i="8"/>
  <c r="PLP1357" i="8"/>
  <c r="PLT1357" i="8"/>
  <c r="PMG1357" i="8"/>
  <c r="PMK1357" i="8"/>
  <c r="PMV1357" i="8"/>
  <c r="PMZ1357" i="8"/>
  <c r="PNM1357" i="8"/>
  <c r="PNQ1357" i="8"/>
  <c r="POB1357" i="8"/>
  <c r="POF1357" i="8"/>
  <c r="POS1357" i="8"/>
  <c r="POW1357" i="8"/>
  <c r="PPH1357" i="8"/>
  <c r="PPL1357" i="8"/>
  <c r="PPY1357" i="8"/>
  <c r="PQC1357" i="8"/>
  <c r="PQN1357" i="8"/>
  <c r="PQR1357" i="8"/>
  <c r="PRE1357" i="8"/>
  <c r="PRI1357" i="8"/>
  <c r="PRT1357" i="8"/>
  <c r="PRX1357" i="8"/>
  <c r="PSK1357" i="8"/>
  <c r="PSO1357" i="8"/>
  <c r="PSZ1357" i="8"/>
  <c r="PTD1357" i="8"/>
  <c r="PTQ1357" i="8"/>
  <c r="PTU1357" i="8"/>
  <c r="PUF1357" i="8"/>
  <c r="PUJ1357" i="8"/>
  <c r="PUW1357" i="8"/>
  <c r="PVA1357" i="8"/>
  <c r="PVL1357" i="8"/>
  <c r="PVP1357" i="8"/>
  <c r="PWC1357" i="8"/>
  <c r="PWG1357" i="8"/>
  <c r="PWR1357" i="8"/>
  <c r="PWV1357" i="8"/>
  <c r="PXI1357" i="8"/>
  <c r="PXM1357" i="8"/>
  <c r="PXX1357" i="8"/>
  <c r="PYB1357" i="8"/>
  <c r="PYO1357" i="8"/>
  <c r="PYS1357" i="8"/>
  <c r="PZD1357" i="8"/>
  <c r="PZH1357" i="8"/>
  <c r="PZU1357" i="8"/>
  <c r="PZY1357" i="8"/>
  <c r="QAJ1357" i="8"/>
  <c r="QAN1357" i="8"/>
  <c r="QBA1357" i="8"/>
  <c r="QBE1357" i="8"/>
  <c r="QBP1357" i="8"/>
  <c r="QBT1357" i="8"/>
  <c r="QCG1357" i="8"/>
  <c r="QCK1357" i="8"/>
  <c r="QCV1357" i="8"/>
  <c r="QCZ1357" i="8"/>
  <c r="QDM1357" i="8"/>
  <c r="QDQ1357" i="8"/>
  <c r="QEB1357" i="8"/>
  <c r="QEF1357" i="8"/>
  <c r="QES1357" i="8"/>
  <c r="QEW1357" i="8"/>
  <c r="QFH1357" i="8"/>
  <c r="QFL1357" i="8"/>
  <c r="QFY1357" i="8"/>
  <c r="QGC1357" i="8"/>
  <c r="QGN1357" i="8"/>
  <c r="QGR1357" i="8"/>
  <c r="QHE1357" i="8"/>
  <c r="QHI1357" i="8"/>
  <c r="QHT1357" i="8"/>
  <c r="QHX1357" i="8"/>
  <c r="QIK1357" i="8"/>
  <c r="QIO1357" i="8"/>
  <c r="QIZ1357" i="8"/>
  <c r="QJD1357" i="8"/>
  <c r="QJQ1357" i="8"/>
  <c r="QJU1357" i="8"/>
  <c r="QKF1357" i="8"/>
  <c r="QKJ1357" i="8"/>
  <c r="QKW1357" i="8"/>
  <c r="QLA1357" i="8"/>
  <c r="QLL1357" i="8"/>
  <c r="QLP1357" i="8"/>
  <c r="QMC1357" i="8"/>
  <c r="QMG1357" i="8"/>
  <c r="QMR1357" i="8"/>
  <c r="QMV1357" i="8"/>
  <c r="QNI1357" i="8"/>
  <c r="QNM1357" i="8"/>
  <c r="QNX1357" i="8"/>
  <c r="QOB1357" i="8"/>
  <c r="QOO1357" i="8"/>
  <c r="QOS1357" i="8"/>
  <c r="QPD1357" i="8"/>
  <c r="QPH1357" i="8"/>
  <c r="QPU1357" i="8"/>
  <c r="QPY1357" i="8"/>
  <c r="QQJ1357" i="8"/>
  <c r="QQN1357" i="8"/>
  <c r="QRA1357" i="8"/>
  <c r="QRE1357" i="8"/>
  <c r="QRP1357" i="8"/>
  <c r="QRT1357" i="8"/>
  <c r="QSG1357" i="8"/>
  <c r="QSK1357" i="8"/>
  <c r="QSV1357" i="8"/>
  <c r="QSZ1357" i="8"/>
  <c r="QTM1357" i="8"/>
  <c r="QTQ1357" i="8"/>
  <c r="QUB1357" i="8"/>
  <c r="QUF1357" i="8"/>
  <c r="QUS1357" i="8"/>
  <c r="QUW1357" i="8"/>
  <c r="QVH1357" i="8"/>
  <c r="QVL1357" i="8"/>
  <c r="QVY1357" i="8"/>
  <c r="QWC1357" i="8"/>
  <c r="QWN1357" i="8"/>
  <c r="QWR1357" i="8"/>
  <c r="QXE1357" i="8"/>
  <c r="QXI1357" i="8"/>
  <c r="QXT1357" i="8"/>
  <c r="QXX1357" i="8"/>
  <c r="QYK1357" i="8"/>
  <c r="QYO1357" i="8"/>
  <c r="QYZ1357" i="8"/>
  <c r="QZD1357" i="8"/>
  <c r="QZQ1357" i="8"/>
  <c r="QZU1357" i="8"/>
  <c r="RAF1357" i="8"/>
  <c r="RAJ1357" i="8"/>
  <c r="RAW1357" i="8"/>
  <c r="RBA1357" i="8"/>
  <c r="RBL1357" i="8"/>
  <c r="RBP1357" i="8"/>
  <c r="RCC1357" i="8"/>
  <c r="RCG1357" i="8"/>
  <c r="RCR1357" i="8"/>
  <c r="RCV1357" i="8"/>
  <c r="RDI1357" i="8"/>
  <c r="RDM1357" i="8"/>
  <c r="RDX1357" i="8"/>
  <c r="REB1357" i="8"/>
  <c r="REO1357" i="8"/>
  <c r="RES1357" i="8"/>
  <c r="RFD1357" i="8"/>
  <c r="RFH1357" i="8"/>
  <c r="RFU1357" i="8"/>
  <c r="RFY1357" i="8"/>
  <c r="RGJ1357" i="8"/>
  <c r="RGN1357" i="8"/>
  <c r="RHA1357" i="8"/>
  <c r="RHE1357" i="8"/>
  <c r="RHP1357" i="8"/>
  <c r="RHT1357" i="8"/>
  <c r="RIG1357" i="8"/>
  <c r="RIK1357" i="8"/>
  <c r="RIV1357" i="8"/>
  <c r="RIZ1357" i="8"/>
  <c r="RJM1357" i="8"/>
  <c r="RJQ1357" i="8"/>
  <c r="RKB1357" i="8"/>
  <c r="RKF1357" i="8"/>
  <c r="RKS1357" i="8"/>
  <c r="RKW1357" i="8"/>
  <c r="RLH1357" i="8"/>
  <c r="RLL1357" i="8"/>
  <c r="RLY1357" i="8"/>
  <c r="RMC1357" i="8"/>
  <c r="RMN1357" i="8"/>
  <c r="RMR1357" i="8"/>
  <c r="RNE1357" i="8"/>
  <c r="RNI1357" i="8"/>
  <c r="RNT1357" i="8"/>
  <c r="RNX1357" i="8"/>
  <c r="ROK1357" i="8"/>
  <c r="ROO1357" i="8"/>
  <c r="ROZ1357" i="8"/>
  <c r="RPD1357" i="8"/>
  <c r="RPQ1357" i="8"/>
  <c r="RPU1357" i="8"/>
  <c r="RQF1357" i="8"/>
  <c r="RQJ1357" i="8"/>
  <c r="RQW1357" i="8"/>
  <c r="RRA1357" i="8"/>
  <c r="RRL1357" i="8"/>
  <c r="RRP1357" i="8"/>
  <c r="RSC1357" i="8"/>
  <c r="RSG1357" i="8"/>
  <c r="RSR1357" i="8"/>
  <c r="RSV1357" i="8"/>
  <c r="RTI1357" i="8"/>
  <c r="RTM1357" i="8"/>
  <c r="RTX1357" i="8"/>
  <c r="RUB1357" i="8"/>
  <c r="RUO1357" i="8"/>
  <c r="RUS1357" i="8"/>
  <c r="RVD1357" i="8"/>
  <c r="RVH1357" i="8"/>
  <c r="RVU1357" i="8"/>
  <c r="RVY1357" i="8"/>
  <c r="RWJ1357" i="8"/>
  <c r="RWN1357" i="8"/>
  <c r="RXA1357" i="8"/>
  <c r="RXE1357" i="8"/>
  <c r="RXP1357" i="8"/>
  <c r="RXT1357" i="8"/>
  <c r="RYG1357" i="8"/>
  <c r="RYK1357" i="8"/>
  <c r="RYV1357" i="8"/>
  <c r="RYZ1357" i="8"/>
  <c r="RZM1357" i="8"/>
  <c r="RZQ1357" i="8"/>
  <c r="SAB1357" i="8"/>
  <c r="SAF1357" i="8"/>
  <c r="SAS1357" i="8"/>
  <c r="SAW1357" i="8"/>
  <c r="SBH1357" i="8"/>
  <c r="SBL1357" i="8"/>
  <c r="SBY1357" i="8"/>
  <c r="SCC1357" i="8"/>
  <c r="SCN1357" i="8"/>
  <c r="SCR1357" i="8"/>
  <c r="SDE1357" i="8"/>
  <c r="SDI1357" i="8"/>
  <c r="SDT1357" i="8"/>
  <c r="SDX1357" i="8"/>
  <c r="SEK1357" i="8"/>
  <c r="SEO1357" i="8"/>
  <c r="SEZ1357" i="8"/>
  <c r="SFD1357" i="8"/>
  <c r="SFQ1357" i="8"/>
  <c r="SFU1357" i="8"/>
  <c r="SGF1357" i="8"/>
  <c r="SGJ1357" i="8"/>
  <c r="SGW1357" i="8"/>
  <c r="SHA1357" i="8"/>
  <c r="SHL1357" i="8"/>
  <c r="SHP1357" i="8"/>
  <c r="SIC1357" i="8"/>
  <c r="SIG1357" i="8"/>
  <c r="SIR1357" i="8"/>
  <c r="SIV1357" i="8"/>
  <c r="SJI1357" i="8"/>
  <c r="SJM1357" i="8"/>
  <c r="SJX1357" i="8"/>
  <c r="SKB1357" i="8"/>
  <c r="SKO1357" i="8"/>
  <c r="SKS1357" i="8"/>
  <c r="SLD1357" i="8"/>
  <c r="SLH1357" i="8"/>
  <c r="SLU1357" i="8"/>
  <c r="SLY1357" i="8"/>
  <c r="SMJ1357" i="8"/>
  <c r="SMN1357" i="8"/>
  <c r="SNA1357" i="8"/>
  <c r="SNE1357" i="8"/>
  <c r="SNP1357" i="8"/>
  <c r="SNT1357" i="8"/>
  <c r="SOG1357" i="8"/>
  <c r="SOK1357" i="8"/>
  <c r="SOV1357" i="8"/>
  <c r="SOZ1357" i="8"/>
  <c r="SPM1357" i="8"/>
  <c r="SPQ1357" i="8"/>
  <c r="SQB1357" i="8"/>
  <c r="SQF1357" i="8"/>
  <c r="SQS1357" i="8"/>
  <c r="SQW1357" i="8"/>
  <c r="SRH1357" i="8"/>
  <c r="SRL1357" i="8"/>
  <c r="SRY1357" i="8"/>
  <c r="SSC1357" i="8"/>
  <c r="SSN1357" i="8"/>
  <c r="SSR1357" i="8"/>
  <c r="STE1357" i="8"/>
  <c r="STI1357" i="8"/>
  <c r="STT1357" i="8"/>
  <c r="STX1357" i="8"/>
  <c r="SUK1357" i="8"/>
  <c r="SUO1357" i="8"/>
  <c r="SUZ1357" i="8"/>
  <c r="SVD1357" i="8"/>
  <c r="SVQ1357" i="8"/>
  <c r="SVU1357" i="8"/>
  <c r="SWF1357" i="8"/>
  <c r="SWJ1357" i="8"/>
  <c r="SWW1357" i="8"/>
  <c r="SXA1357" i="8"/>
  <c r="SXL1357" i="8"/>
  <c r="SXP1357" i="8"/>
  <c r="SYC1357" i="8"/>
  <c r="SYG1357" i="8"/>
  <c r="SYR1357" i="8"/>
  <c r="SYV1357" i="8"/>
  <c r="SZI1357" i="8"/>
  <c r="SZM1357" i="8"/>
  <c r="SZX1357" i="8"/>
  <c r="TAB1357" i="8"/>
  <c r="TAO1357" i="8"/>
  <c r="TAS1357" i="8"/>
  <c r="TBD1357" i="8"/>
  <c r="TBH1357" i="8"/>
  <c r="TBU1357" i="8"/>
  <c r="TBY1357" i="8"/>
  <c r="TCJ1357" i="8"/>
  <c r="TCN1357" i="8"/>
  <c r="TDA1357" i="8"/>
  <c r="TDE1357" i="8"/>
  <c r="TDP1357" i="8"/>
  <c r="TDT1357" i="8"/>
  <c r="TEG1357" i="8"/>
  <c r="TEK1357" i="8"/>
  <c r="TEV1357" i="8"/>
  <c r="TEZ1357" i="8"/>
  <c r="TFM1357" i="8"/>
  <c r="TFQ1357" i="8"/>
  <c r="TGB1357" i="8"/>
  <c r="TGF1357" i="8"/>
  <c r="TGS1357" i="8"/>
  <c r="TGW1357" i="8"/>
  <c r="THH1357" i="8"/>
  <c r="THL1357" i="8"/>
  <c r="THY1357" i="8"/>
  <c r="TIC1357" i="8"/>
  <c r="TIN1357" i="8"/>
  <c r="TIR1357" i="8"/>
  <c r="TJE1357" i="8"/>
  <c r="TJI1357" i="8"/>
  <c r="TJT1357" i="8"/>
  <c r="TJX1357" i="8"/>
  <c r="TKK1357" i="8"/>
  <c r="TKO1357" i="8"/>
  <c r="TKZ1357" i="8"/>
  <c r="TLD1357" i="8"/>
  <c r="TLQ1357" i="8"/>
  <c r="TLU1357" i="8"/>
  <c r="TMF1357" i="8"/>
  <c r="TMJ1357" i="8"/>
  <c r="TMW1357" i="8"/>
  <c r="TNA1357" i="8"/>
  <c r="TNL1357" i="8"/>
  <c r="TNP1357" i="8"/>
  <c r="TOC1357" i="8"/>
  <c r="TOG1357" i="8"/>
  <c r="TOR1357" i="8"/>
  <c r="TOV1357" i="8"/>
  <c r="TPI1357" i="8"/>
  <c r="TPM1357" i="8"/>
  <c r="TPX1357" i="8"/>
  <c r="TQB1357" i="8"/>
  <c r="TQO1357" i="8"/>
  <c r="TQS1357" i="8"/>
  <c r="TRD1357" i="8"/>
  <c r="TRH1357" i="8"/>
  <c r="TRU1357" i="8"/>
  <c r="TRY1357" i="8"/>
  <c r="TSJ1357" i="8"/>
  <c r="TSN1357" i="8"/>
  <c r="TTA1357" i="8"/>
  <c r="TTE1357" i="8"/>
  <c r="TTP1357" i="8"/>
  <c r="TTT1357" i="8"/>
  <c r="TUG1357" i="8"/>
  <c r="TUK1357" i="8"/>
  <c r="TUV1357" i="8"/>
  <c r="TUZ1357" i="8"/>
  <c r="TVM1357" i="8"/>
  <c r="TVQ1357" i="8"/>
  <c r="TWB1357" i="8"/>
  <c r="TWF1357" i="8"/>
  <c r="TWS1357" i="8"/>
  <c r="TWW1357" i="8"/>
  <c r="TXH1357" i="8"/>
  <c r="TXL1357" i="8"/>
  <c r="TXY1357" i="8"/>
  <c r="TYC1357" i="8"/>
  <c r="TYN1357" i="8"/>
  <c r="TYR1357" i="8"/>
  <c r="TZE1357" i="8"/>
  <c r="TZI1357" i="8"/>
  <c r="TZT1357" i="8"/>
  <c r="TZX1357" i="8"/>
  <c r="UAK1357" i="8"/>
  <c r="UAO1357" i="8"/>
  <c r="UAZ1357" i="8"/>
  <c r="UBD1357" i="8"/>
  <c r="UBQ1357" i="8"/>
  <c r="UBU1357" i="8"/>
  <c r="UCF1357" i="8"/>
  <c r="UCJ1357" i="8"/>
  <c r="UCW1357" i="8"/>
  <c r="UDA1357" i="8"/>
  <c r="UDL1357" i="8"/>
  <c r="UDP1357" i="8"/>
  <c r="UEC1357" i="8"/>
  <c r="UEG1357" i="8"/>
  <c r="UER1357" i="8"/>
  <c r="UEV1357" i="8"/>
  <c r="UFI1357" i="8"/>
  <c r="UFM1357" i="8"/>
  <c r="UFX1357" i="8"/>
  <c r="UGB1357" i="8"/>
  <c r="UGO1357" i="8"/>
  <c r="UGS1357" i="8"/>
  <c r="UHD1357" i="8"/>
  <c r="UHH1357" i="8"/>
  <c r="UHU1357" i="8"/>
  <c r="UHY1357" i="8"/>
  <c r="UIJ1357" i="8"/>
  <c r="UIN1357" i="8"/>
  <c r="UJA1357" i="8"/>
  <c r="UJE1357" i="8"/>
  <c r="UJP1357" i="8"/>
  <c r="UJT1357" i="8"/>
  <c r="UKG1357" i="8"/>
  <c r="UKK1357" i="8"/>
  <c r="UKV1357" i="8"/>
  <c r="UKZ1357" i="8"/>
  <c r="ULM1357" i="8"/>
  <c r="ULQ1357" i="8"/>
  <c r="UMB1357" i="8"/>
  <c r="UMF1357" i="8"/>
  <c r="UMS1357" i="8"/>
  <c r="UMW1357" i="8"/>
  <c r="UNH1357" i="8"/>
  <c r="UNL1357" i="8"/>
  <c r="UNY1357" i="8"/>
  <c r="UOC1357" i="8"/>
  <c r="UON1357" i="8"/>
  <c r="UOR1357" i="8"/>
  <c r="UPE1357" i="8"/>
  <c r="UPI1357" i="8"/>
  <c r="UPT1357" i="8"/>
  <c r="UPX1357" i="8"/>
  <c r="UQK1357" i="8"/>
  <c r="UQO1357" i="8"/>
  <c r="UQZ1357" i="8"/>
  <c r="URD1357" i="8"/>
  <c r="URQ1357" i="8"/>
  <c r="URU1357" i="8"/>
  <c r="USF1357" i="8"/>
  <c r="USJ1357" i="8"/>
  <c r="USW1357" i="8"/>
  <c r="UTA1357" i="8"/>
  <c r="UTL1357" i="8"/>
  <c r="UTP1357" i="8"/>
  <c r="UUC1357" i="8"/>
  <c r="UUG1357" i="8"/>
  <c r="UUR1357" i="8"/>
  <c r="UUV1357" i="8"/>
  <c r="UVI1357" i="8"/>
  <c r="UVM1357" i="8"/>
  <c r="UVX1357" i="8"/>
  <c r="UWB1357" i="8"/>
  <c r="UWO1357" i="8"/>
  <c r="UWS1357" i="8"/>
  <c r="UXD1357" i="8"/>
  <c r="UXH1357" i="8"/>
  <c r="UXU1357" i="8"/>
  <c r="UXY1357" i="8"/>
  <c r="UYJ1357" i="8"/>
  <c r="UYN1357" i="8"/>
  <c r="UZA1357" i="8"/>
  <c r="UZE1357" i="8"/>
  <c r="UZP1357" i="8"/>
  <c r="UZT1357" i="8"/>
  <c r="VAG1357" i="8"/>
  <c r="VAK1357" i="8"/>
  <c r="VAV1357" i="8"/>
  <c r="VAZ1357" i="8"/>
  <c r="VBM1357" i="8"/>
  <c r="VBQ1357" i="8"/>
  <c r="VCB1357" i="8"/>
  <c r="VCF1357" i="8"/>
  <c r="VCS1357" i="8"/>
  <c r="VCW1357" i="8"/>
  <c r="VDH1357" i="8"/>
  <c r="VDL1357" i="8"/>
  <c r="VDY1357" i="8"/>
  <c r="VEC1357" i="8"/>
  <c r="VEN1357" i="8"/>
  <c r="VER1357" i="8"/>
  <c r="VFE1357" i="8"/>
  <c r="VFI1357" i="8"/>
  <c r="VFT1357" i="8"/>
  <c r="VFX1357" i="8"/>
  <c r="VGK1357" i="8"/>
  <c r="VGO1357" i="8"/>
  <c r="VGZ1357" i="8"/>
  <c r="VHD1357" i="8"/>
  <c r="VHQ1357" i="8"/>
  <c r="VHU1357" i="8"/>
  <c r="VIF1357" i="8"/>
  <c r="VIJ1357" i="8"/>
  <c r="VIW1357" i="8"/>
  <c r="VJA1357" i="8"/>
  <c r="VJL1357" i="8"/>
  <c r="VJP1357" i="8"/>
  <c r="VKC1357" i="8"/>
  <c r="VKG1357" i="8"/>
  <c r="VKR1357" i="8"/>
  <c r="VKV1357" i="8"/>
  <c r="VLI1357" i="8"/>
  <c r="VLM1357" i="8"/>
  <c r="VLX1357" i="8"/>
  <c r="VMB1357" i="8"/>
  <c r="VMO1357" i="8"/>
  <c r="VMS1357" i="8"/>
  <c r="VND1357" i="8"/>
  <c r="VNH1357" i="8"/>
  <c r="VNU1357" i="8"/>
  <c r="VNY1357" i="8"/>
  <c r="VOJ1357" i="8"/>
  <c r="VON1357" i="8"/>
  <c r="VPA1357" i="8"/>
  <c r="VPE1357" i="8"/>
  <c r="VPP1357" i="8"/>
  <c r="VPT1357" i="8"/>
  <c r="VQG1357" i="8"/>
  <c r="VQK1357" i="8"/>
  <c r="VQV1357" i="8"/>
  <c r="VQZ1357" i="8"/>
  <c r="VRM1357" i="8"/>
  <c r="VRQ1357" i="8"/>
  <c r="VSB1357" i="8"/>
  <c r="VSF1357" i="8"/>
  <c r="VSS1357" i="8"/>
  <c r="VSW1357" i="8"/>
  <c r="VTH1357" i="8"/>
  <c r="VTL1357" i="8"/>
  <c r="VTY1357" i="8"/>
  <c r="VUC1357" i="8"/>
  <c r="VUN1357" i="8"/>
  <c r="VUR1357" i="8"/>
  <c r="VVE1357" i="8"/>
  <c r="VVI1357" i="8"/>
  <c r="VVT1357" i="8"/>
  <c r="VVX1357" i="8"/>
  <c r="VWK1357" i="8"/>
  <c r="VWO1357" i="8"/>
  <c r="VWZ1357" i="8"/>
  <c r="VXD1357" i="8"/>
  <c r="VXQ1357" i="8"/>
  <c r="VXU1357" i="8"/>
  <c r="VYF1357" i="8"/>
  <c r="VYJ1357" i="8"/>
  <c r="VYW1357" i="8"/>
  <c r="VZA1357" i="8"/>
  <c r="VZL1357" i="8"/>
  <c r="VZP1357" i="8"/>
  <c r="WAC1357" i="8"/>
  <c r="WAG1357" i="8"/>
  <c r="WAR1357" i="8"/>
  <c r="WAV1357" i="8"/>
  <c r="WBI1357" i="8"/>
  <c r="WBM1357" i="8"/>
  <c r="WBX1357" i="8"/>
  <c r="WCB1357" i="8"/>
  <c r="WCO1357" i="8"/>
  <c r="WCS1357" i="8"/>
  <c r="WDD1357" i="8"/>
  <c r="WDH1357" i="8"/>
  <c r="WDU1357" i="8"/>
  <c r="WDY1357" i="8"/>
  <c r="WEJ1357" i="8"/>
  <c r="WEN1357" i="8"/>
  <c r="WFA1357" i="8"/>
  <c r="WFE1357" i="8"/>
  <c r="WFP1357" i="8"/>
  <c r="WFT1357" i="8"/>
  <c r="WGG1357" i="8"/>
  <c r="WGK1357" i="8"/>
  <c r="WGV1357" i="8"/>
  <c r="WGZ1357" i="8"/>
  <c r="WHM1357" i="8"/>
  <c r="WHQ1357" i="8"/>
  <c r="WIB1357" i="8"/>
  <c r="WIF1357" i="8"/>
  <c r="WIS1357" i="8"/>
  <c r="WIW1357" i="8"/>
  <c r="WJH1357" i="8"/>
  <c r="WJL1357" i="8"/>
  <c r="WJY1357" i="8"/>
  <c r="WKC1357" i="8"/>
  <c r="WKN1357" i="8"/>
  <c r="WKR1357" i="8"/>
  <c r="WLE1357" i="8"/>
  <c r="WLI1357" i="8"/>
  <c r="WLT1357" i="8"/>
  <c r="WLX1357" i="8"/>
  <c r="WMK1357" i="8"/>
  <c r="WMO1357" i="8"/>
  <c r="WMZ1357" i="8"/>
  <c r="WND1357" i="8"/>
  <c r="WNQ1357" i="8"/>
  <c r="WNU1357" i="8"/>
  <c r="WOF1357" i="8"/>
  <c r="WOJ1357" i="8"/>
  <c r="WOW1357" i="8"/>
  <c r="WPA1357" i="8"/>
  <c r="WPL1357" i="8"/>
  <c r="WPP1357" i="8"/>
  <c r="WQC1357" i="8"/>
  <c r="WQG1357" i="8"/>
  <c r="WQR1357" i="8"/>
  <c r="WQV1357" i="8"/>
  <c r="WRI1357" i="8"/>
  <c r="WRM1357" i="8"/>
  <c r="WRX1357" i="8"/>
  <c r="WSB1357" i="8"/>
  <c r="WSO1357" i="8"/>
  <c r="WSS1357" i="8"/>
  <c r="WTD1357" i="8"/>
  <c r="WTH1357" i="8"/>
  <c r="WTU1357" i="8"/>
  <c r="WTY1357" i="8"/>
  <c r="WUJ1357" i="8"/>
  <c r="WUN1357" i="8"/>
  <c r="WVA1357" i="8"/>
  <c r="WVE1357" i="8"/>
  <c r="WVP1357" i="8"/>
  <c r="WVT1357" i="8"/>
  <c r="WWG1357" i="8"/>
  <c r="WWK1357" i="8"/>
  <c r="WWV1357" i="8"/>
  <c r="WWZ1357" i="8"/>
  <c r="WXM1357" i="8"/>
  <c r="WXQ1357" i="8"/>
  <c r="WYB1357" i="8"/>
  <c r="WYF1357" i="8"/>
  <c r="WYS1357" i="8"/>
  <c r="WYW1357" i="8"/>
  <c r="WZH1357" i="8"/>
  <c r="WZL1357" i="8"/>
  <c r="WZY1357" i="8"/>
  <c r="XAC1357" i="8"/>
  <c r="XAN1357" i="8"/>
  <c r="XAR1357" i="8"/>
  <c r="XBE1357" i="8"/>
  <c r="XBI1357" i="8"/>
  <c r="XBT1357" i="8"/>
  <c r="XBX1357" i="8"/>
  <c r="XCK1357" i="8"/>
  <c r="XCO1357" i="8"/>
  <c r="XCZ1357" i="8"/>
  <c r="XDD1357" i="8"/>
  <c r="XDQ1357" i="8"/>
  <c r="XDU1357" i="8"/>
  <c r="XEF1357" i="8"/>
  <c r="XEJ1357" i="8"/>
  <c r="XEW1357" i="8"/>
  <c r="XFA1357" i="8"/>
  <c r="L1365" i="8"/>
  <c r="G591" i="7"/>
  <c r="AC1365" i="8"/>
  <c r="AC1362" i="8"/>
  <c r="AR1365" i="8"/>
  <c r="AR1362" i="8"/>
  <c r="BI1365" i="8"/>
  <c r="BI1362" i="8"/>
  <c r="BX1365" i="8"/>
  <c r="BX1362" i="8"/>
  <c r="CO1365" i="8"/>
  <c r="CO1362" i="8"/>
  <c r="DD1365" i="8"/>
  <c r="DD1362" i="8"/>
  <c r="DU1365" i="8"/>
  <c r="DU1362" i="8"/>
  <c r="EJ1365" i="8"/>
  <c r="EJ1362" i="8"/>
  <c r="FA1365" i="8"/>
  <c r="FA1362" i="8"/>
  <c r="FP1365" i="8"/>
  <c r="FP1362" i="8"/>
  <c r="GG1365" i="8"/>
  <c r="GG1362" i="8"/>
  <c r="GV1365" i="8"/>
  <c r="GV1362" i="8"/>
  <c r="HM1365" i="8"/>
  <c r="HM1362" i="8"/>
  <c r="IB1365" i="8"/>
  <c r="IB1362" i="8"/>
  <c r="IS1365" i="8"/>
  <c r="IS1362" i="8"/>
  <c r="JH1365" i="8"/>
  <c r="JH1362" i="8"/>
  <c r="JY1365" i="8"/>
  <c r="JY1362" i="8"/>
  <c r="KN1365" i="8"/>
  <c r="KN1362" i="8"/>
  <c r="LE1365" i="8"/>
  <c r="LE1362" i="8"/>
  <c r="LT1365" i="8"/>
  <c r="LT1362" i="8"/>
  <c r="MK1365" i="8"/>
  <c r="MK1362" i="8"/>
  <c r="MZ1365" i="8"/>
  <c r="MZ1362" i="8"/>
  <c r="NQ1365" i="8"/>
  <c r="NQ1362" i="8"/>
  <c r="OF1365" i="8"/>
  <c r="OF1362" i="8"/>
  <c r="OW1365" i="8"/>
  <c r="OW1362" i="8"/>
  <c r="PL1365" i="8"/>
  <c r="PL1362" i="8"/>
  <c r="QC1365" i="8"/>
  <c r="QC1362" i="8"/>
  <c r="QR1365" i="8"/>
  <c r="QR1362" i="8"/>
  <c r="RI1365" i="8"/>
  <c r="RI1362" i="8"/>
  <c r="RX1365" i="8"/>
  <c r="RX1362" i="8"/>
  <c r="SO1365" i="8"/>
  <c r="SO1362" i="8"/>
  <c r="TD1365" i="8"/>
  <c r="TD1362" i="8"/>
  <c r="TU1365" i="8"/>
  <c r="TU1362" i="8"/>
  <c r="UJ1365" i="8"/>
  <c r="UJ1362" i="8"/>
  <c r="VA1365" i="8"/>
  <c r="VA1362" i="8"/>
  <c r="VP1365" i="8"/>
  <c r="VP1362" i="8"/>
  <c r="WG1365" i="8"/>
  <c r="WG1362" i="8"/>
  <c r="WV1365" i="8"/>
  <c r="WV1362" i="8"/>
  <c r="XM1365" i="8"/>
  <c r="XM1362" i="8"/>
  <c r="YB1365" i="8"/>
  <c r="YB1362" i="8"/>
  <c r="YS1365" i="8"/>
  <c r="YS1362" i="8"/>
  <c r="ZH1365" i="8"/>
  <c r="ZH1362" i="8"/>
  <c r="ZY1365" i="8"/>
  <c r="ZY1362" i="8"/>
  <c r="AAN1365" i="8"/>
  <c r="AAN1362" i="8"/>
  <c r="ABE1365" i="8"/>
  <c r="ABE1362" i="8"/>
  <c r="ABT1365" i="8"/>
  <c r="ABT1362" i="8"/>
  <c r="ACK1365" i="8"/>
  <c r="ACK1362" i="8"/>
  <c r="ACZ1365" i="8"/>
  <c r="ACZ1362" i="8"/>
  <c r="ADQ1365" i="8"/>
  <c r="ADQ1362" i="8"/>
  <c r="AEF1365" i="8"/>
  <c r="AEF1362" i="8"/>
  <c r="AEW1365" i="8"/>
  <c r="AEW1362" i="8"/>
  <c r="AFL1365" i="8"/>
  <c r="AFL1362" i="8"/>
  <c r="AGC1365" i="8"/>
  <c r="AGC1362" i="8"/>
  <c r="AGR1365" i="8"/>
  <c r="AGR1362" i="8"/>
  <c r="AHI1365" i="8"/>
  <c r="AHI1362" i="8"/>
  <c r="AHX1365" i="8"/>
  <c r="AHX1362" i="8"/>
  <c r="AIO1365" i="8"/>
  <c r="AIO1362" i="8"/>
  <c r="AJD1365" i="8"/>
  <c r="AJD1362" i="8"/>
  <c r="AJU1365" i="8"/>
  <c r="AJU1362" i="8"/>
  <c r="AKJ1365" i="8"/>
  <c r="AKJ1362" i="8"/>
  <c r="ALA1365" i="8"/>
  <c r="ALA1362" i="8"/>
  <c r="ALP1365" i="8"/>
  <c r="ALP1362" i="8"/>
  <c r="AMG1365" i="8"/>
  <c r="AMG1362" i="8"/>
  <c r="AMV1365" i="8"/>
  <c r="AMV1362" i="8"/>
  <c r="ANM1365" i="8"/>
  <c r="ANM1362" i="8"/>
  <c r="AOB1365" i="8"/>
  <c r="AOB1362" i="8"/>
  <c r="AOS1365" i="8"/>
  <c r="AOS1362" i="8"/>
  <c r="APH1365" i="8"/>
  <c r="APH1362" i="8"/>
  <c r="APY1365" i="8"/>
  <c r="APY1362" i="8"/>
  <c r="AQN1365" i="8"/>
  <c r="AQN1362" i="8"/>
  <c r="ARE1365" i="8"/>
  <c r="ARE1362" i="8"/>
  <c r="ART1365" i="8"/>
  <c r="ART1362" i="8"/>
  <c r="ASK1365" i="8"/>
  <c r="ASK1362" i="8"/>
  <c r="ASZ1365" i="8"/>
  <c r="ASZ1362" i="8"/>
  <c r="ATQ1365" i="8"/>
  <c r="ATQ1362" i="8"/>
  <c r="AUF1365" i="8"/>
  <c r="AUF1362" i="8"/>
  <c r="AUW1365" i="8"/>
  <c r="AUW1362" i="8"/>
  <c r="AVL1365" i="8"/>
  <c r="AVL1362" i="8"/>
  <c r="AWC1365" i="8"/>
  <c r="AWC1362" i="8"/>
  <c r="AWR1365" i="8"/>
  <c r="AWR1362" i="8"/>
  <c r="AXI1365" i="8"/>
  <c r="AXI1362" i="8"/>
  <c r="AXX1365" i="8"/>
  <c r="AXX1362" i="8"/>
  <c r="AYO1365" i="8"/>
  <c r="AYO1362" i="8"/>
  <c r="AZD1365" i="8"/>
  <c r="AZD1362" i="8"/>
  <c r="AZU1365" i="8"/>
  <c r="AZU1362" i="8"/>
  <c r="BAJ1365" i="8"/>
  <c r="BAJ1362" i="8"/>
  <c r="BBA1365" i="8"/>
  <c r="BBA1362" i="8"/>
  <c r="BBP1365" i="8"/>
  <c r="BBP1362" i="8"/>
  <c r="BCG1365" i="8"/>
  <c r="BCG1362" i="8"/>
  <c r="BCV1365" i="8"/>
  <c r="BCV1362" i="8"/>
  <c r="BDM1365" i="8"/>
  <c r="BDM1362" i="8"/>
  <c r="BEB1365" i="8"/>
  <c r="BEB1362" i="8"/>
  <c r="BES1365" i="8"/>
  <c r="BES1362" i="8"/>
  <c r="BFH1365" i="8"/>
  <c r="BFH1362" i="8"/>
  <c r="BFY1365" i="8"/>
  <c r="BFY1362" i="8"/>
  <c r="BGN1365" i="8"/>
  <c r="BGN1362" i="8"/>
  <c r="BHE1365" i="8"/>
  <c r="BHE1362" i="8"/>
  <c r="BHT1365" i="8"/>
  <c r="BHT1362" i="8"/>
  <c r="BIK1365" i="8"/>
  <c r="BIK1362" i="8"/>
  <c r="BIZ1365" i="8"/>
  <c r="BIZ1362" i="8"/>
  <c r="BJQ1365" i="8"/>
  <c r="BJQ1362" i="8"/>
  <c r="BKF1365" i="8"/>
  <c r="BKF1362" i="8"/>
  <c r="BKW1365" i="8"/>
  <c r="BKW1362" i="8"/>
  <c r="BLL1365" i="8"/>
  <c r="BLL1362" i="8"/>
  <c r="BMC1365" i="8"/>
  <c r="BMC1362" i="8"/>
  <c r="BMR1365" i="8"/>
  <c r="BMR1362" i="8"/>
  <c r="BNI1365" i="8"/>
  <c r="BNI1362" i="8"/>
  <c r="BNX1365" i="8"/>
  <c r="BNX1362" i="8"/>
  <c r="BOO1365" i="8"/>
  <c r="BOO1362" i="8"/>
  <c r="BPD1365" i="8"/>
  <c r="BPD1362" i="8"/>
  <c r="BPU1365" i="8"/>
  <c r="BPU1362" i="8"/>
  <c r="BQJ1365" i="8"/>
  <c r="BQJ1362" i="8"/>
  <c r="BRA1365" i="8"/>
  <c r="BRA1362" i="8"/>
  <c r="BRP1365" i="8"/>
  <c r="BRP1362" i="8"/>
  <c r="BSG1365" i="8"/>
  <c r="BSG1362" i="8"/>
  <c r="BSV1365" i="8"/>
  <c r="BSV1362" i="8"/>
  <c r="BTM1365" i="8"/>
  <c r="BTM1362" i="8"/>
  <c r="BUB1365" i="8"/>
  <c r="BUB1362" i="8"/>
  <c r="BUS1365" i="8"/>
  <c r="BUS1362" i="8"/>
  <c r="BVH1365" i="8"/>
  <c r="BVH1362" i="8"/>
  <c r="BVY1365" i="8"/>
  <c r="BVY1362" i="8"/>
  <c r="BWN1365" i="8"/>
  <c r="BWN1362" i="8"/>
  <c r="BXE1365" i="8"/>
  <c r="BXE1362" i="8"/>
  <c r="BXT1365" i="8"/>
  <c r="BXT1362" i="8"/>
  <c r="BYK1365" i="8"/>
  <c r="BYK1362" i="8"/>
  <c r="BYZ1365" i="8"/>
  <c r="BYZ1362" i="8"/>
  <c r="BZQ1365" i="8"/>
  <c r="BZQ1362" i="8"/>
  <c r="CAF1365" i="8"/>
  <c r="CAF1362" i="8"/>
  <c r="CAW1365" i="8"/>
  <c r="CAW1362" i="8"/>
  <c r="CBL1365" i="8"/>
  <c r="CBL1362" i="8"/>
  <c r="CCC1365" i="8"/>
  <c r="CCC1362" i="8"/>
  <c r="CCR1365" i="8"/>
  <c r="CCR1362" i="8"/>
  <c r="CDI1365" i="8"/>
  <c r="CDI1362" i="8"/>
  <c r="CDX1365" i="8"/>
  <c r="CDX1362" i="8"/>
  <c r="CEO1365" i="8"/>
  <c r="CEO1362" i="8"/>
  <c r="CFD1365" i="8"/>
  <c r="CFD1362" i="8"/>
  <c r="CFU1365" i="8"/>
  <c r="CFU1362" i="8"/>
  <c r="CGJ1365" i="8"/>
  <c r="CGJ1362" i="8"/>
  <c r="CHA1365" i="8"/>
  <c r="CHA1362" i="8"/>
  <c r="CHP1365" i="8"/>
  <c r="CHP1362" i="8"/>
  <c r="CIG1365" i="8"/>
  <c r="CIG1362" i="8"/>
  <c r="CIV1365" i="8"/>
  <c r="CIV1362" i="8"/>
  <c r="CJM1365" i="8"/>
  <c r="CJM1362" i="8"/>
  <c r="CKB1365" i="8"/>
  <c r="CKB1362" i="8"/>
  <c r="CKS1365" i="8"/>
  <c r="CKS1362" i="8"/>
  <c r="CLH1365" i="8"/>
  <c r="CLH1362" i="8"/>
  <c r="CLY1365" i="8"/>
  <c r="CLY1362" i="8"/>
  <c r="CMN1365" i="8"/>
  <c r="CMN1362" i="8"/>
  <c r="CNE1365" i="8"/>
  <c r="CNE1362" i="8"/>
  <c r="CNT1365" i="8"/>
  <c r="CNT1362" i="8"/>
  <c r="COK1365" i="8"/>
  <c r="COK1362" i="8"/>
  <c r="COZ1365" i="8"/>
  <c r="COZ1362" i="8"/>
  <c r="CPQ1365" i="8"/>
  <c r="CPQ1362" i="8"/>
  <c r="CQF1365" i="8"/>
  <c r="CQF1362" i="8"/>
  <c r="CQW1365" i="8"/>
  <c r="CQW1362" i="8"/>
  <c r="CRL1365" i="8"/>
  <c r="CRL1362" i="8"/>
  <c r="CSC1365" i="8"/>
  <c r="CSC1362" i="8"/>
  <c r="CSR1365" i="8"/>
  <c r="CSR1362" i="8"/>
  <c r="CTI1365" i="8"/>
  <c r="CTI1362" i="8"/>
  <c r="CTX1365" i="8"/>
  <c r="CTX1362" i="8"/>
  <c r="CUO1365" i="8"/>
  <c r="CUO1362" i="8"/>
  <c r="CVD1365" i="8"/>
  <c r="CVD1362" i="8"/>
  <c r="CVU1365" i="8"/>
  <c r="CVU1362" i="8"/>
  <c r="CWJ1365" i="8"/>
  <c r="CWJ1362" i="8"/>
  <c r="CXA1365" i="8"/>
  <c r="CXA1362" i="8"/>
  <c r="CXP1365" i="8"/>
  <c r="CXP1362" i="8"/>
  <c r="CYG1365" i="8"/>
  <c r="CYG1362" i="8"/>
  <c r="CYV1365" i="8"/>
  <c r="CYV1362" i="8"/>
  <c r="CZM1365" i="8"/>
  <c r="CZM1362" i="8"/>
  <c r="DAB1365" i="8"/>
  <c r="DAB1362" i="8"/>
  <c r="DAS1365" i="8"/>
  <c r="DAS1362" i="8"/>
  <c r="DBH1365" i="8"/>
  <c r="DBH1362" i="8"/>
  <c r="DBY1365" i="8"/>
  <c r="DBY1362" i="8"/>
  <c r="DCN1365" i="8"/>
  <c r="DCN1362" i="8"/>
  <c r="DDE1365" i="8"/>
  <c r="DDE1362" i="8"/>
  <c r="DDT1365" i="8"/>
  <c r="DDT1362" i="8"/>
  <c r="DEK1365" i="8"/>
  <c r="DEK1362" i="8"/>
  <c r="DEZ1365" i="8"/>
  <c r="DEZ1362" i="8"/>
  <c r="DFQ1365" i="8"/>
  <c r="DFQ1362" i="8"/>
  <c r="DGF1365" i="8"/>
  <c r="DGF1362" i="8"/>
  <c r="DGW1365" i="8"/>
  <c r="DGW1362" i="8"/>
  <c r="DHL1365" i="8"/>
  <c r="DHL1362" i="8"/>
  <c r="DIC1365" i="8"/>
  <c r="DIC1362" i="8"/>
  <c r="DIR1365" i="8"/>
  <c r="DIR1362" i="8"/>
  <c r="DJI1365" i="8"/>
  <c r="DJI1362" i="8"/>
  <c r="DJX1365" i="8"/>
  <c r="DJX1362" i="8"/>
  <c r="DKO1365" i="8"/>
  <c r="DKO1362" i="8"/>
  <c r="DLD1365" i="8"/>
  <c r="DLD1362" i="8"/>
  <c r="DLU1365" i="8"/>
  <c r="DLU1362" i="8"/>
  <c r="DMJ1365" i="8"/>
  <c r="DMJ1362" i="8"/>
  <c r="DNA1365" i="8"/>
  <c r="DNA1362" i="8"/>
  <c r="DNP1365" i="8"/>
  <c r="DNP1362" i="8"/>
  <c r="DOG1365" i="8"/>
  <c r="DOG1362" i="8"/>
  <c r="DOV1365" i="8"/>
  <c r="DOV1362" i="8"/>
  <c r="DPM1365" i="8"/>
  <c r="DPM1362" i="8"/>
  <c r="DQB1365" i="8"/>
  <c r="DQB1362" i="8"/>
  <c r="DQS1365" i="8"/>
  <c r="DQS1362" i="8"/>
  <c r="DRH1365" i="8"/>
  <c r="DRH1362" i="8"/>
  <c r="DRY1365" i="8"/>
  <c r="DRY1362" i="8"/>
  <c r="DSN1365" i="8"/>
  <c r="DSN1362" i="8"/>
  <c r="DTE1365" i="8"/>
  <c r="DTE1362" i="8"/>
  <c r="DTT1365" i="8"/>
  <c r="DTT1362" i="8"/>
  <c r="DUK1365" i="8"/>
  <c r="DUK1362" i="8"/>
  <c r="DUZ1365" i="8"/>
  <c r="DUZ1362" i="8"/>
  <c r="DVQ1365" i="8"/>
  <c r="DVQ1362" i="8"/>
  <c r="DWF1365" i="8"/>
  <c r="DWF1362" i="8"/>
  <c r="DWW1365" i="8"/>
  <c r="DWW1362" i="8"/>
  <c r="DXL1365" i="8"/>
  <c r="DXL1362" i="8"/>
  <c r="DYC1365" i="8"/>
  <c r="DYC1362" i="8"/>
  <c r="DYR1365" i="8"/>
  <c r="DYR1362" i="8"/>
  <c r="DZI1365" i="8"/>
  <c r="DZI1362" i="8"/>
  <c r="DZX1365" i="8"/>
  <c r="DZX1362" i="8"/>
  <c r="EAO1365" i="8"/>
  <c r="EAO1362" i="8"/>
  <c r="EBD1365" i="8"/>
  <c r="EBD1362" i="8"/>
  <c r="EBU1365" i="8"/>
  <c r="EBU1362" i="8"/>
  <c r="ECJ1365" i="8"/>
  <c r="ECJ1362" i="8"/>
  <c r="EDA1365" i="8"/>
  <c r="EDA1362" i="8"/>
  <c r="EDP1365" i="8"/>
  <c r="EDP1362" i="8"/>
  <c r="EEG1365" i="8"/>
  <c r="EEG1362" i="8"/>
  <c r="EEV1365" i="8"/>
  <c r="EEV1362" i="8"/>
  <c r="EFM1365" i="8"/>
  <c r="EFM1362" i="8"/>
  <c r="EGB1365" i="8"/>
  <c r="EGB1362" i="8"/>
  <c r="EGS1365" i="8"/>
  <c r="EGS1362" i="8"/>
  <c r="EHH1365" i="8"/>
  <c r="EHH1362" i="8"/>
  <c r="EHY1365" i="8"/>
  <c r="EHY1362" i="8"/>
  <c r="EIN1365" i="8"/>
  <c r="EIN1362" i="8"/>
  <c r="EJE1365" i="8"/>
  <c r="EJE1362" i="8"/>
  <c r="EJT1365" i="8"/>
  <c r="EJT1362" i="8"/>
  <c r="EKK1365" i="8"/>
  <c r="EKK1362" i="8"/>
  <c r="EKZ1365" i="8"/>
  <c r="EKZ1362" i="8"/>
  <c r="ELQ1365" i="8"/>
  <c r="ELQ1362" i="8"/>
  <c r="EMF1365" i="8"/>
  <c r="EMF1362" i="8"/>
  <c r="EMW1365" i="8"/>
  <c r="EMW1362" i="8"/>
  <c r="ENL1365" i="8"/>
  <c r="ENL1362" i="8"/>
  <c r="EOC1365" i="8"/>
  <c r="EOC1362" i="8"/>
  <c r="EOR1365" i="8"/>
  <c r="EOR1362" i="8"/>
  <c r="EPI1365" i="8"/>
  <c r="EPI1362" i="8"/>
  <c r="EPX1365" i="8"/>
  <c r="EPX1362" i="8"/>
  <c r="EQO1365" i="8"/>
  <c r="EQO1362" i="8"/>
  <c r="ERD1365" i="8"/>
  <c r="ERD1362" i="8"/>
  <c r="ERU1365" i="8"/>
  <c r="ERU1362" i="8"/>
  <c r="ESJ1365" i="8"/>
  <c r="ESJ1362" i="8"/>
  <c r="ETA1365" i="8"/>
  <c r="ETA1362" i="8"/>
  <c r="ETP1365" i="8"/>
  <c r="ETP1362" i="8"/>
  <c r="EUG1365" i="8"/>
  <c r="EUG1362" i="8"/>
  <c r="EUV1365" i="8"/>
  <c r="EUV1362" i="8"/>
  <c r="EVM1365" i="8"/>
  <c r="EVM1362" i="8"/>
  <c r="EWB1365" i="8"/>
  <c r="EWB1362" i="8"/>
  <c r="EWS1365" i="8"/>
  <c r="EWS1362" i="8"/>
  <c r="EXH1365" i="8"/>
  <c r="EXH1362" i="8"/>
  <c r="EXY1365" i="8"/>
  <c r="EXY1362" i="8"/>
  <c r="EYN1365" i="8"/>
  <c r="EYN1362" i="8"/>
  <c r="EZE1365" i="8"/>
  <c r="EZE1362" i="8"/>
  <c r="EZT1365" i="8"/>
  <c r="EZT1362" i="8"/>
  <c r="FAK1365" i="8"/>
  <c r="FAK1362" i="8"/>
  <c r="FAZ1365" i="8"/>
  <c r="FAZ1362" i="8"/>
  <c r="FBQ1365" i="8"/>
  <c r="FBQ1362" i="8"/>
  <c r="FCF1365" i="8"/>
  <c r="FCF1362" i="8"/>
  <c r="FCW1365" i="8"/>
  <c r="FCW1362" i="8"/>
  <c r="FDL1365" i="8"/>
  <c r="FDL1362" i="8"/>
  <c r="FEC1365" i="8"/>
  <c r="FEC1362" i="8"/>
  <c r="FER1365" i="8"/>
  <c r="FER1362" i="8"/>
  <c r="FFI1365" i="8"/>
  <c r="FFI1362" i="8"/>
  <c r="FFX1365" i="8"/>
  <c r="FFX1362" i="8"/>
  <c r="FGO1365" i="8"/>
  <c r="FGO1362" i="8"/>
  <c r="FHD1365" i="8"/>
  <c r="FHD1362" i="8"/>
  <c r="FHU1365" i="8"/>
  <c r="FHU1362" i="8"/>
  <c r="FIJ1365" i="8"/>
  <c r="FIJ1362" i="8"/>
  <c r="FJA1365" i="8"/>
  <c r="FJA1362" i="8"/>
  <c r="FJP1365" i="8"/>
  <c r="FJP1362" i="8"/>
  <c r="FKG1365" i="8"/>
  <c r="FKG1362" i="8"/>
  <c r="FKV1365" i="8"/>
  <c r="FKV1362" i="8"/>
  <c r="FLM1365" i="8"/>
  <c r="FLM1362" i="8"/>
  <c r="FMB1365" i="8"/>
  <c r="FMB1362" i="8"/>
  <c r="FMS1365" i="8"/>
  <c r="FMS1362" i="8"/>
  <c r="FNH1365" i="8"/>
  <c r="FNH1362" i="8"/>
  <c r="FNY1365" i="8"/>
  <c r="FNY1362" i="8"/>
  <c r="FON1365" i="8"/>
  <c r="FON1362" i="8"/>
  <c r="FPE1365" i="8"/>
  <c r="FPE1362" i="8"/>
  <c r="FPT1365" i="8"/>
  <c r="FPT1362" i="8"/>
  <c r="FQK1365" i="8"/>
  <c r="FQK1362" i="8"/>
  <c r="FQZ1365" i="8"/>
  <c r="FQZ1362" i="8"/>
  <c r="FRQ1365" i="8"/>
  <c r="FRQ1362" i="8"/>
  <c r="FSF1365" i="8"/>
  <c r="FSF1362" i="8"/>
  <c r="FSW1365" i="8"/>
  <c r="FSW1362" i="8"/>
  <c r="FTL1365" i="8"/>
  <c r="FTL1362" i="8"/>
  <c r="FUC1365" i="8"/>
  <c r="FUC1362" i="8"/>
  <c r="FUR1365" i="8"/>
  <c r="FUR1362" i="8"/>
  <c r="FVI1365" i="8"/>
  <c r="FVI1362" i="8"/>
  <c r="FVX1365" i="8"/>
  <c r="FVX1362" i="8"/>
  <c r="FWO1365" i="8"/>
  <c r="FWO1362" i="8"/>
  <c r="FXD1365" i="8"/>
  <c r="FXD1362" i="8"/>
  <c r="FXU1365" i="8"/>
  <c r="FXU1362" i="8"/>
  <c r="FYJ1365" i="8"/>
  <c r="FYJ1362" i="8"/>
  <c r="FZA1365" i="8"/>
  <c r="FZA1362" i="8"/>
  <c r="FZP1365" i="8"/>
  <c r="FZP1362" i="8"/>
  <c r="GAG1365" i="8"/>
  <c r="GAG1362" i="8"/>
  <c r="GAV1365" i="8"/>
  <c r="GAV1362" i="8"/>
  <c r="GBM1365" i="8"/>
  <c r="GBM1362" i="8"/>
  <c r="GCB1365" i="8"/>
  <c r="GCB1362" i="8"/>
  <c r="GCS1365" i="8"/>
  <c r="GCS1362" i="8"/>
  <c r="GDH1365" i="8"/>
  <c r="GDH1362" i="8"/>
  <c r="GDY1365" i="8"/>
  <c r="GDY1362" i="8"/>
  <c r="GEN1365" i="8"/>
  <c r="GEN1362" i="8"/>
  <c r="GFE1365" i="8"/>
  <c r="GFE1362" i="8"/>
  <c r="GFT1365" i="8"/>
  <c r="GFT1362" i="8"/>
  <c r="GGK1365" i="8"/>
  <c r="GGK1362" i="8"/>
  <c r="GGZ1365" i="8"/>
  <c r="GGZ1362" i="8"/>
  <c r="GHQ1365" i="8"/>
  <c r="GHQ1362" i="8"/>
  <c r="GIF1365" i="8"/>
  <c r="GIF1362" i="8"/>
  <c r="GIW1365" i="8"/>
  <c r="GIW1362" i="8"/>
  <c r="GJL1365" i="8"/>
  <c r="GJL1362" i="8"/>
  <c r="GKC1365" i="8"/>
  <c r="GKC1362" i="8"/>
  <c r="GKR1365" i="8"/>
  <c r="GKR1362" i="8"/>
  <c r="GLI1365" i="8"/>
  <c r="GLI1362" i="8"/>
  <c r="GLX1365" i="8"/>
  <c r="GLX1362" i="8"/>
  <c r="GMO1365" i="8"/>
  <c r="GMO1362" i="8"/>
  <c r="GND1365" i="8"/>
  <c r="GND1362" i="8"/>
  <c r="GNU1365" i="8"/>
  <c r="GNU1362" i="8"/>
  <c r="GOJ1365" i="8"/>
  <c r="GOJ1362" i="8"/>
  <c r="GPA1365" i="8"/>
  <c r="GPA1362" i="8"/>
  <c r="GPP1365" i="8"/>
  <c r="GPP1362" i="8"/>
  <c r="GQG1365" i="8"/>
  <c r="GQG1362" i="8"/>
  <c r="GQV1365" i="8"/>
  <c r="GQV1362" i="8"/>
  <c r="GRM1365" i="8"/>
  <c r="GRM1362" i="8"/>
  <c r="GSB1365" i="8"/>
  <c r="GSB1362" i="8"/>
  <c r="GSS1365" i="8"/>
  <c r="GSS1362" i="8"/>
  <c r="GTH1365" i="8"/>
  <c r="GTH1362" i="8"/>
  <c r="GTY1365" i="8"/>
  <c r="GTY1362" i="8"/>
  <c r="GUN1365" i="8"/>
  <c r="GUN1362" i="8"/>
  <c r="GVE1365" i="8"/>
  <c r="GVE1362" i="8"/>
  <c r="GVT1365" i="8"/>
  <c r="GVT1362" i="8"/>
  <c r="GWK1365" i="8"/>
  <c r="GWK1362" i="8"/>
  <c r="GWZ1365" i="8"/>
  <c r="GWZ1362" i="8"/>
  <c r="GXQ1365" i="8"/>
  <c r="GXQ1362" i="8"/>
  <c r="GYF1365" i="8"/>
  <c r="GYF1362" i="8"/>
  <c r="GYW1365" i="8"/>
  <c r="GYW1362" i="8"/>
  <c r="GZL1365" i="8"/>
  <c r="GZL1362" i="8"/>
  <c r="HAC1365" i="8"/>
  <c r="HAC1362" i="8"/>
  <c r="HAR1365" i="8"/>
  <c r="HAR1362" i="8"/>
  <c r="HBI1365" i="8"/>
  <c r="HBI1362" i="8"/>
  <c r="HBX1365" i="8"/>
  <c r="HBX1362" i="8"/>
  <c r="HCO1365" i="8"/>
  <c r="HCO1362" i="8"/>
  <c r="HDD1365" i="8"/>
  <c r="HDD1362" i="8"/>
  <c r="HDU1365" i="8"/>
  <c r="HDU1362" i="8"/>
  <c r="HEJ1365" i="8"/>
  <c r="HEJ1362" i="8"/>
  <c r="HFA1365" i="8"/>
  <c r="HFA1362" i="8"/>
  <c r="HFP1365" i="8"/>
  <c r="HFP1362" i="8"/>
  <c r="HGG1365" i="8"/>
  <c r="HGG1362" i="8"/>
  <c r="HGV1365" i="8"/>
  <c r="HGV1362" i="8"/>
  <c r="HHM1365" i="8"/>
  <c r="HIB1365" i="8"/>
  <c r="HIB1362" i="8"/>
  <c r="HIS1365" i="8"/>
  <c r="HIS1362" i="8"/>
  <c r="HJH1365" i="8"/>
  <c r="HJH1362" i="8"/>
  <c r="HJY1365" i="8"/>
  <c r="HJY1362" i="8"/>
  <c r="HKN1365" i="8"/>
  <c r="HKN1362" i="8"/>
  <c r="HLE1365" i="8"/>
  <c r="HLE1362" i="8"/>
  <c r="HLT1365" i="8"/>
  <c r="HLT1362" i="8"/>
  <c r="HMK1365" i="8"/>
  <c r="HMK1362" i="8"/>
  <c r="HMZ1365" i="8"/>
  <c r="HMZ1362" i="8"/>
  <c r="HNQ1365" i="8"/>
  <c r="HNQ1362" i="8"/>
  <c r="HOF1365" i="8"/>
  <c r="HOF1362" i="8"/>
  <c r="HOW1365" i="8"/>
  <c r="HOW1362" i="8"/>
  <c r="HPL1365" i="8"/>
  <c r="HPL1362" i="8"/>
  <c r="HQC1365" i="8"/>
  <c r="HQC1362" i="8"/>
  <c r="HQR1365" i="8"/>
  <c r="HQR1362" i="8"/>
  <c r="HRI1365" i="8"/>
  <c r="HRI1362" i="8"/>
  <c r="HRX1365" i="8"/>
  <c r="HRX1362" i="8"/>
  <c r="HSO1365" i="8"/>
  <c r="HSO1362" i="8"/>
  <c r="HTD1365" i="8"/>
  <c r="HTD1362" i="8"/>
  <c r="HTU1365" i="8"/>
  <c r="HTU1362" i="8"/>
  <c r="HUJ1365" i="8"/>
  <c r="HUJ1362" i="8"/>
  <c r="HVA1365" i="8"/>
  <c r="HVA1362" i="8"/>
  <c r="HVP1365" i="8"/>
  <c r="HVP1362" i="8"/>
  <c r="HWG1365" i="8"/>
  <c r="HWG1362" i="8"/>
  <c r="HWV1365" i="8"/>
  <c r="HWV1362" i="8"/>
  <c r="HXM1365" i="8"/>
  <c r="HXM1362" i="8"/>
  <c r="HYB1365" i="8"/>
  <c r="HYB1362" i="8"/>
  <c r="HYS1365" i="8"/>
  <c r="HYS1362" i="8"/>
  <c r="HZH1365" i="8"/>
  <c r="HZH1362" i="8"/>
  <c r="HZY1365" i="8"/>
  <c r="HZY1362" i="8"/>
  <c r="IAN1365" i="8"/>
  <c r="IAN1362" i="8"/>
  <c r="IBE1365" i="8"/>
  <c r="IBE1362" i="8"/>
  <c r="IBT1365" i="8"/>
  <c r="IBT1362" i="8"/>
  <c r="ICK1365" i="8"/>
  <c r="ICK1362" i="8"/>
  <c r="ICZ1365" i="8"/>
  <c r="ICZ1362" i="8"/>
  <c r="IDQ1365" i="8"/>
  <c r="IDQ1362" i="8"/>
  <c r="IEF1365" i="8"/>
  <c r="IEF1362" i="8"/>
  <c r="IEW1365" i="8"/>
  <c r="IEW1362" i="8"/>
  <c r="IFL1365" i="8"/>
  <c r="IFL1362" i="8"/>
  <c r="IGC1365" i="8"/>
  <c r="IGC1362" i="8"/>
  <c r="IGR1365" i="8"/>
  <c r="IGR1362" i="8"/>
  <c r="IHI1365" i="8"/>
  <c r="IHI1362" i="8"/>
  <c r="IHX1365" i="8"/>
  <c r="IHX1362" i="8"/>
  <c r="IIO1365" i="8"/>
  <c r="IIO1362" i="8"/>
  <c r="IJD1365" i="8"/>
  <c r="IJD1362" i="8"/>
  <c r="IJU1365" i="8"/>
  <c r="IJU1362" i="8"/>
  <c r="IKJ1365" i="8"/>
  <c r="IKJ1362" i="8"/>
  <c r="ILA1365" i="8"/>
  <c r="ILA1362" i="8"/>
  <c r="ILP1365" i="8"/>
  <c r="ILP1362" i="8"/>
  <c r="IMG1365" i="8"/>
  <c r="IMG1362" i="8"/>
  <c r="IMV1365" i="8"/>
  <c r="IMV1362" i="8"/>
  <c r="INM1365" i="8"/>
  <c r="INM1362" i="8"/>
  <c r="IOB1365" i="8"/>
  <c r="IOB1362" i="8"/>
  <c r="IOS1365" i="8"/>
  <c r="IOS1362" i="8"/>
  <c r="IPH1365" i="8"/>
  <c r="IPH1362" i="8"/>
  <c r="IPY1365" i="8"/>
  <c r="IPY1362" i="8"/>
  <c r="IQN1365" i="8"/>
  <c r="IQN1362" i="8"/>
  <c r="IRE1365" i="8"/>
  <c r="IRE1362" i="8"/>
  <c r="IRT1365" i="8"/>
  <c r="IRT1362" i="8"/>
  <c r="ISK1365" i="8"/>
  <c r="ISK1362" i="8"/>
  <c r="ISZ1365" i="8"/>
  <c r="ISZ1362" i="8"/>
  <c r="ITQ1365" i="8"/>
  <c r="ITQ1362" i="8"/>
  <c r="IUF1365" i="8"/>
  <c r="IUF1362" i="8"/>
  <c r="IUW1365" i="8"/>
  <c r="IUW1362" i="8"/>
  <c r="IVL1365" i="8"/>
  <c r="IVL1362" i="8"/>
  <c r="IWC1365" i="8"/>
  <c r="IWC1362" i="8"/>
  <c r="IWR1365" i="8"/>
  <c r="IWR1362" i="8"/>
  <c r="IXI1365" i="8"/>
  <c r="IXI1362" i="8"/>
  <c r="IXX1365" i="8"/>
  <c r="IXX1362" i="8"/>
  <c r="IYO1365" i="8"/>
  <c r="IYO1362" i="8"/>
  <c r="IZD1365" i="8"/>
  <c r="IZD1362" i="8"/>
  <c r="IZU1365" i="8"/>
  <c r="IZU1362" i="8"/>
  <c r="JAJ1365" i="8"/>
  <c r="JAJ1362" i="8"/>
  <c r="JBA1365" i="8"/>
  <c r="JBA1362" i="8"/>
  <c r="JBP1365" i="8"/>
  <c r="JBP1362" i="8"/>
  <c r="JCG1365" i="8"/>
  <c r="JCG1362" i="8"/>
  <c r="JCV1365" i="8"/>
  <c r="JCV1362" i="8"/>
  <c r="JDM1365" i="8"/>
  <c r="JDM1362" i="8"/>
  <c r="JEB1365" i="8"/>
  <c r="JEB1362" i="8"/>
  <c r="JES1365" i="8"/>
  <c r="JES1362" i="8"/>
  <c r="JFH1365" i="8"/>
  <c r="JFH1362" i="8"/>
  <c r="JFY1365" i="8"/>
  <c r="JFY1362" i="8"/>
  <c r="JGN1365" i="8"/>
  <c r="JGN1362" i="8"/>
  <c r="JHE1365" i="8"/>
  <c r="JHE1362" i="8"/>
  <c r="JHT1365" i="8"/>
  <c r="JHT1362" i="8"/>
  <c r="JIK1365" i="8"/>
  <c r="JIK1362" i="8"/>
  <c r="JIZ1365" i="8"/>
  <c r="JIZ1362" i="8"/>
  <c r="JJQ1365" i="8"/>
  <c r="JJQ1362" i="8"/>
  <c r="JKF1365" i="8"/>
  <c r="JKF1362" i="8"/>
  <c r="JKW1365" i="8"/>
  <c r="JKW1362" i="8"/>
  <c r="JLL1365" i="8"/>
  <c r="JLL1362" i="8"/>
  <c r="JMC1365" i="8"/>
  <c r="JMC1362" i="8"/>
  <c r="JMR1365" i="8"/>
  <c r="JMR1362" i="8"/>
  <c r="JNI1365" i="8"/>
  <c r="JNI1362" i="8"/>
  <c r="JNX1365" i="8"/>
  <c r="JNX1362" i="8"/>
  <c r="JOO1365" i="8"/>
  <c r="JOO1362" i="8"/>
  <c r="JPD1365" i="8"/>
  <c r="JPD1362" i="8"/>
  <c r="JPU1365" i="8"/>
  <c r="JPU1362" i="8"/>
  <c r="JQJ1365" i="8"/>
  <c r="JQJ1362" i="8"/>
  <c r="JRA1365" i="8"/>
  <c r="JRA1362" i="8"/>
  <c r="JRP1365" i="8"/>
  <c r="JRP1362" i="8"/>
  <c r="JSG1365" i="8"/>
  <c r="JSG1362" i="8"/>
  <c r="JSV1365" i="8"/>
  <c r="JSV1362" i="8"/>
  <c r="JTM1365" i="8"/>
  <c r="JTM1362" i="8"/>
  <c r="JUB1365" i="8"/>
  <c r="JUB1362" i="8"/>
  <c r="JUS1365" i="8"/>
  <c r="JUS1362" i="8"/>
  <c r="JVH1365" i="8"/>
  <c r="JVH1362" i="8"/>
  <c r="JVY1365" i="8"/>
  <c r="JVY1362" i="8"/>
  <c r="JWN1365" i="8"/>
  <c r="JWN1362" i="8"/>
  <c r="JXE1365" i="8"/>
  <c r="JXE1362" i="8"/>
  <c r="JXT1365" i="8"/>
  <c r="JXT1362" i="8"/>
  <c r="JYK1365" i="8"/>
  <c r="JYK1362" i="8"/>
  <c r="JYZ1365" i="8"/>
  <c r="JYZ1362" i="8"/>
  <c r="JZQ1365" i="8"/>
  <c r="JZQ1362" i="8"/>
  <c r="KAF1365" i="8"/>
  <c r="KAF1362" i="8"/>
  <c r="KAW1365" i="8"/>
  <c r="KAW1362" i="8"/>
  <c r="KBL1365" i="8"/>
  <c r="KBL1362" i="8"/>
  <c r="KCC1365" i="8"/>
  <c r="KCC1362" i="8"/>
  <c r="KCR1365" i="8"/>
  <c r="KCR1362" i="8"/>
  <c r="KDI1365" i="8"/>
  <c r="KDI1362" i="8"/>
  <c r="KDX1365" i="8"/>
  <c r="KDX1362" i="8"/>
  <c r="KEO1365" i="8"/>
  <c r="KEO1362" i="8"/>
  <c r="KFD1365" i="8"/>
  <c r="KFD1362" i="8"/>
  <c r="KFU1365" i="8"/>
  <c r="KFU1362" i="8"/>
  <c r="KGJ1365" i="8"/>
  <c r="KGJ1362" i="8"/>
  <c r="KHA1365" i="8"/>
  <c r="KHA1362" i="8"/>
  <c r="KHP1365" i="8"/>
  <c r="KHP1362" i="8"/>
  <c r="KIG1365" i="8"/>
  <c r="KIG1362" i="8"/>
  <c r="KIV1365" i="8"/>
  <c r="KIV1362" i="8"/>
  <c r="KJM1365" i="8"/>
  <c r="KJM1362" i="8"/>
  <c r="KKB1365" i="8"/>
  <c r="KKB1362" i="8"/>
  <c r="KKS1365" i="8"/>
  <c r="KKS1362" i="8"/>
  <c r="KLH1365" i="8"/>
  <c r="KLH1362" i="8"/>
  <c r="KLY1365" i="8"/>
  <c r="KLY1362" i="8"/>
  <c r="KMN1365" i="8"/>
  <c r="KMN1362" i="8"/>
  <c r="KNE1365" i="8"/>
  <c r="KNE1362" i="8"/>
  <c r="KNT1365" i="8"/>
  <c r="KNT1362" i="8"/>
  <c r="KOK1365" i="8"/>
  <c r="KOK1362" i="8"/>
  <c r="KOZ1365" i="8"/>
  <c r="KOZ1362" i="8"/>
  <c r="KPQ1365" i="8"/>
  <c r="KPQ1362" i="8"/>
  <c r="KQF1365" i="8"/>
  <c r="KQF1362" i="8"/>
  <c r="KQW1365" i="8"/>
  <c r="KQW1362" i="8"/>
  <c r="KRL1365" i="8"/>
  <c r="KRL1362" i="8"/>
  <c r="KSC1365" i="8"/>
  <c r="KSC1362" i="8"/>
  <c r="KSR1365" i="8"/>
  <c r="KSR1362" i="8"/>
  <c r="KTI1365" i="8"/>
  <c r="KTI1362" i="8"/>
  <c r="KTX1365" i="8"/>
  <c r="KTX1362" i="8"/>
  <c r="KUO1365" i="8"/>
  <c r="KUO1362" i="8"/>
  <c r="KVD1365" i="8"/>
  <c r="KVD1362" i="8"/>
  <c r="KVU1365" i="8"/>
  <c r="KVU1362" i="8"/>
  <c r="KWJ1365" i="8"/>
  <c r="KWJ1362" i="8"/>
  <c r="KXA1365" i="8"/>
  <c r="KXA1362" i="8"/>
  <c r="KXP1365" i="8"/>
  <c r="KXP1362" i="8"/>
  <c r="KYG1365" i="8"/>
  <c r="KYG1362" i="8"/>
  <c r="KYV1365" i="8"/>
  <c r="KYV1362" i="8"/>
  <c r="KZM1365" i="8"/>
  <c r="KZM1362" i="8"/>
  <c r="LAB1365" i="8"/>
  <c r="LAB1362" i="8"/>
  <c r="LAS1365" i="8"/>
  <c r="LAS1362" i="8"/>
  <c r="LBH1365" i="8"/>
  <c r="LBH1362" i="8"/>
  <c r="LBY1365" i="8"/>
  <c r="LBY1362" i="8"/>
  <c r="LCN1365" i="8"/>
  <c r="LCN1362" i="8"/>
  <c r="LDE1365" i="8"/>
  <c r="LDE1362" i="8"/>
  <c r="LDT1365" i="8"/>
  <c r="LDT1362" i="8"/>
  <c r="LEK1365" i="8"/>
  <c r="LEK1362" i="8"/>
  <c r="LEZ1365" i="8"/>
  <c r="LEZ1362" i="8"/>
  <c r="LFQ1365" i="8"/>
  <c r="LFQ1362" i="8"/>
  <c r="LGF1365" i="8"/>
  <c r="LGF1362" i="8"/>
  <c r="LGW1365" i="8"/>
  <c r="LGW1362" i="8"/>
  <c r="LHL1365" i="8"/>
  <c r="LHL1362" i="8"/>
  <c r="LIC1365" i="8"/>
  <c r="LIC1362" i="8"/>
  <c r="LIR1365" i="8"/>
  <c r="LIR1362" i="8"/>
  <c r="LJI1365" i="8"/>
  <c r="LJI1362" i="8"/>
  <c r="LJX1365" i="8"/>
  <c r="LJX1362" i="8"/>
  <c r="LKO1365" i="8"/>
  <c r="LKO1362" i="8"/>
  <c r="LLD1365" i="8"/>
  <c r="LLD1362" i="8"/>
  <c r="LLU1365" i="8"/>
  <c r="LLU1362" i="8"/>
  <c r="LMJ1365" i="8"/>
  <c r="LMJ1362" i="8"/>
  <c r="LNA1365" i="8"/>
  <c r="LNA1362" i="8"/>
  <c r="LNP1365" i="8"/>
  <c r="LNP1362" i="8"/>
  <c r="LOG1365" i="8"/>
  <c r="LOG1362" i="8"/>
  <c r="LOV1365" i="8"/>
  <c r="LOV1362" i="8"/>
  <c r="LPM1365" i="8"/>
  <c r="LPM1362" i="8"/>
  <c r="LQB1365" i="8"/>
  <c r="LQB1362" i="8"/>
  <c r="LQS1365" i="8"/>
  <c r="LQS1362" i="8"/>
  <c r="LRH1365" i="8"/>
  <c r="LRH1362" i="8"/>
  <c r="LRY1365" i="8"/>
  <c r="LRY1362" i="8"/>
  <c r="LSN1365" i="8"/>
  <c r="LSN1362" i="8"/>
  <c r="LTE1365" i="8"/>
  <c r="LTE1362" i="8"/>
  <c r="LTT1365" i="8"/>
  <c r="LTT1362" i="8"/>
  <c r="LUK1365" i="8"/>
  <c r="LUK1362" i="8"/>
  <c r="LUZ1365" i="8"/>
  <c r="LUZ1362" i="8"/>
  <c r="LVQ1365" i="8"/>
  <c r="LVQ1362" i="8"/>
  <c r="LWF1365" i="8"/>
  <c r="LWF1362" i="8"/>
  <c r="LWW1365" i="8"/>
  <c r="LWW1362" i="8"/>
  <c r="LXL1365" i="8"/>
  <c r="LXL1362" i="8"/>
  <c r="LYC1365" i="8"/>
  <c r="LYC1362" i="8"/>
  <c r="LYR1365" i="8"/>
  <c r="LYR1362" i="8"/>
  <c r="LZI1365" i="8"/>
  <c r="LZI1362" i="8"/>
  <c r="LZX1365" i="8"/>
  <c r="LZX1362" i="8"/>
  <c r="MAO1365" i="8"/>
  <c r="MAO1362" i="8"/>
  <c r="MBD1365" i="8"/>
  <c r="MBD1362" i="8"/>
  <c r="MBU1365" i="8"/>
  <c r="MBU1362" i="8"/>
  <c r="MCJ1365" i="8"/>
  <c r="MCJ1362" i="8"/>
  <c r="MDA1365" i="8"/>
  <c r="MDA1362" i="8"/>
  <c r="MDP1365" i="8"/>
  <c r="MDP1362" i="8"/>
  <c r="MEG1365" i="8"/>
  <c r="MEG1362" i="8"/>
  <c r="MEV1365" i="8"/>
  <c r="MEV1362" i="8"/>
  <c r="MFM1365" i="8"/>
  <c r="MFM1362" i="8"/>
  <c r="MGB1365" i="8"/>
  <c r="MGB1362" i="8"/>
  <c r="MGS1365" i="8"/>
  <c r="MGS1362" i="8"/>
  <c r="MHH1365" i="8"/>
  <c r="MHH1362" i="8"/>
  <c r="MHY1365" i="8"/>
  <c r="MHY1362" i="8"/>
  <c r="MIN1365" i="8"/>
  <c r="MIN1362" i="8"/>
  <c r="MJE1365" i="8"/>
  <c r="MJE1362" i="8"/>
  <c r="MJT1365" i="8"/>
  <c r="MJT1362" i="8"/>
  <c r="MKK1365" i="8"/>
  <c r="MKK1362" i="8"/>
  <c r="MKZ1365" i="8"/>
  <c r="MKZ1362" i="8"/>
  <c r="MLQ1365" i="8"/>
  <c r="MLQ1362" i="8"/>
  <c r="MMF1365" i="8"/>
  <c r="MMF1362" i="8"/>
  <c r="MMW1365" i="8"/>
  <c r="MMW1362" i="8"/>
  <c r="MNL1365" i="8"/>
  <c r="MNL1362" i="8"/>
  <c r="MOC1365" i="8"/>
  <c r="MOC1362" i="8"/>
  <c r="MOR1365" i="8"/>
  <c r="MOR1362" i="8"/>
  <c r="MPI1365" i="8"/>
  <c r="MPI1362" i="8"/>
  <c r="MPX1365" i="8"/>
  <c r="MPX1362" i="8"/>
  <c r="MQO1365" i="8"/>
  <c r="MQO1362" i="8"/>
  <c r="MRD1365" i="8"/>
  <c r="MRD1362" i="8"/>
  <c r="MRU1365" i="8"/>
  <c r="MRU1362" i="8"/>
  <c r="MSJ1365" i="8"/>
  <c r="MSJ1362" i="8"/>
  <c r="MTA1365" i="8"/>
  <c r="MTA1362" i="8"/>
  <c r="MTP1365" i="8"/>
  <c r="MTP1362" i="8"/>
  <c r="MUG1365" i="8"/>
  <c r="MUG1362" i="8"/>
  <c r="MUV1365" i="8"/>
  <c r="MUV1362" i="8"/>
  <c r="MVM1365" i="8"/>
  <c r="MVM1362" i="8"/>
  <c r="MWB1365" i="8"/>
  <c r="MWB1362" i="8"/>
  <c r="MWS1365" i="8"/>
  <c r="MWS1362" i="8"/>
  <c r="MXH1365" i="8"/>
  <c r="MXH1362" i="8"/>
  <c r="MXY1365" i="8"/>
  <c r="MXY1362" i="8"/>
  <c r="MYN1365" i="8"/>
  <c r="MYN1362" i="8"/>
  <c r="MZE1365" i="8"/>
  <c r="MZE1362" i="8"/>
  <c r="MZT1365" i="8"/>
  <c r="MZT1362" i="8"/>
  <c r="NAK1365" i="8"/>
  <c r="NAK1362" i="8"/>
  <c r="NAZ1365" i="8"/>
  <c r="NAZ1362" i="8"/>
  <c r="NBQ1365" i="8"/>
  <c r="NBQ1362" i="8"/>
  <c r="NCF1365" i="8"/>
  <c r="NCF1362" i="8"/>
  <c r="NCW1365" i="8"/>
  <c r="NCW1362" i="8"/>
  <c r="NDL1365" i="8"/>
  <c r="NDL1362" i="8"/>
  <c r="NEC1365" i="8"/>
  <c r="NEC1362" i="8"/>
  <c r="NER1365" i="8"/>
  <c r="NER1362" i="8"/>
  <c r="NFI1365" i="8"/>
  <c r="NFI1362" i="8"/>
  <c r="NFX1365" i="8"/>
  <c r="NFX1362" i="8"/>
  <c r="NGO1365" i="8"/>
  <c r="NGO1362" i="8"/>
  <c r="NHD1365" i="8"/>
  <c r="NHD1362" i="8"/>
  <c r="NHU1365" i="8"/>
  <c r="NHU1362" i="8"/>
  <c r="NIJ1365" i="8"/>
  <c r="NIJ1362" i="8"/>
  <c r="NJA1365" i="8"/>
  <c r="NJA1362" i="8"/>
  <c r="NJP1365" i="8"/>
  <c r="NJP1362" i="8"/>
  <c r="NKG1365" i="8"/>
  <c r="NKG1362" i="8"/>
  <c r="NKV1365" i="8"/>
  <c r="NKV1362" i="8"/>
  <c r="NLM1365" i="8"/>
  <c r="NLM1362" i="8"/>
  <c r="NMB1365" i="8"/>
  <c r="NMB1362" i="8"/>
  <c r="NMS1365" i="8"/>
  <c r="NMS1362" i="8"/>
  <c r="NNH1365" i="8"/>
  <c r="NNH1362" i="8"/>
  <c r="NNY1365" i="8"/>
  <c r="NNY1362" i="8"/>
  <c r="NON1365" i="8"/>
  <c r="NON1362" i="8"/>
  <c r="NPE1365" i="8"/>
  <c r="NPE1362" i="8"/>
  <c r="NPT1365" i="8"/>
  <c r="NPT1362" i="8"/>
  <c r="NQK1365" i="8"/>
  <c r="NQK1362" i="8"/>
  <c r="NQZ1365" i="8"/>
  <c r="NQZ1362" i="8"/>
  <c r="NRQ1365" i="8"/>
  <c r="NRQ1362" i="8"/>
  <c r="NSF1365" i="8"/>
  <c r="NSF1362" i="8"/>
  <c r="NSW1365" i="8"/>
  <c r="NSW1362" i="8"/>
  <c r="NTL1365" i="8"/>
  <c r="NTL1362" i="8"/>
  <c r="NUC1365" i="8"/>
  <c r="NUC1362" i="8"/>
  <c r="NUR1365" i="8"/>
  <c r="NUR1362" i="8"/>
  <c r="NVI1365" i="8"/>
  <c r="NVI1362" i="8"/>
  <c r="NVX1365" i="8"/>
  <c r="NVX1362" i="8"/>
  <c r="NWO1365" i="8"/>
  <c r="NWO1362" i="8"/>
  <c r="NXD1365" i="8"/>
  <c r="NXD1362" i="8"/>
  <c r="NXU1365" i="8"/>
  <c r="NXU1362" i="8"/>
  <c r="NYJ1365" i="8"/>
  <c r="NYJ1362" i="8"/>
  <c r="NZA1365" i="8"/>
  <c r="NZA1362" i="8"/>
  <c r="NZP1365" i="8"/>
  <c r="NZP1362" i="8"/>
  <c r="OAG1365" i="8"/>
  <c r="OAG1362" i="8"/>
  <c r="OAV1365" i="8"/>
  <c r="OAV1362" i="8"/>
  <c r="OBM1365" i="8"/>
  <c r="OBM1362" i="8"/>
  <c r="OCB1365" i="8"/>
  <c r="OCB1362" i="8"/>
  <c r="OCS1365" i="8"/>
  <c r="OCS1362" i="8"/>
  <c r="ODH1365" i="8"/>
  <c r="ODH1362" i="8"/>
  <c r="ODY1365" i="8"/>
  <c r="ODY1362" i="8"/>
  <c r="OEN1365" i="8"/>
  <c r="OEN1362" i="8"/>
  <c r="OFE1365" i="8"/>
  <c r="OFE1362" i="8"/>
  <c r="OFT1365" i="8"/>
  <c r="OFT1362" i="8"/>
  <c r="OGK1365" i="8"/>
  <c r="OGK1362" i="8"/>
  <c r="OGZ1365" i="8"/>
  <c r="OGZ1362" i="8"/>
  <c r="OHQ1365" i="8"/>
  <c r="OHQ1362" i="8"/>
  <c r="OIF1365" i="8"/>
  <c r="OIF1362" i="8"/>
  <c r="OIW1365" i="8"/>
  <c r="OIW1362" i="8"/>
  <c r="OJL1365" i="8"/>
  <c r="OJL1362" i="8"/>
  <c r="OKC1365" i="8"/>
  <c r="OKC1362" i="8"/>
  <c r="OKR1365" i="8"/>
  <c r="OKR1362" i="8"/>
  <c r="OLI1365" i="8"/>
  <c r="OLI1362" i="8"/>
  <c r="OLX1365" i="8"/>
  <c r="OLX1362" i="8"/>
  <c r="OMO1365" i="8"/>
  <c r="OMO1362" i="8"/>
  <c r="OND1365" i="8"/>
  <c r="OND1362" i="8"/>
  <c r="ONU1365" i="8"/>
  <c r="ONU1362" i="8"/>
  <c r="OOJ1365" i="8"/>
  <c r="OOJ1362" i="8"/>
  <c r="OPA1365" i="8"/>
  <c r="OPA1362" i="8"/>
  <c r="OPP1365" i="8"/>
  <c r="OPP1362" i="8"/>
  <c r="OQG1365" i="8"/>
  <c r="OQG1362" i="8"/>
  <c r="OQV1365" i="8"/>
  <c r="OQV1362" i="8"/>
  <c r="ORM1365" i="8"/>
  <c r="ORM1362" i="8"/>
  <c r="OSB1365" i="8"/>
  <c r="OSB1362" i="8"/>
  <c r="OSS1365" i="8"/>
  <c r="OSS1362" i="8"/>
  <c r="OTH1365" i="8"/>
  <c r="OTH1362" i="8"/>
  <c r="OTY1365" i="8"/>
  <c r="OTY1362" i="8"/>
  <c r="OUN1365" i="8"/>
  <c r="OUN1362" i="8"/>
  <c r="OVE1365" i="8"/>
  <c r="OVE1362" i="8"/>
  <c r="OVT1365" i="8"/>
  <c r="OVT1362" i="8"/>
  <c r="OWK1365" i="8"/>
  <c r="OWK1362" i="8"/>
  <c r="OWZ1365" i="8"/>
  <c r="OWZ1362" i="8"/>
  <c r="OXQ1365" i="8"/>
  <c r="OXQ1362" i="8"/>
  <c r="OYF1365" i="8"/>
  <c r="OYF1362" i="8"/>
  <c r="OYW1365" i="8"/>
  <c r="OYW1362" i="8"/>
  <c r="OZL1365" i="8"/>
  <c r="OZL1362" i="8"/>
  <c r="PAC1365" i="8"/>
  <c r="PAC1362" i="8"/>
  <c r="PAR1365" i="8"/>
  <c r="PAR1362" i="8"/>
  <c r="PBI1365" i="8"/>
  <c r="PBI1362" i="8"/>
  <c r="PBX1365" i="8"/>
  <c r="PBX1362" i="8"/>
  <c r="PCO1365" i="8"/>
  <c r="PCO1362" i="8"/>
  <c r="PDD1365" i="8"/>
  <c r="PDD1362" i="8"/>
  <c r="PDU1365" i="8"/>
  <c r="PDU1362" i="8"/>
  <c r="PEJ1365" i="8"/>
  <c r="PEJ1362" i="8"/>
  <c r="PFA1365" i="8"/>
  <c r="PFA1362" i="8"/>
  <c r="PFP1365" i="8"/>
  <c r="PFP1362" i="8"/>
  <c r="PGG1365" i="8"/>
  <c r="PGG1362" i="8"/>
  <c r="PGV1365" i="8"/>
  <c r="PGV1362" i="8"/>
  <c r="PHM1365" i="8"/>
  <c r="PHM1362" i="8"/>
  <c r="PIB1365" i="8"/>
  <c r="PIB1362" i="8"/>
  <c r="PIS1365" i="8"/>
  <c r="PIS1362" i="8"/>
  <c r="PJH1365" i="8"/>
  <c r="PJH1362" i="8"/>
  <c r="PJY1365" i="8"/>
  <c r="PJY1362" i="8"/>
  <c r="PKN1365" i="8"/>
  <c r="PKN1362" i="8"/>
  <c r="PLE1365" i="8"/>
  <c r="PLE1362" i="8"/>
  <c r="PLT1365" i="8"/>
  <c r="PLT1362" i="8"/>
  <c r="PMK1365" i="8"/>
  <c r="PMK1362" i="8"/>
  <c r="PMZ1365" i="8"/>
  <c r="PMZ1362" i="8"/>
  <c r="PNQ1365" i="8"/>
  <c r="PNQ1362" i="8"/>
  <c r="POF1365" i="8"/>
  <c r="POF1362" i="8"/>
  <c r="POW1365" i="8"/>
  <c r="POW1362" i="8"/>
  <c r="PPL1365" i="8"/>
  <c r="PPL1362" i="8"/>
  <c r="PQC1365" i="8"/>
  <c r="PQC1362" i="8"/>
  <c r="PQR1365" i="8"/>
  <c r="PQR1362" i="8"/>
  <c r="PRI1365" i="8"/>
  <c r="PRI1362" i="8"/>
  <c r="PRX1365" i="8"/>
  <c r="PRX1362" i="8"/>
  <c r="PSO1365" i="8"/>
  <c r="PSO1362" i="8"/>
  <c r="PTD1365" i="8"/>
  <c r="PTD1362" i="8"/>
  <c r="PTU1365" i="8"/>
  <c r="PTU1362" i="8"/>
  <c r="PUJ1365" i="8"/>
  <c r="PUJ1362" i="8"/>
  <c r="PVA1365" i="8"/>
  <c r="PVA1362" i="8"/>
  <c r="PVP1365" i="8"/>
  <c r="PVP1362" i="8"/>
  <c r="PWG1365" i="8"/>
  <c r="PWG1362" i="8"/>
  <c r="PWV1365" i="8"/>
  <c r="PWV1362" i="8"/>
  <c r="PXM1365" i="8"/>
  <c r="PXM1362" i="8"/>
  <c r="PYB1365" i="8"/>
  <c r="PYB1362" i="8"/>
  <c r="PYS1365" i="8"/>
  <c r="PYS1362" i="8"/>
  <c r="PZH1365" i="8"/>
  <c r="PZH1362" i="8"/>
  <c r="PZY1365" i="8"/>
  <c r="PZY1362" i="8"/>
  <c r="QAN1365" i="8"/>
  <c r="QAN1362" i="8"/>
  <c r="QBE1365" i="8"/>
  <c r="QBE1362" i="8"/>
  <c r="QBT1365" i="8"/>
  <c r="QBT1362" i="8"/>
  <c r="QCK1365" i="8"/>
  <c r="QCK1362" i="8"/>
  <c r="QCZ1365" i="8"/>
  <c r="QCZ1362" i="8"/>
  <c r="QDQ1365" i="8"/>
  <c r="QDQ1362" i="8"/>
  <c r="QEF1365" i="8"/>
  <c r="QEF1362" i="8"/>
  <c r="QEW1365" i="8"/>
  <c r="QEW1362" i="8"/>
  <c r="QFL1365" i="8"/>
  <c r="QFL1362" i="8"/>
  <c r="QGC1365" i="8"/>
  <c r="QGC1362" i="8"/>
  <c r="QGR1365" i="8"/>
  <c r="QGR1362" i="8"/>
  <c r="QHI1365" i="8"/>
  <c r="QHI1362" i="8"/>
  <c r="QHX1365" i="8"/>
  <c r="QHX1362" i="8"/>
  <c r="QIO1365" i="8"/>
  <c r="QIO1362" i="8"/>
  <c r="QJD1365" i="8"/>
  <c r="QJD1362" i="8"/>
  <c r="QJU1365" i="8"/>
  <c r="QJU1362" i="8"/>
  <c r="QKJ1365" i="8"/>
  <c r="QKJ1362" i="8"/>
  <c r="QLA1365" i="8"/>
  <c r="QLA1362" i="8"/>
  <c r="QLP1365" i="8"/>
  <c r="QLP1362" i="8"/>
  <c r="QMG1365" i="8"/>
  <c r="QMG1362" i="8"/>
  <c r="QMV1365" i="8"/>
  <c r="QMV1362" i="8"/>
  <c r="QNM1365" i="8"/>
  <c r="QNM1362" i="8"/>
  <c r="QOB1365" i="8"/>
  <c r="QOB1362" i="8"/>
  <c r="QOS1365" i="8"/>
  <c r="QOS1362" i="8"/>
  <c r="QPH1365" i="8"/>
  <c r="QPH1362" i="8"/>
  <c r="QPY1365" i="8"/>
  <c r="QPY1362" i="8"/>
  <c r="QQN1365" i="8"/>
  <c r="QQN1362" i="8"/>
  <c r="QRE1365" i="8"/>
  <c r="QRE1362" i="8"/>
  <c r="QRT1365" i="8"/>
  <c r="QRT1362" i="8"/>
  <c r="QSK1365" i="8"/>
  <c r="QSK1362" i="8"/>
  <c r="QSZ1365" i="8"/>
  <c r="QSZ1362" i="8"/>
  <c r="QTQ1365" i="8"/>
  <c r="QTQ1362" i="8"/>
  <c r="QUF1365" i="8"/>
  <c r="QUF1362" i="8"/>
  <c r="QUW1365" i="8"/>
  <c r="QUW1362" i="8"/>
  <c r="QVL1365" i="8"/>
  <c r="QVL1362" i="8"/>
  <c r="QWC1365" i="8"/>
  <c r="QWC1362" i="8"/>
  <c r="QWR1365" i="8"/>
  <c r="QWR1362" i="8"/>
  <c r="QXI1365" i="8"/>
  <c r="QXI1362" i="8"/>
  <c r="QXX1365" i="8"/>
  <c r="QXX1362" i="8"/>
  <c r="QYO1365" i="8"/>
  <c r="QYO1362" i="8"/>
  <c r="QZD1365" i="8"/>
  <c r="QZD1362" i="8"/>
  <c r="QZU1365" i="8"/>
  <c r="QZU1362" i="8"/>
  <c r="RAJ1365" i="8"/>
  <c r="RAJ1362" i="8"/>
  <c r="RBA1365" i="8"/>
  <c r="RBA1362" i="8"/>
  <c r="RBP1365" i="8"/>
  <c r="RBP1362" i="8"/>
  <c r="RCG1365" i="8"/>
  <c r="RCG1362" i="8"/>
  <c r="RCV1365" i="8"/>
  <c r="RCV1362" i="8"/>
  <c r="RDM1365" i="8"/>
  <c r="RDM1362" i="8"/>
  <c r="REB1365" i="8"/>
  <c r="REB1362" i="8"/>
  <c r="RES1365" i="8"/>
  <c r="RES1362" i="8"/>
  <c r="RFH1365" i="8"/>
  <c r="RFH1362" i="8"/>
  <c r="RFY1365" i="8"/>
  <c r="RFY1362" i="8"/>
  <c r="RGN1365" i="8"/>
  <c r="RGN1362" i="8"/>
  <c r="RHE1365" i="8"/>
  <c r="RHE1362" i="8"/>
  <c r="RHT1365" i="8"/>
  <c r="RHT1362" i="8"/>
  <c r="RIK1365" i="8"/>
  <c r="RIK1362" i="8"/>
  <c r="RIZ1365" i="8"/>
  <c r="RIZ1362" i="8"/>
  <c r="RJQ1365" i="8"/>
  <c r="RJQ1362" i="8"/>
  <c r="RKF1365" i="8"/>
  <c r="RKF1362" i="8"/>
  <c r="RKW1365" i="8"/>
  <c r="RKW1362" i="8"/>
  <c r="RLL1365" i="8"/>
  <c r="RLL1362" i="8"/>
  <c r="RMC1365" i="8"/>
  <c r="RMC1362" i="8"/>
  <c r="RMR1365" i="8"/>
  <c r="RMR1362" i="8"/>
  <c r="RNI1365" i="8"/>
  <c r="RNI1362" i="8"/>
  <c r="RNX1365" i="8"/>
  <c r="RNX1362" i="8"/>
  <c r="ROO1365" i="8"/>
  <c r="ROO1362" i="8"/>
  <c r="RPD1365" i="8"/>
  <c r="RPD1362" i="8"/>
  <c r="RPU1365" i="8"/>
  <c r="RPU1362" i="8"/>
  <c r="RQJ1365" i="8"/>
  <c r="RQJ1362" i="8"/>
  <c r="RRA1365" i="8"/>
  <c r="RRA1362" i="8"/>
  <c r="RRP1365" i="8"/>
  <c r="RRP1362" i="8"/>
  <c r="RSG1365" i="8"/>
  <c r="RSG1362" i="8"/>
  <c r="RSV1365" i="8"/>
  <c r="RSV1362" i="8"/>
  <c r="RTM1365" i="8"/>
  <c r="RTM1362" i="8"/>
  <c r="RUB1365" i="8"/>
  <c r="RUB1362" i="8"/>
  <c r="RUS1365" i="8"/>
  <c r="RUS1362" i="8"/>
  <c r="RVH1365" i="8"/>
  <c r="RVH1362" i="8"/>
  <c r="RVY1365" i="8"/>
  <c r="RVY1362" i="8"/>
  <c r="RWN1365" i="8"/>
  <c r="RWN1362" i="8"/>
  <c r="RXE1365" i="8"/>
  <c r="RXE1362" i="8"/>
  <c r="RXT1365" i="8"/>
  <c r="RXT1362" i="8"/>
  <c r="RYK1365" i="8"/>
  <c r="RYK1362" i="8"/>
  <c r="RYZ1365" i="8"/>
  <c r="RYZ1362" i="8"/>
  <c r="RZQ1365" i="8"/>
  <c r="RZQ1362" i="8"/>
  <c r="SAF1365" i="8"/>
  <c r="SAF1362" i="8"/>
  <c r="SAW1365" i="8"/>
  <c r="SAW1362" i="8"/>
  <c r="SBL1365" i="8"/>
  <c r="SBL1362" i="8"/>
  <c r="SCC1365" i="8"/>
  <c r="SCC1362" i="8"/>
  <c r="SCR1365" i="8"/>
  <c r="SCR1362" i="8"/>
  <c r="SDI1365" i="8"/>
  <c r="SDI1362" i="8"/>
  <c r="SDX1365" i="8"/>
  <c r="SDX1362" i="8"/>
  <c r="SEO1365" i="8"/>
  <c r="SEO1362" i="8"/>
  <c r="SFD1365" i="8"/>
  <c r="SFD1362" i="8"/>
  <c r="SFU1365" i="8"/>
  <c r="SFU1362" i="8"/>
  <c r="SGJ1365" i="8"/>
  <c r="SGJ1362" i="8"/>
  <c r="SHA1365" i="8"/>
  <c r="SHA1362" i="8"/>
  <c r="SHP1365" i="8"/>
  <c r="SHP1362" i="8"/>
  <c r="SIG1365" i="8"/>
  <c r="SIG1362" i="8"/>
  <c r="SIV1365" i="8"/>
  <c r="SIV1362" i="8"/>
  <c r="SJM1365" i="8"/>
  <c r="SJM1362" i="8"/>
  <c r="SKB1365" i="8"/>
  <c r="SKB1362" i="8"/>
  <c r="SKS1365" i="8"/>
  <c r="SKS1362" i="8"/>
  <c r="SLH1365" i="8"/>
  <c r="SLH1362" i="8"/>
  <c r="SLY1365" i="8"/>
  <c r="SLY1362" i="8"/>
  <c r="SMN1365" i="8"/>
  <c r="SMN1362" i="8"/>
  <c r="SNE1365" i="8"/>
  <c r="SNE1362" i="8"/>
  <c r="SNT1365" i="8"/>
  <c r="SNT1362" i="8"/>
  <c r="SOK1365" i="8"/>
  <c r="SOK1362" i="8"/>
  <c r="SOZ1365" i="8"/>
  <c r="SOZ1362" i="8"/>
  <c r="SPQ1365" i="8"/>
  <c r="SPQ1362" i="8"/>
  <c r="SQF1365" i="8"/>
  <c r="SQF1362" i="8"/>
  <c r="SQW1365" i="8"/>
  <c r="SQW1362" i="8"/>
  <c r="SRL1365" i="8"/>
  <c r="SRL1362" i="8"/>
  <c r="SSC1365" i="8"/>
  <c r="SSC1362" i="8"/>
  <c r="SSR1365" i="8"/>
  <c r="SSR1362" i="8"/>
  <c r="STI1365" i="8"/>
  <c r="STI1362" i="8"/>
  <c r="STX1365" i="8"/>
  <c r="STX1362" i="8"/>
  <c r="SUO1365" i="8"/>
  <c r="SUO1362" i="8"/>
  <c r="SVD1365" i="8"/>
  <c r="SVD1362" i="8"/>
  <c r="SVU1365" i="8"/>
  <c r="SVU1362" i="8"/>
  <c r="SWJ1365" i="8"/>
  <c r="SWJ1362" i="8"/>
  <c r="SXA1365" i="8"/>
  <c r="SXA1362" i="8"/>
  <c r="SXP1365" i="8"/>
  <c r="SXP1362" i="8"/>
  <c r="SYG1365" i="8"/>
  <c r="SYG1362" i="8"/>
  <c r="SYV1365" i="8"/>
  <c r="SYV1362" i="8"/>
  <c r="SZM1365" i="8"/>
  <c r="SZM1362" i="8"/>
  <c r="TAB1365" i="8"/>
  <c r="TAB1362" i="8"/>
  <c r="TAS1365" i="8"/>
  <c r="TAS1362" i="8"/>
  <c r="TBH1365" i="8"/>
  <c r="TBH1362" i="8"/>
  <c r="TBY1365" i="8"/>
  <c r="TBY1362" i="8"/>
  <c r="TCN1365" i="8"/>
  <c r="TCN1362" i="8"/>
  <c r="TDE1365" i="8"/>
  <c r="TDE1362" i="8"/>
  <c r="TDT1365" i="8"/>
  <c r="TDT1362" i="8"/>
  <c r="TEK1365" i="8"/>
  <c r="TEK1362" i="8"/>
  <c r="TEZ1365" i="8"/>
  <c r="TEZ1362" i="8"/>
  <c r="TFQ1365" i="8"/>
  <c r="TFQ1362" i="8"/>
  <c r="TGF1365" i="8"/>
  <c r="TGF1362" i="8"/>
  <c r="TGW1365" i="8"/>
  <c r="TGW1362" i="8"/>
  <c r="THL1365" i="8"/>
  <c r="THL1362" i="8"/>
  <c r="TIC1365" i="8"/>
  <c r="TIC1362" i="8"/>
  <c r="TIR1365" i="8"/>
  <c r="TIR1362" i="8"/>
  <c r="TJI1365" i="8"/>
  <c r="TJI1362" i="8"/>
  <c r="TJX1365" i="8"/>
  <c r="TJX1362" i="8"/>
  <c r="TKO1365" i="8"/>
  <c r="TKO1362" i="8"/>
  <c r="TLD1365" i="8"/>
  <c r="TLD1362" i="8"/>
  <c r="TLU1365" i="8"/>
  <c r="TLU1362" i="8"/>
  <c r="TMJ1365" i="8"/>
  <c r="TMJ1362" i="8"/>
  <c r="TNA1365" i="8"/>
  <c r="TNA1362" i="8"/>
  <c r="TNP1365" i="8"/>
  <c r="TNP1362" i="8"/>
  <c r="TOG1365" i="8"/>
  <c r="TOG1362" i="8"/>
  <c r="TOV1365" i="8"/>
  <c r="TOV1362" i="8"/>
  <c r="TPM1365" i="8"/>
  <c r="TPM1362" i="8"/>
  <c r="TQB1365" i="8"/>
  <c r="TQB1362" i="8"/>
  <c r="TQS1365" i="8"/>
  <c r="TQS1362" i="8"/>
  <c r="TRH1365" i="8"/>
  <c r="TRH1362" i="8"/>
  <c r="TRY1365" i="8"/>
  <c r="TRY1362" i="8"/>
  <c r="TSN1365" i="8"/>
  <c r="TSN1362" i="8"/>
  <c r="TTE1365" i="8"/>
  <c r="TTE1362" i="8"/>
  <c r="TTT1365" i="8"/>
  <c r="TTT1362" i="8"/>
  <c r="TUK1365" i="8"/>
  <c r="TUK1362" i="8"/>
  <c r="TUZ1365" i="8"/>
  <c r="TUZ1362" i="8"/>
  <c r="TVQ1365" i="8"/>
  <c r="TVQ1362" i="8"/>
  <c r="TWF1365" i="8"/>
  <c r="TWF1362" i="8"/>
  <c r="TWW1365" i="8"/>
  <c r="TWW1362" i="8"/>
  <c r="TXL1365" i="8"/>
  <c r="TXL1362" i="8"/>
  <c r="TYC1365" i="8"/>
  <c r="TYC1362" i="8"/>
  <c r="TYR1365" i="8"/>
  <c r="TYR1362" i="8"/>
  <c r="TZI1365" i="8"/>
  <c r="TZI1362" i="8"/>
  <c r="TZX1365" i="8"/>
  <c r="TZX1362" i="8"/>
  <c r="UAO1365" i="8"/>
  <c r="UAO1362" i="8"/>
  <c r="UBD1365" i="8"/>
  <c r="UBD1362" i="8"/>
  <c r="UBU1365" i="8"/>
  <c r="UBU1362" i="8"/>
  <c r="UCJ1365" i="8"/>
  <c r="UCJ1362" i="8"/>
  <c r="UDA1365" i="8"/>
  <c r="UDA1362" i="8"/>
  <c r="UDP1365" i="8"/>
  <c r="UDP1362" i="8"/>
  <c r="UEG1365" i="8"/>
  <c r="UEG1362" i="8"/>
  <c r="UEV1365" i="8"/>
  <c r="UEV1362" i="8"/>
  <c r="UFM1365" i="8"/>
  <c r="UFM1362" i="8"/>
  <c r="UGB1365" i="8"/>
  <c r="UGB1362" i="8"/>
  <c r="UGS1365" i="8"/>
  <c r="UGS1362" i="8"/>
  <c r="UHH1365" i="8"/>
  <c r="UHH1362" i="8"/>
  <c r="UHY1365" i="8"/>
  <c r="UHY1362" i="8"/>
  <c r="UIN1365" i="8"/>
  <c r="UIN1362" i="8"/>
  <c r="UJE1365" i="8"/>
  <c r="UJE1362" i="8"/>
  <c r="UJT1365" i="8"/>
  <c r="UJT1362" i="8"/>
  <c r="UKK1365" i="8"/>
  <c r="UKK1362" i="8"/>
  <c r="UKZ1365" i="8"/>
  <c r="UKZ1362" i="8"/>
  <c r="ULQ1365" i="8"/>
  <c r="ULQ1362" i="8"/>
  <c r="UMF1365" i="8"/>
  <c r="UMF1362" i="8"/>
  <c r="UMW1365" i="8"/>
  <c r="UMW1362" i="8"/>
  <c r="UNL1365" i="8"/>
  <c r="UNL1362" i="8"/>
  <c r="UOC1365" i="8"/>
  <c r="UOC1362" i="8"/>
  <c r="UOR1365" i="8"/>
  <c r="UOR1362" i="8"/>
  <c r="UPI1365" i="8"/>
  <c r="UPI1362" i="8"/>
  <c r="UPX1365" i="8"/>
  <c r="UPX1362" i="8"/>
  <c r="UQO1365" i="8"/>
  <c r="UQO1362" i="8"/>
  <c r="URD1365" i="8"/>
  <c r="URD1362" i="8"/>
  <c r="URU1365" i="8"/>
  <c r="URU1362" i="8"/>
  <c r="USJ1365" i="8"/>
  <c r="USJ1362" i="8"/>
  <c r="UTA1365" i="8"/>
  <c r="UTA1362" i="8"/>
  <c r="UTP1365" i="8"/>
  <c r="UTP1362" i="8"/>
  <c r="UUG1365" i="8"/>
  <c r="UUG1362" i="8"/>
  <c r="UUV1365" i="8"/>
  <c r="UUV1362" i="8"/>
  <c r="UVM1365" i="8"/>
  <c r="UVM1362" i="8"/>
  <c r="UWB1365" i="8"/>
  <c r="UWB1362" i="8"/>
  <c r="UWS1365" i="8"/>
  <c r="UWS1362" i="8"/>
  <c r="UXH1365" i="8"/>
  <c r="UXH1362" i="8"/>
  <c r="UXY1365" i="8"/>
  <c r="UXY1362" i="8"/>
  <c r="UYN1365" i="8"/>
  <c r="UYN1362" i="8"/>
  <c r="UZE1365" i="8"/>
  <c r="UZE1362" i="8"/>
  <c r="UZT1365" i="8"/>
  <c r="UZT1362" i="8"/>
  <c r="VAK1365" i="8"/>
  <c r="VAK1362" i="8"/>
  <c r="VAZ1365" i="8"/>
  <c r="VAZ1362" i="8"/>
  <c r="VBQ1365" i="8"/>
  <c r="VBQ1362" i="8"/>
  <c r="VCF1365" i="8"/>
  <c r="VCF1362" i="8"/>
  <c r="VCW1365" i="8"/>
  <c r="VCW1362" i="8"/>
  <c r="VDL1365" i="8"/>
  <c r="VDL1362" i="8"/>
  <c r="VEC1365" i="8"/>
  <c r="VEC1362" i="8"/>
  <c r="VER1365" i="8"/>
  <c r="VER1362" i="8"/>
  <c r="VFI1365" i="8"/>
  <c r="VFI1362" i="8"/>
  <c r="VFX1365" i="8"/>
  <c r="VFX1362" i="8"/>
  <c r="VGO1365" i="8"/>
  <c r="VGO1362" i="8"/>
  <c r="VHD1365" i="8"/>
  <c r="VHD1362" i="8"/>
  <c r="VHU1365" i="8"/>
  <c r="VHU1362" i="8"/>
  <c r="VIJ1365" i="8"/>
  <c r="VIJ1362" i="8"/>
  <c r="VJA1365" i="8"/>
  <c r="VJA1362" i="8"/>
  <c r="VJP1365" i="8"/>
  <c r="VJP1362" i="8"/>
  <c r="VKG1365" i="8"/>
  <c r="VKG1362" i="8"/>
  <c r="VKV1365" i="8"/>
  <c r="VKV1362" i="8"/>
  <c r="VLM1365" i="8"/>
  <c r="VLM1362" i="8"/>
  <c r="VMB1365" i="8"/>
  <c r="VMB1362" i="8"/>
  <c r="VMS1365" i="8"/>
  <c r="VMS1362" i="8"/>
  <c r="VNH1365" i="8"/>
  <c r="VNH1362" i="8"/>
  <c r="VNY1365" i="8"/>
  <c r="VNY1362" i="8"/>
  <c r="VON1365" i="8"/>
  <c r="VON1362" i="8"/>
  <c r="VPE1365" i="8"/>
  <c r="VPE1362" i="8"/>
  <c r="VPT1365" i="8"/>
  <c r="VPT1362" i="8"/>
  <c r="VQK1365" i="8"/>
  <c r="VQK1362" i="8"/>
  <c r="VQZ1365" i="8"/>
  <c r="VQZ1362" i="8"/>
  <c r="VRQ1365" i="8"/>
  <c r="VRQ1362" i="8"/>
  <c r="VSF1365" i="8"/>
  <c r="VSF1362" i="8"/>
  <c r="VSW1365" i="8"/>
  <c r="VSW1362" i="8"/>
  <c r="VTL1365" i="8"/>
  <c r="VTL1362" i="8"/>
  <c r="VUC1365" i="8"/>
  <c r="VUC1362" i="8"/>
  <c r="VUR1365" i="8"/>
  <c r="VUR1362" i="8"/>
  <c r="VVI1365" i="8"/>
  <c r="VVI1362" i="8"/>
  <c r="VVX1365" i="8"/>
  <c r="VVX1362" i="8"/>
  <c r="VWO1365" i="8"/>
  <c r="VWO1362" i="8"/>
  <c r="VXD1365" i="8"/>
  <c r="VXD1362" i="8"/>
  <c r="VXU1365" i="8"/>
  <c r="VXU1362" i="8"/>
  <c r="VYJ1365" i="8"/>
  <c r="VYJ1362" i="8"/>
  <c r="VZA1365" i="8"/>
  <c r="VZA1362" i="8"/>
  <c r="VZP1365" i="8"/>
  <c r="VZP1362" i="8"/>
  <c r="WAG1365" i="8"/>
  <c r="WAG1362" i="8"/>
  <c r="WAV1365" i="8"/>
  <c r="WAV1362" i="8"/>
  <c r="WBM1365" i="8"/>
  <c r="WBM1362" i="8"/>
  <c r="WCB1365" i="8"/>
  <c r="WCB1362" i="8"/>
  <c r="WCS1365" i="8"/>
  <c r="WCS1362" i="8"/>
  <c r="WDH1365" i="8"/>
  <c r="WDH1362" i="8"/>
  <c r="WDY1365" i="8"/>
  <c r="WDY1362" i="8"/>
  <c r="WEN1365" i="8"/>
  <c r="WEN1362" i="8"/>
  <c r="WFE1365" i="8"/>
  <c r="WFE1362" i="8"/>
  <c r="WFT1365" i="8"/>
  <c r="WFT1362" i="8"/>
  <c r="WGK1365" i="8"/>
  <c r="WGK1362" i="8"/>
  <c r="WGZ1365" i="8"/>
  <c r="WGZ1362" i="8"/>
  <c r="WHQ1365" i="8"/>
  <c r="WHQ1362" i="8"/>
  <c r="WIF1365" i="8"/>
  <c r="WIF1362" i="8"/>
  <c r="WIW1365" i="8"/>
  <c r="WIW1362" i="8"/>
  <c r="WJL1365" i="8"/>
  <c r="WJL1362" i="8"/>
  <c r="WKC1365" i="8"/>
  <c r="WKC1362" i="8"/>
  <c r="WKR1365" i="8"/>
  <c r="WKR1362" i="8"/>
  <c r="WLI1365" i="8"/>
  <c r="WLI1362" i="8"/>
  <c r="WLX1365" i="8"/>
  <c r="WLX1362" i="8"/>
  <c r="WMO1365" i="8"/>
  <c r="WMO1362" i="8"/>
  <c r="WND1365" i="8"/>
  <c r="WND1362" i="8"/>
  <c r="WNU1365" i="8"/>
  <c r="WNU1362" i="8"/>
  <c r="WOJ1365" i="8"/>
  <c r="WOJ1362" i="8"/>
  <c r="WPA1365" i="8"/>
  <c r="WPA1362" i="8"/>
  <c r="WPP1365" i="8"/>
  <c r="WPP1362" i="8"/>
  <c r="WQG1365" i="8"/>
  <c r="WQG1362" i="8"/>
  <c r="WQV1365" i="8"/>
  <c r="WQV1362" i="8"/>
  <c r="WRM1365" i="8"/>
  <c r="WRM1362" i="8"/>
  <c r="WSB1365" i="8"/>
  <c r="WSB1362" i="8"/>
  <c r="WSS1365" i="8"/>
  <c r="WSS1362" i="8"/>
  <c r="WTH1365" i="8"/>
  <c r="WTH1362" i="8"/>
  <c r="WTY1365" i="8"/>
  <c r="WTY1362" i="8"/>
  <c r="WUN1365" i="8"/>
  <c r="WUN1362" i="8"/>
  <c r="WVE1365" i="8"/>
  <c r="WVE1362" i="8"/>
  <c r="WVT1365" i="8"/>
  <c r="WVT1362" i="8"/>
  <c r="WWK1365" i="8"/>
  <c r="WWK1362" i="8"/>
  <c r="WWZ1365" i="8"/>
  <c r="WWZ1362" i="8"/>
  <c r="WXQ1365" i="8"/>
  <c r="WXQ1362" i="8"/>
  <c r="WYF1365" i="8"/>
  <c r="WYF1362" i="8"/>
  <c r="WYW1365" i="8"/>
  <c r="WYW1362" i="8"/>
  <c r="WZL1365" i="8"/>
  <c r="WZL1362" i="8"/>
  <c r="XAC1365" i="8"/>
  <c r="XAC1362" i="8"/>
  <c r="XAR1365" i="8"/>
  <c r="XAR1362" i="8"/>
  <c r="XBI1365" i="8"/>
  <c r="XBI1362" i="8"/>
  <c r="XBX1365" i="8"/>
  <c r="XBX1362" i="8"/>
  <c r="XCO1365" i="8"/>
  <c r="XCO1362" i="8"/>
  <c r="XDD1365" i="8"/>
  <c r="XDD1362" i="8"/>
  <c r="XDU1365" i="8"/>
  <c r="XDU1362" i="8"/>
  <c r="XEJ1365" i="8"/>
  <c r="XEJ1362" i="8"/>
  <c r="XFA1365" i="8"/>
  <c r="XFA1362" i="8"/>
  <c r="HHM1360" i="8"/>
  <c r="HHM1366" i="8" s="1"/>
  <c r="O1356" i="8"/>
  <c r="O1360" i="8" s="1"/>
  <c r="O1366" i="8" s="1"/>
  <c r="AD1356" i="8"/>
  <c r="AD1360" i="8" s="1"/>
  <c r="AD1366" i="8" s="1"/>
  <c r="AF1356" i="8"/>
  <c r="AF1360" i="8" s="1"/>
  <c r="AF1366" i="8" s="1"/>
  <c r="AU1356" i="8"/>
  <c r="AU1360" i="8" s="1"/>
  <c r="AU1366" i="8" s="1"/>
  <c r="BJ1356" i="8"/>
  <c r="BJ1360" i="8" s="1"/>
  <c r="BJ1366" i="8" s="1"/>
  <c r="BL1356" i="8"/>
  <c r="BL1360" i="8" s="1"/>
  <c r="BL1366" i="8" s="1"/>
  <c r="CA1356" i="8"/>
  <c r="CA1360" i="8" s="1"/>
  <c r="CA1366" i="8" s="1"/>
  <c r="CP1356" i="8"/>
  <c r="CP1360" i="8" s="1"/>
  <c r="CP1366" i="8" s="1"/>
  <c r="CR1356" i="8"/>
  <c r="CR1360" i="8" s="1"/>
  <c r="CR1366" i="8" s="1"/>
  <c r="DG1356" i="8"/>
  <c r="DG1360" i="8" s="1"/>
  <c r="DG1366" i="8" s="1"/>
  <c r="DV1356" i="8"/>
  <c r="DV1360" i="8" s="1"/>
  <c r="DV1366" i="8" s="1"/>
  <c r="DX1356" i="8"/>
  <c r="DX1360" i="8" s="1"/>
  <c r="DX1366" i="8" s="1"/>
  <c r="EM1356" i="8"/>
  <c r="EM1360" i="8" s="1"/>
  <c r="EM1366" i="8" s="1"/>
  <c r="FB1356" i="8"/>
  <c r="FB1360" i="8" s="1"/>
  <c r="FB1366" i="8" s="1"/>
  <c r="FD1356" i="8"/>
  <c r="FD1360" i="8" s="1"/>
  <c r="FD1366" i="8" s="1"/>
  <c r="FS1356" i="8"/>
  <c r="FS1360" i="8" s="1"/>
  <c r="FS1366" i="8" s="1"/>
  <c r="GH1356" i="8"/>
  <c r="GH1360" i="8" s="1"/>
  <c r="GH1366" i="8" s="1"/>
  <c r="GJ1356" i="8"/>
  <c r="GJ1360" i="8" s="1"/>
  <c r="GJ1366" i="8" s="1"/>
  <c r="GY1356" i="8"/>
  <c r="GY1360" i="8" s="1"/>
  <c r="GY1366" i="8" s="1"/>
  <c r="HN1356" i="8"/>
  <c r="HN1360" i="8" s="1"/>
  <c r="HN1366" i="8" s="1"/>
  <c r="HP1356" i="8"/>
  <c r="HP1360" i="8" s="1"/>
  <c r="HP1366" i="8" s="1"/>
  <c r="IE1356" i="8"/>
  <c r="IE1360" i="8" s="1"/>
  <c r="IE1366" i="8" s="1"/>
  <c r="IT1356" i="8"/>
  <c r="IT1360" i="8" s="1"/>
  <c r="IT1366" i="8" s="1"/>
  <c r="IV1356" i="8"/>
  <c r="IV1360" i="8" s="1"/>
  <c r="IV1366" i="8" s="1"/>
  <c r="JK1356" i="8"/>
  <c r="JK1360" i="8" s="1"/>
  <c r="JK1366" i="8" s="1"/>
  <c r="JZ1356" i="8"/>
  <c r="JZ1360" i="8" s="1"/>
  <c r="JZ1366" i="8" s="1"/>
  <c r="KB1356" i="8"/>
  <c r="KB1360" i="8" s="1"/>
  <c r="KB1366" i="8" s="1"/>
  <c r="KQ1356" i="8"/>
  <c r="KQ1360" i="8" s="1"/>
  <c r="KQ1366" i="8" s="1"/>
  <c r="LF1356" i="8"/>
  <c r="LF1360" i="8" s="1"/>
  <c r="LF1366" i="8" s="1"/>
  <c r="LH1356" i="8"/>
  <c r="LH1360" i="8" s="1"/>
  <c r="LH1366" i="8" s="1"/>
  <c r="LW1356" i="8"/>
  <c r="LW1360" i="8" s="1"/>
  <c r="LW1366" i="8" s="1"/>
  <c r="ML1356" i="8"/>
  <c r="ML1360" i="8" s="1"/>
  <c r="ML1366" i="8" s="1"/>
  <c r="MN1356" i="8"/>
  <c r="MN1360" i="8" s="1"/>
  <c r="MN1366" i="8" s="1"/>
  <c r="NC1356" i="8"/>
  <c r="NC1360" i="8" s="1"/>
  <c r="NC1366" i="8" s="1"/>
  <c r="NR1356" i="8"/>
  <c r="NR1360" i="8" s="1"/>
  <c r="NR1366" i="8" s="1"/>
  <c r="NT1356" i="8"/>
  <c r="NT1360" i="8" s="1"/>
  <c r="NT1366" i="8" s="1"/>
  <c r="OI1356" i="8"/>
  <c r="OI1360" i="8" s="1"/>
  <c r="OI1366" i="8" s="1"/>
  <c r="OX1356" i="8"/>
  <c r="OX1360" i="8" s="1"/>
  <c r="OX1366" i="8" s="1"/>
  <c r="OZ1356" i="8"/>
  <c r="OZ1360" i="8" s="1"/>
  <c r="OZ1366" i="8" s="1"/>
  <c r="PO1356" i="8"/>
  <c r="PO1360" i="8" s="1"/>
  <c r="PO1366" i="8" s="1"/>
  <c r="QD1356" i="8"/>
  <c r="QD1360" i="8" s="1"/>
  <c r="QD1366" i="8" s="1"/>
  <c r="QF1356" i="8"/>
  <c r="QF1360" i="8" s="1"/>
  <c r="QF1366" i="8" s="1"/>
  <c r="QU1356" i="8"/>
  <c r="QU1360" i="8" s="1"/>
  <c r="QU1366" i="8" s="1"/>
  <c r="RJ1356" i="8"/>
  <c r="RJ1360" i="8" s="1"/>
  <c r="RJ1366" i="8" s="1"/>
  <c r="RL1356" i="8"/>
  <c r="RL1360" i="8" s="1"/>
  <c r="RL1366" i="8" s="1"/>
  <c r="SA1356" i="8"/>
  <c r="SA1360" i="8" s="1"/>
  <c r="SA1366" i="8" s="1"/>
  <c r="SP1356" i="8"/>
  <c r="SP1360" i="8" s="1"/>
  <c r="SP1366" i="8" s="1"/>
  <c r="SR1356" i="8"/>
  <c r="SR1360" i="8" s="1"/>
  <c r="SR1366" i="8" s="1"/>
  <c r="TG1356" i="8"/>
  <c r="TG1360" i="8" s="1"/>
  <c r="TG1366" i="8" s="1"/>
  <c r="TV1356" i="8"/>
  <c r="TV1360" i="8" s="1"/>
  <c r="TV1366" i="8" s="1"/>
  <c r="TX1356" i="8"/>
  <c r="TX1360" i="8" s="1"/>
  <c r="TX1366" i="8" s="1"/>
  <c r="UM1356" i="8"/>
  <c r="UM1360" i="8" s="1"/>
  <c r="UM1366" i="8" s="1"/>
  <c r="VB1356" i="8"/>
  <c r="VB1360" i="8" s="1"/>
  <c r="VB1366" i="8" s="1"/>
  <c r="VD1356" i="8"/>
  <c r="VD1360" i="8" s="1"/>
  <c r="VD1366" i="8" s="1"/>
  <c r="VS1356" i="8"/>
  <c r="VS1360" i="8" s="1"/>
  <c r="VS1366" i="8" s="1"/>
  <c r="WH1356" i="8"/>
  <c r="WH1360" i="8" s="1"/>
  <c r="WH1366" i="8" s="1"/>
  <c r="WJ1356" i="8"/>
  <c r="WJ1360" i="8" s="1"/>
  <c r="WJ1366" i="8" s="1"/>
  <c r="WY1356" i="8"/>
  <c r="WY1360" i="8" s="1"/>
  <c r="WY1366" i="8" s="1"/>
  <c r="XN1356" i="8"/>
  <c r="XN1360" i="8" s="1"/>
  <c r="XN1366" i="8" s="1"/>
  <c r="XP1356" i="8"/>
  <c r="XP1360" i="8" s="1"/>
  <c r="XP1366" i="8" s="1"/>
  <c r="YE1356" i="8"/>
  <c r="YE1360" i="8" s="1"/>
  <c r="YE1366" i="8" s="1"/>
  <c r="YT1356" i="8"/>
  <c r="YT1360" i="8" s="1"/>
  <c r="YT1366" i="8" s="1"/>
  <c r="YV1356" i="8"/>
  <c r="YV1360" i="8" s="1"/>
  <c r="YV1366" i="8" s="1"/>
  <c r="ZK1356" i="8"/>
  <c r="ZK1360" i="8" s="1"/>
  <c r="ZK1366" i="8" s="1"/>
  <c r="ZZ1356" i="8"/>
  <c r="ZZ1360" i="8" s="1"/>
  <c r="ZZ1366" i="8" s="1"/>
  <c r="AAB1356" i="8"/>
  <c r="AAB1360" i="8" s="1"/>
  <c r="AAB1366" i="8" s="1"/>
  <c r="AAQ1356" i="8"/>
  <c r="AAQ1360" i="8" s="1"/>
  <c r="AAQ1366" i="8" s="1"/>
  <c r="ABF1356" i="8"/>
  <c r="ABF1360" i="8" s="1"/>
  <c r="ABF1366" i="8" s="1"/>
  <c r="ABH1356" i="8"/>
  <c r="ABH1360" i="8" s="1"/>
  <c r="ABH1366" i="8" s="1"/>
  <c r="ABW1356" i="8"/>
  <c r="ABW1360" i="8" s="1"/>
  <c r="ABW1366" i="8" s="1"/>
  <c r="ACL1356" i="8"/>
  <c r="ACL1360" i="8" s="1"/>
  <c r="ACL1366" i="8" s="1"/>
  <c r="ACN1356" i="8"/>
  <c r="ACN1360" i="8" s="1"/>
  <c r="ACN1366" i="8" s="1"/>
  <c r="ADC1356" i="8"/>
  <c r="ADC1360" i="8" s="1"/>
  <c r="ADC1366" i="8" s="1"/>
  <c r="ADR1356" i="8"/>
  <c r="ADR1360" i="8" s="1"/>
  <c r="ADR1366" i="8" s="1"/>
  <c r="ADT1356" i="8"/>
  <c r="ADT1360" i="8" s="1"/>
  <c r="ADT1366" i="8" s="1"/>
  <c r="AEI1356" i="8"/>
  <c r="AEI1360" i="8" s="1"/>
  <c r="AEI1366" i="8" s="1"/>
  <c r="AEX1356" i="8"/>
  <c r="AEX1360" i="8" s="1"/>
  <c r="AEX1366" i="8" s="1"/>
  <c r="AEZ1356" i="8"/>
  <c r="AEZ1360" i="8" s="1"/>
  <c r="AEZ1366" i="8" s="1"/>
  <c r="AFO1356" i="8"/>
  <c r="AFO1360" i="8" s="1"/>
  <c r="AFO1366" i="8" s="1"/>
  <c r="AGD1356" i="8"/>
  <c r="AGD1360" i="8" s="1"/>
  <c r="AGD1366" i="8" s="1"/>
  <c r="AGF1356" i="8"/>
  <c r="AGF1360" i="8" s="1"/>
  <c r="AGF1366" i="8" s="1"/>
  <c r="AGU1356" i="8"/>
  <c r="AGU1360" i="8" s="1"/>
  <c r="AGU1366" i="8" s="1"/>
  <c r="AHJ1356" i="8"/>
  <c r="AHJ1360" i="8" s="1"/>
  <c r="AHJ1366" i="8" s="1"/>
  <c r="AHL1356" i="8"/>
  <c r="AHL1360" i="8" s="1"/>
  <c r="AHL1366" i="8" s="1"/>
  <c r="AIA1356" i="8"/>
  <c r="AIA1360" i="8" s="1"/>
  <c r="AIA1366" i="8" s="1"/>
  <c r="AIP1356" i="8"/>
  <c r="AIP1360" i="8" s="1"/>
  <c r="AIP1366" i="8" s="1"/>
  <c r="AIR1356" i="8"/>
  <c r="AIR1360" i="8" s="1"/>
  <c r="AIR1366" i="8" s="1"/>
  <c r="AJG1356" i="8"/>
  <c r="AJG1360" i="8" s="1"/>
  <c r="AJG1366" i="8" s="1"/>
  <c r="AJV1356" i="8"/>
  <c r="AJV1360" i="8" s="1"/>
  <c r="AJV1366" i="8" s="1"/>
  <c r="AJX1356" i="8"/>
  <c r="AJX1360" i="8" s="1"/>
  <c r="AJX1366" i="8" s="1"/>
  <c r="AKM1356" i="8"/>
  <c r="AKM1360" i="8" s="1"/>
  <c r="AKM1366" i="8" s="1"/>
  <c r="ALB1356" i="8"/>
  <c r="ALB1360" i="8" s="1"/>
  <c r="ALB1366" i="8" s="1"/>
  <c r="ALD1356" i="8"/>
  <c r="ALD1360" i="8" s="1"/>
  <c r="ALD1366" i="8" s="1"/>
  <c r="ALS1356" i="8"/>
  <c r="ALS1360" i="8" s="1"/>
  <c r="ALS1366" i="8" s="1"/>
  <c r="AMH1356" i="8"/>
  <c r="AMH1360" i="8" s="1"/>
  <c r="AMH1366" i="8" s="1"/>
  <c r="AMJ1356" i="8"/>
  <c r="AMJ1360" i="8" s="1"/>
  <c r="AMJ1366" i="8" s="1"/>
  <c r="AMY1356" i="8"/>
  <c r="AMY1360" i="8" s="1"/>
  <c r="AMY1366" i="8" s="1"/>
  <c r="ANN1356" i="8"/>
  <c r="ANN1360" i="8" s="1"/>
  <c r="ANN1366" i="8" s="1"/>
  <c r="ANP1356" i="8"/>
  <c r="ANP1360" i="8" s="1"/>
  <c r="ANP1366" i="8" s="1"/>
  <c r="AOE1356" i="8"/>
  <c r="AOE1360" i="8" s="1"/>
  <c r="AOE1366" i="8" s="1"/>
  <c r="AOT1356" i="8"/>
  <c r="AOT1360" i="8" s="1"/>
  <c r="AOT1366" i="8" s="1"/>
  <c r="AOV1356" i="8"/>
  <c r="AOV1360" i="8" s="1"/>
  <c r="AOV1366" i="8" s="1"/>
  <c r="APK1356" i="8"/>
  <c r="APK1360" i="8" s="1"/>
  <c r="APK1366" i="8" s="1"/>
  <c r="APZ1356" i="8"/>
  <c r="APZ1360" i="8" s="1"/>
  <c r="APZ1366" i="8" s="1"/>
  <c r="AQB1356" i="8"/>
  <c r="AQB1360" i="8" s="1"/>
  <c r="AQB1366" i="8" s="1"/>
  <c r="AQQ1356" i="8"/>
  <c r="AQQ1360" i="8" s="1"/>
  <c r="AQQ1366" i="8" s="1"/>
  <c r="ARF1356" i="8"/>
  <c r="ARF1360" i="8" s="1"/>
  <c r="ARF1366" i="8" s="1"/>
  <c r="ARH1356" i="8"/>
  <c r="ARH1360" i="8" s="1"/>
  <c r="ARH1366" i="8" s="1"/>
  <c r="ARW1356" i="8"/>
  <c r="ARW1360" i="8" s="1"/>
  <c r="ARW1366" i="8" s="1"/>
  <c r="ASL1356" i="8"/>
  <c r="ASL1360" i="8" s="1"/>
  <c r="ASL1366" i="8" s="1"/>
  <c r="ASN1356" i="8"/>
  <c r="ASN1360" i="8" s="1"/>
  <c r="ASN1366" i="8" s="1"/>
  <c r="ATC1356" i="8"/>
  <c r="ATC1360" i="8" s="1"/>
  <c r="ATC1366" i="8" s="1"/>
  <c r="ATR1356" i="8"/>
  <c r="ATR1360" i="8" s="1"/>
  <c r="ATR1366" i="8" s="1"/>
  <c r="ATT1356" i="8"/>
  <c r="ATT1360" i="8" s="1"/>
  <c r="ATT1366" i="8" s="1"/>
  <c r="AUI1356" i="8"/>
  <c r="AUI1360" i="8" s="1"/>
  <c r="AUI1366" i="8" s="1"/>
  <c r="AUX1356" i="8"/>
  <c r="AUX1360" i="8" s="1"/>
  <c r="AUX1366" i="8" s="1"/>
  <c r="AUZ1356" i="8"/>
  <c r="AUZ1360" i="8" s="1"/>
  <c r="AUZ1366" i="8" s="1"/>
  <c r="AVO1356" i="8"/>
  <c r="AVO1360" i="8" s="1"/>
  <c r="AVO1366" i="8" s="1"/>
  <c r="AWD1356" i="8"/>
  <c r="AWD1360" i="8" s="1"/>
  <c r="AWD1366" i="8" s="1"/>
  <c r="AWF1356" i="8"/>
  <c r="AWF1360" i="8" s="1"/>
  <c r="AWF1366" i="8" s="1"/>
  <c r="AWU1356" i="8"/>
  <c r="AWU1360" i="8" s="1"/>
  <c r="AWU1366" i="8" s="1"/>
  <c r="AXJ1356" i="8"/>
  <c r="AXJ1360" i="8" s="1"/>
  <c r="AXJ1366" i="8" s="1"/>
  <c r="AXL1356" i="8"/>
  <c r="AXL1360" i="8" s="1"/>
  <c r="AXL1366" i="8" s="1"/>
  <c r="AYA1356" i="8"/>
  <c r="AYA1360" i="8" s="1"/>
  <c r="AYA1366" i="8" s="1"/>
  <c r="AYP1356" i="8"/>
  <c r="AYP1360" i="8" s="1"/>
  <c r="AYP1366" i="8" s="1"/>
  <c r="AYR1356" i="8"/>
  <c r="AYR1360" i="8" s="1"/>
  <c r="AYR1366" i="8" s="1"/>
  <c r="AZG1356" i="8"/>
  <c r="AZG1360" i="8" s="1"/>
  <c r="AZG1366" i="8" s="1"/>
  <c r="AZV1356" i="8"/>
  <c r="AZV1360" i="8" s="1"/>
  <c r="AZV1366" i="8" s="1"/>
  <c r="AZX1356" i="8"/>
  <c r="AZX1360" i="8" s="1"/>
  <c r="AZX1366" i="8" s="1"/>
  <c r="BAM1356" i="8"/>
  <c r="BAM1360" i="8" s="1"/>
  <c r="BAM1366" i="8" s="1"/>
  <c r="BBB1356" i="8"/>
  <c r="BBB1360" i="8" s="1"/>
  <c r="BBB1366" i="8" s="1"/>
  <c r="BBD1356" i="8"/>
  <c r="BBD1360" i="8" s="1"/>
  <c r="BBD1366" i="8" s="1"/>
  <c r="BBS1356" i="8"/>
  <c r="BBS1360" i="8" s="1"/>
  <c r="BBS1366" i="8" s="1"/>
  <c r="BCH1356" i="8"/>
  <c r="BCH1360" i="8" s="1"/>
  <c r="BCH1366" i="8" s="1"/>
  <c r="BCJ1356" i="8"/>
  <c r="BCJ1360" i="8" s="1"/>
  <c r="BCJ1366" i="8" s="1"/>
  <c r="BCY1356" i="8"/>
  <c r="BCY1360" i="8" s="1"/>
  <c r="BCY1366" i="8" s="1"/>
  <c r="BDN1356" i="8"/>
  <c r="BDN1360" i="8" s="1"/>
  <c r="BDN1366" i="8" s="1"/>
  <c r="BDP1356" i="8"/>
  <c r="BDP1360" i="8" s="1"/>
  <c r="BDP1366" i="8" s="1"/>
  <c r="BEE1356" i="8"/>
  <c r="BEE1360" i="8" s="1"/>
  <c r="BEE1366" i="8" s="1"/>
  <c r="BET1356" i="8"/>
  <c r="BET1360" i="8" s="1"/>
  <c r="BET1366" i="8" s="1"/>
  <c r="BEV1356" i="8"/>
  <c r="BEV1360" i="8" s="1"/>
  <c r="BEV1366" i="8" s="1"/>
  <c r="BFK1356" i="8"/>
  <c r="BFK1360" i="8" s="1"/>
  <c r="BFK1366" i="8" s="1"/>
  <c r="BFZ1356" i="8"/>
  <c r="BFZ1360" i="8" s="1"/>
  <c r="BFZ1366" i="8" s="1"/>
  <c r="BGB1356" i="8"/>
  <c r="BGB1360" i="8" s="1"/>
  <c r="BGB1366" i="8" s="1"/>
  <c r="BGQ1356" i="8"/>
  <c r="BGQ1360" i="8" s="1"/>
  <c r="BGQ1366" i="8" s="1"/>
  <c r="BHF1356" i="8"/>
  <c r="BHF1360" i="8" s="1"/>
  <c r="BHF1366" i="8" s="1"/>
  <c r="BHH1356" i="8"/>
  <c r="BHH1360" i="8" s="1"/>
  <c r="BHH1366" i="8" s="1"/>
  <c r="BHW1356" i="8"/>
  <c r="BHW1360" i="8" s="1"/>
  <c r="BHW1366" i="8" s="1"/>
  <c r="BIL1356" i="8"/>
  <c r="BIL1360" i="8" s="1"/>
  <c r="BIL1366" i="8" s="1"/>
  <c r="BIN1356" i="8"/>
  <c r="BIN1360" i="8" s="1"/>
  <c r="BIN1366" i="8" s="1"/>
  <c r="BJC1356" i="8"/>
  <c r="BJC1360" i="8" s="1"/>
  <c r="BJC1366" i="8" s="1"/>
  <c r="BJR1356" i="8"/>
  <c r="BJR1360" i="8" s="1"/>
  <c r="BJR1366" i="8" s="1"/>
  <c r="BJT1356" i="8"/>
  <c r="BJT1360" i="8" s="1"/>
  <c r="BJT1366" i="8" s="1"/>
  <c r="BKI1356" i="8"/>
  <c r="BKI1360" i="8" s="1"/>
  <c r="BKI1366" i="8" s="1"/>
  <c r="BKX1356" i="8"/>
  <c r="BKX1360" i="8" s="1"/>
  <c r="BKX1366" i="8" s="1"/>
  <c r="BKZ1356" i="8"/>
  <c r="BKZ1360" i="8" s="1"/>
  <c r="BKZ1366" i="8" s="1"/>
  <c r="BLO1356" i="8"/>
  <c r="BLO1360" i="8" s="1"/>
  <c r="BLO1366" i="8" s="1"/>
  <c r="BMD1356" i="8"/>
  <c r="BMD1360" i="8" s="1"/>
  <c r="BMD1366" i="8" s="1"/>
  <c r="BMF1356" i="8"/>
  <c r="BMF1360" i="8" s="1"/>
  <c r="BMF1366" i="8" s="1"/>
  <c r="BMU1356" i="8"/>
  <c r="BMU1360" i="8" s="1"/>
  <c r="BMU1366" i="8" s="1"/>
  <c r="BNJ1356" i="8"/>
  <c r="BNJ1360" i="8" s="1"/>
  <c r="BNJ1366" i="8" s="1"/>
  <c r="BNL1356" i="8"/>
  <c r="BNL1360" i="8" s="1"/>
  <c r="BNL1366" i="8" s="1"/>
  <c r="BOA1356" i="8"/>
  <c r="BOA1360" i="8" s="1"/>
  <c r="BOA1366" i="8" s="1"/>
  <c r="BOP1356" i="8"/>
  <c r="BOP1360" i="8" s="1"/>
  <c r="BOP1366" i="8" s="1"/>
  <c r="BOR1356" i="8"/>
  <c r="BOR1360" i="8" s="1"/>
  <c r="BOR1366" i="8" s="1"/>
  <c r="BPG1356" i="8"/>
  <c r="BPG1360" i="8" s="1"/>
  <c r="BPG1366" i="8" s="1"/>
  <c r="BPV1356" i="8"/>
  <c r="BPV1360" i="8" s="1"/>
  <c r="BPV1366" i="8" s="1"/>
  <c r="BPX1356" i="8"/>
  <c r="BPX1360" i="8" s="1"/>
  <c r="BPX1366" i="8" s="1"/>
  <c r="BQM1356" i="8"/>
  <c r="BQM1360" i="8" s="1"/>
  <c r="BQM1366" i="8" s="1"/>
  <c r="BRB1356" i="8"/>
  <c r="BRB1360" i="8" s="1"/>
  <c r="BRB1366" i="8" s="1"/>
  <c r="BRD1356" i="8"/>
  <c r="BRD1360" i="8" s="1"/>
  <c r="BRD1366" i="8" s="1"/>
  <c r="BRS1356" i="8"/>
  <c r="BRS1360" i="8" s="1"/>
  <c r="BRS1366" i="8" s="1"/>
  <c r="BSH1356" i="8"/>
  <c r="BSH1360" i="8" s="1"/>
  <c r="BSH1366" i="8" s="1"/>
  <c r="BSJ1356" i="8"/>
  <c r="BSJ1360" i="8" s="1"/>
  <c r="BSJ1366" i="8" s="1"/>
  <c r="BSY1356" i="8"/>
  <c r="BSY1360" i="8" s="1"/>
  <c r="BSY1366" i="8" s="1"/>
  <c r="BTN1356" i="8"/>
  <c r="BTN1360" i="8" s="1"/>
  <c r="BTN1366" i="8" s="1"/>
  <c r="BTP1356" i="8"/>
  <c r="BTP1360" i="8" s="1"/>
  <c r="BTP1366" i="8" s="1"/>
  <c r="BUE1356" i="8"/>
  <c r="BUE1360" i="8" s="1"/>
  <c r="BUE1366" i="8" s="1"/>
  <c r="BUT1356" i="8"/>
  <c r="BUT1360" i="8" s="1"/>
  <c r="BUT1366" i="8" s="1"/>
  <c r="BUV1356" i="8"/>
  <c r="BUV1360" i="8" s="1"/>
  <c r="BUV1366" i="8" s="1"/>
  <c r="BVK1356" i="8"/>
  <c r="BVK1360" i="8" s="1"/>
  <c r="BVK1366" i="8" s="1"/>
  <c r="BVZ1356" i="8"/>
  <c r="BVZ1360" i="8" s="1"/>
  <c r="BVZ1366" i="8" s="1"/>
  <c r="BWB1356" i="8"/>
  <c r="BWB1360" i="8" s="1"/>
  <c r="BWB1366" i="8" s="1"/>
  <c r="BWQ1356" i="8"/>
  <c r="BWQ1360" i="8" s="1"/>
  <c r="BWQ1366" i="8" s="1"/>
  <c r="BXF1356" i="8"/>
  <c r="BXF1360" i="8" s="1"/>
  <c r="BXF1366" i="8" s="1"/>
  <c r="BXH1356" i="8"/>
  <c r="BXH1360" i="8" s="1"/>
  <c r="BXH1366" i="8" s="1"/>
  <c r="BXW1356" i="8"/>
  <c r="BXW1360" i="8" s="1"/>
  <c r="BXW1366" i="8" s="1"/>
  <c r="BYL1356" i="8"/>
  <c r="BYL1360" i="8" s="1"/>
  <c r="BYL1366" i="8" s="1"/>
  <c r="BYN1356" i="8"/>
  <c r="BYN1360" i="8" s="1"/>
  <c r="BYN1366" i="8" s="1"/>
  <c r="BZC1356" i="8"/>
  <c r="BZC1360" i="8" s="1"/>
  <c r="BZC1366" i="8" s="1"/>
  <c r="BZR1356" i="8"/>
  <c r="BZR1360" i="8" s="1"/>
  <c r="BZR1366" i="8" s="1"/>
  <c r="BZT1356" i="8"/>
  <c r="BZT1360" i="8" s="1"/>
  <c r="BZT1366" i="8" s="1"/>
  <c r="CAI1356" i="8"/>
  <c r="CAI1360" i="8" s="1"/>
  <c r="CAI1366" i="8" s="1"/>
  <c r="CAX1356" i="8"/>
  <c r="CAX1360" i="8" s="1"/>
  <c r="CAX1366" i="8" s="1"/>
  <c r="CAZ1356" i="8"/>
  <c r="CAZ1360" i="8" s="1"/>
  <c r="CAZ1366" i="8" s="1"/>
  <c r="CBO1356" i="8"/>
  <c r="CBO1360" i="8" s="1"/>
  <c r="CBO1366" i="8" s="1"/>
  <c r="CCD1356" i="8"/>
  <c r="CCD1360" i="8" s="1"/>
  <c r="CCD1366" i="8" s="1"/>
  <c r="CCF1356" i="8"/>
  <c r="CCF1360" i="8" s="1"/>
  <c r="CCF1366" i="8" s="1"/>
  <c r="CCU1356" i="8"/>
  <c r="CCU1360" i="8" s="1"/>
  <c r="CCU1366" i="8" s="1"/>
  <c r="CDJ1356" i="8"/>
  <c r="CDJ1360" i="8" s="1"/>
  <c r="CDJ1366" i="8" s="1"/>
  <c r="CDL1356" i="8"/>
  <c r="CDL1360" i="8" s="1"/>
  <c r="CDL1366" i="8" s="1"/>
  <c r="CEA1356" i="8"/>
  <c r="CEA1360" i="8" s="1"/>
  <c r="CEA1366" i="8" s="1"/>
  <c r="CEP1356" i="8"/>
  <c r="CEP1360" i="8" s="1"/>
  <c r="CEP1366" i="8" s="1"/>
  <c r="CER1356" i="8"/>
  <c r="CER1360" i="8" s="1"/>
  <c r="CER1366" i="8" s="1"/>
  <c r="CFG1356" i="8"/>
  <c r="CFG1360" i="8" s="1"/>
  <c r="CFG1366" i="8" s="1"/>
  <c r="CFV1356" i="8"/>
  <c r="CFV1360" i="8" s="1"/>
  <c r="CFV1366" i="8" s="1"/>
  <c r="CFX1356" i="8"/>
  <c r="CFX1360" i="8" s="1"/>
  <c r="CFX1366" i="8" s="1"/>
  <c r="CGM1356" i="8"/>
  <c r="CGM1360" i="8" s="1"/>
  <c r="CGM1366" i="8" s="1"/>
  <c r="CHB1356" i="8"/>
  <c r="CHB1360" i="8" s="1"/>
  <c r="CHB1366" i="8" s="1"/>
  <c r="CHD1356" i="8"/>
  <c r="CHD1360" i="8" s="1"/>
  <c r="CHD1366" i="8" s="1"/>
  <c r="CHS1356" i="8"/>
  <c r="CHS1360" i="8" s="1"/>
  <c r="CHS1366" i="8" s="1"/>
  <c r="CIH1356" i="8"/>
  <c r="CIH1360" i="8" s="1"/>
  <c r="CIH1366" i="8" s="1"/>
  <c r="CIJ1356" i="8"/>
  <c r="CIJ1360" i="8" s="1"/>
  <c r="CIJ1366" i="8" s="1"/>
  <c r="CIY1356" i="8"/>
  <c r="CIY1360" i="8" s="1"/>
  <c r="CIY1366" i="8" s="1"/>
  <c r="CJN1356" i="8"/>
  <c r="CJN1360" i="8" s="1"/>
  <c r="CJN1366" i="8" s="1"/>
  <c r="CJP1356" i="8"/>
  <c r="CJP1360" i="8" s="1"/>
  <c r="CJP1366" i="8" s="1"/>
  <c r="CKE1356" i="8"/>
  <c r="CKE1360" i="8" s="1"/>
  <c r="CKE1366" i="8" s="1"/>
  <c r="CKT1356" i="8"/>
  <c r="CKT1360" i="8" s="1"/>
  <c r="CKT1366" i="8" s="1"/>
  <c r="CKV1356" i="8"/>
  <c r="CKV1360" i="8" s="1"/>
  <c r="CKV1366" i="8" s="1"/>
  <c r="CLK1356" i="8"/>
  <c r="CLK1360" i="8" s="1"/>
  <c r="CLK1366" i="8" s="1"/>
  <c r="CLZ1356" i="8"/>
  <c r="CLZ1360" i="8" s="1"/>
  <c r="CLZ1366" i="8" s="1"/>
  <c r="CMB1356" i="8"/>
  <c r="CMB1360" i="8" s="1"/>
  <c r="CMB1366" i="8" s="1"/>
  <c r="CMQ1356" i="8"/>
  <c r="CMQ1360" i="8" s="1"/>
  <c r="CMQ1366" i="8" s="1"/>
  <c r="CNF1356" i="8"/>
  <c r="CNF1360" i="8" s="1"/>
  <c r="CNF1366" i="8" s="1"/>
  <c r="CNH1356" i="8"/>
  <c r="CNH1360" i="8" s="1"/>
  <c r="CNH1366" i="8" s="1"/>
  <c r="CNW1356" i="8"/>
  <c r="CNW1360" i="8" s="1"/>
  <c r="CNW1366" i="8" s="1"/>
  <c r="COL1356" i="8"/>
  <c r="COL1360" i="8" s="1"/>
  <c r="COL1366" i="8" s="1"/>
  <c r="CON1356" i="8"/>
  <c r="CON1360" i="8" s="1"/>
  <c r="CON1366" i="8" s="1"/>
  <c r="CPC1356" i="8"/>
  <c r="CPC1360" i="8" s="1"/>
  <c r="CPC1366" i="8" s="1"/>
  <c r="CPR1356" i="8"/>
  <c r="CPR1360" i="8" s="1"/>
  <c r="CPR1366" i="8" s="1"/>
  <c r="CPT1356" i="8"/>
  <c r="CPT1360" i="8" s="1"/>
  <c r="CPT1366" i="8" s="1"/>
  <c r="CQI1356" i="8"/>
  <c r="CQI1360" i="8" s="1"/>
  <c r="CQI1366" i="8" s="1"/>
  <c r="CQX1356" i="8"/>
  <c r="CQX1360" i="8" s="1"/>
  <c r="CQX1366" i="8" s="1"/>
  <c r="CQZ1356" i="8"/>
  <c r="CQZ1360" i="8" s="1"/>
  <c r="CQZ1366" i="8" s="1"/>
  <c r="CRO1356" i="8"/>
  <c r="CRO1360" i="8" s="1"/>
  <c r="CRO1366" i="8" s="1"/>
  <c r="CSD1356" i="8"/>
  <c r="CSD1360" i="8" s="1"/>
  <c r="CSD1366" i="8" s="1"/>
  <c r="CSF1356" i="8"/>
  <c r="CSF1360" i="8" s="1"/>
  <c r="CSF1366" i="8" s="1"/>
  <c r="CSU1356" i="8"/>
  <c r="CSU1360" i="8" s="1"/>
  <c r="CSU1366" i="8" s="1"/>
  <c r="CTJ1356" i="8"/>
  <c r="CTJ1360" i="8" s="1"/>
  <c r="CTJ1366" i="8" s="1"/>
  <c r="CTL1356" i="8"/>
  <c r="CTL1360" i="8" s="1"/>
  <c r="CTL1366" i="8" s="1"/>
  <c r="CUA1356" i="8"/>
  <c r="CUA1360" i="8" s="1"/>
  <c r="CUA1366" i="8" s="1"/>
  <c r="CUP1356" i="8"/>
  <c r="CUP1360" i="8" s="1"/>
  <c r="CUP1366" i="8" s="1"/>
  <c r="CUR1356" i="8"/>
  <c r="CUR1360" i="8" s="1"/>
  <c r="CUR1366" i="8" s="1"/>
  <c r="CVG1356" i="8"/>
  <c r="CVG1360" i="8" s="1"/>
  <c r="CVG1366" i="8" s="1"/>
  <c r="CVV1356" i="8"/>
  <c r="CVV1360" i="8" s="1"/>
  <c r="CVV1366" i="8" s="1"/>
  <c r="CVX1356" i="8"/>
  <c r="CVX1360" i="8" s="1"/>
  <c r="CVX1366" i="8" s="1"/>
  <c r="CWM1356" i="8"/>
  <c r="CWM1360" i="8" s="1"/>
  <c r="CWM1366" i="8" s="1"/>
  <c r="CXB1356" i="8"/>
  <c r="CXB1360" i="8" s="1"/>
  <c r="CXB1366" i="8" s="1"/>
  <c r="CXD1356" i="8"/>
  <c r="CXD1360" i="8" s="1"/>
  <c r="CXD1366" i="8" s="1"/>
  <c r="CXS1356" i="8"/>
  <c r="CXS1360" i="8" s="1"/>
  <c r="CXS1366" i="8" s="1"/>
  <c r="CYH1356" i="8"/>
  <c r="CYH1360" i="8" s="1"/>
  <c r="CYH1366" i="8" s="1"/>
  <c r="CYJ1356" i="8"/>
  <c r="CYJ1360" i="8" s="1"/>
  <c r="CYJ1366" i="8" s="1"/>
  <c r="CYY1356" i="8"/>
  <c r="CYY1360" i="8" s="1"/>
  <c r="CYY1366" i="8" s="1"/>
  <c r="CZN1356" i="8"/>
  <c r="CZN1360" i="8" s="1"/>
  <c r="CZN1366" i="8" s="1"/>
  <c r="CZP1356" i="8"/>
  <c r="CZP1360" i="8" s="1"/>
  <c r="CZP1366" i="8" s="1"/>
  <c r="DAE1356" i="8"/>
  <c r="DAE1360" i="8" s="1"/>
  <c r="DAE1366" i="8" s="1"/>
  <c r="DAT1356" i="8"/>
  <c r="DAT1360" i="8" s="1"/>
  <c r="DAT1366" i="8" s="1"/>
  <c r="DAV1356" i="8"/>
  <c r="DAV1360" i="8" s="1"/>
  <c r="DAV1366" i="8" s="1"/>
  <c r="DBK1356" i="8"/>
  <c r="DBK1360" i="8" s="1"/>
  <c r="DBK1366" i="8" s="1"/>
  <c r="DBZ1356" i="8"/>
  <c r="DBZ1360" i="8" s="1"/>
  <c r="DBZ1366" i="8" s="1"/>
  <c r="DCB1356" i="8"/>
  <c r="DCB1360" i="8" s="1"/>
  <c r="DCB1366" i="8" s="1"/>
  <c r="DCQ1356" i="8"/>
  <c r="DCQ1360" i="8" s="1"/>
  <c r="DCQ1366" i="8" s="1"/>
  <c r="DDF1356" i="8"/>
  <c r="DDF1360" i="8" s="1"/>
  <c r="DDF1366" i="8" s="1"/>
  <c r="DDH1356" i="8"/>
  <c r="DDH1360" i="8" s="1"/>
  <c r="DDH1366" i="8" s="1"/>
  <c r="DDW1356" i="8"/>
  <c r="DDW1360" i="8" s="1"/>
  <c r="DDW1366" i="8" s="1"/>
  <c r="DEL1356" i="8"/>
  <c r="DEL1360" i="8" s="1"/>
  <c r="DEL1366" i="8" s="1"/>
  <c r="DEN1356" i="8"/>
  <c r="DEN1360" i="8" s="1"/>
  <c r="DEN1366" i="8" s="1"/>
  <c r="DFC1356" i="8"/>
  <c r="DFC1360" i="8" s="1"/>
  <c r="DFC1366" i="8" s="1"/>
  <c r="DFR1356" i="8"/>
  <c r="DFR1360" i="8" s="1"/>
  <c r="DFR1366" i="8" s="1"/>
  <c r="DFT1356" i="8"/>
  <c r="DFT1360" i="8" s="1"/>
  <c r="DFT1366" i="8" s="1"/>
  <c r="DGI1356" i="8"/>
  <c r="DGI1360" i="8" s="1"/>
  <c r="DGI1366" i="8" s="1"/>
  <c r="DGX1356" i="8"/>
  <c r="DGX1360" i="8" s="1"/>
  <c r="DGX1366" i="8" s="1"/>
  <c r="DGZ1356" i="8"/>
  <c r="DGZ1360" i="8" s="1"/>
  <c r="DGZ1366" i="8" s="1"/>
  <c r="DHO1356" i="8"/>
  <c r="DHO1360" i="8" s="1"/>
  <c r="DHO1366" i="8" s="1"/>
  <c r="DID1356" i="8"/>
  <c r="DID1360" i="8" s="1"/>
  <c r="DID1366" i="8" s="1"/>
  <c r="DIF1356" i="8"/>
  <c r="DIF1360" i="8" s="1"/>
  <c r="DIF1366" i="8" s="1"/>
  <c r="DIU1356" i="8"/>
  <c r="DIU1360" i="8" s="1"/>
  <c r="DIU1366" i="8" s="1"/>
  <c r="DJJ1356" i="8"/>
  <c r="DJJ1360" i="8" s="1"/>
  <c r="DJJ1366" i="8" s="1"/>
  <c r="DJL1356" i="8"/>
  <c r="DJL1360" i="8" s="1"/>
  <c r="DJL1366" i="8" s="1"/>
  <c r="DKA1356" i="8"/>
  <c r="DKA1360" i="8" s="1"/>
  <c r="DKA1366" i="8" s="1"/>
  <c r="DKP1356" i="8"/>
  <c r="DKP1360" i="8" s="1"/>
  <c r="DKP1366" i="8" s="1"/>
  <c r="DKR1356" i="8"/>
  <c r="DKR1360" i="8" s="1"/>
  <c r="DKR1366" i="8" s="1"/>
  <c r="DLG1356" i="8"/>
  <c r="DLG1360" i="8" s="1"/>
  <c r="DLG1366" i="8" s="1"/>
  <c r="DLV1356" i="8"/>
  <c r="DLV1360" i="8" s="1"/>
  <c r="DLV1366" i="8" s="1"/>
  <c r="DLX1356" i="8"/>
  <c r="DLX1360" i="8" s="1"/>
  <c r="DLX1366" i="8" s="1"/>
  <c r="DMM1356" i="8"/>
  <c r="DMM1360" i="8" s="1"/>
  <c r="DMM1366" i="8" s="1"/>
  <c r="DNB1356" i="8"/>
  <c r="DNB1360" i="8" s="1"/>
  <c r="DNB1366" i="8" s="1"/>
  <c r="DND1356" i="8"/>
  <c r="DND1360" i="8" s="1"/>
  <c r="DND1366" i="8" s="1"/>
  <c r="DNS1356" i="8"/>
  <c r="DNS1360" i="8" s="1"/>
  <c r="DNS1366" i="8" s="1"/>
  <c r="DOH1356" i="8"/>
  <c r="DOH1360" i="8" s="1"/>
  <c r="DOH1366" i="8" s="1"/>
  <c r="DOJ1356" i="8"/>
  <c r="DOJ1360" i="8" s="1"/>
  <c r="DOJ1366" i="8" s="1"/>
  <c r="DOY1356" i="8"/>
  <c r="DOY1360" i="8" s="1"/>
  <c r="DOY1366" i="8" s="1"/>
  <c r="DPN1356" i="8"/>
  <c r="DPN1360" i="8" s="1"/>
  <c r="DPN1366" i="8" s="1"/>
  <c r="DPP1356" i="8"/>
  <c r="DPP1360" i="8" s="1"/>
  <c r="DPP1366" i="8" s="1"/>
  <c r="DQE1356" i="8"/>
  <c r="DQE1360" i="8" s="1"/>
  <c r="DQE1366" i="8" s="1"/>
  <c r="DQT1356" i="8"/>
  <c r="DQT1360" i="8" s="1"/>
  <c r="DQT1366" i="8" s="1"/>
  <c r="DQV1356" i="8"/>
  <c r="DQV1360" i="8" s="1"/>
  <c r="DQV1366" i="8" s="1"/>
  <c r="DRK1356" i="8"/>
  <c r="DRK1360" i="8" s="1"/>
  <c r="DRK1366" i="8" s="1"/>
  <c r="DRZ1356" i="8"/>
  <c r="DRZ1360" i="8" s="1"/>
  <c r="DRZ1366" i="8" s="1"/>
  <c r="DSB1356" i="8"/>
  <c r="DSB1360" i="8" s="1"/>
  <c r="DSB1366" i="8" s="1"/>
  <c r="DSQ1356" i="8"/>
  <c r="DSQ1360" i="8" s="1"/>
  <c r="DSQ1366" i="8" s="1"/>
  <c r="DTF1356" i="8"/>
  <c r="DTF1360" i="8" s="1"/>
  <c r="DTF1366" i="8" s="1"/>
  <c r="DTH1356" i="8"/>
  <c r="DTH1360" i="8" s="1"/>
  <c r="DTH1366" i="8" s="1"/>
  <c r="DTW1356" i="8"/>
  <c r="DTW1360" i="8" s="1"/>
  <c r="DTW1366" i="8" s="1"/>
  <c r="DUL1356" i="8"/>
  <c r="DUL1360" i="8" s="1"/>
  <c r="DUL1366" i="8" s="1"/>
  <c r="DUN1356" i="8"/>
  <c r="DUN1360" i="8" s="1"/>
  <c r="DUN1366" i="8" s="1"/>
  <c r="DVC1356" i="8"/>
  <c r="DVC1360" i="8" s="1"/>
  <c r="DVC1366" i="8" s="1"/>
  <c r="DVR1356" i="8"/>
  <c r="DVR1360" i="8" s="1"/>
  <c r="DVR1366" i="8" s="1"/>
  <c r="DVT1356" i="8"/>
  <c r="DVT1360" i="8" s="1"/>
  <c r="DVT1366" i="8" s="1"/>
  <c r="DWI1356" i="8"/>
  <c r="DWI1360" i="8" s="1"/>
  <c r="DWI1366" i="8" s="1"/>
  <c r="DWX1356" i="8"/>
  <c r="DWX1360" i="8" s="1"/>
  <c r="DWX1366" i="8" s="1"/>
  <c r="DWZ1356" i="8"/>
  <c r="DWZ1360" i="8" s="1"/>
  <c r="DWZ1366" i="8" s="1"/>
  <c r="DXO1356" i="8"/>
  <c r="DXO1360" i="8" s="1"/>
  <c r="DXO1366" i="8" s="1"/>
  <c r="DYD1356" i="8"/>
  <c r="DYD1360" i="8" s="1"/>
  <c r="DYD1366" i="8" s="1"/>
  <c r="DYF1356" i="8"/>
  <c r="DYF1360" i="8" s="1"/>
  <c r="DYF1366" i="8" s="1"/>
  <c r="DYU1356" i="8"/>
  <c r="DYU1360" i="8" s="1"/>
  <c r="DYU1366" i="8" s="1"/>
  <c r="DZJ1356" i="8"/>
  <c r="DZJ1360" i="8" s="1"/>
  <c r="DZJ1366" i="8" s="1"/>
  <c r="DZL1356" i="8"/>
  <c r="DZL1360" i="8" s="1"/>
  <c r="DZL1366" i="8" s="1"/>
  <c r="EAA1356" i="8"/>
  <c r="EAA1360" i="8" s="1"/>
  <c r="EAA1366" i="8" s="1"/>
  <c r="EAP1356" i="8"/>
  <c r="EAP1360" i="8" s="1"/>
  <c r="EAP1366" i="8" s="1"/>
  <c r="EAR1356" i="8"/>
  <c r="EAR1360" i="8" s="1"/>
  <c r="EAR1366" i="8" s="1"/>
  <c r="EBG1356" i="8"/>
  <c r="EBG1360" i="8" s="1"/>
  <c r="EBG1366" i="8" s="1"/>
  <c r="EBV1356" i="8"/>
  <c r="EBV1360" i="8" s="1"/>
  <c r="EBV1366" i="8" s="1"/>
  <c r="EBX1356" i="8"/>
  <c r="EBX1360" i="8" s="1"/>
  <c r="EBX1366" i="8" s="1"/>
  <c r="ECM1356" i="8"/>
  <c r="ECM1360" i="8" s="1"/>
  <c r="ECM1366" i="8" s="1"/>
  <c r="EDB1356" i="8"/>
  <c r="EDB1360" i="8" s="1"/>
  <c r="EDB1366" i="8" s="1"/>
  <c r="EDD1356" i="8"/>
  <c r="EDD1360" i="8" s="1"/>
  <c r="EDD1366" i="8" s="1"/>
  <c r="EDS1356" i="8"/>
  <c r="EDS1360" i="8" s="1"/>
  <c r="EDS1366" i="8" s="1"/>
  <c r="EEH1356" i="8"/>
  <c r="EEH1360" i="8" s="1"/>
  <c r="EEH1366" i="8" s="1"/>
  <c r="EEJ1356" i="8"/>
  <c r="EEJ1360" i="8" s="1"/>
  <c r="EEJ1366" i="8" s="1"/>
  <c r="EEY1356" i="8"/>
  <c r="EEY1360" i="8" s="1"/>
  <c r="EEY1366" i="8" s="1"/>
  <c r="EFN1356" i="8"/>
  <c r="EFN1360" i="8" s="1"/>
  <c r="EFN1366" i="8" s="1"/>
  <c r="EFP1356" i="8"/>
  <c r="EFP1360" i="8" s="1"/>
  <c r="EFP1366" i="8" s="1"/>
  <c r="EGE1356" i="8"/>
  <c r="EGE1360" i="8" s="1"/>
  <c r="EGE1366" i="8" s="1"/>
  <c r="EGT1356" i="8"/>
  <c r="EGT1360" i="8" s="1"/>
  <c r="EGT1366" i="8" s="1"/>
  <c r="EGV1356" i="8"/>
  <c r="EGV1360" i="8" s="1"/>
  <c r="EGV1366" i="8" s="1"/>
  <c r="EHK1356" i="8"/>
  <c r="EHK1360" i="8" s="1"/>
  <c r="EHK1366" i="8" s="1"/>
  <c r="EHZ1356" i="8"/>
  <c r="EHZ1360" i="8" s="1"/>
  <c r="EHZ1366" i="8" s="1"/>
  <c r="EIB1356" i="8"/>
  <c r="EIB1360" i="8" s="1"/>
  <c r="EIB1366" i="8" s="1"/>
  <c r="EIQ1356" i="8"/>
  <c r="EIQ1360" i="8" s="1"/>
  <c r="EIQ1366" i="8" s="1"/>
  <c r="EJF1356" i="8"/>
  <c r="EJF1360" i="8" s="1"/>
  <c r="EJF1366" i="8" s="1"/>
  <c r="EJH1356" i="8"/>
  <c r="EJH1360" i="8" s="1"/>
  <c r="EJH1366" i="8" s="1"/>
  <c r="EJW1356" i="8"/>
  <c r="EJW1360" i="8" s="1"/>
  <c r="EJW1366" i="8" s="1"/>
  <c r="EKL1356" i="8"/>
  <c r="EKL1360" i="8" s="1"/>
  <c r="EKL1366" i="8" s="1"/>
  <c r="EKN1356" i="8"/>
  <c r="EKN1360" i="8" s="1"/>
  <c r="EKN1366" i="8" s="1"/>
  <c r="ELC1356" i="8"/>
  <c r="ELC1360" i="8" s="1"/>
  <c r="ELC1366" i="8" s="1"/>
  <c r="ELR1356" i="8"/>
  <c r="ELR1360" i="8" s="1"/>
  <c r="ELR1366" i="8" s="1"/>
  <c r="ELT1356" i="8"/>
  <c r="ELT1360" i="8" s="1"/>
  <c r="ELT1366" i="8" s="1"/>
  <c r="EMI1356" i="8"/>
  <c r="EMI1360" i="8" s="1"/>
  <c r="EMI1366" i="8" s="1"/>
  <c r="EMX1356" i="8"/>
  <c r="EMX1360" i="8" s="1"/>
  <c r="EMX1366" i="8" s="1"/>
  <c r="EMZ1356" i="8"/>
  <c r="EMZ1360" i="8" s="1"/>
  <c r="EMZ1366" i="8" s="1"/>
  <c r="ENO1356" i="8"/>
  <c r="ENO1360" i="8" s="1"/>
  <c r="ENO1366" i="8" s="1"/>
  <c r="EOD1356" i="8"/>
  <c r="EOD1360" i="8" s="1"/>
  <c r="EOD1366" i="8" s="1"/>
  <c r="EOF1356" i="8"/>
  <c r="EOF1360" i="8" s="1"/>
  <c r="EOF1366" i="8" s="1"/>
  <c r="EOU1356" i="8"/>
  <c r="EOU1360" i="8" s="1"/>
  <c r="EOU1366" i="8" s="1"/>
  <c r="EPJ1356" i="8"/>
  <c r="EPJ1360" i="8" s="1"/>
  <c r="EPJ1366" i="8" s="1"/>
  <c r="EPL1356" i="8"/>
  <c r="EPL1360" i="8" s="1"/>
  <c r="EPL1366" i="8" s="1"/>
  <c r="EQA1356" i="8"/>
  <c r="EQA1360" i="8" s="1"/>
  <c r="EQA1366" i="8" s="1"/>
  <c r="EQP1356" i="8"/>
  <c r="EQP1360" i="8" s="1"/>
  <c r="EQP1366" i="8" s="1"/>
  <c r="EQR1356" i="8"/>
  <c r="EQR1360" i="8" s="1"/>
  <c r="EQR1366" i="8" s="1"/>
  <c r="ERG1356" i="8"/>
  <c r="ERG1360" i="8" s="1"/>
  <c r="ERG1366" i="8" s="1"/>
  <c r="ERV1356" i="8"/>
  <c r="ERV1360" i="8" s="1"/>
  <c r="ERV1366" i="8" s="1"/>
  <c r="ERX1356" i="8"/>
  <c r="ERX1360" i="8" s="1"/>
  <c r="ERX1366" i="8" s="1"/>
  <c r="ESM1356" i="8"/>
  <c r="ESM1360" i="8" s="1"/>
  <c r="ESM1366" i="8" s="1"/>
  <c r="ETB1356" i="8"/>
  <c r="ETB1360" i="8" s="1"/>
  <c r="ETB1366" i="8" s="1"/>
  <c r="ETD1356" i="8"/>
  <c r="ETD1360" i="8" s="1"/>
  <c r="ETD1366" i="8" s="1"/>
  <c r="ETS1356" i="8"/>
  <c r="ETS1360" i="8" s="1"/>
  <c r="ETS1366" i="8" s="1"/>
  <c r="EUH1356" i="8"/>
  <c r="EUH1360" i="8" s="1"/>
  <c r="EUH1366" i="8" s="1"/>
  <c r="EUJ1356" i="8"/>
  <c r="EUJ1360" i="8" s="1"/>
  <c r="EUJ1366" i="8" s="1"/>
  <c r="EUY1356" i="8"/>
  <c r="EUY1360" i="8" s="1"/>
  <c r="EUY1366" i="8" s="1"/>
  <c r="EVN1356" i="8"/>
  <c r="EVN1360" i="8" s="1"/>
  <c r="EVN1366" i="8" s="1"/>
  <c r="EVP1356" i="8"/>
  <c r="EVP1360" i="8" s="1"/>
  <c r="EVP1366" i="8" s="1"/>
  <c r="EWE1356" i="8"/>
  <c r="EWE1360" i="8" s="1"/>
  <c r="EWE1366" i="8" s="1"/>
  <c r="EWT1356" i="8"/>
  <c r="EWT1360" i="8" s="1"/>
  <c r="EWT1366" i="8" s="1"/>
  <c r="EWV1356" i="8"/>
  <c r="EWV1360" i="8" s="1"/>
  <c r="EWV1366" i="8" s="1"/>
  <c r="EXK1356" i="8"/>
  <c r="EXK1360" i="8" s="1"/>
  <c r="EXK1366" i="8" s="1"/>
  <c r="EXZ1356" i="8"/>
  <c r="EXZ1360" i="8" s="1"/>
  <c r="EXZ1366" i="8" s="1"/>
  <c r="EYB1356" i="8"/>
  <c r="EYB1360" i="8" s="1"/>
  <c r="EYB1366" i="8" s="1"/>
  <c r="EYQ1356" i="8"/>
  <c r="EYQ1360" i="8" s="1"/>
  <c r="EYQ1366" i="8" s="1"/>
  <c r="EZF1356" i="8"/>
  <c r="EZF1360" i="8" s="1"/>
  <c r="EZF1366" i="8" s="1"/>
  <c r="EZH1356" i="8"/>
  <c r="EZH1360" i="8" s="1"/>
  <c r="EZH1366" i="8" s="1"/>
  <c r="EZW1356" i="8"/>
  <c r="EZW1360" i="8" s="1"/>
  <c r="EZW1366" i="8" s="1"/>
  <c r="FAL1356" i="8"/>
  <c r="FAL1360" i="8" s="1"/>
  <c r="FAL1366" i="8" s="1"/>
  <c r="FAN1356" i="8"/>
  <c r="FAN1360" i="8" s="1"/>
  <c r="FAN1366" i="8" s="1"/>
  <c r="FBC1356" i="8"/>
  <c r="FBC1360" i="8" s="1"/>
  <c r="FBC1366" i="8" s="1"/>
  <c r="FBR1356" i="8"/>
  <c r="FBR1360" i="8" s="1"/>
  <c r="FBR1366" i="8" s="1"/>
  <c r="FBT1356" i="8"/>
  <c r="FBT1360" i="8" s="1"/>
  <c r="FBT1366" i="8" s="1"/>
  <c r="FCI1356" i="8"/>
  <c r="FCI1360" i="8" s="1"/>
  <c r="FCI1366" i="8" s="1"/>
  <c r="FCX1356" i="8"/>
  <c r="FCX1360" i="8" s="1"/>
  <c r="FCX1366" i="8" s="1"/>
  <c r="FCZ1356" i="8"/>
  <c r="FCZ1360" i="8" s="1"/>
  <c r="FCZ1366" i="8" s="1"/>
  <c r="FDO1356" i="8"/>
  <c r="FDO1360" i="8" s="1"/>
  <c r="FDO1366" i="8" s="1"/>
  <c r="FED1356" i="8"/>
  <c r="FED1360" i="8" s="1"/>
  <c r="FED1366" i="8" s="1"/>
  <c r="FEF1356" i="8"/>
  <c r="FEF1360" i="8" s="1"/>
  <c r="FEF1366" i="8" s="1"/>
  <c r="FEU1356" i="8"/>
  <c r="FEU1360" i="8" s="1"/>
  <c r="FEU1366" i="8" s="1"/>
  <c r="FFJ1356" i="8"/>
  <c r="FFJ1360" i="8" s="1"/>
  <c r="FFJ1366" i="8" s="1"/>
  <c r="FFL1356" i="8"/>
  <c r="FFL1360" i="8" s="1"/>
  <c r="FFL1366" i="8" s="1"/>
  <c r="FGA1356" i="8"/>
  <c r="FGA1360" i="8" s="1"/>
  <c r="FGA1366" i="8" s="1"/>
  <c r="FGP1356" i="8"/>
  <c r="FGP1360" i="8" s="1"/>
  <c r="FGP1366" i="8" s="1"/>
  <c r="FGR1356" i="8"/>
  <c r="FGR1360" i="8" s="1"/>
  <c r="FGR1366" i="8" s="1"/>
  <c r="FHG1356" i="8"/>
  <c r="FHG1360" i="8" s="1"/>
  <c r="FHG1366" i="8" s="1"/>
  <c r="FHV1356" i="8"/>
  <c r="FHV1360" i="8" s="1"/>
  <c r="FHV1366" i="8" s="1"/>
  <c r="FHX1356" i="8"/>
  <c r="FHX1360" i="8" s="1"/>
  <c r="FHX1366" i="8" s="1"/>
  <c r="FIM1356" i="8"/>
  <c r="FIM1360" i="8" s="1"/>
  <c r="FIM1366" i="8" s="1"/>
  <c r="FJB1356" i="8"/>
  <c r="FJB1360" i="8" s="1"/>
  <c r="FJB1366" i="8" s="1"/>
  <c r="FJD1356" i="8"/>
  <c r="FJD1360" i="8" s="1"/>
  <c r="FJD1366" i="8" s="1"/>
  <c r="FJS1356" i="8"/>
  <c r="FJS1360" i="8" s="1"/>
  <c r="FJS1366" i="8" s="1"/>
  <c r="FKH1356" i="8"/>
  <c r="FKH1360" i="8" s="1"/>
  <c r="FKH1366" i="8" s="1"/>
  <c r="FKJ1356" i="8"/>
  <c r="FKJ1360" i="8" s="1"/>
  <c r="FKJ1366" i="8" s="1"/>
  <c r="FKY1356" i="8"/>
  <c r="FKY1360" i="8" s="1"/>
  <c r="FKY1366" i="8" s="1"/>
  <c r="FLN1356" i="8"/>
  <c r="FLN1360" i="8" s="1"/>
  <c r="FLN1366" i="8" s="1"/>
  <c r="FLP1356" i="8"/>
  <c r="FLP1360" i="8" s="1"/>
  <c r="FLP1366" i="8" s="1"/>
  <c r="FME1356" i="8"/>
  <c r="FME1360" i="8" s="1"/>
  <c r="FME1366" i="8" s="1"/>
  <c r="FMT1356" i="8"/>
  <c r="FMT1360" i="8" s="1"/>
  <c r="FMT1366" i="8" s="1"/>
  <c r="FMV1356" i="8"/>
  <c r="FMV1360" i="8" s="1"/>
  <c r="FMV1366" i="8" s="1"/>
  <c r="FNK1356" i="8"/>
  <c r="FNK1360" i="8" s="1"/>
  <c r="FNK1366" i="8" s="1"/>
  <c r="FNZ1356" i="8"/>
  <c r="FNZ1360" i="8" s="1"/>
  <c r="FNZ1366" i="8" s="1"/>
  <c r="FOB1356" i="8"/>
  <c r="FOB1360" i="8" s="1"/>
  <c r="FOB1366" i="8" s="1"/>
  <c r="FOQ1356" i="8"/>
  <c r="FOQ1360" i="8" s="1"/>
  <c r="FOQ1366" i="8" s="1"/>
  <c r="FPF1356" i="8"/>
  <c r="FPF1360" i="8" s="1"/>
  <c r="FPF1366" i="8" s="1"/>
  <c r="FPH1356" i="8"/>
  <c r="FPH1360" i="8" s="1"/>
  <c r="FPH1366" i="8" s="1"/>
  <c r="FPW1356" i="8"/>
  <c r="FPW1360" i="8" s="1"/>
  <c r="FPW1366" i="8" s="1"/>
  <c r="FQL1356" i="8"/>
  <c r="FQL1360" i="8" s="1"/>
  <c r="FQL1366" i="8" s="1"/>
  <c r="FQN1356" i="8"/>
  <c r="FQN1360" i="8" s="1"/>
  <c r="FQN1366" i="8" s="1"/>
  <c r="FRC1356" i="8"/>
  <c r="FRC1360" i="8" s="1"/>
  <c r="FRC1366" i="8" s="1"/>
  <c r="FRR1356" i="8"/>
  <c r="FRR1360" i="8" s="1"/>
  <c r="FRR1366" i="8" s="1"/>
  <c r="FRT1356" i="8"/>
  <c r="FRT1360" i="8" s="1"/>
  <c r="FRT1366" i="8" s="1"/>
  <c r="FSI1356" i="8"/>
  <c r="FSI1360" i="8" s="1"/>
  <c r="FSI1366" i="8" s="1"/>
  <c r="FSX1356" i="8"/>
  <c r="FSX1360" i="8" s="1"/>
  <c r="FSX1366" i="8" s="1"/>
  <c r="FSZ1356" i="8"/>
  <c r="FSZ1360" i="8" s="1"/>
  <c r="FSZ1366" i="8" s="1"/>
  <c r="FTO1356" i="8"/>
  <c r="FTO1360" i="8" s="1"/>
  <c r="FTO1366" i="8" s="1"/>
  <c r="FUD1356" i="8"/>
  <c r="FUD1360" i="8" s="1"/>
  <c r="FUD1366" i="8" s="1"/>
  <c r="FUF1356" i="8"/>
  <c r="FUF1360" i="8" s="1"/>
  <c r="FUF1366" i="8" s="1"/>
  <c r="FUU1356" i="8"/>
  <c r="FUU1360" i="8" s="1"/>
  <c r="FUU1366" i="8" s="1"/>
  <c r="FVJ1356" i="8"/>
  <c r="FVJ1360" i="8" s="1"/>
  <c r="FVJ1366" i="8" s="1"/>
  <c r="FVL1356" i="8"/>
  <c r="FVL1360" i="8" s="1"/>
  <c r="FVL1366" i="8" s="1"/>
  <c r="FWA1356" i="8"/>
  <c r="FWA1360" i="8" s="1"/>
  <c r="FWA1366" i="8" s="1"/>
  <c r="FWP1356" i="8"/>
  <c r="FWP1360" i="8" s="1"/>
  <c r="FWP1366" i="8" s="1"/>
  <c r="FWR1356" i="8"/>
  <c r="FWR1360" i="8" s="1"/>
  <c r="FWR1366" i="8" s="1"/>
  <c r="FXG1356" i="8"/>
  <c r="FXG1360" i="8" s="1"/>
  <c r="FXG1366" i="8" s="1"/>
  <c r="FXV1356" i="8"/>
  <c r="FXV1360" i="8" s="1"/>
  <c r="FXV1366" i="8" s="1"/>
  <c r="FXX1356" i="8"/>
  <c r="FXX1360" i="8" s="1"/>
  <c r="FXX1366" i="8" s="1"/>
  <c r="FYM1356" i="8"/>
  <c r="FYM1360" i="8" s="1"/>
  <c r="FYM1366" i="8" s="1"/>
  <c r="FZB1356" i="8"/>
  <c r="FZB1360" i="8" s="1"/>
  <c r="FZB1366" i="8" s="1"/>
  <c r="FZD1356" i="8"/>
  <c r="FZD1360" i="8" s="1"/>
  <c r="FZD1366" i="8" s="1"/>
  <c r="FZS1356" i="8"/>
  <c r="FZS1360" i="8" s="1"/>
  <c r="FZS1366" i="8" s="1"/>
  <c r="GAH1356" i="8"/>
  <c r="GAH1360" i="8" s="1"/>
  <c r="GAH1366" i="8" s="1"/>
  <c r="GAJ1356" i="8"/>
  <c r="GAJ1360" i="8" s="1"/>
  <c r="GAJ1366" i="8" s="1"/>
  <c r="GAY1356" i="8"/>
  <c r="GAY1360" i="8" s="1"/>
  <c r="GAY1366" i="8" s="1"/>
  <c r="GBN1356" i="8"/>
  <c r="GBN1360" i="8" s="1"/>
  <c r="GBN1366" i="8" s="1"/>
  <c r="GBP1356" i="8"/>
  <c r="GBP1360" i="8" s="1"/>
  <c r="GBP1366" i="8" s="1"/>
  <c r="GCE1356" i="8"/>
  <c r="GCE1360" i="8" s="1"/>
  <c r="GCE1366" i="8" s="1"/>
  <c r="GCT1356" i="8"/>
  <c r="GCT1360" i="8" s="1"/>
  <c r="GCT1366" i="8" s="1"/>
  <c r="GCV1356" i="8"/>
  <c r="GCV1360" i="8" s="1"/>
  <c r="GCV1366" i="8" s="1"/>
  <c r="GDK1356" i="8"/>
  <c r="GDK1360" i="8" s="1"/>
  <c r="GDK1366" i="8" s="1"/>
  <c r="GDZ1356" i="8"/>
  <c r="GDZ1360" i="8" s="1"/>
  <c r="GDZ1366" i="8" s="1"/>
  <c r="GEB1356" i="8"/>
  <c r="GEB1360" i="8" s="1"/>
  <c r="GEB1366" i="8" s="1"/>
  <c r="GEQ1356" i="8"/>
  <c r="GEQ1360" i="8" s="1"/>
  <c r="GEQ1366" i="8" s="1"/>
  <c r="GFF1356" i="8"/>
  <c r="GFF1360" i="8" s="1"/>
  <c r="GFF1366" i="8" s="1"/>
  <c r="GFH1356" i="8"/>
  <c r="GFH1360" i="8" s="1"/>
  <c r="GFH1366" i="8" s="1"/>
  <c r="GFW1356" i="8"/>
  <c r="GFW1360" i="8" s="1"/>
  <c r="GFW1366" i="8" s="1"/>
  <c r="GGL1356" i="8"/>
  <c r="GGL1360" i="8" s="1"/>
  <c r="GGL1366" i="8" s="1"/>
  <c r="GGN1356" i="8"/>
  <c r="GGN1360" i="8" s="1"/>
  <c r="GGN1366" i="8" s="1"/>
  <c r="GHC1356" i="8"/>
  <c r="GHC1360" i="8" s="1"/>
  <c r="GHC1366" i="8" s="1"/>
  <c r="GHR1356" i="8"/>
  <c r="GHR1360" i="8" s="1"/>
  <c r="GHR1366" i="8" s="1"/>
  <c r="GHT1356" i="8"/>
  <c r="GHT1360" i="8" s="1"/>
  <c r="GHT1366" i="8" s="1"/>
  <c r="GII1356" i="8"/>
  <c r="GII1360" i="8" s="1"/>
  <c r="GII1366" i="8" s="1"/>
  <c r="GIX1356" i="8"/>
  <c r="GIX1360" i="8" s="1"/>
  <c r="GIX1366" i="8" s="1"/>
  <c r="GIZ1356" i="8"/>
  <c r="GIZ1360" i="8" s="1"/>
  <c r="GIZ1366" i="8" s="1"/>
  <c r="GJO1356" i="8"/>
  <c r="GJO1360" i="8" s="1"/>
  <c r="GJO1366" i="8" s="1"/>
  <c r="GKD1356" i="8"/>
  <c r="GKD1360" i="8" s="1"/>
  <c r="GKD1366" i="8" s="1"/>
  <c r="GKF1356" i="8"/>
  <c r="GKF1360" i="8" s="1"/>
  <c r="GKF1366" i="8" s="1"/>
  <c r="GKU1356" i="8"/>
  <c r="GKU1360" i="8" s="1"/>
  <c r="GKU1366" i="8" s="1"/>
  <c r="GLJ1356" i="8"/>
  <c r="GLJ1360" i="8" s="1"/>
  <c r="GLJ1366" i="8" s="1"/>
  <c r="GLL1356" i="8"/>
  <c r="GLL1360" i="8" s="1"/>
  <c r="GLL1366" i="8" s="1"/>
  <c r="GMA1356" i="8"/>
  <c r="GMA1360" i="8" s="1"/>
  <c r="GMA1366" i="8" s="1"/>
  <c r="GMP1356" i="8"/>
  <c r="GMP1360" i="8" s="1"/>
  <c r="GMP1366" i="8" s="1"/>
  <c r="GMR1356" i="8"/>
  <c r="GMR1360" i="8" s="1"/>
  <c r="GMR1366" i="8" s="1"/>
  <c r="GNG1356" i="8"/>
  <c r="GNG1360" i="8" s="1"/>
  <c r="GNG1366" i="8" s="1"/>
  <c r="GNV1356" i="8"/>
  <c r="GNV1360" i="8" s="1"/>
  <c r="GNV1366" i="8" s="1"/>
  <c r="GNX1356" i="8"/>
  <c r="GNX1360" i="8" s="1"/>
  <c r="GNX1366" i="8" s="1"/>
  <c r="GOM1356" i="8"/>
  <c r="GOM1360" i="8" s="1"/>
  <c r="GOM1366" i="8" s="1"/>
  <c r="GPB1356" i="8"/>
  <c r="GPB1360" i="8" s="1"/>
  <c r="GPB1366" i="8" s="1"/>
  <c r="GPD1356" i="8"/>
  <c r="GPD1360" i="8" s="1"/>
  <c r="GPD1366" i="8" s="1"/>
  <c r="GPS1356" i="8"/>
  <c r="GPS1360" i="8" s="1"/>
  <c r="GPS1366" i="8" s="1"/>
  <c r="GQH1356" i="8"/>
  <c r="GQH1360" i="8" s="1"/>
  <c r="GQH1366" i="8" s="1"/>
  <c r="GQJ1356" i="8"/>
  <c r="GQJ1360" i="8" s="1"/>
  <c r="GQJ1366" i="8" s="1"/>
  <c r="GQY1356" i="8"/>
  <c r="GQY1360" i="8" s="1"/>
  <c r="GQY1366" i="8" s="1"/>
  <c r="GRN1356" i="8"/>
  <c r="GRN1360" i="8" s="1"/>
  <c r="GRN1366" i="8" s="1"/>
  <c r="GRP1356" i="8"/>
  <c r="GRP1360" i="8" s="1"/>
  <c r="GRP1366" i="8" s="1"/>
  <c r="GSE1356" i="8"/>
  <c r="GSE1360" i="8" s="1"/>
  <c r="GSE1366" i="8" s="1"/>
  <c r="GST1356" i="8"/>
  <c r="GST1360" i="8" s="1"/>
  <c r="GST1366" i="8" s="1"/>
  <c r="GSV1356" i="8"/>
  <c r="GSV1360" i="8" s="1"/>
  <c r="GSV1366" i="8" s="1"/>
  <c r="GTK1356" i="8"/>
  <c r="GTK1360" i="8" s="1"/>
  <c r="GTK1366" i="8" s="1"/>
  <c r="GTZ1356" i="8"/>
  <c r="GTZ1360" i="8" s="1"/>
  <c r="GTZ1366" i="8" s="1"/>
  <c r="GUB1356" i="8"/>
  <c r="GUB1360" i="8" s="1"/>
  <c r="GUB1366" i="8" s="1"/>
  <c r="GUQ1356" i="8"/>
  <c r="GUQ1360" i="8" s="1"/>
  <c r="GUQ1366" i="8" s="1"/>
  <c r="GVF1356" i="8"/>
  <c r="GVF1360" i="8" s="1"/>
  <c r="GVF1366" i="8" s="1"/>
  <c r="GVH1356" i="8"/>
  <c r="GVH1360" i="8" s="1"/>
  <c r="GVH1366" i="8" s="1"/>
  <c r="GVW1356" i="8"/>
  <c r="GVW1360" i="8" s="1"/>
  <c r="GVW1366" i="8" s="1"/>
  <c r="GWL1356" i="8"/>
  <c r="GWL1360" i="8" s="1"/>
  <c r="GWL1366" i="8" s="1"/>
  <c r="GWN1356" i="8"/>
  <c r="GWN1360" i="8" s="1"/>
  <c r="GWN1366" i="8" s="1"/>
  <c r="GXC1356" i="8"/>
  <c r="GXC1360" i="8" s="1"/>
  <c r="GXC1366" i="8" s="1"/>
  <c r="GXR1356" i="8"/>
  <c r="GXR1360" i="8" s="1"/>
  <c r="GXR1366" i="8" s="1"/>
  <c r="GXT1356" i="8"/>
  <c r="GXT1360" i="8" s="1"/>
  <c r="GXT1366" i="8" s="1"/>
  <c r="GYI1356" i="8"/>
  <c r="GYI1360" i="8" s="1"/>
  <c r="GYI1366" i="8" s="1"/>
  <c r="GYX1356" i="8"/>
  <c r="GYX1360" i="8" s="1"/>
  <c r="GYX1366" i="8" s="1"/>
  <c r="GYZ1356" i="8"/>
  <c r="GYZ1360" i="8" s="1"/>
  <c r="GYZ1366" i="8" s="1"/>
  <c r="GZO1356" i="8"/>
  <c r="GZO1360" i="8" s="1"/>
  <c r="GZO1366" i="8" s="1"/>
  <c r="HAD1356" i="8"/>
  <c r="HAD1360" i="8" s="1"/>
  <c r="HAD1366" i="8" s="1"/>
  <c r="HAF1356" i="8"/>
  <c r="HAF1360" i="8" s="1"/>
  <c r="HAF1366" i="8" s="1"/>
  <c r="HAU1356" i="8"/>
  <c r="HAU1360" i="8" s="1"/>
  <c r="HAU1366" i="8" s="1"/>
  <c r="HBJ1356" i="8"/>
  <c r="HBJ1360" i="8" s="1"/>
  <c r="HBJ1366" i="8" s="1"/>
  <c r="HBL1356" i="8"/>
  <c r="HBL1360" i="8" s="1"/>
  <c r="HBL1366" i="8" s="1"/>
  <c r="HCA1356" i="8"/>
  <c r="HCA1360" i="8" s="1"/>
  <c r="HCA1366" i="8" s="1"/>
  <c r="HCP1356" i="8"/>
  <c r="HCP1360" i="8" s="1"/>
  <c r="HCP1366" i="8" s="1"/>
  <c r="HCR1356" i="8"/>
  <c r="HCR1360" i="8" s="1"/>
  <c r="HCR1366" i="8" s="1"/>
  <c r="HDG1356" i="8"/>
  <c r="HDG1360" i="8" s="1"/>
  <c r="HDG1366" i="8" s="1"/>
  <c r="HDV1356" i="8"/>
  <c r="HDV1360" i="8" s="1"/>
  <c r="HDV1366" i="8" s="1"/>
  <c r="HDX1356" i="8"/>
  <c r="HDX1360" i="8" s="1"/>
  <c r="HDX1366" i="8" s="1"/>
  <c r="HEM1356" i="8"/>
  <c r="HEM1360" i="8" s="1"/>
  <c r="HEM1366" i="8" s="1"/>
  <c r="HFB1356" i="8"/>
  <c r="HFB1360" i="8" s="1"/>
  <c r="HFB1366" i="8" s="1"/>
  <c r="HFD1356" i="8"/>
  <c r="HFD1360" i="8" s="1"/>
  <c r="HFD1366" i="8" s="1"/>
  <c r="HFS1356" i="8"/>
  <c r="HFS1360" i="8" s="1"/>
  <c r="HFS1366" i="8" s="1"/>
  <c r="HGH1356" i="8"/>
  <c r="HGH1360" i="8" s="1"/>
  <c r="HGH1366" i="8" s="1"/>
  <c r="HGJ1356" i="8"/>
  <c r="HGJ1360" i="8" s="1"/>
  <c r="HGJ1366" i="8" s="1"/>
  <c r="HGY1356" i="8"/>
  <c r="HGY1360" i="8" s="1"/>
  <c r="HGY1366" i="8" s="1"/>
  <c r="HHP1356" i="8"/>
  <c r="HHP1360" i="8" s="1"/>
  <c r="HHP1366" i="8" s="1"/>
  <c r="HIE1356" i="8"/>
  <c r="HIE1360" i="8" s="1"/>
  <c r="HIE1366" i="8" s="1"/>
  <c r="HIT1356" i="8"/>
  <c r="HIT1360" i="8" s="1"/>
  <c r="HIT1366" i="8" s="1"/>
  <c r="HIV1356" i="8"/>
  <c r="HIV1360" i="8" s="1"/>
  <c r="HIV1366" i="8" s="1"/>
  <c r="HJK1356" i="8"/>
  <c r="HJK1360" i="8" s="1"/>
  <c r="HJK1366" i="8" s="1"/>
  <c r="HJZ1356" i="8"/>
  <c r="HJZ1360" i="8" s="1"/>
  <c r="HJZ1366" i="8" s="1"/>
  <c r="HKB1356" i="8"/>
  <c r="HKB1360" i="8" s="1"/>
  <c r="HKB1366" i="8" s="1"/>
  <c r="HKQ1356" i="8"/>
  <c r="HKQ1360" i="8" s="1"/>
  <c r="HKQ1366" i="8" s="1"/>
  <c r="HLF1356" i="8"/>
  <c r="HLF1360" i="8" s="1"/>
  <c r="HLF1366" i="8" s="1"/>
  <c r="HLH1356" i="8"/>
  <c r="HLH1360" i="8" s="1"/>
  <c r="HLH1366" i="8" s="1"/>
  <c r="HLW1356" i="8"/>
  <c r="HLW1360" i="8" s="1"/>
  <c r="HLW1366" i="8" s="1"/>
  <c r="HML1356" i="8"/>
  <c r="HML1360" i="8" s="1"/>
  <c r="HML1366" i="8" s="1"/>
  <c r="HMN1356" i="8"/>
  <c r="HMN1360" i="8" s="1"/>
  <c r="HMN1366" i="8" s="1"/>
  <c r="HNC1356" i="8"/>
  <c r="HNC1360" i="8" s="1"/>
  <c r="HNC1366" i="8" s="1"/>
  <c r="HNR1356" i="8"/>
  <c r="HNR1360" i="8" s="1"/>
  <c r="HNR1366" i="8" s="1"/>
  <c r="HNT1356" i="8"/>
  <c r="HNT1360" i="8" s="1"/>
  <c r="HNT1366" i="8" s="1"/>
  <c r="HOI1356" i="8"/>
  <c r="HOI1360" i="8" s="1"/>
  <c r="HOI1366" i="8" s="1"/>
  <c r="HOX1356" i="8"/>
  <c r="HOX1360" i="8" s="1"/>
  <c r="HOX1366" i="8" s="1"/>
  <c r="HOZ1356" i="8"/>
  <c r="HOZ1360" i="8" s="1"/>
  <c r="HOZ1366" i="8" s="1"/>
  <c r="HPO1356" i="8"/>
  <c r="HPO1360" i="8" s="1"/>
  <c r="HPO1366" i="8" s="1"/>
  <c r="HQD1356" i="8"/>
  <c r="HQD1360" i="8" s="1"/>
  <c r="HQD1366" i="8" s="1"/>
  <c r="HQF1356" i="8"/>
  <c r="HQF1360" i="8" s="1"/>
  <c r="HQF1366" i="8" s="1"/>
  <c r="HQU1356" i="8"/>
  <c r="HQU1360" i="8" s="1"/>
  <c r="HQU1366" i="8" s="1"/>
  <c r="HRJ1356" i="8"/>
  <c r="HRJ1360" i="8" s="1"/>
  <c r="HRJ1366" i="8" s="1"/>
  <c r="HRL1356" i="8"/>
  <c r="HRL1360" i="8" s="1"/>
  <c r="HRL1366" i="8" s="1"/>
  <c r="HSA1356" i="8"/>
  <c r="HSA1360" i="8" s="1"/>
  <c r="HSA1366" i="8" s="1"/>
  <c r="HSP1356" i="8"/>
  <c r="HSP1360" i="8" s="1"/>
  <c r="HSP1366" i="8" s="1"/>
  <c r="HSR1356" i="8"/>
  <c r="HSR1360" i="8" s="1"/>
  <c r="HSR1366" i="8" s="1"/>
  <c r="HTG1356" i="8"/>
  <c r="HTG1360" i="8" s="1"/>
  <c r="HTG1366" i="8" s="1"/>
  <c r="HTV1356" i="8"/>
  <c r="HTV1360" i="8" s="1"/>
  <c r="HTV1366" i="8" s="1"/>
  <c r="HTX1356" i="8"/>
  <c r="HTX1360" i="8" s="1"/>
  <c r="HTX1366" i="8" s="1"/>
  <c r="HUM1356" i="8"/>
  <c r="HUM1360" i="8" s="1"/>
  <c r="HUM1366" i="8" s="1"/>
  <c r="HVB1356" i="8"/>
  <c r="HVB1360" i="8" s="1"/>
  <c r="HVB1366" i="8" s="1"/>
  <c r="HVD1356" i="8"/>
  <c r="HVD1360" i="8" s="1"/>
  <c r="HVD1366" i="8" s="1"/>
  <c r="HVS1356" i="8"/>
  <c r="HVS1360" i="8" s="1"/>
  <c r="HVS1366" i="8" s="1"/>
  <c r="HWH1356" i="8"/>
  <c r="HWH1360" i="8" s="1"/>
  <c r="HWH1366" i="8" s="1"/>
  <c r="HWJ1356" i="8"/>
  <c r="HWJ1360" i="8" s="1"/>
  <c r="HWJ1366" i="8" s="1"/>
  <c r="HWY1356" i="8"/>
  <c r="HWY1360" i="8" s="1"/>
  <c r="HWY1366" i="8" s="1"/>
  <c r="HXN1356" i="8"/>
  <c r="HXN1360" i="8" s="1"/>
  <c r="HXN1366" i="8" s="1"/>
  <c r="HXP1356" i="8"/>
  <c r="HXP1360" i="8" s="1"/>
  <c r="HXP1366" i="8" s="1"/>
  <c r="HYE1356" i="8"/>
  <c r="HYE1360" i="8" s="1"/>
  <c r="HYE1366" i="8" s="1"/>
  <c r="HYT1356" i="8"/>
  <c r="HYT1360" i="8" s="1"/>
  <c r="HYT1366" i="8" s="1"/>
  <c r="HYV1356" i="8"/>
  <c r="HYV1360" i="8" s="1"/>
  <c r="HYV1366" i="8" s="1"/>
  <c r="HZK1356" i="8"/>
  <c r="HZK1360" i="8" s="1"/>
  <c r="HZK1366" i="8" s="1"/>
  <c r="HZZ1356" i="8"/>
  <c r="HZZ1360" i="8" s="1"/>
  <c r="HZZ1366" i="8" s="1"/>
  <c r="IAB1356" i="8"/>
  <c r="IAB1360" i="8" s="1"/>
  <c r="IAB1366" i="8" s="1"/>
  <c r="IAQ1356" i="8"/>
  <c r="IAQ1360" i="8" s="1"/>
  <c r="IAQ1366" i="8" s="1"/>
  <c r="IBF1356" i="8"/>
  <c r="IBF1360" i="8" s="1"/>
  <c r="IBF1366" i="8" s="1"/>
  <c r="IBH1356" i="8"/>
  <c r="IBH1360" i="8" s="1"/>
  <c r="IBH1366" i="8" s="1"/>
  <c r="IBW1356" i="8"/>
  <c r="IBW1360" i="8" s="1"/>
  <c r="IBW1366" i="8" s="1"/>
  <c r="ICL1356" i="8"/>
  <c r="ICL1360" i="8" s="1"/>
  <c r="ICL1366" i="8" s="1"/>
  <c r="ICN1356" i="8"/>
  <c r="ICN1360" i="8" s="1"/>
  <c r="ICN1366" i="8" s="1"/>
  <c r="IDC1356" i="8"/>
  <c r="IDC1360" i="8" s="1"/>
  <c r="IDC1366" i="8" s="1"/>
  <c r="IDR1356" i="8"/>
  <c r="IDR1360" i="8" s="1"/>
  <c r="IDR1366" i="8" s="1"/>
  <c r="IDT1356" i="8"/>
  <c r="IDT1360" i="8" s="1"/>
  <c r="IDT1366" i="8" s="1"/>
  <c r="IEI1356" i="8"/>
  <c r="IEI1360" i="8" s="1"/>
  <c r="IEI1366" i="8" s="1"/>
  <c r="IEX1356" i="8"/>
  <c r="IEX1360" i="8" s="1"/>
  <c r="IEX1366" i="8" s="1"/>
  <c r="IEZ1356" i="8"/>
  <c r="IEZ1360" i="8" s="1"/>
  <c r="IEZ1366" i="8" s="1"/>
  <c r="IFO1356" i="8"/>
  <c r="IFO1360" i="8" s="1"/>
  <c r="IFO1366" i="8" s="1"/>
  <c r="IGD1356" i="8"/>
  <c r="IGD1360" i="8" s="1"/>
  <c r="IGD1366" i="8" s="1"/>
  <c r="IGF1356" i="8"/>
  <c r="IGF1360" i="8" s="1"/>
  <c r="IGF1366" i="8" s="1"/>
  <c r="IGU1356" i="8"/>
  <c r="IGU1360" i="8" s="1"/>
  <c r="IGU1366" i="8" s="1"/>
  <c r="IHJ1356" i="8"/>
  <c r="IHJ1360" i="8" s="1"/>
  <c r="IHJ1366" i="8" s="1"/>
  <c r="IHL1356" i="8"/>
  <c r="IHL1360" i="8" s="1"/>
  <c r="IHL1366" i="8" s="1"/>
  <c r="IIA1356" i="8"/>
  <c r="IIA1360" i="8" s="1"/>
  <c r="IIA1366" i="8" s="1"/>
  <c r="IIP1356" i="8"/>
  <c r="IIP1360" i="8" s="1"/>
  <c r="IIP1366" i="8" s="1"/>
  <c r="IIR1356" i="8"/>
  <c r="IIR1360" i="8" s="1"/>
  <c r="IIR1366" i="8" s="1"/>
  <c r="IJG1356" i="8"/>
  <c r="IJG1360" i="8" s="1"/>
  <c r="IJG1366" i="8" s="1"/>
  <c r="IJV1356" i="8"/>
  <c r="IJV1360" i="8" s="1"/>
  <c r="IJV1366" i="8" s="1"/>
  <c r="IJX1356" i="8"/>
  <c r="IJX1360" i="8" s="1"/>
  <c r="IJX1366" i="8" s="1"/>
  <c r="IKM1356" i="8"/>
  <c r="IKM1360" i="8" s="1"/>
  <c r="IKM1366" i="8" s="1"/>
  <c r="ILB1356" i="8"/>
  <c r="ILB1360" i="8" s="1"/>
  <c r="ILB1366" i="8" s="1"/>
  <c r="ILD1356" i="8"/>
  <c r="ILD1360" i="8" s="1"/>
  <c r="ILD1366" i="8" s="1"/>
  <c r="ILS1356" i="8"/>
  <c r="ILS1360" i="8" s="1"/>
  <c r="ILS1366" i="8" s="1"/>
  <c r="IMH1356" i="8"/>
  <c r="IMH1360" i="8" s="1"/>
  <c r="IMH1366" i="8" s="1"/>
  <c r="IMJ1356" i="8"/>
  <c r="IMJ1360" i="8" s="1"/>
  <c r="IMJ1366" i="8" s="1"/>
  <c r="IMY1356" i="8"/>
  <c r="IMY1360" i="8" s="1"/>
  <c r="IMY1366" i="8" s="1"/>
  <c r="INN1356" i="8"/>
  <c r="INN1360" i="8" s="1"/>
  <c r="INN1366" i="8" s="1"/>
  <c r="INP1356" i="8"/>
  <c r="INP1360" i="8" s="1"/>
  <c r="INP1366" i="8" s="1"/>
  <c r="IOE1356" i="8"/>
  <c r="IOE1360" i="8" s="1"/>
  <c r="IOE1366" i="8" s="1"/>
  <c r="IOT1356" i="8"/>
  <c r="IOT1360" i="8" s="1"/>
  <c r="IOT1366" i="8" s="1"/>
  <c r="IOV1356" i="8"/>
  <c r="IOV1360" i="8" s="1"/>
  <c r="IOV1366" i="8" s="1"/>
  <c r="IPK1356" i="8"/>
  <c r="IPK1360" i="8" s="1"/>
  <c r="IPK1366" i="8" s="1"/>
  <c r="IPZ1356" i="8"/>
  <c r="IPZ1360" i="8" s="1"/>
  <c r="IPZ1366" i="8" s="1"/>
  <c r="IQB1356" i="8"/>
  <c r="IQB1360" i="8" s="1"/>
  <c r="IQB1366" i="8" s="1"/>
  <c r="IQQ1356" i="8"/>
  <c r="IQQ1360" i="8" s="1"/>
  <c r="IQQ1366" i="8" s="1"/>
  <c r="IRF1356" i="8"/>
  <c r="IRF1360" i="8" s="1"/>
  <c r="IRF1366" i="8" s="1"/>
  <c r="IRH1356" i="8"/>
  <c r="IRH1360" i="8" s="1"/>
  <c r="IRH1366" i="8" s="1"/>
  <c r="IRW1356" i="8"/>
  <c r="IRW1360" i="8" s="1"/>
  <c r="IRW1366" i="8" s="1"/>
  <c r="ISL1356" i="8"/>
  <c r="ISL1360" i="8" s="1"/>
  <c r="ISL1366" i="8" s="1"/>
  <c r="ISN1356" i="8"/>
  <c r="ISN1360" i="8" s="1"/>
  <c r="ISN1366" i="8" s="1"/>
  <c r="ITC1356" i="8"/>
  <c r="ITC1360" i="8" s="1"/>
  <c r="ITC1366" i="8" s="1"/>
  <c r="ITR1356" i="8"/>
  <c r="ITR1360" i="8" s="1"/>
  <c r="ITR1366" i="8" s="1"/>
  <c r="ITT1356" i="8"/>
  <c r="ITT1360" i="8" s="1"/>
  <c r="ITT1366" i="8" s="1"/>
  <c r="IUI1356" i="8"/>
  <c r="IUI1360" i="8" s="1"/>
  <c r="IUI1366" i="8" s="1"/>
  <c r="IUX1356" i="8"/>
  <c r="IUX1360" i="8" s="1"/>
  <c r="IUX1366" i="8" s="1"/>
  <c r="IUZ1356" i="8"/>
  <c r="IUZ1360" i="8" s="1"/>
  <c r="IUZ1366" i="8" s="1"/>
  <c r="IVO1356" i="8"/>
  <c r="IVO1360" i="8" s="1"/>
  <c r="IVO1366" i="8" s="1"/>
  <c r="IWD1356" i="8"/>
  <c r="IWD1360" i="8" s="1"/>
  <c r="IWD1366" i="8" s="1"/>
  <c r="IWF1356" i="8"/>
  <c r="IWF1360" i="8" s="1"/>
  <c r="IWF1366" i="8" s="1"/>
  <c r="IWU1356" i="8"/>
  <c r="IWU1360" i="8" s="1"/>
  <c r="IWU1366" i="8" s="1"/>
  <c r="IXJ1356" i="8"/>
  <c r="IXJ1360" i="8" s="1"/>
  <c r="IXJ1366" i="8" s="1"/>
  <c r="IXL1356" i="8"/>
  <c r="IXL1360" i="8" s="1"/>
  <c r="IXL1366" i="8" s="1"/>
  <c r="IYA1356" i="8"/>
  <c r="IYA1360" i="8" s="1"/>
  <c r="IYA1366" i="8" s="1"/>
  <c r="IYP1356" i="8"/>
  <c r="IYP1360" i="8" s="1"/>
  <c r="IYP1366" i="8" s="1"/>
  <c r="IYR1356" i="8"/>
  <c r="IYR1360" i="8" s="1"/>
  <c r="IYR1366" i="8" s="1"/>
  <c r="IZG1356" i="8"/>
  <c r="IZG1360" i="8" s="1"/>
  <c r="IZG1366" i="8" s="1"/>
  <c r="IZV1356" i="8"/>
  <c r="IZV1360" i="8" s="1"/>
  <c r="IZV1366" i="8" s="1"/>
  <c r="IZX1356" i="8"/>
  <c r="IZX1360" i="8" s="1"/>
  <c r="IZX1366" i="8" s="1"/>
  <c r="JAM1356" i="8"/>
  <c r="JAM1360" i="8" s="1"/>
  <c r="JAM1366" i="8" s="1"/>
  <c r="JBB1356" i="8"/>
  <c r="JBB1360" i="8" s="1"/>
  <c r="JBB1366" i="8" s="1"/>
  <c r="JBD1356" i="8"/>
  <c r="JBD1360" i="8" s="1"/>
  <c r="JBD1366" i="8" s="1"/>
  <c r="JBS1356" i="8"/>
  <c r="JBS1360" i="8" s="1"/>
  <c r="JBS1366" i="8" s="1"/>
  <c r="JCH1356" i="8"/>
  <c r="JCH1360" i="8" s="1"/>
  <c r="JCH1366" i="8" s="1"/>
  <c r="JCJ1356" i="8"/>
  <c r="JCJ1360" i="8" s="1"/>
  <c r="JCJ1366" i="8" s="1"/>
  <c r="JCY1356" i="8"/>
  <c r="JCY1360" i="8" s="1"/>
  <c r="JCY1366" i="8" s="1"/>
  <c r="JDN1356" i="8"/>
  <c r="JDN1360" i="8" s="1"/>
  <c r="JDN1366" i="8" s="1"/>
  <c r="JDP1356" i="8"/>
  <c r="JDP1360" i="8" s="1"/>
  <c r="JDP1366" i="8" s="1"/>
  <c r="JEE1356" i="8"/>
  <c r="JEE1360" i="8" s="1"/>
  <c r="JEE1366" i="8" s="1"/>
  <c r="JET1356" i="8"/>
  <c r="JET1360" i="8" s="1"/>
  <c r="JET1366" i="8" s="1"/>
  <c r="JEV1356" i="8"/>
  <c r="JEV1360" i="8" s="1"/>
  <c r="JEV1366" i="8" s="1"/>
  <c r="JFK1356" i="8"/>
  <c r="JFK1360" i="8" s="1"/>
  <c r="JFK1366" i="8" s="1"/>
  <c r="JFZ1356" i="8"/>
  <c r="JFZ1360" i="8" s="1"/>
  <c r="JFZ1366" i="8" s="1"/>
  <c r="JGB1356" i="8"/>
  <c r="JGB1360" i="8" s="1"/>
  <c r="JGB1366" i="8" s="1"/>
  <c r="JGQ1356" i="8"/>
  <c r="JGQ1360" i="8" s="1"/>
  <c r="JGQ1366" i="8" s="1"/>
  <c r="JHF1356" i="8"/>
  <c r="JHF1360" i="8" s="1"/>
  <c r="JHF1366" i="8" s="1"/>
  <c r="JHH1356" i="8"/>
  <c r="JHH1360" i="8" s="1"/>
  <c r="JHH1366" i="8" s="1"/>
  <c r="JHW1356" i="8"/>
  <c r="JHW1360" i="8" s="1"/>
  <c r="JHW1366" i="8" s="1"/>
  <c r="JIL1356" i="8"/>
  <c r="JIL1360" i="8" s="1"/>
  <c r="JIL1366" i="8" s="1"/>
  <c r="JIN1356" i="8"/>
  <c r="JIN1360" i="8" s="1"/>
  <c r="JIN1366" i="8" s="1"/>
  <c r="JJC1356" i="8"/>
  <c r="JJC1360" i="8" s="1"/>
  <c r="JJC1366" i="8" s="1"/>
  <c r="JJR1356" i="8"/>
  <c r="JJR1360" i="8" s="1"/>
  <c r="JJR1366" i="8" s="1"/>
  <c r="JJT1356" i="8"/>
  <c r="JJT1360" i="8" s="1"/>
  <c r="JJT1366" i="8" s="1"/>
  <c r="JKI1356" i="8"/>
  <c r="JKI1360" i="8" s="1"/>
  <c r="JKI1366" i="8" s="1"/>
  <c r="JKX1356" i="8"/>
  <c r="JKX1360" i="8" s="1"/>
  <c r="JKX1366" i="8" s="1"/>
  <c r="JKZ1356" i="8"/>
  <c r="JKZ1360" i="8" s="1"/>
  <c r="JKZ1366" i="8" s="1"/>
  <c r="JLO1356" i="8"/>
  <c r="JLO1360" i="8" s="1"/>
  <c r="JLO1366" i="8" s="1"/>
  <c r="JMD1356" i="8"/>
  <c r="JMD1360" i="8" s="1"/>
  <c r="JMD1366" i="8" s="1"/>
  <c r="JMF1356" i="8"/>
  <c r="JMF1360" i="8" s="1"/>
  <c r="JMF1366" i="8" s="1"/>
  <c r="JMU1356" i="8"/>
  <c r="JMU1360" i="8" s="1"/>
  <c r="JMU1366" i="8" s="1"/>
  <c r="JNJ1356" i="8"/>
  <c r="JNJ1360" i="8" s="1"/>
  <c r="JNJ1366" i="8" s="1"/>
  <c r="JNL1356" i="8"/>
  <c r="JNL1360" i="8" s="1"/>
  <c r="JNL1366" i="8" s="1"/>
  <c r="JOA1356" i="8"/>
  <c r="JOA1360" i="8" s="1"/>
  <c r="JOA1366" i="8" s="1"/>
  <c r="JOP1356" i="8"/>
  <c r="JOP1360" i="8" s="1"/>
  <c r="JOP1366" i="8" s="1"/>
  <c r="JOR1356" i="8"/>
  <c r="JOR1360" i="8" s="1"/>
  <c r="JOR1366" i="8" s="1"/>
  <c r="JPG1356" i="8"/>
  <c r="JPG1360" i="8" s="1"/>
  <c r="JPG1366" i="8" s="1"/>
  <c r="JPV1356" i="8"/>
  <c r="JPV1360" i="8" s="1"/>
  <c r="JPV1366" i="8" s="1"/>
  <c r="JPX1356" i="8"/>
  <c r="JPX1360" i="8" s="1"/>
  <c r="JPX1366" i="8" s="1"/>
  <c r="JQM1356" i="8"/>
  <c r="JQM1360" i="8" s="1"/>
  <c r="JQM1366" i="8" s="1"/>
  <c r="JRB1356" i="8"/>
  <c r="JRB1360" i="8" s="1"/>
  <c r="JRB1366" i="8" s="1"/>
  <c r="JRD1356" i="8"/>
  <c r="JRD1360" i="8" s="1"/>
  <c r="JRD1366" i="8" s="1"/>
  <c r="JRS1356" i="8"/>
  <c r="JRS1360" i="8" s="1"/>
  <c r="JRS1366" i="8" s="1"/>
  <c r="JSH1356" i="8"/>
  <c r="JSH1360" i="8" s="1"/>
  <c r="JSH1366" i="8" s="1"/>
  <c r="JSJ1356" i="8"/>
  <c r="JSJ1360" i="8" s="1"/>
  <c r="JSJ1366" i="8" s="1"/>
  <c r="JSY1356" i="8"/>
  <c r="JSY1360" i="8" s="1"/>
  <c r="JSY1366" i="8" s="1"/>
  <c r="JTN1356" i="8"/>
  <c r="JTN1360" i="8" s="1"/>
  <c r="JTN1366" i="8" s="1"/>
  <c r="JTP1356" i="8"/>
  <c r="JTP1360" i="8" s="1"/>
  <c r="JTP1366" i="8" s="1"/>
  <c r="JUE1356" i="8"/>
  <c r="JUE1360" i="8" s="1"/>
  <c r="JUE1366" i="8" s="1"/>
  <c r="JUT1356" i="8"/>
  <c r="JUT1360" i="8" s="1"/>
  <c r="JUT1366" i="8" s="1"/>
  <c r="JUV1356" i="8"/>
  <c r="JUV1360" i="8" s="1"/>
  <c r="JUV1366" i="8" s="1"/>
  <c r="JVK1356" i="8"/>
  <c r="JVK1360" i="8" s="1"/>
  <c r="JVK1366" i="8" s="1"/>
  <c r="JVZ1356" i="8"/>
  <c r="JVZ1360" i="8" s="1"/>
  <c r="JVZ1366" i="8" s="1"/>
  <c r="JWB1356" i="8"/>
  <c r="JWB1360" i="8" s="1"/>
  <c r="JWB1366" i="8" s="1"/>
  <c r="JWQ1356" i="8"/>
  <c r="JWQ1360" i="8" s="1"/>
  <c r="JWQ1366" i="8" s="1"/>
  <c r="JXF1356" i="8"/>
  <c r="JXF1360" i="8" s="1"/>
  <c r="JXF1366" i="8" s="1"/>
  <c r="JXH1356" i="8"/>
  <c r="JXH1360" i="8" s="1"/>
  <c r="JXH1366" i="8" s="1"/>
  <c r="JXW1356" i="8"/>
  <c r="JXW1360" i="8" s="1"/>
  <c r="JXW1366" i="8" s="1"/>
  <c r="JYL1356" i="8"/>
  <c r="JYL1360" i="8" s="1"/>
  <c r="JYL1366" i="8" s="1"/>
  <c r="JYN1356" i="8"/>
  <c r="JYN1360" i="8" s="1"/>
  <c r="JYN1366" i="8" s="1"/>
  <c r="JZC1356" i="8"/>
  <c r="JZC1360" i="8" s="1"/>
  <c r="JZC1366" i="8" s="1"/>
  <c r="JZR1356" i="8"/>
  <c r="JZR1360" i="8" s="1"/>
  <c r="JZR1366" i="8" s="1"/>
  <c r="JZT1356" i="8"/>
  <c r="JZT1360" i="8" s="1"/>
  <c r="JZT1366" i="8" s="1"/>
  <c r="KAI1356" i="8"/>
  <c r="KAI1360" i="8" s="1"/>
  <c r="KAI1366" i="8" s="1"/>
  <c r="KAX1356" i="8"/>
  <c r="KAX1360" i="8" s="1"/>
  <c r="KAX1366" i="8" s="1"/>
  <c r="KAZ1356" i="8"/>
  <c r="KAZ1360" i="8" s="1"/>
  <c r="KAZ1366" i="8" s="1"/>
  <c r="KBO1356" i="8"/>
  <c r="KBO1360" i="8" s="1"/>
  <c r="KBO1366" i="8" s="1"/>
  <c r="KCD1356" i="8"/>
  <c r="KCD1360" i="8" s="1"/>
  <c r="KCD1366" i="8" s="1"/>
  <c r="KCF1356" i="8"/>
  <c r="KCF1360" i="8" s="1"/>
  <c r="KCF1366" i="8" s="1"/>
  <c r="KCU1356" i="8"/>
  <c r="KCU1360" i="8" s="1"/>
  <c r="KCU1366" i="8" s="1"/>
  <c r="KDJ1356" i="8"/>
  <c r="KDJ1360" i="8" s="1"/>
  <c r="KDJ1366" i="8" s="1"/>
  <c r="KDL1356" i="8"/>
  <c r="KDL1360" i="8" s="1"/>
  <c r="KDL1366" i="8" s="1"/>
  <c r="KEA1356" i="8"/>
  <c r="KEA1360" i="8" s="1"/>
  <c r="KEA1366" i="8" s="1"/>
  <c r="KEP1356" i="8"/>
  <c r="KEP1360" i="8" s="1"/>
  <c r="KEP1366" i="8" s="1"/>
  <c r="KER1356" i="8"/>
  <c r="KER1360" i="8" s="1"/>
  <c r="KER1366" i="8" s="1"/>
  <c r="KFG1356" i="8"/>
  <c r="KFG1360" i="8" s="1"/>
  <c r="KFG1366" i="8" s="1"/>
  <c r="KFV1356" i="8"/>
  <c r="KFV1360" i="8" s="1"/>
  <c r="KFV1366" i="8" s="1"/>
  <c r="KFX1356" i="8"/>
  <c r="KFX1360" i="8" s="1"/>
  <c r="KFX1366" i="8" s="1"/>
  <c r="KGM1356" i="8"/>
  <c r="KGM1360" i="8" s="1"/>
  <c r="KGM1366" i="8" s="1"/>
  <c r="KHB1356" i="8"/>
  <c r="KHB1360" i="8" s="1"/>
  <c r="KHB1366" i="8" s="1"/>
  <c r="KHD1356" i="8"/>
  <c r="KHD1360" i="8" s="1"/>
  <c r="KHD1366" i="8" s="1"/>
  <c r="KHS1356" i="8"/>
  <c r="KHS1360" i="8" s="1"/>
  <c r="KHS1366" i="8" s="1"/>
  <c r="KIH1356" i="8"/>
  <c r="KIH1360" i="8" s="1"/>
  <c r="KIH1366" i="8" s="1"/>
  <c r="KIJ1356" i="8"/>
  <c r="KIJ1360" i="8" s="1"/>
  <c r="KIJ1366" i="8" s="1"/>
  <c r="KIY1356" i="8"/>
  <c r="KIY1360" i="8" s="1"/>
  <c r="KIY1366" i="8" s="1"/>
  <c r="KJN1356" i="8"/>
  <c r="KJN1360" i="8" s="1"/>
  <c r="KJN1366" i="8" s="1"/>
  <c r="KJP1356" i="8"/>
  <c r="KJP1360" i="8" s="1"/>
  <c r="KJP1366" i="8" s="1"/>
  <c r="KKE1356" i="8"/>
  <c r="KKE1360" i="8" s="1"/>
  <c r="KKE1366" i="8" s="1"/>
  <c r="KKT1356" i="8"/>
  <c r="KKT1360" i="8" s="1"/>
  <c r="KKT1366" i="8" s="1"/>
  <c r="KKV1356" i="8"/>
  <c r="KKV1360" i="8" s="1"/>
  <c r="KKV1366" i="8" s="1"/>
  <c r="KLK1356" i="8"/>
  <c r="KLK1360" i="8" s="1"/>
  <c r="KLK1366" i="8" s="1"/>
  <c r="KLZ1356" i="8"/>
  <c r="KLZ1360" i="8" s="1"/>
  <c r="KLZ1366" i="8" s="1"/>
  <c r="KMB1356" i="8"/>
  <c r="KMB1360" i="8" s="1"/>
  <c r="KMB1366" i="8" s="1"/>
  <c r="KMQ1356" i="8"/>
  <c r="KMQ1360" i="8" s="1"/>
  <c r="KMQ1366" i="8" s="1"/>
  <c r="KNF1356" i="8"/>
  <c r="KNF1360" i="8" s="1"/>
  <c r="KNF1366" i="8" s="1"/>
  <c r="KNH1356" i="8"/>
  <c r="KNH1360" i="8" s="1"/>
  <c r="KNH1366" i="8" s="1"/>
  <c r="KNW1356" i="8"/>
  <c r="KNW1360" i="8" s="1"/>
  <c r="KNW1366" i="8" s="1"/>
  <c r="KOL1356" i="8"/>
  <c r="KOL1360" i="8" s="1"/>
  <c r="KOL1366" i="8" s="1"/>
  <c r="KON1356" i="8"/>
  <c r="KON1360" i="8" s="1"/>
  <c r="KON1366" i="8" s="1"/>
  <c r="KPC1356" i="8"/>
  <c r="KPC1360" i="8" s="1"/>
  <c r="KPC1366" i="8" s="1"/>
  <c r="KPR1356" i="8"/>
  <c r="KPR1360" i="8" s="1"/>
  <c r="KPR1366" i="8" s="1"/>
  <c r="KPT1356" i="8"/>
  <c r="KPT1360" i="8" s="1"/>
  <c r="KPT1366" i="8" s="1"/>
  <c r="KQI1356" i="8"/>
  <c r="KQI1360" i="8" s="1"/>
  <c r="KQI1366" i="8" s="1"/>
  <c r="KQX1356" i="8"/>
  <c r="KQX1360" i="8" s="1"/>
  <c r="KQX1366" i="8" s="1"/>
  <c r="KQZ1356" i="8"/>
  <c r="KQZ1360" i="8" s="1"/>
  <c r="KQZ1366" i="8" s="1"/>
  <c r="KRO1356" i="8"/>
  <c r="KRO1360" i="8" s="1"/>
  <c r="KRO1366" i="8" s="1"/>
  <c r="KSD1356" i="8"/>
  <c r="KSD1360" i="8" s="1"/>
  <c r="KSD1366" i="8" s="1"/>
  <c r="KSF1356" i="8"/>
  <c r="KSF1360" i="8" s="1"/>
  <c r="KSF1366" i="8" s="1"/>
  <c r="KSU1356" i="8"/>
  <c r="KSU1360" i="8" s="1"/>
  <c r="KSU1366" i="8" s="1"/>
  <c r="KTJ1356" i="8"/>
  <c r="KTJ1360" i="8" s="1"/>
  <c r="KTJ1366" i="8" s="1"/>
  <c r="KTL1356" i="8"/>
  <c r="KTL1360" i="8" s="1"/>
  <c r="KTL1366" i="8" s="1"/>
  <c r="KUA1356" i="8"/>
  <c r="KUA1360" i="8" s="1"/>
  <c r="KUA1366" i="8" s="1"/>
  <c r="KUP1356" i="8"/>
  <c r="KUP1360" i="8" s="1"/>
  <c r="KUP1366" i="8" s="1"/>
  <c r="KUR1356" i="8"/>
  <c r="KUR1360" i="8" s="1"/>
  <c r="KUR1366" i="8" s="1"/>
  <c r="KVG1356" i="8"/>
  <c r="KVG1360" i="8" s="1"/>
  <c r="KVG1366" i="8" s="1"/>
  <c r="KVV1356" i="8"/>
  <c r="KVV1360" i="8" s="1"/>
  <c r="KVV1366" i="8" s="1"/>
  <c r="KVX1356" i="8"/>
  <c r="KVX1360" i="8" s="1"/>
  <c r="KVX1366" i="8" s="1"/>
  <c r="KWM1356" i="8"/>
  <c r="KWM1360" i="8" s="1"/>
  <c r="KWM1366" i="8" s="1"/>
  <c r="KXB1356" i="8"/>
  <c r="KXB1360" i="8" s="1"/>
  <c r="KXB1366" i="8" s="1"/>
  <c r="KXD1356" i="8"/>
  <c r="KXD1360" i="8" s="1"/>
  <c r="KXD1366" i="8" s="1"/>
  <c r="KXS1356" i="8"/>
  <c r="KXS1360" i="8" s="1"/>
  <c r="KXS1366" i="8" s="1"/>
  <c r="KYH1356" i="8"/>
  <c r="KYH1360" i="8" s="1"/>
  <c r="KYH1366" i="8" s="1"/>
  <c r="KYJ1356" i="8"/>
  <c r="KYJ1360" i="8" s="1"/>
  <c r="KYJ1366" i="8" s="1"/>
  <c r="KYY1356" i="8"/>
  <c r="KYY1360" i="8" s="1"/>
  <c r="KYY1366" i="8" s="1"/>
  <c r="KZN1356" i="8"/>
  <c r="KZN1360" i="8" s="1"/>
  <c r="KZN1366" i="8" s="1"/>
  <c r="KZP1356" i="8"/>
  <c r="KZP1360" i="8" s="1"/>
  <c r="KZP1366" i="8" s="1"/>
  <c r="LAE1356" i="8"/>
  <c r="LAE1360" i="8" s="1"/>
  <c r="LAE1366" i="8" s="1"/>
  <c r="LAT1356" i="8"/>
  <c r="LAT1360" i="8" s="1"/>
  <c r="LAT1366" i="8" s="1"/>
  <c r="LAV1356" i="8"/>
  <c r="LAV1360" i="8" s="1"/>
  <c r="LAV1366" i="8" s="1"/>
  <c r="LBK1356" i="8"/>
  <c r="LBK1360" i="8" s="1"/>
  <c r="LBK1366" i="8" s="1"/>
  <c r="LBZ1356" i="8"/>
  <c r="LBZ1360" i="8" s="1"/>
  <c r="LBZ1366" i="8" s="1"/>
  <c r="LCB1356" i="8"/>
  <c r="LCB1360" i="8" s="1"/>
  <c r="LCB1366" i="8" s="1"/>
  <c r="LCQ1356" i="8"/>
  <c r="LCQ1360" i="8" s="1"/>
  <c r="LCQ1366" i="8" s="1"/>
  <c r="LDF1356" i="8"/>
  <c r="LDF1360" i="8" s="1"/>
  <c r="LDF1366" i="8" s="1"/>
  <c r="LDH1356" i="8"/>
  <c r="LDH1360" i="8" s="1"/>
  <c r="LDH1366" i="8" s="1"/>
  <c r="LDW1356" i="8"/>
  <c r="LDW1360" i="8" s="1"/>
  <c r="LDW1366" i="8" s="1"/>
  <c r="LEL1356" i="8"/>
  <c r="LEL1360" i="8" s="1"/>
  <c r="LEL1366" i="8" s="1"/>
  <c r="LEN1356" i="8"/>
  <c r="LEN1360" i="8" s="1"/>
  <c r="LEN1366" i="8" s="1"/>
  <c r="LFC1356" i="8"/>
  <c r="LFC1360" i="8" s="1"/>
  <c r="LFC1366" i="8" s="1"/>
  <c r="LFR1356" i="8"/>
  <c r="LFR1360" i="8" s="1"/>
  <c r="LFR1366" i="8" s="1"/>
  <c r="LFT1356" i="8"/>
  <c r="LFT1360" i="8" s="1"/>
  <c r="LFT1366" i="8" s="1"/>
  <c r="LGI1356" i="8"/>
  <c r="LGI1360" i="8" s="1"/>
  <c r="LGI1366" i="8" s="1"/>
  <c r="LGX1356" i="8"/>
  <c r="LGX1360" i="8" s="1"/>
  <c r="LGX1366" i="8" s="1"/>
  <c r="LGZ1356" i="8"/>
  <c r="LGZ1360" i="8" s="1"/>
  <c r="LGZ1366" i="8" s="1"/>
  <c r="LHO1356" i="8"/>
  <c r="LHO1360" i="8" s="1"/>
  <c r="LHO1366" i="8" s="1"/>
  <c r="LID1356" i="8"/>
  <c r="LID1360" i="8" s="1"/>
  <c r="LID1366" i="8" s="1"/>
  <c r="LIF1356" i="8"/>
  <c r="LIF1360" i="8" s="1"/>
  <c r="LIF1366" i="8" s="1"/>
  <c r="LIU1356" i="8"/>
  <c r="LIU1360" i="8" s="1"/>
  <c r="LIU1366" i="8" s="1"/>
  <c r="LJJ1356" i="8"/>
  <c r="LJJ1360" i="8" s="1"/>
  <c r="LJJ1366" i="8" s="1"/>
  <c r="LJL1356" i="8"/>
  <c r="LJL1360" i="8" s="1"/>
  <c r="LJL1366" i="8" s="1"/>
  <c r="LKA1356" i="8"/>
  <c r="LKA1360" i="8" s="1"/>
  <c r="LKA1366" i="8" s="1"/>
  <c r="LKP1356" i="8"/>
  <c r="LKP1360" i="8" s="1"/>
  <c r="LKP1366" i="8" s="1"/>
  <c r="LKR1356" i="8"/>
  <c r="LKR1360" i="8" s="1"/>
  <c r="LKR1366" i="8" s="1"/>
  <c r="LLG1356" i="8"/>
  <c r="LLG1360" i="8" s="1"/>
  <c r="LLG1366" i="8" s="1"/>
  <c r="LLV1356" i="8"/>
  <c r="LLV1360" i="8" s="1"/>
  <c r="LLV1366" i="8" s="1"/>
  <c r="LLX1356" i="8"/>
  <c r="LLX1360" i="8" s="1"/>
  <c r="LLX1366" i="8" s="1"/>
  <c r="LMM1356" i="8"/>
  <c r="LMM1360" i="8" s="1"/>
  <c r="LMM1366" i="8" s="1"/>
  <c r="LNB1356" i="8"/>
  <c r="LNB1360" i="8" s="1"/>
  <c r="LNB1366" i="8" s="1"/>
  <c r="LND1356" i="8"/>
  <c r="LND1360" i="8" s="1"/>
  <c r="LND1366" i="8" s="1"/>
  <c r="LNS1356" i="8"/>
  <c r="LNS1360" i="8" s="1"/>
  <c r="LNS1366" i="8" s="1"/>
  <c r="LOH1356" i="8"/>
  <c r="LOH1360" i="8" s="1"/>
  <c r="LOH1366" i="8" s="1"/>
  <c r="LOJ1356" i="8"/>
  <c r="LOJ1360" i="8" s="1"/>
  <c r="LOJ1366" i="8" s="1"/>
  <c r="LOY1356" i="8"/>
  <c r="LOY1360" i="8" s="1"/>
  <c r="LOY1366" i="8" s="1"/>
  <c r="LPN1356" i="8"/>
  <c r="LPN1360" i="8" s="1"/>
  <c r="LPN1366" i="8" s="1"/>
  <c r="LPP1356" i="8"/>
  <c r="LPP1360" i="8" s="1"/>
  <c r="LPP1366" i="8" s="1"/>
  <c r="LQE1356" i="8"/>
  <c r="LQE1360" i="8" s="1"/>
  <c r="LQE1366" i="8" s="1"/>
  <c r="LQT1356" i="8"/>
  <c r="LQT1360" i="8" s="1"/>
  <c r="LQT1366" i="8" s="1"/>
  <c r="LQV1356" i="8"/>
  <c r="LQV1360" i="8" s="1"/>
  <c r="LQV1366" i="8" s="1"/>
  <c r="LRK1356" i="8"/>
  <c r="LRK1360" i="8" s="1"/>
  <c r="LRK1366" i="8" s="1"/>
  <c r="LRZ1356" i="8"/>
  <c r="LRZ1360" i="8" s="1"/>
  <c r="LRZ1366" i="8" s="1"/>
  <c r="LSB1356" i="8"/>
  <c r="LSB1360" i="8" s="1"/>
  <c r="LSB1366" i="8" s="1"/>
  <c r="LSQ1356" i="8"/>
  <c r="LSQ1360" i="8" s="1"/>
  <c r="LSQ1366" i="8" s="1"/>
  <c r="LTF1356" i="8"/>
  <c r="LTF1360" i="8" s="1"/>
  <c r="LTF1366" i="8" s="1"/>
  <c r="LTH1356" i="8"/>
  <c r="LTH1360" i="8" s="1"/>
  <c r="LTH1366" i="8" s="1"/>
  <c r="LTW1356" i="8"/>
  <c r="LTW1360" i="8" s="1"/>
  <c r="LTW1366" i="8" s="1"/>
  <c r="LUL1356" i="8"/>
  <c r="LUL1360" i="8" s="1"/>
  <c r="LUL1366" i="8" s="1"/>
  <c r="LUN1356" i="8"/>
  <c r="LUN1360" i="8" s="1"/>
  <c r="LUN1366" i="8" s="1"/>
  <c r="LVC1356" i="8"/>
  <c r="LVC1360" i="8" s="1"/>
  <c r="LVC1366" i="8" s="1"/>
  <c r="LVR1356" i="8"/>
  <c r="LVR1360" i="8" s="1"/>
  <c r="LVR1366" i="8" s="1"/>
  <c r="LVT1356" i="8"/>
  <c r="LVT1360" i="8" s="1"/>
  <c r="LVT1366" i="8" s="1"/>
  <c r="LWI1356" i="8"/>
  <c r="LWI1360" i="8" s="1"/>
  <c r="LWI1366" i="8" s="1"/>
  <c r="LWX1356" i="8"/>
  <c r="LWX1360" i="8" s="1"/>
  <c r="LWX1366" i="8" s="1"/>
  <c r="LWZ1356" i="8"/>
  <c r="LWZ1360" i="8" s="1"/>
  <c r="LWZ1366" i="8" s="1"/>
  <c r="LXO1356" i="8"/>
  <c r="LXO1360" i="8" s="1"/>
  <c r="LXO1366" i="8" s="1"/>
  <c r="LYD1356" i="8"/>
  <c r="LYD1360" i="8" s="1"/>
  <c r="LYD1366" i="8" s="1"/>
  <c r="LYF1356" i="8"/>
  <c r="LYF1360" i="8" s="1"/>
  <c r="LYF1366" i="8" s="1"/>
  <c r="LYU1356" i="8"/>
  <c r="LYU1360" i="8" s="1"/>
  <c r="LYU1366" i="8" s="1"/>
  <c r="LZJ1356" i="8"/>
  <c r="LZJ1360" i="8" s="1"/>
  <c r="LZJ1366" i="8" s="1"/>
  <c r="LZL1356" i="8"/>
  <c r="LZL1360" i="8" s="1"/>
  <c r="LZL1366" i="8" s="1"/>
  <c r="MAA1356" i="8"/>
  <c r="MAA1360" i="8" s="1"/>
  <c r="MAA1366" i="8" s="1"/>
  <c r="MAP1356" i="8"/>
  <c r="MAP1360" i="8" s="1"/>
  <c r="MAP1366" i="8" s="1"/>
  <c r="MAR1356" i="8"/>
  <c r="MAR1360" i="8" s="1"/>
  <c r="MAR1366" i="8" s="1"/>
  <c r="MBG1356" i="8"/>
  <c r="MBG1360" i="8" s="1"/>
  <c r="MBG1366" i="8" s="1"/>
  <c r="MBV1356" i="8"/>
  <c r="MBV1360" i="8" s="1"/>
  <c r="MBV1366" i="8" s="1"/>
  <c r="MBX1356" i="8"/>
  <c r="MBX1360" i="8" s="1"/>
  <c r="MBX1366" i="8" s="1"/>
  <c r="MCM1356" i="8"/>
  <c r="MCM1360" i="8" s="1"/>
  <c r="MCM1366" i="8" s="1"/>
  <c r="MDB1356" i="8"/>
  <c r="MDB1360" i="8" s="1"/>
  <c r="MDB1366" i="8" s="1"/>
  <c r="MDD1356" i="8"/>
  <c r="MDD1360" i="8" s="1"/>
  <c r="MDD1366" i="8" s="1"/>
  <c r="MDS1356" i="8"/>
  <c r="MDS1360" i="8" s="1"/>
  <c r="MDS1366" i="8" s="1"/>
  <c r="MEH1356" i="8"/>
  <c r="MEH1360" i="8" s="1"/>
  <c r="MEH1366" i="8" s="1"/>
  <c r="MEJ1356" i="8"/>
  <c r="MEJ1360" i="8" s="1"/>
  <c r="MEJ1366" i="8" s="1"/>
  <c r="MEY1356" i="8"/>
  <c r="MEY1360" i="8" s="1"/>
  <c r="MEY1366" i="8" s="1"/>
  <c r="MFN1356" i="8"/>
  <c r="MFN1360" i="8" s="1"/>
  <c r="MFN1366" i="8" s="1"/>
  <c r="MFP1356" i="8"/>
  <c r="MFP1360" i="8" s="1"/>
  <c r="MFP1366" i="8" s="1"/>
  <c r="MGE1356" i="8"/>
  <c r="MGE1360" i="8" s="1"/>
  <c r="MGE1366" i="8" s="1"/>
  <c r="MGT1356" i="8"/>
  <c r="MGT1360" i="8" s="1"/>
  <c r="MGT1366" i="8" s="1"/>
  <c r="MGV1356" i="8"/>
  <c r="MGV1360" i="8" s="1"/>
  <c r="MGV1366" i="8" s="1"/>
  <c r="MHK1356" i="8"/>
  <c r="MHK1360" i="8" s="1"/>
  <c r="MHK1366" i="8" s="1"/>
  <c r="MHZ1356" i="8"/>
  <c r="MHZ1360" i="8" s="1"/>
  <c r="MHZ1366" i="8" s="1"/>
  <c r="MIB1356" i="8"/>
  <c r="MIB1360" i="8" s="1"/>
  <c r="MIB1366" i="8" s="1"/>
  <c r="MIQ1356" i="8"/>
  <c r="MIQ1360" i="8" s="1"/>
  <c r="MIQ1366" i="8" s="1"/>
  <c r="MJF1356" i="8"/>
  <c r="MJF1360" i="8" s="1"/>
  <c r="MJF1366" i="8" s="1"/>
  <c r="MJH1356" i="8"/>
  <c r="MJH1360" i="8" s="1"/>
  <c r="MJH1366" i="8" s="1"/>
  <c r="MJW1356" i="8"/>
  <c r="MJW1360" i="8" s="1"/>
  <c r="MJW1366" i="8" s="1"/>
  <c r="MKL1356" i="8"/>
  <c r="MKL1360" i="8" s="1"/>
  <c r="MKL1366" i="8" s="1"/>
  <c r="MKN1356" i="8"/>
  <c r="MKN1360" i="8" s="1"/>
  <c r="MKN1366" i="8" s="1"/>
  <c r="MLC1356" i="8"/>
  <c r="MLC1360" i="8" s="1"/>
  <c r="MLC1366" i="8" s="1"/>
  <c r="MLR1356" i="8"/>
  <c r="MLR1360" i="8" s="1"/>
  <c r="MLR1366" i="8" s="1"/>
  <c r="MLT1356" i="8"/>
  <c r="MLT1360" i="8" s="1"/>
  <c r="MLT1366" i="8" s="1"/>
  <c r="MMI1356" i="8"/>
  <c r="MMI1360" i="8" s="1"/>
  <c r="MMI1366" i="8" s="1"/>
  <c r="MMX1356" i="8"/>
  <c r="MMX1360" i="8" s="1"/>
  <c r="MMX1366" i="8" s="1"/>
  <c r="MMZ1356" i="8"/>
  <c r="MMZ1360" i="8" s="1"/>
  <c r="MMZ1366" i="8" s="1"/>
  <c r="MNO1356" i="8"/>
  <c r="MNO1360" i="8" s="1"/>
  <c r="MNO1366" i="8" s="1"/>
  <c r="MOD1356" i="8"/>
  <c r="MOD1360" i="8" s="1"/>
  <c r="MOD1366" i="8" s="1"/>
  <c r="MOF1356" i="8"/>
  <c r="MOF1360" i="8" s="1"/>
  <c r="MOF1366" i="8" s="1"/>
  <c r="MOU1356" i="8"/>
  <c r="MOU1360" i="8" s="1"/>
  <c r="MOU1366" i="8" s="1"/>
  <c r="MPJ1356" i="8"/>
  <c r="MPJ1360" i="8" s="1"/>
  <c r="MPJ1366" i="8" s="1"/>
  <c r="MPL1356" i="8"/>
  <c r="MPL1360" i="8" s="1"/>
  <c r="MPL1366" i="8" s="1"/>
  <c r="MQA1356" i="8"/>
  <c r="MQA1360" i="8" s="1"/>
  <c r="MQA1366" i="8" s="1"/>
  <c r="MQP1356" i="8"/>
  <c r="MQP1360" i="8" s="1"/>
  <c r="MQP1366" i="8" s="1"/>
  <c r="MQR1356" i="8"/>
  <c r="MQR1360" i="8" s="1"/>
  <c r="MQR1366" i="8" s="1"/>
  <c r="MRG1356" i="8"/>
  <c r="MRG1360" i="8" s="1"/>
  <c r="MRG1366" i="8" s="1"/>
  <c r="MRV1356" i="8"/>
  <c r="MRV1360" i="8" s="1"/>
  <c r="MRV1366" i="8" s="1"/>
  <c r="MRX1356" i="8"/>
  <c r="MRX1360" i="8" s="1"/>
  <c r="MRX1366" i="8" s="1"/>
  <c r="MSM1356" i="8"/>
  <c r="MSM1360" i="8" s="1"/>
  <c r="MSM1366" i="8" s="1"/>
  <c r="MTB1356" i="8"/>
  <c r="MTB1360" i="8" s="1"/>
  <c r="MTB1366" i="8" s="1"/>
  <c r="MTD1356" i="8"/>
  <c r="MTD1360" i="8" s="1"/>
  <c r="MTD1366" i="8" s="1"/>
  <c r="MTS1356" i="8"/>
  <c r="MTS1360" i="8" s="1"/>
  <c r="MTS1366" i="8" s="1"/>
  <c r="MUH1356" i="8"/>
  <c r="MUH1360" i="8" s="1"/>
  <c r="MUH1366" i="8" s="1"/>
  <c r="MUJ1356" i="8"/>
  <c r="MUJ1360" i="8" s="1"/>
  <c r="MUJ1366" i="8" s="1"/>
  <c r="MUY1356" i="8"/>
  <c r="MUY1360" i="8" s="1"/>
  <c r="MUY1366" i="8" s="1"/>
  <c r="MVN1356" i="8"/>
  <c r="MVN1360" i="8" s="1"/>
  <c r="MVN1366" i="8" s="1"/>
  <c r="MVP1356" i="8"/>
  <c r="MVP1360" i="8" s="1"/>
  <c r="MVP1366" i="8" s="1"/>
  <c r="MWE1356" i="8"/>
  <c r="MWE1360" i="8" s="1"/>
  <c r="MWE1366" i="8" s="1"/>
  <c r="MWT1356" i="8"/>
  <c r="MWT1360" i="8" s="1"/>
  <c r="MWT1366" i="8" s="1"/>
  <c r="MWV1356" i="8"/>
  <c r="MWV1360" i="8" s="1"/>
  <c r="MWV1366" i="8" s="1"/>
  <c r="MXK1356" i="8"/>
  <c r="MXK1360" i="8" s="1"/>
  <c r="MXK1366" i="8" s="1"/>
  <c r="MXZ1356" i="8"/>
  <c r="MXZ1360" i="8" s="1"/>
  <c r="MXZ1366" i="8" s="1"/>
  <c r="MYB1356" i="8"/>
  <c r="MYB1360" i="8" s="1"/>
  <c r="MYB1366" i="8" s="1"/>
  <c r="MYQ1356" i="8"/>
  <c r="MYQ1360" i="8" s="1"/>
  <c r="MYQ1366" i="8" s="1"/>
  <c r="MZF1356" i="8"/>
  <c r="MZF1360" i="8" s="1"/>
  <c r="MZF1366" i="8" s="1"/>
  <c r="MZH1356" i="8"/>
  <c r="MZH1360" i="8" s="1"/>
  <c r="MZH1366" i="8" s="1"/>
  <c r="MZW1356" i="8"/>
  <c r="MZW1360" i="8" s="1"/>
  <c r="MZW1366" i="8" s="1"/>
  <c r="NAL1356" i="8"/>
  <c r="NAL1360" i="8" s="1"/>
  <c r="NAL1366" i="8" s="1"/>
  <c r="NAN1356" i="8"/>
  <c r="NAN1360" i="8" s="1"/>
  <c r="NAN1366" i="8" s="1"/>
  <c r="NBC1356" i="8"/>
  <c r="NBC1360" i="8" s="1"/>
  <c r="NBC1366" i="8" s="1"/>
  <c r="NBR1356" i="8"/>
  <c r="NBR1360" i="8" s="1"/>
  <c r="NBR1366" i="8" s="1"/>
  <c r="NBT1356" i="8"/>
  <c r="NBT1360" i="8" s="1"/>
  <c r="NBT1366" i="8" s="1"/>
  <c r="NCI1356" i="8"/>
  <c r="NCI1360" i="8" s="1"/>
  <c r="NCI1366" i="8" s="1"/>
  <c r="NCX1356" i="8"/>
  <c r="NCX1360" i="8" s="1"/>
  <c r="NCX1366" i="8" s="1"/>
  <c r="NCZ1356" i="8"/>
  <c r="NCZ1360" i="8" s="1"/>
  <c r="NCZ1366" i="8" s="1"/>
  <c r="NDO1356" i="8"/>
  <c r="NDO1360" i="8" s="1"/>
  <c r="NDO1366" i="8" s="1"/>
  <c r="NED1356" i="8"/>
  <c r="NED1360" i="8" s="1"/>
  <c r="NED1366" i="8" s="1"/>
  <c r="NEF1356" i="8"/>
  <c r="NEF1360" i="8" s="1"/>
  <c r="NEF1366" i="8" s="1"/>
  <c r="NEU1356" i="8"/>
  <c r="NEU1360" i="8" s="1"/>
  <c r="NEU1366" i="8" s="1"/>
  <c r="NFJ1356" i="8"/>
  <c r="NFJ1360" i="8" s="1"/>
  <c r="NFJ1366" i="8" s="1"/>
  <c r="NFL1356" i="8"/>
  <c r="NFL1360" i="8" s="1"/>
  <c r="NFL1366" i="8" s="1"/>
  <c r="NGA1356" i="8"/>
  <c r="NGA1360" i="8" s="1"/>
  <c r="NGA1366" i="8" s="1"/>
  <c r="NGP1356" i="8"/>
  <c r="NGP1360" i="8" s="1"/>
  <c r="NGP1366" i="8" s="1"/>
  <c r="NGR1356" i="8"/>
  <c r="NGR1360" i="8" s="1"/>
  <c r="NGR1366" i="8" s="1"/>
  <c r="NHG1356" i="8"/>
  <c r="NHG1360" i="8" s="1"/>
  <c r="NHG1366" i="8" s="1"/>
  <c r="NHV1356" i="8"/>
  <c r="NHV1360" i="8" s="1"/>
  <c r="NHV1366" i="8" s="1"/>
  <c r="NHX1356" i="8"/>
  <c r="NHX1360" i="8" s="1"/>
  <c r="NHX1366" i="8" s="1"/>
  <c r="NIM1356" i="8"/>
  <c r="NIM1360" i="8" s="1"/>
  <c r="NIM1366" i="8" s="1"/>
  <c r="NJB1356" i="8"/>
  <c r="NJB1360" i="8" s="1"/>
  <c r="NJB1366" i="8" s="1"/>
  <c r="NJD1356" i="8"/>
  <c r="NJD1360" i="8" s="1"/>
  <c r="NJD1366" i="8" s="1"/>
  <c r="NJS1356" i="8"/>
  <c r="NJS1360" i="8" s="1"/>
  <c r="NJS1366" i="8" s="1"/>
  <c r="NKH1356" i="8"/>
  <c r="NKH1360" i="8" s="1"/>
  <c r="NKH1366" i="8" s="1"/>
  <c r="NKJ1356" i="8"/>
  <c r="NKJ1360" i="8" s="1"/>
  <c r="NKJ1366" i="8" s="1"/>
  <c r="NKY1356" i="8"/>
  <c r="NKY1360" i="8" s="1"/>
  <c r="NKY1366" i="8" s="1"/>
  <c r="NLN1356" i="8"/>
  <c r="NLN1360" i="8" s="1"/>
  <c r="NLN1366" i="8" s="1"/>
  <c r="NLP1356" i="8"/>
  <c r="NLP1360" i="8" s="1"/>
  <c r="NLP1366" i="8" s="1"/>
  <c r="NME1356" i="8"/>
  <c r="NME1360" i="8" s="1"/>
  <c r="NME1366" i="8" s="1"/>
  <c r="NMT1356" i="8"/>
  <c r="NMT1360" i="8" s="1"/>
  <c r="NMT1366" i="8" s="1"/>
  <c r="NMV1356" i="8"/>
  <c r="NMV1360" i="8" s="1"/>
  <c r="NMV1366" i="8" s="1"/>
  <c r="NNK1356" i="8"/>
  <c r="NNK1360" i="8" s="1"/>
  <c r="NNK1366" i="8" s="1"/>
  <c r="NNZ1356" i="8"/>
  <c r="NNZ1360" i="8" s="1"/>
  <c r="NNZ1366" i="8" s="1"/>
  <c r="NOB1356" i="8"/>
  <c r="NOB1360" i="8" s="1"/>
  <c r="NOB1366" i="8" s="1"/>
  <c r="NOQ1356" i="8"/>
  <c r="NOQ1360" i="8" s="1"/>
  <c r="NOQ1366" i="8" s="1"/>
  <c r="NPF1356" i="8"/>
  <c r="NPF1360" i="8" s="1"/>
  <c r="NPF1366" i="8" s="1"/>
  <c r="NPH1356" i="8"/>
  <c r="NPH1360" i="8" s="1"/>
  <c r="NPH1366" i="8" s="1"/>
  <c r="NPW1356" i="8"/>
  <c r="NPW1360" i="8" s="1"/>
  <c r="NPW1366" i="8" s="1"/>
  <c r="NQL1356" i="8"/>
  <c r="NQL1360" i="8" s="1"/>
  <c r="NQL1366" i="8" s="1"/>
  <c r="NQN1356" i="8"/>
  <c r="NQN1360" i="8" s="1"/>
  <c r="NQN1366" i="8" s="1"/>
  <c r="NRC1356" i="8"/>
  <c r="NRC1360" i="8" s="1"/>
  <c r="NRC1366" i="8" s="1"/>
  <c r="NRR1356" i="8"/>
  <c r="NRR1360" i="8" s="1"/>
  <c r="NRR1366" i="8" s="1"/>
  <c r="NRT1356" i="8"/>
  <c r="NRT1360" i="8" s="1"/>
  <c r="NRT1366" i="8" s="1"/>
  <c r="NSI1356" i="8"/>
  <c r="NSI1360" i="8" s="1"/>
  <c r="NSI1366" i="8" s="1"/>
  <c r="NSX1356" i="8"/>
  <c r="NSX1360" i="8" s="1"/>
  <c r="NSX1366" i="8" s="1"/>
  <c r="NSZ1356" i="8"/>
  <c r="NSZ1360" i="8" s="1"/>
  <c r="NSZ1366" i="8" s="1"/>
  <c r="NTO1356" i="8"/>
  <c r="NTO1360" i="8" s="1"/>
  <c r="NTO1366" i="8" s="1"/>
  <c r="NUD1356" i="8"/>
  <c r="NUD1360" i="8" s="1"/>
  <c r="NUD1366" i="8" s="1"/>
  <c r="NUF1356" i="8"/>
  <c r="NUF1360" i="8" s="1"/>
  <c r="NUF1366" i="8" s="1"/>
  <c r="NUU1356" i="8"/>
  <c r="NUU1360" i="8" s="1"/>
  <c r="NUU1366" i="8" s="1"/>
  <c r="NVJ1356" i="8"/>
  <c r="NVJ1360" i="8" s="1"/>
  <c r="NVJ1366" i="8" s="1"/>
  <c r="NVL1356" i="8"/>
  <c r="NVL1360" i="8" s="1"/>
  <c r="NVL1366" i="8" s="1"/>
  <c r="NWA1356" i="8"/>
  <c r="NWA1360" i="8" s="1"/>
  <c r="NWA1366" i="8" s="1"/>
  <c r="NWP1356" i="8"/>
  <c r="NWP1360" i="8" s="1"/>
  <c r="NWP1366" i="8" s="1"/>
  <c r="NWR1356" i="8"/>
  <c r="NWR1360" i="8" s="1"/>
  <c r="NWR1366" i="8" s="1"/>
  <c r="NXG1356" i="8"/>
  <c r="NXG1360" i="8" s="1"/>
  <c r="NXG1366" i="8" s="1"/>
  <c r="NXV1356" i="8"/>
  <c r="NXV1360" i="8" s="1"/>
  <c r="NXV1366" i="8" s="1"/>
  <c r="NXX1356" i="8"/>
  <c r="NXX1360" i="8" s="1"/>
  <c r="NXX1366" i="8" s="1"/>
  <c r="NYM1356" i="8"/>
  <c r="NYM1360" i="8" s="1"/>
  <c r="NYM1366" i="8" s="1"/>
  <c r="NZB1356" i="8"/>
  <c r="NZB1360" i="8" s="1"/>
  <c r="NZB1366" i="8" s="1"/>
  <c r="NZD1356" i="8"/>
  <c r="NZD1360" i="8" s="1"/>
  <c r="NZD1366" i="8" s="1"/>
  <c r="NZS1356" i="8"/>
  <c r="NZS1360" i="8" s="1"/>
  <c r="NZS1366" i="8" s="1"/>
  <c r="OAH1356" i="8"/>
  <c r="OAH1360" i="8" s="1"/>
  <c r="OAH1366" i="8" s="1"/>
  <c r="OAJ1356" i="8"/>
  <c r="OAJ1360" i="8" s="1"/>
  <c r="OAJ1366" i="8" s="1"/>
  <c r="OAY1356" i="8"/>
  <c r="OAY1360" i="8" s="1"/>
  <c r="OAY1366" i="8" s="1"/>
  <c r="OBN1356" i="8"/>
  <c r="OBN1360" i="8" s="1"/>
  <c r="OBN1366" i="8" s="1"/>
  <c r="OBP1356" i="8"/>
  <c r="OBP1360" i="8" s="1"/>
  <c r="OBP1366" i="8" s="1"/>
  <c r="OCE1356" i="8"/>
  <c r="OCE1360" i="8" s="1"/>
  <c r="OCE1366" i="8" s="1"/>
  <c r="OCT1356" i="8"/>
  <c r="OCT1360" i="8" s="1"/>
  <c r="OCT1366" i="8" s="1"/>
  <c r="OCV1356" i="8"/>
  <c r="OCV1360" i="8" s="1"/>
  <c r="OCV1366" i="8" s="1"/>
  <c r="ODK1356" i="8"/>
  <c r="ODK1360" i="8" s="1"/>
  <c r="ODK1366" i="8" s="1"/>
  <c r="ODZ1356" i="8"/>
  <c r="ODZ1360" i="8" s="1"/>
  <c r="ODZ1366" i="8" s="1"/>
  <c r="OEB1356" i="8"/>
  <c r="OEB1360" i="8" s="1"/>
  <c r="OEB1366" i="8" s="1"/>
  <c r="OEQ1356" i="8"/>
  <c r="OEQ1360" i="8" s="1"/>
  <c r="OEQ1366" i="8" s="1"/>
  <c r="OFF1356" i="8"/>
  <c r="OFF1360" i="8" s="1"/>
  <c r="OFF1366" i="8" s="1"/>
  <c r="OFH1356" i="8"/>
  <c r="OFH1360" i="8" s="1"/>
  <c r="OFH1366" i="8" s="1"/>
  <c r="OFW1356" i="8"/>
  <c r="OFW1360" i="8" s="1"/>
  <c r="OFW1366" i="8" s="1"/>
  <c r="OGL1356" i="8"/>
  <c r="OGL1360" i="8" s="1"/>
  <c r="OGL1366" i="8" s="1"/>
  <c r="OGN1356" i="8"/>
  <c r="OGN1360" i="8" s="1"/>
  <c r="OGN1366" i="8" s="1"/>
  <c r="OHC1356" i="8"/>
  <c r="OHC1360" i="8" s="1"/>
  <c r="OHC1366" i="8" s="1"/>
  <c r="OHR1356" i="8"/>
  <c r="OHR1360" i="8" s="1"/>
  <c r="OHR1366" i="8" s="1"/>
  <c r="OHT1356" i="8"/>
  <c r="OHT1360" i="8" s="1"/>
  <c r="OHT1366" i="8" s="1"/>
  <c r="OII1356" i="8"/>
  <c r="OII1360" i="8" s="1"/>
  <c r="OII1366" i="8" s="1"/>
  <c r="OIX1356" i="8"/>
  <c r="OIX1360" i="8" s="1"/>
  <c r="OIX1366" i="8" s="1"/>
  <c r="OIZ1356" i="8"/>
  <c r="OIZ1360" i="8" s="1"/>
  <c r="OIZ1366" i="8" s="1"/>
  <c r="OJO1356" i="8"/>
  <c r="OJO1360" i="8" s="1"/>
  <c r="OJO1366" i="8" s="1"/>
  <c r="OKD1356" i="8"/>
  <c r="OKD1360" i="8" s="1"/>
  <c r="OKD1366" i="8" s="1"/>
  <c r="OKF1356" i="8"/>
  <c r="OKF1360" i="8" s="1"/>
  <c r="OKF1366" i="8" s="1"/>
  <c r="OKU1356" i="8"/>
  <c r="OKU1360" i="8" s="1"/>
  <c r="OKU1366" i="8" s="1"/>
  <c r="OLJ1356" i="8"/>
  <c r="OLJ1360" i="8" s="1"/>
  <c r="OLJ1366" i="8" s="1"/>
  <c r="OLL1356" i="8"/>
  <c r="OLL1360" i="8" s="1"/>
  <c r="OLL1366" i="8" s="1"/>
  <c r="OMA1356" i="8"/>
  <c r="OMA1360" i="8" s="1"/>
  <c r="OMA1366" i="8" s="1"/>
  <c r="OMP1356" i="8"/>
  <c r="OMP1360" i="8" s="1"/>
  <c r="OMP1366" i="8" s="1"/>
  <c r="OMR1356" i="8"/>
  <c r="OMR1360" i="8" s="1"/>
  <c r="OMR1366" i="8" s="1"/>
  <c r="ONG1356" i="8"/>
  <c r="ONG1360" i="8" s="1"/>
  <c r="ONG1366" i="8" s="1"/>
  <c r="ONV1356" i="8"/>
  <c r="ONV1360" i="8" s="1"/>
  <c r="ONV1366" i="8" s="1"/>
  <c r="ONX1356" i="8"/>
  <c r="ONX1360" i="8" s="1"/>
  <c r="ONX1366" i="8" s="1"/>
  <c r="OOM1356" i="8"/>
  <c r="OOM1360" i="8" s="1"/>
  <c r="OOM1366" i="8" s="1"/>
  <c r="OPB1356" i="8"/>
  <c r="OPB1360" i="8" s="1"/>
  <c r="OPB1366" i="8" s="1"/>
  <c r="OPD1356" i="8"/>
  <c r="OPD1360" i="8" s="1"/>
  <c r="OPD1366" i="8" s="1"/>
  <c r="OPS1356" i="8"/>
  <c r="OPS1360" i="8" s="1"/>
  <c r="OPS1366" i="8" s="1"/>
  <c r="OQH1356" i="8"/>
  <c r="OQH1360" i="8" s="1"/>
  <c r="OQH1366" i="8" s="1"/>
  <c r="OQJ1356" i="8"/>
  <c r="OQJ1360" i="8" s="1"/>
  <c r="OQJ1366" i="8" s="1"/>
  <c r="OQY1356" i="8"/>
  <c r="OQY1360" i="8" s="1"/>
  <c r="OQY1366" i="8" s="1"/>
  <c r="ORN1356" i="8"/>
  <c r="ORN1360" i="8" s="1"/>
  <c r="ORN1366" i="8" s="1"/>
  <c r="ORP1356" i="8"/>
  <c r="ORP1360" i="8" s="1"/>
  <c r="ORP1366" i="8" s="1"/>
  <c r="OSE1356" i="8"/>
  <c r="OSE1360" i="8" s="1"/>
  <c r="OSE1366" i="8" s="1"/>
  <c r="OST1356" i="8"/>
  <c r="OST1360" i="8" s="1"/>
  <c r="OST1366" i="8" s="1"/>
  <c r="OSV1356" i="8"/>
  <c r="OSV1360" i="8" s="1"/>
  <c r="OSV1366" i="8" s="1"/>
  <c r="OTK1356" i="8"/>
  <c r="OTK1360" i="8" s="1"/>
  <c r="OTK1366" i="8" s="1"/>
  <c r="OTZ1356" i="8"/>
  <c r="OTZ1360" i="8" s="1"/>
  <c r="OTZ1366" i="8" s="1"/>
  <c r="OUB1356" i="8"/>
  <c r="OUB1360" i="8" s="1"/>
  <c r="OUB1366" i="8" s="1"/>
  <c r="OUQ1356" i="8"/>
  <c r="OUQ1360" i="8" s="1"/>
  <c r="OUQ1366" i="8" s="1"/>
  <c r="OVF1356" i="8"/>
  <c r="OVF1360" i="8" s="1"/>
  <c r="OVF1366" i="8" s="1"/>
  <c r="OVH1356" i="8"/>
  <c r="OVH1360" i="8" s="1"/>
  <c r="OVH1366" i="8" s="1"/>
  <c r="OVW1356" i="8"/>
  <c r="OVW1360" i="8" s="1"/>
  <c r="OVW1366" i="8" s="1"/>
  <c r="OWL1356" i="8"/>
  <c r="OWL1360" i="8" s="1"/>
  <c r="OWL1366" i="8" s="1"/>
  <c r="OWN1356" i="8"/>
  <c r="OWN1360" i="8" s="1"/>
  <c r="OWN1366" i="8" s="1"/>
  <c r="OXC1356" i="8"/>
  <c r="OXC1360" i="8" s="1"/>
  <c r="OXC1366" i="8" s="1"/>
  <c r="OXR1356" i="8"/>
  <c r="OXR1360" i="8" s="1"/>
  <c r="OXR1366" i="8" s="1"/>
  <c r="OXT1356" i="8"/>
  <c r="OXT1360" i="8" s="1"/>
  <c r="OXT1366" i="8" s="1"/>
  <c r="OYI1356" i="8"/>
  <c r="OYI1360" i="8" s="1"/>
  <c r="OYI1366" i="8" s="1"/>
  <c r="OYX1356" i="8"/>
  <c r="OYX1360" i="8" s="1"/>
  <c r="OYX1366" i="8" s="1"/>
  <c r="OYZ1356" i="8"/>
  <c r="OYZ1360" i="8" s="1"/>
  <c r="OYZ1366" i="8" s="1"/>
  <c r="OZO1356" i="8"/>
  <c r="OZO1360" i="8" s="1"/>
  <c r="OZO1366" i="8" s="1"/>
  <c r="PAD1356" i="8"/>
  <c r="PAD1360" i="8" s="1"/>
  <c r="PAD1366" i="8" s="1"/>
  <c r="PAF1356" i="8"/>
  <c r="PAF1360" i="8" s="1"/>
  <c r="PAF1366" i="8" s="1"/>
  <c r="PAU1356" i="8"/>
  <c r="PAU1360" i="8" s="1"/>
  <c r="PAU1366" i="8" s="1"/>
  <c r="PBJ1356" i="8"/>
  <c r="PBJ1360" i="8" s="1"/>
  <c r="PBJ1366" i="8" s="1"/>
  <c r="PBL1356" i="8"/>
  <c r="PBL1360" i="8" s="1"/>
  <c r="PBL1366" i="8" s="1"/>
  <c r="PCA1356" i="8"/>
  <c r="PCA1360" i="8" s="1"/>
  <c r="PCA1366" i="8" s="1"/>
  <c r="PCP1356" i="8"/>
  <c r="PCP1360" i="8" s="1"/>
  <c r="PCP1366" i="8" s="1"/>
  <c r="PCR1356" i="8"/>
  <c r="PCR1360" i="8" s="1"/>
  <c r="PCR1366" i="8" s="1"/>
  <c r="PDG1356" i="8"/>
  <c r="PDG1360" i="8" s="1"/>
  <c r="PDG1366" i="8" s="1"/>
  <c r="PDV1356" i="8"/>
  <c r="PDV1360" i="8" s="1"/>
  <c r="PDV1366" i="8" s="1"/>
  <c r="PDX1356" i="8"/>
  <c r="PDX1360" i="8" s="1"/>
  <c r="PDX1366" i="8" s="1"/>
  <c r="PEM1356" i="8"/>
  <c r="PEM1360" i="8" s="1"/>
  <c r="PEM1366" i="8" s="1"/>
  <c r="PFB1356" i="8"/>
  <c r="PFB1360" i="8" s="1"/>
  <c r="PFB1366" i="8" s="1"/>
  <c r="PFD1356" i="8"/>
  <c r="PFD1360" i="8" s="1"/>
  <c r="PFD1366" i="8" s="1"/>
  <c r="PFS1356" i="8"/>
  <c r="PFS1360" i="8" s="1"/>
  <c r="PFS1366" i="8" s="1"/>
  <c r="PGH1356" i="8"/>
  <c r="PGH1360" i="8" s="1"/>
  <c r="PGH1366" i="8" s="1"/>
  <c r="PGJ1356" i="8"/>
  <c r="PGJ1360" i="8" s="1"/>
  <c r="PGJ1366" i="8" s="1"/>
  <c r="PGY1356" i="8"/>
  <c r="PGY1360" i="8" s="1"/>
  <c r="PGY1366" i="8" s="1"/>
  <c r="PHN1356" i="8"/>
  <c r="PHN1360" i="8" s="1"/>
  <c r="PHN1366" i="8" s="1"/>
  <c r="PHP1356" i="8"/>
  <c r="PHP1360" i="8" s="1"/>
  <c r="PHP1366" i="8" s="1"/>
  <c r="PIE1356" i="8"/>
  <c r="PIE1360" i="8" s="1"/>
  <c r="PIE1366" i="8" s="1"/>
  <c r="PIT1356" i="8"/>
  <c r="PIT1360" i="8" s="1"/>
  <c r="PIT1366" i="8" s="1"/>
  <c r="PIV1356" i="8"/>
  <c r="PIV1360" i="8" s="1"/>
  <c r="PIV1366" i="8" s="1"/>
  <c r="PJK1356" i="8"/>
  <c r="PJK1360" i="8" s="1"/>
  <c r="PJK1366" i="8" s="1"/>
  <c r="PJZ1356" i="8"/>
  <c r="PJZ1360" i="8" s="1"/>
  <c r="PJZ1366" i="8" s="1"/>
  <c r="PKB1356" i="8"/>
  <c r="PKB1360" i="8" s="1"/>
  <c r="PKB1366" i="8" s="1"/>
  <c r="PKQ1356" i="8"/>
  <c r="PKQ1360" i="8" s="1"/>
  <c r="PKQ1366" i="8" s="1"/>
  <c r="PLF1356" i="8"/>
  <c r="PLF1360" i="8" s="1"/>
  <c r="PLF1366" i="8" s="1"/>
  <c r="PLH1356" i="8"/>
  <c r="PLH1360" i="8" s="1"/>
  <c r="PLH1366" i="8" s="1"/>
  <c r="PLW1356" i="8"/>
  <c r="PLW1360" i="8" s="1"/>
  <c r="PLW1366" i="8" s="1"/>
  <c r="PML1356" i="8"/>
  <c r="PML1360" i="8" s="1"/>
  <c r="PML1366" i="8" s="1"/>
  <c r="PMN1356" i="8"/>
  <c r="PMN1360" i="8" s="1"/>
  <c r="PMN1366" i="8" s="1"/>
  <c r="PNC1356" i="8"/>
  <c r="PNC1360" i="8" s="1"/>
  <c r="PNC1366" i="8" s="1"/>
  <c r="PNR1356" i="8"/>
  <c r="PNR1360" i="8" s="1"/>
  <c r="PNR1366" i="8" s="1"/>
  <c r="PNT1356" i="8"/>
  <c r="PNT1360" i="8" s="1"/>
  <c r="PNT1366" i="8" s="1"/>
  <c r="POI1356" i="8"/>
  <c r="POI1360" i="8" s="1"/>
  <c r="POI1366" i="8" s="1"/>
  <c r="POX1356" i="8"/>
  <c r="POX1360" i="8" s="1"/>
  <c r="POX1366" i="8" s="1"/>
  <c r="POZ1356" i="8"/>
  <c r="POZ1360" i="8" s="1"/>
  <c r="POZ1366" i="8" s="1"/>
  <c r="PPO1356" i="8"/>
  <c r="PPO1360" i="8" s="1"/>
  <c r="PPO1366" i="8" s="1"/>
  <c r="PQD1356" i="8"/>
  <c r="PQD1360" i="8" s="1"/>
  <c r="PQD1366" i="8" s="1"/>
  <c r="PQF1356" i="8"/>
  <c r="PQF1360" i="8" s="1"/>
  <c r="PQF1366" i="8" s="1"/>
  <c r="PQU1356" i="8"/>
  <c r="PQU1360" i="8" s="1"/>
  <c r="PQU1366" i="8" s="1"/>
  <c r="PRJ1356" i="8"/>
  <c r="PRJ1360" i="8" s="1"/>
  <c r="PRJ1366" i="8" s="1"/>
  <c r="PRL1356" i="8"/>
  <c r="PRL1360" i="8" s="1"/>
  <c r="PRL1366" i="8" s="1"/>
  <c r="PSA1356" i="8"/>
  <c r="PSA1360" i="8" s="1"/>
  <c r="PSA1366" i="8" s="1"/>
  <c r="PSP1356" i="8"/>
  <c r="PSP1360" i="8" s="1"/>
  <c r="PSP1366" i="8" s="1"/>
  <c r="PSR1356" i="8"/>
  <c r="PSR1360" i="8" s="1"/>
  <c r="PSR1366" i="8" s="1"/>
  <c r="PTG1356" i="8"/>
  <c r="PTG1360" i="8" s="1"/>
  <c r="PTG1366" i="8" s="1"/>
  <c r="PTV1356" i="8"/>
  <c r="PTV1360" i="8" s="1"/>
  <c r="PTV1366" i="8" s="1"/>
  <c r="PTX1356" i="8"/>
  <c r="PTX1360" i="8" s="1"/>
  <c r="PTX1366" i="8" s="1"/>
  <c r="PUM1356" i="8"/>
  <c r="PUM1360" i="8" s="1"/>
  <c r="PUM1366" i="8" s="1"/>
  <c r="PVB1356" i="8"/>
  <c r="PVB1360" i="8" s="1"/>
  <c r="PVB1366" i="8" s="1"/>
  <c r="PVD1356" i="8"/>
  <c r="PVD1360" i="8" s="1"/>
  <c r="PVD1366" i="8" s="1"/>
  <c r="PVS1356" i="8"/>
  <c r="PVS1360" i="8" s="1"/>
  <c r="PVS1366" i="8" s="1"/>
  <c r="PWH1356" i="8"/>
  <c r="PWH1360" i="8" s="1"/>
  <c r="PWH1366" i="8" s="1"/>
  <c r="PWJ1356" i="8"/>
  <c r="PWJ1360" i="8" s="1"/>
  <c r="PWJ1366" i="8" s="1"/>
  <c r="PWY1356" i="8"/>
  <c r="PWY1360" i="8" s="1"/>
  <c r="PWY1366" i="8" s="1"/>
  <c r="PXN1356" i="8"/>
  <c r="PXN1360" i="8" s="1"/>
  <c r="PXN1366" i="8" s="1"/>
  <c r="PXP1356" i="8"/>
  <c r="PXP1360" i="8" s="1"/>
  <c r="PXP1366" i="8" s="1"/>
  <c r="PYE1356" i="8"/>
  <c r="PYE1360" i="8" s="1"/>
  <c r="PYE1366" i="8" s="1"/>
  <c r="PYT1356" i="8"/>
  <c r="PYT1360" i="8" s="1"/>
  <c r="PYT1366" i="8" s="1"/>
  <c r="PYV1356" i="8"/>
  <c r="PYV1360" i="8" s="1"/>
  <c r="PYV1366" i="8" s="1"/>
  <c r="PZK1356" i="8"/>
  <c r="PZK1360" i="8" s="1"/>
  <c r="PZK1366" i="8" s="1"/>
  <c r="PZZ1356" i="8"/>
  <c r="PZZ1360" i="8" s="1"/>
  <c r="PZZ1366" i="8" s="1"/>
  <c r="QAB1356" i="8"/>
  <c r="QAB1360" i="8" s="1"/>
  <c r="QAB1366" i="8" s="1"/>
  <c r="QAQ1356" i="8"/>
  <c r="QAQ1360" i="8" s="1"/>
  <c r="QAQ1366" i="8" s="1"/>
  <c r="QBF1356" i="8"/>
  <c r="QBF1360" i="8" s="1"/>
  <c r="QBF1366" i="8" s="1"/>
  <c r="QBH1356" i="8"/>
  <c r="QBH1360" i="8" s="1"/>
  <c r="QBH1366" i="8" s="1"/>
  <c r="QBW1356" i="8"/>
  <c r="QBW1360" i="8" s="1"/>
  <c r="QBW1366" i="8" s="1"/>
  <c r="QCL1356" i="8"/>
  <c r="QCL1360" i="8" s="1"/>
  <c r="QCL1366" i="8" s="1"/>
  <c r="QCN1356" i="8"/>
  <c r="QCN1360" i="8" s="1"/>
  <c r="QCN1366" i="8" s="1"/>
  <c r="QDC1356" i="8"/>
  <c r="QDC1360" i="8" s="1"/>
  <c r="QDC1366" i="8" s="1"/>
  <c r="QDR1356" i="8"/>
  <c r="QDR1360" i="8" s="1"/>
  <c r="QDR1366" i="8" s="1"/>
  <c r="QDT1356" i="8"/>
  <c r="QDT1360" i="8" s="1"/>
  <c r="QDT1366" i="8" s="1"/>
  <c r="QEI1356" i="8"/>
  <c r="QEI1360" i="8" s="1"/>
  <c r="QEI1366" i="8" s="1"/>
  <c r="QEX1356" i="8"/>
  <c r="QEX1360" i="8" s="1"/>
  <c r="QEX1366" i="8" s="1"/>
  <c r="QEZ1356" i="8"/>
  <c r="QEZ1360" i="8" s="1"/>
  <c r="QEZ1366" i="8" s="1"/>
  <c r="QFO1356" i="8"/>
  <c r="QFO1360" i="8" s="1"/>
  <c r="QFO1366" i="8" s="1"/>
  <c r="QGD1356" i="8"/>
  <c r="QGD1360" i="8" s="1"/>
  <c r="QGD1366" i="8" s="1"/>
  <c r="QGF1356" i="8"/>
  <c r="QGF1360" i="8" s="1"/>
  <c r="QGF1366" i="8" s="1"/>
  <c r="QGU1356" i="8"/>
  <c r="QGU1360" i="8" s="1"/>
  <c r="QGU1366" i="8" s="1"/>
  <c r="QHJ1356" i="8"/>
  <c r="QHJ1360" i="8" s="1"/>
  <c r="QHJ1366" i="8" s="1"/>
  <c r="QHL1356" i="8"/>
  <c r="QHL1360" i="8" s="1"/>
  <c r="QHL1366" i="8" s="1"/>
  <c r="QIA1356" i="8"/>
  <c r="QIA1360" i="8" s="1"/>
  <c r="QIA1366" i="8" s="1"/>
  <c r="QIP1356" i="8"/>
  <c r="QIP1360" i="8" s="1"/>
  <c r="QIP1366" i="8" s="1"/>
  <c r="QIR1356" i="8"/>
  <c r="QIR1360" i="8" s="1"/>
  <c r="QIR1366" i="8" s="1"/>
  <c r="QJG1356" i="8"/>
  <c r="QJG1360" i="8" s="1"/>
  <c r="QJG1366" i="8" s="1"/>
  <c r="QJV1356" i="8"/>
  <c r="QJV1360" i="8" s="1"/>
  <c r="QJV1366" i="8" s="1"/>
  <c r="QJX1356" i="8"/>
  <c r="QJX1360" i="8" s="1"/>
  <c r="QJX1366" i="8" s="1"/>
  <c r="QKM1356" i="8"/>
  <c r="QKM1360" i="8" s="1"/>
  <c r="QKM1366" i="8" s="1"/>
  <c r="QLB1356" i="8"/>
  <c r="QLB1360" i="8" s="1"/>
  <c r="QLB1366" i="8" s="1"/>
  <c r="QLD1356" i="8"/>
  <c r="QLD1360" i="8" s="1"/>
  <c r="QLD1366" i="8" s="1"/>
  <c r="QLS1356" i="8"/>
  <c r="QLS1360" i="8" s="1"/>
  <c r="QLS1366" i="8" s="1"/>
  <c r="QMH1356" i="8"/>
  <c r="QMH1360" i="8" s="1"/>
  <c r="QMH1366" i="8" s="1"/>
  <c r="QMJ1356" i="8"/>
  <c r="QMJ1360" i="8" s="1"/>
  <c r="QMJ1366" i="8" s="1"/>
  <c r="QMY1356" i="8"/>
  <c r="QMY1360" i="8" s="1"/>
  <c r="QMY1366" i="8" s="1"/>
  <c r="QNN1356" i="8"/>
  <c r="QNN1360" i="8" s="1"/>
  <c r="QNN1366" i="8" s="1"/>
  <c r="QNP1356" i="8"/>
  <c r="QNP1360" i="8" s="1"/>
  <c r="QNP1366" i="8" s="1"/>
  <c r="QOE1356" i="8"/>
  <c r="QOE1360" i="8" s="1"/>
  <c r="QOE1366" i="8" s="1"/>
  <c r="QOT1356" i="8"/>
  <c r="QOT1360" i="8" s="1"/>
  <c r="QOT1366" i="8" s="1"/>
  <c r="QOV1356" i="8"/>
  <c r="QOV1360" i="8" s="1"/>
  <c r="QOV1366" i="8" s="1"/>
  <c r="QPK1356" i="8"/>
  <c r="QPK1360" i="8" s="1"/>
  <c r="QPK1366" i="8" s="1"/>
  <c r="QPZ1356" i="8"/>
  <c r="QPZ1360" i="8" s="1"/>
  <c r="QPZ1366" i="8" s="1"/>
  <c r="QQB1356" i="8"/>
  <c r="QQB1360" i="8" s="1"/>
  <c r="QQB1366" i="8" s="1"/>
  <c r="QQQ1356" i="8"/>
  <c r="QQQ1360" i="8" s="1"/>
  <c r="QQQ1366" i="8" s="1"/>
  <c r="QRF1356" i="8"/>
  <c r="QRF1360" i="8" s="1"/>
  <c r="QRF1366" i="8" s="1"/>
  <c r="QRH1356" i="8"/>
  <c r="QRH1360" i="8" s="1"/>
  <c r="QRH1366" i="8" s="1"/>
  <c r="QRW1356" i="8"/>
  <c r="QRW1360" i="8" s="1"/>
  <c r="QRW1366" i="8" s="1"/>
  <c r="QSL1356" i="8"/>
  <c r="QSL1360" i="8" s="1"/>
  <c r="QSL1366" i="8" s="1"/>
  <c r="QSN1356" i="8"/>
  <c r="QSN1360" i="8" s="1"/>
  <c r="QSN1366" i="8" s="1"/>
  <c r="QTC1356" i="8"/>
  <c r="QTC1360" i="8" s="1"/>
  <c r="QTC1366" i="8" s="1"/>
  <c r="QTR1356" i="8"/>
  <c r="QTR1360" i="8" s="1"/>
  <c r="QTR1366" i="8" s="1"/>
  <c r="QTT1356" i="8"/>
  <c r="QTT1360" i="8" s="1"/>
  <c r="QTT1366" i="8" s="1"/>
  <c r="QUI1356" i="8"/>
  <c r="QUI1360" i="8" s="1"/>
  <c r="QUI1366" i="8" s="1"/>
  <c r="QUX1356" i="8"/>
  <c r="QUX1360" i="8" s="1"/>
  <c r="QUX1366" i="8" s="1"/>
  <c r="QUZ1356" i="8"/>
  <c r="QUZ1360" i="8" s="1"/>
  <c r="QUZ1366" i="8" s="1"/>
  <c r="QVO1356" i="8"/>
  <c r="QVO1360" i="8" s="1"/>
  <c r="QVO1366" i="8" s="1"/>
  <c r="QWD1356" i="8"/>
  <c r="QWD1360" i="8" s="1"/>
  <c r="QWD1366" i="8" s="1"/>
  <c r="QWF1356" i="8"/>
  <c r="QWF1360" i="8" s="1"/>
  <c r="QWF1366" i="8" s="1"/>
  <c r="QWU1356" i="8"/>
  <c r="QWU1360" i="8" s="1"/>
  <c r="QWU1366" i="8" s="1"/>
  <c r="QXJ1356" i="8"/>
  <c r="QXJ1360" i="8" s="1"/>
  <c r="QXJ1366" i="8" s="1"/>
  <c r="QXL1356" i="8"/>
  <c r="QXL1360" i="8" s="1"/>
  <c r="QXL1366" i="8" s="1"/>
  <c r="QYA1356" i="8"/>
  <c r="QYA1360" i="8" s="1"/>
  <c r="QYA1366" i="8" s="1"/>
  <c r="QYP1356" i="8"/>
  <c r="QYP1360" i="8" s="1"/>
  <c r="QYP1366" i="8" s="1"/>
  <c r="QYR1356" i="8"/>
  <c r="QYR1360" i="8" s="1"/>
  <c r="QYR1366" i="8" s="1"/>
  <c r="QZG1356" i="8"/>
  <c r="QZG1360" i="8" s="1"/>
  <c r="QZG1366" i="8" s="1"/>
  <c r="QZV1356" i="8"/>
  <c r="QZV1360" i="8" s="1"/>
  <c r="QZV1366" i="8" s="1"/>
  <c r="QZX1356" i="8"/>
  <c r="QZX1360" i="8" s="1"/>
  <c r="QZX1366" i="8" s="1"/>
  <c r="RAM1356" i="8"/>
  <c r="RAM1360" i="8" s="1"/>
  <c r="RAM1366" i="8" s="1"/>
  <c r="RBB1356" i="8"/>
  <c r="RBB1360" i="8" s="1"/>
  <c r="RBB1366" i="8" s="1"/>
  <c r="RBD1356" i="8"/>
  <c r="RBD1360" i="8" s="1"/>
  <c r="RBD1366" i="8" s="1"/>
  <c r="RBS1356" i="8"/>
  <c r="RBS1360" i="8" s="1"/>
  <c r="RBS1366" i="8" s="1"/>
  <c r="RCH1356" i="8"/>
  <c r="RCH1360" i="8" s="1"/>
  <c r="RCH1366" i="8" s="1"/>
  <c r="RCJ1356" i="8"/>
  <c r="RCJ1360" i="8" s="1"/>
  <c r="RCJ1366" i="8" s="1"/>
  <c r="RCY1356" i="8"/>
  <c r="RCY1360" i="8" s="1"/>
  <c r="RCY1366" i="8" s="1"/>
  <c r="RDN1356" i="8"/>
  <c r="RDN1360" i="8" s="1"/>
  <c r="RDN1366" i="8" s="1"/>
  <c r="RDP1356" i="8"/>
  <c r="RDP1360" i="8" s="1"/>
  <c r="RDP1366" i="8" s="1"/>
  <c r="REE1356" i="8"/>
  <c r="REE1360" i="8" s="1"/>
  <c r="REE1366" i="8" s="1"/>
  <c r="RET1356" i="8"/>
  <c r="RET1360" i="8" s="1"/>
  <c r="RET1366" i="8" s="1"/>
  <c r="REV1356" i="8"/>
  <c r="REV1360" i="8" s="1"/>
  <c r="REV1366" i="8" s="1"/>
  <c r="RFK1356" i="8"/>
  <c r="RFK1360" i="8" s="1"/>
  <c r="RFK1366" i="8" s="1"/>
  <c r="RFZ1356" i="8"/>
  <c r="RFZ1360" i="8" s="1"/>
  <c r="RFZ1366" i="8" s="1"/>
  <c r="RGB1356" i="8"/>
  <c r="RGB1360" i="8" s="1"/>
  <c r="RGB1366" i="8" s="1"/>
  <c r="RGQ1356" i="8"/>
  <c r="RGQ1360" i="8" s="1"/>
  <c r="RGQ1366" i="8" s="1"/>
  <c r="RHF1356" i="8"/>
  <c r="RHF1360" i="8" s="1"/>
  <c r="RHF1366" i="8" s="1"/>
  <c r="RHH1356" i="8"/>
  <c r="RHH1360" i="8" s="1"/>
  <c r="RHH1366" i="8" s="1"/>
  <c r="RHW1356" i="8"/>
  <c r="RHW1360" i="8" s="1"/>
  <c r="RHW1366" i="8" s="1"/>
  <c r="RIL1356" i="8"/>
  <c r="RIL1360" i="8" s="1"/>
  <c r="RIL1366" i="8" s="1"/>
  <c r="RIN1356" i="8"/>
  <c r="RIN1360" i="8" s="1"/>
  <c r="RIN1366" i="8" s="1"/>
  <c r="RJC1356" i="8"/>
  <c r="RJC1360" i="8" s="1"/>
  <c r="RJC1366" i="8" s="1"/>
  <c r="RJR1356" i="8"/>
  <c r="RJR1360" i="8" s="1"/>
  <c r="RJR1366" i="8" s="1"/>
  <c r="RJT1356" i="8"/>
  <c r="RJT1360" i="8" s="1"/>
  <c r="RJT1366" i="8" s="1"/>
  <c r="RKI1356" i="8"/>
  <c r="RKI1360" i="8" s="1"/>
  <c r="RKI1366" i="8" s="1"/>
  <c r="RKX1356" i="8"/>
  <c r="RKX1360" i="8" s="1"/>
  <c r="RKX1366" i="8" s="1"/>
  <c r="RKZ1356" i="8"/>
  <c r="RKZ1360" i="8" s="1"/>
  <c r="RKZ1366" i="8" s="1"/>
  <c r="RLO1356" i="8"/>
  <c r="RLO1360" i="8" s="1"/>
  <c r="RLO1366" i="8" s="1"/>
  <c r="RMD1356" i="8"/>
  <c r="RMD1360" i="8" s="1"/>
  <c r="RMD1366" i="8" s="1"/>
  <c r="RMF1356" i="8"/>
  <c r="RMF1360" i="8" s="1"/>
  <c r="RMF1366" i="8" s="1"/>
  <c r="RMU1356" i="8"/>
  <c r="RMU1360" i="8" s="1"/>
  <c r="RMU1366" i="8" s="1"/>
  <c r="RNJ1356" i="8"/>
  <c r="RNJ1360" i="8" s="1"/>
  <c r="RNJ1366" i="8" s="1"/>
  <c r="RNL1356" i="8"/>
  <c r="RNL1360" i="8" s="1"/>
  <c r="RNL1366" i="8" s="1"/>
  <c r="ROA1356" i="8"/>
  <c r="ROA1360" i="8" s="1"/>
  <c r="ROA1366" i="8" s="1"/>
  <c r="ROP1356" i="8"/>
  <c r="ROP1360" i="8" s="1"/>
  <c r="ROP1366" i="8" s="1"/>
  <c r="ROR1356" i="8"/>
  <c r="ROR1360" i="8" s="1"/>
  <c r="ROR1366" i="8" s="1"/>
  <c r="RPG1356" i="8"/>
  <c r="RPG1360" i="8" s="1"/>
  <c r="RPG1366" i="8" s="1"/>
  <c r="RPV1356" i="8"/>
  <c r="RPV1360" i="8" s="1"/>
  <c r="RPV1366" i="8" s="1"/>
  <c r="RPX1356" i="8"/>
  <c r="RPX1360" i="8" s="1"/>
  <c r="RPX1366" i="8" s="1"/>
  <c r="RQM1356" i="8"/>
  <c r="RQM1360" i="8" s="1"/>
  <c r="RQM1366" i="8" s="1"/>
  <c r="RRB1356" i="8"/>
  <c r="RRB1360" i="8" s="1"/>
  <c r="RRB1366" i="8" s="1"/>
  <c r="RRD1356" i="8"/>
  <c r="RRD1360" i="8" s="1"/>
  <c r="RRD1366" i="8" s="1"/>
  <c r="RRS1356" i="8"/>
  <c r="RRS1360" i="8" s="1"/>
  <c r="RRS1366" i="8" s="1"/>
  <c r="RSH1356" i="8"/>
  <c r="RSH1360" i="8" s="1"/>
  <c r="RSH1366" i="8" s="1"/>
  <c r="RSJ1356" i="8"/>
  <c r="RSJ1360" i="8" s="1"/>
  <c r="RSJ1366" i="8" s="1"/>
  <c r="RSY1356" i="8"/>
  <c r="RSY1360" i="8" s="1"/>
  <c r="RSY1366" i="8" s="1"/>
  <c r="RTN1356" i="8"/>
  <c r="RTN1360" i="8" s="1"/>
  <c r="RTN1366" i="8" s="1"/>
  <c r="RTP1356" i="8"/>
  <c r="RTP1360" i="8" s="1"/>
  <c r="RTP1366" i="8" s="1"/>
  <c r="RUE1356" i="8"/>
  <c r="RUE1360" i="8" s="1"/>
  <c r="RUE1366" i="8" s="1"/>
  <c r="RUT1356" i="8"/>
  <c r="RUT1360" i="8" s="1"/>
  <c r="RUT1366" i="8" s="1"/>
  <c r="RUV1356" i="8"/>
  <c r="RUV1360" i="8" s="1"/>
  <c r="RUV1366" i="8" s="1"/>
  <c r="RVK1356" i="8"/>
  <c r="RVK1360" i="8" s="1"/>
  <c r="RVK1366" i="8" s="1"/>
  <c r="RVZ1356" i="8"/>
  <c r="RVZ1360" i="8" s="1"/>
  <c r="RVZ1366" i="8" s="1"/>
  <c r="RWB1356" i="8"/>
  <c r="RWB1360" i="8" s="1"/>
  <c r="RWB1366" i="8" s="1"/>
  <c r="RWQ1356" i="8"/>
  <c r="RWQ1360" i="8" s="1"/>
  <c r="RWQ1366" i="8" s="1"/>
  <c r="RXF1356" i="8"/>
  <c r="RXF1360" i="8" s="1"/>
  <c r="RXF1366" i="8" s="1"/>
  <c r="RXH1356" i="8"/>
  <c r="RXH1360" i="8" s="1"/>
  <c r="RXH1366" i="8" s="1"/>
  <c r="RXW1356" i="8"/>
  <c r="RXW1360" i="8" s="1"/>
  <c r="RXW1366" i="8" s="1"/>
  <c r="RYL1356" i="8"/>
  <c r="RYL1360" i="8" s="1"/>
  <c r="RYL1366" i="8" s="1"/>
  <c r="RYN1356" i="8"/>
  <c r="RYN1360" i="8" s="1"/>
  <c r="RYN1366" i="8" s="1"/>
  <c r="RZC1356" i="8"/>
  <c r="RZC1360" i="8" s="1"/>
  <c r="RZC1366" i="8" s="1"/>
  <c r="RZR1356" i="8"/>
  <c r="RZR1360" i="8" s="1"/>
  <c r="RZR1366" i="8" s="1"/>
  <c r="RZT1356" i="8"/>
  <c r="RZT1360" i="8" s="1"/>
  <c r="RZT1366" i="8" s="1"/>
  <c r="SAI1356" i="8"/>
  <c r="SAI1360" i="8" s="1"/>
  <c r="SAI1366" i="8" s="1"/>
  <c r="SAX1356" i="8"/>
  <c r="SAX1360" i="8" s="1"/>
  <c r="SAX1366" i="8" s="1"/>
  <c r="SAZ1356" i="8"/>
  <c r="SAZ1360" i="8" s="1"/>
  <c r="SAZ1366" i="8" s="1"/>
  <c r="SBO1356" i="8"/>
  <c r="SBO1360" i="8" s="1"/>
  <c r="SBO1366" i="8" s="1"/>
  <c r="SCD1356" i="8"/>
  <c r="SCD1360" i="8" s="1"/>
  <c r="SCD1366" i="8" s="1"/>
  <c r="SCF1356" i="8"/>
  <c r="SCF1360" i="8" s="1"/>
  <c r="SCF1366" i="8" s="1"/>
  <c r="SCU1356" i="8"/>
  <c r="SCU1360" i="8" s="1"/>
  <c r="SCU1366" i="8" s="1"/>
  <c r="SDJ1356" i="8"/>
  <c r="SDJ1360" i="8" s="1"/>
  <c r="SDJ1366" i="8" s="1"/>
  <c r="SDL1356" i="8"/>
  <c r="SDL1360" i="8" s="1"/>
  <c r="SDL1366" i="8" s="1"/>
  <c r="SEA1356" i="8"/>
  <c r="SEA1360" i="8" s="1"/>
  <c r="SEA1366" i="8" s="1"/>
  <c r="SEP1356" i="8"/>
  <c r="SEP1360" i="8" s="1"/>
  <c r="SEP1366" i="8" s="1"/>
  <c r="SER1356" i="8"/>
  <c r="SER1360" i="8" s="1"/>
  <c r="SER1366" i="8" s="1"/>
  <c r="SFG1356" i="8"/>
  <c r="SFG1360" i="8" s="1"/>
  <c r="SFG1366" i="8" s="1"/>
  <c r="SFV1356" i="8"/>
  <c r="SFV1360" i="8" s="1"/>
  <c r="SFV1366" i="8" s="1"/>
  <c r="SFX1356" i="8"/>
  <c r="SFX1360" i="8" s="1"/>
  <c r="SFX1366" i="8" s="1"/>
  <c r="SGM1356" i="8"/>
  <c r="SGM1360" i="8" s="1"/>
  <c r="SGM1366" i="8" s="1"/>
  <c r="SHB1356" i="8"/>
  <c r="SHB1360" i="8" s="1"/>
  <c r="SHB1366" i="8" s="1"/>
  <c r="SHD1356" i="8"/>
  <c r="SHD1360" i="8" s="1"/>
  <c r="SHD1366" i="8" s="1"/>
  <c r="SHS1356" i="8"/>
  <c r="SHS1360" i="8" s="1"/>
  <c r="SHS1366" i="8" s="1"/>
  <c r="SIH1356" i="8"/>
  <c r="SIH1360" i="8" s="1"/>
  <c r="SIH1366" i="8" s="1"/>
  <c r="SIJ1356" i="8"/>
  <c r="SIJ1360" i="8" s="1"/>
  <c r="SIJ1366" i="8" s="1"/>
  <c r="SIY1356" i="8"/>
  <c r="SIY1360" i="8" s="1"/>
  <c r="SIY1366" i="8" s="1"/>
  <c r="SJN1356" i="8"/>
  <c r="SJN1360" i="8" s="1"/>
  <c r="SJN1366" i="8" s="1"/>
  <c r="SJP1356" i="8"/>
  <c r="SJP1360" i="8" s="1"/>
  <c r="SJP1366" i="8" s="1"/>
  <c r="SKE1356" i="8"/>
  <c r="SKE1360" i="8" s="1"/>
  <c r="SKE1366" i="8" s="1"/>
  <c r="SKT1356" i="8"/>
  <c r="SKT1360" i="8" s="1"/>
  <c r="SKT1366" i="8" s="1"/>
  <c r="SKV1356" i="8"/>
  <c r="SKV1360" i="8" s="1"/>
  <c r="SKV1366" i="8" s="1"/>
  <c r="SLK1356" i="8"/>
  <c r="SLK1360" i="8" s="1"/>
  <c r="SLK1366" i="8" s="1"/>
  <c r="SLZ1356" i="8"/>
  <c r="SLZ1360" i="8" s="1"/>
  <c r="SLZ1366" i="8" s="1"/>
  <c r="SMB1356" i="8"/>
  <c r="SMB1360" i="8" s="1"/>
  <c r="SMB1366" i="8" s="1"/>
  <c r="SMQ1356" i="8"/>
  <c r="SMQ1360" i="8" s="1"/>
  <c r="SMQ1366" i="8" s="1"/>
  <c r="SNF1356" i="8"/>
  <c r="SNF1360" i="8" s="1"/>
  <c r="SNF1366" i="8" s="1"/>
  <c r="SNH1356" i="8"/>
  <c r="SNH1360" i="8" s="1"/>
  <c r="SNH1366" i="8" s="1"/>
  <c r="SNW1356" i="8"/>
  <c r="SNW1360" i="8" s="1"/>
  <c r="SNW1366" i="8" s="1"/>
  <c r="SOL1356" i="8"/>
  <c r="SOL1360" i="8" s="1"/>
  <c r="SOL1366" i="8" s="1"/>
  <c r="SON1356" i="8"/>
  <c r="SON1360" i="8" s="1"/>
  <c r="SON1366" i="8" s="1"/>
  <c r="SPC1356" i="8"/>
  <c r="SPC1360" i="8" s="1"/>
  <c r="SPC1366" i="8" s="1"/>
  <c r="SPR1356" i="8"/>
  <c r="SPR1360" i="8" s="1"/>
  <c r="SPR1366" i="8" s="1"/>
  <c r="SPT1356" i="8"/>
  <c r="SPT1360" i="8" s="1"/>
  <c r="SPT1366" i="8" s="1"/>
  <c r="SQI1356" i="8"/>
  <c r="SQI1360" i="8" s="1"/>
  <c r="SQI1366" i="8" s="1"/>
  <c r="SQX1356" i="8"/>
  <c r="SQX1360" i="8" s="1"/>
  <c r="SQX1366" i="8" s="1"/>
  <c r="SQZ1356" i="8"/>
  <c r="SQZ1360" i="8" s="1"/>
  <c r="SQZ1366" i="8" s="1"/>
  <c r="SRO1356" i="8"/>
  <c r="SRO1360" i="8" s="1"/>
  <c r="SRO1366" i="8" s="1"/>
  <c r="SSD1356" i="8"/>
  <c r="SSD1360" i="8" s="1"/>
  <c r="SSD1366" i="8" s="1"/>
  <c r="SSF1356" i="8"/>
  <c r="SSF1360" i="8" s="1"/>
  <c r="SSF1366" i="8" s="1"/>
  <c r="SSU1356" i="8"/>
  <c r="SSU1360" i="8" s="1"/>
  <c r="SSU1366" i="8" s="1"/>
  <c r="STJ1356" i="8"/>
  <c r="STJ1360" i="8" s="1"/>
  <c r="STJ1366" i="8" s="1"/>
  <c r="STL1356" i="8"/>
  <c r="STL1360" i="8" s="1"/>
  <c r="STL1366" i="8" s="1"/>
  <c r="SUA1356" i="8"/>
  <c r="SUA1360" i="8" s="1"/>
  <c r="SUA1366" i="8" s="1"/>
  <c r="SUP1356" i="8"/>
  <c r="SUP1360" i="8" s="1"/>
  <c r="SUP1366" i="8" s="1"/>
  <c r="SUR1356" i="8"/>
  <c r="SUR1360" i="8" s="1"/>
  <c r="SUR1366" i="8" s="1"/>
  <c r="SVG1356" i="8"/>
  <c r="SVG1360" i="8" s="1"/>
  <c r="SVG1366" i="8" s="1"/>
  <c r="SVV1356" i="8"/>
  <c r="SVV1360" i="8" s="1"/>
  <c r="SVV1366" i="8" s="1"/>
  <c r="SVX1356" i="8"/>
  <c r="SVX1360" i="8" s="1"/>
  <c r="SVX1366" i="8" s="1"/>
  <c r="SWM1356" i="8"/>
  <c r="SWM1360" i="8" s="1"/>
  <c r="SWM1366" i="8" s="1"/>
  <c r="SXB1356" i="8"/>
  <c r="SXB1360" i="8" s="1"/>
  <c r="SXB1366" i="8" s="1"/>
  <c r="SXD1356" i="8"/>
  <c r="SXD1360" i="8" s="1"/>
  <c r="SXD1366" i="8" s="1"/>
  <c r="SXS1356" i="8"/>
  <c r="SXS1360" i="8" s="1"/>
  <c r="SXS1366" i="8" s="1"/>
  <c r="SYH1356" i="8"/>
  <c r="SYH1360" i="8" s="1"/>
  <c r="SYH1366" i="8" s="1"/>
  <c r="SYJ1356" i="8"/>
  <c r="SYJ1360" i="8" s="1"/>
  <c r="SYJ1366" i="8" s="1"/>
  <c r="SYY1356" i="8"/>
  <c r="SYY1360" i="8" s="1"/>
  <c r="SYY1366" i="8" s="1"/>
  <c r="SZN1356" i="8"/>
  <c r="SZN1360" i="8" s="1"/>
  <c r="SZN1366" i="8" s="1"/>
  <c r="SZP1356" i="8"/>
  <c r="SZP1360" i="8" s="1"/>
  <c r="SZP1366" i="8" s="1"/>
  <c r="TAE1356" i="8"/>
  <c r="TAE1360" i="8" s="1"/>
  <c r="TAE1366" i="8" s="1"/>
  <c r="TAT1356" i="8"/>
  <c r="TAT1360" i="8" s="1"/>
  <c r="TAT1366" i="8" s="1"/>
  <c r="TAV1356" i="8"/>
  <c r="TAV1360" i="8" s="1"/>
  <c r="TAV1366" i="8" s="1"/>
  <c r="TBK1356" i="8"/>
  <c r="TBK1360" i="8" s="1"/>
  <c r="TBK1366" i="8" s="1"/>
  <c r="TBZ1356" i="8"/>
  <c r="TBZ1360" i="8" s="1"/>
  <c r="TBZ1366" i="8" s="1"/>
  <c r="TCB1356" i="8"/>
  <c r="TCB1360" i="8" s="1"/>
  <c r="TCB1366" i="8" s="1"/>
  <c r="TCQ1356" i="8"/>
  <c r="TCQ1360" i="8" s="1"/>
  <c r="TCQ1366" i="8" s="1"/>
  <c r="TDF1356" i="8"/>
  <c r="TDF1360" i="8" s="1"/>
  <c r="TDF1366" i="8" s="1"/>
  <c r="TDH1356" i="8"/>
  <c r="TDH1360" i="8" s="1"/>
  <c r="TDH1366" i="8" s="1"/>
  <c r="TDW1356" i="8"/>
  <c r="TDW1360" i="8" s="1"/>
  <c r="TDW1366" i="8" s="1"/>
  <c r="TEL1356" i="8"/>
  <c r="TEL1360" i="8" s="1"/>
  <c r="TEL1366" i="8" s="1"/>
  <c r="TEN1356" i="8"/>
  <c r="TEN1360" i="8" s="1"/>
  <c r="TEN1366" i="8" s="1"/>
  <c r="TFC1356" i="8"/>
  <c r="TFC1360" i="8" s="1"/>
  <c r="TFC1366" i="8" s="1"/>
  <c r="TFR1356" i="8"/>
  <c r="TFR1360" i="8" s="1"/>
  <c r="TFR1366" i="8" s="1"/>
  <c r="TFT1356" i="8"/>
  <c r="TFT1360" i="8" s="1"/>
  <c r="TFT1366" i="8" s="1"/>
  <c r="TGI1356" i="8"/>
  <c r="TGI1360" i="8" s="1"/>
  <c r="TGI1366" i="8" s="1"/>
  <c r="TGX1356" i="8"/>
  <c r="TGX1360" i="8" s="1"/>
  <c r="TGX1366" i="8" s="1"/>
  <c r="TGZ1356" i="8"/>
  <c r="TGZ1360" i="8" s="1"/>
  <c r="TGZ1366" i="8" s="1"/>
  <c r="THO1356" i="8"/>
  <c r="THO1360" i="8" s="1"/>
  <c r="THO1366" i="8" s="1"/>
  <c r="TID1356" i="8"/>
  <c r="TID1360" i="8" s="1"/>
  <c r="TID1366" i="8" s="1"/>
  <c r="TIF1356" i="8"/>
  <c r="TIF1360" i="8" s="1"/>
  <c r="TIF1366" i="8" s="1"/>
  <c r="TIU1356" i="8"/>
  <c r="TIU1360" i="8" s="1"/>
  <c r="TIU1366" i="8" s="1"/>
  <c r="TJJ1356" i="8"/>
  <c r="TJJ1360" i="8" s="1"/>
  <c r="TJJ1366" i="8" s="1"/>
  <c r="TJL1356" i="8"/>
  <c r="TJL1360" i="8" s="1"/>
  <c r="TJL1366" i="8" s="1"/>
  <c r="TKA1356" i="8"/>
  <c r="TKA1360" i="8" s="1"/>
  <c r="TKA1366" i="8" s="1"/>
  <c r="TKP1356" i="8"/>
  <c r="TKP1360" i="8" s="1"/>
  <c r="TKP1366" i="8" s="1"/>
  <c r="TKR1356" i="8"/>
  <c r="TKR1360" i="8" s="1"/>
  <c r="TKR1366" i="8" s="1"/>
  <c r="TLG1356" i="8"/>
  <c r="TLG1360" i="8" s="1"/>
  <c r="TLG1366" i="8" s="1"/>
  <c r="TLV1356" i="8"/>
  <c r="TLV1360" i="8" s="1"/>
  <c r="TLV1366" i="8" s="1"/>
  <c r="TLX1356" i="8"/>
  <c r="TLX1360" i="8" s="1"/>
  <c r="TLX1366" i="8" s="1"/>
  <c r="TMM1356" i="8"/>
  <c r="TMM1360" i="8" s="1"/>
  <c r="TMM1366" i="8" s="1"/>
  <c r="TNB1356" i="8"/>
  <c r="TNB1360" i="8" s="1"/>
  <c r="TNB1366" i="8" s="1"/>
  <c r="TND1356" i="8"/>
  <c r="TND1360" i="8" s="1"/>
  <c r="TND1366" i="8" s="1"/>
  <c r="TNS1356" i="8"/>
  <c r="TNS1360" i="8" s="1"/>
  <c r="TNS1366" i="8" s="1"/>
  <c r="TOH1356" i="8"/>
  <c r="TOH1360" i="8" s="1"/>
  <c r="TOH1366" i="8" s="1"/>
  <c r="TOJ1356" i="8"/>
  <c r="TOJ1360" i="8" s="1"/>
  <c r="TOJ1366" i="8" s="1"/>
  <c r="TOY1356" i="8"/>
  <c r="TOY1360" i="8" s="1"/>
  <c r="TOY1366" i="8" s="1"/>
  <c r="TPN1356" i="8"/>
  <c r="TPN1360" i="8" s="1"/>
  <c r="TPN1366" i="8" s="1"/>
  <c r="TPP1356" i="8"/>
  <c r="TPP1360" i="8" s="1"/>
  <c r="TPP1366" i="8" s="1"/>
  <c r="TQE1356" i="8"/>
  <c r="TQE1360" i="8" s="1"/>
  <c r="TQE1366" i="8" s="1"/>
  <c r="TQT1356" i="8"/>
  <c r="TQT1360" i="8" s="1"/>
  <c r="TQT1366" i="8" s="1"/>
  <c r="TQV1356" i="8"/>
  <c r="TQV1360" i="8" s="1"/>
  <c r="TQV1366" i="8" s="1"/>
  <c r="TRK1356" i="8"/>
  <c r="TRK1360" i="8" s="1"/>
  <c r="TRK1366" i="8" s="1"/>
  <c r="TRZ1356" i="8"/>
  <c r="TRZ1360" i="8" s="1"/>
  <c r="TRZ1366" i="8" s="1"/>
  <c r="TSB1356" i="8"/>
  <c r="TSB1360" i="8" s="1"/>
  <c r="TSB1366" i="8" s="1"/>
  <c r="TSQ1356" i="8"/>
  <c r="TSQ1360" i="8" s="1"/>
  <c r="TSQ1366" i="8" s="1"/>
  <c r="TTF1356" i="8"/>
  <c r="TTF1360" i="8" s="1"/>
  <c r="TTF1366" i="8" s="1"/>
  <c r="TTH1356" i="8"/>
  <c r="TTH1360" i="8" s="1"/>
  <c r="TTH1366" i="8" s="1"/>
  <c r="TTW1356" i="8"/>
  <c r="TTW1360" i="8" s="1"/>
  <c r="TTW1366" i="8" s="1"/>
  <c r="TUL1356" i="8"/>
  <c r="TUL1360" i="8" s="1"/>
  <c r="TUL1366" i="8" s="1"/>
  <c r="TUN1356" i="8"/>
  <c r="TUN1360" i="8" s="1"/>
  <c r="TUN1366" i="8" s="1"/>
  <c r="TVC1356" i="8"/>
  <c r="TVC1360" i="8" s="1"/>
  <c r="TVC1366" i="8" s="1"/>
  <c r="TVR1356" i="8"/>
  <c r="TVR1360" i="8" s="1"/>
  <c r="TVR1366" i="8" s="1"/>
  <c r="TVT1356" i="8"/>
  <c r="TVT1360" i="8" s="1"/>
  <c r="TVT1366" i="8" s="1"/>
  <c r="TWI1356" i="8"/>
  <c r="TWI1360" i="8" s="1"/>
  <c r="TWI1366" i="8" s="1"/>
  <c r="TWX1356" i="8"/>
  <c r="TWX1360" i="8" s="1"/>
  <c r="TWX1366" i="8" s="1"/>
  <c r="TWZ1356" i="8"/>
  <c r="TWZ1360" i="8" s="1"/>
  <c r="TWZ1366" i="8" s="1"/>
  <c r="TXO1356" i="8"/>
  <c r="TXO1360" i="8" s="1"/>
  <c r="TXO1366" i="8" s="1"/>
  <c r="TYD1356" i="8"/>
  <c r="TYD1360" i="8" s="1"/>
  <c r="TYD1366" i="8" s="1"/>
  <c r="TYF1356" i="8"/>
  <c r="TYF1360" i="8" s="1"/>
  <c r="TYF1366" i="8" s="1"/>
  <c r="TYU1356" i="8"/>
  <c r="TYU1360" i="8" s="1"/>
  <c r="TYU1366" i="8" s="1"/>
  <c r="TZJ1356" i="8"/>
  <c r="TZJ1360" i="8" s="1"/>
  <c r="TZJ1366" i="8" s="1"/>
  <c r="TZL1356" i="8"/>
  <c r="TZL1360" i="8" s="1"/>
  <c r="TZL1366" i="8" s="1"/>
  <c r="UAA1356" i="8"/>
  <c r="UAA1360" i="8" s="1"/>
  <c r="UAA1366" i="8" s="1"/>
  <c r="UAP1356" i="8"/>
  <c r="UAP1360" i="8" s="1"/>
  <c r="UAP1366" i="8" s="1"/>
  <c r="UAR1356" i="8"/>
  <c r="UAR1360" i="8" s="1"/>
  <c r="UAR1366" i="8" s="1"/>
  <c r="UBG1356" i="8"/>
  <c r="UBG1360" i="8" s="1"/>
  <c r="UBG1366" i="8" s="1"/>
  <c r="UBV1356" i="8"/>
  <c r="UBV1360" i="8" s="1"/>
  <c r="UBV1366" i="8" s="1"/>
  <c r="UBX1356" i="8"/>
  <c r="UBX1360" i="8" s="1"/>
  <c r="UBX1366" i="8" s="1"/>
  <c r="UCM1356" i="8"/>
  <c r="UCM1360" i="8" s="1"/>
  <c r="UCM1366" i="8" s="1"/>
  <c r="UDB1356" i="8"/>
  <c r="UDB1360" i="8" s="1"/>
  <c r="UDB1366" i="8" s="1"/>
  <c r="UDD1356" i="8"/>
  <c r="UDD1360" i="8" s="1"/>
  <c r="UDD1366" i="8" s="1"/>
  <c r="UDS1356" i="8"/>
  <c r="UDS1360" i="8" s="1"/>
  <c r="UDS1366" i="8" s="1"/>
  <c r="UEH1356" i="8"/>
  <c r="UEH1360" i="8" s="1"/>
  <c r="UEH1366" i="8" s="1"/>
  <c r="UEJ1356" i="8"/>
  <c r="UEJ1360" i="8" s="1"/>
  <c r="UEJ1366" i="8" s="1"/>
  <c r="UEY1356" i="8"/>
  <c r="UEY1360" i="8" s="1"/>
  <c r="UEY1366" i="8" s="1"/>
  <c r="UFN1356" i="8"/>
  <c r="UFN1360" i="8" s="1"/>
  <c r="UFN1366" i="8" s="1"/>
  <c r="UFP1356" i="8"/>
  <c r="UFP1360" i="8" s="1"/>
  <c r="UFP1366" i="8" s="1"/>
  <c r="UGE1356" i="8"/>
  <c r="UGE1360" i="8" s="1"/>
  <c r="UGE1366" i="8" s="1"/>
  <c r="UGT1356" i="8"/>
  <c r="UGT1360" i="8" s="1"/>
  <c r="UGT1366" i="8" s="1"/>
  <c r="UGV1356" i="8"/>
  <c r="UGV1360" i="8" s="1"/>
  <c r="UGV1366" i="8" s="1"/>
  <c r="UHK1356" i="8"/>
  <c r="UHK1360" i="8" s="1"/>
  <c r="UHK1366" i="8" s="1"/>
  <c r="UHZ1356" i="8"/>
  <c r="UHZ1360" i="8" s="1"/>
  <c r="UHZ1366" i="8" s="1"/>
  <c r="UIB1356" i="8"/>
  <c r="UIB1360" i="8" s="1"/>
  <c r="UIB1366" i="8" s="1"/>
  <c r="UIQ1356" i="8"/>
  <c r="UIQ1360" i="8" s="1"/>
  <c r="UIQ1366" i="8" s="1"/>
  <c r="UJF1356" i="8"/>
  <c r="UJF1360" i="8" s="1"/>
  <c r="UJF1366" i="8" s="1"/>
  <c r="UJH1356" i="8"/>
  <c r="UJH1360" i="8" s="1"/>
  <c r="UJH1366" i="8" s="1"/>
  <c r="UJW1356" i="8"/>
  <c r="UJW1360" i="8" s="1"/>
  <c r="UJW1366" i="8" s="1"/>
  <c r="UKL1356" i="8"/>
  <c r="UKL1360" i="8" s="1"/>
  <c r="UKL1366" i="8" s="1"/>
  <c r="UKN1356" i="8"/>
  <c r="UKN1360" i="8" s="1"/>
  <c r="UKN1366" i="8" s="1"/>
  <c r="ULC1356" i="8"/>
  <c r="ULC1360" i="8" s="1"/>
  <c r="ULC1366" i="8" s="1"/>
  <c r="ULR1356" i="8"/>
  <c r="ULR1360" i="8" s="1"/>
  <c r="ULR1366" i="8" s="1"/>
  <c r="ULT1356" i="8"/>
  <c r="ULT1360" i="8" s="1"/>
  <c r="ULT1366" i="8" s="1"/>
  <c r="UMI1356" i="8"/>
  <c r="UMI1360" i="8" s="1"/>
  <c r="UMI1366" i="8" s="1"/>
  <c r="UMX1356" i="8"/>
  <c r="UMX1360" i="8" s="1"/>
  <c r="UMX1366" i="8" s="1"/>
  <c r="UMZ1356" i="8"/>
  <c r="UMZ1360" i="8" s="1"/>
  <c r="UMZ1366" i="8" s="1"/>
  <c r="UNO1356" i="8"/>
  <c r="UNO1360" i="8" s="1"/>
  <c r="UNO1366" i="8" s="1"/>
  <c r="UOD1356" i="8"/>
  <c r="UOD1360" i="8" s="1"/>
  <c r="UOD1366" i="8" s="1"/>
  <c r="UOF1356" i="8"/>
  <c r="UOF1360" i="8" s="1"/>
  <c r="UOF1366" i="8" s="1"/>
  <c r="UOU1356" i="8"/>
  <c r="UOU1360" i="8" s="1"/>
  <c r="UOU1366" i="8" s="1"/>
  <c r="UPJ1356" i="8"/>
  <c r="UPJ1360" i="8" s="1"/>
  <c r="UPJ1366" i="8" s="1"/>
  <c r="UPL1356" i="8"/>
  <c r="UPL1360" i="8" s="1"/>
  <c r="UPL1366" i="8" s="1"/>
  <c r="UQA1356" i="8"/>
  <c r="UQA1360" i="8" s="1"/>
  <c r="UQA1366" i="8" s="1"/>
  <c r="UQP1356" i="8"/>
  <c r="UQP1360" i="8" s="1"/>
  <c r="UQP1366" i="8" s="1"/>
  <c r="UQR1356" i="8"/>
  <c r="UQR1360" i="8" s="1"/>
  <c r="UQR1366" i="8" s="1"/>
  <c r="URG1356" i="8"/>
  <c r="URG1360" i="8" s="1"/>
  <c r="URG1366" i="8" s="1"/>
  <c r="URV1356" i="8"/>
  <c r="URV1360" i="8" s="1"/>
  <c r="URV1366" i="8" s="1"/>
  <c r="URX1356" i="8"/>
  <c r="URX1360" i="8" s="1"/>
  <c r="URX1366" i="8" s="1"/>
  <c r="USM1356" i="8"/>
  <c r="USM1360" i="8" s="1"/>
  <c r="USM1366" i="8" s="1"/>
  <c r="UTB1356" i="8"/>
  <c r="UTB1360" i="8" s="1"/>
  <c r="UTB1366" i="8" s="1"/>
  <c r="UTD1356" i="8"/>
  <c r="UTD1360" i="8" s="1"/>
  <c r="UTD1366" i="8" s="1"/>
  <c r="UTS1356" i="8"/>
  <c r="UTS1360" i="8" s="1"/>
  <c r="UTS1366" i="8" s="1"/>
  <c r="UUH1356" i="8"/>
  <c r="UUH1360" i="8" s="1"/>
  <c r="UUH1366" i="8" s="1"/>
  <c r="UUJ1356" i="8"/>
  <c r="UUJ1360" i="8" s="1"/>
  <c r="UUJ1366" i="8" s="1"/>
  <c r="UUY1356" i="8"/>
  <c r="UUY1360" i="8" s="1"/>
  <c r="UUY1366" i="8" s="1"/>
  <c r="UVN1356" i="8"/>
  <c r="UVN1360" i="8" s="1"/>
  <c r="UVN1366" i="8" s="1"/>
  <c r="UVP1356" i="8"/>
  <c r="UVP1360" i="8" s="1"/>
  <c r="UVP1366" i="8" s="1"/>
  <c r="UWE1356" i="8"/>
  <c r="UWE1360" i="8" s="1"/>
  <c r="UWE1366" i="8" s="1"/>
  <c r="UWT1356" i="8"/>
  <c r="UWT1360" i="8" s="1"/>
  <c r="UWT1366" i="8" s="1"/>
  <c r="UWV1356" i="8"/>
  <c r="UWV1360" i="8" s="1"/>
  <c r="UWV1366" i="8" s="1"/>
  <c r="UXK1356" i="8"/>
  <c r="UXK1360" i="8" s="1"/>
  <c r="UXK1366" i="8" s="1"/>
  <c r="UXZ1356" i="8"/>
  <c r="UXZ1360" i="8" s="1"/>
  <c r="UXZ1366" i="8" s="1"/>
  <c r="UYB1356" i="8"/>
  <c r="UYB1360" i="8" s="1"/>
  <c r="UYB1366" i="8" s="1"/>
  <c r="UYQ1356" i="8"/>
  <c r="UYQ1360" i="8" s="1"/>
  <c r="UYQ1366" i="8" s="1"/>
  <c r="UZF1356" i="8"/>
  <c r="UZF1360" i="8" s="1"/>
  <c r="UZF1366" i="8" s="1"/>
  <c r="UZH1356" i="8"/>
  <c r="UZH1360" i="8" s="1"/>
  <c r="UZH1366" i="8" s="1"/>
  <c r="UZW1356" i="8"/>
  <c r="UZW1360" i="8" s="1"/>
  <c r="UZW1366" i="8" s="1"/>
  <c r="VAL1356" i="8"/>
  <c r="VAL1360" i="8" s="1"/>
  <c r="VAL1366" i="8" s="1"/>
  <c r="VAN1356" i="8"/>
  <c r="VAN1360" i="8" s="1"/>
  <c r="VAN1366" i="8" s="1"/>
  <c r="VBC1356" i="8"/>
  <c r="VBC1360" i="8" s="1"/>
  <c r="VBC1366" i="8" s="1"/>
  <c r="VBR1356" i="8"/>
  <c r="VBR1360" i="8" s="1"/>
  <c r="VBR1366" i="8" s="1"/>
  <c r="VBT1356" i="8"/>
  <c r="VBT1360" i="8" s="1"/>
  <c r="VBT1366" i="8" s="1"/>
  <c r="VCI1356" i="8"/>
  <c r="VCI1360" i="8" s="1"/>
  <c r="VCI1366" i="8" s="1"/>
  <c r="VCX1356" i="8"/>
  <c r="VCX1360" i="8" s="1"/>
  <c r="VCX1366" i="8" s="1"/>
  <c r="VCZ1356" i="8"/>
  <c r="VCZ1360" i="8" s="1"/>
  <c r="VCZ1366" i="8" s="1"/>
  <c r="VDO1356" i="8"/>
  <c r="VDO1360" i="8" s="1"/>
  <c r="VDO1366" i="8" s="1"/>
  <c r="VED1356" i="8"/>
  <c r="VED1360" i="8" s="1"/>
  <c r="VED1366" i="8" s="1"/>
  <c r="VEF1356" i="8"/>
  <c r="VEF1360" i="8" s="1"/>
  <c r="VEF1366" i="8" s="1"/>
  <c r="VEU1356" i="8"/>
  <c r="VEU1360" i="8" s="1"/>
  <c r="VEU1366" i="8" s="1"/>
  <c r="VFJ1356" i="8"/>
  <c r="VFJ1360" i="8" s="1"/>
  <c r="VFJ1366" i="8" s="1"/>
  <c r="VFL1356" i="8"/>
  <c r="VFL1360" i="8" s="1"/>
  <c r="VFL1366" i="8" s="1"/>
  <c r="VGA1356" i="8"/>
  <c r="VGA1360" i="8" s="1"/>
  <c r="VGA1366" i="8" s="1"/>
  <c r="VGP1356" i="8"/>
  <c r="VGP1360" i="8" s="1"/>
  <c r="VGP1366" i="8" s="1"/>
  <c r="VGR1356" i="8"/>
  <c r="VGR1360" i="8" s="1"/>
  <c r="VGR1366" i="8" s="1"/>
  <c r="VHG1356" i="8"/>
  <c r="VHG1360" i="8" s="1"/>
  <c r="VHG1366" i="8" s="1"/>
  <c r="VHV1356" i="8"/>
  <c r="VHV1360" i="8" s="1"/>
  <c r="VHV1366" i="8" s="1"/>
  <c r="VHX1356" i="8"/>
  <c r="VHX1360" i="8" s="1"/>
  <c r="VHX1366" i="8" s="1"/>
  <c r="VIM1356" i="8"/>
  <c r="VIM1360" i="8" s="1"/>
  <c r="VIM1366" i="8" s="1"/>
  <c r="VJB1356" i="8"/>
  <c r="VJB1360" i="8" s="1"/>
  <c r="VJB1366" i="8" s="1"/>
  <c r="VJD1356" i="8"/>
  <c r="VJD1360" i="8" s="1"/>
  <c r="VJD1366" i="8" s="1"/>
  <c r="VJS1356" i="8"/>
  <c r="VJS1360" i="8" s="1"/>
  <c r="VJS1366" i="8" s="1"/>
  <c r="VKH1356" i="8"/>
  <c r="VKH1360" i="8" s="1"/>
  <c r="VKH1366" i="8" s="1"/>
  <c r="VKJ1356" i="8"/>
  <c r="VKJ1360" i="8" s="1"/>
  <c r="VKJ1366" i="8" s="1"/>
  <c r="VKY1356" i="8"/>
  <c r="VKY1360" i="8" s="1"/>
  <c r="VKY1366" i="8" s="1"/>
  <c r="VLN1356" i="8"/>
  <c r="VLN1360" i="8" s="1"/>
  <c r="VLN1366" i="8" s="1"/>
  <c r="VLP1356" i="8"/>
  <c r="VLP1360" i="8" s="1"/>
  <c r="VLP1366" i="8" s="1"/>
  <c r="VME1356" i="8"/>
  <c r="VME1360" i="8" s="1"/>
  <c r="VME1366" i="8" s="1"/>
  <c r="VMT1356" i="8"/>
  <c r="VMT1360" i="8" s="1"/>
  <c r="VMT1366" i="8" s="1"/>
  <c r="VMV1356" i="8"/>
  <c r="VMV1360" i="8" s="1"/>
  <c r="VMV1366" i="8" s="1"/>
  <c r="VNK1356" i="8"/>
  <c r="VNK1360" i="8" s="1"/>
  <c r="VNK1366" i="8" s="1"/>
  <c r="VNZ1356" i="8"/>
  <c r="VNZ1360" i="8" s="1"/>
  <c r="VNZ1366" i="8" s="1"/>
  <c r="VOB1356" i="8"/>
  <c r="VOB1360" i="8" s="1"/>
  <c r="VOB1366" i="8" s="1"/>
  <c r="VOQ1356" i="8"/>
  <c r="VOQ1360" i="8" s="1"/>
  <c r="VOQ1366" i="8" s="1"/>
  <c r="VPF1356" i="8"/>
  <c r="VPF1360" i="8" s="1"/>
  <c r="VPF1366" i="8" s="1"/>
  <c r="VPH1356" i="8"/>
  <c r="VPH1360" i="8" s="1"/>
  <c r="VPH1366" i="8" s="1"/>
  <c r="VPW1356" i="8"/>
  <c r="VPW1360" i="8" s="1"/>
  <c r="VPW1366" i="8" s="1"/>
  <c r="VQL1356" i="8"/>
  <c r="VQL1360" i="8" s="1"/>
  <c r="VQL1366" i="8" s="1"/>
  <c r="VQN1356" i="8"/>
  <c r="VQN1360" i="8" s="1"/>
  <c r="VQN1366" i="8" s="1"/>
  <c r="VRC1356" i="8"/>
  <c r="VRC1360" i="8" s="1"/>
  <c r="VRC1366" i="8" s="1"/>
  <c r="VRR1356" i="8"/>
  <c r="VRR1360" i="8" s="1"/>
  <c r="VRR1366" i="8" s="1"/>
  <c r="VRT1356" i="8"/>
  <c r="VRT1360" i="8" s="1"/>
  <c r="VRT1366" i="8" s="1"/>
  <c r="VSI1356" i="8"/>
  <c r="VSI1360" i="8" s="1"/>
  <c r="VSI1366" i="8" s="1"/>
  <c r="VSX1356" i="8"/>
  <c r="VSX1360" i="8" s="1"/>
  <c r="VSX1366" i="8" s="1"/>
  <c r="VSZ1356" i="8"/>
  <c r="VSZ1360" i="8" s="1"/>
  <c r="VSZ1366" i="8" s="1"/>
  <c r="VTO1356" i="8"/>
  <c r="VTO1360" i="8" s="1"/>
  <c r="VTO1366" i="8" s="1"/>
  <c r="VUD1356" i="8"/>
  <c r="VUD1360" i="8" s="1"/>
  <c r="VUD1366" i="8" s="1"/>
  <c r="VUF1356" i="8"/>
  <c r="VUF1360" i="8" s="1"/>
  <c r="VUF1366" i="8" s="1"/>
  <c r="VUU1356" i="8"/>
  <c r="VUU1360" i="8" s="1"/>
  <c r="VUU1366" i="8" s="1"/>
  <c r="VVJ1356" i="8"/>
  <c r="VVJ1360" i="8" s="1"/>
  <c r="VVJ1366" i="8" s="1"/>
  <c r="VVL1356" i="8"/>
  <c r="VVL1360" i="8" s="1"/>
  <c r="VVL1366" i="8" s="1"/>
  <c r="VWA1356" i="8"/>
  <c r="VWA1360" i="8" s="1"/>
  <c r="VWA1366" i="8" s="1"/>
  <c r="VWP1356" i="8"/>
  <c r="VWP1360" i="8" s="1"/>
  <c r="VWP1366" i="8" s="1"/>
  <c r="VWR1356" i="8"/>
  <c r="VWR1360" i="8" s="1"/>
  <c r="VWR1366" i="8" s="1"/>
  <c r="VXG1356" i="8"/>
  <c r="VXG1360" i="8" s="1"/>
  <c r="VXG1366" i="8" s="1"/>
  <c r="VXV1356" i="8"/>
  <c r="VXV1360" i="8" s="1"/>
  <c r="VXV1366" i="8" s="1"/>
  <c r="VXX1356" i="8"/>
  <c r="VXX1360" i="8" s="1"/>
  <c r="VXX1366" i="8" s="1"/>
  <c r="VYM1356" i="8"/>
  <c r="VYM1360" i="8" s="1"/>
  <c r="VYM1366" i="8" s="1"/>
  <c r="VZB1356" i="8"/>
  <c r="VZB1360" i="8" s="1"/>
  <c r="VZB1366" i="8" s="1"/>
  <c r="VZD1356" i="8"/>
  <c r="VZD1360" i="8" s="1"/>
  <c r="VZD1366" i="8" s="1"/>
  <c r="VZS1356" i="8"/>
  <c r="VZS1360" i="8" s="1"/>
  <c r="VZS1366" i="8" s="1"/>
  <c r="WAH1356" i="8"/>
  <c r="WAH1360" i="8" s="1"/>
  <c r="WAH1366" i="8" s="1"/>
  <c r="WAJ1356" i="8"/>
  <c r="WAJ1360" i="8" s="1"/>
  <c r="WAJ1366" i="8" s="1"/>
  <c r="WAY1356" i="8"/>
  <c r="WAY1360" i="8" s="1"/>
  <c r="WAY1366" i="8" s="1"/>
  <c r="WBN1356" i="8"/>
  <c r="WBN1360" i="8" s="1"/>
  <c r="WBN1366" i="8" s="1"/>
  <c r="WBP1356" i="8"/>
  <c r="WBP1360" i="8" s="1"/>
  <c r="WBP1366" i="8" s="1"/>
  <c r="WCE1356" i="8"/>
  <c r="WCE1360" i="8" s="1"/>
  <c r="WCE1366" i="8" s="1"/>
  <c r="WCT1356" i="8"/>
  <c r="WCT1360" i="8" s="1"/>
  <c r="WCT1366" i="8" s="1"/>
  <c r="WCV1356" i="8"/>
  <c r="WCV1360" i="8" s="1"/>
  <c r="WCV1366" i="8" s="1"/>
  <c r="WDK1356" i="8"/>
  <c r="WDK1360" i="8" s="1"/>
  <c r="WDK1366" i="8" s="1"/>
  <c r="WDZ1356" i="8"/>
  <c r="WDZ1360" i="8" s="1"/>
  <c r="WDZ1366" i="8" s="1"/>
  <c r="WEB1356" i="8"/>
  <c r="WEB1360" i="8" s="1"/>
  <c r="WEB1366" i="8" s="1"/>
  <c r="WEQ1356" i="8"/>
  <c r="WEQ1360" i="8" s="1"/>
  <c r="WEQ1366" i="8" s="1"/>
  <c r="WFF1356" i="8"/>
  <c r="WFF1360" i="8" s="1"/>
  <c r="WFF1366" i="8" s="1"/>
  <c r="WFH1356" i="8"/>
  <c r="WFH1360" i="8" s="1"/>
  <c r="WFH1366" i="8" s="1"/>
  <c r="WFW1356" i="8"/>
  <c r="WFW1360" i="8" s="1"/>
  <c r="WFW1366" i="8" s="1"/>
  <c r="WGL1356" i="8"/>
  <c r="WGL1360" i="8" s="1"/>
  <c r="WGL1366" i="8" s="1"/>
  <c r="WGN1356" i="8"/>
  <c r="WGN1360" i="8" s="1"/>
  <c r="WGN1366" i="8" s="1"/>
  <c r="WHC1356" i="8"/>
  <c r="WHC1360" i="8" s="1"/>
  <c r="WHC1366" i="8" s="1"/>
  <c r="WHR1356" i="8"/>
  <c r="WHR1360" i="8" s="1"/>
  <c r="WHR1366" i="8" s="1"/>
  <c r="WHT1356" i="8"/>
  <c r="WHT1360" i="8" s="1"/>
  <c r="WHT1366" i="8" s="1"/>
  <c r="WII1356" i="8"/>
  <c r="WII1360" i="8" s="1"/>
  <c r="WII1366" i="8" s="1"/>
  <c r="WIX1356" i="8"/>
  <c r="WIX1360" i="8" s="1"/>
  <c r="WIX1366" i="8" s="1"/>
  <c r="WIZ1356" i="8"/>
  <c r="WIZ1360" i="8" s="1"/>
  <c r="WIZ1366" i="8" s="1"/>
  <c r="WJO1356" i="8"/>
  <c r="WJO1360" i="8" s="1"/>
  <c r="WJO1366" i="8" s="1"/>
  <c r="WKD1356" i="8"/>
  <c r="WKD1360" i="8" s="1"/>
  <c r="WKD1366" i="8" s="1"/>
  <c r="WKF1356" i="8"/>
  <c r="WKF1360" i="8" s="1"/>
  <c r="WKF1366" i="8" s="1"/>
  <c r="WKU1356" i="8"/>
  <c r="WKU1360" i="8" s="1"/>
  <c r="WKU1366" i="8" s="1"/>
  <c r="WLJ1356" i="8"/>
  <c r="WLJ1360" i="8" s="1"/>
  <c r="WLJ1366" i="8" s="1"/>
  <c r="WLL1356" i="8"/>
  <c r="WLL1360" i="8" s="1"/>
  <c r="WLL1366" i="8" s="1"/>
  <c r="WMA1356" i="8"/>
  <c r="WMA1360" i="8" s="1"/>
  <c r="WMA1366" i="8" s="1"/>
  <c r="WMP1356" i="8"/>
  <c r="WMP1360" i="8" s="1"/>
  <c r="WMP1366" i="8" s="1"/>
  <c r="WMR1356" i="8"/>
  <c r="WMR1360" i="8" s="1"/>
  <c r="WMR1366" i="8" s="1"/>
  <c r="WNG1356" i="8"/>
  <c r="WNG1360" i="8" s="1"/>
  <c r="WNG1366" i="8" s="1"/>
  <c r="WNV1356" i="8"/>
  <c r="WNV1360" i="8" s="1"/>
  <c r="WNV1366" i="8" s="1"/>
  <c r="WNX1356" i="8"/>
  <c r="WNX1360" i="8" s="1"/>
  <c r="WNX1366" i="8" s="1"/>
  <c r="WOM1356" i="8"/>
  <c r="WOM1360" i="8" s="1"/>
  <c r="WOM1366" i="8" s="1"/>
  <c r="WPB1356" i="8"/>
  <c r="WPB1360" i="8" s="1"/>
  <c r="WPB1366" i="8" s="1"/>
  <c r="WPD1356" i="8"/>
  <c r="WPD1360" i="8" s="1"/>
  <c r="WPD1366" i="8" s="1"/>
  <c r="WPS1356" i="8"/>
  <c r="WPS1360" i="8" s="1"/>
  <c r="WPS1366" i="8" s="1"/>
  <c r="WQH1356" i="8"/>
  <c r="WQH1360" i="8" s="1"/>
  <c r="WQH1366" i="8" s="1"/>
  <c r="WQJ1356" i="8"/>
  <c r="WQJ1360" i="8" s="1"/>
  <c r="WQJ1366" i="8" s="1"/>
  <c r="WQY1356" i="8"/>
  <c r="WQY1360" i="8" s="1"/>
  <c r="WQY1366" i="8" s="1"/>
  <c r="WRN1356" i="8"/>
  <c r="WRN1360" i="8" s="1"/>
  <c r="WRN1366" i="8" s="1"/>
  <c r="WRP1356" i="8"/>
  <c r="WRP1360" i="8" s="1"/>
  <c r="WRP1366" i="8" s="1"/>
  <c r="WSE1356" i="8"/>
  <c r="WSE1360" i="8" s="1"/>
  <c r="WSE1366" i="8" s="1"/>
  <c r="WST1356" i="8"/>
  <c r="WST1360" i="8" s="1"/>
  <c r="WST1366" i="8" s="1"/>
  <c r="WSV1356" i="8"/>
  <c r="WSV1360" i="8" s="1"/>
  <c r="WSV1366" i="8" s="1"/>
  <c r="WTK1356" i="8"/>
  <c r="WTK1360" i="8" s="1"/>
  <c r="WTK1366" i="8" s="1"/>
  <c r="WTZ1356" i="8"/>
  <c r="WTZ1360" i="8" s="1"/>
  <c r="WTZ1366" i="8" s="1"/>
  <c r="WUB1356" i="8"/>
  <c r="WUB1360" i="8" s="1"/>
  <c r="WUB1366" i="8" s="1"/>
  <c r="WUQ1356" i="8"/>
  <c r="WUQ1360" i="8" s="1"/>
  <c r="WUQ1366" i="8" s="1"/>
  <c r="WVF1356" i="8"/>
  <c r="WVF1360" i="8" s="1"/>
  <c r="WVF1366" i="8" s="1"/>
  <c r="WVH1356" i="8"/>
  <c r="WVH1360" i="8" s="1"/>
  <c r="WVH1366" i="8" s="1"/>
  <c r="WVW1356" i="8"/>
  <c r="WVW1360" i="8" s="1"/>
  <c r="WVW1366" i="8" s="1"/>
  <c r="WWL1356" i="8"/>
  <c r="WWL1360" i="8" s="1"/>
  <c r="WWL1366" i="8" s="1"/>
  <c r="WWN1356" i="8"/>
  <c r="WWN1360" i="8" s="1"/>
  <c r="WWN1366" i="8" s="1"/>
  <c r="WXC1356" i="8"/>
  <c r="WXC1360" i="8" s="1"/>
  <c r="WXC1366" i="8" s="1"/>
  <c r="WXR1356" i="8"/>
  <c r="WXR1360" i="8" s="1"/>
  <c r="WXR1366" i="8" s="1"/>
  <c r="WXT1356" i="8"/>
  <c r="WXT1360" i="8" s="1"/>
  <c r="WXT1366" i="8" s="1"/>
  <c r="WYI1356" i="8"/>
  <c r="WYI1360" i="8" s="1"/>
  <c r="WYI1366" i="8" s="1"/>
  <c r="WYX1356" i="8"/>
  <c r="WYX1360" i="8" s="1"/>
  <c r="WYX1366" i="8" s="1"/>
  <c r="WYZ1356" i="8"/>
  <c r="WYZ1360" i="8" s="1"/>
  <c r="WYZ1366" i="8" s="1"/>
  <c r="WZO1356" i="8"/>
  <c r="WZO1360" i="8" s="1"/>
  <c r="WZO1366" i="8" s="1"/>
  <c r="XAD1356" i="8"/>
  <c r="XAD1360" i="8" s="1"/>
  <c r="XAD1366" i="8" s="1"/>
  <c r="XAF1356" i="8"/>
  <c r="XAF1360" i="8" s="1"/>
  <c r="XAF1366" i="8" s="1"/>
  <c r="XAU1356" i="8"/>
  <c r="XAU1360" i="8" s="1"/>
  <c r="XAU1366" i="8" s="1"/>
  <c r="XBJ1356" i="8"/>
  <c r="XBJ1360" i="8" s="1"/>
  <c r="XBJ1366" i="8" s="1"/>
  <c r="XBL1356" i="8"/>
  <c r="XBL1360" i="8" s="1"/>
  <c r="XBL1366" i="8" s="1"/>
  <c r="XCA1356" i="8"/>
  <c r="XCA1360" i="8" s="1"/>
  <c r="XCA1366" i="8" s="1"/>
  <c r="XCP1356" i="8"/>
  <c r="XCP1360" i="8" s="1"/>
  <c r="XCP1366" i="8" s="1"/>
  <c r="XCR1356" i="8"/>
  <c r="XCR1360" i="8" s="1"/>
  <c r="XCR1366" i="8" s="1"/>
  <c r="XDG1356" i="8"/>
  <c r="XDG1360" i="8" s="1"/>
  <c r="XDG1366" i="8" s="1"/>
  <c r="XDV1356" i="8"/>
  <c r="XDV1360" i="8" s="1"/>
  <c r="XDV1366" i="8" s="1"/>
  <c r="XDX1356" i="8"/>
  <c r="XDX1360" i="8" s="1"/>
  <c r="XDX1366" i="8" s="1"/>
  <c r="XEM1356" i="8"/>
  <c r="XEM1360" i="8" s="1"/>
  <c r="XEM1366" i="8" s="1"/>
  <c r="XFB1356" i="8"/>
  <c r="XFB1360" i="8" s="1"/>
  <c r="XFB1366" i="8" s="1"/>
  <c r="XFD1356" i="8"/>
  <c r="XFD1360" i="8" s="1"/>
  <c r="XFD1366" i="8" s="1"/>
  <c r="M1357" i="8"/>
  <c r="AB1357" i="8"/>
  <c r="AS1357" i="8"/>
  <c r="AT1357" i="8" s="1"/>
  <c r="BH1357" i="8"/>
  <c r="BY1357" i="8"/>
  <c r="BZ1357" i="8" s="1"/>
  <c r="CN1357" i="8"/>
  <c r="DE1357" i="8"/>
  <c r="DF1357" i="8" s="1"/>
  <c r="DT1357" i="8"/>
  <c r="EK1357" i="8"/>
  <c r="EL1357" i="8" s="1"/>
  <c r="EZ1357" i="8"/>
  <c r="FQ1357" i="8"/>
  <c r="FR1357" i="8" s="1"/>
  <c r="GF1357" i="8"/>
  <c r="GW1357" i="8"/>
  <c r="GX1357" i="8" s="1"/>
  <c r="HL1357" i="8"/>
  <c r="IC1357" i="8"/>
  <c r="ID1357" i="8" s="1"/>
  <c r="IR1357" i="8"/>
  <c r="JI1357" i="8"/>
  <c r="JJ1357" i="8" s="1"/>
  <c r="JX1357" i="8"/>
  <c r="KO1357" i="8"/>
  <c r="KP1357" i="8" s="1"/>
  <c r="LD1357" i="8"/>
  <c r="LU1357" i="8"/>
  <c r="LV1357" i="8" s="1"/>
  <c r="MJ1357" i="8"/>
  <c r="NA1357" i="8"/>
  <c r="NB1357" i="8" s="1"/>
  <c r="NP1357" i="8"/>
  <c r="OG1357" i="8"/>
  <c r="OH1357" i="8" s="1"/>
  <c r="OV1357" i="8"/>
  <c r="PM1357" i="8"/>
  <c r="PN1357" i="8" s="1"/>
  <c r="QB1357" i="8"/>
  <c r="QS1357" i="8"/>
  <c r="QT1357" i="8" s="1"/>
  <c r="RH1357" i="8"/>
  <c r="RY1357" i="8"/>
  <c r="RZ1357" i="8" s="1"/>
  <c r="SN1357" i="8"/>
  <c r="TE1357" i="8"/>
  <c r="TF1357" i="8" s="1"/>
  <c r="TT1357" i="8"/>
  <c r="UK1357" i="8"/>
  <c r="UL1357" i="8" s="1"/>
  <c r="UZ1357" i="8"/>
  <c r="VQ1357" i="8"/>
  <c r="VR1357" i="8" s="1"/>
  <c r="WF1357" i="8"/>
  <c r="WW1357" i="8"/>
  <c r="WX1357" i="8" s="1"/>
  <c r="XL1357" i="8"/>
  <c r="YC1357" i="8"/>
  <c r="YD1357" i="8" s="1"/>
  <c r="YR1357" i="8"/>
  <c r="ZI1357" i="8"/>
  <c r="ZJ1357" i="8" s="1"/>
  <c r="ZX1357" i="8"/>
  <c r="AAO1357" i="8"/>
  <c r="AAP1357" i="8" s="1"/>
  <c r="ABD1357" i="8"/>
  <c r="ABU1357" i="8"/>
  <c r="ABV1357" i="8" s="1"/>
  <c r="ACJ1357" i="8"/>
  <c r="ADA1357" i="8"/>
  <c r="ADB1357" i="8" s="1"/>
  <c r="ADP1357" i="8"/>
  <c r="AEG1357" i="8"/>
  <c r="AEH1357" i="8" s="1"/>
  <c r="AEV1357" i="8"/>
  <c r="AFM1357" i="8"/>
  <c r="AFN1357" i="8" s="1"/>
  <c r="AGB1357" i="8"/>
  <c r="AGS1357" i="8"/>
  <c r="AGT1357" i="8" s="1"/>
  <c r="AHH1357" i="8"/>
  <c r="AHY1357" i="8"/>
  <c r="AHZ1357" i="8" s="1"/>
  <c r="AIN1357" i="8"/>
  <c r="AJE1357" i="8"/>
  <c r="AJF1357" i="8" s="1"/>
  <c r="AJT1357" i="8"/>
  <c r="AKK1357" i="8"/>
  <c r="AKL1357" i="8" s="1"/>
  <c r="AKZ1357" i="8"/>
  <c r="ALQ1357" i="8"/>
  <c r="ALR1357" i="8" s="1"/>
  <c r="AMF1357" i="8"/>
  <c r="AMW1357" i="8"/>
  <c r="AMX1357" i="8" s="1"/>
  <c r="ANL1357" i="8"/>
  <c r="AOC1357" i="8"/>
  <c r="AOD1357" i="8" s="1"/>
  <c r="AOR1357" i="8"/>
  <c r="API1357" i="8"/>
  <c r="APJ1357" i="8" s="1"/>
  <c r="APX1357" i="8"/>
  <c r="AQO1357" i="8"/>
  <c r="AQP1357" i="8" s="1"/>
  <c r="ARD1357" i="8"/>
  <c r="ARU1357" i="8"/>
  <c r="ARV1357" i="8" s="1"/>
  <c r="ASJ1357" i="8"/>
  <c r="ATA1357" i="8"/>
  <c r="ATB1357" i="8" s="1"/>
  <c r="ATP1357" i="8"/>
  <c r="AUG1357" i="8"/>
  <c r="AUH1357" i="8" s="1"/>
  <c r="AUV1357" i="8"/>
  <c r="AVM1357" i="8"/>
  <c r="AVN1357" i="8" s="1"/>
  <c r="AWB1357" i="8"/>
  <c r="AWS1357" i="8"/>
  <c r="AWT1357" i="8" s="1"/>
  <c r="AXH1357" i="8"/>
  <c r="AXY1357" i="8"/>
  <c r="AXZ1357" i="8" s="1"/>
  <c r="AYN1357" i="8"/>
  <c r="AZE1357" i="8"/>
  <c r="AZF1357" i="8" s="1"/>
  <c r="AZT1357" i="8"/>
  <c r="BAK1357" i="8"/>
  <c r="BAL1357" i="8" s="1"/>
  <c r="BAZ1357" i="8"/>
  <c r="BBQ1357" i="8"/>
  <c r="BBR1357" i="8" s="1"/>
  <c r="BCF1357" i="8"/>
  <c r="BCW1357" i="8"/>
  <c r="BCX1357" i="8" s="1"/>
  <c r="BDL1357" i="8"/>
  <c r="BEC1357" i="8"/>
  <c r="BED1357" i="8" s="1"/>
  <c r="BER1357" i="8"/>
  <c r="BFI1357" i="8"/>
  <c r="BFJ1357" i="8" s="1"/>
  <c r="BFX1357" i="8"/>
  <c r="BGO1357" i="8"/>
  <c r="BGP1357" i="8" s="1"/>
  <c r="BHD1357" i="8"/>
  <c r="BHU1357" i="8"/>
  <c r="BHV1357" i="8" s="1"/>
  <c r="BIJ1357" i="8"/>
  <c r="BJA1357" i="8"/>
  <c r="BJB1357" i="8" s="1"/>
  <c r="BJP1357" i="8"/>
  <c r="BKG1357" i="8"/>
  <c r="BKH1357" i="8" s="1"/>
  <c r="BKV1357" i="8"/>
  <c r="BLM1357" i="8"/>
  <c r="BLN1357" i="8" s="1"/>
  <c r="BMB1357" i="8"/>
  <c r="BMS1357" i="8"/>
  <c r="BMT1357" i="8" s="1"/>
  <c r="BNH1357" i="8"/>
  <c r="BNY1357" i="8"/>
  <c r="BNZ1357" i="8" s="1"/>
  <c r="BON1357" i="8"/>
  <c r="BPE1357" i="8"/>
  <c r="BPF1357" i="8" s="1"/>
  <c r="BPT1357" i="8"/>
  <c r="BQK1357" i="8"/>
  <c r="BQL1357" i="8" s="1"/>
  <c r="BQZ1357" i="8"/>
  <c r="BRQ1357" i="8"/>
  <c r="BRR1357" i="8" s="1"/>
  <c r="BSF1357" i="8"/>
  <c r="BSW1357" i="8"/>
  <c r="BSX1357" i="8" s="1"/>
  <c r="BTL1357" i="8"/>
  <c r="BUC1357" i="8"/>
  <c r="BUD1357" i="8" s="1"/>
  <c r="BUR1357" i="8"/>
  <c r="BVI1357" i="8"/>
  <c r="BVJ1357" i="8" s="1"/>
  <c r="BVX1357" i="8"/>
  <c r="BWO1357" i="8"/>
  <c r="BWP1357" i="8" s="1"/>
  <c r="BXD1357" i="8"/>
  <c r="BXU1357" i="8"/>
  <c r="BXV1357" i="8" s="1"/>
  <c r="BYJ1357" i="8"/>
  <c r="BZA1357" i="8"/>
  <c r="BZB1357" i="8" s="1"/>
  <c r="BZP1357" i="8"/>
  <c r="CAG1357" i="8"/>
  <c r="CAH1357" i="8" s="1"/>
  <c r="CAV1357" i="8"/>
  <c r="CBM1357" i="8"/>
  <c r="CBN1357" i="8" s="1"/>
  <c r="CCB1357" i="8"/>
  <c r="CCS1357" i="8"/>
  <c r="CCT1357" i="8" s="1"/>
  <c r="CDH1357" i="8"/>
  <c r="CDY1357" i="8"/>
  <c r="CDZ1357" i="8" s="1"/>
  <c r="CEN1357" i="8"/>
  <c r="CFE1357" i="8"/>
  <c r="CFF1357" i="8" s="1"/>
  <c r="CFT1357" i="8"/>
  <c r="CGK1357" i="8"/>
  <c r="CGL1357" i="8" s="1"/>
  <c r="CGZ1357" i="8"/>
  <c r="CHQ1357" i="8"/>
  <c r="CHR1357" i="8" s="1"/>
  <c r="CIF1357" i="8"/>
  <c r="CIW1357" i="8"/>
  <c r="CIX1357" i="8" s="1"/>
  <c r="CJL1357" i="8"/>
  <c r="CKC1357" i="8"/>
  <c r="CKD1357" i="8" s="1"/>
  <c r="CKR1357" i="8"/>
  <c r="CLI1357" i="8"/>
  <c r="CLJ1357" i="8" s="1"/>
  <c r="CLX1357" i="8"/>
  <c r="CMO1357" i="8"/>
  <c r="CMP1357" i="8" s="1"/>
  <c r="CND1357" i="8"/>
  <c r="CNU1357" i="8"/>
  <c r="CNV1357" i="8" s="1"/>
  <c r="COJ1357" i="8"/>
  <c r="CPA1357" i="8"/>
  <c r="CPB1357" i="8" s="1"/>
  <c r="CPP1357" i="8"/>
  <c r="CQG1357" i="8"/>
  <c r="CQH1357" i="8" s="1"/>
  <c r="CQV1357" i="8"/>
  <c r="CRM1357" i="8"/>
  <c r="CRN1357" i="8" s="1"/>
  <c r="CSB1357" i="8"/>
  <c r="CSS1357" i="8"/>
  <c r="CST1357" i="8" s="1"/>
  <c r="CTH1357" i="8"/>
  <c r="CTY1357" i="8"/>
  <c r="CTZ1357" i="8" s="1"/>
  <c r="CUN1357" i="8"/>
  <c r="CVE1357" i="8"/>
  <c r="CVF1357" i="8" s="1"/>
  <c r="CVT1357" i="8"/>
  <c r="CWK1357" i="8"/>
  <c r="CWL1357" i="8" s="1"/>
  <c r="CWZ1357" i="8"/>
  <c r="CXQ1357" i="8"/>
  <c r="CXR1357" i="8" s="1"/>
  <c r="CYF1357" i="8"/>
  <c r="CYW1357" i="8"/>
  <c r="CYX1357" i="8" s="1"/>
  <c r="CZH1357" i="8"/>
  <c r="CZL1357" i="8"/>
  <c r="DAC1357" i="8"/>
  <c r="DAD1357" i="8" s="1"/>
  <c r="DAN1357" i="8"/>
  <c r="DAR1357" i="8"/>
  <c r="DBI1357" i="8"/>
  <c r="DBJ1357" i="8" s="1"/>
  <c r="DBT1357" i="8"/>
  <c r="DBX1357" i="8"/>
  <c r="DCO1357" i="8"/>
  <c r="DCP1357" i="8" s="1"/>
  <c r="DCZ1357" i="8"/>
  <c r="DDD1357" i="8"/>
  <c r="DDU1357" i="8"/>
  <c r="DDV1357" i="8" s="1"/>
  <c r="DEF1357" i="8"/>
  <c r="DEJ1357" i="8"/>
  <c r="DFA1357" i="8"/>
  <c r="DFB1357" i="8" s="1"/>
  <c r="DFL1357" i="8"/>
  <c r="DFP1357" i="8"/>
  <c r="DGG1357" i="8"/>
  <c r="DGH1357" i="8" s="1"/>
  <c r="DGR1357" i="8"/>
  <c r="DGV1357" i="8"/>
  <c r="DHM1357" i="8"/>
  <c r="DHN1357" i="8" s="1"/>
  <c r="DHX1357" i="8"/>
  <c r="DIB1357" i="8"/>
  <c r="DIS1357" i="8"/>
  <c r="DIT1357" i="8" s="1"/>
  <c r="DJD1357" i="8"/>
  <c r="DJH1357" i="8"/>
  <c r="DJY1357" i="8"/>
  <c r="DJZ1357" i="8" s="1"/>
  <c r="DKJ1357" i="8"/>
  <c r="DKN1357" i="8"/>
  <c r="DLE1357" i="8"/>
  <c r="DLF1357" i="8" s="1"/>
  <c r="DLP1357" i="8"/>
  <c r="DLT1357" i="8"/>
  <c r="DMK1357" i="8"/>
  <c r="DML1357" i="8" s="1"/>
  <c r="DMV1357" i="8"/>
  <c r="DMZ1357" i="8"/>
  <c r="DNQ1357" i="8"/>
  <c r="DNR1357" i="8" s="1"/>
  <c r="DOB1357" i="8"/>
  <c r="DOF1357" i="8"/>
  <c r="DOW1357" i="8"/>
  <c r="DOX1357" i="8" s="1"/>
  <c r="DPH1357" i="8"/>
  <c r="DPL1357" i="8"/>
  <c r="DQC1357" i="8"/>
  <c r="DQD1357" i="8" s="1"/>
  <c r="DQN1357" i="8"/>
  <c r="DQR1357" i="8"/>
  <c r="DRI1357" i="8"/>
  <c r="DRJ1357" i="8" s="1"/>
  <c r="DRT1357" i="8"/>
  <c r="DRX1357" i="8"/>
  <c r="DSO1357" i="8"/>
  <c r="DSP1357" i="8" s="1"/>
  <c r="DSZ1357" i="8"/>
  <c r="DTD1357" i="8"/>
  <c r="DTU1357" i="8"/>
  <c r="DTV1357" i="8" s="1"/>
  <c r="DUF1357" i="8"/>
  <c r="DUJ1357" i="8"/>
  <c r="DVA1357" i="8"/>
  <c r="DVB1357" i="8" s="1"/>
  <c r="DVL1357" i="8"/>
  <c r="DVP1357" i="8"/>
  <c r="DWG1357" i="8"/>
  <c r="DWH1357" i="8" s="1"/>
  <c r="DWR1357" i="8"/>
  <c r="DWV1357" i="8"/>
  <c r="DXM1357" i="8"/>
  <c r="DXN1357" i="8" s="1"/>
  <c r="DXX1357" i="8"/>
  <c r="DYB1357" i="8"/>
  <c r="DYS1357" i="8"/>
  <c r="DYT1357" i="8" s="1"/>
  <c r="DZD1357" i="8"/>
  <c r="DZH1357" i="8"/>
  <c r="DZY1357" i="8"/>
  <c r="DZZ1357" i="8" s="1"/>
  <c r="EAJ1357" i="8"/>
  <c r="EAN1357" i="8"/>
  <c r="EBE1357" i="8"/>
  <c r="EBF1357" i="8" s="1"/>
  <c r="EBP1357" i="8"/>
  <c r="EBT1357" i="8"/>
  <c r="ECK1357" i="8"/>
  <c r="ECL1357" i="8" s="1"/>
  <c r="ECV1357" i="8"/>
  <c r="ECZ1357" i="8"/>
  <c r="EDQ1357" i="8"/>
  <c r="EDR1357" i="8" s="1"/>
  <c r="EEB1357" i="8"/>
  <c r="EEF1357" i="8"/>
  <c r="EEW1357" i="8"/>
  <c r="EEX1357" i="8" s="1"/>
  <c r="EFH1357" i="8"/>
  <c r="EFL1357" i="8"/>
  <c r="EGC1357" i="8"/>
  <c r="EGD1357" i="8" s="1"/>
  <c r="EGN1357" i="8"/>
  <c r="EGR1357" i="8"/>
  <c r="EHI1357" i="8"/>
  <c r="EHJ1357" i="8" s="1"/>
  <c r="EHT1357" i="8"/>
  <c r="EHX1357" i="8"/>
  <c r="EIO1357" i="8"/>
  <c r="EIP1357" i="8" s="1"/>
  <c r="EIZ1357" i="8"/>
  <c r="EJD1357" i="8"/>
  <c r="EJU1357" i="8"/>
  <c r="EJV1357" i="8" s="1"/>
  <c r="EKF1357" i="8"/>
  <c r="EKJ1357" i="8"/>
  <c r="ELA1357" i="8"/>
  <c r="ELB1357" i="8" s="1"/>
  <c r="ELL1357" i="8"/>
  <c r="ELP1357" i="8"/>
  <c r="EMG1357" i="8"/>
  <c r="EMH1357" i="8" s="1"/>
  <c r="EMR1357" i="8"/>
  <c r="EMV1357" i="8"/>
  <c r="ENM1357" i="8"/>
  <c r="ENN1357" i="8" s="1"/>
  <c r="ENX1357" i="8"/>
  <c r="EOB1357" i="8"/>
  <c r="EOS1357" i="8"/>
  <c r="EOT1357" i="8" s="1"/>
  <c r="EPD1357" i="8"/>
  <c r="EPH1357" i="8"/>
  <c r="EPY1357" i="8"/>
  <c r="EPZ1357" i="8" s="1"/>
  <c r="EQJ1357" i="8"/>
  <c r="EQN1357" i="8"/>
  <c r="ERE1357" i="8"/>
  <c r="ERF1357" i="8" s="1"/>
  <c r="ERP1357" i="8"/>
  <c r="ERT1357" i="8"/>
  <c r="ESK1357" i="8"/>
  <c r="ESL1357" i="8" s="1"/>
  <c r="ESV1357" i="8"/>
  <c r="ESZ1357" i="8"/>
  <c r="ETQ1357" i="8"/>
  <c r="ETR1357" i="8" s="1"/>
  <c r="EUB1357" i="8"/>
  <c r="EUF1357" i="8"/>
  <c r="EUW1357" i="8"/>
  <c r="EUX1357" i="8" s="1"/>
  <c r="EVH1357" i="8"/>
  <c r="EVL1357" i="8"/>
  <c r="EWC1357" i="8"/>
  <c r="EWD1357" i="8" s="1"/>
  <c r="EWN1357" i="8"/>
  <c r="EWR1357" i="8"/>
  <c r="EXI1357" i="8"/>
  <c r="EXJ1357" i="8" s="1"/>
  <c r="EXT1357" i="8"/>
  <c r="EXX1357" i="8"/>
  <c r="EYO1357" i="8"/>
  <c r="EYP1357" i="8" s="1"/>
  <c r="EYZ1357" i="8"/>
  <c r="EZD1357" i="8"/>
  <c r="EZU1357" i="8"/>
  <c r="EZV1357" i="8" s="1"/>
  <c r="FAF1357" i="8"/>
  <c r="FAJ1357" i="8"/>
  <c r="FBA1357" i="8"/>
  <c r="FBB1357" i="8" s="1"/>
  <c r="FBL1357" i="8"/>
  <c r="FBP1357" i="8"/>
  <c r="FCG1357" i="8"/>
  <c r="FCH1357" i="8" s="1"/>
  <c r="FCR1357" i="8"/>
  <c r="FCV1357" i="8"/>
  <c r="FDM1357" i="8"/>
  <c r="FDN1357" i="8" s="1"/>
  <c r="FDX1357" i="8"/>
  <c r="FEB1357" i="8"/>
  <c r="FES1357" i="8"/>
  <c r="FET1357" i="8" s="1"/>
  <c r="FFD1357" i="8"/>
  <c r="FFH1357" i="8"/>
  <c r="FFY1357" i="8"/>
  <c r="FFZ1357" i="8" s="1"/>
  <c r="FGJ1357" i="8"/>
  <c r="FGN1357" i="8"/>
  <c r="FHE1357" i="8"/>
  <c r="FHF1357" i="8" s="1"/>
  <c r="FHP1357" i="8"/>
  <c r="FHT1357" i="8"/>
  <c r="FIK1357" i="8"/>
  <c r="FIL1357" i="8" s="1"/>
  <c r="FIV1357" i="8"/>
  <c r="FIZ1357" i="8"/>
  <c r="FJQ1357" i="8"/>
  <c r="FJR1357" i="8" s="1"/>
  <c r="FKB1357" i="8"/>
  <c r="FKF1357" i="8"/>
  <c r="FKW1357" i="8"/>
  <c r="FKX1357" i="8" s="1"/>
  <c r="FLH1357" i="8"/>
  <c r="FLL1357" i="8"/>
  <c r="FLY1357" i="8"/>
  <c r="FLZ1357" i="8" s="1"/>
  <c r="FMC1357" i="8"/>
  <c r="FMD1357" i="8" s="1"/>
  <c r="FMN1357" i="8"/>
  <c r="FMR1357" i="8"/>
  <c r="FNE1357" i="8"/>
  <c r="FNF1357" i="8" s="1"/>
  <c r="FNI1357" i="8"/>
  <c r="FNJ1357" i="8" s="1"/>
  <c r="FNT1357" i="8"/>
  <c r="FNX1357" i="8"/>
  <c r="FOK1357" i="8"/>
  <c r="FOL1357" i="8" s="1"/>
  <c r="FOO1357" i="8"/>
  <c r="FOP1357" i="8" s="1"/>
  <c r="FOZ1357" i="8"/>
  <c r="FPD1357" i="8"/>
  <c r="FPQ1357" i="8"/>
  <c r="FPR1357" i="8" s="1"/>
  <c r="FPU1357" i="8"/>
  <c r="FPV1357" i="8" s="1"/>
  <c r="FQF1357" i="8"/>
  <c r="FQJ1357" i="8"/>
  <c r="FQW1357" i="8"/>
  <c r="FQX1357" i="8" s="1"/>
  <c r="FRA1357" i="8"/>
  <c r="FRB1357" i="8" s="1"/>
  <c r="FRL1357" i="8"/>
  <c r="FRP1357" i="8"/>
  <c r="FSC1357" i="8"/>
  <c r="FSD1357" i="8" s="1"/>
  <c r="FSG1357" i="8"/>
  <c r="FSH1357" i="8" s="1"/>
  <c r="FSR1357" i="8"/>
  <c r="FSV1357" i="8"/>
  <c r="FTI1357" i="8"/>
  <c r="FTJ1357" i="8" s="1"/>
  <c r="FTM1357" i="8"/>
  <c r="FTN1357" i="8" s="1"/>
  <c r="FTX1357" i="8"/>
  <c r="FUB1357" i="8"/>
  <c r="FUO1357" i="8"/>
  <c r="FUP1357" i="8" s="1"/>
  <c r="FUS1357" i="8"/>
  <c r="FUT1357" i="8" s="1"/>
  <c r="FVD1357" i="8"/>
  <c r="FVH1357" i="8"/>
  <c r="FVU1357" i="8"/>
  <c r="FVV1357" i="8" s="1"/>
  <c r="FVY1357" i="8"/>
  <c r="FVZ1357" i="8" s="1"/>
  <c r="FWJ1357" i="8"/>
  <c r="FWN1357" i="8"/>
  <c r="FXA1357" i="8"/>
  <c r="FXB1357" i="8" s="1"/>
  <c r="FXE1357" i="8"/>
  <c r="FXF1357" i="8" s="1"/>
  <c r="FXP1357" i="8"/>
  <c r="FXT1357" i="8"/>
  <c r="FYG1357" i="8"/>
  <c r="FYH1357" i="8" s="1"/>
  <c r="FYK1357" i="8"/>
  <c r="FYL1357" i="8" s="1"/>
  <c r="FYV1357" i="8"/>
  <c r="FYZ1357" i="8"/>
  <c r="FZM1357" i="8"/>
  <c r="FZN1357" i="8" s="1"/>
  <c r="FZQ1357" i="8"/>
  <c r="FZR1357" i="8" s="1"/>
  <c r="GAB1357" i="8"/>
  <c r="GAF1357" i="8"/>
  <c r="GAS1357" i="8"/>
  <c r="GAT1357" i="8" s="1"/>
  <c r="GAW1357" i="8"/>
  <c r="GAX1357" i="8" s="1"/>
  <c r="GBH1357" i="8"/>
  <c r="GBL1357" i="8"/>
  <c r="GBY1357" i="8"/>
  <c r="GBZ1357" i="8" s="1"/>
  <c r="GCC1357" i="8"/>
  <c r="GCD1357" i="8" s="1"/>
  <c r="GCN1357" i="8"/>
  <c r="GCR1357" i="8"/>
  <c r="GDE1357" i="8"/>
  <c r="GDF1357" i="8" s="1"/>
  <c r="GDI1357" i="8"/>
  <c r="GDJ1357" i="8" s="1"/>
  <c r="GDT1357" i="8"/>
  <c r="GDX1357" i="8"/>
  <c r="GEK1357" i="8"/>
  <c r="GEL1357" i="8" s="1"/>
  <c r="GEO1357" i="8"/>
  <c r="GEP1357" i="8" s="1"/>
  <c r="GEZ1357" i="8"/>
  <c r="GFD1357" i="8"/>
  <c r="GFQ1357" i="8"/>
  <c r="GFR1357" i="8" s="1"/>
  <c r="GFU1357" i="8"/>
  <c r="GFV1357" i="8" s="1"/>
  <c r="GGF1357" i="8"/>
  <c r="GGJ1357" i="8"/>
  <c r="GGW1357" i="8"/>
  <c r="GGX1357" i="8" s="1"/>
  <c r="GHA1357" i="8"/>
  <c r="GHB1357" i="8" s="1"/>
  <c r="GHL1357" i="8"/>
  <c r="GHP1357" i="8"/>
  <c r="GIC1357" i="8"/>
  <c r="GID1357" i="8" s="1"/>
  <c r="GIG1357" i="8"/>
  <c r="GIH1357" i="8" s="1"/>
  <c r="GIR1357" i="8"/>
  <c r="GIV1357" i="8"/>
  <c r="GJI1357" i="8"/>
  <c r="GJJ1357" i="8" s="1"/>
  <c r="GJM1357" i="8"/>
  <c r="GJN1357" i="8" s="1"/>
  <c r="GJX1357" i="8"/>
  <c r="GKB1357" i="8"/>
  <c r="GKO1357" i="8"/>
  <c r="GKP1357" i="8" s="1"/>
  <c r="GKS1357" i="8"/>
  <c r="GKT1357" i="8" s="1"/>
  <c r="GLD1357" i="8"/>
  <c r="GLH1357" i="8"/>
  <c r="GLU1357" i="8"/>
  <c r="GLV1357" i="8" s="1"/>
  <c r="GLY1357" i="8"/>
  <c r="GLZ1357" i="8" s="1"/>
  <c r="GMJ1357" i="8"/>
  <c r="GMN1357" i="8"/>
  <c r="GNA1357" i="8"/>
  <c r="GNB1357" i="8" s="1"/>
  <c r="GNE1357" i="8"/>
  <c r="GNF1357" i="8" s="1"/>
  <c r="GNP1357" i="8"/>
  <c r="GNT1357" i="8"/>
  <c r="GOG1357" i="8"/>
  <c r="GOH1357" i="8" s="1"/>
  <c r="GOK1357" i="8"/>
  <c r="GOL1357" i="8" s="1"/>
  <c r="GOV1357" i="8"/>
  <c r="GOZ1357" i="8"/>
  <c r="GPM1357" i="8"/>
  <c r="GPN1357" i="8" s="1"/>
  <c r="GPQ1357" i="8"/>
  <c r="GPR1357" i="8" s="1"/>
  <c r="GQB1357" i="8"/>
  <c r="GQF1357" i="8"/>
  <c r="GQS1357" i="8"/>
  <c r="GQT1357" i="8" s="1"/>
  <c r="GQW1357" i="8"/>
  <c r="GQX1357" i="8" s="1"/>
  <c r="GRH1357" i="8"/>
  <c r="GRL1357" i="8"/>
  <c r="GRY1357" i="8"/>
  <c r="GRZ1357" i="8" s="1"/>
  <c r="GSC1357" i="8"/>
  <c r="GSD1357" i="8" s="1"/>
  <c r="GSN1357" i="8"/>
  <c r="GSR1357" i="8"/>
  <c r="GTE1357" i="8"/>
  <c r="GTF1357" i="8" s="1"/>
  <c r="GTI1357" i="8"/>
  <c r="GTJ1357" i="8" s="1"/>
  <c r="GTT1357" i="8"/>
  <c r="GTX1357" i="8"/>
  <c r="GUK1357" i="8"/>
  <c r="GUL1357" i="8" s="1"/>
  <c r="GUO1357" i="8"/>
  <c r="GUP1357" i="8" s="1"/>
  <c r="GUZ1357" i="8"/>
  <c r="GVD1357" i="8"/>
  <c r="GVQ1357" i="8"/>
  <c r="GVR1357" i="8" s="1"/>
  <c r="GVU1357" i="8"/>
  <c r="GVV1357" i="8" s="1"/>
  <c r="GWF1357" i="8"/>
  <c r="GWJ1357" i="8"/>
  <c r="GWW1357" i="8"/>
  <c r="GWX1357" i="8" s="1"/>
  <c r="GXA1357" i="8"/>
  <c r="GXB1357" i="8" s="1"/>
  <c r="GXL1357" i="8"/>
  <c r="GXP1357" i="8"/>
  <c r="GYC1357" i="8"/>
  <c r="GYD1357" i="8" s="1"/>
  <c r="GYG1357" i="8"/>
  <c r="GYH1357" i="8" s="1"/>
  <c r="GYR1357" i="8"/>
  <c r="GYV1357" i="8"/>
  <c r="GZI1357" i="8"/>
  <c r="GZJ1357" i="8" s="1"/>
  <c r="GZM1357" i="8"/>
  <c r="GZN1357" i="8" s="1"/>
  <c r="GZX1357" i="8"/>
  <c r="HAB1357" i="8"/>
  <c r="HAO1357" i="8"/>
  <c r="HAP1357" i="8" s="1"/>
  <c r="HAS1357" i="8"/>
  <c r="HAT1357" i="8" s="1"/>
  <c r="HBD1357" i="8"/>
  <c r="HBH1357" i="8"/>
  <c r="HBU1357" i="8"/>
  <c r="HBV1357" i="8" s="1"/>
  <c r="HBY1357" i="8"/>
  <c r="HBZ1357" i="8" s="1"/>
  <c r="HCJ1357" i="8"/>
  <c r="HCN1357" i="8"/>
  <c r="HDA1357" i="8"/>
  <c r="HDB1357" i="8" s="1"/>
  <c r="HDE1357" i="8"/>
  <c r="HDF1357" i="8" s="1"/>
  <c r="HDP1357" i="8"/>
  <c r="HDT1357" i="8"/>
  <c r="HEG1357" i="8"/>
  <c r="HEH1357" i="8" s="1"/>
  <c r="HEK1357" i="8"/>
  <c r="HEL1357" i="8" s="1"/>
  <c r="HEV1357" i="8"/>
  <c r="HEZ1357" i="8"/>
  <c r="HFM1357" i="8"/>
  <c r="HFN1357" i="8" s="1"/>
  <c r="HFQ1357" i="8"/>
  <c r="HFR1357" i="8" s="1"/>
  <c r="HGB1357" i="8"/>
  <c r="HGF1357" i="8"/>
  <c r="HGS1357" i="8"/>
  <c r="HGT1357" i="8" s="1"/>
  <c r="HGW1357" i="8"/>
  <c r="HGX1357" i="8" s="1"/>
  <c r="HHH1357" i="8"/>
  <c r="HHL1357" i="8"/>
  <c r="HHY1357" i="8"/>
  <c r="HHZ1357" i="8" s="1"/>
  <c r="HIC1357" i="8"/>
  <c r="HID1357" i="8" s="1"/>
  <c r="HIN1357" i="8"/>
  <c r="HIR1357" i="8"/>
  <c r="HJE1357" i="8"/>
  <c r="HJF1357" i="8" s="1"/>
  <c r="HJI1357" i="8"/>
  <c r="HJJ1357" i="8" s="1"/>
  <c r="HJT1357" i="8"/>
  <c r="HJX1357" i="8"/>
  <c r="HKK1357" i="8"/>
  <c r="HKL1357" i="8" s="1"/>
  <c r="HKO1357" i="8"/>
  <c r="HKP1357" i="8" s="1"/>
  <c r="HKZ1357" i="8"/>
  <c r="HLD1357" i="8"/>
  <c r="HLQ1357" i="8"/>
  <c r="HLR1357" i="8" s="1"/>
  <c r="HLU1357" i="8"/>
  <c r="HLV1357" i="8" s="1"/>
  <c r="HMF1357" i="8"/>
  <c r="HMJ1357" i="8"/>
  <c r="HMW1357" i="8"/>
  <c r="HMX1357" i="8" s="1"/>
  <c r="HNA1357" i="8"/>
  <c r="HNB1357" i="8" s="1"/>
  <c r="HNL1357" i="8"/>
  <c r="HNP1357" i="8"/>
  <c r="HOC1357" i="8"/>
  <c r="HOD1357" i="8" s="1"/>
  <c r="HOG1357" i="8"/>
  <c r="HOH1357" i="8" s="1"/>
  <c r="HOR1357" i="8"/>
  <c r="HOV1357" i="8"/>
  <c r="HPI1357" i="8"/>
  <c r="HPJ1357" i="8" s="1"/>
  <c r="HPM1357" i="8"/>
  <c r="HPN1357" i="8" s="1"/>
  <c r="HPX1357" i="8"/>
  <c r="HQB1357" i="8"/>
  <c r="HQO1357" i="8"/>
  <c r="HQP1357" i="8" s="1"/>
  <c r="HQS1357" i="8"/>
  <c r="HQT1357" i="8" s="1"/>
  <c r="HRD1357" i="8"/>
  <c r="HRH1357" i="8"/>
  <c r="HRU1357" i="8"/>
  <c r="HRV1357" i="8" s="1"/>
  <c r="HRY1357" i="8"/>
  <c r="HRZ1357" i="8" s="1"/>
  <c r="HSJ1357" i="8"/>
  <c r="HSN1357" i="8"/>
  <c r="HTA1357" i="8"/>
  <c r="HTB1357" i="8" s="1"/>
  <c r="HTE1357" i="8"/>
  <c r="HTF1357" i="8" s="1"/>
  <c r="HTP1357" i="8"/>
  <c r="HTT1357" i="8"/>
  <c r="HUG1357" i="8"/>
  <c r="HUH1357" i="8" s="1"/>
  <c r="HUK1357" i="8"/>
  <c r="HUL1357" i="8" s="1"/>
  <c r="HUV1357" i="8"/>
  <c r="HUZ1357" i="8"/>
  <c r="HVM1357" i="8"/>
  <c r="HVN1357" i="8" s="1"/>
  <c r="HVQ1357" i="8"/>
  <c r="HVR1357" i="8" s="1"/>
  <c r="HWB1357" i="8"/>
  <c r="HWF1357" i="8"/>
  <c r="HWS1357" i="8"/>
  <c r="HWT1357" i="8" s="1"/>
  <c r="HWW1357" i="8"/>
  <c r="HWX1357" i="8" s="1"/>
  <c r="HXH1357" i="8"/>
  <c r="HXL1357" i="8"/>
  <c r="HXY1357" i="8"/>
  <c r="HXZ1357" i="8" s="1"/>
  <c r="HYC1357" i="8"/>
  <c r="HYD1357" i="8" s="1"/>
  <c r="HYN1357" i="8"/>
  <c r="HYR1357" i="8"/>
  <c r="HZE1357" i="8"/>
  <c r="HZF1357" i="8" s="1"/>
  <c r="HZI1357" i="8"/>
  <c r="HZJ1357" i="8" s="1"/>
  <c r="HZT1357" i="8"/>
  <c r="HZX1357" i="8"/>
  <c r="IAK1357" i="8"/>
  <c r="IAL1357" i="8" s="1"/>
  <c r="IAO1357" i="8"/>
  <c r="IAP1357" i="8" s="1"/>
  <c r="IAZ1357" i="8"/>
  <c r="IBD1357" i="8"/>
  <c r="IBQ1357" i="8"/>
  <c r="IBR1357" i="8" s="1"/>
  <c r="IBU1357" i="8"/>
  <c r="IBV1357" i="8" s="1"/>
  <c r="ICF1357" i="8"/>
  <c r="ICJ1357" i="8"/>
  <c r="ICW1357" i="8"/>
  <c r="ICX1357" i="8" s="1"/>
  <c r="IDA1357" i="8"/>
  <c r="IDB1357" i="8" s="1"/>
  <c r="IDL1357" i="8"/>
  <c r="IDP1357" i="8"/>
  <c r="IEC1357" i="8"/>
  <c r="IED1357" i="8" s="1"/>
  <c r="IEG1357" i="8"/>
  <c r="IEH1357" i="8" s="1"/>
  <c r="IER1357" i="8"/>
  <c r="IEV1357" i="8"/>
  <c r="IFI1357" i="8"/>
  <c r="IFJ1357" i="8" s="1"/>
  <c r="IFM1357" i="8"/>
  <c r="IFN1357" i="8" s="1"/>
  <c r="IFX1357" i="8"/>
  <c r="IGB1357" i="8"/>
  <c r="IGO1357" i="8"/>
  <c r="IGP1357" i="8" s="1"/>
  <c r="IGS1357" i="8"/>
  <c r="IGT1357" i="8" s="1"/>
  <c r="IHD1357" i="8"/>
  <c r="IHH1357" i="8"/>
  <c r="IHU1357" i="8"/>
  <c r="IHV1357" i="8" s="1"/>
  <c r="IHY1357" i="8"/>
  <c r="IHZ1357" i="8" s="1"/>
  <c r="IIJ1357" i="8"/>
  <c r="IIN1357" i="8"/>
  <c r="IJA1357" i="8"/>
  <c r="IJB1357" i="8" s="1"/>
  <c r="IJE1357" i="8"/>
  <c r="IJF1357" i="8" s="1"/>
  <c r="IJP1357" i="8"/>
  <c r="IJT1357" i="8"/>
  <c r="IKG1357" i="8"/>
  <c r="IKH1357" i="8" s="1"/>
  <c r="IKK1357" i="8"/>
  <c r="IKL1357" i="8" s="1"/>
  <c r="IKV1357" i="8"/>
  <c r="IKZ1357" i="8"/>
  <c r="ILM1357" i="8"/>
  <c r="ILN1357" i="8" s="1"/>
  <c r="ILQ1357" i="8"/>
  <c r="ILR1357" i="8" s="1"/>
  <c r="IMB1357" i="8"/>
  <c r="IMF1357" i="8"/>
  <c r="IMS1357" i="8"/>
  <c r="IMT1357" i="8" s="1"/>
  <c r="IMW1357" i="8"/>
  <c r="IMX1357" i="8" s="1"/>
  <c r="INH1357" i="8"/>
  <c r="INL1357" i="8"/>
  <c r="INY1357" i="8"/>
  <c r="INZ1357" i="8" s="1"/>
  <c r="IOC1357" i="8"/>
  <c r="IOD1357" i="8" s="1"/>
  <c r="ION1357" i="8"/>
  <c r="IOR1357" i="8"/>
  <c r="IPE1357" i="8"/>
  <c r="IPF1357" i="8" s="1"/>
  <c r="IPI1357" i="8"/>
  <c r="IPJ1357" i="8" s="1"/>
  <c r="IPT1357" i="8"/>
  <c r="IPX1357" i="8"/>
  <c r="IQK1357" i="8"/>
  <c r="IQL1357" i="8" s="1"/>
  <c r="IQO1357" i="8"/>
  <c r="IQP1357" i="8" s="1"/>
  <c r="IQZ1357" i="8"/>
  <c r="IRD1357" i="8"/>
  <c r="IRQ1357" i="8"/>
  <c r="IRR1357" i="8" s="1"/>
  <c r="IRU1357" i="8"/>
  <c r="IRV1357" i="8" s="1"/>
  <c r="ISF1357" i="8"/>
  <c r="ISJ1357" i="8"/>
  <c r="ISW1357" i="8"/>
  <c r="ISX1357" i="8" s="1"/>
  <c r="ITA1357" i="8"/>
  <c r="ITB1357" i="8" s="1"/>
  <c r="ITL1357" i="8"/>
  <c r="ITP1357" i="8"/>
  <c r="IUC1357" i="8"/>
  <c r="IUD1357" i="8" s="1"/>
  <c r="IUG1357" i="8"/>
  <c r="IUH1357" i="8" s="1"/>
  <c r="IUR1357" i="8"/>
  <c r="IUV1357" i="8"/>
  <c r="IVI1357" i="8"/>
  <c r="IVJ1357" i="8" s="1"/>
  <c r="IVM1357" i="8"/>
  <c r="IVN1357" i="8" s="1"/>
  <c r="IVX1357" i="8"/>
  <c r="IWB1357" i="8"/>
  <c r="IWO1357" i="8"/>
  <c r="IWP1357" i="8" s="1"/>
  <c r="IWS1357" i="8"/>
  <c r="IWT1357" i="8" s="1"/>
  <c r="IXD1357" i="8"/>
  <c r="IXH1357" i="8"/>
  <c r="IXU1357" i="8"/>
  <c r="IXV1357" i="8" s="1"/>
  <c r="IXY1357" i="8"/>
  <c r="IXZ1357" i="8" s="1"/>
  <c r="IYJ1357" i="8"/>
  <c r="IYN1357" i="8"/>
  <c r="IZA1357" i="8"/>
  <c r="IZB1357" i="8" s="1"/>
  <c r="IZE1357" i="8"/>
  <c r="IZF1357" i="8" s="1"/>
  <c r="IZP1357" i="8"/>
  <c r="IZT1357" i="8"/>
  <c r="JAG1357" i="8"/>
  <c r="JAH1357" i="8" s="1"/>
  <c r="JAK1357" i="8"/>
  <c r="JAL1357" i="8" s="1"/>
  <c r="JAV1357" i="8"/>
  <c r="JAZ1357" i="8"/>
  <c r="JBM1357" i="8"/>
  <c r="JBN1357" i="8" s="1"/>
  <c r="JBQ1357" i="8"/>
  <c r="JBR1357" i="8" s="1"/>
  <c r="JCB1357" i="8"/>
  <c r="JCF1357" i="8"/>
  <c r="JCS1357" i="8"/>
  <c r="JCT1357" i="8" s="1"/>
  <c r="JCW1357" i="8"/>
  <c r="JCX1357" i="8" s="1"/>
  <c r="JDH1357" i="8"/>
  <c r="JDL1357" i="8"/>
  <c r="JDY1357" i="8"/>
  <c r="JDZ1357" i="8" s="1"/>
  <c r="JEC1357" i="8"/>
  <c r="JED1357" i="8" s="1"/>
  <c r="JEN1357" i="8"/>
  <c r="JER1357" i="8"/>
  <c r="JFE1357" i="8"/>
  <c r="JFF1357" i="8" s="1"/>
  <c r="JFI1357" i="8"/>
  <c r="JFJ1357" i="8" s="1"/>
  <c r="JFT1357" i="8"/>
  <c r="JFX1357" i="8"/>
  <c r="JGK1357" i="8"/>
  <c r="JGL1357" i="8" s="1"/>
  <c r="JGO1357" i="8"/>
  <c r="JGP1357" i="8" s="1"/>
  <c r="JGZ1357" i="8"/>
  <c r="JHD1357" i="8"/>
  <c r="JHQ1357" i="8"/>
  <c r="JHR1357" i="8" s="1"/>
  <c r="JHU1357" i="8"/>
  <c r="JHV1357" i="8" s="1"/>
  <c r="JIF1357" i="8"/>
  <c r="JIJ1357" i="8"/>
  <c r="JIW1357" i="8"/>
  <c r="JIX1357" i="8" s="1"/>
  <c r="JJA1357" i="8"/>
  <c r="JJB1357" i="8" s="1"/>
  <c r="JJL1357" i="8"/>
  <c r="JJP1357" i="8"/>
  <c r="JKC1357" i="8"/>
  <c r="JKD1357" i="8" s="1"/>
  <c r="JKG1357" i="8"/>
  <c r="JKH1357" i="8" s="1"/>
  <c r="JKR1357" i="8"/>
  <c r="JKV1357" i="8"/>
  <c r="JLI1357" i="8"/>
  <c r="JLJ1357" i="8" s="1"/>
  <c r="JLM1357" i="8"/>
  <c r="JLN1357" i="8" s="1"/>
  <c r="JLX1357" i="8"/>
  <c r="JMB1357" i="8"/>
  <c r="JMO1357" i="8"/>
  <c r="JMP1357" i="8" s="1"/>
  <c r="JMS1357" i="8"/>
  <c r="JMT1357" i="8" s="1"/>
  <c r="JND1357" i="8"/>
  <c r="JNH1357" i="8"/>
  <c r="JNU1357" i="8"/>
  <c r="JNV1357" i="8" s="1"/>
  <c r="JNY1357" i="8"/>
  <c r="JNZ1357" i="8" s="1"/>
  <c r="JOJ1357" i="8"/>
  <c r="JON1357" i="8"/>
  <c r="JPA1357" i="8"/>
  <c r="JPB1357" i="8" s="1"/>
  <c r="JPE1357" i="8"/>
  <c r="JPF1357" i="8" s="1"/>
  <c r="JPP1357" i="8"/>
  <c r="JPT1357" i="8"/>
  <c r="JQG1357" i="8"/>
  <c r="JQH1357" i="8" s="1"/>
  <c r="JQK1357" i="8"/>
  <c r="JQL1357" i="8" s="1"/>
  <c r="JQV1357" i="8"/>
  <c r="JQZ1357" i="8"/>
  <c r="JRM1357" i="8"/>
  <c r="JRN1357" i="8" s="1"/>
  <c r="JRQ1357" i="8"/>
  <c r="JRR1357" i="8" s="1"/>
  <c r="JSB1357" i="8"/>
  <c r="JSF1357" i="8"/>
  <c r="JSS1357" i="8"/>
  <c r="JST1357" i="8" s="1"/>
  <c r="JSW1357" i="8"/>
  <c r="JSX1357" i="8" s="1"/>
  <c r="JTH1357" i="8"/>
  <c r="JTL1357" i="8"/>
  <c r="JTY1357" i="8"/>
  <c r="JTZ1357" i="8" s="1"/>
  <c r="JUC1357" i="8"/>
  <c r="JUD1357" i="8" s="1"/>
  <c r="JUN1357" i="8"/>
  <c r="JUR1357" i="8"/>
  <c r="JVE1357" i="8"/>
  <c r="JVF1357" i="8" s="1"/>
  <c r="JVI1357" i="8"/>
  <c r="JVJ1357" i="8" s="1"/>
  <c r="JVT1357" i="8"/>
  <c r="JVX1357" i="8"/>
  <c r="JWK1357" i="8"/>
  <c r="JWL1357" i="8" s="1"/>
  <c r="JWO1357" i="8"/>
  <c r="JWP1357" i="8" s="1"/>
  <c r="JWZ1357" i="8"/>
  <c r="JXD1357" i="8"/>
  <c r="JXQ1357" i="8"/>
  <c r="JXR1357" i="8" s="1"/>
  <c r="JXU1357" i="8"/>
  <c r="JXV1357" i="8" s="1"/>
  <c r="JYF1357" i="8"/>
  <c r="JYJ1357" i="8"/>
  <c r="JYW1357" i="8"/>
  <c r="JYX1357" i="8" s="1"/>
  <c r="JZA1357" i="8"/>
  <c r="JZB1357" i="8" s="1"/>
  <c r="JZL1357" i="8"/>
  <c r="JZP1357" i="8"/>
  <c r="KAC1357" i="8"/>
  <c r="KAD1357" i="8" s="1"/>
  <c r="KAG1357" i="8"/>
  <c r="KAH1357" i="8" s="1"/>
  <c r="KAR1357" i="8"/>
  <c r="KAV1357" i="8"/>
  <c r="KBI1357" i="8"/>
  <c r="KBJ1357" i="8" s="1"/>
  <c r="KBM1357" i="8"/>
  <c r="KBN1357" i="8" s="1"/>
  <c r="KBX1357" i="8"/>
  <c r="KCB1357" i="8"/>
  <c r="KCO1357" i="8"/>
  <c r="KCP1357" i="8" s="1"/>
  <c r="KCS1357" i="8"/>
  <c r="KCT1357" i="8" s="1"/>
  <c r="KDD1357" i="8"/>
  <c r="KDH1357" i="8"/>
  <c r="KDU1357" i="8"/>
  <c r="KDV1357" i="8" s="1"/>
  <c r="KDY1357" i="8"/>
  <c r="KDZ1357" i="8" s="1"/>
  <c r="KEJ1357" i="8"/>
  <c r="KEN1357" i="8"/>
  <c r="KFA1357" i="8"/>
  <c r="KFB1357" i="8" s="1"/>
  <c r="KFE1357" i="8"/>
  <c r="KFF1357" i="8" s="1"/>
  <c r="KFP1357" i="8"/>
  <c r="KFT1357" i="8"/>
  <c r="KGG1357" i="8"/>
  <c r="KGH1357" i="8" s="1"/>
  <c r="KGK1357" i="8"/>
  <c r="KGL1357" i="8" s="1"/>
  <c r="KGV1357" i="8"/>
  <c r="KGZ1357" i="8"/>
  <c r="KHM1357" i="8"/>
  <c r="KHN1357" i="8" s="1"/>
  <c r="KHQ1357" i="8"/>
  <c r="KHR1357" i="8" s="1"/>
  <c r="KIB1357" i="8"/>
  <c r="KIF1357" i="8"/>
  <c r="KIS1357" i="8"/>
  <c r="KIT1357" i="8" s="1"/>
  <c r="KIW1357" i="8"/>
  <c r="KIX1357" i="8" s="1"/>
  <c r="KJH1357" i="8"/>
  <c r="KJL1357" i="8"/>
  <c r="KJY1357" i="8"/>
  <c r="KJZ1357" i="8" s="1"/>
  <c r="KKC1357" i="8"/>
  <c r="KKD1357" i="8" s="1"/>
  <c r="KKN1357" i="8"/>
  <c r="KKR1357" i="8"/>
  <c r="KLE1357" i="8"/>
  <c r="KLF1357" i="8" s="1"/>
  <c r="KLI1357" i="8"/>
  <c r="KLJ1357" i="8" s="1"/>
  <c r="KLT1357" i="8"/>
  <c r="KLX1357" i="8"/>
  <c r="KMK1357" i="8"/>
  <c r="KML1357" i="8" s="1"/>
  <c r="KMO1357" i="8"/>
  <c r="KMP1357" i="8" s="1"/>
  <c r="KMZ1357" i="8"/>
  <c r="KND1357" i="8"/>
  <c r="KNQ1357" i="8"/>
  <c r="KNR1357" i="8" s="1"/>
  <c r="KNU1357" i="8"/>
  <c r="KNV1357" i="8" s="1"/>
  <c r="KOF1357" i="8"/>
  <c r="KOJ1357" i="8"/>
  <c r="KOW1357" i="8"/>
  <c r="KOX1357" i="8" s="1"/>
  <c r="KPA1357" i="8"/>
  <c r="KPB1357" i="8" s="1"/>
  <c r="KPL1357" i="8"/>
  <c r="KPP1357" i="8"/>
  <c r="KQC1357" i="8"/>
  <c r="KQD1357" i="8" s="1"/>
  <c r="KQG1357" i="8"/>
  <c r="KQH1357" i="8" s="1"/>
  <c r="KQR1357" i="8"/>
  <c r="KQV1357" i="8"/>
  <c r="KRI1357" i="8"/>
  <c r="KRJ1357" i="8" s="1"/>
  <c r="KRM1357" i="8"/>
  <c r="KRN1357" i="8" s="1"/>
  <c r="KRX1357" i="8"/>
  <c r="KSB1357" i="8"/>
  <c r="KSO1357" i="8"/>
  <c r="KSP1357" i="8" s="1"/>
  <c r="KSS1357" i="8"/>
  <c r="KST1357" i="8" s="1"/>
  <c r="KTD1357" i="8"/>
  <c r="KTH1357" i="8"/>
  <c r="KTU1357" i="8"/>
  <c r="KTV1357" i="8" s="1"/>
  <c r="KTY1357" i="8"/>
  <c r="KTZ1357" i="8" s="1"/>
  <c r="KUJ1357" i="8"/>
  <c r="KUN1357" i="8"/>
  <c r="KVA1357" i="8"/>
  <c r="KVB1357" i="8" s="1"/>
  <c r="KVE1357" i="8"/>
  <c r="KVF1357" i="8" s="1"/>
  <c r="KVP1357" i="8"/>
  <c r="KVT1357" i="8"/>
  <c r="KWG1357" i="8"/>
  <c r="KWH1357" i="8" s="1"/>
  <c r="KWK1357" i="8"/>
  <c r="KWL1357" i="8" s="1"/>
  <c r="KWV1357" i="8"/>
  <c r="KWZ1357" i="8"/>
  <c r="KXM1357" i="8"/>
  <c r="KXN1357" i="8" s="1"/>
  <c r="KXQ1357" i="8"/>
  <c r="KXR1357" i="8" s="1"/>
  <c r="KYB1357" i="8"/>
  <c r="KYF1357" i="8"/>
  <c r="KYS1357" i="8"/>
  <c r="KYT1357" i="8" s="1"/>
  <c r="KYW1357" i="8"/>
  <c r="KYX1357" i="8" s="1"/>
  <c r="KZH1357" i="8"/>
  <c r="KZL1357" i="8"/>
  <c r="KZY1357" i="8"/>
  <c r="KZZ1357" i="8" s="1"/>
  <c r="LAC1357" i="8"/>
  <c r="LAD1357" i="8" s="1"/>
  <c r="LAN1357" i="8"/>
  <c r="LAR1357" i="8"/>
  <c r="LBE1357" i="8"/>
  <c r="LBF1357" i="8" s="1"/>
  <c r="LBI1357" i="8"/>
  <c r="LBJ1357" i="8" s="1"/>
  <c r="LBT1357" i="8"/>
  <c r="LBX1357" i="8"/>
  <c r="LCK1357" i="8"/>
  <c r="LCL1357" i="8" s="1"/>
  <c r="LCO1357" i="8"/>
  <c r="LCP1357" i="8" s="1"/>
  <c r="LCZ1357" i="8"/>
  <c r="LDD1357" i="8"/>
  <c r="LDQ1357" i="8"/>
  <c r="LDR1357" i="8" s="1"/>
  <c r="LDU1357" i="8"/>
  <c r="LDV1357" i="8" s="1"/>
  <c r="LEF1357" i="8"/>
  <c r="LEJ1357" i="8"/>
  <c r="LEW1357" i="8"/>
  <c r="LEX1357" i="8" s="1"/>
  <c r="LFA1357" i="8"/>
  <c r="LFB1357" i="8" s="1"/>
  <c r="LFL1357" i="8"/>
  <c r="LFP1357" i="8"/>
  <c r="LGC1357" i="8"/>
  <c r="LGD1357" i="8" s="1"/>
  <c r="LGG1357" i="8"/>
  <c r="LGH1357" i="8" s="1"/>
  <c r="LGR1357" i="8"/>
  <c r="LGV1357" i="8"/>
  <c r="LHI1357" i="8"/>
  <c r="LHJ1357" i="8" s="1"/>
  <c r="LHM1357" i="8"/>
  <c r="LHN1357" i="8" s="1"/>
  <c r="LHX1357" i="8"/>
  <c r="LIB1357" i="8"/>
  <c r="LIO1357" i="8"/>
  <c r="LIP1357" i="8" s="1"/>
  <c r="LIS1357" i="8"/>
  <c r="LIT1357" i="8" s="1"/>
  <c r="LJD1357" i="8"/>
  <c r="LJH1357" i="8"/>
  <c r="LJU1357" i="8"/>
  <c r="LJV1357" i="8" s="1"/>
  <c r="LJY1357" i="8"/>
  <c r="LJZ1357" i="8" s="1"/>
  <c r="LKJ1357" i="8"/>
  <c r="LKN1357" i="8"/>
  <c r="LLA1357" i="8"/>
  <c r="LLB1357" i="8" s="1"/>
  <c r="LLE1357" i="8"/>
  <c r="LLF1357" i="8" s="1"/>
  <c r="LLP1357" i="8"/>
  <c r="LLT1357" i="8"/>
  <c r="LMG1357" i="8"/>
  <c r="LMH1357" i="8" s="1"/>
  <c r="LMK1357" i="8"/>
  <c r="LML1357" i="8" s="1"/>
  <c r="LMV1357" i="8"/>
  <c r="LMZ1357" i="8"/>
  <c r="LNM1357" i="8"/>
  <c r="LNN1357" i="8" s="1"/>
  <c r="LNQ1357" i="8"/>
  <c r="LNR1357" i="8" s="1"/>
  <c r="LOB1357" i="8"/>
  <c r="LOF1357" i="8"/>
  <c r="LOS1357" i="8"/>
  <c r="LOT1357" i="8" s="1"/>
  <c r="LOW1357" i="8"/>
  <c r="LOX1357" i="8" s="1"/>
  <c r="LPH1357" i="8"/>
  <c r="LPL1357" i="8"/>
  <c r="LPY1357" i="8"/>
  <c r="LPZ1357" i="8" s="1"/>
  <c r="LQC1357" i="8"/>
  <c r="LQD1357" i="8" s="1"/>
  <c r="LQN1357" i="8"/>
  <c r="LQR1357" i="8"/>
  <c r="LRE1357" i="8"/>
  <c r="LRF1357" i="8" s="1"/>
  <c r="LRI1357" i="8"/>
  <c r="LRJ1357" i="8" s="1"/>
  <c r="LRT1357" i="8"/>
  <c r="LRX1357" i="8"/>
  <c r="LSK1357" i="8"/>
  <c r="LSL1357" i="8" s="1"/>
  <c r="LSO1357" i="8"/>
  <c r="LSP1357" i="8" s="1"/>
  <c r="LSZ1357" i="8"/>
  <c r="LTD1357" i="8"/>
  <c r="LTQ1357" i="8"/>
  <c r="LTR1357" i="8" s="1"/>
  <c r="LTU1357" i="8"/>
  <c r="LTV1357" i="8" s="1"/>
  <c r="LUF1357" i="8"/>
  <c r="LUJ1357" i="8"/>
  <c r="LUW1357" i="8"/>
  <c r="LUX1357" i="8" s="1"/>
  <c r="LVA1357" i="8"/>
  <c r="LVB1357" i="8" s="1"/>
  <c r="LVL1357" i="8"/>
  <c r="LVP1357" i="8"/>
  <c r="LWC1357" i="8"/>
  <c r="LWD1357" i="8" s="1"/>
  <c r="LWG1357" i="8"/>
  <c r="LWH1357" i="8" s="1"/>
  <c r="LWR1357" i="8"/>
  <c r="LWV1357" i="8"/>
  <c r="LXI1357" i="8"/>
  <c r="LXJ1357" i="8" s="1"/>
  <c r="LXM1357" i="8"/>
  <c r="LXN1357" i="8" s="1"/>
  <c r="LXX1357" i="8"/>
  <c r="LYB1357" i="8"/>
  <c r="LYO1357" i="8"/>
  <c r="LYP1357" i="8" s="1"/>
  <c r="LYS1357" i="8"/>
  <c r="LYT1357" i="8" s="1"/>
  <c r="LZD1357" i="8"/>
  <c r="LZH1357" i="8"/>
  <c r="LZU1357" i="8"/>
  <c r="LZV1357" i="8" s="1"/>
  <c r="LZY1357" i="8"/>
  <c r="LZZ1357" i="8" s="1"/>
  <c r="MAJ1357" i="8"/>
  <c r="MAN1357" i="8"/>
  <c r="MBA1357" i="8"/>
  <c r="MBB1357" i="8" s="1"/>
  <c r="MBE1357" i="8"/>
  <c r="MBF1357" i="8" s="1"/>
  <c r="MBP1357" i="8"/>
  <c r="MBT1357" i="8"/>
  <c r="MCG1357" i="8"/>
  <c r="MCH1357" i="8" s="1"/>
  <c r="MCK1357" i="8"/>
  <c r="MCL1357" i="8" s="1"/>
  <c r="MCV1357" i="8"/>
  <c r="MCZ1357" i="8"/>
  <c r="MDM1357" i="8"/>
  <c r="MDN1357" i="8" s="1"/>
  <c r="MDQ1357" i="8"/>
  <c r="MDR1357" i="8" s="1"/>
  <c r="MEB1357" i="8"/>
  <c r="MEF1357" i="8"/>
  <c r="MES1357" i="8"/>
  <c r="MET1357" i="8" s="1"/>
  <c r="MEW1357" i="8"/>
  <c r="MEX1357" i="8" s="1"/>
  <c r="MFH1357" i="8"/>
  <c r="MFL1357" i="8"/>
  <c r="MFY1357" i="8"/>
  <c r="MFZ1357" i="8" s="1"/>
  <c r="MGC1357" i="8"/>
  <c r="MGD1357" i="8" s="1"/>
  <c r="MGN1357" i="8"/>
  <c r="MGR1357" i="8"/>
  <c r="MHE1357" i="8"/>
  <c r="MHF1357" i="8" s="1"/>
  <c r="MHI1357" i="8"/>
  <c r="MHJ1357" i="8" s="1"/>
  <c r="MHT1357" i="8"/>
  <c r="MHX1357" i="8"/>
  <c r="MIK1357" i="8"/>
  <c r="MIL1357" i="8" s="1"/>
  <c r="MIO1357" i="8"/>
  <c r="MIP1357" i="8" s="1"/>
  <c r="MIZ1357" i="8"/>
  <c r="MJD1357" i="8"/>
  <c r="MJQ1357" i="8"/>
  <c r="MJR1357" i="8" s="1"/>
  <c r="MJU1357" i="8"/>
  <c r="MJV1357" i="8" s="1"/>
  <c r="MKF1357" i="8"/>
  <c r="MKJ1357" i="8"/>
  <c r="MKW1357" i="8"/>
  <c r="MKX1357" i="8" s="1"/>
  <c r="MLA1357" i="8"/>
  <c r="MLB1357" i="8" s="1"/>
  <c r="MLL1357" i="8"/>
  <c r="MLP1357" i="8"/>
  <c r="MMC1357" i="8"/>
  <c r="MMD1357" i="8" s="1"/>
  <c r="MMG1357" i="8"/>
  <c r="MMH1357" i="8" s="1"/>
  <c r="MMR1357" i="8"/>
  <c r="MMV1357" i="8"/>
  <c r="MNI1357" i="8"/>
  <c r="MNJ1357" i="8" s="1"/>
  <c r="MNM1357" i="8"/>
  <c r="MNN1357" i="8" s="1"/>
  <c r="MNX1357" i="8"/>
  <c r="MOB1357" i="8"/>
  <c r="MOO1357" i="8"/>
  <c r="MOP1357" i="8" s="1"/>
  <c r="MOS1357" i="8"/>
  <c r="MOT1357" i="8" s="1"/>
  <c r="MPD1357" i="8"/>
  <c r="MPH1357" i="8"/>
  <c r="MPU1357" i="8"/>
  <c r="MPV1357" i="8" s="1"/>
  <c r="MPY1357" i="8"/>
  <c r="MPZ1357" i="8" s="1"/>
  <c r="MQJ1357" i="8"/>
  <c r="MQN1357" i="8"/>
  <c r="MRA1357" i="8"/>
  <c r="MRB1357" i="8" s="1"/>
  <c r="MRE1357" i="8"/>
  <c r="MRF1357" i="8" s="1"/>
  <c r="MRP1357" i="8"/>
  <c r="MRT1357" i="8"/>
  <c r="MSG1357" i="8"/>
  <c r="MSH1357" i="8" s="1"/>
  <c r="MSK1357" i="8"/>
  <c r="MSL1357" i="8" s="1"/>
  <c r="MSV1357" i="8"/>
  <c r="MSZ1357" i="8"/>
  <c r="MTM1357" i="8"/>
  <c r="MTN1357" i="8" s="1"/>
  <c r="MTQ1357" i="8"/>
  <c r="MTR1357" i="8" s="1"/>
  <c r="MUB1357" i="8"/>
  <c r="MUF1357" i="8"/>
  <c r="MUS1357" i="8"/>
  <c r="MUT1357" i="8" s="1"/>
  <c r="MUW1357" i="8"/>
  <c r="MUX1357" i="8" s="1"/>
  <c r="MVH1357" i="8"/>
  <c r="MVL1357" i="8"/>
  <c r="MVY1357" i="8"/>
  <c r="MVZ1357" i="8" s="1"/>
  <c r="MWC1357" i="8"/>
  <c r="MWD1357" i="8" s="1"/>
  <c r="MWN1357" i="8"/>
  <c r="MWR1357" i="8"/>
  <c r="MXE1357" i="8"/>
  <c r="MXF1357" i="8" s="1"/>
  <c r="MXI1357" i="8"/>
  <c r="MXJ1357" i="8" s="1"/>
  <c r="MXT1357" i="8"/>
  <c r="MXX1357" i="8"/>
  <c r="MYK1357" i="8"/>
  <c r="MYL1357" i="8" s="1"/>
  <c r="MYO1357" i="8"/>
  <c r="MYP1357" i="8" s="1"/>
  <c r="MYZ1357" i="8"/>
  <c r="MZD1357" i="8"/>
  <c r="MZQ1357" i="8"/>
  <c r="MZR1357" i="8" s="1"/>
  <c r="MZU1357" i="8"/>
  <c r="MZV1357" i="8" s="1"/>
  <c r="NAF1357" i="8"/>
  <c r="NAJ1357" i="8"/>
  <c r="NAW1357" i="8"/>
  <c r="NAX1357" i="8" s="1"/>
  <c r="NBA1357" i="8"/>
  <c r="NBB1357" i="8" s="1"/>
  <c r="NBL1357" i="8"/>
  <c r="NBP1357" i="8"/>
  <c r="NCC1357" i="8"/>
  <c r="NCD1357" i="8" s="1"/>
  <c r="NCG1357" i="8"/>
  <c r="NCH1357" i="8" s="1"/>
  <c r="NCR1357" i="8"/>
  <c r="NCV1357" i="8"/>
  <c r="NDI1357" i="8"/>
  <c r="NDJ1357" i="8" s="1"/>
  <c r="NDM1357" i="8"/>
  <c r="NDN1357" i="8" s="1"/>
  <c r="NDX1357" i="8"/>
  <c r="NEB1357" i="8"/>
  <c r="NEO1357" i="8"/>
  <c r="NEP1357" i="8" s="1"/>
  <c r="NES1357" i="8"/>
  <c r="NET1357" i="8" s="1"/>
  <c r="NFD1357" i="8"/>
  <c r="NFH1357" i="8"/>
  <c r="NFU1357" i="8"/>
  <c r="NFV1357" i="8" s="1"/>
  <c r="NFY1357" i="8"/>
  <c r="NFZ1357" i="8" s="1"/>
  <c r="NGJ1357" i="8"/>
  <c r="NGN1357" i="8"/>
  <c r="NHA1357" i="8"/>
  <c r="NHB1357" i="8" s="1"/>
  <c r="NHE1357" i="8"/>
  <c r="NHF1357" i="8" s="1"/>
  <c r="NHP1357" i="8"/>
  <c r="NHT1357" i="8"/>
  <c r="NIG1357" i="8"/>
  <c r="NIH1357" i="8" s="1"/>
  <c r="NIK1357" i="8"/>
  <c r="NIL1357" i="8" s="1"/>
  <c r="NIV1357" i="8"/>
  <c r="NIZ1357" i="8"/>
  <c r="NJM1357" i="8"/>
  <c r="NJN1357" i="8" s="1"/>
  <c r="NJQ1357" i="8"/>
  <c r="NJR1357" i="8" s="1"/>
  <c r="NKB1357" i="8"/>
  <c r="NKF1357" i="8"/>
  <c r="NKS1357" i="8"/>
  <c r="NKT1357" i="8" s="1"/>
  <c r="NKW1357" i="8"/>
  <c r="NKX1357" i="8" s="1"/>
  <c r="NLH1357" i="8"/>
  <c r="NLL1357" i="8"/>
  <c r="NLY1357" i="8"/>
  <c r="NLZ1357" i="8" s="1"/>
  <c r="NMC1357" i="8"/>
  <c r="NMD1357" i="8" s="1"/>
  <c r="NMN1357" i="8"/>
  <c r="NMR1357" i="8"/>
  <c r="NNE1357" i="8"/>
  <c r="NNF1357" i="8" s="1"/>
  <c r="NNI1357" i="8"/>
  <c r="NNJ1357" i="8" s="1"/>
  <c r="NNT1357" i="8"/>
  <c r="NNX1357" i="8"/>
  <c r="NOK1357" i="8"/>
  <c r="NOL1357" i="8" s="1"/>
  <c r="NOO1357" i="8"/>
  <c r="NOP1357" i="8" s="1"/>
  <c r="NOZ1357" i="8"/>
  <c r="NPD1357" i="8"/>
  <c r="NPQ1357" i="8"/>
  <c r="NPR1357" i="8" s="1"/>
  <c r="NPU1357" i="8"/>
  <c r="NPV1357" i="8" s="1"/>
  <c r="NQF1357" i="8"/>
  <c r="NQJ1357" i="8"/>
  <c r="NQW1357" i="8"/>
  <c r="NQX1357" i="8" s="1"/>
  <c r="NRA1357" i="8"/>
  <c r="NRB1357" i="8" s="1"/>
  <c r="NRL1357" i="8"/>
  <c r="NRP1357" i="8"/>
  <c r="NSC1357" i="8"/>
  <c r="NSD1357" i="8" s="1"/>
  <c r="NSG1357" i="8"/>
  <c r="NSH1357" i="8" s="1"/>
  <c r="NSR1357" i="8"/>
  <c r="NSV1357" i="8"/>
  <c r="NTI1357" i="8"/>
  <c r="NTJ1357" i="8" s="1"/>
  <c r="NTM1357" i="8"/>
  <c r="NTN1357" i="8" s="1"/>
  <c r="NTX1357" i="8"/>
  <c r="NUB1357" i="8"/>
  <c r="NUO1357" i="8"/>
  <c r="NUP1357" i="8" s="1"/>
  <c r="NUS1357" i="8"/>
  <c r="NUT1357" i="8" s="1"/>
  <c r="NVD1357" i="8"/>
  <c r="NVH1357" i="8"/>
  <c r="NVU1357" i="8"/>
  <c r="NVV1357" i="8" s="1"/>
  <c r="NVY1357" i="8"/>
  <c r="NVZ1357" i="8" s="1"/>
  <c r="NWJ1357" i="8"/>
  <c r="NWN1357" i="8"/>
  <c r="NXA1357" i="8"/>
  <c r="NXB1357" i="8" s="1"/>
  <c r="NXE1357" i="8"/>
  <c r="NXF1357" i="8" s="1"/>
  <c r="NXP1357" i="8"/>
  <c r="NXT1357" i="8"/>
  <c r="NYG1357" i="8"/>
  <c r="NYH1357" i="8" s="1"/>
  <c r="NYK1357" i="8"/>
  <c r="NYL1357" i="8" s="1"/>
  <c r="NYV1357" i="8"/>
  <c r="NYZ1357" i="8"/>
  <c r="NZM1357" i="8"/>
  <c r="NZN1357" i="8" s="1"/>
  <c r="NZQ1357" i="8"/>
  <c r="NZR1357" i="8" s="1"/>
  <c r="OAB1357" i="8"/>
  <c r="OAF1357" i="8"/>
  <c r="OAS1357" i="8"/>
  <c r="OAT1357" i="8" s="1"/>
  <c r="OAW1357" i="8"/>
  <c r="OAX1357" i="8" s="1"/>
  <c r="OBH1357" i="8"/>
  <c r="OBL1357" i="8"/>
  <c r="OBY1357" i="8"/>
  <c r="OBZ1357" i="8" s="1"/>
  <c r="OCC1357" i="8"/>
  <c r="OCD1357" i="8" s="1"/>
  <c r="OCN1357" i="8"/>
  <c r="OCR1357" i="8"/>
  <c r="ODE1357" i="8"/>
  <c r="ODF1357" i="8" s="1"/>
  <c r="ODI1357" i="8"/>
  <c r="ODJ1357" i="8" s="1"/>
  <c r="ODT1357" i="8"/>
  <c r="ODX1357" i="8"/>
  <c r="OEK1357" i="8"/>
  <c r="OEL1357" i="8" s="1"/>
  <c r="OEO1357" i="8"/>
  <c r="OEP1357" i="8" s="1"/>
  <c r="OEZ1357" i="8"/>
  <c r="OFD1357" i="8"/>
  <c r="OFQ1357" i="8"/>
  <c r="OFR1357" i="8" s="1"/>
  <c r="OFU1357" i="8"/>
  <c r="OFV1357" i="8" s="1"/>
  <c r="OGF1357" i="8"/>
  <c r="OGJ1357" i="8"/>
  <c r="OGW1357" i="8"/>
  <c r="OGX1357" i="8" s="1"/>
  <c r="OHA1357" i="8"/>
  <c r="OHB1357" i="8" s="1"/>
  <c r="OHL1357" i="8"/>
  <c r="OHP1357" i="8"/>
  <c r="OIC1357" i="8"/>
  <c r="OID1357" i="8" s="1"/>
  <c r="OIG1357" i="8"/>
  <c r="OIH1357" i="8" s="1"/>
  <c r="OIR1357" i="8"/>
  <c r="OIV1357" i="8"/>
  <c r="OJI1357" i="8"/>
  <c r="OJJ1357" i="8" s="1"/>
  <c r="OJM1357" i="8"/>
  <c r="OJN1357" i="8" s="1"/>
  <c r="OJX1357" i="8"/>
  <c r="OKB1357" i="8"/>
  <c r="OKO1357" i="8"/>
  <c r="OKP1357" i="8" s="1"/>
  <c r="OKS1357" i="8"/>
  <c r="OKT1357" i="8" s="1"/>
  <c r="OLD1357" i="8"/>
  <c r="OLH1357" i="8"/>
  <c r="OLU1357" i="8"/>
  <c r="OLV1357" i="8" s="1"/>
  <c r="OLY1357" i="8"/>
  <c r="OLZ1357" i="8" s="1"/>
  <c r="OMJ1357" i="8"/>
  <c r="OMN1357" i="8"/>
  <c r="ONA1357" i="8"/>
  <c r="ONB1357" i="8" s="1"/>
  <c r="ONE1357" i="8"/>
  <c r="ONF1357" i="8" s="1"/>
  <c r="ONP1357" i="8"/>
  <c r="ONT1357" i="8"/>
  <c r="OOG1357" i="8"/>
  <c r="OOH1357" i="8" s="1"/>
  <c r="OOK1357" i="8"/>
  <c r="OOL1357" i="8" s="1"/>
  <c r="OOV1357" i="8"/>
  <c r="OOZ1357" i="8"/>
  <c r="OPM1357" i="8"/>
  <c r="OPN1357" i="8" s="1"/>
  <c r="OPQ1357" i="8"/>
  <c r="OPR1357" i="8" s="1"/>
  <c r="OQB1357" i="8"/>
  <c r="OQF1357" i="8"/>
  <c r="OQS1357" i="8"/>
  <c r="OQT1357" i="8" s="1"/>
  <c r="OQW1357" i="8"/>
  <c r="OQX1357" i="8" s="1"/>
  <c r="ORH1357" i="8"/>
  <c r="ORL1357" i="8"/>
  <c r="ORY1357" i="8"/>
  <c r="ORZ1357" i="8" s="1"/>
  <c r="OSC1357" i="8"/>
  <c r="OSD1357" i="8" s="1"/>
  <c r="OSN1357" i="8"/>
  <c r="OSR1357" i="8"/>
  <c r="OTE1357" i="8"/>
  <c r="OTF1357" i="8" s="1"/>
  <c r="OTI1357" i="8"/>
  <c r="OTJ1357" i="8" s="1"/>
  <c r="OTT1357" i="8"/>
  <c r="OTX1357" i="8"/>
  <c r="OUK1357" i="8"/>
  <c r="OUL1357" i="8" s="1"/>
  <c r="OUO1357" i="8"/>
  <c r="OUP1357" i="8" s="1"/>
  <c r="OUZ1357" i="8"/>
  <c r="OVD1357" i="8"/>
  <c r="OVQ1357" i="8"/>
  <c r="OVR1357" i="8" s="1"/>
  <c r="OVU1357" i="8"/>
  <c r="OVV1357" i="8" s="1"/>
  <c r="OWF1357" i="8"/>
  <c r="OWJ1357" i="8"/>
  <c r="OWW1357" i="8"/>
  <c r="OWX1357" i="8" s="1"/>
  <c r="OXA1357" i="8"/>
  <c r="OXB1357" i="8" s="1"/>
  <c r="OXL1357" i="8"/>
  <c r="OXP1357" i="8"/>
  <c r="OYC1357" i="8"/>
  <c r="OYD1357" i="8" s="1"/>
  <c r="OYG1357" i="8"/>
  <c r="OYH1357" i="8" s="1"/>
  <c r="OYR1357" i="8"/>
  <c r="OYV1357" i="8"/>
  <c r="OZI1357" i="8"/>
  <c r="OZJ1357" i="8" s="1"/>
  <c r="OZM1357" i="8"/>
  <c r="OZN1357" i="8" s="1"/>
  <c r="OZX1357" i="8"/>
  <c r="PAB1357" i="8"/>
  <c r="PAO1357" i="8"/>
  <c r="PAP1357" i="8" s="1"/>
  <c r="PAS1357" i="8"/>
  <c r="PAT1357" i="8" s="1"/>
  <c r="PBD1357" i="8"/>
  <c r="PBH1357" i="8"/>
  <c r="PBU1357" i="8"/>
  <c r="PBV1357" i="8" s="1"/>
  <c r="PBY1357" i="8"/>
  <c r="PBZ1357" i="8" s="1"/>
  <c r="PCJ1357" i="8"/>
  <c r="PCN1357" i="8"/>
  <c r="PDA1357" i="8"/>
  <c r="PDB1357" i="8" s="1"/>
  <c r="PDE1357" i="8"/>
  <c r="PDF1357" i="8" s="1"/>
  <c r="PDP1357" i="8"/>
  <c r="PDT1357" i="8"/>
  <c r="PEG1357" i="8"/>
  <c r="PEH1357" i="8" s="1"/>
  <c r="PEK1357" i="8"/>
  <c r="PEL1357" i="8" s="1"/>
  <c r="PEV1357" i="8"/>
  <c r="PEZ1357" i="8"/>
  <c r="PFM1357" i="8"/>
  <c r="PFN1357" i="8" s="1"/>
  <c r="PFQ1357" i="8"/>
  <c r="PFR1357" i="8" s="1"/>
  <c r="PGB1357" i="8"/>
  <c r="PGF1357" i="8"/>
  <c r="PGS1357" i="8"/>
  <c r="PGT1357" i="8" s="1"/>
  <c r="PGW1357" i="8"/>
  <c r="PGX1357" i="8" s="1"/>
  <c r="PHH1357" i="8"/>
  <c r="PHL1357" i="8"/>
  <c r="PHY1357" i="8"/>
  <c r="PHZ1357" i="8" s="1"/>
  <c r="PIC1357" i="8"/>
  <c r="PID1357" i="8" s="1"/>
  <c r="PIN1357" i="8"/>
  <c r="PIR1357" i="8"/>
  <c r="PJE1357" i="8"/>
  <c r="PJF1357" i="8" s="1"/>
  <c r="PJI1357" i="8"/>
  <c r="PJJ1357" i="8" s="1"/>
  <c r="PJT1357" i="8"/>
  <c r="PJX1357" i="8"/>
  <c r="PKK1357" i="8"/>
  <c r="PKL1357" i="8" s="1"/>
  <c r="PKO1357" i="8"/>
  <c r="PKP1357" i="8" s="1"/>
  <c r="PKZ1357" i="8"/>
  <c r="PLD1357" i="8"/>
  <c r="PLQ1357" i="8"/>
  <c r="PLR1357" i="8" s="1"/>
  <c r="PLU1357" i="8"/>
  <c r="PLV1357" i="8" s="1"/>
  <c r="PMF1357" i="8"/>
  <c r="PMJ1357" i="8"/>
  <c r="PMW1357" i="8"/>
  <c r="PMX1357" i="8" s="1"/>
  <c r="PNA1357" i="8"/>
  <c r="PNB1357" i="8" s="1"/>
  <c r="PNL1357" i="8"/>
  <c r="PNP1357" i="8"/>
  <c r="POC1357" i="8"/>
  <c r="POD1357" i="8" s="1"/>
  <c r="POG1357" i="8"/>
  <c r="POH1357" i="8" s="1"/>
  <c r="POR1357" i="8"/>
  <c r="POV1357" i="8"/>
  <c r="PPI1357" i="8"/>
  <c r="PPJ1357" i="8" s="1"/>
  <c r="PPM1357" i="8"/>
  <c r="PPN1357" i="8" s="1"/>
  <c r="PPX1357" i="8"/>
  <c r="PQB1357" i="8"/>
  <c r="PQO1357" i="8"/>
  <c r="PQP1357" i="8" s="1"/>
  <c r="PQS1357" i="8"/>
  <c r="PQT1357" i="8" s="1"/>
  <c r="PRD1357" i="8"/>
  <c r="PRH1357" i="8"/>
  <c r="PRU1357" i="8"/>
  <c r="PRV1357" i="8" s="1"/>
  <c r="PRY1357" i="8"/>
  <c r="PRZ1357" i="8" s="1"/>
  <c r="PSJ1357" i="8"/>
  <c r="PSN1357" i="8"/>
  <c r="PTA1357" i="8"/>
  <c r="PTB1357" i="8" s="1"/>
  <c r="PTE1357" i="8"/>
  <c r="PTF1357" i="8" s="1"/>
  <c r="PTP1357" i="8"/>
  <c r="PTT1357" i="8"/>
  <c r="PUG1357" i="8"/>
  <c r="PUH1357" i="8" s="1"/>
  <c r="PUK1357" i="8"/>
  <c r="PUL1357" i="8" s="1"/>
  <c r="PUV1357" i="8"/>
  <c r="PUZ1357" i="8"/>
  <c r="PVM1357" i="8"/>
  <c r="PVN1357" i="8" s="1"/>
  <c r="PVQ1357" i="8"/>
  <c r="PVR1357" i="8" s="1"/>
  <c r="PWB1357" i="8"/>
  <c r="PWF1357" i="8"/>
  <c r="PWS1357" i="8"/>
  <c r="PWT1357" i="8" s="1"/>
  <c r="PWW1357" i="8"/>
  <c r="PWX1357" i="8" s="1"/>
  <c r="PXH1357" i="8"/>
  <c r="PXL1357" i="8"/>
  <c r="PXY1357" i="8"/>
  <c r="PXZ1357" i="8" s="1"/>
  <c r="PYC1357" i="8"/>
  <c r="PYD1357" i="8" s="1"/>
  <c r="PYN1357" i="8"/>
  <c r="PYR1357" i="8"/>
  <c r="PZE1357" i="8"/>
  <c r="PZF1357" i="8" s="1"/>
  <c r="PZI1357" i="8"/>
  <c r="PZJ1357" i="8" s="1"/>
  <c r="PZT1357" i="8"/>
  <c r="PZX1357" i="8"/>
  <c r="QAK1357" i="8"/>
  <c r="QAL1357" i="8" s="1"/>
  <c r="QAO1357" i="8"/>
  <c r="QAP1357" i="8" s="1"/>
  <c r="QAZ1357" i="8"/>
  <c r="QBD1357" i="8"/>
  <c r="QBQ1357" i="8"/>
  <c r="QBR1357" i="8" s="1"/>
  <c r="QBU1357" i="8"/>
  <c r="QBV1357" i="8" s="1"/>
  <c r="QCF1357" i="8"/>
  <c r="QCJ1357" i="8"/>
  <c r="QCW1357" i="8"/>
  <c r="QCX1357" i="8" s="1"/>
  <c r="QDA1357" i="8"/>
  <c r="QDB1357" i="8" s="1"/>
  <c r="QDL1357" i="8"/>
  <c r="QDP1357" i="8"/>
  <c r="QEC1357" i="8"/>
  <c r="QED1357" i="8" s="1"/>
  <c r="QEG1357" i="8"/>
  <c r="QEH1357" i="8" s="1"/>
  <c r="QER1357" i="8"/>
  <c r="QEV1357" i="8"/>
  <c r="QFI1357" i="8"/>
  <c r="QFJ1357" i="8" s="1"/>
  <c r="QFM1357" i="8"/>
  <c r="QFN1357" i="8" s="1"/>
  <c r="QFX1357" i="8"/>
  <c r="QGB1357" i="8"/>
  <c r="QGO1357" i="8"/>
  <c r="QGP1357" i="8" s="1"/>
  <c r="QGS1357" i="8"/>
  <c r="QGT1357" i="8" s="1"/>
  <c r="QHD1357" i="8"/>
  <c r="QHH1357" i="8"/>
  <c r="QHU1357" i="8"/>
  <c r="QHV1357" i="8" s="1"/>
  <c r="QHY1357" i="8"/>
  <c r="QHZ1357" i="8" s="1"/>
  <c r="QIJ1357" i="8"/>
  <c r="QIN1357" i="8"/>
  <c r="QJA1357" i="8"/>
  <c r="QJB1357" i="8" s="1"/>
  <c r="QJE1357" i="8"/>
  <c r="QJF1357" i="8" s="1"/>
  <c r="QJP1357" i="8"/>
  <c r="QJT1357" i="8"/>
  <c r="QKG1357" i="8"/>
  <c r="QKH1357" i="8" s="1"/>
  <c r="QKK1357" i="8"/>
  <c r="QKL1357" i="8" s="1"/>
  <c r="QKV1357" i="8"/>
  <c r="QKZ1357" i="8"/>
  <c r="QLM1357" i="8"/>
  <c r="QLN1357" i="8" s="1"/>
  <c r="QLQ1357" i="8"/>
  <c r="QLR1357" i="8" s="1"/>
  <c r="QMB1357" i="8"/>
  <c r="QMF1357" i="8"/>
  <c r="QMS1357" i="8"/>
  <c r="QMT1357" i="8" s="1"/>
  <c r="QMW1357" i="8"/>
  <c r="QMX1357" i="8" s="1"/>
  <c r="QNH1357" i="8"/>
  <c r="QNL1357" i="8"/>
  <c r="QNY1357" i="8"/>
  <c r="QNZ1357" i="8" s="1"/>
  <c r="QOC1357" i="8"/>
  <c r="QOD1357" i="8" s="1"/>
  <c r="QON1357" i="8"/>
  <c r="QOR1357" i="8"/>
  <c r="QPE1357" i="8"/>
  <c r="QPF1357" i="8" s="1"/>
  <c r="QPI1357" i="8"/>
  <c r="QPJ1357" i="8" s="1"/>
  <c r="QPT1357" i="8"/>
  <c r="QPX1357" i="8"/>
  <c r="QQK1357" i="8"/>
  <c r="QQL1357" i="8" s="1"/>
  <c r="QQO1357" i="8"/>
  <c r="QQP1357" i="8" s="1"/>
  <c r="QQZ1357" i="8"/>
  <c r="QRD1357" i="8"/>
  <c r="QRQ1357" i="8"/>
  <c r="QRR1357" i="8" s="1"/>
  <c r="QRU1357" i="8"/>
  <c r="QRV1357" i="8" s="1"/>
  <c r="QSF1357" i="8"/>
  <c r="QSJ1357" i="8"/>
  <c r="QSW1357" i="8"/>
  <c r="QSX1357" i="8" s="1"/>
  <c r="QTA1357" i="8"/>
  <c r="QTB1357" i="8" s="1"/>
  <c r="QTL1357" i="8"/>
  <c r="QTP1357" i="8"/>
  <c r="QUC1357" i="8"/>
  <c r="QUD1357" i="8" s="1"/>
  <c r="QUG1357" i="8"/>
  <c r="QUH1357" i="8" s="1"/>
  <c r="QUR1357" i="8"/>
  <c r="QUV1357" i="8"/>
  <c r="QVI1357" i="8"/>
  <c r="QVJ1357" i="8" s="1"/>
  <c r="QVM1357" i="8"/>
  <c r="QVN1357" i="8" s="1"/>
  <c r="QVX1357" i="8"/>
  <c r="QWB1357" i="8"/>
  <c r="QWO1357" i="8"/>
  <c r="QWP1357" i="8" s="1"/>
  <c r="QWS1357" i="8"/>
  <c r="QWT1357" i="8" s="1"/>
  <c r="QXD1357" i="8"/>
  <c r="QXH1357" i="8"/>
  <c r="QXU1357" i="8"/>
  <c r="QXV1357" i="8" s="1"/>
  <c r="QXY1357" i="8"/>
  <c r="QXZ1357" i="8" s="1"/>
  <c r="QYJ1357" i="8"/>
  <c r="QYN1357" i="8"/>
  <c r="QZA1357" i="8"/>
  <c r="QZB1357" i="8" s="1"/>
  <c r="QZE1357" i="8"/>
  <c r="QZF1357" i="8" s="1"/>
  <c r="QZP1357" i="8"/>
  <c r="QZT1357" i="8"/>
  <c r="RAG1357" i="8"/>
  <c r="RAH1357" i="8" s="1"/>
  <c r="RAK1357" i="8"/>
  <c r="RAL1357" i="8" s="1"/>
  <c r="RAV1357" i="8"/>
  <c r="RAZ1357" i="8"/>
  <c r="RBM1357" i="8"/>
  <c r="RBN1357" i="8" s="1"/>
  <c r="RBQ1357" i="8"/>
  <c r="RBR1357" i="8" s="1"/>
  <c r="RCB1357" i="8"/>
  <c r="RCF1357" i="8"/>
  <c r="RCS1357" i="8"/>
  <c r="RCT1357" i="8" s="1"/>
  <c r="RCW1357" i="8"/>
  <c r="RCX1357" i="8" s="1"/>
  <c r="RDH1357" i="8"/>
  <c r="RDL1357" i="8"/>
  <c r="RDY1357" i="8"/>
  <c r="RDZ1357" i="8" s="1"/>
  <c r="REC1357" i="8"/>
  <c r="RED1357" i="8" s="1"/>
  <c r="REN1357" i="8"/>
  <c r="RER1357" i="8"/>
  <c r="RFE1357" i="8"/>
  <c r="RFF1357" i="8" s="1"/>
  <c r="RFI1357" i="8"/>
  <c r="RFJ1357" i="8" s="1"/>
  <c r="RFT1357" i="8"/>
  <c r="RFX1357" i="8"/>
  <c r="RGK1357" i="8"/>
  <c r="RGL1357" i="8" s="1"/>
  <c r="RGO1357" i="8"/>
  <c r="RGP1357" i="8" s="1"/>
  <c r="RGZ1357" i="8"/>
  <c r="RHD1357" i="8"/>
  <c r="RHQ1357" i="8"/>
  <c r="RHR1357" i="8" s="1"/>
  <c r="RHU1357" i="8"/>
  <c r="RHV1357" i="8" s="1"/>
  <c r="RIF1357" i="8"/>
  <c r="RIJ1357" i="8"/>
  <c r="RIW1357" i="8"/>
  <c r="RIX1357" i="8" s="1"/>
  <c r="RJA1357" i="8"/>
  <c r="RJB1357" i="8" s="1"/>
  <c r="RJL1357" i="8"/>
  <c r="RJP1357" i="8"/>
  <c r="RKC1357" i="8"/>
  <c r="RKD1357" i="8" s="1"/>
  <c r="RKG1357" i="8"/>
  <c r="RKH1357" i="8" s="1"/>
  <c r="RKR1357" i="8"/>
  <c r="RKV1357" i="8"/>
  <c r="RLI1357" i="8"/>
  <c r="RLJ1357" i="8" s="1"/>
  <c r="RLM1357" i="8"/>
  <c r="RLN1357" i="8" s="1"/>
  <c r="RLX1357" i="8"/>
  <c r="RMB1357" i="8"/>
  <c r="RMO1357" i="8"/>
  <c r="RMP1357" i="8" s="1"/>
  <c r="RMS1357" i="8"/>
  <c r="RMT1357" i="8" s="1"/>
  <c r="RND1357" i="8"/>
  <c r="RNH1357" i="8"/>
  <c r="RNU1357" i="8"/>
  <c r="RNV1357" i="8" s="1"/>
  <c r="RNY1357" i="8"/>
  <c r="RNZ1357" i="8" s="1"/>
  <c r="ROJ1357" i="8"/>
  <c r="RON1357" i="8"/>
  <c r="RPA1357" i="8"/>
  <c r="RPB1357" i="8" s="1"/>
  <c r="RPE1357" i="8"/>
  <c r="RPF1357" i="8" s="1"/>
  <c r="RPP1357" i="8"/>
  <c r="RPT1357" i="8"/>
  <c r="RQG1357" i="8"/>
  <c r="RQH1357" i="8" s="1"/>
  <c r="RQK1357" i="8"/>
  <c r="RQL1357" i="8" s="1"/>
  <c r="RQV1357" i="8"/>
  <c r="RQZ1357" i="8"/>
  <c r="RRM1357" i="8"/>
  <c r="RRN1357" i="8" s="1"/>
  <c r="RRQ1357" i="8"/>
  <c r="RRR1357" i="8" s="1"/>
  <c r="RSB1357" i="8"/>
  <c r="RSF1357" i="8"/>
  <c r="RSS1357" i="8"/>
  <c r="RST1357" i="8" s="1"/>
  <c r="RSW1357" i="8"/>
  <c r="RSX1357" i="8" s="1"/>
  <c r="RTH1357" i="8"/>
  <c r="RTL1357" i="8"/>
  <c r="RTY1357" i="8"/>
  <c r="RTZ1357" i="8" s="1"/>
  <c r="RUC1357" i="8"/>
  <c r="RUD1357" i="8" s="1"/>
  <c r="RUN1357" i="8"/>
  <c r="RUR1357" i="8"/>
  <c r="RVE1357" i="8"/>
  <c r="RVF1357" i="8" s="1"/>
  <c r="RVI1357" i="8"/>
  <c r="RVJ1357" i="8" s="1"/>
  <c r="RVT1357" i="8"/>
  <c r="RVX1357" i="8"/>
  <c r="RWK1357" i="8"/>
  <c r="RWL1357" i="8" s="1"/>
  <c r="RWO1357" i="8"/>
  <c r="RWP1357" i="8" s="1"/>
  <c r="RWZ1357" i="8"/>
  <c r="RXD1357" i="8"/>
  <c r="RXQ1357" i="8"/>
  <c r="RXR1357" i="8" s="1"/>
  <c r="RXU1357" i="8"/>
  <c r="RXV1357" i="8" s="1"/>
  <c r="RYF1357" i="8"/>
  <c r="RYJ1357" i="8"/>
  <c r="RYW1357" i="8"/>
  <c r="RYX1357" i="8" s="1"/>
  <c r="RZA1357" i="8"/>
  <c r="RZB1357" i="8" s="1"/>
  <c r="RZL1357" i="8"/>
  <c r="RZP1357" i="8"/>
  <c r="SAC1357" i="8"/>
  <c r="SAD1357" i="8" s="1"/>
  <c r="SAG1357" i="8"/>
  <c r="SAH1357" i="8" s="1"/>
  <c r="SAR1357" i="8"/>
  <c r="SAV1357" i="8"/>
  <c r="SBI1357" i="8"/>
  <c r="SBJ1357" i="8" s="1"/>
  <c r="SBM1357" i="8"/>
  <c r="SBN1357" i="8" s="1"/>
  <c r="SBX1357" i="8"/>
  <c r="SCB1357" i="8"/>
  <c r="SCO1357" i="8"/>
  <c r="SCP1357" i="8" s="1"/>
  <c r="SCS1357" i="8"/>
  <c r="SCT1357" i="8" s="1"/>
  <c r="SDD1357" i="8"/>
  <c r="SDH1357" i="8"/>
  <c r="SDU1357" i="8"/>
  <c r="SDV1357" i="8" s="1"/>
  <c r="SDY1357" i="8"/>
  <c r="SDZ1357" i="8" s="1"/>
  <c r="SEJ1357" i="8"/>
  <c r="SEN1357" i="8"/>
  <c r="SFA1357" i="8"/>
  <c r="SFB1357" i="8" s="1"/>
  <c r="SFE1357" i="8"/>
  <c r="SFF1357" i="8" s="1"/>
  <c r="SFP1357" i="8"/>
  <c r="SFT1357" i="8"/>
  <c r="SGG1357" i="8"/>
  <c r="SGH1357" i="8" s="1"/>
  <c r="SGK1357" i="8"/>
  <c r="SGL1357" i="8" s="1"/>
  <c r="SGV1357" i="8"/>
  <c r="SGZ1357" i="8"/>
  <c r="SHM1357" i="8"/>
  <c r="SHN1357" i="8" s="1"/>
  <c r="SHQ1357" i="8"/>
  <c r="SHR1357" i="8" s="1"/>
  <c r="SIB1357" i="8"/>
  <c r="SIF1357" i="8"/>
  <c r="SIS1357" i="8"/>
  <c r="SIT1357" i="8" s="1"/>
  <c r="SIW1357" i="8"/>
  <c r="SIX1357" i="8" s="1"/>
  <c r="SJH1357" i="8"/>
  <c r="SJL1357" i="8"/>
  <c r="SJY1357" i="8"/>
  <c r="SJZ1357" i="8" s="1"/>
  <c r="SKC1357" i="8"/>
  <c r="SKD1357" i="8" s="1"/>
  <c r="SKN1357" i="8"/>
  <c r="SKR1357" i="8"/>
  <c r="SLE1357" i="8"/>
  <c r="SLF1357" i="8" s="1"/>
  <c r="SLI1357" i="8"/>
  <c r="SLJ1357" i="8" s="1"/>
  <c r="SLT1357" i="8"/>
  <c r="SLX1357" i="8"/>
  <c r="SMK1357" i="8"/>
  <c r="SML1357" i="8" s="1"/>
  <c r="SMO1357" i="8"/>
  <c r="SMP1357" i="8" s="1"/>
  <c r="SMZ1357" i="8"/>
  <c r="SND1357" i="8"/>
  <c r="SNQ1357" i="8"/>
  <c r="SNR1357" i="8" s="1"/>
  <c r="SNU1357" i="8"/>
  <c r="SNV1357" i="8" s="1"/>
  <c r="SOF1357" i="8"/>
  <c r="SOJ1357" i="8"/>
  <c r="SOW1357" i="8"/>
  <c r="SOX1357" i="8" s="1"/>
  <c r="SPA1357" i="8"/>
  <c r="SPB1357" i="8" s="1"/>
  <c r="SPL1357" i="8"/>
  <c r="SPP1357" i="8"/>
  <c r="SQC1357" i="8"/>
  <c r="SQD1357" i="8" s="1"/>
  <c r="SQG1357" i="8"/>
  <c r="SQH1357" i="8" s="1"/>
  <c r="SQR1357" i="8"/>
  <c r="SQV1357" i="8"/>
  <c r="SRI1357" i="8"/>
  <c r="SRJ1357" i="8" s="1"/>
  <c r="SRM1357" i="8"/>
  <c r="SRN1357" i="8" s="1"/>
  <c r="SRX1357" i="8"/>
  <c r="SSB1357" i="8"/>
  <c r="SSO1357" i="8"/>
  <c r="SSP1357" i="8" s="1"/>
  <c r="SSS1357" i="8"/>
  <c r="SST1357" i="8" s="1"/>
  <c r="STD1357" i="8"/>
  <c r="STH1357" i="8"/>
  <c r="STU1357" i="8"/>
  <c r="STV1357" i="8" s="1"/>
  <c r="STY1357" i="8"/>
  <c r="STZ1357" i="8" s="1"/>
  <c r="SUJ1357" i="8"/>
  <c r="SUN1357" i="8"/>
  <c r="SVA1357" i="8"/>
  <c r="SVB1357" i="8" s="1"/>
  <c r="SVE1357" i="8"/>
  <c r="SVF1357" i="8" s="1"/>
  <c r="SVP1357" i="8"/>
  <c r="SVT1357" i="8"/>
  <c r="SWG1357" i="8"/>
  <c r="SWH1357" i="8" s="1"/>
  <c r="SWK1357" i="8"/>
  <c r="SWL1357" i="8" s="1"/>
  <c r="SWV1357" i="8"/>
  <c r="SWZ1357" i="8"/>
  <c r="SXM1357" i="8"/>
  <c r="SXN1357" i="8" s="1"/>
  <c r="SXQ1357" i="8"/>
  <c r="SXR1357" i="8" s="1"/>
  <c r="SYB1357" i="8"/>
  <c r="SYF1357" i="8"/>
  <c r="SYS1357" i="8"/>
  <c r="SYT1357" i="8" s="1"/>
  <c r="SYW1357" i="8"/>
  <c r="SYX1357" i="8" s="1"/>
  <c r="SZH1357" i="8"/>
  <c r="SZL1357" i="8"/>
  <c r="SZY1357" i="8"/>
  <c r="SZZ1357" i="8" s="1"/>
  <c r="TAC1357" i="8"/>
  <c r="TAD1357" i="8" s="1"/>
  <c r="TAN1357" i="8"/>
  <c r="TAR1357" i="8"/>
  <c r="TBE1357" i="8"/>
  <c r="TBF1357" i="8" s="1"/>
  <c r="TBI1357" i="8"/>
  <c r="TBJ1357" i="8" s="1"/>
  <c r="TBT1357" i="8"/>
  <c r="TBX1357" i="8"/>
  <c r="TCK1357" i="8"/>
  <c r="TCL1357" i="8" s="1"/>
  <c r="TCO1357" i="8"/>
  <c r="TCP1357" i="8" s="1"/>
  <c r="TCZ1357" i="8"/>
  <c r="TDD1357" i="8"/>
  <c r="TDQ1357" i="8"/>
  <c r="TDR1357" i="8" s="1"/>
  <c r="TDU1357" i="8"/>
  <c r="TDV1357" i="8" s="1"/>
  <c r="TEF1357" i="8"/>
  <c r="TEJ1357" i="8"/>
  <c r="TEW1357" i="8"/>
  <c r="TEX1357" i="8" s="1"/>
  <c r="TFA1357" i="8"/>
  <c r="TFB1357" i="8" s="1"/>
  <c r="TFL1357" i="8"/>
  <c r="TFP1357" i="8"/>
  <c r="TGC1357" i="8"/>
  <c r="TGD1357" i="8" s="1"/>
  <c r="TGG1357" i="8"/>
  <c r="TGH1357" i="8" s="1"/>
  <c r="TGR1357" i="8"/>
  <c r="TGV1357" i="8"/>
  <c r="THI1357" i="8"/>
  <c r="THJ1357" i="8" s="1"/>
  <c r="THM1357" i="8"/>
  <c r="THN1357" i="8" s="1"/>
  <c r="THX1357" i="8"/>
  <c r="TIB1357" i="8"/>
  <c r="TIO1357" i="8"/>
  <c r="TIP1357" i="8" s="1"/>
  <c r="TIS1357" i="8"/>
  <c r="TIT1357" i="8" s="1"/>
  <c r="TJD1357" i="8"/>
  <c r="TJH1357" i="8"/>
  <c r="TJU1357" i="8"/>
  <c r="TJV1357" i="8" s="1"/>
  <c r="TJY1357" i="8"/>
  <c r="TJZ1357" i="8" s="1"/>
  <c r="TKJ1357" i="8"/>
  <c r="TKN1357" i="8"/>
  <c r="TLA1357" i="8"/>
  <c r="TLB1357" i="8" s="1"/>
  <c r="TLE1357" i="8"/>
  <c r="TLF1357" i="8" s="1"/>
  <c r="TLP1357" i="8"/>
  <c r="TLT1357" i="8"/>
  <c r="TMG1357" i="8"/>
  <c r="TMH1357" i="8" s="1"/>
  <c r="TMK1357" i="8"/>
  <c r="TML1357" i="8" s="1"/>
  <c r="TMV1357" i="8"/>
  <c r="TMZ1357" i="8"/>
  <c r="TNM1357" i="8"/>
  <c r="TNQ1357" i="8"/>
  <c r="TNR1357" i="8" s="1"/>
  <c r="TOB1357" i="8"/>
  <c r="TOF1357" i="8"/>
  <c r="TOS1357" i="8"/>
  <c r="TOW1357" i="8"/>
  <c r="TOX1357" i="8" s="1"/>
  <c r="TPH1357" i="8"/>
  <c r="TPL1357" i="8"/>
  <c r="TPY1357" i="8"/>
  <c r="TQC1357" i="8"/>
  <c r="TQD1357" i="8" s="1"/>
  <c r="TQN1357" i="8"/>
  <c r="TQR1357" i="8"/>
  <c r="TRE1357" i="8"/>
  <c r="TRI1357" i="8"/>
  <c r="TRJ1357" i="8" s="1"/>
  <c r="TRT1357" i="8"/>
  <c r="TRX1357" i="8"/>
  <c r="TSK1357" i="8"/>
  <c r="TSO1357" i="8"/>
  <c r="TSP1357" i="8" s="1"/>
  <c r="TSZ1357" i="8"/>
  <c r="TTD1357" i="8"/>
  <c r="TTQ1357" i="8"/>
  <c r="TTU1357" i="8"/>
  <c r="TTV1357" i="8" s="1"/>
  <c r="TUF1357" i="8"/>
  <c r="TUJ1357" i="8"/>
  <c r="TUW1357" i="8"/>
  <c r="TVA1357" i="8"/>
  <c r="TVB1357" i="8" s="1"/>
  <c r="TVL1357" i="8"/>
  <c r="TVP1357" i="8"/>
  <c r="TWC1357" i="8"/>
  <c r="TWG1357" i="8"/>
  <c r="TWH1357" i="8" s="1"/>
  <c r="TWR1357" i="8"/>
  <c r="TWV1357" i="8"/>
  <c r="TXI1357" i="8"/>
  <c r="TXM1357" i="8"/>
  <c r="TXN1357" i="8" s="1"/>
  <c r="TXX1357" i="8"/>
  <c r="TYB1357" i="8"/>
  <c r="TYO1357" i="8"/>
  <c r="TYS1357" i="8"/>
  <c r="TYT1357" i="8" s="1"/>
  <c r="TZD1357" i="8"/>
  <c r="TZH1357" i="8"/>
  <c r="TZU1357" i="8"/>
  <c r="TZY1357" i="8"/>
  <c r="TZZ1357" i="8" s="1"/>
  <c r="UAJ1357" i="8"/>
  <c r="UAN1357" i="8"/>
  <c r="UBA1357" i="8"/>
  <c r="UBE1357" i="8"/>
  <c r="UBF1357" i="8" s="1"/>
  <c r="UBP1357" i="8"/>
  <c r="UBT1357" i="8"/>
  <c r="UCG1357" i="8"/>
  <c r="UCK1357" i="8"/>
  <c r="UCL1357" i="8" s="1"/>
  <c r="UCV1357" i="8"/>
  <c r="UCZ1357" i="8"/>
  <c r="UDM1357" i="8"/>
  <c r="UDQ1357" i="8"/>
  <c r="UDR1357" i="8" s="1"/>
  <c r="UEB1357" i="8"/>
  <c r="UEF1357" i="8"/>
  <c r="UES1357" i="8"/>
  <c r="UEW1357" i="8"/>
  <c r="UEX1357" i="8" s="1"/>
  <c r="UFH1357" i="8"/>
  <c r="UFL1357" i="8"/>
  <c r="UFY1357" i="8"/>
  <c r="UGC1357" i="8"/>
  <c r="UGD1357" i="8" s="1"/>
  <c r="UGN1357" i="8"/>
  <c r="UGR1357" i="8"/>
  <c r="UHE1357" i="8"/>
  <c r="UHI1357" i="8"/>
  <c r="UHJ1357" i="8" s="1"/>
  <c r="UHT1357" i="8"/>
  <c r="UHX1357" i="8"/>
  <c r="UIK1357" i="8"/>
  <c r="UIO1357" i="8"/>
  <c r="UIP1357" i="8" s="1"/>
  <c r="UIZ1357" i="8"/>
  <c r="UJD1357" i="8"/>
  <c r="UJQ1357" i="8"/>
  <c r="UJU1357" i="8"/>
  <c r="UJV1357" i="8" s="1"/>
  <c r="UKF1357" i="8"/>
  <c r="UKJ1357" i="8"/>
  <c r="UKW1357" i="8"/>
  <c r="ULA1357" i="8"/>
  <c r="ULB1357" i="8" s="1"/>
  <c r="ULL1357" i="8"/>
  <c r="ULP1357" i="8"/>
  <c r="UMC1357" i="8"/>
  <c r="UMG1357" i="8"/>
  <c r="UMH1357" i="8" s="1"/>
  <c r="UMR1357" i="8"/>
  <c r="UMV1357" i="8"/>
  <c r="UNI1357" i="8"/>
  <c r="UNM1357" i="8"/>
  <c r="UNN1357" i="8" s="1"/>
  <c r="UNX1357" i="8"/>
  <c r="UOB1357" i="8"/>
  <c r="UOO1357" i="8"/>
  <c r="UOS1357" i="8"/>
  <c r="UOT1357" i="8" s="1"/>
  <c r="UPD1357" i="8"/>
  <c r="UPH1357" i="8"/>
  <c r="UPU1357" i="8"/>
  <c r="UPY1357" i="8"/>
  <c r="UPZ1357" i="8" s="1"/>
  <c r="UQJ1357" i="8"/>
  <c r="UQN1357" i="8"/>
  <c r="URA1357" i="8"/>
  <c r="URE1357" i="8"/>
  <c r="URF1357" i="8" s="1"/>
  <c r="URP1357" i="8"/>
  <c r="URT1357" i="8"/>
  <c r="USG1357" i="8"/>
  <c r="USK1357" i="8"/>
  <c r="USL1357" i="8" s="1"/>
  <c r="USV1357" i="8"/>
  <c r="USZ1357" i="8"/>
  <c r="UTM1357" i="8"/>
  <c r="UTQ1357" i="8"/>
  <c r="UTR1357" i="8" s="1"/>
  <c r="UUB1357" i="8"/>
  <c r="UUF1357" i="8"/>
  <c r="UUS1357" i="8"/>
  <c r="UUW1357" i="8"/>
  <c r="UUX1357" i="8" s="1"/>
  <c r="UVH1357" i="8"/>
  <c r="UVL1357" i="8"/>
  <c r="UVY1357" i="8"/>
  <c r="UWC1357" i="8"/>
  <c r="UWD1357" i="8" s="1"/>
  <c r="UWN1357" i="8"/>
  <c r="UWR1357" i="8"/>
  <c r="UXE1357" i="8"/>
  <c r="UXI1357" i="8"/>
  <c r="UXJ1357" i="8" s="1"/>
  <c r="UXT1357" i="8"/>
  <c r="UXX1357" i="8"/>
  <c r="UYK1357" i="8"/>
  <c r="UYO1357" i="8"/>
  <c r="UYP1357" i="8" s="1"/>
  <c r="UYZ1357" i="8"/>
  <c r="UZD1357" i="8"/>
  <c r="UZQ1357" i="8"/>
  <c r="UZU1357" i="8"/>
  <c r="UZV1357" i="8" s="1"/>
  <c r="VAF1357" i="8"/>
  <c r="VAJ1357" i="8"/>
  <c r="VAW1357" i="8"/>
  <c r="VBA1357" i="8"/>
  <c r="VBB1357" i="8" s="1"/>
  <c r="VBL1357" i="8"/>
  <c r="VBP1357" i="8"/>
  <c r="VCC1357" i="8"/>
  <c r="VCG1357" i="8"/>
  <c r="VCH1357" i="8" s="1"/>
  <c r="VCR1357" i="8"/>
  <c r="VCV1357" i="8"/>
  <c r="VDI1357" i="8"/>
  <c r="VDM1357" i="8"/>
  <c r="VDN1357" i="8" s="1"/>
  <c r="VDX1357" i="8"/>
  <c r="VEB1357" i="8"/>
  <c r="VEO1357" i="8"/>
  <c r="VES1357" i="8"/>
  <c r="VET1357" i="8" s="1"/>
  <c r="VFD1357" i="8"/>
  <c r="VFH1357" i="8"/>
  <c r="VFU1357" i="8"/>
  <c r="VFY1357" i="8"/>
  <c r="VFZ1357" i="8" s="1"/>
  <c r="VGJ1357" i="8"/>
  <c r="VGN1357" i="8"/>
  <c r="VHA1357" i="8"/>
  <c r="VHE1357" i="8"/>
  <c r="VHF1357" i="8" s="1"/>
  <c r="VHP1357" i="8"/>
  <c r="VHT1357" i="8"/>
  <c r="VIG1357" i="8"/>
  <c r="VIK1357" i="8"/>
  <c r="VIL1357" i="8" s="1"/>
  <c r="VIV1357" i="8"/>
  <c r="VIZ1357" i="8"/>
  <c r="VJM1357" i="8"/>
  <c r="VJQ1357" i="8"/>
  <c r="VJR1357" i="8" s="1"/>
  <c r="VKB1357" i="8"/>
  <c r="VKF1357" i="8"/>
  <c r="VKS1357" i="8"/>
  <c r="VKW1357" i="8"/>
  <c r="VKX1357" i="8" s="1"/>
  <c r="VLH1357" i="8"/>
  <c r="VLL1357" i="8"/>
  <c r="VLY1357" i="8"/>
  <c r="VMC1357" i="8"/>
  <c r="VMD1357" i="8" s="1"/>
  <c r="VMN1357" i="8"/>
  <c r="VMR1357" i="8"/>
  <c r="VNE1357" i="8"/>
  <c r="VNI1357" i="8"/>
  <c r="VNJ1357" i="8" s="1"/>
  <c r="VNT1357" i="8"/>
  <c r="VNX1357" i="8"/>
  <c r="VOK1357" i="8"/>
  <c r="VOO1357" i="8"/>
  <c r="VOP1357" i="8" s="1"/>
  <c r="VOZ1357" i="8"/>
  <c r="VPD1357" i="8"/>
  <c r="VPQ1357" i="8"/>
  <c r="VPU1357" i="8"/>
  <c r="VPV1357" i="8" s="1"/>
  <c r="VQF1357" i="8"/>
  <c r="VQJ1357" i="8"/>
  <c r="VQW1357" i="8"/>
  <c r="VRA1357" i="8"/>
  <c r="VRB1357" i="8" s="1"/>
  <c r="VRL1357" i="8"/>
  <c r="VRP1357" i="8"/>
  <c r="VSC1357" i="8"/>
  <c r="VSG1357" i="8"/>
  <c r="VSH1357" i="8" s="1"/>
  <c r="VSR1357" i="8"/>
  <c r="VSV1357" i="8"/>
  <c r="VTI1357" i="8"/>
  <c r="VTM1357" i="8"/>
  <c r="VTN1357" i="8" s="1"/>
  <c r="VTX1357" i="8"/>
  <c r="VUB1357" i="8"/>
  <c r="VUO1357" i="8"/>
  <c r="VUS1357" i="8"/>
  <c r="VUT1357" i="8" s="1"/>
  <c r="VVD1357" i="8"/>
  <c r="VVH1357" i="8"/>
  <c r="VVU1357" i="8"/>
  <c r="VVY1357" i="8"/>
  <c r="VVZ1357" i="8" s="1"/>
  <c r="VWJ1357" i="8"/>
  <c r="VWN1357" i="8"/>
  <c r="VXA1357" i="8"/>
  <c r="VXE1357" i="8"/>
  <c r="VXF1357" i="8" s="1"/>
  <c r="VXP1357" i="8"/>
  <c r="VXT1357" i="8"/>
  <c r="VYG1357" i="8"/>
  <c r="VYK1357" i="8"/>
  <c r="VYL1357" i="8" s="1"/>
  <c r="VYV1357" i="8"/>
  <c r="VYZ1357" i="8"/>
  <c r="VZM1357" i="8"/>
  <c r="VZQ1357" i="8"/>
  <c r="VZR1357" i="8" s="1"/>
  <c r="WAB1357" i="8"/>
  <c r="WAF1357" i="8"/>
  <c r="WAS1357" i="8"/>
  <c r="WAW1357" i="8"/>
  <c r="WAX1357" i="8" s="1"/>
  <c r="WBH1357" i="8"/>
  <c r="WBL1357" i="8"/>
  <c r="WBY1357" i="8"/>
  <c r="WCC1357" i="8"/>
  <c r="WCD1357" i="8" s="1"/>
  <c r="WCN1357" i="8"/>
  <c r="WCR1357" i="8"/>
  <c r="WDE1357" i="8"/>
  <c r="WDI1357" i="8"/>
  <c r="WDJ1357" i="8" s="1"/>
  <c r="WDT1357" i="8"/>
  <c r="WDX1357" i="8"/>
  <c r="WEK1357" i="8"/>
  <c r="WEO1357" i="8"/>
  <c r="WEP1357" i="8" s="1"/>
  <c r="WEZ1357" i="8"/>
  <c r="WFD1357" i="8"/>
  <c r="WFQ1357" i="8"/>
  <c r="WFU1357" i="8"/>
  <c r="WFV1357" i="8" s="1"/>
  <c r="WGF1357" i="8"/>
  <c r="WGJ1357" i="8"/>
  <c r="WGW1357" i="8"/>
  <c r="WHA1357" i="8"/>
  <c r="WHB1357" i="8" s="1"/>
  <c r="WHL1357" i="8"/>
  <c r="WHP1357" i="8"/>
  <c r="WIC1357" i="8"/>
  <c r="WIG1357" i="8"/>
  <c r="WIH1357" i="8" s="1"/>
  <c r="WIR1357" i="8"/>
  <c r="WIV1357" i="8"/>
  <c r="WJI1357" i="8"/>
  <c r="WJM1357" i="8"/>
  <c r="WJN1357" i="8" s="1"/>
  <c r="WJX1357" i="8"/>
  <c r="WKB1357" i="8"/>
  <c r="WKO1357" i="8"/>
  <c r="WKS1357" i="8"/>
  <c r="WKT1357" i="8" s="1"/>
  <c r="WLD1357" i="8"/>
  <c r="WLH1357" i="8"/>
  <c r="WLU1357" i="8"/>
  <c r="WLY1357" i="8"/>
  <c r="WLZ1357" i="8" s="1"/>
  <c r="WMJ1357" i="8"/>
  <c r="WMN1357" i="8"/>
  <c r="WNA1357" i="8"/>
  <c r="WNE1357" i="8"/>
  <c r="WNF1357" i="8" s="1"/>
  <c r="WNP1357" i="8"/>
  <c r="WNT1357" i="8"/>
  <c r="WOG1357" i="8"/>
  <c r="WOK1357" i="8"/>
  <c r="WOL1357" i="8" s="1"/>
  <c r="WOV1357" i="8"/>
  <c r="WOZ1357" i="8"/>
  <c r="WPM1357" i="8"/>
  <c r="WPQ1357" i="8"/>
  <c r="WPR1357" i="8" s="1"/>
  <c r="WQB1357" i="8"/>
  <c r="WQF1357" i="8"/>
  <c r="WQS1357" i="8"/>
  <c r="WQW1357" i="8"/>
  <c r="WQX1357" i="8" s="1"/>
  <c r="WRH1357" i="8"/>
  <c r="WRL1357" i="8"/>
  <c r="WRY1357" i="8"/>
  <c r="WSC1357" i="8"/>
  <c r="WSD1357" i="8" s="1"/>
  <c r="WSN1357" i="8"/>
  <c r="WSR1357" i="8"/>
  <c r="WTE1357" i="8"/>
  <c r="WTI1357" i="8"/>
  <c r="WTJ1357" i="8" s="1"/>
  <c r="WTT1357" i="8"/>
  <c r="WTX1357" i="8"/>
  <c r="WUK1357" i="8"/>
  <c r="WUO1357" i="8"/>
  <c r="WUP1357" i="8" s="1"/>
  <c r="WUZ1357" i="8"/>
  <c r="WVD1357" i="8"/>
  <c r="WVQ1357" i="8"/>
  <c r="WVU1357" i="8"/>
  <c r="WVV1357" i="8" s="1"/>
  <c r="WWF1357" i="8"/>
  <c r="WWJ1357" i="8"/>
  <c r="WWW1357" i="8"/>
  <c r="WXA1357" i="8"/>
  <c r="WXB1357" i="8" s="1"/>
  <c r="WXL1357" i="8"/>
  <c r="WXP1357" i="8"/>
  <c r="WYC1357" i="8"/>
  <c r="WYG1357" i="8"/>
  <c r="WYH1357" i="8" s="1"/>
  <c r="WYR1357" i="8"/>
  <c r="WYV1357" i="8"/>
  <c r="WZI1357" i="8"/>
  <c r="WZM1357" i="8"/>
  <c r="WZN1357" i="8" s="1"/>
  <c r="WZX1357" i="8"/>
  <c r="XAB1357" i="8"/>
  <c r="XAO1357" i="8"/>
  <c r="XAS1357" i="8"/>
  <c r="XAT1357" i="8" s="1"/>
  <c r="XBD1357" i="8"/>
  <c r="XBH1357" i="8"/>
  <c r="XBU1357" i="8"/>
  <c r="XBY1357" i="8"/>
  <c r="XBZ1357" i="8" s="1"/>
  <c r="XCJ1357" i="8"/>
  <c r="XCN1357" i="8"/>
  <c r="XDA1357" i="8"/>
  <c r="XDE1357" i="8"/>
  <c r="XDF1357" i="8" s="1"/>
  <c r="XDP1357" i="8"/>
  <c r="XDT1357" i="8"/>
  <c r="XEG1357" i="8"/>
  <c r="XEK1357" i="8"/>
  <c r="XEL1357" i="8" s="1"/>
  <c r="XEV1357" i="8"/>
  <c r="XEZ1357" i="8"/>
  <c r="M1365" i="8"/>
  <c r="M1362" i="8"/>
  <c r="AB1365" i="8"/>
  <c r="AB1362" i="8"/>
  <c r="AS1365" i="8"/>
  <c r="AS1362" i="8"/>
  <c r="BH1365" i="8"/>
  <c r="BH1362" i="8"/>
  <c r="BY1365" i="8"/>
  <c r="BY1362" i="8"/>
  <c r="CN1365" i="8"/>
  <c r="CN1362" i="8"/>
  <c r="DE1365" i="8"/>
  <c r="DE1362" i="8"/>
  <c r="DT1365" i="8"/>
  <c r="DT1362" i="8"/>
  <c r="EK1365" i="8"/>
  <c r="EK1362" i="8"/>
  <c r="EZ1365" i="8"/>
  <c r="EZ1362" i="8"/>
  <c r="FQ1365" i="8"/>
  <c r="FQ1362" i="8"/>
  <c r="GF1365" i="8"/>
  <c r="GF1362" i="8"/>
  <c r="GW1365" i="8"/>
  <c r="GW1362" i="8"/>
  <c r="HL1365" i="8"/>
  <c r="HL1362" i="8"/>
  <c r="IC1365" i="8"/>
  <c r="IC1362" i="8"/>
  <c r="IR1365" i="8"/>
  <c r="IR1362" i="8"/>
  <c r="JI1365" i="8"/>
  <c r="JI1362" i="8"/>
  <c r="JX1365" i="8"/>
  <c r="JX1362" i="8"/>
  <c r="KO1365" i="8"/>
  <c r="KO1362" i="8"/>
  <c r="LD1365" i="8"/>
  <c r="LD1362" i="8"/>
  <c r="LU1365" i="8"/>
  <c r="LU1362" i="8"/>
  <c r="MJ1365" i="8"/>
  <c r="MJ1362" i="8"/>
  <c r="NA1365" i="8"/>
  <c r="NA1362" i="8"/>
  <c r="NP1365" i="8"/>
  <c r="NP1362" i="8"/>
  <c r="OG1365" i="8"/>
  <c r="OG1362" i="8"/>
  <c r="OV1365" i="8"/>
  <c r="OV1362" i="8"/>
  <c r="PM1365" i="8"/>
  <c r="PM1362" i="8"/>
  <c r="QB1365" i="8"/>
  <c r="QB1362" i="8"/>
  <c r="QS1365" i="8"/>
  <c r="QS1362" i="8"/>
  <c r="RH1365" i="8"/>
  <c r="RH1362" i="8"/>
  <c r="RY1365" i="8"/>
  <c r="RY1362" i="8"/>
  <c r="SN1365" i="8"/>
  <c r="SN1362" i="8"/>
  <c r="TE1365" i="8"/>
  <c r="TE1362" i="8"/>
  <c r="TT1365" i="8"/>
  <c r="TT1362" i="8"/>
  <c r="UK1365" i="8"/>
  <c r="UK1362" i="8"/>
  <c r="UZ1365" i="8"/>
  <c r="UZ1362" i="8"/>
  <c r="VQ1365" i="8"/>
  <c r="VQ1362" i="8"/>
  <c r="WF1365" i="8"/>
  <c r="WF1362" i="8"/>
  <c r="WW1365" i="8"/>
  <c r="WW1362" i="8"/>
  <c r="XL1365" i="8"/>
  <c r="XL1362" i="8"/>
  <c r="YC1365" i="8"/>
  <c r="YC1362" i="8"/>
  <c r="YR1365" i="8"/>
  <c r="YR1362" i="8"/>
  <c r="ZI1365" i="8"/>
  <c r="ZI1362" i="8"/>
  <c r="ZX1365" i="8"/>
  <c r="ZX1362" i="8"/>
  <c r="AAO1365" i="8"/>
  <c r="AAO1362" i="8"/>
  <c r="ABD1365" i="8"/>
  <c r="ABD1362" i="8"/>
  <c r="ABU1365" i="8"/>
  <c r="ABU1362" i="8"/>
  <c r="ACJ1365" i="8"/>
  <c r="ACJ1362" i="8"/>
  <c r="ADA1365" i="8"/>
  <c r="ADA1362" i="8"/>
  <c r="ADP1365" i="8"/>
  <c r="ADP1362" i="8"/>
  <c r="AEG1365" i="8"/>
  <c r="AEG1362" i="8"/>
  <c r="AEV1365" i="8"/>
  <c r="AEV1362" i="8"/>
  <c r="AFM1365" i="8"/>
  <c r="AFM1362" i="8"/>
  <c r="AGB1365" i="8"/>
  <c r="AGB1362" i="8"/>
  <c r="AGS1365" i="8"/>
  <c r="AGS1362" i="8"/>
  <c r="AHH1365" i="8"/>
  <c r="AHH1362" i="8"/>
  <c r="AHY1365" i="8"/>
  <c r="AHY1362" i="8"/>
  <c r="AIN1365" i="8"/>
  <c r="AIN1362" i="8"/>
  <c r="AJE1365" i="8"/>
  <c r="AJE1362" i="8"/>
  <c r="AJT1365" i="8"/>
  <c r="AJT1362" i="8"/>
  <c r="AKK1365" i="8"/>
  <c r="AKK1362" i="8"/>
  <c r="AKZ1365" i="8"/>
  <c r="AKZ1362" i="8"/>
  <c r="ALQ1365" i="8"/>
  <c r="ALQ1362" i="8"/>
  <c r="AMF1365" i="8"/>
  <c r="AMF1362" i="8"/>
  <c r="AMW1365" i="8"/>
  <c r="AMW1362" i="8"/>
  <c r="ANL1365" i="8"/>
  <c r="ANL1362" i="8"/>
  <c r="AOC1365" i="8"/>
  <c r="AOC1362" i="8"/>
  <c r="AOR1365" i="8"/>
  <c r="AOR1362" i="8"/>
  <c r="API1365" i="8"/>
  <c r="API1362" i="8"/>
  <c r="APX1365" i="8"/>
  <c r="APX1362" i="8"/>
  <c r="AQO1365" i="8"/>
  <c r="AQO1362" i="8"/>
  <c r="ARD1365" i="8"/>
  <c r="ARD1362" i="8"/>
  <c r="ARU1365" i="8"/>
  <c r="ARU1362" i="8"/>
  <c r="ASJ1365" i="8"/>
  <c r="ASJ1362" i="8"/>
  <c r="ATA1365" i="8"/>
  <c r="ATA1362" i="8"/>
  <c r="ATP1365" i="8"/>
  <c r="ATP1362" i="8"/>
  <c r="AUG1365" i="8"/>
  <c r="AUG1362" i="8"/>
  <c r="AUV1365" i="8"/>
  <c r="AUV1362" i="8"/>
  <c r="AVM1365" i="8"/>
  <c r="AVM1362" i="8"/>
  <c r="AWB1365" i="8"/>
  <c r="AWB1362" i="8"/>
  <c r="AWS1365" i="8"/>
  <c r="AWS1362" i="8"/>
  <c r="AXH1365" i="8"/>
  <c r="AXH1362" i="8"/>
  <c r="AXY1365" i="8"/>
  <c r="AXY1362" i="8"/>
  <c r="AYN1365" i="8"/>
  <c r="AYN1362" i="8"/>
  <c r="AZE1365" i="8"/>
  <c r="AZE1362" i="8"/>
  <c r="AZT1365" i="8"/>
  <c r="AZT1362" i="8"/>
  <c r="BAK1365" i="8"/>
  <c r="BAK1362" i="8"/>
  <c r="BAZ1365" i="8"/>
  <c r="BAZ1362" i="8"/>
  <c r="BBQ1365" i="8"/>
  <c r="BBQ1362" i="8"/>
  <c r="BCF1365" i="8"/>
  <c r="BCF1362" i="8"/>
  <c r="BCW1365" i="8"/>
  <c r="BCW1362" i="8"/>
  <c r="BDL1365" i="8"/>
  <c r="BDL1362" i="8"/>
  <c r="BEC1365" i="8"/>
  <c r="BEC1362" i="8"/>
  <c r="BER1365" i="8"/>
  <c r="BER1362" i="8"/>
  <c r="BFI1365" i="8"/>
  <c r="BFI1362" i="8"/>
  <c r="BFX1365" i="8"/>
  <c r="BFX1362" i="8"/>
  <c r="BGO1365" i="8"/>
  <c r="BGO1362" i="8"/>
  <c r="BHD1365" i="8"/>
  <c r="BHD1362" i="8"/>
  <c r="BHU1365" i="8"/>
  <c r="BHU1362" i="8"/>
  <c r="BIJ1365" i="8"/>
  <c r="BIJ1362" i="8"/>
  <c r="BJA1365" i="8"/>
  <c r="BJA1362" i="8"/>
  <c r="BJP1365" i="8"/>
  <c r="BJP1362" i="8"/>
  <c r="BKG1365" i="8"/>
  <c r="BKG1362" i="8"/>
  <c r="BKV1365" i="8"/>
  <c r="BKV1362" i="8"/>
  <c r="BLM1365" i="8"/>
  <c r="BLM1362" i="8"/>
  <c r="BMB1365" i="8"/>
  <c r="BMB1362" i="8"/>
  <c r="BMS1365" i="8"/>
  <c r="BMS1362" i="8"/>
  <c r="BNH1365" i="8"/>
  <c r="BNH1362" i="8"/>
  <c r="BNY1365" i="8"/>
  <c r="BNY1362" i="8"/>
  <c r="BON1365" i="8"/>
  <c r="BON1362" i="8"/>
  <c r="BPE1365" i="8"/>
  <c r="BPE1362" i="8"/>
  <c r="BPT1365" i="8"/>
  <c r="BPT1362" i="8"/>
  <c r="BQK1365" i="8"/>
  <c r="BQK1362" i="8"/>
  <c r="BQZ1365" i="8"/>
  <c r="BQZ1362" i="8"/>
  <c r="BRQ1365" i="8"/>
  <c r="BRQ1362" i="8"/>
  <c r="BSF1365" i="8"/>
  <c r="BSF1362" i="8"/>
  <c r="BSW1365" i="8"/>
  <c r="BSW1362" i="8"/>
  <c r="BTL1365" i="8"/>
  <c r="BTL1362" i="8"/>
  <c r="BUC1365" i="8"/>
  <c r="BUC1362" i="8"/>
  <c r="BUR1365" i="8"/>
  <c r="BUR1362" i="8"/>
  <c r="BVI1365" i="8"/>
  <c r="BVI1362" i="8"/>
  <c r="BVX1365" i="8"/>
  <c r="BVX1362" i="8"/>
  <c r="BWO1365" i="8"/>
  <c r="BWO1362" i="8"/>
  <c r="BXD1365" i="8"/>
  <c r="BXD1362" i="8"/>
  <c r="BXU1365" i="8"/>
  <c r="BXU1362" i="8"/>
  <c r="BYJ1365" i="8"/>
  <c r="BYJ1362" i="8"/>
  <c r="BZA1365" i="8"/>
  <c r="BZA1362" i="8"/>
  <c r="BZP1365" i="8"/>
  <c r="BZP1362" i="8"/>
  <c r="CAG1365" i="8"/>
  <c r="CAG1362" i="8"/>
  <c r="CAV1365" i="8"/>
  <c r="CAV1362" i="8"/>
  <c r="CBM1365" i="8"/>
  <c r="CBM1362" i="8"/>
  <c r="CCB1365" i="8"/>
  <c r="CCB1362" i="8"/>
  <c r="CCS1365" i="8"/>
  <c r="CCS1362" i="8"/>
  <c r="CDH1365" i="8"/>
  <c r="CDH1362" i="8"/>
  <c r="CDY1365" i="8"/>
  <c r="CDY1362" i="8"/>
  <c r="CEN1365" i="8"/>
  <c r="CEN1362" i="8"/>
  <c r="CFE1365" i="8"/>
  <c r="CFE1362" i="8"/>
  <c r="CFT1365" i="8"/>
  <c r="CFT1362" i="8"/>
  <c r="CGK1365" i="8"/>
  <c r="CGK1362" i="8"/>
  <c r="CGZ1365" i="8"/>
  <c r="CGZ1362" i="8"/>
  <c r="CHQ1365" i="8"/>
  <c r="CHQ1362" i="8"/>
  <c r="CIF1365" i="8"/>
  <c r="CIF1362" i="8"/>
  <c r="CIW1365" i="8"/>
  <c r="CIW1362" i="8"/>
  <c r="CJL1365" i="8"/>
  <c r="CJL1362" i="8"/>
  <c r="CKC1365" i="8"/>
  <c r="CKC1362" i="8"/>
  <c r="CKR1365" i="8"/>
  <c r="CKR1362" i="8"/>
  <c r="CLI1365" i="8"/>
  <c r="CLI1362" i="8"/>
  <c r="CLX1365" i="8"/>
  <c r="CLX1362" i="8"/>
  <c r="CMO1365" i="8"/>
  <c r="CMO1362" i="8"/>
  <c r="CND1365" i="8"/>
  <c r="CND1362" i="8"/>
  <c r="CNU1365" i="8"/>
  <c r="CNU1362" i="8"/>
  <c r="COJ1365" i="8"/>
  <c r="COJ1362" i="8"/>
  <c r="CPA1365" i="8"/>
  <c r="CPA1362" i="8"/>
  <c r="CPP1365" i="8"/>
  <c r="CPP1362" i="8"/>
  <c r="CQG1365" i="8"/>
  <c r="CQG1362" i="8"/>
  <c r="CQV1365" i="8"/>
  <c r="CQV1362" i="8"/>
  <c r="CRM1365" i="8"/>
  <c r="CRM1362" i="8"/>
  <c r="CSB1365" i="8"/>
  <c r="CSB1362" i="8"/>
  <c r="CSS1365" i="8"/>
  <c r="CSS1362" i="8"/>
  <c r="CTH1365" i="8"/>
  <c r="CTH1362" i="8"/>
  <c r="CTY1365" i="8"/>
  <c r="CTY1362" i="8"/>
  <c r="CUN1365" i="8"/>
  <c r="CUN1362" i="8"/>
  <c r="CVE1365" i="8"/>
  <c r="CVE1362" i="8"/>
  <c r="CVT1365" i="8"/>
  <c r="CVT1362" i="8"/>
  <c r="CWK1365" i="8"/>
  <c r="CWK1362" i="8"/>
  <c r="CWZ1365" i="8"/>
  <c r="CWZ1362" i="8"/>
  <c r="CXQ1365" i="8"/>
  <c r="CXQ1362" i="8"/>
  <c r="CYF1365" i="8"/>
  <c r="CYF1362" i="8"/>
  <c r="CYW1365" i="8"/>
  <c r="CYW1362" i="8"/>
  <c r="CZL1365" i="8"/>
  <c r="CZL1362" i="8"/>
  <c r="DAC1365" i="8"/>
  <c r="DAC1362" i="8"/>
  <c r="DAR1365" i="8"/>
  <c r="DAR1362" i="8"/>
  <c r="DBI1365" i="8"/>
  <c r="DBI1362" i="8"/>
  <c r="DBX1365" i="8"/>
  <c r="DBX1362" i="8"/>
  <c r="DCO1365" i="8"/>
  <c r="DCO1362" i="8"/>
  <c r="DDD1365" i="8"/>
  <c r="DDD1362" i="8"/>
  <c r="DDU1365" i="8"/>
  <c r="DDU1362" i="8"/>
  <c r="DEJ1365" i="8"/>
  <c r="DEJ1362" i="8"/>
  <c r="DFA1365" i="8"/>
  <c r="DFA1362" i="8"/>
  <c r="DFP1365" i="8"/>
  <c r="DFP1362" i="8"/>
  <c r="DGG1365" i="8"/>
  <c r="DGG1362" i="8"/>
  <c r="DGV1365" i="8"/>
  <c r="DGV1362" i="8"/>
  <c r="DHM1365" i="8"/>
  <c r="DHM1362" i="8"/>
  <c r="DIB1365" i="8"/>
  <c r="DIB1362" i="8"/>
  <c r="DIS1365" i="8"/>
  <c r="DIS1362" i="8"/>
  <c r="DJH1365" i="8"/>
  <c r="DJH1362" i="8"/>
  <c r="DJY1365" i="8"/>
  <c r="DJY1362" i="8"/>
  <c r="DKN1365" i="8"/>
  <c r="DKN1362" i="8"/>
  <c r="DLE1365" i="8"/>
  <c r="DLE1362" i="8"/>
  <c r="DLT1365" i="8"/>
  <c r="DLT1362" i="8"/>
  <c r="DMK1365" i="8"/>
  <c r="DMK1362" i="8"/>
  <c r="DMZ1365" i="8"/>
  <c r="DMZ1362" i="8"/>
  <c r="DNQ1365" i="8"/>
  <c r="DNQ1362" i="8"/>
  <c r="DOF1365" i="8"/>
  <c r="DOF1362" i="8"/>
  <c r="DOW1365" i="8"/>
  <c r="DOW1362" i="8"/>
  <c r="DPL1365" i="8"/>
  <c r="DPL1362" i="8"/>
  <c r="DQC1365" i="8"/>
  <c r="DQC1362" i="8"/>
  <c r="DQR1365" i="8"/>
  <c r="DQR1362" i="8"/>
  <c r="DRI1365" i="8"/>
  <c r="DRI1362" i="8"/>
  <c r="DRX1365" i="8"/>
  <c r="DRX1362" i="8"/>
  <c r="DSO1365" i="8"/>
  <c r="DSO1362" i="8"/>
  <c r="DTD1365" i="8"/>
  <c r="DTD1362" i="8"/>
  <c r="DTU1365" i="8"/>
  <c r="DTU1362" i="8"/>
  <c r="DUJ1365" i="8"/>
  <c r="DUJ1362" i="8"/>
  <c r="DVA1365" i="8"/>
  <c r="DVA1362" i="8"/>
  <c r="DVP1365" i="8"/>
  <c r="DVP1362" i="8"/>
  <c r="DWG1365" i="8"/>
  <c r="DWG1362" i="8"/>
  <c r="DWV1365" i="8"/>
  <c r="DWV1362" i="8"/>
  <c r="DXM1365" i="8"/>
  <c r="DXM1362" i="8"/>
  <c r="DYB1365" i="8"/>
  <c r="DYB1362" i="8"/>
  <c r="DYS1365" i="8"/>
  <c r="DYS1362" i="8"/>
  <c r="DZH1365" i="8"/>
  <c r="DZH1362" i="8"/>
  <c r="DZY1365" i="8"/>
  <c r="DZY1362" i="8"/>
  <c r="EAN1365" i="8"/>
  <c r="EAN1362" i="8"/>
  <c r="EBE1365" i="8"/>
  <c r="EBE1362" i="8"/>
  <c r="EBT1365" i="8"/>
  <c r="EBT1362" i="8"/>
  <c r="ECK1365" i="8"/>
  <c r="ECK1362" i="8"/>
  <c r="ECZ1365" i="8"/>
  <c r="ECZ1362" i="8"/>
  <c r="EDQ1365" i="8"/>
  <c r="EDQ1362" i="8"/>
  <c r="EEF1365" i="8"/>
  <c r="EEF1362" i="8"/>
  <c r="EEW1365" i="8"/>
  <c r="EEW1362" i="8"/>
  <c r="EFL1365" i="8"/>
  <c r="EFL1362" i="8"/>
  <c r="EGC1365" i="8"/>
  <c r="EGC1362" i="8"/>
  <c r="EGR1365" i="8"/>
  <c r="EGR1362" i="8"/>
  <c r="EHI1365" i="8"/>
  <c r="EHI1362" i="8"/>
  <c r="EHX1365" i="8"/>
  <c r="EHX1362" i="8"/>
  <c r="EIO1365" i="8"/>
  <c r="EIO1362" i="8"/>
  <c r="EJD1365" i="8"/>
  <c r="EJD1362" i="8"/>
  <c r="EJU1365" i="8"/>
  <c r="EJU1362" i="8"/>
  <c r="EKJ1365" i="8"/>
  <c r="EKJ1362" i="8"/>
  <c r="ELA1365" i="8"/>
  <c r="ELA1362" i="8"/>
  <c r="ELP1365" i="8"/>
  <c r="ELP1362" i="8"/>
  <c r="EMG1365" i="8"/>
  <c r="EMG1362" i="8"/>
  <c r="EMV1365" i="8"/>
  <c r="EMV1362" i="8"/>
  <c r="ENM1365" i="8"/>
  <c r="ENM1362" i="8"/>
  <c r="EOB1365" i="8"/>
  <c r="EOB1362" i="8"/>
  <c r="EOS1365" i="8"/>
  <c r="EOS1362" i="8"/>
  <c r="EPH1365" i="8"/>
  <c r="EPH1362" i="8"/>
  <c r="EPY1365" i="8"/>
  <c r="EPY1362" i="8"/>
  <c r="EQN1365" i="8"/>
  <c r="EQN1362" i="8"/>
  <c r="ERE1365" i="8"/>
  <c r="ERE1362" i="8"/>
  <c r="ERT1365" i="8"/>
  <c r="ERT1362" i="8"/>
  <c r="ESK1365" i="8"/>
  <c r="ESK1362" i="8"/>
  <c r="ESZ1365" i="8"/>
  <c r="ESZ1362" i="8"/>
  <c r="ETQ1365" i="8"/>
  <c r="ETQ1362" i="8"/>
  <c r="EUF1365" i="8"/>
  <c r="EUF1362" i="8"/>
  <c r="EUW1365" i="8"/>
  <c r="EUW1362" i="8"/>
  <c r="EVL1365" i="8"/>
  <c r="EVL1362" i="8"/>
  <c r="EWC1365" i="8"/>
  <c r="EWC1362" i="8"/>
  <c r="EWR1365" i="8"/>
  <c r="EWR1362" i="8"/>
  <c r="EXI1365" i="8"/>
  <c r="EXI1362" i="8"/>
  <c r="EXX1365" i="8"/>
  <c r="EXX1362" i="8"/>
  <c r="EYO1365" i="8"/>
  <c r="EYO1362" i="8"/>
  <c r="EZD1365" i="8"/>
  <c r="EZD1362" i="8"/>
  <c r="EZU1365" i="8"/>
  <c r="EZU1362" i="8"/>
  <c r="FAJ1365" i="8"/>
  <c r="FAJ1362" i="8"/>
  <c r="FBA1365" i="8"/>
  <c r="FBA1362" i="8"/>
  <c r="FBP1365" i="8"/>
  <c r="FBP1362" i="8"/>
  <c r="FCG1365" i="8"/>
  <c r="FCG1362" i="8"/>
  <c r="FCV1365" i="8"/>
  <c r="FCV1362" i="8"/>
  <c r="FDM1365" i="8"/>
  <c r="FDM1362" i="8"/>
  <c r="FEB1365" i="8"/>
  <c r="FEB1362" i="8"/>
  <c r="FES1365" i="8"/>
  <c r="FES1362" i="8"/>
  <c r="FFH1365" i="8"/>
  <c r="FFH1362" i="8"/>
  <c r="FFY1365" i="8"/>
  <c r="FFY1362" i="8"/>
  <c r="FGN1365" i="8"/>
  <c r="FGN1362" i="8"/>
  <c r="FHE1365" i="8"/>
  <c r="FHE1362" i="8"/>
  <c r="FHT1365" i="8"/>
  <c r="FHT1362" i="8"/>
  <c r="FIK1365" i="8"/>
  <c r="FIK1362" i="8"/>
  <c r="FIZ1365" i="8"/>
  <c r="FIZ1362" i="8"/>
  <c r="FJQ1365" i="8"/>
  <c r="FJQ1362" i="8"/>
  <c r="FKF1365" i="8"/>
  <c r="FKF1362" i="8"/>
  <c r="FKW1365" i="8"/>
  <c r="FKW1362" i="8"/>
  <c r="FLL1365" i="8"/>
  <c r="FLL1362" i="8"/>
  <c r="FMC1365" i="8"/>
  <c r="FMC1362" i="8"/>
  <c r="FMR1365" i="8"/>
  <c r="FMR1362" i="8"/>
  <c r="FNI1365" i="8"/>
  <c r="FNI1362" i="8"/>
  <c r="FNX1365" i="8"/>
  <c r="FNX1362" i="8"/>
  <c r="FOO1365" i="8"/>
  <c r="FOO1362" i="8"/>
  <c r="FPD1365" i="8"/>
  <c r="FPD1362" i="8"/>
  <c r="FPU1365" i="8"/>
  <c r="FPU1362" i="8"/>
  <c r="FQJ1365" i="8"/>
  <c r="FQJ1362" i="8"/>
  <c r="FRA1365" i="8"/>
  <c r="FRA1362" i="8"/>
  <c r="FRP1365" i="8"/>
  <c r="FRP1362" i="8"/>
  <c r="FSG1365" i="8"/>
  <c r="FSG1362" i="8"/>
  <c r="FSV1365" i="8"/>
  <c r="FSV1362" i="8"/>
  <c r="FTM1365" i="8"/>
  <c r="FTM1362" i="8"/>
  <c r="FUB1365" i="8"/>
  <c r="FUB1362" i="8"/>
  <c r="FUS1365" i="8"/>
  <c r="FUS1362" i="8"/>
  <c r="FVH1365" i="8"/>
  <c r="FVH1362" i="8"/>
  <c r="FVY1365" i="8"/>
  <c r="FVY1362" i="8"/>
  <c r="FWN1365" i="8"/>
  <c r="FWN1362" i="8"/>
  <c r="FXE1365" i="8"/>
  <c r="FXE1362" i="8"/>
  <c r="FXT1365" i="8"/>
  <c r="FXT1362" i="8"/>
  <c r="FYK1365" i="8"/>
  <c r="FYK1362" i="8"/>
  <c r="FYZ1365" i="8"/>
  <c r="FYZ1362" i="8"/>
  <c r="FZQ1365" i="8"/>
  <c r="FZQ1362" i="8"/>
  <c r="GAF1365" i="8"/>
  <c r="GAF1362" i="8"/>
  <c r="GAW1365" i="8"/>
  <c r="GAW1362" i="8"/>
  <c r="GBL1365" i="8"/>
  <c r="GBL1362" i="8"/>
  <c r="GCC1365" i="8"/>
  <c r="GCC1362" i="8"/>
  <c r="GCR1365" i="8"/>
  <c r="GCR1362" i="8"/>
  <c r="GDI1365" i="8"/>
  <c r="GDI1362" i="8"/>
  <c r="GDX1365" i="8"/>
  <c r="GDX1362" i="8"/>
  <c r="GEO1365" i="8"/>
  <c r="GEO1362" i="8"/>
  <c r="GFD1365" i="8"/>
  <c r="GFD1362" i="8"/>
  <c r="GFU1365" i="8"/>
  <c r="GFU1362" i="8"/>
  <c r="GGJ1365" i="8"/>
  <c r="GGJ1362" i="8"/>
  <c r="GHA1365" i="8"/>
  <c r="GHA1362" i="8"/>
  <c r="GHP1365" i="8"/>
  <c r="GHP1362" i="8"/>
  <c r="GIG1365" i="8"/>
  <c r="GIG1362" i="8"/>
  <c r="GIV1365" i="8"/>
  <c r="GIV1362" i="8"/>
  <c r="GJM1365" i="8"/>
  <c r="GJM1362" i="8"/>
  <c r="GKB1365" i="8"/>
  <c r="GKB1362" i="8"/>
  <c r="GKS1365" i="8"/>
  <c r="GKS1362" i="8"/>
  <c r="GLH1365" i="8"/>
  <c r="GLH1362" i="8"/>
  <c r="GLY1365" i="8"/>
  <c r="GLY1362" i="8"/>
  <c r="GMN1365" i="8"/>
  <c r="GMN1362" i="8"/>
  <c r="GNE1365" i="8"/>
  <c r="GNE1362" i="8"/>
  <c r="GNT1365" i="8"/>
  <c r="GNT1362" i="8"/>
  <c r="GOK1365" i="8"/>
  <c r="GOK1362" i="8"/>
  <c r="GOZ1365" i="8"/>
  <c r="GOZ1362" i="8"/>
  <c r="GPQ1365" i="8"/>
  <c r="GPQ1362" i="8"/>
  <c r="GQF1365" i="8"/>
  <c r="GQF1362" i="8"/>
  <c r="GQW1365" i="8"/>
  <c r="GQW1362" i="8"/>
  <c r="GRL1365" i="8"/>
  <c r="GRL1362" i="8"/>
  <c r="GSC1365" i="8"/>
  <c r="GSC1362" i="8"/>
  <c r="GSR1365" i="8"/>
  <c r="GSR1362" i="8"/>
  <c r="GTI1365" i="8"/>
  <c r="GTI1362" i="8"/>
  <c r="GTX1365" i="8"/>
  <c r="GTX1362" i="8"/>
  <c r="GUO1365" i="8"/>
  <c r="GUO1362" i="8"/>
  <c r="GVD1365" i="8"/>
  <c r="GVD1362" i="8"/>
  <c r="GVU1365" i="8"/>
  <c r="GVU1362" i="8"/>
  <c r="GWJ1365" i="8"/>
  <c r="GWJ1362" i="8"/>
  <c r="GXA1365" i="8"/>
  <c r="GXA1362" i="8"/>
  <c r="GXP1365" i="8"/>
  <c r="GXP1362" i="8"/>
  <c r="GYG1365" i="8"/>
  <c r="GYG1362" i="8"/>
  <c r="GYV1365" i="8"/>
  <c r="GYV1362" i="8"/>
  <c r="GZM1365" i="8"/>
  <c r="GZM1362" i="8"/>
  <c r="HAB1365" i="8"/>
  <c r="HAB1362" i="8"/>
  <c r="HAS1365" i="8"/>
  <c r="HAS1362" i="8"/>
  <c r="HBH1365" i="8"/>
  <c r="HBH1362" i="8"/>
  <c r="HBY1365" i="8"/>
  <c r="HBY1362" i="8"/>
  <c r="HCN1365" i="8"/>
  <c r="HCN1362" i="8"/>
  <c r="HDE1365" i="8"/>
  <c r="HDE1362" i="8"/>
  <c r="HDT1365" i="8"/>
  <c r="HDT1362" i="8"/>
  <c r="HEK1365" i="8"/>
  <c r="HEK1362" i="8"/>
  <c r="HEZ1365" i="8"/>
  <c r="HEZ1362" i="8"/>
  <c r="HFQ1365" i="8"/>
  <c r="HFQ1362" i="8"/>
  <c r="HGF1365" i="8"/>
  <c r="HGF1362" i="8"/>
  <c r="HGW1365" i="8"/>
  <c r="HGW1362" i="8"/>
  <c r="HHL1365" i="8"/>
  <c r="HHL1362" i="8"/>
  <c r="HIC1365" i="8"/>
  <c r="HIC1362" i="8"/>
  <c r="HIR1365" i="8"/>
  <c r="HIR1362" i="8"/>
  <c r="HJI1365" i="8"/>
  <c r="HJI1362" i="8"/>
  <c r="HJX1365" i="8"/>
  <c r="HJX1362" i="8"/>
  <c r="HKO1365" i="8"/>
  <c r="HKO1362" i="8"/>
  <c r="HLD1365" i="8"/>
  <c r="HLD1362" i="8"/>
  <c r="HLU1365" i="8"/>
  <c r="HLU1362" i="8"/>
  <c r="HMJ1365" i="8"/>
  <c r="HMJ1362" i="8"/>
  <c r="HNA1365" i="8"/>
  <c r="HNA1362" i="8"/>
  <c r="HNP1365" i="8"/>
  <c r="HNP1362" i="8"/>
  <c r="HOG1365" i="8"/>
  <c r="HOG1362" i="8"/>
  <c r="HOV1365" i="8"/>
  <c r="HOV1362" i="8"/>
  <c r="HPM1365" i="8"/>
  <c r="HPM1362" i="8"/>
  <c r="HQB1365" i="8"/>
  <c r="HQB1362" i="8"/>
  <c r="HQS1365" i="8"/>
  <c r="HQS1362" i="8"/>
  <c r="HRH1365" i="8"/>
  <c r="HRH1362" i="8"/>
  <c r="HRY1365" i="8"/>
  <c r="HRY1362" i="8"/>
  <c r="HSN1365" i="8"/>
  <c r="HSN1362" i="8"/>
  <c r="HTE1365" i="8"/>
  <c r="HTE1362" i="8"/>
  <c r="HTT1365" i="8"/>
  <c r="HTT1362" i="8"/>
  <c r="HUK1365" i="8"/>
  <c r="HUK1362" i="8"/>
  <c r="HUZ1365" i="8"/>
  <c r="HUZ1362" i="8"/>
  <c r="HVQ1365" i="8"/>
  <c r="HVQ1362" i="8"/>
  <c r="HWF1365" i="8"/>
  <c r="HWF1362" i="8"/>
  <c r="HWW1365" i="8"/>
  <c r="HWW1362" i="8"/>
  <c r="HXL1365" i="8"/>
  <c r="HXL1362" i="8"/>
  <c r="HYC1365" i="8"/>
  <c r="HYC1362" i="8"/>
  <c r="HYR1365" i="8"/>
  <c r="HYR1362" i="8"/>
  <c r="HZI1365" i="8"/>
  <c r="HZI1362" i="8"/>
  <c r="HZX1365" i="8"/>
  <c r="HZX1362" i="8"/>
  <c r="IAO1365" i="8"/>
  <c r="IAO1362" i="8"/>
  <c r="IBD1365" i="8"/>
  <c r="IBD1362" i="8"/>
  <c r="IBU1365" i="8"/>
  <c r="IBU1362" i="8"/>
  <c r="ICJ1365" i="8"/>
  <c r="ICJ1362" i="8"/>
  <c r="IDA1365" i="8"/>
  <c r="IDA1362" i="8"/>
  <c r="IDP1365" i="8"/>
  <c r="IDP1362" i="8"/>
  <c r="IEG1365" i="8"/>
  <c r="IEG1362" i="8"/>
  <c r="IEV1365" i="8"/>
  <c r="IEV1362" i="8"/>
  <c r="IFM1365" i="8"/>
  <c r="IFM1362" i="8"/>
  <c r="IGB1365" i="8"/>
  <c r="IGB1362" i="8"/>
  <c r="IGS1365" i="8"/>
  <c r="IGS1362" i="8"/>
  <c r="IHH1365" i="8"/>
  <c r="IHH1362" i="8"/>
  <c r="IHY1365" i="8"/>
  <c r="IHY1362" i="8"/>
  <c r="IIN1365" i="8"/>
  <c r="IIN1362" i="8"/>
  <c r="IJE1365" i="8"/>
  <c r="IJE1362" i="8"/>
  <c r="IJT1365" i="8"/>
  <c r="IJT1362" i="8"/>
  <c r="IKK1365" i="8"/>
  <c r="IKK1362" i="8"/>
  <c r="IKZ1365" i="8"/>
  <c r="IKZ1362" i="8"/>
  <c r="ILQ1365" i="8"/>
  <c r="ILQ1362" i="8"/>
  <c r="IMF1365" i="8"/>
  <c r="IMF1362" i="8"/>
  <c r="IMW1365" i="8"/>
  <c r="IMW1362" i="8"/>
  <c r="INL1365" i="8"/>
  <c r="INL1362" i="8"/>
  <c r="IOC1365" i="8"/>
  <c r="IOC1362" i="8"/>
  <c r="IOR1365" i="8"/>
  <c r="IOR1362" i="8"/>
  <c r="IPI1365" i="8"/>
  <c r="IPI1362" i="8"/>
  <c r="IPX1365" i="8"/>
  <c r="IPX1362" i="8"/>
  <c r="IQO1365" i="8"/>
  <c r="IQO1362" i="8"/>
  <c r="IRD1365" i="8"/>
  <c r="IRD1362" i="8"/>
  <c r="IRU1365" i="8"/>
  <c r="IRU1362" i="8"/>
  <c r="ISJ1365" i="8"/>
  <c r="ISJ1362" i="8"/>
  <c r="ITA1365" i="8"/>
  <c r="ITA1362" i="8"/>
  <c r="ITP1365" i="8"/>
  <c r="ITP1362" i="8"/>
  <c r="IUG1365" i="8"/>
  <c r="IUG1362" i="8"/>
  <c r="IUV1365" i="8"/>
  <c r="IUV1362" i="8"/>
  <c r="IVM1365" i="8"/>
  <c r="IVM1362" i="8"/>
  <c r="IWB1365" i="8"/>
  <c r="IWB1362" i="8"/>
  <c r="IWS1365" i="8"/>
  <c r="IWS1362" i="8"/>
  <c r="IXH1365" i="8"/>
  <c r="IXH1362" i="8"/>
  <c r="IXY1365" i="8"/>
  <c r="IXY1362" i="8"/>
  <c r="IYN1365" i="8"/>
  <c r="IYN1362" i="8"/>
  <c r="IZE1365" i="8"/>
  <c r="IZE1362" i="8"/>
  <c r="IZT1365" i="8"/>
  <c r="IZT1362" i="8"/>
  <c r="JAK1365" i="8"/>
  <c r="JAK1362" i="8"/>
  <c r="JAZ1365" i="8"/>
  <c r="JAZ1362" i="8"/>
  <c r="JBQ1365" i="8"/>
  <c r="JBQ1362" i="8"/>
  <c r="JCF1365" i="8"/>
  <c r="JCF1362" i="8"/>
  <c r="JCW1365" i="8"/>
  <c r="JCW1362" i="8"/>
  <c r="JDL1365" i="8"/>
  <c r="JDL1362" i="8"/>
  <c r="JEC1365" i="8"/>
  <c r="JEC1362" i="8"/>
  <c r="JER1365" i="8"/>
  <c r="JER1362" i="8"/>
  <c r="JFI1365" i="8"/>
  <c r="JFI1362" i="8"/>
  <c r="JFX1365" i="8"/>
  <c r="JFX1362" i="8"/>
  <c r="JGO1365" i="8"/>
  <c r="JGO1362" i="8"/>
  <c r="JHD1365" i="8"/>
  <c r="JHD1362" i="8"/>
  <c r="JHU1365" i="8"/>
  <c r="JHU1362" i="8"/>
  <c r="JIJ1365" i="8"/>
  <c r="JIJ1362" i="8"/>
  <c r="JJA1365" i="8"/>
  <c r="JJA1362" i="8"/>
  <c r="JJP1365" i="8"/>
  <c r="JJP1362" i="8"/>
  <c r="JKG1365" i="8"/>
  <c r="JKG1362" i="8"/>
  <c r="JKV1365" i="8"/>
  <c r="JKV1362" i="8"/>
  <c r="JLM1365" i="8"/>
  <c r="JLM1362" i="8"/>
  <c r="JMB1365" i="8"/>
  <c r="JMB1362" i="8"/>
  <c r="JMS1365" i="8"/>
  <c r="JMS1362" i="8"/>
  <c r="JNH1365" i="8"/>
  <c r="JNH1362" i="8"/>
  <c r="JNY1365" i="8"/>
  <c r="JNY1362" i="8"/>
  <c r="JON1365" i="8"/>
  <c r="JON1362" i="8"/>
  <c r="JPE1365" i="8"/>
  <c r="JPE1362" i="8"/>
  <c r="JPT1365" i="8"/>
  <c r="JPT1362" i="8"/>
  <c r="JQK1365" i="8"/>
  <c r="JQK1362" i="8"/>
  <c r="JQZ1365" i="8"/>
  <c r="JQZ1362" i="8"/>
  <c r="JRQ1365" i="8"/>
  <c r="JRQ1362" i="8"/>
  <c r="JSF1365" i="8"/>
  <c r="JSF1362" i="8"/>
  <c r="JSW1365" i="8"/>
  <c r="JSW1362" i="8"/>
  <c r="JTL1365" i="8"/>
  <c r="JTL1362" i="8"/>
  <c r="JUC1365" i="8"/>
  <c r="JUC1362" i="8"/>
  <c r="JUR1365" i="8"/>
  <c r="JUR1362" i="8"/>
  <c r="JVI1365" i="8"/>
  <c r="JVI1362" i="8"/>
  <c r="JVX1365" i="8"/>
  <c r="JVX1362" i="8"/>
  <c r="JWO1365" i="8"/>
  <c r="JWO1362" i="8"/>
  <c r="JXD1365" i="8"/>
  <c r="JXD1362" i="8"/>
  <c r="JXU1365" i="8"/>
  <c r="JXU1362" i="8"/>
  <c r="JYJ1365" i="8"/>
  <c r="JYJ1362" i="8"/>
  <c r="JZA1365" i="8"/>
  <c r="JZA1362" i="8"/>
  <c r="JZP1365" i="8"/>
  <c r="JZP1362" i="8"/>
  <c r="KAG1365" i="8"/>
  <c r="KAG1362" i="8"/>
  <c r="KAV1365" i="8"/>
  <c r="KAV1362" i="8"/>
  <c r="KBM1365" i="8"/>
  <c r="KBM1362" i="8"/>
  <c r="KCB1365" i="8"/>
  <c r="KCB1362" i="8"/>
  <c r="KCS1365" i="8"/>
  <c r="KCS1362" i="8"/>
  <c r="KDH1365" i="8"/>
  <c r="KDH1362" i="8"/>
  <c r="KDY1365" i="8"/>
  <c r="KDY1362" i="8"/>
  <c r="KEN1365" i="8"/>
  <c r="KEN1362" i="8"/>
  <c r="KFE1365" i="8"/>
  <c r="KFE1362" i="8"/>
  <c r="KFT1365" i="8"/>
  <c r="KFT1362" i="8"/>
  <c r="KGK1365" i="8"/>
  <c r="KGK1362" i="8"/>
  <c r="KGZ1365" i="8"/>
  <c r="KGZ1362" i="8"/>
  <c r="KHQ1365" i="8"/>
  <c r="KHQ1362" i="8"/>
  <c r="KIF1365" i="8"/>
  <c r="KIF1362" i="8"/>
  <c r="KIW1365" i="8"/>
  <c r="KIW1362" i="8"/>
  <c r="KJL1365" i="8"/>
  <c r="KJL1362" i="8"/>
  <c r="KKC1365" i="8"/>
  <c r="KKC1362" i="8"/>
  <c r="KKR1365" i="8"/>
  <c r="KKR1362" i="8"/>
  <c r="KLI1365" i="8"/>
  <c r="KLI1362" i="8"/>
  <c r="KLX1365" i="8"/>
  <c r="KLX1362" i="8"/>
  <c r="KMO1365" i="8"/>
  <c r="KMO1362" i="8"/>
  <c r="KND1365" i="8"/>
  <c r="KND1362" i="8"/>
  <c r="KNU1365" i="8"/>
  <c r="KNU1362" i="8"/>
  <c r="KOJ1365" i="8"/>
  <c r="KOJ1362" i="8"/>
  <c r="KPA1365" i="8"/>
  <c r="KPA1362" i="8"/>
  <c r="KPP1365" i="8"/>
  <c r="KPP1362" i="8"/>
  <c r="KQG1365" i="8"/>
  <c r="KQG1362" i="8"/>
  <c r="KQV1365" i="8"/>
  <c r="KQV1362" i="8"/>
  <c r="KRM1365" i="8"/>
  <c r="KRM1362" i="8"/>
  <c r="KSB1365" i="8"/>
  <c r="KSB1362" i="8"/>
  <c r="KSS1365" i="8"/>
  <c r="KSS1362" i="8"/>
  <c r="KTH1365" i="8"/>
  <c r="KTH1362" i="8"/>
  <c r="KTY1365" i="8"/>
  <c r="KTY1362" i="8"/>
  <c r="KUN1365" i="8"/>
  <c r="KUN1362" i="8"/>
  <c r="KVE1365" i="8"/>
  <c r="KVE1362" i="8"/>
  <c r="KVT1365" i="8"/>
  <c r="KVT1362" i="8"/>
  <c r="KWK1365" i="8"/>
  <c r="KWK1362" i="8"/>
  <c r="KWZ1365" i="8"/>
  <c r="KWZ1362" i="8"/>
  <c r="KXQ1365" i="8"/>
  <c r="KXQ1362" i="8"/>
  <c r="KYF1365" i="8"/>
  <c r="KYF1362" i="8"/>
  <c r="KYW1365" i="8"/>
  <c r="KYW1362" i="8"/>
  <c r="KZL1365" i="8"/>
  <c r="KZL1362" i="8"/>
  <c r="LAC1365" i="8"/>
  <c r="LAC1362" i="8"/>
  <c r="LAR1365" i="8"/>
  <c r="LAR1362" i="8"/>
  <c r="LBI1365" i="8"/>
  <c r="LBI1362" i="8"/>
  <c r="LBX1365" i="8"/>
  <c r="LBX1362" i="8"/>
  <c r="LCO1365" i="8"/>
  <c r="LCO1362" i="8"/>
  <c r="LDD1365" i="8"/>
  <c r="LDD1362" i="8"/>
  <c r="LDU1365" i="8"/>
  <c r="LDU1362" i="8"/>
  <c r="LEJ1365" i="8"/>
  <c r="LEJ1362" i="8"/>
  <c r="LFA1365" i="8"/>
  <c r="LFA1362" i="8"/>
  <c r="LFP1365" i="8"/>
  <c r="LFP1362" i="8"/>
  <c r="LGG1365" i="8"/>
  <c r="LGG1362" i="8"/>
  <c r="LGV1365" i="8"/>
  <c r="LGV1362" i="8"/>
  <c r="LHM1365" i="8"/>
  <c r="LHM1362" i="8"/>
  <c r="LIB1365" i="8"/>
  <c r="LIB1362" i="8"/>
  <c r="LIS1365" i="8"/>
  <c r="LIS1362" i="8"/>
  <c r="LJH1365" i="8"/>
  <c r="LJH1362" i="8"/>
  <c r="LJY1365" i="8"/>
  <c r="LJY1362" i="8"/>
  <c r="LKN1365" i="8"/>
  <c r="LKN1362" i="8"/>
  <c r="LLE1365" i="8"/>
  <c r="LLE1362" i="8"/>
  <c r="LLT1365" i="8"/>
  <c r="LLT1362" i="8"/>
  <c r="LMK1365" i="8"/>
  <c r="LMK1362" i="8"/>
  <c r="LMZ1365" i="8"/>
  <c r="LMZ1362" i="8"/>
  <c r="LNQ1365" i="8"/>
  <c r="LNQ1362" i="8"/>
  <c r="LOF1365" i="8"/>
  <c r="LOF1362" i="8"/>
  <c r="LOW1365" i="8"/>
  <c r="LOW1362" i="8"/>
  <c r="LPL1365" i="8"/>
  <c r="LPL1362" i="8"/>
  <c r="LQC1365" i="8"/>
  <c r="LQC1362" i="8"/>
  <c r="LQR1365" i="8"/>
  <c r="LQR1362" i="8"/>
  <c r="LRI1365" i="8"/>
  <c r="LRI1362" i="8"/>
  <c r="LRX1365" i="8"/>
  <c r="LRX1362" i="8"/>
  <c r="LSO1365" i="8"/>
  <c r="LSO1362" i="8"/>
  <c r="LTD1365" i="8"/>
  <c r="LTD1362" i="8"/>
  <c r="LTU1365" i="8"/>
  <c r="LTU1362" i="8"/>
  <c r="LUJ1365" i="8"/>
  <c r="LUJ1362" i="8"/>
  <c r="LVA1365" i="8"/>
  <c r="LVA1362" i="8"/>
  <c r="LVP1365" i="8"/>
  <c r="LVP1362" i="8"/>
  <c r="LWG1365" i="8"/>
  <c r="LWG1362" i="8"/>
  <c r="LWV1365" i="8"/>
  <c r="LWV1362" i="8"/>
  <c r="LXM1365" i="8"/>
  <c r="LXM1362" i="8"/>
  <c r="LYB1365" i="8"/>
  <c r="LYB1362" i="8"/>
  <c r="LYS1365" i="8"/>
  <c r="LYS1362" i="8"/>
  <c r="LZH1365" i="8"/>
  <c r="LZH1362" i="8"/>
  <c r="LZY1365" i="8"/>
  <c r="LZY1362" i="8"/>
  <c r="MAN1365" i="8"/>
  <c r="MAN1362" i="8"/>
  <c r="MBE1365" i="8"/>
  <c r="MBE1362" i="8"/>
  <c r="MBT1365" i="8"/>
  <c r="MBT1362" i="8"/>
  <c r="MCK1365" i="8"/>
  <c r="MCK1362" i="8"/>
  <c r="MCZ1365" i="8"/>
  <c r="MCZ1362" i="8"/>
  <c r="MDQ1365" i="8"/>
  <c r="MDQ1362" i="8"/>
  <c r="MEF1365" i="8"/>
  <c r="MEF1362" i="8"/>
  <c r="MEW1365" i="8"/>
  <c r="MEW1362" i="8"/>
  <c r="MFL1365" i="8"/>
  <c r="MFL1362" i="8"/>
  <c r="MGC1365" i="8"/>
  <c r="MGC1362" i="8"/>
  <c r="MGR1365" i="8"/>
  <c r="MGR1362" i="8"/>
  <c r="MHI1365" i="8"/>
  <c r="MHI1362" i="8"/>
  <c r="MHX1365" i="8"/>
  <c r="MHX1362" i="8"/>
  <c r="MIO1365" i="8"/>
  <c r="MIO1362" i="8"/>
  <c r="MJD1365" i="8"/>
  <c r="MJD1362" i="8"/>
  <c r="MJU1365" i="8"/>
  <c r="MJU1362" i="8"/>
  <c r="MKJ1365" i="8"/>
  <c r="MKJ1362" i="8"/>
  <c r="MLA1365" i="8"/>
  <c r="MLA1362" i="8"/>
  <c r="MLP1365" i="8"/>
  <c r="MLP1362" i="8"/>
  <c r="MMG1365" i="8"/>
  <c r="MMG1362" i="8"/>
  <c r="MMV1365" i="8"/>
  <c r="MMV1362" i="8"/>
  <c r="MNM1365" i="8"/>
  <c r="MNM1362" i="8"/>
  <c r="MOB1365" i="8"/>
  <c r="MOB1362" i="8"/>
  <c r="MOS1365" i="8"/>
  <c r="MOS1362" i="8"/>
  <c r="MPH1365" i="8"/>
  <c r="MPH1362" i="8"/>
  <c r="MPY1365" i="8"/>
  <c r="MPY1362" i="8"/>
  <c r="MQN1365" i="8"/>
  <c r="MQN1362" i="8"/>
  <c r="MRE1365" i="8"/>
  <c r="MRE1362" i="8"/>
  <c r="MRT1365" i="8"/>
  <c r="MRT1362" i="8"/>
  <c r="MSK1365" i="8"/>
  <c r="MSK1362" i="8"/>
  <c r="MSZ1365" i="8"/>
  <c r="MSZ1362" i="8"/>
  <c r="MTQ1365" i="8"/>
  <c r="MTQ1362" i="8"/>
  <c r="MUF1365" i="8"/>
  <c r="MUF1362" i="8"/>
  <c r="MUW1365" i="8"/>
  <c r="MUW1362" i="8"/>
  <c r="MVL1365" i="8"/>
  <c r="MVL1362" i="8"/>
  <c r="MWC1365" i="8"/>
  <c r="MWC1362" i="8"/>
  <c r="MWR1365" i="8"/>
  <c r="MWR1362" i="8"/>
  <c r="MXI1365" i="8"/>
  <c r="MXI1362" i="8"/>
  <c r="MXX1365" i="8"/>
  <c r="MXX1362" i="8"/>
  <c r="MYO1365" i="8"/>
  <c r="MYO1362" i="8"/>
  <c r="MZD1365" i="8"/>
  <c r="MZD1362" i="8"/>
  <c r="MZU1365" i="8"/>
  <c r="MZU1362" i="8"/>
  <c r="NAJ1365" i="8"/>
  <c r="NAJ1362" i="8"/>
  <c r="NBA1365" i="8"/>
  <c r="NBA1362" i="8"/>
  <c r="NBP1365" i="8"/>
  <c r="NBP1362" i="8"/>
  <c r="NCG1365" i="8"/>
  <c r="NCG1362" i="8"/>
  <c r="NCV1365" i="8"/>
  <c r="NCV1362" i="8"/>
  <c r="NDM1365" i="8"/>
  <c r="NDM1362" i="8"/>
  <c r="NEB1365" i="8"/>
  <c r="NEB1362" i="8"/>
  <c r="NES1365" i="8"/>
  <c r="NES1362" i="8"/>
  <c r="NFH1365" i="8"/>
  <c r="NFH1362" i="8"/>
  <c r="NFY1365" i="8"/>
  <c r="NFY1362" i="8"/>
  <c r="NGN1365" i="8"/>
  <c r="NGN1362" i="8"/>
  <c r="NHE1365" i="8"/>
  <c r="NHE1362" i="8"/>
  <c r="NHT1365" i="8"/>
  <c r="NHT1362" i="8"/>
  <c r="NIK1365" i="8"/>
  <c r="NIK1362" i="8"/>
  <c r="NIZ1365" i="8"/>
  <c r="NIZ1362" i="8"/>
  <c r="NJQ1365" i="8"/>
  <c r="NJQ1362" i="8"/>
  <c r="NKF1365" i="8"/>
  <c r="NKF1362" i="8"/>
  <c r="NKW1365" i="8"/>
  <c r="NKW1362" i="8"/>
  <c r="NLL1365" i="8"/>
  <c r="NLL1362" i="8"/>
  <c r="NMC1365" i="8"/>
  <c r="NMC1362" i="8"/>
  <c r="NMR1365" i="8"/>
  <c r="NMR1362" i="8"/>
  <c r="NNI1365" i="8"/>
  <c r="NNI1362" i="8"/>
  <c r="NNX1365" i="8"/>
  <c r="NNX1362" i="8"/>
  <c r="NOO1365" i="8"/>
  <c r="NOO1362" i="8"/>
  <c r="NPD1365" i="8"/>
  <c r="NPD1362" i="8"/>
  <c r="NPU1365" i="8"/>
  <c r="NPU1362" i="8"/>
  <c r="NQJ1365" i="8"/>
  <c r="NQJ1362" i="8"/>
  <c r="NRA1365" i="8"/>
  <c r="NRA1362" i="8"/>
  <c r="NRP1365" i="8"/>
  <c r="NRP1362" i="8"/>
  <c r="NSG1365" i="8"/>
  <c r="NSG1362" i="8"/>
  <c r="NSV1365" i="8"/>
  <c r="NSV1362" i="8"/>
  <c r="NTM1365" i="8"/>
  <c r="NTM1362" i="8"/>
  <c r="NUB1365" i="8"/>
  <c r="NUB1362" i="8"/>
  <c r="NUS1365" i="8"/>
  <c r="NUS1362" i="8"/>
  <c r="NVH1365" i="8"/>
  <c r="NVH1362" i="8"/>
  <c r="NVY1365" i="8"/>
  <c r="NVY1362" i="8"/>
  <c r="NWN1365" i="8"/>
  <c r="NWN1362" i="8"/>
  <c r="NXE1365" i="8"/>
  <c r="NXE1362" i="8"/>
  <c r="NXT1365" i="8"/>
  <c r="NXT1362" i="8"/>
  <c r="NYK1365" i="8"/>
  <c r="NYK1362" i="8"/>
  <c r="NYZ1365" i="8"/>
  <c r="NYZ1362" i="8"/>
  <c r="NZQ1365" i="8"/>
  <c r="NZQ1362" i="8"/>
  <c r="OAF1365" i="8"/>
  <c r="OAF1362" i="8"/>
  <c r="OAW1365" i="8"/>
  <c r="OAW1362" i="8"/>
  <c r="OBL1365" i="8"/>
  <c r="OBL1362" i="8"/>
  <c r="OCC1365" i="8"/>
  <c r="OCC1362" i="8"/>
  <c r="OCR1365" i="8"/>
  <c r="OCR1362" i="8"/>
  <c r="ODI1365" i="8"/>
  <c r="ODI1362" i="8"/>
  <c r="ODX1365" i="8"/>
  <c r="ODX1362" i="8"/>
  <c r="OEO1365" i="8"/>
  <c r="OEO1362" i="8"/>
  <c r="OFD1365" i="8"/>
  <c r="OFD1362" i="8"/>
  <c r="OFU1365" i="8"/>
  <c r="OFU1362" i="8"/>
  <c r="OGJ1365" i="8"/>
  <c r="OGJ1362" i="8"/>
  <c r="OHA1365" i="8"/>
  <c r="OHA1362" i="8"/>
  <c r="OHP1365" i="8"/>
  <c r="OHP1362" i="8"/>
  <c r="OIG1365" i="8"/>
  <c r="OIG1362" i="8"/>
  <c r="OIV1365" i="8"/>
  <c r="OIV1362" i="8"/>
  <c r="OJM1365" i="8"/>
  <c r="OJM1362" i="8"/>
  <c r="OKB1365" i="8"/>
  <c r="OKB1362" i="8"/>
  <c r="OKS1365" i="8"/>
  <c r="OKS1362" i="8"/>
  <c r="OLH1365" i="8"/>
  <c r="OLH1362" i="8"/>
  <c r="OLY1365" i="8"/>
  <c r="OLY1362" i="8"/>
  <c r="OMN1365" i="8"/>
  <c r="OMN1362" i="8"/>
  <c r="ONE1365" i="8"/>
  <c r="ONE1362" i="8"/>
  <c r="ONT1365" i="8"/>
  <c r="ONT1362" i="8"/>
  <c r="OOK1365" i="8"/>
  <c r="OOK1362" i="8"/>
  <c r="OOZ1365" i="8"/>
  <c r="OOZ1362" i="8"/>
  <c r="OPQ1365" i="8"/>
  <c r="OPQ1362" i="8"/>
  <c r="OQF1365" i="8"/>
  <c r="OQF1362" i="8"/>
  <c r="OQW1365" i="8"/>
  <c r="OQW1362" i="8"/>
  <c r="ORL1365" i="8"/>
  <c r="ORL1362" i="8"/>
  <c r="OSC1365" i="8"/>
  <c r="OSC1362" i="8"/>
  <c r="OSR1365" i="8"/>
  <c r="OSR1362" i="8"/>
  <c r="OTI1365" i="8"/>
  <c r="OTI1362" i="8"/>
  <c r="OTX1365" i="8"/>
  <c r="OTX1362" i="8"/>
  <c r="OUO1365" i="8"/>
  <c r="OUO1362" i="8"/>
  <c r="OVD1365" i="8"/>
  <c r="OVD1362" i="8"/>
  <c r="OVU1365" i="8"/>
  <c r="OVU1362" i="8"/>
  <c r="OWJ1365" i="8"/>
  <c r="OWJ1362" i="8"/>
  <c r="OXA1365" i="8"/>
  <c r="OXA1362" i="8"/>
  <c r="OXP1365" i="8"/>
  <c r="OXP1362" i="8"/>
  <c r="OYG1365" i="8"/>
  <c r="OYG1362" i="8"/>
  <c r="OYV1365" i="8"/>
  <c r="OYV1362" i="8"/>
  <c r="OZM1365" i="8"/>
  <c r="OZM1362" i="8"/>
  <c r="PAB1365" i="8"/>
  <c r="PAB1362" i="8"/>
  <c r="PAS1365" i="8"/>
  <c r="PAS1362" i="8"/>
  <c r="PBH1365" i="8"/>
  <c r="PBH1362" i="8"/>
  <c r="PBY1365" i="8"/>
  <c r="PBY1362" i="8"/>
  <c r="PCN1365" i="8"/>
  <c r="PCN1362" i="8"/>
  <c r="PDE1365" i="8"/>
  <c r="PDE1362" i="8"/>
  <c r="PDT1365" i="8"/>
  <c r="PDT1362" i="8"/>
  <c r="PEK1365" i="8"/>
  <c r="PEK1362" i="8"/>
  <c r="PEZ1365" i="8"/>
  <c r="PEZ1362" i="8"/>
  <c r="PFQ1365" i="8"/>
  <c r="PFQ1362" i="8"/>
  <c r="PGF1365" i="8"/>
  <c r="PGF1362" i="8"/>
  <c r="PGW1365" i="8"/>
  <c r="PGW1362" i="8"/>
  <c r="PHL1365" i="8"/>
  <c r="PHL1362" i="8"/>
  <c r="PIC1365" i="8"/>
  <c r="PIC1362" i="8"/>
  <c r="PIR1365" i="8"/>
  <c r="PIR1362" i="8"/>
  <c r="PJI1365" i="8"/>
  <c r="PJI1362" i="8"/>
  <c r="PJX1365" i="8"/>
  <c r="PJX1362" i="8"/>
  <c r="PKO1365" i="8"/>
  <c r="PKO1362" i="8"/>
  <c r="PLD1365" i="8"/>
  <c r="PLD1362" i="8"/>
  <c r="PLU1365" i="8"/>
  <c r="PLU1362" i="8"/>
  <c r="PMJ1365" i="8"/>
  <c r="PMJ1362" i="8"/>
  <c r="PNA1365" i="8"/>
  <c r="PNA1362" i="8"/>
  <c r="PNP1365" i="8"/>
  <c r="PNP1362" i="8"/>
  <c r="POG1365" i="8"/>
  <c r="POG1362" i="8"/>
  <c r="POV1365" i="8"/>
  <c r="POV1362" i="8"/>
  <c r="PPM1365" i="8"/>
  <c r="PPM1362" i="8"/>
  <c r="PQB1365" i="8"/>
  <c r="PQB1362" i="8"/>
  <c r="PQS1365" i="8"/>
  <c r="PQS1362" i="8"/>
  <c r="PRH1365" i="8"/>
  <c r="PRH1362" i="8"/>
  <c r="PRY1365" i="8"/>
  <c r="PRY1362" i="8"/>
  <c r="PSN1365" i="8"/>
  <c r="PSN1362" i="8"/>
  <c r="PTE1365" i="8"/>
  <c r="PTE1362" i="8"/>
  <c r="PTT1365" i="8"/>
  <c r="PTT1362" i="8"/>
  <c r="PUK1365" i="8"/>
  <c r="PUK1362" i="8"/>
  <c r="PUZ1365" i="8"/>
  <c r="PUZ1362" i="8"/>
  <c r="PVQ1365" i="8"/>
  <c r="PVQ1362" i="8"/>
  <c r="PWF1365" i="8"/>
  <c r="PWF1362" i="8"/>
  <c r="PWW1365" i="8"/>
  <c r="PWW1362" i="8"/>
  <c r="PXL1365" i="8"/>
  <c r="PXL1362" i="8"/>
  <c r="PYC1365" i="8"/>
  <c r="PYC1362" i="8"/>
  <c r="PYR1365" i="8"/>
  <c r="PYR1362" i="8"/>
  <c r="PZI1365" i="8"/>
  <c r="PZI1362" i="8"/>
  <c r="PZX1365" i="8"/>
  <c r="PZX1362" i="8"/>
  <c r="QAO1365" i="8"/>
  <c r="QAO1362" i="8"/>
  <c r="QBD1365" i="8"/>
  <c r="QBD1362" i="8"/>
  <c r="QBU1365" i="8"/>
  <c r="QBU1362" i="8"/>
  <c r="QCJ1365" i="8"/>
  <c r="QCJ1362" i="8"/>
  <c r="QDA1365" i="8"/>
  <c r="QDA1362" i="8"/>
  <c r="QDP1365" i="8"/>
  <c r="QDP1362" i="8"/>
  <c r="QEG1365" i="8"/>
  <c r="QEG1362" i="8"/>
  <c r="QEV1365" i="8"/>
  <c r="QEV1362" i="8"/>
  <c r="QFM1365" i="8"/>
  <c r="QFM1362" i="8"/>
  <c r="QGB1365" i="8"/>
  <c r="QGB1362" i="8"/>
  <c r="QGS1365" i="8"/>
  <c r="QGS1362" i="8"/>
  <c r="QHH1365" i="8"/>
  <c r="QHH1362" i="8"/>
  <c r="QHY1365" i="8"/>
  <c r="QHY1362" i="8"/>
  <c r="QIN1365" i="8"/>
  <c r="QIN1362" i="8"/>
  <c r="QJE1365" i="8"/>
  <c r="QJE1362" i="8"/>
  <c r="QJT1365" i="8"/>
  <c r="QJT1362" i="8"/>
  <c r="QKK1365" i="8"/>
  <c r="QKK1362" i="8"/>
  <c r="QKZ1365" i="8"/>
  <c r="QKZ1362" i="8"/>
  <c r="QLQ1365" i="8"/>
  <c r="QLQ1362" i="8"/>
  <c r="QMF1365" i="8"/>
  <c r="QMF1362" i="8"/>
  <c r="QMW1365" i="8"/>
  <c r="QMW1362" i="8"/>
  <c r="QNL1365" i="8"/>
  <c r="QNL1362" i="8"/>
  <c r="QOC1365" i="8"/>
  <c r="QOC1362" i="8"/>
  <c r="QOR1365" i="8"/>
  <c r="QOR1362" i="8"/>
  <c r="QPI1365" i="8"/>
  <c r="QPI1362" i="8"/>
  <c r="QPX1365" i="8"/>
  <c r="QPX1362" i="8"/>
  <c r="QQO1365" i="8"/>
  <c r="QQO1362" i="8"/>
  <c r="QRD1365" i="8"/>
  <c r="QRD1362" i="8"/>
  <c r="QRU1365" i="8"/>
  <c r="QRU1362" i="8"/>
  <c r="QSJ1365" i="8"/>
  <c r="QSJ1362" i="8"/>
  <c r="QTA1365" i="8"/>
  <c r="QTA1362" i="8"/>
  <c r="QTP1365" i="8"/>
  <c r="QTP1362" i="8"/>
  <c r="QUG1365" i="8"/>
  <c r="QUG1362" i="8"/>
  <c r="QUV1365" i="8"/>
  <c r="QUV1362" i="8"/>
  <c r="QVM1365" i="8"/>
  <c r="QVM1362" i="8"/>
  <c r="QWB1365" i="8"/>
  <c r="QWB1362" i="8"/>
  <c r="QWS1365" i="8"/>
  <c r="QWS1362" i="8"/>
  <c r="QXH1365" i="8"/>
  <c r="QXH1362" i="8"/>
  <c r="QXY1365" i="8"/>
  <c r="QXY1362" i="8"/>
  <c r="QYN1365" i="8"/>
  <c r="QYN1362" i="8"/>
  <c r="QZE1365" i="8"/>
  <c r="QZE1362" i="8"/>
  <c r="QZT1365" i="8"/>
  <c r="QZT1362" i="8"/>
  <c r="RAK1365" i="8"/>
  <c r="RAK1362" i="8"/>
  <c r="RAZ1365" i="8"/>
  <c r="RAZ1362" i="8"/>
  <c r="RBQ1365" i="8"/>
  <c r="RBQ1362" i="8"/>
  <c r="RCF1365" i="8"/>
  <c r="RCF1362" i="8"/>
  <c r="RCW1365" i="8"/>
  <c r="RCW1362" i="8"/>
  <c r="RDL1365" i="8"/>
  <c r="RDL1362" i="8"/>
  <c r="REC1365" i="8"/>
  <c r="REC1362" i="8"/>
  <c r="RER1365" i="8"/>
  <c r="RER1362" i="8"/>
  <c r="RFI1365" i="8"/>
  <c r="RFI1362" i="8"/>
  <c r="RFX1365" i="8"/>
  <c r="RFX1362" i="8"/>
  <c r="RGO1365" i="8"/>
  <c r="RGO1362" i="8"/>
  <c r="RHD1365" i="8"/>
  <c r="RHD1362" i="8"/>
  <c r="RHU1365" i="8"/>
  <c r="RHU1362" i="8"/>
  <c r="RIJ1365" i="8"/>
  <c r="RIJ1362" i="8"/>
  <c r="RJA1365" i="8"/>
  <c r="RJA1362" i="8"/>
  <c r="RJP1365" i="8"/>
  <c r="RJP1362" i="8"/>
  <c r="RKG1365" i="8"/>
  <c r="RKG1362" i="8"/>
  <c r="RKV1365" i="8"/>
  <c r="RKV1362" i="8"/>
  <c r="RLM1365" i="8"/>
  <c r="RLM1362" i="8"/>
  <c r="RMB1365" i="8"/>
  <c r="RMB1362" i="8"/>
  <c r="RMS1365" i="8"/>
  <c r="RMS1362" i="8"/>
  <c r="RNH1365" i="8"/>
  <c r="RNH1362" i="8"/>
  <c r="RNY1365" i="8"/>
  <c r="RNY1362" i="8"/>
  <c r="RON1365" i="8"/>
  <c r="RON1362" i="8"/>
  <c r="RPE1365" i="8"/>
  <c r="RPE1362" i="8"/>
  <c r="RPT1365" i="8"/>
  <c r="RPT1362" i="8"/>
  <c r="RQK1365" i="8"/>
  <c r="RQK1362" i="8"/>
  <c r="RQZ1365" i="8"/>
  <c r="RQZ1362" i="8"/>
  <c r="RRQ1365" i="8"/>
  <c r="RRQ1362" i="8"/>
  <c r="RSF1365" i="8"/>
  <c r="RSF1362" i="8"/>
  <c r="RSW1365" i="8"/>
  <c r="RSW1362" i="8"/>
  <c r="RTL1365" i="8"/>
  <c r="RTL1362" i="8"/>
  <c r="RUC1365" i="8"/>
  <c r="RUC1362" i="8"/>
  <c r="RUR1365" i="8"/>
  <c r="RUR1362" i="8"/>
  <c r="RVI1365" i="8"/>
  <c r="RVI1362" i="8"/>
  <c r="RVX1365" i="8"/>
  <c r="RVX1362" i="8"/>
  <c r="RWO1365" i="8"/>
  <c r="RWO1362" i="8"/>
  <c r="RXD1365" i="8"/>
  <c r="RXD1362" i="8"/>
  <c r="RXU1365" i="8"/>
  <c r="RXU1362" i="8"/>
  <c r="RYJ1365" i="8"/>
  <c r="RYJ1362" i="8"/>
  <c r="RZA1365" i="8"/>
  <c r="RZA1362" i="8"/>
  <c r="RZP1365" i="8"/>
  <c r="RZP1362" i="8"/>
  <c r="SAG1365" i="8"/>
  <c r="SAG1362" i="8"/>
  <c r="SAV1365" i="8"/>
  <c r="SAV1362" i="8"/>
  <c r="SBM1365" i="8"/>
  <c r="SBM1362" i="8"/>
  <c r="SCB1365" i="8"/>
  <c r="SCB1362" i="8"/>
  <c r="SCS1365" i="8"/>
  <c r="SCS1362" i="8"/>
  <c r="SDH1365" i="8"/>
  <c r="SDH1362" i="8"/>
  <c r="SDY1365" i="8"/>
  <c r="SDY1362" i="8"/>
  <c r="SEN1365" i="8"/>
  <c r="SEN1362" i="8"/>
  <c r="SFE1365" i="8"/>
  <c r="SFE1362" i="8"/>
  <c r="SFT1365" i="8"/>
  <c r="SFT1362" i="8"/>
  <c r="SGK1365" i="8"/>
  <c r="SGK1362" i="8"/>
  <c r="SGZ1365" i="8"/>
  <c r="SGZ1362" i="8"/>
  <c r="SHQ1365" i="8"/>
  <c r="SHQ1362" i="8"/>
  <c r="SIF1365" i="8"/>
  <c r="SIF1362" i="8"/>
  <c r="SIW1365" i="8"/>
  <c r="SIW1362" i="8"/>
  <c r="SJL1365" i="8"/>
  <c r="SJL1362" i="8"/>
  <c r="SKC1365" i="8"/>
  <c r="SKC1362" i="8"/>
  <c r="SKR1365" i="8"/>
  <c r="SKR1362" i="8"/>
  <c r="SLI1365" i="8"/>
  <c r="SLI1362" i="8"/>
  <c r="SLX1365" i="8"/>
  <c r="SLX1362" i="8"/>
  <c r="SMO1365" i="8"/>
  <c r="SMO1362" i="8"/>
  <c r="SND1365" i="8"/>
  <c r="SND1362" i="8"/>
  <c r="SNU1365" i="8"/>
  <c r="SNU1362" i="8"/>
  <c r="SOJ1365" i="8"/>
  <c r="SOJ1362" i="8"/>
  <c r="SPA1365" i="8"/>
  <c r="SPA1362" i="8"/>
  <c r="SPP1365" i="8"/>
  <c r="SPP1362" i="8"/>
  <c r="SQG1365" i="8"/>
  <c r="SQG1362" i="8"/>
  <c r="SQV1365" i="8"/>
  <c r="SQV1362" i="8"/>
  <c r="SRM1365" i="8"/>
  <c r="SRM1362" i="8"/>
  <c r="SSB1365" i="8"/>
  <c r="SSB1362" i="8"/>
  <c r="SSS1365" i="8"/>
  <c r="SSS1362" i="8"/>
  <c r="STH1365" i="8"/>
  <c r="STH1362" i="8"/>
  <c r="STY1365" i="8"/>
  <c r="STY1362" i="8"/>
  <c r="SUN1365" i="8"/>
  <c r="SUN1362" i="8"/>
  <c r="SVE1365" i="8"/>
  <c r="SVE1362" i="8"/>
  <c r="SVT1365" i="8"/>
  <c r="SVT1362" i="8"/>
  <c r="SWK1365" i="8"/>
  <c r="SWK1362" i="8"/>
  <c r="SWZ1365" i="8"/>
  <c r="SWZ1362" i="8"/>
  <c r="SXQ1365" i="8"/>
  <c r="SXQ1362" i="8"/>
  <c r="SYF1365" i="8"/>
  <c r="SYF1362" i="8"/>
  <c r="SYW1365" i="8"/>
  <c r="SYW1362" i="8"/>
  <c r="SZL1365" i="8"/>
  <c r="SZL1362" i="8"/>
  <c r="TAC1365" i="8"/>
  <c r="TAC1362" i="8"/>
  <c r="TAR1365" i="8"/>
  <c r="TAR1362" i="8"/>
  <c r="TBI1365" i="8"/>
  <c r="TBI1362" i="8"/>
  <c r="TBX1365" i="8"/>
  <c r="TBX1362" i="8"/>
  <c r="TCO1365" i="8"/>
  <c r="TCO1362" i="8"/>
  <c r="TDD1365" i="8"/>
  <c r="TDD1362" i="8"/>
  <c r="TDU1365" i="8"/>
  <c r="TDU1362" i="8"/>
  <c r="TEJ1365" i="8"/>
  <c r="TEJ1362" i="8"/>
  <c r="TFA1365" i="8"/>
  <c r="TFA1362" i="8"/>
  <c r="TFP1365" i="8"/>
  <c r="TFP1362" i="8"/>
  <c r="TGG1365" i="8"/>
  <c r="TGG1362" i="8"/>
  <c r="TGV1365" i="8"/>
  <c r="TGV1362" i="8"/>
  <c r="THM1365" i="8"/>
  <c r="THM1362" i="8"/>
  <c r="TIB1365" i="8"/>
  <c r="TIB1362" i="8"/>
  <c r="TIS1365" i="8"/>
  <c r="TIS1362" i="8"/>
  <c r="TJH1365" i="8"/>
  <c r="TJH1362" i="8"/>
  <c r="TJY1365" i="8"/>
  <c r="TJY1362" i="8"/>
  <c r="TKN1365" i="8"/>
  <c r="TKN1362" i="8"/>
  <c r="TLE1365" i="8"/>
  <c r="TLE1362" i="8"/>
  <c r="TLT1365" i="8"/>
  <c r="TLT1362" i="8"/>
  <c r="TMK1365" i="8"/>
  <c r="TMK1362" i="8"/>
  <c r="TMZ1365" i="8"/>
  <c r="TMZ1362" i="8"/>
  <c r="TNQ1365" i="8"/>
  <c r="TNQ1362" i="8"/>
  <c r="TOF1365" i="8"/>
  <c r="TOF1362" i="8"/>
  <c r="TOW1365" i="8"/>
  <c r="TOW1362" i="8"/>
  <c r="TPL1365" i="8"/>
  <c r="TPL1362" i="8"/>
  <c r="TQC1365" i="8"/>
  <c r="TQC1362" i="8"/>
  <c r="TQR1365" i="8"/>
  <c r="TQR1362" i="8"/>
  <c r="TRI1365" i="8"/>
  <c r="TRI1362" i="8"/>
  <c r="TRX1365" i="8"/>
  <c r="TRX1362" i="8"/>
  <c r="TSO1365" i="8"/>
  <c r="TSO1362" i="8"/>
  <c r="TTD1365" i="8"/>
  <c r="TTD1362" i="8"/>
  <c r="TTU1365" i="8"/>
  <c r="TTU1362" i="8"/>
  <c r="TUJ1365" i="8"/>
  <c r="TUJ1362" i="8"/>
  <c r="TVA1365" i="8"/>
  <c r="TVA1362" i="8"/>
  <c r="TVP1365" i="8"/>
  <c r="TVP1362" i="8"/>
  <c r="TWG1365" i="8"/>
  <c r="TWG1362" i="8"/>
  <c r="TWV1365" i="8"/>
  <c r="TWV1362" i="8"/>
  <c r="TXM1365" i="8"/>
  <c r="TXM1362" i="8"/>
  <c r="TYB1365" i="8"/>
  <c r="TYB1362" i="8"/>
  <c r="TYS1365" i="8"/>
  <c r="TYS1362" i="8"/>
  <c r="TZH1365" i="8"/>
  <c r="TZH1362" i="8"/>
  <c r="TZY1365" i="8"/>
  <c r="TZY1362" i="8"/>
  <c r="UAN1365" i="8"/>
  <c r="UAN1362" i="8"/>
  <c r="UBE1365" i="8"/>
  <c r="UBE1362" i="8"/>
  <c r="UBT1365" i="8"/>
  <c r="UBT1362" i="8"/>
  <c r="UCK1365" i="8"/>
  <c r="UCK1362" i="8"/>
  <c r="UCZ1365" i="8"/>
  <c r="UCZ1362" i="8"/>
  <c r="UDQ1365" i="8"/>
  <c r="UDQ1362" i="8"/>
  <c r="UEF1365" i="8"/>
  <c r="UEF1362" i="8"/>
  <c r="UEW1365" i="8"/>
  <c r="UEW1362" i="8"/>
  <c r="UFL1365" i="8"/>
  <c r="UFL1362" i="8"/>
  <c r="UGC1365" i="8"/>
  <c r="UGC1362" i="8"/>
  <c r="UGR1365" i="8"/>
  <c r="UGR1362" i="8"/>
  <c r="UHI1365" i="8"/>
  <c r="UHI1362" i="8"/>
  <c r="UHX1365" i="8"/>
  <c r="UHX1362" i="8"/>
  <c r="UIO1365" i="8"/>
  <c r="UIO1362" i="8"/>
  <c r="UJD1365" i="8"/>
  <c r="UJD1362" i="8"/>
  <c r="UJU1365" i="8"/>
  <c r="UJU1362" i="8"/>
  <c r="UKJ1365" i="8"/>
  <c r="UKJ1362" i="8"/>
  <c r="ULA1365" i="8"/>
  <c r="ULA1362" i="8"/>
  <c r="ULP1365" i="8"/>
  <c r="ULP1362" i="8"/>
  <c r="UMG1365" i="8"/>
  <c r="UMG1362" i="8"/>
  <c r="UMV1365" i="8"/>
  <c r="UMV1362" i="8"/>
  <c r="UNM1365" i="8"/>
  <c r="UNM1362" i="8"/>
  <c r="UOB1365" i="8"/>
  <c r="UOB1362" i="8"/>
  <c r="UOS1365" i="8"/>
  <c r="UOS1362" i="8"/>
  <c r="UPH1365" i="8"/>
  <c r="UPH1362" i="8"/>
  <c r="UPY1365" i="8"/>
  <c r="UPY1362" i="8"/>
  <c r="UQN1365" i="8"/>
  <c r="UQN1362" i="8"/>
  <c r="URE1365" i="8"/>
  <c r="URE1362" i="8"/>
  <c r="URT1365" i="8"/>
  <c r="URT1362" i="8"/>
  <c r="USK1365" i="8"/>
  <c r="USK1362" i="8"/>
  <c r="USZ1365" i="8"/>
  <c r="USZ1362" i="8"/>
  <c r="UTQ1365" i="8"/>
  <c r="UTQ1362" i="8"/>
  <c r="UUF1365" i="8"/>
  <c r="UUF1362" i="8"/>
  <c r="UUW1365" i="8"/>
  <c r="UUW1362" i="8"/>
  <c r="UVL1365" i="8"/>
  <c r="UVL1362" i="8"/>
  <c r="UWC1365" i="8"/>
  <c r="UWC1362" i="8"/>
  <c r="UWR1365" i="8"/>
  <c r="UWR1362" i="8"/>
  <c r="UXI1365" i="8"/>
  <c r="UXI1362" i="8"/>
  <c r="UXX1365" i="8"/>
  <c r="UXX1362" i="8"/>
  <c r="UYO1365" i="8"/>
  <c r="UYO1362" i="8"/>
  <c r="UZD1365" i="8"/>
  <c r="UZD1362" i="8"/>
  <c r="UZU1365" i="8"/>
  <c r="UZU1362" i="8"/>
  <c r="VAJ1365" i="8"/>
  <c r="VAJ1362" i="8"/>
  <c r="VBA1365" i="8"/>
  <c r="VBA1362" i="8"/>
  <c r="VBP1365" i="8"/>
  <c r="VBP1362" i="8"/>
  <c r="VCG1365" i="8"/>
  <c r="VCG1362" i="8"/>
  <c r="VCV1365" i="8"/>
  <c r="VCV1362" i="8"/>
  <c r="VDM1365" i="8"/>
  <c r="VDM1362" i="8"/>
  <c r="VEB1365" i="8"/>
  <c r="VEB1362" i="8"/>
  <c r="VES1365" i="8"/>
  <c r="VES1362" i="8"/>
  <c r="VFH1365" i="8"/>
  <c r="VFH1362" i="8"/>
  <c r="VFY1365" i="8"/>
  <c r="VFY1362" i="8"/>
  <c r="VGN1365" i="8"/>
  <c r="VGN1362" i="8"/>
  <c r="VHE1365" i="8"/>
  <c r="VHE1362" i="8"/>
  <c r="VHT1365" i="8"/>
  <c r="VHT1362" i="8"/>
  <c r="VIK1365" i="8"/>
  <c r="VIK1362" i="8"/>
  <c r="VIZ1365" i="8"/>
  <c r="VIZ1362" i="8"/>
  <c r="VJQ1365" i="8"/>
  <c r="VJQ1362" i="8"/>
  <c r="VKF1365" i="8"/>
  <c r="VKF1362" i="8"/>
  <c r="VKW1365" i="8"/>
  <c r="VKW1362" i="8"/>
  <c r="VLL1365" i="8"/>
  <c r="VLL1362" i="8"/>
  <c r="VMC1365" i="8"/>
  <c r="VMC1362" i="8"/>
  <c r="VMR1365" i="8"/>
  <c r="VMR1362" i="8"/>
  <c r="VNI1365" i="8"/>
  <c r="VNI1362" i="8"/>
  <c r="VNX1365" i="8"/>
  <c r="VNX1362" i="8"/>
  <c r="VOO1365" i="8"/>
  <c r="VOO1362" i="8"/>
  <c r="VPD1365" i="8"/>
  <c r="VPD1362" i="8"/>
  <c r="VPU1365" i="8"/>
  <c r="VPU1362" i="8"/>
  <c r="VQJ1365" i="8"/>
  <c r="VQJ1362" i="8"/>
  <c r="VRA1365" i="8"/>
  <c r="VRA1362" i="8"/>
  <c r="VRP1365" i="8"/>
  <c r="VRP1362" i="8"/>
  <c r="VSG1365" i="8"/>
  <c r="VSG1362" i="8"/>
  <c r="VSV1365" i="8"/>
  <c r="VSV1362" i="8"/>
  <c r="VTM1365" i="8"/>
  <c r="VTM1362" i="8"/>
  <c r="VUB1365" i="8"/>
  <c r="VUB1362" i="8"/>
  <c r="VUS1365" i="8"/>
  <c r="VUS1362" i="8"/>
  <c r="VVH1365" i="8"/>
  <c r="VVH1362" i="8"/>
  <c r="VVY1365" i="8"/>
  <c r="VVY1362" i="8"/>
  <c r="VWN1365" i="8"/>
  <c r="VWN1362" i="8"/>
  <c r="VXE1365" i="8"/>
  <c r="VXE1362" i="8"/>
  <c r="VXT1365" i="8"/>
  <c r="VXT1362" i="8"/>
  <c r="VYK1365" i="8"/>
  <c r="VYK1362" i="8"/>
  <c r="VYZ1365" i="8"/>
  <c r="VYZ1362" i="8"/>
  <c r="VZQ1365" i="8"/>
  <c r="VZQ1362" i="8"/>
  <c r="WAF1365" i="8"/>
  <c r="WAF1362" i="8"/>
  <c r="WAW1365" i="8"/>
  <c r="WAW1362" i="8"/>
  <c r="WBL1365" i="8"/>
  <c r="WBL1362" i="8"/>
  <c r="WCC1365" i="8"/>
  <c r="WCC1362" i="8"/>
  <c r="WCR1365" i="8"/>
  <c r="WCR1362" i="8"/>
  <c r="WDI1365" i="8"/>
  <c r="WDI1362" i="8"/>
  <c r="WDX1365" i="8"/>
  <c r="WDX1362" i="8"/>
  <c r="WEO1365" i="8"/>
  <c r="WEO1362" i="8"/>
  <c r="WFD1365" i="8"/>
  <c r="WFD1362" i="8"/>
  <c r="WFU1365" i="8"/>
  <c r="WFU1362" i="8"/>
  <c r="WGJ1365" i="8"/>
  <c r="WGJ1362" i="8"/>
  <c r="WHA1365" i="8"/>
  <c r="WHA1362" i="8"/>
  <c r="WHP1365" i="8"/>
  <c r="WHP1362" i="8"/>
  <c r="WIG1365" i="8"/>
  <c r="WIG1362" i="8"/>
  <c r="WIV1365" i="8"/>
  <c r="WIV1362" i="8"/>
  <c r="WJM1365" i="8"/>
  <c r="WJM1362" i="8"/>
  <c r="WKB1365" i="8"/>
  <c r="WKB1362" i="8"/>
  <c r="WKS1365" i="8"/>
  <c r="WKS1362" i="8"/>
  <c r="WLH1365" i="8"/>
  <c r="WLH1362" i="8"/>
  <c r="WLY1365" i="8"/>
  <c r="WLY1362" i="8"/>
  <c r="WMN1365" i="8"/>
  <c r="WMN1362" i="8"/>
  <c r="WNE1365" i="8"/>
  <c r="WNE1362" i="8"/>
  <c r="WNT1365" i="8"/>
  <c r="WNT1362" i="8"/>
  <c r="WOK1365" i="8"/>
  <c r="WOK1362" i="8"/>
  <c r="WOZ1365" i="8"/>
  <c r="WOZ1362" i="8"/>
  <c r="WPQ1365" i="8"/>
  <c r="WPQ1362" i="8"/>
  <c r="WQF1365" i="8"/>
  <c r="WQF1362" i="8"/>
  <c r="WQW1365" i="8"/>
  <c r="WQW1362" i="8"/>
  <c r="WRL1365" i="8"/>
  <c r="WRL1362" i="8"/>
  <c r="WSC1365" i="8"/>
  <c r="WSC1362" i="8"/>
  <c r="WSR1365" i="8"/>
  <c r="WSR1362" i="8"/>
  <c r="WTI1365" i="8"/>
  <c r="WTI1362" i="8"/>
  <c r="WTX1365" i="8"/>
  <c r="WTX1362" i="8"/>
  <c r="WUO1365" i="8"/>
  <c r="WUO1362" i="8"/>
  <c r="WVD1365" i="8"/>
  <c r="WVD1362" i="8"/>
  <c r="WVU1365" i="8"/>
  <c r="WVU1362" i="8"/>
  <c r="WWJ1365" i="8"/>
  <c r="WWJ1362" i="8"/>
  <c r="WXA1365" i="8"/>
  <c r="WXA1362" i="8"/>
  <c r="WXP1365" i="8"/>
  <c r="WXP1362" i="8"/>
  <c r="WYG1365" i="8"/>
  <c r="WYG1362" i="8"/>
  <c r="WYV1365" i="8"/>
  <c r="WYV1362" i="8"/>
  <c r="WZM1365" i="8"/>
  <c r="WZM1362" i="8"/>
  <c r="XAB1365" i="8"/>
  <c r="XAB1362" i="8"/>
  <c r="XAS1365" i="8"/>
  <c r="XAS1362" i="8"/>
  <c r="XBH1365" i="8"/>
  <c r="XBH1362" i="8"/>
  <c r="XBY1365" i="8"/>
  <c r="XBY1362" i="8"/>
  <c r="XCN1365" i="8"/>
  <c r="XCN1362" i="8"/>
  <c r="XDE1365" i="8"/>
  <c r="XDE1362" i="8"/>
  <c r="XDT1365" i="8"/>
  <c r="XDT1362" i="8"/>
  <c r="XEK1365" i="8"/>
  <c r="XEK1362" i="8"/>
  <c r="XEZ1365" i="8"/>
  <c r="XEZ1362" i="8"/>
  <c r="CXN1357" i="8" l="1"/>
  <c r="CWH1357" i="8"/>
  <c r="CVB1357" i="8"/>
  <c r="CTV1357" i="8"/>
  <c r="CSP1357" i="8"/>
  <c r="CRJ1357" i="8"/>
  <c r="CQD1357" i="8"/>
  <c r="COX1357" i="8"/>
  <c r="CNR1357" i="8"/>
  <c r="CML1357" i="8"/>
  <c r="CLF1357" i="8"/>
  <c r="CJZ1357" i="8"/>
  <c r="CIT1357" i="8"/>
  <c r="CHN1357" i="8"/>
  <c r="CGH1357" i="8"/>
  <c r="CFB1357" i="8"/>
  <c r="CDV1357" i="8"/>
  <c r="CCP1357" i="8"/>
  <c r="CBJ1357" i="8"/>
  <c r="CAD1357" i="8"/>
  <c r="BYX1357" i="8"/>
  <c r="BXR1357" i="8"/>
  <c r="BWL1357" i="8"/>
  <c r="BVF1357" i="8"/>
  <c r="BTZ1357" i="8"/>
  <c r="BST1357" i="8"/>
  <c r="BRN1357" i="8"/>
  <c r="BQH1357" i="8"/>
  <c r="BPB1357" i="8"/>
  <c r="BNV1357" i="8"/>
  <c r="BMP1357" i="8"/>
  <c r="BLJ1357" i="8"/>
  <c r="BKD1357" i="8"/>
  <c r="BIX1357" i="8"/>
  <c r="BHR1357" i="8"/>
  <c r="BGL1357" i="8"/>
  <c r="BFF1357" i="8"/>
  <c r="BDZ1357" i="8"/>
  <c r="BCT1357" i="8"/>
  <c r="BBN1357" i="8"/>
  <c r="BAH1357" i="8"/>
  <c r="AZB1357" i="8"/>
  <c r="AXV1357" i="8"/>
  <c r="AWP1357" i="8"/>
  <c r="AVJ1357" i="8"/>
  <c r="AUD1357" i="8"/>
  <c r="ASX1357" i="8"/>
  <c r="ARR1357" i="8"/>
  <c r="AQL1357" i="8"/>
  <c r="APF1357" i="8"/>
  <c r="AOP1357" i="8"/>
  <c r="AMD1357" i="8"/>
  <c r="AJR1357" i="8"/>
  <c r="AHF1357" i="8"/>
  <c r="AET1357" i="8"/>
  <c r="ACH1357" i="8"/>
  <c r="ZV1357" i="8"/>
  <c r="XJ1357" i="8"/>
  <c r="UX1357" i="8"/>
  <c r="SL1357" i="8"/>
  <c r="PZ1357" i="8"/>
  <c r="NN1357" i="8"/>
  <c r="LB1357" i="8"/>
  <c r="IP1357" i="8"/>
  <c r="GD1357" i="8"/>
  <c r="DR1357" i="8"/>
  <c r="BF1357" i="8"/>
  <c r="XEH1357" i="8"/>
  <c r="XDB1357" i="8"/>
  <c r="XBV1357" i="8"/>
  <c r="XAP1357" i="8"/>
  <c r="WZJ1357" i="8"/>
  <c r="WYD1357" i="8"/>
  <c r="WWX1357" i="8"/>
  <c r="WVR1357" i="8"/>
  <c r="WUL1357" i="8"/>
  <c r="WTF1357" i="8"/>
  <c r="WRZ1357" i="8"/>
  <c r="WQT1357" i="8"/>
  <c r="WPN1357" i="8"/>
  <c r="WOH1357" i="8"/>
  <c r="WNB1357" i="8"/>
  <c r="WLV1357" i="8"/>
  <c r="WKP1357" i="8"/>
  <c r="WJJ1357" i="8"/>
  <c r="WID1357" i="8"/>
  <c r="WGX1357" i="8"/>
  <c r="WFR1357" i="8"/>
  <c r="WEL1357" i="8"/>
  <c r="WDF1357" i="8"/>
  <c r="WBZ1357" i="8"/>
  <c r="WAT1357" i="8"/>
  <c r="VZN1357" i="8"/>
  <c r="VYH1357" i="8"/>
  <c r="VXB1357" i="8"/>
  <c r="VVV1357" i="8"/>
  <c r="VUP1357" i="8"/>
  <c r="VTJ1357" i="8"/>
  <c r="VSD1357" i="8"/>
  <c r="VQX1357" i="8"/>
  <c r="VPR1357" i="8"/>
  <c r="VOL1357" i="8"/>
  <c r="VNF1357" i="8"/>
  <c r="VLZ1357" i="8"/>
  <c r="VKT1357" i="8"/>
  <c r="VJN1357" i="8"/>
  <c r="VIH1357" i="8"/>
  <c r="VHB1357" i="8"/>
  <c r="VFV1357" i="8"/>
  <c r="VEP1357" i="8"/>
  <c r="VDJ1357" i="8"/>
  <c r="VCD1357" i="8"/>
  <c r="VAX1357" i="8"/>
  <c r="UZR1357" i="8"/>
  <c r="UYL1357" i="8"/>
  <c r="UXF1357" i="8"/>
  <c r="UVZ1357" i="8"/>
  <c r="UUT1357" i="8"/>
  <c r="UTN1357" i="8"/>
  <c r="USH1357" i="8"/>
  <c r="URB1357" i="8"/>
  <c r="UPV1357" i="8"/>
  <c r="UOP1357" i="8"/>
  <c r="UNJ1357" i="8"/>
  <c r="UMD1357" i="8"/>
  <c r="UKX1357" i="8"/>
  <c r="UJR1357" i="8"/>
  <c r="UIL1357" i="8"/>
  <c r="UHF1357" i="8"/>
  <c r="UFZ1357" i="8"/>
  <c r="UET1357" i="8"/>
  <c r="UDN1357" i="8"/>
  <c r="UCH1357" i="8"/>
  <c r="UBB1357" i="8"/>
  <c r="TZV1357" i="8"/>
  <c r="TYP1357" i="8"/>
  <c r="TXJ1357" i="8"/>
  <c r="TWD1357" i="8"/>
  <c r="TUX1357" i="8"/>
  <c r="TTR1357" i="8"/>
  <c r="TSL1357" i="8"/>
  <c r="TRF1357" i="8"/>
  <c r="TPZ1357" i="8"/>
  <c r="TOT1357" i="8"/>
  <c r="TNN1357" i="8"/>
  <c r="ANJ1357" i="8"/>
  <c r="AKX1357" i="8"/>
  <c r="AIL1357" i="8"/>
  <c r="AFZ1357" i="8"/>
  <c r="ADN1357" i="8"/>
  <c r="ABB1357" i="8"/>
  <c r="YP1357" i="8"/>
  <c r="WD1357" i="8"/>
  <c r="TR1357" i="8"/>
  <c r="RF1357" i="8"/>
  <c r="OT1357" i="8"/>
  <c r="MH1357" i="8"/>
  <c r="JV1357" i="8"/>
  <c r="HJ1357" i="8"/>
  <c r="EX1357" i="8"/>
  <c r="CL1357" i="8"/>
  <c r="Z1357" i="8"/>
  <c r="ANZ1357" i="8"/>
  <c r="AMT1357" i="8"/>
  <c r="ALN1357" i="8"/>
  <c r="AKH1357" i="8"/>
  <c r="AJB1357" i="8"/>
  <c r="AHV1357" i="8"/>
  <c r="AGP1357" i="8"/>
  <c r="AFJ1357" i="8"/>
  <c r="AED1357" i="8"/>
  <c r="ACX1357" i="8"/>
  <c r="ABR1357" i="8"/>
  <c r="AAL1357" i="8"/>
  <c r="ZF1357" i="8"/>
  <c r="XZ1357" i="8"/>
  <c r="WT1357" i="8"/>
  <c r="VN1357" i="8"/>
  <c r="UH1357" i="8"/>
  <c r="TB1357" i="8"/>
  <c r="RV1357" i="8"/>
  <c r="QP1357" i="8"/>
  <c r="PJ1357" i="8"/>
  <c r="OD1357" i="8"/>
  <c r="MX1357" i="8"/>
  <c r="LR1357" i="8"/>
  <c r="KL1357" i="8"/>
  <c r="JF1357" i="8"/>
  <c r="HZ1357" i="8"/>
  <c r="GT1357" i="8"/>
  <c r="FN1357" i="8"/>
  <c r="EH1357" i="8"/>
  <c r="DB1357" i="8"/>
  <c r="BV1357" i="8"/>
  <c r="AP1357" i="8"/>
  <c r="J1357" i="8"/>
  <c r="N1357" i="8"/>
  <c r="XEZ1368" i="8"/>
  <c r="XFD1362" i="8"/>
  <c r="XFD1368" i="8" s="1"/>
  <c r="XFC1362" i="8"/>
  <c r="XFC1368" i="8" s="1"/>
  <c r="XEK1368" i="8"/>
  <c r="XEL1362" i="8"/>
  <c r="XEL1368" i="8" s="1"/>
  <c r="XDT1368" i="8"/>
  <c r="XDX1362" i="8"/>
  <c r="XDX1368" i="8" s="1"/>
  <c r="XDW1362" i="8"/>
  <c r="XDW1368" i="8" s="1"/>
  <c r="XDE1368" i="8"/>
  <c r="XDF1362" i="8"/>
  <c r="XDF1368" i="8" s="1"/>
  <c r="XCN1368" i="8"/>
  <c r="XCR1362" i="8"/>
  <c r="XCR1368" i="8" s="1"/>
  <c r="XCQ1362" i="8"/>
  <c r="XCQ1368" i="8" s="1"/>
  <c r="XBY1368" i="8"/>
  <c r="XBZ1362" i="8"/>
  <c r="XBZ1368" i="8" s="1"/>
  <c r="XBH1368" i="8"/>
  <c r="XBL1362" i="8"/>
  <c r="XBL1368" i="8" s="1"/>
  <c r="XBK1362" i="8"/>
  <c r="XBK1368" i="8" s="1"/>
  <c r="XAS1368" i="8"/>
  <c r="XAT1362" i="8"/>
  <c r="XAT1368" i="8" s="1"/>
  <c r="XAB1368" i="8"/>
  <c r="XAF1362" i="8"/>
  <c r="XAF1368" i="8" s="1"/>
  <c r="XAE1362" i="8"/>
  <c r="XAE1368" i="8" s="1"/>
  <c r="WZM1368" i="8"/>
  <c r="WZN1362" i="8"/>
  <c r="WZN1368" i="8" s="1"/>
  <c r="WYV1368" i="8"/>
  <c r="WYZ1362" i="8"/>
  <c r="WYZ1368" i="8" s="1"/>
  <c r="WYY1362" i="8"/>
  <c r="WYY1368" i="8" s="1"/>
  <c r="WYG1368" i="8"/>
  <c r="WYH1362" i="8"/>
  <c r="WYH1368" i="8" s="1"/>
  <c r="WXP1368" i="8"/>
  <c r="WXT1362" i="8"/>
  <c r="WXT1368" i="8" s="1"/>
  <c r="WXS1362" i="8"/>
  <c r="WXS1368" i="8" s="1"/>
  <c r="WXA1368" i="8"/>
  <c r="WXB1362" i="8"/>
  <c r="WXB1368" i="8" s="1"/>
  <c r="WWJ1368" i="8"/>
  <c r="WWN1362" i="8"/>
  <c r="WWN1368" i="8" s="1"/>
  <c r="WWM1362" i="8"/>
  <c r="WWM1368" i="8" s="1"/>
  <c r="WVU1368" i="8"/>
  <c r="WVV1362" i="8"/>
  <c r="WVV1368" i="8" s="1"/>
  <c r="WVD1368" i="8"/>
  <c r="WVH1362" i="8"/>
  <c r="WVH1368" i="8" s="1"/>
  <c r="WVG1362" i="8"/>
  <c r="WVG1368" i="8" s="1"/>
  <c r="WUO1368" i="8"/>
  <c r="WUP1362" i="8"/>
  <c r="WUP1368" i="8" s="1"/>
  <c r="WTX1368" i="8"/>
  <c r="WUB1362" i="8"/>
  <c r="WUB1368" i="8" s="1"/>
  <c r="WUA1362" i="8"/>
  <c r="WUA1368" i="8" s="1"/>
  <c r="WTI1368" i="8"/>
  <c r="WTJ1362" i="8"/>
  <c r="WTJ1368" i="8" s="1"/>
  <c r="WSR1368" i="8"/>
  <c r="WSV1362" i="8"/>
  <c r="WSV1368" i="8" s="1"/>
  <c r="WSU1362" i="8"/>
  <c r="WSU1368" i="8" s="1"/>
  <c r="WSC1368" i="8"/>
  <c r="WSD1362" i="8"/>
  <c r="WSD1368" i="8" s="1"/>
  <c r="WRL1368" i="8"/>
  <c r="WRP1362" i="8"/>
  <c r="WRP1368" i="8" s="1"/>
  <c r="WRO1362" i="8"/>
  <c r="WRO1368" i="8" s="1"/>
  <c r="WQW1368" i="8"/>
  <c r="WQX1362" i="8"/>
  <c r="WQX1368" i="8" s="1"/>
  <c r="WQF1368" i="8"/>
  <c r="WQJ1362" i="8"/>
  <c r="WQJ1368" i="8" s="1"/>
  <c r="WQI1362" i="8"/>
  <c r="WQI1368" i="8" s="1"/>
  <c r="WPQ1368" i="8"/>
  <c r="WPR1362" i="8"/>
  <c r="WPR1368" i="8" s="1"/>
  <c r="WOZ1368" i="8"/>
  <c r="WPD1362" i="8"/>
  <c r="WPD1368" i="8" s="1"/>
  <c r="WPC1362" i="8"/>
  <c r="WPC1368" i="8" s="1"/>
  <c r="WOK1368" i="8"/>
  <c r="WOL1362" i="8"/>
  <c r="WOL1368" i="8" s="1"/>
  <c r="WNT1368" i="8"/>
  <c r="WNX1362" i="8"/>
  <c r="WNX1368" i="8" s="1"/>
  <c r="WNW1362" i="8"/>
  <c r="WNW1368" i="8" s="1"/>
  <c r="WNE1368" i="8"/>
  <c r="WNF1362" i="8"/>
  <c r="WNF1368" i="8" s="1"/>
  <c r="WMN1368" i="8"/>
  <c r="WMR1362" i="8"/>
  <c r="WMR1368" i="8" s="1"/>
  <c r="WMQ1362" i="8"/>
  <c r="WMQ1368" i="8" s="1"/>
  <c r="WLY1368" i="8"/>
  <c r="WLZ1362" i="8"/>
  <c r="WLZ1368" i="8" s="1"/>
  <c r="WLH1368" i="8"/>
  <c r="WLL1362" i="8"/>
  <c r="WLL1368" i="8" s="1"/>
  <c r="WLK1362" i="8"/>
  <c r="WLK1368" i="8" s="1"/>
  <c r="WKS1368" i="8"/>
  <c r="WKT1362" i="8"/>
  <c r="WKT1368" i="8" s="1"/>
  <c r="WKB1368" i="8"/>
  <c r="WKF1362" i="8"/>
  <c r="WKF1368" i="8" s="1"/>
  <c r="WKE1362" i="8"/>
  <c r="WKE1368" i="8" s="1"/>
  <c r="WJM1368" i="8"/>
  <c r="WJN1362" i="8"/>
  <c r="WJN1368" i="8" s="1"/>
  <c r="WIV1368" i="8"/>
  <c r="WIZ1362" i="8"/>
  <c r="WIZ1368" i="8" s="1"/>
  <c r="WIY1362" i="8"/>
  <c r="WIY1368" i="8" s="1"/>
  <c r="WIG1368" i="8"/>
  <c r="WIH1362" i="8"/>
  <c r="WIH1368" i="8" s="1"/>
  <c r="WHP1368" i="8"/>
  <c r="WHT1362" i="8"/>
  <c r="WHT1368" i="8" s="1"/>
  <c r="WHS1362" i="8"/>
  <c r="WHS1368" i="8" s="1"/>
  <c r="WHA1368" i="8"/>
  <c r="WHB1362" i="8"/>
  <c r="WHB1368" i="8" s="1"/>
  <c r="WGJ1368" i="8"/>
  <c r="WGN1362" i="8"/>
  <c r="WGN1368" i="8" s="1"/>
  <c r="WGM1362" i="8"/>
  <c r="WGM1368" i="8" s="1"/>
  <c r="WFU1368" i="8"/>
  <c r="WFV1362" i="8"/>
  <c r="WFV1368" i="8" s="1"/>
  <c r="WFD1368" i="8"/>
  <c r="WFH1362" i="8"/>
  <c r="WFH1368" i="8" s="1"/>
  <c r="WFG1362" i="8"/>
  <c r="WFG1368" i="8" s="1"/>
  <c r="WEO1368" i="8"/>
  <c r="WEP1362" i="8"/>
  <c r="WEP1368" i="8" s="1"/>
  <c r="WDX1368" i="8"/>
  <c r="WEB1362" i="8"/>
  <c r="WEB1368" i="8" s="1"/>
  <c r="WEA1362" i="8"/>
  <c r="WEA1368" i="8" s="1"/>
  <c r="WDI1368" i="8"/>
  <c r="WDJ1362" i="8"/>
  <c r="WDJ1368" i="8" s="1"/>
  <c r="WCR1368" i="8"/>
  <c r="WCV1362" i="8"/>
  <c r="WCV1368" i="8" s="1"/>
  <c r="WCU1362" i="8"/>
  <c r="WCU1368" i="8" s="1"/>
  <c r="WCC1368" i="8"/>
  <c r="WCD1362" i="8"/>
  <c r="WCD1368" i="8" s="1"/>
  <c r="WBL1368" i="8"/>
  <c r="WBP1362" i="8"/>
  <c r="WBP1368" i="8" s="1"/>
  <c r="WBO1362" i="8"/>
  <c r="WBO1368" i="8" s="1"/>
  <c r="WAW1368" i="8"/>
  <c r="WAX1362" i="8"/>
  <c r="WAX1368" i="8" s="1"/>
  <c r="WAF1368" i="8"/>
  <c r="WAJ1362" i="8"/>
  <c r="WAJ1368" i="8" s="1"/>
  <c r="WAI1362" i="8"/>
  <c r="WAI1368" i="8" s="1"/>
  <c r="VZQ1368" i="8"/>
  <c r="VZR1362" i="8"/>
  <c r="VZR1368" i="8" s="1"/>
  <c r="VYZ1368" i="8"/>
  <c r="VZD1362" i="8"/>
  <c r="VZD1368" i="8" s="1"/>
  <c r="VZC1362" i="8"/>
  <c r="VZC1368" i="8" s="1"/>
  <c r="VYK1368" i="8"/>
  <c r="VYL1362" i="8"/>
  <c r="VYL1368" i="8" s="1"/>
  <c r="VXT1368" i="8"/>
  <c r="VXX1362" i="8"/>
  <c r="VXX1368" i="8" s="1"/>
  <c r="VXW1362" i="8"/>
  <c r="VXW1368" i="8" s="1"/>
  <c r="VXE1368" i="8"/>
  <c r="VXF1362" i="8"/>
  <c r="VXF1368" i="8" s="1"/>
  <c r="VWN1368" i="8"/>
  <c r="VWR1362" i="8"/>
  <c r="VWR1368" i="8" s="1"/>
  <c r="VWQ1362" i="8"/>
  <c r="VWQ1368" i="8" s="1"/>
  <c r="VVY1368" i="8"/>
  <c r="VVZ1362" i="8"/>
  <c r="VVZ1368" i="8" s="1"/>
  <c r="VVH1368" i="8"/>
  <c r="VVL1362" i="8"/>
  <c r="VVL1368" i="8" s="1"/>
  <c r="VVK1362" i="8"/>
  <c r="VVK1368" i="8" s="1"/>
  <c r="VUS1368" i="8"/>
  <c r="VUT1362" i="8"/>
  <c r="VUT1368" i="8" s="1"/>
  <c r="VUB1368" i="8"/>
  <c r="VUF1362" i="8"/>
  <c r="VUF1368" i="8" s="1"/>
  <c r="VUE1362" i="8"/>
  <c r="VUE1368" i="8" s="1"/>
  <c r="VTM1368" i="8"/>
  <c r="VTN1362" i="8"/>
  <c r="VTN1368" i="8" s="1"/>
  <c r="VSV1368" i="8"/>
  <c r="VSZ1362" i="8"/>
  <c r="VSZ1368" i="8" s="1"/>
  <c r="VSY1362" i="8"/>
  <c r="VSY1368" i="8" s="1"/>
  <c r="VSG1368" i="8"/>
  <c r="VSH1362" i="8"/>
  <c r="VSH1368" i="8" s="1"/>
  <c r="VRP1368" i="8"/>
  <c r="VRT1362" i="8"/>
  <c r="VRT1368" i="8" s="1"/>
  <c r="VRS1362" i="8"/>
  <c r="VRS1368" i="8" s="1"/>
  <c r="VRA1368" i="8"/>
  <c r="VRB1362" i="8"/>
  <c r="VRB1368" i="8" s="1"/>
  <c r="VQJ1368" i="8"/>
  <c r="VQN1362" i="8"/>
  <c r="VQN1368" i="8" s="1"/>
  <c r="VQM1362" i="8"/>
  <c r="VQM1368" i="8" s="1"/>
  <c r="VPU1368" i="8"/>
  <c r="VPV1362" i="8"/>
  <c r="VPV1368" i="8" s="1"/>
  <c r="VPD1368" i="8"/>
  <c r="VPH1362" i="8"/>
  <c r="VPH1368" i="8" s="1"/>
  <c r="VPG1362" i="8"/>
  <c r="VPG1368" i="8" s="1"/>
  <c r="VOO1368" i="8"/>
  <c r="VOP1362" i="8"/>
  <c r="VOP1368" i="8" s="1"/>
  <c r="VNX1368" i="8"/>
  <c r="VOB1362" i="8"/>
  <c r="VOB1368" i="8" s="1"/>
  <c r="VOA1362" i="8"/>
  <c r="VOA1368" i="8" s="1"/>
  <c r="VNI1368" i="8"/>
  <c r="VNJ1362" i="8"/>
  <c r="VNJ1368" i="8" s="1"/>
  <c r="VMR1368" i="8"/>
  <c r="VMV1362" i="8"/>
  <c r="VMV1368" i="8" s="1"/>
  <c r="VMU1362" i="8"/>
  <c r="VMU1368" i="8" s="1"/>
  <c r="VMC1368" i="8"/>
  <c r="VMD1362" i="8"/>
  <c r="VMD1368" i="8" s="1"/>
  <c r="VLL1368" i="8"/>
  <c r="VLP1362" i="8"/>
  <c r="VLP1368" i="8" s="1"/>
  <c r="VLO1362" i="8"/>
  <c r="VLO1368" i="8" s="1"/>
  <c r="VKW1368" i="8"/>
  <c r="VKX1362" i="8"/>
  <c r="VKX1368" i="8" s="1"/>
  <c r="VKF1368" i="8"/>
  <c r="VKJ1362" i="8"/>
  <c r="VKJ1368" i="8" s="1"/>
  <c r="VKI1362" i="8"/>
  <c r="VKI1368" i="8" s="1"/>
  <c r="VJQ1368" i="8"/>
  <c r="VJR1362" i="8"/>
  <c r="VJR1368" i="8" s="1"/>
  <c r="VIZ1368" i="8"/>
  <c r="VJD1362" i="8"/>
  <c r="VJD1368" i="8" s="1"/>
  <c r="VJC1362" i="8"/>
  <c r="VJC1368" i="8" s="1"/>
  <c r="VIK1368" i="8"/>
  <c r="VIL1362" i="8"/>
  <c r="VIL1368" i="8" s="1"/>
  <c r="VHT1368" i="8"/>
  <c r="VHX1362" i="8"/>
  <c r="VHX1368" i="8" s="1"/>
  <c r="VHW1362" i="8"/>
  <c r="VHW1368" i="8" s="1"/>
  <c r="VHE1368" i="8"/>
  <c r="VHF1362" i="8"/>
  <c r="VHF1368" i="8" s="1"/>
  <c r="VGN1368" i="8"/>
  <c r="VGR1362" i="8"/>
  <c r="VGR1368" i="8" s="1"/>
  <c r="VGQ1362" i="8"/>
  <c r="VGQ1368" i="8" s="1"/>
  <c r="VFY1368" i="8"/>
  <c r="VFZ1362" i="8"/>
  <c r="VFZ1368" i="8" s="1"/>
  <c r="VFH1368" i="8"/>
  <c r="VFL1362" i="8"/>
  <c r="VFL1368" i="8" s="1"/>
  <c r="VFK1362" i="8"/>
  <c r="VFK1368" i="8" s="1"/>
  <c r="VES1368" i="8"/>
  <c r="VET1362" i="8"/>
  <c r="VET1368" i="8" s="1"/>
  <c r="VEB1368" i="8"/>
  <c r="VEF1362" i="8"/>
  <c r="VEF1368" i="8" s="1"/>
  <c r="VEE1362" i="8"/>
  <c r="VEE1368" i="8" s="1"/>
  <c r="VDM1368" i="8"/>
  <c r="VDN1362" i="8"/>
  <c r="VDN1368" i="8" s="1"/>
  <c r="VCV1368" i="8"/>
  <c r="VCZ1362" i="8"/>
  <c r="VCZ1368" i="8" s="1"/>
  <c r="VCY1362" i="8"/>
  <c r="VCY1368" i="8" s="1"/>
  <c r="VCG1368" i="8"/>
  <c r="VCH1362" i="8"/>
  <c r="VCH1368" i="8" s="1"/>
  <c r="VBP1368" i="8"/>
  <c r="VBT1362" i="8"/>
  <c r="VBT1368" i="8" s="1"/>
  <c r="VBS1362" i="8"/>
  <c r="VBS1368" i="8" s="1"/>
  <c r="VBA1368" i="8"/>
  <c r="VBB1362" i="8"/>
  <c r="VBB1368" i="8" s="1"/>
  <c r="VAJ1368" i="8"/>
  <c r="VAN1362" i="8"/>
  <c r="VAN1368" i="8" s="1"/>
  <c r="VAM1362" i="8"/>
  <c r="VAM1368" i="8" s="1"/>
  <c r="UZU1368" i="8"/>
  <c r="UZV1362" i="8"/>
  <c r="UZV1368" i="8" s="1"/>
  <c r="UZD1368" i="8"/>
  <c r="UZH1362" i="8"/>
  <c r="UZH1368" i="8" s="1"/>
  <c r="UZG1362" i="8"/>
  <c r="UZG1368" i="8" s="1"/>
  <c r="UYO1368" i="8"/>
  <c r="UYP1362" i="8"/>
  <c r="UYP1368" i="8" s="1"/>
  <c r="UXX1368" i="8"/>
  <c r="UYB1362" i="8"/>
  <c r="UYB1368" i="8" s="1"/>
  <c r="UYA1362" i="8"/>
  <c r="UYA1368" i="8" s="1"/>
  <c r="UXI1368" i="8"/>
  <c r="UXJ1362" i="8"/>
  <c r="UXJ1368" i="8" s="1"/>
  <c r="UWR1368" i="8"/>
  <c r="UWV1362" i="8"/>
  <c r="UWV1368" i="8" s="1"/>
  <c r="UWU1362" i="8"/>
  <c r="UWU1368" i="8" s="1"/>
  <c r="UWC1368" i="8"/>
  <c r="UWD1362" i="8"/>
  <c r="UWD1368" i="8" s="1"/>
  <c r="UVL1368" i="8"/>
  <c r="UVP1362" i="8"/>
  <c r="UVP1368" i="8" s="1"/>
  <c r="UVO1362" i="8"/>
  <c r="UVO1368" i="8" s="1"/>
  <c r="UUW1368" i="8"/>
  <c r="UUX1362" i="8"/>
  <c r="UUX1368" i="8" s="1"/>
  <c r="UUF1368" i="8"/>
  <c r="UUJ1362" i="8"/>
  <c r="UUJ1368" i="8" s="1"/>
  <c r="UUI1362" i="8"/>
  <c r="UUI1368" i="8" s="1"/>
  <c r="UTQ1368" i="8"/>
  <c r="UTR1362" i="8"/>
  <c r="UTR1368" i="8" s="1"/>
  <c r="USZ1368" i="8"/>
  <c r="UTD1362" i="8"/>
  <c r="UTD1368" i="8" s="1"/>
  <c r="UTC1362" i="8"/>
  <c r="UTC1368" i="8" s="1"/>
  <c r="USK1368" i="8"/>
  <c r="USL1362" i="8"/>
  <c r="USL1368" i="8" s="1"/>
  <c r="URT1368" i="8"/>
  <c r="URX1362" i="8"/>
  <c r="URX1368" i="8" s="1"/>
  <c r="URW1362" i="8"/>
  <c r="URW1368" i="8" s="1"/>
  <c r="URE1368" i="8"/>
  <c r="URF1362" i="8"/>
  <c r="URF1368" i="8" s="1"/>
  <c r="UQN1368" i="8"/>
  <c r="UQR1362" i="8"/>
  <c r="UQR1368" i="8" s="1"/>
  <c r="UQQ1362" i="8"/>
  <c r="UQQ1368" i="8" s="1"/>
  <c r="UPY1368" i="8"/>
  <c r="UPZ1362" i="8"/>
  <c r="UPZ1368" i="8" s="1"/>
  <c r="UPH1368" i="8"/>
  <c r="UPL1362" i="8"/>
  <c r="UPL1368" i="8" s="1"/>
  <c r="UPK1362" i="8"/>
  <c r="UPK1368" i="8" s="1"/>
  <c r="UOS1368" i="8"/>
  <c r="UOT1362" i="8"/>
  <c r="UOT1368" i="8" s="1"/>
  <c r="UOB1368" i="8"/>
  <c r="UOF1362" i="8"/>
  <c r="UOF1368" i="8" s="1"/>
  <c r="UOE1362" i="8"/>
  <c r="UOE1368" i="8" s="1"/>
  <c r="UNM1368" i="8"/>
  <c r="UNN1362" i="8"/>
  <c r="UNN1368" i="8" s="1"/>
  <c r="UMV1368" i="8"/>
  <c r="UMZ1362" i="8"/>
  <c r="UMZ1368" i="8" s="1"/>
  <c r="UMY1362" i="8"/>
  <c r="UMY1368" i="8" s="1"/>
  <c r="UMG1368" i="8"/>
  <c r="UMH1362" i="8"/>
  <c r="UMH1368" i="8" s="1"/>
  <c r="ULP1368" i="8"/>
  <c r="ULT1362" i="8"/>
  <c r="ULT1368" i="8" s="1"/>
  <c r="ULS1362" i="8"/>
  <c r="ULS1368" i="8" s="1"/>
  <c r="ULA1368" i="8"/>
  <c r="ULB1362" i="8"/>
  <c r="ULB1368" i="8" s="1"/>
  <c r="UKJ1368" i="8"/>
  <c r="UKN1362" i="8"/>
  <c r="UKN1368" i="8" s="1"/>
  <c r="UKM1362" i="8"/>
  <c r="UKM1368" i="8" s="1"/>
  <c r="UJU1368" i="8"/>
  <c r="UJV1362" i="8"/>
  <c r="UJV1368" i="8" s="1"/>
  <c r="UJD1368" i="8"/>
  <c r="UJH1362" i="8"/>
  <c r="UJH1368" i="8" s="1"/>
  <c r="UJG1362" i="8"/>
  <c r="UJG1368" i="8" s="1"/>
  <c r="UIO1368" i="8"/>
  <c r="UIP1362" i="8"/>
  <c r="UIP1368" i="8" s="1"/>
  <c r="UHX1368" i="8"/>
  <c r="UIB1362" i="8"/>
  <c r="UIB1368" i="8" s="1"/>
  <c r="UIA1362" i="8"/>
  <c r="UIA1368" i="8" s="1"/>
  <c r="UHI1368" i="8"/>
  <c r="UHJ1362" i="8"/>
  <c r="UHJ1368" i="8" s="1"/>
  <c r="UGR1368" i="8"/>
  <c r="UGV1362" i="8"/>
  <c r="UGV1368" i="8" s="1"/>
  <c r="UGU1362" i="8"/>
  <c r="UGU1368" i="8" s="1"/>
  <c r="UGC1368" i="8"/>
  <c r="UGD1362" i="8"/>
  <c r="UGD1368" i="8" s="1"/>
  <c r="UFL1368" i="8"/>
  <c r="UFP1362" i="8"/>
  <c r="UFP1368" i="8" s="1"/>
  <c r="UFO1362" i="8"/>
  <c r="UFO1368" i="8" s="1"/>
  <c r="UEW1368" i="8"/>
  <c r="UEX1362" i="8"/>
  <c r="UEX1368" i="8" s="1"/>
  <c r="UEF1368" i="8"/>
  <c r="UEJ1362" i="8"/>
  <c r="UEJ1368" i="8" s="1"/>
  <c r="UEI1362" i="8"/>
  <c r="UEI1368" i="8" s="1"/>
  <c r="UDQ1368" i="8"/>
  <c r="UDR1362" i="8"/>
  <c r="UDR1368" i="8" s="1"/>
  <c r="UCZ1368" i="8"/>
  <c r="UDD1362" i="8"/>
  <c r="UDD1368" i="8" s="1"/>
  <c r="UDC1362" i="8"/>
  <c r="UDC1368" i="8" s="1"/>
  <c r="UCK1368" i="8"/>
  <c r="UCL1362" i="8"/>
  <c r="UCL1368" i="8" s="1"/>
  <c r="UBT1368" i="8"/>
  <c r="UBX1362" i="8"/>
  <c r="UBX1368" i="8" s="1"/>
  <c r="UBW1362" i="8"/>
  <c r="UBW1368" i="8" s="1"/>
  <c r="UBE1368" i="8"/>
  <c r="UBF1362" i="8"/>
  <c r="UBF1368" i="8" s="1"/>
  <c r="UAN1368" i="8"/>
  <c r="UAR1362" i="8"/>
  <c r="UAR1368" i="8" s="1"/>
  <c r="UAQ1362" i="8"/>
  <c r="UAQ1368" i="8" s="1"/>
  <c r="TZY1368" i="8"/>
  <c r="TZZ1362" i="8"/>
  <c r="TZZ1368" i="8" s="1"/>
  <c r="TZH1368" i="8"/>
  <c r="TZL1362" i="8"/>
  <c r="TZL1368" i="8" s="1"/>
  <c r="TZK1362" i="8"/>
  <c r="TZK1368" i="8" s="1"/>
  <c r="TYS1368" i="8"/>
  <c r="TYT1362" i="8"/>
  <c r="TYT1368" i="8" s="1"/>
  <c r="TYB1368" i="8"/>
  <c r="TYF1362" i="8"/>
  <c r="TYF1368" i="8" s="1"/>
  <c r="TYE1362" i="8"/>
  <c r="TYE1368" i="8" s="1"/>
  <c r="TXM1368" i="8"/>
  <c r="TXN1362" i="8"/>
  <c r="TXN1368" i="8" s="1"/>
  <c r="TWV1368" i="8"/>
  <c r="TWZ1362" i="8"/>
  <c r="TWZ1368" i="8" s="1"/>
  <c r="TWY1362" i="8"/>
  <c r="TWY1368" i="8" s="1"/>
  <c r="TWG1368" i="8"/>
  <c r="TWH1362" i="8"/>
  <c r="TWH1368" i="8" s="1"/>
  <c r="TVP1368" i="8"/>
  <c r="TVT1362" i="8"/>
  <c r="TVT1368" i="8" s="1"/>
  <c r="TVS1362" i="8"/>
  <c r="TVS1368" i="8" s="1"/>
  <c r="TVA1368" i="8"/>
  <c r="TVB1362" i="8"/>
  <c r="TVB1368" i="8" s="1"/>
  <c r="TUJ1368" i="8"/>
  <c r="TUN1362" i="8"/>
  <c r="TUN1368" i="8" s="1"/>
  <c r="TUM1362" i="8"/>
  <c r="TUM1368" i="8" s="1"/>
  <c r="TTU1368" i="8"/>
  <c r="TTV1362" i="8"/>
  <c r="TTV1368" i="8" s="1"/>
  <c r="TTD1368" i="8"/>
  <c r="TTH1362" i="8"/>
  <c r="TTH1368" i="8" s="1"/>
  <c r="TTG1362" i="8"/>
  <c r="TTG1368" i="8" s="1"/>
  <c r="TSO1368" i="8"/>
  <c r="TSP1362" i="8"/>
  <c r="TSP1368" i="8" s="1"/>
  <c r="TRX1368" i="8"/>
  <c r="TSB1362" i="8"/>
  <c r="TSB1368" i="8" s="1"/>
  <c r="TSA1362" i="8"/>
  <c r="TSA1368" i="8" s="1"/>
  <c r="TRI1368" i="8"/>
  <c r="TRJ1362" i="8"/>
  <c r="TRJ1368" i="8" s="1"/>
  <c r="TQR1368" i="8"/>
  <c r="TQV1362" i="8"/>
  <c r="TQV1368" i="8" s="1"/>
  <c r="TQU1362" i="8"/>
  <c r="TQU1368" i="8" s="1"/>
  <c r="TQC1368" i="8"/>
  <c r="TQD1362" i="8"/>
  <c r="TQD1368" i="8" s="1"/>
  <c r="TPL1368" i="8"/>
  <c r="TPP1362" i="8"/>
  <c r="TPP1368" i="8" s="1"/>
  <c r="TPO1362" i="8"/>
  <c r="TPO1368" i="8" s="1"/>
  <c r="TOW1368" i="8"/>
  <c r="TOX1362" i="8"/>
  <c r="TOX1368" i="8" s="1"/>
  <c r="TOF1368" i="8"/>
  <c r="TOJ1362" i="8"/>
  <c r="TOJ1368" i="8" s="1"/>
  <c r="TOI1362" i="8"/>
  <c r="TOI1368" i="8" s="1"/>
  <c r="TNQ1368" i="8"/>
  <c r="TNR1362" i="8"/>
  <c r="TNR1368" i="8" s="1"/>
  <c r="TMZ1368" i="8"/>
  <c r="TND1362" i="8"/>
  <c r="TND1368" i="8" s="1"/>
  <c r="TNC1362" i="8"/>
  <c r="TNC1368" i="8" s="1"/>
  <c r="TMK1368" i="8"/>
  <c r="TML1362" i="8"/>
  <c r="TML1368" i="8" s="1"/>
  <c r="TLT1368" i="8"/>
  <c r="TLX1362" i="8"/>
  <c r="TLX1368" i="8" s="1"/>
  <c r="TLW1362" i="8"/>
  <c r="TLW1368" i="8" s="1"/>
  <c r="TLE1368" i="8"/>
  <c r="TLF1362" i="8"/>
  <c r="TLF1368" i="8" s="1"/>
  <c r="TKN1368" i="8"/>
  <c r="TKR1362" i="8"/>
  <c r="TKR1368" i="8" s="1"/>
  <c r="TKQ1362" i="8"/>
  <c r="TKQ1368" i="8" s="1"/>
  <c r="TJY1368" i="8"/>
  <c r="TJZ1362" i="8"/>
  <c r="TJZ1368" i="8" s="1"/>
  <c r="TJH1368" i="8"/>
  <c r="TJL1362" i="8"/>
  <c r="TJL1368" i="8" s="1"/>
  <c r="TJK1362" i="8"/>
  <c r="TJK1368" i="8" s="1"/>
  <c r="TIS1368" i="8"/>
  <c r="TIT1362" i="8"/>
  <c r="TIT1368" i="8" s="1"/>
  <c r="TIB1368" i="8"/>
  <c r="TIF1362" i="8"/>
  <c r="TIF1368" i="8" s="1"/>
  <c r="TIE1362" i="8"/>
  <c r="TIE1368" i="8" s="1"/>
  <c r="THM1368" i="8"/>
  <c r="THN1362" i="8"/>
  <c r="THN1368" i="8" s="1"/>
  <c r="TGV1368" i="8"/>
  <c r="TGZ1362" i="8"/>
  <c r="TGZ1368" i="8" s="1"/>
  <c r="TGY1362" i="8"/>
  <c r="TGY1368" i="8" s="1"/>
  <c r="TGG1368" i="8"/>
  <c r="TGH1362" i="8"/>
  <c r="TGH1368" i="8" s="1"/>
  <c r="TFP1368" i="8"/>
  <c r="TFT1362" i="8"/>
  <c r="TFT1368" i="8" s="1"/>
  <c r="TFS1362" i="8"/>
  <c r="TFS1368" i="8" s="1"/>
  <c r="TFA1368" i="8"/>
  <c r="TFB1362" i="8"/>
  <c r="TFB1368" i="8" s="1"/>
  <c r="TEJ1368" i="8"/>
  <c r="TEN1362" i="8"/>
  <c r="TEN1368" i="8" s="1"/>
  <c r="TEM1362" i="8"/>
  <c r="TEM1368" i="8" s="1"/>
  <c r="TDU1368" i="8"/>
  <c r="TDV1362" i="8"/>
  <c r="TDV1368" i="8" s="1"/>
  <c r="TDD1368" i="8"/>
  <c r="TDH1362" i="8"/>
  <c r="TDH1368" i="8" s="1"/>
  <c r="TDG1362" i="8"/>
  <c r="TDG1368" i="8" s="1"/>
  <c r="TCO1368" i="8"/>
  <c r="TCP1362" i="8"/>
  <c r="TCP1368" i="8" s="1"/>
  <c r="TBX1368" i="8"/>
  <c r="TCB1362" i="8"/>
  <c r="TCB1368" i="8" s="1"/>
  <c r="TCA1362" i="8"/>
  <c r="TCA1368" i="8" s="1"/>
  <c r="TBI1368" i="8"/>
  <c r="TBJ1362" i="8"/>
  <c r="TBJ1368" i="8" s="1"/>
  <c r="TAR1368" i="8"/>
  <c r="TAV1362" i="8"/>
  <c r="TAV1368" i="8" s="1"/>
  <c r="TAU1362" i="8"/>
  <c r="TAU1368" i="8" s="1"/>
  <c r="TAC1368" i="8"/>
  <c r="TAD1362" i="8"/>
  <c r="TAD1368" i="8" s="1"/>
  <c r="SZL1368" i="8"/>
  <c r="SZP1362" i="8"/>
  <c r="SZP1368" i="8" s="1"/>
  <c r="SZO1362" i="8"/>
  <c r="SZO1368" i="8" s="1"/>
  <c r="SYW1368" i="8"/>
  <c r="SYX1362" i="8"/>
  <c r="SYX1368" i="8" s="1"/>
  <c r="SYF1368" i="8"/>
  <c r="SYJ1362" i="8"/>
  <c r="SYJ1368" i="8" s="1"/>
  <c r="SYI1362" i="8"/>
  <c r="SYI1368" i="8" s="1"/>
  <c r="SXQ1368" i="8"/>
  <c r="SXR1362" i="8"/>
  <c r="SXR1368" i="8" s="1"/>
  <c r="SWZ1368" i="8"/>
  <c r="SXD1362" i="8"/>
  <c r="SXD1368" i="8" s="1"/>
  <c r="SXC1362" i="8"/>
  <c r="SXC1368" i="8" s="1"/>
  <c r="SWK1368" i="8"/>
  <c r="SWL1362" i="8"/>
  <c r="SWL1368" i="8" s="1"/>
  <c r="SVT1368" i="8"/>
  <c r="SVX1362" i="8"/>
  <c r="SVX1368" i="8" s="1"/>
  <c r="SVW1362" i="8"/>
  <c r="SVW1368" i="8" s="1"/>
  <c r="SVE1368" i="8"/>
  <c r="SVF1362" i="8"/>
  <c r="SVF1368" i="8" s="1"/>
  <c r="SUN1368" i="8"/>
  <c r="SUR1362" i="8"/>
  <c r="SUR1368" i="8" s="1"/>
  <c r="SUQ1362" i="8"/>
  <c r="SUQ1368" i="8" s="1"/>
  <c r="STY1368" i="8"/>
  <c r="STZ1362" i="8"/>
  <c r="STZ1368" i="8" s="1"/>
  <c r="STH1368" i="8"/>
  <c r="STL1362" i="8"/>
  <c r="STL1368" i="8" s="1"/>
  <c r="STK1362" i="8"/>
  <c r="STK1368" i="8" s="1"/>
  <c r="SSS1368" i="8"/>
  <c r="SST1362" i="8"/>
  <c r="SST1368" i="8" s="1"/>
  <c r="SSB1368" i="8"/>
  <c r="SSF1362" i="8"/>
  <c r="SSF1368" i="8" s="1"/>
  <c r="SSE1362" i="8"/>
  <c r="SSE1368" i="8" s="1"/>
  <c r="SRM1368" i="8"/>
  <c r="SRN1362" i="8"/>
  <c r="SRN1368" i="8" s="1"/>
  <c r="SQV1368" i="8"/>
  <c r="SQZ1362" i="8"/>
  <c r="SQZ1368" i="8" s="1"/>
  <c r="SQY1362" i="8"/>
  <c r="SQY1368" i="8" s="1"/>
  <c r="SQG1368" i="8"/>
  <c r="SQH1362" i="8"/>
  <c r="SQH1368" i="8" s="1"/>
  <c r="SPP1368" i="8"/>
  <c r="SPT1362" i="8"/>
  <c r="SPT1368" i="8" s="1"/>
  <c r="SPS1362" i="8"/>
  <c r="SPS1368" i="8" s="1"/>
  <c r="SPA1368" i="8"/>
  <c r="SPB1362" i="8"/>
  <c r="SPB1368" i="8" s="1"/>
  <c r="SOJ1368" i="8"/>
  <c r="SON1362" i="8"/>
  <c r="SON1368" i="8" s="1"/>
  <c r="SOM1362" i="8"/>
  <c r="SOM1368" i="8" s="1"/>
  <c r="SNU1368" i="8"/>
  <c r="SNV1362" i="8"/>
  <c r="SNV1368" i="8" s="1"/>
  <c r="SND1368" i="8"/>
  <c r="SNH1362" i="8"/>
  <c r="SNH1368" i="8" s="1"/>
  <c r="SNG1362" i="8"/>
  <c r="SNG1368" i="8" s="1"/>
  <c r="SMO1368" i="8"/>
  <c r="SMP1362" i="8"/>
  <c r="SMP1368" i="8" s="1"/>
  <c r="SLX1368" i="8"/>
  <c r="SMB1362" i="8"/>
  <c r="SMB1368" i="8" s="1"/>
  <c r="SMA1362" i="8"/>
  <c r="SMA1368" i="8" s="1"/>
  <c r="SLI1368" i="8"/>
  <c r="SLJ1362" i="8"/>
  <c r="SLJ1368" i="8" s="1"/>
  <c r="SKR1368" i="8"/>
  <c r="SKV1362" i="8"/>
  <c r="SKV1368" i="8" s="1"/>
  <c r="SKU1362" i="8"/>
  <c r="SKU1368" i="8" s="1"/>
  <c r="SKC1368" i="8"/>
  <c r="SKD1362" i="8"/>
  <c r="SKD1368" i="8" s="1"/>
  <c r="SJL1368" i="8"/>
  <c r="SJP1362" i="8"/>
  <c r="SJP1368" i="8" s="1"/>
  <c r="SJO1362" i="8"/>
  <c r="SJO1368" i="8" s="1"/>
  <c r="SIW1368" i="8"/>
  <c r="SIX1362" i="8"/>
  <c r="SIX1368" i="8" s="1"/>
  <c r="SIF1368" i="8"/>
  <c r="SIJ1362" i="8"/>
  <c r="SIJ1368" i="8" s="1"/>
  <c r="SII1362" i="8"/>
  <c r="SII1368" i="8" s="1"/>
  <c r="SHQ1368" i="8"/>
  <c r="SHR1362" i="8"/>
  <c r="SHR1368" i="8" s="1"/>
  <c r="SGZ1368" i="8"/>
  <c r="SHD1362" i="8"/>
  <c r="SHD1368" i="8" s="1"/>
  <c r="SHC1362" i="8"/>
  <c r="SHC1368" i="8" s="1"/>
  <c r="SGK1368" i="8"/>
  <c r="SGL1362" i="8"/>
  <c r="SGL1368" i="8" s="1"/>
  <c r="SFT1368" i="8"/>
  <c r="SFX1362" i="8"/>
  <c r="SFX1368" i="8" s="1"/>
  <c r="SFW1362" i="8"/>
  <c r="SFW1368" i="8" s="1"/>
  <c r="SFE1368" i="8"/>
  <c r="SFF1362" i="8"/>
  <c r="SFF1368" i="8" s="1"/>
  <c r="SEN1368" i="8"/>
  <c r="SER1362" i="8"/>
  <c r="SER1368" i="8" s="1"/>
  <c r="SEQ1362" i="8"/>
  <c r="SEQ1368" i="8" s="1"/>
  <c r="SDY1368" i="8"/>
  <c r="SDZ1362" i="8"/>
  <c r="SDZ1368" i="8" s="1"/>
  <c r="SDH1368" i="8"/>
  <c r="SDL1362" i="8"/>
  <c r="SDL1368" i="8" s="1"/>
  <c r="SDK1362" i="8"/>
  <c r="SDK1368" i="8" s="1"/>
  <c r="SCS1368" i="8"/>
  <c r="SCT1362" i="8"/>
  <c r="SCT1368" i="8" s="1"/>
  <c r="SCB1368" i="8"/>
  <c r="SCF1362" i="8"/>
  <c r="SCF1368" i="8" s="1"/>
  <c r="SCE1362" i="8"/>
  <c r="SCE1368" i="8" s="1"/>
  <c r="SBM1368" i="8"/>
  <c r="SBN1362" i="8"/>
  <c r="SBN1368" i="8" s="1"/>
  <c r="SAV1368" i="8"/>
  <c r="SAZ1362" i="8"/>
  <c r="SAZ1368" i="8" s="1"/>
  <c r="SAY1362" i="8"/>
  <c r="SAY1368" i="8" s="1"/>
  <c r="SAG1368" i="8"/>
  <c r="SAH1362" i="8"/>
  <c r="SAH1368" i="8" s="1"/>
  <c r="RZP1368" i="8"/>
  <c r="RZT1362" i="8"/>
  <c r="RZT1368" i="8" s="1"/>
  <c r="RZS1362" i="8"/>
  <c r="RZS1368" i="8" s="1"/>
  <c r="RZA1368" i="8"/>
  <c r="RZB1362" i="8"/>
  <c r="RZB1368" i="8" s="1"/>
  <c r="RYJ1368" i="8"/>
  <c r="RYN1362" i="8"/>
  <c r="RYN1368" i="8" s="1"/>
  <c r="RYM1362" i="8"/>
  <c r="RYM1368" i="8" s="1"/>
  <c r="RXU1368" i="8"/>
  <c r="RXV1362" i="8"/>
  <c r="RXV1368" i="8" s="1"/>
  <c r="RXD1368" i="8"/>
  <c r="RXH1362" i="8"/>
  <c r="RXH1368" i="8" s="1"/>
  <c r="RXG1362" i="8"/>
  <c r="RXG1368" i="8" s="1"/>
  <c r="RWO1368" i="8"/>
  <c r="RWP1362" i="8"/>
  <c r="RWP1368" i="8" s="1"/>
  <c r="RVX1368" i="8"/>
  <c r="RWB1362" i="8"/>
  <c r="RWB1368" i="8" s="1"/>
  <c r="RWA1362" i="8"/>
  <c r="RWA1368" i="8" s="1"/>
  <c r="RVI1368" i="8"/>
  <c r="RVJ1362" i="8"/>
  <c r="RVJ1368" i="8" s="1"/>
  <c r="RUR1368" i="8"/>
  <c r="RUV1362" i="8"/>
  <c r="RUV1368" i="8" s="1"/>
  <c r="RUU1362" i="8"/>
  <c r="RUU1368" i="8" s="1"/>
  <c r="RUC1368" i="8"/>
  <c r="RUD1362" i="8"/>
  <c r="RUD1368" i="8" s="1"/>
  <c r="RTL1368" i="8"/>
  <c r="RTP1362" i="8"/>
  <c r="RTP1368" i="8" s="1"/>
  <c r="RTO1362" i="8"/>
  <c r="RTO1368" i="8" s="1"/>
  <c r="RSW1368" i="8"/>
  <c r="RSX1362" i="8"/>
  <c r="RSX1368" i="8" s="1"/>
  <c r="RSF1368" i="8"/>
  <c r="RSJ1362" i="8"/>
  <c r="RSJ1368" i="8" s="1"/>
  <c r="RSI1362" i="8"/>
  <c r="RSI1368" i="8" s="1"/>
  <c r="RRQ1368" i="8"/>
  <c r="RRR1362" i="8"/>
  <c r="RRR1368" i="8" s="1"/>
  <c r="RQZ1368" i="8"/>
  <c r="RRD1362" i="8"/>
  <c r="RRD1368" i="8" s="1"/>
  <c r="RRC1362" i="8"/>
  <c r="RRC1368" i="8" s="1"/>
  <c r="RQK1368" i="8"/>
  <c r="RQL1362" i="8"/>
  <c r="RQL1368" i="8" s="1"/>
  <c r="RPT1368" i="8"/>
  <c r="RPX1362" i="8"/>
  <c r="RPX1368" i="8" s="1"/>
  <c r="RPW1362" i="8"/>
  <c r="RPW1368" i="8" s="1"/>
  <c r="RPE1368" i="8"/>
  <c r="RPF1362" i="8"/>
  <c r="RPF1368" i="8" s="1"/>
  <c r="RON1368" i="8"/>
  <c r="ROR1362" i="8"/>
  <c r="ROR1368" i="8" s="1"/>
  <c r="ROQ1362" i="8"/>
  <c r="ROQ1368" i="8" s="1"/>
  <c r="RNY1368" i="8"/>
  <c r="RNZ1362" i="8"/>
  <c r="RNZ1368" i="8" s="1"/>
  <c r="RNH1368" i="8"/>
  <c r="RNL1362" i="8"/>
  <c r="RNL1368" i="8" s="1"/>
  <c r="RNK1362" i="8"/>
  <c r="RNK1368" i="8" s="1"/>
  <c r="RMS1368" i="8"/>
  <c r="RMT1362" i="8"/>
  <c r="RMT1368" i="8" s="1"/>
  <c r="RMB1368" i="8"/>
  <c r="RMF1362" i="8"/>
  <c r="RMF1368" i="8" s="1"/>
  <c r="RME1362" i="8"/>
  <c r="RME1368" i="8" s="1"/>
  <c r="RLM1368" i="8"/>
  <c r="RLN1362" i="8"/>
  <c r="RLN1368" i="8" s="1"/>
  <c r="RKV1368" i="8"/>
  <c r="RKZ1362" i="8"/>
  <c r="RKZ1368" i="8" s="1"/>
  <c r="RKY1362" i="8"/>
  <c r="RKY1368" i="8" s="1"/>
  <c r="RKG1368" i="8"/>
  <c r="RKH1362" i="8"/>
  <c r="RKH1368" i="8" s="1"/>
  <c r="RJP1368" i="8"/>
  <c r="RJT1362" i="8"/>
  <c r="RJT1368" i="8" s="1"/>
  <c r="RJS1362" i="8"/>
  <c r="RJS1368" i="8" s="1"/>
  <c r="RJA1368" i="8"/>
  <c r="RJB1362" i="8"/>
  <c r="RJB1368" i="8" s="1"/>
  <c r="RIJ1368" i="8"/>
  <c r="RIN1362" i="8"/>
  <c r="RIN1368" i="8" s="1"/>
  <c r="RIM1362" i="8"/>
  <c r="RIM1368" i="8" s="1"/>
  <c r="RHU1368" i="8"/>
  <c r="RHV1362" i="8"/>
  <c r="RHV1368" i="8" s="1"/>
  <c r="RHD1368" i="8"/>
  <c r="RHH1362" i="8"/>
  <c r="RHH1368" i="8" s="1"/>
  <c r="RHG1362" i="8"/>
  <c r="RHG1368" i="8" s="1"/>
  <c r="RGO1368" i="8"/>
  <c r="RGP1362" i="8"/>
  <c r="RGP1368" i="8" s="1"/>
  <c r="RFX1368" i="8"/>
  <c r="RGB1362" i="8"/>
  <c r="RGB1368" i="8" s="1"/>
  <c r="RGA1362" i="8"/>
  <c r="RGA1368" i="8" s="1"/>
  <c r="RFI1368" i="8"/>
  <c r="RFJ1362" i="8"/>
  <c r="RFJ1368" i="8" s="1"/>
  <c r="RER1368" i="8"/>
  <c r="REV1362" i="8"/>
  <c r="REV1368" i="8" s="1"/>
  <c r="REU1362" i="8"/>
  <c r="REU1368" i="8" s="1"/>
  <c r="REC1368" i="8"/>
  <c r="RED1362" i="8"/>
  <c r="RED1368" i="8" s="1"/>
  <c r="RDL1368" i="8"/>
  <c r="RDP1362" i="8"/>
  <c r="RDP1368" i="8" s="1"/>
  <c r="RDO1362" i="8"/>
  <c r="RDO1368" i="8" s="1"/>
  <c r="RCW1368" i="8"/>
  <c r="RCX1362" i="8"/>
  <c r="RCX1368" i="8" s="1"/>
  <c r="RCF1368" i="8"/>
  <c r="RCJ1362" i="8"/>
  <c r="RCJ1368" i="8" s="1"/>
  <c r="RCI1362" i="8"/>
  <c r="RCI1368" i="8" s="1"/>
  <c r="RBQ1368" i="8"/>
  <c r="RBR1362" i="8"/>
  <c r="RBR1368" i="8" s="1"/>
  <c r="RAZ1368" i="8"/>
  <c r="RBD1362" i="8"/>
  <c r="RBD1368" i="8" s="1"/>
  <c r="RBC1362" i="8"/>
  <c r="RBC1368" i="8" s="1"/>
  <c r="RAK1368" i="8"/>
  <c r="RAL1362" i="8"/>
  <c r="RAL1368" i="8" s="1"/>
  <c r="QZT1368" i="8"/>
  <c r="QZX1362" i="8"/>
  <c r="QZX1368" i="8" s="1"/>
  <c r="QZW1362" i="8"/>
  <c r="QZW1368" i="8" s="1"/>
  <c r="QZE1368" i="8"/>
  <c r="QZF1362" i="8"/>
  <c r="QZF1368" i="8" s="1"/>
  <c r="QYN1368" i="8"/>
  <c r="QYR1362" i="8"/>
  <c r="QYR1368" i="8" s="1"/>
  <c r="QYQ1362" i="8"/>
  <c r="QYQ1368" i="8" s="1"/>
  <c r="QXY1368" i="8"/>
  <c r="QXZ1362" i="8"/>
  <c r="QXZ1368" i="8" s="1"/>
  <c r="QXH1368" i="8"/>
  <c r="QXL1362" i="8"/>
  <c r="QXL1368" i="8" s="1"/>
  <c r="QXK1362" i="8"/>
  <c r="QXK1368" i="8" s="1"/>
  <c r="QWS1368" i="8"/>
  <c r="QWT1362" i="8"/>
  <c r="QWT1368" i="8" s="1"/>
  <c r="QWB1368" i="8"/>
  <c r="QWF1362" i="8"/>
  <c r="QWF1368" i="8" s="1"/>
  <c r="QWE1362" i="8"/>
  <c r="QWE1368" i="8" s="1"/>
  <c r="QVM1368" i="8"/>
  <c r="QVN1362" i="8"/>
  <c r="QVN1368" i="8" s="1"/>
  <c r="QUV1368" i="8"/>
  <c r="QUZ1362" i="8"/>
  <c r="QUZ1368" i="8" s="1"/>
  <c r="QUY1362" i="8"/>
  <c r="QUY1368" i="8" s="1"/>
  <c r="QUG1368" i="8"/>
  <c r="QUH1362" i="8"/>
  <c r="QUH1368" i="8" s="1"/>
  <c r="QTP1368" i="8"/>
  <c r="QTT1362" i="8"/>
  <c r="QTT1368" i="8" s="1"/>
  <c r="QTS1362" i="8"/>
  <c r="QTS1368" i="8" s="1"/>
  <c r="QTA1368" i="8"/>
  <c r="QTB1362" i="8"/>
  <c r="QTB1368" i="8" s="1"/>
  <c r="QSJ1368" i="8"/>
  <c r="QSN1362" i="8"/>
  <c r="QSN1368" i="8" s="1"/>
  <c r="QSM1362" i="8"/>
  <c r="QSM1368" i="8" s="1"/>
  <c r="QRU1368" i="8"/>
  <c r="QRV1362" i="8"/>
  <c r="QRV1368" i="8" s="1"/>
  <c r="QRD1368" i="8"/>
  <c r="QRH1362" i="8"/>
  <c r="QRH1368" i="8" s="1"/>
  <c r="QRG1362" i="8"/>
  <c r="QRG1368" i="8" s="1"/>
  <c r="QQO1368" i="8"/>
  <c r="QQP1362" i="8"/>
  <c r="QQP1368" i="8" s="1"/>
  <c r="QPX1368" i="8"/>
  <c r="QQB1362" i="8"/>
  <c r="QQB1368" i="8" s="1"/>
  <c r="QQA1362" i="8"/>
  <c r="QQA1368" i="8" s="1"/>
  <c r="QPI1368" i="8"/>
  <c r="QPJ1362" i="8"/>
  <c r="QPJ1368" i="8" s="1"/>
  <c r="QOR1368" i="8"/>
  <c r="QOV1362" i="8"/>
  <c r="QOV1368" i="8" s="1"/>
  <c r="QOU1362" i="8"/>
  <c r="QOU1368" i="8" s="1"/>
  <c r="QOC1368" i="8"/>
  <c r="QOD1362" i="8"/>
  <c r="QOD1368" i="8" s="1"/>
  <c r="QNL1368" i="8"/>
  <c r="QNP1362" i="8"/>
  <c r="QNP1368" i="8" s="1"/>
  <c r="QNO1362" i="8"/>
  <c r="QNO1368" i="8" s="1"/>
  <c r="QMW1368" i="8"/>
  <c r="QMX1362" i="8"/>
  <c r="QMX1368" i="8" s="1"/>
  <c r="QMF1368" i="8"/>
  <c r="QMJ1362" i="8"/>
  <c r="QMJ1368" i="8" s="1"/>
  <c r="QMI1362" i="8"/>
  <c r="QMI1368" i="8" s="1"/>
  <c r="QLQ1368" i="8"/>
  <c r="QLR1362" i="8"/>
  <c r="QLR1368" i="8" s="1"/>
  <c r="QKZ1368" i="8"/>
  <c r="QLD1362" i="8"/>
  <c r="QLD1368" i="8" s="1"/>
  <c r="QLC1362" i="8"/>
  <c r="QLC1368" i="8" s="1"/>
  <c r="QKK1368" i="8"/>
  <c r="QKL1362" i="8"/>
  <c r="QKL1368" i="8" s="1"/>
  <c r="QJT1368" i="8"/>
  <c r="QJX1362" i="8"/>
  <c r="QJX1368" i="8" s="1"/>
  <c r="QJW1362" i="8"/>
  <c r="QJW1368" i="8" s="1"/>
  <c r="QJE1368" i="8"/>
  <c r="QJF1362" i="8"/>
  <c r="QJF1368" i="8" s="1"/>
  <c r="QIN1368" i="8"/>
  <c r="QIR1362" i="8"/>
  <c r="QIR1368" i="8" s="1"/>
  <c r="QIQ1362" i="8"/>
  <c r="QIQ1368" i="8" s="1"/>
  <c r="QHY1368" i="8"/>
  <c r="QHZ1362" i="8"/>
  <c r="QHZ1368" i="8" s="1"/>
  <c r="QHH1368" i="8"/>
  <c r="QHL1362" i="8"/>
  <c r="QHL1368" i="8" s="1"/>
  <c r="QHK1362" i="8"/>
  <c r="QHK1368" i="8" s="1"/>
  <c r="QGS1368" i="8"/>
  <c r="QGT1362" i="8"/>
  <c r="QGT1368" i="8" s="1"/>
  <c r="QGB1368" i="8"/>
  <c r="QGF1362" i="8"/>
  <c r="QGF1368" i="8" s="1"/>
  <c r="QGE1362" i="8"/>
  <c r="QGE1368" i="8" s="1"/>
  <c r="QFM1368" i="8"/>
  <c r="QFN1362" i="8"/>
  <c r="QFN1368" i="8" s="1"/>
  <c r="QEV1368" i="8"/>
  <c r="QEZ1362" i="8"/>
  <c r="QEZ1368" i="8" s="1"/>
  <c r="QEY1362" i="8"/>
  <c r="QEY1368" i="8" s="1"/>
  <c r="QEG1368" i="8"/>
  <c r="QEH1362" i="8"/>
  <c r="QEH1368" i="8" s="1"/>
  <c r="QDP1368" i="8"/>
  <c r="QDT1362" i="8"/>
  <c r="QDT1368" i="8" s="1"/>
  <c r="QDS1362" i="8"/>
  <c r="QDS1368" i="8" s="1"/>
  <c r="QDA1368" i="8"/>
  <c r="QDB1362" i="8"/>
  <c r="QDB1368" i="8" s="1"/>
  <c r="QCJ1368" i="8"/>
  <c r="QCN1362" i="8"/>
  <c r="QCN1368" i="8" s="1"/>
  <c r="QCM1362" i="8"/>
  <c r="QCM1368" i="8" s="1"/>
  <c r="QBU1368" i="8"/>
  <c r="QBV1362" i="8"/>
  <c r="QBV1368" i="8" s="1"/>
  <c r="QBD1368" i="8"/>
  <c r="QBH1362" i="8"/>
  <c r="QBH1368" i="8" s="1"/>
  <c r="QBG1362" i="8"/>
  <c r="QBG1368" i="8" s="1"/>
  <c r="QAO1368" i="8"/>
  <c r="QAP1362" i="8"/>
  <c r="QAP1368" i="8" s="1"/>
  <c r="PZX1368" i="8"/>
  <c r="QAB1362" i="8"/>
  <c r="QAB1368" i="8" s="1"/>
  <c r="QAA1362" i="8"/>
  <c r="QAA1368" i="8" s="1"/>
  <c r="PZI1368" i="8"/>
  <c r="PZJ1362" i="8"/>
  <c r="PZJ1368" i="8" s="1"/>
  <c r="PYR1368" i="8"/>
  <c r="PYV1362" i="8"/>
  <c r="PYV1368" i="8" s="1"/>
  <c r="PYU1362" i="8"/>
  <c r="PYU1368" i="8" s="1"/>
  <c r="PYC1368" i="8"/>
  <c r="PYD1362" i="8"/>
  <c r="PYD1368" i="8" s="1"/>
  <c r="PXL1368" i="8"/>
  <c r="PXP1362" i="8"/>
  <c r="PXP1368" i="8" s="1"/>
  <c r="PXO1362" i="8"/>
  <c r="PXO1368" i="8" s="1"/>
  <c r="PWW1368" i="8"/>
  <c r="PWX1362" i="8"/>
  <c r="PWX1368" i="8" s="1"/>
  <c r="PWF1368" i="8"/>
  <c r="PWJ1362" i="8"/>
  <c r="PWJ1368" i="8" s="1"/>
  <c r="PWI1362" i="8"/>
  <c r="PWI1368" i="8" s="1"/>
  <c r="PVQ1368" i="8"/>
  <c r="PVR1362" i="8"/>
  <c r="PVR1368" i="8" s="1"/>
  <c r="PUZ1368" i="8"/>
  <c r="PVD1362" i="8"/>
  <c r="PVD1368" i="8" s="1"/>
  <c r="PVC1362" i="8"/>
  <c r="PVC1368" i="8" s="1"/>
  <c r="PUK1368" i="8"/>
  <c r="PUL1362" i="8"/>
  <c r="PUL1368" i="8" s="1"/>
  <c r="PTT1368" i="8"/>
  <c r="PTX1362" i="8"/>
  <c r="PTX1368" i="8" s="1"/>
  <c r="PTW1362" i="8"/>
  <c r="PTW1368" i="8" s="1"/>
  <c r="PTE1368" i="8"/>
  <c r="PTF1362" i="8"/>
  <c r="PTF1368" i="8" s="1"/>
  <c r="PSN1368" i="8"/>
  <c r="PSR1362" i="8"/>
  <c r="PSR1368" i="8" s="1"/>
  <c r="PSQ1362" i="8"/>
  <c r="PSQ1368" i="8" s="1"/>
  <c r="PRY1368" i="8"/>
  <c r="PRZ1362" i="8"/>
  <c r="PRZ1368" i="8" s="1"/>
  <c r="PRH1368" i="8"/>
  <c r="PRL1362" i="8"/>
  <c r="PRL1368" i="8" s="1"/>
  <c r="PRK1362" i="8"/>
  <c r="PRK1368" i="8" s="1"/>
  <c r="PQS1368" i="8"/>
  <c r="PQT1362" i="8"/>
  <c r="PQT1368" i="8" s="1"/>
  <c r="PQB1368" i="8"/>
  <c r="PQF1362" i="8"/>
  <c r="PQF1368" i="8" s="1"/>
  <c r="PQE1362" i="8"/>
  <c r="PQE1368" i="8" s="1"/>
  <c r="PPM1368" i="8"/>
  <c r="PPN1362" i="8"/>
  <c r="PPN1368" i="8" s="1"/>
  <c r="POV1368" i="8"/>
  <c r="POZ1362" i="8"/>
  <c r="POZ1368" i="8" s="1"/>
  <c r="POY1362" i="8"/>
  <c r="POY1368" i="8" s="1"/>
  <c r="POG1368" i="8"/>
  <c r="POH1362" i="8"/>
  <c r="POH1368" i="8" s="1"/>
  <c r="PNP1368" i="8"/>
  <c r="PNT1362" i="8"/>
  <c r="PNT1368" i="8" s="1"/>
  <c r="PNS1362" i="8"/>
  <c r="PNS1368" i="8" s="1"/>
  <c r="PNA1368" i="8"/>
  <c r="PNB1362" i="8"/>
  <c r="PNB1368" i="8" s="1"/>
  <c r="PMJ1368" i="8"/>
  <c r="PMN1362" i="8"/>
  <c r="PMN1368" i="8" s="1"/>
  <c r="PMM1362" i="8"/>
  <c r="PMM1368" i="8" s="1"/>
  <c r="PLU1368" i="8"/>
  <c r="PLV1362" i="8"/>
  <c r="PLV1368" i="8" s="1"/>
  <c r="PLD1368" i="8"/>
  <c r="PLH1362" i="8"/>
  <c r="PLH1368" i="8" s="1"/>
  <c r="PLG1362" i="8"/>
  <c r="PLG1368" i="8" s="1"/>
  <c r="PKO1368" i="8"/>
  <c r="PKP1362" i="8"/>
  <c r="PKP1368" i="8" s="1"/>
  <c r="PJX1368" i="8"/>
  <c r="PKB1362" i="8"/>
  <c r="PKB1368" i="8" s="1"/>
  <c r="PKA1362" i="8"/>
  <c r="PKA1368" i="8" s="1"/>
  <c r="PJI1368" i="8"/>
  <c r="PJJ1362" i="8"/>
  <c r="PJJ1368" i="8" s="1"/>
  <c r="PIR1368" i="8"/>
  <c r="PIV1362" i="8"/>
  <c r="PIV1368" i="8" s="1"/>
  <c r="PIU1362" i="8"/>
  <c r="PIU1368" i="8" s="1"/>
  <c r="PIC1368" i="8"/>
  <c r="PID1362" i="8"/>
  <c r="PID1368" i="8" s="1"/>
  <c r="PHL1368" i="8"/>
  <c r="PHP1362" i="8"/>
  <c r="PHP1368" i="8" s="1"/>
  <c r="PHO1362" i="8"/>
  <c r="PHO1368" i="8" s="1"/>
  <c r="PGW1368" i="8"/>
  <c r="PGX1362" i="8"/>
  <c r="PGX1368" i="8" s="1"/>
  <c r="PGF1368" i="8"/>
  <c r="PGJ1362" i="8"/>
  <c r="PGJ1368" i="8" s="1"/>
  <c r="PGI1362" i="8"/>
  <c r="PGI1368" i="8" s="1"/>
  <c r="PFQ1368" i="8"/>
  <c r="PFR1362" i="8"/>
  <c r="PFR1368" i="8" s="1"/>
  <c r="PEZ1368" i="8"/>
  <c r="PFD1362" i="8"/>
  <c r="PFD1368" i="8" s="1"/>
  <c r="PFC1362" i="8"/>
  <c r="PFC1368" i="8" s="1"/>
  <c r="PEK1368" i="8"/>
  <c r="PEL1362" i="8"/>
  <c r="PEL1368" i="8" s="1"/>
  <c r="PDT1368" i="8"/>
  <c r="PDX1362" i="8"/>
  <c r="PDX1368" i="8" s="1"/>
  <c r="PDW1362" i="8"/>
  <c r="PDW1368" i="8" s="1"/>
  <c r="PDE1368" i="8"/>
  <c r="PDF1362" i="8"/>
  <c r="PDF1368" i="8" s="1"/>
  <c r="PCN1368" i="8"/>
  <c r="PCR1362" i="8"/>
  <c r="PCR1368" i="8" s="1"/>
  <c r="PCQ1362" i="8"/>
  <c r="PCQ1368" i="8" s="1"/>
  <c r="PBY1368" i="8"/>
  <c r="PBZ1362" i="8"/>
  <c r="PBZ1368" i="8" s="1"/>
  <c r="PBH1368" i="8"/>
  <c r="PBL1362" i="8"/>
  <c r="PBL1368" i="8" s="1"/>
  <c r="PBK1362" i="8"/>
  <c r="PBK1368" i="8" s="1"/>
  <c r="PAS1368" i="8"/>
  <c r="PAT1362" i="8"/>
  <c r="PAT1368" i="8" s="1"/>
  <c r="PAB1368" i="8"/>
  <c r="PAF1362" i="8"/>
  <c r="PAF1368" i="8" s="1"/>
  <c r="PAE1362" i="8"/>
  <c r="PAE1368" i="8" s="1"/>
  <c r="OZM1368" i="8"/>
  <c r="OZN1362" i="8"/>
  <c r="OZN1368" i="8" s="1"/>
  <c r="OYV1368" i="8"/>
  <c r="OYZ1362" i="8"/>
  <c r="OYZ1368" i="8" s="1"/>
  <c r="OYY1362" i="8"/>
  <c r="OYY1368" i="8" s="1"/>
  <c r="OYG1368" i="8"/>
  <c r="OYH1362" i="8"/>
  <c r="OYH1368" i="8" s="1"/>
  <c r="OXP1368" i="8"/>
  <c r="OXT1362" i="8"/>
  <c r="OXT1368" i="8" s="1"/>
  <c r="OXS1362" i="8"/>
  <c r="OXS1368" i="8" s="1"/>
  <c r="OXA1368" i="8"/>
  <c r="OXB1362" i="8"/>
  <c r="OXB1368" i="8" s="1"/>
  <c r="OWJ1368" i="8"/>
  <c r="OWN1362" i="8"/>
  <c r="OWN1368" i="8" s="1"/>
  <c r="OWM1362" i="8"/>
  <c r="OWM1368" i="8" s="1"/>
  <c r="OVU1368" i="8"/>
  <c r="OVV1362" i="8"/>
  <c r="OVV1368" i="8" s="1"/>
  <c r="OVD1368" i="8"/>
  <c r="OVH1362" i="8"/>
  <c r="OVH1368" i="8" s="1"/>
  <c r="OVG1362" i="8"/>
  <c r="OVG1368" i="8" s="1"/>
  <c r="OUO1368" i="8"/>
  <c r="OUP1362" i="8"/>
  <c r="OUP1368" i="8" s="1"/>
  <c r="OTX1368" i="8"/>
  <c r="OUB1362" i="8"/>
  <c r="OUB1368" i="8" s="1"/>
  <c r="OUA1362" i="8"/>
  <c r="OUA1368" i="8" s="1"/>
  <c r="OTI1368" i="8"/>
  <c r="OTJ1362" i="8"/>
  <c r="OTJ1368" i="8" s="1"/>
  <c r="OSR1368" i="8"/>
  <c r="OSV1362" i="8"/>
  <c r="OSV1368" i="8" s="1"/>
  <c r="OSU1362" i="8"/>
  <c r="OSU1368" i="8" s="1"/>
  <c r="OSC1368" i="8"/>
  <c r="OSD1362" i="8"/>
  <c r="OSD1368" i="8" s="1"/>
  <c r="ORL1368" i="8"/>
  <c r="ORP1362" i="8"/>
  <c r="ORP1368" i="8" s="1"/>
  <c r="ORO1362" i="8"/>
  <c r="ORO1368" i="8" s="1"/>
  <c r="OQW1368" i="8"/>
  <c r="OQX1362" i="8"/>
  <c r="OQX1368" i="8" s="1"/>
  <c r="OQF1368" i="8"/>
  <c r="OQJ1362" i="8"/>
  <c r="OQJ1368" i="8" s="1"/>
  <c r="OQI1362" i="8"/>
  <c r="OQI1368" i="8" s="1"/>
  <c r="OPQ1368" i="8"/>
  <c r="OPR1362" i="8"/>
  <c r="OPR1368" i="8" s="1"/>
  <c r="OOZ1368" i="8"/>
  <c r="OPD1362" i="8"/>
  <c r="OPD1368" i="8" s="1"/>
  <c r="OPC1362" i="8"/>
  <c r="OPC1368" i="8" s="1"/>
  <c r="OOK1368" i="8"/>
  <c r="OOL1362" i="8"/>
  <c r="OOL1368" i="8" s="1"/>
  <c r="ONT1368" i="8"/>
  <c r="ONX1362" i="8"/>
  <c r="ONX1368" i="8" s="1"/>
  <c r="ONW1362" i="8"/>
  <c r="ONW1368" i="8" s="1"/>
  <c r="ONE1368" i="8"/>
  <c r="ONF1362" i="8"/>
  <c r="ONF1368" i="8" s="1"/>
  <c r="OMN1368" i="8"/>
  <c r="OMR1362" i="8"/>
  <c r="OMR1368" i="8" s="1"/>
  <c r="OMQ1362" i="8"/>
  <c r="OMQ1368" i="8" s="1"/>
  <c r="OLY1368" i="8"/>
  <c r="OLZ1362" i="8"/>
  <c r="OLZ1368" i="8" s="1"/>
  <c r="OLH1368" i="8"/>
  <c r="OLL1362" i="8"/>
  <c r="OLL1368" i="8" s="1"/>
  <c r="OLK1362" i="8"/>
  <c r="OLK1368" i="8" s="1"/>
  <c r="OKS1368" i="8"/>
  <c r="OKT1362" i="8"/>
  <c r="OKT1368" i="8" s="1"/>
  <c r="OKB1368" i="8"/>
  <c r="OKF1362" i="8"/>
  <c r="OKF1368" i="8" s="1"/>
  <c r="OKE1362" i="8"/>
  <c r="OKE1368" i="8" s="1"/>
  <c r="OJM1368" i="8"/>
  <c r="OJN1362" i="8"/>
  <c r="OJN1368" i="8" s="1"/>
  <c r="OIV1368" i="8"/>
  <c r="OIZ1362" i="8"/>
  <c r="OIZ1368" i="8" s="1"/>
  <c r="OIY1362" i="8"/>
  <c r="OIY1368" i="8" s="1"/>
  <c r="OIG1368" i="8"/>
  <c r="OIH1362" i="8"/>
  <c r="OIH1368" i="8" s="1"/>
  <c r="OHP1368" i="8"/>
  <c r="OHT1362" i="8"/>
  <c r="OHT1368" i="8" s="1"/>
  <c r="OHS1362" i="8"/>
  <c r="OHS1368" i="8" s="1"/>
  <c r="OHA1368" i="8"/>
  <c r="OHB1362" i="8"/>
  <c r="OHB1368" i="8" s="1"/>
  <c r="OGJ1368" i="8"/>
  <c r="OGN1362" i="8"/>
  <c r="OGN1368" i="8" s="1"/>
  <c r="OGM1362" i="8"/>
  <c r="OGM1368" i="8" s="1"/>
  <c r="OFU1368" i="8"/>
  <c r="OFV1362" i="8"/>
  <c r="OFV1368" i="8" s="1"/>
  <c r="OFD1368" i="8"/>
  <c r="OFH1362" i="8"/>
  <c r="OFH1368" i="8" s="1"/>
  <c r="OFG1362" i="8"/>
  <c r="OFG1368" i="8" s="1"/>
  <c r="OEO1368" i="8"/>
  <c r="OEP1362" i="8"/>
  <c r="OEP1368" i="8" s="1"/>
  <c r="ODX1368" i="8"/>
  <c r="OEB1362" i="8"/>
  <c r="OEB1368" i="8" s="1"/>
  <c r="OEA1362" i="8"/>
  <c r="OEA1368" i="8" s="1"/>
  <c r="ODI1368" i="8"/>
  <c r="ODJ1362" i="8"/>
  <c r="ODJ1368" i="8" s="1"/>
  <c r="OCR1368" i="8"/>
  <c r="OCV1362" i="8"/>
  <c r="OCV1368" i="8" s="1"/>
  <c r="OCU1362" i="8"/>
  <c r="OCU1368" i="8" s="1"/>
  <c r="OCC1368" i="8"/>
  <c r="OCD1362" i="8"/>
  <c r="OCD1368" i="8" s="1"/>
  <c r="OBL1368" i="8"/>
  <c r="OBP1362" i="8"/>
  <c r="OBP1368" i="8" s="1"/>
  <c r="OBO1362" i="8"/>
  <c r="OBO1368" i="8" s="1"/>
  <c r="OAW1368" i="8"/>
  <c r="OAX1362" i="8"/>
  <c r="OAX1368" i="8" s="1"/>
  <c r="OAF1368" i="8"/>
  <c r="OAJ1362" i="8"/>
  <c r="OAJ1368" i="8" s="1"/>
  <c r="OAI1362" i="8"/>
  <c r="OAI1368" i="8" s="1"/>
  <c r="NZQ1368" i="8"/>
  <c r="NZR1362" i="8"/>
  <c r="NZR1368" i="8" s="1"/>
  <c r="NYZ1368" i="8"/>
  <c r="NZD1362" i="8"/>
  <c r="NZD1368" i="8" s="1"/>
  <c r="NZC1362" i="8"/>
  <c r="NZC1368" i="8" s="1"/>
  <c r="NYK1368" i="8"/>
  <c r="NYL1362" i="8"/>
  <c r="NYL1368" i="8" s="1"/>
  <c r="NXT1368" i="8"/>
  <c r="NXX1362" i="8"/>
  <c r="NXX1368" i="8" s="1"/>
  <c r="NXW1362" i="8"/>
  <c r="NXW1368" i="8" s="1"/>
  <c r="NXE1368" i="8"/>
  <c r="NXF1362" i="8"/>
  <c r="NXF1368" i="8" s="1"/>
  <c r="NWN1368" i="8"/>
  <c r="NWR1362" i="8"/>
  <c r="NWR1368" i="8" s="1"/>
  <c r="NWQ1362" i="8"/>
  <c r="NWQ1368" i="8" s="1"/>
  <c r="NVY1368" i="8"/>
  <c r="NVZ1362" i="8"/>
  <c r="NVZ1368" i="8" s="1"/>
  <c r="NVH1368" i="8"/>
  <c r="NVL1362" i="8"/>
  <c r="NVL1368" i="8" s="1"/>
  <c r="NVK1362" i="8"/>
  <c r="NVK1368" i="8" s="1"/>
  <c r="NUS1368" i="8"/>
  <c r="NUT1362" i="8"/>
  <c r="NUT1368" i="8" s="1"/>
  <c r="NUB1368" i="8"/>
  <c r="NUF1362" i="8"/>
  <c r="NUF1368" i="8" s="1"/>
  <c r="NUE1362" i="8"/>
  <c r="NUE1368" i="8" s="1"/>
  <c r="NTM1368" i="8"/>
  <c r="NTN1362" i="8"/>
  <c r="NTN1368" i="8" s="1"/>
  <c r="NSV1368" i="8"/>
  <c r="NSZ1362" i="8"/>
  <c r="NSZ1368" i="8" s="1"/>
  <c r="NSY1362" i="8"/>
  <c r="NSY1368" i="8" s="1"/>
  <c r="NSG1368" i="8"/>
  <c r="NSH1362" i="8"/>
  <c r="NSH1368" i="8" s="1"/>
  <c r="NRP1368" i="8"/>
  <c r="NRT1362" i="8"/>
  <c r="NRT1368" i="8" s="1"/>
  <c r="NRS1362" i="8"/>
  <c r="NRS1368" i="8" s="1"/>
  <c r="NRA1368" i="8"/>
  <c r="NRB1362" i="8"/>
  <c r="NRB1368" i="8" s="1"/>
  <c r="NQJ1368" i="8"/>
  <c r="NQN1362" i="8"/>
  <c r="NQN1368" i="8" s="1"/>
  <c r="NQM1362" i="8"/>
  <c r="NQM1368" i="8" s="1"/>
  <c r="NPU1368" i="8"/>
  <c r="NPV1362" i="8"/>
  <c r="NPV1368" i="8" s="1"/>
  <c r="NPD1368" i="8"/>
  <c r="NPH1362" i="8"/>
  <c r="NPH1368" i="8" s="1"/>
  <c r="NPG1362" i="8"/>
  <c r="NPG1368" i="8" s="1"/>
  <c r="NOO1368" i="8"/>
  <c r="NOP1362" i="8"/>
  <c r="NOP1368" i="8" s="1"/>
  <c r="NNX1368" i="8"/>
  <c r="NOB1362" i="8"/>
  <c r="NOB1368" i="8" s="1"/>
  <c r="NOA1362" i="8"/>
  <c r="NOA1368" i="8" s="1"/>
  <c r="NNI1368" i="8"/>
  <c r="NNJ1362" i="8"/>
  <c r="NNJ1368" i="8" s="1"/>
  <c r="NMR1368" i="8"/>
  <c r="NMV1362" i="8"/>
  <c r="NMV1368" i="8" s="1"/>
  <c r="NMU1362" i="8"/>
  <c r="NMU1368" i="8" s="1"/>
  <c r="NMC1368" i="8"/>
  <c r="NMD1362" i="8"/>
  <c r="NMD1368" i="8" s="1"/>
  <c r="NLL1368" i="8"/>
  <c r="NLP1362" i="8"/>
  <c r="NLP1368" i="8" s="1"/>
  <c r="NLO1362" i="8"/>
  <c r="NLO1368" i="8" s="1"/>
  <c r="NKW1368" i="8"/>
  <c r="NKX1362" i="8"/>
  <c r="NKX1368" i="8" s="1"/>
  <c r="NKF1368" i="8"/>
  <c r="NKJ1362" i="8"/>
  <c r="NKJ1368" i="8" s="1"/>
  <c r="NKI1362" i="8"/>
  <c r="NKI1368" i="8" s="1"/>
  <c r="NJQ1368" i="8"/>
  <c r="NJR1362" i="8"/>
  <c r="NJR1368" i="8" s="1"/>
  <c r="NIZ1368" i="8"/>
  <c r="NJD1362" i="8"/>
  <c r="NJD1368" i="8" s="1"/>
  <c r="NJC1362" i="8"/>
  <c r="NJC1368" i="8" s="1"/>
  <c r="NIK1368" i="8"/>
  <c r="NIL1362" i="8"/>
  <c r="NIL1368" i="8" s="1"/>
  <c r="NHT1368" i="8"/>
  <c r="NHX1362" i="8"/>
  <c r="NHX1368" i="8" s="1"/>
  <c r="NHW1362" i="8"/>
  <c r="NHW1368" i="8" s="1"/>
  <c r="NHE1368" i="8"/>
  <c r="NHF1362" i="8"/>
  <c r="NHF1368" i="8" s="1"/>
  <c r="NGN1368" i="8"/>
  <c r="NGR1362" i="8"/>
  <c r="NGR1368" i="8" s="1"/>
  <c r="NGQ1362" i="8"/>
  <c r="NGQ1368" i="8" s="1"/>
  <c r="NFY1368" i="8"/>
  <c r="NFZ1362" i="8"/>
  <c r="NFZ1368" i="8" s="1"/>
  <c r="NFH1368" i="8"/>
  <c r="NFL1362" i="8"/>
  <c r="NFL1368" i="8" s="1"/>
  <c r="NFK1362" i="8"/>
  <c r="NFK1368" i="8" s="1"/>
  <c r="NES1368" i="8"/>
  <c r="NET1362" i="8"/>
  <c r="NET1368" i="8" s="1"/>
  <c r="NEB1368" i="8"/>
  <c r="NEF1362" i="8"/>
  <c r="NEF1368" i="8" s="1"/>
  <c r="NEE1362" i="8"/>
  <c r="NEE1368" i="8" s="1"/>
  <c r="NDM1368" i="8"/>
  <c r="NDN1362" i="8"/>
  <c r="NDN1368" i="8" s="1"/>
  <c r="NCV1368" i="8"/>
  <c r="NCZ1362" i="8"/>
  <c r="NCZ1368" i="8" s="1"/>
  <c r="NCY1362" i="8"/>
  <c r="NCY1368" i="8" s="1"/>
  <c r="NCG1368" i="8"/>
  <c r="NCH1362" i="8"/>
  <c r="NCH1368" i="8" s="1"/>
  <c r="NBP1368" i="8"/>
  <c r="NBT1362" i="8"/>
  <c r="NBT1368" i="8" s="1"/>
  <c r="NBS1362" i="8"/>
  <c r="NBS1368" i="8" s="1"/>
  <c r="NBA1368" i="8"/>
  <c r="NBB1362" i="8"/>
  <c r="NBB1368" i="8" s="1"/>
  <c r="NAJ1368" i="8"/>
  <c r="NAN1362" i="8"/>
  <c r="NAN1368" i="8" s="1"/>
  <c r="NAM1362" i="8"/>
  <c r="NAM1368" i="8" s="1"/>
  <c r="MZU1368" i="8"/>
  <c r="MZV1362" i="8"/>
  <c r="MZV1368" i="8" s="1"/>
  <c r="MZD1368" i="8"/>
  <c r="MZH1362" i="8"/>
  <c r="MZH1368" i="8" s="1"/>
  <c r="MZG1362" i="8"/>
  <c r="MZG1368" i="8" s="1"/>
  <c r="MYO1368" i="8"/>
  <c r="MYP1362" i="8"/>
  <c r="MYP1368" i="8" s="1"/>
  <c r="MXX1368" i="8"/>
  <c r="MYB1362" i="8"/>
  <c r="MYB1368" i="8" s="1"/>
  <c r="MYA1362" i="8"/>
  <c r="MYA1368" i="8" s="1"/>
  <c r="MXI1368" i="8"/>
  <c r="MXJ1362" i="8"/>
  <c r="MXJ1368" i="8" s="1"/>
  <c r="MWR1368" i="8"/>
  <c r="MWV1362" i="8"/>
  <c r="MWV1368" i="8" s="1"/>
  <c r="MWU1362" i="8"/>
  <c r="MWU1368" i="8" s="1"/>
  <c r="MWC1368" i="8"/>
  <c r="MWD1362" i="8"/>
  <c r="MWD1368" i="8" s="1"/>
  <c r="MVL1368" i="8"/>
  <c r="MVP1362" i="8"/>
  <c r="MVP1368" i="8" s="1"/>
  <c r="MVO1362" i="8"/>
  <c r="MVO1368" i="8" s="1"/>
  <c r="MUW1368" i="8"/>
  <c r="MUX1362" i="8"/>
  <c r="MUX1368" i="8" s="1"/>
  <c r="MUF1368" i="8"/>
  <c r="MUJ1362" i="8"/>
  <c r="MUJ1368" i="8" s="1"/>
  <c r="MUI1362" i="8"/>
  <c r="MUI1368" i="8" s="1"/>
  <c r="MTQ1368" i="8"/>
  <c r="MTR1362" i="8"/>
  <c r="MTR1368" i="8" s="1"/>
  <c r="MSZ1368" i="8"/>
  <c r="MTD1362" i="8"/>
  <c r="MTD1368" i="8" s="1"/>
  <c r="MTC1362" i="8"/>
  <c r="MTC1368" i="8" s="1"/>
  <c r="MSK1368" i="8"/>
  <c r="MSL1362" i="8"/>
  <c r="MSL1368" i="8" s="1"/>
  <c r="MRT1368" i="8"/>
  <c r="MRX1362" i="8"/>
  <c r="MRX1368" i="8" s="1"/>
  <c r="MRW1362" i="8"/>
  <c r="MRW1368" i="8" s="1"/>
  <c r="MRE1368" i="8"/>
  <c r="MRF1362" i="8"/>
  <c r="MRF1368" i="8" s="1"/>
  <c r="MQN1368" i="8"/>
  <c r="MQR1362" i="8"/>
  <c r="MQR1368" i="8" s="1"/>
  <c r="MQQ1362" i="8"/>
  <c r="MQQ1368" i="8" s="1"/>
  <c r="MPY1368" i="8"/>
  <c r="MPZ1362" i="8"/>
  <c r="MPZ1368" i="8" s="1"/>
  <c r="MPH1368" i="8"/>
  <c r="MPL1362" i="8"/>
  <c r="MPL1368" i="8" s="1"/>
  <c r="MPK1362" i="8"/>
  <c r="MPK1368" i="8" s="1"/>
  <c r="MOS1368" i="8"/>
  <c r="MOT1362" i="8"/>
  <c r="MOT1368" i="8" s="1"/>
  <c r="MOB1368" i="8"/>
  <c r="MOF1362" i="8"/>
  <c r="MOF1368" i="8" s="1"/>
  <c r="MOE1362" i="8"/>
  <c r="MOE1368" i="8" s="1"/>
  <c r="MNM1368" i="8"/>
  <c r="MNN1362" i="8"/>
  <c r="MNN1368" i="8" s="1"/>
  <c r="MMV1368" i="8"/>
  <c r="MMZ1362" i="8"/>
  <c r="MMZ1368" i="8" s="1"/>
  <c r="MMY1362" i="8"/>
  <c r="MMY1368" i="8" s="1"/>
  <c r="MMG1368" i="8"/>
  <c r="MMH1362" i="8"/>
  <c r="MMH1368" i="8" s="1"/>
  <c r="MLP1368" i="8"/>
  <c r="MLT1362" i="8"/>
  <c r="MLT1368" i="8" s="1"/>
  <c r="MLS1362" i="8"/>
  <c r="MLS1368" i="8" s="1"/>
  <c r="MLA1368" i="8"/>
  <c r="MLB1362" i="8"/>
  <c r="MLB1368" i="8" s="1"/>
  <c r="MKJ1368" i="8"/>
  <c r="MKN1362" i="8"/>
  <c r="MKN1368" i="8" s="1"/>
  <c r="MKM1362" i="8"/>
  <c r="MKM1368" i="8" s="1"/>
  <c r="MJU1368" i="8"/>
  <c r="MJV1362" i="8"/>
  <c r="MJV1368" i="8" s="1"/>
  <c r="MJD1368" i="8"/>
  <c r="MJH1362" i="8"/>
  <c r="MJH1368" i="8" s="1"/>
  <c r="MJG1362" i="8"/>
  <c r="MJG1368" i="8" s="1"/>
  <c r="MIO1368" i="8"/>
  <c r="MIP1362" i="8"/>
  <c r="MIP1368" i="8" s="1"/>
  <c r="MHX1368" i="8"/>
  <c r="MIB1362" i="8"/>
  <c r="MIB1368" i="8" s="1"/>
  <c r="MIA1362" i="8"/>
  <c r="MIA1368" i="8" s="1"/>
  <c r="MHI1368" i="8"/>
  <c r="MHJ1362" i="8"/>
  <c r="MHJ1368" i="8" s="1"/>
  <c r="MGR1368" i="8"/>
  <c r="MGV1362" i="8"/>
  <c r="MGV1368" i="8" s="1"/>
  <c r="MGU1362" i="8"/>
  <c r="MGU1368" i="8" s="1"/>
  <c r="MGC1368" i="8"/>
  <c r="MGD1362" i="8"/>
  <c r="MGD1368" i="8" s="1"/>
  <c r="MFL1368" i="8"/>
  <c r="MFP1362" i="8"/>
  <c r="MFP1368" i="8" s="1"/>
  <c r="MFO1362" i="8"/>
  <c r="MFO1368" i="8" s="1"/>
  <c r="MEW1368" i="8"/>
  <c r="MEX1362" i="8"/>
  <c r="MEX1368" i="8" s="1"/>
  <c r="MEF1368" i="8"/>
  <c r="MEJ1362" i="8"/>
  <c r="MEJ1368" i="8" s="1"/>
  <c r="MEI1362" i="8"/>
  <c r="MEI1368" i="8" s="1"/>
  <c r="MDQ1368" i="8"/>
  <c r="MDR1362" i="8"/>
  <c r="MDR1368" i="8" s="1"/>
  <c r="MCZ1368" i="8"/>
  <c r="MDD1362" i="8"/>
  <c r="MDD1368" i="8" s="1"/>
  <c r="MDC1362" i="8"/>
  <c r="MDC1368" i="8" s="1"/>
  <c r="MCK1368" i="8"/>
  <c r="MCL1362" i="8"/>
  <c r="MCL1368" i="8" s="1"/>
  <c r="MBT1368" i="8"/>
  <c r="MBX1362" i="8"/>
  <c r="MBX1368" i="8" s="1"/>
  <c r="MBW1362" i="8"/>
  <c r="MBW1368" i="8" s="1"/>
  <c r="MBE1368" i="8"/>
  <c r="MBF1362" i="8"/>
  <c r="MBF1368" i="8" s="1"/>
  <c r="MAN1368" i="8"/>
  <c r="MAR1362" i="8"/>
  <c r="MAR1368" i="8" s="1"/>
  <c r="MAQ1362" i="8"/>
  <c r="MAQ1368" i="8" s="1"/>
  <c r="LZY1368" i="8"/>
  <c r="LZZ1362" i="8"/>
  <c r="LZZ1368" i="8" s="1"/>
  <c r="LZH1368" i="8"/>
  <c r="LZL1362" i="8"/>
  <c r="LZL1368" i="8" s="1"/>
  <c r="LZK1362" i="8"/>
  <c r="LZK1368" i="8" s="1"/>
  <c r="LYS1368" i="8"/>
  <c r="LYT1362" i="8"/>
  <c r="LYT1368" i="8" s="1"/>
  <c r="LYB1368" i="8"/>
  <c r="LYF1362" i="8"/>
  <c r="LYF1368" i="8" s="1"/>
  <c r="LYE1362" i="8"/>
  <c r="LYE1368" i="8" s="1"/>
  <c r="LXM1368" i="8"/>
  <c r="LXN1362" i="8"/>
  <c r="LXN1368" i="8" s="1"/>
  <c r="LWV1368" i="8"/>
  <c r="LWZ1362" i="8"/>
  <c r="LWZ1368" i="8" s="1"/>
  <c r="LWY1362" i="8"/>
  <c r="LWY1368" i="8" s="1"/>
  <c r="LWG1368" i="8"/>
  <c r="LWH1362" i="8"/>
  <c r="LWH1368" i="8" s="1"/>
  <c r="LVP1368" i="8"/>
  <c r="LVT1362" i="8"/>
  <c r="LVT1368" i="8" s="1"/>
  <c r="LVS1362" i="8"/>
  <c r="LVS1368" i="8" s="1"/>
  <c r="LVA1368" i="8"/>
  <c r="LVB1362" i="8"/>
  <c r="LVB1368" i="8" s="1"/>
  <c r="LUJ1368" i="8"/>
  <c r="LUN1362" i="8"/>
  <c r="LUN1368" i="8" s="1"/>
  <c r="LUM1362" i="8"/>
  <c r="LUM1368" i="8" s="1"/>
  <c r="LTU1368" i="8"/>
  <c r="LTV1362" i="8"/>
  <c r="LTV1368" i="8" s="1"/>
  <c r="LTD1368" i="8"/>
  <c r="LTH1362" i="8"/>
  <c r="LTH1368" i="8" s="1"/>
  <c r="LTG1362" i="8"/>
  <c r="LTG1368" i="8" s="1"/>
  <c r="LSO1368" i="8"/>
  <c r="LSP1362" i="8"/>
  <c r="LSP1368" i="8" s="1"/>
  <c r="LRX1368" i="8"/>
  <c r="LSB1362" i="8"/>
  <c r="LSB1368" i="8" s="1"/>
  <c r="LSA1362" i="8"/>
  <c r="LSA1368" i="8" s="1"/>
  <c r="LRI1368" i="8"/>
  <c r="LRJ1362" i="8"/>
  <c r="LRJ1368" i="8" s="1"/>
  <c r="LQR1368" i="8"/>
  <c r="LQV1362" i="8"/>
  <c r="LQV1368" i="8" s="1"/>
  <c r="LQU1362" i="8"/>
  <c r="LQU1368" i="8" s="1"/>
  <c r="LQC1368" i="8"/>
  <c r="LQD1362" i="8"/>
  <c r="LQD1368" i="8" s="1"/>
  <c r="LPL1368" i="8"/>
  <c r="LPP1362" i="8"/>
  <c r="LPP1368" i="8" s="1"/>
  <c r="LPO1362" i="8"/>
  <c r="LPO1368" i="8" s="1"/>
  <c r="LOW1368" i="8"/>
  <c r="LOX1362" i="8"/>
  <c r="LOX1368" i="8" s="1"/>
  <c r="LOF1368" i="8"/>
  <c r="LOJ1362" i="8"/>
  <c r="LOJ1368" i="8" s="1"/>
  <c r="LOI1362" i="8"/>
  <c r="LOI1368" i="8" s="1"/>
  <c r="LNQ1368" i="8"/>
  <c r="LNR1362" i="8"/>
  <c r="LNR1368" i="8" s="1"/>
  <c r="LMZ1368" i="8"/>
  <c r="LND1362" i="8"/>
  <c r="LND1368" i="8" s="1"/>
  <c r="LNC1362" i="8"/>
  <c r="LNC1368" i="8" s="1"/>
  <c r="LMK1368" i="8"/>
  <c r="LML1362" i="8"/>
  <c r="LML1368" i="8" s="1"/>
  <c r="LLT1368" i="8"/>
  <c r="LLX1362" i="8"/>
  <c r="LLX1368" i="8" s="1"/>
  <c r="LLW1362" i="8"/>
  <c r="LLW1368" i="8" s="1"/>
  <c r="LLE1368" i="8"/>
  <c r="LLF1362" i="8"/>
  <c r="LLF1368" i="8" s="1"/>
  <c r="LKN1368" i="8"/>
  <c r="LKR1362" i="8"/>
  <c r="LKR1368" i="8" s="1"/>
  <c r="LKQ1362" i="8"/>
  <c r="LKQ1368" i="8" s="1"/>
  <c r="LJY1368" i="8"/>
  <c r="LJZ1362" i="8"/>
  <c r="LJZ1368" i="8" s="1"/>
  <c r="LJH1368" i="8"/>
  <c r="LJL1362" i="8"/>
  <c r="LJL1368" i="8" s="1"/>
  <c r="LJK1362" i="8"/>
  <c r="LJK1368" i="8" s="1"/>
  <c r="LIS1368" i="8"/>
  <c r="LIT1362" i="8"/>
  <c r="LIT1368" i="8" s="1"/>
  <c r="LIB1368" i="8"/>
  <c r="LIF1362" i="8"/>
  <c r="LIF1368" i="8" s="1"/>
  <c r="LIE1362" i="8"/>
  <c r="LIE1368" i="8" s="1"/>
  <c r="LHM1368" i="8"/>
  <c r="LHN1362" i="8"/>
  <c r="LHN1368" i="8" s="1"/>
  <c r="LGV1368" i="8"/>
  <c r="LGZ1362" i="8"/>
  <c r="LGZ1368" i="8" s="1"/>
  <c r="LGY1362" i="8"/>
  <c r="LGY1368" i="8" s="1"/>
  <c r="LGG1368" i="8"/>
  <c r="LGH1362" i="8"/>
  <c r="LGH1368" i="8" s="1"/>
  <c r="LFP1368" i="8"/>
  <c r="LFT1362" i="8"/>
  <c r="LFT1368" i="8" s="1"/>
  <c r="LFS1362" i="8"/>
  <c r="LFS1368" i="8" s="1"/>
  <c r="LFA1368" i="8"/>
  <c r="LFB1362" i="8"/>
  <c r="LFB1368" i="8" s="1"/>
  <c r="LEJ1368" i="8"/>
  <c r="LEN1362" i="8"/>
  <c r="LEN1368" i="8" s="1"/>
  <c r="LEM1362" i="8"/>
  <c r="LEM1368" i="8" s="1"/>
  <c r="LDU1368" i="8"/>
  <c r="LDV1362" i="8"/>
  <c r="LDV1368" i="8" s="1"/>
  <c r="LDD1368" i="8"/>
  <c r="LDH1362" i="8"/>
  <c r="LDH1368" i="8" s="1"/>
  <c r="LDG1362" i="8"/>
  <c r="LDG1368" i="8" s="1"/>
  <c r="LCO1368" i="8"/>
  <c r="LCP1362" i="8"/>
  <c r="LCP1368" i="8" s="1"/>
  <c r="LBX1368" i="8"/>
  <c r="LCB1362" i="8"/>
  <c r="LCB1368" i="8" s="1"/>
  <c r="LCA1362" i="8"/>
  <c r="LCA1368" i="8" s="1"/>
  <c r="LBI1368" i="8"/>
  <c r="LBJ1362" i="8"/>
  <c r="LBJ1368" i="8" s="1"/>
  <c r="LAR1368" i="8"/>
  <c r="LAV1362" i="8"/>
  <c r="LAV1368" i="8" s="1"/>
  <c r="LAU1362" i="8"/>
  <c r="LAU1368" i="8" s="1"/>
  <c r="LAC1368" i="8"/>
  <c r="LAD1362" i="8"/>
  <c r="LAD1368" i="8" s="1"/>
  <c r="KZL1368" i="8"/>
  <c r="KZP1362" i="8"/>
  <c r="KZP1368" i="8" s="1"/>
  <c r="KZO1362" i="8"/>
  <c r="KZO1368" i="8" s="1"/>
  <c r="KYW1368" i="8"/>
  <c r="KYX1362" i="8"/>
  <c r="KYX1368" i="8" s="1"/>
  <c r="KYF1368" i="8"/>
  <c r="KYJ1362" i="8"/>
  <c r="KYJ1368" i="8" s="1"/>
  <c r="KYI1362" i="8"/>
  <c r="KYI1368" i="8" s="1"/>
  <c r="KXQ1368" i="8"/>
  <c r="KXR1362" i="8"/>
  <c r="KXR1368" i="8" s="1"/>
  <c r="KWZ1368" i="8"/>
  <c r="KXC1362" i="8"/>
  <c r="KXC1368" i="8" s="1"/>
  <c r="KXD1362" i="8"/>
  <c r="KXD1368" i="8" s="1"/>
  <c r="KWK1368" i="8"/>
  <c r="KWL1362" i="8"/>
  <c r="KWL1368" i="8" s="1"/>
  <c r="KVT1368" i="8"/>
  <c r="KVW1362" i="8"/>
  <c r="KVW1368" i="8" s="1"/>
  <c r="KVX1362" i="8"/>
  <c r="KVX1368" i="8" s="1"/>
  <c r="KVE1368" i="8"/>
  <c r="KVF1362" i="8"/>
  <c r="KVF1368" i="8" s="1"/>
  <c r="KUN1368" i="8"/>
  <c r="KUQ1362" i="8"/>
  <c r="KUQ1368" i="8" s="1"/>
  <c r="KUR1362" i="8"/>
  <c r="KUR1368" i="8" s="1"/>
  <c r="KTY1368" i="8"/>
  <c r="KTZ1362" i="8"/>
  <c r="KTZ1368" i="8" s="1"/>
  <c r="KTH1368" i="8"/>
  <c r="KTK1362" i="8"/>
  <c r="KTK1368" i="8" s="1"/>
  <c r="KTL1362" i="8"/>
  <c r="KTL1368" i="8" s="1"/>
  <c r="KSS1368" i="8"/>
  <c r="KST1362" i="8"/>
  <c r="KST1368" i="8" s="1"/>
  <c r="KSB1368" i="8"/>
  <c r="KSE1362" i="8"/>
  <c r="KSE1368" i="8" s="1"/>
  <c r="KSF1362" i="8"/>
  <c r="KSF1368" i="8" s="1"/>
  <c r="KRM1368" i="8"/>
  <c r="KRN1362" i="8"/>
  <c r="KRN1368" i="8" s="1"/>
  <c r="KQV1368" i="8"/>
  <c r="KQY1362" i="8"/>
  <c r="KQY1368" i="8" s="1"/>
  <c r="KQZ1362" i="8"/>
  <c r="KQZ1368" i="8" s="1"/>
  <c r="KQG1368" i="8"/>
  <c r="KQH1362" i="8"/>
  <c r="KQH1368" i="8" s="1"/>
  <c r="KPP1368" i="8"/>
  <c r="KPS1362" i="8"/>
  <c r="KPS1368" i="8" s="1"/>
  <c r="KPT1362" i="8"/>
  <c r="KPT1368" i="8" s="1"/>
  <c r="KPA1368" i="8"/>
  <c r="KPB1362" i="8"/>
  <c r="KPB1368" i="8" s="1"/>
  <c r="KOJ1368" i="8"/>
  <c r="KOM1362" i="8"/>
  <c r="KOM1368" i="8" s="1"/>
  <c r="KON1362" i="8"/>
  <c r="KON1368" i="8" s="1"/>
  <c r="KNU1368" i="8"/>
  <c r="KNV1362" i="8"/>
  <c r="KNV1368" i="8" s="1"/>
  <c r="KND1368" i="8"/>
  <c r="KNG1362" i="8"/>
  <c r="KNG1368" i="8" s="1"/>
  <c r="KNH1362" i="8"/>
  <c r="KNH1368" i="8" s="1"/>
  <c r="KMO1368" i="8"/>
  <c r="KMP1362" i="8"/>
  <c r="KMP1368" i="8" s="1"/>
  <c r="KLX1368" i="8"/>
  <c r="KMA1362" i="8"/>
  <c r="KMA1368" i="8" s="1"/>
  <c r="KMB1362" i="8"/>
  <c r="KMB1368" i="8" s="1"/>
  <c r="KLI1368" i="8"/>
  <c r="KLJ1362" i="8"/>
  <c r="KLJ1368" i="8" s="1"/>
  <c r="KKR1368" i="8"/>
  <c r="KKU1362" i="8"/>
  <c r="KKU1368" i="8" s="1"/>
  <c r="KKV1362" i="8"/>
  <c r="KKV1368" i="8" s="1"/>
  <c r="KKC1368" i="8"/>
  <c r="KKD1362" i="8"/>
  <c r="KKD1368" i="8" s="1"/>
  <c r="KJL1368" i="8"/>
  <c r="KJO1362" i="8"/>
  <c r="KJO1368" i="8" s="1"/>
  <c r="KJP1362" i="8"/>
  <c r="KJP1368" i="8" s="1"/>
  <c r="KIW1368" i="8"/>
  <c r="KIX1362" i="8"/>
  <c r="KIX1368" i="8" s="1"/>
  <c r="KIF1368" i="8"/>
  <c r="KII1362" i="8"/>
  <c r="KII1368" i="8" s="1"/>
  <c r="KIJ1362" i="8"/>
  <c r="KIJ1368" i="8" s="1"/>
  <c r="KHQ1368" i="8"/>
  <c r="KHR1362" i="8"/>
  <c r="KHR1368" i="8" s="1"/>
  <c r="KGZ1368" i="8"/>
  <c r="KHC1362" i="8"/>
  <c r="KHC1368" i="8" s="1"/>
  <c r="KHD1362" i="8"/>
  <c r="KHD1368" i="8" s="1"/>
  <c r="KGK1368" i="8"/>
  <c r="KGL1362" i="8"/>
  <c r="KGL1368" i="8" s="1"/>
  <c r="KFT1368" i="8"/>
  <c r="KFW1362" i="8"/>
  <c r="KFW1368" i="8" s="1"/>
  <c r="KFX1362" i="8"/>
  <c r="KFX1368" i="8" s="1"/>
  <c r="KFE1368" i="8"/>
  <c r="KFF1362" i="8"/>
  <c r="KFF1368" i="8" s="1"/>
  <c r="KEN1368" i="8"/>
  <c r="KEQ1362" i="8"/>
  <c r="KEQ1368" i="8" s="1"/>
  <c r="KER1362" i="8"/>
  <c r="KER1368" i="8" s="1"/>
  <c r="KDY1368" i="8"/>
  <c r="KDZ1362" i="8"/>
  <c r="KDZ1368" i="8" s="1"/>
  <c r="KDH1368" i="8"/>
  <c r="KDK1362" i="8"/>
  <c r="KDK1368" i="8" s="1"/>
  <c r="KDL1362" i="8"/>
  <c r="KDL1368" i="8" s="1"/>
  <c r="KCS1368" i="8"/>
  <c r="KCT1362" i="8"/>
  <c r="KCT1368" i="8" s="1"/>
  <c r="KCB1368" i="8"/>
  <c r="KCE1362" i="8"/>
  <c r="KCE1368" i="8" s="1"/>
  <c r="KCF1362" i="8"/>
  <c r="KCF1368" i="8" s="1"/>
  <c r="KBM1368" i="8"/>
  <c r="KBN1362" i="8"/>
  <c r="KBN1368" i="8" s="1"/>
  <c r="KAV1368" i="8"/>
  <c r="KAY1362" i="8"/>
  <c r="KAY1368" i="8" s="1"/>
  <c r="KAZ1362" i="8"/>
  <c r="KAZ1368" i="8" s="1"/>
  <c r="KAG1368" i="8"/>
  <c r="KAH1362" i="8"/>
  <c r="KAH1368" i="8" s="1"/>
  <c r="JZP1368" i="8"/>
  <c r="JZS1362" i="8"/>
  <c r="JZS1368" i="8" s="1"/>
  <c r="JZT1362" i="8"/>
  <c r="JZT1368" i="8" s="1"/>
  <c r="JZA1368" i="8"/>
  <c r="JZB1362" i="8"/>
  <c r="JZB1368" i="8" s="1"/>
  <c r="JYJ1368" i="8"/>
  <c r="JYM1362" i="8"/>
  <c r="JYM1368" i="8" s="1"/>
  <c r="JYN1362" i="8"/>
  <c r="JYN1368" i="8" s="1"/>
  <c r="JXU1368" i="8"/>
  <c r="JXV1362" i="8"/>
  <c r="JXV1368" i="8" s="1"/>
  <c r="JXD1368" i="8"/>
  <c r="JXG1362" i="8"/>
  <c r="JXG1368" i="8" s="1"/>
  <c r="JXH1362" i="8"/>
  <c r="JXH1368" i="8" s="1"/>
  <c r="JWO1368" i="8"/>
  <c r="JWP1362" i="8"/>
  <c r="JWP1368" i="8" s="1"/>
  <c r="JVX1368" i="8"/>
  <c r="JWA1362" i="8"/>
  <c r="JWA1368" i="8" s="1"/>
  <c r="JWB1362" i="8"/>
  <c r="JWB1368" i="8" s="1"/>
  <c r="JVI1368" i="8"/>
  <c r="JVJ1362" i="8"/>
  <c r="JVJ1368" i="8" s="1"/>
  <c r="JUR1368" i="8"/>
  <c r="JUU1362" i="8"/>
  <c r="JUU1368" i="8" s="1"/>
  <c r="JUV1362" i="8"/>
  <c r="JUV1368" i="8" s="1"/>
  <c r="JUC1368" i="8"/>
  <c r="JUD1362" i="8"/>
  <c r="JUD1368" i="8" s="1"/>
  <c r="JTL1368" i="8"/>
  <c r="JTO1362" i="8"/>
  <c r="JTO1368" i="8" s="1"/>
  <c r="JTP1362" i="8"/>
  <c r="JTP1368" i="8" s="1"/>
  <c r="JSW1368" i="8"/>
  <c r="JSX1362" i="8"/>
  <c r="JSX1368" i="8" s="1"/>
  <c r="JSF1368" i="8"/>
  <c r="JSI1362" i="8"/>
  <c r="JSI1368" i="8" s="1"/>
  <c r="JSJ1362" i="8"/>
  <c r="JSJ1368" i="8" s="1"/>
  <c r="JRQ1368" i="8"/>
  <c r="JRR1362" i="8"/>
  <c r="JRR1368" i="8" s="1"/>
  <c r="JQZ1368" i="8"/>
  <c r="JRC1362" i="8"/>
  <c r="JRC1368" i="8" s="1"/>
  <c r="JRD1362" i="8"/>
  <c r="JRD1368" i="8" s="1"/>
  <c r="JQK1368" i="8"/>
  <c r="JQL1362" i="8"/>
  <c r="JQL1368" i="8" s="1"/>
  <c r="JPT1368" i="8"/>
  <c r="JPW1362" i="8"/>
  <c r="JPW1368" i="8" s="1"/>
  <c r="JPX1362" i="8"/>
  <c r="JPX1368" i="8" s="1"/>
  <c r="JPE1368" i="8"/>
  <c r="JPF1362" i="8"/>
  <c r="JPF1368" i="8" s="1"/>
  <c r="JON1368" i="8"/>
  <c r="JOQ1362" i="8"/>
  <c r="JOQ1368" i="8" s="1"/>
  <c r="JOR1362" i="8"/>
  <c r="JOR1368" i="8" s="1"/>
  <c r="JNY1368" i="8"/>
  <c r="JNZ1362" i="8"/>
  <c r="JNZ1368" i="8" s="1"/>
  <c r="JNH1368" i="8"/>
  <c r="JNK1362" i="8"/>
  <c r="JNK1368" i="8" s="1"/>
  <c r="JNL1362" i="8"/>
  <c r="JNL1368" i="8" s="1"/>
  <c r="JMS1368" i="8"/>
  <c r="JMT1362" i="8"/>
  <c r="JMT1368" i="8" s="1"/>
  <c r="JMB1368" i="8"/>
  <c r="JME1362" i="8"/>
  <c r="JME1368" i="8" s="1"/>
  <c r="JMF1362" i="8"/>
  <c r="JMF1368" i="8" s="1"/>
  <c r="JLM1368" i="8"/>
  <c r="JLN1362" i="8"/>
  <c r="JLN1368" i="8" s="1"/>
  <c r="JKV1368" i="8"/>
  <c r="JKY1362" i="8"/>
  <c r="JKY1368" i="8" s="1"/>
  <c r="JKZ1362" i="8"/>
  <c r="JKZ1368" i="8" s="1"/>
  <c r="JKG1368" i="8"/>
  <c r="JKH1362" i="8"/>
  <c r="JKH1368" i="8" s="1"/>
  <c r="JJP1368" i="8"/>
  <c r="JJS1362" i="8"/>
  <c r="JJS1368" i="8" s="1"/>
  <c r="JJT1362" i="8"/>
  <c r="JJT1368" i="8" s="1"/>
  <c r="JJA1368" i="8"/>
  <c r="JJB1362" i="8"/>
  <c r="JJB1368" i="8" s="1"/>
  <c r="JIJ1368" i="8"/>
  <c r="JIM1362" i="8"/>
  <c r="JIM1368" i="8" s="1"/>
  <c r="JIN1362" i="8"/>
  <c r="JIN1368" i="8" s="1"/>
  <c r="JHU1368" i="8"/>
  <c r="JHV1362" i="8"/>
  <c r="JHV1368" i="8" s="1"/>
  <c r="JHD1368" i="8"/>
  <c r="JHG1362" i="8"/>
  <c r="JHG1368" i="8" s="1"/>
  <c r="JHH1362" i="8"/>
  <c r="JHH1368" i="8" s="1"/>
  <c r="JGO1368" i="8"/>
  <c r="JGP1362" i="8"/>
  <c r="JGP1368" i="8" s="1"/>
  <c r="JFX1368" i="8"/>
  <c r="JGA1362" i="8"/>
  <c r="JGA1368" i="8" s="1"/>
  <c r="JGB1362" i="8"/>
  <c r="JGB1368" i="8" s="1"/>
  <c r="JFI1368" i="8"/>
  <c r="JFJ1362" i="8"/>
  <c r="JFJ1368" i="8" s="1"/>
  <c r="JER1368" i="8"/>
  <c r="JEU1362" i="8"/>
  <c r="JEU1368" i="8" s="1"/>
  <c r="JEV1362" i="8"/>
  <c r="JEV1368" i="8" s="1"/>
  <c r="JEC1368" i="8"/>
  <c r="JED1362" i="8"/>
  <c r="JED1368" i="8" s="1"/>
  <c r="JDL1368" i="8"/>
  <c r="JDO1362" i="8"/>
  <c r="JDO1368" i="8" s="1"/>
  <c r="JDP1362" i="8"/>
  <c r="JDP1368" i="8" s="1"/>
  <c r="JCW1368" i="8"/>
  <c r="JCX1362" i="8"/>
  <c r="JCX1368" i="8" s="1"/>
  <c r="JCF1368" i="8"/>
  <c r="JCI1362" i="8"/>
  <c r="JCI1368" i="8" s="1"/>
  <c r="JCJ1362" i="8"/>
  <c r="JCJ1368" i="8" s="1"/>
  <c r="JBQ1368" i="8"/>
  <c r="JBR1362" i="8"/>
  <c r="JBR1368" i="8" s="1"/>
  <c r="JAZ1368" i="8"/>
  <c r="JBC1362" i="8"/>
  <c r="JBC1368" i="8" s="1"/>
  <c r="JBD1362" i="8"/>
  <c r="JBD1368" i="8" s="1"/>
  <c r="JAK1368" i="8"/>
  <c r="JAL1362" i="8"/>
  <c r="JAL1368" i="8" s="1"/>
  <c r="IZT1368" i="8"/>
  <c r="IZW1362" i="8"/>
  <c r="IZW1368" i="8" s="1"/>
  <c r="IZX1362" i="8"/>
  <c r="IZX1368" i="8" s="1"/>
  <c r="IZE1368" i="8"/>
  <c r="IZF1362" i="8"/>
  <c r="IZF1368" i="8" s="1"/>
  <c r="IYN1368" i="8"/>
  <c r="IYQ1362" i="8"/>
  <c r="IYQ1368" i="8" s="1"/>
  <c r="IYR1362" i="8"/>
  <c r="IYR1368" i="8" s="1"/>
  <c r="IXY1368" i="8"/>
  <c r="IXZ1362" i="8"/>
  <c r="IXZ1368" i="8" s="1"/>
  <c r="IXH1368" i="8"/>
  <c r="IXK1362" i="8"/>
  <c r="IXK1368" i="8" s="1"/>
  <c r="IXL1362" i="8"/>
  <c r="IXL1368" i="8" s="1"/>
  <c r="IWS1368" i="8"/>
  <c r="IWT1362" i="8"/>
  <c r="IWT1368" i="8" s="1"/>
  <c r="IWB1368" i="8"/>
  <c r="IWE1362" i="8"/>
  <c r="IWE1368" i="8" s="1"/>
  <c r="IWF1362" i="8"/>
  <c r="IWF1368" i="8" s="1"/>
  <c r="IVM1368" i="8"/>
  <c r="IVN1362" i="8"/>
  <c r="IVN1368" i="8" s="1"/>
  <c r="IUV1368" i="8"/>
  <c r="IUY1362" i="8"/>
  <c r="IUY1368" i="8" s="1"/>
  <c r="IUZ1362" i="8"/>
  <c r="IUZ1368" i="8" s="1"/>
  <c r="IUG1368" i="8"/>
  <c r="IUH1362" i="8"/>
  <c r="IUH1368" i="8" s="1"/>
  <c r="ITP1368" i="8"/>
  <c r="ITS1362" i="8"/>
  <c r="ITS1368" i="8" s="1"/>
  <c r="ITT1362" i="8"/>
  <c r="ITT1368" i="8" s="1"/>
  <c r="ITA1368" i="8"/>
  <c r="ITB1362" i="8"/>
  <c r="ITB1368" i="8" s="1"/>
  <c r="ISJ1368" i="8"/>
  <c r="ISM1362" i="8"/>
  <c r="ISM1368" i="8" s="1"/>
  <c r="ISN1362" i="8"/>
  <c r="ISN1368" i="8" s="1"/>
  <c r="IRU1368" i="8"/>
  <c r="IRV1362" i="8"/>
  <c r="IRV1368" i="8" s="1"/>
  <c r="IRD1368" i="8"/>
  <c r="IRG1362" i="8"/>
  <c r="IRG1368" i="8" s="1"/>
  <c r="IRH1362" i="8"/>
  <c r="IRH1368" i="8" s="1"/>
  <c r="IQO1368" i="8"/>
  <c r="IQP1362" i="8"/>
  <c r="IQP1368" i="8" s="1"/>
  <c r="IPX1368" i="8"/>
  <c r="IQA1362" i="8"/>
  <c r="IQA1368" i="8" s="1"/>
  <c r="IQB1362" i="8"/>
  <c r="IQB1368" i="8" s="1"/>
  <c r="IPI1368" i="8"/>
  <c r="IPJ1362" i="8"/>
  <c r="IPJ1368" i="8" s="1"/>
  <c r="IOR1368" i="8"/>
  <c r="IOU1362" i="8"/>
  <c r="IOU1368" i="8" s="1"/>
  <c r="IOV1362" i="8"/>
  <c r="IOV1368" i="8" s="1"/>
  <c r="IOC1368" i="8"/>
  <c r="IOD1362" i="8"/>
  <c r="IOD1368" i="8" s="1"/>
  <c r="INL1368" i="8"/>
  <c r="INO1362" i="8"/>
  <c r="INO1368" i="8" s="1"/>
  <c r="INP1362" i="8"/>
  <c r="INP1368" i="8" s="1"/>
  <c r="IMW1368" i="8"/>
  <c r="IMX1362" i="8"/>
  <c r="IMX1368" i="8" s="1"/>
  <c r="IMF1368" i="8"/>
  <c r="IMI1362" i="8"/>
  <c r="IMI1368" i="8" s="1"/>
  <c r="IMJ1362" i="8"/>
  <c r="IMJ1368" i="8" s="1"/>
  <c r="ILQ1368" i="8"/>
  <c r="ILR1362" i="8"/>
  <c r="ILR1368" i="8" s="1"/>
  <c r="IKZ1368" i="8"/>
  <c r="ILC1362" i="8"/>
  <c r="ILC1368" i="8" s="1"/>
  <c r="ILD1362" i="8"/>
  <c r="ILD1368" i="8" s="1"/>
  <c r="IKK1368" i="8"/>
  <c r="IKL1362" i="8"/>
  <c r="IKL1368" i="8" s="1"/>
  <c r="IJT1368" i="8"/>
  <c r="IJW1362" i="8"/>
  <c r="IJW1368" i="8" s="1"/>
  <c r="IJX1362" i="8"/>
  <c r="IJX1368" i="8" s="1"/>
  <c r="IJE1368" i="8"/>
  <c r="IJF1362" i="8"/>
  <c r="IJF1368" i="8" s="1"/>
  <c r="IIN1368" i="8"/>
  <c r="IIQ1362" i="8"/>
  <c r="IIQ1368" i="8" s="1"/>
  <c r="IIR1362" i="8"/>
  <c r="IIR1368" i="8" s="1"/>
  <c r="IHY1368" i="8"/>
  <c r="IHZ1362" i="8"/>
  <c r="IHZ1368" i="8" s="1"/>
  <c r="IHH1368" i="8"/>
  <c r="IHK1362" i="8"/>
  <c r="IHK1368" i="8" s="1"/>
  <c r="IHL1362" i="8"/>
  <c r="IHL1368" i="8" s="1"/>
  <c r="IGS1368" i="8"/>
  <c r="IGT1362" i="8"/>
  <c r="IGT1368" i="8" s="1"/>
  <c r="IGB1368" i="8"/>
  <c r="IGE1362" i="8"/>
  <c r="IGE1368" i="8" s="1"/>
  <c r="IGF1362" i="8"/>
  <c r="IGF1368" i="8" s="1"/>
  <c r="IFM1368" i="8"/>
  <c r="IFN1362" i="8"/>
  <c r="IFN1368" i="8" s="1"/>
  <c r="IEV1368" i="8"/>
  <c r="IEY1362" i="8"/>
  <c r="IEY1368" i="8" s="1"/>
  <c r="IEZ1362" i="8"/>
  <c r="IEZ1368" i="8" s="1"/>
  <c r="IEG1368" i="8"/>
  <c r="IEH1362" i="8"/>
  <c r="IEH1368" i="8" s="1"/>
  <c r="IDP1368" i="8"/>
  <c r="IDS1362" i="8"/>
  <c r="IDS1368" i="8" s="1"/>
  <c r="IDT1362" i="8"/>
  <c r="IDT1368" i="8" s="1"/>
  <c r="IDA1368" i="8"/>
  <c r="IDB1362" i="8"/>
  <c r="IDB1368" i="8" s="1"/>
  <c r="ICJ1368" i="8"/>
  <c r="ICM1362" i="8"/>
  <c r="ICM1368" i="8" s="1"/>
  <c r="ICN1362" i="8"/>
  <c r="ICN1368" i="8" s="1"/>
  <c r="IBU1368" i="8"/>
  <c r="IBV1362" i="8"/>
  <c r="IBV1368" i="8" s="1"/>
  <c r="IBD1368" i="8"/>
  <c r="IBG1362" i="8"/>
  <c r="IBG1368" i="8" s="1"/>
  <c r="IBH1362" i="8"/>
  <c r="IBH1368" i="8" s="1"/>
  <c r="IAO1368" i="8"/>
  <c r="IAP1362" i="8"/>
  <c r="IAP1368" i="8" s="1"/>
  <c r="HZX1368" i="8"/>
  <c r="IAA1362" i="8"/>
  <c r="IAA1368" i="8" s="1"/>
  <c r="IAB1362" i="8"/>
  <c r="IAB1368" i="8" s="1"/>
  <c r="HZI1368" i="8"/>
  <c r="HZJ1362" i="8"/>
  <c r="HZJ1368" i="8" s="1"/>
  <c r="HYR1368" i="8"/>
  <c r="HYU1362" i="8"/>
  <c r="HYU1368" i="8" s="1"/>
  <c r="HYV1362" i="8"/>
  <c r="HYV1368" i="8" s="1"/>
  <c r="HYC1368" i="8"/>
  <c r="HYD1362" i="8"/>
  <c r="HYD1368" i="8" s="1"/>
  <c r="HXL1368" i="8"/>
  <c r="HXO1362" i="8"/>
  <c r="HXO1368" i="8" s="1"/>
  <c r="HXP1362" i="8"/>
  <c r="HXP1368" i="8" s="1"/>
  <c r="HWW1368" i="8"/>
  <c r="HWX1362" i="8"/>
  <c r="HWX1368" i="8" s="1"/>
  <c r="HWF1368" i="8"/>
  <c r="HWI1362" i="8"/>
  <c r="HWI1368" i="8" s="1"/>
  <c r="HWJ1362" i="8"/>
  <c r="HWJ1368" i="8" s="1"/>
  <c r="HVQ1368" i="8"/>
  <c r="HVR1362" i="8"/>
  <c r="HVR1368" i="8" s="1"/>
  <c r="HUZ1368" i="8"/>
  <c r="HVC1362" i="8"/>
  <c r="HVC1368" i="8" s="1"/>
  <c r="HVD1362" i="8"/>
  <c r="HVD1368" i="8" s="1"/>
  <c r="HUK1368" i="8"/>
  <c r="HUL1362" i="8"/>
  <c r="HUL1368" i="8" s="1"/>
  <c r="HTT1368" i="8"/>
  <c r="HTW1362" i="8"/>
  <c r="HTW1368" i="8" s="1"/>
  <c r="HTX1362" i="8"/>
  <c r="HTX1368" i="8" s="1"/>
  <c r="HTE1368" i="8"/>
  <c r="HTF1362" i="8"/>
  <c r="HTF1368" i="8" s="1"/>
  <c r="HSN1368" i="8"/>
  <c r="HSQ1362" i="8"/>
  <c r="HSQ1368" i="8" s="1"/>
  <c r="HSR1362" i="8"/>
  <c r="HSR1368" i="8" s="1"/>
  <c r="HRY1368" i="8"/>
  <c r="HRZ1362" i="8"/>
  <c r="HRZ1368" i="8" s="1"/>
  <c r="HRH1368" i="8"/>
  <c r="HRK1362" i="8"/>
  <c r="HRK1368" i="8" s="1"/>
  <c r="HRL1362" i="8"/>
  <c r="HRL1368" i="8" s="1"/>
  <c r="HQS1368" i="8"/>
  <c r="HQT1362" i="8"/>
  <c r="HQT1368" i="8" s="1"/>
  <c r="HQB1368" i="8"/>
  <c r="HQE1362" i="8"/>
  <c r="HQE1368" i="8" s="1"/>
  <c r="HQF1362" i="8"/>
  <c r="HQF1368" i="8" s="1"/>
  <c r="HPM1368" i="8"/>
  <c r="HPN1362" i="8"/>
  <c r="HPN1368" i="8" s="1"/>
  <c r="HOV1368" i="8"/>
  <c r="HOY1362" i="8"/>
  <c r="HOY1368" i="8" s="1"/>
  <c r="HOZ1362" i="8"/>
  <c r="HOZ1368" i="8" s="1"/>
  <c r="HOG1368" i="8"/>
  <c r="HOH1362" i="8"/>
  <c r="HOH1368" i="8" s="1"/>
  <c r="HNP1368" i="8"/>
  <c r="HNS1362" i="8"/>
  <c r="HNS1368" i="8" s="1"/>
  <c r="HNT1362" i="8"/>
  <c r="HNT1368" i="8" s="1"/>
  <c r="HNA1368" i="8"/>
  <c r="HNB1362" i="8"/>
  <c r="HNB1368" i="8" s="1"/>
  <c r="HMJ1368" i="8"/>
  <c r="HMM1362" i="8"/>
  <c r="HMM1368" i="8" s="1"/>
  <c r="HMN1362" i="8"/>
  <c r="HMN1368" i="8" s="1"/>
  <c r="HLU1368" i="8"/>
  <c r="HLV1362" i="8"/>
  <c r="HLV1368" i="8" s="1"/>
  <c r="HLD1368" i="8"/>
  <c r="HLG1362" i="8"/>
  <c r="HLG1368" i="8" s="1"/>
  <c r="HLH1362" i="8"/>
  <c r="HLH1368" i="8" s="1"/>
  <c r="HKO1368" i="8"/>
  <c r="HKP1362" i="8"/>
  <c r="HKP1368" i="8" s="1"/>
  <c r="HJX1368" i="8"/>
  <c r="HKA1362" i="8"/>
  <c r="HKA1368" i="8" s="1"/>
  <c r="HKB1362" i="8"/>
  <c r="HKB1368" i="8" s="1"/>
  <c r="HJI1368" i="8"/>
  <c r="HJJ1362" i="8"/>
  <c r="HJJ1368" i="8" s="1"/>
  <c r="HIR1368" i="8"/>
  <c r="HIU1362" i="8"/>
  <c r="HIU1368" i="8" s="1"/>
  <c r="HIV1362" i="8"/>
  <c r="HIV1368" i="8" s="1"/>
  <c r="HIC1368" i="8"/>
  <c r="HID1362" i="8"/>
  <c r="HID1368" i="8" s="1"/>
  <c r="HHL1368" i="8"/>
  <c r="HHP1362" i="8"/>
  <c r="HHP1368" i="8" s="1"/>
  <c r="HGW1368" i="8"/>
  <c r="HGX1362" i="8"/>
  <c r="HGX1368" i="8" s="1"/>
  <c r="HGF1368" i="8"/>
  <c r="HGI1362" i="8"/>
  <c r="HGI1368" i="8" s="1"/>
  <c r="HGJ1362" i="8"/>
  <c r="HGJ1368" i="8" s="1"/>
  <c r="HFQ1368" i="8"/>
  <c r="HFR1362" i="8"/>
  <c r="HFR1368" i="8" s="1"/>
  <c r="HEZ1368" i="8"/>
  <c r="HFC1362" i="8"/>
  <c r="HFC1368" i="8" s="1"/>
  <c r="HFD1362" i="8"/>
  <c r="HFD1368" i="8" s="1"/>
  <c r="HEK1368" i="8"/>
  <c r="HEL1362" i="8"/>
  <c r="HEL1368" i="8" s="1"/>
  <c r="HDT1368" i="8"/>
  <c r="HDW1362" i="8"/>
  <c r="HDW1368" i="8" s="1"/>
  <c r="HDX1362" i="8"/>
  <c r="HDX1368" i="8" s="1"/>
  <c r="HDE1368" i="8"/>
  <c r="HDF1362" i="8"/>
  <c r="HDF1368" i="8" s="1"/>
  <c r="HCN1368" i="8"/>
  <c r="HCQ1362" i="8"/>
  <c r="HCQ1368" i="8" s="1"/>
  <c r="HCR1362" i="8"/>
  <c r="HCR1368" i="8" s="1"/>
  <c r="HBY1368" i="8"/>
  <c r="HBZ1362" i="8"/>
  <c r="HBZ1368" i="8" s="1"/>
  <c r="HBH1368" i="8"/>
  <c r="HBK1362" i="8"/>
  <c r="HBK1368" i="8" s="1"/>
  <c r="HBL1362" i="8"/>
  <c r="HBL1368" i="8" s="1"/>
  <c r="HAS1368" i="8"/>
  <c r="HAT1362" i="8"/>
  <c r="HAT1368" i="8" s="1"/>
  <c r="HAB1368" i="8"/>
  <c r="HAE1362" i="8"/>
  <c r="HAE1368" i="8" s="1"/>
  <c r="HAF1362" i="8"/>
  <c r="HAF1368" i="8" s="1"/>
  <c r="GZM1368" i="8"/>
  <c r="GZN1362" i="8"/>
  <c r="GZN1368" i="8" s="1"/>
  <c r="GYV1368" i="8"/>
  <c r="GYY1362" i="8"/>
  <c r="GYY1368" i="8" s="1"/>
  <c r="GYZ1362" i="8"/>
  <c r="GYZ1368" i="8" s="1"/>
  <c r="GYG1368" i="8"/>
  <c r="GYH1362" i="8"/>
  <c r="GYH1368" i="8" s="1"/>
  <c r="GXP1368" i="8"/>
  <c r="GXS1362" i="8"/>
  <c r="GXS1368" i="8" s="1"/>
  <c r="GXT1362" i="8"/>
  <c r="GXT1368" i="8" s="1"/>
  <c r="GXA1368" i="8"/>
  <c r="GXB1362" i="8"/>
  <c r="GXB1368" i="8" s="1"/>
  <c r="GWJ1368" i="8"/>
  <c r="GWM1362" i="8"/>
  <c r="GWM1368" i="8" s="1"/>
  <c r="GWN1362" i="8"/>
  <c r="GWN1368" i="8" s="1"/>
  <c r="GVU1368" i="8"/>
  <c r="GVV1362" i="8"/>
  <c r="GVV1368" i="8" s="1"/>
  <c r="GVD1368" i="8"/>
  <c r="GVG1362" i="8"/>
  <c r="GVG1368" i="8" s="1"/>
  <c r="GVH1362" i="8"/>
  <c r="GVH1368" i="8" s="1"/>
  <c r="GUO1368" i="8"/>
  <c r="GUP1362" i="8"/>
  <c r="GUP1368" i="8" s="1"/>
  <c r="GTX1368" i="8"/>
  <c r="GUA1362" i="8"/>
  <c r="GUA1368" i="8" s="1"/>
  <c r="GUB1362" i="8"/>
  <c r="GUB1368" i="8" s="1"/>
  <c r="GTI1368" i="8"/>
  <c r="GTJ1362" i="8"/>
  <c r="GTJ1368" i="8" s="1"/>
  <c r="GSR1368" i="8"/>
  <c r="GSU1362" i="8"/>
  <c r="GSU1368" i="8" s="1"/>
  <c r="GSV1362" i="8"/>
  <c r="GSV1368" i="8" s="1"/>
  <c r="GSC1368" i="8"/>
  <c r="GSD1362" i="8"/>
  <c r="GSD1368" i="8" s="1"/>
  <c r="GRL1368" i="8"/>
  <c r="GRO1362" i="8"/>
  <c r="GRO1368" i="8" s="1"/>
  <c r="GRP1362" i="8"/>
  <c r="GRP1368" i="8" s="1"/>
  <c r="GQW1368" i="8"/>
  <c r="GQX1362" i="8"/>
  <c r="GQX1368" i="8" s="1"/>
  <c r="GQF1368" i="8"/>
  <c r="GQI1362" i="8"/>
  <c r="GQI1368" i="8" s="1"/>
  <c r="GQJ1362" i="8"/>
  <c r="GQJ1368" i="8" s="1"/>
  <c r="GPQ1368" i="8"/>
  <c r="GPR1362" i="8"/>
  <c r="GPR1368" i="8" s="1"/>
  <c r="GOZ1368" i="8"/>
  <c r="GPC1362" i="8"/>
  <c r="GPC1368" i="8" s="1"/>
  <c r="GPD1362" i="8"/>
  <c r="GPD1368" i="8" s="1"/>
  <c r="GOK1368" i="8"/>
  <c r="GOL1362" i="8"/>
  <c r="GOL1368" i="8" s="1"/>
  <c r="GNT1368" i="8"/>
  <c r="GNW1362" i="8"/>
  <c r="GNW1368" i="8" s="1"/>
  <c r="GNX1362" i="8"/>
  <c r="GNX1368" i="8" s="1"/>
  <c r="GNE1368" i="8"/>
  <c r="GNF1362" i="8"/>
  <c r="GNF1368" i="8" s="1"/>
  <c r="GMN1368" i="8"/>
  <c r="GMQ1362" i="8"/>
  <c r="GMQ1368" i="8" s="1"/>
  <c r="GMR1362" i="8"/>
  <c r="GMR1368" i="8" s="1"/>
  <c r="GLY1368" i="8"/>
  <c r="GLZ1362" i="8"/>
  <c r="GLZ1368" i="8" s="1"/>
  <c r="GLH1368" i="8"/>
  <c r="GLK1362" i="8"/>
  <c r="GLK1368" i="8" s="1"/>
  <c r="GLL1362" i="8"/>
  <c r="GLL1368" i="8" s="1"/>
  <c r="GKS1368" i="8"/>
  <c r="GKT1362" i="8"/>
  <c r="GKT1368" i="8" s="1"/>
  <c r="GKB1368" i="8"/>
  <c r="GKE1362" i="8"/>
  <c r="GKE1368" i="8" s="1"/>
  <c r="GKF1362" i="8"/>
  <c r="GKF1368" i="8" s="1"/>
  <c r="GJM1368" i="8"/>
  <c r="GJN1362" i="8"/>
  <c r="GJN1368" i="8" s="1"/>
  <c r="GIV1368" i="8"/>
  <c r="GIY1362" i="8"/>
  <c r="GIY1368" i="8" s="1"/>
  <c r="GIZ1362" i="8"/>
  <c r="GIZ1368" i="8" s="1"/>
  <c r="GIG1368" i="8"/>
  <c r="GIH1362" i="8"/>
  <c r="GIH1368" i="8" s="1"/>
  <c r="GHP1368" i="8"/>
  <c r="GHS1362" i="8"/>
  <c r="GHS1368" i="8" s="1"/>
  <c r="GHT1362" i="8"/>
  <c r="GHT1368" i="8" s="1"/>
  <c r="GHA1368" i="8"/>
  <c r="GHB1362" i="8"/>
  <c r="GHB1368" i="8" s="1"/>
  <c r="GGJ1368" i="8"/>
  <c r="GGM1362" i="8"/>
  <c r="GGM1368" i="8" s="1"/>
  <c r="GGN1362" i="8"/>
  <c r="GGN1368" i="8" s="1"/>
  <c r="GFU1368" i="8"/>
  <c r="GFV1362" i="8"/>
  <c r="GFV1368" i="8" s="1"/>
  <c r="GFD1368" i="8"/>
  <c r="GFG1362" i="8"/>
  <c r="GFG1368" i="8" s="1"/>
  <c r="GFH1362" i="8"/>
  <c r="GFH1368" i="8" s="1"/>
  <c r="GEO1368" i="8"/>
  <c r="GEP1362" i="8"/>
  <c r="GEP1368" i="8" s="1"/>
  <c r="GDX1368" i="8"/>
  <c r="GEA1362" i="8"/>
  <c r="GEA1368" i="8" s="1"/>
  <c r="GEB1362" i="8"/>
  <c r="GEB1368" i="8" s="1"/>
  <c r="GDI1368" i="8"/>
  <c r="GDJ1362" i="8"/>
  <c r="GDJ1368" i="8" s="1"/>
  <c r="GCR1368" i="8"/>
  <c r="GCU1362" i="8"/>
  <c r="GCU1368" i="8" s="1"/>
  <c r="GCV1362" i="8"/>
  <c r="GCV1368" i="8" s="1"/>
  <c r="GCC1368" i="8"/>
  <c r="GCD1362" i="8"/>
  <c r="GCD1368" i="8" s="1"/>
  <c r="GBL1368" i="8"/>
  <c r="GBO1362" i="8"/>
  <c r="GBO1368" i="8" s="1"/>
  <c r="GBP1362" i="8"/>
  <c r="GBP1368" i="8" s="1"/>
  <c r="GAW1368" i="8"/>
  <c r="GAX1362" i="8"/>
  <c r="GAX1368" i="8" s="1"/>
  <c r="GAF1368" i="8"/>
  <c r="GAI1362" i="8"/>
  <c r="GAI1368" i="8" s="1"/>
  <c r="GAJ1362" i="8"/>
  <c r="GAJ1368" i="8" s="1"/>
  <c r="FZQ1368" i="8"/>
  <c r="FZR1362" i="8"/>
  <c r="FZR1368" i="8" s="1"/>
  <c r="FYZ1368" i="8"/>
  <c r="FZC1362" i="8"/>
  <c r="FZC1368" i="8" s="1"/>
  <c r="FZD1362" i="8"/>
  <c r="FZD1368" i="8" s="1"/>
  <c r="FYK1368" i="8"/>
  <c r="FYL1362" i="8"/>
  <c r="FYL1368" i="8" s="1"/>
  <c r="FXT1368" i="8"/>
  <c r="FXW1362" i="8"/>
  <c r="FXW1368" i="8" s="1"/>
  <c r="FXX1362" i="8"/>
  <c r="FXX1368" i="8" s="1"/>
  <c r="FXE1368" i="8"/>
  <c r="FXF1362" i="8"/>
  <c r="FXF1368" i="8" s="1"/>
  <c r="FWN1368" i="8"/>
  <c r="FWQ1362" i="8"/>
  <c r="FWQ1368" i="8" s="1"/>
  <c r="FWR1362" i="8"/>
  <c r="FWR1368" i="8" s="1"/>
  <c r="FVY1368" i="8"/>
  <c r="FVZ1362" i="8"/>
  <c r="FVZ1368" i="8" s="1"/>
  <c r="FVH1368" i="8"/>
  <c r="FVK1362" i="8"/>
  <c r="FVK1368" i="8" s="1"/>
  <c r="FVL1362" i="8"/>
  <c r="FVL1368" i="8" s="1"/>
  <c r="FUS1368" i="8"/>
  <c r="FUT1362" i="8"/>
  <c r="FUT1368" i="8" s="1"/>
  <c r="FUB1368" i="8"/>
  <c r="FUE1362" i="8"/>
  <c r="FUE1368" i="8" s="1"/>
  <c r="FUF1362" i="8"/>
  <c r="FUF1368" i="8" s="1"/>
  <c r="FTM1368" i="8"/>
  <c r="FTN1362" i="8"/>
  <c r="FTN1368" i="8" s="1"/>
  <c r="FSV1368" i="8"/>
  <c r="FSY1362" i="8"/>
  <c r="FSY1368" i="8" s="1"/>
  <c r="FSZ1362" i="8"/>
  <c r="FSZ1368" i="8" s="1"/>
  <c r="FSG1368" i="8"/>
  <c r="FSH1362" i="8"/>
  <c r="FSH1368" i="8" s="1"/>
  <c r="FRP1368" i="8"/>
  <c r="FRS1362" i="8"/>
  <c r="FRS1368" i="8" s="1"/>
  <c r="FRT1362" i="8"/>
  <c r="FRT1368" i="8" s="1"/>
  <c r="FRA1368" i="8"/>
  <c r="FRB1362" i="8"/>
  <c r="FRB1368" i="8" s="1"/>
  <c r="FQJ1368" i="8"/>
  <c r="FQM1362" i="8"/>
  <c r="FQM1368" i="8" s="1"/>
  <c r="FQN1362" i="8"/>
  <c r="FQN1368" i="8" s="1"/>
  <c r="FPU1368" i="8"/>
  <c r="FPV1362" i="8"/>
  <c r="FPV1368" i="8" s="1"/>
  <c r="FPD1368" i="8"/>
  <c r="FPG1362" i="8"/>
  <c r="FPG1368" i="8" s="1"/>
  <c r="FPH1362" i="8"/>
  <c r="FPH1368" i="8" s="1"/>
  <c r="FOO1368" i="8"/>
  <c r="FOP1362" i="8"/>
  <c r="FOP1368" i="8" s="1"/>
  <c r="FNX1368" i="8"/>
  <c r="FOA1362" i="8"/>
  <c r="FOA1368" i="8" s="1"/>
  <c r="FOB1362" i="8"/>
  <c r="FOB1368" i="8" s="1"/>
  <c r="FNI1368" i="8"/>
  <c r="FNJ1362" i="8"/>
  <c r="FNJ1368" i="8" s="1"/>
  <c r="FMR1368" i="8"/>
  <c r="FMU1362" i="8"/>
  <c r="FMU1368" i="8" s="1"/>
  <c r="FMV1362" i="8"/>
  <c r="FMV1368" i="8" s="1"/>
  <c r="FMC1368" i="8"/>
  <c r="FMD1362" i="8"/>
  <c r="FMD1368" i="8" s="1"/>
  <c r="FLL1368" i="8"/>
  <c r="FLO1362" i="8"/>
  <c r="FLO1368" i="8" s="1"/>
  <c r="FLP1362" i="8"/>
  <c r="FLP1368" i="8" s="1"/>
  <c r="FKW1368" i="8"/>
  <c r="FKX1362" i="8"/>
  <c r="FKX1368" i="8" s="1"/>
  <c r="FKF1368" i="8"/>
  <c r="FKI1362" i="8"/>
  <c r="FKI1368" i="8" s="1"/>
  <c r="FKJ1362" i="8"/>
  <c r="FKJ1368" i="8" s="1"/>
  <c r="FJQ1368" i="8"/>
  <c r="FJR1362" i="8"/>
  <c r="FJR1368" i="8" s="1"/>
  <c r="FIZ1368" i="8"/>
  <c r="FJC1362" i="8"/>
  <c r="FJC1368" i="8" s="1"/>
  <c r="FJD1362" i="8"/>
  <c r="FJD1368" i="8" s="1"/>
  <c r="FIK1368" i="8"/>
  <c r="FIL1362" i="8"/>
  <c r="FIL1368" i="8" s="1"/>
  <c r="FHT1368" i="8"/>
  <c r="FHW1362" i="8"/>
  <c r="FHW1368" i="8" s="1"/>
  <c r="FHX1362" i="8"/>
  <c r="FHX1368" i="8" s="1"/>
  <c r="FHE1368" i="8"/>
  <c r="FHF1362" i="8"/>
  <c r="FHF1368" i="8" s="1"/>
  <c r="FGN1368" i="8"/>
  <c r="FGQ1362" i="8"/>
  <c r="FGQ1368" i="8" s="1"/>
  <c r="FGR1362" i="8"/>
  <c r="FGR1368" i="8" s="1"/>
  <c r="FFY1368" i="8"/>
  <c r="FFZ1362" i="8"/>
  <c r="FFZ1368" i="8" s="1"/>
  <c r="FFH1368" i="8"/>
  <c r="FFK1362" i="8"/>
  <c r="FFK1368" i="8" s="1"/>
  <c r="FFL1362" i="8"/>
  <c r="FFL1368" i="8" s="1"/>
  <c r="FES1368" i="8"/>
  <c r="FET1362" i="8"/>
  <c r="FET1368" i="8" s="1"/>
  <c r="FEB1368" i="8"/>
  <c r="FEE1362" i="8"/>
  <c r="FEE1368" i="8" s="1"/>
  <c r="FEF1362" i="8"/>
  <c r="FEF1368" i="8" s="1"/>
  <c r="FDM1368" i="8"/>
  <c r="FDN1362" i="8"/>
  <c r="FDN1368" i="8" s="1"/>
  <c r="FCV1368" i="8"/>
  <c r="FCY1362" i="8"/>
  <c r="FCY1368" i="8" s="1"/>
  <c r="FCZ1362" i="8"/>
  <c r="FCZ1368" i="8" s="1"/>
  <c r="FCG1368" i="8"/>
  <c r="FCH1362" i="8"/>
  <c r="FCH1368" i="8" s="1"/>
  <c r="FBP1368" i="8"/>
  <c r="FBS1362" i="8"/>
  <c r="FBS1368" i="8" s="1"/>
  <c r="FBT1362" i="8"/>
  <c r="FBT1368" i="8" s="1"/>
  <c r="FBA1368" i="8"/>
  <c r="FBB1362" i="8"/>
  <c r="FBB1368" i="8" s="1"/>
  <c r="FAJ1368" i="8"/>
  <c r="FAM1362" i="8"/>
  <c r="FAM1368" i="8" s="1"/>
  <c r="FAN1362" i="8"/>
  <c r="FAN1368" i="8" s="1"/>
  <c r="EZU1368" i="8"/>
  <c r="EZV1362" i="8"/>
  <c r="EZV1368" i="8" s="1"/>
  <c r="EZD1368" i="8"/>
  <c r="EZG1362" i="8"/>
  <c r="EZG1368" i="8" s="1"/>
  <c r="EZH1362" i="8"/>
  <c r="EZH1368" i="8" s="1"/>
  <c r="EYO1368" i="8"/>
  <c r="EYP1362" i="8"/>
  <c r="EYP1368" i="8" s="1"/>
  <c r="EXX1368" i="8"/>
  <c r="EYA1362" i="8"/>
  <c r="EYA1368" i="8" s="1"/>
  <c r="EYB1362" i="8"/>
  <c r="EYB1368" i="8" s="1"/>
  <c r="EXI1368" i="8"/>
  <c r="EXJ1362" i="8"/>
  <c r="EXJ1368" i="8" s="1"/>
  <c r="EWR1368" i="8"/>
  <c r="EWU1362" i="8"/>
  <c r="EWU1368" i="8" s="1"/>
  <c r="EWV1362" i="8"/>
  <c r="EWV1368" i="8" s="1"/>
  <c r="EWC1368" i="8"/>
  <c r="EWD1362" i="8"/>
  <c r="EWD1368" i="8" s="1"/>
  <c r="EVL1368" i="8"/>
  <c r="EVO1362" i="8"/>
  <c r="EVO1368" i="8" s="1"/>
  <c r="EVP1362" i="8"/>
  <c r="EVP1368" i="8" s="1"/>
  <c r="EUW1368" i="8"/>
  <c r="EUX1362" i="8"/>
  <c r="EUX1368" i="8" s="1"/>
  <c r="EUF1368" i="8"/>
  <c r="EUI1362" i="8"/>
  <c r="EUI1368" i="8" s="1"/>
  <c r="EUJ1362" i="8"/>
  <c r="EUJ1368" i="8" s="1"/>
  <c r="ETQ1368" i="8"/>
  <c r="ETR1362" i="8"/>
  <c r="ETR1368" i="8" s="1"/>
  <c r="ESZ1368" i="8"/>
  <c r="ETC1362" i="8"/>
  <c r="ETC1368" i="8" s="1"/>
  <c r="ETD1362" i="8"/>
  <c r="ETD1368" i="8" s="1"/>
  <c r="ESK1368" i="8"/>
  <c r="ESL1362" i="8"/>
  <c r="ESL1368" i="8" s="1"/>
  <c r="ERT1368" i="8"/>
  <c r="ERW1362" i="8"/>
  <c r="ERW1368" i="8" s="1"/>
  <c r="ERX1362" i="8"/>
  <c r="ERX1368" i="8" s="1"/>
  <c r="ERE1368" i="8"/>
  <c r="ERF1362" i="8"/>
  <c r="ERF1368" i="8" s="1"/>
  <c r="EQN1368" i="8"/>
  <c r="EQQ1362" i="8"/>
  <c r="EQQ1368" i="8" s="1"/>
  <c r="EQR1362" i="8"/>
  <c r="EQR1368" i="8" s="1"/>
  <c r="EPY1368" i="8"/>
  <c r="EPZ1362" i="8"/>
  <c r="EPZ1368" i="8" s="1"/>
  <c r="EPH1368" i="8"/>
  <c r="EPK1362" i="8"/>
  <c r="EPK1368" i="8" s="1"/>
  <c r="EPL1362" i="8"/>
  <c r="EPL1368" i="8" s="1"/>
  <c r="EOS1368" i="8"/>
  <c r="EOT1362" i="8"/>
  <c r="EOT1368" i="8" s="1"/>
  <c r="EOB1368" i="8"/>
  <c r="EOE1362" i="8"/>
  <c r="EOE1368" i="8" s="1"/>
  <c r="EOF1362" i="8"/>
  <c r="EOF1368" i="8" s="1"/>
  <c r="ENM1368" i="8"/>
  <c r="ENN1362" i="8"/>
  <c r="ENN1368" i="8" s="1"/>
  <c r="EMV1368" i="8"/>
  <c r="EMY1362" i="8"/>
  <c r="EMY1368" i="8" s="1"/>
  <c r="EMZ1362" i="8"/>
  <c r="EMZ1368" i="8" s="1"/>
  <c r="EMG1368" i="8"/>
  <c r="EMH1362" i="8"/>
  <c r="EMH1368" i="8" s="1"/>
  <c r="ELP1368" i="8"/>
  <c r="ELS1362" i="8"/>
  <c r="ELS1368" i="8" s="1"/>
  <c r="ELT1362" i="8"/>
  <c r="ELT1368" i="8" s="1"/>
  <c r="ELA1368" i="8"/>
  <c r="ELB1362" i="8"/>
  <c r="ELB1368" i="8" s="1"/>
  <c r="EKJ1368" i="8"/>
  <c r="EKM1362" i="8"/>
  <c r="EKM1368" i="8" s="1"/>
  <c r="EKN1362" i="8"/>
  <c r="EKN1368" i="8" s="1"/>
  <c r="EJU1368" i="8"/>
  <c r="EJV1362" i="8"/>
  <c r="EJV1368" i="8" s="1"/>
  <c r="EJD1368" i="8"/>
  <c r="EJG1362" i="8"/>
  <c r="EJG1368" i="8" s="1"/>
  <c r="EJH1362" i="8"/>
  <c r="EJH1368" i="8" s="1"/>
  <c r="EIO1368" i="8"/>
  <c r="EIP1362" i="8"/>
  <c r="EIP1368" i="8" s="1"/>
  <c r="EHX1368" i="8"/>
  <c r="EIA1362" i="8"/>
  <c r="EIA1368" i="8" s="1"/>
  <c r="EIB1362" i="8"/>
  <c r="EIB1368" i="8" s="1"/>
  <c r="EHI1368" i="8"/>
  <c r="EHJ1362" i="8"/>
  <c r="EHJ1368" i="8" s="1"/>
  <c r="EGR1368" i="8"/>
  <c r="EGU1362" i="8"/>
  <c r="EGU1368" i="8" s="1"/>
  <c r="EGV1362" i="8"/>
  <c r="EGV1368" i="8" s="1"/>
  <c r="EGC1368" i="8"/>
  <c r="EGD1362" i="8"/>
  <c r="EGD1368" i="8" s="1"/>
  <c r="EFL1368" i="8"/>
  <c r="EFO1362" i="8"/>
  <c r="EFO1368" i="8" s="1"/>
  <c r="EFP1362" i="8"/>
  <c r="EFP1368" i="8" s="1"/>
  <c r="EEW1368" i="8"/>
  <c r="EEX1362" i="8"/>
  <c r="EEX1368" i="8" s="1"/>
  <c r="EEF1368" i="8"/>
  <c r="EEI1362" i="8"/>
  <c r="EEI1368" i="8" s="1"/>
  <c r="EEJ1362" i="8"/>
  <c r="EEJ1368" i="8" s="1"/>
  <c r="EDQ1368" i="8"/>
  <c r="EDR1362" i="8"/>
  <c r="EDR1368" i="8" s="1"/>
  <c r="ECZ1368" i="8"/>
  <c r="EDC1362" i="8"/>
  <c r="EDC1368" i="8" s="1"/>
  <c r="EDD1362" i="8"/>
  <c r="EDD1368" i="8" s="1"/>
  <c r="ECK1368" i="8"/>
  <c r="ECL1362" i="8"/>
  <c r="ECL1368" i="8" s="1"/>
  <c r="EBT1368" i="8"/>
  <c r="EBW1362" i="8"/>
  <c r="EBW1368" i="8" s="1"/>
  <c r="EBX1362" i="8"/>
  <c r="EBX1368" i="8" s="1"/>
  <c r="EBE1368" i="8"/>
  <c r="EBF1362" i="8"/>
  <c r="EBF1368" i="8" s="1"/>
  <c r="EAN1368" i="8"/>
  <c r="EAQ1362" i="8"/>
  <c r="EAQ1368" i="8" s="1"/>
  <c r="EAR1362" i="8"/>
  <c r="EAR1368" i="8" s="1"/>
  <c r="DZY1368" i="8"/>
  <c r="DZZ1362" i="8"/>
  <c r="DZZ1368" i="8" s="1"/>
  <c r="DZH1368" i="8"/>
  <c r="DZK1362" i="8"/>
  <c r="DZK1368" i="8" s="1"/>
  <c r="DZL1362" i="8"/>
  <c r="DZL1368" i="8" s="1"/>
  <c r="DYS1368" i="8"/>
  <c r="DYT1362" i="8"/>
  <c r="DYT1368" i="8" s="1"/>
  <c r="DYB1368" i="8"/>
  <c r="DYE1362" i="8"/>
  <c r="DYE1368" i="8" s="1"/>
  <c r="DYF1362" i="8"/>
  <c r="DYF1368" i="8" s="1"/>
  <c r="DXM1368" i="8"/>
  <c r="DXN1362" i="8"/>
  <c r="DXN1368" i="8" s="1"/>
  <c r="DWV1368" i="8"/>
  <c r="DWY1362" i="8"/>
  <c r="DWY1368" i="8" s="1"/>
  <c r="DWZ1362" i="8"/>
  <c r="DWZ1368" i="8" s="1"/>
  <c r="DWG1368" i="8"/>
  <c r="DWH1362" i="8"/>
  <c r="DWH1368" i="8" s="1"/>
  <c r="DVP1368" i="8"/>
  <c r="DVS1362" i="8"/>
  <c r="DVS1368" i="8" s="1"/>
  <c r="DVT1362" i="8"/>
  <c r="DVT1368" i="8" s="1"/>
  <c r="DVA1368" i="8"/>
  <c r="DVB1362" i="8"/>
  <c r="DVB1368" i="8" s="1"/>
  <c r="DUJ1368" i="8"/>
  <c r="DUM1362" i="8"/>
  <c r="DUM1368" i="8" s="1"/>
  <c r="DUN1362" i="8"/>
  <c r="DUN1368" i="8" s="1"/>
  <c r="DTU1368" i="8"/>
  <c r="DTV1362" i="8"/>
  <c r="DTV1368" i="8" s="1"/>
  <c r="DTD1368" i="8"/>
  <c r="DTG1362" i="8"/>
  <c r="DTG1368" i="8" s="1"/>
  <c r="DTH1362" i="8"/>
  <c r="DTH1368" i="8" s="1"/>
  <c r="DSO1368" i="8"/>
  <c r="DSP1362" i="8"/>
  <c r="DSP1368" i="8" s="1"/>
  <c r="DRX1368" i="8"/>
  <c r="DSA1362" i="8"/>
  <c r="DSA1368" i="8" s="1"/>
  <c r="DSB1362" i="8"/>
  <c r="DSB1368" i="8" s="1"/>
  <c r="DRI1368" i="8"/>
  <c r="DRJ1362" i="8"/>
  <c r="DRJ1368" i="8" s="1"/>
  <c r="DQR1368" i="8"/>
  <c r="DQU1362" i="8"/>
  <c r="DQU1368" i="8" s="1"/>
  <c r="DQV1362" i="8"/>
  <c r="DQV1368" i="8" s="1"/>
  <c r="DQC1368" i="8"/>
  <c r="DQD1362" i="8"/>
  <c r="DQD1368" i="8" s="1"/>
  <c r="DPL1368" i="8"/>
  <c r="DPO1362" i="8"/>
  <c r="DPO1368" i="8" s="1"/>
  <c r="DPP1362" i="8"/>
  <c r="DPP1368" i="8" s="1"/>
  <c r="DOW1368" i="8"/>
  <c r="DOX1362" i="8"/>
  <c r="DOX1368" i="8" s="1"/>
  <c r="DOF1368" i="8"/>
  <c r="DOI1362" i="8"/>
  <c r="DOI1368" i="8" s="1"/>
  <c r="DOJ1362" i="8"/>
  <c r="DOJ1368" i="8" s="1"/>
  <c r="DNQ1368" i="8"/>
  <c r="DNR1362" i="8"/>
  <c r="DNR1368" i="8" s="1"/>
  <c r="DMZ1368" i="8"/>
  <c r="DNC1362" i="8"/>
  <c r="DNC1368" i="8" s="1"/>
  <c r="DND1362" i="8"/>
  <c r="DND1368" i="8" s="1"/>
  <c r="DMK1368" i="8"/>
  <c r="DML1362" i="8"/>
  <c r="DML1368" i="8" s="1"/>
  <c r="DLT1368" i="8"/>
  <c r="DLW1362" i="8"/>
  <c r="DLW1368" i="8" s="1"/>
  <c r="DLX1362" i="8"/>
  <c r="DLX1368" i="8" s="1"/>
  <c r="DLE1368" i="8"/>
  <c r="DLF1362" i="8"/>
  <c r="DLF1368" i="8" s="1"/>
  <c r="DKN1368" i="8"/>
  <c r="DKQ1362" i="8"/>
  <c r="DKQ1368" i="8" s="1"/>
  <c r="DKR1362" i="8"/>
  <c r="DKR1368" i="8" s="1"/>
  <c r="DJY1368" i="8"/>
  <c r="DJZ1362" i="8"/>
  <c r="DJZ1368" i="8" s="1"/>
  <c r="DJH1368" i="8"/>
  <c r="DJK1362" i="8"/>
  <c r="DJK1368" i="8" s="1"/>
  <c r="DJL1362" i="8"/>
  <c r="DJL1368" i="8" s="1"/>
  <c r="DIS1368" i="8"/>
  <c r="DIT1362" i="8"/>
  <c r="DIT1368" i="8" s="1"/>
  <c r="DIB1368" i="8"/>
  <c r="DIE1362" i="8"/>
  <c r="DIE1368" i="8" s="1"/>
  <c r="DIF1362" i="8"/>
  <c r="DIF1368" i="8" s="1"/>
  <c r="DHM1368" i="8"/>
  <c r="DHN1362" i="8"/>
  <c r="DHN1368" i="8" s="1"/>
  <c r="DGV1368" i="8"/>
  <c r="DGY1362" i="8"/>
  <c r="DGY1368" i="8" s="1"/>
  <c r="DGZ1362" i="8"/>
  <c r="DGZ1368" i="8" s="1"/>
  <c r="DGG1368" i="8"/>
  <c r="DGH1362" i="8"/>
  <c r="DGH1368" i="8" s="1"/>
  <c r="DFP1368" i="8"/>
  <c r="DFS1362" i="8"/>
  <c r="DFS1368" i="8" s="1"/>
  <c r="DFT1362" i="8"/>
  <c r="DFT1368" i="8" s="1"/>
  <c r="DFA1368" i="8"/>
  <c r="DFB1362" i="8"/>
  <c r="DFB1368" i="8" s="1"/>
  <c r="DEJ1368" i="8"/>
  <c r="DEM1362" i="8"/>
  <c r="DEM1368" i="8" s="1"/>
  <c r="DEN1362" i="8"/>
  <c r="DEN1368" i="8" s="1"/>
  <c r="DDU1368" i="8"/>
  <c r="DDV1362" i="8"/>
  <c r="DDV1368" i="8" s="1"/>
  <c r="DDD1368" i="8"/>
  <c r="DDG1362" i="8"/>
  <c r="DDG1368" i="8" s="1"/>
  <c r="DDH1362" i="8"/>
  <c r="DDH1368" i="8" s="1"/>
  <c r="DCO1368" i="8"/>
  <c r="DCP1362" i="8"/>
  <c r="DCP1368" i="8" s="1"/>
  <c r="DBX1368" i="8"/>
  <c r="DCA1362" i="8"/>
  <c r="DCA1368" i="8" s="1"/>
  <c r="DCB1362" i="8"/>
  <c r="DCB1368" i="8" s="1"/>
  <c r="DBI1368" i="8"/>
  <c r="DBJ1362" i="8"/>
  <c r="DBJ1368" i="8" s="1"/>
  <c r="DAR1368" i="8"/>
  <c r="DAU1362" i="8"/>
  <c r="DAU1368" i="8" s="1"/>
  <c r="DAV1362" i="8"/>
  <c r="DAV1368" i="8" s="1"/>
  <c r="DAC1368" i="8"/>
  <c r="DAD1362" i="8"/>
  <c r="DAD1368" i="8" s="1"/>
  <c r="CZL1368" i="8"/>
  <c r="CZO1362" i="8"/>
  <c r="CZO1368" i="8" s="1"/>
  <c r="CZP1362" i="8"/>
  <c r="CZP1368" i="8" s="1"/>
  <c r="CYW1368" i="8"/>
  <c r="CYX1362" i="8"/>
  <c r="CYX1368" i="8" s="1"/>
  <c r="CYF1368" i="8"/>
  <c r="CYI1362" i="8"/>
  <c r="CYI1368" i="8" s="1"/>
  <c r="CXQ1368" i="8"/>
  <c r="CXR1362" i="8"/>
  <c r="CXR1368" i="8" s="1"/>
  <c r="CWZ1368" i="8"/>
  <c r="CXC1362" i="8"/>
  <c r="CXC1368" i="8" s="1"/>
  <c r="CWK1368" i="8"/>
  <c r="CWL1362" i="8"/>
  <c r="CWL1368" i="8" s="1"/>
  <c r="CVT1368" i="8"/>
  <c r="CVW1362" i="8"/>
  <c r="CVW1368" i="8" s="1"/>
  <c r="CVE1368" i="8"/>
  <c r="CVF1362" i="8"/>
  <c r="CVF1368" i="8" s="1"/>
  <c r="CUN1368" i="8"/>
  <c r="CUQ1362" i="8"/>
  <c r="CUQ1368" i="8" s="1"/>
  <c r="CTY1368" i="8"/>
  <c r="CTZ1362" i="8"/>
  <c r="CTZ1368" i="8" s="1"/>
  <c r="CTH1368" i="8"/>
  <c r="CTK1362" i="8"/>
  <c r="CTK1368" i="8" s="1"/>
  <c r="CSS1368" i="8"/>
  <c r="CST1362" i="8"/>
  <c r="CST1368" i="8" s="1"/>
  <c r="CSB1368" i="8"/>
  <c r="CSE1362" i="8"/>
  <c r="CSE1368" i="8" s="1"/>
  <c r="CRM1368" i="8"/>
  <c r="CRN1362" i="8"/>
  <c r="CRN1368" i="8" s="1"/>
  <c r="CQV1368" i="8"/>
  <c r="CQY1362" i="8"/>
  <c r="CQY1368" i="8" s="1"/>
  <c r="CQG1368" i="8"/>
  <c r="CQH1362" i="8"/>
  <c r="CQH1368" i="8" s="1"/>
  <c r="CPP1368" i="8"/>
  <c r="CPS1362" i="8"/>
  <c r="CPS1368" i="8" s="1"/>
  <c r="CPA1368" i="8"/>
  <c r="CPB1362" i="8"/>
  <c r="CPB1368" i="8" s="1"/>
  <c r="COJ1368" i="8"/>
  <c r="COM1362" i="8"/>
  <c r="COM1368" i="8" s="1"/>
  <c r="CNU1368" i="8"/>
  <c r="CNV1362" i="8"/>
  <c r="CNV1368" i="8" s="1"/>
  <c r="CND1368" i="8"/>
  <c r="CNG1362" i="8"/>
  <c r="CNG1368" i="8" s="1"/>
  <c r="CMO1368" i="8"/>
  <c r="CMP1362" i="8"/>
  <c r="CMP1368" i="8" s="1"/>
  <c r="CLX1368" i="8"/>
  <c r="CMA1362" i="8"/>
  <c r="CMA1368" i="8" s="1"/>
  <c r="CLI1368" i="8"/>
  <c r="CLJ1362" i="8"/>
  <c r="CLJ1368" i="8" s="1"/>
  <c r="CKR1368" i="8"/>
  <c r="CKU1362" i="8"/>
  <c r="CKU1368" i="8" s="1"/>
  <c r="CKC1368" i="8"/>
  <c r="CKD1362" i="8"/>
  <c r="CKD1368" i="8" s="1"/>
  <c r="CJL1368" i="8"/>
  <c r="CJO1362" i="8"/>
  <c r="CJO1368" i="8" s="1"/>
  <c r="CIW1368" i="8"/>
  <c r="CIX1362" i="8"/>
  <c r="CIX1368" i="8" s="1"/>
  <c r="CIF1368" i="8"/>
  <c r="CII1362" i="8"/>
  <c r="CII1368" i="8" s="1"/>
  <c r="CHQ1368" i="8"/>
  <c r="CHR1362" i="8"/>
  <c r="CHR1368" i="8" s="1"/>
  <c r="CGZ1368" i="8"/>
  <c r="CHC1362" i="8"/>
  <c r="CHC1368" i="8" s="1"/>
  <c r="CGK1368" i="8"/>
  <c r="CGL1362" i="8"/>
  <c r="CGL1368" i="8" s="1"/>
  <c r="CFT1368" i="8"/>
  <c r="CFW1362" i="8"/>
  <c r="CFW1368" i="8" s="1"/>
  <c r="CFE1368" i="8"/>
  <c r="CFF1362" i="8"/>
  <c r="CFF1368" i="8" s="1"/>
  <c r="CEN1368" i="8"/>
  <c r="CEQ1362" i="8"/>
  <c r="CEQ1368" i="8" s="1"/>
  <c r="CDY1368" i="8"/>
  <c r="CDZ1362" i="8"/>
  <c r="CDZ1368" i="8" s="1"/>
  <c r="CDH1368" i="8"/>
  <c r="CDK1362" i="8"/>
  <c r="CDK1368" i="8" s="1"/>
  <c r="CCS1368" i="8"/>
  <c r="CCT1362" i="8"/>
  <c r="CCT1368" i="8" s="1"/>
  <c r="CCB1368" i="8"/>
  <c r="CCE1362" i="8"/>
  <c r="CCE1368" i="8" s="1"/>
  <c r="CBM1368" i="8"/>
  <c r="CBN1362" i="8"/>
  <c r="CBN1368" i="8" s="1"/>
  <c r="CAV1368" i="8"/>
  <c r="CAY1362" i="8"/>
  <c r="CAY1368" i="8" s="1"/>
  <c r="CAG1368" i="8"/>
  <c r="CAH1362" i="8"/>
  <c r="CAH1368" i="8" s="1"/>
  <c r="BZP1368" i="8"/>
  <c r="BZS1362" i="8"/>
  <c r="BZS1368" i="8" s="1"/>
  <c r="BZA1368" i="8"/>
  <c r="BZB1362" i="8"/>
  <c r="BZB1368" i="8" s="1"/>
  <c r="BYJ1368" i="8"/>
  <c r="BYM1362" i="8"/>
  <c r="BYM1368" i="8" s="1"/>
  <c r="BXU1368" i="8"/>
  <c r="BXV1362" i="8"/>
  <c r="BXV1368" i="8" s="1"/>
  <c r="BXD1368" i="8"/>
  <c r="BXG1362" i="8"/>
  <c r="BXG1368" i="8" s="1"/>
  <c r="BWO1368" i="8"/>
  <c r="BWP1362" i="8"/>
  <c r="BWP1368" i="8" s="1"/>
  <c r="BVX1368" i="8"/>
  <c r="BWA1362" i="8"/>
  <c r="BWA1368" i="8" s="1"/>
  <c r="BVI1368" i="8"/>
  <c r="BVJ1362" i="8"/>
  <c r="BVJ1368" i="8" s="1"/>
  <c r="BUR1368" i="8"/>
  <c r="BUU1362" i="8"/>
  <c r="BUU1368" i="8" s="1"/>
  <c r="BUC1368" i="8"/>
  <c r="BUD1362" i="8"/>
  <c r="BUD1368" i="8" s="1"/>
  <c r="BTL1368" i="8"/>
  <c r="BTO1362" i="8"/>
  <c r="BTO1368" i="8" s="1"/>
  <c r="BSW1368" i="8"/>
  <c r="BSX1362" i="8"/>
  <c r="BSX1368" i="8" s="1"/>
  <c r="BSF1368" i="8"/>
  <c r="BSI1362" i="8"/>
  <c r="BSI1368" i="8" s="1"/>
  <c r="BRQ1368" i="8"/>
  <c r="BRR1362" i="8"/>
  <c r="BRR1368" i="8" s="1"/>
  <c r="BQZ1368" i="8"/>
  <c r="BRC1362" i="8"/>
  <c r="BRC1368" i="8" s="1"/>
  <c r="BQK1368" i="8"/>
  <c r="BQL1362" i="8"/>
  <c r="BQL1368" i="8" s="1"/>
  <c r="BPT1368" i="8"/>
  <c r="BPW1362" i="8"/>
  <c r="BPW1368" i="8" s="1"/>
  <c r="BPE1368" i="8"/>
  <c r="BPF1362" i="8"/>
  <c r="BPF1368" i="8" s="1"/>
  <c r="BON1368" i="8"/>
  <c r="BOQ1362" i="8"/>
  <c r="BOQ1368" i="8" s="1"/>
  <c r="BNY1368" i="8"/>
  <c r="BNZ1362" i="8"/>
  <c r="BNZ1368" i="8" s="1"/>
  <c r="BNH1368" i="8"/>
  <c r="BNK1362" i="8"/>
  <c r="BNK1368" i="8" s="1"/>
  <c r="BMS1368" i="8"/>
  <c r="BMT1362" i="8"/>
  <c r="BMT1368" i="8" s="1"/>
  <c r="BMB1368" i="8"/>
  <c r="BME1362" i="8"/>
  <c r="BME1368" i="8" s="1"/>
  <c r="BLM1368" i="8"/>
  <c r="BLN1362" i="8"/>
  <c r="BLN1368" i="8" s="1"/>
  <c r="BKV1368" i="8"/>
  <c r="BKY1362" i="8"/>
  <c r="BKY1368" i="8" s="1"/>
  <c r="BKG1368" i="8"/>
  <c r="BKH1362" i="8"/>
  <c r="BKH1368" i="8" s="1"/>
  <c r="BJP1368" i="8"/>
  <c r="BJS1362" i="8"/>
  <c r="BJS1368" i="8" s="1"/>
  <c r="BJA1368" i="8"/>
  <c r="BJB1362" i="8"/>
  <c r="BJB1368" i="8" s="1"/>
  <c r="BIJ1368" i="8"/>
  <c r="BIM1362" i="8"/>
  <c r="BIM1368" i="8" s="1"/>
  <c r="BHU1368" i="8"/>
  <c r="BHV1362" i="8"/>
  <c r="BHV1368" i="8" s="1"/>
  <c r="BHD1368" i="8"/>
  <c r="BHG1362" i="8"/>
  <c r="BHG1368" i="8" s="1"/>
  <c r="BGO1368" i="8"/>
  <c r="BGP1362" i="8"/>
  <c r="BGP1368" i="8" s="1"/>
  <c r="BFX1368" i="8"/>
  <c r="BGA1362" i="8"/>
  <c r="BGA1368" i="8" s="1"/>
  <c r="BFI1368" i="8"/>
  <c r="BFJ1362" i="8"/>
  <c r="BFJ1368" i="8" s="1"/>
  <c r="BER1368" i="8"/>
  <c r="BEU1362" i="8"/>
  <c r="BEU1368" i="8" s="1"/>
  <c r="BEC1368" i="8"/>
  <c r="BED1362" i="8"/>
  <c r="BED1368" i="8" s="1"/>
  <c r="BDL1368" i="8"/>
  <c r="BDO1362" i="8"/>
  <c r="BDO1368" i="8" s="1"/>
  <c r="BCW1368" i="8"/>
  <c r="BCX1362" i="8"/>
  <c r="BCX1368" i="8" s="1"/>
  <c r="BCF1368" i="8"/>
  <c r="BCI1362" i="8"/>
  <c r="BCI1368" i="8" s="1"/>
  <c r="BBQ1368" i="8"/>
  <c r="BBR1362" i="8"/>
  <c r="BBR1368" i="8" s="1"/>
  <c r="BAZ1368" i="8"/>
  <c r="BBC1362" i="8"/>
  <c r="BBC1368" i="8" s="1"/>
  <c r="BAK1368" i="8"/>
  <c r="BAL1362" i="8"/>
  <c r="BAL1368" i="8" s="1"/>
  <c r="AZT1368" i="8"/>
  <c r="AZW1362" i="8"/>
  <c r="AZW1368" i="8" s="1"/>
  <c r="AZE1368" i="8"/>
  <c r="AZF1362" i="8"/>
  <c r="AZF1368" i="8" s="1"/>
  <c r="AYN1368" i="8"/>
  <c r="AYQ1362" i="8"/>
  <c r="AYQ1368" i="8" s="1"/>
  <c r="AXY1368" i="8"/>
  <c r="AXZ1362" i="8"/>
  <c r="AXZ1368" i="8" s="1"/>
  <c r="AXH1368" i="8"/>
  <c r="AXK1362" i="8"/>
  <c r="AXK1368" i="8" s="1"/>
  <c r="AWS1368" i="8"/>
  <c r="AWT1362" i="8"/>
  <c r="AWT1368" i="8" s="1"/>
  <c r="AWB1368" i="8"/>
  <c r="AWE1362" i="8"/>
  <c r="AWE1368" i="8" s="1"/>
  <c r="AVM1368" i="8"/>
  <c r="AVN1362" i="8"/>
  <c r="AVN1368" i="8" s="1"/>
  <c r="AUV1368" i="8"/>
  <c r="AUY1362" i="8"/>
  <c r="AUY1368" i="8" s="1"/>
  <c r="AUG1368" i="8"/>
  <c r="AUH1362" i="8"/>
  <c r="AUH1368" i="8" s="1"/>
  <c r="ATP1368" i="8"/>
  <c r="ATS1362" i="8"/>
  <c r="ATS1368" i="8" s="1"/>
  <c r="ATA1368" i="8"/>
  <c r="ATB1362" i="8"/>
  <c r="ATB1368" i="8" s="1"/>
  <c r="ASJ1368" i="8"/>
  <c r="ASM1362" i="8"/>
  <c r="ASM1368" i="8" s="1"/>
  <c r="ARU1368" i="8"/>
  <c r="ARV1362" i="8"/>
  <c r="ARV1368" i="8" s="1"/>
  <c r="ARD1368" i="8"/>
  <c r="ARG1362" i="8"/>
  <c r="ARG1368" i="8" s="1"/>
  <c r="AQO1368" i="8"/>
  <c r="AQP1362" i="8"/>
  <c r="AQP1368" i="8" s="1"/>
  <c r="APX1368" i="8"/>
  <c r="AQA1362" i="8"/>
  <c r="AQA1368" i="8" s="1"/>
  <c r="API1368" i="8"/>
  <c r="APJ1362" i="8"/>
  <c r="APJ1368" i="8" s="1"/>
  <c r="AOR1368" i="8"/>
  <c r="AOU1362" i="8"/>
  <c r="AOU1368" i="8" s="1"/>
  <c r="AOC1368" i="8"/>
  <c r="AOD1362" i="8"/>
  <c r="AOD1368" i="8" s="1"/>
  <c r="ANL1368" i="8"/>
  <c r="ANO1362" i="8"/>
  <c r="ANO1368" i="8" s="1"/>
  <c r="AMW1368" i="8"/>
  <c r="AMX1362" i="8"/>
  <c r="AMX1368" i="8" s="1"/>
  <c r="AMF1368" i="8"/>
  <c r="AMI1362" i="8"/>
  <c r="AMI1368" i="8" s="1"/>
  <c r="ALQ1368" i="8"/>
  <c r="ALR1362" i="8"/>
  <c r="ALR1368" i="8" s="1"/>
  <c r="AKZ1368" i="8"/>
  <c r="ALC1362" i="8"/>
  <c r="ALC1368" i="8" s="1"/>
  <c r="AKK1368" i="8"/>
  <c r="AKL1362" i="8"/>
  <c r="AKL1368" i="8" s="1"/>
  <c r="AJT1368" i="8"/>
  <c r="AJW1362" i="8"/>
  <c r="AJW1368" i="8" s="1"/>
  <c r="AJE1368" i="8"/>
  <c r="AJF1362" i="8"/>
  <c r="AJF1368" i="8" s="1"/>
  <c r="AIN1368" i="8"/>
  <c r="AIQ1362" i="8"/>
  <c r="AIQ1368" i="8" s="1"/>
  <c r="AHY1368" i="8"/>
  <c r="AHZ1362" i="8"/>
  <c r="AHZ1368" i="8" s="1"/>
  <c r="AHH1368" i="8"/>
  <c r="AHK1362" i="8"/>
  <c r="AHK1368" i="8" s="1"/>
  <c r="AGS1368" i="8"/>
  <c r="AGT1362" i="8"/>
  <c r="AGT1368" i="8" s="1"/>
  <c r="AGB1368" i="8"/>
  <c r="AGE1362" i="8"/>
  <c r="AGE1368" i="8" s="1"/>
  <c r="AFM1368" i="8"/>
  <c r="AFN1362" i="8"/>
  <c r="AFN1368" i="8" s="1"/>
  <c r="AEV1368" i="8"/>
  <c r="AEY1362" i="8"/>
  <c r="AEY1368" i="8" s="1"/>
  <c r="AEG1368" i="8"/>
  <c r="AEH1362" i="8"/>
  <c r="AEH1368" i="8" s="1"/>
  <c r="ADP1368" i="8"/>
  <c r="ADS1362" i="8"/>
  <c r="ADS1368" i="8" s="1"/>
  <c r="ADA1368" i="8"/>
  <c r="ADB1362" i="8"/>
  <c r="ADB1368" i="8" s="1"/>
  <c r="ACJ1368" i="8"/>
  <c r="ACM1362" i="8"/>
  <c r="ACM1368" i="8" s="1"/>
  <c r="ABU1368" i="8"/>
  <c r="ABV1362" i="8"/>
  <c r="ABV1368" i="8" s="1"/>
  <c r="ABD1368" i="8"/>
  <c r="ABG1362" i="8"/>
  <c r="ABG1368" i="8" s="1"/>
  <c r="AAO1368" i="8"/>
  <c r="AAP1362" i="8"/>
  <c r="AAP1368" i="8" s="1"/>
  <c r="ZX1368" i="8"/>
  <c r="AAA1362" i="8"/>
  <c r="AAA1368" i="8" s="1"/>
  <c r="ZI1368" i="8"/>
  <c r="ZJ1362" i="8"/>
  <c r="ZJ1368" i="8" s="1"/>
  <c r="YR1368" i="8"/>
  <c r="YU1362" i="8"/>
  <c r="YU1368" i="8" s="1"/>
  <c r="YC1368" i="8"/>
  <c r="YD1362" i="8"/>
  <c r="YD1368" i="8" s="1"/>
  <c r="XL1368" i="8"/>
  <c r="XO1362" i="8"/>
  <c r="XO1368" i="8" s="1"/>
  <c r="WW1368" i="8"/>
  <c r="WX1362" i="8"/>
  <c r="WX1368" i="8" s="1"/>
  <c r="WF1368" i="8"/>
  <c r="WI1362" i="8"/>
  <c r="WI1368" i="8" s="1"/>
  <c r="VQ1368" i="8"/>
  <c r="VR1362" i="8"/>
  <c r="VR1368" i="8" s="1"/>
  <c r="UZ1368" i="8"/>
  <c r="VC1362" i="8"/>
  <c r="VC1368" i="8" s="1"/>
  <c r="UK1368" i="8"/>
  <c r="UL1362" i="8"/>
  <c r="UL1368" i="8" s="1"/>
  <c r="TT1368" i="8"/>
  <c r="TW1362" i="8"/>
  <c r="TW1368" i="8" s="1"/>
  <c r="TE1368" i="8"/>
  <c r="TF1362" i="8"/>
  <c r="TF1368" i="8" s="1"/>
  <c r="SN1368" i="8"/>
  <c r="SQ1362" i="8"/>
  <c r="SQ1368" i="8" s="1"/>
  <c r="RY1368" i="8"/>
  <c r="RZ1362" i="8"/>
  <c r="RZ1368" i="8" s="1"/>
  <c r="RH1368" i="8"/>
  <c r="RK1362" i="8"/>
  <c r="RK1368" i="8" s="1"/>
  <c r="QS1368" i="8"/>
  <c r="QT1362" i="8"/>
  <c r="QT1368" i="8" s="1"/>
  <c r="QB1368" i="8"/>
  <c r="QE1362" i="8"/>
  <c r="QE1368" i="8" s="1"/>
  <c r="PM1368" i="8"/>
  <c r="PN1362" i="8"/>
  <c r="PN1368" i="8" s="1"/>
  <c r="OV1368" i="8"/>
  <c r="OY1362" i="8"/>
  <c r="OY1368" i="8" s="1"/>
  <c r="OG1368" i="8"/>
  <c r="OH1362" i="8"/>
  <c r="OH1368" i="8" s="1"/>
  <c r="NP1368" i="8"/>
  <c r="NS1362" i="8"/>
  <c r="NS1368" i="8" s="1"/>
  <c r="NA1368" i="8"/>
  <c r="NB1362" i="8"/>
  <c r="NB1368" i="8" s="1"/>
  <c r="MJ1368" i="8"/>
  <c r="MM1362" i="8"/>
  <c r="MM1368" i="8" s="1"/>
  <c r="LU1368" i="8"/>
  <c r="LV1362" i="8"/>
  <c r="LV1368" i="8" s="1"/>
  <c r="LD1368" i="8"/>
  <c r="LG1362" i="8"/>
  <c r="LG1368" i="8" s="1"/>
  <c r="KO1368" i="8"/>
  <c r="KP1362" i="8"/>
  <c r="KP1368" i="8" s="1"/>
  <c r="JX1368" i="8"/>
  <c r="KA1362" i="8"/>
  <c r="KA1368" i="8" s="1"/>
  <c r="JI1368" i="8"/>
  <c r="JJ1362" i="8"/>
  <c r="JJ1368" i="8" s="1"/>
  <c r="IR1368" i="8"/>
  <c r="IU1362" i="8"/>
  <c r="IU1368" i="8" s="1"/>
  <c r="IC1368" i="8"/>
  <c r="ID1362" i="8"/>
  <c r="ID1368" i="8" s="1"/>
  <c r="HL1368" i="8"/>
  <c r="HO1362" i="8"/>
  <c r="HO1368" i="8" s="1"/>
  <c r="GW1368" i="8"/>
  <c r="GX1362" i="8"/>
  <c r="GX1368" i="8" s="1"/>
  <c r="GF1368" i="8"/>
  <c r="GI1362" i="8"/>
  <c r="GI1368" i="8" s="1"/>
  <c r="FQ1368" i="8"/>
  <c r="FR1362" i="8"/>
  <c r="FR1368" i="8" s="1"/>
  <c r="EZ1368" i="8"/>
  <c r="FC1362" i="8"/>
  <c r="FC1368" i="8" s="1"/>
  <c r="EK1368" i="8"/>
  <c r="EL1362" i="8"/>
  <c r="EL1368" i="8" s="1"/>
  <c r="DT1368" i="8"/>
  <c r="DW1362" i="8"/>
  <c r="DW1368" i="8" s="1"/>
  <c r="DE1368" i="8"/>
  <c r="DF1362" i="8"/>
  <c r="DF1368" i="8" s="1"/>
  <c r="CN1368" i="8"/>
  <c r="CQ1362" i="8"/>
  <c r="CQ1368" i="8" s="1"/>
  <c r="BY1368" i="8"/>
  <c r="BZ1362" i="8"/>
  <c r="BZ1368" i="8" s="1"/>
  <c r="BH1368" i="8"/>
  <c r="BK1362" i="8"/>
  <c r="BK1368" i="8" s="1"/>
  <c r="AS1368" i="8"/>
  <c r="AT1362" i="8"/>
  <c r="AT1368" i="8" s="1"/>
  <c r="AB1368" i="8"/>
  <c r="AE1362" i="8"/>
  <c r="AE1368" i="8" s="1"/>
  <c r="M1368" i="8"/>
  <c r="N1362" i="8"/>
  <c r="N1368" i="8" s="1"/>
  <c r="XFD1357" i="8"/>
  <c r="XFC1357" i="8"/>
  <c r="XDX1357" i="8"/>
  <c r="XDW1357" i="8"/>
  <c r="XCR1357" i="8"/>
  <c r="XCQ1357" i="8"/>
  <c r="XBL1357" i="8"/>
  <c r="XBK1357" i="8"/>
  <c r="XAF1357" i="8"/>
  <c r="XAE1357" i="8"/>
  <c r="WYZ1357" i="8"/>
  <c r="WYY1357" i="8"/>
  <c r="WXT1357" i="8"/>
  <c r="WXS1357" i="8"/>
  <c r="WWN1357" i="8"/>
  <c r="WWM1357" i="8"/>
  <c r="WVH1357" i="8"/>
  <c r="WVG1357" i="8"/>
  <c r="WUB1357" i="8"/>
  <c r="WUA1357" i="8"/>
  <c r="WSV1357" i="8"/>
  <c r="WSU1357" i="8"/>
  <c r="WRP1357" i="8"/>
  <c r="WRO1357" i="8"/>
  <c r="WQJ1357" i="8"/>
  <c r="WQI1357" i="8"/>
  <c r="WPD1357" i="8"/>
  <c r="WPC1357" i="8"/>
  <c r="WNX1357" i="8"/>
  <c r="WNW1357" i="8"/>
  <c r="WMR1357" i="8"/>
  <c r="WMQ1357" i="8"/>
  <c r="WLL1357" i="8"/>
  <c r="WLK1357" i="8"/>
  <c r="WKF1357" i="8"/>
  <c r="WKE1357" i="8"/>
  <c r="WIZ1357" i="8"/>
  <c r="WIY1357" i="8"/>
  <c r="WHT1357" i="8"/>
  <c r="WHS1357" i="8"/>
  <c r="WGN1357" i="8"/>
  <c r="WGM1357" i="8"/>
  <c r="WFH1357" i="8"/>
  <c r="WFG1357" i="8"/>
  <c r="WEB1357" i="8"/>
  <c r="WEA1357" i="8"/>
  <c r="WCV1357" i="8"/>
  <c r="WCU1357" i="8"/>
  <c r="WBP1357" i="8"/>
  <c r="WBO1357" i="8"/>
  <c r="WAJ1357" i="8"/>
  <c r="WAI1357" i="8"/>
  <c r="VZD1357" i="8"/>
  <c r="VZC1357" i="8"/>
  <c r="VXX1357" i="8"/>
  <c r="VXW1357" i="8"/>
  <c r="VWR1357" i="8"/>
  <c r="VWQ1357" i="8"/>
  <c r="VVL1357" i="8"/>
  <c r="VVK1357" i="8"/>
  <c r="VUF1357" i="8"/>
  <c r="VUE1357" i="8"/>
  <c r="VSZ1357" i="8"/>
  <c r="VSY1357" i="8"/>
  <c r="VRT1357" i="8"/>
  <c r="VRS1357" i="8"/>
  <c r="VQN1357" i="8"/>
  <c r="VQM1357" i="8"/>
  <c r="VPH1357" i="8"/>
  <c r="VPG1357" i="8"/>
  <c r="VOB1357" i="8"/>
  <c r="VOA1357" i="8"/>
  <c r="VMV1357" i="8"/>
  <c r="VMU1357" i="8"/>
  <c r="VLP1357" i="8"/>
  <c r="VLO1357" i="8"/>
  <c r="VKJ1357" i="8"/>
  <c r="VKI1357" i="8"/>
  <c r="VJD1357" i="8"/>
  <c r="VJC1357" i="8"/>
  <c r="VHX1357" i="8"/>
  <c r="VHW1357" i="8"/>
  <c r="VGR1357" i="8"/>
  <c r="VGQ1357" i="8"/>
  <c r="VFL1357" i="8"/>
  <c r="VFK1357" i="8"/>
  <c r="VEF1357" i="8"/>
  <c r="VEE1357" i="8"/>
  <c r="VCZ1357" i="8"/>
  <c r="VCY1357" i="8"/>
  <c r="VBT1357" i="8"/>
  <c r="VBS1357" i="8"/>
  <c r="VAN1357" i="8"/>
  <c r="VAM1357" i="8"/>
  <c r="UZH1357" i="8"/>
  <c r="UZG1357" i="8"/>
  <c r="UYB1357" i="8"/>
  <c r="UYA1357" i="8"/>
  <c r="UWV1357" i="8"/>
  <c r="UWU1357" i="8"/>
  <c r="UVP1357" i="8"/>
  <c r="UVO1357" i="8"/>
  <c r="UUJ1357" i="8"/>
  <c r="UUI1357" i="8"/>
  <c r="UTD1357" i="8"/>
  <c r="UTC1357" i="8"/>
  <c r="URX1357" i="8"/>
  <c r="URW1357" i="8"/>
  <c r="UQR1357" i="8"/>
  <c r="UQQ1357" i="8"/>
  <c r="UPL1357" i="8"/>
  <c r="UPK1357" i="8"/>
  <c r="UOF1357" i="8"/>
  <c r="UOE1357" i="8"/>
  <c r="UMZ1357" i="8"/>
  <c r="UMY1357" i="8"/>
  <c r="ULT1357" i="8"/>
  <c r="ULS1357" i="8"/>
  <c r="UKN1357" i="8"/>
  <c r="UKM1357" i="8"/>
  <c r="UJH1357" i="8"/>
  <c r="UJG1357" i="8"/>
  <c r="UIB1357" i="8"/>
  <c r="UIA1357" i="8"/>
  <c r="UGV1357" i="8"/>
  <c r="UGU1357" i="8"/>
  <c r="UFP1357" i="8"/>
  <c r="UFO1357" i="8"/>
  <c r="UEJ1357" i="8"/>
  <c r="UEI1357" i="8"/>
  <c r="UDD1357" i="8"/>
  <c r="UDC1357" i="8"/>
  <c r="UBX1357" i="8"/>
  <c r="UBW1357" i="8"/>
  <c r="UAR1357" i="8"/>
  <c r="UAQ1357" i="8"/>
  <c r="TZL1357" i="8"/>
  <c r="TZK1357" i="8"/>
  <c r="TYF1357" i="8"/>
  <c r="TYE1357" i="8"/>
  <c r="TWZ1357" i="8"/>
  <c r="TWY1357" i="8"/>
  <c r="TVT1357" i="8"/>
  <c r="TVS1357" i="8"/>
  <c r="TUN1357" i="8"/>
  <c r="TUM1357" i="8"/>
  <c r="TTH1357" i="8"/>
  <c r="TTG1357" i="8"/>
  <c r="TSB1357" i="8"/>
  <c r="TSA1357" i="8"/>
  <c r="TQV1357" i="8"/>
  <c r="TQU1357" i="8"/>
  <c r="TPP1357" i="8"/>
  <c r="TPO1357" i="8"/>
  <c r="TOJ1357" i="8"/>
  <c r="TOI1357" i="8"/>
  <c r="TND1357" i="8"/>
  <c r="TNC1357" i="8"/>
  <c r="TLX1357" i="8"/>
  <c r="TLW1357" i="8"/>
  <c r="TKR1357" i="8"/>
  <c r="TKQ1357" i="8"/>
  <c r="TJL1357" i="8"/>
  <c r="TJK1357" i="8"/>
  <c r="TIF1357" i="8"/>
  <c r="TIE1357" i="8"/>
  <c r="TGZ1357" i="8"/>
  <c r="TGY1357" i="8"/>
  <c r="TFT1357" i="8"/>
  <c r="TFS1357" i="8"/>
  <c r="TEN1357" i="8"/>
  <c r="TEM1357" i="8"/>
  <c r="TDH1357" i="8"/>
  <c r="TDG1357" i="8"/>
  <c r="TCB1357" i="8"/>
  <c r="TCA1357" i="8"/>
  <c r="TAV1357" i="8"/>
  <c r="TAU1357" i="8"/>
  <c r="SZP1357" i="8"/>
  <c r="SZO1357" i="8"/>
  <c r="SYJ1357" i="8"/>
  <c r="SYI1357" i="8"/>
  <c r="SXD1357" i="8"/>
  <c r="SXC1357" i="8"/>
  <c r="SVX1357" i="8"/>
  <c r="SVW1357" i="8"/>
  <c r="SUR1357" i="8"/>
  <c r="SUQ1357" i="8"/>
  <c r="STL1357" i="8"/>
  <c r="STK1357" i="8"/>
  <c r="SSF1357" i="8"/>
  <c r="SSE1357" i="8"/>
  <c r="SQZ1357" i="8"/>
  <c r="SQY1357" i="8"/>
  <c r="SPT1357" i="8"/>
  <c r="SPS1357" i="8"/>
  <c r="SON1357" i="8"/>
  <c r="SOM1357" i="8"/>
  <c r="SNH1357" i="8"/>
  <c r="SNG1357" i="8"/>
  <c r="SMB1357" i="8"/>
  <c r="SMA1357" i="8"/>
  <c r="SKV1357" i="8"/>
  <c r="SKU1357" i="8"/>
  <c r="SJP1357" i="8"/>
  <c r="SJO1357" i="8"/>
  <c r="SIJ1357" i="8"/>
  <c r="SII1357" i="8"/>
  <c r="SHD1357" i="8"/>
  <c r="SHC1357" i="8"/>
  <c r="SFX1357" i="8"/>
  <c r="SFW1357" i="8"/>
  <c r="SER1357" i="8"/>
  <c r="SEQ1357" i="8"/>
  <c r="SDL1357" i="8"/>
  <c r="SDK1357" i="8"/>
  <c r="SCF1357" i="8"/>
  <c r="SCE1357" i="8"/>
  <c r="SAZ1357" i="8"/>
  <c r="SAY1357" i="8"/>
  <c r="RZT1357" i="8"/>
  <c r="RZS1357" i="8"/>
  <c r="RYN1357" i="8"/>
  <c r="RYM1357" i="8"/>
  <c r="RXH1357" i="8"/>
  <c r="RXG1357" i="8"/>
  <c r="RWB1357" i="8"/>
  <c r="RWA1357" i="8"/>
  <c r="RUV1357" i="8"/>
  <c r="RUU1357" i="8"/>
  <c r="RTP1357" i="8"/>
  <c r="RTO1357" i="8"/>
  <c r="RSJ1357" i="8"/>
  <c r="RSI1357" i="8"/>
  <c r="RRD1357" i="8"/>
  <c r="RRC1357" i="8"/>
  <c r="RPX1357" i="8"/>
  <c r="RPW1357" i="8"/>
  <c r="ROR1357" i="8"/>
  <c r="ROQ1357" i="8"/>
  <c r="RNL1357" i="8"/>
  <c r="RNK1357" i="8"/>
  <c r="RMF1357" i="8"/>
  <c r="RME1357" i="8"/>
  <c r="RKZ1357" i="8"/>
  <c r="RKY1357" i="8"/>
  <c r="RJT1357" i="8"/>
  <c r="RJS1357" i="8"/>
  <c r="RIN1357" i="8"/>
  <c r="RIM1357" i="8"/>
  <c r="RHH1357" i="8"/>
  <c r="RHG1357" i="8"/>
  <c r="RGB1357" i="8"/>
  <c r="RGA1357" i="8"/>
  <c r="REV1357" i="8"/>
  <c r="REU1357" i="8"/>
  <c r="RDP1357" i="8"/>
  <c r="RDO1357" i="8"/>
  <c r="RCJ1357" i="8"/>
  <c r="RCI1357" i="8"/>
  <c r="RBD1357" i="8"/>
  <c r="RBC1357" i="8"/>
  <c r="QZX1357" i="8"/>
  <c r="QZW1357" i="8"/>
  <c r="QYR1357" i="8"/>
  <c r="QYQ1357" i="8"/>
  <c r="QXL1357" i="8"/>
  <c r="QXK1357" i="8"/>
  <c r="QWF1357" i="8"/>
  <c r="QWE1357" i="8"/>
  <c r="QUZ1357" i="8"/>
  <c r="QUY1357" i="8"/>
  <c r="QTT1357" i="8"/>
  <c r="QTS1357" i="8"/>
  <c r="QSN1357" i="8"/>
  <c r="QSM1357" i="8"/>
  <c r="QRH1357" i="8"/>
  <c r="QRG1357" i="8"/>
  <c r="QQB1357" i="8"/>
  <c r="QQA1357" i="8"/>
  <c r="QOV1357" i="8"/>
  <c r="QOU1357" i="8"/>
  <c r="QNP1357" i="8"/>
  <c r="QNO1357" i="8"/>
  <c r="QMJ1357" i="8"/>
  <c r="QMI1357" i="8"/>
  <c r="QLD1357" i="8"/>
  <c r="QLC1357" i="8"/>
  <c r="QJX1357" i="8"/>
  <c r="QJW1357" i="8"/>
  <c r="QIR1357" i="8"/>
  <c r="QIQ1357" i="8"/>
  <c r="QHL1357" i="8"/>
  <c r="QHK1357" i="8"/>
  <c r="QGF1357" i="8"/>
  <c r="QGE1357" i="8"/>
  <c r="QEZ1357" i="8"/>
  <c r="QEY1357" i="8"/>
  <c r="QDT1357" i="8"/>
  <c r="QDS1357" i="8"/>
  <c r="QCN1357" i="8"/>
  <c r="QCM1357" i="8"/>
  <c r="QBH1357" i="8"/>
  <c r="QBG1357" i="8"/>
  <c r="QAB1357" i="8"/>
  <c r="QAA1357" i="8"/>
  <c r="PYV1357" i="8"/>
  <c r="PYU1357" i="8"/>
  <c r="PXP1357" i="8"/>
  <c r="PXO1357" i="8"/>
  <c r="PWJ1357" i="8"/>
  <c r="PWI1357" i="8"/>
  <c r="PVD1357" i="8"/>
  <c r="PVC1357" i="8"/>
  <c r="PTX1357" i="8"/>
  <c r="PTW1357" i="8"/>
  <c r="PSR1357" i="8"/>
  <c r="PSQ1357" i="8"/>
  <c r="PRL1357" i="8"/>
  <c r="PRK1357" i="8"/>
  <c r="PQF1357" i="8"/>
  <c r="PQE1357" i="8"/>
  <c r="POZ1357" i="8"/>
  <c r="POY1357" i="8"/>
  <c r="PNT1357" i="8"/>
  <c r="PNS1357" i="8"/>
  <c r="PMN1357" i="8"/>
  <c r="PMM1357" i="8"/>
  <c r="PLH1357" i="8"/>
  <c r="PLG1357" i="8"/>
  <c r="PKB1357" i="8"/>
  <c r="PKA1357" i="8"/>
  <c r="PIV1357" i="8"/>
  <c r="PIU1357" i="8"/>
  <c r="PHP1357" i="8"/>
  <c r="PHO1357" i="8"/>
  <c r="PGJ1357" i="8"/>
  <c r="PGI1357" i="8"/>
  <c r="PFD1357" i="8"/>
  <c r="PFC1357" i="8"/>
  <c r="PDX1357" i="8"/>
  <c r="PDW1357" i="8"/>
  <c r="PCR1357" i="8"/>
  <c r="PCQ1357" i="8"/>
  <c r="PBL1357" i="8"/>
  <c r="PBK1357" i="8"/>
  <c r="PAF1357" i="8"/>
  <c r="PAE1357" i="8"/>
  <c r="OYZ1357" i="8"/>
  <c r="OYY1357" i="8"/>
  <c r="OXT1357" i="8"/>
  <c r="OXS1357" i="8"/>
  <c r="OWN1357" i="8"/>
  <c r="OWM1357" i="8"/>
  <c r="OVH1357" i="8"/>
  <c r="OVG1357" i="8"/>
  <c r="OUB1357" i="8"/>
  <c r="OUA1357" i="8"/>
  <c r="OSV1357" i="8"/>
  <c r="OSU1357" i="8"/>
  <c r="ORP1357" i="8"/>
  <c r="ORO1357" i="8"/>
  <c r="OQJ1357" i="8"/>
  <c r="OQI1357" i="8"/>
  <c r="OPD1357" i="8"/>
  <c r="OPC1357" i="8"/>
  <c r="ONX1357" i="8"/>
  <c r="ONW1357" i="8"/>
  <c r="OMR1357" i="8"/>
  <c r="OMQ1357" i="8"/>
  <c r="OLL1357" i="8"/>
  <c r="OLK1357" i="8"/>
  <c r="OKF1357" i="8"/>
  <c r="OKE1357" i="8"/>
  <c r="OIZ1357" i="8"/>
  <c r="OIY1357" i="8"/>
  <c r="OHT1357" i="8"/>
  <c r="OHS1357" i="8"/>
  <c r="OGN1357" i="8"/>
  <c r="OGM1357" i="8"/>
  <c r="OFH1357" i="8"/>
  <c r="OFG1357" i="8"/>
  <c r="OEB1357" i="8"/>
  <c r="OEA1357" i="8"/>
  <c r="OCV1357" i="8"/>
  <c r="OCU1357" i="8"/>
  <c r="OBP1357" i="8"/>
  <c r="OBO1357" i="8"/>
  <c r="OAJ1357" i="8"/>
  <c r="OAI1357" i="8"/>
  <c r="NZD1357" i="8"/>
  <c r="NZC1357" i="8"/>
  <c r="NXX1357" i="8"/>
  <c r="NXW1357" i="8"/>
  <c r="NWR1357" i="8"/>
  <c r="NWQ1357" i="8"/>
  <c r="NVL1357" i="8"/>
  <c r="NVK1357" i="8"/>
  <c r="NUF1357" i="8"/>
  <c r="NUE1357" i="8"/>
  <c r="NSZ1357" i="8"/>
  <c r="NSY1357" i="8"/>
  <c r="NRT1357" i="8"/>
  <c r="NRS1357" i="8"/>
  <c r="NQN1357" i="8"/>
  <c r="NQM1357" i="8"/>
  <c r="NPH1357" i="8"/>
  <c r="NPG1357" i="8"/>
  <c r="NOB1357" i="8"/>
  <c r="NOA1357" i="8"/>
  <c r="NMV1357" i="8"/>
  <c r="NMU1357" i="8"/>
  <c r="NLP1357" i="8"/>
  <c r="NLO1357" i="8"/>
  <c r="NKJ1357" i="8"/>
  <c r="NKI1357" i="8"/>
  <c r="NJD1357" i="8"/>
  <c r="NJC1357" i="8"/>
  <c r="NHX1357" i="8"/>
  <c r="NHW1357" i="8"/>
  <c r="NGR1357" i="8"/>
  <c r="NGQ1357" i="8"/>
  <c r="NFL1357" i="8"/>
  <c r="NFK1357" i="8"/>
  <c r="NEF1357" i="8"/>
  <c r="NEE1357" i="8"/>
  <c r="NCZ1357" i="8"/>
  <c r="NCY1357" i="8"/>
  <c r="NBT1357" i="8"/>
  <c r="NBS1357" i="8"/>
  <c r="NAN1357" i="8"/>
  <c r="NAM1357" i="8"/>
  <c r="MZH1357" i="8"/>
  <c r="MZG1357" i="8"/>
  <c r="MYB1357" i="8"/>
  <c r="MYA1357" i="8"/>
  <c r="MWV1357" i="8"/>
  <c r="MWU1357" i="8"/>
  <c r="MVP1357" i="8"/>
  <c r="MVO1357" i="8"/>
  <c r="MUJ1357" i="8"/>
  <c r="MUI1357" i="8"/>
  <c r="MTD1357" i="8"/>
  <c r="MTC1357" i="8"/>
  <c r="MRX1357" i="8"/>
  <c r="MRW1357" i="8"/>
  <c r="MQR1357" i="8"/>
  <c r="MQQ1357" i="8"/>
  <c r="MPL1357" i="8"/>
  <c r="MPK1357" i="8"/>
  <c r="MOF1357" i="8"/>
  <c r="MOE1357" i="8"/>
  <c r="MMZ1357" i="8"/>
  <c r="MMY1357" i="8"/>
  <c r="MLT1357" i="8"/>
  <c r="MLS1357" i="8"/>
  <c r="MKN1357" i="8"/>
  <c r="MKM1357" i="8"/>
  <c r="MJH1357" i="8"/>
  <c r="MJG1357" i="8"/>
  <c r="MIB1357" i="8"/>
  <c r="MIA1357" i="8"/>
  <c r="MGV1357" i="8"/>
  <c r="MGU1357" i="8"/>
  <c r="MFP1357" i="8"/>
  <c r="MFO1357" i="8"/>
  <c r="MEJ1357" i="8"/>
  <c r="MEI1357" i="8"/>
  <c r="MDD1357" i="8"/>
  <c r="MDC1357" i="8"/>
  <c r="MBX1357" i="8"/>
  <c r="MBW1357" i="8"/>
  <c r="MAR1357" i="8"/>
  <c r="MAQ1357" i="8"/>
  <c r="LZL1357" i="8"/>
  <c r="LZK1357" i="8"/>
  <c r="LYF1357" i="8"/>
  <c r="LYE1357" i="8"/>
  <c r="LWZ1357" i="8"/>
  <c r="LWY1357" i="8"/>
  <c r="LVT1357" i="8"/>
  <c r="LVS1357" i="8"/>
  <c r="LUN1357" i="8"/>
  <c r="LUM1357" i="8"/>
  <c r="LTH1357" i="8"/>
  <c r="LTG1357" i="8"/>
  <c r="LSB1357" i="8"/>
  <c r="LSA1357" i="8"/>
  <c r="LQV1357" i="8"/>
  <c r="LQU1357" i="8"/>
  <c r="LPP1357" i="8"/>
  <c r="LPO1357" i="8"/>
  <c r="LOJ1357" i="8"/>
  <c r="LOI1357" i="8"/>
  <c r="LND1357" i="8"/>
  <c r="LNC1357" i="8"/>
  <c r="LLX1357" i="8"/>
  <c r="LLW1357" i="8"/>
  <c r="LKR1357" i="8"/>
  <c r="LKQ1357" i="8"/>
  <c r="LJL1357" i="8"/>
  <c r="LJK1357" i="8"/>
  <c r="LIF1357" i="8"/>
  <c r="LIE1357" i="8"/>
  <c r="LGZ1357" i="8"/>
  <c r="LGY1357" i="8"/>
  <c r="LFT1357" i="8"/>
  <c r="LFS1357" i="8"/>
  <c r="LEN1357" i="8"/>
  <c r="LEM1357" i="8"/>
  <c r="LDH1357" i="8"/>
  <c r="LDG1357" i="8"/>
  <c r="LCB1357" i="8"/>
  <c r="LCA1357" i="8"/>
  <c r="LAV1357" i="8"/>
  <c r="LAU1357" i="8"/>
  <c r="KZP1357" i="8"/>
  <c r="KZO1357" i="8"/>
  <c r="KYJ1357" i="8"/>
  <c r="KYI1357" i="8"/>
  <c r="KXD1357" i="8"/>
  <c r="KXC1357" i="8"/>
  <c r="KVX1357" i="8"/>
  <c r="KVW1357" i="8"/>
  <c r="KUR1357" i="8"/>
  <c r="KUQ1357" i="8"/>
  <c r="KTL1357" i="8"/>
  <c r="KTK1357" i="8"/>
  <c r="KSF1357" i="8"/>
  <c r="KSE1357" i="8"/>
  <c r="KQZ1357" i="8"/>
  <c r="KQY1357" i="8"/>
  <c r="KPT1357" i="8"/>
  <c r="KPS1357" i="8"/>
  <c r="KON1357" i="8"/>
  <c r="KOM1357" i="8"/>
  <c r="KNH1357" i="8"/>
  <c r="KNG1357" i="8"/>
  <c r="KMB1357" i="8"/>
  <c r="KMA1357" i="8"/>
  <c r="KKV1357" i="8"/>
  <c r="KKU1357" i="8"/>
  <c r="KJP1357" i="8"/>
  <c r="KJO1357" i="8"/>
  <c r="KIJ1357" i="8"/>
  <c r="KII1357" i="8"/>
  <c r="KHD1357" i="8"/>
  <c r="KHC1357" i="8"/>
  <c r="KFX1357" i="8"/>
  <c r="KFW1357" i="8"/>
  <c r="KER1357" i="8"/>
  <c r="KEQ1357" i="8"/>
  <c r="KDL1357" i="8"/>
  <c r="KDK1357" i="8"/>
  <c r="KCF1357" i="8"/>
  <c r="KCE1357" i="8"/>
  <c r="KAZ1357" i="8"/>
  <c r="KAY1357" i="8"/>
  <c r="JZT1357" i="8"/>
  <c r="JZS1357" i="8"/>
  <c r="JYN1357" i="8"/>
  <c r="JYM1357" i="8"/>
  <c r="JXH1357" i="8"/>
  <c r="JXG1357" i="8"/>
  <c r="JWB1357" i="8"/>
  <c r="JWA1357" i="8"/>
  <c r="JUV1357" i="8"/>
  <c r="JUU1357" i="8"/>
  <c r="JTP1357" i="8"/>
  <c r="JTO1357" i="8"/>
  <c r="JSJ1357" i="8"/>
  <c r="JSI1357" i="8"/>
  <c r="JRD1357" i="8"/>
  <c r="JRC1357" i="8"/>
  <c r="JPX1357" i="8"/>
  <c r="JPW1357" i="8"/>
  <c r="JOR1357" i="8"/>
  <c r="JOQ1357" i="8"/>
  <c r="JNL1357" i="8"/>
  <c r="JNK1357" i="8"/>
  <c r="JMF1357" i="8"/>
  <c r="JME1357" i="8"/>
  <c r="JKZ1357" i="8"/>
  <c r="JKY1357" i="8"/>
  <c r="JJT1357" i="8"/>
  <c r="JJS1357" i="8"/>
  <c r="JIN1357" i="8"/>
  <c r="JIM1357" i="8"/>
  <c r="JHH1357" i="8"/>
  <c r="JHG1357" i="8"/>
  <c r="JGB1357" i="8"/>
  <c r="JGA1357" i="8"/>
  <c r="JEV1357" i="8"/>
  <c r="JEU1357" i="8"/>
  <c r="JDP1357" i="8"/>
  <c r="JDO1357" i="8"/>
  <c r="JCJ1357" i="8"/>
  <c r="JCI1357" i="8"/>
  <c r="JBD1357" i="8"/>
  <c r="JBC1357" i="8"/>
  <c r="IZX1357" i="8"/>
  <c r="IZW1357" i="8"/>
  <c r="IYR1357" i="8"/>
  <c r="IYQ1357" i="8"/>
  <c r="IXL1357" i="8"/>
  <c r="IXK1357" i="8"/>
  <c r="IWF1357" i="8"/>
  <c r="IWE1357" i="8"/>
  <c r="IUZ1357" i="8"/>
  <c r="IUY1357" i="8"/>
  <c r="ITT1357" i="8"/>
  <c r="ITS1357" i="8"/>
  <c r="ISN1357" i="8"/>
  <c r="ISM1357" i="8"/>
  <c r="IRH1357" i="8"/>
  <c r="IRG1357" i="8"/>
  <c r="IQB1357" i="8"/>
  <c r="IQA1357" i="8"/>
  <c r="IOV1357" i="8"/>
  <c r="IOU1357" i="8"/>
  <c r="INP1357" i="8"/>
  <c r="INO1357" i="8"/>
  <c r="IMJ1357" i="8"/>
  <c r="IMI1357" i="8"/>
  <c r="ILD1357" i="8"/>
  <c r="ILC1357" i="8"/>
  <c r="IJX1357" i="8"/>
  <c r="IJW1357" i="8"/>
  <c r="IIR1357" i="8"/>
  <c r="IIQ1357" i="8"/>
  <c r="IHL1357" i="8"/>
  <c r="IHK1357" i="8"/>
  <c r="IGF1357" i="8"/>
  <c r="IGE1357" i="8"/>
  <c r="IEZ1357" i="8"/>
  <c r="IEY1357" i="8"/>
  <c r="IDT1357" i="8"/>
  <c r="IDS1357" i="8"/>
  <c r="ICN1357" i="8"/>
  <c r="ICM1357" i="8"/>
  <c r="IBH1357" i="8"/>
  <c r="IBG1357" i="8"/>
  <c r="IAB1357" i="8"/>
  <c r="IAA1357" i="8"/>
  <c r="HYV1357" i="8"/>
  <c r="HYU1357" i="8"/>
  <c r="HXP1357" i="8"/>
  <c r="HXO1357" i="8"/>
  <c r="HWJ1357" i="8"/>
  <c r="HWI1357" i="8"/>
  <c r="HVD1357" i="8"/>
  <c r="HVC1357" i="8"/>
  <c r="HTX1357" i="8"/>
  <c r="HTW1357" i="8"/>
  <c r="HSR1357" i="8"/>
  <c r="HSQ1357" i="8"/>
  <c r="HRL1357" i="8"/>
  <c r="HRK1357" i="8"/>
  <c r="HQF1357" i="8"/>
  <c r="HQE1357" i="8"/>
  <c r="HOZ1357" i="8"/>
  <c r="HOY1357" i="8"/>
  <c r="HNT1357" i="8"/>
  <c r="HNS1357" i="8"/>
  <c r="HMN1357" i="8"/>
  <c r="HMM1357" i="8"/>
  <c r="HLH1357" i="8"/>
  <c r="HLG1357" i="8"/>
  <c r="HKB1357" i="8"/>
  <c r="HKA1357" i="8"/>
  <c r="HIV1357" i="8"/>
  <c r="HIU1357" i="8"/>
  <c r="HHP1357" i="8"/>
  <c r="HHO1357" i="8"/>
  <c r="HGJ1357" i="8"/>
  <c r="HGI1357" i="8"/>
  <c r="HFD1357" i="8"/>
  <c r="HFC1357" i="8"/>
  <c r="HDX1357" i="8"/>
  <c r="HDW1357" i="8"/>
  <c r="HCR1357" i="8"/>
  <c r="HCQ1357" i="8"/>
  <c r="HBL1357" i="8"/>
  <c r="HBK1357" i="8"/>
  <c r="HAF1357" i="8"/>
  <c r="HAE1357" i="8"/>
  <c r="GYZ1357" i="8"/>
  <c r="GYY1357" i="8"/>
  <c r="GXT1357" i="8"/>
  <c r="GXS1357" i="8"/>
  <c r="GWN1357" i="8"/>
  <c r="GWM1357" i="8"/>
  <c r="GVH1357" i="8"/>
  <c r="GVG1357" i="8"/>
  <c r="GUB1357" i="8"/>
  <c r="GUA1357" i="8"/>
  <c r="GSV1357" i="8"/>
  <c r="GSU1357" i="8"/>
  <c r="GRP1357" i="8"/>
  <c r="GRO1357" i="8"/>
  <c r="GQJ1357" i="8"/>
  <c r="GQI1357" i="8"/>
  <c r="GPD1357" i="8"/>
  <c r="GPC1357" i="8"/>
  <c r="GNX1357" i="8"/>
  <c r="GNW1357" i="8"/>
  <c r="GMR1357" i="8"/>
  <c r="GMQ1357" i="8"/>
  <c r="GLL1357" i="8"/>
  <c r="GLK1357" i="8"/>
  <c r="GKF1357" i="8"/>
  <c r="GKE1357" i="8"/>
  <c r="GIZ1357" i="8"/>
  <c r="GIY1357" i="8"/>
  <c r="GHT1357" i="8"/>
  <c r="GHS1357" i="8"/>
  <c r="GGN1357" i="8"/>
  <c r="GGM1357" i="8"/>
  <c r="GFH1357" i="8"/>
  <c r="GFG1357" i="8"/>
  <c r="GEB1357" i="8"/>
  <c r="GEA1357" i="8"/>
  <c r="GCV1357" i="8"/>
  <c r="GCU1357" i="8"/>
  <c r="GBP1357" i="8"/>
  <c r="GBO1357" i="8"/>
  <c r="GAJ1357" i="8"/>
  <c r="GAI1357" i="8"/>
  <c r="FZD1357" i="8"/>
  <c r="FZC1357" i="8"/>
  <c r="FXX1357" i="8"/>
  <c r="FXW1357" i="8"/>
  <c r="FWR1357" i="8"/>
  <c r="FWQ1357" i="8"/>
  <c r="FVL1357" i="8"/>
  <c r="FVK1357" i="8"/>
  <c r="FUF1357" i="8"/>
  <c r="FUE1357" i="8"/>
  <c r="FSZ1357" i="8"/>
  <c r="FSY1357" i="8"/>
  <c r="FRT1357" i="8"/>
  <c r="FRS1357" i="8"/>
  <c r="FQN1357" i="8"/>
  <c r="FQM1357" i="8"/>
  <c r="FPH1357" i="8"/>
  <c r="FPG1357" i="8"/>
  <c r="FOB1357" i="8"/>
  <c r="FOA1357" i="8"/>
  <c r="FMV1357" i="8"/>
  <c r="FMU1357" i="8"/>
  <c r="FLP1357" i="8"/>
  <c r="FLO1357" i="8"/>
  <c r="FJD1357" i="8"/>
  <c r="FJC1357" i="8"/>
  <c r="FGR1357" i="8"/>
  <c r="FGQ1357" i="8"/>
  <c r="FEF1357" i="8"/>
  <c r="FEE1357" i="8"/>
  <c r="FBT1357" i="8"/>
  <c r="FBS1357" i="8"/>
  <c r="EZH1357" i="8"/>
  <c r="EZG1357" i="8"/>
  <c r="EWV1357" i="8"/>
  <c r="EWU1357" i="8"/>
  <c r="EUJ1357" i="8"/>
  <c r="EUI1357" i="8"/>
  <c r="ERX1357" i="8"/>
  <c r="ERW1357" i="8"/>
  <c r="EPL1357" i="8"/>
  <c r="EPK1357" i="8"/>
  <c r="EMZ1357" i="8"/>
  <c r="EMY1357" i="8"/>
  <c r="EKN1357" i="8"/>
  <c r="EKM1357" i="8"/>
  <c r="EIB1357" i="8"/>
  <c r="EIA1357" i="8"/>
  <c r="EFP1357" i="8"/>
  <c r="EFO1357" i="8"/>
  <c r="EDD1357" i="8"/>
  <c r="EDC1357" i="8"/>
  <c r="EAR1357" i="8"/>
  <c r="EAQ1357" i="8"/>
  <c r="DYF1357" i="8"/>
  <c r="DYE1357" i="8"/>
  <c r="DVT1357" i="8"/>
  <c r="DVS1357" i="8"/>
  <c r="DTH1357" i="8"/>
  <c r="DTG1357" i="8"/>
  <c r="DQV1357" i="8"/>
  <c r="DQU1357" i="8"/>
  <c r="DOJ1357" i="8"/>
  <c r="DOI1357" i="8"/>
  <c r="DLX1357" i="8"/>
  <c r="DLW1357" i="8"/>
  <c r="DJL1357" i="8"/>
  <c r="DJK1357" i="8"/>
  <c r="DGZ1357" i="8"/>
  <c r="DGY1357" i="8"/>
  <c r="DEN1357" i="8"/>
  <c r="DEM1357" i="8"/>
  <c r="DCB1357" i="8"/>
  <c r="DCA1357" i="8"/>
  <c r="CZP1357" i="8"/>
  <c r="CZO1357" i="8"/>
  <c r="XEX1357" i="8"/>
  <c r="XDR1357" i="8"/>
  <c r="XCL1357" i="8"/>
  <c r="XBF1357" i="8"/>
  <c r="WZZ1357" i="8"/>
  <c r="WYT1357" i="8"/>
  <c r="WXN1357" i="8"/>
  <c r="WWH1357" i="8"/>
  <c r="WVB1357" i="8"/>
  <c r="WTV1357" i="8"/>
  <c r="WSP1357" i="8"/>
  <c r="WRJ1357" i="8"/>
  <c r="WQD1357" i="8"/>
  <c r="WOX1357" i="8"/>
  <c r="WNR1357" i="8"/>
  <c r="WML1357" i="8"/>
  <c r="WLF1357" i="8"/>
  <c r="WJZ1357" i="8"/>
  <c r="WIT1357" i="8"/>
  <c r="WHN1357" i="8"/>
  <c r="WGH1357" i="8"/>
  <c r="WFB1357" i="8"/>
  <c r="WDV1357" i="8"/>
  <c r="WCP1357" i="8"/>
  <c r="WBJ1357" i="8"/>
  <c r="WAD1357" i="8"/>
  <c r="VYX1357" i="8"/>
  <c r="VXR1357" i="8"/>
  <c r="VWL1357" i="8"/>
  <c r="VVF1357" i="8"/>
  <c r="VTZ1357" i="8"/>
  <c r="VST1357" i="8"/>
  <c r="VRN1357" i="8"/>
  <c r="VQH1357" i="8"/>
  <c r="VPB1357" i="8"/>
  <c r="VNV1357" i="8"/>
  <c r="VMP1357" i="8"/>
  <c r="VLJ1357" i="8"/>
  <c r="VKD1357" i="8"/>
  <c r="VIX1357" i="8"/>
  <c r="VHR1357" i="8"/>
  <c r="VGL1357" i="8"/>
  <c r="VFF1357" i="8"/>
  <c r="VDZ1357" i="8"/>
  <c r="VCT1357" i="8"/>
  <c r="VBN1357" i="8"/>
  <c r="VAH1357" i="8"/>
  <c r="UZB1357" i="8"/>
  <c r="UXV1357" i="8"/>
  <c r="UWP1357" i="8"/>
  <c r="UVJ1357" i="8"/>
  <c r="UUD1357" i="8"/>
  <c r="USX1357" i="8"/>
  <c r="URR1357" i="8"/>
  <c r="UQL1357" i="8"/>
  <c r="UPF1357" i="8"/>
  <c r="UNZ1357" i="8"/>
  <c r="UMT1357" i="8"/>
  <c r="ULN1357" i="8"/>
  <c r="UKH1357" i="8"/>
  <c r="UJB1357" i="8"/>
  <c r="UHV1357" i="8"/>
  <c r="UGP1357" i="8"/>
  <c r="UFJ1357" i="8"/>
  <c r="UED1357" i="8"/>
  <c r="UCX1357" i="8"/>
  <c r="UBR1357" i="8"/>
  <c r="UAL1357" i="8"/>
  <c r="TZF1357" i="8"/>
  <c r="TXZ1357" i="8"/>
  <c r="TWT1357" i="8"/>
  <c r="TVN1357" i="8"/>
  <c r="TUH1357" i="8"/>
  <c r="TTB1357" i="8"/>
  <c r="TRV1357" i="8"/>
  <c r="TQP1357" i="8"/>
  <c r="TPJ1357" i="8"/>
  <c r="TOD1357" i="8"/>
  <c r="TMX1357" i="8"/>
  <c r="TLR1357" i="8"/>
  <c r="TKL1357" i="8"/>
  <c r="TJF1357" i="8"/>
  <c r="THZ1357" i="8"/>
  <c r="TGT1357" i="8"/>
  <c r="TFN1357" i="8"/>
  <c r="TEH1357" i="8"/>
  <c r="TDB1357" i="8"/>
  <c r="TBV1357" i="8"/>
  <c r="TAP1357" i="8"/>
  <c r="SZJ1357" i="8"/>
  <c r="SYD1357" i="8"/>
  <c r="SWX1357" i="8"/>
  <c r="SVR1357" i="8"/>
  <c r="SUL1357" i="8"/>
  <c r="STF1357" i="8"/>
  <c r="SRZ1357" i="8"/>
  <c r="SQT1357" i="8"/>
  <c r="SPN1357" i="8"/>
  <c r="SOH1357" i="8"/>
  <c r="SNB1357" i="8"/>
  <c r="SLV1357" i="8"/>
  <c r="SKP1357" i="8"/>
  <c r="SJJ1357" i="8"/>
  <c r="SID1357" i="8"/>
  <c r="SGX1357" i="8"/>
  <c r="SFR1357" i="8"/>
  <c r="SEL1357" i="8"/>
  <c r="SDF1357" i="8"/>
  <c r="SBZ1357" i="8"/>
  <c r="SAT1357" i="8"/>
  <c r="RZN1357" i="8"/>
  <c r="RYH1357" i="8"/>
  <c r="RXB1357" i="8"/>
  <c r="RVV1357" i="8"/>
  <c r="RUP1357" i="8"/>
  <c r="RTJ1357" i="8"/>
  <c r="RSD1357" i="8"/>
  <c r="RQX1357" i="8"/>
  <c r="RPR1357" i="8"/>
  <c r="ROL1357" i="8"/>
  <c r="RNF1357" i="8"/>
  <c r="RLZ1357" i="8"/>
  <c r="RKT1357" i="8"/>
  <c r="RJN1357" i="8"/>
  <c r="RIH1357" i="8"/>
  <c r="RHB1357" i="8"/>
  <c r="RFV1357" i="8"/>
  <c r="REP1357" i="8"/>
  <c r="RDJ1357" i="8"/>
  <c r="RCD1357" i="8"/>
  <c r="RAX1357" i="8"/>
  <c r="QZR1357" i="8"/>
  <c r="QYL1357" i="8"/>
  <c r="QXF1357" i="8"/>
  <c r="QVZ1357" i="8"/>
  <c r="QUT1357" i="8"/>
  <c r="QTN1357" i="8"/>
  <c r="QSH1357" i="8"/>
  <c r="QRB1357" i="8"/>
  <c r="QPV1357" i="8"/>
  <c r="QOP1357" i="8"/>
  <c r="QNJ1357" i="8"/>
  <c r="QMD1357" i="8"/>
  <c r="QKX1357" i="8"/>
  <c r="QJR1357" i="8"/>
  <c r="QIL1357" i="8"/>
  <c r="QHF1357" i="8"/>
  <c r="QFZ1357" i="8"/>
  <c r="QET1357" i="8"/>
  <c r="QDN1357" i="8"/>
  <c r="QCH1357" i="8"/>
  <c r="QBB1357" i="8"/>
  <c r="PZV1357" i="8"/>
  <c r="PYP1357" i="8"/>
  <c r="PXJ1357" i="8"/>
  <c r="PWD1357" i="8"/>
  <c r="PUX1357" i="8"/>
  <c r="PTR1357" i="8"/>
  <c r="PSL1357" i="8"/>
  <c r="PRF1357" i="8"/>
  <c r="PPZ1357" i="8"/>
  <c r="POT1357" i="8"/>
  <c r="PNN1357" i="8"/>
  <c r="PMH1357" i="8"/>
  <c r="PLB1357" i="8"/>
  <c r="PJV1357" i="8"/>
  <c r="PIP1357" i="8"/>
  <c r="PHJ1357" i="8"/>
  <c r="PGD1357" i="8"/>
  <c r="PEX1357" i="8"/>
  <c r="PDR1357" i="8"/>
  <c r="PCL1357" i="8"/>
  <c r="PBF1357" i="8"/>
  <c r="OZZ1357" i="8"/>
  <c r="OYT1357" i="8"/>
  <c r="OXN1357" i="8"/>
  <c r="OWH1357" i="8"/>
  <c r="OVB1357" i="8"/>
  <c r="OTV1357" i="8"/>
  <c r="OSP1357" i="8"/>
  <c r="ORJ1357" i="8"/>
  <c r="OQD1357" i="8"/>
  <c r="OOX1357" i="8"/>
  <c r="ONR1357" i="8"/>
  <c r="OML1357" i="8"/>
  <c r="OLF1357" i="8"/>
  <c r="OJZ1357" i="8"/>
  <c r="OIT1357" i="8"/>
  <c r="OHN1357" i="8"/>
  <c r="OGH1357" i="8"/>
  <c r="OFB1357" i="8"/>
  <c r="ODV1357" i="8"/>
  <c r="OCP1357" i="8"/>
  <c r="OBJ1357" i="8"/>
  <c r="OAD1357" i="8"/>
  <c r="NYX1357" i="8"/>
  <c r="NXR1357" i="8"/>
  <c r="NWL1357" i="8"/>
  <c r="NVF1357" i="8"/>
  <c r="NTZ1357" i="8"/>
  <c r="NST1357" i="8"/>
  <c r="NRN1357" i="8"/>
  <c r="NQH1357" i="8"/>
  <c r="NPB1357" i="8"/>
  <c r="NNV1357" i="8"/>
  <c r="NMP1357" i="8"/>
  <c r="NLJ1357" i="8"/>
  <c r="NKD1357" i="8"/>
  <c r="NIX1357" i="8"/>
  <c r="NHR1357" i="8"/>
  <c r="NGL1357" i="8"/>
  <c r="NFF1357" i="8"/>
  <c r="NDZ1357" i="8"/>
  <c r="NCT1357" i="8"/>
  <c r="NBN1357" i="8"/>
  <c r="NAH1357" i="8"/>
  <c r="MZB1357" i="8"/>
  <c r="MXV1357" i="8"/>
  <c r="MWP1357" i="8"/>
  <c r="MVJ1357" i="8"/>
  <c r="MUD1357" i="8"/>
  <c r="MSX1357" i="8"/>
  <c r="MRR1357" i="8"/>
  <c r="MQL1357" i="8"/>
  <c r="MPF1357" i="8"/>
  <c r="MNZ1357" i="8"/>
  <c r="MMT1357" i="8"/>
  <c r="MLN1357" i="8"/>
  <c r="MKH1357" i="8"/>
  <c r="MJB1357" i="8"/>
  <c r="MHV1357" i="8"/>
  <c r="MGP1357" i="8"/>
  <c r="MFJ1357" i="8"/>
  <c r="MED1357" i="8"/>
  <c r="MCX1357" i="8"/>
  <c r="MBR1357" i="8"/>
  <c r="MAL1357" i="8"/>
  <c r="LZF1357" i="8"/>
  <c r="LXZ1357" i="8"/>
  <c r="LWT1357" i="8"/>
  <c r="LVN1357" i="8"/>
  <c r="LUH1357" i="8"/>
  <c r="LTB1357" i="8"/>
  <c r="LRV1357" i="8"/>
  <c r="LQP1357" i="8"/>
  <c r="LPJ1357" i="8"/>
  <c r="LOD1357" i="8"/>
  <c r="LMX1357" i="8"/>
  <c r="LLR1357" i="8"/>
  <c r="LKL1357" i="8"/>
  <c r="LJF1357" i="8"/>
  <c r="LHZ1357" i="8"/>
  <c r="LGT1357" i="8"/>
  <c r="LFN1357" i="8"/>
  <c r="LEH1357" i="8"/>
  <c r="LDB1357" i="8"/>
  <c r="LBV1357" i="8"/>
  <c r="LAP1357" i="8"/>
  <c r="KZJ1357" i="8"/>
  <c r="KYD1357" i="8"/>
  <c r="KWX1357" i="8"/>
  <c r="KVR1357" i="8"/>
  <c r="KUL1357" i="8"/>
  <c r="KTF1357" i="8"/>
  <c r="KRZ1357" i="8"/>
  <c r="KQT1357" i="8"/>
  <c r="KPN1357" i="8"/>
  <c r="KOH1357" i="8"/>
  <c r="KNB1357" i="8"/>
  <c r="KLV1357" i="8"/>
  <c r="KKP1357" i="8"/>
  <c r="KJJ1357" i="8"/>
  <c r="KID1357" i="8"/>
  <c r="KGX1357" i="8"/>
  <c r="KFR1357" i="8"/>
  <c r="KEL1357" i="8"/>
  <c r="KDF1357" i="8"/>
  <c r="KBZ1357" i="8"/>
  <c r="KAT1357" i="8"/>
  <c r="JZN1357" i="8"/>
  <c r="JYH1357" i="8"/>
  <c r="JXB1357" i="8"/>
  <c r="JVV1357" i="8"/>
  <c r="JUP1357" i="8"/>
  <c r="JTJ1357" i="8"/>
  <c r="JSD1357" i="8"/>
  <c r="JQX1357" i="8"/>
  <c r="JPR1357" i="8"/>
  <c r="JOL1357" i="8"/>
  <c r="JNF1357" i="8"/>
  <c r="JLZ1357" i="8"/>
  <c r="JKT1357" i="8"/>
  <c r="JJN1357" i="8"/>
  <c r="JIH1357" i="8"/>
  <c r="JHB1357" i="8"/>
  <c r="JFV1357" i="8"/>
  <c r="JEP1357" i="8"/>
  <c r="JDJ1357" i="8"/>
  <c r="JCD1357" i="8"/>
  <c r="JAX1357" i="8"/>
  <c r="IZR1357" i="8"/>
  <c r="IYL1357" i="8"/>
  <c r="IXF1357" i="8"/>
  <c r="IVZ1357" i="8"/>
  <c r="IUT1357" i="8"/>
  <c r="ITN1357" i="8"/>
  <c r="ISH1357" i="8"/>
  <c r="IRB1357" i="8"/>
  <c r="IPV1357" i="8"/>
  <c r="IOP1357" i="8"/>
  <c r="INJ1357" i="8"/>
  <c r="IMD1357" i="8"/>
  <c r="IKX1357" i="8"/>
  <c r="IJR1357" i="8"/>
  <c r="IIL1357" i="8"/>
  <c r="IHF1357" i="8"/>
  <c r="IFZ1357" i="8"/>
  <c r="IET1357" i="8"/>
  <c r="IDN1357" i="8"/>
  <c r="ICH1357" i="8"/>
  <c r="IBB1357" i="8"/>
  <c r="HZV1357" i="8"/>
  <c r="HYP1357" i="8"/>
  <c r="HXJ1357" i="8"/>
  <c r="HWD1357" i="8"/>
  <c r="HUX1357" i="8"/>
  <c r="HTR1357" i="8"/>
  <c r="HSL1357" i="8"/>
  <c r="HRF1357" i="8"/>
  <c r="HPZ1357" i="8"/>
  <c r="HOT1357" i="8"/>
  <c r="HNN1357" i="8"/>
  <c r="HMH1357" i="8"/>
  <c r="HLB1357" i="8"/>
  <c r="HJV1357" i="8"/>
  <c r="HIP1357" i="8"/>
  <c r="HHJ1357" i="8"/>
  <c r="HGD1357" i="8"/>
  <c r="HEX1357" i="8"/>
  <c r="HDR1357" i="8"/>
  <c r="HCL1357" i="8"/>
  <c r="HBF1357" i="8"/>
  <c r="GZZ1357" i="8"/>
  <c r="GYT1357" i="8"/>
  <c r="GXN1357" i="8"/>
  <c r="GWH1357" i="8"/>
  <c r="GVB1357" i="8"/>
  <c r="GTV1357" i="8"/>
  <c r="GSP1357" i="8"/>
  <c r="GRJ1357" i="8"/>
  <c r="GQD1357" i="8"/>
  <c r="GOX1357" i="8"/>
  <c r="GNR1357" i="8"/>
  <c r="GML1357" i="8"/>
  <c r="GLF1357" i="8"/>
  <c r="GJZ1357" i="8"/>
  <c r="GIT1357" i="8"/>
  <c r="GHN1357" i="8"/>
  <c r="GGH1357" i="8"/>
  <c r="GFB1357" i="8"/>
  <c r="GDV1357" i="8"/>
  <c r="GCP1357" i="8"/>
  <c r="GBJ1357" i="8"/>
  <c r="GAD1357" i="8"/>
  <c r="FYX1357" i="8"/>
  <c r="FXR1357" i="8"/>
  <c r="FWL1357" i="8"/>
  <c r="FVF1357" i="8"/>
  <c r="FTZ1357" i="8"/>
  <c r="FST1357" i="8"/>
  <c r="FRN1357" i="8"/>
  <c r="FQH1357" i="8"/>
  <c r="FPB1357" i="8"/>
  <c r="FNV1357" i="8"/>
  <c r="FMP1357" i="8"/>
  <c r="FLJ1357" i="8"/>
  <c r="FJS1357" i="8"/>
  <c r="FJT1357" i="8"/>
  <c r="FJB1357" i="8"/>
  <c r="FHG1357" i="8"/>
  <c r="FHH1357" i="8"/>
  <c r="FGP1357" i="8"/>
  <c r="FEU1357" i="8"/>
  <c r="FEV1357" i="8"/>
  <c r="FED1357" i="8"/>
  <c r="FCI1357" i="8"/>
  <c r="FCJ1357" i="8"/>
  <c r="FBR1357" i="8"/>
  <c r="EZW1357" i="8"/>
  <c r="EZX1357" i="8"/>
  <c r="EZF1357" i="8"/>
  <c r="EXK1357" i="8"/>
  <c r="EXL1357" i="8"/>
  <c r="EWT1357" i="8"/>
  <c r="EUY1357" i="8"/>
  <c r="EUZ1357" i="8"/>
  <c r="EUH1357" i="8"/>
  <c r="ESM1357" i="8"/>
  <c r="ESN1357" i="8"/>
  <c r="ERV1357" i="8"/>
  <c r="EQA1357" i="8"/>
  <c r="EQB1357" i="8"/>
  <c r="EPJ1357" i="8"/>
  <c r="ENO1357" i="8"/>
  <c r="ENP1357" i="8"/>
  <c r="EMX1357" i="8"/>
  <c r="ELC1357" i="8"/>
  <c r="ELD1357" i="8"/>
  <c r="EKL1357" i="8"/>
  <c r="EIQ1357" i="8"/>
  <c r="EIR1357" i="8"/>
  <c r="EHZ1357" i="8"/>
  <c r="EGE1357" i="8"/>
  <c r="EGF1357" i="8"/>
  <c r="EFN1357" i="8"/>
  <c r="EDS1357" i="8"/>
  <c r="EDT1357" i="8"/>
  <c r="EDB1357" i="8"/>
  <c r="EBG1357" i="8"/>
  <c r="EBH1357" i="8"/>
  <c r="EAP1357" i="8"/>
  <c r="DYU1357" i="8"/>
  <c r="DYV1357" i="8"/>
  <c r="DYD1357" i="8"/>
  <c r="DWI1357" i="8"/>
  <c r="DWJ1357" i="8"/>
  <c r="DVR1357" i="8"/>
  <c r="DTW1357" i="8"/>
  <c r="DTX1357" i="8"/>
  <c r="DTF1357" i="8"/>
  <c r="DRK1357" i="8"/>
  <c r="DRL1357" i="8"/>
  <c r="DQT1357" i="8"/>
  <c r="DOY1357" i="8"/>
  <c r="DOZ1357" i="8"/>
  <c r="DOH1357" i="8"/>
  <c r="DMM1357" i="8"/>
  <c r="DMN1357" i="8"/>
  <c r="DLV1357" i="8"/>
  <c r="DKA1357" i="8"/>
  <c r="DKB1357" i="8"/>
  <c r="DJJ1357" i="8"/>
  <c r="DHO1357" i="8"/>
  <c r="DHP1357" i="8"/>
  <c r="DGX1357" i="8"/>
  <c r="DFC1357" i="8"/>
  <c r="DFD1357" i="8"/>
  <c r="DEL1357" i="8"/>
  <c r="DCQ1357" i="8"/>
  <c r="DCR1357" i="8"/>
  <c r="DBZ1357" i="8"/>
  <c r="DAE1357" i="8"/>
  <c r="DAF1357" i="8"/>
  <c r="CZN1357" i="8"/>
  <c r="CXS1357" i="8"/>
  <c r="CXT1357" i="8"/>
  <c r="CWM1357" i="8"/>
  <c r="CWN1357" i="8"/>
  <c r="CVG1357" i="8"/>
  <c r="CVH1357" i="8"/>
  <c r="CUA1357" i="8"/>
  <c r="CUB1357" i="8"/>
  <c r="CSU1357" i="8"/>
  <c r="CSV1357" i="8"/>
  <c r="CRO1357" i="8"/>
  <c r="CRP1357" i="8"/>
  <c r="CQI1357" i="8"/>
  <c r="CQJ1357" i="8"/>
  <c r="CPC1357" i="8"/>
  <c r="CPD1357" i="8"/>
  <c r="CNW1357" i="8"/>
  <c r="CNX1357" i="8"/>
  <c r="CMQ1357" i="8"/>
  <c r="CMR1357" i="8"/>
  <c r="CLK1357" i="8"/>
  <c r="CLL1357" i="8"/>
  <c r="CKE1357" i="8"/>
  <c r="CKF1357" i="8"/>
  <c r="CIY1357" i="8"/>
  <c r="CIZ1357" i="8"/>
  <c r="CHS1357" i="8"/>
  <c r="CHT1357" i="8"/>
  <c r="CGM1357" i="8"/>
  <c r="CGN1357" i="8"/>
  <c r="CFG1357" i="8"/>
  <c r="CFH1357" i="8"/>
  <c r="CEA1357" i="8"/>
  <c r="CEB1357" i="8"/>
  <c r="CCU1357" i="8"/>
  <c r="CCV1357" i="8"/>
  <c r="CBO1357" i="8"/>
  <c r="CBP1357" i="8"/>
  <c r="CAI1357" i="8"/>
  <c r="CAJ1357" i="8"/>
  <c r="BZC1357" i="8"/>
  <c r="BZD1357" i="8"/>
  <c r="BXW1357" i="8"/>
  <c r="BXX1357" i="8"/>
  <c r="BWQ1357" i="8"/>
  <c r="BWR1357" i="8"/>
  <c r="BVK1357" i="8"/>
  <c r="BVL1357" i="8"/>
  <c r="BUE1357" i="8"/>
  <c r="BUF1357" i="8"/>
  <c r="BSY1357" i="8"/>
  <c r="BSZ1357" i="8"/>
  <c r="BRS1357" i="8"/>
  <c r="BRT1357" i="8"/>
  <c r="BQM1357" i="8"/>
  <c r="BQN1357" i="8"/>
  <c r="BPG1357" i="8"/>
  <c r="BPH1357" i="8"/>
  <c r="BOA1357" i="8"/>
  <c r="BOB1357" i="8"/>
  <c r="BMU1357" i="8"/>
  <c r="BMV1357" i="8"/>
  <c r="BLO1357" i="8"/>
  <c r="BLP1357" i="8"/>
  <c r="BKI1357" i="8"/>
  <c r="BKJ1357" i="8"/>
  <c r="BJC1357" i="8"/>
  <c r="BJD1357" i="8"/>
  <c r="BHW1357" i="8"/>
  <c r="BHX1357" i="8"/>
  <c r="BGQ1357" i="8"/>
  <c r="BGR1357" i="8"/>
  <c r="BFK1357" i="8"/>
  <c r="BFL1357" i="8"/>
  <c r="BEE1357" i="8"/>
  <c r="BEF1357" i="8"/>
  <c r="BCY1357" i="8"/>
  <c r="BCZ1357" i="8"/>
  <c r="BBS1357" i="8"/>
  <c r="BBT1357" i="8"/>
  <c r="BAM1357" i="8"/>
  <c r="BAN1357" i="8"/>
  <c r="AZG1357" i="8"/>
  <c r="AZH1357" i="8"/>
  <c r="AYA1357" i="8"/>
  <c r="AYB1357" i="8"/>
  <c r="AWU1357" i="8"/>
  <c r="AWV1357" i="8"/>
  <c r="AVO1357" i="8"/>
  <c r="AVP1357" i="8"/>
  <c r="AUI1357" i="8"/>
  <c r="AUJ1357" i="8"/>
  <c r="ATC1357" i="8"/>
  <c r="ATD1357" i="8"/>
  <c r="ARW1357" i="8"/>
  <c r="ARX1357" i="8"/>
  <c r="AQQ1357" i="8"/>
  <c r="AQR1357" i="8"/>
  <c r="APK1357" i="8"/>
  <c r="APL1357" i="8"/>
  <c r="AOE1357" i="8"/>
  <c r="AOF1357" i="8"/>
  <c r="AMY1357" i="8"/>
  <c r="AMZ1357" i="8"/>
  <c r="ALS1357" i="8"/>
  <c r="ALT1357" i="8"/>
  <c r="AKM1357" i="8"/>
  <c r="AKN1357" i="8"/>
  <c r="AJG1357" i="8"/>
  <c r="AJH1357" i="8"/>
  <c r="AIA1357" i="8"/>
  <c r="AIB1357" i="8"/>
  <c r="AGU1357" i="8"/>
  <c r="AGV1357" i="8"/>
  <c r="AFO1357" i="8"/>
  <c r="AFP1357" i="8"/>
  <c r="AEI1357" i="8"/>
  <c r="AEJ1357" i="8"/>
  <c r="ADC1357" i="8"/>
  <c r="ADD1357" i="8"/>
  <c r="ABW1357" i="8"/>
  <c r="ABX1357" i="8"/>
  <c r="AAQ1357" i="8"/>
  <c r="AAR1357" i="8"/>
  <c r="ZK1357" i="8"/>
  <c r="ZL1357" i="8"/>
  <c r="YE1357" i="8"/>
  <c r="YF1357" i="8"/>
  <c r="WY1357" i="8"/>
  <c r="WZ1357" i="8"/>
  <c r="VS1357" i="8"/>
  <c r="VT1357" i="8"/>
  <c r="UM1357" i="8"/>
  <c r="UN1357" i="8"/>
  <c r="TG1357" i="8"/>
  <c r="TH1357" i="8"/>
  <c r="SA1357" i="8"/>
  <c r="SB1357" i="8"/>
  <c r="QU1357" i="8"/>
  <c r="QV1357" i="8"/>
  <c r="PO1357" i="8"/>
  <c r="PP1357" i="8"/>
  <c r="OI1357" i="8"/>
  <c r="OJ1357" i="8"/>
  <c r="NC1357" i="8"/>
  <c r="ND1357" i="8"/>
  <c r="LW1357" i="8"/>
  <c r="LX1357" i="8"/>
  <c r="KQ1357" i="8"/>
  <c r="KR1357" i="8"/>
  <c r="JK1357" i="8"/>
  <c r="JL1357" i="8"/>
  <c r="IE1357" i="8"/>
  <c r="IF1357" i="8"/>
  <c r="GY1357" i="8"/>
  <c r="GZ1357" i="8"/>
  <c r="FS1357" i="8"/>
  <c r="FT1357" i="8"/>
  <c r="EM1357" i="8"/>
  <c r="EN1357" i="8"/>
  <c r="DG1357" i="8"/>
  <c r="DH1357" i="8"/>
  <c r="CA1357" i="8"/>
  <c r="CB1357" i="8"/>
  <c r="AU1357" i="8"/>
  <c r="AV1357" i="8"/>
  <c r="O1357" i="8"/>
  <c r="P1357" i="8"/>
  <c r="XEW1368" i="8"/>
  <c r="XEX1362" i="8"/>
  <c r="XEX1368" i="8" s="1"/>
  <c r="XEG1368" i="8"/>
  <c r="XEH1362" i="8"/>
  <c r="XEH1368" i="8" s="1"/>
  <c r="XDQ1368" i="8"/>
  <c r="XDR1362" i="8"/>
  <c r="XDR1368" i="8" s="1"/>
  <c r="XDA1368" i="8"/>
  <c r="XDB1362" i="8"/>
  <c r="XDB1368" i="8" s="1"/>
  <c r="XCK1368" i="8"/>
  <c r="XCL1362" i="8"/>
  <c r="XCL1368" i="8" s="1"/>
  <c r="XBU1368" i="8"/>
  <c r="XBV1362" i="8"/>
  <c r="XBV1368" i="8" s="1"/>
  <c r="XBE1368" i="8"/>
  <c r="XBF1362" i="8"/>
  <c r="XBF1368" i="8" s="1"/>
  <c r="XAO1368" i="8"/>
  <c r="XAP1362" i="8"/>
  <c r="XAP1368" i="8" s="1"/>
  <c r="WZY1368" i="8"/>
  <c r="WZZ1362" i="8"/>
  <c r="WZZ1368" i="8" s="1"/>
  <c r="WZI1368" i="8"/>
  <c r="WZJ1362" i="8"/>
  <c r="WZJ1368" i="8" s="1"/>
  <c r="WYS1368" i="8"/>
  <c r="WYT1362" i="8"/>
  <c r="WYT1368" i="8" s="1"/>
  <c r="WYC1368" i="8"/>
  <c r="WYD1362" i="8"/>
  <c r="WYD1368" i="8" s="1"/>
  <c r="WXM1368" i="8"/>
  <c r="WXN1362" i="8"/>
  <c r="WXN1368" i="8" s="1"/>
  <c r="WWW1368" i="8"/>
  <c r="WWX1362" i="8"/>
  <c r="WWX1368" i="8" s="1"/>
  <c r="WWG1368" i="8"/>
  <c r="WWH1362" i="8"/>
  <c r="WWH1368" i="8" s="1"/>
  <c r="WVQ1368" i="8"/>
  <c r="WVR1362" i="8"/>
  <c r="WVR1368" i="8" s="1"/>
  <c r="WVA1368" i="8"/>
  <c r="WVB1362" i="8"/>
  <c r="WVB1368" i="8" s="1"/>
  <c r="WUK1368" i="8"/>
  <c r="WUL1362" i="8"/>
  <c r="WUL1368" i="8" s="1"/>
  <c r="WTU1368" i="8"/>
  <c r="WTV1362" i="8"/>
  <c r="WTV1368" i="8" s="1"/>
  <c r="WTE1368" i="8"/>
  <c r="WTF1362" i="8"/>
  <c r="WTF1368" i="8" s="1"/>
  <c r="WSO1368" i="8"/>
  <c r="WSP1362" i="8"/>
  <c r="WSP1368" i="8" s="1"/>
  <c r="WRY1368" i="8"/>
  <c r="WRZ1362" i="8"/>
  <c r="WRZ1368" i="8" s="1"/>
  <c r="WRI1368" i="8"/>
  <c r="WRJ1362" i="8"/>
  <c r="WRJ1368" i="8" s="1"/>
  <c r="WQS1368" i="8"/>
  <c r="WQT1362" i="8"/>
  <c r="WQT1368" i="8" s="1"/>
  <c r="WQC1368" i="8"/>
  <c r="WQD1362" i="8"/>
  <c r="WQD1368" i="8" s="1"/>
  <c r="WPM1368" i="8"/>
  <c r="WPN1362" i="8"/>
  <c r="WPN1368" i="8" s="1"/>
  <c r="WOW1368" i="8"/>
  <c r="WOX1362" i="8"/>
  <c r="WOX1368" i="8" s="1"/>
  <c r="WOG1368" i="8"/>
  <c r="WOH1362" i="8"/>
  <c r="WOH1368" i="8" s="1"/>
  <c r="WNQ1368" i="8"/>
  <c r="WNR1362" i="8"/>
  <c r="WNR1368" i="8" s="1"/>
  <c r="WNA1368" i="8"/>
  <c r="WNB1362" i="8"/>
  <c r="WNB1368" i="8" s="1"/>
  <c r="WMK1368" i="8"/>
  <c r="WML1362" i="8"/>
  <c r="WML1368" i="8" s="1"/>
  <c r="WLU1368" i="8"/>
  <c r="WLV1362" i="8"/>
  <c r="WLV1368" i="8" s="1"/>
  <c r="WLE1368" i="8"/>
  <c r="WLF1362" i="8"/>
  <c r="WLF1368" i="8" s="1"/>
  <c r="WKO1368" i="8"/>
  <c r="WKP1362" i="8"/>
  <c r="WKP1368" i="8" s="1"/>
  <c r="WJY1368" i="8"/>
  <c r="WJZ1362" i="8"/>
  <c r="WJZ1368" i="8" s="1"/>
  <c r="WJI1368" i="8"/>
  <c r="WJJ1362" i="8"/>
  <c r="WJJ1368" i="8" s="1"/>
  <c r="WIS1368" i="8"/>
  <c r="WIT1362" i="8"/>
  <c r="WIT1368" i="8" s="1"/>
  <c r="WIC1368" i="8"/>
  <c r="WID1362" i="8"/>
  <c r="WID1368" i="8" s="1"/>
  <c r="WHM1368" i="8"/>
  <c r="WHN1362" i="8"/>
  <c r="WHN1368" i="8" s="1"/>
  <c r="WGW1368" i="8"/>
  <c r="WGX1362" i="8"/>
  <c r="WGX1368" i="8" s="1"/>
  <c r="WGG1368" i="8"/>
  <c r="WGH1362" i="8"/>
  <c r="WGH1368" i="8" s="1"/>
  <c r="WFQ1368" i="8"/>
  <c r="WFR1362" i="8"/>
  <c r="WFR1368" i="8" s="1"/>
  <c r="WFA1368" i="8"/>
  <c r="WFB1362" i="8"/>
  <c r="WFB1368" i="8" s="1"/>
  <c r="WEK1368" i="8"/>
  <c r="WEL1362" i="8"/>
  <c r="WEL1368" i="8" s="1"/>
  <c r="WDU1368" i="8"/>
  <c r="WDV1362" i="8"/>
  <c r="WDV1368" i="8" s="1"/>
  <c r="WDE1368" i="8"/>
  <c r="WDF1362" i="8"/>
  <c r="WDF1368" i="8" s="1"/>
  <c r="WCO1368" i="8"/>
  <c r="WCP1362" i="8"/>
  <c r="WCP1368" i="8" s="1"/>
  <c r="WBY1368" i="8"/>
  <c r="WBZ1362" i="8"/>
  <c r="WBZ1368" i="8" s="1"/>
  <c r="WBI1368" i="8"/>
  <c r="WBJ1362" i="8"/>
  <c r="WBJ1368" i="8" s="1"/>
  <c r="WAS1368" i="8"/>
  <c r="WAT1362" i="8"/>
  <c r="WAT1368" i="8" s="1"/>
  <c r="WAC1368" i="8"/>
  <c r="WAD1362" i="8"/>
  <c r="WAD1368" i="8" s="1"/>
  <c r="VZM1368" i="8"/>
  <c r="VZN1362" i="8"/>
  <c r="VZN1368" i="8" s="1"/>
  <c r="VYW1368" i="8"/>
  <c r="VYX1362" i="8"/>
  <c r="VYX1368" i="8" s="1"/>
  <c r="VYG1368" i="8"/>
  <c r="VYH1362" i="8"/>
  <c r="VYH1368" i="8" s="1"/>
  <c r="VXQ1368" i="8"/>
  <c r="VXR1362" i="8"/>
  <c r="VXR1368" i="8" s="1"/>
  <c r="VXA1368" i="8"/>
  <c r="VXB1362" i="8"/>
  <c r="VXB1368" i="8" s="1"/>
  <c r="VWK1368" i="8"/>
  <c r="VWL1362" i="8"/>
  <c r="VWL1368" i="8" s="1"/>
  <c r="VVU1368" i="8"/>
  <c r="VVV1362" i="8"/>
  <c r="VVV1368" i="8" s="1"/>
  <c r="VVE1368" i="8"/>
  <c r="VVF1362" i="8"/>
  <c r="VVF1368" i="8" s="1"/>
  <c r="VUO1368" i="8"/>
  <c r="VUP1362" i="8"/>
  <c r="VUP1368" i="8" s="1"/>
  <c r="VTY1368" i="8"/>
  <c r="VTZ1362" i="8"/>
  <c r="VTZ1368" i="8" s="1"/>
  <c r="VTI1368" i="8"/>
  <c r="VTJ1362" i="8"/>
  <c r="VTJ1368" i="8" s="1"/>
  <c r="VSS1368" i="8"/>
  <c r="VST1362" i="8"/>
  <c r="VST1368" i="8" s="1"/>
  <c r="VSC1368" i="8"/>
  <c r="VSD1362" i="8"/>
  <c r="VSD1368" i="8" s="1"/>
  <c r="VRM1368" i="8"/>
  <c r="VRN1362" i="8"/>
  <c r="VRN1368" i="8" s="1"/>
  <c r="VQW1368" i="8"/>
  <c r="VQX1362" i="8"/>
  <c r="VQX1368" i="8" s="1"/>
  <c r="VQG1368" i="8"/>
  <c r="VQH1362" i="8"/>
  <c r="VQH1368" i="8" s="1"/>
  <c r="VPQ1368" i="8"/>
  <c r="VPR1362" i="8"/>
  <c r="VPR1368" i="8" s="1"/>
  <c r="VPA1368" i="8"/>
  <c r="VPB1362" i="8"/>
  <c r="VPB1368" i="8" s="1"/>
  <c r="VOK1368" i="8"/>
  <c r="VOL1362" i="8"/>
  <c r="VOL1368" i="8" s="1"/>
  <c r="VNU1368" i="8"/>
  <c r="VNV1362" i="8"/>
  <c r="VNV1368" i="8" s="1"/>
  <c r="VNE1368" i="8"/>
  <c r="VNF1362" i="8"/>
  <c r="VNF1368" i="8" s="1"/>
  <c r="VMO1368" i="8"/>
  <c r="VMP1362" i="8"/>
  <c r="VMP1368" i="8" s="1"/>
  <c r="VLY1368" i="8"/>
  <c r="VLZ1362" i="8"/>
  <c r="VLZ1368" i="8" s="1"/>
  <c r="VLI1368" i="8"/>
  <c r="VLJ1362" i="8"/>
  <c r="VLJ1368" i="8" s="1"/>
  <c r="VKS1368" i="8"/>
  <c r="VKT1362" i="8"/>
  <c r="VKT1368" i="8" s="1"/>
  <c r="VKC1368" i="8"/>
  <c r="VKD1362" i="8"/>
  <c r="VKD1368" i="8" s="1"/>
  <c r="VJM1368" i="8"/>
  <c r="VJN1362" i="8"/>
  <c r="VJN1368" i="8" s="1"/>
  <c r="VIW1368" i="8"/>
  <c r="VIX1362" i="8"/>
  <c r="VIX1368" i="8" s="1"/>
  <c r="VIG1368" i="8"/>
  <c r="VIH1362" i="8"/>
  <c r="VIH1368" i="8" s="1"/>
  <c r="VHQ1368" i="8"/>
  <c r="VHR1362" i="8"/>
  <c r="VHR1368" i="8" s="1"/>
  <c r="VHA1368" i="8"/>
  <c r="VHB1362" i="8"/>
  <c r="VHB1368" i="8" s="1"/>
  <c r="VGK1368" i="8"/>
  <c r="VGL1362" i="8"/>
  <c r="VGL1368" i="8" s="1"/>
  <c r="VFU1368" i="8"/>
  <c r="VFV1362" i="8"/>
  <c r="VFV1368" i="8" s="1"/>
  <c r="VFE1368" i="8"/>
  <c r="VFF1362" i="8"/>
  <c r="VFF1368" i="8" s="1"/>
  <c r="VEO1368" i="8"/>
  <c r="VEP1362" i="8"/>
  <c r="VEP1368" i="8" s="1"/>
  <c r="VDY1368" i="8"/>
  <c r="VDZ1362" i="8"/>
  <c r="VDZ1368" i="8" s="1"/>
  <c r="VDI1368" i="8"/>
  <c r="VDJ1362" i="8"/>
  <c r="VDJ1368" i="8" s="1"/>
  <c r="VCS1368" i="8"/>
  <c r="VCT1362" i="8"/>
  <c r="VCT1368" i="8" s="1"/>
  <c r="VCC1368" i="8"/>
  <c r="VCD1362" i="8"/>
  <c r="VCD1368" i="8" s="1"/>
  <c r="VBM1368" i="8"/>
  <c r="VBN1362" i="8"/>
  <c r="VBN1368" i="8" s="1"/>
  <c r="VAW1368" i="8"/>
  <c r="VAX1362" i="8"/>
  <c r="VAX1368" i="8" s="1"/>
  <c r="VAG1368" i="8"/>
  <c r="VAH1362" i="8"/>
  <c r="VAH1368" i="8" s="1"/>
  <c r="UZQ1368" i="8"/>
  <c r="UZR1362" i="8"/>
  <c r="UZR1368" i="8" s="1"/>
  <c r="UZA1368" i="8"/>
  <c r="UZB1362" i="8"/>
  <c r="UZB1368" i="8" s="1"/>
  <c r="UYK1368" i="8"/>
  <c r="UYL1362" i="8"/>
  <c r="UYL1368" i="8" s="1"/>
  <c r="UXU1368" i="8"/>
  <c r="UXV1362" i="8"/>
  <c r="UXV1368" i="8" s="1"/>
  <c r="UXE1368" i="8"/>
  <c r="UXF1362" i="8"/>
  <c r="UXF1368" i="8" s="1"/>
  <c r="UWO1368" i="8"/>
  <c r="UWP1362" i="8"/>
  <c r="UWP1368" i="8" s="1"/>
  <c r="UVY1368" i="8"/>
  <c r="UVZ1362" i="8"/>
  <c r="UVZ1368" i="8" s="1"/>
  <c r="UVI1368" i="8"/>
  <c r="UVJ1362" i="8"/>
  <c r="UVJ1368" i="8" s="1"/>
  <c r="UUS1368" i="8"/>
  <c r="UUT1362" i="8"/>
  <c r="UUT1368" i="8" s="1"/>
  <c r="UUC1368" i="8"/>
  <c r="UUD1362" i="8"/>
  <c r="UUD1368" i="8" s="1"/>
  <c r="UTM1368" i="8"/>
  <c r="UTN1362" i="8"/>
  <c r="UTN1368" i="8" s="1"/>
  <c r="USW1368" i="8"/>
  <c r="USX1362" i="8"/>
  <c r="USX1368" i="8" s="1"/>
  <c r="USG1368" i="8"/>
  <c r="USH1362" i="8"/>
  <c r="USH1368" i="8" s="1"/>
  <c r="URQ1368" i="8"/>
  <c r="URR1362" i="8"/>
  <c r="URR1368" i="8" s="1"/>
  <c r="URA1368" i="8"/>
  <c r="URB1362" i="8"/>
  <c r="URB1368" i="8" s="1"/>
  <c r="UQK1368" i="8"/>
  <c r="UQL1362" i="8"/>
  <c r="UQL1368" i="8" s="1"/>
  <c r="UPU1368" i="8"/>
  <c r="UPV1362" i="8"/>
  <c r="UPV1368" i="8" s="1"/>
  <c r="UPE1368" i="8"/>
  <c r="UPF1362" i="8"/>
  <c r="UPF1368" i="8" s="1"/>
  <c r="UOO1368" i="8"/>
  <c r="UOP1362" i="8"/>
  <c r="UOP1368" i="8" s="1"/>
  <c r="UNY1368" i="8"/>
  <c r="UNZ1362" i="8"/>
  <c r="UNZ1368" i="8" s="1"/>
  <c r="UNI1368" i="8"/>
  <c r="UNJ1362" i="8"/>
  <c r="UNJ1368" i="8" s="1"/>
  <c r="UMS1368" i="8"/>
  <c r="UMT1362" i="8"/>
  <c r="UMT1368" i="8" s="1"/>
  <c r="UMC1368" i="8"/>
  <c r="UMD1362" i="8"/>
  <c r="UMD1368" i="8" s="1"/>
  <c r="ULM1368" i="8"/>
  <c r="ULN1362" i="8"/>
  <c r="ULN1368" i="8" s="1"/>
  <c r="UKW1368" i="8"/>
  <c r="UKX1362" i="8"/>
  <c r="UKX1368" i="8" s="1"/>
  <c r="UKG1368" i="8"/>
  <c r="UKH1362" i="8"/>
  <c r="UKH1368" i="8" s="1"/>
  <c r="UJQ1368" i="8"/>
  <c r="UJR1362" i="8"/>
  <c r="UJR1368" i="8" s="1"/>
  <c r="UJA1368" i="8"/>
  <c r="UJB1362" i="8"/>
  <c r="UJB1368" i="8" s="1"/>
  <c r="UIK1368" i="8"/>
  <c r="UIL1362" i="8"/>
  <c r="UIL1368" i="8" s="1"/>
  <c r="UHU1368" i="8"/>
  <c r="UHV1362" i="8"/>
  <c r="UHV1368" i="8" s="1"/>
  <c r="UHE1368" i="8"/>
  <c r="UHF1362" i="8"/>
  <c r="UHF1368" i="8" s="1"/>
  <c r="UGO1368" i="8"/>
  <c r="UGP1362" i="8"/>
  <c r="UGP1368" i="8" s="1"/>
  <c r="UFY1368" i="8"/>
  <c r="UFZ1362" i="8"/>
  <c r="UFZ1368" i="8" s="1"/>
  <c r="UFI1368" i="8"/>
  <c r="UFJ1362" i="8"/>
  <c r="UFJ1368" i="8" s="1"/>
  <c r="UES1368" i="8"/>
  <c r="UET1362" i="8"/>
  <c r="UET1368" i="8" s="1"/>
  <c r="UEC1368" i="8"/>
  <c r="UED1362" i="8"/>
  <c r="UED1368" i="8" s="1"/>
  <c r="UDM1368" i="8"/>
  <c r="UDN1362" i="8"/>
  <c r="UDN1368" i="8" s="1"/>
  <c r="UCW1368" i="8"/>
  <c r="UCX1362" i="8"/>
  <c r="UCX1368" i="8" s="1"/>
  <c r="UCG1368" i="8"/>
  <c r="UCH1362" i="8"/>
  <c r="UCH1368" i="8" s="1"/>
  <c r="UBQ1368" i="8"/>
  <c r="UBR1362" i="8"/>
  <c r="UBR1368" i="8" s="1"/>
  <c r="UBA1368" i="8"/>
  <c r="UBB1362" i="8"/>
  <c r="UBB1368" i="8" s="1"/>
  <c r="UAK1368" i="8"/>
  <c r="UAL1362" i="8"/>
  <c r="UAL1368" i="8" s="1"/>
  <c r="TZU1368" i="8"/>
  <c r="TZV1362" i="8"/>
  <c r="TZV1368" i="8" s="1"/>
  <c r="TZE1368" i="8"/>
  <c r="TZF1362" i="8"/>
  <c r="TZF1368" i="8" s="1"/>
  <c r="TYO1368" i="8"/>
  <c r="TYP1362" i="8"/>
  <c r="TYP1368" i="8" s="1"/>
  <c r="TXY1368" i="8"/>
  <c r="TXZ1362" i="8"/>
  <c r="TXZ1368" i="8" s="1"/>
  <c r="TXI1368" i="8"/>
  <c r="TXJ1362" i="8"/>
  <c r="TXJ1368" i="8" s="1"/>
  <c r="TWS1368" i="8"/>
  <c r="TWT1362" i="8"/>
  <c r="TWT1368" i="8" s="1"/>
  <c r="TWC1368" i="8"/>
  <c r="TWD1362" i="8"/>
  <c r="TWD1368" i="8" s="1"/>
  <c r="TVM1368" i="8"/>
  <c r="TVN1362" i="8"/>
  <c r="TVN1368" i="8" s="1"/>
  <c r="TUW1368" i="8"/>
  <c r="TUX1362" i="8"/>
  <c r="TUX1368" i="8" s="1"/>
  <c r="TUG1368" i="8"/>
  <c r="TUH1362" i="8"/>
  <c r="TUH1368" i="8" s="1"/>
  <c r="TTQ1368" i="8"/>
  <c r="TTR1362" i="8"/>
  <c r="TTR1368" i="8" s="1"/>
  <c r="TTA1368" i="8"/>
  <c r="TTB1362" i="8"/>
  <c r="TTB1368" i="8" s="1"/>
  <c r="TSK1368" i="8"/>
  <c r="TSL1362" i="8"/>
  <c r="TSL1368" i="8" s="1"/>
  <c r="TRU1368" i="8"/>
  <c r="TRV1362" i="8"/>
  <c r="TRV1368" i="8" s="1"/>
  <c r="TRE1368" i="8"/>
  <c r="TRF1362" i="8"/>
  <c r="TRF1368" i="8" s="1"/>
  <c r="TQO1368" i="8"/>
  <c r="TQP1362" i="8"/>
  <c r="TQP1368" i="8" s="1"/>
  <c r="TPY1368" i="8"/>
  <c r="TPZ1362" i="8"/>
  <c r="TPZ1368" i="8" s="1"/>
  <c r="TPI1368" i="8"/>
  <c r="TPJ1362" i="8"/>
  <c r="TPJ1368" i="8" s="1"/>
  <c r="TOS1368" i="8"/>
  <c r="TOT1362" i="8"/>
  <c r="TOT1368" i="8" s="1"/>
  <c r="TOC1368" i="8"/>
  <c r="TOD1362" i="8"/>
  <c r="TOD1368" i="8" s="1"/>
  <c r="TNM1368" i="8"/>
  <c r="TNN1362" i="8"/>
  <c r="TNN1368" i="8" s="1"/>
  <c r="TMW1368" i="8"/>
  <c r="TMX1362" i="8"/>
  <c r="TMX1368" i="8" s="1"/>
  <c r="TMG1368" i="8"/>
  <c r="TMH1362" i="8"/>
  <c r="TMH1368" i="8" s="1"/>
  <c r="TLQ1368" i="8"/>
  <c r="TLR1362" i="8"/>
  <c r="TLR1368" i="8" s="1"/>
  <c r="TLA1368" i="8"/>
  <c r="TLB1362" i="8"/>
  <c r="TLB1368" i="8" s="1"/>
  <c r="TKK1368" i="8"/>
  <c r="TKL1362" i="8"/>
  <c r="TKL1368" i="8" s="1"/>
  <c r="TJU1368" i="8"/>
  <c r="TJV1362" i="8"/>
  <c r="TJV1368" i="8" s="1"/>
  <c r="TJE1368" i="8"/>
  <c r="TJF1362" i="8"/>
  <c r="TJF1368" i="8" s="1"/>
  <c r="TIO1368" i="8"/>
  <c r="TIP1362" i="8"/>
  <c r="TIP1368" i="8" s="1"/>
  <c r="THY1368" i="8"/>
  <c r="THZ1362" i="8"/>
  <c r="THZ1368" i="8" s="1"/>
  <c r="THI1368" i="8"/>
  <c r="THJ1362" i="8"/>
  <c r="THJ1368" i="8" s="1"/>
  <c r="TGS1368" i="8"/>
  <c r="TGT1362" i="8"/>
  <c r="TGT1368" i="8" s="1"/>
  <c r="TGC1368" i="8"/>
  <c r="TGD1362" i="8"/>
  <c r="TGD1368" i="8" s="1"/>
  <c r="TFM1368" i="8"/>
  <c r="TFN1362" i="8"/>
  <c r="TFN1368" i="8" s="1"/>
  <c r="TEW1368" i="8"/>
  <c r="TEX1362" i="8"/>
  <c r="TEX1368" i="8" s="1"/>
  <c r="TEG1368" i="8"/>
  <c r="TEH1362" i="8"/>
  <c r="TEH1368" i="8" s="1"/>
  <c r="TDQ1368" i="8"/>
  <c r="TDR1362" i="8"/>
  <c r="TDR1368" i="8" s="1"/>
  <c r="TDA1368" i="8"/>
  <c r="TDB1362" i="8"/>
  <c r="TDB1368" i="8" s="1"/>
  <c r="TCK1368" i="8"/>
  <c r="TCL1362" i="8"/>
  <c r="TCL1368" i="8" s="1"/>
  <c r="TBU1368" i="8"/>
  <c r="TBV1362" i="8"/>
  <c r="TBV1368" i="8" s="1"/>
  <c r="TBE1368" i="8"/>
  <c r="TBF1362" i="8"/>
  <c r="TBF1368" i="8" s="1"/>
  <c r="TAO1368" i="8"/>
  <c r="TAP1362" i="8"/>
  <c r="TAP1368" i="8" s="1"/>
  <c r="SZY1368" i="8"/>
  <c r="SZZ1362" i="8"/>
  <c r="SZZ1368" i="8" s="1"/>
  <c r="SZI1368" i="8"/>
  <c r="SZJ1362" i="8"/>
  <c r="SZJ1368" i="8" s="1"/>
  <c r="SYS1368" i="8"/>
  <c r="SYT1362" i="8"/>
  <c r="SYT1368" i="8" s="1"/>
  <c r="SYC1368" i="8"/>
  <c r="SYD1362" i="8"/>
  <c r="SYD1368" i="8" s="1"/>
  <c r="SXM1368" i="8"/>
  <c r="SXN1362" i="8"/>
  <c r="SXN1368" i="8" s="1"/>
  <c r="SWW1368" i="8"/>
  <c r="SWX1362" i="8"/>
  <c r="SWX1368" i="8" s="1"/>
  <c r="SWG1368" i="8"/>
  <c r="SWH1362" i="8"/>
  <c r="SWH1368" i="8" s="1"/>
  <c r="SVQ1368" i="8"/>
  <c r="SVR1362" i="8"/>
  <c r="SVR1368" i="8" s="1"/>
  <c r="SVA1368" i="8"/>
  <c r="SVB1362" i="8"/>
  <c r="SVB1368" i="8" s="1"/>
  <c r="SUK1368" i="8"/>
  <c r="SUL1362" i="8"/>
  <c r="SUL1368" i="8" s="1"/>
  <c r="STU1368" i="8"/>
  <c r="STV1362" i="8"/>
  <c r="STV1368" i="8" s="1"/>
  <c r="STE1368" i="8"/>
  <c r="STF1362" i="8"/>
  <c r="STF1368" i="8" s="1"/>
  <c r="SSO1368" i="8"/>
  <c r="SSP1362" i="8"/>
  <c r="SSP1368" i="8" s="1"/>
  <c r="SRY1368" i="8"/>
  <c r="SRZ1362" i="8"/>
  <c r="SRZ1368" i="8" s="1"/>
  <c r="SRI1368" i="8"/>
  <c r="SRJ1362" i="8"/>
  <c r="SRJ1368" i="8" s="1"/>
  <c r="SQS1368" i="8"/>
  <c r="SQT1362" i="8"/>
  <c r="SQT1368" i="8" s="1"/>
  <c r="SQC1368" i="8"/>
  <c r="SQD1362" i="8"/>
  <c r="SQD1368" i="8" s="1"/>
  <c r="SPM1368" i="8"/>
  <c r="SPN1362" i="8"/>
  <c r="SPN1368" i="8" s="1"/>
  <c r="SOW1368" i="8"/>
  <c r="SOX1362" i="8"/>
  <c r="SOX1368" i="8" s="1"/>
  <c r="SOG1368" i="8"/>
  <c r="SOH1362" i="8"/>
  <c r="SOH1368" i="8" s="1"/>
  <c r="SNQ1368" i="8"/>
  <c r="SNR1362" i="8"/>
  <c r="SNR1368" i="8" s="1"/>
  <c r="SNA1368" i="8"/>
  <c r="SNB1362" i="8"/>
  <c r="SNB1368" i="8" s="1"/>
  <c r="SMK1368" i="8"/>
  <c r="SML1362" i="8"/>
  <c r="SML1368" i="8" s="1"/>
  <c r="SLU1368" i="8"/>
  <c r="SLV1362" i="8"/>
  <c r="SLV1368" i="8" s="1"/>
  <c r="SLE1368" i="8"/>
  <c r="SLF1362" i="8"/>
  <c r="SLF1368" i="8" s="1"/>
  <c r="SKO1368" i="8"/>
  <c r="SKP1362" i="8"/>
  <c r="SKP1368" i="8" s="1"/>
  <c r="SJY1368" i="8"/>
  <c r="SJZ1362" i="8"/>
  <c r="SJZ1368" i="8" s="1"/>
  <c r="SJI1368" i="8"/>
  <c r="SJJ1362" i="8"/>
  <c r="SJJ1368" i="8" s="1"/>
  <c r="SIS1368" i="8"/>
  <c r="SIT1362" i="8"/>
  <c r="SIT1368" i="8" s="1"/>
  <c r="SIC1368" i="8"/>
  <c r="SID1362" i="8"/>
  <c r="SID1368" i="8" s="1"/>
  <c r="SHM1368" i="8"/>
  <c r="SHN1362" i="8"/>
  <c r="SHN1368" i="8" s="1"/>
  <c r="SGW1368" i="8"/>
  <c r="SGX1362" i="8"/>
  <c r="SGX1368" i="8" s="1"/>
  <c r="SGG1368" i="8"/>
  <c r="SGH1362" i="8"/>
  <c r="SGH1368" i="8" s="1"/>
  <c r="SFQ1368" i="8"/>
  <c r="SFR1362" i="8"/>
  <c r="SFR1368" i="8" s="1"/>
  <c r="SFA1368" i="8"/>
  <c r="SFB1362" i="8"/>
  <c r="SFB1368" i="8" s="1"/>
  <c r="SEK1368" i="8"/>
  <c r="SEL1362" i="8"/>
  <c r="SEL1368" i="8" s="1"/>
  <c r="SDU1368" i="8"/>
  <c r="SDV1362" i="8"/>
  <c r="SDV1368" i="8" s="1"/>
  <c r="SDE1368" i="8"/>
  <c r="SDF1362" i="8"/>
  <c r="SDF1368" i="8" s="1"/>
  <c r="SCO1368" i="8"/>
  <c r="SCP1362" i="8"/>
  <c r="SCP1368" i="8" s="1"/>
  <c r="SBY1368" i="8"/>
  <c r="SBZ1362" i="8"/>
  <c r="SBZ1368" i="8" s="1"/>
  <c r="SBI1368" i="8"/>
  <c r="SBJ1362" i="8"/>
  <c r="SBJ1368" i="8" s="1"/>
  <c r="SAS1368" i="8"/>
  <c r="SAT1362" i="8"/>
  <c r="SAT1368" i="8" s="1"/>
  <c r="SAC1368" i="8"/>
  <c r="SAD1362" i="8"/>
  <c r="SAD1368" i="8" s="1"/>
  <c r="RZM1368" i="8"/>
  <c r="RZN1362" i="8"/>
  <c r="RZN1368" i="8" s="1"/>
  <c r="RYW1368" i="8"/>
  <c r="RYX1362" i="8"/>
  <c r="RYX1368" i="8" s="1"/>
  <c r="RYG1368" i="8"/>
  <c r="RYH1362" i="8"/>
  <c r="RYH1368" i="8" s="1"/>
  <c r="RXQ1368" i="8"/>
  <c r="RXR1362" i="8"/>
  <c r="RXR1368" i="8" s="1"/>
  <c r="RXA1368" i="8"/>
  <c r="RXB1362" i="8"/>
  <c r="RXB1368" i="8" s="1"/>
  <c r="RWK1368" i="8"/>
  <c r="RWL1362" i="8"/>
  <c r="RWL1368" i="8" s="1"/>
  <c r="RVU1368" i="8"/>
  <c r="RVV1362" i="8"/>
  <c r="RVV1368" i="8" s="1"/>
  <c r="RVE1368" i="8"/>
  <c r="RVF1362" i="8"/>
  <c r="RVF1368" i="8" s="1"/>
  <c r="RUO1368" i="8"/>
  <c r="RUP1362" i="8"/>
  <c r="RUP1368" i="8" s="1"/>
  <c r="RTY1368" i="8"/>
  <c r="RTZ1362" i="8"/>
  <c r="RTZ1368" i="8" s="1"/>
  <c r="RTI1368" i="8"/>
  <c r="RTJ1362" i="8"/>
  <c r="RTJ1368" i="8" s="1"/>
  <c r="RSS1368" i="8"/>
  <c r="RST1362" i="8"/>
  <c r="RST1368" i="8" s="1"/>
  <c r="RSC1368" i="8"/>
  <c r="RSD1362" i="8"/>
  <c r="RSD1368" i="8" s="1"/>
  <c r="RRM1368" i="8"/>
  <c r="RRN1362" i="8"/>
  <c r="RRN1368" i="8" s="1"/>
  <c r="RQW1368" i="8"/>
  <c r="RQX1362" i="8"/>
  <c r="RQX1368" i="8" s="1"/>
  <c r="RQG1368" i="8"/>
  <c r="RQH1362" i="8"/>
  <c r="RQH1368" i="8" s="1"/>
  <c r="RPQ1368" i="8"/>
  <c r="RPR1362" i="8"/>
  <c r="RPR1368" i="8" s="1"/>
  <c r="RPA1368" i="8"/>
  <c r="RPB1362" i="8"/>
  <c r="RPB1368" i="8" s="1"/>
  <c r="ROK1368" i="8"/>
  <c r="ROL1362" i="8"/>
  <c r="ROL1368" i="8" s="1"/>
  <c r="RNU1368" i="8"/>
  <c r="RNV1362" i="8"/>
  <c r="RNV1368" i="8" s="1"/>
  <c r="RNE1368" i="8"/>
  <c r="RNF1362" i="8"/>
  <c r="RNF1368" i="8" s="1"/>
  <c r="RMO1368" i="8"/>
  <c r="RMP1362" i="8"/>
  <c r="RMP1368" i="8" s="1"/>
  <c r="RLY1368" i="8"/>
  <c r="RLZ1362" i="8"/>
  <c r="RLZ1368" i="8" s="1"/>
  <c r="RLI1368" i="8"/>
  <c r="RLJ1362" i="8"/>
  <c r="RLJ1368" i="8" s="1"/>
  <c r="RKS1368" i="8"/>
  <c r="RKT1362" i="8"/>
  <c r="RKT1368" i="8" s="1"/>
  <c r="RKC1368" i="8"/>
  <c r="RKD1362" i="8"/>
  <c r="RKD1368" i="8" s="1"/>
  <c r="RJM1368" i="8"/>
  <c r="RJN1362" i="8"/>
  <c r="RJN1368" i="8" s="1"/>
  <c r="RIW1368" i="8"/>
  <c r="RIX1362" i="8"/>
  <c r="RIX1368" i="8" s="1"/>
  <c r="RIG1368" i="8"/>
  <c r="RIH1362" i="8"/>
  <c r="RIH1368" i="8" s="1"/>
  <c r="RHQ1368" i="8"/>
  <c r="RHR1362" i="8"/>
  <c r="RHR1368" i="8" s="1"/>
  <c r="RHA1368" i="8"/>
  <c r="RHB1362" i="8"/>
  <c r="RHB1368" i="8" s="1"/>
  <c r="RGK1368" i="8"/>
  <c r="RGL1362" i="8"/>
  <c r="RGL1368" i="8" s="1"/>
  <c r="RFU1368" i="8"/>
  <c r="RFV1362" i="8"/>
  <c r="RFV1368" i="8" s="1"/>
  <c r="RFE1368" i="8"/>
  <c r="RFF1362" i="8"/>
  <c r="RFF1368" i="8" s="1"/>
  <c r="REO1368" i="8"/>
  <c r="REP1362" i="8"/>
  <c r="REP1368" i="8" s="1"/>
  <c r="RDY1368" i="8"/>
  <c r="RDZ1362" i="8"/>
  <c r="RDZ1368" i="8" s="1"/>
  <c r="RDI1368" i="8"/>
  <c r="RDJ1362" i="8"/>
  <c r="RDJ1368" i="8" s="1"/>
  <c r="RCS1368" i="8"/>
  <c r="RCT1362" i="8"/>
  <c r="RCT1368" i="8" s="1"/>
  <c r="RCC1368" i="8"/>
  <c r="RCD1362" i="8"/>
  <c r="RCD1368" i="8" s="1"/>
  <c r="RBM1368" i="8"/>
  <c r="RBN1362" i="8"/>
  <c r="RBN1368" i="8" s="1"/>
  <c r="RAW1368" i="8"/>
  <c r="RAX1362" i="8"/>
  <c r="RAX1368" i="8" s="1"/>
  <c r="RAG1368" i="8"/>
  <c r="RAH1362" i="8"/>
  <c r="RAH1368" i="8" s="1"/>
  <c r="QZQ1368" i="8"/>
  <c r="QZR1362" i="8"/>
  <c r="QZR1368" i="8" s="1"/>
  <c r="QZA1368" i="8"/>
  <c r="QZB1362" i="8"/>
  <c r="QZB1368" i="8" s="1"/>
  <c r="QYK1368" i="8"/>
  <c r="QYL1362" i="8"/>
  <c r="QYL1368" i="8" s="1"/>
  <c r="QXU1368" i="8"/>
  <c r="QXV1362" i="8"/>
  <c r="QXV1368" i="8" s="1"/>
  <c r="QXE1368" i="8"/>
  <c r="QXF1362" i="8"/>
  <c r="QXF1368" i="8" s="1"/>
  <c r="QWO1368" i="8"/>
  <c r="QWP1362" i="8"/>
  <c r="QWP1368" i="8" s="1"/>
  <c r="QVY1368" i="8"/>
  <c r="QVZ1362" i="8"/>
  <c r="QVZ1368" i="8" s="1"/>
  <c r="QVI1368" i="8"/>
  <c r="QVJ1362" i="8"/>
  <c r="QVJ1368" i="8" s="1"/>
  <c r="QUS1368" i="8"/>
  <c r="QUT1362" i="8"/>
  <c r="QUT1368" i="8" s="1"/>
  <c r="QUC1368" i="8"/>
  <c r="QUD1362" i="8"/>
  <c r="QUD1368" i="8" s="1"/>
  <c r="QTM1368" i="8"/>
  <c r="QTN1362" i="8"/>
  <c r="QTN1368" i="8" s="1"/>
  <c r="QSW1368" i="8"/>
  <c r="QSX1362" i="8"/>
  <c r="QSX1368" i="8" s="1"/>
  <c r="QSG1368" i="8"/>
  <c r="QSH1362" i="8"/>
  <c r="QSH1368" i="8" s="1"/>
  <c r="QRQ1368" i="8"/>
  <c r="QRR1362" i="8"/>
  <c r="QRR1368" i="8" s="1"/>
  <c r="QRA1368" i="8"/>
  <c r="QRB1362" i="8"/>
  <c r="QRB1368" i="8" s="1"/>
  <c r="QQK1368" i="8"/>
  <c r="QQL1362" i="8"/>
  <c r="QQL1368" i="8" s="1"/>
  <c r="QPU1368" i="8"/>
  <c r="QPV1362" i="8"/>
  <c r="QPV1368" i="8" s="1"/>
  <c r="QPE1368" i="8"/>
  <c r="QPF1362" i="8"/>
  <c r="QPF1368" i="8" s="1"/>
  <c r="QOO1368" i="8"/>
  <c r="QOP1362" i="8"/>
  <c r="QOP1368" i="8" s="1"/>
  <c r="QNY1368" i="8"/>
  <c r="QNZ1362" i="8"/>
  <c r="QNZ1368" i="8" s="1"/>
  <c r="QNI1368" i="8"/>
  <c r="QNJ1362" i="8"/>
  <c r="QNJ1368" i="8" s="1"/>
  <c r="QMS1368" i="8"/>
  <c r="QMT1362" i="8"/>
  <c r="QMT1368" i="8" s="1"/>
  <c r="QMC1368" i="8"/>
  <c r="QMD1362" i="8"/>
  <c r="QMD1368" i="8" s="1"/>
  <c r="QLM1368" i="8"/>
  <c r="QLN1362" i="8"/>
  <c r="QLN1368" i="8" s="1"/>
  <c r="QKW1368" i="8"/>
  <c r="QKX1362" i="8"/>
  <c r="QKX1368" i="8" s="1"/>
  <c r="QKG1368" i="8"/>
  <c r="QKH1362" i="8"/>
  <c r="QKH1368" i="8" s="1"/>
  <c r="QJQ1368" i="8"/>
  <c r="QJR1362" i="8"/>
  <c r="QJR1368" i="8" s="1"/>
  <c r="QJA1368" i="8"/>
  <c r="QJB1362" i="8"/>
  <c r="QJB1368" i="8" s="1"/>
  <c r="QIK1368" i="8"/>
  <c r="QIL1362" i="8"/>
  <c r="QIL1368" i="8" s="1"/>
  <c r="QHU1368" i="8"/>
  <c r="QHV1362" i="8"/>
  <c r="QHV1368" i="8" s="1"/>
  <c r="QHE1368" i="8"/>
  <c r="QHF1362" i="8"/>
  <c r="QHF1368" i="8" s="1"/>
  <c r="QGO1368" i="8"/>
  <c r="QGP1362" i="8"/>
  <c r="QGP1368" i="8" s="1"/>
  <c r="QFY1368" i="8"/>
  <c r="QFZ1362" i="8"/>
  <c r="QFZ1368" i="8" s="1"/>
  <c r="QFI1368" i="8"/>
  <c r="QFJ1362" i="8"/>
  <c r="QFJ1368" i="8" s="1"/>
  <c r="QES1368" i="8"/>
  <c r="QET1362" i="8"/>
  <c r="QET1368" i="8" s="1"/>
  <c r="QEC1368" i="8"/>
  <c r="QED1362" i="8"/>
  <c r="QED1368" i="8" s="1"/>
  <c r="QDM1368" i="8"/>
  <c r="QDN1362" i="8"/>
  <c r="QDN1368" i="8" s="1"/>
  <c r="QCW1368" i="8"/>
  <c r="QCX1362" i="8"/>
  <c r="QCX1368" i="8" s="1"/>
  <c r="QCG1368" i="8"/>
  <c r="QCH1362" i="8"/>
  <c r="QCH1368" i="8" s="1"/>
  <c r="QBQ1368" i="8"/>
  <c r="QBR1362" i="8"/>
  <c r="QBR1368" i="8" s="1"/>
  <c r="QBA1368" i="8"/>
  <c r="QBB1362" i="8"/>
  <c r="QBB1368" i="8" s="1"/>
  <c r="QAK1368" i="8"/>
  <c r="QAL1362" i="8"/>
  <c r="QAL1368" i="8" s="1"/>
  <c r="PZU1368" i="8"/>
  <c r="PZV1362" i="8"/>
  <c r="PZV1368" i="8" s="1"/>
  <c r="PZE1368" i="8"/>
  <c r="PZF1362" i="8"/>
  <c r="PZF1368" i="8" s="1"/>
  <c r="PYO1368" i="8"/>
  <c r="PYP1362" i="8"/>
  <c r="PYP1368" i="8" s="1"/>
  <c r="PXY1368" i="8"/>
  <c r="PXZ1362" i="8"/>
  <c r="PXZ1368" i="8" s="1"/>
  <c r="PXI1368" i="8"/>
  <c r="PXJ1362" i="8"/>
  <c r="PXJ1368" i="8" s="1"/>
  <c r="PWS1368" i="8"/>
  <c r="PWT1362" i="8"/>
  <c r="PWT1368" i="8" s="1"/>
  <c r="PWC1368" i="8"/>
  <c r="PWD1362" i="8"/>
  <c r="PWD1368" i="8" s="1"/>
  <c r="PVM1368" i="8"/>
  <c r="PVN1362" i="8"/>
  <c r="PVN1368" i="8" s="1"/>
  <c r="PUW1368" i="8"/>
  <c r="PUX1362" i="8"/>
  <c r="PUX1368" i="8" s="1"/>
  <c r="PUG1368" i="8"/>
  <c r="PUH1362" i="8"/>
  <c r="PUH1368" i="8" s="1"/>
  <c r="PTQ1368" i="8"/>
  <c r="PTR1362" i="8"/>
  <c r="PTR1368" i="8" s="1"/>
  <c r="PTA1368" i="8"/>
  <c r="PTB1362" i="8"/>
  <c r="PTB1368" i="8" s="1"/>
  <c r="PSK1368" i="8"/>
  <c r="PSL1362" i="8"/>
  <c r="PSL1368" i="8" s="1"/>
  <c r="PRU1368" i="8"/>
  <c r="PRV1362" i="8"/>
  <c r="PRV1368" i="8" s="1"/>
  <c r="PRE1368" i="8"/>
  <c r="PRF1362" i="8"/>
  <c r="PRF1368" i="8" s="1"/>
  <c r="PQO1368" i="8"/>
  <c r="PQP1362" i="8"/>
  <c r="PQP1368" i="8" s="1"/>
  <c r="PPY1368" i="8"/>
  <c r="PPZ1362" i="8"/>
  <c r="PPZ1368" i="8" s="1"/>
  <c r="PPI1368" i="8"/>
  <c r="PPJ1362" i="8"/>
  <c r="PPJ1368" i="8" s="1"/>
  <c r="POS1368" i="8"/>
  <c r="POT1362" i="8"/>
  <c r="POT1368" i="8" s="1"/>
  <c r="POC1368" i="8"/>
  <c r="POD1362" i="8"/>
  <c r="POD1368" i="8" s="1"/>
  <c r="PNM1368" i="8"/>
  <c r="PNN1362" i="8"/>
  <c r="PNN1368" i="8" s="1"/>
  <c r="PMW1368" i="8"/>
  <c r="PMX1362" i="8"/>
  <c r="PMX1368" i="8" s="1"/>
  <c r="PMG1368" i="8"/>
  <c r="PMH1362" i="8"/>
  <c r="PMH1368" i="8" s="1"/>
  <c r="PLQ1368" i="8"/>
  <c r="PLR1362" i="8"/>
  <c r="PLR1368" i="8" s="1"/>
  <c r="PLA1368" i="8"/>
  <c r="PLB1362" i="8"/>
  <c r="PLB1368" i="8" s="1"/>
  <c r="PKK1368" i="8"/>
  <c r="PKL1362" i="8"/>
  <c r="PKL1368" i="8" s="1"/>
  <c r="PJU1368" i="8"/>
  <c r="PJV1362" i="8"/>
  <c r="PJV1368" i="8" s="1"/>
  <c r="PJE1368" i="8"/>
  <c r="PJF1362" i="8"/>
  <c r="PJF1368" i="8" s="1"/>
  <c r="PIO1368" i="8"/>
  <c r="PIP1362" i="8"/>
  <c r="PIP1368" i="8" s="1"/>
  <c r="PHY1368" i="8"/>
  <c r="PHZ1362" i="8"/>
  <c r="PHZ1368" i="8" s="1"/>
  <c r="PHI1368" i="8"/>
  <c r="PHJ1362" i="8"/>
  <c r="PHJ1368" i="8" s="1"/>
  <c r="PGS1368" i="8"/>
  <c r="PGT1362" i="8"/>
  <c r="PGT1368" i="8" s="1"/>
  <c r="PGC1368" i="8"/>
  <c r="PGD1362" i="8"/>
  <c r="PGD1368" i="8" s="1"/>
  <c r="PFM1368" i="8"/>
  <c r="PFN1362" i="8"/>
  <c r="PFN1368" i="8" s="1"/>
  <c r="PEW1368" i="8"/>
  <c r="PEX1362" i="8"/>
  <c r="PEX1368" i="8" s="1"/>
  <c r="PEG1368" i="8"/>
  <c r="PEH1362" i="8"/>
  <c r="PEH1368" i="8" s="1"/>
  <c r="PDQ1368" i="8"/>
  <c r="PDR1362" i="8"/>
  <c r="PDR1368" i="8" s="1"/>
  <c r="PDA1368" i="8"/>
  <c r="PDB1362" i="8"/>
  <c r="PDB1368" i="8" s="1"/>
  <c r="PCK1368" i="8"/>
  <c r="PCL1362" i="8"/>
  <c r="PCL1368" i="8" s="1"/>
  <c r="PBU1368" i="8"/>
  <c r="PBV1362" i="8"/>
  <c r="PBV1368" i="8" s="1"/>
  <c r="PBE1368" i="8"/>
  <c r="PBF1362" i="8"/>
  <c r="PBF1368" i="8" s="1"/>
  <c r="PAO1368" i="8"/>
  <c r="PAP1362" i="8"/>
  <c r="PAP1368" i="8" s="1"/>
  <c r="OZY1368" i="8"/>
  <c r="OZZ1362" i="8"/>
  <c r="OZZ1368" i="8" s="1"/>
  <c r="OZI1368" i="8"/>
  <c r="OZJ1362" i="8"/>
  <c r="OZJ1368" i="8" s="1"/>
  <c r="OYS1368" i="8"/>
  <c r="OYT1362" i="8"/>
  <c r="OYT1368" i="8" s="1"/>
  <c r="OYC1368" i="8"/>
  <c r="OYD1362" i="8"/>
  <c r="OYD1368" i="8" s="1"/>
  <c r="OXM1368" i="8"/>
  <c r="OXN1362" i="8"/>
  <c r="OXN1368" i="8" s="1"/>
  <c r="OWW1368" i="8"/>
  <c r="OWX1362" i="8"/>
  <c r="OWX1368" i="8" s="1"/>
  <c r="OWG1368" i="8"/>
  <c r="OWH1362" i="8"/>
  <c r="OWH1368" i="8" s="1"/>
  <c r="OVQ1368" i="8"/>
  <c r="OVR1362" i="8"/>
  <c r="OVR1368" i="8" s="1"/>
  <c r="OVA1368" i="8"/>
  <c r="OVB1362" i="8"/>
  <c r="OVB1368" i="8" s="1"/>
  <c r="OUK1368" i="8"/>
  <c r="OUL1362" i="8"/>
  <c r="OUL1368" i="8" s="1"/>
  <c r="OTU1368" i="8"/>
  <c r="OTV1362" i="8"/>
  <c r="OTV1368" i="8" s="1"/>
  <c r="OTE1368" i="8"/>
  <c r="OTF1362" i="8"/>
  <c r="OTF1368" i="8" s="1"/>
  <c r="OSO1368" i="8"/>
  <c r="OSP1362" i="8"/>
  <c r="OSP1368" i="8" s="1"/>
  <c r="ORY1368" i="8"/>
  <c r="ORZ1362" i="8"/>
  <c r="ORZ1368" i="8" s="1"/>
  <c r="ORI1368" i="8"/>
  <c r="ORJ1362" i="8"/>
  <c r="ORJ1368" i="8" s="1"/>
  <c r="OQS1368" i="8"/>
  <c r="OQT1362" i="8"/>
  <c r="OQT1368" i="8" s="1"/>
  <c r="OQC1368" i="8"/>
  <c r="OQD1362" i="8"/>
  <c r="OQD1368" i="8" s="1"/>
  <c r="OPM1368" i="8"/>
  <c r="OPN1362" i="8"/>
  <c r="OPN1368" i="8" s="1"/>
  <c r="OOW1368" i="8"/>
  <c r="OOX1362" i="8"/>
  <c r="OOX1368" i="8" s="1"/>
  <c r="OOG1368" i="8"/>
  <c r="OOH1362" i="8"/>
  <c r="OOH1368" i="8" s="1"/>
  <c r="ONQ1368" i="8"/>
  <c r="ONR1362" i="8"/>
  <c r="ONR1368" i="8" s="1"/>
  <c r="ONA1368" i="8"/>
  <c r="ONB1362" i="8"/>
  <c r="ONB1368" i="8" s="1"/>
  <c r="OMK1368" i="8"/>
  <c r="OML1362" i="8"/>
  <c r="OML1368" i="8" s="1"/>
  <c r="OLU1368" i="8"/>
  <c r="OLV1362" i="8"/>
  <c r="OLV1368" i="8" s="1"/>
  <c r="OLE1368" i="8"/>
  <c r="OLF1362" i="8"/>
  <c r="OLF1368" i="8" s="1"/>
  <c r="OKO1368" i="8"/>
  <c r="OKP1362" i="8"/>
  <c r="OKP1368" i="8" s="1"/>
  <c r="OJY1368" i="8"/>
  <c r="OJZ1362" i="8"/>
  <c r="OJZ1368" i="8" s="1"/>
  <c r="OJI1368" i="8"/>
  <c r="OJJ1362" i="8"/>
  <c r="OJJ1368" i="8" s="1"/>
  <c r="OIS1368" i="8"/>
  <c r="OIT1362" i="8"/>
  <c r="OIT1368" i="8" s="1"/>
  <c r="OIC1368" i="8"/>
  <c r="OID1362" i="8"/>
  <c r="OID1368" i="8" s="1"/>
  <c r="OHM1368" i="8"/>
  <c r="OHN1362" i="8"/>
  <c r="OHN1368" i="8" s="1"/>
  <c r="OGW1368" i="8"/>
  <c r="OGX1362" i="8"/>
  <c r="OGX1368" i="8" s="1"/>
  <c r="OGG1368" i="8"/>
  <c r="OGH1362" i="8"/>
  <c r="OGH1368" i="8" s="1"/>
  <c r="OFQ1368" i="8"/>
  <c r="OFR1362" i="8"/>
  <c r="OFR1368" i="8" s="1"/>
  <c r="OFA1368" i="8"/>
  <c r="OFB1362" i="8"/>
  <c r="OFB1368" i="8" s="1"/>
  <c r="OEK1368" i="8"/>
  <c r="OEL1362" i="8"/>
  <c r="OEL1368" i="8" s="1"/>
  <c r="ODU1368" i="8"/>
  <c r="ODV1362" i="8"/>
  <c r="ODV1368" i="8" s="1"/>
  <c r="ODE1368" i="8"/>
  <c r="ODF1362" i="8"/>
  <c r="ODF1368" i="8" s="1"/>
  <c r="OCO1368" i="8"/>
  <c r="OCP1362" i="8"/>
  <c r="OCP1368" i="8" s="1"/>
  <c r="OBY1368" i="8"/>
  <c r="OBZ1362" i="8"/>
  <c r="OBZ1368" i="8" s="1"/>
  <c r="OBI1368" i="8"/>
  <c r="OBJ1362" i="8"/>
  <c r="OBJ1368" i="8" s="1"/>
  <c r="OAS1368" i="8"/>
  <c r="OAT1362" i="8"/>
  <c r="OAT1368" i="8" s="1"/>
  <c r="OAC1368" i="8"/>
  <c r="OAD1362" i="8"/>
  <c r="OAD1368" i="8" s="1"/>
  <c r="NZM1368" i="8"/>
  <c r="NZN1362" i="8"/>
  <c r="NZN1368" i="8" s="1"/>
  <c r="NYW1368" i="8"/>
  <c r="NYX1362" i="8"/>
  <c r="NYX1368" i="8" s="1"/>
  <c r="NYG1368" i="8"/>
  <c r="NYH1362" i="8"/>
  <c r="NYH1368" i="8" s="1"/>
  <c r="NXQ1368" i="8"/>
  <c r="NXR1362" i="8"/>
  <c r="NXR1368" i="8" s="1"/>
  <c r="NXA1368" i="8"/>
  <c r="NXB1362" i="8"/>
  <c r="NXB1368" i="8" s="1"/>
  <c r="NWK1368" i="8"/>
  <c r="NWL1362" i="8"/>
  <c r="NWL1368" i="8" s="1"/>
  <c r="NVU1368" i="8"/>
  <c r="NVV1362" i="8"/>
  <c r="NVV1368" i="8" s="1"/>
  <c r="NVE1368" i="8"/>
  <c r="NVF1362" i="8"/>
  <c r="NVF1368" i="8" s="1"/>
  <c r="NUO1368" i="8"/>
  <c r="NUP1362" i="8"/>
  <c r="NUP1368" i="8" s="1"/>
  <c r="NTY1368" i="8"/>
  <c r="NTZ1362" i="8"/>
  <c r="NTZ1368" i="8" s="1"/>
  <c r="NTI1368" i="8"/>
  <c r="NTJ1362" i="8"/>
  <c r="NTJ1368" i="8" s="1"/>
  <c r="NSS1368" i="8"/>
  <c r="NST1362" i="8"/>
  <c r="NST1368" i="8" s="1"/>
  <c r="NSC1368" i="8"/>
  <c r="NSD1362" i="8"/>
  <c r="NSD1368" i="8" s="1"/>
  <c r="NRM1368" i="8"/>
  <c r="NRN1362" i="8"/>
  <c r="NRN1368" i="8" s="1"/>
  <c r="NQW1368" i="8"/>
  <c r="NQX1362" i="8"/>
  <c r="NQX1368" i="8" s="1"/>
  <c r="NQG1368" i="8"/>
  <c r="NQH1362" i="8"/>
  <c r="NQH1368" i="8" s="1"/>
  <c r="NPQ1368" i="8"/>
  <c r="NPR1362" i="8"/>
  <c r="NPR1368" i="8" s="1"/>
  <c r="NPA1368" i="8"/>
  <c r="NPB1362" i="8"/>
  <c r="NPB1368" i="8" s="1"/>
  <c r="NOK1368" i="8"/>
  <c r="NOL1362" i="8"/>
  <c r="NOL1368" i="8" s="1"/>
  <c r="NNU1368" i="8"/>
  <c r="NNV1362" i="8"/>
  <c r="NNV1368" i="8" s="1"/>
  <c r="NNE1368" i="8"/>
  <c r="NNF1362" i="8"/>
  <c r="NNF1368" i="8" s="1"/>
  <c r="NMO1368" i="8"/>
  <c r="NMP1362" i="8"/>
  <c r="NMP1368" i="8" s="1"/>
  <c r="NLY1368" i="8"/>
  <c r="NLZ1362" i="8"/>
  <c r="NLZ1368" i="8" s="1"/>
  <c r="NLI1368" i="8"/>
  <c r="NLJ1362" i="8"/>
  <c r="NLJ1368" i="8" s="1"/>
  <c r="NKS1368" i="8"/>
  <c r="NKT1362" i="8"/>
  <c r="NKT1368" i="8" s="1"/>
  <c r="NKC1368" i="8"/>
  <c r="NKD1362" i="8"/>
  <c r="NKD1368" i="8" s="1"/>
  <c r="NJM1368" i="8"/>
  <c r="NJN1362" i="8"/>
  <c r="NJN1368" i="8" s="1"/>
  <c r="NIW1368" i="8"/>
  <c r="NIX1362" i="8"/>
  <c r="NIX1368" i="8" s="1"/>
  <c r="NIG1368" i="8"/>
  <c r="NIH1362" i="8"/>
  <c r="NIH1368" i="8" s="1"/>
  <c r="NHQ1368" i="8"/>
  <c r="NHR1362" i="8"/>
  <c r="NHR1368" i="8" s="1"/>
  <c r="NHA1368" i="8"/>
  <c r="NHB1362" i="8"/>
  <c r="NHB1368" i="8" s="1"/>
  <c r="NGK1368" i="8"/>
  <c r="NGL1362" i="8"/>
  <c r="NGL1368" i="8" s="1"/>
  <c r="NFU1368" i="8"/>
  <c r="NFV1362" i="8"/>
  <c r="NFV1368" i="8" s="1"/>
  <c r="NFE1368" i="8"/>
  <c r="NFF1362" i="8"/>
  <c r="NFF1368" i="8" s="1"/>
  <c r="NEO1368" i="8"/>
  <c r="NEP1362" i="8"/>
  <c r="NEP1368" i="8" s="1"/>
  <c r="NDY1368" i="8"/>
  <c r="NDZ1362" i="8"/>
  <c r="NDZ1368" i="8" s="1"/>
  <c r="NDI1368" i="8"/>
  <c r="NDJ1362" i="8"/>
  <c r="NDJ1368" i="8" s="1"/>
  <c r="NCS1368" i="8"/>
  <c r="NCT1362" i="8"/>
  <c r="NCT1368" i="8" s="1"/>
  <c r="NCC1368" i="8"/>
  <c r="NCD1362" i="8"/>
  <c r="NCD1368" i="8" s="1"/>
  <c r="NBM1368" i="8"/>
  <c r="NBN1362" i="8"/>
  <c r="NBN1368" i="8" s="1"/>
  <c r="NAW1368" i="8"/>
  <c r="NAX1362" i="8"/>
  <c r="NAX1368" i="8" s="1"/>
  <c r="NAG1368" i="8"/>
  <c r="NAH1362" i="8"/>
  <c r="NAH1368" i="8" s="1"/>
  <c r="MZQ1368" i="8"/>
  <c r="MZR1362" i="8"/>
  <c r="MZR1368" i="8" s="1"/>
  <c r="MZA1368" i="8"/>
  <c r="MZB1362" i="8"/>
  <c r="MZB1368" i="8" s="1"/>
  <c r="MYK1368" i="8"/>
  <c r="MYL1362" i="8"/>
  <c r="MYL1368" i="8" s="1"/>
  <c r="MXU1368" i="8"/>
  <c r="MXV1362" i="8"/>
  <c r="MXV1368" i="8" s="1"/>
  <c r="MXE1368" i="8"/>
  <c r="MXF1362" i="8"/>
  <c r="MXF1368" i="8" s="1"/>
  <c r="MWO1368" i="8"/>
  <c r="MWP1362" i="8"/>
  <c r="MWP1368" i="8" s="1"/>
  <c r="MVY1368" i="8"/>
  <c r="MVZ1362" i="8"/>
  <c r="MVZ1368" i="8" s="1"/>
  <c r="MVI1368" i="8"/>
  <c r="MVJ1362" i="8"/>
  <c r="MVJ1368" i="8" s="1"/>
  <c r="MUS1368" i="8"/>
  <c r="MUT1362" i="8"/>
  <c r="MUT1368" i="8" s="1"/>
  <c r="MUC1368" i="8"/>
  <c r="MUD1362" i="8"/>
  <c r="MUD1368" i="8" s="1"/>
  <c r="MTM1368" i="8"/>
  <c r="MTN1362" i="8"/>
  <c r="MTN1368" i="8" s="1"/>
  <c r="MSW1368" i="8"/>
  <c r="MSX1362" i="8"/>
  <c r="MSX1368" i="8" s="1"/>
  <c r="MSG1368" i="8"/>
  <c r="MSH1362" i="8"/>
  <c r="MSH1368" i="8" s="1"/>
  <c r="MRQ1368" i="8"/>
  <c r="MRR1362" i="8"/>
  <c r="MRR1368" i="8" s="1"/>
  <c r="MRA1368" i="8"/>
  <c r="MRB1362" i="8"/>
  <c r="MRB1368" i="8" s="1"/>
  <c r="MQK1368" i="8"/>
  <c r="MQL1362" i="8"/>
  <c r="MQL1368" i="8" s="1"/>
  <c r="MPU1368" i="8"/>
  <c r="MPV1362" i="8"/>
  <c r="MPV1368" i="8" s="1"/>
  <c r="MPE1368" i="8"/>
  <c r="MPF1362" i="8"/>
  <c r="MPF1368" i="8" s="1"/>
  <c r="MOO1368" i="8"/>
  <c r="MOP1362" i="8"/>
  <c r="MOP1368" i="8" s="1"/>
  <c r="MNY1368" i="8"/>
  <c r="MNZ1362" i="8"/>
  <c r="MNZ1368" i="8" s="1"/>
  <c r="MNI1368" i="8"/>
  <c r="MNJ1362" i="8"/>
  <c r="MNJ1368" i="8" s="1"/>
  <c r="MMS1368" i="8"/>
  <c r="MMT1362" i="8"/>
  <c r="MMT1368" i="8" s="1"/>
  <c r="MMC1368" i="8"/>
  <c r="MMD1362" i="8"/>
  <c r="MMD1368" i="8" s="1"/>
  <c r="MLM1368" i="8"/>
  <c r="MLN1362" i="8"/>
  <c r="MLN1368" i="8" s="1"/>
  <c r="MKW1368" i="8"/>
  <c r="MKX1362" i="8"/>
  <c r="MKX1368" i="8" s="1"/>
  <c r="MKG1368" i="8"/>
  <c r="MKH1362" i="8"/>
  <c r="MKH1368" i="8" s="1"/>
  <c r="MJQ1368" i="8"/>
  <c r="MJR1362" i="8"/>
  <c r="MJR1368" i="8" s="1"/>
  <c r="MJA1368" i="8"/>
  <c r="MJB1362" i="8"/>
  <c r="MJB1368" i="8" s="1"/>
  <c r="MIK1368" i="8"/>
  <c r="MIL1362" i="8"/>
  <c r="MIL1368" i="8" s="1"/>
  <c r="MHU1368" i="8"/>
  <c r="MHV1362" i="8"/>
  <c r="MHV1368" i="8" s="1"/>
  <c r="MHE1368" i="8"/>
  <c r="MHF1362" i="8"/>
  <c r="MHF1368" i="8" s="1"/>
  <c r="MGO1368" i="8"/>
  <c r="MGP1362" i="8"/>
  <c r="MGP1368" i="8" s="1"/>
  <c r="MFY1368" i="8"/>
  <c r="MFZ1362" i="8"/>
  <c r="MFZ1368" i="8" s="1"/>
  <c r="MFI1368" i="8"/>
  <c r="MFJ1362" i="8"/>
  <c r="MFJ1368" i="8" s="1"/>
  <c r="MES1368" i="8"/>
  <c r="MET1362" i="8"/>
  <c r="MET1368" i="8" s="1"/>
  <c r="MEC1368" i="8"/>
  <c r="MED1362" i="8"/>
  <c r="MED1368" i="8" s="1"/>
  <c r="MDM1368" i="8"/>
  <c r="MDN1362" i="8"/>
  <c r="MDN1368" i="8" s="1"/>
  <c r="MCW1368" i="8"/>
  <c r="MCX1362" i="8"/>
  <c r="MCX1368" i="8" s="1"/>
  <c r="MCG1368" i="8"/>
  <c r="MCH1362" i="8"/>
  <c r="MCH1368" i="8" s="1"/>
  <c r="MBQ1368" i="8"/>
  <c r="MBR1362" i="8"/>
  <c r="MBR1368" i="8" s="1"/>
  <c r="MBA1368" i="8"/>
  <c r="MBB1362" i="8"/>
  <c r="MBB1368" i="8" s="1"/>
  <c r="MAK1368" i="8"/>
  <c r="MAL1362" i="8"/>
  <c r="MAL1368" i="8" s="1"/>
  <c r="LZU1368" i="8"/>
  <c r="LZV1362" i="8"/>
  <c r="LZV1368" i="8" s="1"/>
  <c r="LZE1368" i="8"/>
  <c r="LZF1362" i="8"/>
  <c r="LZF1368" i="8" s="1"/>
  <c r="LYO1368" i="8"/>
  <c r="LYP1362" i="8"/>
  <c r="LYP1368" i="8" s="1"/>
  <c r="LXY1368" i="8"/>
  <c r="LXZ1362" i="8"/>
  <c r="LXZ1368" i="8" s="1"/>
  <c r="LXI1368" i="8"/>
  <c r="LXJ1362" i="8"/>
  <c r="LXJ1368" i="8" s="1"/>
  <c r="LWS1368" i="8"/>
  <c r="LWT1362" i="8"/>
  <c r="LWT1368" i="8" s="1"/>
  <c r="LWC1368" i="8"/>
  <c r="LWD1362" i="8"/>
  <c r="LWD1368" i="8" s="1"/>
  <c r="LVM1368" i="8"/>
  <c r="LVN1362" i="8"/>
  <c r="LVN1368" i="8" s="1"/>
  <c r="LUW1368" i="8"/>
  <c r="LUX1362" i="8"/>
  <c r="LUX1368" i="8" s="1"/>
  <c r="LUG1368" i="8"/>
  <c r="LUH1362" i="8"/>
  <c r="LUH1368" i="8" s="1"/>
  <c r="LTQ1368" i="8"/>
  <c r="LTR1362" i="8"/>
  <c r="LTR1368" i="8" s="1"/>
  <c r="LTA1368" i="8"/>
  <c r="LTB1362" i="8"/>
  <c r="LTB1368" i="8" s="1"/>
  <c r="LSK1368" i="8"/>
  <c r="LSL1362" i="8"/>
  <c r="LSL1368" i="8" s="1"/>
  <c r="LRU1368" i="8"/>
  <c r="LRV1362" i="8"/>
  <c r="LRV1368" i="8" s="1"/>
  <c r="LRE1368" i="8"/>
  <c r="LRF1362" i="8"/>
  <c r="LRF1368" i="8" s="1"/>
  <c r="LQO1368" i="8"/>
  <c r="LQP1362" i="8"/>
  <c r="LQP1368" i="8" s="1"/>
  <c r="LPY1368" i="8"/>
  <c r="LPZ1362" i="8"/>
  <c r="LPZ1368" i="8" s="1"/>
  <c r="LPI1368" i="8"/>
  <c r="LPJ1362" i="8"/>
  <c r="LPJ1368" i="8" s="1"/>
  <c r="LOS1368" i="8"/>
  <c r="LOT1362" i="8"/>
  <c r="LOT1368" i="8" s="1"/>
  <c r="LOC1368" i="8"/>
  <c r="LOD1362" i="8"/>
  <c r="LOD1368" i="8" s="1"/>
  <c r="LNM1368" i="8"/>
  <c r="LNN1362" i="8"/>
  <c r="LNN1368" i="8" s="1"/>
  <c r="LMW1368" i="8"/>
  <c r="LMX1362" i="8"/>
  <c r="LMX1368" i="8" s="1"/>
  <c r="LMG1368" i="8"/>
  <c r="LMH1362" i="8"/>
  <c r="LMH1368" i="8" s="1"/>
  <c r="LLQ1368" i="8"/>
  <c r="LLR1362" i="8"/>
  <c r="LLR1368" i="8" s="1"/>
  <c r="LLA1368" i="8"/>
  <c r="LLB1362" i="8"/>
  <c r="LLB1368" i="8" s="1"/>
  <c r="LKK1368" i="8"/>
  <c r="LKL1362" i="8"/>
  <c r="LKL1368" i="8" s="1"/>
  <c r="LJU1368" i="8"/>
  <c r="LJV1362" i="8"/>
  <c r="LJV1368" i="8" s="1"/>
  <c r="LJE1368" i="8"/>
  <c r="LJF1362" i="8"/>
  <c r="LJF1368" i="8" s="1"/>
  <c r="LIO1368" i="8"/>
  <c r="LIP1362" i="8"/>
  <c r="LIP1368" i="8" s="1"/>
  <c r="LHY1368" i="8"/>
  <c r="LHZ1362" i="8"/>
  <c r="LHZ1368" i="8" s="1"/>
  <c r="LHI1368" i="8"/>
  <c r="LHJ1362" i="8"/>
  <c r="LHJ1368" i="8" s="1"/>
  <c r="LGS1368" i="8"/>
  <c r="LGT1362" i="8"/>
  <c r="LGT1368" i="8" s="1"/>
  <c r="LGC1368" i="8"/>
  <c r="LGD1362" i="8"/>
  <c r="LGD1368" i="8" s="1"/>
  <c r="LFM1368" i="8"/>
  <c r="LFN1362" i="8"/>
  <c r="LFN1368" i="8" s="1"/>
  <c r="LEW1368" i="8"/>
  <c r="LEX1362" i="8"/>
  <c r="LEX1368" i="8" s="1"/>
  <c r="LEG1368" i="8"/>
  <c r="LEH1362" i="8"/>
  <c r="LEH1368" i="8" s="1"/>
  <c r="LDQ1368" i="8"/>
  <c r="LDR1362" i="8"/>
  <c r="LDR1368" i="8" s="1"/>
  <c r="LDA1368" i="8"/>
  <c r="LDB1362" i="8"/>
  <c r="LDB1368" i="8" s="1"/>
  <c r="LCK1368" i="8"/>
  <c r="LCL1362" i="8"/>
  <c r="LCL1368" i="8" s="1"/>
  <c r="LBU1368" i="8"/>
  <c r="LBV1362" i="8"/>
  <c r="LBV1368" i="8" s="1"/>
  <c r="LBE1368" i="8"/>
  <c r="LBF1362" i="8"/>
  <c r="LBF1368" i="8" s="1"/>
  <c r="LAO1368" i="8"/>
  <c r="LAP1362" i="8"/>
  <c r="LAP1368" i="8" s="1"/>
  <c r="KZY1368" i="8"/>
  <c r="KZZ1362" i="8"/>
  <c r="KZZ1368" i="8" s="1"/>
  <c r="KZI1368" i="8"/>
  <c r="KZJ1362" i="8"/>
  <c r="KZJ1368" i="8" s="1"/>
  <c r="KYS1368" i="8"/>
  <c r="KYT1362" i="8"/>
  <c r="KYT1368" i="8" s="1"/>
  <c r="KYC1368" i="8"/>
  <c r="KYD1362" i="8"/>
  <c r="KYD1368" i="8" s="1"/>
  <c r="KXM1368" i="8"/>
  <c r="KXN1362" i="8"/>
  <c r="KXN1368" i="8" s="1"/>
  <c r="KWW1368" i="8"/>
  <c r="KWX1362" i="8"/>
  <c r="KWX1368" i="8" s="1"/>
  <c r="KWG1368" i="8"/>
  <c r="KWH1362" i="8"/>
  <c r="KWH1368" i="8" s="1"/>
  <c r="KVQ1368" i="8"/>
  <c r="KVR1362" i="8"/>
  <c r="KVR1368" i="8" s="1"/>
  <c r="KVA1368" i="8"/>
  <c r="KVB1362" i="8"/>
  <c r="KVB1368" i="8" s="1"/>
  <c r="KUK1368" i="8"/>
  <c r="KUL1362" i="8"/>
  <c r="KUL1368" i="8" s="1"/>
  <c r="KTU1368" i="8"/>
  <c r="KTV1362" i="8"/>
  <c r="KTV1368" i="8" s="1"/>
  <c r="KTE1368" i="8"/>
  <c r="KTF1362" i="8"/>
  <c r="KTF1368" i="8" s="1"/>
  <c r="KSO1368" i="8"/>
  <c r="KSP1362" i="8"/>
  <c r="KSP1368" i="8" s="1"/>
  <c r="KRY1368" i="8"/>
  <c r="KRZ1362" i="8"/>
  <c r="KRZ1368" i="8" s="1"/>
  <c r="KRI1368" i="8"/>
  <c r="KRJ1362" i="8"/>
  <c r="KRJ1368" i="8" s="1"/>
  <c r="KQS1368" i="8"/>
  <c r="KQT1362" i="8"/>
  <c r="KQT1368" i="8" s="1"/>
  <c r="KQC1368" i="8"/>
  <c r="KQD1362" i="8"/>
  <c r="KQD1368" i="8" s="1"/>
  <c r="KPM1368" i="8"/>
  <c r="KPN1362" i="8"/>
  <c r="KPN1368" i="8" s="1"/>
  <c r="KOW1368" i="8"/>
  <c r="KOX1362" i="8"/>
  <c r="KOX1368" i="8" s="1"/>
  <c r="KOG1368" i="8"/>
  <c r="KOH1362" i="8"/>
  <c r="KOH1368" i="8" s="1"/>
  <c r="KNQ1368" i="8"/>
  <c r="KNR1362" i="8"/>
  <c r="KNR1368" i="8" s="1"/>
  <c r="KNA1368" i="8"/>
  <c r="KNB1362" i="8"/>
  <c r="KNB1368" i="8" s="1"/>
  <c r="KMK1368" i="8"/>
  <c r="KML1362" i="8"/>
  <c r="KML1368" i="8" s="1"/>
  <c r="KLU1368" i="8"/>
  <c r="KLV1362" i="8"/>
  <c r="KLV1368" i="8" s="1"/>
  <c r="KLE1368" i="8"/>
  <c r="KLF1362" i="8"/>
  <c r="KLF1368" i="8" s="1"/>
  <c r="KKO1368" i="8"/>
  <c r="KKP1362" i="8"/>
  <c r="KKP1368" i="8" s="1"/>
  <c r="KJY1368" i="8"/>
  <c r="KJZ1362" i="8"/>
  <c r="KJZ1368" i="8" s="1"/>
  <c r="KJI1368" i="8"/>
  <c r="KJJ1362" i="8"/>
  <c r="KJJ1368" i="8" s="1"/>
  <c r="KIS1368" i="8"/>
  <c r="KIT1362" i="8"/>
  <c r="KIT1368" i="8" s="1"/>
  <c r="KIC1368" i="8"/>
  <c r="KID1362" i="8"/>
  <c r="KID1368" i="8" s="1"/>
  <c r="KHM1368" i="8"/>
  <c r="KHN1362" i="8"/>
  <c r="KHN1368" i="8" s="1"/>
  <c r="KGW1368" i="8"/>
  <c r="KGX1362" i="8"/>
  <c r="KGX1368" i="8" s="1"/>
  <c r="KGG1368" i="8"/>
  <c r="KGH1362" i="8"/>
  <c r="KGH1368" i="8" s="1"/>
  <c r="KFQ1368" i="8"/>
  <c r="KFR1362" i="8"/>
  <c r="KFR1368" i="8" s="1"/>
  <c r="KFA1368" i="8"/>
  <c r="KFB1362" i="8"/>
  <c r="KFB1368" i="8" s="1"/>
  <c r="KEK1368" i="8"/>
  <c r="KEL1362" i="8"/>
  <c r="KEL1368" i="8" s="1"/>
  <c r="KDU1368" i="8"/>
  <c r="KDV1362" i="8"/>
  <c r="KDV1368" i="8" s="1"/>
  <c r="KDE1368" i="8"/>
  <c r="KDF1362" i="8"/>
  <c r="KDF1368" i="8" s="1"/>
  <c r="KCO1368" i="8"/>
  <c r="KCP1362" i="8"/>
  <c r="KCP1368" i="8" s="1"/>
  <c r="KBY1368" i="8"/>
  <c r="KBZ1362" i="8"/>
  <c r="KBZ1368" i="8" s="1"/>
  <c r="KBI1368" i="8"/>
  <c r="KBJ1362" i="8"/>
  <c r="KBJ1368" i="8" s="1"/>
  <c r="KAS1368" i="8"/>
  <c r="KAT1362" i="8"/>
  <c r="KAT1368" i="8" s="1"/>
  <c r="KAC1368" i="8"/>
  <c r="KAD1362" i="8"/>
  <c r="KAD1368" i="8" s="1"/>
  <c r="JZM1368" i="8"/>
  <c r="JZN1362" i="8"/>
  <c r="JZN1368" i="8" s="1"/>
  <c r="JYW1368" i="8"/>
  <c r="JYX1362" i="8"/>
  <c r="JYX1368" i="8" s="1"/>
  <c r="JYG1368" i="8"/>
  <c r="JYH1362" i="8"/>
  <c r="JYH1368" i="8" s="1"/>
  <c r="JXQ1368" i="8"/>
  <c r="JXR1362" i="8"/>
  <c r="JXR1368" i="8" s="1"/>
  <c r="JXA1368" i="8"/>
  <c r="JXB1362" i="8"/>
  <c r="JXB1368" i="8" s="1"/>
  <c r="JWK1368" i="8"/>
  <c r="JWL1362" i="8"/>
  <c r="JWL1368" i="8" s="1"/>
  <c r="JVU1368" i="8"/>
  <c r="JVV1362" i="8"/>
  <c r="JVV1368" i="8" s="1"/>
  <c r="JVE1368" i="8"/>
  <c r="JVF1362" i="8"/>
  <c r="JVF1368" i="8" s="1"/>
  <c r="JUO1368" i="8"/>
  <c r="JUP1362" i="8"/>
  <c r="JUP1368" i="8" s="1"/>
  <c r="JTY1368" i="8"/>
  <c r="JTZ1362" i="8"/>
  <c r="JTZ1368" i="8" s="1"/>
  <c r="JTI1368" i="8"/>
  <c r="JTJ1362" i="8"/>
  <c r="JTJ1368" i="8" s="1"/>
  <c r="JSS1368" i="8"/>
  <c r="JST1362" i="8"/>
  <c r="JST1368" i="8" s="1"/>
  <c r="JSC1368" i="8"/>
  <c r="JSD1362" i="8"/>
  <c r="JSD1368" i="8" s="1"/>
  <c r="JRM1368" i="8"/>
  <c r="JRN1362" i="8"/>
  <c r="JRN1368" i="8" s="1"/>
  <c r="JQW1368" i="8"/>
  <c r="JQX1362" i="8"/>
  <c r="JQX1368" i="8" s="1"/>
  <c r="JQG1368" i="8"/>
  <c r="JQH1362" i="8"/>
  <c r="JQH1368" i="8" s="1"/>
  <c r="JPQ1368" i="8"/>
  <c r="JPR1362" i="8"/>
  <c r="JPR1368" i="8" s="1"/>
  <c r="JPA1368" i="8"/>
  <c r="JPB1362" i="8"/>
  <c r="JPB1368" i="8" s="1"/>
  <c r="JOK1368" i="8"/>
  <c r="JOL1362" i="8"/>
  <c r="JOL1368" i="8" s="1"/>
  <c r="JNU1368" i="8"/>
  <c r="JNV1362" i="8"/>
  <c r="JNV1368" i="8" s="1"/>
  <c r="JNE1368" i="8"/>
  <c r="JNF1362" i="8"/>
  <c r="JNF1368" i="8" s="1"/>
  <c r="JMO1368" i="8"/>
  <c r="JMP1362" i="8"/>
  <c r="JMP1368" i="8" s="1"/>
  <c r="JLY1368" i="8"/>
  <c r="JLZ1362" i="8"/>
  <c r="JLZ1368" i="8" s="1"/>
  <c r="JLI1368" i="8"/>
  <c r="JLJ1362" i="8"/>
  <c r="JLJ1368" i="8" s="1"/>
  <c r="JKS1368" i="8"/>
  <c r="JKT1362" i="8"/>
  <c r="JKT1368" i="8" s="1"/>
  <c r="JKC1368" i="8"/>
  <c r="JKD1362" i="8"/>
  <c r="JKD1368" i="8" s="1"/>
  <c r="JJM1368" i="8"/>
  <c r="JJN1362" i="8"/>
  <c r="JJN1368" i="8" s="1"/>
  <c r="JIW1368" i="8"/>
  <c r="JIX1362" i="8"/>
  <c r="JIX1368" i="8" s="1"/>
  <c r="JIG1368" i="8"/>
  <c r="JIH1362" i="8"/>
  <c r="JIH1368" i="8" s="1"/>
  <c r="JHQ1368" i="8"/>
  <c r="JHR1362" i="8"/>
  <c r="JHR1368" i="8" s="1"/>
  <c r="JHA1368" i="8"/>
  <c r="JHB1362" i="8"/>
  <c r="JHB1368" i="8" s="1"/>
  <c r="JGK1368" i="8"/>
  <c r="JGL1362" i="8"/>
  <c r="JGL1368" i="8" s="1"/>
  <c r="JFU1368" i="8"/>
  <c r="JFV1362" i="8"/>
  <c r="JFV1368" i="8" s="1"/>
  <c r="JFE1368" i="8"/>
  <c r="JFF1362" i="8"/>
  <c r="JFF1368" i="8" s="1"/>
  <c r="JEO1368" i="8"/>
  <c r="JEP1362" i="8"/>
  <c r="JEP1368" i="8" s="1"/>
  <c r="JDY1368" i="8"/>
  <c r="JDZ1362" i="8"/>
  <c r="JDZ1368" i="8" s="1"/>
  <c r="JDI1368" i="8"/>
  <c r="JDJ1362" i="8"/>
  <c r="JDJ1368" i="8" s="1"/>
  <c r="JCS1368" i="8"/>
  <c r="JCT1362" i="8"/>
  <c r="JCT1368" i="8" s="1"/>
  <c r="JCC1368" i="8"/>
  <c r="JCD1362" i="8"/>
  <c r="JCD1368" i="8" s="1"/>
  <c r="JBM1368" i="8"/>
  <c r="JBN1362" i="8"/>
  <c r="JBN1368" i="8" s="1"/>
  <c r="JAW1368" i="8"/>
  <c r="JAX1362" i="8"/>
  <c r="JAX1368" i="8" s="1"/>
  <c r="JAG1368" i="8"/>
  <c r="JAH1362" i="8"/>
  <c r="JAH1368" i="8" s="1"/>
  <c r="IZQ1368" i="8"/>
  <c r="IZR1362" i="8"/>
  <c r="IZR1368" i="8" s="1"/>
  <c r="IZA1368" i="8"/>
  <c r="IZB1362" i="8"/>
  <c r="IZB1368" i="8" s="1"/>
  <c r="IYK1368" i="8"/>
  <c r="IYL1362" i="8"/>
  <c r="IYL1368" i="8" s="1"/>
  <c r="IXU1368" i="8"/>
  <c r="IXV1362" i="8"/>
  <c r="IXV1368" i="8" s="1"/>
  <c r="IXE1368" i="8"/>
  <c r="IXF1362" i="8"/>
  <c r="IXF1368" i="8" s="1"/>
  <c r="IWO1368" i="8"/>
  <c r="IWP1362" i="8"/>
  <c r="IWP1368" i="8" s="1"/>
  <c r="IVY1368" i="8"/>
  <c r="IVZ1362" i="8"/>
  <c r="IVZ1368" i="8" s="1"/>
  <c r="IVI1368" i="8"/>
  <c r="IVJ1362" i="8"/>
  <c r="IVJ1368" i="8" s="1"/>
  <c r="IUS1368" i="8"/>
  <c r="IUT1362" i="8"/>
  <c r="IUT1368" i="8" s="1"/>
  <c r="IUC1368" i="8"/>
  <c r="IUD1362" i="8"/>
  <c r="IUD1368" i="8" s="1"/>
  <c r="ITM1368" i="8"/>
  <c r="ITN1362" i="8"/>
  <c r="ITN1368" i="8" s="1"/>
  <c r="ISW1368" i="8"/>
  <c r="ISX1362" i="8"/>
  <c r="ISX1368" i="8" s="1"/>
  <c r="ISG1368" i="8"/>
  <c r="ISH1362" i="8"/>
  <c r="ISH1368" i="8" s="1"/>
  <c r="IRQ1368" i="8"/>
  <c r="IRR1362" i="8"/>
  <c r="IRR1368" i="8" s="1"/>
  <c r="IRA1368" i="8"/>
  <c r="IRB1362" i="8"/>
  <c r="IRB1368" i="8" s="1"/>
  <c r="IQK1368" i="8"/>
  <c r="IQL1362" i="8"/>
  <c r="IQL1368" i="8" s="1"/>
  <c r="IPU1368" i="8"/>
  <c r="IPV1362" i="8"/>
  <c r="IPV1368" i="8" s="1"/>
  <c r="IPE1368" i="8"/>
  <c r="IPF1362" i="8"/>
  <c r="IPF1368" i="8" s="1"/>
  <c r="IOO1368" i="8"/>
  <c r="IOP1362" i="8"/>
  <c r="IOP1368" i="8" s="1"/>
  <c r="INY1368" i="8"/>
  <c r="INZ1362" i="8"/>
  <c r="INZ1368" i="8" s="1"/>
  <c r="INI1368" i="8"/>
  <c r="INJ1362" i="8"/>
  <c r="INJ1368" i="8" s="1"/>
  <c r="IMS1368" i="8"/>
  <c r="IMT1362" i="8"/>
  <c r="IMT1368" i="8" s="1"/>
  <c r="IMC1368" i="8"/>
  <c r="IMD1362" i="8"/>
  <c r="IMD1368" i="8" s="1"/>
  <c r="ILM1368" i="8"/>
  <c r="ILN1362" i="8"/>
  <c r="ILN1368" i="8" s="1"/>
  <c r="IKW1368" i="8"/>
  <c r="IKX1362" i="8"/>
  <c r="IKX1368" i="8" s="1"/>
  <c r="IKG1368" i="8"/>
  <c r="IKH1362" i="8"/>
  <c r="IKH1368" i="8" s="1"/>
  <c r="IJQ1368" i="8"/>
  <c r="IJR1362" i="8"/>
  <c r="IJR1368" i="8" s="1"/>
  <c r="IJA1368" i="8"/>
  <c r="IJB1362" i="8"/>
  <c r="IJB1368" i="8" s="1"/>
  <c r="IIK1368" i="8"/>
  <c r="IIL1362" i="8"/>
  <c r="IIL1368" i="8" s="1"/>
  <c r="IHU1368" i="8"/>
  <c r="IHV1362" i="8"/>
  <c r="IHV1368" i="8" s="1"/>
  <c r="IHE1368" i="8"/>
  <c r="IHF1362" i="8"/>
  <c r="IHF1368" i="8" s="1"/>
  <c r="IGO1368" i="8"/>
  <c r="IGP1362" i="8"/>
  <c r="IGP1368" i="8" s="1"/>
  <c r="IFY1368" i="8"/>
  <c r="IFZ1362" i="8"/>
  <c r="IFZ1368" i="8" s="1"/>
  <c r="IFI1368" i="8"/>
  <c r="IFJ1362" i="8"/>
  <c r="IFJ1368" i="8" s="1"/>
  <c r="IES1368" i="8"/>
  <c r="IET1362" i="8"/>
  <c r="IET1368" i="8" s="1"/>
  <c r="IEC1368" i="8"/>
  <c r="IED1362" i="8"/>
  <c r="IED1368" i="8" s="1"/>
  <c r="IDM1368" i="8"/>
  <c r="IDN1362" i="8"/>
  <c r="IDN1368" i="8" s="1"/>
  <c r="ICW1368" i="8"/>
  <c r="ICX1362" i="8"/>
  <c r="ICX1368" i="8" s="1"/>
  <c r="ICG1368" i="8"/>
  <c r="ICH1362" i="8"/>
  <c r="ICH1368" i="8" s="1"/>
  <c r="IBQ1368" i="8"/>
  <c r="IBR1362" i="8"/>
  <c r="IBR1368" i="8" s="1"/>
  <c r="IBA1368" i="8"/>
  <c r="IBB1362" i="8"/>
  <c r="IBB1368" i="8" s="1"/>
  <c r="IAK1368" i="8"/>
  <c r="IAL1362" i="8"/>
  <c r="IAL1368" i="8" s="1"/>
  <c r="HZU1368" i="8"/>
  <c r="HZV1362" i="8"/>
  <c r="HZV1368" i="8" s="1"/>
  <c r="HZE1368" i="8"/>
  <c r="HZF1362" i="8"/>
  <c r="HZF1368" i="8" s="1"/>
  <c r="HYO1368" i="8"/>
  <c r="HYP1362" i="8"/>
  <c r="HYP1368" i="8" s="1"/>
  <c r="HXY1368" i="8"/>
  <c r="HXZ1362" i="8"/>
  <c r="HXZ1368" i="8" s="1"/>
  <c r="HXI1368" i="8"/>
  <c r="HXJ1362" i="8"/>
  <c r="HXJ1368" i="8" s="1"/>
  <c r="HWS1368" i="8"/>
  <c r="HWT1362" i="8"/>
  <c r="HWT1368" i="8" s="1"/>
  <c r="HWC1368" i="8"/>
  <c r="HWD1362" i="8"/>
  <c r="HWD1368" i="8" s="1"/>
  <c r="HVM1368" i="8"/>
  <c r="HVN1362" i="8"/>
  <c r="HVN1368" i="8" s="1"/>
  <c r="HUW1368" i="8"/>
  <c r="HUX1362" i="8"/>
  <c r="HUX1368" i="8" s="1"/>
  <c r="HUG1368" i="8"/>
  <c r="HUH1362" i="8"/>
  <c r="HUH1368" i="8" s="1"/>
  <c r="HTQ1368" i="8"/>
  <c r="HTR1362" i="8"/>
  <c r="HTR1368" i="8" s="1"/>
  <c r="HTA1368" i="8"/>
  <c r="HTB1362" i="8"/>
  <c r="HTB1368" i="8" s="1"/>
  <c r="HSK1368" i="8"/>
  <c r="HSL1362" i="8"/>
  <c r="HSL1368" i="8" s="1"/>
  <c r="HRU1368" i="8"/>
  <c r="HRV1362" i="8"/>
  <c r="HRV1368" i="8" s="1"/>
  <c r="HRE1368" i="8"/>
  <c r="HRF1362" i="8"/>
  <c r="HRF1368" i="8" s="1"/>
  <c r="HQO1368" i="8"/>
  <c r="HQP1362" i="8"/>
  <c r="HQP1368" i="8" s="1"/>
  <c r="HPY1368" i="8"/>
  <c r="HPZ1362" i="8"/>
  <c r="HPZ1368" i="8" s="1"/>
  <c r="HPI1368" i="8"/>
  <c r="HPJ1362" i="8"/>
  <c r="HPJ1368" i="8" s="1"/>
  <c r="HOS1368" i="8"/>
  <c r="HOT1362" i="8"/>
  <c r="HOT1368" i="8" s="1"/>
  <c r="HOC1368" i="8"/>
  <c r="HOD1362" i="8"/>
  <c r="HOD1368" i="8" s="1"/>
  <c r="HNM1368" i="8"/>
  <c r="HNN1362" i="8"/>
  <c r="HNN1368" i="8" s="1"/>
  <c r="HMW1368" i="8"/>
  <c r="HMX1362" i="8"/>
  <c r="HMX1368" i="8" s="1"/>
  <c r="HMG1368" i="8"/>
  <c r="HMH1362" i="8"/>
  <c r="HMH1368" i="8" s="1"/>
  <c r="HLQ1368" i="8"/>
  <c r="HLR1362" i="8"/>
  <c r="HLR1368" i="8" s="1"/>
  <c r="HLA1368" i="8"/>
  <c r="HLB1362" i="8"/>
  <c r="HLB1368" i="8" s="1"/>
  <c r="HKK1368" i="8"/>
  <c r="HKL1362" i="8"/>
  <c r="HKL1368" i="8" s="1"/>
  <c r="HJU1368" i="8"/>
  <c r="HJV1362" i="8"/>
  <c r="HJV1368" i="8" s="1"/>
  <c r="HJE1368" i="8"/>
  <c r="HJF1362" i="8"/>
  <c r="HJF1368" i="8" s="1"/>
  <c r="HIO1368" i="8"/>
  <c r="HIP1362" i="8"/>
  <c r="HIP1368" i="8" s="1"/>
  <c r="HHY1368" i="8"/>
  <c r="HHZ1362" i="8"/>
  <c r="HHZ1368" i="8" s="1"/>
  <c r="HHI1368" i="8"/>
  <c r="HHJ1362" i="8"/>
  <c r="HHJ1368" i="8" s="1"/>
  <c r="HGS1368" i="8"/>
  <c r="HGT1362" i="8"/>
  <c r="HGT1368" i="8" s="1"/>
  <c r="HGC1368" i="8"/>
  <c r="HGD1362" i="8"/>
  <c r="HGD1368" i="8" s="1"/>
  <c r="HFM1368" i="8"/>
  <c r="HFN1362" i="8"/>
  <c r="HFN1368" i="8" s="1"/>
  <c r="HEW1368" i="8"/>
  <c r="HEX1362" i="8"/>
  <c r="HEX1368" i="8" s="1"/>
  <c r="HEG1368" i="8"/>
  <c r="HEH1362" i="8"/>
  <c r="HEH1368" i="8" s="1"/>
  <c r="HDQ1368" i="8"/>
  <c r="HDR1362" i="8"/>
  <c r="HDR1368" i="8" s="1"/>
  <c r="HDA1368" i="8"/>
  <c r="HDB1362" i="8"/>
  <c r="HDB1368" i="8" s="1"/>
  <c r="HCK1368" i="8"/>
  <c r="HCL1362" i="8"/>
  <c r="HCL1368" i="8" s="1"/>
  <c r="HBU1368" i="8"/>
  <c r="HBV1362" i="8"/>
  <c r="HBV1368" i="8" s="1"/>
  <c r="HBE1368" i="8"/>
  <c r="HBF1362" i="8"/>
  <c r="HBF1368" i="8" s="1"/>
  <c r="HAO1368" i="8"/>
  <c r="HAP1362" i="8"/>
  <c r="HAP1368" i="8" s="1"/>
  <c r="GZY1368" i="8"/>
  <c r="GZZ1362" i="8"/>
  <c r="GZZ1368" i="8" s="1"/>
  <c r="GZI1368" i="8"/>
  <c r="GZJ1362" i="8"/>
  <c r="GZJ1368" i="8" s="1"/>
  <c r="GYS1368" i="8"/>
  <c r="GYT1362" i="8"/>
  <c r="GYT1368" i="8" s="1"/>
  <c r="GYC1368" i="8"/>
  <c r="GYD1362" i="8"/>
  <c r="GYD1368" i="8" s="1"/>
  <c r="GXM1368" i="8"/>
  <c r="GXN1362" i="8"/>
  <c r="GXN1368" i="8" s="1"/>
  <c r="GWW1368" i="8"/>
  <c r="GWX1362" i="8"/>
  <c r="GWX1368" i="8" s="1"/>
  <c r="GWG1368" i="8"/>
  <c r="GWH1362" i="8"/>
  <c r="GWH1368" i="8" s="1"/>
  <c r="GVQ1368" i="8"/>
  <c r="GVR1362" i="8"/>
  <c r="GVR1368" i="8" s="1"/>
  <c r="GVA1368" i="8"/>
  <c r="GVB1362" i="8"/>
  <c r="GVB1368" i="8" s="1"/>
  <c r="GUK1368" i="8"/>
  <c r="GUL1362" i="8"/>
  <c r="GUL1368" i="8" s="1"/>
  <c r="GTU1368" i="8"/>
  <c r="GTV1362" i="8"/>
  <c r="GTV1368" i="8" s="1"/>
  <c r="GTE1368" i="8"/>
  <c r="GTF1362" i="8"/>
  <c r="GTF1368" i="8" s="1"/>
  <c r="GSO1368" i="8"/>
  <c r="GSP1362" i="8"/>
  <c r="GSP1368" i="8" s="1"/>
  <c r="GRY1368" i="8"/>
  <c r="GRZ1362" i="8"/>
  <c r="GRZ1368" i="8" s="1"/>
  <c r="GRI1368" i="8"/>
  <c r="GRJ1362" i="8"/>
  <c r="GRJ1368" i="8" s="1"/>
  <c r="GQS1368" i="8"/>
  <c r="GQT1362" i="8"/>
  <c r="GQT1368" i="8" s="1"/>
  <c r="GQC1368" i="8"/>
  <c r="GQD1362" i="8"/>
  <c r="GQD1368" i="8" s="1"/>
  <c r="GPM1368" i="8"/>
  <c r="GPN1362" i="8"/>
  <c r="GPN1368" i="8" s="1"/>
  <c r="GOW1368" i="8"/>
  <c r="GOX1362" i="8"/>
  <c r="GOX1368" i="8" s="1"/>
  <c r="GOG1368" i="8"/>
  <c r="GOH1362" i="8"/>
  <c r="GOH1368" i="8" s="1"/>
  <c r="GNQ1368" i="8"/>
  <c r="GNR1362" i="8"/>
  <c r="GNR1368" i="8" s="1"/>
  <c r="GNA1368" i="8"/>
  <c r="GNB1362" i="8"/>
  <c r="GNB1368" i="8" s="1"/>
  <c r="GMK1368" i="8"/>
  <c r="GML1362" i="8"/>
  <c r="GML1368" i="8" s="1"/>
  <c r="GLU1368" i="8"/>
  <c r="GLV1362" i="8"/>
  <c r="GLV1368" i="8" s="1"/>
  <c r="GLE1368" i="8"/>
  <c r="GLF1362" i="8"/>
  <c r="GLF1368" i="8" s="1"/>
  <c r="GKO1368" i="8"/>
  <c r="GKP1362" i="8"/>
  <c r="GKP1368" i="8" s="1"/>
  <c r="GJY1368" i="8"/>
  <c r="GJZ1362" i="8"/>
  <c r="GJZ1368" i="8" s="1"/>
  <c r="GJI1368" i="8"/>
  <c r="GJJ1362" i="8"/>
  <c r="GJJ1368" i="8" s="1"/>
  <c r="GIS1368" i="8"/>
  <c r="GIT1362" i="8"/>
  <c r="GIT1368" i="8" s="1"/>
  <c r="GIC1368" i="8"/>
  <c r="GID1362" i="8"/>
  <c r="GID1368" i="8" s="1"/>
  <c r="GHM1368" i="8"/>
  <c r="GHN1362" i="8"/>
  <c r="GHN1368" i="8" s="1"/>
  <c r="GGW1368" i="8"/>
  <c r="GGX1362" i="8"/>
  <c r="GGX1368" i="8" s="1"/>
  <c r="GGG1368" i="8"/>
  <c r="GGH1362" i="8"/>
  <c r="GGH1368" i="8" s="1"/>
  <c r="GFQ1368" i="8"/>
  <c r="GFR1362" i="8"/>
  <c r="GFR1368" i="8" s="1"/>
  <c r="GFA1368" i="8"/>
  <c r="GFB1362" i="8"/>
  <c r="GFB1368" i="8" s="1"/>
  <c r="GEK1368" i="8"/>
  <c r="GEL1362" i="8"/>
  <c r="GEL1368" i="8" s="1"/>
  <c r="GDU1368" i="8"/>
  <c r="GDV1362" i="8"/>
  <c r="GDV1368" i="8" s="1"/>
  <c r="GDE1368" i="8"/>
  <c r="GDF1362" i="8"/>
  <c r="GDF1368" i="8" s="1"/>
  <c r="GCO1368" i="8"/>
  <c r="GCP1362" i="8"/>
  <c r="GCP1368" i="8" s="1"/>
  <c r="GBY1368" i="8"/>
  <c r="GBZ1362" i="8"/>
  <c r="GBZ1368" i="8" s="1"/>
  <c r="GBI1368" i="8"/>
  <c r="GBJ1362" i="8"/>
  <c r="GBJ1368" i="8" s="1"/>
  <c r="GAS1368" i="8"/>
  <c r="GAT1362" i="8"/>
  <c r="GAT1368" i="8" s="1"/>
  <c r="GAC1368" i="8"/>
  <c r="GAD1362" i="8"/>
  <c r="GAD1368" i="8" s="1"/>
  <c r="FZM1368" i="8"/>
  <c r="FZN1362" i="8"/>
  <c r="FZN1368" i="8" s="1"/>
  <c r="FYW1368" i="8"/>
  <c r="FYX1362" i="8"/>
  <c r="FYX1368" i="8" s="1"/>
  <c r="FYG1368" i="8"/>
  <c r="FYH1362" i="8"/>
  <c r="FYH1368" i="8" s="1"/>
  <c r="FXQ1368" i="8"/>
  <c r="FXR1362" i="8"/>
  <c r="FXR1368" i="8" s="1"/>
  <c r="FXA1368" i="8"/>
  <c r="FXB1362" i="8"/>
  <c r="FXB1368" i="8" s="1"/>
  <c r="FWK1368" i="8"/>
  <c r="FWL1362" i="8"/>
  <c r="FWL1368" i="8" s="1"/>
  <c r="FVU1368" i="8"/>
  <c r="FVV1362" i="8"/>
  <c r="FVV1368" i="8" s="1"/>
  <c r="FVE1368" i="8"/>
  <c r="FVF1362" i="8"/>
  <c r="FVF1368" i="8" s="1"/>
  <c r="FUO1368" i="8"/>
  <c r="FUP1362" i="8"/>
  <c r="FUP1368" i="8" s="1"/>
  <c r="FTY1368" i="8"/>
  <c r="FTZ1362" i="8"/>
  <c r="FTZ1368" i="8" s="1"/>
  <c r="FTI1368" i="8"/>
  <c r="FTJ1362" i="8"/>
  <c r="FTJ1368" i="8" s="1"/>
  <c r="FSS1368" i="8"/>
  <c r="FST1362" i="8"/>
  <c r="FST1368" i="8" s="1"/>
  <c r="FSC1368" i="8"/>
  <c r="FSD1362" i="8"/>
  <c r="FSD1368" i="8" s="1"/>
  <c r="FRM1368" i="8"/>
  <c r="FRN1362" i="8"/>
  <c r="FRN1368" i="8" s="1"/>
  <c r="FQW1368" i="8"/>
  <c r="FQX1362" i="8"/>
  <c r="FQX1368" i="8" s="1"/>
  <c r="FQG1368" i="8"/>
  <c r="FQH1362" i="8"/>
  <c r="FQH1368" i="8" s="1"/>
  <c r="FPQ1368" i="8"/>
  <c r="FPR1362" i="8"/>
  <c r="FPR1368" i="8" s="1"/>
  <c r="FPA1368" i="8"/>
  <c r="FPB1362" i="8"/>
  <c r="FPB1368" i="8" s="1"/>
  <c r="FOK1368" i="8"/>
  <c r="FOL1362" i="8"/>
  <c r="FOL1368" i="8" s="1"/>
  <c r="FNU1368" i="8"/>
  <c r="FNV1362" i="8"/>
  <c r="FNV1368" i="8" s="1"/>
  <c r="FNE1368" i="8"/>
  <c r="FNF1362" i="8"/>
  <c r="FNF1368" i="8" s="1"/>
  <c r="FMO1368" i="8"/>
  <c r="FMP1362" i="8"/>
  <c r="FMP1368" i="8" s="1"/>
  <c r="FLY1368" i="8"/>
  <c r="FLZ1362" i="8"/>
  <c r="FLZ1368" i="8" s="1"/>
  <c r="FLI1368" i="8"/>
  <c r="FLJ1362" i="8"/>
  <c r="FLJ1368" i="8" s="1"/>
  <c r="FKR1368" i="8"/>
  <c r="FKC1365" i="8"/>
  <c r="FKC1362" i="8"/>
  <c r="FKE1362" i="8" s="1"/>
  <c r="FKE1368" i="8" s="1"/>
  <c r="FIX1357" i="8"/>
  <c r="FIF1368" i="8"/>
  <c r="FHQ1365" i="8"/>
  <c r="FHQ1362" i="8"/>
  <c r="FHS1362" i="8" s="1"/>
  <c r="FHS1368" i="8" s="1"/>
  <c r="FGL1357" i="8"/>
  <c r="FFT1368" i="8"/>
  <c r="FFE1365" i="8"/>
  <c r="FFE1362" i="8"/>
  <c r="FFG1362" i="8" s="1"/>
  <c r="FFG1368" i="8" s="1"/>
  <c r="FDZ1357" i="8"/>
  <c r="FDH1368" i="8"/>
  <c r="FCS1365" i="8"/>
  <c r="FCS1362" i="8"/>
  <c r="FCU1362" i="8" s="1"/>
  <c r="FCU1368" i="8" s="1"/>
  <c r="FBN1357" i="8"/>
  <c r="FAV1368" i="8"/>
  <c r="FAG1365" i="8"/>
  <c r="FAG1362" i="8"/>
  <c r="FAI1362" i="8" s="1"/>
  <c r="FAI1368" i="8" s="1"/>
  <c r="EZB1357" i="8"/>
  <c r="EYJ1368" i="8"/>
  <c r="EXU1365" i="8"/>
  <c r="EXU1362" i="8"/>
  <c r="EXW1362" i="8" s="1"/>
  <c r="EXW1368" i="8" s="1"/>
  <c r="EWP1357" i="8"/>
  <c r="EVX1368" i="8"/>
  <c r="EVI1365" i="8"/>
  <c r="EVI1362" i="8"/>
  <c r="EVK1362" i="8" s="1"/>
  <c r="EVK1368" i="8" s="1"/>
  <c r="EUD1357" i="8"/>
  <c r="ETL1368" i="8"/>
  <c r="ESW1365" i="8"/>
  <c r="ESW1362" i="8"/>
  <c r="ESY1362" i="8" s="1"/>
  <c r="ESY1368" i="8" s="1"/>
  <c r="ERR1357" i="8"/>
  <c r="EQZ1368" i="8"/>
  <c r="EQK1365" i="8"/>
  <c r="EQK1362" i="8"/>
  <c r="EQM1362" i="8" s="1"/>
  <c r="EQM1368" i="8" s="1"/>
  <c r="EPF1357" i="8"/>
  <c r="EON1368" i="8"/>
  <c r="ENY1365" i="8"/>
  <c r="ENY1362" i="8"/>
  <c r="EOA1362" i="8" s="1"/>
  <c r="EOA1368" i="8" s="1"/>
  <c r="EMT1357" i="8"/>
  <c r="EMB1368" i="8"/>
  <c r="ELM1365" i="8"/>
  <c r="ELM1362" i="8"/>
  <c r="ELO1362" i="8" s="1"/>
  <c r="ELO1368" i="8" s="1"/>
  <c r="EKH1357" i="8"/>
  <c r="EJP1368" i="8"/>
  <c r="EJA1365" i="8"/>
  <c r="EJA1362" i="8"/>
  <c r="EJC1362" i="8" s="1"/>
  <c r="EJC1368" i="8" s="1"/>
  <c r="EHV1357" i="8"/>
  <c r="EHD1368" i="8"/>
  <c r="EGO1365" i="8"/>
  <c r="EGO1362" i="8"/>
  <c r="EGQ1362" i="8" s="1"/>
  <c r="EGQ1368" i="8" s="1"/>
  <c r="EFJ1357" i="8"/>
  <c r="EER1368" i="8"/>
  <c r="EEC1365" i="8"/>
  <c r="EEC1362" i="8"/>
  <c r="EEE1362" i="8" s="1"/>
  <c r="EEE1368" i="8" s="1"/>
  <c r="ECX1357" i="8"/>
  <c r="ECF1368" i="8"/>
  <c r="EBQ1365" i="8"/>
  <c r="EBQ1362" i="8"/>
  <c r="EAL1357" i="8"/>
  <c r="DZT1368" i="8"/>
  <c r="DZE1365" i="8"/>
  <c r="DZE1362" i="8"/>
  <c r="DZG1362" i="8" s="1"/>
  <c r="DZG1368" i="8" s="1"/>
  <c r="DXZ1357" i="8"/>
  <c r="DXH1368" i="8"/>
  <c r="DWS1365" i="8"/>
  <c r="DWS1362" i="8"/>
  <c r="DWU1362" i="8" s="1"/>
  <c r="DWU1368" i="8" s="1"/>
  <c r="DVN1357" i="8"/>
  <c r="DUV1368" i="8"/>
  <c r="DUG1365" i="8"/>
  <c r="DUG1362" i="8"/>
  <c r="DUI1362" i="8" s="1"/>
  <c r="DUI1368" i="8" s="1"/>
  <c r="DTB1357" i="8"/>
  <c r="DSJ1368" i="8"/>
  <c r="DRU1365" i="8"/>
  <c r="DRU1362" i="8"/>
  <c r="DRW1362" i="8" s="1"/>
  <c r="DRW1368" i="8" s="1"/>
  <c r="DQP1357" i="8"/>
  <c r="DPX1368" i="8"/>
  <c r="DPI1365" i="8"/>
  <c r="DPI1362" i="8"/>
  <c r="DPK1362" i="8" s="1"/>
  <c r="DPK1368" i="8" s="1"/>
  <c r="DOD1357" i="8"/>
  <c r="DNL1368" i="8"/>
  <c r="DMW1365" i="8"/>
  <c r="DMW1362" i="8"/>
  <c r="DMY1362" i="8" s="1"/>
  <c r="DMY1368" i="8" s="1"/>
  <c r="DLR1357" i="8"/>
  <c r="DKZ1368" i="8"/>
  <c r="DKK1365" i="8"/>
  <c r="DKK1362" i="8"/>
  <c r="DKM1362" i="8" s="1"/>
  <c r="DKM1368" i="8" s="1"/>
  <c r="DJF1357" i="8"/>
  <c r="DIN1368" i="8"/>
  <c r="DHY1365" i="8"/>
  <c r="DHY1362" i="8"/>
  <c r="DIA1362" i="8" s="1"/>
  <c r="DIA1368" i="8" s="1"/>
  <c r="DGT1357" i="8"/>
  <c r="DGB1368" i="8"/>
  <c r="DFM1365" i="8"/>
  <c r="DFM1362" i="8"/>
  <c r="DFO1362" i="8" s="1"/>
  <c r="DFO1368" i="8" s="1"/>
  <c r="DEH1357" i="8"/>
  <c r="DDP1368" i="8"/>
  <c r="DDA1365" i="8"/>
  <c r="DDA1362" i="8"/>
  <c r="DDC1362" i="8" s="1"/>
  <c r="DDC1368" i="8" s="1"/>
  <c r="DBV1357" i="8"/>
  <c r="DBD1368" i="8"/>
  <c r="DAO1365" i="8"/>
  <c r="DAO1362" i="8"/>
  <c r="DAQ1362" i="8" s="1"/>
  <c r="DAQ1368" i="8" s="1"/>
  <c r="CZJ1357" i="8"/>
  <c r="CYR1368" i="8"/>
  <c r="CYC1365" i="8"/>
  <c r="CYC1362" i="8"/>
  <c r="CWW1365" i="8"/>
  <c r="CWW1362" i="8"/>
  <c r="CVQ1365" i="8"/>
  <c r="CVQ1362" i="8"/>
  <c r="CUK1365" i="8"/>
  <c r="CUK1362" i="8"/>
  <c r="CTE1365" i="8"/>
  <c r="CTE1362" i="8"/>
  <c r="CRY1365" i="8"/>
  <c r="CRY1362" i="8"/>
  <c r="CQS1365" i="8"/>
  <c r="CQS1362" i="8"/>
  <c r="CPM1365" i="8"/>
  <c r="CPM1362" i="8"/>
  <c r="COG1365" i="8"/>
  <c r="COG1362" i="8"/>
  <c r="CNA1365" i="8"/>
  <c r="CNA1362" i="8"/>
  <c r="CLU1365" i="8"/>
  <c r="CLU1362" i="8"/>
  <c r="CKO1365" i="8"/>
  <c r="CKO1362" i="8"/>
  <c r="CJI1365" i="8"/>
  <c r="CJI1362" i="8"/>
  <c r="CIC1365" i="8"/>
  <c r="CIC1362" i="8"/>
  <c r="CGW1365" i="8"/>
  <c r="CGW1362" i="8"/>
  <c r="CFQ1365" i="8"/>
  <c r="CFQ1362" i="8"/>
  <c r="CEK1365" i="8"/>
  <c r="CEK1362" i="8"/>
  <c r="CDE1365" i="8"/>
  <c r="CDE1362" i="8"/>
  <c r="CBY1365" i="8"/>
  <c r="CBY1362" i="8"/>
  <c r="CAS1365" i="8"/>
  <c r="CAS1362" i="8"/>
  <c r="BZM1365" i="8"/>
  <c r="BZM1362" i="8"/>
  <c r="BYG1365" i="8"/>
  <c r="BYG1362" i="8"/>
  <c r="BXA1365" i="8"/>
  <c r="BXA1362" i="8"/>
  <c r="BVU1365" i="8"/>
  <c r="BVU1362" i="8"/>
  <c r="BUO1365" i="8"/>
  <c r="BUO1362" i="8"/>
  <c r="BTI1365" i="8"/>
  <c r="BTI1362" i="8"/>
  <c r="BSC1365" i="8"/>
  <c r="BSC1362" i="8"/>
  <c r="BQW1365" i="8"/>
  <c r="BQW1362" i="8"/>
  <c r="BPQ1365" i="8"/>
  <c r="BPQ1362" i="8"/>
  <c r="BOK1365" i="8"/>
  <c r="BOK1362" i="8"/>
  <c r="BNE1365" i="8"/>
  <c r="BNE1362" i="8"/>
  <c r="BLY1365" i="8"/>
  <c r="BLY1362" i="8"/>
  <c r="BKS1365" i="8"/>
  <c r="BKS1362" i="8"/>
  <c r="BJM1365" i="8"/>
  <c r="BJM1362" i="8"/>
  <c r="BIG1365" i="8"/>
  <c r="BIG1362" i="8"/>
  <c r="BHA1365" i="8"/>
  <c r="BHA1362" i="8"/>
  <c r="BFU1365" i="8"/>
  <c r="BFU1362" i="8"/>
  <c r="BEO1365" i="8"/>
  <c r="BEO1362" i="8"/>
  <c r="BDI1365" i="8"/>
  <c r="BDI1362" i="8"/>
  <c r="BCC1365" i="8"/>
  <c r="BCC1362" i="8"/>
  <c r="BAW1365" i="8"/>
  <c r="BAW1362" i="8"/>
  <c r="AZQ1365" i="8"/>
  <c r="AZQ1362" i="8"/>
  <c r="AYK1365" i="8"/>
  <c r="AYK1362" i="8"/>
  <c r="AXE1365" i="8"/>
  <c r="AXE1362" i="8"/>
  <c r="AVY1365" i="8"/>
  <c r="AVY1362" i="8"/>
  <c r="AUS1365" i="8"/>
  <c r="AUS1362" i="8"/>
  <c r="ATM1365" i="8"/>
  <c r="ATM1362" i="8"/>
  <c r="ASG1365" i="8"/>
  <c r="ASG1362" i="8"/>
  <c r="ARA1365" i="8"/>
  <c r="ARA1362" i="8"/>
  <c r="APU1365" i="8"/>
  <c r="APU1362" i="8"/>
  <c r="AOO1365" i="8"/>
  <c r="AOO1362" i="8"/>
  <c r="ANI1365" i="8"/>
  <c r="ANI1362" i="8"/>
  <c r="AMC1365" i="8"/>
  <c r="AMC1362" i="8"/>
  <c r="AKW1365" i="8"/>
  <c r="AKW1362" i="8"/>
  <c r="AJQ1365" i="8"/>
  <c r="AJQ1362" i="8"/>
  <c r="AIK1365" i="8"/>
  <c r="AIK1362" i="8"/>
  <c r="AHE1365" i="8"/>
  <c r="AHE1362" i="8"/>
  <c r="AFY1365" i="8"/>
  <c r="AFY1362" i="8"/>
  <c r="AES1365" i="8"/>
  <c r="AES1362" i="8"/>
  <c r="ADM1365" i="8"/>
  <c r="ADM1362" i="8"/>
  <c r="ACG1365" i="8"/>
  <c r="ACG1362" i="8"/>
  <c r="ABA1365" i="8"/>
  <c r="ABA1362" i="8"/>
  <c r="ZU1365" i="8"/>
  <c r="ZU1362" i="8"/>
  <c r="YO1365" i="8"/>
  <c r="YO1362" i="8"/>
  <c r="XI1365" i="8"/>
  <c r="XI1362" i="8"/>
  <c r="WC1365" i="8"/>
  <c r="WC1362" i="8"/>
  <c r="UW1365" i="8"/>
  <c r="UW1362" i="8"/>
  <c r="TQ1365" i="8"/>
  <c r="TQ1362" i="8"/>
  <c r="SK1365" i="8"/>
  <c r="SK1362" i="8"/>
  <c r="RE1365" i="8"/>
  <c r="RE1362" i="8"/>
  <c r="PY1365" i="8"/>
  <c r="PY1362" i="8"/>
  <c r="OS1365" i="8"/>
  <c r="OS1362" i="8"/>
  <c r="NM1365" i="8"/>
  <c r="NM1362" i="8"/>
  <c r="MG1365" i="8"/>
  <c r="MG1362" i="8"/>
  <c r="LA1365" i="8"/>
  <c r="LA1362" i="8"/>
  <c r="JU1365" i="8"/>
  <c r="JU1362" i="8"/>
  <c r="IO1365" i="8"/>
  <c r="IO1362" i="8"/>
  <c r="HI1365" i="8"/>
  <c r="HI1362" i="8"/>
  <c r="GC1365" i="8"/>
  <c r="GC1362" i="8"/>
  <c r="EW1365" i="8"/>
  <c r="EW1362" i="8"/>
  <c r="DQ1365" i="8"/>
  <c r="DQ1362" i="8"/>
  <c r="CK1365" i="8"/>
  <c r="CK1362" i="8"/>
  <c r="BE1365" i="8"/>
  <c r="BE1362" i="8"/>
  <c r="Y1365" i="8"/>
  <c r="Y1362" i="8"/>
  <c r="ANX1365" i="8"/>
  <c r="ANX1362" i="8"/>
  <c r="AOF1362" i="8" s="1"/>
  <c r="AOF1368" i="8" s="1"/>
  <c r="AMR1365" i="8"/>
  <c r="AMR1362" i="8"/>
  <c r="ALL1365" i="8"/>
  <c r="ALL1362" i="8"/>
  <c r="ALT1362" i="8" s="1"/>
  <c r="ALT1368" i="8" s="1"/>
  <c r="AKF1365" i="8"/>
  <c r="AKF1362" i="8"/>
  <c r="AKN1362" i="8" s="1"/>
  <c r="AKN1368" i="8" s="1"/>
  <c r="AIZ1365" i="8"/>
  <c r="AIZ1362" i="8"/>
  <c r="AJH1362" i="8" s="1"/>
  <c r="AJH1368" i="8" s="1"/>
  <c r="AHT1365" i="8"/>
  <c r="AHT1362" i="8"/>
  <c r="AGN1365" i="8"/>
  <c r="AGN1362" i="8"/>
  <c r="AGV1362" i="8" s="1"/>
  <c r="AGV1368" i="8" s="1"/>
  <c r="AFH1365" i="8"/>
  <c r="AFH1362" i="8"/>
  <c r="AFP1362" i="8" s="1"/>
  <c r="AFP1368" i="8" s="1"/>
  <c r="AEB1365" i="8"/>
  <c r="AEB1362" i="8"/>
  <c r="AEJ1362" i="8" s="1"/>
  <c r="AEJ1368" i="8" s="1"/>
  <c r="ACV1365" i="8"/>
  <c r="ACV1362" i="8"/>
  <c r="ABP1365" i="8"/>
  <c r="ABP1362" i="8"/>
  <c r="ABX1362" i="8" s="1"/>
  <c r="ABX1368" i="8" s="1"/>
  <c r="AAJ1365" i="8"/>
  <c r="AAJ1362" i="8"/>
  <c r="AAR1362" i="8" s="1"/>
  <c r="AAR1368" i="8" s="1"/>
  <c r="ZD1365" i="8"/>
  <c r="ZD1362" i="8"/>
  <c r="ZL1362" i="8" s="1"/>
  <c r="ZL1368" i="8" s="1"/>
  <c r="XX1365" i="8"/>
  <c r="XX1362" i="8"/>
  <c r="WR1365" i="8"/>
  <c r="WR1362" i="8"/>
  <c r="WZ1362" i="8" s="1"/>
  <c r="WZ1368" i="8" s="1"/>
  <c r="VL1365" i="8"/>
  <c r="VL1362" i="8"/>
  <c r="VT1362" i="8" s="1"/>
  <c r="VT1368" i="8" s="1"/>
  <c r="UF1365" i="8"/>
  <c r="UF1362" i="8"/>
  <c r="UN1362" i="8" s="1"/>
  <c r="UN1368" i="8" s="1"/>
  <c r="SZ1365" i="8"/>
  <c r="SZ1362" i="8"/>
  <c r="RT1365" i="8"/>
  <c r="RT1362" i="8"/>
  <c r="SB1362" i="8" s="1"/>
  <c r="SB1368" i="8" s="1"/>
  <c r="QN1365" i="8"/>
  <c r="QN1362" i="8"/>
  <c r="QV1362" i="8" s="1"/>
  <c r="QV1368" i="8" s="1"/>
  <c r="PH1365" i="8"/>
  <c r="PH1362" i="8"/>
  <c r="PP1362" i="8" s="1"/>
  <c r="PP1368" i="8" s="1"/>
  <c r="OB1365" i="8"/>
  <c r="OB1362" i="8"/>
  <c r="MV1365" i="8"/>
  <c r="MV1362" i="8"/>
  <c r="ND1362" i="8" s="1"/>
  <c r="ND1368" i="8" s="1"/>
  <c r="LP1365" i="8"/>
  <c r="LP1362" i="8"/>
  <c r="LX1362" i="8" s="1"/>
  <c r="LX1368" i="8" s="1"/>
  <c r="KJ1365" i="8"/>
  <c r="KJ1362" i="8"/>
  <c r="KR1362" i="8" s="1"/>
  <c r="KR1368" i="8" s="1"/>
  <c r="JD1365" i="8"/>
  <c r="JD1362" i="8"/>
  <c r="HX1365" i="8"/>
  <c r="HX1362" i="8"/>
  <c r="IF1362" i="8" s="1"/>
  <c r="IF1368" i="8" s="1"/>
  <c r="GR1365" i="8"/>
  <c r="GR1362" i="8"/>
  <c r="GZ1362" i="8" s="1"/>
  <c r="GZ1368" i="8" s="1"/>
  <c r="FL1365" i="8"/>
  <c r="FL1362" i="8"/>
  <c r="FT1362" i="8" s="1"/>
  <c r="FT1368" i="8" s="1"/>
  <c r="EF1365" i="8"/>
  <c r="EF1362" i="8"/>
  <c r="CZ1365" i="8"/>
  <c r="CZ1362" i="8"/>
  <c r="DH1362" i="8" s="1"/>
  <c r="DH1368" i="8" s="1"/>
  <c r="BT1365" i="8"/>
  <c r="BT1362" i="8"/>
  <c r="CB1362" i="8" s="1"/>
  <c r="CB1368" i="8" s="1"/>
  <c r="AN1365" i="8"/>
  <c r="AN1362" i="8"/>
  <c r="AV1362" i="8" s="1"/>
  <c r="AV1368" i="8" s="1"/>
  <c r="H1365" i="8"/>
  <c r="H1362" i="8"/>
  <c r="D591" i="7" s="1"/>
  <c r="FKT1357" i="8"/>
  <c r="FKB1368" i="8"/>
  <c r="FJM1365" i="8"/>
  <c r="FJM1362" i="8"/>
  <c r="FJO1362" i="8" s="1"/>
  <c r="FJO1368" i="8" s="1"/>
  <c r="FIH1357" i="8"/>
  <c r="FHP1368" i="8"/>
  <c r="FHA1365" i="8"/>
  <c r="FHA1362" i="8"/>
  <c r="FHC1362" i="8" s="1"/>
  <c r="FHC1368" i="8" s="1"/>
  <c r="FFV1357" i="8"/>
  <c r="FFD1368" i="8"/>
  <c r="FEO1365" i="8"/>
  <c r="FEO1362" i="8"/>
  <c r="FEQ1362" i="8" s="1"/>
  <c r="FEQ1368" i="8" s="1"/>
  <c r="FDJ1357" i="8"/>
  <c r="FCR1368" i="8"/>
  <c r="FCC1365" i="8"/>
  <c r="FCC1362" i="8"/>
  <c r="FCE1362" i="8" s="1"/>
  <c r="FCE1368" i="8" s="1"/>
  <c r="FAX1357" i="8"/>
  <c r="FAF1368" i="8"/>
  <c r="EZQ1365" i="8"/>
  <c r="EZQ1362" i="8"/>
  <c r="EZS1362" i="8" s="1"/>
  <c r="EZS1368" i="8" s="1"/>
  <c r="EYL1357" i="8"/>
  <c r="EXT1368" i="8"/>
  <c r="EXE1365" i="8"/>
  <c r="EXE1362" i="8"/>
  <c r="EXG1362" i="8" s="1"/>
  <c r="EXG1368" i="8" s="1"/>
  <c r="EVZ1357" i="8"/>
  <c r="EVH1368" i="8"/>
  <c r="EUS1365" i="8"/>
  <c r="EUS1362" i="8"/>
  <c r="EUU1362" i="8" s="1"/>
  <c r="EUU1368" i="8" s="1"/>
  <c r="ETN1357" i="8"/>
  <c r="ESV1368" i="8"/>
  <c r="ESG1365" i="8"/>
  <c r="ESG1362" i="8"/>
  <c r="ESI1362" i="8" s="1"/>
  <c r="ESI1368" i="8" s="1"/>
  <c r="ERB1357" i="8"/>
  <c r="EQJ1368" i="8"/>
  <c r="EPU1365" i="8"/>
  <c r="EPU1362" i="8"/>
  <c r="EPW1362" i="8" s="1"/>
  <c r="EPW1368" i="8" s="1"/>
  <c r="EOP1357" i="8"/>
  <c r="ENX1368" i="8"/>
  <c r="ENI1365" i="8"/>
  <c r="ENI1362" i="8"/>
  <c r="ENK1362" i="8" s="1"/>
  <c r="ENK1368" i="8" s="1"/>
  <c r="EMD1357" i="8"/>
  <c r="ELL1368" i="8"/>
  <c r="EKW1365" i="8"/>
  <c r="EKW1362" i="8"/>
  <c r="EKY1362" i="8" s="1"/>
  <c r="EKY1368" i="8" s="1"/>
  <c r="EJR1357" i="8"/>
  <c r="EIZ1368" i="8"/>
  <c r="EIK1365" i="8"/>
  <c r="EIK1362" i="8"/>
  <c r="EIM1362" i="8" s="1"/>
  <c r="EIM1368" i="8" s="1"/>
  <c r="EHF1357" i="8"/>
  <c r="EGN1368" i="8"/>
  <c r="EFY1365" i="8"/>
  <c r="EFY1362" i="8"/>
  <c r="EGA1362" i="8" s="1"/>
  <c r="EGA1368" i="8" s="1"/>
  <c r="EET1357" i="8"/>
  <c r="EEB1368" i="8"/>
  <c r="EDM1365" i="8"/>
  <c r="EDM1362" i="8"/>
  <c r="EDO1362" i="8" s="1"/>
  <c r="EDO1368" i="8" s="1"/>
  <c r="ECH1357" i="8"/>
  <c r="EBP1368" i="8"/>
  <c r="EBS1362" i="8"/>
  <c r="EBS1368" i="8" s="1"/>
  <c r="EBA1365" i="8"/>
  <c r="EBA1362" i="8"/>
  <c r="EBC1362" i="8" s="1"/>
  <c r="EBC1368" i="8" s="1"/>
  <c r="DZV1357" i="8"/>
  <c r="DZD1368" i="8"/>
  <c r="DYO1365" i="8"/>
  <c r="DYO1362" i="8"/>
  <c r="DYQ1362" i="8" s="1"/>
  <c r="DYQ1368" i="8" s="1"/>
  <c r="DXJ1357" i="8"/>
  <c r="DWR1368" i="8"/>
  <c r="DWC1365" i="8"/>
  <c r="DWC1362" i="8"/>
  <c r="DWE1362" i="8" s="1"/>
  <c r="DWE1368" i="8" s="1"/>
  <c r="DUX1357" i="8"/>
  <c r="DUF1368" i="8"/>
  <c r="DTQ1365" i="8"/>
  <c r="DTQ1362" i="8"/>
  <c r="DSL1357" i="8"/>
  <c r="DRT1368" i="8"/>
  <c r="DRE1365" i="8"/>
  <c r="DRE1362" i="8"/>
  <c r="DRG1362" i="8" s="1"/>
  <c r="DRG1368" i="8" s="1"/>
  <c r="DPZ1357" i="8"/>
  <c r="DPH1368" i="8"/>
  <c r="DOS1365" i="8"/>
  <c r="DOS1362" i="8"/>
  <c r="DOU1362" i="8" s="1"/>
  <c r="DOU1368" i="8" s="1"/>
  <c r="DNN1357" i="8"/>
  <c r="DMV1368" i="8"/>
  <c r="DMG1365" i="8"/>
  <c r="DMG1362" i="8"/>
  <c r="DMI1362" i="8" s="1"/>
  <c r="DMI1368" i="8" s="1"/>
  <c r="DLB1357" i="8"/>
  <c r="DKJ1368" i="8"/>
  <c r="DJU1365" i="8"/>
  <c r="DJU1362" i="8"/>
  <c r="DIP1357" i="8"/>
  <c r="DHX1368" i="8"/>
  <c r="DHI1365" i="8"/>
  <c r="DHI1362" i="8"/>
  <c r="DHK1362" i="8" s="1"/>
  <c r="DHK1368" i="8" s="1"/>
  <c r="DGD1357" i="8"/>
  <c r="DFL1368" i="8"/>
  <c r="DEW1365" i="8"/>
  <c r="DEW1362" i="8"/>
  <c r="DEY1362" i="8" s="1"/>
  <c r="DEY1368" i="8" s="1"/>
  <c r="DDR1357" i="8"/>
  <c r="DCZ1368" i="8"/>
  <c r="DCK1365" i="8"/>
  <c r="DCK1362" i="8"/>
  <c r="DCM1362" i="8" s="1"/>
  <c r="DCM1368" i="8" s="1"/>
  <c r="DBF1357" i="8"/>
  <c r="DAN1368" i="8"/>
  <c r="CZY1365" i="8"/>
  <c r="CZY1362" i="8"/>
  <c r="CYT1357" i="8"/>
  <c r="CYB1365" i="8"/>
  <c r="CYB1362" i="8"/>
  <c r="CWV1365" i="8"/>
  <c r="CWV1362" i="8"/>
  <c r="CXD1362" i="8" s="1"/>
  <c r="CXD1368" i="8" s="1"/>
  <c r="CVP1365" i="8"/>
  <c r="CVP1362" i="8"/>
  <c r="CUJ1365" i="8"/>
  <c r="CUJ1362" i="8"/>
  <c r="CUR1362" i="8" s="1"/>
  <c r="CUR1368" i="8" s="1"/>
  <c r="CTD1365" i="8"/>
  <c r="CTD1362" i="8"/>
  <c r="CRX1365" i="8"/>
  <c r="CRX1362" i="8"/>
  <c r="CSF1362" i="8" s="1"/>
  <c r="CSF1368" i="8" s="1"/>
  <c r="CQR1365" i="8"/>
  <c r="CQR1362" i="8"/>
  <c r="CPL1365" i="8"/>
  <c r="CPL1362" i="8"/>
  <c r="CPT1362" i="8" s="1"/>
  <c r="CPT1368" i="8" s="1"/>
  <c r="COF1365" i="8"/>
  <c r="COF1362" i="8"/>
  <c r="CMZ1365" i="8"/>
  <c r="CMZ1362" i="8"/>
  <c r="CNH1362" i="8" s="1"/>
  <c r="CNH1368" i="8" s="1"/>
  <c r="CLT1365" i="8"/>
  <c r="CLT1362" i="8"/>
  <c r="CKN1365" i="8"/>
  <c r="CKN1362" i="8"/>
  <c r="CKV1362" i="8" s="1"/>
  <c r="CKV1368" i="8" s="1"/>
  <c r="CJH1365" i="8"/>
  <c r="CJH1362" i="8"/>
  <c r="CIB1365" i="8"/>
  <c r="CIB1362" i="8"/>
  <c r="CIJ1362" i="8" s="1"/>
  <c r="CIJ1368" i="8" s="1"/>
  <c r="CGV1365" i="8"/>
  <c r="CGV1362" i="8"/>
  <c r="CFP1365" i="8"/>
  <c r="CFP1362" i="8"/>
  <c r="CFX1362" i="8" s="1"/>
  <c r="CFX1368" i="8" s="1"/>
  <c r="CEJ1365" i="8"/>
  <c r="CEJ1362" i="8"/>
  <c r="CDD1365" i="8"/>
  <c r="CDD1362" i="8"/>
  <c r="CDL1362" i="8" s="1"/>
  <c r="CDL1368" i="8" s="1"/>
  <c r="CBX1365" i="8"/>
  <c r="CBX1362" i="8"/>
  <c r="CAR1365" i="8"/>
  <c r="CAR1362" i="8"/>
  <c r="CAZ1362" i="8" s="1"/>
  <c r="CAZ1368" i="8" s="1"/>
  <c r="BZL1365" i="8"/>
  <c r="BZL1362" i="8"/>
  <c r="BYF1365" i="8"/>
  <c r="BYF1362" i="8"/>
  <c r="BYN1362" i="8" s="1"/>
  <c r="BYN1368" i="8" s="1"/>
  <c r="BWZ1365" i="8"/>
  <c r="BWZ1362" i="8"/>
  <c r="BVT1365" i="8"/>
  <c r="BVT1362" i="8"/>
  <c r="BWB1362" i="8" s="1"/>
  <c r="BWB1368" i="8" s="1"/>
  <c r="BUN1365" i="8"/>
  <c r="BUN1362" i="8"/>
  <c r="BTH1365" i="8"/>
  <c r="BTH1362" i="8"/>
  <c r="BTP1362" i="8" s="1"/>
  <c r="BTP1368" i="8" s="1"/>
  <c r="BSB1365" i="8"/>
  <c r="BSB1362" i="8"/>
  <c r="BQV1365" i="8"/>
  <c r="BQV1362" i="8"/>
  <c r="BRD1362" i="8" s="1"/>
  <c r="BRD1368" i="8" s="1"/>
  <c r="BPP1365" i="8"/>
  <c r="BPP1362" i="8"/>
  <c r="BOJ1365" i="8"/>
  <c r="BOJ1362" i="8"/>
  <c r="BOR1362" i="8" s="1"/>
  <c r="BOR1368" i="8" s="1"/>
  <c r="BND1365" i="8"/>
  <c r="BND1362" i="8"/>
  <c r="BLX1365" i="8"/>
  <c r="BLX1362" i="8"/>
  <c r="BMF1362" i="8" s="1"/>
  <c r="BMF1368" i="8" s="1"/>
  <c r="BKR1365" i="8"/>
  <c r="BKR1362" i="8"/>
  <c r="BJL1365" i="8"/>
  <c r="BJL1362" i="8"/>
  <c r="BJT1362" i="8" s="1"/>
  <c r="BJT1368" i="8" s="1"/>
  <c r="BIF1365" i="8"/>
  <c r="BIF1362" i="8"/>
  <c r="BGZ1365" i="8"/>
  <c r="BGZ1362" i="8"/>
  <c r="BHH1362" i="8" s="1"/>
  <c r="BHH1368" i="8" s="1"/>
  <c r="BFT1365" i="8"/>
  <c r="BFT1362" i="8"/>
  <c r="BEN1365" i="8"/>
  <c r="BEN1362" i="8"/>
  <c r="BEV1362" i="8" s="1"/>
  <c r="BEV1368" i="8" s="1"/>
  <c r="BDH1365" i="8"/>
  <c r="BDH1362" i="8"/>
  <c r="BCB1365" i="8"/>
  <c r="BCB1362" i="8"/>
  <c r="BCJ1362" i="8" s="1"/>
  <c r="BCJ1368" i="8" s="1"/>
  <c r="BAV1365" i="8"/>
  <c r="BAV1362" i="8"/>
  <c r="AZP1365" i="8"/>
  <c r="AZP1362" i="8"/>
  <c r="AZX1362" i="8" s="1"/>
  <c r="AZX1368" i="8" s="1"/>
  <c r="AYJ1365" i="8"/>
  <c r="AYJ1362" i="8"/>
  <c r="AXD1365" i="8"/>
  <c r="AXD1362" i="8"/>
  <c r="AXL1362" i="8" s="1"/>
  <c r="AXL1368" i="8" s="1"/>
  <c r="AVX1365" i="8"/>
  <c r="AVX1362" i="8"/>
  <c r="AUR1365" i="8"/>
  <c r="AUR1362" i="8"/>
  <c r="AUZ1362" i="8" s="1"/>
  <c r="AUZ1368" i="8" s="1"/>
  <c r="ATL1365" i="8"/>
  <c r="ATL1362" i="8"/>
  <c r="ASF1365" i="8"/>
  <c r="ASF1362" i="8"/>
  <c r="ASN1362" i="8" s="1"/>
  <c r="ASN1368" i="8" s="1"/>
  <c r="AQZ1365" i="8"/>
  <c r="AQZ1362" i="8"/>
  <c r="APT1365" i="8"/>
  <c r="APT1362" i="8"/>
  <c r="AQB1362" i="8" s="1"/>
  <c r="AQB1368" i="8" s="1"/>
  <c r="FKJ1357" i="8"/>
  <c r="FKI1357" i="8"/>
  <c r="FHX1357" i="8"/>
  <c r="FHW1357" i="8"/>
  <c r="FFL1357" i="8"/>
  <c r="FFK1357" i="8"/>
  <c r="FCZ1357" i="8"/>
  <c r="FCY1357" i="8"/>
  <c r="FAN1357" i="8"/>
  <c r="FAM1357" i="8"/>
  <c r="EYB1357" i="8"/>
  <c r="EYA1357" i="8"/>
  <c r="EVP1357" i="8"/>
  <c r="EVO1357" i="8"/>
  <c r="ETD1357" i="8"/>
  <c r="ETC1357" i="8"/>
  <c r="EQR1357" i="8"/>
  <c r="EQQ1357" i="8"/>
  <c r="EOF1357" i="8"/>
  <c r="EOE1357" i="8"/>
  <c r="ELT1357" i="8"/>
  <c r="ELS1357" i="8"/>
  <c r="EJH1357" i="8"/>
  <c r="EJG1357" i="8"/>
  <c r="EGV1357" i="8"/>
  <c r="EGU1357" i="8"/>
  <c r="EEJ1357" i="8"/>
  <c r="EEI1357" i="8"/>
  <c r="EBX1357" i="8"/>
  <c r="EBW1357" i="8"/>
  <c r="DZL1357" i="8"/>
  <c r="DZK1357" i="8"/>
  <c r="DWZ1357" i="8"/>
  <c r="DWY1357" i="8"/>
  <c r="DUN1357" i="8"/>
  <c r="DUM1357" i="8"/>
  <c r="DSB1357" i="8"/>
  <c r="DSA1357" i="8"/>
  <c r="DPP1357" i="8"/>
  <c r="DPO1357" i="8"/>
  <c r="DND1357" i="8"/>
  <c r="DNC1357" i="8"/>
  <c r="DKR1357" i="8"/>
  <c r="DKQ1357" i="8"/>
  <c r="DIF1357" i="8"/>
  <c r="DIE1357" i="8"/>
  <c r="DFT1357" i="8"/>
  <c r="DFS1357" i="8"/>
  <c r="DDH1357" i="8"/>
  <c r="DDG1357" i="8"/>
  <c r="DAV1357" i="8"/>
  <c r="DAU1357" i="8"/>
  <c r="CYJ1357" i="8"/>
  <c r="CYI1357" i="8"/>
  <c r="CXD1357" i="8"/>
  <c r="CXC1357" i="8"/>
  <c r="CVX1357" i="8"/>
  <c r="CVW1357" i="8"/>
  <c r="CUR1357" i="8"/>
  <c r="CUQ1357" i="8"/>
  <c r="CTL1357" i="8"/>
  <c r="CTK1357" i="8"/>
  <c r="CSF1357" i="8"/>
  <c r="CSE1357" i="8"/>
  <c r="CQZ1357" i="8"/>
  <c r="CQY1357" i="8"/>
  <c r="CPT1357" i="8"/>
  <c r="CPS1357" i="8"/>
  <c r="CON1357" i="8"/>
  <c r="COM1357" i="8"/>
  <c r="CNH1357" i="8"/>
  <c r="CNG1357" i="8"/>
  <c r="CMB1357" i="8"/>
  <c r="CMA1357" i="8"/>
  <c r="CKV1357" i="8"/>
  <c r="CKU1357" i="8"/>
  <c r="CJP1357" i="8"/>
  <c r="CJO1357" i="8"/>
  <c r="CIJ1357" i="8"/>
  <c r="CII1357" i="8"/>
  <c r="CHD1357" i="8"/>
  <c r="CHC1357" i="8"/>
  <c r="CFX1357" i="8"/>
  <c r="CFW1357" i="8"/>
  <c r="CER1357" i="8"/>
  <c r="CEQ1357" i="8"/>
  <c r="CDL1357" i="8"/>
  <c r="CDK1357" i="8"/>
  <c r="CCF1357" i="8"/>
  <c r="CCE1357" i="8"/>
  <c r="CAZ1357" i="8"/>
  <c r="CAY1357" i="8"/>
  <c r="BZT1357" i="8"/>
  <c r="BZS1357" i="8"/>
  <c r="BYN1357" i="8"/>
  <c r="BYM1357" i="8"/>
  <c r="BXH1357" i="8"/>
  <c r="BXG1357" i="8"/>
  <c r="BWB1357" i="8"/>
  <c r="BWA1357" i="8"/>
  <c r="BUV1357" i="8"/>
  <c r="BUU1357" i="8"/>
  <c r="BTP1357" i="8"/>
  <c r="BTO1357" i="8"/>
  <c r="BSJ1357" i="8"/>
  <c r="BSI1357" i="8"/>
  <c r="BRD1357" i="8"/>
  <c r="BRC1357" i="8"/>
  <c r="BPX1357" i="8"/>
  <c r="BPW1357" i="8"/>
  <c r="BOR1357" i="8"/>
  <c r="BOQ1357" i="8"/>
  <c r="BNL1357" i="8"/>
  <c r="BNK1357" i="8"/>
  <c r="BMF1357" i="8"/>
  <c r="BME1357" i="8"/>
  <c r="BKZ1357" i="8"/>
  <c r="BKY1357" i="8"/>
  <c r="BJT1357" i="8"/>
  <c r="BJS1357" i="8"/>
  <c r="BIN1357" i="8"/>
  <c r="BIM1357" i="8"/>
  <c r="BHH1357" i="8"/>
  <c r="BHG1357" i="8"/>
  <c r="BGB1357" i="8"/>
  <c r="BGA1357" i="8"/>
  <c r="BEV1357" i="8"/>
  <c r="BEU1357" i="8"/>
  <c r="BDP1357" i="8"/>
  <c r="BDO1357" i="8"/>
  <c r="BCJ1357" i="8"/>
  <c r="BCI1357" i="8"/>
  <c r="BBD1357" i="8"/>
  <c r="BBC1357" i="8"/>
  <c r="AZX1357" i="8"/>
  <c r="AZW1357" i="8"/>
  <c r="AYR1357" i="8"/>
  <c r="AYQ1357" i="8"/>
  <c r="AXL1357" i="8"/>
  <c r="AXK1357" i="8"/>
  <c r="AWF1357" i="8"/>
  <c r="AWE1357" i="8"/>
  <c r="AUZ1357" i="8"/>
  <c r="AUY1357" i="8"/>
  <c r="ATT1357" i="8"/>
  <c r="ATS1357" i="8"/>
  <c r="ASN1357" i="8"/>
  <c r="ASM1357" i="8"/>
  <c r="ARH1357" i="8"/>
  <c r="ARG1357" i="8"/>
  <c r="AQB1357" i="8"/>
  <c r="AQA1357" i="8"/>
  <c r="AOV1357" i="8"/>
  <c r="AOU1357" i="8"/>
  <c r="ANP1357" i="8"/>
  <c r="ANO1357" i="8"/>
  <c r="AMJ1357" i="8"/>
  <c r="AMI1357" i="8"/>
  <c r="ALD1357" i="8"/>
  <c r="ALC1357" i="8"/>
  <c r="AJX1357" i="8"/>
  <c r="AJW1357" i="8"/>
  <c r="AIR1357" i="8"/>
  <c r="AIQ1357" i="8"/>
  <c r="AHL1357" i="8"/>
  <c r="AHK1357" i="8"/>
  <c r="AGF1357" i="8"/>
  <c r="AGE1357" i="8"/>
  <c r="AEZ1357" i="8"/>
  <c r="AEY1357" i="8"/>
  <c r="ADT1357" i="8"/>
  <c r="ADS1357" i="8"/>
  <c r="ACN1357" i="8"/>
  <c r="ACM1357" i="8"/>
  <c r="ABH1357" i="8"/>
  <c r="ABG1357" i="8"/>
  <c r="AAB1357" i="8"/>
  <c r="AAA1357" i="8"/>
  <c r="YV1357" i="8"/>
  <c r="YU1357" i="8"/>
  <c r="XP1357" i="8"/>
  <c r="XO1357" i="8"/>
  <c r="WJ1357" i="8"/>
  <c r="WI1357" i="8"/>
  <c r="VD1357" i="8"/>
  <c r="VC1357" i="8"/>
  <c r="TX1357" i="8"/>
  <c r="TW1357" i="8"/>
  <c r="SR1357" i="8"/>
  <c r="SQ1357" i="8"/>
  <c r="RL1357" i="8"/>
  <c r="RK1357" i="8"/>
  <c r="QF1357" i="8"/>
  <c r="QE1357" i="8"/>
  <c r="OZ1357" i="8"/>
  <c r="OY1357" i="8"/>
  <c r="NT1357" i="8"/>
  <c r="NS1357" i="8"/>
  <c r="MN1357" i="8"/>
  <c r="MM1357" i="8"/>
  <c r="LH1357" i="8"/>
  <c r="LG1357" i="8"/>
  <c r="KB1357" i="8"/>
  <c r="KA1357" i="8"/>
  <c r="IV1357" i="8"/>
  <c r="IU1357" i="8"/>
  <c r="HP1357" i="8"/>
  <c r="HO1357" i="8"/>
  <c r="GJ1357" i="8"/>
  <c r="GI1357" i="8"/>
  <c r="FD1357" i="8"/>
  <c r="FC1357" i="8"/>
  <c r="DX1357" i="8"/>
  <c r="DW1357" i="8"/>
  <c r="CR1357" i="8"/>
  <c r="CQ1357" i="8"/>
  <c r="BL1357" i="8"/>
  <c r="BK1357" i="8"/>
  <c r="AF1357" i="8"/>
  <c r="AE1357" i="8"/>
  <c r="XFA1368" i="8"/>
  <c r="XFB1362" i="8"/>
  <c r="XFB1368" i="8" s="1"/>
  <c r="XEJ1368" i="8"/>
  <c r="XEM1362" i="8"/>
  <c r="XEM1368" i="8" s="1"/>
  <c r="XEN1362" i="8"/>
  <c r="XEN1368" i="8" s="1"/>
  <c r="XDU1368" i="8"/>
  <c r="XDV1362" i="8"/>
  <c r="XDV1368" i="8" s="1"/>
  <c r="XDD1368" i="8"/>
  <c r="XDG1362" i="8"/>
  <c r="XDG1368" i="8" s="1"/>
  <c r="XDH1362" i="8"/>
  <c r="XDH1368" i="8" s="1"/>
  <c r="XCO1368" i="8"/>
  <c r="XCP1362" i="8"/>
  <c r="XCP1368" i="8" s="1"/>
  <c r="XBX1368" i="8"/>
  <c r="XCA1362" i="8"/>
  <c r="XCA1368" i="8" s="1"/>
  <c r="XCB1362" i="8"/>
  <c r="XCB1368" i="8" s="1"/>
  <c r="XBI1368" i="8"/>
  <c r="XBJ1362" i="8"/>
  <c r="XBJ1368" i="8" s="1"/>
  <c r="XAR1368" i="8"/>
  <c r="XAU1362" i="8"/>
  <c r="XAU1368" i="8" s="1"/>
  <c r="XAV1362" i="8"/>
  <c r="XAV1368" i="8" s="1"/>
  <c r="XAC1368" i="8"/>
  <c r="XAD1362" i="8"/>
  <c r="XAD1368" i="8" s="1"/>
  <c r="WZL1368" i="8"/>
  <c r="WZO1362" i="8"/>
  <c r="WZO1368" i="8" s="1"/>
  <c r="WZP1362" i="8"/>
  <c r="WZP1368" i="8" s="1"/>
  <c r="WYW1368" i="8"/>
  <c r="WYX1362" i="8"/>
  <c r="WYX1368" i="8" s="1"/>
  <c r="WYF1368" i="8"/>
  <c r="WYI1362" i="8"/>
  <c r="WYI1368" i="8" s="1"/>
  <c r="WYJ1362" i="8"/>
  <c r="WYJ1368" i="8" s="1"/>
  <c r="WXQ1368" i="8"/>
  <c r="WXR1362" i="8"/>
  <c r="WXR1368" i="8" s="1"/>
  <c r="WWZ1368" i="8"/>
  <c r="WXC1362" i="8"/>
  <c r="WXC1368" i="8" s="1"/>
  <c r="WXD1362" i="8"/>
  <c r="WXD1368" i="8" s="1"/>
  <c r="WWK1368" i="8"/>
  <c r="WWL1362" i="8"/>
  <c r="WWL1368" i="8" s="1"/>
  <c r="WVT1368" i="8"/>
  <c r="WVW1362" i="8"/>
  <c r="WVW1368" i="8" s="1"/>
  <c r="WVX1362" i="8"/>
  <c r="WVX1368" i="8" s="1"/>
  <c r="WVE1368" i="8"/>
  <c r="WVF1362" i="8"/>
  <c r="WVF1368" i="8" s="1"/>
  <c r="WUN1368" i="8"/>
  <c r="WUQ1362" i="8"/>
  <c r="WUQ1368" i="8" s="1"/>
  <c r="WUR1362" i="8"/>
  <c r="WUR1368" i="8" s="1"/>
  <c r="WTY1368" i="8"/>
  <c r="WTZ1362" i="8"/>
  <c r="WTZ1368" i="8" s="1"/>
  <c r="WTH1368" i="8"/>
  <c r="WTK1362" i="8"/>
  <c r="WTK1368" i="8" s="1"/>
  <c r="WTL1362" i="8"/>
  <c r="WTL1368" i="8" s="1"/>
  <c r="WSS1368" i="8"/>
  <c r="WST1362" i="8"/>
  <c r="WST1368" i="8" s="1"/>
  <c r="WSB1368" i="8"/>
  <c r="WSE1362" i="8"/>
  <c r="WSE1368" i="8" s="1"/>
  <c r="WSF1362" i="8"/>
  <c r="WSF1368" i="8" s="1"/>
  <c r="WRM1368" i="8"/>
  <c r="WRN1362" i="8"/>
  <c r="WRN1368" i="8" s="1"/>
  <c r="WQV1368" i="8"/>
  <c r="WQY1362" i="8"/>
  <c r="WQY1368" i="8" s="1"/>
  <c r="WQZ1362" i="8"/>
  <c r="WQZ1368" i="8" s="1"/>
  <c r="WQG1368" i="8"/>
  <c r="WQH1362" i="8"/>
  <c r="WQH1368" i="8" s="1"/>
  <c r="WPP1368" i="8"/>
  <c r="WPS1362" i="8"/>
  <c r="WPS1368" i="8" s="1"/>
  <c r="WPT1362" i="8"/>
  <c r="WPT1368" i="8" s="1"/>
  <c r="WPA1368" i="8"/>
  <c r="WPB1362" i="8"/>
  <c r="WPB1368" i="8" s="1"/>
  <c r="WOJ1368" i="8"/>
  <c r="WOM1362" i="8"/>
  <c r="WOM1368" i="8" s="1"/>
  <c r="WON1362" i="8"/>
  <c r="WON1368" i="8" s="1"/>
  <c r="WNU1368" i="8"/>
  <c r="WNV1362" i="8"/>
  <c r="WNV1368" i="8" s="1"/>
  <c r="WND1368" i="8"/>
  <c r="WNG1362" i="8"/>
  <c r="WNG1368" i="8" s="1"/>
  <c r="WNH1362" i="8"/>
  <c r="WNH1368" i="8" s="1"/>
  <c r="WMO1368" i="8"/>
  <c r="WMP1362" i="8"/>
  <c r="WMP1368" i="8" s="1"/>
  <c r="WLX1368" i="8"/>
  <c r="WMA1362" i="8"/>
  <c r="WMA1368" i="8" s="1"/>
  <c r="WMB1362" i="8"/>
  <c r="WMB1368" i="8" s="1"/>
  <c r="WLI1368" i="8"/>
  <c r="WLJ1362" i="8"/>
  <c r="WLJ1368" i="8" s="1"/>
  <c r="WKR1368" i="8"/>
  <c r="WKU1362" i="8"/>
  <c r="WKU1368" i="8" s="1"/>
  <c r="WKV1362" i="8"/>
  <c r="WKV1368" i="8" s="1"/>
  <c r="WKC1368" i="8"/>
  <c r="WKD1362" i="8"/>
  <c r="WKD1368" i="8" s="1"/>
  <c r="WJL1368" i="8"/>
  <c r="WJO1362" i="8"/>
  <c r="WJO1368" i="8" s="1"/>
  <c r="WJP1362" i="8"/>
  <c r="WJP1368" i="8" s="1"/>
  <c r="WIW1368" i="8"/>
  <c r="WIX1362" i="8"/>
  <c r="WIX1368" i="8" s="1"/>
  <c r="WIF1368" i="8"/>
  <c r="WII1362" i="8"/>
  <c r="WII1368" i="8" s="1"/>
  <c r="WIJ1362" i="8"/>
  <c r="WIJ1368" i="8" s="1"/>
  <c r="WHQ1368" i="8"/>
  <c r="WHR1362" i="8"/>
  <c r="WHR1368" i="8" s="1"/>
  <c r="WGZ1368" i="8"/>
  <c r="WHC1362" i="8"/>
  <c r="WHC1368" i="8" s="1"/>
  <c r="WHD1362" i="8"/>
  <c r="WHD1368" i="8" s="1"/>
  <c r="WGK1368" i="8"/>
  <c r="WGL1362" i="8"/>
  <c r="WGL1368" i="8" s="1"/>
  <c r="WFT1368" i="8"/>
  <c r="WFW1362" i="8"/>
  <c r="WFW1368" i="8" s="1"/>
  <c r="WFX1362" i="8"/>
  <c r="WFX1368" i="8" s="1"/>
  <c r="WFE1368" i="8"/>
  <c r="WFF1362" i="8"/>
  <c r="WFF1368" i="8" s="1"/>
  <c r="WEN1368" i="8"/>
  <c r="WEQ1362" i="8"/>
  <c r="WEQ1368" i="8" s="1"/>
  <c r="WER1362" i="8"/>
  <c r="WER1368" i="8" s="1"/>
  <c r="WDY1368" i="8"/>
  <c r="WDZ1362" i="8"/>
  <c r="WDZ1368" i="8" s="1"/>
  <c r="WDH1368" i="8"/>
  <c r="WDK1362" i="8"/>
  <c r="WDK1368" i="8" s="1"/>
  <c r="WDL1362" i="8"/>
  <c r="WDL1368" i="8" s="1"/>
  <c r="WCS1368" i="8"/>
  <c r="WCT1362" i="8"/>
  <c r="WCT1368" i="8" s="1"/>
  <c r="WCB1368" i="8"/>
  <c r="WCE1362" i="8"/>
  <c r="WCE1368" i="8" s="1"/>
  <c r="WCF1362" i="8"/>
  <c r="WCF1368" i="8" s="1"/>
  <c r="WBM1368" i="8"/>
  <c r="WBN1362" i="8"/>
  <c r="WBN1368" i="8" s="1"/>
  <c r="WAV1368" i="8"/>
  <c r="WAY1362" i="8"/>
  <c r="WAY1368" i="8" s="1"/>
  <c r="WAZ1362" i="8"/>
  <c r="WAZ1368" i="8" s="1"/>
  <c r="WAG1368" i="8"/>
  <c r="WAH1362" i="8"/>
  <c r="WAH1368" i="8" s="1"/>
  <c r="VZP1368" i="8"/>
  <c r="VZS1362" i="8"/>
  <c r="VZS1368" i="8" s="1"/>
  <c r="VZT1362" i="8"/>
  <c r="VZT1368" i="8" s="1"/>
  <c r="VZA1368" i="8"/>
  <c r="VZB1362" i="8"/>
  <c r="VZB1368" i="8" s="1"/>
  <c r="VYJ1368" i="8"/>
  <c r="VYM1362" i="8"/>
  <c r="VYM1368" i="8" s="1"/>
  <c r="VYN1362" i="8"/>
  <c r="VYN1368" i="8" s="1"/>
  <c r="VXU1368" i="8"/>
  <c r="VXV1362" i="8"/>
  <c r="VXV1368" i="8" s="1"/>
  <c r="VXD1368" i="8"/>
  <c r="VXG1362" i="8"/>
  <c r="VXG1368" i="8" s="1"/>
  <c r="VXH1362" i="8"/>
  <c r="VXH1368" i="8" s="1"/>
  <c r="VWO1368" i="8"/>
  <c r="VWP1362" i="8"/>
  <c r="VWP1368" i="8" s="1"/>
  <c r="VVX1368" i="8"/>
  <c r="VWA1362" i="8"/>
  <c r="VWA1368" i="8" s="1"/>
  <c r="VWB1362" i="8"/>
  <c r="VWB1368" i="8" s="1"/>
  <c r="VVI1368" i="8"/>
  <c r="VVJ1362" i="8"/>
  <c r="VVJ1368" i="8" s="1"/>
  <c r="VUR1368" i="8"/>
  <c r="VUU1362" i="8"/>
  <c r="VUU1368" i="8" s="1"/>
  <c r="VUV1362" i="8"/>
  <c r="VUV1368" i="8" s="1"/>
  <c r="VUC1368" i="8"/>
  <c r="VUD1362" i="8"/>
  <c r="VUD1368" i="8" s="1"/>
  <c r="VTL1368" i="8"/>
  <c r="VTO1362" i="8"/>
  <c r="VTO1368" i="8" s="1"/>
  <c r="VTP1362" i="8"/>
  <c r="VTP1368" i="8" s="1"/>
  <c r="VSW1368" i="8"/>
  <c r="VSX1362" i="8"/>
  <c r="VSX1368" i="8" s="1"/>
  <c r="VSF1368" i="8"/>
  <c r="VSI1362" i="8"/>
  <c r="VSI1368" i="8" s="1"/>
  <c r="VSJ1362" i="8"/>
  <c r="VSJ1368" i="8" s="1"/>
  <c r="VRQ1368" i="8"/>
  <c r="VRR1362" i="8"/>
  <c r="VRR1368" i="8" s="1"/>
  <c r="VQZ1368" i="8"/>
  <c r="VRC1362" i="8"/>
  <c r="VRC1368" i="8" s="1"/>
  <c r="VRD1362" i="8"/>
  <c r="VRD1368" i="8" s="1"/>
  <c r="VQK1368" i="8"/>
  <c r="VQL1362" i="8"/>
  <c r="VQL1368" i="8" s="1"/>
  <c r="VPT1368" i="8"/>
  <c r="VPW1362" i="8"/>
  <c r="VPW1368" i="8" s="1"/>
  <c r="VPX1362" i="8"/>
  <c r="VPX1368" i="8" s="1"/>
  <c r="VPE1368" i="8"/>
  <c r="VPF1362" i="8"/>
  <c r="VPF1368" i="8" s="1"/>
  <c r="VON1368" i="8"/>
  <c r="VOQ1362" i="8"/>
  <c r="VOQ1368" i="8" s="1"/>
  <c r="VOR1362" i="8"/>
  <c r="VOR1368" i="8" s="1"/>
  <c r="VNY1368" i="8"/>
  <c r="VNZ1362" i="8"/>
  <c r="VNZ1368" i="8" s="1"/>
  <c r="VNH1368" i="8"/>
  <c r="VNK1362" i="8"/>
  <c r="VNK1368" i="8" s="1"/>
  <c r="VNL1362" i="8"/>
  <c r="VNL1368" i="8" s="1"/>
  <c r="VMS1368" i="8"/>
  <c r="VMT1362" i="8"/>
  <c r="VMT1368" i="8" s="1"/>
  <c r="VMB1368" i="8"/>
  <c r="VME1362" i="8"/>
  <c r="VME1368" i="8" s="1"/>
  <c r="VMF1362" i="8"/>
  <c r="VMF1368" i="8" s="1"/>
  <c r="VLM1368" i="8"/>
  <c r="VLN1362" i="8"/>
  <c r="VLN1368" i="8" s="1"/>
  <c r="VKV1368" i="8"/>
  <c r="VKY1362" i="8"/>
  <c r="VKY1368" i="8" s="1"/>
  <c r="VKZ1362" i="8"/>
  <c r="VKZ1368" i="8" s="1"/>
  <c r="VKG1368" i="8"/>
  <c r="VKH1362" i="8"/>
  <c r="VKH1368" i="8" s="1"/>
  <c r="VJP1368" i="8"/>
  <c r="VJS1362" i="8"/>
  <c r="VJS1368" i="8" s="1"/>
  <c r="VJT1362" i="8"/>
  <c r="VJT1368" i="8" s="1"/>
  <c r="VJA1368" i="8"/>
  <c r="VJB1362" i="8"/>
  <c r="VJB1368" i="8" s="1"/>
  <c r="VIJ1368" i="8"/>
  <c r="VIM1362" i="8"/>
  <c r="VIM1368" i="8" s="1"/>
  <c r="VIN1362" i="8"/>
  <c r="VIN1368" i="8" s="1"/>
  <c r="VHU1368" i="8"/>
  <c r="VHV1362" i="8"/>
  <c r="VHV1368" i="8" s="1"/>
  <c r="VHD1368" i="8"/>
  <c r="VHG1362" i="8"/>
  <c r="VHG1368" i="8" s="1"/>
  <c r="VHH1362" i="8"/>
  <c r="VHH1368" i="8" s="1"/>
  <c r="VGO1368" i="8"/>
  <c r="VGP1362" i="8"/>
  <c r="VGP1368" i="8" s="1"/>
  <c r="VFX1368" i="8"/>
  <c r="VGA1362" i="8"/>
  <c r="VGA1368" i="8" s="1"/>
  <c r="VGB1362" i="8"/>
  <c r="VGB1368" i="8" s="1"/>
  <c r="VFI1368" i="8"/>
  <c r="VFJ1362" i="8"/>
  <c r="VFJ1368" i="8" s="1"/>
  <c r="VER1368" i="8"/>
  <c r="VEU1362" i="8"/>
  <c r="VEU1368" i="8" s="1"/>
  <c r="VEV1362" i="8"/>
  <c r="VEV1368" i="8" s="1"/>
  <c r="VEC1368" i="8"/>
  <c r="VED1362" i="8"/>
  <c r="VED1368" i="8" s="1"/>
  <c r="VDL1368" i="8"/>
  <c r="VDO1362" i="8"/>
  <c r="VDO1368" i="8" s="1"/>
  <c r="VDP1362" i="8"/>
  <c r="VDP1368" i="8" s="1"/>
  <c r="VCW1368" i="8"/>
  <c r="VCX1362" i="8"/>
  <c r="VCX1368" i="8" s="1"/>
  <c r="VCF1368" i="8"/>
  <c r="VCI1362" i="8"/>
  <c r="VCI1368" i="8" s="1"/>
  <c r="VCJ1362" i="8"/>
  <c r="VCJ1368" i="8" s="1"/>
  <c r="VBQ1368" i="8"/>
  <c r="VBR1362" i="8"/>
  <c r="VBR1368" i="8" s="1"/>
  <c r="VAZ1368" i="8"/>
  <c r="VBC1362" i="8"/>
  <c r="VBC1368" i="8" s="1"/>
  <c r="VBD1362" i="8"/>
  <c r="VBD1368" i="8" s="1"/>
  <c r="VAK1368" i="8"/>
  <c r="VAL1362" i="8"/>
  <c r="VAL1368" i="8" s="1"/>
  <c r="UZT1368" i="8"/>
  <c r="UZW1362" i="8"/>
  <c r="UZW1368" i="8" s="1"/>
  <c r="UZX1362" i="8"/>
  <c r="UZX1368" i="8" s="1"/>
  <c r="UZE1368" i="8"/>
  <c r="UZF1362" i="8"/>
  <c r="UZF1368" i="8" s="1"/>
  <c r="UYN1368" i="8"/>
  <c r="UYQ1362" i="8"/>
  <c r="UYQ1368" i="8" s="1"/>
  <c r="UYR1362" i="8"/>
  <c r="UYR1368" i="8" s="1"/>
  <c r="UXY1368" i="8"/>
  <c r="UXZ1362" i="8"/>
  <c r="UXZ1368" i="8" s="1"/>
  <c r="UXH1368" i="8"/>
  <c r="UXK1362" i="8"/>
  <c r="UXK1368" i="8" s="1"/>
  <c r="UXL1362" i="8"/>
  <c r="UXL1368" i="8" s="1"/>
  <c r="UWS1368" i="8"/>
  <c r="UWT1362" i="8"/>
  <c r="UWT1368" i="8" s="1"/>
  <c r="UWB1368" i="8"/>
  <c r="UWE1362" i="8"/>
  <c r="UWE1368" i="8" s="1"/>
  <c r="UWF1362" i="8"/>
  <c r="UWF1368" i="8" s="1"/>
  <c r="UVM1368" i="8"/>
  <c r="UVN1362" i="8"/>
  <c r="UVN1368" i="8" s="1"/>
  <c r="UUV1368" i="8"/>
  <c r="UUY1362" i="8"/>
  <c r="UUY1368" i="8" s="1"/>
  <c r="UUZ1362" i="8"/>
  <c r="UUZ1368" i="8" s="1"/>
  <c r="UUG1368" i="8"/>
  <c r="UUH1362" i="8"/>
  <c r="UUH1368" i="8" s="1"/>
  <c r="UTP1368" i="8"/>
  <c r="UTS1362" i="8"/>
  <c r="UTS1368" i="8" s="1"/>
  <c r="UTT1362" i="8"/>
  <c r="UTT1368" i="8" s="1"/>
  <c r="UTA1368" i="8"/>
  <c r="UTB1362" i="8"/>
  <c r="UTB1368" i="8" s="1"/>
  <c r="USJ1368" i="8"/>
  <c r="USM1362" i="8"/>
  <c r="USM1368" i="8" s="1"/>
  <c r="USN1362" i="8"/>
  <c r="USN1368" i="8" s="1"/>
  <c r="URU1368" i="8"/>
  <c r="URV1362" i="8"/>
  <c r="URV1368" i="8" s="1"/>
  <c r="URD1368" i="8"/>
  <c r="URG1362" i="8"/>
  <c r="URG1368" i="8" s="1"/>
  <c r="URH1362" i="8"/>
  <c r="URH1368" i="8" s="1"/>
  <c r="UQO1368" i="8"/>
  <c r="UQP1362" i="8"/>
  <c r="UQP1368" i="8" s="1"/>
  <c r="UPX1368" i="8"/>
  <c r="UQA1362" i="8"/>
  <c r="UQA1368" i="8" s="1"/>
  <c r="UQB1362" i="8"/>
  <c r="UQB1368" i="8" s="1"/>
  <c r="UPI1368" i="8"/>
  <c r="UPJ1362" i="8"/>
  <c r="UPJ1368" i="8" s="1"/>
  <c r="UOR1368" i="8"/>
  <c r="UOU1362" i="8"/>
  <c r="UOU1368" i="8" s="1"/>
  <c r="UOV1362" i="8"/>
  <c r="UOV1368" i="8" s="1"/>
  <c r="UOC1368" i="8"/>
  <c r="UOD1362" i="8"/>
  <c r="UOD1368" i="8" s="1"/>
  <c r="UNL1368" i="8"/>
  <c r="UNO1362" i="8"/>
  <c r="UNO1368" i="8" s="1"/>
  <c r="UNP1362" i="8"/>
  <c r="UNP1368" i="8" s="1"/>
  <c r="UMW1368" i="8"/>
  <c r="UMX1362" i="8"/>
  <c r="UMX1368" i="8" s="1"/>
  <c r="UMF1368" i="8"/>
  <c r="UMI1362" i="8"/>
  <c r="UMI1368" i="8" s="1"/>
  <c r="UMJ1362" i="8"/>
  <c r="UMJ1368" i="8" s="1"/>
  <c r="ULQ1368" i="8"/>
  <c r="ULR1362" i="8"/>
  <c r="ULR1368" i="8" s="1"/>
  <c r="UKZ1368" i="8"/>
  <c r="ULC1362" i="8"/>
  <c r="ULC1368" i="8" s="1"/>
  <c r="ULD1362" i="8"/>
  <c r="ULD1368" i="8" s="1"/>
  <c r="UKK1368" i="8"/>
  <c r="UKL1362" i="8"/>
  <c r="UKL1368" i="8" s="1"/>
  <c r="UJT1368" i="8"/>
  <c r="UJW1362" i="8"/>
  <c r="UJW1368" i="8" s="1"/>
  <c r="UJX1362" i="8"/>
  <c r="UJX1368" i="8" s="1"/>
  <c r="UJE1368" i="8"/>
  <c r="UJF1362" i="8"/>
  <c r="UJF1368" i="8" s="1"/>
  <c r="UIN1368" i="8"/>
  <c r="UIQ1362" i="8"/>
  <c r="UIQ1368" i="8" s="1"/>
  <c r="UIR1362" i="8"/>
  <c r="UIR1368" i="8" s="1"/>
  <c r="UHY1368" i="8"/>
  <c r="UHZ1362" i="8"/>
  <c r="UHZ1368" i="8" s="1"/>
  <c r="UHH1368" i="8"/>
  <c r="UHK1362" i="8"/>
  <c r="UHK1368" i="8" s="1"/>
  <c r="UHL1362" i="8"/>
  <c r="UHL1368" i="8" s="1"/>
  <c r="UGS1368" i="8"/>
  <c r="UGT1362" i="8"/>
  <c r="UGT1368" i="8" s="1"/>
  <c r="UGB1368" i="8"/>
  <c r="UGE1362" i="8"/>
  <c r="UGE1368" i="8" s="1"/>
  <c r="UGF1362" i="8"/>
  <c r="UGF1368" i="8" s="1"/>
  <c r="UFM1368" i="8"/>
  <c r="UFN1362" i="8"/>
  <c r="UFN1368" i="8" s="1"/>
  <c r="UEV1368" i="8"/>
  <c r="UEY1362" i="8"/>
  <c r="UEY1368" i="8" s="1"/>
  <c r="UEZ1362" i="8"/>
  <c r="UEZ1368" i="8" s="1"/>
  <c r="UEG1368" i="8"/>
  <c r="UEH1362" i="8"/>
  <c r="UEH1368" i="8" s="1"/>
  <c r="UDP1368" i="8"/>
  <c r="UDS1362" i="8"/>
  <c r="UDS1368" i="8" s="1"/>
  <c r="UDT1362" i="8"/>
  <c r="UDT1368" i="8" s="1"/>
  <c r="UDA1368" i="8"/>
  <c r="UDB1362" i="8"/>
  <c r="UDB1368" i="8" s="1"/>
  <c r="UCJ1368" i="8"/>
  <c r="UCM1362" i="8"/>
  <c r="UCM1368" i="8" s="1"/>
  <c r="UCN1362" i="8"/>
  <c r="UCN1368" i="8" s="1"/>
  <c r="UBU1368" i="8"/>
  <c r="UBV1362" i="8"/>
  <c r="UBV1368" i="8" s="1"/>
  <c r="UBD1368" i="8"/>
  <c r="UBG1362" i="8"/>
  <c r="UBG1368" i="8" s="1"/>
  <c r="UBH1362" i="8"/>
  <c r="UBH1368" i="8" s="1"/>
  <c r="UAO1368" i="8"/>
  <c r="UAP1362" i="8"/>
  <c r="UAP1368" i="8" s="1"/>
  <c r="TZX1368" i="8"/>
  <c r="UAA1362" i="8"/>
  <c r="UAA1368" i="8" s="1"/>
  <c r="UAB1362" i="8"/>
  <c r="UAB1368" i="8" s="1"/>
  <c r="TZI1368" i="8"/>
  <c r="TZJ1362" i="8"/>
  <c r="TZJ1368" i="8" s="1"/>
  <c r="TYR1368" i="8"/>
  <c r="TYU1362" i="8"/>
  <c r="TYU1368" i="8" s="1"/>
  <c r="TYV1362" i="8"/>
  <c r="TYV1368" i="8" s="1"/>
  <c r="TYC1368" i="8"/>
  <c r="TYD1362" i="8"/>
  <c r="TYD1368" i="8" s="1"/>
  <c r="TXL1368" i="8"/>
  <c r="TXO1362" i="8"/>
  <c r="TXO1368" i="8" s="1"/>
  <c r="TXP1362" i="8"/>
  <c r="TXP1368" i="8" s="1"/>
  <c r="TWW1368" i="8"/>
  <c r="TWX1362" i="8"/>
  <c r="TWX1368" i="8" s="1"/>
  <c r="TWF1368" i="8"/>
  <c r="TWI1362" i="8"/>
  <c r="TWI1368" i="8" s="1"/>
  <c r="TWJ1362" i="8"/>
  <c r="TWJ1368" i="8" s="1"/>
  <c r="TVQ1368" i="8"/>
  <c r="TVR1362" i="8"/>
  <c r="TVR1368" i="8" s="1"/>
  <c r="TUZ1368" i="8"/>
  <c r="TVC1362" i="8"/>
  <c r="TVC1368" i="8" s="1"/>
  <c r="TVD1362" i="8"/>
  <c r="TVD1368" i="8" s="1"/>
  <c r="TUK1368" i="8"/>
  <c r="TUL1362" i="8"/>
  <c r="TUL1368" i="8" s="1"/>
  <c r="TTT1368" i="8"/>
  <c r="TTW1362" i="8"/>
  <c r="TTW1368" i="8" s="1"/>
  <c r="TTX1362" i="8"/>
  <c r="TTX1368" i="8" s="1"/>
  <c r="TTE1368" i="8"/>
  <c r="TTF1362" i="8"/>
  <c r="TTF1368" i="8" s="1"/>
  <c r="TSN1368" i="8"/>
  <c r="TSQ1362" i="8"/>
  <c r="TSQ1368" i="8" s="1"/>
  <c r="TSR1362" i="8"/>
  <c r="TSR1368" i="8" s="1"/>
  <c r="TRY1368" i="8"/>
  <c r="TRZ1362" i="8"/>
  <c r="TRZ1368" i="8" s="1"/>
  <c r="TRH1368" i="8"/>
  <c r="TRK1362" i="8"/>
  <c r="TRK1368" i="8" s="1"/>
  <c r="TRL1362" i="8"/>
  <c r="TRL1368" i="8" s="1"/>
  <c r="TQS1368" i="8"/>
  <c r="TQT1362" i="8"/>
  <c r="TQT1368" i="8" s="1"/>
  <c r="TQB1368" i="8"/>
  <c r="TQE1362" i="8"/>
  <c r="TQE1368" i="8" s="1"/>
  <c r="TQF1362" i="8"/>
  <c r="TQF1368" i="8" s="1"/>
  <c r="TPM1368" i="8"/>
  <c r="TPN1362" i="8"/>
  <c r="TPN1368" i="8" s="1"/>
  <c r="TOV1368" i="8"/>
  <c r="TOY1362" i="8"/>
  <c r="TOY1368" i="8" s="1"/>
  <c r="TOZ1362" i="8"/>
  <c r="TOZ1368" i="8" s="1"/>
  <c r="TOG1368" i="8"/>
  <c r="TOH1362" i="8"/>
  <c r="TOH1368" i="8" s="1"/>
  <c r="TNP1368" i="8"/>
  <c r="TNS1362" i="8"/>
  <c r="TNS1368" i="8" s="1"/>
  <c r="TNT1362" i="8"/>
  <c r="TNT1368" i="8" s="1"/>
  <c r="TNA1368" i="8"/>
  <c r="TNB1362" i="8"/>
  <c r="TNB1368" i="8" s="1"/>
  <c r="TMJ1368" i="8"/>
  <c r="TMM1362" i="8"/>
  <c r="TMM1368" i="8" s="1"/>
  <c r="TMN1362" i="8"/>
  <c r="TMN1368" i="8" s="1"/>
  <c r="TLU1368" i="8"/>
  <c r="TLV1362" i="8"/>
  <c r="TLV1368" i="8" s="1"/>
  <c r="TLD1368" i="8"/>
  <c r="TLG1362" i="8"/>
  <c r="TLG1368" i="8" s="1"/>
  <c r="TLH1362" i="8"/>
  <c r="TLH1368" i="8" s="1"/>
  <c r="TKO1368" i="8"/>
  <c r="TKP1362" i="8"/>
  <c r="TKP1368" i="8" s="1"/>
  <c r="TJX1368" i="8"/>
  <c r="TKA1362" i="8"/>
  <c r="TKA1368" i="8" s="1"/>
  <c r="TKB1362" i="8"/>
  <c r="TKB1368" i="8" s="1"/>
  <c r="TJI1368" i="8"/>
  <c r="TJJ1362" i="8"/>
  <c r="TJJ1368" i="8" s="1"/>
  <c r="TIR1368" i="8"/>
  <c r="TIU1362" i="8"/>
  <c r="TIU1368" i="8" s="1"/>
  <c r="TIV1362" i="8"/>
  <c r="TIV1368" i="8" s="1"/>
  <c r="TIC1368" i="8"/>
  <c r="TID1362" i="8"/>
  <c r="TID1368" i="8" s="1"/>
  <c r="THL1368" i="8"/>
  <c r="THO1362" i="8"/>
  <c r="THO1368" i="8" s="1"/>
  <c r="THP1362" i="8"/>
  <c r="THP1368" i="8" s="1"/>
  <c r="TGW1368" i="8"/>
  <c r="TGX1362" i="8"/>
  <c r="TGX1368" i="8" s="1"/>
  <c r="TGF1368" i="8"/>
  <c r="TGI1362" i="8"/>
  <c r="TGI1368" i="8" s="1"/>
  <c r="TGJ1362" i="8"/>
  <c r="TGJ1368" i="8" s="1"/>
  <c r="TFQ1368" i="8"/>
  <c r="TFR1362" i="8"/>
  <c r="TFR1368" i="8" s="1"/>
  <c r="TEZ1368" i="8"/>
  <c r="TFC1362" i="8"/>
  <c r="TFC1368" i="8" s="1"/>
  <c r="TFD1362" i="8"/>
  <c r="TFD1368" i="8" s="1"/>
  <c r="TEK1368" i="8"/>
  <c r="TEL1362" i="8"/>
  <c r="TEL1368" i="8" s="1"/>
  <c r="TDT1368" i="8"/>
  <c r="TDW1362" i="8"/>
  <c r="TDW1368" i="8" s="1"/>
  <c r="TDX1362" i="8"/>
  <c r="TDX1368" i="8" s="1"/>
  <c r="TDE1368" i="8"/>
  <c r="TDF1362" i="8"/>
  <c r="TDF1368" i="8" s="1"/>
  <c r="TCN1368" i="8"/>
  <c r="TCQ1362" i="8"/>
  <c r="TCQ1368" i="8" s="1"/>
  <c r="TCR1362" i="8"/>
  <c r="TCR1368" i="8" s="1"/>
  <c r="TBY1368" i="8"/>
  <c r="TBZ1362" i="8"/>
  <c r="TBZ1368" i="8" s="1"/>
  <c r="TBH1368" i="8"/>
  <c r="TBK1362" i="8"/>
  <c r="TBK1368" i="8" s="1"/>
  <c r="TBL1362" i="8"/>
  <c r="TBL1368" i="8" s="1"/>
  <c r="TAS1368" i="8"/>
  <c r="TAT1362" i="8"/>
  <c r="TAT1368" i="8" s="1"/>
  <c r="TAB1368" i="8"/>
  <c r="TAE1362" i="8"/>
  <c r="TAE1368" i="8" s="1"/>
  <c r="TAF1362" i="8"/>
  <c r="TAF1368" i="8" s="1"/>
  <c r="SZM1368" i="8"/>
  <c r="SZN1362" i="8"/>
  <c r="SZN1368" i="8" s="1"/>
  <c r="SYV1368" i="8"/>
  <c r="SYY1362" i="8"/>
  <c r="SYY1368" i="8" s="1"/>
  <c r="SYZ1362" i="8"/>
  <c r="SYZ1368" i="8" s="1"/>
  <c r="SYG1368" i="8"/>
  <c r="SYH1362" i="8"/>
  <c r="SYH1368" i="8" s="1"/>
  <c r="SXP1368" i="8"/>
  <c r="SXS1362" i="8"/>
  <c r="SXS1368" i="8" s="1"/>
  <c r="SXT1362" i="8"/>
  <c r="SXT1368" i="8" s="1"/>
  <c r="SXA1368" i="8"/>
  <c r="SXB1362" i="8"/>
  <c r="SXB1368" i="8" s="1"/>
  <c r="SWJ1368" i="8"/>
  <c r="SWM1362" i="8"/>
  <c r="SWM1368" i="8" s="1"/>
  <c r="SWN1362" i="8"/>
  <c r="SWN1368" i="8" s="1"/>
  <c r="SVU1368" i="8"/>
  <c r="SVV1362" i="8"/>
  <c r="SVV1368" i="8" s="1"/>
  <c r="SVD1368" i="8"/>
  <c r="SVG1362" i="8"/>
  <c r="SVG1368" i="8" s="1"/>
  <c r="SVH1362" i="8"/>
  <c r="SVH1368" i="8" s="1"/>
  <c r="SUO1368" i="8"/>
  <c r="SUP1362" i="8"/>
  <c r="SUP1368" i="8" s="1"/>
  <c r="STX1368" i="8"/>
  <c r="SUA1362" i="8"/>
  <c r="SUA1368" i="8" s="1"/>
  <c r="SUB1362" i="8"/>
  <c r="SUB1368" i="8" s="1"/>
  <c r="STI1368" i="8"/>
  <c r="STJ1362" i="8"/>
  <c r="STJ1368" i="8" s="1"/>
  <c r="SSR1368" i="8"/>
  <c r="SSU1362" i="8"/>
  <c r="SSU1368" i="8" s="1"/>
  <c r="SSV1362" i="8"/>
  <c r="SSV1368" i="8" s="1"/>
  <c r="SSC1368" i="8"/>
  <c r="SSD1362" i="8"/>
  <c r="SSD1368" i="8" s="1"/>
  <c r="SRL1368" i="8"/>
  <c r="SRO1362" i="8"/>
  <c r="SRO1368" i="8" s="1"/>
  <c r="SRP1362" i="8"/>
  <c r="SRP1368" i="8" s="1"/>
  <c r="SQW1368" i="8"/>
  <c r="SQX1362" i="8"/>
  <c r="SQX1368" i="8" s="1"/>
  <c r="SQF1368" i="8"/>
  <c r="SQI1362" i="8"/>
  <c r="SQI1368" i="8" s="1"/>
  <c r="SQJ1362" i="8"/>
  <c r="SQJ1368" i="8" s="1"/>
  <c r="SPQ1368" i="8"/>
  <c r="SPR1362" i="8"/>
  <c r="SPR1368" i="8" s="1"/>
  <c r="SOZ1368" i="8"/>
  <c r="SPC1362" i="8"/>
  <c r="SPC1368" i="8" s="1"/>
  <c r="SPD1362" i="8"/>
  <c r="SPD1368" i="8" s="1"/>
  <c r="SOK1368" i="8"/>
  <c r="SOL1362" i="8"/>
  <c r="SOL1368" i="8" s="1"/>
  <c r="SNT1368" i="8"/>
  <c r="SNW1362" i="8"/>
  <c r="SNW1368" i="8" s="1"/>
  <c r="SNX1362" i="8"/>
  <c r="SNX1368" i="8" s="1"/>
  <c r="SNE1368" i="8"/>
  <c r="SNF1362" i="8"/>
  <c r="SNF1368" i="8" s="1"/>
  <c r="SMN1368" i="8"/>
  <c r="SMQ1362" i="8"/>
  <c r="SMQ1368" i="8" s="1"/>
  <c r="SMR1362" i="8"/>
  <c r="SMR1368" i="8" s="1"/>
  <c r="SLY1368" i="8"/>
  <c r="SLZ1362" i="8"/>
  <c r="SLZ1368" i="8" s="1"/>
  <c r="SLH1368" i="8"/>
  <c r="SLK1362" i="8"/>
  <c r="SLK1368" i="8" s="1"/>
  <c r="SLL1362" i="8"/>
  <c r="SLL1368" i="8" s="1"/>
  <c r="SKS1368" i="8"/>
  <c r="SKT1362" i="8"/>
  <c r="SKT1368" i="8" s="1"/>
  <c r="SKB1368" i="8"/>
  <c r="SKE1362" i="8"/>
  <c r="SKE1368" i="8" s="1"/>
  <c r="SKF1362" i="8"/>
  <c r="SKF1368" i="8" s="1"/>
  <c r="SJM1368" i="8"/>
  <c r="SJN1362" i="8"/>
  <c r="SJN1368" i="8" s="1"/>
  <c r="SIV1368" i="8"/>
  <c r="SIY1362" i="8"/>
  <c r="SIY1368" i="8" s="1"/>
  <c r="SIZ1362" i="8"/>
  <c r="SIZ1368" i="8" s="1"/>
  <c r="SIG1368" i="8"/>
  <c r="SIH1362" i="8"/>
  <c r="SIH1368" i="8" s="1"/>
  <c r="SHP1368" i="8"/>
  <c r="SHS1362" i="8"/>
  <c r="SHS1368" i="8" s="1"/>
  <c r="SHT1362" i="8"/>
  <c r="SHT1368" i="8" s="1"/>
  <c r="SHA1368" i="8"/>
  <c r="SHB1362" i="8"/>
  <c r="SHB1368" i="8" s="1"/>
  <c r="SGJ1368" i="8"/>
  <c r="SGM1362" i="8"/>
  <c r="SGM1368" i="8" s="1"/>
  <c r="SGN1362" i="8"/>
  <c r="SGN1368" i="8" s="1"/>
  <c r="SFU1368" i="8"/>
  <c r="SFV1362" i="8"/>
  <c r="SFV1368" i="8" s="1"/>
  <c r="SFD1368" i="8"/>
  <c r="SFG1362" i="8"/>
  <c r="SFG1368" i="8" s="1"/>
  <c r="SFH1362" i="8"/>
  <c r="SFH1368" i="8" s="1"/>
  <c r="SEO1368" i="8"/>
  <c r="SEP1362" i="8"/>
  <c r="SEP1368" i="8" s="1"/>
  <c r="SDX1368" i="8"/>
  <c r="SEA1362" i="8"/>
  <c r="SEA1368" i="8" s="1"/>
  <c r="SEB1362" i="8"/>
  <c r="SEB1368" i="8" s="1"/>
  <c r="SDI1368" i="8"/>
  <c r="SDJ1362" i="8"/>
  <c r="SDJ1368" i="8" s="1"/>
  <c r="SCR1368" i="8"/>
  <c r="SCU1362" i="8"/>
  <c r="SCU1368" i="8" s="1"/>
  <c r="SCV1362" i="8"/>
  <c r="SCV1368" i="8" s="1"/>
  <c r="SCC1368" i="8"/>
  <c r="SCD1362" i="8"/>
  <c r="SCD1368" i="8" s="1"/>
  <c r="SBL1368" i="8"/>
  <c r="SBO1362" i="8"/>
  <c r="SBO1368" i="8" s="1"/>
  <c r="SBP1362" i="8"/>
  <c r="SBP1368" i="8" s="1"/>
  <c r="SAW1368" i="8"/>
  <c r="SAX1362" i="8"/>
  <c r="SAX1368" i="8" s="1"/>
  <c r="SAF1368" i="8"/>
  <c r="SAI1362" i="8"/>
  <c r="SAI1368" i="8" s="1"/>
  <c r="SAJ1362" i="8"/>
  <c r="SAJ1368" i="8" s="1"/>
  <c r="RZQ1368" i="8"/>
  <c r="RZR1362" i="8"/>
  <c r="RZR1368" i="8" s="1"/>
  <c r="RYZ1368" i="8"/>
  <c r="RZC1362" i="8"/>
  <c r="RZC1368" i="8" s="1"/>
  <c r="RZD1362" i="8"/>
  <c r="RZD1368" i="8" s="1"/>
  <c r="RYK1368" i="8"/>
  <c r="RYL1362" i="8"/>
  <c r="RYL1368" i="8" s="1"/>
  <c r="RXT1368" i="8"/>
  <c r="RXW1362" i="8"/>
  <c r="RXW1368" i="8" s="1"/>
  <c r="RXX1362" i="8"/>
  <c r="RXX1368" i="8" s="1"/>
  <c r="RXE1368" i="8"/>
  <c r="RXF1362" i="8"/>
  <c r="RXF1368" i="8" s="1"/>
  <c r="RWN1368" i="8"/>
  <c r="RWQ1362" i="8"/>
  <c r="RWQ1368" i="8" s="1"/>
  <c r="RWR1362" i="8"/>
  <c r="RWR1368" i="8" s="1"/>
  <c r="RVY1368" i="8"/>
  <c r="RVZ1362" i="8"/>
  <c r="RVZ1368" i="8" s="1"/>
  <c r="RVH1368" i="8"/>
  <c r="RVK1362" i="8"/>
  <c r="RVK1368" i="8" s="1"/>
  <c r="RVL1362" i="8"/>
  <c r="RVL1368" i="8" s="1"/>
  <c r="RUS1368" i="8"/>
  <c r="RUT1362" i="8"/>
  <c r="RUT1368" i="8" s="1"/>
  <c r="RUB1368" i="8"/>
  <c r="RUE1362" i="8"/>
  <c r="RUE1368" i="8" s="1"/>
  <c r="RUF1362" i="8"/>
  <c r="RUF1368" i="8" s="1"/>
  <c r="RTM1368" i="8"/>
  <c r="RTN1362" i="8"/>
  <c r="RTN1368" i="8" s="1"/>
  <c r="RSV1368" i="8"/>
  <c r="RSY1362" i="8"/>
  <c r="RSY1368" i="8" s="1"/>
  <c r="RSZ1362" i="8"/>
  <c r="RSZ1368" i="8" s="1"/>
  <c r="RSG1368" i="8"/>
  <c r="RSH1362" i="8"/>
  <c r="RSH1368" i="8" s="1"/>
  <c r="RRP1368" i="8"/>
  <c r="RRS1362" i="8"/>
  <c r="RRS1368" i="8" s="1"/>
  <c r="RRT1362" i="8"/>
  <c r="RRT1368" i="8" s="1"/>
  <c r="RRA1368" i="8"/>
  <c r="RRB1362" i="8"/>
  <c r="RRB1368" i="8" s="1"/>
  <c r="RQJ1368" i="8"/>
  <c r="RQM1362" i="8"/>
  <c r="RQM1368" i="8" s="1"/>
  <c r="RQN1362" i="8"/>
  <c r="RQN1368" i="8" s="1"/>
  <c r="RPU1368" i="8"/>
  <c r="RPV1362" i="8"/>
  <c r="RPV1368" i="8" s="1"/>
  <c r="RPD1368" i="8"/>
  <c r="RPG1362" i="8"/>
  <c r="RPG1368" i="8" s="1"/>
  <c r="RPH1362" i="8"/>
  <c r="RPH1368" i="8" s="1"/>
  <c r="ROO1368" i="8"/>
  <c r="ROP1362" i="8"/>
  <c r="ROP1368" i="8" s="1"/>
  <c r="RNX1368" i="8"/>
  <c r="ROA1362" i="8"/>
  <c r="ROA1368" i="8" s="1"/>
  <c r="ROB1362" i="8"/>
  <c r="ROB1368" i="8" s="1"/>
  <c r="RNI1368" i="8"/>
  <c r="RNJ1362" i="8"/>
  <c r="RNJ1368" i="8" s="1"/>
  <c r="RMR1368" i="8"/>
  <c r="RMU1362" i="8"/>
  <c r="RMU1368" i="8" s="1"/>
  <c r="RMV1362" i="8"/>
  <c r="RMV1368" i="8" s="1"/>
  <c r="RMC1368" i="8"/>
  <c r="RMD1362" i="8"/>
  <c r="RMD1368" i="8" s="1"/>
  <c r="RLL1368" i="8"/>
  <c r="RLO1362" i="8"/>
  <c r="RLO1368" i="8" s="1"/>
  <c r="RLP1362" i="8"/>
  <c r="RLP1368" i="8" s="1"/>
  <c r="RKW1368" i="8"/>
  <c r="RKX1362" i="8"/>
  <c r="RKX1368" i="8" s="1"/>
  <c r="RKF1368" i="8"/>
  <c r="RKI1362" i="8"/>
  <c r="RKI1368" i="8" s="1"/>
  <c r="RKJ1362" i="8"/>
  <c r="RKJ1368" i="8" s="1"/>
  <c r="RJQ1368" i="8"/>
  <c r="RJR1362" i="8"/>
  <c r="RJR1368" i="8" s="1"/>
  <c r="RIZ1368" i="8"/>
  <c r="RJC1362" i="8"/>
  <c r="RJC1368" i="8" s="1"/>
  <c r="RJD1362" i="8"/>
  <c r="RJD1368" i="8" s="1"/>
  <c r="RIK1368" i="8"/>
  <c r="RIL1362" i="8"/>
  <c r="RIL1368" i="8" s="1"/>
  <c r="RHT1368" i="8"/>
  <c r="RHW1362" i="8"/>
  <c r="RHW1368" i="8" s="1"/>
  <c r="RHX1362" i="8"/>
  <c r="RHX1368" i="8" s="1"/>
  <c r="RHE1368" i="8"/>
  <c r="RHF1362" i="8"/>
  <c r="RHF1368" i="8" s="1"/>
  <c r="RGN1368" i="8"/>
  <c r="RGQ1362" i="8"/>
  <c r="RGQ1368" i="8" s="1"/>
  <c r="RGR1362" i="8"/>
  <c r="RGR1368" i="8" s="1"/>
  <c r="RFY1368" i="8"/>
  <c r="RFZ1362" i="8"/>
  <c r="RFZ1368" i="8" s="1"/>
  <c r="RFH1368" i="8"/>
  <c r="RFK1362" i="8"/>
  <c r="RFK1368" i="8" s="1"/>
  <c r="RFL1362" i="8"/>
  <c r="RFL1368" i="8" s="1"/>
  <c r="RES1368" i="8"/>
  <c r="RET1362" i="8"/>
  <c r="RET1368" i="8" s="1"/>
  <c r="REB1368" i="8"/>
  <c r="REE1362" i="8"/>
  <c r="REE1368" i="8" s="1"/>
  <c r="REF1362" i="8"/>
  <c r="REF1368" i="8" s="1"/>
  <c r="RDM1368" i="8"/>
  <c r="RDN1362" i="8"/>
  <c r="RDN1368" i="8" s="1"/>
  <c r="RCV1368" i="8"/>
  <c r="RCY1362" i="8"/>
  <c r="RCY1368" i="8" s="1"/>
  <c r="RCZ1362" i="8"/>
  <c r="RCZ1368" i="8" s="1"/>
  <c r="RCG1368" i="8"/>
  <c r="RCH1362" i="8"/>
  <c r="RCH1368" i="8" s="1"/>
  <c r="RBP1368" i="8"/>
  <c r="RBS1362" i="8"/>
  <c r="RBS1368" i="8" s="1"/>
  <c r="RBT1362" i="8"/>
  <c r="RBT1368" i="8" s="1"/>
  <c r="RBA1368" i="8"/>
  <c r="RBB1362" i="8"/>
  <c r="RBB1368" i="8" s="1"/>
  <c r="RAJ1368" i="8"/>
  <c r="RAM1362" i="8"/>
  <c r="RAM1368" i="8" s="1"/>
  <c r="RAN1362" i="8"/>
  <c r="RAN1368" i="8" s="1"/>
  <c r="QZU1368" i="8"/>
  <c r="QZV1362" i="8"/>
  <c r="QZV1368" i="8" s="1"/>
  <c r="QZD1368" i="8"/>
  <c r="QZG1362" i="8"/>
  <c r="QZG1368" i="8" s="1"/>
  <c r="QZH1362" i="8"/>
  <c r="QZH1368" i="8" s="1"/>
  <c r="QYO1368" i="8"/>
  <c r="QYP1362" i="8"/>
  <c r="QYP1368" i="8" s="1"/>
  <c r="QXX1368" i="8"/>
  <c r="QYA1362" i="8"/>
  <c r="QYA1368" i="8" s="1"/>
  <c r="QYB1362" i="8"/>
  <c r="QYB1368" i="8" s="1"/>
  <c r="QXI1368" i="8"/>
  <c r="QXJ1362" i="8"/>
  <c r="QXJ1368" i="8" s="1"/>
  <c r="QWR1368" i="8"/>
  <c r="QWU1362" i="8"/>
  <c r="QWU1368" i="8" s="1"/>
  <c r="QWV1362" i="8"/>
  <c r="QWV1368" i="8" s="1"/>
  <c r="QWC1368" i="8"/>
  <c r="QWD1362" i="8"/>
  <c r="QWD1368" i="8" s="1"/>
  <c r="QVL1368" i="8"/>
  <c r="QVO1362" i="8"/>
  <c r="QVO1368" i="8" s="1"/>
  <c r="QVP1362" i="8"/>
  <c r="QVP1368" i="8" s="1"/>
  <c r="QUW1368" i="8"/>
  <c r="QUX1362" i="8"/>
  <c r="QUX1368" i="8" s="1"/>
  <c r="QUF1368" i="8"/>
  <c r="QUI1362" i="8"/>
  <c r="QUI1368" i="8" s="1"/>
  <c r="QUJ1362" i="8"/>
  <c r="QUJ1368" i="8" s="1"/>
  <c r="QTQ1368" i="8"/>
  <c r="QTR1362" i="8"/>
  <c r="QTR1368" i="8" s="1"/>
  <c r="QSZ1368" i="8"/>
  <c r="QTC1362" i="8"/>
  <c r="QTC1368" i="8" s="1"/>
  <c r="QTD1362" i="8"/>
  <c r="QTD1368" i="8" s="1"/>
  <c r="QSK1368" i="8"/>
  <c r="QSL1362" i="8"/>
  <c r="QSL1368" i="8" s="1"/>
  <c r="QRT1368" i="8"/>
  <c r="QRW1362" i="8"/>
  <c r="QRW1368" i="8" s="1"/>
  <c r="QRX1362" i="8"/>
  <c r="QRX1368" i="8" s="1"/>
  <c r="QRE1368" i="8"/>
  <c r="QRF1362" i="8"/>
  <c r="QRF1368" i="8" s="1"/>
  <c r="QQN1368" i="8"/>
  <c r="QQQ1362" i="8"/>
  <c r="QQQ1368" i="8" s="1"/>
  <c r="QQR1362" i="8"/>
  <c r="QQR1368" i="8" s="1"/>
  <c r="QPY1368" i="8"/>
  <c r="QPZ1362" i="8"/>
  <c r="QPZ1368" i="8" s="1"/>
  <c r="QPH1368" i="8"/>
  <c r="QPK1362" i="8"/>
  <c r="QPK1368" i="8" s="1"/>
  <c r="QPL1362" i="8"/>
  <c r="QPL1368" i="8" s="1"/>
  <c r="QOS1368" i="8"/>
  <c r="QOT1362" i="8"/>
  <c r="QOT1368" i="8" s="1"/>
  <c r="QOB1368" i="8"/>
  <c r="QOE1362" i="8"/>
  <c r="QOE1368" i="8" s="1"/>
  <c r="QOF1362" i="8"/>
  <c r="QOF1368" i="8" s="1"/>
  <c r="QNM1368" i="8"/>
  <c r="QNN1362" i="8"/>
  <c r="QNN1368" i="8" s="1"/>
  <c r="QMV1368" i="8"/>
  <c r="QMY1362" i="8"/>
  <c r="QMY1368" i="8" s="1"/>
  <c r="QMZ1362" i="8"/>
  <c r="QMZ1368" i="8" s="1"/>
  <c r="QMG1368" i="8"/>
  <c r="QMH1362" i="8"/>
  <c r="QMH1368" i="8" s="1"/>
  <c r="QLP1368" i="8"/>
  <c r="QLS1362" i="8"/>
  <c r="QLS1368" i="8" s="1"/>
  <c r="QLT1362" i="8"/>
  <c r="QLT1368" i="8" s="1"/>
  <c r="QLA1368" i="8"/>
  <c r="QLB1362" i="8"/>
  <c r="QLB1368" i="8" s="1"/>
  <c r="QKJ1368" i="8"/>
  <c r="QKM1362" i="8"/>
  <c r="QKM1368" i="8" s="1"/>
  <c r="QKN1362" i="8"/>
  <c r="QKN1368" i="8" s="1"/>
  <c r="QJU1368" i="8"/>
  <c r="QJV1362" i="8"/>
  <c r="QJV1368" i="8" s="1"/>
  <c r="QJD1368" i="8"/>
  <c r="QJG1362" i="8"/>
  <c r="QJG1368" i="8" s="1"/>
  <c r="QJH1362" i="8"/>
  <c r="QJH1368" i="8" s="1"/>
  <c r="QIO1368" i="8"/>
  <c r="QIP1362" i="8"/>
  <c r="QIP1368" i="8" s="1"/>
  <c r="QHX1368" i="8"/>
  <c r="QIA1362" i="8"/>
  <c r="QIA1368" i="8" s="1"/>
  <c r="QIB1362" i="8"/>
  <c r="QIB1368" i="8" s="1"/>
  <c r="QHI1368" i="8"/>
  <c r="QHJ1362" i="8"/>
  <c r="QHJ1368" i="8" s="1"/>
  <c r="QGR1368" i="8"/>
  <c r="QGU1362" i="8"/>
  <c r="QGU1368" i="8" s="1"/>
  <c r="QGV1362" i="8"/>
  <c r="QGV1368" i="8" s="1"/>
  <c r="QGC1368" i="8"/>
  <c r="QGD1362" i="8"/>
  <c r="QGD1368" i="8" s="1"/>
  <c r="QFL1368" i="8"/>
  <c r="QFO1362" i="8"/>
  <c r="QFO1368" i="8" s="1"/>
  <c r="QFP1362" i="8"/>
  <c r="QFP1368" i="8" s="1"/>
  <c r="QEW1368" i="8"/>
  <c r="QEX1362" i="8"/>
  <c r="QEX1368" i="8" s="1"/>
  <c r="QEF1368" i="8"/>
  <c r="QEI1362" i="8"/>
  <c r="QEI1368" i="8" s="1"/>
  <c r="QEJ1362" i="8"/>
  <c r="QEJ1368" i="8" s="1"/>
  <c r="QDQ1368" i="8"/>
  <c r="QDR1362" i="8"/>
  <c r="QDR1368" i="8" s="1"/>
  <c r="QCZ1368" i="8"/>
  <c r="QDC1362" i="8"/>
  <c r="QDC1368" i="8" s="1"/>
  <c r="QDD1362" i="8"/>
  <c r="QDD1368" i="8" s="1"/>
  <c r="QCK1368" i="8"/>
  <c r="QCL1362" i="8"/>
  <c r="QCL1368" i="8" s="1"/>
  <c r="QBT1368" i="8"/>
  <c r="QBW1362" i="8"/>
  <c r="QBW1368" i="8" s="1"/>
  <c r="QBX1362" i="8"/>
  <c r="QBX1368" i="8" s="1"/>
  <c r="QBE1368" i="8"/>
  <c r="QBF1362" i="8"/>
  <c r="QBF1368" i="8" s="1"/>
  <c r="QAN1368" i="8"/>
  <c r="QAQ1362" i="8"/>
  <c r="QAQ1368" i="8" s="1"/>
  <c r="QAR1362" i="8"/>
  <c r="QAR1368" i="8" s="1"/>
  <c r="PZY1368" i="8"/>
  <c r="PZZ1362" i="8"/>
  <c r="PZZ1368" i="8" s="1"/>
  <c r="PZH1368" i="8"/>
  <c r="PZK1362" i="8"/>
  <c r="PZK1368" i="8" s="1"/>
  <c r="PZL1362" i="8"/>
  <c r="PZL1368" i="8" s="1"/>
  <c r="PYS1368" i="8"/>
  <c r="PYT1362" i="8"/>
  <c r="PYT1368" i="8" s="1"/>
  <c r="PYB1368" i="8"/>
  <c r="PYE1362" i="8"/>
  <c r="PYE1368" i="8" s="1"/>
  <c r="PYF1362" i="8"/>
  <c r="PYF1368" i="8" s="1"/>
  <c r="PXM1368" i="8"/>
  <c r="PXN1362" i="8"/>
  <c r="PXN1368" i="8" s="1"/>
  <c r="PWV1368" i="8"/>
  <c r="PWY1362" i="8"/>
  <c r="PWY1368" i="8" s="1"/>
  <c r="PWZ1362" i="8"/>
  <c r="PWZ1368" i="8" s="1"/>
  <c r="PWG1368" i="8"/>
  <c r="PWH1362" i="8"/>
  <c r="PWH1368" i="8" s="1"/>
  <c r="PVP1368" i="8"/>
  <c r="PVS1362" i="8"/>
  <c r="PVS1368" i="8" s="1"/>
  <c r="PVT1362" i="8"/>
  <c r="PVT1368" i="8" s="1"/>
  <c r="PVA1368" i="8"/>
  <c r="PVB1362" i="8"/>
  <c r="PVB1368" i="8" s="1"/>
  <c r="PUJ1368" i="8"/>
  <c r="PUM1362" i="8"/>
  <c r="PUM1368" i="8" s="1"/>
  <c r="PUN1362" i="8"/>
  <c r="PUN1368" i="8" s="1"/>
  <c r="PTU1368" i="8"/>
  <c r="PTV1362" i="8"/>
  <c r="PTV1368" i="8" s="1"/>
  <c r="PTD1368" i="8"/>
  <c r="PTG1362" i="8"/>
  <c r="PTG1368" i="8" s="1"/>
  <c r="PTH1362" i="8"/>
  <c r="PTH1368" i="8" s="1"/>
  <c r="PSO1368" i="8"/>
  <c r="PSP1362" i="8"/>
  <c r="PSP1368" i="8" s="1"/>
  <c r="PRX1368" i="8"/>
  <c r="PSA1362" i="8"/>
  <c r="PSA1368" i="8" s="1"/>
  <c r="PSB1362" i="8"/>
  <c r="PSB1368" i="8" s="1"/>
  <c r="PRI1368" i="8"/>
  <c r="PRJ1362" i="8"/>
  <c r="PRJ1368" i="8" s="1"/>
  <c r="PQR1368" i="8"/>
  <c r="PQU1362" i="8"/>
  <c r="PQU1368" i="8" s="1"/>
  <c r="PQV1362" i="8"/>
  <c r="PQV1368" i="8" s="1"/>
  <c r="PQC1368" i="8"/>
  <c r="PQD1362" i="8"/>
  <c r="PQD1368" i="8" s="1"/>
  <c r="PPL1368" i="8"/>
  <c r="PPO1362" i="8"/>
  <c r="PPO1368" i="8" s="1"/>
  <c r="PPP1362" i="8"/>
  <c r="PPP1368" i="8" s="1"/>
  <c r="POW1368" i="8"/>
  <c r="POX1362" i="8"/>
  <c r="POX1368" i="8" s="1"/>
  <c r="POF1368" i="8"/>
  <c r="POI1362" i="8"/>
  <c r="POI1368" i="8" s="1"/>
  <c r="POJ1362" i="8"/>
  <c r="POJ1368" i="8" s="1"/>
  <c r="PNQ1368" i="8"/>
  <c r="PNR1362" i="8"/>
  <c r="PNR1368" i="8" s="1"/>
  <c r="PMZ1368" i="8"/>
  <c r="PNC1362" i="8"/>
  <c r="PNC1368" i="8" s="1"/>
  <c r="PND1362" i="8"/>
  <c r="PND1368" i="8" s="1"/>
  <c r="PMK1368" i="8"/>
  <c r="PML1362" i="8"/>
  <c r="PML1368" i="8" s="1"/>
  <c r="PLT1368" i="8"/>
  <c r="PLW1362" i="8"/>
  <c r="PLW1368" i="8" s="1"/>
  <c r="PLX1362" i="8"/>
  <c r="PLX1368" i="8" s="1"/>
  <c r="PLE1368" i="8"/>
  <c r="PLF1362" i="8"/>
  <c r="PLF1368" i="8" s="1"/>
  <c r="PKN1368" i="8"/>
  <c r="PKQ1362" i="8"/>
  <c r="PKQ1368" i="8" s="1"/>
  <c r="PKR1362" i="8"/>
  <c r="PKR1368" i="8" s="1"/>
  <c r="PJY1368" i="8"/>
  <c r="PJZ1362" i="8"/>
  <c r="PJZ1368" i="8" s="1"/>
  <c r="PJH1368" i="8"/>
  <c r="PJK1362" i="8"/>
  <c r="PJK1368" i="8" s="1"/>
  <c r="PJL1362" i="8"/>
  <c r="PJL1368" i="8" s="1"/>
  <c r="PIS1368" i="8"/>
  <c r="PIT1362" i="8"/>
  <c r="PIT1368" i="8" s="1"/>
  <c r="PIB1368" i="8"/>
  <c r="PIE1362" i="8"/>
  <c r="PIE1368" i="8" s="1"/>
  <c r="PIF1362" i="8"/>
  <c r="PIF1368" i="8" s="1"/>
  <c r="PHM1368" i="8"/>
  <c r="PHN1362" i="8"/>
  <c r="PHN1368" i="8" s="1"/>
  <c r="PGV1368" i="8"/>
  <c r="PGY1362" i="8"/>
  <c r="PGY1368" i="8" s="1"/>
  <c r="PGZ1362" i="8"/>
  <c r="PGZ1368" i="8" s="1"/>
  <c r="PGG1368" i="8"/>
  <c r="PGH1362" i="8"/>
  <c r="PGH1368" i="8" s="1"/>
  <c r="PFP1368" i="8"/>
  <c r="PFS1362" i="8"/>
  <c r="PFS1368" i="8" s="1"/>
  <c r="PFT1362" i="8"/>
  <c r="PFT1368" i="8" s="1"/>
  <c r="PFA1368" i="8"/>
  <c r="PFB1362" i="8"/>
  <c r="PFB1368" i="8" s="1"/>
  <c r="PEJ1368" i="8"/>
  <c r="PEM1362" i="8"/>
  <c r="PEM1368" i="8" s="1"/>
  <c r="PEN1362" i="8"/>
  <c r="PEN1368" i="8" s="1"/>
  <c r="PDU1368" i="8"/>
  <c r="PDV1362" i="8"/>
  <c r="PDV1368" i="8" s="1"/>
  <c r="PDD1368" i="8"/>
  <c r="PDG1362" i="8"/>
  <c r="PDG1368" i="8" s="1"/>
  <c r="PDH1362" i="8"/>
  <c r="PDH1368" i="8" s="1"/>
  <c r="PCO1368" i="8"/>
  <c r="PCP1362" i="8"/>
  <c r="PCP1368" i="8" s="1"/>
  <c r="PBX1368" i="8"/>
  <c r="PCA1362" i="8"/>
  <c r="PCA1368" i="8" s="1"/>
  <c r="PCB1362" i="8"/>
  <c r="PCB1368" i="8" s="1"/>
  <c r="PBI1368" i="8"/>
  <c r="PBJ1362" i="8"/>
  <c r="PBJ1368" i="8" s="1"/>
  <c r="PAR1368" i="8"/>
  <c r="PAU1362" i="8"/>
  <c r="PAU1368" i="8" s="1"/>
  <c r="PAV1362" i="8"/>
  <c r="PAV1368" i="8" s="1"/>
  <c r="PAC1368" i="8"/>
  <c r="PAD1362" i="8"/>
  <c r="PAD1368" i="8" s="1"/>
  <c r="OZL1368" i="8"/>
  <c r="OZO1362" i="8"/>
  <c r="OZO1368" i="8" s="1"/>
  <c r="OZP1362" i="8"/>
  <c r="OZP1368" i="8" s="1"/>
  <c r="OYW1368" i="8"/>
  <c r="OYX1362" i="8"/>
  <c r="OYX1368" i="8" s="1"/>
  <c r="OYF1368" i="8"/>
  <c r="OYI1362" i="8"/>
  <c r="OYI1368" i="8" s="1"/>
  <c r="OYJ1362" i="8"/>
  <c r="OYJ1368" i="8" s="1"/>
  <c r="OXQ1368" i="8"/>
  <c r="OXR1362" i="8"/>
  <c r="OXR1368" i="8" s="1"/>
  <c r="OWZ1368" i="8"/>
  <c r="OXC1362" i="8"/>
  <c r="OXC1368" i="8" s="1"/>
  <c r="OXD1362" i="8"/>
  <c r="OXD1368" i="8" s="1"/>
  <c r="OWK1368" i="8"/>
  <c r="OWL1362" i="8"/>
  <c r="OWL1368" i="8" s="1"/>
  <c r="OVT1368" i="8"/>
  <c r="OVW1362" i="8"/>
  <c r="OVW1368" i="8" s="1"/>
  <c r="OVX1362" i="8"/>
  <c r="OVX1368" i="8" s="1"/>
  <c r="OVE1368" i="8"/>
  <c r="OVF1362" i="8"/>
  <c r="OVF1368" i="8" s="1"/>
  <c r="OUN1368" i="8"/>
  <c r="OUQ1362" i="8"/>
  <c r="OUQ1368" i="8" s="1"/>
  <c r="OUR1362" i="8"/>
  <c r="OUR1368" i="8" s="1"/>
  <c r="OTY1368" i="8"/>
  <c r="OTZ1362" i="8"/>
  <c r="OTZ1368" i="8" s="1"/>
  <c r="OTH1368" i="8"/>
  <c r="OTK1362" i="8"/>
  <c r="OTK1368" i="8" s="1"/>
  <c r="OTL1362" i="8"/>
  <c r="OTL1368" i="8" s="1"/>
  <c r="OSS1368" i="8"/>
  <c r="OST1362" i="8"/>
  <c r="OST1368" i="8" s="1"/>
  <c r="OSB1368" i="8"/>
  <c r="OSE1362" i="8"/>
  <c r="OSE1368" i="8" s="1"/>
  <c r="OSF1362" i="8"/>
  <c r="OSF1368" i="8" s="1"/>
  <c r="ORM1368" i="8"/>
  <c r="ORN1362" i="8"/>
  <c r="ORN1368" i="8" s="1"/>
  <c r="OQV1368" i="8"/>
  <c r="OQY1362" i="8"/>
  <c r="OQY1368" i="8" s="1"/>
  <c r="OQZ1362" i="8"/>
  <c r="OQZ1368" i="8" s="1"/>
  <c r="OQG1368" i="8"/>
  <c r="OQH1362" i="8"/>
  <c r="OQH1368" i="8" s="1"/>
  <c r="OPP1368" i="8"/>
  <c r="OPS1362" i="8"/>
  <c r="OPS1368" i="8" s="1"/>
  <c r="OPT1362" i="8"/>
  <c r="OPT1368" i="8" s="1"/>
  <c r="OPA1368" i="8"/>
  <c r="OPB1362" i="8"/>
  <c r="OPB1368" i="8" s="1"/>
  <c r="OOJ1368" i="8"/>
  <c r="OOM1362" i="8"/>
  <c r="OOM1368" i="8" s="1"/>
  <c r="OON1362" i="8"/>
  <c r="OON1368" i="8" s="1"/>
  <c r="ONU1368" i="8"/>
  <c r="ONV1362" i="8"/>
  <c r="ONV1368" i="8" s="1"/>
  <c r="OND1368" i="8"/>
  <c r="ONG1362" i="8"/>
  <c r="ONG1368" i="8" s="1"/>
  <c r="ONH1362" i="8"/>
  <c r="ONH1368" i="8" s="1"/>
  <c r="OMO1368" i="8"/>
  <c r="OMP1362" i="8"/>
  <c r="OMP1368" i="8" s="1"/>
  <c r="OLX1368" i="8"/>
  <c r="OMA1362" i="8"/>
  <c r="OMA1368" i="8" s="1"/>
  <c r="OMB1362" i="8"/>
  <c r="OMB1368" i="8" s="1"/>
  <c r="OLI1368" i="8"/>
  <c r="OLJ1362" i="8"/>
  <c r="OLJ1368" i="8" s="1"/>
  <c r="OKR1368" i="8"/>
  <c r="OKU1362" i="8"/>
  <c r="OKU1368" i="8" s="1"/>
  <c r="OKV1362" i="8"/>
  <c r="OKV1368" i="8" s="1"/>
  <c r="OKC1368" i="8"/>
  <c r="OKD1362" i="8"/>
  <c r="OKD1368" i="8" s="1"/>
  <c r="OJL1368" i="8"/>
  <c r="OJO1362" i="8"/>
  <c r="OJO1368" i="8" s="1"/>
  <c r="OJP1362" i="8"/>
  <c r="OJP1368" i="8" s="1"/>
  <c r="OIW1368" i="8"/>
  <c r="OIX1362" i="8"/>
  <c r="OIX1368" i="8" s="1"/>
  <c r="OIF1368" i="8"/>
  <c r="OII1362" i="8"/>
  <c r="OII1368" i="8" s="1"/>
  <c r="OIJ1362" i="8"/>
  <c r="OIJ1368" i="8" s="1"/>
  <c r="OHQ1368" i="8"/>
  <c r="OHR1362" i="8"/>
  <c r="OHR1368" i="8" s="1"/>
  <c r="OGZ1368" i="8"/>
  <c r="OHC1362" i="8"/>
  <c r="OHC1368" i="8" s="1"/>
  <c r="OHD1362" i="8"/>
  <c r="OHD1368" i="8" s="1"/>
  <c r="OGK1368" i="8"/>
  <c r="OGL1362" i="8"/>
  <c r="OGL1368" i="8" s="1"/>
  <c r="OFT1368" i="8"/>
  <c r="OFW1362" i="8"/>
  <c r="OFW1368" i="8" s="1"/>
  <c r="OFX1362" i="8"/>
  <c r="OFX1368" i="8" s="1"/>
  <c r="OFE1368" i="8"/>
  <c r="OFF1362" i="8"/>
  <c r="OFF1368" i="8" s="1"/>
  <c r="OEN1368" i="8"/>
  <c r="OEQ1362" i="8"/>
  <c r="OEQ1368" i="8" s="1"/>
  <c r="OER1362" i="8"/>
  <c r="OER1368" i="8" s="1"/>
  <c r="ODY1368" i="8"/>
  <c r="ODZ1362" i="8"/>
  <c r="ODZ1368" i="8" s="1"/>
  <c r="ODH1368" i="8"/>
  <c r="ODK1362" i="8"/>
  <c r="ODK1368" i="8" s="1"/>
  <c r="ODL1362" i="8"/>
  <c r="ODL1368" i="8" s="1"/>
  <c r="OCS1368" i="8"/>
  <c r="OCT1362" i="8"/>
  <c r="OCT1368" i="8" s="1"/>
  <c r="OCB1368" i="8"/>
  <c r="OCE1362" i="8"/>
  <c r="OCE1368" i="8" s="1"/>
  <c r="OCF1362" i="8"/>
  <c r="OCF1368" i="8" s="1"/>
  <c r="OBM1368" i="8"/>
  <c r="OBN1362" i="8"/>
  <c r="OBN1368" i="8" s="1"/>
  <c r="OAV1368" i="8"/>
  <c r="OAY1362" i="8"/>
  <c r="OAY1368" i="8" s="1"/>
  <c r="OAZ1362" i="8"/>
  <c r="OAZ1368" i="8" s="1"/>
  <c r="OAG1368" i="8"/>
  <c r="OAH1362" i="8"/>
  <c r="OAH1368" i="8" s="1"/>
  <c r="NZP1368" i="8"/>
  <c r="NZS1362" i="8"/>
  <c r="NZS1368" i="8" s="1"/>
  <c r="NZT1362" i="8"/>
  <c r="NZT1368" i="8" s="1"/>
  <c r="NZA1368" i="8"/>
  <c r="NZB1362" i="8"/>
  <c r="NZB1368" i="8" s="1"/>
  <c r="NYJ1368" i="8"/>
  <c r="NYM1362" i="8"/>
  <c r="NYM1368" i="8" s="1"/>
  <c r="NYN1362" i="8"/>
  <c r="NYN1368" i="8" s="1"/>
  <c r="NXU1368" i="8"/>
  <c r="NXV1362" i="8"/>
  <c r="NXV1368" i="8" s="1"/>
  <c r="NXD1368" i="8"/>
  <c r="NXG1362" i="8"/>
  <c r="NXG1368" i="8" s="1"/>
  <c r="NXH1362" i="8"/>
  <c r="NXH1368" i="8" s="1"/>
  <c r="NWO1368" i="8"/>
  <c r="NWP1362" i="8"/>
  <c r="NWP1368" i="8" s="1"/>
  <c r="NVX1368" i="8"/>
  <c r="NWA1362" i="8"/>
  <c r="NWA1368" i="8" s="1"/>
  <c r="NWB1362" i="8"/>
  <c r="NWB1368" i="8" s="1"/>
  <c r="NVI1368" i="8"/>
  <c r="NVJ1362" i="8"/>
  <c r="NVJ1368" i="8" s="1"/>
  <c r="NUR1368" i="8"/>
  <c r="NUU1362" i="8"/>
  <c r="NUU1368" i="8" s="1"/>
  <c r="NUV1362" i="8"/>
  <c r="NUV1368" i="8" s="1"/>
  <c r="NUC1368" i="8"/>
  <c r="NUD1362" i="8"/>
  <c r="NUD1368" i="8" s="1"/>
  <c r="NTL1368" i="8"/>
  <c r="NTO1362" i="8"/>
  <c r="NTO1368" i="8" s="1"/>
  <c r="NTP1362" i="8"/>
  <c r="NTP1368" i="8" s="1"/>
  <c r="NSW1368" i="8"/>
  <c r="NSX1362" i="8"/>
  <c r="NSX1368" i="8" s="1"/>
  <c r="NSF1368" i="8"/>
  <c r="NSI1362" i="8"/>
  <c r="NSI1368" i="8" s="1"/>
  <c r="NSJ1362" i="8"/>
  <c r="NSJ1368" i="8" s="1"/>
  <c r="NRQ1368" i="8"/>
  <c r="NRR1362" i="8"/>
  <c r="NRR1368" i="8" s="1"/>
  <c r="NQZ1368" i="8"/>
  <c r="NRC1362" i="8"/>
  <c r="NRC1368" i="8" s="1"/>
  <c r="NRD1362" i="8"/>
  <c r="NRD1368" i="8" s="1"/>
  <c r="NQK1368" i="8"/>
  <c r="NQL1362" i="8"/>
  <c r="NQL1368" i="8" s="1"/>
  <c r="NPT1368" i="8"/>
  <c r="NPW1362" i="8"/>
  <c r="NPW1368" i="8" s="1"/>
  <c r="NPX1362" i="8"/>
  <c r="NPX1368" i="8" s="1"/>
  <c r="NPE1368" i="8"/>
  <c r="NPF1362" i="8"/>
  <c r="NPF1368" i="8" s="1"/>
  <c r="NON1368" i="8"/>
  <c r="NOQ1362" i="8"/>
  <c r="NOQ1368" i="8" s="1"/>
  <c r="NOR1362" i="8"/>
  <c r="NOR1368" i="8" s="1"/>
  <c r="NNY1368" i="8"/>
  <c r="NNZ1362" i="8"/>
  <c r="NNZ1368" i="8" s="1"/>
  <c r="NNH1368" i="8"/>
  <c r="NNK1362" i="8"/>
  <c r="NNK1368" i="8" s="1"/>
  <c r="NNL1362" i="8"/>
  <c r="NNL1368" i="8" s="1"/>
  <c r="NMS1368" i="8"/>
  <c r="NMT1362" i="8"/>
  <c r="NMT1368" i="8" s="1"/>
  <c r="NMB1368" i="8"/>
  <c r="NME1362" i="8"/>
  <c r="NME1368" i="8" s="1"/>
  <c r="NMF1362" i="8"/>
  <c r="NMF1368" i="8" s="1"/>
  <c r="NLM1368" i="8"/>
  <c r="NLN1362" i="8"/>
  <c r="NLN1368" i="8" s="1"/>
  <c r="NKV1368" i="8"/>
  <c r="NKY1362" i="8"/>
  <c r="NKY1368" i="8" s="1"/>
  <c r="NKZ1362" i="8"/>
  <c r="NKZ1368" i="8" s="1"/>
  <c r="NKG1368" i="8"/>
  <c r="NKH1362" i="8"/>
  <c r="NKH1368" i="8" s="1"/>
  <c r="NJP1368" i="8"/>
  <c r="NJS1362" i="8"/>
  <c r="NJS1368" i="8" s="1"/>
  <c r="NJT1362" i="8"/>
  <c r="NJT1368" i="8" s="1"/>
  <c r="NJA1368" i="8"/>
  <c r="NJB1362" i="8"/>
  <c r="NJB1368" i="8" s="1"/>
  <c r="NIJ1368" i="8"/>
  <c r="NIM1362" i="8"/>
  <c r="NIM1368" i="8" s="1"/>
  <c r="NIN1362" i="8"/>
  <c r="NIN1368" i="8" s="1"/>
  <c r="NHU1368" i="8"/>
  <c r="NHV1362" i="8"/>
  <c r="NHV1368" i="8" s="1"/>
  <c r="NHD1368" i="8"/>
  <c r="NHG1362" i="8"/>
  <c r="NHG1368" i="8" s="1"/>
  <c r="NHH1362" i="8"/>
  <c r="NHH1368" i="8" s="1"/>
  <c r="NGO1368" i="8"/>
  <c r="NGP1362" i="8"/>
  <c r="NGP1368" i="8" s="1"/>
  <c r="NFX1368" i="8"/>
  <c r="NGA1362" i="8"/>
  <c r="NGA1368" i="8" s="1"/>
  <c r="NGB1362" i="8"/>
  <c r="NGB1368" i="8" s="1"/>
  <c r="NFI1368" i="8"/>
  <c r="NFJ1362" i="8"/>
  <c r="NFJ1368" i="8" s="1"/>
  <c r="NER1368" i="8"/>
  <c r="NEU1362" i="8"/>
  <c r="NEU1368" i="8" s="1"/>
  <c r="NEV1362" i="8"/>
  <c r="NEV1368" i="8" s="1"/>
  <c r="NEC1368" i="8"/>
  <c r="NED1362" i="8"/>
  <c r="NED1368" i="8" s="1"/>
  <c r="NDL1368" i="8"/>
  <c r="NDO1362" i="8"/>
  <c r="NDO1368" i="8" s="1"/>
  <c r="NDP1362" i="8"/>
  <c r="NDP1368" i="8" s="1"/>
  <c r="NCW1368" i="8"/>
  <c r="NCX1362" i="8"/>
  <c r="NCX1368" i="8" s="1"/>
  <c r="NCF1368" i="8"/>
  <c r="NCI1362" i="8"/>
  <c r="NCI1368" i="8" s="1"/>
  <c r="NCJ1362" i="8"/>
  <c r="NCJ1368" i="8" s="1"/>
  <c r="NBQ1368" i="8"/>
  <c r="NBR1362" i="8"/>
  <c r="NBR1368" i="8" s="1"/>
  <c r="NAZ1368" i="8"/>
  <c r="NBC1362" i="8"/>
  <c r="NBC1368" i="8" s="1"/>
  <c r="NBD1362" i="8"/>
  <c r="NBD1368" i="8" s="1"/>
  <c r="NAK1368" i="8"/>
  <c r="NAL1362" i="8"/>
  <c r="NAL1368" i="8" s="1"/>
  <c r="MZT1368" i="8"/>
  <c r="MZW1362" i="8"/>
  <c r="MZW1368" i="8" s="1"/>
  <c r="MZX1362" i="8"/>
  <c r="MZX1368" i="8" s="1"/>
  <c r="MZE1368" i="8"/>
  <c r="MZF1362" i="8"/>
  <c r="MZF1368" i="8" s="1"/>
  <c r="MYN1368" i="8"/>
  <c r="MYQ1362" i="8"/>
  <c r="MYQ1368" i="8" s="1"/>
  <c r="MYR1362" i="8"/>
  <c r="MYR1368" i="8" s="1"/>
  <c r="MXY1368" i="8"/>
  <c r="MXZ1362" i="8"/>
  <c r="MXZ1368" i="8" s="1"/>
  <c r="MXH1368" i="8"/>
  <c r="MXK1362" i="8"/>
  <c r="MXK1368" i="8" s="1"/>
  <c r="MXL1362" i="8"/>
  <c r="MXL1368" i="8" s="1"/>
  <c r="MWS1368" i="8"/>
  <c r="MWT1362" i="8"/>
  <c r="MWT1368" i="8" s="1"/>
  <c r="MWB1368" i="8"/>
  <c r="MWE1362" i="8"/>
  <c r="MWE1368" i="8" s="1"/>
  <c r="MWF1362" i="8"/>
  <c r="MWF1368" i="8" s="1"/>
  <c r="MVM1368" i="8"/>
  <c r="MVN1362" i="8"/>
  <c r="MVN1368" i="8" s="1"/>
  <c r="MUV1368" i="8"/>
  <c r="MUY1362" i="8"/>
  <c r="MUY1368" i="8" s="1"/>
  <c r="MUZ1362" i="8"/>
  <c r="MUZ1368" i="8" s="1"/>
  <c r="MUG1368" i="8"/>
  <c r="MUH1362" i="8"/>
  <c r="MUH1368" i="8" s="1"/>
  <c r="MTP1368" i="8"/>
  <c r="MTS1362" i="8"/>
  <c r="MTS1368" i="8" s="1"/>
  <c r="MTT1362" i="8"/>
  <c r="MTT1368" i="8" s="1"/>
  <c r="MTA1368" i="8"/>
  <c r="MTB1362" i="8"/>
  <c r="MTB1368" i="8" s="1"/>
  <c r="MSJ1368" i="8"/>
  <c r="MSM1362" i="8"/>
  <c r="MSM1368" i="8" s="1"/>
  <c r="MSN1362" i="8"/>
  <c r="MSN1368" i="8" s="1"/>
  <c r="MRU1368" i="8"/>
  <c r="MRV1362" i="8"/>
  <c r="MRV1368" i="8" s="1"/>
  <c r="MRD1368" i="8"/>
  <c r="MRG1362" i="8"/>
  <c r="MRG1368" i="8" s="1"/>
  <c r="MRH1362" i="8"/>
  <c r="MRH1368" i="8" s="1"/>
  <c r="MQO1368" i="8"/>
  <c r="MQP1362" i="8"/>
  <c r="MQP1368" i="8" s="1"/>
  <c r="MPX1368" i="8"/>
  <c r="MQA1362" i="8"/>
  <c r="MQA1368" i="8" s="1"/>
  <c r="MQB1362" i="8"/>
  <c r="MQB1368" i="8" s="1"/>
  <c r="MPI1368" i="8"/>
  <c r="MPJ1362" i="8"/>
  <c r="MPJ1368" i="8" s="1"/>
  <c r="MOR1368" i="8"/>
  <c r="MOU1362" i="8"/>
  <c r="MOU1368" i="8" s="1"/>
  <c r="MOV1362" i="8"/>
  <c r="MOV1368" i="8" s="1"/>
  <c r="MOC1368" i="8"/>
  <c r="MOD1362" i="8"/>
  <c r="MOD1368" i="8" s="1"/>
  <c r="MNL1368" i="8"/>
  <c r="MNO1362" i="8"/>
  <c r="MNO1368" i="8" s="1"/>
  <c r="MNP1362" i="8"/>
  <c r="MNP1368" i="8" s="1"/>
  <c r="MMW1368" i="8"/>
  <c r="MMX1362" i="8"/>
  <c r="MMX1368" i="8" s="1"/>
  <c r="MMF1368" i="8"/>
  <c r="MMI1362" i="8"/>
  <c r="MMI1368" i="8" s="1"/>
  <c r="MMJ1362" i="8"/>
  <c r="MMJ1368" i="8" s="1"/>
  <c r="MLQ1368" i="8"/>
  <c r="MLR1362" i="8"/>
  <c r="MLR1368" i="8" s="1"/>
  <c r="MKZ1368" i="8"/>
  <c r="MLC1362" i="8"/>
  <c r="MLC1368" i="8" s="1"/>
  <c r="MLD1362" i="8"/>
  <c r="MLD1368" i="8" s="1"/>
  <c r="MKK1368" i="8"/>
  <c r="MKL1362" i="8"/>
  <c r="MKL1368" i="8" s="1"/>
  <c r="MJT1368" i="8"/>
  <c r="MJW1362" i="8"/>
  <c r="MJW1368" i="8" s="1"/>
  <c r="MJX1362" i="8"/>
  <c r="MJX1368" i="8" s="1"/>
  <c r="MJE1368" i="8"/>
  <c r="MJF1362" i="8"/>
  <c r="MJF1368" i="8" s="1"/>
  <c r="MIN1368" i="8"/>
  <c r="MIQ1362" i="8"/>
  <c r="MIQ1368" i="8" s="1"/>
  <c r="MIR1362" i="8"/>
  <c r="MIR1368" i="8" s="1"/>
  <c r="MHY1368" i="8"/>
  <c r="MHZ1362" i="8"/>
  <c r="MHZ1368" i="8" s="1"/>
  <c r="MHH1368" i="8"/>
  <c r="MHK1362" i="8"/>
  <c r="MHK1368" i="8" s="1"/>
  <c r="MHL1362" i="8"/>
  <c r="MHL1368" i="8" s="1"/>
  <c r="MGS1368" i="8"/>
  <c r="MGT1362" i="8"/>
  <c r="MGT1368" i="8" s="1"/>
  <c r="MGB1368" i="8"/>
  <c r="MGE1362" i="8"/>
  <c r="MGE1368" i="8" s="1"/>
  <c r="MGF1362" i="8"/>
  <c r="MGF1368" i="8" s="1"/>
  <c r="MFM1368" i="8"/>
  <c r="MFN1362" i="8"/>
  <c r="MFN1368" i="8" s="1"/>
  <c r="MEV1368" i="8"/>
  <c r="MEY1362" i="8"/>
  <c r="MEY1368" i="8" s="1"/>
  <c r="MEZ1362" i="8"/>
  <c r="MEZ1368" i="8" s="1"/>
  <c r="MEG1368" i="8"/>
  <c r="MEH1362" i="8"/>
  <c r="MEH1368" i="8" s="1"/>
  <c r="MDP1368" i="8"/>
  <c r="MDS1362" i="8"/>
  <c r="MDS1368" i="8" s="1"/>
  <c r="MDT1362" i="8"/>
  <c r="MDT1368" i="8" s="1"/>
  <c r="MDA1368" i="8"/>
  <c r="MDB1362" i="8"/>
  <c r="MDB1368" i="8" s="1"/>
  <c r="MCJ1368" i="8"/>
  <c r="MCM1362" i="8"/>
  <c r="MCM1368" i="8" s="1"/>
  <c r="MCN1362" i="8"/>
  <c r="MCN1368" i="8" s="1"/>
  <c r="MBU1368" i="8"/>
  <c r="MBV1362" i="8"/>
  <c r="MBV1368" i="8" s="1"/>
  <c r="MBD1368" i="8"/>
  <c r="MBG1362" i="8"/>
  <c r="MBG1368" i="8" s="1"/>
  <c r="MBH1362" i="8"/>
  <c r="MBH1368" i="8" s="1"/>
  <c r="MAO1368" i="8"/>
  <c r="MAP1362" i="8"/>
  <c r="MAP1368" i="8" s="1"/>
  <c r="LZX1368" i="8"/>
  <c r="MAA1362" i="8"/>
  <c r="MAA1368" i="8" s="1"/>
  <c r="MAB1362" i="8"/>
  <c r="MAB1368" i="8" s="1"/>
  <c r="LZI1368" i="8"/>
  <c r="LZJ1362" i="8"/>
  <c r="LZJ1368" i="8" s="1"/>
  <c r="LYR1368" i="8"/>
  <c r="LYU1362" i="8"/>
  <c r="LYU1368" i="8" s="1"/>
  <c r="LYV1362" i="8"/>
  <c r="LYV1368" i="8" s="1"/>
  <c r="LYC1368" i="8"/>
  <c r="LYD1362" i="8"/>
  <c r="LYD1368" i="8" s="1"/>
  <c r="LXL1368" i="8"/>
  <c r="LXO1362" i="8"/>
  <c r="LXO1368" i="8" s="1"/>
  <c r="LXP1362" i="8"/>
  <c r="LXP1368" i="8" s="1"/>
  <c r="LWW1368" i="8"/>
  <c r="LWX1362" i="8"/>
  <c r="LWX1368" i="8" s="1"/>
  <c r="LWF1368" i="8"/>
  <c r="LWI1362" i="8"/>
  <c r="LWI1368" i="8" s="1"/>
  <c r="LWJ1362" i="8"/>
  <c r="LWJ1368" i="8" s="1"/>
  <c r="LVQ1368" i="8"/>
  <c r="LVR1362" i="8"/>
  <c r="LVR1368" i="8" s="1"/>
  <c r="LUZ1368" i="8"/>
  <c r="LVC1362" i="8"/>
  <c r="LVC1368" i="8" s="1"/>
  <c r="LVD1362" i="8"/>
  <c r="LVD1368" i="8" s="1"/>
  <c r="LUK1368" i="8"/>
  <c r="LUL1362" i="8"/>
  <c r="LUL1368" i="8" s="1"/>
  <c r="LTT1368" i="8"/>
  <c r="LTW1362" i="8"/>
  <c r="LTW1368" i="8" s="1"/>
  <c r="LTX1362" i="8"/>
  <c r="LTX1368" i="8" s="1"/>
  <c r="LTE1368" i="8"/>
  <c r="LTF1362" i="8"/>
  <c r="LTF1368" i="8" s="1"/>
  <c r="LSN1368" i="8"/>
  <c r="LSQ1362" i="8"/>
  <c r="LSQ1368" i="8" s="1"/>
  <c r="LSR1362" i="8"/>
  <c r="LSR1368" i="8" s="1"/>
  <c r="LRY1368" i="8"/>
  <c r="LRZ1362" i="8"/>
  <c r="LRZ1368" i="8" s="1"/>
  <c r="LRH1368" i="8"/>
  <c r="LRK1362" i="8"/>
  <c r="LRK1368" i="8" s="1"/>
  <c r="LRL1362" i="8"/>
  <c r="LRL1368" i="8" s="1"/>
  <c r="LQS1368" i="8"/>
  <c r="LQT1362" i="8"/>
  <c r="LQT1368" i="8" s="1"/>
  <c r="LQB1368" i="8"/>
  <c r="LQE1362" i="8"/>
  <c r="LQE1368" i="8" s="1"/>
  <c r="LQF1362" i="8"/>
  <c r="LQF1368" i="8" s="1"/>
  <c r="LPM1368" i="8"/>
  <c r="LPN1362" i="8"/>
  <c r="LPN1368" i="8" s="1"/>
  <c r="LOV1368" i="8"/>
  <c r="LOY1362" i="8"/>
  <c r="LOY1368" i="8" s="1"/>
  <c r="LOZ1362" i="8"/>
  <c r="LOZ1368" i="8" s="1"/>
  <c r="LOG1368" i="8"/>
  <c r="LOH1362" i="8"/>
  <c r="LOH1368" i="8" s="1"/>
  <c r="LNP1368" i="8"/>
  <c r="LNS1362" i="8"/>
  <c r="LNS1368" i="8" s="1"/>
  <c r="LNT1362" i="8"/>
  <c r="LNT1368" i="8" s="1"/>
  <c r="LNA1368" i="8"/>
  <c r="LNB1362" i="8"/>
  <c r="LNB1368" i="8" s="1"/>
  <c r="LMJ1368" i="8"/>
  <c r="LMM1362" i="8"/>
  <c r="LMM1368" i="8" s="1"/>
  <c r="LMN1362" i="8"/>
  <c r="LMN1368" i="8" s="1"/>
  <c r="LLU1368" i="8"/>
  <c r="LLV1362" i="8"/>
  <c r="LLV1368" i="8" s="1"/>
  <c r="LLD1368" i="8"/>
  <c r="LLG1362" i="8"/>
  <c r="LLG1368" i="8" s="1"/>
  <c r="LLH1362" i="8"/>
  <c r="LLH1368" i="8" s="1"/>
  <c r="LKO1368" i="8"/>
  <c r="LKP1362" i="8"/>
  <c r="LKP1368" i="8" s="1"/>
  <c r="LJX1368" i="8"/>
  <c r="LKA1362" i="8"/>
  <c r="LKA1368" i="8" s="1"/>
  <c r="LKB1362" i="8"/>
  <c r="LKB1368" i="8" s="1"/>
  <c r="LJI1368" i="8"/>
  <c r="LJJ1362" i="8"/>
  <c r="LJJ1368" i="8" s="1"/>
  <c r="LIR1368" i="8"/>
  <c r="LIU1362" i="8"/>
  <c r="LIU1368" i="8" s="1"/>
  <c r="LIV1362" i="8"/>
  <c r="LIV1368" i="8" s="1"/>
  <c r="LIC1368" i="8"/>
  <c r="LID1362" i="8"/>
  <c r="LID1368" i="8" s="1"/>
  <c r="LHL1368" i="8"/>
  <c r="LHO1362" i="8"/>
  <c r="LHO1368" i="8" s="1"/>
  <c r="LHP1362" i="8"/>
  <c r="LHP1368" i="8" s="1"/>
  <c r="LGW1368" i="8"/>
  <c r="LGX1362" i="8"/>
  <c r="LGX1368" i="8" s="1"/>
  <c r="LGF1368" i="8"/>
  <c r="LGI1362" i="8"/>
  <c r="LGI1368" i="8" s="1"/>
  <c r="LGJ1362" i="8"/>
  <c r="LGJ1368" i="8" s="1"/>
  <c r="LFQ1368" i="8"/>
  <c r="LFR1362" i="8"/>
  <c r="LFR1368" i="8" s="1"/>
  <c r="LEZ1368" i="8"/>
  <c r="LFC1362" i="8"/>
  <c r="LFC1368" i="8" s="1"/>
  <c r="LFD1362" i="8"/>
  <c r="LFD1368" i="8" s="1"/>
  <c r="LEK1368" i="8"/>
  <c r="LEL1362" i="8"/>
  <c r="LEL1368" i="8" s="1"/>
  <c r="LDT1368" i="8"/>
  <c r="LDW1362" i="8"/>
  <c r="LDW1368" i="8" s="1"/>
  <c r="LDX1362" i="8"/>
  <c r="LDX1368" i="8" s="1"/>
  <c r="LDE1368" i="8"/>
  <c r="LDF1362" i="8"/>
  <c r="LDF1368" i="8" s="1"/>
  <c r="LCN1368" i="8"/>
  <c r="LCQ1362" i="8"/>
  <c r="LCQ1368" i="8" s="1"/>
  <c r="LCR1362" i="8"/>
  <c r="LCR1368" i="8" s="1"/>
  <c r="LBY1368" i="8"/>
  <c r="LBZ1362" i="8"/>
  <c r="LBZ1368" i="8" s="1"/>
  <c r="LBH1368" i="8"/>
  <c r="LBK1362" i="8"/>
  <c r="LBK1368" i="8" s="1"/>
  <c r="LBL1362" i="8"/>
  <c r="LBL1368" i="8" s="1"/>
  <c r="LAS1368" i="8"/>
  <c r="LAT1362" i="8"/>
  <c r="LAT1368" i="8" s="1"/>
  <c r="LAB1368" i="8"/>
  <c r="LAE1362" i="8"/>
  <c r="LAE1368" i="8" s="1"/>
  <c r="LAF1362" i="8"/>
  <c r="LAF1368" i="8" s="1"/>
  <c r="KZM1368" i="8"/>
  <c r="KZN1362" i="8"/>
  <c r="KZN1368" i="8" s="1"/>
  <c r="KYV1368" i="8"/>
  <c r="KYY1362" i="8"/>
  <c r="KYY1368" i="8" s="1"/>
  <c r="KYZ1362" i="8"/>
  <c r="KYZ1368" i="8" s="1"/>
  <c r="KYG1368" i="8"/>
  <c r="KYH1362" i="8"/>
  <c r="KYH1368" i="8" s="1"/>
  <c r="KXP1368" i="8"/>
  <c r="KXS1362" i="8"/>
  <c r="KXS1368" i="8" s="1"/>
  <c r="KXT1362" i="8"/>
  <c r="KXT1368" i="8" s="1"/>
  <c r="KXA1368" i="8"/>
  <c r="KXB1362" i="8"/>
  <c r="KXB1368" i="8" s="1"/>
  <c r="KWJ1368" i="8"/>
  <c r="KWN1362" i="8"/>
  <c r="KWN1368" i="8" s="1"/>
  <c r="KWM1362" i="8"/>
  <c r="KWM1368" i="8" s="1"/>
  <c r="KVU1368" i="8"/>
  <c r="KVV1362" i="8"/>
  <c r="KVV1368" i="8" s="1"/>
  <c r="KVD1368" i="8"/>
  <c r="KVH1362" i="8"/>
  <c r="KVH1368" i="8" s="1"/>
  <c r="KVG1362" i="8"/>
  <c r="KVG1368" i="8" s="1"/>
  <c r="KUO1368" i="8"/>
  <c r="KUP1362" i="8"/>
  <c r="KUP1368" i="8" s="1"/>
  <c r="KTX1368" i="8"/>
  <c r="KUB1362" i="8"/>
  <c r="KUB1368" i="8" s="1"/>
  <c r="KUA1362" i="8"/>
  <c r="KUA1368" i="8" s="1"/>
  <c r="KTI1368" i="8"/>
  <c r="KTJ1362" i="8"/>
  <c r="KTJ1368" i="8" s="1"/>
  <c r="KSR1368" i="8"/>
  <c r="KSV1362" i="8"/>
  <c r="KSV1368" i="8" s="1"/>
  <c r="KSU1362" i="8"/>
  <c r="KSU1368" i="8" s="1"/>
  <c r="KSC1368" i="8"/>
  <c r="KSD1362" i="8"/>
  <c r="KSD1368" i="8" s="1"/>
  <c r="KRL1368" i="8"/>
  <c r="KRP1362" i="8"/>
  <c r="KRP1368" i="8" s="1"/>
  <c r="KRO1362" i="8"/>
  <c r="KRO1368" i="8" s="1"/>
  <c r="KQW1368" i="8"/>
  <c r="KQX1362" i="8"/>
  <c r="KQX1368" i="8" s="1"/>
  <c r="KQF1368" i="8"/>
  <c r="KQJ1362" i="8"/>
  <c r="KQJ1368" i="8" s="1"/>
  <c r="KQI1362" i="8"/>
  <c r="KQI1368" i="8" s="1"/>
  <c r="KPQ1368" i="8"/>
  <c r="KPR1362" i="8"/>
  <c r="KPR1368" i="8" s="1"/>
  <c r="KOZ1368" i="8"/>
  <c r="KPD1362" i="8"/>
  <c r="KPD1368" i="8" s="1"/>
  <c r="KPC1362" i="8"/>
  <c r="KPC1368" i="8" s="1"/>
  <c r="KOK1368" i="8"/>
  <c r="KOL1362" i="8"/>
  <c r="KOL1368" i="8" s="1"/>
  <c r="KNT1368" i="8"/>
  <c r="KNX1362" i="8"/>
  <c r="KNX1368" i="8" s="1"/>
  <c r="KNW1362" i="8"/>
  <c r="KNW1368" i="8" s="1"/>
  <c r="KNE1368" i="8"/>
  <c r="KNF1362" i="8"/>
  <c r="KNF1368" i="8" s="1"/>
  <c r="KMN1368" i="8"/>
  <c r="KMR1362" i="8"/>
  <c r="KMR1368" i="8" s="1"/>
  <c r="KMQ1362" i="8"/>
  <c r="KMQ1368" i="8" s="1"/>
  <c r="KLY1368" i="8"/>
  <c r="KLZ1362" i="8"/>
  <c r="KLZ1368" i="8" s="1"/>
  <c r="KLH1368" i="8"/>
  <c r="KLL1362" i="8"/>
  <c r="KLL1368" i="8" s="1"/>
  <c r="KLK1362" i="8"/>
  <c r="KLK1368" i="8" s="1"/>
  <c r="KKS1368" i="8"/>
  <c r="KKT1362" i="8"/>
  <c r="KKT1368" i="8" s="1"/>
  <c r="KKB1368" i="8"/>
  <c r="KKF1362" i="8"/>
  <c r="KKF1368" i="8" s="1"/>
  <c r="KKE1362" i="8"/>
  <c r="KKE1368" i="8" s="1"/>
  <c r="KJM1368" i="8"/>
  <c r="KJN1362" i="8"/>
  <c r="KJN1368" i="8" s="1"/>
  <c r="KIV1368" i="8"/>
  <c r="KIZ1362" i="8"/>
  <c r="KIZ1368" i="8" s="1"/>
  <c r="KIY1362" i="8"/>
  <c r="KIY1368" i="8" s="1"/>
  <c r="KIG1368" i="8"/>
  <c r="KIH1362" i="8"/>
  <c r="KIH1368" i="8" s="1"/>
  <c r="KHP1368" i="8"/>
  <c r="KHT1362" i="8"/>
  <c r="KHT1368" i="8" s="1"/>
  <c r="KHS1362" i="8"/>
  <c r="KHS1368" i="8" s="1"/>
  <c r="KHA1368" i="8"/>
  <c r="KHB1362" i="8"/>
  <c r="KHB1368" i="8" s="1"/>
  <c r="KGJ1368" i="8"/>
  <c r="KGN1362" i="8"/>
  <c r="KGN1368" i="8" s="1"/>
  <c r="KGM1362" i="8"/>
  <c r="KGM1368" i="8" s="1"/>
  <c r="KFU1368" i="8"/>
  <c r="KFV1362" i="8"/>
  <c r="KFV1368" i="8" s="1"/>
  <c r="KFD1368" i="8"/>
  <c r="KFH1362" i="8"/>
  <c r="KFH1368" i="8" s="1"/>
  <c r="KFG1362" i="8"/>
  <c r="KFG1368" i="8" s="1"/>
  <c r="KEO1368" i="8"/>
  <c r="KEP1362" i="8"/>
  <c r="KEP1368" i="8" s="1"/>
  <c r="KDX1368" i="8"/>
  <c r="KEB1362" i="8"/>
  <c r="KEB1368" i="8" s="1"/>
  <c r="KEA1362" i="8"/>
  <c r="KEA1368" i="8" s="1"/>
  <c r="KDI1368" i="8"/>
  <c r="KDJ1362" i="8"/>
  <c r="KDJ1368" i="8" s="1"/>
  <c r="KCR1368" i="8"/>
  <c r="KCV1362" i="8"/>
  <c r="KCV1368" i="8" s="1"/>
  <c r="KCU1362" i="8"/>
  <c r="KCU1368" i="8" s="1"/>
  <c r="KCC1368" i="8"/>
  <c r="KCD1362" i="8"/>
  <c r="KCD1368" i="8" s="1"/>
  <c r="KBL1368" i="8"/>
  <c r="KBP1362" i="8"/>
  <c r="KBP1368" i="8" s="1"/>
  <c r="KBO1362" i="8"/>
  <c r="KBO1368" i="8" s="1"/>
  <c r="KAW1368" i="8"/>
  <c r="KAX1362" i="8"/>
  <c r="KAX1368" i="8" s="1"/>
  <c r="KAF1368" i="8"/>
  <c r="KAJ1362" i="8"/>
  <c r="KAJ1368" i="8" s="1"/>
  <c r="KAI1362" i="8"/>
  <c r="KAI1368" i="8" s="1"/>
  <c r="JZQ1368" i="8"/>
  <c r="JZR1362" i="8"/>
  <c r="JZR1368" i="8" s="1"/>
  <c r="JYZ1368" i="8"/>
  <c r="JZD1362" i="8"/>
  <c r="JZD1368" i="8" s="1"/>
  <c r="JZC1362" i="8"/>
  <c r="JZC1368" i="8" s="1"/>
  <c r="JYK1368" i="8"/>
  <c r="JYL1362" i="8"/>
  <c r="JYL1368" i="8" s="1"/>
  <c r="JXT1368" i="8"/>
  <c r="JXX1362" i="8"/>
  <c r="JXX1368" i="8" s="1"/>
  <c r="JXW1362" i="8"/>
  <c r="JXW1368" i="8" s="1"/>
  <c r="JXE1368" i="8"/>
  <c r="JXF1362" i="8"/>
  <c r="JXF1368" i="8" s="1"/>
  <c r="JWN1368" i="8"/>
  <c r="JWR1362" i="8"/>
  <c r="JWR1368" i="8" s="1"/>
  <c r="JWQ1362" i="8"/>
  <c r="JWQ1368" i="8" s="1"/>
  <c r="JVY1368" i="8"/>
  <c r="JVZ1362" i="8"/>
  <c r="JVZ1368" i="8" s="1"/>
  <c r="JVH1368" i="8"/>
  <c r="JVL1362" i="8"/>
  <c r="JVL1368" i="8" s="1"/>
  <c r="JVK1362" i="8"/>
  <c r="JVK1368" i="8" s="1"/>
  <c r="JUS1368" i="8"/>
  <c r="JUT1362" i="8"/>
  <c r="JUT1368" i="8" s="1"/>
  <c r="JUB1368" i="8"/>
  <c r="JUF1362" i="8"/>
  <c r="JUF1368" i="8" s="1"/>
  <c r="JUE1362" i="8"/>
  <c r="JUE1368" i="8" s="1"/>
  <c r="JTM1368" i="8"/>
  <c r="JTN1362" i="8"/>
  <c r="JTN1368" i="8" s="1"/>
  <c r="JSV1368" i="8"/>
  <c r="JSZ1362" i="8"/>
  <c r="JSZ1368" i="8" s="1"/>
  <c r="JSY1362" i="8"/>
  <c r="JSY1368" i="8" s="1"/>
  <c r="JSG1368" i="8"/>
  <c r="JSH1362" i="8"/>
  <c r="JSH1368" i="8" s="1"/>
  <c r="JRP1368" i="8"/>
  <c r="JRT1362" i="8"/>
  <c r="JRT1368" i="8" s="1"/>
  <c r="JRS1362" i="8"/>
  <c r="JRS1368" i="8" s="1"/>
  <c r="JRA1368" i="8"/>
  <c r="JRB1362" i="8"/>
  <c r="JRB1368" i="8" s="1"/>
  <c r="JQJ1368" i="8"/>
  <c r="JQN1362" i="8"/>
  <c r="JQN1368" i="8" s="1"/>
  <c r="JQM1362" i="8"/>
  <c r="JQM1368" i="8" s="1"/>
  <c r="JPU1368" i="8"/>
  <c r="JPV1362" i="8"/>
  <c r="JPV1368" i="8" s="1"/>
  <c r="JPD1368" i="8"/>
  <c r="JPH1362" i="8"/>
  <c r="JPH1368" i="8" s="1"/>
  <c r="JPG1362" i="8"/>
  <c r="JPG1368" i="8" s="1"/>
  <c r="JOO1368" i="8"/>
  <c r="JOP1362" i="8"/>
  <c r="JOP1368" i="8" s="1"/>
  <c r="JNX1368" i="8"/>
  <c r="JOB1362" i="8"/>
  <c r="JOB1368" i="8" s="1"/>
  <c r="JOA1362" i="8"/>
  <c r="JOA1368" i="8" s="1"/>
  <c r="JNI1368" i="8"/>
  <c r="JNJ1362" i="8"/>
  <c r="JNJ1368" i="8" s="1"/>
  <c r="JMR1368" i="8"/>
  <c r="JMV1362" i="8"/>
  <c r="JMV1368" i="8" s="1"/>
  <c r="JMU1362" i="8"/>
  <c r="JMU1368" i="8" s="1"/>
  <c r="JMC1368" i="8"/>
  <c r="JMD1362" i="8"/>
  <c r="JMD1368" i="8" s="1"/>
  <c r="JLL1368" i="8"/>
  <c r="JLP1362" i="8"/>
  <c r="JLP1368" i="8" s="1"/>
  <c r="JLO1362" i="8"/>
  <c r="JLO1368" i="8" s="1"/>
  <c r="JKW1368" i="8"/>
  <c r="JKX1362" i="8"/>
  <c r="JKX1368" i="8" s="1"/>
  <c r="JKF1368" i="8"/>
  <c r="JKJ1362" i="8"/>
  <c r="JKJ1368" i="8" s="1"/>
  <c r="JKI1362" i="8"/>
  <c r="JKI1368" i="8" s="1"/>
  <c r="JJQ1368" i="8"/>
  <c r="JJR1362" i="8"/>
  <c r="JJR1368" i="8" s="1"/>
  <c r="JIZ1368" i="8"/>
  <c r="JJD1362" i="8"/>
  <c r="JJD1368" i="8" s="1"/>
  <c r="JJC1362" i="8"/>
  <c r="JJC1368" i="8" s="1"/>
  <c r="JIK1368" i="8"/>
  <c r="JIL1362" i="8"/>
  <c r="JIL1368" i="8" s="1"/>
  <c r="JHT1368" i="8"/>
  <c r="JHX1362" i="8"/>
  <c r="JHX1368" i="8" s="1"/>
  <c r="JHW1362" i="8"/>
  <c r="JHW1368" i="8" s="1"/>
  <c r="JHE1368" i="8"/>
  <c r="JHF1362" i="8"/>
  <c r="JHF1368" i="8" s="1"/>
  <c r="JGN1368" i="8"/>
  <c r="JGR1362" i="8"/>
  <c r="JGR1368" i="8" s="1"/>
  <c r="JGQ1362" i="8"/>
  <c r="JGQ1368" i="8" s="1"/>
  <c r="JFY1368" i="8"/>
  <c r="JFZ1362" i="8"/>
  <c r="JFZ1368" i="8" s="1"/>
  <c r="JFH1368" i="8"/>
  <c r="JFL1362" i="8"/>
  <c r="JFL1368" i="8" s="1"/>
  <c r="JFK1362" i="8"/>
  <c r="JFK1368" i="8" s="1"/>
  <c r="JES1368" i="8"/>
  <c r="JET1362" i="8"/>
  <c r="JET1368" i="8" s="1"/>
  <c r="JEB1368" i="8"/>
  <c r="JEF1362" i="8"/>
  <c r="JEF1368" i="8" s="1"/>
  <c r="JEE1362" i="8"/>
  <c r="JEE1368" i="8" s="1"/>
  <c r="JDM1368" i="8"/>
  <c r="JDN1362" i="8"/>
  <c r="JDN1368" i="8" s="1"/>
  <c r="JCV1368" i="8"/>
  <c r="JCZ1362" i="8"/>
  <c r="JCZ1368" i="8" s="1"/>
  <c r="JCY1362" i="8"/>
  <c r="JCY1368" i="8" s="1"/>
  <c r="JCG1368" i="8"/>
  <c r="JCH1362" i="8"/>
  <c r="JCH1368" i="8" s="1"/>
  <c r="JBP1368" i="8"/>
  <c r="JBT1362" i="8"/>
  <c r="JBT1368" i="8" s="1"/>
  <c r="JBS1362" i="8"/>
  <c r="JBS1368" i="8" s="1"/>
  <c r="JBA1368" i="8"/>
  <c r="JBB1362" i="8"/>
  <c r="JBB1368" i="8" s="1"/>
  <c r="JAJ1368" i="8"/>
  <c r="JAN1362" i="8"/>
  <c r="JAN1368" i="8" s="1"/>
  <c r="JAM1362" i="8"/>
  <c r="JAM1368" i="8" s="1"/>
  <c r="IZU1368" i="8"/>
  <c r="IZV1362" i="8"/>
  <c r="IZV1368" i="8" s="1"/>
  <c r="IZD1368" i="8"/>
  <c r="IZH1362" i="8"/>
  <c r="IZH1368" i="8" s="1"/>
  <c r="IZG1362" i="8"/>
  <c r="IZG1368" i="8" s="1"/>
  <c r="IYO1368" i="8"/>
  <c r="IYP1362" i="8"/>
  <c r="IYP1368" i="8" s="1"/>
  <c r="IXX1368" i="8"/>
  <c r="IYB1362" i="8"/>
  <c r="IYB1368" i="8" s="1"/>
  <c r="IYA1362" i="8"/>
  <c r="IYA1368" i="8" s="1"/>
  <c r="IXI1368" i="8"/>
  <c r="IXJ1362" i="8"/>
  <c r="IXJ1368" i="8" s="1"/>
  <c r="IWR1368" i="8"/>
  <c r="IWV1362" i="8"/>
  <c r="IWV1368" i="8" s="1"/>
  <c r="IWU1362" i="8"/>
  <c r="IWU1368" i="8" s="1"/>
  <c r="IWC1368" i="8"/>
  <c r="IWD1362" i="8"/>
  <c r="IWD1368" i="8" s="1"/>
  <c r="IVL1368" i="8"/>
  <c r="IVP1362" i="8"/>
  <c r="IVP1368" i="8" s="1"/>
  <c r="IVO1362" i="8"/>
  <c r="IVO1368" i="8" s="1"/>
  <c r="IUW1368" i="8"/>
  <c r="IUX1362" i="8"/>
  <c r="IUX1368" i="8" s="1"/>
  <c r="IUF1368" i="8"/>
  <c r="IUJ1362" i="8"/>
  <c r="IUJ1368" i="8" s="1"/>
  <c r="IUI1362" i="8"/>
  <c r="IUI1368" i="8" s="1"/>
  <c r="ITQ1368" i="8"/>
  <c r="ITR1362" i="8"/>
  <c r="ITR1368" i="8" s="1"/>
  <c r="ISZ1368" i="8"/>
  <c r="ITD1362" i="8"/>
  <c r="ITD1368" i="8" s="1"/>
  <c r="ITC1362" i="8"/>
  <c r="ITC1368" i="8" s="1"/>
  <c r="ISK1368" i="8"/>
  <c r="ISL1362" i="8"/>
  <c r="ISL1368" i="8" s="1"/>
  <c r="IRT1368" i="8"/>
  <c r="IRX1362" i="8"/>
  <c r="IRX1368" i="8" s="1"/>
  <c r="IRW1362" i="8"/>
  <c r="IRW1368" i="8" s="1"/>
  <c r="IRE1368" i="8"/>
  <c r="IRF1362" i="8"/>
  <c r="IRF1368" i="8" s="1"/>
  <c r="IQN1368" i="8"/>
  <c r="IQR1362" i="8"/>
  <c r="IQR1368" i="8" s="1"/>
  <c r="IQQ1362" i="8"/>
  <c r="IQQ1368" i="8" s="1"/>
  <c r="IPY1368" i="8"/>
  <c r="IPZ1362" i="8"/>
  <c r="IPZ1368" i="8" s="1"/>
  <c r="IPH1368" i="8"/>
  <c r="IPL1362" i="8"/>
  <c r="IPL1368" i="8" s="1"/>
  <c r="IPK1362" i="8"/>
  <c r="IPK1368" i="8" s="1"/>
  <c r="IOS1368" i="8"/>
  <c r="IOT1362" i="8"/>
  <c r="IOT1368" i="8" s="1"/>
  <c r="IOB1368" i="8"/>
  <c r="IOF1362" i="8"/>
  <c r="IOF1368" i="8" s="1"/>
  <c r="IOE1362" i="8"/>
  <c r="IOE1368" i="8" s="1"/>
  <c r="INM1368" i="8"/>
  <c r="INN1362" i="8"/>
  <c r="INN1368" i="8" s="1"/>
  <c r="IMV1368" i="8"/>
  <c r="IMZ1362" i="8"/>
  <c r="IMZ1368" i="8" s="1"/>
  <c r="IMY1362" i="8"/>
  <c r="IMY1368" i="8" s="1"/>
  <c r="IMG1368" i="8"/>
  <c r="IMH1362" i="8"/>
  <c r="IMH1368" i="8" s="1"/>
  <c r="ILP1368" i="8"/>
  <c r="ILT1362" i="8"/>
  <c r="ILT1368" i="8" s="1"/>
  <c r="ILS1362" i="8"/>
  <c r="ILS1368" i="8" s="1"/>
  <c r="ILA1368" i="8"/>
  <c r="ILB1362" i="8"/>
  <c r="ILB1368" i="8" s="1"/>
  <c r="IKJ1368" i="8"/>
  <c r="IKN1362" i="8"/>
  <c r="IKN1368" i="8" s="1"/>
  <c r="IKM1362" i="8"/>
  <c r="IKM1368" i="8" s="1"/>
  <c r="IJU1368" i="8"/>
  <c r="IJV1362" i="8"/>
  <c r="IJV1368" i="8" s="1"/>
  <c r="IJD1368" i="8"/>
  <c r="IJH1362" i="8"/>
  <c r="IJH1368" i="8" s="1"/>
  <c r="IJG1362" i="8"/>
  <c r="IJG1368" i="8" s="1"/>
  <c r="IIO1368" i="8"/>
  <c r="IIP1362" i="8"/>
  <c r="IIP1368" i="8" s="1"/>
  <c r="IHX1368" i="8"/>
  <c r="IIB1362" i="8"/>
  <c r="IIB1368" i="8" s="1"/>
  <c r="IIA1362" i="8"/>
  <c r="IIA1368" i="8" s="1"/>
  <c r="IHI1368" i="8"/>
  <c r="IHJ1362" i="8"/>
  <c r="IHJ1368" i="8" s="1"/>
  <c r="IGR1368" i="8"/>
  <c r="IGV1362" i="8"/>
  <c r="IGV1368" i="8" s="1"/>
  <c r="IGU1362" i="8"/>
  <c r="IGU1368" i="8" s="1"/>
  <c r="IGC1368" i="8"/>
  <c r="IGD1362" i="8"/>
  <c r="IGD1368" i="8" s="1"/>
  <c r="IFL1368" i="8"/>
  <c r="IFP1362" i="8"/>
  <c r="IFP1368" i="8" s="1"/>
  <c r="IFO1362" i="8"/>
  <c r="IFO1368" i="8" s="1"/>
  <c r="IEW1368" i="8"/>
  <c r="IEX1362" i="8"/>
  <c r="IEX1368" i="8" s="1"/>
  <c r="IEF1368" i="8"/>
  <c r="IEJ1362" i="8"/>
  <c r="IEJ1368" i="8" s="1"/>
  <c r="IEI1362" i="8"/>
  <c r="IEI1368" i="8" s="1"/>
  <c r="IDQ1368" i="8"/>
  <c r="IDR1362" i="8"/>
  <c r="IDR1368" i="8" s="1"/>
  <c r="ICZ1368" i="8"/>
  <c r="IDD1362" i="8"/>
  <c r="IDD1368" i="8" s="1"/>
  <c r="IDC1362" i="8"/>
  <c r="IDC1368" i="8" s="1"/>
  <c r="ICK1368" i="8"/>
  <c r="ICL1362" i="8"/>
  <c r="ICL1368" i="8" s="1"/>
  <c r="IBT1368" i="8"/>
  <c r="IBX1362" i="8"/>
  <c r="IBX1368" i="8" s="1"/>
  <c r="IBW1362" i="8"/>
  <c r="IBW1368" i="8" s="1"/>
  <c r="IBE1368" i="8"/>
  <c r="IBF1362" i="8"/>
  <c r="IBF1368" i="8" s="1"/>
  <c r="IAN1368" i="8"/>
  <c r="IAR1362" i="8"/>
  <c r="IAR1368" i="8" s="1"/>
  <c r="IAQ1362" i="8"/>
  <c r="IAQ1368" i="8" s="1"/>
  <c r="HZY1368" i="8"/>
  <c r="HZZ1362" i="8"/>
  <c r="HZZ1368" i="8" s="1"/>
  <c r="HZH1368" i="8"/>
  <c r="HZL1362" i="8"/>
  <c r="HZL1368" i="8" s="1"/>
  <c r="HZK1362" i="8"/>
  <c r="HZK1368" i="8" s="1"/>
  <c r="HYS1368" i="8"/>
  <c r="HYT1362" i="8"/>
  <c r="HYT1368" i="8" s="1"/>
  <c r="HYB1368" i="8"/>
  <c r="HYF1362" i="8"/>
  <c r="HYF1368" i="8" s="1"/>
  <c r="HYE1362" i="8"/>
  <c r="HYE1368" i="8" s="1"/>
  <c r="HXM1368" i="8"/>
  <c r="HXN1362" i="8"/>
  <c r="HXN1368" i="8" s="1"/>
  <c r="HWV1368" i="8"/>
  <c r="HWZ1362" i="8"/>
  <c r="HWZ1368" i="8" s="1"/>
  <c r="HWY1362" i="8"/>
  <c r="HWY1368" i="8" s="1"/>
  <c r="HWG1368" i="8"/>
  <c r="HWH1362" i="8"/>
  <c r="HWH1368" i="8" s="1"/>
  <c r="HVP1368" i="8"/>
  <c r="HVT1362" i="8"/>
  <c r="HVT1368" i="8" s="1"/>
  <c r="HVS1362" i="8"/>
  <c r="HVS1368" i="8" s="1"/>
  <c r="HVA1368" i="8"/>
  <c r="HVB1362" i="8"/>
  <c r="HVB1368" i="8" s="1"/>
  <c r="HUJ1368" i="8"/>
  <c r="HUN1362" i="8"/>
  <c r="HUN1368" i="8" s="1"/>
  <c r="HUM1362" i="8"/>
  <c r="HUM1368" i="8" s="1"/>
  <c r="HTU1368" i="8"/>
  <c r="HTV1362" i="8"/>
  <c r="HTV1368" i="8" s="1"/>
  <c r="HTD1368" i="8"/>
  <c r="HTH1362" i="8"/>
  <c r="HTH1368" i="8" s="1"/>
  <c r="HTG1362" i="8"/>
  <c r="HTG1368" i="8" s="1"/>
  <c r="HSO1368" i="8"/>
  <c r="HSP1362" i="8"/>
  <c r="HSP1368" i="8" s="1"/>
  <c r="HRX1368" i="8"/>
  <c r="HSB1362" i="8"/>
  <c r="HSB1368" i="8" s="1"/>
  <c r="HSA1362" i="8"/>
  <c r="HSA1368" i="8" s="1"/>
  <c r="HRI1368" i="8"/>
  <c r="HRJ1362" i="8"/>
  <c r="HRJ1368" i="8" s="1"/>
  <c r="HQR1368" i="8"/>
  <c r="HQV1362" i="8"/>
  <c r="HQV1368" i="8" s="1"/>
  <c r="HQU1362" i="8"/>
  <c r="HQU1368" i="8" s="1"/>
  <c r="HQC1368" i="8"/>
  <c r="HQD1362" i="8"/>
  <c r="HQD1368" i="8" s="1"/>
  <c r="HPL1368" i="8"/>
  <c r="HPP1362" i="8"/>
  <c r="HPP1368" i="8" s="1"/>
  <c r="HPO1362" i="8"/>
  <c r="HPO1368" i="8" s="1"/>
  <c r="HOW1368" i="8"/>
  <c r="HOX1362" i="8"/>
  <c r="HOX1368" i="8" s="1"/>
  <c r="HOF1368" i="8"/>
  <c r="HOJ1362" i="8"/>
  <c r="HOJ1368" i="8" s="1"/>
  <c r="HOI1362" i="8"/>
  <c r="HOI1368" i="8" s="1"/>
  <c r="HNQ1368" i="8"/>
  <c r="HNR1362" i="8"/>
  <c r="HNR1368" i="8" s="1"/>
  <c r="HMZ1368" i="8"/>
  <c r="HND1362" i="8"/>
  <c r="HND1368" i="8" s="1"/>
  <c r="HNC1362" i="8"/>
  <c r="HNC1368" i="8" s="1"/>
  <c r="HMK1368" i="8"/>
  <c r="HML1362" i="8"/>
  <c r="HML1368" i="8" s="1"/>
  <c r="HLT1368" i="8"/>
  <c r="HLX1362" i="8"/>
  <c r="HLX1368" i="8" s="1"/>
  <c r="HLW1362" i="8"/>
  <c r="HLW1368" i="8" s="1"/>
  <c r="HLE1368" i="8"/>
  <c r="HLF1362" i="8"/>
  <c r="HLF1368" i="8" s="1"/>
  <c r="HKN1368" i="8"/>
  <c r="HKR1362" i="8"/>
  <c r="HKR1368" i="8" s="1"/>
  <c r="HKQ1362" i="8"/>
  <c r="HKQ1368" i="8" s="1"/>
  <c r="HJY1368" i="8"/>
  <c r="HJZ1362" i="8"/>
  <c r="HJZ1368" i="8" s="1"/>
  <c r="HJH1368" i="8"/>
  <c r="HJL1362" i="8"/>
  <c r="HJL1368" i="8" s="1"/>
  <c r="HJK1362" i="8"/>
  <c r="HJK1368" i="8" s="1"/>
  <c r="HIS1368" i="8"/>
  <c r="HIT1362" i="8"/>
  <c r="HIT1368" i="8" s="1"/>
  <c r="HIB1368" i="8"/>
  <c r="HIF1362" i="8"/>
  <c r="HIF1368" i="8" s="1"/>
  <c r="HIE1362" i="8"/>
  <c r="HIE1368" i="8" s="1"/>
  <c r="HHM1362" i="8"/>
  <c r="HGV1368" i="8"/>
  <c r="HGZ1362" i="8"/>
  <c r="HGZ1368" i="8" s="1"/>
  <c r="HGY1362" i="8"/>
  <c r="HGY1368" i="8" s="1"/>
  <c r="HGG1368" i="8"/>
  <c r="HGH1362" i="8"/>
  <c r="HGH1368" i="8" s="1"/>
  <c r="HFP1368" i="8"/>
  <c r="HFT1362" i="8"/>
  <c r="HFT1368" i="8" s="1"/>
  <c r="HFS1362" i="8"/>
  <c r="HFS1368" i="8" s="1"/>
  <c r="HFA1368" i="8"/>
  <c r="HFB1362" i="8"/>
  <c r="HFB1368" i="8" s="1"/>
  <c r="HEJ1368" i="8"/>
  <c r="HEN1362" i="8"/>
  <c r="HEN1368" i="8" s="1"/>
  <c r="HEM1362" i="8"/>
  <c r="HEM1368" i="8" s="1"/>
  <c r="HDU1368" i="8"/>
  <c r="HDV1362" i="8"/>
  <c r="HDV1368" i="8" s="1"/>
  <c r="HDD1368" i="8"/>
  <c r="HDH1362" i="8"/>
  <c r="HDH1368" i="8" s="1"/>
  <c r="HDG1362" i="8"/>
  <c r="HDG1368" i="8" s="1"/>
  <c r="HCO1368" i="8"/>
  <c r="HCP1362" i="8"/>
  <c r="HCP1368" i="8" s="1"/>
  <c r="HBX1368" i="8"/>
  <c r="HCB1362" i="8"/>
  <c r="HCB1368" i="8" s="1"/>
  <c r="HCA1362" i="8"/>
  <c r="HCA1368" i="8" s="1"/>
  <c r="HBI1368" i="8"/>
  <c r="HBJ1362" i="8"/>
  <c r="HBJ1368" i="8" s="1"/>
  <c r="HAR1368" i="8"/>
  <c r="HAV1362" i="8"/>
  <c r="HAV1368" i="8" s="1"/>
  <c r="HAU1362" i="8"/>
  <c r="HAU1368" i="8" s="1"/>
  <c r="HAC1368" i="8"/>
  <c r="HAD1362" i="8"/>
  <c r="HAD1368" i="8" s="1"/>
  <c r="GZL1368" i="8"/>
  <c r="GZP1362" i="8"/>
  <c r="GZP1368" i="8" s="1"/>
  <c r="GZO1362" i="8"/>
  <c r="GZO1368" i="8" s="1"/>
  <c r="GYW1368" i="8"/>
  <c r="GYX1362" i="8"/>
  <c r="GYX1368" i="8" s="1"/>
  <c r="GYF1368" i="8"/>
  <c r="GYJ1362" i="8"/>
  <c r="GYJ1368" i="8" s="1"/>
  <c r="GYI1362" i="8"/>
  <c r="GYI1368" i="8" s="1"/>
  <c r="GXQ1368" i="8"/>
  <c r="GXR1362" i="8"/>
  <c r="GXR1368" i="8" s="1"/>
  <c r="GWZ1368" i="8"/>
  <c r="GXD1362" i="8"/>
  <c r="GXD1368" i="8" s="1"/>
  <c r="GXC1362" i="8"/>
  <c r="GXC1368" i="8" s="1"/>
  <c r="GWK1368" i="8"/>
  <c r="GWL1362" i="8"/>
  <c r="GWL1368" i="8" s="1"/>
  <c r="GVT1368" i="8"/>
  <c r="GVX1362" i="8"/>
  <c r="GVX1368" i="8" s="1"/>
  <c r="GVW1362" i="8"/>
  <c r="GVW1368" i="8" s="1"/>
  <c r="GVE1368" i="8"/>
  <c r="GVF1362" i="8"/>
  <c r="GVF1368" i="8" s="1"/>
  <c r="GUN1368" i="8"/>
  <c r="GUR1362" i="8"/>
  <c r="GUR1368" i="8" s="1"/>
  <c r="GUQ1362" i="8"/>
  <c r="GUQ1368" i="8" s="1"/>
  <c r="GTY1368" i="8"/>
  <c r="GTZ1362" i="8"/>
  <c r="GTZ1368" i="8" s="1"/>
  <c r="GTH1368" i="8"/>
  <c r="GTL1362" i="8"/>
  <c r="GTL1368" i="8" s="1"/>
  <c r="GTK1362" i="8"/>
  <c r="GTK1368" i="8" s="1"/>
  <c r="GSS1368" i="8"/>
  <c r="GST1362" i="8"/>
  <c r="GST1368" i="8" s="1"/>
  <c r="GSB1368" i="8"/>
  <c r="GSF1362" i="8"/>
  <c r="GSF1368" i="8" s="1"/>
  <c r="GSE1362" i="8"/>
  <c r="GSE1368" i="8" s="1"/>
  <c r="GRM1368" i="8"/>
  <c r="GRN1362" i="8"/>
  <c r="GRN1368" i="8" s="1"/>
  <c r="GQV1368" i="8"/>
  <c r="GQZ1362" i="8"/>
  <c r="GQZ1368" i="8" s="1"/>
  <c r="GQY1362" i="8"/>
  <c r="GQY1368" i="8" s="1"/>
  <c r="GQG1368" i="8"/>
  <c r="GQH1362" i="8"/>
  <c r="GQH1368" i="8" s="1"/>
  <c r="GPP1368" i="8"/>
  <c r="GPT1362" i="8"/>
  <c r="GPT1368" i="8" s="1"/>
  <c r="GPS1362" i="8"/>
  <c r="GPS1368" i="8" s="1"/>
  <c r="GPA1368" i="8"/>
  <c r="GPB1362" i="8"/>
  <c r="GPB1368" i="8" s="1"/>
  <c r="GOJ1368" i="8"/>
  <c r="GON1362" i="8"/>
  <c r="GON1368" i="8" s="1"/>
  <c r="GOM1362" i="8"/>
  <c r="GOM1368" i="8" s="1"/>
  <c r="GNU1368" i="8"/>
  <c r="GNV1362" i="8"/>
  <c r="GNV1368" i="8" s="1"/>
  <c r="GND1368" i="8"/>
  <c r="GNH1362" i="8"/>
  <c r="GNH1368" i="8" s="1"/>
  <c r="GNG1362" i="8"/>
  <c r="GNG1368" i="8" s="1"/>
  <c r="GMO1368" i="8"/>
  <c r="GMP1362" i="8"/>
  <c r="GMP1368" i="8" s="1"/>
  <c r="GLX1368" i="8"/>
  <c r="GMB1362" i="8"/>
  <c r="GMB1368" i="8" s="1"/>
  <c r="GMA1362" i="8"/>
  <c r="GMA1368" i="8" s="1"/>
  <c r="GLI1368" i="8"/>
  <c r="GLJ1362" i="8"/>
  <c r="GLJ1368" i="8" s="1"/>
  <c r="GKR1368" i="8"/>
  <c r="GKV1362" i="8"/>
  <c r="GKV1368" i="8" s="1"/>
  <c r="GKU1362" i="8"/>
  <c r="GKU1368" i="8" s="1"/>
  <c r="GKC1368" i="8"/>
  <c r="GKD1362" i="8"/>
  <c r="GKD1368" i="8" s="1"/>
  <c r="GJL1368" i="8"/>
  <c r="GJP1362" i="8"/>
  <c r="GJP1368" i="8" s="1"/>
  <c r="GJO1362" i="8"/>
  <c r="GJO1368" i="8" s="1"/>
  <c r="GIW1368" i="8"/>
  <c r="GIX1362" i="8"/>
  <c r="GIX1368" i="8" s="1"/>
  <c r="GIF1368" i="8"/>
  <c r="GIJ1362" i="8"/>
  <c r="GIJ1368" i="8" s="1"/>
  <c r="GII1362" i="8"/>
  <c r="GII1368" i="8" s="1"/>
  <c r="GHQ1368" i="8"/>
  <c r="GHR1362" i="8"/>
  <c r="GHR1368" i="8" s="1"/>
  <c r="GGZ1368" i="8"/>
  <c r="GHD1362" i="8"/>
  <c r="GHD1368" i="8" s="1"/>
  <c r="GHC1362" i="8"/>
  <c r="GHC1368" i="8" s="1"/>
  <c r="GGK1368" i="8"/>
  <c r="GGL1362" i="8"/>
  <c r="GGL1368" i="8" s="1"/>
  <c r="GFT1368" i="8"/>
  <c r="GFX1362" i="8"/>
  <c r="GFX1368" i="8" s="1"/>
  <c r="GFW1362" i="8"/>
  <c r="GFW1368" i="8" s="1"/>
  <c r="GFE1368" i="8"/>
  <c r="GFF1362" i="8"/>
  <c r="GFF1368" i="8" s="1"/>
  <c r="GEN1368" i="8"/>
  <c r="GER1362" i="8"/>
  <c r="GER1368" i="8" s="1"/>
  <c r="GEQ1362" i="8"/>
  <c r="GEQ1368" i="8" s="1"/>
  <c r="GDY1368" i="8"/>
  <c r="GDZ1362" i="8"/>
  <c r="GDZ1368" i="8" s="1"/>
  <c r="GDH1368" i="8"/>
  <c r="GDL1362" i="8"/>
  <c r="GDL1368" i="8" s="1"/>
  <c r="GDK1362" i="8"/>
  <c r="GDK1368" i="8" s="1"/>
  <c r="GCS1368" i="8"/>
  <c r="GCT1362" i="8"/>
  <c r="GCT1368" i="8" s="1"/>
  <c r="GCB1368" i="8"/>
  <c r="GCF1362" i="8"/>
  <c r="GCF1368" i="8" s="1"/>
  <c r="GCE1362" i="8"/>
  <c r="GCE1368" i="8" s="1"/>
  <c r="GBM1368" i="8"/>
  <c r="GBN1362" i="8"/>
  <c r="GBN1368" i="8" s="1"/>
  <c r="GAV1368" i="8"/>
  <c r="GAZ1362" i="8"/>
  <c r="GAZ1368" i="8" s="1"/>
  <c r="GAY1362" i="8"/>
  <c r="GAY1368" i="8" s="1"/>
  <c r="GAG1368" i="8"/>
  <c r="GAH1362" i="8"/>
  <c r="GAH1368" i="8" s="1"/>
  <c r="FZP1368" i="8"/>
  <c r="FZT1362" i="8"/>
  <c r="FZT1368" i="8" s="1"/>
  <c r="FZS1362" i="8"/>
  <c r="FZS1368" i="8" s="1"/>
  <c r="FZA1368" i="8"/>
  <c r="FZB1362" i="8"/>
  <c r="FZB1368" i="8" s="1"/>
  <c r="FYJ1368" i="8"/>
  <c r="FYN1362" i="8"/>
  <c r="FYN1368" i="8" s="1"/>
  <c r="FYM1362" i="8"/>
  <c r="FYM1368" i="8" s="1"/>
  <c r="FXU1368" i="8"/>
  <c r="FXV1362" i="8"/>
  <c r="FXV1368" i="8" s="1"/>
  <c r="FXD1368" i="8"/>
  <c r="FXH1362" i="8"/>
  <c r="FXH1368" i="8" s="1"/>
  <c r="FXG1362" i="8"/>
  <c r="FXG1368" i="8" s="1"/>
  <c r="FWO1368" i="8"/>
  <c r="FWP1362" i="8"/>
  <c r="FWP1368" i="8" s="1"/>
  <c r="FVX1368" i="8"/>
  <c r="FWB1362" i="8"/>
  <c r="FWB1368" i="8" s="1"/>
  <c r="FWA1362" i="8"/>
  <c r="FWA1368" i="8" s="1"/>
  <c r="FVI1368" i="8"/>
  <c r="FVJ1362" i="8"/>
  <c r="FVJ1368" i="8" s="1"/>
  <c r="FUR1368" i="8"/>
  <c r="FUV1362" i="8"/>
  <c r="FUV1368" i="8" s="1"/>
  <c r="FUU1362" i="8"/>
  <c r="FUU1368" i="8" s="1"/>
  <c r="FUC1368" i="8"/>
  <c r="FUD1362" i="8"/>
  <c r="FUD1368" i="8" s="1"/>
  <c r="FTL1368" i="8"/>
  <c r="FTP1362" i="8"/>
  <c r="FTP1368" i="8" s="1"/>
  <c r="FTO1362" i="8"/>
  <c r="FTO1368" i="8" s="1"/>
  <c r="FSW1368" i="8"/>
  <c r="FSX1362" i="8"/>
  <c r="FSX1368" i="8" s="1"/>
  <c r="FSF1368" i="8"/>
  <c r="FSJ1362" i="8"/>
  <c r="FSJ1368" i="8" s="1"/>
  <c r="FSI1362" i="8"/>
  <c r="FSI1368" i="8" s="1"/>
  <c r="FRQ1368" i="8"/>
  <c r="FRR1362" i="8"/>
  <c r="FRR1368" i="8" s="1"/>
  <c r="FQZ1368" i="8"/>
  <c r="FRD1362" i="8"/>
  <c r="FRD1368" i="8" s="1"/>
  <c r="FRC1362" i="8"/>
  <c r="FRC1368" i="8" s="1"/>
  <c r="FQK1368" i="8"/>
  <c r="FQL1362" i="8"/>
  <c r="FQL1368" i="8" s="1"/>
  <c r="FPT1368" i="8"/>
  <c r="FPX1362" i="8"/>
  <c r="FPX1368" i="8" s="1"/>
  <c r="FPW1362" i="8"/>
  <c r="FPW1368" i="8" s="1"/>
  <c r="FPE1368" i="8"/>
  <c r="FPF1362" i="8"/>
  <c r="FPF1368" i="8" s="1"/>
  <c r="FON1368" i="8"/>
  <c r="FOR1362" i="8"/>
  <c r="FOR1368" i="8" s="1"/>
  <c r="FOQ1362" i="8"/>
  <c r="FOQ1368" i="8" s="1"/>
  <c r="FNY1368" i="8"/>
  <c r="FNZ1362" i="8"/>
  <c r="FNZ1368" i="8" s="1"/>
  <c r="FNH1368" i="8"/>
  <c r="FNL1362" i="8"/>
  <c r="FNL1368" i="8" s="1"/>
  <c r="FNK1362" i="8"/>
  <c r="FNK1368" i="8" s="1"/>
  <c r="FMS1368" i="8"/>
  <c r="FMT1362" i="8"/>
  <c r="FMT1368" i="8" s="1"/>
  <c r="FMB1368" i="8"/>
  <c r="FMF1362" i="8"/>
  <c r="FMF1368" i="8" s="1"/>
  <c r="FME1362" i="8"/>
  <c r="FME1368" i="8" s="1"/>
  <c r="FLM1368" i="8"/>
  <c r="FLN1362" i="8"/>
  <c r="FLN1368" i="8" s="1"/>
  <c r="FKV1368" i="8"/>
  <c r="FKZ1362" i="8"/>
  <c r="FKZ1368" i="8" s="1"/>
  <c r="FKY1362" i="8"/>
  <c r="FKY1368" i="8" s="1"/>
  <c r="FKG1368" i="8"/>
  <c r="FKH1362" i="8"/>
  <c r="FKH1368" i="8" s="1"/>
  <c r="FJP1368" i="8"/>
  <c r="FJT1362" i="8"/>
  <c r="FJT1368" i="8" s="1"/>
  <c r="FJS1362" i="8"/>
  <c r="FJS1368" i="8" s="1"/>
  <c r="FJA1368" i="8"/>
  <c r="FJB1362" i="8"/>
  <c r="FJB1368" i="8" s="1"/>
  <c r="FIJ1368" i="8"/>
  <c r="FIN1362" i="8"/>
  <c r="FIN1368" i="8" s="1"/>
  <c r="FIM1362" i="8"/>
  <c r="FIM1368" i="8" s="1"/>
  <c r="FHU1368" i="8"/>
  <c r="FHV1362" i="8"/>
  <c r="FHV1368" i="8" s="1"/>
  <c r="FHD1368" i="8"/>
  <c r="FHH1362" i="8"/>
  <c r="FHH1368" i="8" s="1"/>
  <c r="FHG1362" i="8"/>
  <c r="FHG1368" i="8" s="1"/>
  <c r="FGO1368" i="8"/>
  <c r="FGP1362" i="8"/>
  <c r="FGP1368" i="8" s="1"/>
  <c r="FFX1368" i="8"/>
  <c r="FGB1362" i="8"/>
  <c r="FGB1368" i="8" s="1"/>
  <c r="FGA1362" i="8"/>
  <c r="FGA1368" i="8" s="1"/>
  <c r="FFI1368" i="8"/>
  <c r="FFJ1362" i="8"/>
  <c r="FFJ1368" i="8" s="1"/>
  <c r="FER1368" i="8"/>
  <c r="FEV1362" i="8"/>
  <c r="FEV1368" i="8" s="1"/>
  <c r="FEU1362" i="8"/>
  <c r="FEU1368" i="8" s="1"/>
  <c r="FEC1368" i="8"/>
  <c r="FED1362" i="8"/>
  <c r="FED1368" i="8" s="1"/>
  <c r="FDL1368" i="8"/>
  <c r="FDP1362" i="8"/>
  <c r="FDP1368" i="8" s="1"/>
  <c r="FDO1362" i="8"/>
  <c r="FDO1368" i="8" s="1"/>
  <c r="FCW1368" i="8"/>
  <c r="FCX1362" i="8"/>
  <c r="FCX1368" i="8" s="1"/>
  <c r="FCF1368" i="8"/>
  <c r="FCJ1362" i="8"/>
  <c r="FCJ1368" i="8" s="1"/>
  <c r="FCI1362" i="8"/>
  <c r="FCI1368" i="8" s="1"/>
  <c r="FBQ1368" i="8"/>
  <c r="FBR1362" i="8"/>
  <c r="FBR1368" i="8" s="1"/>
  <c r="FAZ1368" i="8"/>
  <c r="FBD1362" i="8"/>
  <c r="FBD1368" i="8" s="1"/>
  <c r="FBC1362" i="8"/>
  <c r="FBC1368" i="8" s="1"/>
  <c r="FAK1368" i="8"/>
  <c r="FAL1362" i="8"/>
  <c r="FAL1368" i="8" s="1"/>
  <c r="EZT1368" i="8"/>
  <c r="EZX1362" i="8"/>
  <c r="EZX1368" i="8" s="1"/>
  <c r="EZW1362" i="8"/>
  <c r="EZW1368" i="8" s="1"/>
  <c r="EZE1368" i="8"/>
  <c r="EZF1362" i="8"/>
  <c r="EZF1368" i="8" s="1"/>
  <c r="EYN1368" i="8"/>
  <c r="EYR1362" i="8"/>
  <c r="EYR1368" i="8" s="1"/>
  <c r="EYQ1362" i="8"/>
  <c r="EYQ1368" i="8" s="1"/>
  <c r="EXY1368" i="8"/>
  <c r="EXZ1362" i="8"/>
  <c r="EXZ1368" i="8" s="1"/>
  <c r="EXH1368" i="8"/>
  <c r="EXL1362" i="8"/>
  <c r="EXL1368" i="8" s="1"/>
  <c r="EXK1362" i="8"/>
  <c r="EXK1368" i="8" s="1"/>
  <c r="EWS1368" i="8"/>
  <c r="EWT1362" i="8"/>
  <c r="EWT1368" i="8" s="1"/>
  <c r="EWB1368" i="8"/>
  <c r="EWF1362" i="8"/>
  <c r="EWF1368" i="8" s="1"/>
  <c r="EWE1362" i="8"/>
  <c r="EWE1368" i="8" s="1"/>
  <c r="EVM1368" i="8"/>
  <c r="EVN1362" i="8"/>
  <c r="EVN1368" i="8" s="1"/>
  <c r="EUV1368" i="8"/>
  <c r="EUZ1362" i="8"/>
  <c r="EUZ1368" i="8" s="1"/>
  <c r="EUY1362" i="8"/>
  <c r="EUY1368" i="8" s="1"/>
  <c r="EUG1368" i="8"/>
  <c r="EUH1362" i="8"/>
  <c r="EUH1368" i="8" s="1"/>
  <c r="ETP1368" i="8"/>
  <c r="ETT1362" i="8"/>
  <c r="ETT1368" i="8" s="1"/>
  <c r="ETS1362" i="8"/>
  <c r="ETS1368" i="8" s="1"/>
  <c r="ETA1368" i="8"/>
  <c r="ETB1362" i="8"/>
  <c r="ETB1368" i="8" s="1"/>
  <c r="ESJ1368" i="8"/>
  <c r="ESN1362" i="8"/>
  <c r="ESN1368" i="8" s="1"/>
  <c r="ESM1362" i="8"/>
  <c r="ESM1368" i="8" s="1"/>
  <c r="ERU1368" i="8"/>
  <c r="ERV1362" i="8"/>
  <c r="ERV1368" i="8" s="1"/>
  <c r="ERD1368" i="8"/>
  <c r="ERH1362" i="8"/>
  <c r="ERH1368" i="8" s="1"/>
  <c r="ERG1362" i="8"/>
  <c r="ERG1368" i="8" s="1"/>
  <c r="EQO1368" i="8"/>
  <c r="EQP1362" i="8"/>
  <c r="EQP1368" i="8" s="1"/>
  <c r="EPX1368" i="8"/>
  <c r="EQB1362" i="8"/>
  <c r="EQB1368" i="8" s="1"/>
  <c r="EQA1362" i="8"/>
  <c r="EQA1368" i="8" s="1"/>
  <c r="EPI1368" i="8"/>
  <c r="EPJ1362" i="8"/>
  <c r="EPJ1368" i="8" s="1"/>
  <c r="EOR1368" i="8"/>
  <c r="EOV1362" i="8"/>
  <c r="EOV1368" i="8" s="1"/>
  <c r="EOU1362" i="8"/>
  <c r="EOU1368" i="8" s="1"/>
  <c r="EOC1368" i="8"/>
  <c r="EOD1362" i="8"/>
  <c r="EOD1368" i="8" s="1"/>
  <c r="ENL1368" i="8"/>
  <c r="ENP1362" i="8"/>
  <c r="ENP1368" i="8" s="1"/>
  <c r="ENO1362" i="8"/>
  <c r="ENO1368" i="8" s="1"/>
  <c r="EMW1368" i="8"/>
  <c r="EMX1362" i="8"/>
  <c r="EMX1368" i="8" s="1"/>
  <c r="EMF1368" i="8"/>
  <c r="EMJ1362" i="8"/>
  <c r="EMJ1368" i="8" s="1"/>
  <c r="EMI1362" i="8"/>
  <c r="EMI1368" i="8" s="1"/>
  <c r="ELQ1368" i="8"/>
  <c r="ELR1362" i="8"/>
  <c r="ELR1368" i="8" s="1"/>
  <c r="EKZ1368" i="8"/>
  <c r="ELD1362" i="8"/>
  <c r="ELD1368" i="8" s="1"/>
  <c r="ELC1362" i="8"/>
  <c r="ELC1368" i="8" s="1"/>
  <c r="EKK1368" i="8"/>
  <c r="EKL1362" i="8"/>
  <c r="EKL1368" i="8" s="1"/>
  <c r="EJT1368" i="8"/>
  <c r="EJX1362" i="8"/>
  <c r="EJX1368" i="8" s="1"/>
  <c r="EJW1362" i="8"/>
  <c r="EJW1368" i="8" s="1"/>
  <c r="EJE1368" i="8"/>
  <c r="EJF1362" i="8"/>
  <c r="EJF1368" i="8" s="1"/>
  <c r="EIN1368" i="8"/>
  <c r="EIR1362" i="8"/>
  <c r="EIR1368" i="8" s="1"/>
  <c r="EIQ1362" i="8"/>
  <c r="EIQ1368" i="8" s="1"/>
  <c r="EHY1368" i="8"/>
  <c r="EHZ1362" i="8"/>
  <c r="EHZ1368" i="8" s="1"/>
  <c r="EHH1368" i="8"/>
  <c r="EHL1362" i="8"/>
  <c r="EHL1368" i="8" s="1"/>
  <c r="EHK1362" i="8"/>
  <c r="EHK1368" i="8" s="1"/>
  <c r="EGS1368" i="8"/>
  <c r="EGT1362" i="8"/>
  <c r="EGT1368" i="8" s="1"/>
  <c r="EGB1368" i="8"/>
  <c r="EGF1362" i="8"/>
  <c r="EGF1368" i="8" s="1"/>
  <c r="EGE1362" i="8"/>
  <c r="EGE1368" i="8" s="1"/>
  <c r="EFM1368" i="8"/>
  <c r="EFN1362" i="8"/>
  <c r="EFN1368" i="8" s="1"/>
  <c r="EEV1368" i="8"/>
  <c r="EEZ1362" i="8"/>
  <c r="EEZ1368" i="8" s="1"/>
  <c r="EEY1362" i="8"/>
  <c r="EEY1368" i="8" s="1"/>
  <c r="EEG1368" i="8"/>
  <c r="EEH1362" i="8"/>
  <c r="EEH1368" i="8" s="1"/>
  <c r="EDP1368" i="8"/>
  <c r="EDT1362" i="8"/>
  <c r="EDT1368" i="8" s="1"/>
  <c r="EDS1362" i="8"/>
  <c r="EDS1368" i="8" s="1"/>
  <c r="EDA1368" i="8"/>
  <c r="EDB1362" i="8"/>
  <c r="EDB1368" i="8" s="1"/>
  <c r="ECJ1368" i="8"/>
  <c r="ECN1362" i="8"/>
  <c r="ECN1368" i="8" s="1"/>
  <c r="ECM1362" i="8"/>
  <c r="ECM1368" i="8" s="1"/>
  <c r="EBU1368" i="8"/>
  <c r="EBV1362" i="8"/>
  <c r="EBV1368" i="8" s="1"/>
  <c r="EBD1368" i="8"/>
  <c r="EBH1362" i="8"/>
  <c r="EBH1368" i="8" s="1"/>
  <c r="EBG1362" i="8"/>
  <c r="EBG1368" i="8" s="1"/>
  <c r="EAO1368" i="8"/>
  <c r="EAP1362" i="8"/>
  <c r="EAP1368" i="8" s="1"/>
  <c r="DZX1368" i="8"/>
  <c r="EAB1362" i="8"/>
  <c r="EAB1368" i="8" s="1"/>
  <c r="EAA1362" i="8"/>
  <c r="EAA1368" i="8" s="1"/>
  <c r="DZI1368" i="8"/>
  <c r="DZJ1362" i="8"/>
  <c r="DZJ1368" i="8" s="1"/>
  <c r="DYR1368" i="8"/>
  <c r="DYV1362" i="8"/>
  <c r="DYV1368" i="8" s="1"/>
  <c r="DYU1362" i="8"/>
  <c r="DYU1368" i="8" s="1"/>
  <c r="DYC1368" i="8"/>
  <c r="DYD1362" i="8"/>
  <c r="DYD1368" i="8" s="1"/>
  <c r="DXL1368" i="8"/>
  <c r="DXP1362" i="8"/>
  <c r="DXP1368" i="8" s="1"/>
  <c r="DXO1362" i="8"/>
  <c r="DXO1368" i="8" s="1"/>
  <c r="DWW1368" i="8"/>
  <c r="DWX1362" i="8"/>
  <c r="DWX1368" i="8" s="1"/>
  <c r="DWF1368" i="8"/>
  <c r="DWJ1362" i="8"/>
  <c r="DWJ1368" i="8" s="1"/>
  <c r="DWI1362" i="8"/>
  <c r="DWI1368" i="8" s="1"/>
  <c r="DVQ1368" i="8"/>
  <c r="DVR1362" i="8"/>
  <c r="DVR1368" i="8" s="1"/>
  <c r="DUZ1368" i="8"/>
  <c r="DVD1362" i="8"/>
  <c r="DVD1368" i="8" s="1"/>
  <c r="DVC1362" i="8"/>
  <c r="DVC1368" i="8" s="1"/>
  <c r="DUK1368" i="8"/>
  <c r="DUL1362" i="8"/>
  <c r="DUL1368" i="8" s="1"/>
  <c r="DTT1368" i="8"/>
  <c r="DTX1362" i="8"/>
  <c r="DTX1368" i="8" s="1"/>
  <c r="DTW1362" i="8"/>
  <c r="DTW1368" i="8" s="1"/>
  <c r="DTE1368" i="8"/>
  <c r="DTF1362" i="8"/>
  <c r="DTF1368" i="8" s="1"/>
  <c r="DSN1368" i="8"/>
  <c r="DSR1362" i="8"/>
  <c r="DSR1368" i="8" s="1"/>
  <c r="DSQ1362" i="8"/>
  <c r="DSQ1368" i="8" s="1"/>
  <c r="DRY1368" i="8"/>
  <c r="DRZ1362" i="8"/>
  <c r="DRZ1368" i="8" s="1"/>
  <c r="DRH1368" i="8"/>
  <c r="DRL1362" i="8"/>
  <c r="DRL1368" i="8" s="1"/>
  <c r="DRK1362" i="8"/>
  <c r="DRK1368" i="8" s="1"/>
  <c r="DQS1368" i="8"/>
  <c r="DQT1362" i="8"/>
  <c r="DQT1368" i="8" s="1"/>
  <c r="DQB1368" i="8"/>
  <c r="DQF1362" i="8"/>
  <c r="DQF1368" i="8" s="1"/>
  <c r="DQE1362" i="8"/>
  <c r="DQE1368" i="8" s="1"/>
  <c r="DPM1368" i="8"/>
  <c r="DPN1362" i="8"/>
  <c r="DPN1368" i="8" s="1"/>
  <c r="DOV1368" i="8"/>
  <c r="DOZ1362" i="8"/>
  <c r="DOZ1368" i="8" s="1"/>
  <c r="DOY1362" i="8"/>
  <c r="DOY1368" i="8" s="1"/>
  <c r="DOG1368" i="8"/>
  <c r="DOH1362" i="8"/>
  <c r="DOH1368" i="8" s="1"/>
  <c r="DNP1368" i="8"/>
  <c r="DNT1362" i="8"/>
  <c r="DNT1368" i="8" s="1"/>
  <c r="DNS1362" i="8"/>
  <c r="DNS1368" i="8" s="1"/>
  <c r="DNA1368" i="8"/>
  <c r="DNB1362" i="8"/>
  <c r="DNB1368" i="8" s="1"/>
  <c r="DMJ1368" i="8"/>
  <c r="DMN1362" i="8"/>
  <c r="DMN1368" i="8" s="1"/>
  <c r="DMM1362" i="8"/>
  <c r="DMM1368" i="8" s="1"/>
  <c r="DLU1368" i="8"/>
  <c r="DLV1362" i="8"/>
  <c r="DLV1368" i="8" s="1"/>
  <c r="DLD1368" i="8"/>
  <c r="DLH1362" i="8"/>
  <c r="DLH1368" i="8" s="1"/>
  <c r="DLG1362" i="8"/>
  <c r="DLG1368" i="8" s="1"/>
  <c r="DKO1368" i="8"/>
  <c r="DKP1362" i="8"/>
  <c r="DKP1368" i="8" s="1"/>
  <c r="DJX1368" i="8"/>
  <c r="DKB1362" i="8"/>
  <c r="DKB1368" i="8" s="1"/>
  <c r="DKA1362" i="8"/>
  <c r="DKA1368" i="8" s="1"/>
  <c r="DJI1368" i="8"/>
  <c r="DJJ1362" i="8"/>
  <c r="DJJ1368" i="8" s="1"/>
  <c r="DIR1368" i="8"/>
  <c r="DIV1362" i="8"/>
  <c r="DIV1368" i="8" s="1"/>
  <c r="DIU1362" i="8"/>
  <c r="DIU1368" i="8" s="1"/>
  <c r="DIC1368" i="8"/>
  <c r="DID1362" i="8"/>
  <c r="DID1368" i="8" s="1"/>
  <c r="DHL1368" i="8"/>
  <c r="DHP1362" i="8"/>
  <c r="DHP1368" i="8" s="1"/>
  <c r="DHO1362" i="8"/>
  <c r="DHO1368" i="8" s="1"/>
  <c r="DGW1368" i="8"/>
  <c r="DGX1362" i="8"/>
  <c r="DGX1368" i="8" s="1"/>
  <c r="DGF1368" i="8"/>
  <c r="DGJ1362" i="8"/>
  <c r="DGJ1368" i="8" s="1"/>
  <c r="DGI1362" i="8"/>
  <c r="DGI1368" i="8" s="1"/>
  <c r="DFQ1368" i="8"/>
  <c r="DFR1362" i="8"/>
  <c r="DFR1368" i="8" s="1"/>
  <c r="DEZ1368" i="8"/>
  <c r="DFD1362" i="8"/>
  <c r="DFD1368" i="8" s="1"/>
  <c r="DFC1362" i="8"/>
  <c r="DFC1368" i="8" s="1"/>
  <c r="DEK1368" i="8"/>
  <c r="DEL1362" i="8"/>
  <c r="DEL1368" i="8" s="1"/>
  <c r="DDT1368" i="8"/>
  <c r="DDX1362" i="8"/>
  <c r="DDX1368" i="8" s="1"/>
  <c r="DDW1362" i="8"/>
  <c r="DDW1368" i="8" s="1"/>
  <c r="DDE1368" i="8"/>
  <c r="DDF1362" i="8"/>
  <c r="DDF1368" i="8" s="1"/>
  <c r="DCN1368" i="8"/>
  <c r="DCR1362" i="8"/>
  <c r="DCR1368" i="8" s="1"/>
  <c r="DCQ1362" i="8"/>
  <c r="DCQ1368" i="8" s="1"/>
  <c r="DBY1368" i="8"/>
  <c r="DBZ1362" i="8"/>
  <c r="DBZ1368" i="8" s="1"/>
  <c r="DBH1368" i="8"/>
  <c r="DBL1362" i="8"/>
  <c r="DBL1368" i="8" s="1"/>
  <c r="DBK1362" i="8"/>
  <c r="DBK1368" i="8" s="1"/>
  <c r="DAS1368" i="8"/>
  <c r="DAT1362" i="8"/>
  <c r="DAT1368" i="8" s="1"/>
  <c r="DAB1368" i="8"/>
  <c r="DAF1362" i="8"/>
  <c r="DAF1368" i="8" s="1"/>
  <c r="DAE1362" i="8"/>
  <c r="DAE1368" i="8" s="1"/>
  <c r="CZM1368" i="8"/>
  <c r="CZN1362" i="8"/>
  <c r="CZN1368" i="8" s="1"/>
  <c r="CYV1368" i="8"/>
  <c r="CYZ1362" i="8"/>
  <c r="CYZ1368" i="8" s="1"/>
  <c r="CYY1362" i="8"/>
  <c r="CYY1368" i="8" s="1"/>
  <c r="CYG1368" i="8"/>
  <c r="CYH1362" i="8"/>
  <c r="CYH1368" i="8" s="1"/>
  <c r="CXP1368" i="8"/>
  <c r="CXS1362" i="8"/>
  <c r="CXS1368" i="8" s="1"/>
  <c r="CXA1368" i="8"/>
  <c r="CXB1362" i="8"/>
  <c r="CXB1368" i="8" s="1"/>
  <c r="CWJ1368" i="8"/>
  <c r="CWM1362" i="8"/>
  <c r="CWM1368" i="8" s="1"/>
  <c r="CVU1368" i="8"/>
  <c r="CVV1362" i="8"/>
  <c r="CVV1368" i="8" s="1"/>
  <c r="CVD1368" i="8"/>
  <c r="CVG1362" i="8"/>
  <c r="CVG1368" i="8" s="1"/>
  <c r="CUO1368" i="8"/>
  <c r="CUP1362" i="8"/>
  <c r="CUP1368" i="8" s="1"/>
  <c r="CTX1368" i="8"/>
  <c r="CUA1362" i="8"/>
  <c r="CUA1368" i="8" s="1"/>
  <c r="CTI1368" i="8"/>
  <c r="CTJ1362" i="8"/>
  <c r="CTJ1368" i="8" s="1"/>
  <c r="CSR1368" i="8"/>
  <c r="CSU1362" i="8"/>
  <c r="CSU1368" i="8" s="1"/>
  <c r="CSC1368" i="8"/>
  <c r="CSD1362" i="8"/>
  <c r="CSD1368" i="8" s="1"/>
  <c r="CRL1368" i="8"/>
  <c r="CRO1362" i="8"/>
  <c r="CRO1368" i="8" s="1"/>
  <c r="CQW1368" i="8"/>
  <c r="CQX1362" i="8"/>
  <c r="CQX1368" i="8" s="1"/>
  <c r="CQF1368" i="8"/>
  <c r="CQI1362" i="8"/>
  <c r="CQI1368" i="8" s="1"/>
  <c r="CPQ1368" i="8"/>
  <c r="CPR1362" i="8"/>
  <c r="CPR1368" i="8" s="1"/>
  <c r="COZ1368" i="8"/>
  <c r="CPC1362" i="8"/>
  <c r="CPC1368" i="8" s="1"/>
  <c r="COK1368" i="8"/>
  <c r="COL1362" i="8"/>
  <c r="COL1368" i="8" s="1"/>
  <c r="CNT1368" i="8"/>
  <c r="CNW1362" i="8"/>
  <c r="CNW1368" i="8" s="1"/>
  <c r="CNE1368" i="8"/>
  <c r="CNF1362" i="8"/>
  <c r="CNF1368" i="8" s="1"/>
  <c r="CMN1368" i="8"/>
  <c r="CMQ1362" i="8"/>
  <c r="CMQ1368" i="8" s="1"/>
  <c r="CLY1368" i="8"/>
  <c r="CLZ1362" i="8"/>
  <c r="CLZ1368" i="8" s="1"/>
  <c r="CLH1368" i="8"/>
  <c r="CLK1362" i="8"/>
  <c r="CLK1368" i="8" s="1"/>
  <c r="CKS1368" i="8"/>
  <c r="CKT1362" i="8"/>
  <c r="CKT1368" i="8" s="1"/>
  <c r="CKB1368" i="8"/>
  <c r="CKE1362" i="8"/>
  <c r="CKE1368" i="8" s="1"/>
  <c r="CJM1368" i="8"/>
  <c r="CJN1362" i="8"/>
  <c r="CJN1368" i="8" s="1"/>
  <c r="CIV1368" i="8"/>
  <c r="CIY1362" i="8"/>
  <c r="CIY1368" i="8" s="1"/>
  <c r="CIG1368" i="8"/>
  <c r="CIH1362" i="8"/>
  <c r="CIH1368" i="8" s="1"/>
  <c r="CHP1368" i="8"/>
  <c r="CHS1362" i="8"/>
  <c r="CHS1368" i="8" s="1"/>
  <c r="CHA1368" i="8"/>
  <c r="CHB1362" i="8"/>
  <c r="CHB1368" i="8" s="1"/>
  <c r="CGJ1368" i="8"/>
  <c r="CGM1362" i="8"/>
  <c r="CGM1368" i="8" s="1"/>
  <c r="CFU1368" i="8"/>
  <c r="CFV1362" i="8"/>
  <c r="CFV1368" i="8" s="1"/>
  <c r="CFD1368" i="8"/>
  <c r="CFG1362" i="8"/>
  <c r="CFG1368" i="8" s="1"/>
  <c r="CEO1368" i="8"/>
  <c r="CEP1362" i="8"/>
  <c r="CEP1368" i="8" s="1"/>
  <c r="CDX1368" i="8"/>
  <c r="CEA1362" i="8"/>
  <c r="CEA1368" i="8" s="1"/>
  <c r="CDI1368" i="8"/>
  <c r="CDJ1362" i="8"/>
  <c r="CDJ1368" i="8" s="1"/>
  <c r="CCR1368" i="8"/>
  <c r="CCU1362" i="8"/>
  <c r="CCU1368" i="8" s="1"/>
  <c r="CCC1368" i="8"/>
  <c r="CCD1362" i="8"/>
  <c r="CCD1368" i="8" s="1"/>
  <c r="CBL1368" i="8"/>
  <c r="CBO1362" i="8"/>
  <c r="CBO1368" i="8" s="1"/>
  <c r="CAW1368" i="8"/>
  <c r="CAX1362" i="8"/>
  <c r="CAX1368" i="8" s="1"/>
  <c r="CAF1368" i="8"/>
  <c r="CAI1362" i="8"/>
  <c r="CAI1368" i="8" s="1"/>
  <c r="BZQ1368" i="8"/>
  <c r="BZR1362" i="8"/>
  <c r="BZR1368" i="8" s="1"/>
  <c r="BYZ1368" i="8"/>
  <c r="BZC1362" i="8"/>
  <c r="BZC1368" i="8" s="1"/>
  <c r="BYK1368" i="8"/>
  <c r="BYL1362" i="8"/>
  <c r="BYL1368" i="8" s="1"/>
  <c r="BXT1368" i="8"/>
  <c r="BXW1362" i="8"/>
  <c r="BXW1368" i="8" s="1"/>
  <c r="BXE1368" i="8"/>
  <c r="BXF1362" i="8"/>
  <c r="BXF1368" i="8" s="1"/>
  <c r="BWN1368" i="8"/>
  <c r="BWQ1362" i="8"/>
  <c r="BWQ1368" i="8" s="1"/>
  <c r="BVY1368" i="8"/>
  <c r="BVZ1362" i="8"/>
  <c r="BVZ1368" i="8" s="1"/>
  <c r="BVH1368" i="8"/>
  <c r="BVK1362" i="8"/>
  <c r="BVK1368" i="8" s="1"/>
  <c r="BUS1368" i="8"/>
  <c r="BUT1362" i="8"/>
  <c r="BUT1368" i="8" s="1"/>
  <c r="BUB1368" i="8"/>
  <c r="BUE1362" i="8"/>
  <c r="BUE1368" i="8" s="1"/>
  <c r="BTM1368" i="8"/>
  <c r="BTN1362" i="8"/>
  <c r="BTN1368" i="8" s="1"/>
  <c r="BSV1368" i="8"/>
  <c r="BSY1362" i="8"/>
  <c r="BSY1368" i="8" s="1"/>
  <c r="BSG1368" i="8"/>
  <c r="BSH1362" i="8"/>
  <c r="BSH1368" i="8" s="1"/>
  <c r="BRP1368" i="8"/>
  <c r="BRS1362" i="8"/>
  <c r="BRS1368" i="8" s="1"/>
  <c r="BRA1368" i="8"/>
  <c r="BRB1362" i="8"/>
  <c r="BRB1368" i="8" s="1"/>
  <c r="BQJ1368" i="8"/>
  <c r="BQM1362" i="8"/>
  <c r="BQM1368" i="8" s="1"/>
  <c r="BPU1368" i="8"/>
  <c r="BPV1362" i="8"/>
  <c r="BPV1368" i="8" s="1"/>
  <c r="BPD1368" i="8"/>
  <c r="BPG1362" i="8"/>
  <c r="BPG1368" i="8" s="1"/>
  <c r="BOO1368" i="8"/>
  <c r="BOP1362" i="8"/>
  <c r="BOP1368" i="8" s="1"/>
  <c r="BNX1368" i="8"/>
  <c r="BOA1362" i="8"/>
  <c r="BOA1368" i="8" s="1"/>
  <c r="BNI1368" i="8"/>
  <c r="BNJ1362" i="8"/>
  <c r="BNJ1368" i="8" s="1"/>
  <c r="BMR1368" i="8"/>
  <c r="BMU1362" i="8"/>
  <c r="BMU1368" i="8" s="1"/>
  <c r="BMC1368" i="8"/>
  <c r="BMD1362" i="8"/>
  <c r="BMD1368" i="8" s="1"/>
  <c r="BLL1368" i="8"/>
  <c r="BLO1362" i="8"/>
  <c r="BLO1368" i="8" s="1"/>
  <c r="BKW1368" i="8"/>
  <c r="BKX1362" i="8"/>
  <c r="BKX1368" i="8" s="1"/>
  <c r="BKF1368" i="8"/>
  <c r="BKI1362" i="8"/>
  <c r="BKI1368" i="8" s="1"/>
  <c r="BJQ1368" i="8"/>
  <c r="BJR1362" i="8"/>
  <c r="BJR1368" i="8" s="1"/>
  <c r="BIZ1368" i="8"/>
  <c r="BJC1362" i="8"/>
  <c r="BJC1368" i="8" s="1"/>
  <c r="BIK1368" i="8"/>
  <c r="BIL1362" i="8"/>
  <c r="BIL1368" i="8" s="1"/>
  <c r="BHT1368" i="8"/>
  <c r="BHW1362" i="8"/>
  <c r="BHW1368" i="8" s="1"/>
  <c r="BHE1368" i="8"/>
  <c r="BHF1362" i="8"/>
  <c r="BHF1368" i="8" s="1"/>
  <c r="BGN1368" i="8"/>
  <c r="BGQ1362" i="8"/>
  <c r="BGQ1368" i="8" s="1"/>
  <c r="BFY1368" i="8"/>
  <c r="BFZ1362" i="8"/>
  <c r="BFZ1368" i="8" s="1"/>
  <c r="BFH1368" i="8"/>
  <c r="BFK1362" i="8"/>
  <c r="BFK1368" i="8" s="1"/>
  <c r="BES1368" i="8"/>
  <c r="BET1362" i="8"/>
  <c r="BET1368" i="8" s="1"/>
  <c r="BEB1368" i="8"/>
  <c r="BEE1362" i="8"/>
  <c r="BEE1368" i="8" s="1"/>
  <c r="BDM1368" i="8"/>
  <c r="BDN1362" i="8"/>
  <c r="BDN1368" i="8" s="1"/>
  <c r="BCV1368" i="8"/>
  <c r="BCY1362" i="8"/>
  <c r="BCY1368" i="8" s="1"/>
  <c r="BCG1368" i="8"/>
  <c r="BCH1362" i="8"/>
  <c r="BCH1368" i="8" s="1"/>
  <c r="BBP1368" i="8"/>
  <c r="BBS1362" i="8"/>
  <c r="BBS1368" i="8" s="1"/>
  <c r="BBA1368" i="8"/>
  <c r="BBB1362" i="8"/>
  <c r="BBB1368" i="8" s="1"/>
  <c r="BAJ1368" i="8"/>
  <c r="BAM1362" i="8"/>
  <c r="BAM1368" i="8" s="1"/>
  <c r="AZU1368" i="8"/>
  <c r="AZV1362" i="8"/>
  <c r="AZV1368" i="8" s="1"/>
  <c r="AZD1368" i="8"/>
  <c r="AZG1362" i="8"/>
  <c r="AZG1368" i="8" s="1"/>
  <c r="AYO1368" i="8"/>
  <c r="AYP1362" i="8"/>
  <c r="AYP1368" i="8" s="1"/>
  <c r="AXX1368" i="8"/>
  <c r="AYA1362" i="8"/>
  <c r="AYA1368" i="8" s="1"/>
  <c r="AXI1368" i="8"/>
  <c r="AXJ1362" i="8"/>
  <c r="AXJ1368" i="8" s="1"/>
  <c r="AWR1368" i="8"/>
  <c r="AWU1362" i="8"/>
  <c r="AWU1368" i="8" s="1"/>
  <c r="AWC1368" i="8"/>
  <c r="AWD1362" i="8"/>
  <c r="AWD1368" i="8" s="1"/>
  <c r="AVL1368" i="8"/>
  <c r="AVO1362" i="8"/>
  <c r="AVO1368" i="8" s="1"/>
  <c r="AUW1368" i="8"/>
  <c r="AUX1362" i="8"/>
  <c r="AUX1368" i="8" s="1"/>
  <c r="AUF1368" i="8"/>
  <c r="AUI1362" i="8"/>
  <c r="AUI1368" i="8" s="1"/>
  <c r="ATQ1368" i="8"/>
  <c r="ATR1362" i="8"/>
  <c r="ATR1368" i="8" s="1"/>
  <c r="ASZ1368" i="8"/>
  <c r="ATC1362" i="8"/>
  <c r="ATC1368" i="8" s="1"/>
  <c r="ASK1368" i="8"/>
  <c r="ASL1362" i="8"/>
  <c r="ASL1368" i="8" s="1"/>
  <c r="ART1368" i="8"/>
  <c r="ARW1362" i="8"/>
  <c r="ARW1368" i="8" s="1"/>
  <c r="ARE1368" i="8"/>
  <c r="ARF1362" i="8"/>
  <c r="ARF1368" i="8" s="1"/>
  <c r="AQN1368" i="8"/>
  <c r="AQQ1362" i="8"/>
  <c r="AQQ1368" i="8" s="1"/>
  <c r="APY1368" i="8"/>
  <c r="APZ1362" i="8"/>
  <c r="APZ1368" i="8" s="1"/>
  <c r="APH1368" i="8"/>
  <c r="APK1362" i="8"/>
  <c r="APK1368" i="8" s="1"/>
  <c r="AOS1368" i="8"/>
  <c r="AOT1362" i="8"/>
  <c r="AOT1368" i="8" s="1"/>
  <c r="AOB1368" i="8"/>
  <c r="AOE1362" i="8"/>
  <c r="AOE1368" i="8" s="1"/>
  <c r="ANM1368" i="8"/>
  <c r="ANN1362" i="8"/>
  <c r="ANN1368" i="8" s="1"/>
  <c r="AMV1368" i="8"/>
  <c r="AMZ1362" i="8"/>
  <c r="AMZ1368" i="8" s="1"/>
  <c r="AMY1362" i="8"/>
  <c r="AMY1368" i="8" s="1"/>
  <c r="AMG1368" i="8"/>
  <c r="AMH1362" i="8"/>
  <c r="AMH1368" i="8" s="1"/>
  <c r="ALP1368" i="8"/>
  <c r="ALS1362" i="8"/>
  <c r="ALS1368" i="8" s="1"/>
  <c r="ALA1368" i="8"/>
  <c r="ALB1362" i="8"/>
  <c r="ALB1368" i="8" s="1"/>
  <c r="AKJ1368" i="8"/>
  <c r="AKM1362" i="8"/>
  <c r="AKM1368" i="8" s="1"/>
  <c r="AJU1368" i="8"/>
  <c r="AJV1362" i="8"/>
  <c r="AJV1368" i="8" s="1"/>
  <c r="AJD1368" i="8"/>
  <c r="AJG1362" i="8"/>
  <c r="AJG1368" i="8" s="1"/>
  <c r="AIO1368" i="8"/>
  <c r="AIP1362" i="8"/>
  <c r="AIP1368" i="8" s="1"/>
  <c r="AHX1368" i="8"/>
  <c r="AIB1362" i="8"/>
  <c r="AIB1368" i="8" s="1"/>
  <c r="AIA1362" i="8"/>
  <c r="AIA1368" i="8" s="1"/>
  <c r="AHI1368" i="8"/>
  <c r="AHJ1362" i="8"/>
  <c r="AHJ1368" i="8" s="1"/>
  <c r="AGR1368" i="8"/>
  <c r="AGU1362" i="8"/>
  <c r="AGU1368" i="8" s="1"/>
  <c r="AGC1368" i="8"/>
  <c r="AGD1362" i="8"/>
  <c r="AGD1368" i="8" s="1"/>
  <c r="AFL1368" i="8"/>
  <c r="AFO1362" i="8"/>
  <c r="AFO1368" i="8" s="1"/>
  <c r="AEW1368" i="8"/>
  <c r="AEX1362" i="8"/>
  <c r="AEX1368" i="8" s="1"/>
  <c r="AEF1368" i="8"/>
  <c r="AEI1362" i="8"/>
  <c r="AEI1368" i="8" s="1"/>
  <c r="ADQ1368" i="8"/>
  <c r="ADR1362" i="8"/>
  <c r="ADR1368" i="8" s="1"/>
  <c r="ACZ1368" i="8"/>
  <c r="ADD1362" i="8"/>
  <c r="ADD1368" i="8" s="1"/>
  <c r="ADC1362" i="8"/>
  <c r="ADC1368" i="8" s="1"/>
  <c r="ACK1368" i="8"/>
  <c r="ACL1362" i="8"/>
  <c r="ACL1368" i="8" s="1"/>
  <c r="ABT1368" i="8"/>
  <c r="ABW1362" i="8"/>
  <c r="ABW1368" i="8" s="1"/>
  <c r="ABE1368" i="8"/>
  <c r="ABF1362" i="8"/>
  <c r="ABF1368" i="8" s="1"/>
  <c r="AAN1368" i="8"/>
  <c r="AAQ1362" i="8"/>
  <c r="AAQ1368" i="8" s="1"/>
  <c r="ZY1368" i="8"/>
  <c r="ZZ1362" i="8"/>
  <c r="ZZ1368" i="8" s="1"/>
  <c r="ZH1368" i="8"/>
  <c r="ZK1362" i="8"/>
  <c r="ZK1368" i="8" s="1"/>
  <c r="YS1368" i="8"/>
  <c r="YT1362" i="8"/>
  <c r="YT1368" i="8" s="1"/>
  <c r="YB1368" i="8"/>
  <c r="YF1362" i="8"/>
  <c r="YF1368" i="8" s="1"/>
  <c r="YE1362" i="8"/>
  <c r="YE1368" i="8" s="1"/>
  <c r="XM1368" i="8"/>
  <c r="XN1362" i="8"/>
  <c r="XN1368" i="8" s="1"/>
  <c r="WV1368" i="8"/>
  <c r="WY1362" i="8"/>
  <c r="WY1368" i="8" s="1"/>
  <c r="WG1368" i="8"/>
  <c r="WH1362" i="8"/>
  <c r="WH1368" i="8" s="1"/>
  <c r="VP1368" i="8"/>
  <c r="VS1362" i="8"/>
  <c r="VS1368" i="8" s="1"/>
  <c r="VA1368" i="8"/>
  <c r="VB1362" i="8"/>
  <c r="VB1368" i="8" s="1"/>
  <c r="UJ1368" i="8"/>
  <c r="UM1362" i="8"/>
  <c r="UM1368" i="8" s="1"/>
  <c r="TU1368" i="8"/>
  <c r="TV1362" i="8"/>
  <c r="TV1368" i="8" s="1"/>
  <c r="TD1368" i="8"/>
  <c r="TH1362" i="8"/>
  <c r="TH1368" i="8" s="1"/>
  <c r="TG1362" i="8"/>
  <c r="TG1368" i="8" s="1"/>
  <c r="SO1368" i="8"/>
  <c r="SP1362" i="8"/>
  <c r="SP1368" i="8" s="1"/>
  <c r="RX1368" i="8"/>
  <c r="SA1362" i="8"/>
  <c r="SA1368" i="8" s="1"/>
  <c r="RI1368" i="8"/>
  <c r="RJ1362" i="8"/>
  <c r="RJ1368" i="8" s="1"/>
  <c r="QR1368" i="8"/>
  <c r="QU1362" i="8"/>
  <c r="QU1368" i="8" s="1"/>
  <c r="QC1368" i="8"/>
  <c r="QD1362" i="8"/>
  <c r="QD1368" i="8" s="1"/>
  <c r="PL1368" i="8"/>
  <c r="PO1362" i="8"/>
  <c r="PO1368" i="8" s="1"/>
  <c r="OW1368" i="8"/>
  <c r="OX1362" i="8"/>
  <c r="OX1368" i="8" s="1"/>
  <c r="OF1368" i="8"/>
  <c r="OJ1362" i="8"/>
  <c r="OJ1368" i="8" s="1"/>
  <c r="OI1362" i="8"/>
  <c r="OI1368" i="8" s="1"/>
  <c r="NQ1368" i="8"/>
  <c r="NR1362" i="8"/>
  <c r="NR1368" i="8" s="1"/>
  <c r="MZ1368" i="8"/>
  <c r="NC1362" i="8"/>
  <c r="NC1368" i="8" s="1"/>
  <c r="MK1368" i="8"/>
  <c r="ML1362" i="8"/>
  <c r="ML1368" i="8" s="1"/>
  <c r="LT1368" i="8"/>
  <c r="LW1362" i="8"/>
  <c r="LW1368" i="8" s="1"/>
  <c r="LE1368" i="8"/>
  <c r="LF1362" i="8"/>
  <c r="LF1368" i="8" s="1"/>
  <c r="KN1368" i="8"/>
  <c r="KQ1362" i="8"/>
  <c r="KQ1368" i="8" s="1"/>
  <c r="JY1368" i="8"/>
  <c r="JZ1362" i="8"/>
  <c r="JZ1368" i="8" s="1"/>
  <c r="JH1368" i="8"/>
  <c r="JL1362" i="8"/>
  <c r="JL1368" i="8" s="1"/>
  <c r="JK1362" i="8"/>
  <c r="JK1368" i="8" s="1"/>
  <c r="IS1368" i="8"/>
  <c r="IT1362" i="8"/>
  <c r="IT1368" i="8" s="1"/>
  <c r="IB1368" i="8"/>
  <c r="IE1362" i="8"/>
  <c r="IE1368" i="8" s="1"/>
  <c r="HM1368" i="8"/>
  <c r="HN1362" i="8"/>
  <c r="HN1368" i="8" s="1"/>
  <c r="GV1368" i="8"/>
  <c r="GY1362" i="8"/>
  <c r="GY1368" i="8" s="1"/>
  <c r="GG1368" i="8"/>
  <c r="GH1362" i="8"/>
  <c r="GH1368" i="8" s="1"/>
  <c r="FP1368" i="8"/>
  <c r="FS1362" i="8"/>
  <c r="FS1368" i="8" s="1"/>
  <c r="FA1368" i="8"/>
  <c r="FB1362" i="8"/>
  <c r="FB1368" i="8" s="1"/>
  <c r="EJ1368" i="8"/>
  <c r="EN1362" i="8"/>
  <c r="EN1368" i="8" s="1"/>
  <c r="EM1362" i="8"/>
  <c r="EM1368" i="8" s="1"/>
  <c r="DU1368" i="8"/>
  <c r="DV1362" i="8"/>
  <c r="DV1368" i="8" s="1"/>
  <c r="DD1368" i="8"/>
  <c r="DG1362" i="8"/>
  <c r="DG1368" i="8" s="1"/>
  <c r="CO1368" i="8"/>
  <c r="CP1362" i="8"/>
  <c r="CP1368" i="8" s="1"/>
  <c r="BX1368" i="8"/>
  <c r="CA1362" i="8"/>
  <c r="CA1368" i="8" s="1"/>
  <c r="BI1368" i="8"/>
  <c r="BJ1362" i="8"/>
  <c r="BJ1368" i="8" s="1"/>
  <c r="AR1368" i="8"/>
  <c r="AU1362" i="8"/>
  <c r="AU1368" i="8" s="1"/>
  <c r="AC1368" i="8"/>
  <c r="AD1362" i="8"/>
  <c r="AD1368" i="8" s="1"/>
  <c r="L1368" i="8"/>
  <c r="P1362" i="8"/>
  <c r="P1368" i="8" s="1"/>
  <c r="O1362" i="8"/>
  <c r="O1368" i="8" s="1"/>
  <c r="XFB1357" i="8"/>
  <c r="XEM1357" i="8"/>
  <c r="XEN1357" i="8"/>
  <c r="XDV1357" i="8"/>
  <c r="XDG1357" i="8"/>
  <c r="XDH1357" i="8"/>
  <c r="XCP1357" i="8"/>
  <c r="XCA1357" i="8"/>
  <c r="XCB1357" i="8"/>
  <c r="XBJ1357" i="8"/>
  <c r="XAU1357" i="8"/>
  <c r="XAV1357" i="8"/>
  <c r="XAD1357" i="8"/>
  <c r="WZO1357" i="8"/>
  <c r="WZP1357" i="8"/>
  <c r="WYX1357" i="8"/>
  <c r="WYI1357" i="8"/>
  <c r="WYJ1357" i="8"/>
  <c r="WXR1357" i="8"/>
  <c r="WXC1357" i="8"/>
  <c r="WXD1357" i="8"/>
  <c r="WWL1357" i="8"/>
  <c r="WVW1357" i="8"/>
  <c r="WVX1357" i="8"/>
  <c r="WVF1357" i="8"/>
  <c r="WUQ1357" i="8"/>
  <c r="WUR1357" i="8"/>
  <c r="WTZ1357" i="8"/>
  <c r="WTK1357" i="8"/>
  <c r="WTL1357" i="8"/>
  <c r="WST1357" i="8"/>
  <c r="WSE1357" i="8"/>
  <c r="WSF1357" i="8"/>
  <c r="WRN1357" i="8"/>
  <c r="WQY1357" i="8"/>
  <c r="WQZ1357" i="8"/>
  <c r="WQH1357" i="8"/>
  <c r="WPS1357" i="8"/>
  <c r="WPT1357" i="8"/>
  <c r="WPB1357" i="8"/>
  <c r="WOM1357" i="8"/>
  <c r="WON1357" i="8"/>
  <c r="WNV1357" i="8"/>
  <c r="WNG1357" i="8"/>
  <c r="WNH1357" i="8"/>
  <c r="WMP1357" i="8"/>
  <c r="WMA1357" i="8"/>
  <c r="WMB1357" i="8"/>
  <c r="WLJ1357" i="8"/>
  <c r="WKU1357" i="8"/>
  <c r="WKV1357" i="8"/>
  <c r="WKD1357" i="8"/>
  <c r="WJO1357" i="8"/>
  <c r="WJP1357" i="8"/>
  <c r="WIX1357" i="8"/>
  <c r="WII1357" i="8"/>
  <c r="WIJ1357" i="8"/>
  <c r="WHR1357" i="8"/>
  <c r="WHC1357" i="8"/>
  <c r="WHD1357" i="8"/>
  <c r="WGL1357" i="8"/>
  <c r="WFW1357" i="8"/>
  <c r="WFX1357" i="8"/>
  <c r="WFF1357" i="8"/>
  <c r="WEQ1357" i="8"/>
  <c r="WER1357" i="8"/>
  <c r="WDZ1357" i="8"/>
  <c r="WDK1357" i="8"/>
  <c r="WDL1357" i="8"/>
  <c r="WCT1357" i="8"/>
  <c r="WCE1357" i="8"/>
  <c r="WCF1357" i="8"/>
  <c r="WBN1357" i="8"/>
  <c r="WAY1357" i="8"/>
  <c r="WAZ1357" i="8"/>
  <c r="WAH1357" i="8"/>
  <c r="VZS1357" i="8"/>
  <c r="VZT1357" i="8"/>
  <c r="VZB1357" i="8"/>
  <c r="VYM1357" i="8"/>
  <c r="VYN1357" i="8"/>
  <c r="VXV1357" i="8"/>
  <c r="VXG1357" i="8"/>
  <c r="VXH1357" i="8"/>
  <c r="VWP1357" i="8"/>
  <c r="VWA1357" i="8"/>
  <c r="VWB1357" i="8"/>
  <c r="VVJ1357" i="8"/>
  <c r="VUU1357" i="8"/>
  <c r="VUV1357" i="8"/>
  <c r="VUD1357" i="8"/>
  <c r="VTO1357" i="8"/>
  <c r="VTP1357" i="8"/>
  <c r="VSX1357" i="8"/>
  <c r="VSI1357" i="8"/>
  <c r="VSJ1357" i="8"/>
  <c r="VRR1357" i="8"/>
  <c r="VRC1357" i="8"/>
  <c r="VRD1357" i="8"/>
  <c r="VQL1357" i="8"/>
  <c r="VPW1357" i="8"/>
  <c r="VPX1357" i="8"/>
  <c r="VPF1357" i="8"/>
  <c r="VOQ1357" i="8"/>
  <c r="VOR1357" i="8"/>
  <c r="VNZ1357" i="8"/>
  <c r="VNK1357" i="8"/>
  <c r="VNL1357" i="8"/>
  <c r="VMT1357" i="8"/>
  <c r="VME1357" i="8"/>
  <c r="VMF1357" i="8"/>
  <c r="VLN1357" i="8"/>
  <c r="VKY1357" i="8"/>
  <c r="VKZ1357" i="8"/>
  <c r="VKH1357" i="8"/>
  <c r="VJS1357" i="8"/>
  <c r="VJT1357" i="8"/>
  <c r="VJB1357" i="8"/>
  <c r="VIM1357" i="8"/>
  <c r="VIN1357" i="8"/>
  <c r="VHV1357" i="8"/>
  <c r="VHG1357" i="8"/>
  <c r="VHH1357" i="8"/>
  <c r="VGP1357" i="8"/>
  <c r="VGA1357" i="8"/>
  <c r="VGB1357" i="8"/>
  <c r="VFJ1357" i="8"/>
  <c r="VEU1357" i="8"/>
  <c r="VEV1357" i="8"/>
  <c r="VED1357" i="8"/>
  <c r="VDO1357" i="8"/>
  <c r="VDP1357" i="8"/>
  <c r="VCX1357" i="8"/>
  <c r="VCI1357" i="8"/>
  <c r="VCJ1357" i="8"/>
  <c r="VBR1357" i="8"/>
  <c r="VBC1357" i="8"/>
  <c r="VBD1357" i="8"/>
  <c r="VAL1357" i="8"/>
  <c r="UZW1357" i="8"/>
  <c r="UZX1357" i="8"/>
  <c r="UZF1357" i="8"/>
  <c r="UYQ1357" i="8"/>
  <c r="UYR1357" i="8"/>
  <c r="UXZ1357" i="8"/>
  <c r="UXK1357" i="8"/>
  <c r="UXL1357" i="8"/>
  <c r="UWT1357" i="8"/>
  <c r="UWE1357" i="8"/>
  <c r="UWF1357" i="8"/>
  <c r="UVN1357" i="8"/>
  <c r="UUY1357" i="8"/>
  <c r="UUZ1357" i="8"/>
  <c r="UUH1357" i="8"/>
  <c r="UTS1357" i="8"/>
  <c r="UTT1357" i="8"/>
  <c r="UTB1357" i="8"/>
  <c r="USM1357" i="8"/>
  <c r="USN1357" i="8"/>
  <c r="URV1357" i="8"/>
  <c r="URG1357" i="8"/>
  <c r="URH1357" i="8"/>
  <c r="UQP1357" i="8"/>
  <c r="UQA1357" i="8"/>
  <c r="UQB1357" i="8"/>
  <c r="UPJ1357" i="8"/>
  <c r="UOU1357" i="8"/>
  <c r="UOV1357" i="8"/>
  <c r="UOD1357" i="8"/>
  <c r="UNO1357" i="8"/>
  <c r="UNP1357" i="8"/>
  <c r="UMX1357" i="8"/>
  <c r="UMI1357" i="8"/>
  <c r="UMJ1357" i="8"/>
  <c r="ULR1357" i="8"/>
  <c r="ULC1357" i="8"/>
  <c r="ULD1357" i="8"/>
  <c r="UKL1357" i="8"/>
  <c r="UJW1357" i="8"/>
  <c r="UJX1357" i="8"/>
  <c r="UJF1357" i="8"/>
  <c r="UIQ1357" i="8"/>
  <c r="UIR1357" i="8"/>
  <c r="UHZ1357" i="8"/>
  <c r="UHK1357" i="8"/>
  <c r="UHL1357" i="8"/>
  <c r="UGT1357" i="8"/>
  <c r="UGE1357" i="8"/>
  <c r="UGF1357" i="8"/>
  <c r="UFN1357" i="8"/>
  <c r="UEY1357" i="8"/>
  <c r="UEZ1357" i="8"/>
  <c r="UEH1357" i="8"/>
  <c r="UDS1357" i="8"/>
  <c r="UDT1357" i="8"/>
  <c r="UDB1357" i="8"/>
  <c r="UCM1357" i="8"/>
  <c r="UCN1357" i="8"/>
  <c r="UBV1357" i="8"/>
  <c r="UBG1357" i="8"/>
  <c r="UBH1357" i="8"/>
  <c r="UAP1357" i="8"/>
  <c r="UAA1357" i="8"/>
  <c r="UAB1357" i="8"/>
  <c r="TZJ1357" i="8"/>
  <c r="TYU1357" i="8"/>
  <c r="TYV1357" i="8"/>
  <c r="TYD1357" i="8"/>
  <c r="TXO1357" i="8"/>
  <c r="TXP1357" i="8"/>
  <c r="TWX1357" i="8"/>
  <c r="TWI1357" i="8"/>
  <c r="TWJ1357" i="8"/>
  <c r="TVR1357" i="8"/>
  <c r="TVC1357" i="8"/>
  <c r="TVD1357" i="8"/>
  <c r="TUL1357" i="8"/>
  <c r="TTW1357" i="8"/>
  <c r="TTX1357" i="8"/>
  <c r="TTF1357" i="8"/>
  <c r="TSQ1357" i="8"/>
  <c r="TSR1357" i="8"/>
  <c r="TRZ1357" i="8"/>
  <c r="TRK1357" i="8"/>
  <c r="TRL1357" i="8"/>
  <c r="TQT1357" i="8"/>
  <c r="TQE1357" i="8"/>
  <c r="TQF1357" i="8"/>
  <c r="TPN1357" i="8"/>
  <c r="TOY1357" i="8"/>
  <c r="TOZ1357" i="8"/>
  <c r="TOH1357" i="8"/>
  <c r="TNS1357" i="8"/>
  <c r="TNT1357" i="8"/>
  <c r="TNB1357" i="8"/>
  <c r="TMM1357" i="8"/>
  <c r="TMN1357" i="8"/>
  <c r="TLV1357" i="8"/>
  <c r="TLG1357" i="8"/>
  <c r="TLH1357" i="8"/>
  <c r="TKP1357" i="8"/>
  <c r="TKA1357" i="8"/>
  <c r="TKB1357" i="8"/>
  <c r="TJJ1357" i="8"/>
  <c r="TIU1357" i="8"/>
  <c r="TIV1357" i="8"/>
  <c r="TID1357" i="8"/>
  <c r="THO1357" i="8"/>
  <c r="THP1357" i="8"/>
  <c r="TGX1357" i="8"/>
  <c r="TGI1357" i="8"/>
  <c r="TGJ1357" i="8"/>
  <c r="TFR1357" i="8"/>
  <c r="TFC1357" i="8"/>
  <c r="TFD1357" i="8"/>
  <c r="TEL1357" i="8"/>
  <c r="TDW1357" i="8"/>
  <c r="TDX1357" i="8"/>
  <c r="TDF1357" i="8"/>
  <c r="TCQ1357" i="8"/>
  <c r="TCR1357" i="8"/>
  <c r="TBZ1357" i="8"/>
  <c r="TBK1357" i="8"/>
  <c r="TBL1357" i="8"/>
  <c r="TAT1357" i="8"/>
  <c r="TAE1357" i="8"/>
  <c r="TAF1357" i="8"/>
  <c r="SZN1357" i="8"/>
  <c r="SYY1357" i="8"/>
  <c r="SYZ1357" i="8"/>
  <c r="SYH1357" i="8"/>
  <c r="SXS1357" i="8"/>
  <c r="SXT1357" i="8"/>
  <c r="SXB1357" i="8"/>
  <c r="SWM1357" i="8"/>
  <c r="SWN1357" i="8"/>
  <c r="SVV1357" i="8"/>
  <c r="SVG1357" i="8"/>
  <c r="SVH1357" i="8"/>
  <c r="SUP1357" i="8"/>
  <c r="SUA1357" i="8"/>
  <c r="SUB1357" i="8"/>
  <c r="STJ1357" i="8"/>
  <c r="SSU1357" i="8"/>
  <c r="SSV1357" i="8"/>
  <c r="SSD1357" i="8"/>
  <c r="SRO1357" i="8"/>
  <c r="SRP1357" i="8"/>
  <c r="SQX1357" i="8"/>
  <c r="SQI1357" i="8"/>
  <c r="SQJ1357" i="8"/>
  <c r="SPR1357" i="8"/>
  <c r="SPC1357" i="8"/>
  <c r="SPD1357" i="8"/>
  <c r="SOL1357" i="8"/>
  <c r="SNW1357" i="8"/>
  <c r="SNX1357" i="8"/>
  <c r="SNF1357" i="8"/>
  <c r="SMQ1357" i="8"/>
  <c r="SMR1357" i="8"/>
  <c r="SLZ1357" i="8"/>
  <c r="SLK1357" i="8"/>
  <c r="SLL1357" i="8"/>
  <c r="SKT1357" i="8"/>
  <c r="SKE1357" i="8"/>
  <c r="SKF1357" i="8"/>
  <c r="SJN1357" i="8"/>
  <c r="SIY1357" i="8"/>
  <c r="SIZ1357" i="8"/>
  <c r="SIH1357" i="8"/>
  <c r="SHS1357" i="8"/>
  <c r="SHT1357" i="8"/>
  <c r="SHB1357" i="8"/>
  <c r="SGM1357" i="8"/>
  <c r="SGN1357" i="8"/>
  <c r="SFV1357" i="8"/>
  <c r="SFG1357" i="8"/>
  <c r="SFH1357" i="8"/>
  <c r="SEP1357" i="8"/>
  <c r="SEA1357" i="8"/>
  <c r="SEB1357" i="8"/>
  <c r="SDJ1357" i="8"/>
  <c r="SCU1357" i="8"/>
  <c r="SCV1357" i="8"/>
  <c r="SCD1357" i="8"/>
  <c r="SBO1357" i="8"/>
  <c r="SBP1357" i="8"/>
  <c r="SAX1357" i="8"/>
  <c r="SAI1357" i="8"/>
  <c r="SAJ1357" i="8"/>
  <c r="RZR1357" i="8"/>
  <c r="RZC1357" i="8"/>
  <c r="RZD1357" i="8"/>
  <c r="RYL1357" i="8"/>
  <c r="RXW1357" i="8"/>
  <c r="RXX1357" i="8"/>
  <c r="RXF1357" i="8"/>
  <c r="RWQ1357" i="8"/>
  <c r="RWR1357" i="8"/>
  <c r="RVZ1357" i="8"/>
  <c r="RVK1357" i="8"/>
  <c r="RVL1357" i="8"/>
  <c r="RUT1357" i="8"/>
  <c r="RUE1357" i="8"/>
  <c r="RUF1357" i="8"/>
  <c r="RTN1357" i="8"/>
  <c r="RSY1357" i="8"/>
  <c r="RSZ1357" i="8"/>
  <c r="RSH1357" i="8"/>
  <c r="RRS1357" i="8"/>
  <c r="RRT1357" i="8"/>
  <c r="RRB1357" i="8"/>
  <c r="RQM1357" i="8"/>
  <c r="RQN1357" i="8"/>
  <c r="RPV1357" i="8"/>
  <c r="RPG1357" i="8"/>
  <c r="RPH1357" i="8"/>
  <c r="ROP1357" i="8"/>
  <c r="ROA1357" i="8"/>
  <c r="ROB1357" i="8"/>
  <c r="RNJ1357" i="8"/>
  <c r="RMU1357" i="8"/>
  <c r="RMV1357" i="8"/>
  <c r="RMD1357" i="8"/>
  <c r="RLO1357" i="8"/>
  <c r="RLP1357" i="8"/>
  <c r="RKX1357" i="8"/>
  <c r="RKI1357" i="8"/>
  <c r="RKJ1357" i="8"/>
  <c r="RJR1357" i="8"/>
  <c r="RJC1357" i="8"/>
  <c r="RJD1357" i="8"/>
  <c r="RIL1357" i="8"/>
  <c r="RHW1357" i="8"/>
  <c r="RHX1357" i="8"/>
  <c r="RHF1357" i="8"/>
  <c r="RGQ1357" i="8"/>
  <c r="RGR1357" i="8"/>
  <c r="RFZ1357" i="8"/>
  <c r="RFK1357" i="8"/>
  <c r="RFL1357" i="8"/>
  <c r="RET1357" i="8"/>
  <c r="REE1357" i="8"/>
  <c r="REF1357" i="8"/>
  <c r="RDN1357" i="8"/>
  <c r="RCY1357" i="8"/>
  <c r="RCZ1357" i="8"/>
  <c r="RCH1357" i="8"/>
  <c r="RBS1357" i="8"/>
  <c r="RBT1357" i="8"/>
  <c r="RBB1357" i="8"/>
  <c r="RAM1357" i="8"/>
  <c r="RAN1357" i="8"/>
  <c r="QZV1357" i="8"/>
  <c r="QZG1357" i="8"/>
  <c r="QZH1357" i="8"/>
  <c r="QYP1357" i="8"/>
  <c r="QYA1357" i="8"/>
  <c r="QYB1357" i="8"/>
  <c r="QXJ1357" i="8"/>
  <c r="QWU1357" i="8"/>
  <c r="QWV1357" i="8"/>
  <c r="QWD1357" i="8"/>
  <c r="QVO1357" i="8"/>
  <c r="QVP1357" i="8"/>
  <c r="QUX1357" i="8"/>
  <c r="QUI1357" i="8"/>
  <c r="QUJ1357" i="8"/>
  <c r="QTR1357" i="8"/>
  <c r="QTC1357" i="8"/>
  <c r="QTD1357" i="8"/>
  <c r="QSL1357" i="8"/>
  <c r="QRW1357" i="8"/>
  <c r="QRX1357" i="8"/>
  <c r="QRF1357" i="8"/>
  <c r="QQQ1357" i="8"/>
  <c r="QQR1357" i="8"/>
  <c r="QPZ1357" i="8"/>
  <c r="QPK1357" i="8"/>
  <c r="QPL1357" i="8"/>
  <c r="QOT1357" i="8"/>
  <c r="QOE1357" i="8"/>
  <c r="QOF1357" i="8"/>
  <c r="QNN1357" i="8"/>
  <c r="QMY1357" i="8"/>
  <c r="QMZ1357" i="8"/>
  <c r="QMH1357" i="8"/>
  <c r="QLS1357" i="8"/>
  <c r="QLT1357" i="8"/>
  <c r="QLB1357" i="8"/>
  <c r="QKM1357" i="8"/>
  <c r="QKN1357" i="8"/>
  <c r="QJV1357" i="8"/>
  <c r="QJG1357" i="8"/>
  <c r="QJH1357" i="8"/>
  <c r="QIP1357" i="8"/>
  <c r="QIA1357" i="8"/>
  <c r="QIB1357" i="8"/>
  <c r="QHJ1357" i="8"/>
  <c r="QGU1357" i="8"/>
  <c r="QGV1357" i="8"/>
  <c r="QGD1357" i="8"/>
  <c r="QFO1357" i="8"/>
  <c r="QFP1357" i="8"/>
  <c r="QEX1357" i="8"/>
  <c r="QEI1357" i="8"/>
  <c r="QEJ1357" i="8"/>
  <c r="QDR1357" i="8"/>
  <c r="QDC1357" i="8"/>
  <c r="QDD1357" i="8"/>
  <c r="QCL1357" i="8"/>
  <c r="QBW1357" i="8"/>
  <c r="QBX1357" i="8"/>
  <c r="QBF1357" i="8"/>
  <c r="QAQ1357" i="8"/>
  <c r="QAR1357" i="8"/>
  <c r="PZZ1357" i="8"/>
  <c r="PZK1357" i="8"/>
  <c r="PZL1357" i="8"/>
  <c r="PYT1357" i="8"/>
  <c r="PYE1357" i="8"/>
  <c r="PYF1357" i="8"/>
  <c r="PXN1357" i="8"/>
  <c r="PWY1357" i="8"/>
  <c r="PWZ1357" i="8"/>
  <c r="PWH1357" i="8"/>
  <c r="PVS1357" i="8"/>
  <c r="PVT1357" i="8"/>
  <c r="PVB1357" i="8"/>
  <c r="PUM1357" i="8"/>
  <c r="PUN1357" i="8"/>
  <c r="PTV1357" i="8"/>
  <c r="PTG1357" i="8"/>
  <c r="PTH1357" i="8"/>
  <c r="PSP1357" i="8"/>
  <c r="PSA1357" i="8"/>
  <c r="PSB1357" i="8"/>
  <c r="PRJ1357" i="8"/>
  <c r="PQU1357" i="8"/>
  <c r="PQV1357" i="8"/>
  <c r="PQD1357" i="8"/>
  <c r="PPO1357" i="8"/>
  <c r="PPP1357" i="8"/>
  <c r="POX1357" i="8"/>
  <c r="POI1357" i="8"/>
  <c r="POJ1357" i="8"/>
  <c r="PNR1357" i="8"/>
  <c r="PNC1357" i="8"/>
  <c r="PND1357" i="8"/>
  <c r="PML1357" i="8"/>
  <c r="PLW1357" i="8"/>
  <c r="PLX1357" i="8"/>
  <c r="PLF1357" i="8"/>
  <c r="PKQ1357" i="8"/>
  <c r="PKR1357" i="8"/>
  <c r="PJZ1357" i="8"/>
  <c r="PJK1357" i="8"/>
  <c r="PJL1357" i="8"/>
  <c r="PIT1357" i="8"/>
  <c r="PIE1357" i="8"/>
  <c r="PIF1357" i="8"/>
  <c r="PHN1357" i="8"/>
  <c r="PGY1357" i="8"/>
  <c r="PGZ1357" i="8"/>
  <c r="PGH1357" i="8"/>
  <c r="PFS1357" i="8"/>
  <c r="PFT1357" i="8"/>
  <c r="PFB1357" i="8"/>
  <c r="PEM1357" i="8"/>
  <c r="PEN1357" i="8"/>
  <c r="PDV1357" i="8"/>
  <c r="PDG1357" i="8"/>
  <c r="PDH1357" i="8"/>
  <c r="PCP1357" i="8"/>
  <c r="PCA1357" i="8"/>
  <c r="PCB1357" i="8"/>
  <c r="PBJ1357" i="8"/>
  <c r="PAU1357" i="8"/>
  <c r="PAV1357" i="8"/>
  <c r="PAD1357" i="8"/>
  <c r="OZO1357" i="8"/>
  <c r="OZP1357" i="8"/>
  <c r="OYX1357" i="8"/>
  <c r="OYI1357" i="8"/>
  <c r="OYJ1357" i="8"/>
  <c r="OXR1357" i="8"/>
  <c r="OXC1357" i="8"/>
  <c r="OXD1357" i="8"/>
  <c r="OWL1357" i="8"/>
  <c r="OVW1357" i="8"/>
  <c r="OVX1357" i="8"/>
  <c r="OVF1357" i="8"/>
  <c r="OUQ1357" i="8"/>
  <c r="OUR1357" i="8"/>
  <c r="OTZ1357" i="8"/>
  <c r="OTK1357" i="8"/>
  <c r="OTL1357" i="8"/>
  <c r="OST1357" i="8"/>
  <c r="OSE1357" i="8"/>
  <c r="OSF1357" i="8"/>
  <c r="ORN1357" i="8"/>
  <c r="OQY1357" i="8"/>
  <c r="OQZ1357" i="8"/>
  <c r="OQH1357" i="8"/>
  <c r="OPS1357" i="8"/>
  <c r="OPT1357" i="8"/>
  <c r="OPB1357" i="8"/>
  <c r="OOM1357" i="8"/>
  <c r="OON1357" i="8"/>
  <c r="ONV1357" i="8"/>
  <c r="ONG1357" i="8"/>
  <c r="ONH1357" i="8"/>
  <c r="OMP1357" i="8"/>
  <c r="OMA1357" i="8"/>
  <c r="OMB1357" i="8"/>
  <c r="OLJ1357" i="8"/>
  <c r="OKU1357" i="8"/>
  <c r="OKV1357" i="8"/>
  <c r="OKD1357" i="8"/>
  <c r="OJO1357" i="8"/>
  <c r="OJP1357" i="8"/>
  <c r="OIX1357" i="8"/>
  <c r="OII1357" i="8"/>
  <c r="OIJ1357" i="8"/>
  <c r="OHR1357" i="8"/>
  <c r="OHC1357" i="8"/>
  <c r="OHD1357" i="8"/>
  <c r="OGL1357" i="8"/>
  <c r="OFW1357" i="8"/>
  <c r="OFX1357" i="8"/>
  <c r="OFF1357" i="8"/>
  <c r="OEQ1357" i="8"/>
  <c r="OER1357" i="8"/>
  <c r="ODZ1357" i="8"/>
  <c r="ODK1357" i="8"/>
  <c r="ODL1357" i="8"/>
  <c r="OCT1357" i="8"/>
  <c r="OCE1357" i="8"/>
  <c r="OCF1357" i="8"/>
  <c r="OBN1357" i="8"/>
  <c r="OAY1357" i="8"/>
  <c r="OAZ1357" i="8"/>
  <c r="OAH1357" i="8"/>
  <c r="NZS1357" i="8"/>
  <c r="NZT1357" i="8"/>
  <c r="NZB1357" i="8"/>
  <c r="NYM1357" i="8"/>
  <c r="NYN1357" i="8"/>
  <c r="NXV1357" i="8"/>
  <c r="NXG1357" i="8"/>
  <c r="NXH1357" i="8"/>
  <c r="NWP1357" i="8"/>
  <c r="NWA1357" i="8"/>
  <c r="NWB1357" i="8"/>
  <c r="NVJ1357" i="8"/>
  <c r="NUU1357" i="8"/>
  <c r="NUV1357" i="8"/>
  <c r="NUD1357" i="8"/>
  <c r="NTO1357" i="8"/>
  <c r="NTP1357" i="8"/>
  <c r="NSX1357" i="8"/>
  <c r="NSI1357" i="8"/>
  <c r="NSJ1357" i="8"/>
  <c r="NRR1357" i="8"/>
  <c r="NRC1357" i="8"/>
  <c r="NRD1357" i="8"/>
  <c r="NQL1357" i="8"/>
  <c r="NPW1357" i="8"/>
  <c r="NPX1357" i="8"/>
  <c r="NPF1357" i="8"/>
  <c r="NOQ1357" i="8"/>
  <c r="NOR1357" i="8"/>
  <c r="NNZ1357" i="8"/>
  <c r="NNK1357" i="8"/>
  <c r="NNL1357" i="8"/>
  <c r="NMT1357" i="8"/>
  <c r="NME1357" i="8"/>
  <c r="NMF1357" i="8"/>
  <c r="NLN1357" i="8"/>
  <c r="NKY1357" i="8"/>
  <c r="NKZ1357" i="8"/>
  <c r="NKH1357" i="8"/>
  <c r="NJS1357" i="8"/>
  <c r="NJT1357" i="8"/>
  <c r="NJB1357" i="8"/>
  <c r="NIM1357" i="8"/>
  <c r="NIN1357" i="8"/>
  <c r="NHV1357" i="8"/>
  <c r="NHG1357" i="8"/>
  <c r="NHH1357" i="8"/>
  <c r="NGP1357" i="8"/>
  <c r="NGA1357" i="8"/>
  <c r="NGB1357" i="8"/>
  <c r="NFJ1357" i="8"/>
  <c r="NEU1357" i="8"/>
  <c r="NEV1357" i="8"/>
  <c r="NED1357" i="8"/>
  <c r="NDO1357" i="8"/>
  <c r="NDP1357" i="8"/>
  <c r="NCX1357" i="8"/>
  <c r="NCI1357" i="8"/>
  <c r="NCJ1357" i="8"/>
  <c r="NBR1357" i="8"/>
  <c r="NBC1357" i="8"/>
  <c r="NBD1357" i="8"/>
  <c r="NAL1357" i="8"/>
  <c r="MZW1357" i="8"/>
  <c r="MZX1357" i="8"/>
  <c r="MZF1357" i="8"/>
  <c r="MYQ1357" i="8"/>
  <c r="MYR1357" i="8"/>
  <c r="MXZ1357" i="8"/>
  <c r="MXK1357" i="8"/>
  <c r="MXL1357" i="8"/>
  <c r="MWT1357" i="8"/>
  <c r="MWE1357" i="8"/>
  <c r="MWF1357" i="8"/>
  <c r="MVN1357" i="8"/>
  <c r="MUY1357" i="8"/>
  <c r="MUZ1357" i="8"/>
  <c r="MUH1357" i="8"/>
  <c r="MTS1357" i="8"/>
  <c r="MTT1357" i="8"/>
  <c r="MTB1357" i="8"/>
  <c r="MSM1357" i="8"/>
  <c r="MSN1357" i="8"/>
  <c r="MRV1357" i="8"/>
  <c r="MRG1357" i="8"/>
  <c r="MRH1357" i="8"/>
  <c r="MQP1357" i="8"/>
  <c r="MQA1357" i="8"/>
  <c r="MQB1357" i="8"/>
  <c r="MPJ1357" i="8"/>
  <c r="MOU1357" i="8"/>
  <c r="MOV1357" i="8"/>
  <c r="MOD1357" i="8"/>
  <c r="MNO1357" i="8"/>
  <c r="MNP1357" i="8"/>
  <c r="MMX1357" i="8"/>
  <c r="MMI1357" i="8"/>
  <c r="MMJ1357" i="8"/>
  <c r="MLR1357" i="8"/>
  <c r="MLC1357" i="8"/>
  <c r="MLD1357" i="8"/>
  <c r="MKL1357" i="8"/>
  <c r="MJW1357" i="8"/>
  <c r="MJX1357" i="8"/>
  <c r="MJF1357" i="8"/>
  <c r="MIQ1357" i="8"/>
  <c r="MIR1357" i="8"/>
  <c r="MHZ1357" i="8"/>
  <c r="MHK1357" i="8"/>
  <c r="MHL1357" i="8"/>
  <c r="MGT1357" i="8"/>
  <c r="MGE1357" i="8"/>
  <c r="MGF1357" i="8"/>
  <c r="MFN1357" i="8"/>
  <c r="MEY1357" i="8"/>
  <c r="MEZ1357" i="8"/>
  <c r="MEH1357" i="8"/>
  <c r="MDS1357" i="8"/>
  <c r="MDT1357" i="8"/>
  <c r="MDB1357" i="8"/>
  <c r="MCM1357" i="8"/>
  <c r="MCN1357" i="8"/>
  <c r="MBV1357" i="8"/>
  <c r="MBG1357" i="8"/>
  <c r="MBH1357" i="8"/>
  <c r="MAP1357" i="8"/>
  <c r="MAA1357" i="8"/>
  <c r="MAB1357" i="8"/>
  <c r="LZJ1357" i="8"/>
  <c r="LYU1357" i="8"/>
  <c r="LYV1357" i="8"/>
  <c r="LYD1357" i="8"/>
  <c r="LXO1357" i="8"/>
  <c r="LXP1357" i="8"/>
  <c r="LWX1357" i="8"/>
  <c r="LWI1357" i="8"/>
  <c r="LWJ1357" i="8"/>
  <c r="LVR1357" i="8"/>
  <c r="LVC1357" i="8"/>
  <c r="LVD1357" i="8"/>
  <c r="LUL1357" i="8"/>
  <c r="LTW1357" i="8"/>
  <c r="LTX1357" i="8"/>
  <c r="LTF1357" i="8"/>
  <c r="LSQ1357" i="8"/>
  <c r="LSR1357" i="8"/>
  <c r="LRZ1357" i="8"/>
  <c r="LRK1357" i="8"/>
  <c r="LRL1357" i="8"/>
  <c r="LQT1357" i="8"/>
  <c r="LQE1357" i="8"/>
  <c r="LQF1357" i="8"/>
  <c r="LPN1357" i="8"/>
  <c r="LOY1357" i="8"/>
  <c r="LOZ1357" i="8"/>
  <c r="LOH1357" i="8"/>
  <c r="LNS1357" i="8"/>
  <c r="LNT1357" i="8"/>
  <c r="LNB1357" i="8"/>
  <c r="LMM1357" i="8"/>
  <c r="LMN1357" i="8"/>
  <c r="LLV1357" i="8"/>
  <c r="LLG1357" i="8"/>
  <c r="LLH1357" i="8"/>
  <c r="LKP1357" i="8"/>
  <c r="LKA1357" i="8"/>
  <c r="LKB1357" i="8"/>
  <c r="LJJ1357" i="8"/>
  <c r="LIU1357" i="8"/>
  <c r="LIV1357" i="8"/>
  <c r="LID1357" i="8"/>
  <c r="LHO1357" i="8"/>
  <c r="LHP1357" i="8"/>
  <c r="LGX1357" i="8"/>
  <c r="LGI1357" i="8"/>
  <c r="LGJ1357" i="8"/>
  <c r="LFR1357" i="8"/>
  <c r="LFC1357" i="8"/>
  <c r="LFD1357" i="8"/>
  <c r="LEL1357" i="8"/>
  <c r="LDW1357" i="8"/>
  <c r="LDX1357" i="8"/>
  <c r="LDF1357" i="8"/>
  <c r="LCQ1357" i="8"/>
  <c r="LCR1357" i="8"/>
  <c r="LBZ1357" i="8"/>
  <c r="LBK1357" i="8"/>
  <c r="LBL1357" i="8"/>
  <c r="LAT1357" i="8"/>
  <c r="LAE1357" i="8"/>
  <c r="LAF1357" i="8"/>
  <c r="KZN1357" i="8"/>
  <c r="KYY1357" i="8"/>
  <c r="KYZ1357" i="8"/>
  <c r="KYH1357" i="8"/>
  <c r="KXS1357" i="8"/>
  <c r="KXT1357" i="8"/>
  <c r="KXB1357" i="8"/>
  <c r="KWM1357" i="8"/>
  <c r="KWN1357" i="8"/>
  <c r="KVV1357" i="8"/>
  <c r="KVG1357" i="8"/>
  <c r="KVH1357" i="8"/>
  <c r="KUP1357" i="8"/>
  <c r="KUA1357" i="8"/>
  <c r="KUB1357" i="8"/>
  <c r="KTJ1357" i="8"/>
  <c r="KSU1357" i="8"/>
  <c r="KSV1357" i="8"/>
  <c r="KSD1357" i="8"/>
  <c r="KRO1357" i="8"/>
  <c r="KRP1357" i="8"/>
  <c r="KQX1357" i="8"/>
  <c r="KQI1357" i="8"/>
  <c r="KQJ1357" i="8"/>
  <c r="KPR1357" i="8"/>
  <c r="KPC1357" i="8"/>
  <c r="KPD1357" i="8"/>
  <c r="KOL1357" i="8"/>
  <c r="KNW1357" i="8"/>
  <c r="KNX1357" i="8"/>
  <c r="KNF1357" i="8"/>
  <c r="KMQ1357" i="8"/>
  <c r="KMR1357" i="8"/>
  <c r="KLZ1357" i="8"/>
  <c r="KLK1357" i="8"/>
  <c r="KLL1357" i="8"/>
  <c r="KKT1357" i="8"/>
  <c r="KKE1357" i="8"/>
  <c r="KKF1357" i="8"/>
  <c r="KJN1357" i="8"/>
  <c r="KIY1357" i="8"/>
  <c r="KIZ1357" i="8"/>
  <c r="KIH1357" i="8"/>
  <c r="KHS1357" i="8"/>
  <c r="KHT1357" i="8"/>
  <c r="KHB1357" i="8"/>
  <c r="KGM1357" i="8"/>
  <c r="KGN1357" i="8"/>
  <c r="KFV1357" i="8"/>
  <c r="KFG1357" i="8"/>
  <c r="KFH1357" i="8"/>
  <c r="KEP1357" i="8"/>
  <c r="KEA1357" i="8"/>
  <c r="KEB1357" i="8"/>
  <c r="KDJ1357" i="8"/>
  <c r="KCU1357" i="8"/>
  <c r="KCV1357" i="8"/>
  <c r="KCD1357" i="8"/>
  <c r="KBO1357" i="8"/>
  <c r="KBP1357" i="8"/>
  <c r="KAX1357" i="8"/>
  <c r="KAI1357" i="8"/>
  <c r="KAJ1357" i="8"/>
  <c r="JZR1357" i="8"/>
  <c r="JZC1357" i="8"/>
  <c r="JZD1357" i="8"/>
  <c r="JYL1357" i="8"/>
  <c r="JXW1357" i="8"/>
  <c r="JXX1357" i="8"/>
  <c r="JXF1357" i="8"/>
  <c r="JWQ1357" i="8"/>
  <c r="JWR1357" i="8"/>
  <c r="JVZ1357" i="8"/>
  <c r="JVK1357" i="8"/>
  <c r="JVL1357" i="8"/>
  <c r="JUT1357" i="8"/>
  <c r="JUE1357" i="8"/>
  <c r="JUF1357" i="8"/>
  <c r="JTN1357" i="8"/>
  <c r="JSY1357" i="8"/>
  <c r="JSZ1357" i="8"/>
  <c r="JSH1357" i="8"/>
  <c r="JRS1357" i="8"/>
  <c r="JRT1357" i="8"/>
  <c r="JRB1357" i="8"/>
  <c r="JQM1357" i="8"/>
  <c r="JQN1357" i="8"/>
  <c r="JPV1357" i="8"/>
  <c r="JPG1357" i="8"/>
  <c r="JPH1357" i="8"/>
  <c r="JOP1357" i="8"/>
  <c r="JOA1357" i="8"/>
  <c r="JOB1357" i="8"/>
  <c r="JNJ1357" i="8"/>
  <c r="JMU1357" i="8"/>
  <c r="JMV1357" i="8"/>
  <c r="JMD1357" i="8"/>
  <c r="JLO1357" i="8"/>
  <c r="JLP1357" i="8"/>
  <c r="JKX1357" i="8"/>
  <c r="JKI1357" i="8"/>
  <c r="JKJ1357" i="8"/>
  <c r="JJR1357" i="8"/>
  <c r="JJC1357" i="8"/>
  <c r="JJD1357" i="8"/>
  <c r="JIL1357" i="8"/>
  <c r="JHW1357" i="8"/>
  <c r="JHX1357" i="8"/>
  <c r="JHF1357" i="8"/>
  <c r="JGQ1357" i="8"/>
  <c r="JGR1357" i="8"/>
  <c r="JFZ1357" i="8"/>
  <c r="JFK1357" i="8"/>
  <c r="JFL1357" i="8"/>
  <c r="JET1357" i="8"/>
  <c r="JEE1357" i="8"/>
  <c r="JEF1357" i="8"/>
  <c r="JDN1357" i="8"/>
  <c r="JCY1357" i="8"/>
  <c r="JCZ1357" i="8"/>
  <c r="JCH1357" i="8"/>
  <c r="JBS1357" i="8"/>
  <c r="JBT1357" i="8"/>
  <c r="JBB1357" i="8"/>
  <c r="JAM1357" i="8"/>
  <c r="JAN1357" i="8"/>
  <c r="IZV1357" i="8"/>
  <c r="IZG1357" i="8"/>
  <c r="IZH1357" i="8"/>
  <c r="IYP1357" i="8"/>
  <c r="IYA1357" i="8"/>
  <c r="IYB1357" i="8"/>
  <c r="IXJ1357" i="8"/>
  <c r="IWU1357" i="8"/>
  <c r="IWV1357" i="8"/>
  <c r="IWD1357" i="8"/>
  <c r="IVO1357" i="8"/>
  <c r="IVP1357" i="8"/>
  <c r="IUX1357" i="8"/>
  <c r="IUI1357" i="8"/>
  <c r="IUJ1357" i="8"/>
  <c r="ITR1357" i="8"/>
  <c r="ITC1357" i="8"/>
  <c r="ITD1357" i="8"/>
  <c r="ISL1357" i="8"/>
  <c r="IRW1357" i="8"/>
  <c r="IRX1357" i="8"/>
  <c r="IRF1357" i="8"/>
  <c r="IQQ1357" i="8"/>
  <c r="IQR1357" i="8"/>
  <c r="IPZ1357" i="8"/>
  <c r="IPK1357" i="8"/>
  <c r="IPL1357" i="8"/>
  <c r="IOT1357" i="8"/>
  <c r="IOE1357" i="8"/>
  <c r="IOF1357" i="8"/>
  <c r="INN1357" i="8"/>
  <c r="IMY1357" i="8"/>
  <c r="IMZ1357" i="8"/>
  <c r="IMH1357" i="8"/>
  <c r="ILS1357" i="8"/>
  <c r="ILT1357" i="8"/>
  <c r="ILB1357" i="8"/>
  <c r="IKM1357" i="8"/>
  <c r="IKN1357" i="8"/>
  <c r="IJV1357" i="8"/>
  <c r="IJG1357" i="8"/>
  <c r="IJH1357" i="8"/>
  <c r="IIP1357" i="8"/>
  <c r="IIA1357" i="8"/>
  <c r="IIB1357" i="8"/>
  <c r="IHJ1357" i="8"/>
  <c r="IGU1357" i="8"/>
  <c r="IGV1357" i="8"/>
  <c r="IGD1357" i="8"/>
  <c r="IFO1357" i="8"/>
  <c r="IFP1357" i="8"/>
  <c r="IEX1357" i="8"/>
  <c r="IEI1357" i="8"/>
  <c r="IEJ1357" i="8"/>
  <c r="IDR1357" i="8"/>
  <c r="IDC1357" i="8"/>
  <c r="IDD1357" i="8"/>
  <c r="ICL1357" i="8"/>
  <c r="IBW1357" i="8"/>
  <c r="IBX1357" i="8"/>
  <c r="IBF1357" i="8"/>
  <c r="IAQ1357" i="8"/>
  <c r="IAR1357" i="8"/>
  <c r="HZZ1357" i="8"/>
  <c r="HZK1357" i="8"/>
  <c r="HZL1357" i="8"/>
  <c r="HYT1357" i="8"/>
  <c r="HYE1357" i="8"/>
  <c r="HYF1357" i="8"/>
  <c r="HXN1357" i="8"/>
  <c r="HWY1357" i="8"/>
  <c r="HWZ1357" i="8"/>
  <c r="HWH1357" i="8"/>
  <c r="HVS1357" i="8"/>
  <c r="HVT1357" i="8"/>
  <c r="HVB1357" i="8"/>
  <c r="HUM1357" i="8"/>
  <c r="HUN1357" i="8"/>
  <c r="HTV1357" i="8"/>
  <c r="HTG1357" i="8"/>
  <c r="HTH1357" i="8"/>
  <c r="HSP1357" i="8"/>
  <c r="HSA1357" i="8"/>
  <c r="HSB1357" i="8"/>
  <c r="HRJ1357" i="8"/>
  <c r="HQU1357" i="8"/>
  <c r="HQV1357" i="8"/>
  <c r="HQD1357" i="8"/>
  <c r="HPO1357" i="8"/>
  <c r="HPP1357" i="8"/>
  <c r="HOX1357" i="8"/>
  <c r="HOI1357" i="8"/>
  <c r="HOJ1357" i="8"/>
  <c r="HNR1357" i="8"/>
  <c r="HNC1357" i="8"/>
  <c r="HND1357" i="8"/>
  <c r="HML1357" i="8"/>
  <c r="HLW1357" i="8"/>
  <c r="HLX1357" i="8"/>
  <c r="HLF1357" i="8"/>
  <c r="HKQ1357" i="8"/>
  <c r="HKR1357" i="8"/>
  <c r="HJZ1357" i="8"/>
  <c r="HJK1357" i="8"/>
  <c r="HJL1357" i="8"/>
  <c r="HIT1357" i="8"/>
  <c r="HIE1357" i="8"/>
  <c r="HIF1357" i="8"/>
  <c r="HHN1357" i="8"/>
  <c r="HGY1357" i="8"/>
  <c r="HGZ1357" i="8"/>
  <c r="HGH1357" i="8"/>
  <c r="HFS1357" i="8"/>
  <c r="HFT1357" i="8"/>
  <c r="HFB1357" i="8"/>
  <c r="HEM1357" i="8"/>
  <c r="HEN1357" i="8"/>
  <c r="HDV1357" i="8"/>
  <c r="HDG1357" i="8"/>
  <c r="HDH1357" i="8"/>
  <c r="HCP1357" i="8"/>
  <c r="HCA1357" i="8"/>
  <c r="HCB1357" i="8"/>
  <c r="HBJ1357" i="8"/>
  <c r="HAU1357" i="8"/>
  <c r="HAV1357" i="8"/>
  <c r="HAD1357" i="8"/>
  <c r="GZO1357" i="8"/>
  <c r="GZP1357" i="8"/>
  <c r="GYX1357" i="8"/>
  <c r="GYI1357" i="8"/>
  <c r="GYJ1357" i="8"/>
  <c r="GXR1357" i="8"/>
  <c r="GXC1357" i="8"/>
  <c r="GXD1357" i="8"/>
  <c r="GWL1357" i="8"/>
  <c r="GVW1357" i="8"/>
  <c r="GVX1357" i="8"/>
  <c r="GVF1357" i="8"/>
  <c r="GUQ1357" i="8"/>
  <c r="GUR1357" i="8"/>
  <c r="GTZ1357" i="8"/>
  <c r="GTK1357" i="8"/>
  <c r="GTL1357" i="8"/>
  <c r="GST1357" i="8"/>
  <c r="GSE1357" i="8"/>
  <c r="GSF1357" i="8"/>
  <c r="GRN1357" i="8"/>
  <c r="GQY1357" i="8"/>
  <c r="GQZ1357" i="8"/>
  <c r="GQH1357" i="8"/>
  <c r="GPS1357" i="8"/>
  <c r="GPT1357" i="8"/>
  <c r="GPB1357" i="8"/>
  <c r="GOM1357" i="8"/>
  <c r="GON1357" i="8"/>
  <c r="GNV1357" i="8"/>
  <c r="GNG1357" i="8"/>
  <c r="GNH1357" i="8"/>
  <c r="GMP1357" i="8"/>
  <c r="GMA1357" i="8"/>
  <c r="GMB1357" i="8"/>
  <c r="GLJ1357" i="8"/>
  <c r="GKU1357" i="8"/>
  <c r="GKV1357" i="8"/>
  <c r="GKD1357" i="8"/>
  <c r="GJO1357" i="8"/>
  <c r="GJP1357" i="8"/>
  <c r="GIX1357" i="8"/>
  <c r="GII1357" i="8"/>
  <c r="GIJ1357" i="8"/>
  <c r="GHR1357" i="8"/>
  <c r="GHC1357" i="8"/>
  <c r="GHD1357" i="8"/>
  <c r="GGL1357" i="8"/>
  <c r="GFW1357" i="8"/>
  <c r="GFX1357" i="8"/>
  <c r="GFF1357" i="8"/>
  <c r="GEQ1357" i="8"/>
  <c r="GER1357" i="8"/>
  <c r="GDZ1357" i="8"/>
  <c r="GDK1357" i="8"/>
  <c r="GDL1357" i="8"/>
  <c r="GCT1357" i="8"/>
  <c r="GCE1357" i="8"/>
  <c r="GCF1357" i="8"/>
  <c r="GBN1357" i="8"/>
  <c r="GAY1357" i="8"/>
  <c r="GAZ1357" i="8"/>
  <c r="GAH1357" i="8"/>
  <c r="FZS1357" i="8"/>
  <c r="FZT1357" i="8"/>
  <c r="FZB1357" i="8"/>
  <c r="FYM1357" i="8"/>
  <c r="FYN1357" i="8"/>
  <c r="FXV1357" i="8"/>
  <c r="FXG1357" i="8"/>
  <c r="FXH1357" i="8"/>
  <c r="FWP1357" i="8"/>
  <c r="FWA1357" i="8"/>
  <c r="FWB1357" i="8"/>
  <c r="FVJ1357" i="8"/>
  <c r="FUU1357" i="8"/>
  <c r="FUV1357" i="8"/>
  <c r="FUD1357" i="8"/>
  <c r="FTO1357" i="8"/>
  <c r="FTP1357" i="8"/>
  <c r="FSX1357" i="8"/>
  <c r="FSI1357" i="8"/>
  <c r="FSJ1357" i="8"/>
  <c r="FRR1357" i="8"/>
  <c r="FRC1357" i="8"/>
  <c r="FRD1357" i="8"/>
  <c r="FQL1357" i="8"/>
  <c r="FPW1357" i="8"/>
  <c r="FPX1357" i="8"/>
  <c r="FPF1357" i="8"/>
  <c r="FOQ1357" i="8"/>
  <c r="FOR1357" i="8"/>
  <c r="FNZ1357" i="8"/>
  <c r="FNK1357" i="8"/>
  <c r="FNL1357" i="8"/>
  <c r="FMT1357" i="8"/>
  <c r="FME1357" i="8"/>
  <c r="FMF1357" i="8"/>
  <c r="FLN1357" i="8"/>
  <c r="FKY1357" i="8"/>
  <c r="FKZ1357" i="8"/>
  <c r="FKH1357" i="8"/>
  <c r="FIM1357" i="8"/>
  <c r="FIN1357" i="8"/>
  <c r="FHV1357" i="8"/>
  <c r="FGA1357" i="8"/>
  <c r="FGB1357" i="8"/>
  <c r="FFJ1357" i="8"/>
  <c r="FDO1357" i="8"/>
  <c r="FDP1357" i="8"/>
  <c r="FCX1357" i="8"/>
  <c r="FBC1357" i="8"/>
  <c r="FBD1357" i="8"/>
  <c r="FAL1357" i="8"/>
  <c r="EYQ1357" i="8"/>
  <c r="EYR1357" i="8"/>
  <c r="EXZ1357" i="8"/>
  <c r="EWE1357" i="8"/>
  <c r="EWF1357" i="8"/>
  <c r="EVN1357" i="8"/>
  <c r="ETS1357" i="8"/>
  <c r="ETT1357" i="8"/>
  <c r="ETB1357" i="8"/>
  <c r="ERG1357" i="8"/>
  <c r="ERH1357" i="8"/>
  <c r="EQP1357" i="8"/>
  <c r="EOU1357" i="8"/>
  <c r="EOV1357" i="8"/>
  <c r="EOD1357" i="8"/>
  <c r="EMI1357" i="8"/>
  <c r="EMJ1357" i="8"/>
  <c r="ELR1357" i="8"/>
  <c r="EJW1357" i="8"/>
  <c r="EJX1357" i="8"/>
  <c r="EJF1357" i="8"/>
  <c r="EHK1357" i="8"/>
  <c r="EHL1357" i="8"/>
  <c r="EGT1357" i="8"/>
  <c r="EEY1357" i="8"/>
  <c r="EEZ1357" i="8"/>
  <c r="EEH1357" i="8"/>
  <c r="ECM1357" i="8"/>
  <c r="ECN1357" i="8"/>
  <c r="EBV1357" i="8"/>
  <c r="EAA1357" i="8"/>
  <c r="EAB1357" i="8"/>
  <c r="DZJ1357" i="8"/>
  <c r="DXO1357" i="8"/>
  <c r="DXP1357" i="8"/>
  <c r="DWX1357" i="8"/>
  <c r="DVC1357" i="8"/>
  <c r="DVD1357" i="8"/>
  <c r="DUL1357" i="8"/>
  <c r="DSQ1357" i="8"/>
  <c r="DSR1357" i="8"/>
  <c r="DRZ1357" i="8"/>
  <c r="DQE1357" i="8"/>
  <c r="DQF1357" i="8"/>
  <c r="DPN1357" i="8"/>
  <c r="DNS1357" i="8"/>
  <c r="DNT1357" i="8"/>
  <c r="DNB1357" i="8"/>
  <c r="DLG1357" i="8"/>
  <c r="DLH1357" i="8"/>
  <c r="DKP1357" i="8"/>
  <c r="DIU1357" i="8"/>
  <c r="DIV1357" i="8"/>
  <c r="DID1357" i="8"/>
  <c r="DGI1357" i="8"/>
  <c r="DGJ1357" i="8"/>
  <c r="DFR1357" i="8"/>
  <c r="DDW1357" i="8"/>
  <c r="DDX1357" i="8"/>
  <c r="DDF1357" i="8"/>
  <c r="DBK1357" i="8"/>
  <c r="DBL1357" i="8"/>
  <c r="DAT1357" i="8"/>
  <c r="CYY1357" i="8"/>
  <c r="CYZ1357" i="8"/>
  <c r="CYH1357" i="8"/>
  <c r="CXB1357" i="8"/>
  <c r="CVV1357" i="8"/>
  <c r="CUP1357" i="8"/>
  <c r="CTJ1357" i="8"/>
  <c r="CSD1357" i="8"/>
  <c r="CQX1357" i="8"/>
  <c r="CPR1357" i="8"/>
  <c r="COL1357" i="8"/>
  <c r="CNF1357" i="8"/>
  <c r="CLZ1357" i="8"/>
  <c r="CKT1357" i="8"/>
  <c r="CJN1357" i="8"/>
  <c r="CIH1357" i="8"/>
  <c r="CHB1357" i="8"/>
  <c r="CFV1357" i="8"/>
  <c r="CEP1357" i="8"/>
  <c r="CDJ1357" i="8"/>
  <c r="CCD1357" i="8"/>
  <c r="CAX1357" i="8"/>
  <c r="BZR1357" i="8"/>
  <c r="BYL1357" i="8"/>
  <c r="BXF1357" i="8"/>
  <c r="BVZ1357" i="8"/>
  <c r="BUT1357" i="8"/>
  <c r="BTN1357" i="8"/>
  <c r="BSH1357" i="8"/>
  <c r="BRB1357" i="8"/>
  <c r="BPV1357" i="8"/>
  <c r="BOP1357" i="8"/>
  <c r="BNJ1357" i="8"/>
  <c r="BMD1357" i="8"/>
  <c r="BKX1357" i="8"/>
  <c r="BJR1357" i="8"/>
  <c r="BIL1357" i="8"/>
  <c r="BHF1357" i="8"/>
  <c r="BFZ1357" i="8"/>
  <c r="BET1357" i="8"/>
  <c r="BDN1357" i="8"/>
  <c r="BCH1357" i="8"/>
  <c r="BBB1357" i="8"/>
  <c r="AZV1357" i="8"/>
  <c r="AYP1357" i="8"/>
  <c r="AXJ1357" i="8"/>
  <c r="AWD1357" i="8"/>
  <c r="AUX1357" i="8"/>
  <c r="ATR1357" i="8"/>
  <c r="ASL1357" i="8"/>
  <c r="ARF1357" i="8"/>
  <c r="APZ1357" i="8"/>
  <c r="AOT1357" i="8"/>
  <c r="ANN1357" i="8"/>
  <c r="AMH1357" i="8"/>
  <c r="ALB1357" i="8"/>
  <c r="AJV1357" i="8"/>
  <c r="AIP1357" i="8"/>
  <c r="AHJ1357" i="8"/>
  <c r="AGD1357" i="8"/>
  <c r="AEX1357" i="8"/>
  <c r="ADR1357" i="8"/>
  <c r="ACL1357" i="8"/>
  <c r="ABF1357" i="8"/>
  <c r="ZZ1357" i="8"/>
  <c r="YT1357" i="8"/>
  <c r="XN1357" i="8"/>
  <c r="WH1357" i="8"/>
  <c r="VB1357" i="8"/>
  <c r="TV1357" i="8"/>
  <c r="SP1357" i="8"/>
  <c r="RJ1357" i="8"/>
  <c r="QD1357" i="8"/>
  <c r="OX1357" i="8"/>
  <c r="NR1357" i="8"/>
  <c r="ML1357" i="8"/>
  <c r="LF1357" i="8"/>
  <c r="JZ1357" i="8"/>
  <c r="IT1357" i="8"/>
  <c r="HN1357" i="8"/>
  <c r="GH1357" i="8"/>
  <c r="FB1357" i="8"/>
  <c r="DV1357" i="8"/>
  <c r="CP1357" i="8"/>
  <c r="BJ1357" i="8"/>
  <c r="AD1357" i="8"/>
  <c r="FKD1357" i="8"/>
  <c r="FJL1368" i="8"/>
  <c r="FIW1365" i="8"/>
  <c r="FIW1362" i="8"/>
  <c r="FIY1362" i="8" s="1"/>
  <c r="FIY1368" i="8" s="1"/>
  <c r="FHR1357" i="8"/>
  <c r="FGZ1368" i="8"/>
  <c r="FGK1365" i="8"/>
  <c r="FGK1362" i="8"/>
  <c r="FGM1362" i="8" s="1"/>
  <c r="FGM1368" i="8" s="1"/>
  <c r="FFF1357" i="8"/>
  <c r="FEN1368" i="8"/>
  <c r="FDY1365" i="8"/>
  <c r="FDY1362" i="8"/>
  <c r="FEA1362" i="8" s="1"/>
  <c r="FEA1368" i="8" s="1"/>
  <c r="FCT1357" i="8"/>
  <c r="FCB1368" i="8"/>
  <c r="FBM1365" i="8"/>
  <c r="FBM1362" i="8"/>
  <c r="FBO1362" i="8" s="1"/>
  <c r="FBO1368" i="8" s="1"/>
  <c r="FAH1357" i="8"/>
  <c r="EZP1368" i="8"/>
  <c r="EZA1365" i="8"/>
  <c r="EZA1362" i="8"/>
  <c r="EZC1362" i="8" s="1"/>
  <c r="EZC1368" i="8" s="1"/>
  <c r="EXV1357" i="8"/>
  <c r="EXD1368" i="8"/>
  <c r="EWO1365" i="8"/>
  <c r="EWO1362" i="8"/>
  <c r="EWQ1362" i="8" s="1"/>
  <c r="EWQ1368" i="8" s="1"/>
  <c r="EVJ1357" i="8"/>
  <c r="EUR1368" i="8"/>
  <c r="EUC1365" i="8"/>
  <c r="EUC1362" i="8"/>
  <c r="EUE1362" i="8" s="1"/>
  <c r="EUE1368" i="8" s="1"/>
  <c r="ESX1357" i="8"/>
  <c r="ESF1368" i="8"/>
  <c r="ERQ1365" i="8"/>
  <c r="ERQ1362" i="8"/>
  <c r="ERS1362" i="8" s="1"/>
  <c r="ERS1368" i="8" s="1"/>
  <c r="EQL1357" i="8"/>
  <c r="EPT1368" i="8"/>
  <c r="EPE1365" i="8"/>
  <c r="EPE1362" i="8"/>
  <c r="EPG1362" i="8" s="1"/>
  <c r="EPG1368" i="8" s="1"/>
  <c r="ENZ1357" i="8"/>
  <c r="ENH1368" i="8"/>
  <c r="EMS1365" i="8"/>
  <c r="EMS1362" i="8"/>
  <c r="EMU1362" i="8" s="1"/>
  <c r="EMU1368" i="8" s="1"/>
  <c r="ELN1357" i="8"/>
  <c r="EKV1368" i="8"/>
  <c r="EKG1365" i="8"/>
  <c r="EKG1362" i="8"/>
  <c r="EKI1362" i="8" s="1"/>
  <c r="EKI1368" i="8" s="1"/>
  <c r="EJB1357" i="8"/>
  <c r="EIJ1368" i="8"/>
  <c r="EHU1365" i="8"/>
  <c r="EHU1362" i="8"/>
  <c r="EHW1362" i="8" s="1"/>
  <c r="EHW1368" i="8" s="1"/>
  <c r="EGP1357" i="8"/>
  <c r="EFX1368" i="8"/>
  <c r="EFI1365" i="8"/>
  <c r="EFI1362" i="8"/>
  <c r="EFK1362" i="8" s="1"/>
  <c r="EFK1368" i="8" s="1"/>
  <c r="EED1357" i="8"/>
  <c r="EDL1368" i="8"/>
  <c r="ECW1365" i="8"/>
  <c r="ECW1362" i="8"/>
  <c r="EBR1357" i="8"/>
  <c r="EAZ1368" i="8"/>
  <c r="EAK1365" i="8"/>
  <c r="EAK1362" i="8"/>
  <c r="EAM1362" i="8" s="1"/>
  <c r="EAM1368" i="8" s="1"/>
  <c r="DZF1357" i="8"/>
  <c r="DYN1368" i="8"/>
  <c r="DXY1365" i="8"/>
  <c r="DXY1362" i="8"/>
  <c r="DYA1362" i="8" s="1"/>
  <c r="DYA1368" i="8" s="1"/>
  <c r="DWT1357" i="8"/>
  <c r="DWB1368" i="8"/>
  <c r="DVM1365" i="8"/>
  <c r="DVM1362" i="8"/>
  <c r="DVO1362" i="8" s="1"/>
  <c r="DVO1368" i="8" s="1"/>
  <c r="DUH1357" i="8"/>
  <c r="DTP1368" i="8"/>
  <c r="DTS1362" i="8"/>
  <c r="DTS1368" i="8" s="1"/>
  <c r="DTA1365" i="8"/>
  <c r="DTA1362" i="8"/>
  <c r="DTC1362" i="8" s="1"/>
  <c r="DTC1368" i="8" s="1"/>
  <c r="DRV1357" i="8"/>
  <c r="DRD1368" i="8"/>
  <c r="DQO1365" i="8"/>
  <c r="DQO1362" i="8"/>
  <c r="DQQ1362" i="8" s="1"/>
  <c r="DQQ1368" i="8" s="1"/>
  <c r="DPJ1357" i="8"/>
  <c r="DOR1368" i="8"/>
  <c r="DOC1365" i="8"/>
  <c r="DOC1362" i="8"/>
  <c r="DOE1362" i="8" s="1"/>
  <c r="DOE1368" i="8" s="1"/>
  <c r="DMX1357" i="8"/>
  <c r="DMF1368" i="8"/>
  <c r="DLQ1365" i="8"/>
  <c r="DLQ1362" i="8"/>
  <c r="DLS1362" i="8" s="1"/>
  <c r="DLS1368" i="8" s="1"/>
  <c r="DKL1357" i="8"/>
  <c r="DJT1368" i="8"/>
  <c r="DJW1362" i="8"/>
  <c r="DJW1368" i="8" s="1"/>
  <c r="DJE1365" i="8"/>
  <c r="DJE1362" i="8"/>
  <c r="DJG1362" i="8" s="1"/>
  <c r="DJG1368" i="8" s="1"/>
  <c r="DHZ1357" i="8"/>
  <c r="DHH1368" i="8"/>
  <c r="DGS1365" i="8"/>
  <c r="DGS1362" i="8"/>
  <c r="DGU1362" i="8" s="1"/>
  <c r="DGU1368" i="8" s="1"/>
  <c r="DFN1357" i="8"/>
  <c r="DEV1368" i="8"/>
  <c r="DEG1365" i="8"/>
  <c r="DEG1362" i="8"/>
  <c r="DEI1362" i="8" s="1"/>
  <c r="DEI1368" i="8" s="1"/>
  <c r="DDB1357" i="8"/>
  <c r="DCJ1368" i="8"/>
  <c r="DBU1365" i="8"/>
  <c r="DBU1362" i="8"/>
  <c r="DBW1362" i="8" s="1"/>
  <c r="DBW1368" i="8" s="1"/>
  <c r="DAP1357" i="8"/>
  <c r="CZX1368" i="8"/>
  <c r="DAA1362" i="8"/>
  <c r="DAA1368" i="8" s="1"/>
  <c r="CZI1365" i="8"/>
  <c r="CZI1362" i="8"/>
  <c r="CZK1362" i="8" s="1"/>
  <c r="CZK1368" i="8" s="1"/>
  <c r="CXM1365" i="8"/>
  <c r="CXM1362" i="8"/>
  <c r="CWG1365" i="8"/>
  <c r="CWG1362" i="8"/>
  <c r="CVA1365" i="8"/>
  <c r="CVA1362" i="8"/>
  <c r="CTU1365" i="8"/>
  <c r="CTU1362" i="8"/>
  <c r="CSO1365" i="8"/>
  <c r="CSO1362" i="8"/>
  <c r="CRI1365" i="8"/>
  <c r="CRI1362" i="8"/>
  <c r="CQC1365" i="8"/>
  <c r="CQC1362" i="8"/>
  <c r="COW1365" i="8"/>
  <c r="COW1362" i="8"/>
  <c r="CNQ1365" i="8"/>
  <c r="CNQ1362" i="8"/>
  <c r="CMK1365" i="8"/>
  <c r="CMK1362" i="8"/>
  <c r="CLE1365" i="8"/>
  <c r="CLE1362" i="8"/>
  <c r="CJY1365" i="8"/>
  <c r="CJY1362" i="8"/>
  <c r="CIS1365" i="8"/>
  <c r="CIS1362" i="8"/>
  <c r="CHM1365" i="8"/>
  <c r="CHM1362" i="8"/>
  <c r="CGG1365" i="8"/>
  <c r="CGG1362" i="8"/>
  <c r="CFA1365" i="8"/>
  <c r="CFA1362" i="8"/>
  <c r="CDU1365" i="8"/>
  <c r="CDU1362" i="8"/>
  <c r="CCO1365" i="8"/>
  <c r="CCO1362" i="8"/>
  <c r="CBI1365" i="8"/>
  <c r="CBI1362" i="8"/>
  <c r="CAC1365" i="8"/>
  <c r="CAC1362" i="8"/>
  <c r="BYW1365" i="8"/>
  <c r="BYW1362" i="8"/>
  <c r="BXQ1365" i="8"/>
  <c r="BXQ1362" i="8"/>
  <c r="BWK1365" i="8"/>
  <c r="BWK1362" i="8"/>
  <c r="BVE1365" i="8"/>
  <c r="BVE1362" i="8"/>
  <c r="BTY1365" i="8"/>
  <c r="BTY1362" i="8"/>
  <c r="BSS1365" i="8"/>
  <c r="BSS1362" i="8"/>
  <c r="BRM1365" i="8"/>
  <c r="BRM1362" i="8"/>
  <c r="BQG1365" i="8"/>
  <c r="BQG1362" i="8"/>
  <c r="BPA1365" i="8"/>
  <c r="BPA1362" i="8"/>
  <c r="BNU1365" i="8"/>
  <c r="BNU1362" i="8"/>
  <c r="BMO1365" i="8"/>
  <c r="BMO1362" i="8"/>
  <c r="BLI1365" i="8"/>
  <c r="BLI1362" i="8"/>
  <c r="BKC1365" i="8"/>
  <c r="BKC1362" i="8"/>
  <c r="BIW1365" i="8"/>
  <c r="BIW1362" i="8"/>
  <c r="BHQ1365" i="8"/>
  <c r="BHQ1362" i="8"/>
  <c r="BGK1365" i="8"/>
  <c r="BGK1362" i="8"/>
  <c r="BFE1365" i="8"/>
  <c r="BFE1362" i="8"/>
  <c r="BDY1365" i="8"/>
  <c r="BDY1362" i="8"/>
  <c r="BCS1365" i="8"/>
  <c r="BCS1362" i="8"/>
  <c r="BBM1365" i="8"/>
  <c r="BBM1362" i="8"/>
  <c r="BAG1365" i="8"/>
  <c r="BAG1362" i="8"/>
  <c r="AZA1365" i="8"/>
  <c r="AZA1362" i="8"/>
  <c r="AXU1365" i="8"/>
  <c r="AXU1362" i="8"/>
  <c r="AWO1365" i="8"/>
  <c r="AWO1362" i="8"/>
  <c r="AVI1365" i="8"/>
  <c r="AVI1362" i="8"/>
  <c r="AUC1365" i="8"/>
  <c r="AUC1362" i="8"/>
  <c r="ASW1365" i="8"/>
  <c r="ASW1362" i="8"/>
  <c r="ARQ1365" i="8"/>
  <c r="ARQ1362" i="8"/>
  <c r="AQK1365" i="8"/>
  <c r="AQK1362" i="8"/>
  <c r="APE1365" i="8"/>
  <c r="APE1362" i="8"/>
  <c r="ANY1365" i="8"/>
  <c r="ANY1362" i="8"/>
  <c r="AMS1365" i="8"/>
  <c r="AMS1362" i="8"/>
  <c r="ALM1365" i="8"/>
  <c r="ALM1362" i="8"/>
  <c r="AKG1365" i="8"/>
  <c r="AKG1362" i="8"/>
  <c r="AJA1365" i="8"/>
  <c r="AJA1362" i="8"/>
  <c r="AHU1365" i="8"/>
  <c r="AHU1362" i="8"/>
  <c r="AGO1365" i="8"/>
  <c r="AGO1362" i="8"/>
  <c r="AFI1365" i="8"/>
  <c r="AFI1362" i="8"/>
  <c r="AEC1365" i="8"/>
  <c r="AEC1362" i="8"/>
  <c r="ACW1365" i="8"/>
  <c r="ACW1362" i="8"/>
  <c r="ABQ1365" i="8"/>
  <c r="ABQ1362" i="8"/>
  <c r="AAK1365" i="8"/>
  <c r="AAK1362" i="8"/>
  <c r="ZE1365" i="8"/>
  <c r="ZE1362" i="8"/>
  <c r="XY1365" i="8"/>
  <c r="XY1362" i="8"/>
  <c r="WS1365" i="8"/>
  <c r="WS1362" i="8"/>
  <c r="VM1365" i="8"/>
  <c r="VM1362" i="8"/>
  <c r="UG1365" i="8"/>
  <c r="UG1362" i="8"/>
  <c r="TA1365" i="8"/>
  <c r="TA1362" i="8"/>
  <c r="RU1365" i="8"/>
  <c r="RU1362" i="8"/>
  <c r="QO1365" i="8"/>
  <c r="QO1362" i="8"/>
  <c r="PI1365" i="8"/>
  <c r="PI1362" i="8"/>
  <c r="OC1365" i="8"/>
  <c r="OC1362" i="8"/>
  <c r="MW1365" i="8"/>
  <c r="MW1362" i="8"/>
  <c r="LQ1365" i="8"/>
  <c r="LQ1362" i="8"/>
  <c r="KK1365" i="8"/>
  <c r="KK1362" i="8"/>
  <c r="JE1365" i="8"/>
  <c r="JE1362" i="8"/>
  <c r="HY1365" i="8"/>
  <c r="HY1362" i="8"/>
  <c r="GS1365" i="8"/>
  <c r="GS1362" i="8"/>
  <c r="FM1365" i="8"/>
  <c r="FM1362" i="8"/>
  <c r="EG1365" i="8"/>
  <c r="EG1362" i="8"/>
  <c r="DA1365" i="8"/>
  <c r="DA1362" i="8"/>
  <c r="BU1365" i="8"/>
  <c r="BU1362" i="8"/>
  <c r="AO1365" i="8"/>
  <c r="AO1362" i="8"/>
  <c r="I1365" i="8"/>
  <c r="I1362" i="8"/>
  <c r="AON1365" i="8"/>
  <c r="AON1362" i="8"/>
  <c r="ANH1365" i="8"/>
  <c r="ANH1362" i="8"/>
  <c r="AMB1365" i="8"/>
  <c r="AMB1362" i="8"/>
  <c r="AKV1365" i="8"/>
  <c r="AKV1362" i="8"/>
  <c r="AJP1365" i="8"/>
  <c r="AJP1362" i="8"/>
  <c r="AIJ1365" i="8"/>
  <c r="AIJ1362" i="8"/>
  <c r="AHD1365" i="8"/>
  <c r="AHD1362" i="8"/>
  <c r="AFX1365" i="8"/>
  <c r="AFX1362" i="8"/>
  <c r="AER1365" i="8"/>
  <c r="AER1362" i="8"/>
  <c r="ADL1365" i="8"/>
  <c r="ADL1362" i="8"/>
  <c r="ACF1365" i="8"/>
  <c r="ACF1362" i="8"/>
  <c r="AAZ1365" i="8"/>
  <c r="AAZ1362" i="8"/>
  <c r="ZT1365" i="8"/>
  <c r="ZT1362" i="8"/>
  <c r="YN1365" i="8"/>
  <c r="YN1362" i="8"/>
  <c r="XH1365" i="8"/>
  <c r="XH1362" i="8"/>
  <c r="WB1365" i="8"/>
  <c r="WB1362" i="8"/>
  <c r="UV1365" i="8"/>
  <c r="UV1362" i="8"/>
  <c r="TP1365" i="8"/>
  <c r="TP1362" i="8"/>
  <c r="SJ1365" i="8"/>
  <c r="SJ1362" i="8"/>
  <c r="RD1365" i="8"/>
  <c r="RD1362" i="8"/>
  <c r="PX1365" i="8"/>
  <c r="PX1362" i="8"/>
  <c r="OR1365" i="8"/>
  <c r="OR1362" i="8"/>
  <c r="NL1365" i="8"/>
  <c r="NL1362" i="8"/>
  <c r="MF1365" i="8"/>
  <c r="MF1362" i="8"/>
  <c r="KZ1365" i="8"/>
  <c r="KZ1362" i="8"/>
  <c r="JT1365" i="8"/>
  <c r="JT1362" i="8"/>
  <c r="IN1365" i="8"/>
  <c r="IN1362" i="8"/>
  <c r="HH1365" i="8"/>
  <c r="HH1362" i="8"/>
  <c r="GB1365" i="8"/>
  <c r="GB1362" i="8"/>
  <c r="EV1365" i="8"/>
  <c r="EV1362" i="8"/>
  <c r="DP1365" i="8"/>
  <c r="DP1362" i="8"/>
  <c r="CJ1365" i="8"/>
  <c r="CJ1362" i="8"/>
  <c r="BD1365" i="8"/>
  <c r="BD1362" i="8"/>
  <c r="X1365" i="8"/>
  <c r="X1362" i="8"/>
  <c r="XEV1368" i="8"/>
  <c r="XEY1362" i="8"/>
  <c r="XEY1368" i="8" s="1"/>
  <c r="XEF1368" i="8"/>
  <c r="XEI1362" i="8"/>
  <c r="XEI1368" i="8" s="1"/>
  <c r="XDP1368" i="8"/>
  <c r="XDS1362" i="8"/>
  <c r="XDS1368" i="8" s="1"/>
  <c r="XCZ1368" i="8"/>
  <c r="XDC1362" i="8"/>
  <c r="XDC1368" i="8" s="1"/>
  <c r="XCJ1368" i="8"/>
  <c r="XCM1362" i="8"/>
  <c r="XCM1368" i="8" s="1"/>
  <c r="XBT1368" i="8"/>
  <c r="XBW1362" i="8"/>
  <c r="XBW1368" i="8" s="1"/>
  <c r="XBD1368" i="8"/>
  <c r="XBG1362" i="8"/>
  <c r="XBG1368" i="8" s="1"/>
  <c r="XAN1368" i="8"/>
  <c r="XAQ1362" i="8"/>
  <c r="XAQ1368" i="8" s="1"/>
  <c r="WZX1368" i="8"/>
  <c r="XAA1362" i="8"/>
  <c r="XAA1368" i="8" s="1"/>
  <c r="WZH1368" i="8"/>
  <c r="WZK1362" i="8"/>
  <c r="WZK1368" i="8" s="1"/>
  <c r="WYR1368" i="8"/>
  <c r="WYU1362" i="8"/>
  <c r="WYU1368" i="8" s="1"/>
  <c r="WYB1368" i="8"/>
  <c r="WYE1362" i="8"/>
  <c r="WYE1368" i="8" s="1"/>
  <c r="WXL1368" i="8"/>
  <c r="WXO1362" i="8"/>
  <c r="WXO1368" i="8" s="1"/>
  <c r="WWV1368" i="8"/>
  <c r="WWY1362" i="8"/>
  <c r="WWY1368" i="8" s="1"/>
  <c r="WWF1368" i="8"/>
  <c r="WWI1362" i="8"/>
  <c r="WWI1368" i="8" s="1"/>
  <c r="WVP1368" i="8"/>
  <c r="WVS1362" i="8"/>
  <c r="WVS1368" i="8" s="1"/>
  <c r="WUZ1368" i="8"/>
  <c r="WVC1362" i="8"/>
  <c r="WVC1368" i="8" s="1"/>
  <c r="WUJ1368" i="8"/>
  <c r="WUM1362" i="8"/>
  <c r="WUM1368" i="8" s="1"/>
  <c r="WTT1368" i="8"/>
  <c r="WTW1362" i="8"/>
  <c r="WTW1368" i="8" s="1"/>
  <c r="WTD1368" i="8"/>
  <c r="WTG1362" i="8"/>
  <c r="WTG1368" i="8" s="1"/>
  <c r="WSN1368" i="8"/>
  <c r="WSQ1362" i="8"/>
  <c r="WSQ1368" i="8" s="1"/>
  <c r="WRX1368" i="8"/>
  <c r="WSA1362" i="8"/>
  <c r="WSA1368" i="8" s="1"/>
  <c r="WRH1368" i="8"/>
  <c r="WRK1362" i="8"/>
  <c r="WRK1368" i="8" s="1"/>
  <c r="WQR1368" i="8"/>
  <c r="WQU1362" i="8"/>
  <c r="WQU1368" i="8" s="1"/>
  <c r="WQB1368" i="8"/>
  <c r="WQE1362" i="8"/>
  <c r="WQE1368" i="8" s="1"/>
  <c r="WPL1368" i="8"/>
  <c r="WPO1362" i="8"/>
  <c r="WPO1368" i="8" s="1"/>
  <c r="WOV1368" i="8"/>
  <c r="WOY1362" i="8"/>
  <c r="WOY1368" i="8" s="1"/>
  <c r="WOF1368" i="8"/>
  <c r="WOI1362" i="8"/>
  <c r="WOI1368" i="8" s="1"/>
  <c r="WNP1368" i="8"/>
  <c r="WNS1362" i="8"/>
  <c r="WNS1368" i="8" s="1"/>
  <c r="WMZ1368" i="8"/>
  <c r="WNC1362" i="8"/>
  <c r="WNC1368" i="8" s="1"/>
  <c r="WMJ1368" i="8"/>
  <c r="WMM1362" i="8"/>
  <c r="WMM1368" i="8" s="1"/>
  <c r="WLT1368" i="8"/>
  <c r="WLW1362" i="8"/>
  <c r="WLW1368" i="8" s="1"/>
  <c r="WLD1368" i="8"/>
  <c r="WLG1362" i="8"/>
  <c r="WLG1368" i="8" s="1"/>
  <c r="WKN1368" i="8"/>
  <c r="WKQ1362" i="8"/>
  <c r="WKQ1368" i="8" s="1"/>
  <c r="WJX1368" i="8"/>
  <c r="WKA1362" i="8"/>
  <c r="WKA1368" i="8" s="1"/>
  <c r="WJH1368" i="8"/>
  <c r="WJK1362" i="8"/>
  <c r="WJK1368" i="8" s="1"/>
  <c r="WIR1368" i="8"/>
  <c r="WIU1362" i="8"/>
  <c r="WIU1368" i="8" s="1"/>
  <c r="WIB1368" i="8"/>
  <c r="WIE1362" i="8"/>
  <c r="WIE1368" i="8" s="1"/>
  <c r="WHL1368" i="8"/>
  <c r="WHO1362" i="8"/>
  <c r="WHO1368" i="8" s="1"/>
  <c r="WGV1368" i="8"/>
  <c r="WGY1362" i="8"/>
  <c r="WGY1368" i="8" s="1"/>
  <c r="WGF1368" i="8"/>
  <c r="WGI1362" i="8"/>
  <c r="WGI1368" i="8" s="1"/>
  <c r="WFP1368" i="8"/>
  <c r="WFS1362" i="8"/>
  <c r="WFS1368" i="8" s="1"/>
  <c r="WEZ1368" i="8"/>
  <c r="WFC1362" i="8"/>
  <c r="WFC1368" i="8" s="1"/>
  <c r="WEJ1368" i="8"/>
  <c r="WEM1362" i="8"/>
  <c r="WEM1368" i="8" s="1"/>
  <c r="WDT1368" i="8"/>
  <c r="WDW1362" i="8"/>
  <c r="WDW1368" i="8" s="1"/>
  <c r="WDD1368" i="8"/>
  <c r="WDG1362" i="8"/>
  <c r="WDG1368" i="8" s="1"/>
  <c r="WCN1368" i="8"/>
  <c r="WCQ1362" i="8"/>
  <c r="WCQ1368" i="8" s="1"/>
  <c r="WBX1368" i="8"/>
  <c r="WCA1362" i="8"/>
  <c r="WCA1368" i="8" s="1"/>
  <c r="WBH1368" i="8"/>
  <c r="WBK1362" i="8"/>
  <c r="WBK1368" i="8" s="1"/>
  <c r="WAR1368" i="8"/>
  <c r="WAU1362" i="8"/>
  <c r="WAU1368" i="8" s="1"/>
  <c r="WAB1368" i="8"/>
  <c r="WAE1362" i="8"/>
  <c r="WAE1368" i="8" s="1"/>
  <c r="VZL1368" i="8"/>
  <c r="VZO1362" i="8"/>
  <c r="VZO1368" i="8" s="1"/>
  <c r="VYV1368" i="8"/>
  <c r="VYY1362" i="8"/>
  <c r="VYY1368" i="8" s="1"/>
  <c r="VYF1368" i="8"/>
  <c r="VYI1362" i="8"/>
  <c r="VYI1368" i="8" s="1"/>
  <c r="VXP1368" i="8"/>
  <c r="VXS1362" i="8"/>
  <c r="VXS1368" i="8" s="1"/>
  <c r="VWZ1368" i="8"/>
  <c r="VXC1362" i="8"/>
  <c r="VXC1368" i="8" s="1"/>
  <c r="VWJ1368" i="8"/>
  <c r="VWM1362" i="8"/>
  <c r="VWM1368" i="8" s="1"/>
  <c r="VVT1368" i="8"/>
  <c r="VVW1362" i="8"/>
  <c r="VVW1368" i="8" s="1"/>
  <c r="VVD1368" i="8"/>
  <c r="VVG1362" i="8"/>
  <c r="VVG1368" i="8" s="1"/>
  <c r="VUN1368" i="8"/>
  <c r="VUQ1362" i="8"/>
  <c r="VUQ1368" i="8" s="1"/>
  <c r="VTX1368" i="8"/>
  <c r="VUA1362" i="8"/>
  <c r="VUA1368" i="8" s="1"/>
  <c r="VTH1368" i="8"/>
  <c r="VTK1362" i="8"/>
  <c r="VTK1368" i="8" s="1"/>
  <c r="VSR1368" i="8"/>
  <c r="VSU1362" i="8"/>
  <c r="VSU1368" i="8" s="1"/>
  <c r="VSB1368" i="8"/>
  <c r="VSE1362" i="8"/>
  <c r="VSE1368" i="8" s="1"/>
  <c r="VRL1368" i="8"/>
  <c r="VRO1362" i="8"/>
  <c r="VRO1368" i="8" s="1"/>
  <c r="VQV1368" i="8"/>
  <c r="VQY1362" i="8"/>
  <c r="VQY1368" i="8" s="1"/>
  <c r="VQF1368" i="8"/>
  <c r="VQI1362" i="8"/>
  <c r="VQI1368" i="8" s="1"/>
  <c r="VPP1368" i="8"/>
  <c r="VPS1362" i="8"/>
  <c r="VPS1368" i="8" s="1"/>
  <c r="VOZ1368" i="8"/>
  <c r="VPC1362" i="8"/>
  <c r="VPC1368" i="8" s="1"/>
  <c r="VOJ1368" i="8"/>
  <c r="VOM1362" i="8"/>
  <c r="VOM1368" i="8" s="1"/>
  <c r="VNT1368" i="8"/>
  <c r="VNW1362" i="8"/>
  <c r="VNW1368" i="8" s="1"/>
  <c r="VND1368" i="8"/>
  <c r="VNG1362" i="8"/>
  <c r="VNG1368" i="8" s="1"/>
  <c r="VMN1368" i="8"/>
  <c r="VMQ1362" i="8"/>
  <c r="VMQ1368" i="8" s="1"/>
  <c r="VLX1368" i="8"/>
  <c r="VMA1362" i="8"/>
  <c r="VMA1368" i="8" s="1"/>
  <c r="VLH1368" i="8"/>
  <c r="VLK1362" i="8"/>
  <c r="VLK1368" i="8" s="1"/>
  <c r="VKR1368" i="8"/>
  <c r="VKU1362" i="8"/>
  <c r="VKU1368" i="8" s="1"/>
  <c r="VKB1368" i="8"/>
  <c r="VKE1362" i="8"/>
  <c r="VKE1368" i="8" s="1"/>
  <c r="VJL1368" i="8"/>
  <c r="VJO1362" i="8"/>
  <c r="VJO1368" i="8" s="1"/>
  <c r="VIV1368" i="8"/>
  <c r="VIY1362" i="8"/>
  <c r="VIY1368" i="8" s="1"/>
  <c r="VIF1368" i="8"/>
  <c r="VII1362" i="8"/>
  <c r="VII1368" i="8" s="1"/>
  <c r="VHP1368" i="8"/>
  <c r="VHS1362" i="8"/>
  <c r="VHS1368" i="8" s="1"/>
  <c r="VGZ1368" i="8"/>
  <c r="VHC1362" i="8"/>
  <c r="VHC1368" i="8" s="1"/>
  <c r="VGJ1368" i="8"/>
  <c r="VGM1362" i="8"/>
  <c r="VGM1368" i="8" s="1"/>
  <c r="VFT1368" i="8"/>
  <c r="VFW1362" i="8"/>
  <c r="VFW1368" i="8" s="1"/>
  <c r="VFD1368" i="8"/>
  <c r="VFG1362" i="8"/>
  <c r="VFG1368" i="8" s="1"/>
  <c r="VEN1368" i="8"/>
  <c r="VEQ1362" i="8"/>
  <c r="VEQ1368" i="8" s="1"/>
  <c r="VDX1368" i="8"/>
  <c r="VEA1362" i="8"/>
  <c r="VEA1368" i="8" s="1"/>
  <c r="VDH1368" i="8"/>
  <c r="VDK1362" i="8"/>
  <c r="VDK1368" i="8" s="1"/>
  <c r="VCR1368" i="8"/>
  <c r="VCU1362" i="8"/>
  <c r="VCU1368" i="8" s="1"/>
  <c r="VCB1368" i="8"/>
  <c r="VCE1362" i="8"/>
  <c r="VCE1368" i="8" s="1"/>
  <c r="VBL1368" i="8"/>
  <c r="VBO1362" i="8"/>
  <c r="VBO1368" i="8" s="1"/>
  <c r="VAV1368" i="8"/>
  <c r="VAY1362" i="8"/>
  <c r="VAY1368" i="8" s="1"/>
  <c r="VAF1368" i="8"/>
  <c r="VAI1362" i="8"/>
  <c r="VAI1368" i="8" s="1"/>
  <c r="UZP1368" i="8"/>
  <c r="UZS1362" i="8"/>
  <c r="UZS1368" i="8" s="1"/>
  <c r="UYZ1368" i="8"/>
  <c r="UZC1362" i="8"/>
  <c r="UZC1368" i="8" s="1"/>
  <c r="UYJ1368" i="8"/>
  <c r="UYM1362" i="8"/>
  <c r="UYM1368" i="8" s="1"/>
  <c r="UXT1368" i="8"/>
  <c r="UXW1362" i="8"/>
  <c r="UXW1368" i="8" s="1"/>
  <c r="UXD1368" i="8"/>
  <c r="UXG1362" i="8"/>
  <c r="UXG1368" i="8" s="1"/>
  <c r="UWN1368" i="8"/>
  <c r="UWQ1362" i="8"/>
  <c r="UWQ1368" i="8" s="1"/>
  <c r="UVX1368" i="8"/>
  <c r="UWA1362" i="8"/>
  <c r="UWA1368" i="8" s="1"/>
  <c r="UVH1368" i="8"/>
  <c r="UVK1362" i="8"/>
  <c r="UVK1368" i="8" s="1"/>
  <c r="UUR1368" i="8"/>
  <c r="UUU1362" i="8"/>
  <c r="UUU1368" i="8" s="1"/>
  <c r="UUB1368" i="8"/>
  <c r="UUE1362" i="8"/>
  <c r="UUE1368" i="8" s="1"/>
  <c r="UTL1368" i="8"/>
  <c r="UTO1362" i="8"/>
  <c r="UTO1368" i="8" s="1"/>
  <c r="USV1368" i="8"/>
  <c r="USY1362" i="8"/>
  <c r="USY1368" i="8" s="1"/>
  <c r="USF1368" i="8"/>
  <c r="USI1362" i="8"/>
  <c r="USI1368" i="8" s="1"/>
  <c r="URP1368" i="8"/>
  <c r="URS1362" i="8"/>
  <c r="URS1368" i="8" s="1"/>
  <c r="UQZ1368" i="8"/>
  <c r="URC1362" i="8"/>
  <c r="URC1368" i="8" s="1"/>
  <c r="UQJ1368" i="8"/>
  <c r="UQM1362" i="8"/>
  <c r="UQM1368" i="8" s="1"/>
  <c r="UPT1368" i="8"/>
  <c r="UPW1362" i="8"/>
  <c r="UPW1368" i="8" s="1"/>
  <c r="UPD1368" i="8"/>
  <c r="UPG1362" i="8"/>
  <c r="UPG1368" i="8" s="1"/>
  <c r="UON1368" i="8"/>
  <c r="UOQ1362" i="8"/>
  <c r="UOQ1368" i="8" s="1"/>
  <c r="UNX1368" i="8"/>
  <c r="UOA1362" i="8"/>
  <c r="UOA1368" i="8" s="1"/>
  <c r="UNH1368" i="8"/>
  <c r="UNK1362" i="8"/>
  <c r="UNK1368" i="8" s="1"/>
  <c r="UMR1368" i="8"/>
  <c r="UMU1362" i="8"/>
  <c r="UMU1368" i="8" s="1"/>
  <c r="UMB1368" i="8"/>
  <c r="UME1362" i="8"/>
  <c r="UME1368" i="8" s="1"/>
  <c r="ULL1368" i="8"/>
  <c r="ULO1362" i="8"/>
  <c r="ULO1368" i="8" s="1"/>
  <c r="UKV1368" i="8"/>
  <c r="UKY1362" i="8"/>
  <c r="UKY1368" i="8" s="1"/>
  <c r="UKF1368" i="8"/>
  <c r="UKI1362" i="8"/>
  <c r="UKI1368" i="8" s="1"/>
  <c r="UJP1368" i="8"/>
  <c r="UJS1362" i="8"/>
  <c r="UJS1368" i="8" s="1"/>
  <c r="UIZ1368" i="8"/>
  <c r="UJC1362" i="8"/>
  <c r="UJC1368" i="8" s="1"/>
  <c r="UIJ1368" i="8"/>
  <c r="UIM1362" i="8"/>
  <c r="UIM1368" i="8" s="1"/>
  <c r="UHT1368" i="8"/>
  <c r="UHW1362" i="8"/>
  <c r="UHW1368" i="8" s="1"/>
  <c r="UHD1368" i="8"/>
  <c r="UHG1362" i="8"/>
  <c r="UHG1368" i="8" s="1"/>
  <c r="UGN1368" i="8"/>
  <c r="UGQ1362" i="8"/>
  <c r="UGQ1368" i="8" s="1"/>
  <c r="UFX1368" i="8"/>
  <c r="UGA1362" i="8"/>
  <c r="UGA1368" i="8" s="1"/>
  <c r="UFH1368" i="8"/>
  <c r="UFK1362" i="8"/>
  <c r="UFK1368" i="8" s="1"/>
  <c r="UER1368" i="8"/>
  <c r="UEU1362" i="8"/>
  <c r="UEU1368" i="8" s="1"/>
  <c r="UEB1368" i="8"/>
  <c r="UEE1362" i="8"/>
  <c r="UEE1368" i="8" s="1"/>
  <c r="UDL1368" i="8"/>
  <c r="UDO1362" i="8"/>
  <c r="UDO1368" i="8" s="1"/>
  <c r="UCV1368" i="8"/>
  <c r="UCY1362" i="8"/>
  <c r="UCY1368" i="8" s="1"/>
  <c r="UCF1368" i="8"/>
  <c r="UCI1362" i="8"/>
  <c r="UCI1368" i="8" s="1"/>
  <c r="UBP1368" i="8"/>
  <c r="UBS1362" i="8"/>
  <c r="UBS1368" i="8" s="1"/>
  <c r="UAZ1368" i="8"/>
  <c r="UBC1362" i="8"/>
  <c r="UBC1368" i="8" s="1"/>
  <c r="UAJ1368" i="8"/>
  <c r="UAM1362" i="8"/>
  <c r="UAM1368" i="8" s="1"/>
  <c r="TZT1368" i="8"/>
  <c r="TZW1362" i="8"/>
  <c r="TZW1368" i="8" s="1"/>
  <c r="TZD1368" i="8"/>
  <c r="TZG1362" i="8"/>
  <c r="TZG1368" i="8" s="1"/>
  <c r="TYN1368" i="8"/>
  <c r="TYQ1362" i="8"/>
  <c r="TYQ1368" i="8" s="1"/>
  <c r="TXX1368" i="8"/>
  <c r="TYA1362" i="8"/>
  <c r="TYA1368" i="8" s="1"/>
  <c r="TXH1368" i="8"/>
  <c r="TXK1362" i="8"/>
  <c r="TXK1368" i="8" s="1"/>
  <c r="TWR1368" i="8"/>
  <c r="TWU1362" i="8"/>
  <c r="TWU1368" i="8" s="1"/>
  <c r="TWB1368" i="8"/>
  <c r="TWE1362" i="8"/>
  <c r="TWE1368" i="8" s="1"/>
  <c r="TVL1368" i="8"/>
  <c r="TVO1362" i="8"/>
  <c r="TVO1368" i="8" s="1"/>
  <c r="TUV1368" i="8"/>
  <c r="TUY1362" i="8"/>
  <c r="TUY1368" i="8" s="1"/>
  <c r="TUF1368" i="8"/>
  <c r="TUI1362" i="8"/>
  <c r="TUI1368" i="8" s="1"/>
  <c r="TTP1368" i="8"/>
  <c r="TTS1362" i="8"/>
  <c r="TTS1368" i="8" s="1"/>
  <c r="TSZ1368" i="8"/>
  <c r="TTC1362" i="8"/>
  <c r="TTC1368" i="8" s="1"/>
  <c r="TSJ1368" i="8"/>
  <c r="TSM1362" i="8"/>
  <c r="TSM1368" i="8" s="1"/>
  <c r="TRT1368" i="8"/>
  <c r="TRW1362" i="8"/>
  <c r="TRW1368" i="8" s="1"/>
  <c r="TRD1368" i="8"/>
  <c r="TRG1362" i="8"/>
  <c r="TRG1368" i="8" s="1"/>
  <c r="TQN1368" i="8"/>
  <c r="TQQ1362" i="8"/>
  <c r="TQQ1368" i="8" s="1"/>
  <c r="TPX1368" i="8"/>
  <c r="TQA1362" i="8"/>
  <c r="TQA1368" i="8" s="1"/>
  <c r="TPH1368" i="8"/>
  <c r="TPK1362" i="8"/>
  <c r="TPK1368" i="8" s="1"/>
  <c r="TOR1368" i="8"/>
  <c r="TOU1362" i="8"/>
  <c r="TOU1368" i="8" s="1"/>
  <c r="TOB1368" i="8"/>
  <c r="TOE1362" i="8"/>
  <c r="TOE1368" i="8" s="1"/>
  <c r="TNL1368" i="8"/>
  <c r="TNO1362" i="8"/>
  <c r="TNO1368" i="8" s="1"/>
  <c r="TMV1368" i="8"/>
  <c r="TMY1362" i="8"/>
  <c r="TMY1368" i="8" s="1"/>
  <c r="TMF1368" i="8"/>
  <c r="TMI1362" i="8"/>
  <c r="TMI1368" i="8" s="1"/>
  <c r="TLP1368" i="8"/>
  <c r="TLS1362" i="8"/>
  <c r="TLS1368" i="8" s="1"/>
  <c r="TKZ1368" i="8"/>
  <c r="TLC1362" i="8"/>
  <c r="TLC1368" i="8" s="1"/>
  <c r="TKJ1368" i="8"/>
  <c r="TKM1362" i="8"/>
  <c r="TKM1368" i="8" s="1"/>
  <c r="TJT1368" i="8"/>
  <c r="TJW1362" i="8"/>
  <c r="TJW1368" i="8" s="1"/>
  <c r="TJD1368" i="8"/>
  <c r="TJG1362" i="8"/>
  <c r="TJG1368" i="8" s="1"/>
  <c r="TIN1368" i="8"/>
  <c r="TIQ1362" i="8"/>
  <c r="TIQ1368" i="8" s="1"/>
  <c r="THX1368" i="8"/>
  <c r="TIA1362" i="8"/>
  <c r="TIA1368" i="8" s="1"/>
  <c r="THH1368" i="8"/>
  <c r="THK1362" i="8"/>
  <c r="THK1368" i="8" s="1"/>
  <c r="TGR1368" i="8"/>
  <c r="TGU1362" i="8"/>
  <c r="TGU1368" i="8" s="1"/>
  <c r="TGB1368" i="8"/>
  <c r="TGE1362" i="8"/>
  <c r="TGE1368" i="8" s="1"/>
  <c r="TFL1368" i="8"/>
  <c r="TFO1362" i="8"/>
  <c r="TFO1368" i="8" s="1"/>
  <c r="TEV1368" i="8"/>
  <c r="TEY1362" i="8"/>
  <c r="TEY1368" i="8" s="1"/>
  <c r="TEF1368" i="8"/>
  <c r="TEI1362" i="8"/>
  <c r="TEI1368" i="8" s="1"/>
  <c r="TDP1368" i="8"/>
  <c r="TDS1362" i="8"/>
  <c r="TDS1368" i="8" s="1"/>
  <c r="TCZ1368" i="8"/>
  <c r="TDC1362" i="8"/>
  <c r="TDC1368" i="8" s="1"/>
  <c r="TCJ1368" i="8"/>
  <c r="TCM1362" i="8"/>
  <c r="TCM1368" i="8" s="1"/>
  <c r="TBT1368" i="8"/>
  <c r="TBW1362" i="8"/>
  <c r="TBW1368" i="8" s="1"/>
  <c r="TBD1368" i="8"/>
  <c r="TBG1362" i="8"/>
  <c r="TBG1368" i="8" s="1"/>
  <c r="TAN1368" i="8"/>
  <c r="TAQ1362" i="8"/>
  <c r="TAQ1368" i="8" s="1"/>
  <c r="SZX1368" i="8"/>
  <c r="TAA1362" i="8"/>
  <c r="TAA1368" i="8" s="1"/>
  <c r="SZH1368" i="8"/>
  <c r="SZK1362" i="8"/>
  <c r="SZK1368" i="8" s="1"/>
  <c r="SYR1368" i="8"/>
  <c r="SYU1362" i="8"/>
  <c r="SYU1368" i="8" s="1"/>
  <c r="SYB1368" i="8"/>
  <c r="SYE1362" i="8"/>
  <c r="SYE1368" i="8" s="1"/>
  <c r="SXL1368" i="8"/>
  <c r="SXO1362" i="8"/>
  <c r="SXO1368" i="8" s="1"/>
  <c r="SWV1368" i="8"/>
  <c r="SWY1362" i="8"/>
  <c r="SWY1368" i="8" s="1"/>
  <c r="SWF1368" i="8"/>
  <c r="SWI1362" i="8"/>
  <c r="SWI1368" i="8" s="1"/>
  <c r="SVP1368" i="8"/>
  <c r="SVS1362" i="8"/>
  <c r="SVS1368" i="8" s="1"/>
  <c r="SUZ1368" i="8"/>
  <c r="SVC1362" i="8"/>
  <c r="SVC1368" i="8" s="1"/>
  <c r="SUJ1368" i="8"/>
  <c r="SUM1362" i="8"/>
  <c r="SUM1368" i="8" s="1"/>
  <c r="STT1368" i="8"/>
  <c r="STW1362" i="8"/>
  <c r="STW1368" i="8" s="1"/>
  <c r="STD1368" i="8"/>
  <c r="STG1362" i="8"/>
  <c r="STG1368" i="8" s="1"/>
  <c r="SSN1368" i="8"/>
  <c r="SSQ1362" i="8"/>
  <c r="SSQ1368" i="8" s="1"/>
  <c r="SRX1368" i="8"/>
  <c r="SSA1362" i="8"/>
  <c r="SSA1368" i="8" s="1"/>
  <c r="SRH1368" i="8"/>
  <c r="SRK1362" i="8"/>
  <c r="SRK1368" i="8" s="1"/>
  <c r="SQR1368" i="8"/>
  <c r="SQU1362" i="8"/>
  <c r="SQU1368" i="8" s="1"/>
  <c r="SQB1368" i="8"/>
  <c r="SQE1362" i="8"/>
  <c r="SQE1368" i="8" s="1"/>
  <c r="SPL1368" i="8"/>
  <c r="SPO1362" i="8"/>
  <c r="SPO1368" i="8" s="1"/>
  <c r="SOV1368" i="8"/>
  <c r="SOY1362" i="8"/>
  <c r="SOY1368" i="8" s="1"/>
  <c r="SOF1368" i="8"/>
  <c r="SOI1362" i="8"/>
  <c r="SOI1368" i="8" s="1"/>
  <c r="SNP1368" i="8"/>
  <c r="SNS1362" i="8"/>
  <c r="SNS1368" i="8" s="1"/>
  <c r="SMZ1368" i="8"/>
  <c r="SNC1362" i="8"/>
  <c r="SNC1368" i="8" s="1"/>
  <c r="SMJ1368" i="8"/>
  <c r="SMM1362" i="8"/>
  <c r="SMM1368" i="8" s="1"/>
  <c r="SLT1368" i="8"/>
  <c r="SLW1362" i="8"/>
  <c r="SLW1368" i="8" s="1"/>
  <c r="SLD1368" i="8"/>
  <c r="SLG1362" i="8"/>
  <c r="SLG1368" i="8" s="1"/>
  <c r="SKN1368" i="8"/>
  <c r="SKQ1362" i="8"/>
  <c r="SKQ1368" i="8" s="1"/>
  <c r="SJX1368" i="8"/>
  <c r="SKA1362" i="8"/>
  <c r="SKA1368" i="8" s="1"/>
  <c r="SJH1368" i="8"/>
  <c r="SJK1362" i="8"/>
  <c r="SJK1368" i="8" s="1"/>
  <c r="SIR1368" i="8"/>
  <c r="SIU1362" i="8"/>
  <c r="SIU1368" i="8" s="1"/>
  <c r="SIB1368" i="8"/>
  <c r="SIE1362" i="8"/>
  <c r="SIE1368" i="8" s="1"/>
  <c r="SHL1368" i="8"/>
  <c r="SHO1362" i="8"/>
  <c r="SHO1368" i="8" s="1"/>
  <c r="SGV1368" i="8"/>
  <c r="SGY1362" i="8"/>
  <c r="SGY1368" i="8" s="1"/>
  <c r="SGF1368" i="8"/>
  <c r="SGI1362" i="8"/>
  <c r="SGI1368" i="8" s="1"/>
  <c r="SFP1368" i="8"/>
  <c r="SFS1362" i="8"/>
  <c r="SFS1368" i="8" s="1"/>
  <c r="SEZ1368" i="8"/>
  <c r="SFC1362" i="8"/>
  <c r="SFC1368" i="8" s="1"/>
  <c r="SEJ1368" i="8"/>
  <c r="SEM1362" i="8"/>
  <c r="SEM1368" i="8" s="1"/>
  <c r="SDT1368" i="8"/>
  <c r="SDW1362" i="8"/>
  <c r="SDW1368" i="8" s="1"/>
  <c r="SDD1368" i="8"/>
  <c r="SDG1362" i="8"/>
  <c r="SDG1368" i="8" s="1"/>
  <c r="SCN1368" i="8"/>
  <c r="SCQ1362" i="8"/>
  <c r="SCQ1368" i="8" s="1"/>
  <c r="SBX1368" i="8"/>
  <c r="SCA1362" i="8"/>
  <c r="SCA1368" i="8" s="1"/>
  <c r="SBH1368" i="8"/>
  <c r="SBK1362" i="8"/>
  <c r="SBK1368" i="8" s="1"/>
  <c r="SAR1368" i="8"/>
  <c r="SAU1362" i="8"/>
  <c r="SAU1368" i="8" s="1"/>
  <c r="SAB1368" i="8"/>
  <c r="SAE1362" i="8"/>
  <c r="SAE1368" i="8" s="1"/>
  <c r="RZL1368" i="8"/>
  <c r="RZO1362" i="8"/>
  <c r="RZO1368" i="8" s="1"/>
  <c r="RYV1368" i="8"/>
  <c r="RYY1362" i="8"/>
  <c r="RYY1368" i="8" s="1"/>
  <c r="RYF1368" i="8"/>
  <c r="RYI1362" i="8"/>
  <c r="RYI1368" i="8" s="1"/>
  <c r="RXP1368" i="8"/>
  <c r="RXS1362" i="8"/>
  <c r="RXS1368" i="8" s="1"/>
  <c r="RWZ1368" i="8"/>
  <c r="RXC1362" i="8"/>
  <c r="RXC1368" i="8" s="1"/>
  <c r="RWJ1368" i="8"/>
  <c r="RWM1362" i="8"/>
  <c r="RWM1368" i="8" s="1"/>
  <c r="RVT1368" i="8"/>
  <c r="RVW1362" i="8"/>
  <c r="RVW1368" i="8" s="1"/>
  <c r="RVD1368" i="8"/>
  <c r="RVG1362" i="8"/>
  <c r="RVG1368" i="8" s="1"/>
  <c r="RUN1368" i="8"/>
  <c r="RUQ1362" i="8"/>
  <c r="RUQ1368" i="8" s="1"/>
  <c r="RTX1368" i="8"/>
  <c r="RUA1362" i="8"/>
  <c r="RUA1368" i="8" s="1"/>
  <c r="RTH1368" i="8"/>
  <c r="RTK1362" i="8"/>
  <c r="RTK1368" i="8" s="1"/>
  <c r="RSR1368" i="8"/>
  <c r="RSU1362" i="8"/>
  <c r="RSU1368" i="8" s="1"/>
  <c r="RSB1368" i="8"/>
  <c r="RSE1362" i="8"/>
  <c r="RSE1368" i="8" s="1"/>
  <c r="RRL1368" i="8"/>
  <c r="RRO1362" i="8"/>
  <c r="RRO1368" i="8" s="1"/>
  <c r="RQV1368" i="8"/>
  <c r="RQY1362" i="8"/>
  <c r="RQY1368" i="8" s="1"/>
  <c r="RQF1368" i="8"/>
  <c r="RQI1362" i="8"/>
  <c r="RQI1368" i="8" s="1"/>
  <c r="RPP1368" i="8"/>
  <c r="RPS1362" i="8"/>
  <c r="RPS1368" i="8" s="1"/>
  <c r="ROZ1368" i="8"/>
  <c r="RPC1362" i="8"/>
  <c r="RPC1368" i="8" s="1"/>
  <c r="ROJ1368" i="8"/>
  <c r="ROM1362" i="8"/>
  <c r="ROM1368" i="8" s="1"/>
  <c r="RNT1368" i="8"/>
  <c r="RNW1362" i="8"/>
  <c r="RNW1368" i="8" s="1"/>
  <c r="RND1368" i="8"/>
  <c r="RNG1362" i="8"/>
  <c r="RNG1368" i="8" s="1"/>
  <c r="RMN1368" i="8"/>
  <c r="RMQ1362" i="8"/>
  <c r="RMQ1368" i="8" s="1"/>
  <c r="RLX1368" i="8"/>
  <c r="RMA1362" i="8"/>
  <c r="RMA1368" i="8" s="1"/>
  <c r="RLH1368" i="8"/>
  <c r="RLK1362" i="8"/>
  <c r="RLK1368" i="8" s="1"/>
  <c r="RKR1368" i="8"/>
  <c r="RKU1362" i="8"/>
  <c r="RKU1368" i="8" s="1"/>
  <c r="RKB1368" i="8"/>
  <c r="RKE1362" i="8"/>
  <c r="RKE1368" i="8" s="1"/>
  <c r="RJL1368" i="8"/>
  <c r="RJO1362" i="8"/>
  <c r="RJO1368" i="8" s="1"/>
  <c r="RIV1368" i="8"/>
  <c r="RIY1362" i="8"/>
  <c r="RIY1368" i="8" s="1"/>
  <c r="RIF1368" i="8"/>
  <c r="RII1362" i="8"/>
  <c r="RII1368" i="8" s="1"/>
  <c r="RHP1368" i="8"/>
  <c r="RHS1362" i="8"/>
  <c r="RHS1368" i="8" s="1"/>
  <c r="RGZ1368" i="8"/>
  <c r="RHC1362" i="8"/>
  <c r="RHC1368" i="8" s="1"/>
  <c r="RGJ1368" i="8"/>
  <c r="RGM1362" i="8"/>
  <c r="RGM1368" i="8" s="1"/>
  <c r="RFT1368" i="8"/>
  <c r="RFW1362" i="8"/>
  <c r="RFW1368" i="8" s="1"/>
  <c r="RFD1368" i="8"/>
  <c r="RFG1362" i="8"/>
  <c r="RFG1368" i="8" s="1"/>
  <c r="REN1368" i="8"/>
  <c r="REQ1362" i="8"/>
  <c r="REQ1368" i="8" s="1"/>
  <c r="RDX1368" i="8"/>
  <c r="REA1362" i="8"/>
  <c r="REA1368" i="8" s="1"/>
  <c r="RDH1368" i="8"/>
  <c r="RDK1362" i="8"/>
  <c r="RDK1368" i="8" s="1"/>
  <c r="RCR1368" i="8"/>
  <c r="RCU1362" i="8"/>
  <c r="RCU1368" i="8" s="1"/>
  <c r="RCB1368" i="8"/>
  <c r="RCE1362" i="8"/>
  <c r="RCE1368" i="8" s="1"/>
  <c r="RBL1368" i="8"/>
  <c r="RBO1362" i="8"/>
  <c r="RBO1368" i="8" s="1"/>
  <c r="RAV1368" i="8"/>
  <c r="RAY1362" i="8"/>
  <c r="RAY1368" i="8" s="1"/>
  <c r="RAF1368" i="8"/>
  <c r="RAI1362" i="8"/>
  <c r="RAI1368" i="8" s="1"/>
  <c r="QZP1368" i="8"/>
  <c r="QZS1362" i="8"/>
  <c r="QZS1368" i="8" s="1"/>
  <c r="QYZ1368" i="8"/>
  <c r="QZC1362" i="8"/>
  <c r="QZC1368" i="8" s="1"/>
  <c r="QYJ1368" i="8"/>
  <c r="QYM1362" i="8"/>
  <c r="QYM1368" i="8" s="1"/>
  <c r="QXT1368" i="8"/>
  <c r="QXW1362" i="8"/>
  <c r="QXW1368" i="8" s="1"/>
  <c r="QXD1368" i="8"/>
  <c r="QXG1362" i="8"/>
  <c r="QXG1368" i="8" s="1"/>
  <c r="QWN1368" i="8"/>
  <c r="QWQ1362" i="8"/>
  <c r="QWQ1368" i="8" s="1"/>
  <c r="QVX1368" i="8"/>
  <c r="QWA1362" i="8"/>
  <c r="QWA1368" i="8" s="1"/>
  <c r="QVH1368" i="8"/>
  <c r="QVK1362" i="8"/>
  <c r="QVK1368" i="8" s="1"/>
  <c r="QUR1368" i="8"/>
  <c r="QUU1362" i="8"/>
  <c r="QUU1368" i="8" s="1"/>
  <c r="QUB1368" i="8"/>
  <c r="QUE1362" i="8"/>
  <c r="QUE1368" i="8" s="1"/>
  <c r="QTL1368" i="8"/>
  <c r="QTO1362" i="8"/>
  <c r="QTO1368" i="8" s="1"/>
  <c r="QSV1368" i="8"/>
  <c r="QSY1362" i="8"/>
  <c r="QSY1368" i="8" s="1"/>
  <c r="QSF1368" i="8"/>
  <c r="QSI1362" i="8"/>
  <c r="QSI1368" i="8" s="1"/>
  <c r="QRP1368" i="8"/>
  <c r="QRS1362" i="8"/>
  <c r="QRS1368" i="8" s="1"/>
  <c r="QQZ1368" i="8"/>
  <c r="QRC1362" i="8"/>
  <c r="QRC1368" i="8" s="1"/>
  <c r="QQJ1368" i="8"/>
  <c r="QQM1362" i="8"/>
  <c r="QQM1368" i="8" s="1"/>
  <c r="QPT1368" i="8"/>
  <c r="QPW1362" i="8"/>
  <c r="QPW1368" i="8" s="1"/>
  <c r="QPD1368" i="8"/>
  <c r="QPG1362" i="8"/>
  <c r="QPG1368" i="8" s="1"/>
  <c r="QON1368" i="8"/>
  <c r="QOQ1362" i="8"/>
  <c r="QOQ1368" i="8" s="1"/>
  <c r="QNX1368" i="8"/>
  <c r="QOA1362" i="8"/>
  <c r="QOA1368" i="8" s="1"/>
  <c r="QNH1368" i="8"/>
  <c r="QNK1362" i="8"/>
  <c r="QNK1368" i="8" s="1"/>
  <c r="QMR1368" i="8"/>
  <c r="QMU1362" i="8"/>
  <c r="QMU1368" i="8" s="1"/>
  <c r="QMB1368" i="8"/>
  <c r="QME1362" i="8"/>
  <c r="QME1368" i="8" s="1"/>
  <c r="QLL1368" i="8"/>
  <c r="QLO1362" i="8"/>
  <c r="QLO1368" i="8" s="1"/>
  <c r="QKV1368" i="8"/>
  <c r="QKY1362" i="8"/>
  <c r="QKY1368" i="8" s="1"/>
  <c r="QKF1368" i="8"/>
  <c r="QKI1362" i="8"/>
  <c r="QKI1368" i="8" s="1"/>
  <c r="QJP1368" i="8"/>
  <c r="QJS1362" i="8"/>
  <c r="QJS1368" i="8" s="1"/>
  <c r="QIZ1368" i="8"/>
  <c r="QJC1362" i="8"/>
  <c r="QJC1368" i="8" s="1"/>
  <c r="QIJ1368" i="8"/>
  <c r="QIM1362" i="8"/>
  <c r="QIM1368" i="8" s="1"/>
  <c r="QHT1368" i="8"/>
  <c r="QHW1362" i="8"/>
  <c r="QHW1368" i="8" s="1"/>
  <c r="QHD1368" i="8"/>
  <c r="QHG1362" i="8"/>
  <c r="QHG1368" i="8" s="1"/>
  <c r="QGN1368" i="8"/>
  <c r="QGQ1362" i="8"/>
  <c r="QGQ1368" i="8" s="1"/>
  <c r="QFX1368" i="8"/>
  <c r="QGA1362" i="8"/>
  <c r="QGA1368" i="8" s="1"/>
  <c r="QFH1368" i="8"/>
  <c r="QFK1362" i="8"/>
  <c r="QFK1368" i="8" s="1"/>
  <c r="QER1368" i="8"/>
  <c r="QEU1362" i="8"/>
  <c r="QEU1368" i="8" s="1"/>
  <c r="QEB1368" i="8"/>
  <c r="QEE1362" i="8"/>
  <c r="QEE1368" i="8" s="1"/>
  <c r="QDL1368" i="8"/>
  <c r="QDO1362" i="8"/>
  <c r="QDO1368" i="8" s="1"/>
  <c r="QCV1368" i="8"/>
  <c r="QCY1362" i="8"/>
  <c r="QCY1368" i="8" s="1"/>
  <c r="QCF1368" i="8"/>
  <c r="QCI1362" i="8"/>
  <c r="QCI1368" i="8" s="1"/>
  <c r="QBP1368" i="8"/>
  <c r="QBS1362" i="8"/>
  <c r="QBS1368" i="8" s="1"/>
  <c r="QAZ1368" i="8"/>
  <c r="QBC1362" i="8"/>
  <c r="QBC1368" i="8" s="1"/>
  <c r="QAJ1368" i="8"/>
  <c r="QAM1362" i="8"/>
  <c r="QAM1368" i="8" s="1"/>
  <c r="PZT1368" i="8"/>
  <c r="PZW1362" i="8"/>
  <c r="PZW1368" i="8" s="1"/>
  <c r="PZD1368" i="8"/>
  <c r="PZG1362" i="8"/>
  <c r="PZG1368" i="8" s="1"/>
  <c r="PYN1368" i="8"/>
  <c r="PYQ1362" i="8"/>
  <c r="PYQ1368" i="8" s="1"/>
  <c r="PXX1368" i="8"/>
  <c r="PYA1362" i="8"/>
  <c r="PYA1368" i="8" s="1"/>
  <c r="PXH1368" i="8"/>
  <c r="PXK1362" i="8"/>
  <c r="PXK1368" i="8" s="1"/>
  <c r="PWR1368" i="8"/>
  <c r="PWU1362" i="8"/>
  <c r="PWU1368" i="8" s="1"/>
  <c r="PWB1368" i="8"/>
  <c r="PWE1362" i="8"/>
  <c r="PWE1368" i="8" s="1"/>
  <c r="PVL1368" i="8"/>
  <c r="PVO1362" i="8"/>
  <c r="PVO1368" i="8" s="1"/>
  <c r="PUV1368" i="8"/>
  <c r="PUY1362" i="8"/>
  <c r="PUY1368" i="8" s="1"/>
  <c r="PUF1368" i="8"/>
  <c r="PUI1362" i="8"/>
  <c r="PUI1368" i="8" s="1"/>
  <c r="PTP1368" i="8"/>
  <c r="PTS1362" i="8"/>
  <c r="PTS1368" i="8" s="1"/>
  <c r="PSZ1368" i="8"/>
  <c r="PTC1362" i="8"/>
  <c r="PTC1368" i="8" s="1"/>
  <c r="PSJ1368" i="8"/>
  <c r="PSM1362" i="8"/>
  <c r="PSM1368" i="8" s="1"/>
  <c r="PRT1368" i="8"/>
  <c r="PRW1362" i="8"/>
  <c r="PRW1368" i="8" s="1"/>
  <c r="PRD1368" i="8"/>
  <c r="PRG1362" i="8"/>
  <c r="PRG1368" i="8" s="1"/>
  <c r="PQN1368" i="8"/>
  <c r="PQQ1362" i="8"/>
  <c r="PQQ1368" i="8" s="1"/>
  <c r="PPX1368" i="8"/>
  <c r="PQA1362" i="8"/>
  <c r="PQA1368" i="8" s="1"/>
  <c r="PPH1368" i="8"/>
  <c r="PPK1362" i="8"/>
  <c r="PPK1368" i="8" s="1"/>
  <c r="POR1368" i="8"/>
  <c r="POU1362" i="8"/>
  <c r="POU1368" i="8" s="1"/>
  <c r="POB1368" i="8"/>
  <c r="POE1362" i="8"/>
  <c r="POE1368" i="8" s="1"/>
  <c r="PNL1368" i="8"/>
  <c r="PNO1362" i="8"/>
  <c r="PNO1368" i="8" s="1"/>
  <c r="PMV1368" i="8"/>
  <c r="PMY1362" i="8"/>
  <c r="PMY1368" i="8" s="1"/>
  <c r="PMF1368" i="8"/>
  <c r="PMI1362" i="8"/>
  <c r="PMI1368" i="8" s="1"/>
  <c r="PLP1368" i="8"/>
  <c r="PLS1362" i="8"/>
  <c r="PLS1368" i="8" s="1"/>
  <c r="PKZ1368" i="8"/>
  <c r="PLC1362" i="8"/>
  <c r="PLC1368" i="8" s="1"/>
  <c r="PKJ1368" i="8"/>
  <c r="PKM1362" i="8"/>
  <c r="PKM1368" i="8" s="1"/>
  <c r="PJT1368" i="8"/>
  <c r="PJW1362" i="8"/>
  <c r="PJW1368" i="8" s="1"/>
  <c r="PJD1368" i="8"/>
  <c r="PJG1362" i="8"/>
  <c r="PJG1368" i="8" s="1"/>
  <c r="PIN1368" i="8"/>
  <c r="PIQ1362" i="8"/>
  <c r="PIQ1368" i="8" s="1"/>
  <c r="PHX1368" i="8"/>
  <c r="PIA1362" i="8"/>
  <c r="PIA1368" i="8" s="1"/>
  <c r="PHH1368" i="8"/>
  <c r="PHK1362" i="8"/>
  <c r="PHK1368" i="8" s="1"/>
  <c r="PGR1368" i="8"/>
  <c r="PGU1362" i="8"/>
  <c r="PGU1368" i="8" s="1"/>
  <c r="PGB1368" i="8"/>
  <c r="PGE1362" i="8"/>
  <c r="PGE1368" i="8" s="1"/>
  <c r="PFL1368" i="8"/>
  <c r="PFO1362" i="8"/>
  <c r="PFO1368" i="8" s="1"/>
  <c r="PEV1368" i="8"/>
  <c r="PEY1362" i="8"/>
  <c r="PEY1368" i="8" s="1"/>
  <c r="PEF1368" i="8"/>
  <c r="PEI1362" i="8"/>
  <c r="PEI1368" i="8" s="1"/>
  <c r="PDP1368" i="8"/>
  <c r="PDS1362" i="8"/>
  <c r="PDS1368" i="8" s="1"/>
  <c r="PCZ1368" i="8"/>
  <c r="PDC1362" i="8"/>
  <c r="PDC1368" i="8" s="1"/>
  <c r="PCJ1368" i="8"/>
  <c r="PCM1362" i="8"/>
  <c r="PCM1368" i="8" s="1"/>
  <c r="PBT1368" i="8"/>
  <c r="PBW1362" i="8"/>
  <c r="PBW1368" i="8" s="1"/>
  <c r="PBD1368" i="8"/>
  <c r="PBG1362" i="8"/>
  <c r="PBG1368" i="8" s="1"/>
  <c r="PAN1368" i="8"/>
  <c r="PAQ1362" i="8"/>
  <c r="PAQ1368" i="8" s="1"/>
  <c r="OZX1368" i="8"/>
  <c r="PAA1362" i="8"/>
  <c r="PAA1368" i="8" s="1"/>
  <c r="OZH1368" i="8"/>
  <c r="OZK1362" i="8"/>
  <c r="OZK1368" i="8" s="1"/>
  <c r="OYR1368" i="8"/>
  <c r="OYU1362" i="8"/>
  <c r="OYU1368" i="8" s="1"/>
  <c r="OYB1368" i="8"/>
  <c r="OYE1362" i="8"/>
  <c r="OYE1368" i="8" s="1"/>
  <c r="OXL1368" i="8"/>
  <c r="OXO1362" i="8"/>
  <c r="OXO1368" i="8" s="1"/>
  <c r="OWV1368" i="8"/>
  <c r="OWY1362" i="8"/>
  <c r="OWY1368" i="8" s="1"/>
  <c r="OWF1368" i="8"/>
  <c r="OWI1362" i="8"/>
  <c r="OWI1368" i="8" s="1"/>
  <c r="OVP1368" i="8"/>
  <c r="OVS1362" i="8"/>
  <c r="OVS1368" i="8" s="1"/>
  <c r="OUZ1368" i="8"/>
  <c r="OVC1362" i="8"/>
  <c r="OVC1368" i="8" s="1"/>
  <c r="OUJ1368" i="8"/>
  <c r="OUM1362" i="8"/>
  <c r="OUM1368" i="8" s="1"/>
  <c r="OTT1368" i="8"/>
  <c r="OTW1362" i="8"/>
  <c r="OTW1368" i="8" s="1"/>
  <c r="OTD1368" i="8"/>
  <c r="OTG1362" i="8"/>
  <c r="OTG1368" i="8" s="1"/>
  <c r="OSN1368" i="8"/>
  <c r="OSQ1362" i="8"/>
  <c r="OSQ1368" i="8" s="1"/>
  <c r="ORX1368" i="8"/>
  <c r="OSA1362" i="8"/>
  <c r="OSA1368" i="8" s="1"/>
  <c r="ORH1368" i="8"/>
  <c r="ORK1362" i="8"/>
  <c r="ORK1368" i="8" s="1"/>
  <c r="OQR1368" i="8"/>
  <c r="OQU1362" i="8"/>
  <c r="OQU1368" i="8" s="1"/>
  <c r="OQB1368" i="8"/>
  <c r="OQE1362" i="8"/>
  <c r="OQE1368" i="8" s="1"/>
  <c r="OPL1368" i="8"/>
  <c r="OPO1362" i="8"/>
  <c r="OPO1368" i="8" s="1"/>
  <c r="OOV1368" i="8"/>
  <c r="OOY1362" i="8"/>
  <c r="OOY1368" i="8" s="1"/>
  <c r="OOF1368" i="8"/>
  <c r="OOI1362" i="8"/>
  <c r="OOI1368" i="8" s="1"/>
  <c r="ONP1368" i="8"/>
  <c r="ONS1362" i="8"/>
  <c r="ONS1368" i="8" s="1"/>
  <c r="OMZ1368" i="8"/>
  <c r="ONC1362" i="8"/>
  <c r="ONC1368" i="8" s="1"/>
  <c r="OMJ1368" i="8"/>
  <c r="OMM1362" i="8"/>
  <c r="OMM1368" i="8" s="1"/>
  <c r="OLT1368" i="8"/>
  <c r="OLW1362" i="8"/>
  <c r="OLW1368" i="8" s="1"/>
  <c r="OLD1368" i="8"/>
  <c r="OLG1362" i="8"/>
  <c r="OLG1368" i="8" s="1"/>
  <c r="OKN1368" i="8"/>
  <c r="OKQ1362" i="8"/>
  <c r="OKQ1368" i="8" s="1"/>
  <c r="OJX1368" i="8"/>
  <c r="OKA1362" i="8"/>
  <c r="OKA1368" i="8" s="1"/>
  <c r="OJH1368" i="8"/>
  <c r="OJK1362" i="8"/>
  <c r="OJK1368" i="8" s="1"/>
  <c r="OIR1368" i="8"/>
  <c r="OIU1362" i="8"/>
  <c r="OIU1368" i="8" s="1"/>
  <c r="OIB1368" i="8"/>
  <c r="OIE1362" i="8"/>
  <c r="OIE1368" i="8" s="1"/>
  <c r="OHL1368" i="8"/>
  <c r="OHO1362" i="8"/>
  <c r="OHO1368" i="8" s="1"/>
  <c r="OGV1368" i="8"/>
  <c r="OGY1362" i="8"/>
  <c r="OGY1368" i="8" s="1"/>
  <c r="OGF1368" i="8"/>
  <c r="OGI1362" i="8"/>
  <c r="OGI1368" i="8" s="1"/>
  <c r="OFP1368" i="8"/>
  <c r="OFS1362" i="8"/>
  <c r="OFS1368" i="8" s="1"/>
  <c r="OEZ1368" i="8"/>
  <c r="OFC1362" i="8"/>
  <c r="OFC1368" i="8" s="1"/>
  <c r="OEJ1368" i="8"/>
  <c r="OEM1362" i="8"/>
  <c r="OEM1368" i="8" s="1"/>
  <c r="ODT1368" i="8"/>
  <c r="ODW1362" i="8"/>
  <c r="ODW1368" i="8" s="1"/>
  <c r="ODD1368" i="8"/>
  <c r="ODG1362" i="8"/>
  <c r="ODG1368" i="8" s="1"/>
  <c r="OCN1368" i="8"/>
  <c r="OCQ1362" i="8"/>
  <c r="OCQ1368" i="8" s="1"/>
  <c r="OBX1368" i="8"/>
  <c r="OCA1362" i="8"/>
  <c r="OCA1368" i="8" s="1"/>
  <c r="OBH1368" i="8"/>
  <c r="OBK1362" i="8"/>
  <c r="OBK1368" i="8" s="1"/>
  <c r="OAR1368" i="8"/>
  <c r="OAU1362" i="8"/>
  <c r="OAU1368" i="8" s="1"/>
  <c r="OAB1368" i="8"/>
  <c r="OAE1362" i="8"/>
  <c r="OAE1368" i="8" s="1"/>
  <c r="NZL1368" i="8"/>
  <c r="NZO1362" i="8"/>
  <c r="NZO1368" i="8" s="1"/>
  <c r="NYV1368" i="8"/>
  <c r="NYY1362" i="8"/>
  <c r="NYY1368" i="8" s="1"/>
  <c r="NYF1368" i="8"/>
  <c r="NYI1362" i="8"/>
  <c r="NYI1368" i="8" s="1"/>
  <c r="NXP1368" i="8"/>
  <c r="NXS1362" i="8"/>
  <c r="NXS1368" i="8" s="1"/>
  <c r="NWZ1368" i="8"/>
  <c r="NXC1362" i="8"/>
  <c r="NXC1368" i="8" s="1"/>
  <c r="NWJ1368" i="8"/>
  <c r="NWM1362" i="8"/>
  <c r="NWM1368" i="8" s="1"/>
  <c r="NVT1368" i="8"/>
  <c r="NVW1362" i="8"/>
  <c r="NVW1368" i="8" s="1"/>
  <c r="NVD1368" i="8"/>
  <c r="NVG1362" i="8"/>
  <c r="NVG1368" i="8" s="1"/>
  <c r="NUN1368" i="8"/>
  <c r="NUQ1362" i="8"/>
  <c r="NUQ1368" i="8" s="1"/>
  <c r="NTX1368" i="8"/>
  <c r="NUA1362" i="8"/>
  <c r="NUA1368" i="8" s="1"/>
  <c r="NTH1368" i="8"/>
  <c r="NTK1362" i="8"/>
  <c r="NTK1368" i="8" s="1"/>
  <c r="NSR1368" i="8"/>
  <c r="NSU1362" i="8"/>
  <c r="NSU1368" i="8" s="1"/>
  <c r="NSB1368" i="8"/>
  <c r="NSE1362" i="8"/>
  <c r="NSE1368" i="8" s="1"/>
  <c r="NRL1368" i="8"/>
  <c r="NRO1362" i="8"/>
  <c r="NRO1368" i="8" s="1"/>
  <c r="NQV1368" i="8"/>
  <c r="NQY1362" i="8"/>
  <c r="NQY1368" i="8" s="1"/>
  <c r="NQF1368" i="8"/>
  <c r="NQI1362" i="8"/>
  <c r="NQI1368" i="8" s="1"/>
  <c r="NPP1368" i="8"/>
  <c r="NPS1362" i="8"/>
  <c r="NPS1368" i="8" s="1"/>
  <c r="NOZ1368" i="8"/>
  <c r="NPC1362" i="8"/>
  <c r="NPC1368" i="8" s="1"/>
  <c r="NOJ1368" i="8"/>
  <c r="NOM1362" i="8"/>
  <c r="NOM1368" i="8" s="1"/>
  <c r="NNT1368" i="8"/>
  <c r="NNW1362" i="8"/>
  <c r="NNW1368" i="8" s="1"/>
  <c r="NND1368" i="8"/>
  <c r="NNG1362" i="8"/>
  <c r="NNG1368" i="8" s="1"/>
  <c r="NMN1368" i="8"/>
  <c r="NMQ1362" i="8"/>
  <c r="NMQ1368" i="8" s="1"/>
  <c r="NLX1368" i="8"/>
  <c r="NMA1362" i="8"/>
  <c r="NMA1368" i="8" s="1"/>
  <c r="NLH1368" i="8"/>
  <c r="NLK1362" i="8"/>
  <c r="NLK1368" i="8" s="1"/>
  <c r="NKR1368" i="8"/>
  <c r="NKU1362" i="8"/>
  <c r="NKU1368" i="8" s="1"/>
  <c r="NKB1368" i="8"/>
  <c r="NKE1362" i="8"/>
  <c r="NKE1368" i="8" s="1"/>
  <c r="NJL1368" i="8"/>
  <c r="NJO1362" i="8"/>
  <c r="NJO1368" i="8" s="1"/>
  <c r="NIV1368" i="8"/>
  <c r="NIY1362" i="8"/>
  <c r="NIY1368" i="8" s="1"/>
  <c r="NIF1368" i="8"/>
  <c r="NII1362" i="8"/>
  <c r="NII1368" i="8" s="1"/>
  <c r="NHP1368" i="8"/>
  <c r="NHS1362" i="8"/>
  <c r="NHS1368" i="8" s="1"/>
  <c r="NGZ1368" i="8"/>
  <c r="NHC1362" i="8"/>
  <c r="NHC1368" i="8" s="1"/>
  <c r="NGJ1368" i="8"/>
  <c r="NGM1362" i="8"/>
  <c r="NGM1368" i="8" s="1"/>
  <c r="NFT1368" i="8"/>
  <c r="NFW1362" i="8"/>
  <c r="NFW1368" i="8" s="1"/>
  <c r="NFD1368" i="8"/>
  <c r="NFG1362" i="8"/>
  <c r="NFG1368" i="8" s="1"/>
  <c r="NEN1368" i="8"/>
  <c r="NEQ1362" i="8"/>
  <c r="NEQ1368" i="8" s="1"/>
  <c r="NDX1368" i="8"/>
  <c r="NEA1362" i="8"/>
  <c r="NEA1368" i="8" s="1"/>
  <c r="NDH1368" i="8"/>
  <c r="NDK1362" i="8"/>
  <c r="NDK1368" i="8" s="1"/>
  <c r="NCR1368" i="8"/>
  <c r="NCU1362" i="8"/>
  <c r="NCU1368" i="8" s="1"/>
  <c r="NCB1368" i="8"/>
  <c r="NCE1362" i="8"/>
  <c r="NCE1368" i="8" s="1"/>
  <c r="NBL1368" i="8"/>
  <c r="NBO1362" i="8"/>
  <c r="NBO1368" i="8" s="1"/>
  <c r="NAV1368" i="8"/>
  <c r="NAY1362" i="8"/>
  <c r="NAY1368" i="8" s="1"/>
  <c r="NAF1368" i="8"/>
  <c r="NAI1362" i="8"/>
  <c r="NAI1368" i="8" s="1"/>
  <c r="MZP1368" i="8"/>
  <c r="MZS1362" i="8"/>
  <c r="MZS1368" i="8" s="1"/>
  <c r="MYZ1368" i="8"/>
  <c r="MZC1362" i="8"/>
  <c r="MZC1368" i="8" s="1"/>
  <c r="MYJ1368" i="8"/>
  <c r="MYM1362" i="8"/>
  <c r="MYM1368" i="8" s="1"/>
  <c r="MXT1368" i="8"/>
  <c r="MXW1362" i="8"/>
  <c r="MXW1368" i="8" s="1"/>
  <c r="MXD1368" i="8"/>
  <c r="MXG1362" i="8"/>
  <c r="MXG1368" i="8" s="1"/>
  <c r="MWN1368" i="8"/>
  <c r="MWQ1362" i="8"/>
  <c r="MWQ1368" i="8" s="1"/>
  <c r="MVX1368" i="8"/>
  <c r="MWA1362" i="8"/>
  <c r="MWA1368" i="8" s="1"/>
  <c r="MVH1368" i="8"/>
  <c r="MVK1362" i="8"/>
  <c r="MVK1368" i="8" s="1"/>
  <c r="MUR1368" i="8"/>
  <c r="MUU1362" i="8"/>
  <c r="MUU1368" i="8" s="1"/>
  <c r="MUB1368" i="8"/>
  <c r="MUE1362" i="8"/>
  <c r="MUE1368" i="8" s="1"/>
  <c r="MTL1368" i="8"/>
  <c r="MTO1362" i="8"/>
  <c r="MTO1368" i="8" s="1"/>
  <c r="MSV1368" i="8"/>
  <c r="MSY1362" i="8"/>
  <c r="MSY1368" i="8" s="1"/>
  <c r="MSF1368" i="8"/>
  <c r="MSI1362" i="8"/>
  <c r="MSI1368" i="8" s="1"/>
  <c r="MRP1368" i="8"/>
  <c r="MRS1362" i="8"/>
  <c r="MRS1368" i="8" s="1"/>
  <c r="MQZ1368" i="8"/>
  <c r="MRC1362" i="8"/>
  <c r="MRC1368" i="8" s="1"/>
  <c r="MQJ1368" i="8"/>
  <c r="MQM1362" i="8"/>
  <c r="MQM1368" i="8" s="1"/>
  <c r="MPT1368" i="8"/>
  <c r="MPW1362" i="8"/>
  <c r="MPW1368" i="8" s="1"/>
  <c r="MPD1368" i="8"/>
  <c r="MPG1362" i="8"/>
  <c r="MPG1368" i="8" s="1"/>
  <c r="MON1368" i="8"/>
  <c r="MOQ1362" i="8"/>
  <c r="MOQ1368" i="8" s="1"/>
  <c r="MNX1368" i="8"/>
  <c r="MOA1362" i="8"/>
  <c r="MOA1368" i="8" s="1"/>
  <c r="MNH1368" i="8"/>
  <c r="MNK1362" i="8"/>
  <c r="MNK1368" i="8" s="1"/>
  <c r="MMR1368" i="8"/>
  <c r="MMU1362" i="8"/>
  <c r="MMU1368" i="8" s="1"/>
  <c r="MMB1368" i="8"/>
  <c r="MME1362" i="8"/>
  <c r="MME1368" i="8" s="1"/>
  <c r="MLL1368" i="8"/>
  <c r="MLO1362" i="8"/>
  <c r="MLO1368" i="8" s="1"/>
  <c r="MKV1368" i="8"/>
  <c r="MKY1362" i="8"/>
  <c r="MKY1368" i="8" s="1"/>
  <c r="MKF1368" i="8"/>
  <c r="MKI1362" i="8"/>
  <c r="MKI1368" i="8" s="1"/>
  <c r="MJP1368" i="8"/>
  <c r="MJS1362" i="8"/>
  <c r="MJS1368" i="8" s="1"/>
  <c r="MIZ1368" i="8"/>
  <c r="MJC1362" i="8"/>
  <c r="MJC1368" i="8" s="1"/>
  <c r="MIJ1368" i="8"/>
  <c r="MIM1362" i="8"/>
  <c r="MIM1368" i="8" s="1"/>
  <c r="MHT1368" i="8"/>
  <c r="MHW1362" i="8"/>
  <c r="MHW1368" i="8" s="1"/>
  <c r="MHD1368" i="8"/>
  <c r="MHG1362" i="8"/>
  <c r="MHG1368" i="8" s="1"/>
  <c r="MGN1368" i="8"/>
  <c r="MGQ1362" i="8"/>
  <c r="MGQ1368" i="8" s="1"/>
  <c r="MFX1368" i="8"/>
  <c r="MGA1362" i="8"/>
  <c r="MGA1368" i="8" s="1"/>
  <c r="MFH1368" i="8"/>
  <c r="MFK1362" i="8"/>
  <c r="MFK1368" i="8" s="1"/>
  <c r="MER1368" i="8"/>
  <c r="MEU1362" i="8"/>
  <c r="MEU1368" i="8" s="1"/>
  <c r="MEB1368" i="8"/>
  <c r="MEE1362" i="8"/>
  <c r="MEE1368" i="8" s="1"/>
  <c r="MDL1368" i="8"/>
  <c r="MDO1362" i="8"/>
  <c r="MDO1368" i="8" s="1"/>
  <c r="MCV1368" i="8"/>
  <c r="MCY1362" i="8"/>
  <c r="MCY1368" i="8" s="1"/>
  <c r="MCF1368" i="8"/>
  <c r="MCI1362" i="8"/>
  <c r="MCI1368" i="8" s="1"/>
  <c r="MBP1368" i="8"/>
  <c r="MBS1362" i="8"/>
  <c r="MBS1368" i="8" s="1"/>
  <c r="MAZ1368" i="8"/>
  <c r="MBC1362" i="8"/>
  <c r="MBC1368" i="8" s="1"/>
  <c r="MAJ1368" i="8"/>
  <c r="MAM1362" i="8"/>
  <c r="MAM1368" i="8" s="1"/>
  <c r="LZT1368" i="8"/>
  <c r="LZW1362" i="8"/>
  <c r="LZW1368" i="8" s="1"/>
  <c r="LZD1368" i="8"/>
  <c r="LZG1362" i="8"/>
  <c r="LZG1368" i="8" s="1"/>
  <c r="LYN1368" i="8"/>
  <c r="LYQ1362" i="8"/>
  <c r="LYQ1368" i="8" s="1"/>
  <c r="LXX1368" i="8"/>
  <c r="LYA1362" i="8"/>
  <c r="LYA1368" i="8" s="1"/>
  <c r="LXH1368" i="8"/>
  <c r="LXK1362" i="8"/>
  <c r="LXK1368" i="8" s="1"/>
  <c r="LWR1368" i="8"/>
  <c r="LWU1362" i="8"/>
  <c r="LWU1368" i="8" s="1"/>
  <c r="LWB1368" i="8"/>
  <c r="LWE1362" i="8"/>
  <c r="LWE1368" i="8" s="1"/>
  <c r="LVL1368" i="8"/>
  <c r="LVO1362" i="8"/>
  <c r="LVO1368" i="8" s="1"/>
  <c r="LUV1368" i="8"/>
  <c r="LUY1362" i="8"/>
  <c r="LUY1368" i="8" s="1"/>
  <c r="LUF1368" i="8"/>
  <c r="LUI1362" i="8"/>
  <c r="LUI1368" i="8" s="1"/>
  <c r="LTP1368" i="8"/>
  <c r="LTS1362" i="8"/>
  <c r="LTS1368" i="8" s="1"/>
  <c r="LSZ1368" i="8"/>
  <c r="LTC1362" i="8"/>
  <c r="LTC1368" i="8" s="1"/>
  <c r="LSJ1368" i="8"/>
  <c r="LSM1362" i="8"/>
  <c r="LSM1368" i="8" s="1"/>
  <c r="LRT1368" i="8"/>
  <c r="LRW1362" i="8"/>
  <c r="LRW1368" i="8" s="1"/>
  <c r="LRD1368" i="8"/>
  <c r="LRG1362" i="8"/>
  <c r="LRG1368" i="8" s="1"/>
  <c r="LQN1368" i="8"/>
  <c r="LQQ1362" i="8"/>
  <c r="LQQ1368" i="8" s="1"/>
  <c r="LPX1368" i="8"/>
  <c r="LQA1362" i="8"/>
  <c r="LQA1368" i="8" s="1"/>
  <c r="LPH1368" i="8"/>
  <c r="LPK1362" i="8"/>
  <c r="LPK1368" i="8" s="1"/>
  <c r="LOR1368" i="8"/>
  <c r="LOU1362" i="8"/>
  <c r="LOU1368" i="8" s="1"/>
  <c r="LOB1368" i="8"/>
  <c r="LOE1362" i="8"/>
  <c r="LOE1368" i="8" s="1"/>
  <c r="LNL1368" i="8"/>
  <c r="LNO1362" i="8"/>
  <c r="LNO1368" i="8" s="1"/>
  <c r="LMV1368" i="8"/>
  <c r="LMY1362" i="8"/>
  <c r="LMY1368" i="8" s="1"/>
  <c r="LMF1368" i="8"/>
  <c r="LMI1362" i="8"/>
  <c r="LMI1368" i="8" s="1"/>
  <c r="LLP1368" i="8"/>
  <c r="LLS1362" i="8"/>
  <c r="LLS1368" i="8" s="1"/>
  <c r="LKZ1368" i="8"/>
  <c r="LLC1362" i="8"/>
  <c r="LLC1368" i="8" s="1"/>
  <c r="LKJ1368" i="8"/>
  <c r="LKM1362" i="8"/>
  <c r="LKM1368" i="8" s="1"/>
  <c r="LJT1368" i="8"/>
  <c r="LJW1362" i="8"/>
  <c r="LJW1368" i="8" s="1"/>
  <c r="LJD1368" i="8"/>
  <c r="LJG1362" i="8"/>
  <c r="LJG1368" i="8" s="1"/>
  <c r="LIN1368" i="8"/>
  <c r="LIQ1362" i="8"/>
  <c r="LIQ1368" i="8" s="1"/>
  <c r="LHX1368" i="8"/>
  <c r="LIA1362" i="8"/>
  <c r="LIA1368" i="8" s="1"/>
  <c r="LHH1368" i="8"/>
  <c r="LHK1362" i="8"/>
  <c r="LHK1368" i="8" s="1"/>
  <c r="LGR1368" i="8"/>
  <c r="LGU1362" i="8"/>
  <c r="LGU1368" i="8" s="1"/>
  <c r="LGB1368" i="8"/>
  <c r="LGE1362" i="8"/>
  <c r="LGE1368" i="8" s="1"/>
  <c r="LFL1368" i="8"/>
  <c r="LFO1362" i="8"/>
  <c r="LFO1368" i="8" s="1"/>
  <c r="LEV1368" i="8"/>
  <c r="LEY1362" i="8"/>
  <c r="LEY1368" i="8" s="1"/>
  <c r="LEF1368" i="8"/>
  <c r="LEI1362" i="8"/>
  <c r="LEI1368" i="8" s="1"/>
  <c r="LDP1368" i="8"/>
  <c r="LDS1362" i="8"/>
  <c r="LDS1368" i="8" s="1"/>
  <c r="LCZ1368" i="8"/>
  <c r="LDC1362" i="8"/>
  <c r="LDC1368" i="8" s="1"/>
  <c r="LCJ1368" i="8"/>
  <c r="LCM1362" i="8"/>
  <c r="LCM1368" i="8" s="1"/>
  <c r="LBT1368" i="8"/>
  <c r="LBW1362" i="8"/>
  <c r="LBW1368" i="8" s="1"/>
  <c r="LBD1368" i="8"/>
  <c r="LBG1362" i="8"/>
  <c r="LBG1368" i="8" s="1"/>
  <c r="LAN1368" i="8"/>
  <c r="LAQ1362" i="8"/>
  <c r="LAQ1368" i="8" s="1"/>
  <c r="KZX1368" i="8"/>
  <c r="LAA1362" i="8"/>
  <c r="LAA1368" i="8" s="1"/>
  <c r="KZH1368" i="8"/>
  <c r="KZK1362" i="8"/>
  <c r="KZK1368" i="8" s="1"/>
  <c r="KYR1368" i="8"/>
  <c r="KYU1362" i="8"/>
  <c r="KYU1368" i="8" s="1"/>
  <c r="KYB1368" i="8"/>
  <c r="KYE1362" i="8"/>
  <c r="KYE1368" i="8" s="1"/>
  <c r="KXL1368" i="8"/>
  <c r="KXO1362" i="8"/>
  <c r="KXO1368" i="8" s="1"/>
  <c r="KWV1368" i="8"/>
  <c r="KWY1362" i="8"/>
  <c r="KWY1368" i="8" s="1"/>
  <c r="KWF1368" i="8"/>
  <c r="KWI1362" i="8"/>
  <c r="KWI1368" i="8" s="1"/>
  <c r="KVP1368" i="8"/>
  <c r="KVS1362" i="8"/>
  <c r="KVS1368" i="8" s="1"/>
  <c r="KUZ1368" i="8"/>
  <c r="KVC1362" i="8"/>
  <c r="KVC1368" i="8" s="1"/>
  <c r="KUJ1368" i="8"/>
  <c r="KUM1362" i="8"/>
  <c r="KUM1368" i="8" s="1"/>
  <c r="KTT1368" i="8"/>
  <c r="KTW1362" i="8"/>
  <c r="KTW1368" i="8" s="1"/>
  <c r="KTD1368" i="8"/>
  <c r="KTG1362" i="8"/>
  <c r="KTG1368" i="8" s="1"/>
  <c r="KSN1368" i="8"/>
  <c r="KSQ1362" i="8"/>
  <c r="KSQ1368" i="8" s="1"/>
  <c r="KRX1368" i="8"/>
  <c r="KSA1362" i="8"/>
  <c r="KSA1368" i="8" s="1"/>
  <c r="KRH1368" i="8"/>
  <c r="KRK1362" i="8"/>
  <c r="KRK1368" i="8" s="1"/>
  <c r="KQR1368" i="8"/>
  <c r="KQU1362" i="8"/>
  <c r="KQU1368" i="8" s="1"/>
  <c r="KQB1368" i="8"/>
  <c r="KQE1362" i="8"/>
  <c r="KQE1368" i="8" s="1"/>
  <c r="KPL1368" i="8"/>
  <c r="KPO1362" i="8"/>
  <c r="KPO1368" i="8" s="1"/>
  <c r="KOV1368" i="8"/>
  <c r="KOY1362" i="8"/>
  <c r="KOY1368" i="8" s="1"/>
  <c r="KOF1368" i="8"/>
  <c r="KOI1362" i="8"/>
  <c r="KOI1368" i="8" s="1"/>
  <c r="KNP1368" i="8"/>
  <c r="KNS1362" i="8"/>
  <c r="KNS1368" i="8" s="1"/>
  <c r="KMZ1368" i="8"/>
  <c r="KNC1362" i="8"/>
  <c r="KNC1368" i="8" s="1"/>
  <c r="KMJ1368" i="8"/>
  <c r="KMM1362" i="8"/>
  <c r="KMM1368" i="8" s="1"/>
  <c r="KLT1368" i="8"/>
  <c r="KLW1362" i="8"/>
  <c r="KLW1368" i="8" s="1"/>
  <c r="KLD1368" i="8"/>
  <c r="KLG1362" i="8"/>
  <c r="KLG1368" i="8" s="1"/>
  <c r="KKN1368" i="8"/>
  <c r="KKQ1362" i="8"/>
  <c r="KKQ1368" i="8" s="1"/>
  <c r="KJX1368" i="8"/>
  <c r="KKA1362" i="8"/>
  <c r="KKA1368" i="8" s="1"/>
  <c r="KJH1368" i="8"/>
  <c r="KJK1362" i="8"/>
  <c r="KJK1368" i="8" s="1"/>
  <c r="KIR1368" i="8"/>
  <c r="KIU1362" i="8"/>
  <c r="KIU1368" i="8" s="1"/>
  <c r="KIB1368" i="8"/>
  <c r="KIE1362" i="8"/>
  <c r="KIE1368" i="8" s="1"/>
  <c r="KHL1368" i="8"/>
  <c r="KHO1362" i="8"/>
  <c r="KHO1368" i="8" s="1"/>
  <c r="KGV1368" i="8"/>
  <c r="KGY1362" i="8"/>
  <c r="KGY1368" i="8" s="1"/>
  <c r="KGF1368" i="8"/>
  <c r="KGI1362" i="8"/>
  <c r="KGI1368" i="8" s="1"/>
  <c r="KFP1368" i="8"/>
  <c r="KFS1362" i="8"/>
  <c r="KFS1368" i="8" s="1"/>
  <c r="KEZ1368" i="8"/>
  <c r="KFC1362" i="8"/>
  <c r="KFC1368" i="8" s="1"/>
  <c r="KEJ1368" i="8"/>
  <c r="KEM1362" i="8"/>
  <c r="KEM1368" i="8" s="1"/>
  <c r="KDT1368" i="8"/>
  <c r="KDW1362" i="8"/>
  <c r="KDW1368" i="8" s="1"/>
  <c r="KDD1368" i="8"/>
  <c r="KDG1362" i="8"/>
  <c r="KDG1368" i="8" s="1"/>
  <c r="KCN1368" i="8"/>
  <c r="KCQ1362" i="8"/>
  <c r="KCQ1368" i="8" s="1"/>
  <c r="KBX1368" i="8"/>
  <c r="KCA1362" i="8"/>
  <c r="KCA1368" i="8" s="1"/>
  <c r="KBH1368" i="8"/>
  <c r="KBK1362" i="8"/>
  <c r="KBK1368" i="8" s="1"/>
  <c r="KAR1368" i="8"/>
  <c r="KAU1362" i="8"/>
  <c r="KAU1368" i="8" s="1"/>
  <c r="KAB1368" i="8"/>
  <c r="KAE1362" i="8"/>
  <c r="KAE1368" i="8" s="1"/>
  <c r="JZL1368" i="8"/>
  <c r="JZO1362" i="8"/>
  <c r="JZO1368" i="8" s="1"/>
  <c r="JYV1368" i="8"/>
  <c r="JYY1362" i="8"/>
  <c r="JYY1368" i="8" s="1"/>
  <c r="JYF1368" i="8"/>
  <c r="JYI1362" i="8"/>
  <c r="JYI1368" i="8" s="1"/>
  <c r="JXP1368" i="8"/>
  <c r="JXS1362" i="8"/>
  <c r="JXS1368" i="8" s="1"/>
  <c r="JWZ1368" i="8"/>
  <c r="JXC1362" i="8"/>
  <c r="JXC1368" i="8" s="1"/>
  <c r="JWJ1368" i="8"/>
  <c r="JWM1362" i="8"/>
  <c r="JWM1368" i="8" s="1"/>
  <c r="JVT1368" i="8"/>
  <c r="JVW1362" i="8"/>
  <c r="JVW1368" i="8" s="1"/>
  <c r="JVD1368" i="8"/>
  <c r="JVG1362" i="8"/>
  <c r="JVG1368" i="8" s="1"/>
  <c r="JUN1368" i="8"/>
  <c r="JUQ1362" i="8"/>
  <c r="JUQ1368" i="8" s="1"/>
  <c r="JTX1368" i="8"/>
  <c r="JUA1362" i="8"/>
  <c r="JUA1368" i="8" s="1"/>
  <c r="JTH1368" i="8"/>
  <c r="JTK1362" i="8"/>
  <c r="JTK1368" i="8" s="1"/>
  <c r="JSR1368" i="8"/>
  <c r="JSU1362" i="8"/>
  <c r="JSU1368" i="8" s="1"/>
  <c r="JSB1368" i="8"/>
  <c r="JSE1362" i="8"/>
  <c r="JSE1368" i="8" s="1"/>
  <c r="JRL1368" i="8"/>
  <c r="JRO1362" i="8"/>
  <c r="JRO1368" i="8" s="1"/>
  <c r="JQV1368" i="8"/>
  <c r="JQY1362" i="8"/>
  <c r="JQY1368" i="8" s="1"/>
  <c r="JQF1368" i="8"/>
  <c r="JQI1362" i="8"/>
  <c r="JQI1368" i="8" s="1"/>
  <c r="JPP1368" i="8"/>
  <c r="JPS1362" i="8"/>
  <c r="JPS1368" i="8" s="1"/>
  <c r="JOZ1368" i="8"/>
  <c r="JPC1362" i="8"/>
  <c r="JPC1368" i="8" s="1"/>
  <c r="JOJ1368" i="8"/>
  <c r="JOM1362" i="8"/>
  <c r="JOM1368" i="8" s="1"/>
  <c r="JNT1368" i="8"/>
  <c r="JNW1362" i="8"/>
  <c r="JNW1368" i="8" s="1"/>
  <c r="JND1368" i="8"/>
  <c r="JNG1362" i="8"/>
  <c r="JNG1368" i="8" s="1"/>
  <c r="JMN1368" i="8"/>
  <c r="JMQ1362" i="8"/>
  <c r="JMQ1368" i="8" s="1"/>
  <c r="JLX1368" i="8"/>
  <c r="JMA1362" i="8"/>
  <c r="JMA1368" i="8" s="1"/>
  <c r="JLH1368" i="8"/>
  <c r="JLK1362" i="8"/>
  <c r="JLK1368" i="8" s="1"/>
  <c r="JKR1368" i="8"/>
  <c r="JKU1362" i="8"/>
  <c r="JKU1368" i="8" s="1"/>
  <c r="JKB1368" i="8"/>
  <c r="JKE1362" i="8"/>
  <c r="JKE1368" i="8" s="1"/>
  <c r="JJL1368" i="8"/>
  <c r="JJO1362" i="8"/>
  <c r="JJO1368" i="8" s="1"/>
  <c r="JIV1368" i="8"/>
  <c r="JIY1362" i="8"/>
  <c r="JIY1368" i="8" s="1"/>
  <c r="JIF1368" i="8"/>
  <c r="JII1362" i="8"/>
  <c r="JII1368" i="8" s="1"/>
  <c r="JHP1368" i="8"/>
  <c r="JHS1362" i="8"/>
  <c r="JHS1368" i="8" s="1"/>
  <c r="JGZ1368" i="8"/>
  <c r="JHC1362" i="8"/>
  <c r="JHC1368" i="8" s="1"/>
  <c r="JGJ1368" i="8"/>
  <c r="JGM1362" i="8"/>
  <c r="JGM1368" i="8" s="1"/>
  <c r="JFT1368" i="8"/>
  <c r="JFW1362" i="8"/>
  <c r="JFW1368" i="8" s="1"/>
  <c r="JFD1368" i="8"/>
  <c r="JFG1362" i="8"/>
  <c r="JFG1368" i="8" s="1"/>
  <c r="JEN1368" i="8"/>
  <c r="JEQ1362" i="8"/>
  <c r="JEQ1368" i="8" s="1"/>
  <c r="JDX1368" i="8"/>
  <c r="JEA1362" i="8"/>
  <c r="JEA1368" i="8" s="1"/>
  <c r="JDH1368" i="8"/>
  <c r="JDK1362" i="8"/>
  <c r="JDK1368" i="8" s="1"/>
  <c r="JCR1368" i="8"/>
  <c r="JCU1362" i="8"/>
  <c r="JCU1368" i="8" s="1"/>
  <c r="JCB1368" i="8"/>
  <c r="JCE1362" i="8"/>
  <c r="JCE1368" i="8" s="1"/>
  <c r="JBL1368" i="8"/>
  <c r="JBO1362" i="8"/>
  <c r="JBO1368" i="8" s="1"/>
  <c r="JAV1368" i="8"/>
  <c r="JAY1362" i="8"/>
  <c r="JAY1368" i="8" s="1"/>
  <c r="JAF1368" i="8"/>
  <c r="JAI1362" i="8"/>
  <c r="JAI1368" i="8" s="1"/>
  <c r="IZP1368" i="8"/>
  <c r="IZS1362" i="8"/>
  <c r="IZS1368" i="8" s="1"/>
  <c r="IYZ1368" i="8"/>
  <c r="IZC1362" i="8"/>
  <c r="IZC1368" i="8" s="1"/>
  <c r="IYJ1368" i="8"/>
  <c r="IYM1362" i="8"/>
  <c r="IYM1368" i="8" s="1"/>
  <c r="IXT1368" i="8"/>
  <c r="IXW1362" i="8"/>
  <c r="IXW1368" i="8" s="1"/>
  <c r="IXD1368" i="8"/>
  <c r="IXG1362" i="8"/>
  <c r="IXG1368" i="8" s="1"/>
  <c r="IWN1368" i="8"/>
  <c r="IWQ1362" i="8"/>
  <c r="IWQ1368" i="8" s="1"/>
  <c r="IVX1368" i="8"/>
  <c r="IWA1362" i="8"/>
  <c r="IWA1368" i="8" s="1"/>
  <c r="IVH1368" i="8"/>
  <c r="IVK1362" i="8"/>
  <c r="IVK1368" i="8" s="1"/>
  <c r="IUR1368" i="8"/>
  <c r="IUU1362" i="8"/>
  <c r="IUU1368" i="8" s="1"/>
  <c r="IUB1368" i="8"/>
  <c r="IUE1362" i="8"/>
  <c r="IUE1368" i="8" s="1"/>
  <c r="ITL1368" i="8"/>
  <c r="ITO1362" i="8"/>
  <c r="ITO1368" i="8" s="1"/>
  <c r="ISV1368" i="8"/>
  <c r="ISY1362" i="8"/>
  <c r="ISY1368" i="8" s="1"/>
  <c r="ISF1368" i="8"/>
  <c r="ISI1362" i="8"/>
  <c r="ISI1368" i="8" s="1"/>
  <c r="IRP1368" i="8"/>
  <c r="IRS1362" i="8"/>
  <c r="IRS1368" i="8" s="1"/>
  <c r="IQZ1368" i="8"/>
  <c r="IRC1362" i="8"/>
  <c r="IRC1368" i="8" s="1"/>
  <c r="IQJ1368" i="8"/>
  <c r="IQM1362" i="8"/>
  <c r="IQM1368" i="8" s="1"/>
  <c r="IPT1368" i="8"/>
  <c r="IPW1362" i="8"/>
  <c r="IPW1368" i="8" s="1"/>
  <c r="IPD1368" i="8"/>
  <c r="IPG1362" i="8"/>
  <c r="IPG1368" i="8" s="1"/>
  <c r="ION1368" i="8"/>
  <c r="IOQ1362" i="8"/>
  <c r="IOQ1368" i="8" s="1"/>
  <c r="INX1368" i="8"/>
  <c r="IOA1362" i="8"/>
  <c r="IOA1368" i="8" s="1"/>
  <c r="INH1368" i="8"/>
  <c r="INK1362" i="8"/>
  <c r="INK1368" i="8" s="1"/>
  <c r="IMR1368" i="8"/>
  <c r="IMU1362" i="8"/>
  <c r="IMU1368" i="8" s="1"/>
  <c r="IMB1368" i="8"/>
  <c r="IME1362" i="8"/>
  <c r="IME1368" i="8" s="1"/>
  <c r="ILL1368" i="8"/>
  <c r="ILO1362" i="8"/>
  <c r="ILO1368" i="8" s="1"/>
  <c r="IKV1368" i="8"/>
  <c r="IKY1362" i="8"/>
  <c r="IKY1368" i="8" s="1"/>
  <c r="IKF1368" i="8"/>
  <c r="IKI1362" i="8"/>
  <c r="IKI1368" i="8" s="1"/>
  <c r="IJP1368" i="8"/>
  <c r="IJS1362" i="8"/>
  <c r="IJS1368" i="8" s="1"/>
  <c r="IIZ1368" i="8"/>
  <c r="IJC1362" i="8"/>
  <c r="IJC1368" i="8" s="1"/>
  <c r="IIJ1368" i="8"/>
  <c r="IIM1362" i="8"/>
  <c r="IIM1368" i="8" s="1"/>
  <c r="IHT1368" i="8"/>
  <c r="IHW1362" i="8"/>
  <c r="IHW1368" i="8" s="1"/>
  <c r="IHD1368" i="8"/>
  <c r="IHG1362" i="8"/>
  <c r="IHG1368" i="8" s="1"/>
  <c r="IGN1368" i="8"/>
  <c r="IGQ1362" i="8"/>
  <c r="IGQ1368" i="8" s="1"/>
  <c r="IFX1368" i="8"/>
  <c r="IGA1362" i="8"/>
  <c r="IGA1368" i="8" s="1"/>
  <c r="IFH1368" i="8"/>
  <c r="IFK1362" i="8"/>
  <c r="IFK1368" i="8" s="1"/>
  <c r="IER1368" i="8"/>
  <c r="IEU1362" i="8"/>
  <c r="IEU1368" i="8" s="1"/>
  <c r="IEB1368" i="8"/>
  <c r="IEE1362" i="8"/>
  <c r="IEE1368" i="8" s="1"/>
  <c r="IDL1368" i="8"/>
  <c r="IDO1362" i="8"/>
  <c r="IDO1368" i="8" s="1"/>
  <c r="ICV1368" i="8"/>
  <c r="ICY1362" i="8"/>
  <c r="ICY1368" i="8" s="1"/>
  <c r="ICF1368" i="8"/>
  <c r="ICI1362" i="8"/>
  <c r="ICI1368" i="8" s="1"/>
  <c r="IBP1368" i="8"/>
  <c r="IBS1362" i="8"/>
  <c r="IBS1368" i="8" s="1"/>
  <c r="IAZ1368" i="8"/>
  <c r="IBC1362" i="8"/>
  <c r="IBC1368" i="8" s="1"/>
  <c r="IAJ1368" i="8"/>
  <c r="IAM1362" i="8"/>
  <c r="IAM1368" i="8" s="1"/>
  <c r="HZT1368" i="8"/>
  <c r="HZW1362" i="8"/>
  <c r="HZW1368" i="8" s="1"/>
  <c r="HZD1368" i="8"/>
  <c r="HZG1362" i="8"/>
  <c r="HZG1368" i="8" s="1"/>
  <c r="HYN1368" i="8"/>
  <c r="HYQ1362" i="8"/>
  <c r="HYQ1368" i="8" s="1"/>
  <c r="HXX1368" i="8"/>
  <c r="HYA1362" i="8"/>
  <c r="HYA1368" i="8" s="1"/>
  <c r="HXH1368" i="8"/>
  <c r="HXK1362" i="8"/>
  <c r="HXK1368" i="8" s="1"/>
  <c r="HWR1368" i="8"/>
  <c r="HWU1362" i="8"/>
  <c r="HWU1368" i="8" s="1"/>
  <c r="HWB1368" i="8"/>
  <c r="HWE1362" i="8"/>
  <c r="HWE1368" i="8" s="1"/>
  <c r="HVL1368" i="8"/>
  <c r="HVO1362" i="8"/>
  <c r="HVO1368" i="8" s="1"/>
  <c r="HUV1368" i="8"/>
  <c r="HUY1362" i="8"/>
  <c r="HUY1368" i="8" s="1"/>
  <c r="HUF1368" i="8"/>
  <c r="HUI1362" i="8"/>
  <c r="HUI1368" i="8" s="1"/>
  <c r="HTP1368" i="8"/>
  <c r="HTS1362" i="8"/>
  <c r="HTS1368" i="8" s="1"/>
  <c r="HSZ1368" i="8"/>
  <c r="HTC1362" i="8"/>
  <c r="HTC1368" i="8" s="1"/>
  <c r="HSJ1368" i="8"/>
  <c r="HSM1362" i="8"/>
  <c r="HSM1368" i="8" s="1"/>
  <c r="HRT1368" i="8"/>
  <c r="HRW1362" i="8"/>
  <c r="HRW1368" i="8" s="1"/>
  <c r="HRD1368" i="8"/>
  <c r="HRG1362" i="8"/>
  <c r="HRG1368" i="8" s="1"/>
  <c r="HQN1368" i="8"/>
  <c r="HQQ1362" i="8"/>
  <c r="HQQ1368" i="8" s="1"/>
  <c r="HPX1368" i="8"/>
  <c r="HQA1362" i="8"/>
  <c r="HQA1368" i="8" s="1"/>
  <c r="HPH1368" i="8"/>
  <c r="HPK1362" i="8"/>
  <c r="HPK1368" i="8" s="1"/>
  <c r="HOR1368" i="8"/>
  <c r="HOU1362" i="8"/>
  <c r="HOU1368" i="8" s="1"/>
  <c r="HOB1368" i="8"/>
  <c r="HOE1362" i="8"/>
  <c r="HOE1368" i="8" s="1"/>
  <c r="HNL1368" i="8"/>
  <c r="HNO1362" i="8"/>
  <c r="HNO1368" i="8" s="1"/>
  <c r="HMV1368" i="8"/>
  <c r="HMY1362" i="8"/>
  <c r="HMY1368" i="8" s="1"/>
  <c r="HMF1368" i="8"/>
  <c r="HMI1362" i="8"/>
  <c r="HMI1368" i="8" s="1"/>
  <c r="HLP1368" i="8"/>
  <c r="HLS1362" i="8"/>
  <c r="HLS1368" i="8" s="1"/>
  <c r="HKZ1368" i="8"/>
  <c r="HLC1362" i="8"/>
  <c r="HLC1368" i="8" s="1"/>
  <c r="HKJ1368" i="8"/>
  <c r="HKM1362" i="8"/>
  <c r="HKM1368" i="8" s="1"/>
  <c r="HJT1368" i="8"/>
  <c r="HJW1362" i="8"/>
  <c r="HJW1368" i="8" s="1"/>
  <c r="HJD1368" i="8"/>
  <c r="HJG1362" i="8"/>
  <c r="HJG1368" i="8" s="1"/>
  <c r="HIN1368" i="8"/>
  <c r="HIQ1362" i="8"/>
  <c r="HIQ1368" i="8" s="1"/>
  <c r="HHX1368" i="8"/>
  <c r="HIA1362" i="8"/>
  <c r="HIA1368" i="8" s="1"/>
  <c r="HHH1368" i="8"/>
  <c r="HHK1362" i="8"/>
  <c r="HHK1368" i="8" s="1"/>
  <c r="HGR1368" i="8"/>
  <c r="HGU1362" i="8"/>
  <c r="HGU1368" i="8" s="1"/>
  <c r="HGB1368" i="8"/>
  <c r="HGE1362" i="8"/>
  <c r="HGE1368" i="8" s="1"/>
  <c r="HFL1368" i="8"/>
  <c r="HFO1362" i="8"/>
  <c r="HFO1368" i="8" s="1"/>
  <c r="HEV1368" i="8"/>
  <c r="HEY1362" i="8"/>
  <c r="HEY1368" i="8" s="1"/>
  <c r="HEF1368" i="8"/>
  <c r="HEI1362" i="8"/>
  <c r="HEI1368" i="8" s="1"/>
  <c r="HDP1368" i="8"/>
  <c r="HDS1362" i="8"/>
  <c r="HDS1368" i="8" s="1"/>
  <c r="HCZ1368" i="8"/>
  <c r="HDC1362" i="8"/>
  <c r="HDC1368" i="8" s="1"/>
  <c r="HCJ1368" i="8"/>
  <c r="HCM1362" i="8"/>
  <c r="HCM1368" i="8" s="1"/>
  <c r="HBT1368" i="8"/>
  <c r="HBW1362" i="8"/>
  <c r="HBW1368" i="8" s="1"/>
  <c r="HBD1368" i="8"/>
  <c r="HBG1362" i="8"/>
  <c r="HBG1368" i="8" s="1"/>
  <c r="HAN1368" i="8"/>
  <c r="HAQ1362" i="8"/>
  <c r="HAQ1368" i="8" s="1"/>
  <c r="GZX1368" i="8"/>
  <c r="HAA1362" i="8"/>
  <c r="HAA1368" i="8" s="1"/>
  <c r="GZH1368" i="8"/>
  <c r="GZK1362" i="8"/>
  <c r="GZK1368" i="8" s="1"/>
  <c r="GYR1368" i="8"/>
  <c r="GYU1362" i="8"/>
  <c r="GYU1368" i="8" s="1"/>
  <c r="GYB1368" i="8"/>
  <c r="GYE1362" i="8"/>
  <c r="GYE1368" i="8" s="1"/>
  <c r="GXL1368" i="8"/>
  <c r="GXO1362" i="8"/>
  <c r="GXO1368" i="8" s="1"/>
  <c r="GWV1368" i="8"/>
  <c r="GWY1362" i="8"/>
  <c r="GWY1368" i="8" s="1"/>
  <c r="GWF1368" i="8"/>
  <c r="GWI1362" i="8"/>
  <c r="GWI1368" i="8" s="1"/>
  <c r="GVP1368" i="8"/>
  <c r="GVS1362" i="8"/>
  <c r="GVS1368" i="8" s="1"/>
  <c r="GUZ1368" i="8"/>
  <c r="GVC1362" i="8"/>
  <c r="GVC1368" i="8" s="1"/>
  <c r="GUJ1368" i="8"/>
  <c r="GUM1362" i="8"/>
  <c r="GUM1368" i="8" s="1"/>
  <c r="GTT1368" i="8"/>
  <c r="GTW1362" i="8"/>
  <c r="GTW1368" i="8" s="1"/>
  <c r="GTD1368" i="8"/>
  <c r="GTG1362" i="8"/>
  <c r="GTG1368" i="8" s="1"/>
  <c r="GSN1368" i="8"/>
  <c r="GSQ1362" i="8"/>
  <c r="GSQ1368" i="8" s="1"/>
  <c r="GRX1368" i="8"/>
  <c r="GSA1362" i="8"/>
  <c r="GSA1368" i="8" s="1"/>
  <c r="GRH1368" i="8"/>
  <c r="GRK1362" i="8"/>
  <c r="GRK1368" i="8" s="1"/>
  <c r="GQR1368" i="8"/>
  <c r="GQU1362" i="8"/>
  <c r="GQU1368" i="8" s="1"/>
  <c r="GQB1368" i="8"/>
  <c r="GQE1362" i="8"/>
  <c r="GQE1368" i="8" s="1"/>
  <c r="GPL1368" i="8"/>
  <c r="GPO1362" i="8"/>
  <c r="GPO1368" i="8" s="1"/>
  <c r="GOV1368" i="8"/>
  <c r="GOY1362" i="8"/>
  <c r="GOY1368" i="8" s="1"/>
  <c r="GOF1368" i="8"/>
  <c r="GOI1362" i="8"/>
  <c r="GOI1368" i="8" s="1"/>
  <c r="GNP1368" i="8"/>
  <c r="GNS1362" i="8"/>
  <c r="GNS1368" i="8" s="1"/>
  <c r="GMZ1368" i="8"/>
  <c r="GNC1362" i="8"/>
  <c r="GNC1368" i="8" s="1"/>
  <c r="GMJ1368" i="8"/>
  <c r="GMM1362" i="8"/>
  <c r="GMM1368" i="8" s="1"/>
  <c r="GLT1368" i="8"/>
  <c r="GLW1362" i="8"/>
  <c r="GLW1368" i="8" s="1"/>
  <c r="GLD1368" i="8"/>
  <c r="GLG1362" i="8"/>
  <c r="GLG1368" i="8" s="1"/>
  <c r="GKN1368" i="8"/>
  <c r="GKQ1362" i="8"/>
  <c r="GKQ1368" i="8" s="1"/>
  <c r="GJX1368" i="8"/>
  <c r="GKA1362" i="8"/>
  <c r="GKA1368" i="8" s="1"/>
  <c r="GJH1368" i="8"/>
  <c r="GJK1362" i="8"/>
  <c r="GJK1368" i="8" s="1"/>
  <c r="GIR1368" i="8"/>
  <c r="GIU1362" i="8"/>
  <c r="GIU1368" i="8" s="1"/>
  <c r="GIB1368" i="8"/>
  <c r="GIE1362" i="8"/>
  <c r="GIE1368" i="8" s="1"/>
  <c r="GHL1368" i="8"/>
  <c r="GHO1362" i="8"/>
  <c r="GHO1368" i="8" s="1"/>
  <c r="GGV1368" i="8"/>
  <c r="GGY1362" i="8"/>
  <c r="GGY1368" i="8" s="1"/>
  <c r="GGF1368" i="8"/>
  <c r="GGI1362" i="8"/>
  <c r="GGI1368" i="8" s="1"/>
  <c r="GFP1368" i="8"/>
  <c r="GFS1362" i="8"/>
  <c r="GFS1368" i="8" s="1"/>
  <c r="GEZ1368" i="8"/>
  <c r="GFC1362" i="8"/>
  <c r="GFC1368" i="8" s="1"/>
  <c r="GEJ1368" i="8"/>
  <c r="GEM1362" i="8"/>
  <c r="GEM1368" i="8" s="1"/>
  <c r="GDT1368" i="8"/>
  <c r="GDW1362" i="8"/>
  <c r="GDW1368" i="8" s="1"/>
  <c r="GDD1368" i="8"/>
  <c r="GDG1362" i="8"/>
  <c r="GDG1368" i="8" s="1"/>
  <c r="GCN1368" i="8"/>
  <c r="GCQ1362" i="8"/>
  <c r="GCQ1368" i="8" s="1"/>
  <c r="GBX1368" i="8"/>
  <c r="GCA1362" i="8"/>
  <c r="GCA1368" i="8" s="1"/>
  <c r="GBH1368" i="8"/>
  <c r="GBK1362" i="8"/>
  <c r="GBK1368" i="8" s="1"/>
  <c r="GAR1368" i="8"/>
  <c r="GAU1362" i="8"/>
  <c r="GAU1368" i="8" s="1"/>
  <c r="GAB1368" i="8"/>
  <c r="GAE1362" i="8"/>
  <c r="GAE1368" i="8" s="1"/>
  <c r="FZL1368" i="8"/>
  <c r="FZO1362" i="8"/>
  <c r="FZO1368" i="8" s="1"/>
  <c r="FYV1368" i="8"/>
  <c r="FYY1362" i="8"/>
  <c r="FYY1368" i="8" s="1"/>
  <c r="FYF1368" i="8"/>
  <c r="FYI1362" i="8"/>
  <c r="FYI1368" i="8" s="1"/>
  <c r="FXP1368" i="8"/>
  <c r="FXS1362" i="8"/>
  <c r="FXS1368" i="8" s="1"/>
  <c r="FWZ1368" i="8"/>
  <c r="FXC1362" i="8"/>
  <c r="FXC1368" i="8" s="1"/>
  <c r="FWJ1368" i="8"/>
  <c r="FWM1362" i="8"/>
  <c r="FWM1368" i="8" s="1"/>
  <c r="FVT1368" i="8"/>
  <c r="FVW1362" i="8"/>
  <c r="FVW1368" i="8" s="1"/>
  <c r="FVD1368" i="8"/>
  <c r="FVG1362" i="8"/>
  <c r="FVG1368" i="8" s="1"/>
  <c r="FUN1368" i="8"/>
  <c r="FUQ1362" i="8"/>
  <c r="FUQ1368" i="8" s="1"/>
  <c r="FTX1368" i="8"/>
  <c r="FUA1362" i="8"/>
  <c r="FUA1368" i="8" s="1"/>
  <c r="FTH1368" i="8"/>
  <c r="FTK1362" i="8"/>
  <c r="FTK1368" i="8" s="1"/>
  <c r="FSR1368" i="8"/>
  <c r="FSU1362" i="8"/>
  <c r="FSU1368" i="8" s="1"/>
  <c r="FSB1368" i="8"/>
  <c r="FSE1362" i="8"/>
  <c r="FSE1368" i="8" s="1"/>
  <c r="FRL1368" i="8"/>
  <c r="FRO1362" i="8"/>
  <c r="FRO1368" i="8" s="1"/>
  <c r="FQV1368" i="8"/>
  <c r="FQY1362" i="8"/>
  <c r="FQY1368" i="8" s="1"/>
  <c r="FQF1368" i="8"/>
  <c r="FQI1362" i="8"/>
  <c r="FQI1368" i="8" s="1"/>
  <c r="FPP1368" i="8"/>
  <c r="FPS1362" i="8"/>
  <c r="FPS1368" i="8" s="1"/>
  <c r="FOZ1368" i="8"/>
  <c r="FPC1362" i="8"/>
  <c r="FPC1368" i="8" s="1"/>
  <c r="FOJ1368" i="8"/>
  <c r="FOM1362" i="8"/>
  <c r="FOM1368" i="8" s="1"/>
  <c r="FNT1368" i="8"/>
  <c r="FNW1362" i="8"/>
  <c r="FNW1368" i="8" s="1"/>
  <c r="FND1368" i="8"/>
  <c r="FNG1362" i="8"/>
  <c r="FNG1368" i="8" s="1"/>
  <c r="FMN1368" i="8"/>
  <c r="FMQ1362" i="8"/>
  <c r="FMQ1368" i="8" s="1"/>
  <c r="FLX1368" i="8"/>
  <c r="FMA1362" i="8"/>
  <c r="FMA1368" i="8" s="1"/>
  <c r="FLH1368" i="8"/>
  <c r="FLK1362" i="8"/>
  <c r="FLK1368" i="8" s="1"/>
  <c r="FKS1365" i="8"/>
  <c r="FKS1362" i="8"/>
  <c r="FJN1357" i="8"/>
  <c r="FIV1368" i="8"/>
  <c r="FIG1365" i="8"/>
  <c r="FIG1362" i="8"/>
  <c r="FHB1357" i="8"/>
  <c r="FGJ1368" i="8"/>
  <c r="FFU1365" i="8"/>
  <c r="FFU1362" i="8"/>
  <c r="FEP1357" i="8"/>
  <c r="FDX1368" i="8"/>
  <c r="FDI1365" i="8"/>
  <c r="FDI1362" i="8"/>
  <c r="FCD1357" i="8"/>
  <c r="FBL1368" i="8"/>
  <c r="FAW1365" i="8"/>
  <c r="FAW1362" i="8"/>
  <c r="EZR1357" i="8"/>
  <c r="EYZ1368" i="8"/>
  <c r="EYK1365" i="8"/>
  <c r="EYK1362" i="8"/>
  <c r="EXF1357" i="8"/>
  <c r="EWN1368" i="8"/>
  <c r="EVY1365" i="8"/>
  <c r="EVY1362" i="8"/>
  <c r="EUT1357" i="8"/>
  <c r="EUB1368" i="8"/>
  <c r="ETM1365" i="8"/>
  <c r="ETM1362" i="8"/>
  <c r="ESH1357" i="8"/>
  <c r="ERP1368" i="8"/>
  <c r="ERA1365" i="8"/>
  <c r="ERA1362" i="8"/>
  <c r="EPV1357" i="8"/>
  <c r="EPD1368" i="8"/>
  <c r="EOO1365" i="8"/>
  <c r="EOO1362" i="8"/>
  <c r="ENJ1357" i="8"/>
  <c r="EMR1368" i="8"/>
  <c r="EMC1365" i="8"/>
  <c r="EMC1362" i="8"/>
  <c r="EKX1357" i="8"/>
  <c r="EKF1368" i="8"/>
  <c r="EJQ1365" i="8"/>
  <c r="EJQ1362" i="8"/>
  <c r="EIL1357" i="8"/>
  <c r="EHT1368" i="8"/>
  <c r="EHE1365" i="8"/>
  <c r="EHE1362" i="8"/>
  <c r="EFZ1357" i="8"/>
  <c r="EFH1368" i="8"/>
  <c r="EES1365" i="8"/>
  <c r="EES1362" i="8"/>
  <c r="EDN1357" i="8"/>
  <c r="ECV1368" i="8"/>
  <c r="ECY1362" i="8"/>
  <c r="ECY1368" i="8" s="1"/>
  <c r="ECG1365" i="8"/>
  <c r="ECG1362" i="8"/>
  <c r="EBB1357" i="8"/>
  <c r="EAJ1368" i="8"/>
  <c r="DZU1365" i="8"/>
  <c r="DZU1362" i="8"/>
  <c r="DYP1357" i="8"/>
  <c r="DXX1368" i="8"/>
  <c r="DXI1365" i="8"/>
  <c r="DXI1362" i="8"/>
  <c r="DWD1357" i="8"/>
  <c r="DVL1368" i="8"/>
  <c r="DUW1365" i="8"/>
  <c r="DUW1362" i="8"/>
  <c r="DTR1357" i="8"/>
  <c r="DSZ1368" i="8"/>
  <c r="DSK1365" i="8"/>
  <c r="DSK1362" i="8"/>
  <c r="DRF1357" i="8"/>
  <c r="DQN1368" i="8"/>
  <c r="DPY1365" i="8"/>
  <c r="DPY1362" i="8"/>
  <c r="DOT1357" i="8"/>
  <c r="DOB1368" i="8"/>
  <c r="DNM1365" i="8"/>
  <c r="DNM1362" i="8"/>
  <c r="DMH1357" i="8"/>
  <c r="DLP1368" i="8"/>
  <c r="DLA1365" i="8"/>
  <c r="DLA1362" i="8"/>
  <c r="DJV1357" i="8"/>
  <c r="DJD1368" i="8"/>
  <c r="DIO1365" i="8"/>
  <c r="DIO1362" i="8"/>
  <c r="DHJ1357" i="8"/>
  <c r="DGR1368" i="8"/>
  <c r="DGC1365" i="8"/>
  <c r="DGC1362" i="8"/>
  <c r="DEX1357" i="8"/>
  <c r="DEF1368" i="8"/>
  <c r="DDQ1365" i="8"/>
  <c r="DDQ1362" i="8"/>
  <c r="DCL1357" i="8"/>
  <c r="DBT1368" i="8"/>
  <c r="DBE1365" i="8"/>
  <c r="DBE1362" i="8"/>
  <c r="CZZ1357" i="8"/>
  <c r="CZH1368" i="8"/>
  <c r="CYS1365" i="8"/>
  <c r="CYS1362" i="8"/>
  <c r="CXL1365" i="8"/>
  <c r="CXL1362" i="8"/>
  <c r="CWF1365" i="8"/>
  <c r="CWF1362" i="8"/>
  <c r="CUZ1365" i="8"/>
  <c r="CUZ1362" i="8"/>
  <c r="CTT1365" i="8"/>
  <c r="CTT1362" i="8"/>
  <c r="CSN1365" i="8"/>
  <c r="CSN1362" i="8"/>
  <c r="CRH1365" i="8"/>
  <c r="CRH1362" i="8"/>
  <c r="CQB1365" i="8"/>
  <c r="CQB1362" i="8"/>
  <c r="COV1365" i="8"/>
  <c r="COV1362" i="8"/>
  <c r="CNP1365" i="8"/>
  <c r="CNP1362" i="8"/>
  <c r="CMJ1365" i="8"/>
  <c r="CMJ1362" i="8"/>
  <c r="CLD1365" i="8"/>
  <c r="CLD1362" i="8"/>
  <c r="CJX1365" i="8"/>
  <c r="CJX1362" i="8"/>
  <c r="CIR1365" i="8"/>
  <c r="CIR1362" i="8"/>
  <c r="CHL1365" i="8"/>
  <c r="CHL1362" i="8"/>
  <c r="CGF1365" i="8"/>
  <c r="CGF1362" i="8"/>
  <c r="CEZ1365" i="8"/>
  <c r="CEZ1362" i="8"/>
  <c r="CDT1365" i="8"/>
  <c r="CDT1362" i="8"/>
  <c r="CCN1365" i="8"/>
  <c r="CCN1362" i="8"/>
  <c r="CBH1365" i="8"/>
  <c r="CBH1362" i="8"/>
  <c r="CAB1365" i="8"/>
  <c r="CAB1362" i="8"/>
  <c r="BYV1365" i="8"/>
  <c r="BYV1362" i="8"/>
  <c r="BXP1365" i="8"/>
  <c r="BXP1362" i="8"/>
  <c r="BWJ1365" i="8"/>
  <c r="BWJ1362" i="8"/>
  <c r="BVD1365" i="8"/>
  <c r="BVD1362" i="8"/>
  <c r="BTX1365" i="8"/>
  <c r="BTX1362" i="8"/>
  <c r="BSR1365" i="8"/>
  <c r="BSR1362" i="8"/>
  <c r="BRL1365" i="8"/>
  <c r="BRL1362" i="8"/>
  <c r="BQF1365" i="8"/>
  <c r="BQF1362" i="8"/>
  <c r="BOZ1365" i="8"/>
  <c r="BOZ1362" i="8"/>
  <c r="BNT1365" i="8"/>
  <c r="BNT1362" i="8"/>
  <c r="BMN1365" i="8"/>
  <c r="BMN1362" i="8"/>
  <c r="BLH1365" i="8"/>
  <c r="BLH1362" i="8"/>
  <c r="BKB1365" i="8"/>
  <c r="BKB1362" i="8"/>
  <c r="BIV1365" i="8"/>
  <c r="BIV1362" i="8"/>
  <c r="BHP1365" i="8"/>
  <c r="BHP1362" i="8"/>
  <c r="BGJ1365" i="8"/>
  <c r="BGJ1362" i="8"/>
  <c r="BFD1365" i="8"/>
  <c r="BFD1362" i="8"/>
  <c r="BDX1365" i="8"/>
  <c r="BDX1362" i="8"/>
  <c r="BCR1365" i="8"/>
  <c r="BCR1362" i="8"/>
  <c r="BBL1365" i="8"/>
  <c r="BBL1362" i="8"/>
  <c r="BAF1365" i="8"/>
  <c r="BAF1362" i="8"/>
  <c r="AYZ1365" i="8"/>
  <c r="AYZ1362" i="8"/>
  <c r="AXT1365" i="8"/>
  <c r="AXT1362" i="8"/>
  <c r="AWN1365" i="8"/>
  <c r="AWN1362" i="8"/>
  <c r="AVH1365" i="8"/>
  <c r="AVH1362" i="8"/>
  <c r="AUB1365" i="8"/>
  <c r="AUB1362" i="8"/>
  <c r="ASV1365" i="8"/>
  <c r="ASV1362" i="8"/>
  <c r="ARP1365" i="8"/>
  <c r="ARP1362" i="8"/>
  <c r="AQJ1365" i="8"/>
  <c r="AQJ1362" i="8"/>
  <c r="APD1365" i="8"/>
  <c r="APD1362" i="8"/>
  <c r="DLA1368" i="8" l="1"/>
  <c r="DLB1362" i="8"/>
  <c r="DLB1368" i="8" s="1"/>
  <c r="DPY1368" i="8"/>
  <c r="DPZ1362" i="8"/>
  <c r="DPZ1368" i="8" s="1"/>
  <c r="DZU1368" i="8"/>
  <c r="DZV1362" i="8"/>
  <c r="DZV1368" i="8" s="1"/>
  <c r="EES1368" i="8"/>
  <c r="EET1362" i="8"/>
  <c r="EET1368" i="8" s="1"/>
  <c r="EJQ1368" i="8"/>
  <c r="EJR1362" i="8"/>
  <c r="EJR1368" i="8" s="1"/>
  <c r="ETM1368" i="8"/>
  <c r="ETN1362" i="8"/>
  <c r="ETN1368" i="8" s="1"/>
  <c r="EYK1368" i="8"/>
  <c r="EYL1362" i="8"/>
  <c r="EYL1368" i="8" s="1"/>
  <c r="FIG1368" i="8"/>
  <c r="FIH1362" i="8"/>
  <c r="FIH1368" i="8" s="1"/>
  <c r="APD1368" i="8"/>
  <c r="APG1362" i="8"/>
  <c r="APG1368" i="8" s="1"/>
  <c r="AQJ1368" i="8"/>
  <c r="AQM1362" i="8"/>
  <c r="AQM1368" i="8" s="1"/>
  <c r="ARP1368" i="8"/>
  <c r="ARS1362" i="8"/>
  <c r="ARS1368" i="8" s="1"/>
  <c r="ASV1368" i="8"/>
  <c r="ASY1362" i="8"/>
  <c r="ASY1368" i="8" s="1"/>
  <c r="AUB1368" i="8"/>
  <c r="AUE1362" i="8"/>
  <c r="AUE1368" i="8" s="1"/>
  <c r="AVH1368" i="8"/>
  <c r="AVK1362" i="8"/>
  <c r="AVK1368" i="8" s="1"/>
  <c r="AWN1368" i="8"/>
  <c r="AWQ1362" i="8"/>
  <c r="AWQ1368" i="8" s="1"/>
  <c r="AXT1368" i="8"/>
  <c r="AXW1362" i="8"/>
  <c r="AXW1368" i="8" s="1"/>
  <c r="AYZ1368" i="8"/>
  <c r="AZC1362" i="8"/>
  <c r="AZC1368" i="8" s="1"/>
  <c r="BAF1368" i="8"/>
  <c r="BAI1362" i="8"/>
  <c r="BAI1368" i="8" s="1"/>
  <c r="BBL1368" i="8"/>
  <c r="BBO1362" i="8"/>
  <c r="BBO1368" i="8" s="1"/>
  <c r="BCR1368" i="8"/>
  <c r="BCU1362" i="8"/>
  <c r="BCU1368" i="8" s="1"/>
  <c r="BDX1368" i="8"/>
  <c r="BEA1362" i="8"/>
  <c r="BEA1368" i="8" s="1"/>
  <c r="BFD1368" i="8"/>
  <c r="BFG1362" i="8"/>
  <c r="BFG1368" i="8" s="1"/>
  <c r="BGJ1368" i="8"/>
  <c r="BGM1362" i="8"/>
  <c r="BGM1368" i="8" s="1"/>
  <c r="BHP1368" i="8"/>
  <c r="BHS1362" i="8"/>
  <c r="BHS1368" i="8" s="1"/>
  <c r="BIV1368" i="8"/>
  <c r="BIY1362" i="8"/>
  <c r="BIY1368" i="8" s="1"/>
  <c r="BKB1368" i="8"/>
  <c r="BKE1362" i="8"/>
  <c r="BKE1368" i="8" s="1"/>
  <c r="BLH1368" i="8"/>
  <c r="BLK1362" i="8"/>
  <c r="BLK1368" i="8" s="1"/>
  <c r="BMN1368" i="8"/>
  <c r="BMQ1362" i="8"/>
  <c r="BMQ1368" i="8" s="1"/>
  <c r="BNT1368" i="8"/>
  <c r="BNW1362" i="8"/>
  <c r="BNW1368" i="8" s="1"/>
  <c r="BOZ1368" i="8"/>
  <c r="BPC1362" i="8"/>
  <c r="BPC1368" i="8" s="1"/>
  <c r="BQF1368" i="8"/>
  <c r="BQI1362" i="8"/>
  <c r="BQI1368" i="8" s="1"/>
  <c r="BRL1368" i="8"/>
  <c r="BRO1362" i="8"/>
  <c r="BRO1368" i="8" s="1"/>
  <c r="BSR1368" i="8"/>
  <c r="BSU1362" i="8"/>
  <c r="BSU1368" i="8" s="1"/>
  <c r="BTX1368" i="8"/>
  <c r="BUA1362" i="8"/>
  <c r="BUA1368" i="8" s="1"/>
  <c r="BVD1368" i="8"/>
  <c r="BVG1362" i="8"/>
  <c r="BVG1368" i="8" s="1"/>
  <c r="BWJ1368" i="8"/>
  <c r="BWM1362" i="8"/>
  <c r="BWM1368" i="8" s="1"/>
  <c r="BXP1368" i="8"/>
  <c r="BXS1362" i="8"/>
  <c r="BXS1368" i="8" s="1"/>
  <c r="BYV1368" i="8"/>
  <c r="BYY1362" i="8"/>
  <c r="BYY1368" i="8" s="1"/>
  <c r="CAB1368" i="8"/>
  <c r="CAE1362" i="8"/>
  <c r="CAE1368" i="8" s="1"/>
  <c r="CBH1368" i="8"/>
  <c r="CBK1362" i="8"/>
  <c r="CBK1368" i="8" s="1"/>
  <c r="CCN1368" i="8"/>
  <c r="CCQ1362" i="8"/>
  <c r="CCQ1368" i="8" s="1"/>
  <c r="CDT1368" i="8"/>
  <c r="CDW1362" i="8"/>
  <c r="CDW1368" i="8" s="1"/>
  <c r="CEZ1368" i="8"/>
  <c r="CFC1362" i="8"/>
  <c r="CFC1368" i="8" s="1"/>
  <c r="CGF1368" i="8"/>
  <c r="CGI1362" i="8"/>
  <c r="CGI1368" i="8" s="1"/>
  <c r="CHL1368" i="8"/>
  <c r="CHO1362" i="8"/>
  <c r="CHO1368" i="8" s="1"/>
  <c r="CIR1368" i="8"/>
  <c r="CIU1362" i="8"/>
  <c r="CIU1368" i="8" s="1"/>
  <c r="CJX1368" i="8"/>
  <c r="CKA1362" i="8"/>
  <c r="CKA1368" i="8" s="1"/>
  <c r="CLD1368" i="8"/>
  <c r="CLG1362" i="8"/>
  <c r="CLG1368" i="8" s="1"/>
  <c r="CMJ1368" i="8"/>
  <c r="CMM1362" i="8"/>
  <c r="CMM1368" i="8" s="1"/>
  <c r="CNP1368" i="8"/>
  <c r="CNS1362" i="8"/>
  <c r="CNS1368" i="8" s="1"/>
  <c r="COV1368" i="8"/>
  <c r="COY1362" i="8"/>
  <c r="COY1368" i="8" s="1"/>
  <c r="CQB1368" i="8"/>
  <c r="CQE1362" i="8"/>
  <c r="CQE1368" i="8" s="1"/>
  <c r="CRH1368" i="8"/>
  <c r="CRK1362" i="8"/>
  <c r="CRK1368" i="8" s="1"/>
  <c r="CSN1368" i="8"/>
  <c r="CSQ1362" i="8"/>
  <c r="CSQ1368" i="8" s="1"/>
  <c r="CTT1368" i="8"/>
  <c r="CTW1362" i="8"/>
  <c r="CTW1368" i="8" s="1"/>
  <c r="CUZ1368" i="8"/>
  <c r="CVC1362" i="8"/>
  <c r="CVC1368" i="8" s="1"/>
  <c r="CWF1368" i="8"/>
  <c r="CWI1362" i="8"/>
  <c r="CWI1368" i="8" s="1"/>
  <c r="CXL1368" i="8"/>
  <c r="CXO1362" i="8"/>
  <c r="CXO1368" i="8" s="1"/>
  <c r="CYS1368" i="8"/>
  <c r="CYT1362" i="8"/>
  <c r="CYT1368" i="8" s="1"/>
  <c r="DDQ1368" i="8"/>
  <c r="DDR1362" i="8"/>
  <c r="DDR1368" i="8" s="1"/>
  <c r="DIO1368" i="8"/>
  <c r="DIP1362" i="8"/>
  <c r="DIP1368" i="8" s="1"/>
  <c r="DNM1368" i="8"/>
  <c r="DNN1362" i="8"/>
  <c r="DNN1368" i="8" s="1"/>
  <c r="DSK1368" i="8"/>
  <c r="DSL1362" i="8"/>
  <c r="DSL1368" i="8" s="1"/>
  <c r="DXI1368" i="8"/>
  <c r="DXJ1362" i="8"/>
  <c r="DXJ1368" i="8" s="1"/>
  <c r="ECG1368" i="8"/>
  <c r="ECH1362" i="8"/>
  <c r="ECH1368" i="8" s="1"/>
  <c r="EHE1368" i="8"/>
  <c r="EHF1362" i="8"/>
  <c r="EHF1368" i="8" s="1"/>
  <c r="EMC1368" i="8"/>
  <c r="EMD1362" i="8"/>
  <c r="EMD1368" i="8" s="1"/>
  <c r="ERA1368" i="8"/>
  <c r="ERB1362" i="8"/>
  <c r="ERB1368" i="8" s="1"/>
  <c r="EVY1368" i="8"/>
  <c r="EVZ1362" i="8"/>
  <c r="EVZ1368" i="8" s="1"/>
  <c r="FAW1368" i="8"/>
  <c r="FAX1362" i="8"/>
  <c r="FAX1368" i="8" s="1"/>
  <c r="FFU1368" i="8"/>
  <c r="FFV1362" i="8"/>
  <c r="FFV1368" i="8" s="1"/>
  <c r="FKS1368" i="8"/>
  <c r="FKT1362" i="8"/>
  <c r="FKT1368" i="8" s="1"/>
  <c r="X1368" i="8"/>
  <c r="AA1362" i="8"/>
  <c r="AA1368" i="8" s="1"/>
  <c r="BD1368" i="8"/>
  <c r="BG1362" i="8"/>
  <c r="BG1368" i="8" s="1"/>
  <c r="CJ1368" i="8"/>
  <c r="CM1362" i="8"/>
  <c r="CM1368" i="8" s="1"/>
  <c r="DP1368" i="8"/>
  <c r="DS1362" i="8"/>
  <c r="DS1368" i="8" s="1"/>
  <c r="EV1368" i="8"/>
  <c r="EY1362" i="8"/>
  <c r="EY1368" i="8" s="1"/>
  <c r="GB1368" i="8"/>
  <c r="GE1362" i="8"/>
  <c r="GE1368" i="8" s="1"/>
  <c r="HH1368" i="8"/>
  <c r="HK1362" i="8"/>
  <c r="HK1368" i="8" s="1"/>
  <c r="IN1368" i="8"/>
  <c r="IQ1362" i="8"/>
  <c r="IQ1368" i="8" s="1"/>
  <c r="JT1368" i="8"/>
  <c r="JW1362" i="8"/>
  <c r="JW1368" i="8" s="1"/>
  <c r="KZ1368" i="8"/>
  <c r="LC1362" i="8"/>
  <c r="LC1368" i="8" s="1"/>
  <c r="MF1368" i="8"/>
  <c r="MI1362" i="8"/>
  <c r="MI1368" i="8" s="1"/>
  <c r="NL1368" i="8"/>
  <c r="NO1362" i="8"/>
  <c r="NO1368" i="8" s="1"/>
  <c r="OR1368" i="8"/>
  <c r="OU1362" i="8"/>
  <c r="OU1368" i="8" s="1"/>
  <c r="PX1368" i="8"/>
  <c r="QA1362" i="8"/>
  <c r="QA1368" i="8" s="1"/>
  <c r="RD1368" i="8"/>
  <c r="RG1362" i="8"/>
  <c r="RG1368" i="8" s="1"/>
  <c r="SJ1368" i="8"/>
  <c r="SM1362" i="8"/>
  <c r="SM1368" i="8" s="1"/>
  <c r="TP1368" i="8"/>
  <c r="TS1362" i="8"/>
  <c r="TS1368" i="8" s="1"/>
  <c r="UV1368" i="8"/>
  <c r="UY1362" i="8"/>
  <c r="UY1368" i="8" s="1"/>
  <c r="WB1368" i="8"/>
  <c r="WE1362" i="8"/>
  <c r="WE1368" i="8" s="1"/>
  <c r="XH1368" i="8"/>
  <c r="XK1362" i="8"/>
  <c r="XK1368" i="8" s="1"/>
  <c r="YN1368" i="8"/>
  <c r="YQ1362" i="8"/>
  <c r="YQ1368" i="8" s="1"/>
  <c r="ZT1368" i="8"/>
  <c r="ZW1362" i="8"/>
  <c r="ZW1368" i="8" s="1"/>
  <c r="AAZ1368" i="8"/>
  <c r="ABC1362" i="8"/>
  <c r="ABC1368" i="8" s="1"/>
  <c r="ACF1368" i="8"/>
  <c r="ACI1362" i="8"/>
  <c r="ACI1368" i="8" s="1"/>
  <c r="ADL1368" i="8"/>
  <c r="ADO1362" i="8"/>
  <c r="ADO1368" i="8" s="1"/>
  <c r="AER1368" i="8"/>
  <c r="AEU1362" i="8"/>
  <c r="AEU1368" i="8" s="1"/>
  <c r="AFX1368" i="8"/>
  <c r="AGA1362" i="8"/>
  <c r="AGA1368" i="8" s="1"/>
  <c r="AHD1368" i="8"/>
  <c r="AHG1362" i="8"/>
  <c r="AHG1368" i="8" s="1"/>
  <c r="AIJ1368" i="8"/>
  <c r="AIM1362" i="8"/>
  <c r="AIM1368" i="8" s="1"/>
  <c r="AJP1368" i="8"/>
  <c r="AJS1362" i="8"/>
  <c r="AJS1368" i="8" s="1"/>
  <c r="AKV1368" i="8"/>
  <c r="AKY1362" i="8"/>
  <c r="AKY1368" i="8" s="1"/>
  <c r="AMB1368" i="8"/>
  <c r="AME1362" i="8"/>
  <c r="AME1368" i="8" s="1"/>
  <c r="ANH1368" i="8"/>
  <c r="ANK1362" i="8"/>
  <c r="ANK1368" i="8" s="1"/>
  <c r="AON1368" i="8"/>
  <c r="AOQ1362" i="8"/>
  <c r="AOQ1368" i="8" s="1"/>
  <c r="I1368" i="8"/>
  <c r="J1362" i="8"/>
  <c r="J1368" i="8" s="1"/>
  <c r="AO1368" i="8"/>
  <c r="AP1362" i="8"/>
  <c r="AP1368" i="8" s="1"/>
  <c r="BU1368" i="8"/>
  <c r="BV1362" i="8"/>
  <c r="BV1368" i="8" s="1"/>
  <c r="DA1368" i="8"/>
  <c r="DB1362" i="8"/>
  <c r="DB1368" i="8" s="1"/>
  <c r="EG1368" i="8"/>
  <c r="EH1362" i="8"/>
  <c r="EH1368" i="8" s="1"/>
  <c r="FM1368" i="8"/>
  <c r="FN1362" i="8"/>
  <c r="FN1368" i="8" s="1"/>
  <c r="GS1368" i="8"/>
  <c r="GT1362" i="8"/>
  <c r="GT1368" i="8" s="1"/>
  <c r="HY1368" i="8"/>
  <c r="HZ1362" i="8"/>
  <c r="HZ1368" i="8" s="1"/>
  <c r="JE1368" i="8"/>
  <c r="JF1362" i="8"/>
  <c r="JF1368" i="8" s="1"/>
  <c r="KK1368" i="8"/>
  <c r="KL1362" i="8"/>
  <c r="KL1368" i="8" s="1"/>
  <c r="LQ1368" i="8"/>
  <c r="LR1362" i="8"/>
  <c r="LR1368" i="8" s="1"/>
  <c r="MW1368" i="8"/>
  <c r="MX1362" i="8"/>
  <c r="MX1368" i="8" s="1"/>
  <c r="OC1368" i="8"/>
  <c r="OD1362" i="8"/>
  <c r="OD1368" i="8" s="1"/>
  <c r="PI1368" i="8"/>
  <c r="PJ1362" i="8"/>
  <c r="PJ1368" i="8" s="1"/>
  <c r="QO1368" i="8"/>
  <c r="QP1362" i="8"/>
  <c r="QP1368" i="8" s="1"/>
  <c r="RU1368" i="8"/>
  <c r="RV1362" i="8"/>
  <c r="RV1368" i="8" s="1"/>
  <c r="TA1368" i="8"/>
  <c r="TB1362" i="8"/>
  <c r="TB1368" i="8" s="1"/>
  <c r="UG1368" i="8"/>
  <c r="UH1362" i="8"/>
  <c r="UH1368" i="8" s="1"/>
  <c r="VM1368" i="8"/>
  <c r="VN1362" i="8"/>
  <c r="VN1368" i="8" s="1"/>
  <c r="WS1368" i="8"/>
  <c r="WT1362" i="8"/>
  <c r="WT1368" i="8" s="1"/>
  <c r="XY1368" i="8"/>
  <c r="XZ1362" i="8"/>
  <c r="XZ1368" i="8" s="1"/>
  <c r="ZE1368" i="8"/>
  <c r="ZF1362" i="8"/>
  <c r="ZF1368" i="8" s="1"/>
  <c r="AAK1368" i="8"/>
  <c r="AAL1362" i="8"/>
  <c r="AAL1368" i="8" s="1"/>
  <c r="ABQ1368" i="8"/>
  <c r="ABR1362" i="8"/>
  <c r="ABR1368" i="8" s="1"/>
  <c r="ACW1368" i="8"/>
  <c r="ACX1362" i="8"/>
  <c r="ACX1368" i="8" s="1"/>
  <c r="AEC1368" i="8"/>
  <c r="AED1362" i="8"/>
  <c r="AED1368" i="8" s="1"/>
  <c r="AFI1368" i="8"/>
  <c r="AFJ1362" i="8"/>
  <c r="AFJ1368" i="8" s="1"/>
  <c r="AGO1368" i="8"/>
  <c r="AGP1362" i="8"/>
  <c r="AGP1368" i="8" s="1"/>
  <c r="AHU1368" i="8"/>
  <c r="AHV1362" i="8"/>
  <c r="AHV1368" i="8" s="1"/>
  <c r="AJA1368" i="8"/>
  <c r="AJB1362" i="8"/>
  <c r="AJB1368" i="8" s="1"/>
  <c r="AKG1368" i="8"/>
  <c r="AKH1362" i="8"/>
  <c r="AKH1368" i="8" s="1"/>
  <c r="ALM1368" i="8"/>
  <c r="ALN1362" i="8"/>
  <c r="ALN1368" i="8" s="1"/>
  <c r="AMS1368" i="8"/>
  <c r="AMT1362" i="8"/>
  <c r="AMT1368" i="8" s="1"/>
  <c r="ANY1368" i="8"/>
  <c r="ANZ1362" i="8"/>
  <c r="ANZ1368" i="8" s="1"/>
  <c r="APE1368" i="8"/>
  <c r="APF1362" i="8"/>
  <c r="APF1368" i="8" s="1"/>
  <c r="AQK1368" i="8"/>
  <c r="AQL1362" i="8"/>
  <c r="AQL1368" i="8" s="1"/>
  <c r="ARQ1368" i="8"/>
  <c r="ARR1362" i="8"/>
  <c r="ARR1368" i="8" s="1"/>
  <c r="ASW1368" i="8"/>
  <c r="ASX1362" i="8"/>
  <c r="ASX1368" i="8" s="1"/>
  <c r="AUC1368" i="8"/>
  <c r="AUD1362" i="8"/>
  <c r="AUD1368" i="8" s="1"/>
  <c r="AVI1368" i="8"/>
  <c r="AVJ1362" i="8"/>
  <c r="AVJ1368" i="8" s="1"/>
  <c r="AWO1368" i="8"/>
  <c r="AWP1362" i="8"/>
  <c r="AWP1368" i="8" s="1"/>
  <c r="AXU1368" i="8"/>
  <c r="AXV1362" i="8"/>
  <c r="AXV1368" i="8" s="1"/>
  <c r="AZA1368" i="8"/>
  <c r="AZB1362" i="8"/>
  <c r="AZB1368" i="8" s="1"/>
  <c r="BAG1368" i="8"/>
  <c r="BAH1362" i="8"/>
  <c r="BAH1368" i="8" s="1"/>
  <c r="BBM1368" i="8"/>
  <c r="BBN1362" i="8"/>
  <c r="BBN1368" i="8" s="1"/>
  <c r="BCS1368" i="8"/>
  <c r="BCT1362" i="8"/>
  <c r="BCT1368" i="8" s="1"/>
  <c r="BDY1368" i="8"/>
  <c r="BDZ1362" i="8"/>
  <c r="BDZ1368" i="8" s="1"/>
  <c r="BFE1368" i="8"/>
  <c r="BFF1362" i="8"/>
  <c r="BFF1368" i="8" s="1"/>
  <c r="BGK1368" i="8"/>
  <c r="BGL1362" i="8"/>
  <c r="BGL1368" i="8" s="1"/>
  <c r="BHQ1368" i="8"/>
  <c r="BHR1362" i="8"/>
  <c r="BHR1368" i="8" s="1"/>
  <c r="BIW1368" i="8"/>
  <c r="BIX1362" i="8"/>
  <c r="BIX1368" i="8" s="1"/>
  <c r="BKC1368" i="8"/>
  <c r="BKD1362" i="8"/>
  <c r="BKD1368" i="8" s="1"/>
  <c r="BLI1368" i="8"/>
  <c r="BLJ1362" i="8"/>
  <c r="BLJ1368" i="8" s="1"/>
  <c r="BMO1368" i="8"/>
  <c r="BMP1362" i="8"/>
  <c r="BMP1368" i="8" s="1"/>
  <c r="BNU1368" i="8"/>
  <c r="BNV1362" i="8"/>
  <c r="BNV1368" i="8" s="1"/>
  <c r="BPA1368" i="8"/>
  <c r="BPB1362" i="8"/>
  <c r="BPB1368" i="8" s="1"/>
  <c r="BQG1368" i="8"/>
  <c r="BQH1362" i="8"/>
  <c r="BQH1368" i="8" s="1"/>
  <c r="BRM1368" i="8"/>
  <c r="BRN1362" i="8"/>
  <c r="BRN1368" i="8" s="1"/>
  <c r="BSS1368" i="8"/>
  <c r="BST1362" i="8"/>
  <c r="BST1368" i="8" s="1"/>
  <c r="BTY1368" i="8"/>
  <c r="BTZ1362" i="8"/>
  <c r="BTZ1368" i="8" s="1"/>
  <c r="BVE1368" i="8"/>
  <c r="BVF1362" i="8"/>
  <c r="BVF1368" i="8" s="1"/>
  <c r="BWK1368" i="8"/>
  <c r="BWL1362" i="8"/>
  <c r="BWL1368" i="8" s="1"/>
  <c r="BXQ1368" i="8"/>
  <c r="BXR1362" i="8"/>
  <c r="BXR1368" i="8" s="1"/>
  <c r="BYW1368" i="8"/>
  <c r="BYX1362" i="8"/>
  <c r="BYX1368" i="8" s="1"/>
  <c r="CAC1368" i="8"/>
  <c r="CAD1362" i="8"/>
  <c r="CAD1368" i="8" s="1"/>
  <c r="CBI1368" i="8"/>
  <c r="CBJ1362" i="8"/>
  <c r="CBJ1368" i="8" s="1"/>
  <c r="CCO1368" i="8"/>
  <c r="CCP1362" i="8"/>
  <c r="CCP1368" i="8" s="1"/>
  <c r="CDU1368" i="8"/>
  <c r="CDV1362" i="8"/>
  <c r="CDV1368" i="8" s="1"/>
  <c r="CFA1368" i="8"/>
  <c r="CFB1362" i="8"/>
  <c r="CFB1368" i="8" s="1"/>
  <c r="CGG1368" i="8"/>
  <c r="CGH1362" i="8"/>
  <c r="CGH1368" i="8" s="1"/>
  <c r="CHM1368" i="8"/>
  <c r="CHN1362" i="8"/>
  <c r="CHN1368" i="8" s="1"/>
  <c r="CIS1368" i="8"/>
  <c r="CIT1362" i="8"/>
  <c r="CIT1368" i="8" s="1"/>
  <c r="CJY1368" i="8"/>
  <c r="CJZ1362" i="8"/>
  <c r="CJZ1368" i="8" s="1"/>
  <c r="CLE1368" i="8"/>
  <c r="CLF1362" i="8"/>
  <c r="CLF1368" i="8" s="1"/>
  <c r="CMK1368" i="8"/>
  <c r="CML1362" i="8"/>
  <c r="CML1368" i="8" s="1"/>
  <c r="CNQ1368" i="8"/>
  <c r="CNR1362" i="8"/>
  <c r="CNR1368" i="8" s="1"/>
  <c r="COW1368" i="8"/>
  <c r="COX1362" i="8"/>
  <c r="COX1368" i="8" s="1"/>
  <c r="CQC1368" i="8"/>
  <c r="CQD1362" i="8"/>
  <c r="CQD1368" i="8" s="1"/>
  <c r="CRI1368" i="8"/>
  <c r="CRJ1362" i="8"/>
  <c r="CRJ1368" i="8" s="1"/>
  <c r="CSO1368" i="8"/>
  <c r="CSP1362" i="8"/>
  <c r="CSP1368" i="8" s="1"/>
  <c r="CTU1368" i="8"/>
  <c r="CTV1362" i="8"/>
  <c r="CTV1368" i="8" s="1"/>
  <c r="CVA1368" i="8"/>
  <c r="CVB1362" i="8"/>
  <c r="CVB1368" i="8" s="1"/>
  <c r="CWG1368" i="8"/>
  <c r="CWH1362" i="8"/>
  <c r="CWH1368" i="8" s="1"/>
  <c r="CXM1368" i="8"/>
  <c r="CXN1362" i="8"/>
  <c r="CXN1368" i="8" s="1"/>
  <c r="CZI1368" i="8"/>
  <c r="CZJ1362" i="8"/>
  <c r="CZJ1368" i="8" s="1"/>
  <c r="DEG1368" i="8"/>
  <c r="DEH1362" i="8"/>
  <c r="DEH1368" i="8" s="1"/>
  <c r="DJE1368" i="8"/>
  <c r="DJF1362" i="8"/>
  <c r="DJF1368" i="8" s="1"/>
  <c r="DOC1368" i="8"/>
  <c r="DOD1362" i="8"/>
  <c r="DOD1368" i="8" s="1"/>
  <c r="DTA1368" i="8"/>
  <c r="DTB1362" i="8"/>
  <c r="DTB1368" i="8" s="1"/>
  <c r="DXY1368" i="8"/>
  <c r="DXZ1362" i="8"/>
  <c r="DXZ1368" i="8" s="1"/>
  <c r="ECW1368" i="8"/>
  <c r="ECX1362" i="8"/>
  <c r="ECX1368" i="8" s="1"/>
  <c r="EHU1368" i="8"/>
  <c r="EHV1362" i="8"/>
  <c r="EHV1368" i="8" s="1"/>
  <c r="EMS1368" i="8"/>
  <c r="EMT1362" i="8"/>
  <c r="EMT1368" i="8" s="1"/>
  <c r="ERQ1368" i="8"/>
  <c r="ERR1362" i="8"/>
  <c r="ERR1368" i="8" s="1"/>
  <c r="EWO1368" i="8"/>
  <c r="EWP1362" i="8"/>
  <c r="EWP1368" i="8" s="1"/>
  <c r="FBM1368" i="8"/>
  <c r="FBN1362" i="8"/>
  <c r="FBN1368" i="8" s="1"/>
  <c r="FGK1368" i="8"/>
  <c r="FGL1362" i="8"/>
  <c r="FGL1368" i="8" s="1"/>
  <c r="AQR1362" i="8"/>
  <c r="AQR1368" i="8" s="1"/>
  <c r="ATD1362" i="8"/>
  <c r="ATD1368" i="8" s="1"/>
  <c r="AVP1362" i="8"/>
  <c r="AVP1368" i="8" s="1"/>
  <c r="AYB1362" i="8"/>
  <c r="AYB1368" i="8" s="1"/>
  <c r="BAN1362" i="8"/>
  <c r="BAN1368" i="8" s="1"/>
  <c r="BCZ1362" i="8"/>
  <c r="BCZ1368" i="8" s="1"/>
  <c r="BFL1362" i="8"/>
  <c r="BFL1368" i="8" s="1"/>
  <c r="BHX1362" i="8"/>
  <c r="BHX1368" i="8" s="1"/>
  <c r="BKJ1362" i="8"/>
  <c r="BKJ1368" i="8" s="1"/>
  <c r="BMV1362" i="8"/>
  <c r="BMV1368" i="8" s="1"/>
  <c r="BPH1362" i="8"/>
  <c r="BPH1368" i="8" s="1"/>
  <c r="BRT1362" i="8"/>
  <c r="BRT1368" i="8" s="1"/>
  <c r="BUF1362" i="8"/>
  <c r="BUF1368" i="8" s="1"/>
  <c r="BWR1362" i="8"/>
  <c r="BWR1368" i="8" s="1"/>
  <c r="BZD1362" i="8"/>
  <c r="BZD1368" i="8" s="1"/>
  <c r="CBP1362" i="8"/>
  <c r="CBP1368" i="8" s="1"/>
  <c r="CEB1362" i="8"/>
  <c r="CEB1368" i="8" s="1"/>
  <c r="CGN1362" i="8"/>
  <c r="CGN1368" i="8" s="1"/>
  <c r="CIZ1362" i="8"/>
  <c r="CIZ1368" i="8" s="1"/>
  <c r="CLL1362" i="8"/>
  <c r="CLL1368" i="8" s="1"/>
  <c r="CNX1362" i="8"/>
  <c r="CNX1368" i="8" s="1"/>
  <c r="CQJ1362" i="8"/>
  <c r="CQJ1368" i="8" s="1"/>
  <c r="CSV1362" i="8"/>
  <c r="CSV1368" i="8" s="1"/>
  <c r="CVH1362" i="8"/>
  <c r="CVH1368" i="8" s="1"/>
  <c r="CXT1362" i="8"/>
  <c r="CXT1368" i="8" s="1"/>
  <c r="HHM1368" i="8"/>
  <c r="HHN1362" i="8"/>
  <c r="HHN1368" i="8" s="1"/>
  <c r="CZY1368" i="8"/>
  <c r="CZZ1362" i="8"/>
  <c r="CZZ1368" i="8" s="1"/>
  <c r="DEW1368" i="8"/>
  <c r="DEX1362" i="8"/>
  <c r="DEX1368" i="8" s="1"/>
  <c r="DJU1368" i="8"/>
  <c r="DJV1362" i="8"/>
  <c r="DJV1368" i="8" s="1"/>
  <c r="DOS1368" i="8"/>
  <c r="DOT1362" i="8"/>
  <c r="DOT1368" i="8" s="1"/>
  <c r="DTQ1368" i="8"/>
  <c r="DTR1362" i="8"/>
  <c r="DTR1368" i="8" s="1"/>
  <c r="DYO1368" i="8"/>
  <c r="DYP1362" i="8"/>
  <c r="DYP1368" i="8" s="1"/>
  <c r="EDM1368" i="8"/>
  <c r="EDN1362" i="8"/>
  <c r="EDN1368" i="8" s="1"/>
  <c r="EIK1368" i="8"/>
  <c r="EIL1362" i="8"/>
  <c r="EIL1368" i="8" s="1"/>
  <c r="ENI1368" i="8"/>
  <c r="ENJ1362" i="8"/>
  <c r="ENJ1368" i="8" s="1"/>
  <c r="ESG1368" i="8"/>
  <c r="ESH1362" i="8"/>
  <c r="ESH1368" i="8" s="1"/>
  <c r="EXE1368" i="8"/>
  <c r="EXF1362" i="8"/>
  <c r="EXF1368" i="8" s="1"/>
  <c r="FCC1368" i="8"/>
  <c r="FCD1362" i="8"/>
  <c r="FCD1368" i="8" s="1"/>
  <c r="FHA1368" i="8"/>
  <c r="FHB1362" i="8"/>
  <c r="FHB1368" i="8" s="1"/>
  <c r="H1368" i="8"/>
  <c r="K1362" i="8"/>
  <c r="K1368" i="8" s="1"/>
  <c r="AN1368" i="8"/>
  <c r="AQ1362" i="8"/>
  <c r="AQ1368" i="8" s="1"/>
  <c r="BT1368" i="8"/>
  <c r="BW1362" i="8"/>
  <c r="BW1368" i="8" s="1"/>
  <c r="CZ1368" i="8"/>
  <c r="DC1362" i="8"/>
  <c r="DC1368" i="8" s="1"/>
  <c r="EF1368" i="8"/>
  <c r="EI1362" i="8"/>
  <c r="EI1368" i="8" s="1"/>
  <c r="FL1368" i="8"/>
  <c r="FO1362" i="8"/>
  <c r="FO1368" i="8" s="1"/>
  <c r="GR1368" i="8"/>
  <c r="GU1362" i="8"/>
  <c r="GU1368" i="8" s="1"/>
  <c r="HX1368" i="8"/>
  <c r="IA1362" i="8"/>
  <c r="IA1368" i="8" s="1"/>
  <c r="JD1368" i="8"/>
  <c r="JG1362" i="8"/>
  <c r="JG1368" i="8" s="1"/>
  <c r="KJ1368" i="8"/>
  <c r="KM1362" i="8"/>
  <c r="KM1368" i="8" s="1"/>
  <c r="LP1368" i="8"/>
  <c r="LS1362" i="8"/>
  <c r="LS1368" i="8" s="1"/>
  <c r="MV1368" i="8"/>
  <c r="MY1362" i="8"/>
  <c r="MY1368" i="8" s="1"/>
  <c r="OB1368" i="8"/>
  <c r="OE1362" i="8"/>
  <c r="OE1368" i="8" s="1"/>
  <c r="PH1368" i="8"/>
  <c r="PK1362" i="8"/>
  <c r="PK1368" i="8" s="1"/>
  <c r="QN1368" i="8"/>
  <c r="QQ1362" i="8"/>
  <c r="QQ1368" i="8" s="1"/>
  <c r="RT1368" i="8"/>
  <c r="RW1362" i="8"/>
  <c r="RW1368" i="8" s="1"/>
  <c r="SZ1368" i="8"/>
  <c r="TC1362" i="8"/>
  <c r="TC1368" i="8" s="1"/>
  <c r="UF1368" i="8"/>
  <c r="UI1362" i="8"/>
  <c r="UI1368" i="8" s="1"/>
  <c r="VL1368" i="8"/>
  <c r="VO1362" i="8"/>
  <c r="VO1368" i="8" s="1"/>
  <c r="WR1368" i="8"/>
  <c r="WU1362" i="8"/>
  <c r="WU1368" i="8" s="1"/>
  <c r="XX1368" i="8"/>
  <c r="YA1362" i="8"/>
  <c r="YA1368" i="8" s="1"/>
  <c r="ZD1368" i="8"/>
  <c r="ZG1362" i="8"/>
  <c r="ZG1368" i="8" s="1"/>
  <c r="AAJ1368" i="8"/>
  <c r="AAM1362" i="8"/>
  <c r="AAM1368" i="8" s="1"/>
  <c r="ABP1368" i="8"/>
  <c r="ABS1362" i="8"/>
  <c r="ABS1368" i="8" s="1"/>
  <c r="ACV1368" i="8"/>
  <c r="ACY1362" i="8"/>
  <c r="ACY1368" i="8" s="1"/>
  <c r="AEB1368" i="8"/>
  <c r="AEE1362" i="8"/>
  <c r="AEE1368" i="8" s="1"/>
  <c r="AFH1368" i="8"/>
  <c r="AFK1362" i="8"/>
  <c r="AFK1368" i="8" s="1"/>
  <c r="AGN1368" i="8"/>
  <c r="AGQ1362" i="8"/>
  <c r="AGQ1368" i="8" s="1"/>
  <c r="AHT1368" i="8"/>
  <c r="AHW1362" i="8"/>
  <c r="AHW1368" i="8" s="1"/>
  <c r="AIZ1368" i="8"/>
  <c r="AJC1362" i="8"/>
  <c r="AJC1368" i="8" s="1"/>
  <c r="AKF1368" i="8"/>
  <c r="AKI1362" i="8"/>
  <c r="AKI1368" i="8" s="1"/>
  <c r="ALL1368" i="8"/>
  <c r="ALO1362" i="8"/>
  <c r="ALO1368" i="8" s="1"/>
  <c r="AMR1368" i="8"/>
  <c r="AMU1362" i="8"/>
  <c r="AMU1368" i="8" s="1"/>
  <c r="ANX1368" i="8"/>
  <c r="AOA1362" i="8"/>
  <c r="AOA1368" i="8" s="1"/>
  <c r="Y1368" i="8"/>
  <c r="Z1362" i="8"/>
  <c r="Z1368" i="8" s="1"/>
  <c r="BE1368" i="8"/>
  <c r="BF1362" i="8"/>
  <c r="BF1368" i="8" s="1"/>
  <c r="CK1368" i="8"/>
  <c r="CL1362" i="8"/>
  <c r="CL1368" i="8" s="1"/>
  <c r="DQ1368" i="8"/>
  <c r="DR1362" i="8"/>
  <c r="DR1368" i="8" s="1"/>
  <c r="EW1368" i="8"/>
  <c r="EX1362" i="8"/>
  <c r="EX1368" i="8" s="1"/>
  <c r="GC1368" i="8"/>
  <c r="GD1362" i="8"/>
  <c r="GD1368" i="8" s="1"/>
  <c r="HI1368" i="8"/>
  <c r="HJ1362" i="8"/>
  <c r="HJ1368" i="8" s="1"/>
  <c r="IO1368" i="8"/>
  <c r="IP1362" i="8"/>
  <c r="IP1368" i="8" s="1"/>
  <c r="JU1368" i="8"/>
  <c r="JV1362" i="8"/>
  <c r="JV1368" i="8" s="1"/>
  <c r="LA1368" i="8"/>
  <c r="LB1362" i="8"/>
  <c r="LB1368" i="8" s="1"/>
  <c r="MG1368" i="8"/>
  <c r="MH1362" i="8"/>
  <c r="MH1368" i="8" s="1"/>
  <c r="NM1368" i="8"/>
  <c r="NN1362" i="8"/>
  <c r="NN1368" i="8" s="1"/>
  <c r="OS1368" i="8"/>
  <c r="OT1362" i="8"/>
  <c r="OT1368" i="8" s="1"/>
  <c r="PY1368" i="8"/>
  <c r="PZ1362" i="8"/>
  <c r="PZ1368" i="8" s="1"/>
  <c r="RE1368" i="8"/>
  <c r="RF1362" i="8"/>
  <c r="RF1368" i="8" s="1"/>
  <c r="SK1368" i="8"/>
  <c r="SL1362" i="8"/>
  <c r="SL1368" i="8" s="1"/>
  <c r="TQ1368" i="8"/>
  <c r="TR1362" i="8"/>
  <c r="TR1368" i="8" s="1"/>
  <c r="UW1368" i="8"/>
  <c r="UX1362" i="8"/>
  <c r="UX1368" i="8" s="1"/>
  <c r="WC1368" i="8"/>
  <c r="WD1362" i="8"/>
  <c r="WD1368" i="8" s="1"/>
  <c r="XI1368" i="8"/>
  <c r="XJ1362" i="8"/>
  <c r="XJ1368" i="8" s="1"/>
  <c r="YO1368" i="8"/>
  <c r="YP1362" i="8"/>
  <c r="YP1368" i="8" s="1"/>
  <c r="ZU1368" i="8"/>
  <c r="ZV1362" i="8"/>
  <c r="ZV1368" i="8" s="1"/>
  <c r="ABA1368" i="8"/>
  <c r="ABB1362" i="8"/>
  <c r="ABB1368" i="8" s="1"/>
  <c r="ACG1368" i="8"/>
  <c r="ACH1362" i="8"/>
  <c r="ACH1368" i="8" s="1"/>
  <c r="ADM1368" i="8"/>
  <c r="ADN1362" i="8"/>
  <c r="ADN1368" i="8" s="1"/>
  <c r="AES1368" i="8"/>
  <c r="AET1362" i="8"/>
  <c r="AET1368" i="8" s="1"/>
  <c r="AFY1368" i="8"/>
  <c r="AFZ1362" i="8"/>
  <c r="AFZ1368" i="8" s="1"/>
  <c r="AHE1368" i="8"/>
  <c r="AHF1362" i="8"/>
  <c r="AHF1368" i="8" s="1"/>
  <c r="AIK1368" i="8"/>
  <c r="AIL1362" i="8"/>
  <c r="AIL1368" i="8" s="1"/>
  <c r="AJQ1368" i="8"/>
  <c r="AJR1362" i="8"/>
  <c r="AJR1368" i="8" s="1"/>
  <c r="AKW1368" i="8"/>
  <c r="AKX1362" i="8"/>
  <c r="AKX1368" i="8" s="1"/>
  <c r="AMC1368" i="8"/>
  <c r="AMD1362" i="8"/>
  <c r="AMD1368" i="8" s="1"/>
  <c r="ANI1368" i="8"/>
  <c r="ANJ1362" i="8"/>
  <c r="ANJ1368" i="8" s="1"/>
  <c r="AOO1368" i="8"/>
  <c r="AOP1362" i="8"/>
  <c r="AOP1368" i="8" s="1"/>
  <c r="APU1368" i="8"/>
  <c r="APV1362" i="8"/>
  <c r="APV1368" i="8" s="1"/>
  <c r="ARA1368" i="8"/>
  <c r="ARB1362" i="8"/>
  <c r="ARB1368" i="8" s="1"/>
  <c r="ASG1368" i="8"/>
  <c r="ASH1362" i="8"/>
  <c r="ASH1368" i="8" s="1"/>
  <c r="ATM1368" i="8"/>
  <c r="ATN1362" i="8"/>
  <c r="ATN1368" i="8" s="1"/>
  <c r="AUS1368" i="8"/>
  <c r="AUT1362" i="8"/>
  <c r="AUT1368" i="8" s="1"/>
  <c r="AVY1368" i="8"/>
  <c r="AVZ1362" i="8"/>
  <c r="AVZ1368" i="8" s="1"/>
  <c r="AXE1368" i="8"/>
  <c r="AXF1362" i="8"/>
  <c r="AXF1368" i="8" s="1"/>
  <c r="AYK1368" i="8"/>
  <c r="AYL1362" i="8"/>
  <c r="AYL1368" i="8" s="1"/>
  <c r="AZQ1368" i="8"/>
  <c r="AZR1362" i="8"/>
  <c r="AZR1368" i="8" s="1"/>
  <c r="BAW1368" i="8"/>
  <c r="BAX1362" i="8"/>
  <c r="BAX1368" i="8" s="1"/>
  <c r="BCC1368" i="8"/>
  <c r="BCD1362" i="8"/>
  <c r="BCD1368" i="8" s="1"/>
  <c r="BDI1368" i="8"/>
  <c r="BDJ1362" i="8"/>
  <c r="BDJ1368" i="8" s="1"/>
  <c r="BEO1368" i="8"/>
  <c r="BEP1362" i="8"/>
  <c r="BEP1368" i="8" s="1"/>
  <c r="BFU1368" i="8"/>
  <c r="BFV1362" i="8"/>
  <c r="BFV1368" i="8" s="1"/>
  <c r="BHA1368" i="8"/>
  <c r="BHB1362" i="8"/>
  <c r="BHB1368" i="8" s="1"/>
  <c r="BIG1368" i="8"/>
  <c r="BIH1362" i="8"/>
  <c r="BIH1368" i="8" s="1"/>
  <c r="BJM1368" i="8"/>
  <c r="BJN1362" i="8"/>
  <c r="BJN1368" i="8" s="1"/>
  <c r="BKS1368" i="8"/>
  <c r="BKT1362" i="8"/>
  <c r="BKT1368" i="8" s="1"/>
  <c r="BLY1368" i="8"/>
  <c r="BLZ1362" i="8"/>
  <c r="BLZ1368" i="8" s="1"/>
  <c r="BNE1368" i="8"/>
  <c r="BNF1362" i="8"/>
  <c r="BNF1368" i="8" s="1"/>
  <c r="BOK1368" i="8"/>
  <c r="BOL1362" i="8"/>
  <c r="BOL1368" i="8" s="1"/>
  <c r="BPQ1368" i="8"/>
  <c r="BPR1362" i="8"/>
  <c r="BPR1368" i="8" s="1"/>
  <c r="BQW1368" i="8"/>
  <c r="BQX1362" i="8"/>
  <c r="BQX1368" i="8" s="1"/>
  <c r="BSC1368" i="8"/>
  <c r="BSD1362" i="8"/>
  <c r="BSD1368" i="8" s="1"/>
  <c r="BTI1368" i="8"/>
  <c r="BTJ1362" i="8"/>
  <c r="BTJ1368" i="8" s="1"/>
  <c r="BUO1368" i="8"/>
  <c r="BUP1362" i="8"/>
  <c r="BUP1368" i="8" s="1"/>
  <c r="BVU1368" i="8"/>
  <c r="BVV1362" i="8"/>
  <c r="BVV1368" i="8" s="1"/>
  <c r="BXA1368" i="8"/>
  <c r="BXB1362" i="8"/>
  <c r="BXB1368" i="8" s="1"/>
  <c r="BYG1368" i="8"/>
  <c r="BYH1362" i="8"/>
  <c r="BYH1368" i="8" s="1"/>
  <c r="BZM1368" i="8"/>
  <c r="BZN1362" i="8"/>
  <c r="BZN1368" i="8" s="1"/>
  <c r="CAS1368" i="8"/>
  <c r="CAT1362" i="8"/>
  <c r="CAT1368" i="8" s="1"/>
  <c r="CBY1368" i="8"/>
  <c r="CBZ1362" i="8"/>
  <c r="CBZ1368" i="8" s="1"/>
  <c r="CDE1368" i="8"/>
  <c r="CDF1362" i="8"/>
  <c r="CDF1368" i="8" s="1"/>
  <c r="CEK1368" i="8"/>
  <c r="CEL1362" i="8"/>
  <c r="CEL1368" i="8" s="1"/>
  <c r="CFQ1368" i="8"/>
  <c r="CFR1362" i="8"/>
  <c r="CFR1368" i="8" s="1"/>
  <c r="CGW1368" i="8"/>
  <c r="CGX1362" i="8"/>
  <c r="CGX1368" i="8" s="1"/>
  <c r="CIC1368" i="8"/>
  <c r="CID1362" i="8"/>
  <c r="CID1368" i="8" s="1"/>
  <c r="CJI1368" i="8"/>
  <c r="CJJ1362" i="8"/>
  <c r="CJJ1368" i="8" s="1"/>
  <c r="CKO1368" i="8"/>
  <c r="CKP1362" i="8"/>
  <c r="CKP1368" i="8" s="1"/>
  <c r="CLU1368" i="8"/>
  <c r="CLV1362" i="8"/>
  <c r="CLV1368" i="8" s="1"/>
  <c r="CNA1368" i="8"/>
  <c r="CNB1362" i="8"/>
  <c r="CNB1368" i="8" s="1"/>
  <c r="COG1368" i="8"/>
  <c r="COH1362" i="8"/>
  <c r="COH1368" i="8" s="1"/>
  <c r="CPM1368" i="8"/>
  <c r="CPN1362" i="8"/>
  <c r="CPN1368" i="8" s="1"/>
  <c r="CQS1368" i="8"/>
  <c r="CQT1362" i="8"/>
  <c r="CQT1368" i="8" s="1"/>
  <c r="CRY1368" i="8"/>
  <c r="CRZ1362" i="8"/>
  <c r="CRZ1368" i="8" s="1"/>
  <c r="CTE1368" i="8"/>
  <c r="CTF1362" i="8"/>
  <c r="CTF1368" i="8" s="1"/>
  <c r="CUK1368" i="8"/>
  <c r="CUL1362" i="8"/>
  <c r="CUL1368" i="8" s="1"/>
  <c r="CVQ1368" i="8"/>
  <c r="CVR1362" i="8"/>
  <c r="CVR1368" i="8" s="1"/>
  <c r="CWW1368" i="8"/>
  <c r="CWX1362" i="8"/>
  <c r="CWX1368" i="8" s="1"/>
  <c r="CYC1368" i="8"/>
  <c r="CYD1362" i="8"/>
  <c r="CYD1368" i="8" s="1"/>
  <c r="CYU1362" i="8"/>
  <c r="CYU1368" i="8" s="1"/>
  <c r="DDA1368" i="8"/>
  <c r="DDB1362" i="8"/>
  <c r="DDB1368" i="8" s="1"/>
  <c r="DDS1362" i="8"/>
  <c r="DDS1368" i="8" s="1"/>
  <c r="DHY1368" i="8"/>
  <c r="DHZ1362" i="8"/>
  <c r="DHZ1368" i="8" s="1"/>
  <c r="DIQ1362" i="8"/>
  <c r="DIQ1368" i="8" s="1"/>
  <c r="DMW1368" i="8"/>
  <c r="DMX1362" i="8"/>
  <c r="DMX1368" i="8" s="1"/>
  <c r="DNO1362" i="8"/>
  <c r="DNO1368" i="8" s="1"/>
  <c r="DRU1368" i="8"/>
  <c r="DRV1362" i="8"/>
  <c r="DRV1368" i="8" s="1"/>
  <c r="DSM1362" i="8"/>
  <c r="DSM1368" i="8" s="1"/>
  <c r="DWS1368" i="8"/>
  <c r="DWT1362" i="8"/>
  <c r="DWT1368" i="8" s="1"/>
  <c r="DXK1362" i="8"/>
  <c r="DXK1368" i="8" s="1"/>
  <c r="EBQ1368" i="8"/>
  <c r="EBR1362" i="8"/>
  <c r="EBR1368" i="8" s="1"/>
  <c r="ECI1362" i="8"/>
  <c r="ECI1368" i="8" s="1"/>
  <c r="EGO1368" i="8"/>
  <c r="EGP1362" i="8"/>
  <c r="EGP1368" i="8" s="1"/>
  <c r="EHG1362" i="8"/>
  <c r="EHG1368" i="8" s="1"/>
  <c r="ELM1368" i="8"/>
  <c r="ELN1362" i="8"/>
  <c r="ELN1368" i="8" s="1"/>
  <c r="EME1362" i="8"/>
  <c r="EME1368" i="8" s="1"/>
  <c r="EQK1368" i="8"/>
  <c r="EQL1362" i="8"/>
  <c r="EQL1368" i="8" s="1"/>
  <c r="ERC1362" i="8"/>
  <c r="ERC1368" i="8" s="1"/>
  <c r="EVI1368" i="8"/>
  <c r="EVJ1362" i="8"/>
  <c r="EVJ1368" i="8" s="1"/>
  <c r="EWA1362" i="8"/>
  <c r="EWA1368" i="8" s="1"/>
  <c r="FAG1368" i="8"/>
  <c r="FAH1362" i="8"/>
  <c r="FAH1368" i="8" s="1"/>
  <c r="FAY1362" i="8"/>
  <c r="FAY1368" i="8" s="1"/>
  <c r="FFE1368" i="8"/>
  <c r="FFF1362" i="8"/>
  <c r="FFF1368" i="8" s="1"/>
  <c r="FFW1362" i="8"/>
  <c r="FFW1368" i="8" s="1"/>
  <c r="FKC1368" i="8"/>
  <c r="FKD1362" i="8"/>
  <c r="FKD1368" i="8" s="1"/>
  <c r="FKU1362" i="8"/>
  <c r="FKU1368" i="8" s="1"/>
  <c r="AF1362" i="8"/>
  <c r="AF1368" i="8" s="1"/>
  <c r="CR1362" i="8"/>
  <c r="CR1368" i="8" s="1"/>
  <c r="FD1362" i="8"/>
  <c r="FD1368" i="8" s="1"/>
  <c r="HP1362" i="8"/>
  <c r="HP1368" i="8" s="1"/>
  <c r="KB1362" i="8"/>
  <c r="KB1368" i="8" s="1"/>
  <c r="MN1362" i="8"/>
  <c r="MN1368" i="8" s="1"/>
  <c r="OZ1362" i="8"/>
  <c r="OZ1368" i="8" s="1"/>
  <c r="RL1362" i="8"/>
  <c r="RL1368" i="8" s="1"/>
  <c r="TX1362" i="8"/>
  <c r="TX1368" i="8" s="1"/>
  <c r="WJ1362" i="8"/>
  <c r="WJ1368" i="8" s="1"/>
  <c r="YV1362" i="8"/>
  <c r="YV1368" i="8" s="1"/>
  <c r="ABH1362" i="8"/>
  <c r="ABH1368" i="8" s="1"/>
  <c r="ADT1362" i="8"/>
  <c r="ADT1368" i="8" s="1"/>
  <c r="AGF1362" i="8"/>
  <c r="AGF1368" i="8" s="1"/>
  <c r="AIR1362" i="8"/>
  <c r="AIR1368" i="8" s="1"/>
  <c r="ALD1362" i="8"/>
  <c r="ALD1368" i="8" s="1"/>
  <c r="ANP1362" i="8"/>
  <c r="ANP1368" i="8" s="1"/>
  <c r="HHO1362" i="8"/>
  <c r="HHO1368" i="8" s="1"/>
  <c r="DBE1368" i="8"/>
  <c r="DBF1362" i="8"/>
  <c r="DBF1368" i="8" s="1"/>
  <c r="DGC1368" i="8"/>
  <c r="DGD1362" i="8"/>
  <c r="DGD1368" i="8" s="1"/>
  <c r="DUW1368" i="8"/>
  <c r="DUX1362" i="8"/>
  <c r="DUX1368" i="8" s="1"/>
  <c r="EOO1368" i="8"/>
  <c r="EOP1362" i="8"/>
  <c r="EOP1368" i="8" s="1"/>
  <c r="FDI1368" i="8"/>
  <c r="FDJ1362" i="8"/>
  <c r="FDJ1368" i="8" s="1"/>
  <c r="DBU1368" i="8"/>
  <c r="DBV1362" i="8"/>
  <c r="DBV1368" i="8" s="1"/>
  <c r="DGS1368" i="8"/>
  <c r="DGT1362" i="8"/>
  <c r="DGT1368" i="8" s="1"/>
  <c r="DLQ1368" i="8"/>
  <c r="DLR1362" i="8"/>
  <c r="DLR1368" i="8" s="1"/>
  <c r="DQO1368" i="8"/>
  <c r="DQP1362" i="8"/>
  <c r="DQP1368" i="8" s="1"/>
  <c r="DVM1368" i="8"/>
  <c r="DVN1362" i="8"/>
  <c r="DVN1368" i="8" s="1"/>
  <c r="EAK1368" i="8"/>
  <c r="EAL1362" i="8"/>
  <c r="EAL1368" i="8" s="1"/>
  <c r="EFI1368" i="8"/>
  <c r="EFJ1362" i="8"/>
  <c r="EFJ1368" i="8" s="1"/>
  <c r="EKG1368" i="8"/>
  <c r="EKH1362" i="8"/>
  <c r="EKH1368" i="8" s="1"/>
  <c r="EPE1368" i="8"/>
  <c r="EPF1362" i="8"/>
  <c r="EPF1368" i="8" s="1"/>
  <c r="EUC1368" i="8"/>
  <c r="EUD1362" i="8"/>
  <c r="EUD1368" i="8" s="1"/>
  <c r="EZA1368" i="8"/>
  <c r="EZB1362" i="8"/>
  <c r="EZB1368" i="8" s="1"/>
  <c r="FDY1368" i="8"/>
  <c r="FDZ1362" i="8"/>
  <c r="FDZ1368" i="8" s="1"/>
  <c r="FIW1368" i="8"/>
  <c r="FIX1362" i="8"/>
  <c r="FIX1368" i="8" s="1"/>
  <c r="APL1362" i="8"/>
  <c r="APL1368" i="8" s="1"/>
  <c r="ARX1362" i="8"/>
  <c r="ARX1368" i="8" s="1"/>
  <c r="AUJ1362" i="8"/>
  <c r="AUJ1368" i="8" s="1"/>
  <c r="AWV1362" i="8"/>
  <c r="AWV1368" i="8" s="1"/>
  <c r="AZH1362" i="8"/>
  <c r="AZH1368" i="8" s="1"/>
  <c r="BBT1362" i="8"/>
  <c r="BBT1368" i="8" s="1"/>
  <c r="BEF1362" i="8"/>
  <c r="BEF1368" i="8" s="1"/>
  <c r="BGR1362" i="8"/>
  <c r="BGR1368" i="8" s="1"/>
  <c r="BJD1362" i="8"/>
  <c r="BJD1368" i="8" s="1"/>
  <c r="BLP1362" i="8"/>
  <c r="BLP1368" i="8" s="1"/>
  <c r="BOB1362" i="8"/>
  <c r="BOB1368" i="8" s="1"/>
  <c r="BQN1362" i="8"/>
  <c r="BQN1368" i="8" s="1"/>
  <c r="BSZ1362" i="8"/>
  <c r="BSZ1368" i="8" s="1"/>
  <c r="BVL1362" i="8"/>
  <c r="BVL1368" i="8" s="1"/>
  <c r="BXX1362" i="8"/>
  <c r="BXX1368" i="8" s="1"/>
  <c r="CAJ1362" i="8"/>
  <c r="CAJ1368" i="8" s="1"/>
  <c r="CCV1362" i="8"/>
  <c r="CCV1368" i="8" s="1"/>
  <c r="CFH1362" i="8"/>
  <c r="CFH1368" i="8" s="1"/>
  <c r="CHT1362" i="8"/>
  <c r="CHT1368" i="8" s="1"/>
  <c r="CKF1362" i="8"/>
  <c r="CKF1368" i="8" s="1"/>
  <c r="CMR1362" i="8"/>
  <c r="CMR1368" i="8" s="1"/>
  <c r="CPD1362" i="8"/>
  <c r="CPD1368" i="8" s="1"/>
  <c r="CRP1362" i="8"/>
  <c r="CRP1368" i="8" s="1"/>
  <c r="CUB1362" i="8"/>
  <c r="CUB1368" i="8" s="1"/>
  <c r="CWN1362" i="8"/>
  <c r="CWN1368" i="8" s="1"/>
  <c r="APT1368" i="8"/>
  <c r="APW1362" i="8"/>
  <c r="APW1368" i="8" s="1"/>
  <c r="AQZ1368" i="8"/>
  <c r="ARC1362" i="8"/>
  <c r="ARC1368" i="8" s="1"/>
  <c r="ASF1368" i="8"/>
  <c r="ASI1362" i="8"/>
  <c r="ASI1368" i="8" s="1"/>
  <c r="ATL1368" i="8"/>
  <c r="ATO1362" i="8"/>
  <c r="ATO1368" i="8" s="1"/>
  <c r="AUR1368" i="8"/>
  <c r="AUU1362" i="8"/>
  <c r="AUU1368" i="8" s="1"/>
  <c r="AVX1368" i="8"/>
  <c r="AWA1362" i="8"/>
  <c r="AWA1368" i="8" s="1"/>
  <c r="AXD1368" i="8"/>
  <c r="AXG1362" i="8"/>
  <c r="AXG1368" i="8" s="1"/>
  <c r="AYJ1368" i="8"/>
  <c r="AYM1362" i="8"/>
  <c r="AYM1368" i="8" s="1"/>
  <c r="AZP1368" i="8"/>
  <c r="AZS1362" i="8"/>
  <c r="AZS1368" i="8" s="1"/>
  <c r="BAV1368" i="8"/>
  <c r="BAY1362" i="8"/>
  <c r="BAY1368" i="8" s="1"/>
  <c r="BCB1368" i="8"/>
  <c r="BCE1362" i="8"/>
  <c r="BCE1368" i="8" s="1"/>
  <c r="BDH1368" i="8"/>
  <c r="BDK1362" i="8"/>
  <c r="BDK1368" i="8" s="1"/>
  <c r="BEN1368" i="8"/>
  <c r="BEQ1362" i="8"/>
  <c r="BEQ1368" i="8" s="1"/>
  <c r="BFT1368" i="8"/>
  <c r="BFW1362" i="8"/>
  <c r="BFW1368" i="8" s="1"/>
  <c r="BGZ1368" i="8"/>
  <c r="BHC1362" i="8"/>
  <c r="BHC1368" i="8" s="1"/>
  <c r="BIF1368" i="8"/>
  <c r="BII1362" i="8"/>
  <c r="BII1368" i="8" s="1"/>
  <c r="BJL1368" i="8"/>
  <c r="BJO1362" i="8"/>
  <c r="BJO1368" i="8" s="1"/>
  <c r="BKR1368" i="8"/>
  <c r="BKU1362" i="8"/>
  <c r="BKU1368" i="8" s="1"/>
  <c r="BLX1368" i="8"/>
  <c r="BMA1362" i="8"/>
  <c r="BMA1368" i="8" s="1"/>
  <c r="BND1368" i="8"/>
  <c r="BNG1362" i="8"/>
  <c r="BNG1368" i="8" s="1"/>
  <c r="BOJ1368" i="8"/>
  <c r="BOM1362" i="8"/>
  <c r="BOM1368" i="8" s="1"/>
  <c r="BPP1368" i="8"/>
  <c r="BPS1362" i="8"/>
  <c r="BPS1368" i="8" s="1"/>
  <c r="BQV1368" i="8"/>
  <c r="BQY1362" i="8"/>
  <c r="BQY1368" i="8" s="1"/>
  <c r="BSB1368" i="8"/>
  <c r="BSE1362" i="8"/>
  <c r="BSE1368" i="8" s="1"/>
  <c r="BTH1368" i="8"/>
  <c r="BTK1362" i="8"/>
  <c r="BTK1368" i="8" s="1"/>
  <c r="BUN1368" i="8"/>
  <c r="BUQ1362" i="8"/>
  <c r="BUQ1368" i="8" s="1"/>
  <c r="BVT1368" i="8"/>
  <c r="BVW1362" i="8"/>
  <c r="BVW1368" i="8" s="1"/>
  <c r="BWZ1368" i="8"/>
  <c r="BXC1362" i="8"/>
  <c r="BXC1368" i="8" s="1"/>
  <c r="BYF1368" i="8"/>
  <c r="BYI1362" i="8"/>
  <c r="BYI1368" i="8" s="1"/>
  <c r="BZL1368" i="8"/>
  <c r="BZO1362" i="8"/>
  <c r="BZO1368" i="8" s="1"/>
  <c r="CAR1368" i="8"/>
  <c r="CAU1362" i="8"/>
  <c r="CAU1368" i="8" s="1"/>
  <c r="CBX1368" i="8"/>
  <c r="CCA1362" i="8"/>
  <c r="CCA1368" i="8" s="1"/>
  <c r="CDD1368" i="8"/>
  <c r="CDG1362" i="8"/>
  <c r="CDG1368" i="8" s="1"/>
  <c r="CEJ1368" i="8"/>
  <c r="CEM1362" i="8"/>
  <c r="CEM1368" i="8" s="1"/>
  <c r="CFP1368" i="8"/>
  <c r="CFS1362" i="8"/>
  <c r="CFS1368" i="8" s="1"/>
  <c r="CGV1368" i="8"/>
  <c r="CGY1362" i="8"/>
  <c r="CGY1368" i="8" s="1"/>
  <c r="CIB1368" i="8"/>
  <c r="CIE1362" i="8"/>
  <c r="CIE1368" i="8" s="1"/>
  <c r="CJH1368" i="8"/>
  <c r="CJK1362" i="8"/>
  <c r="CJK1368" i="8" s="1"/>
  <c r="CKN1368" i="8"/>
  <c r="CKQ1362" i="8"/>
  <c r="CKQ1368" i="8" s="1"/>
  <c r="CLT1368" i="8"/>
  <c r="CLW1362" i="8"/>
  <c r="CLW1368" i="8" s="1"/>
  <c r="CMZ1368" i="8"/>
  <c r="CNC1362" i="8"/>
  <c r="CNC1368" i="8" s="1"/>
  <c r="COF1368" i="8"/>
  <c r="COI1362" i="8"/>
  <c r="COI1368" i="8" s="1"/>
  <c r="CPL1368" i="8"/>
  <c r="CPO1362" i="8"/>
  <c r="CPO1368" i="8" s="1"/>
  <c r="CQR1368" i="8"/>
  <c r="CQU1362" i="8"/>
  <c r="CQU1368" i="8" s="1"/>
  <c r="CRX1368" i="8"/>
  <c r="CSA1362" i="8"/>
  <c r="CSA1368" i="8" s="1"/>
  <c r="CTD1368" i="8"/>
  <c r="CTG1362" i="8"/>
  <c r="CTG1368" i="8" s="1"/>
  <c r="CUJ1368" i="8"/>
  <c r="CUM1362" i="8"/>
  <c r="CUM1368" i="8" s="1"/>
  <c r="CVP1368" i="8"/>
  <c r="CVS1362" i="8"/>
  <c r="CVS1368" i="8" s="1"/>
  <c r="CWV1368" i="8"/>
  <c r="CWY1362" i="8"/>
  <c r="CWY1368" i="8" s="1"/>
  <c r="CYB1368" i="8"/>
  <c r="CYE1362" i="8"/>
  <c r="CYE1368" i="8" s="1"/>
  <c r="DCK1368" i="8"/>
  <c r="DCL1362" i="8"/>
  <c r="DCL1368" i="8" s="1"/>
  <c r="DHI1368" i="8"/>
  <c r="DHJ1362" i="8"/>
  <c r="DHJ1368" i="8" s="1"/>
  <c r="DMG1368" i="8"/>
  <c r="DMH1362" i="8"/>
  <c r="DMH1368" i="8" s="1"/>
  <c r="DRE1368" i="8"/>
  <c r="DRF1362" i="8"/>
  <c r="DRF1368" i="8" s="1"/>
  <c r="DWC1368" i="8"/>
  <c r="DWD1362" i="8"/>
  <c r="DWD1368" i="8" s="1"/>
  <c r="EBA1368" i="8"/>
  <c r="EBB1362" i="8"/>
  <c r="EBB1368" i="8" s="1"/>
  <c r="EFY1368" i="8"/>
  <c r="EFZ1362" i="8"/>
  <c r="EFZ1368" i="8" s="1"/>
  <c r="EKW1368" i="8"/>
  <c r="EKX1362" i="8"/>
  <c r="EKX1368" i="8" s="1"/>
  <c r="EPU1368" i="8"/>
  <c r="EPV1362" i="8"/>
  <c r="EPV1368" i="8" s="1"/>
  <c r="EUS1368" i="8"/>
  <c r="EUT1362" i="8"/>
  <c r="EUT1368" i="8" s="1"/>
  <c r="EZQ1368" i="8"/>
  <c r="EZR1362" i="8"/>
  <c r="EZR1368" i="8" s="1"/>
  <c r="FEO1368" i="8"/>
  <c r="FEP1362" i="8"/>
  <c r="FEP1368" i="8" s="1"/>
  <c r="FJM1368" i="8"/>
  <c r="FJN1362" i="8"/>
  <c r="FJN1368" i="8" s="1"/>
  <c r="DAO1368" i="8"/>
  <c r="DAP1362" i="8"/>
  <c r="DAP1368" i="8" s="1"/>
  <c r="DBG1362" i="8"/>
  <c r="DBG1368" i="8" s="1"/>
  <c r="DFM1368" i="8"/>
  <c r="DFN1362" i="8"/>
  <c r="DFN1368" i="8" s="1"/>
  <c r="DGE1362" i="8"/>
  <c r="DGE1368" i="8" s="1"/>
  <c r="DKK1368" i="8"/>
  <c r="DKL1362" i="8"/>
  <c r="DKL1368" i="8" s="1"/>
  <c r="DLC1362" i="8"/>
  <c r="DLC1368" i="8" s="1"/>
  <c r="DPI1368" i="8"/>
  <c r="DPJ1362" i="8"/>
  <c r="DPJ1368" i="8" s="1"/>
  <c r="DQA1362" i="8"/>
  <c r="DQA1368" i="8" s="1"/>
  <c r="DUG1368" i="8"/>
  <c r="DUH1362" i="8"/>
  <c r="DUH1368" i="8" s="1"/>
  <c r="DUY1362" i="8"/>
  <c r="DUY1368" i="8" s="1"/>
  <c r="DZE1368" i="8"/>
  <c r="DZF1362" i="8"/>
  <c r="DZF1368" i="8" s="1"/>
  <c r="DZW1362" i="8"/>
  <c r="DZW1368" i="8" s="1"/>
  <c r="EEC1368" i="8"/>
  <c r="EED1362" i="8"/>
  <c r="EED1368" i="8" s="1"/>
  <c r="EEU1362" i="8"/>
  <c r="EEU1368" i="8" s="1"/>
  <c r="EJA1368" i="8"/>
  <c r="EJB1362" i="8"/>
  <c r="EJB1368" i="8" s="1"/>
  <c r="EJS1362" i="8"/>
  <c r="EJS1368" i="8" s="1"/>
  <c r="ENY1368" i="8"/>
  <c r="ENZ1362" i="8"/>
  <c r="ENZ1368" i="8" s="1"/>
  <c r="EOQ1362" i="8"/>
  <c r="EOQ1368" i="8" s="1"/>
  <c r="ESW1368" i="8"/>
  <c r="ESX1362" i="8"/>
  <c r="ESX1368" i="8" s="1"/>
  <c r="ETO1362" i="8"/>
  <c r="ETO1368" i="8" s="1"/>
  <c r="EXU1368" i="8"/>
  <c r="EXV1362" i="8"/>
  <c r="EXV1368" i="8" s="1"/>
  <c r="EYM1362" i="8"/>
  <c r="EYM1368" i="8" s="1"/>
  <c r="FCS1368" i="8"/>
  <c r="FCT1362" i="8"/>
  <c r="FCT1368" i="8" s="1"/>
  <c r="FDK1362" i="8"/>
  <c r="FDK1368" i="8" s="1"/>
  <c r="FHQ1368" i="8"/>
  <c r="FHR1362" i="8"/>
  <c r="FHR1368" i="8" s="1"/>
  <c r="FII1362" i="8"/>
  <c r="FII1368" i="8" s="1"/>
  <c r="BL1362" i="8"/>
  <c r="BL1368" i="8" s="1"/>
  <c r="DX1362" i="8"/>
  <c r="DX1368" i="8" s="1"/>
  <c r="GJ1362" i="8"/>
  <c r="GJ1368" i="8" s="1"/>
  <c r="IV1362" i="8"/>
  <c r="IV1368" i="8" s="1"/>
  <c r="LH1362" i="8"/>
  <c r="LH1368" i="8" s="1"/>
  <c r="NT1362" i="8"/>
  <c r="NT1368" i="8" s="1"/>
  <c r="QF1362" i="8"/>
  <c r="QF1368" i="8" s="1"/>
  <c r="SR1362" i="8"/>
  <c r="SR1368" i="8" s="1"/>
  <c r="VD1362" i="8"/>
  <c r="VD1368" i="8" s="1"/>
  <c r="XP1362" i="8"/>
  <c r="XP1368" i="8" s="1"/>
  <c r="AAB1362" i="8"/>
  <c r="AAB1368" i="8" s="1"/>
  <c r="ACN1362" i="8"/>
  <c r="ACN1368" i="8" s="1"/>
  <c r="AEZ1362" i="8"/>
  <c r="AEZ1368" i="8" s="1"/>
  <c r="AHL1362" i="8"/>
  <c r="AHL1368" i="8" s="1"/>
  <c r="AJX1362" i="8"/>
  <c r="AJX1368" i="8" s="1"/>
  <c r="AMJ1362" i="8"/>
  <c r="AMJ1368" i="8" s="1"/>
  <c r="AOV1362" i="8"/>
  <c r="AOV1368" i="8" s="1"/>
  <c r="ARH1362" i="8"/>
  <c r="ARH1368" i="8" s="1"/>
  <c r="ATT1362" i="8"/>
  <c r="ATT1368" i="8" s="1"/>
  <c r="AWF1362" i="8"/>
  <c r="AWF1368" i="8" s="1"/>
  <c r="AYR1362" i="8"/>
  <c r="AYR1368" i="8" s="1"/>
  <c r="BBD1362" i="8"/>
  <c r="BBD1368" i="8" s="1"/>
  <c r="BDP1362" i="8"/>
  <c r="BDP1368" i="8" s="1"/>
  <c r="BGB1362" i="8"/>
  <c r="BGB1368" i="8" s="1"/>
  <c r="BIN1362" i="8"/>
  <c r="BIN1368" i="8" s="1"/>
  <c r="BKZ1362" i="8"/>
  <c r="BKZ1368" i="8" s="1"/>
  <c r="BNL1362" i="8"/>
  <c r="BNL1368" i="8" s="1"/>
  <c r="BPX1362" i="8"/>
  <c r="BPX1368" i="8" s="1"/>
  <c r="BSJ1362" i="8"/>
  <c r="BSJ1368" i="8" s="1"/>
  <c r="BUV1362" i="8"/>
  <c r="BUV1368" i="8" s="1"/>
  <c r="BXH1362" i="8"/>
  <c r="BXH1368" i="8" s="1"/>
  <c r="BZT1362" i="8"/>
  <c r="BZT1368" i="8" s="1"/>
  <c r="CCF1362" i="8"/>
  <c r="CCF1368" i="8" s="1"/>
  <c r="CER1362" i="8"/>
  <c r="CER1368" i="8" s="1"/>
  <c r="CHD1362" i="8"/>
  <c r="CHD1368" i="8" s="1"/>
  <c r="CJP1362" i="8"/>
  <c r="CJP1368" i="8" s="1"/>
  <c r="CMB1362" i="8"/>
  <c r="CMB1368" i="8" s="1"/>
  <c r="CON1362" i="8"/>
  <c r="CON1368" i="8" s="1"/>
  <c r="CQZ1362" i="8"/>
  <c r="CQZ1368" i="8" s="1"/>
  <c r="CTL1362" i="8"/>
  <c r="CTL1368" i="8" s="1"/>
  <c r="CVX1362" i="8"/>
  <c r="CVX1368" i="8" s="1"/>
  <c r="CYJ1362" i="8"/>
  <c r="CYJ1368" i="8" s="1"/>
  <c r="H58" i="18" l="1"/>
  <c r="G54" i="18"/>
  <c r="G55" i="18"/>
  <c r="G51" i="18"/>
  <c r="G58" i="18" l="1"/>
  <c r="K8" i="8" l="1"/>
  <c r="C16" i="19" l="1"/>
  <c r="A16" i="19"/>
  <c r="B17" i="19" s="1"/>
  <c r="B15" i="19"/>
  <c r="B14" i="19"/>
  <c r="B16" i="19" l="1"/>
  <c r="P1739" i="8"/>
  <c r="H1259" i="8" l="1"/>
  <c r="H1307" i="8" s="1"/>
  <c r="H1310" i="8" l="1"/>
  <c r="K1307" i="8"/>
  <c r="K1310" i="8" s="1"/>
  <c r="P1307" i="8"/>
  <c r="P1310" i="8" s="1"/>
  <c r="C87" i="5"/>
  <c r="I87" i="5" s="1"/>
  <c r="C86" i="5"/>
  <c r="P614" i="8"/>
  <c r="H617" i="8"/>
  <c r="L1146" i="8" l="1"/>
  <c r="L1145" i="8"/>
  <c r="P1145" i="8" s="1"/>
  <c r="AB1146" i="8"/>
  <c r="P1141" i="8"/>
  <c r="P1140" i="8"/>
  <c r="L1142" i="8"/>
  <c r="L1147" i="8" s="1"/>
  <c r="AB1141" i="8"/>
  <c r="M1141" i="8"/>
  <c r="O1141" i="8" s="1"/>
  <c r="P848" i="8"/>
  <c r="P1146" i="8" l="1"/>
  <c r="F117" i="3"/>
  <c r="E64" i="3"/>
  <c r="AG98" i="3"/>
  <c r="AM98" i="3"/>
  <c r="AF86" i="3"/>
  <c r="AF70" i="3" s="1"/>
  <c r="AF14" i="3" s="1"/>
  <c r="AF136" i="3" s="1"/>
  <c r="AF137" i="3" s="1"/>
  <c r="I97" i="3"/>
  <c r="AM12" i="3"/>
  <c r="AC137" i="3"/>
  <c r="AD12" i="3"/>
  <c r="AD137" i="3" s="1"/>
  <c r="AC11" i="3"/>
  <c r="AA12" i="3"/>
  <c r="AA13" i="3"/>
  <c r="AM125" i="3"/>
  <c r="U135" i="3"/>
  <c r="U134" i="3"/>
  <c r="U133" i="3"/>
  <c r="U132" i="3"/>
  <c r="U131" i="3"/>
  <c r="U130" i="3"/>
  <c r="U129" i="3"/>
  <c r="U128" i="3"/>
  <c r="U127" i="3"/>
  <c r="U126" i="3"/>
  <c r="U125" i="3"/>
  <c r="U124" i="3"/>
  <c r="T123" i="3"/>
  <c r="AM123" i="3" s="1"/>
  <c r="L67" i="3"/>
  <c r="AM108" i="3"/>
  <c r="AM107" i="3" s="1"/>
  <c r="R108" i="3"/>
  <c r="Q107" i="3"/>
  <c r="Q70" i="3" s="1"/>
  <c r="Q14" i="3" s="1"/>
  <c r="AM61" i="3"/>
  <c r="AM60" i="3"/>
  <c r="AJ61" i="3"/>
  <c r="AI59" i="3"/>
  <c r="AI58" i="3" s="1"/>
  <c r="F101" i="3"/>
  <c r="E86" i="3"/>
  <c r="F91" i="3"/>
  <c r="E71" i="3"/>
  <c r="D34" i="3"/>
  <c r="E34" i="3"/>
  <c r="E16" i="3"/>
  <c r="M1716" i="8"/>
  <c r="M1650" i="8"/>
  <c r="M1649" i="8"/>
  <c r="M1648" i="8"/>
  <c r="M1641" i="8"/>
  <c r="M1640" i="8"/>
  <c r="I1644" i="8"/>
  <c r="I1648" i="8"/>
  <c r="I1685" i="8"/>
  <c r="I1675" i="8"/>
  <c r="I1653" i="8"/>
  <c r="I1652" i="8"/>
  <c r="I1651" i="8"/>
  <c r="I1650" i="8"/>
  <c r="I1649" i="8"/>
  <c r="I1645" i="8"/>
  <c r="I1641" i="8"/>
  <c r="I1640" i="8"/>
  <c r="I1804" i="8"/>
  <c r="AM59" i="3" l="1"/>
  <c r="AI136" i="3"/>
  <c r="AI137" i="3" s="1"/>
  <c r="AI14" i="3"/>
  <c r="Q136" i="3"/>
  <c r="Q137" i="3" s="1"/>
  <c r="T122" i="3"/>
  <c r="I1700" i="8"/>
  <c r="M1404" i="8"/>
  <c r="AM83" i="3"/>
  <c r="I1399" i="8"/>
  <c r="I1835" i="8"/>
  <c r="N1171" i="8"/>
  <c r="G49" i="5"/>
  <c r="Q1198" i="8"/>
  <c r="M1201" i="8"/>
  <c r="M631" i="8"/>
  <c r="I602" i="8"/>
  <c r="T121" i="3" l="1"/>
  <c r="AM122" i="3"/>
  <c r="Q1899" i="8"/>
  <c r="R1899" i="8" s="1"/>
  <c r="Q1897" i="8"/>
  <c r="R1897" i="8" s="1"/>
  <c r="Q1896" i="8"/>
  <c r="R1896" i="8" s="1"/>
  <c r="Q1890" i="8"/>
  <c r="R1890" i="8" s="1"/>
  <c r="Q1878" i="8"/>
  <c r="Q1876" i="8"/>
  <c r="Q1875" i="8"/>
  <c r="Q1869" i="8"/>
  <c r="N1878" i="8"/>
  <c r="N1876" i="8"/>
  <c r="N1875" i="8"/>
  <c r="M1874" i="8"/>
  <c r="M1895" i="8" s="1"/>
  <c r="Q1895" i="8" s="1"/>
  <c r="N1643" i="8"/>
  <c r="Q1390" i="8"/>
  <c r="Q1376" i="8"/>
  <c r="Q1212" i="8"/>
  <c r="P1198" i="8"/>
  <c r="R1198" i="8" s="1"/>
  <c r="Q1172" i="8"/>
  <c r="M1159" i="8"/>
  <c r="Q1159" i="8" s="1"/>
  <c r="Q1156" i="8"/>
  <c r="Q1155" i="8"/>
  <c r="Q1154" i="8"/>
  <c r="Q1153" i="8"/>
  <c r="Q1152" i="8"/>
  <c r="Q1151" i="8"/>
  <c r="N1156" i="8"/>
  <c r="N1153" i="8"/>
  <c r="N1154" i="8"/>
  <c r="N1152" i="8"/>
  <c r="N1151" i="8"/>
  <c r="N1137" i="8"/>
  <c r="N1141" i="8" s="1"/>
  <c r="Q1137" i="8"/>
  <c r="Q1141" i="8" s="1"/>
  <c r="M1140" i="8"/>
  <c r="Q1140" i="8" s="1"/>
  <c r="I1139" i="8"/>
  <c r="Q1139" i="8" s="1"/>
  <c r="M1131" i="8"/>
  <c r="Q1131" i="8" s="1"/>
  <c r="M1130" i="8"/>
  <c r="N1123" i="8"/>
  <c r="N1127" i="8" s="1"/>
  <c r="M1128" i="8"/>
  <c r="M1132" i="8" s="1"/>
  <c r="O1132" i="8" s="1"/>
  <c r="Q1126" i="8"/>
  <c r="Q828" i="8"/>
  <c r="Q826" i="8"/>
  <c r="Q825" i="8"/>
  <c r="Q824" i="8"/>
  <c r="Q822" i="8"/>
  <c r="N828" i="8"/>
  <c r="N826" i="8"/>
  <c r="N825" i="8"/>
  <c r="N824" i="8"/>
  <c r="N822" i="8"/>
  <c r="M820" i="8"/>
  <c r="Q790" i="8"/>
  <c r="Q713" i="8"/>
  <c r="Q712" i="8"/>
  <c r="Q711" i="8"/>
  <c r="Q710" i="8"/>
  <c r="Q709" i="8"/>
  <c r="Q708" i="8"/>
  <c r="Q707" i="8"/>
  <c r="Q706" i="8"/>
  <c r="Q705" i="8"/>
  <c r="Q704" i="8"/>
  <c r="Q703" i="8"/>
  <c r="Q702" i="8"/>
  <c r="Q701" i="8"/>
  <c r="Q700" i="8"/>
  <c r="Q699" i="8"/>
  <c r="Q698" i="8"/>
  <c r="Q697" i="8"/>
  <c r="Q696" i="8"/>
  <c r="Q695" i="8"/>
  <c r="Q694" i="8"/>
  <c r="Q693" i="8"/>
  <c r="Q692" i="8"/>
  <c r="Q691" i="8"/>
  <c r="Q690" i="8"/>
  <c r="Q689" i="8"/>
  <c r="Q688" i="8"/>
  <c r="Q687" i="8"/>
  <c r="Q686" i="8"/>
  <c r="Q685" i="8"/>
  <c r="Q684" i="8"/>
  <c r="Q683" i="8"/>
  <c r="Q682" i="8"/>
  <c r="Q681" i="8"/>
  <c r="Q680" i="8"/>
  <c r="Q679" i="8"/>
  <c r="Q678" i="8"/>
  <c r="Q677" i="8"/>
  <c r="Q674" i="8"/>
  <c r="N648" i="8"/>
  <c r="N646" i="8"/>
  <c r="N645" i="8"/>
  <c r="N644" i="8"/>
  <c r="N642" i="8"/>
  <c r="M649" i="8"/>
  <c r="M829" i="8" s="1"/>
  <c r="M643" i="8"/>
  <c r="M823" i="8" s="1"/>
  <c r="M1375" i="8" s="1"/>
  <c r="M641" i="8"/>
  <c r="M821" i="8" s="1"/>
  <c r="M640" i="8"/>
  <c r="L649" i="8"/>
  <c r="Q631" i="8"/>
  <c r="Q649" i="8" s="1"/>
  <c r="Q630" i="8"/>
  <c r="Q648" i="8" s="1"/>
  <c r="Q628" i="8"/>
  <c r="Q646" i="8" s="1"/>
  <c r="Q627" i="8"/>
  <c r="Q645" i="8" s="1"/>
  <c r="Q626" i="8"/>
  <c r="Q644" i="8" s="1"/>
  <c r="Q625" i="8"/>
  <c r="Q643" i="8" s="1"/>
  <c r="Q624" i="8"/>
  <c r="Q642" i="8" s="1"/>
  <c r="Q623" i="8"/>
  <c r="Q641" i="8" s="1"/>
  <c r="Q622" i="8"/>
  <c r="Q640" i="8" s="1"/>
  <c r="N605" i="8"/>
  <c r="N604" i="8"/>
  <c r="N603" i="8"/>
  <c r="N602" i="8"/>
  <c r="N566" i="8"/>
  <c r="Q380" i="8"/>
  <c r="M1142" i="8" l="1"/>
  <c r="M1146" i="8" s="1"/>
  <c r="O1146" i="8" s="1"/>
  <c r="S1141" i="8"/>
  <c r="R1141" i="8"/>
  <c r="AM121" i="3"/>
  <c r="T136" i="3"/>
  <c r="T137" i="3" s="1"/>
  <c r="M1133" i="8"/>
  <c r="M1163" i="8"/>
  <c r="M1160" i="8"/>
  <c r="Q1874" i="8"/>
  <c r="M1873" i="8"/>
  <c r="Q1375" i="8"/>
  <c r="Q823" i="8"/>
  <c r="Q829" i="8"/>
  <c r="M1378" i="8"/>
  <c r="N649" i="8"/>
  <c r="Q821" i="8"/>
  <c r="M1894" i="8" l="1"/>
  <c r="Q1894" i="8" s="1"/>
  <c r="Q1873" i="8"/>
  <c r="Q1378" i="8"/>
  <c r="M1879" i="8"/>
  <c r="M1900" i="8" l="1"/>
  <c r="Q1900" i="8" s="1"/>
  <c r="Q1879" i="8"/>
  <c r="H1944" i="8" l="1"/>
  <c r="L641" i="8" l="1"/>
  <c r="N641" i="8" l="1"/>
  <c r="H1915" i="8" l="1"/>
  <c r="H1914" i="8" s="1"/>
  <c r="L1177" i="8" l="1"/>
  <c r="AB11" i="3"/>
  <c r="AD11" i="3" s="1"/>
  <c r="P828" i="8"/>
  <c r="R828" i="8" s="1"/>
  <c r="P826" i="8"/>
  <c r="R826" i="8" s="1"/>
  <c r="P825" i="8"/>
  <c r="R825" i="8" s="1"/>
  <c r="P824" i="8"/>
  <c r="R824" i="8" s="1"/>
  <c r="L820" i="8"/>
  <c r="N820" i="8" s="1"/>
  <c r="P648" i="8"/>
  <c r="R648" i="8" s="1"/>
  <c r="P646" i="8"/>
  <c r="R646" i="8" s="1"/>
  <c r="P645" i="8"/>
  <c r="R645" i="8" s="1"/>
  <c r="P644" i="8"/>
  <c r="R644" i="8" s="1"/>
  <c r="P642" i="8"/>
  <c r="R642" i="8" s="1"/>
  <c r="P641" i="8"/>
  <c r="R641" i="8" s="1"/>
  <c r="P639" i="8"/>
  <c r="P638" i="8"/>
  <c r="P637" i="8"/>
  <c r="P636" i="8"/>
  <c r="P631" i="8"/>
  <c r="P630" i="8"/>
  <c r="P629" i="8"/>
  <c r="P628" i="8"/>
  <c r="P627" i="8"/>
  <c r="P626" i="8"/>
  <c r="P625" i="8"/>
  <c r="P624" i="8"/>
  <c r="P623" i="8"/>
  <c r="P622" i="8"/>
  <c r="L829" i="8"/>
  <c r="L640" i="8"/>
  <c r="L633" i="8"/>
  <c r="N829" i="8" l="1"/>
  <c r="P640" i="8"/>
  <c r="R640" i="8" s="1"/>
  <c r="N640" i="8"/>
  <c r="L1378" i="8"/>
  <c r="P829" i="8"/>
  <c r="R829" i="8" s="1"/>
  <c r="P649" i="8"/>
  <c r="R649" i="8" s="1"/>
  <c r="P1378" i="8" l="1"/>
  <c r="R1378" i="8" s="1"/>
  <c r="L1879" i="8"/>
  <c r="N1879" i="8" l="1"/>
  <c r="L1900" i="8"/>
  <c r="P1879" i="8"/>
  <c r="P1900" i="8" s="1"/>
  <c r="R1900" i="8" s="1"/>
  <c r="H1042" i="8" l="1"/>
  <c r="AN108" i="3" l="1"/>
  <c r="P107" i="3"/>
  <c r="R107" i="3" s="1"/>
  <c r="H1872" i="8"/>
  <c r="AB1206" i="8"/>
  <c r="AB1205" i="8"/>
  <c r="M1205" i="8"/>
  <c r="M1213" i="8" s="1"/>
  <c r="K1205" i="8"/>
  <c r="J1205" i="8"/>
  <c r="I1205" i="8"/>
  <c r="AB1204" i="8"/>
  <c r="M1204" i="8"/>
  <c r="L1204" i="8"/>
  <c r="AB1203" i="8"/>
  <c r="AB1202" i="8"/>
  <c r="M1202" i="8"/>
  <c r="AB1201" i="8"/>
  <c r="Q1201" i="8"/>
  <c r="Q1205" i="8" s="1"/>
  <c r="L1201" i="8"/>
  <c r="L1202" i="8" s="1"/>
  <c r="AB1200" i="8"/>
  <c r="O1200" i="8"/>
  <c r="O1204" i="8" s="1"/>
  <c r="I1200" i="8"/>
  <c r="Q1200" i="8" s="1"/>
  <c r="Q1204" i="8" s="1"/>
  <c r="H1202" i="8"/>
  <c r="AB1199" i="8"/>
  <c r="O1198" i="8"/>
  <c r="N1198" i="8"/>
  <c r="K1198" i="8"/>
  <c r="J1198" i="8"/>
  <c r="AL107" i="3" l="1"/>
  <c r="AN107" i="3" s="1"/>
  <c r="P136" i="3"/>
  <c r="P70" i="3"/>
  <c r="Q1213" i="8"/>
  <c r="M1374" i="8"/>
  <c r="P1200" i="8"/>
  <c r="R1200" i="8" s="1"/>
  <c r="R1204" i="8" s="1"/>
  <c r="L1205" i="8"/>
  <c r="P1205" i="8" s="1"/>
  <c r="L1213" i="8"/>
  <c r="N1213" i="8" s="1"/>
  <c r="P1201" i="8"/>
  <c r="S1201" i="8" s="1"/>
  <c r="S1205" i="8" s="1"/>
  <c r="N1201" i="8"/>
  <c r="N1205" i="8" s="1"/>
  <c r="N1202" i="8"/>
  <c r="I1204" i="8"/>
  <c r="I1206" i="8" s="1"/>
  <c r="E334" i="7" s="1"/>
  <c r="M1206" i="8"/>
  <c r="H334" i="7" s="1"/>
  <c r="P1204" i="8"/>
  <c r="Q1202" i="8"/>
  <c r="K1200" i="8"/>
  <c r="I1202" i="8"/>
  <c r="J1202" i="8" s="1"/>
  <c r="J1200" i="8"/>
  <c r="J1204" i="8" s="1"/>
  <c r="O1201" i="8"/>
  <c r="S1200" i="8" l="1"/>
  <c r="S1204" i="8" s="1"/>
  <c r="R136" i="3"/>
  <c r="P137" i="3"/>
  <c r="R137" i="3" s="1"/>
  <c r="R70" i="3"/>
  <c r="P14" i="3"/>
  <c r="R14" i="3" s="1"/>
  <c r="Q1374" i="8"/>
  <c r="M1872" i="8"/>
  <c r="R1201" i="8"/>
  <c r="R1205" i="8" s="1"/>
  <c r="Q1206" i="8"/>
  <c r="K334" i="7"/>
  <c r="H1206" i="8"/>
  <c r="L1206" i="8"/>
  <c r="O1206" i="8" s="1"/>
  <c r="P1213" i="8"/>
  <c r="R1213" i="8" s="1"/>
  <c r="L1374" i="8"/>
  <c r="K1202" i="8"/>
  <c r="K1204" i="8"/>
  <c r="K1206" i="8" s="1"/>
  <c r="O1202" i="8"/>
  <c r="O1205" i="8"/>
  <c r="P1202" i="8"/>
  <c r="S1202" i="8" s="1"/>
  <c r="M1893" i="8" l="1"/>
  <c r="Q1893" i="8" s="1"/>
  <c r="Q1872" i="8"/>
  <c r="N1206" i="8"/>
  <c r="P1206" i="8"/>
  <c r="J1206" i="8"/>
  <c r="L1872" i="8"/>
  <c r="L1893" i="8" s="1"/>
  <c r="P1374" i="8"/>
  <c r="P1872" i="8" s="1"/>
  <c r="R1202" i="8"/>
  <c r="R1374" i="8" l="1"/>
  <c r="N1872" i="8"/>
  <c r="R1206" i="8"/>
  <c r="S1206" i="8"/>
  <c r="K1228" i="8"/>
  <c r="J1228" i="8"/>
  <c r="I1228" i="8"/>
  <c r="H1228" i="8"/>
  <c r="L1224" i="8"/>
  <c r="P1224" i="8" s="1"/>
  <c r="L1227" i="8"/>
  <c r="N1126" i="8" l="1"/>
  <c r="L1225" i="8"/>
  <c r="F116" i="6" s="1"/>
  <c r="F99" i="6" s="1"/>
  <c r="L1228" i="8"/>
  <c r="L1229" i="8" s="1"/>
  <c r="L1253" i="8" s="1"/>
  <c r="P1126" i="8"/>
  <c r="N1128" i="8"/>
  <c r="N1132" i="8" s="1"/>
  <c r="O1228" i="8" l="1"/>
  <c r="N1131" i="8"/>
  <c r="L1133" i="8"/>
  <c r="N1133" i="8" s="1"/>
  <c r="P1131" i="8"/>
  <c r="R1131" i="8" s="1"/>
  <c r="P1228" i="8"/>
  <c r="P1253" i="8"/>
  <c r="L1254" i="8"/>
  <c r="L1754" i="8"/>
  <c r="L1750" i="8"/>
  <c r="K1754" i="8"/>
  <c r="J1754" i="8"/>
  <c r="I1754" i="8"/>
  <c r="H1754" i="8"/>
  <c r="N1752" i="8"/>
  <c r="M1752" i="8"/>
  <c r="L1752" i="8"/>
  <c r="L1755" i="8" s="1"/>
  <c r="O1754" i="8"/>
  <c r="I1747" i="8"/>
  <c r="I1750" i="8" s="1"/>
  <c r="H1752" i="8"/>
  <c r="AB1755" i="8"/>
  <c r="J1755" i="8"/>
  <c r="AB1754" i="8"/>
  <c r="AB1752" i="8"/>
  <c r="AB1751" i="8"/>
  <c r="AB1750" i="8"/>
  <c r="Q1754" i="8"/>
  <c r="P1754" i="8"/>
  <c r="N1754" i="8"/>
  <c r="AB1747" i="8"/>
  <c r="P1747" i="8"/>
  <c r="O1747" i="8"/>
  <c r="AB1746" i="8"/>
  <c r="Q1744" i="8"/>
  <c r="P1744" i="8"/>
  <c r="O1744" i="8"/>
  <c r="N1744" i="8"/>
  <c r="K1744" i="8"/>
  <c r="N1743" i="8"/>
  <c r="Q1743" i="8"/>
  <c r="P1743" i="8"/>
  <c r="O1743" i="8"/>
  <c r="K1743" i="8"/>
  <c r="J1743" i="8"/>
  <c r="Q1742" i="8"/>
  <c r="P1742" i="8"/>
  <c r="O1742" i="8"/>
  <c r="K1742" i="8"/>
  <c r="J1742" i="8"/>
  <c r="Q1741" i="8"/>
  <c r="P1741" i="8"/>
  <c r="O1741" i="8"/>
  <c r="N1741" i="8"/>
  <c r="K1741" i="8"/>
  <c r="Q1740" i="8"/>
  <c r="P1740" i="8"/>
  <c r="O1740" i="8"/>
  <c r="N1740" i="8"/>
  <c r="K1740" i="8"/>
  <c r="J1740" i="8"/>
  <c r="Q1738" i="8"/>
  <c r="P1738" i="8"/>
  <c r="O1738" i="8"/>
  <c r="N1738" i="8"/>
  <c r="K1738" i="8"/>
  <c r="J1738" i="8"/>
  <c r="I851" i="8"/>
  <c r="H851" i="8"/>
  <c r="Q849" i="8"/>
  <c r="P849" i="8"/>
  <c r="O849" i="8"/>
  <c r="K849" i="8"/>
  <c r="J849" i="8"/>
  <c r="H1755" i="8" l="1"/>
  <c r="S1740" i="8"/>
  <c r="K1747" i="8"/>
  <c r="K1752" i="8" s="1"/>
  <c r="S1742" i="8"/>
  <c r="R1744" i="8"/>
  <c r="Q1747" i="8"/>
  <c r="R1747" i="8" s="1"/>
  <c r="R1752" i="8" s="1"/>
  <c r="P1750" i="8"/>
  <c r="I1752" i="8"/>
  <c r="O1750" i="8"/>
  <c r="P1752" i="8"/>
  <c r="P1755" i="8" s="1"/>
  <c r="M1754" i="8"/>
  <c r="M1755" i="8" s="1"/>
  <c r="H1750" i="8"/>
  <c r="J1750" i="8" s="1"/>
  <c r="M1750" i="8"/>
  <c r="N1750" i="8" s="1"/>
  <c r="S849" i="8"/>
  <c r="S1741" i="8"/>
  <c r="S1743" i="8"/>
  <c r="S1754" i="8"/>
  <c r="O1752" i="8"/>
  <c r="R1754" i="8"/>
  <c r="J1747" i="8"/>
  <c r="J1752" i="8" s="1"/>
  <c r="S1744" i="8"/>
  <c r="R1743" i="8"/>
  <c r="R1742" i="8"/>
  <c r="R1741" i="8"/>
  <c r="R1740" i="8"/>
  <c r="R1738" i="8"/>
  <c r="S1738" i="8"/>
  <c r="R849" i="8"/>
  <c r="S1747" i="8" l="1"/>
  <c r="S1752" i="8" s="1"/>
  <c r="Q1750" i="8"/>
  <c r="Q1752" i="8"/>
  <c r="L1159" i="8"/>
  <c r="N1159" i="8" s="1"/>
  <c r="P1156" i="8"/>
  <c r="O1156" i="8"/>
  <c r="K1156" i="8"/>
  <c r="J1156" i="8"/>
  <c r="P1154" i="8"/>
  <c r="O1154" i="8"/>
  <c r="K1154" i="8"/>
  <c r="P1152" i="8"/>
  <c r="P1153" i="8"/>
  <c r="O1153" i="8"/>
  <c r="K1153" i="8"/>
  <c r="J1153" i="8"/>
  <c r="O1152" i="8"/>
  <c r="J1152" i="8"/>
  <c r="P1151" i="8"/>
  <c r="O1151" i="8"/>
  <c r="K1151" i="8"/>
  <c r="J1151" i="8"/>
  <c r="R1156" i="8" l="1"/>
  <c r="H1158" i="8"/>
  <c r="H1162" i="8" s="1"/>
  <c r="H1164" i="8" s="1"/>
  <c r="K1152" i="8"/>
  <c r="S1154" i="8"/>
  <c r="S1156" i="8"/>
  <c r="R1154" i="8"/>
  <c r="S1151" i="8"/>
  <c r="S1153" i="8"/>
  <c r="R1152" i="8"/>
  <c r="R1151" i="8"/>
  <c r="S1152" i="8"/>
  <c r="R1153" i="8"/>
  <c r="H1910" i="8" l="1"/>
  <c r="M1177" i="8" l="1"/>
  <c r="M1210" i="8" s="1"/>
  <c r="L1210" i="8"/>
  <c r="L1372" i="8" s="1"/>
  <c r="L1870" i="8" s="1"/>
  <c r="J1177" i="8"/>
  <c r="I1177" i="8"/>
  <c r="H1177" i="8"/>
  <c r="Q1171" i="8"/>
  <c r="P1171" i="8"/>
  <c r="O1171" i="8"/>
  <c r="O1177" i="8" s="1"/>
  <c r="O1210" i="8" s="1"/>
  <c r="N1177" i="8"/>
  <c r="N1210" i="8" s="1"/>
  <c r="K1171" i="8"/>
  <c r="K1177" i="8" s="1"/>
  <c r="N1393" i="8"/>
  <c r="I80" i="8"/>
  <c r="I617" i="8"/>
  <c r="Q617" i="8" s="1"/>
  <c r="Q635" i="8" s="1"/>
  <c r="I385" i="8"/>
  <c r="J1843" i="8"/>
  <c r="J1838" i="8"/>
  <c r="J1834" i="8"/>
  <c r="J1072" i="8"/>
  <c r="Q793" i="8"/>
  <c r="M794" i="8"/>
  <c r="J878" i="8"/>
  <c r="J534" i="8"/>
  <c r="J523" i="8"/>
  <c r="J522" i="8"/>
  <c r="J519" i="8"/>
  <c r="R1879" i="8"/>
  <c r="R1878" i="8"/>
  <c r="R1876" i="8"/>
  <c r="R1875" i="8"/>
  <c r="R1872" i="8"/>
  <c r="K1902" i="8"/>
  <c r="O1371" i="8"/>
  <c r="J1805" i="8"/>
  <c r="J1686" i="8"/>
  <c r="R1347" i="8"/>
  <c r="I1158" i="8"/>
  <c r="Q1158" i="8" s="1"/>
  <c r="J1047" i="8"/>
  <c r="Q948" i="8"/>
  <c r="Q947" i="8"/>
  <c r="P617" i="8"/>
  <c r="P633" i="8" s="1"/>
  <c r="Q543" i="8"/>
  <c r="Q538" i="8"/>
  <c r="M550" i="8"/>
  <c r="Q550" i="8" s="1"/>
  <c r="I511" i="8"/>
  <c r="I512" i="8" s="1"/>
  <c r="I447" i="8"/>
  <c r="J400" i="8"/>
  <c r="J399" i="8"/>
  <c r="J398" i="8"/>
  <c r="J396" i="8"/>
  <c r="J395" i="8"/>
  <c r="J394" i="8"/>
  <c r="J393" i="8"/>
  <c r="J392" i="8"/>
  <c r="J391" i="8"/>
  <c r="J390" i="8"/>
  <c r="J389" i="8"/>
  <c r="J388" i="8"/>
  <c r="J387" i="8"/>
  <c r="J386" i="8"/>
  <c r="J383" i="8"/>
  <c r="J381" i="8"/>
  <c r="J380" i="8"/>
  <c r="K380" i="8"/>
  <c r="Q362" i="8"/>
  <c r="P362" i="8"/>
  <c r="I364" i="8"/>
  <c r="I367" i="8" s="1"/>
  <c r="I371" i="8" s="1"/>
  <c r="I372" i="8" s="1"/>
  <c r="I270" i="8"/>
  <c r="S203" i="8"/>
  <c r="S202" i="8"/>
  <c r="S201" i="8"/>
  <c r="S199" i="8"/>
  <c r="S198" i="8"/>
  <c r="S197" i="8"/>
  <c r="S196" i="8"/>
  <c r="S195" i="8"/>
  <c r="S194" i="8"/>
  <c r="S193" i="8"/>
  <c r="S192" i="8"/>
  <c r="S191" i="8"/>
  <c r="S190" i="8"/>
  <c r="R203" i="8"/>
  <c r="R202" i="8"/>
  <c r="R201" i="8"/>
  <c r="Q200" i="8"/>
  <c r="Q199" i="8"/>
  <c r="Q198" i="8"/>
  <c r="Q197" i="8"/>
  <c r="Q196" i="8"/>
  <c r="Q195" i="8"/>
  <c r="Q194" i="8"/>
  <c r="Q193" i="8"/>
  <c r="Q192" i="8"/>
  <c r="Q191" i="8"/>
  <c r="Q190" i="8"/>
  <c r="Q189" i="8"/>
  <c r="S129" i="8"/>
  <c r="I121" i="8"/>
  <c r="I122" i="8" s="1"/>
  <c r="I124" i="8"/>
  <c r="I125" i="8" s="1"/>
  <c r="Q1210" i="8" l="1"/>
  <c r="M1372" i="8"/>
  <c r="L1891" i="8"/>
  <c r="S362" i="8"/>
  <c r="S1171" i="8"/>
  <c r="S1177" i="8" s="1"/>
  <c r="S1210" i="8" s="1"/>
  <c r="R1171" i="8"/>
  <c r="R1177" i="8" s="1"/>
  <c r="R1210" i="8" s="1"/>
  <c r="P1177" i="8"/>
  <c r="P1210" i="8" s="1"/>
  <c r="Q1177" i="8"/>
  <c r="I365" i="8"/>
  <c r="H950" i="8"/>
  <c r="S948" i="8"/>
  <c r="M1870" i="8" l="1"/>
  <c r="I368" i="8"/>
  <c r="AL98" i="3"/>
  <c r="AN98" i="3" s="1"/>
  <c r="AE86" i="3"/>
  <c r="L1469" i="8"/>
  <c r="AE70" i="3" l="1"/>
  <c r="AG86" i="3"/>
  <c r="AG70" i="3" s="1"/>
  <c r="M1891" i="8"/>
  <c r="N1870" i="8"/>
  <c r="AB1342" i="8"/>
  <c r="AB1341" i="8"/>
  <c r="AB1340" i="8"/>
  <c r="AB1339" i="8"/>
  <c r="AB1338" i="8"/>
  <c r="M1338" i="8"/>
  <c r="M1339" i="8" s="1"/>
  <c r="L1338" i="8"/>
  <c r="L1341" i="8" s="1"/>
  <c r="L1342" i="8" s="1"/>
  <c r="I1338" i="8"/>
  <c r="I1339" i="8" s="1"/>
  <c r="H1338" i="8"/>
  <c r="H1341" i="8" s="1"/>
  <c r="H1342" i="8" s="1"/>
  <c r="AB1337" i="8"/>
  <c r="AE1336" i="8"/>
  <c r="Z1336" i="8"/>
  <c r="AB1336" i="8" s="1"/>
  <c r="V1336" i="8"/>
  <c r="W1336" i="8" s="1"/>
  <c r="Q1336" i="8"/>
  <c r="Q1338" i="8" s="1"/>
  <c r="Q1341" i="8" s="1"/>
  <c r="Q1342" i="8" s="1"/>
  <c r="P1336" i="8"/>
  <c r="P1338" i="8" s="1"/>
  <c r="O1336" i="8"/>
  <c r="O1338" i="8" s="1"/>
  <c r="O1341" i="8" s="1"/>
  <c r="O1342" i="8" s="1"/>
  <c r="K1336" i="8"/>
  <c r="K1338" i="8" s="1"/>
  <c r="AB1335" i="8"/>
  <c r="AB1334" i="8"/>
  <c r="M1341" i="8" l="1"/>
  <c r="M1342" i="8" s="1"/>
  <c r="I1341" i="8"/>
  <c r="I1342" i="8" s="1"/>
  <c r="K1339" i="8"/>
  <c r="K1341" i="8"/>
  <c r="K1342" i="8" s="1"/>
  <c r="P1339" i="8"/>
  <c r="P1341" i="8"/>
  <c r="P1342" i="8" s="1"/>
  <c r="H1339" i="8"/>
  <c r="L1339" i="8"/>
  <c r="O1339" i="8"/>
  <c r="Q1339" i="8"/>
  <c r="S1336" i="8"/>
  <c r="S1338" i="8" s="1"/>
  <c r="P1184" i="8"/>
  <c r="H1186" i="8"/>
  <c r="H1189" i="8" s="1"/>
  <c r="P1187" i="8"/>
  <c r="AB1194" i="8"/>
  <c r="AB1192" i="8"/>
  <c r="M1192" i="8"/>
  <c r="AB1191" i="8"/>
  <c r="S1191" i="8"/>
  <c r="Q1191" i="8"/>
  <c r="O1191" i="8"/>
  <c r="M1191" i="8"/>
  <c r="L1191" i="8"/>
  <c r="K1191" i="8"/>
  <c r="I1191" i="8"/>
  <c r="AB1190" i="8"/>
  <c r="AB1189" i="8"/>
  <c r="M1189" i="8"/>
  <c r="M1193" i="8" s="1"/>
  <c r="O1193" i="8" s="1"/>
  <c r="AB1187" i="8"/>
  <c r="Q1187" i="8"/>
  <c r="AB1186" i="8"/>
  <c r="O1186" i="8"/>
  <c r="O1192" i="8" s="1"/>
  <c r="I1186" i="8"/>
  <c r="Q1186" i="8" s="1"/>
  <c r="AB1185" i="8"/>
  <c r="AE1184" i="8"/>
  <c r="Z1184" i="8"/>
  <c r="AB1184" i="8" s="1"/>
  <c r="Q1184" i="8"/>
  <c r="Q1188" i="8" s="1"/>
  <c r="O1184" i="8"/>
  <c r="K1184" i="8"/>
  <c r="AB1183" i="8"/>
  <c r="AB1182" i="8"/>
  <c r="M1194" i="8" l="1"/>
  <c r="R1188" i="8"/>
  <c r="S1188" i="8"/>
  <c r="O1187" i="8"/>
  <c r="O1189" i="8" s="1"/>
  <c r="L1192" i="8"/>
  <c r="P1192" i="8" s="1"/>
  <c r="S1341" i="8"/>
  <c r="S1342" i="8" s="1"/>
  <c r="S1339" i="8"/>
  <c r="P1186" i="8"/>
  <c r="P1189" i="8" s="1"/>
  <c r="H1191" i="8"/>
  <c r="S1187" i="8"/>
  <c r="I1189" i="8"/>
  <c r="Q1189" i="8"/>
  <c r="Q1193" i="8" s="1"/>
  <c r="I1192" i="8"/>
  <c r="I1194" i="8" s="1"/>
  <c r="Q1194" i="8" s="1"/>
  <c r="Q1192" i="8"/>
  <c r="S1184" i="8"/>
  <c r="K1186" i="8"/>
  <c r="R1193" i="8" l="1"/>
  <c r="S1193" i="8"/>
  <c r="L1194" i="8"/>
  <c r="S1186" i="8"/>
  <c r="S1192" i="8" s="1"/>
  <c r="H1194" i="8"/>
  <c r="P1191" i="8"/>
  <c r="S1189" i="8"/>
  <c r="K1189" i="8"/>
  <c r="K1192" i="8"/>
  <c r="K1194" i="8" s="1"/>
  <c r="P538" i="8"/>
  <c r="L543" i="8"/>
  <c r="L550" i="8" s="1"/>
  <c r="O550" i="8" l="1"/>
  <c r="P1194" i="8"/>
  <c r="P543" i="8"/>
  <c r="P550" i="8" s="1"/>
  <c r="S550" i="8" s="1"/>
  <c r="S538" i="8"/>
  <c r="S543" i="8" s="1"/>
  <c r="O1194" i="8"/>
  <c r="H121" i="8"/>
  <c r="H122" i="8" s="1"/>
  <c r="AB125" i="8"/>
  <c r="AB124" i="8"/>
  <c r="AB123" i="8"/>
  <c r="AB122" i="8"/>
  <c r="AB121" i="8"/>
  <c r="O121" i="8"/>
  <c r="AB120" i="8"/>
  <c r="AE119" i="8"/>
  <c r="Z119" i="8"/>
  <c r="AB119" i="8" s="1"/>
  <c r="Q119" i="8"/>
  <c r="P119" i="8"/>
  <c r="O119" i="8"/>
  <c r="K119" i="8"/>
  <c r="J119" i="8"/>
  <c r="AE118" i="8"/>
  <c r="Z118" i="8"/>
  <c r="AB118" i="8" s="1"/>
  <c r="P118" i="8"/>
  <c r="O118" i="8"/>
  <c r="K118" i="8"/>
  <c r="AB372" i="8"/>
  <c r="AB371" i="8"/>
  <c r="O371" i="8"/>
  <c r="M371" i="8"/>
  <c r="Q371" i="8" s="1"/>
  <c r="L371" i="8"/>
  <c r="AB370" i="8"/>
  <c r="AB368" i="8"/>
  <c r="AB367" i="8"/>
  <c r="AB366" i="8"/>
  <c r="AB365" i="8"/>
  <c r="AB364" i="8"/>
  <c r="AB363" i="8"/>
  <c r="AE362" i="8"/>
  <c r="Z362" i="8"/>
  <c r="AB362" i="8" s="1"/>
  <c r="O362" i="8"/>
  <c r="K362" i="8"/>
  <c r="AB361" i="8"/>
  <c r="AB360" i="8"/>
  <c r="AB359" i="8"/>
  <c r="AB358" i="8"/>
  <c r="S1194" i="8" l="1"/>
  <c r="H367" i="8"/>
  <c r="H368" i="8" s="1"/>
  <c r="K364" i="8"/>
  <c r="J364" i="8"/>
  <c r="J362" i="8"/>
  <c r="H124" i="8"/>
  <c r="H125" i="8" s="1"/>
  <c r="R362" i="8"/>
  <c r="J118" i="8"/>
  <c r="H365" i="8"/>
  <c r="Q118" i="8"/>
  <c r="P121" i="8"/>
  <c r="P124" i="8" s="1"/>
  <c r="R119" i="8"/>
  <c r="S119" i="8"/>
  <c r="H371" i="8" l="1"/>
  <c r="K371" i="8" s="1"/>
  <c r="S118" i="8"/>
  <c r="Q121" i="8"/>
  <c r="K368" i="8"/>
  <c r="J368" i="8"/>
  <c r="J365" i="8"/>
  <c r="K365" i="8"/>
  <c r="K367" i="8"/>
  <c r="J367" i="8"/>
  <c r="R118" i="8"/>
  <c r="P122" i="8"/>
  <c r="P125" i="8"/>
  <c r="P380" i="8"/>
  <c r="R380" i="8" s="1"/>
  <c r="H385" i="8"/>
  <c r="H521" i="8"/>
  <c r="J371" i="8" l="1"/>
  <c r="H372" i="8"/>
  <c r="J372" i="8" s="1"/>
  <c r="P371" i="8"/>
  <c r="R371" i="8" s="1"/>
  <c r="Q124" i="8"/>
  <c r="Q122" i="8"/>
  <c r="Q125" i="8" s="1"/>
  <c r="K372" i="8"/>
  <c r="L852" i="8"/>
  <c r="S371" i="8" l="1"/>
  <c r="S122" i="8"/>
  <c r="L854" i="8"/>
  <c r="D99" i="3"/>
  <c r="G71" i="3"/>
  <c r="D71" i="3"/>
  <c r="F48" i="3"/>
  <c r="S123" i="3"/>
  <c r="U123" i="3" s="1"/>
  <c r="L519" i="8" l="1"/>
  <c r="AL13" i="3" l="1"/>
  <c r="AL11" i="3" s="1"/>
  <c r="K1881" i="8" l="1"/>
  <c r="I1881" i="8"/>
  <c r="H1881" i="8"/>
  <c r="H1965" i="8" l="1"/>
  <c r="AH59" i="3" l="1"/>
  <c r="AN61" i="3"/>
  <c r="P822" i="8"/>
  <c r="R822" i="8" s="1"/>
  <c r="O798" i="8"/>
  <c r="H798" i="8"/>
  <c r="H793" i="8"/>
  <c r="H795" i="8" s="1"/>
  <c r="L795" i="8" l="1"/>
  <c r="F84" i="6" s="1"/>
  <c r="L798" i="8"/>
  <c r="L830" i="8" s="1"/>
  <c r="AH58" i="3"/>
  <c r="AJ59" i="3"/>
  <c r="P820" i="8"/>
  <c r="P793" i="8"/>
  <c r="P830" i="8" l="1"/>
  <c r="L799" i="8"/>
  <c r="AH136" i="3"/>
  <c r="AH14" i="3"/>
  <c r="AJ14" i="3" s="1"/>
  <c r="AJ58" i="3"/>
  <c r="P1372" i="8"/>
  <c r="H1956" i="8"/>
  <c r="H1908" i="8" s="1"/>
  <c r="AH137" i="3" l="1"/>
  <c r="AJ137" i="3" s="1"/>
  <c r="AJ136" i="3"/>
  <c r="P1870" i="8"/>
  <c r="P1891" i="8" s="1"/>
  <c r="H524" i="8"/>
  <c r="P851" i="8" l="1"/>
  <c r="A7" i="19"/>
  <c r="A9" i="19" s="1"/>
  <c r="H459" i="8" l="1"/>
  <c r="P456" i="8"/>
  <c r="O456" i="8"/>
  <c r="K456" i="8"/>
  <c r="J456" i="8"/>
  <c r="AL125" i="3" l="1"/>
  <c r="AN125" i="3" s="1"/>
  <c r="AL124" i="3"/>
  <c r="AL123" i="3"/>
  <c r="AN123" i="3" s="1"/>
  <c r="O643" i="8"/>
  <c r="L643" i="8"/>
  <c r="H643" i="8"/>
  <c r="L651" i="8"/>
  <c r="L823" i="8" l="1"/>
  <c r="N643" i="8"/>
  <c r="P643" i="8"/>
  <c r="R643" i="8" s="1"/>
  <c r="S122" i="3"/>
  <c r="U122" i="3" s="1"/>
  <c r="N823" i="8" l="1"/>
  <c r="L1375" i="8"/>
  <c r="N1375" i="8" s="1"/>
  <c r="P823" i="8"/>
  <c r="R823" i="8" s="1"/>
  <c r="AL122" i="3"/>
  <c r="AN122" i="3" s="1"/>
  <c r="S121" i="3"/>
  <c r="U121" i="3" s="1"/>
  <c r="O1375" i="8" l="1"/>
  <c r="L1873" i="8"/>
  <c r="N1873" i="8" s="1"/>
  <c r="AL121" i="3"/>
  <c r="AN121" i="3" s="1"/>
  <c r="L1894" i="8" l="1"/>
  <c r="O1873" i="8"/>
  <c r="S137" i="3"/>
  <c r="U137" i="3" s="1"/>
  <c r="U136" i="3"/>
  <c r="AB1145" i="8"/>
  <c r="M1145" i="8"/>
  <c r="Q1145" i="8" s="1"/>
  <c r="AB1140" i="8"/>
  <c r="N1140" i="8"/>
  <c r="O1140" i="8" l="1"/>
  <c r="S1140" i="8"/>
  <c r="N1145" i="8"/>
  <c r="N1147" i="8" l="1"/>
  <c r="N1142" i="8"/>
  <c r="N1146" i="8" s="1"/>
  <c r="R1140" i="8"/>
  <c r="O1145" i="8"/>
  <c r="P790" i="8"/>
  <c r="O790" i="8"/>
  <c r="N790" i="8"/>
  <c r="K790" i="8"/>
  <c r="R790" i="8" l="1"/>
  <c r="S790" i="8"/>
  <c r="S1145" i="8"/>
  <c r="R1145" i="8"/>
  <c r="AL120" i="3"/>
  <c r="AL117" i="3"/>
  <c r="AL116" i="3" s="1"/>
  <c r="AL115" i="3" s="1"/>
  <c r="AL114" i="3"/>
  <c r="AL113" i="3"/>
  <c r="AL112" i="3"/>
  <c r="AL111" i="3"/>
  <c r="AL106" i="3"/>
  <c r="AL105" i="3"/>
  <c r="AL104" i="3"/>
  <c r="AL102" i="3"/>
  <c r="AL101" i="3"/>
  <c r="AL97" i="3"/>
  <c r="AL95" i="3"/>
  <c r="AL93" i="3"/>
  <c r="AL92" i="3"/>
  <c r="AL91" i="3"/>
  <c r="AL88" i="3"/>
  <c r="AL87" i="3"/>
  <c r="AL82" i="3"/>
  <c r="AL81" i="3"/>
  <c r="AL80" i="3"/>
  <c r="AL79" i="3"/>
  <c r="AL78" i="3"/>
  <c r="AL76" i="3"/>
  <c r="AL74" i="3"/>
  <c r="AL73" i="3"/>
  <c r="AL67" i="3"/>
  <c r="AL65" i="3"/>
  <c r="AL64" i="3"/>
  <c r="AL60" i="3"/>
  <c r="AL59" i="3" s="1"/>
  <c r="AL57" i="3"/>
  <c r="AL52" i="3"/>
  <c r="AL51" i="3"/>
  <c r="AL50" i="3"/>
  <c r="AL49" i="3"/>
  <c r="AL48" i="3"/>
  <c r="AL46" i="3"/>
  <c r="AL43" i="3"/>
  <c r="AL42" i="3"/>
  <c r="AL40" i="3"/>
  <c r="AL38" i="3"/>
  <c r="AL37" i="3"/>
  <c r="AL33" i="3"/>
  <c r="AL31" i="3"/>
  <c r="AL29" i="3"/>
  <c r="AL28" i="3"/>
  <c r="AL27" i="3"/>
  <c r="AL26" i="3"/>
  <c r="AL25" i="3"/>
  <c r="AL24" i="3"/>
  <c r="AL23" i="3"/>
  <c r="AL22" i="3"/>
  <c r="AL21" i="3"/>
  <c r="AL18" i="3"/>
  <c r="N780" i="8"/>
  <c r="N785" i="8" s="1"/>
  <c r="N786" i="8" s="1"/>
  <c r="M780" i="8"/>
  <c r="M785" i="8" s="1"/>
  <c r="M786" i="8" s="1"/>
  <c r="M827" i="8" s="1"/>
  <c r="L785" i="8"/>
  <c r="H780" i="8"/>
  <c r="H785" i="8" s="1"/>
  <c r="H786" i="8" s="1"/>
  <c r="L524" i="8"/>
  <c r="L529" i="8" s="1"/>
  <c r="H529" i="8"/>
  <c r="N544" i="8"/>
  <c r="N542" i="8"/>
  <c r="M542" i="8"/>
  <c r="Q542" i="8" s="1"/>
  <c r="I537" i="8"/>
  <c r="Q537" i="8" s="1"/>
  <c r="H537" i="8"/>
  <c r="P523" i="8"/>
  <c r="P528" i="8" s="1"/>
  <c r="M523" i="8"/>
  <c r="O523" i="8" s="1"/>
  <c r="O528" i="8" s="1"/>
  <c r="L528" i="8"/>
  <c r="L549" i="8" s="1"/>
  <c r="K528" i="8"/>
  <c r="I528" i="8"/>
  <c r="H528" i="8"/>
  <c r="AL17" i="3"/>
  <c r="AL56" i="3"/>
  <c r="AL41" i="3"/>
  <c r="AL20" i="3"/>
  <c r="AL53" i="3"/>
  <c r="AL36" i="3"/>
  <c r="AL35" i="3"/>
  <c r="AL89" i="3"/>
  <c r="AL77" i="3"/>
  <c r="AL96" i="3"/>
  <c r="AL100" i="3"/>
  <c r="AL75" i="3"/>
  <c r="AL94" i="3"/>
  <c r="AL90" i="3"/>
  <c r="AL19" i="3"/>
  <c r="AL30" i="3"/>
  <c r="AL47" i="3"/>
  <c r="AL39" i="3"/>
  <c r="Q827" i="8" l="1"/>
  <c r="N827" i="8"/>
  <c r="P827" i="8"/>
  <c r="J528" i="8"/>
  <c r="AL86" i="3"/>
  <c r="L542" i="8"/>
  <c r="L1895" i="8" s="1"/>
  <c r="P537" i="8"/>
  <c r="L539" i="8"/>
  <c r="P549" i="8"/>
  <c r="K537" i="8"/>
  <c r="M528" i="8"/>
  <c r="M549" i="8" s="1"/>
  <c r="H542" i="8"/>
  <c r="O537" i="8"/>
  <c r="O542" i="8" s="1"/>
  <c r="R827" i="8" l="1"/>
  <c r="O549" i="8"/>
  <c r="Q549" i="8"/>
  <c r="P542" i="8"/>
  <c r="S537" i="8"/>
  <c r="S542" i="8" s="1"/>
  <c r="H1056" i="8" l="1"/>
  <c r="AB1053" i="8"/>
  <c r="AB1052" i="8"/>
  <c r="M1052" i="8"/>
  <c r="L1052" i="8"/>
  <c r="L1053" i="8" s="1"/>
  <c r="I1052" i="8"/>
  <c r="H1052" i="8"/>
  <c r="H1053" i="8" s="1"/>
  <c r="AB1051" i="8"/>
  <c r="AB1050" i="8"/>
  <c r="AB1049" i="8"/>
  <c r="M1049" i="8"/>
  <c r="M1050" i="8" s="1"/>
  <c r="L1049" i="8"/>
  <c r="L1050" i="8" s="1"/>
  <c r="I1049" i="8"/>
  <c r="H1049" i="8"/>
  <c r="AB1048" i="8"/>
  <c r="AE1047" i="8"/>
  <c r="Z1047" i="8"/>
  <c r="AB1047" i="8" s="1"/>
  <c r="Q1047" i="8"/>
  <c r="P1047" i="8"/>
  <c r="O1047" i="8"/>
  <c r="O1049" i="8" s="1"/>
  <c r="O1050" i="8" s="1"/>
  <c r="K1047" i="8"/>
  <c r="AB1046" i="8"/>
  <c r="AB1045" i="8"/>
  <c r="J1052" i="8" l="1"/>
  <c r="I1050" i="8"/>
  <c r="J1049" i="8"/>
  <c r="R1047" i="8"/>
  <c r="O1052" i="8"/>
  <c r="Q1052" i="8"/>
  <c r="K1049" i="8"/>
  <c r="P1053" i="8"/>
  <c r="P1049" i="8"/>
  <c r="S1047" i="8"/>
  <c r="Q1049" i="8"/>
  <c r="H1050" i="8"/>
  <c r="I1053" i="8"/>
  <c r="E261" i="7" s="1"/>
  <c r="K261" i="7" s="1"/>
  <c r="K1052" i="8"/>
  <c r="P1052" i="8"/>
  <c r="H903" i="8"/>
  <c r="M950" i="8"/>
  <c r="L950" i="8"/>
  <c r="H951" i="8"/>
  <c r="AE946" i="8"/>
  <c r="Z946" i="8"/>
  <c r="AB946" i="8" s="1"/>
  <c r="Q946" i="8"/>
  <c r="P1640" i="8"/>
  <c r="L484" i="8"/>
  <c r="P483" i="8"/>
  <c r="J1050" i="8" l="1"/>
  <c r="Q1053" i="8"/>
  <c r="S1053" i="8" s="1"/>
  <c r="J1053" i="8"/>
  <c r="K1050" i="8"/>
  <c r="Q1050" i="8"/>
  <c r="S1049" i="8"/>
  <c r="S1052" i="8"/>
  <c r="K1053" i="8"/>
  <c r="R1049" i="8"/>
  <c r="R1052" i="8"/>
  <c r="P1050" i="8"/>
  <c r="H953" i="8"/>
  <c r="S946" i="8"/>
  <c r="E35" i="22"/>
  <c r="I35" i="22" s="1"/>
  <c r="I32" i="22"/>
  <c r="E34" i="22"/>
  <c r="I34" i="22" s="1"/>
  <c r="E33" i="22"/>
  <c r="I33" i="22" s="1"/>
  <c r="I14" i="22"/>
  <c r="H16" i="22"/>
  <c r="G16" i="22"/>
  <c r="F16" i="22"/>
  <c r="E16" i="22"/>
  <c r="F5" i="22"/>
  <c r="H12" i="22"/>
  <c r="G12" i="22"/>
  <c r="F12" i="22"/>
  <c r="E12" i="22"/>
  <c r="I11" i="22"/>
  <c r="I10" i="22"/>
  <c r="C28" i="22"/>
  <c r="C20" i="22"/>
  <c r="C12" i="22"/>
  <c r="F3" i="22"/>
  <c r="F2" i="22"/>
  <c r="E4" i="22"/>
  <c r="D4" i="22"/>
  <c r="C4" i="22"/>
  <c r="R1053" i="8" l="1"/>
  <c r="F4" i="22"/>
  <c r="I12" i="22"/>
  <c r="I36" i="22"/>
  <c r="S1050" i="8"/>
  <c r="R1050" i="8"/>
  <c r="K58" i="18"/>
  <c r="J58" i="18"/>
  <c r="I58" i="18"/>
  <c r="Z1844" i="8" l="1"/>
  <c r="Z1843" i="8"/>
  <c r="J1842" i="8"/>
  <c r="AE20" i="8"/>
  <c r="Z1846" i="8"/>
  <c r="Z1845" i="8"/>
  <c r="Z1842" i="8"/>
  <c r="Z1841" i="8"/>
  <c r="Z1839" i="8"/>
  <c r="Z1837" i="8"/>
  <c r="Z1835" i="8"/>
  <c r="Z1832" i="8"/>
  <c r="Z1831" i="8"/>
  <c r="Z1805" i="8"/>
  <c r="Z1804" i="8"/>
  <c r="Z1803" i="8"/>
  <c r="Z1802" i="8"/>
  <c r="Z1801" i="8"/>
  <c r="H1700" i="8"/>
  <c r="Z1686" i="8"/>
  <c r="Z1685" i="8"/>
  <c r="Z1684" i="8"/>
  <c r="Z1683" i="8"/>
  <c r="Z1682" i="8"/>
  <c r="Z1681" i="8"/>
  <c r="Z1680" i="8"/>
  <c r="Z1679" i="8"/>
  <c r="Z1678" i="8"/>
  <c r="Z1677" i="8"/>
  <c r="Z1676" i="8"/>
  <c r="Z1675" i="8"/>
  <c r="Z1672" i="8"/>
  <c r="Z1653" i="8"/>
  <c r="Z1652" i="8"/>
  <c r="Z1651" i="8"/>
  <c r="Z1650" i="8"/>
  <c r="Z1649" i="8"/>
  <c r="Z1648" i="8"/>
  <c r="Z1645" i="8"/>
  <c r="Z1644" i="8"/>
  <c r="Z1643" i="8"/>
  <c r="Z1641" i="8"/>
  <c r="Z1640" i="8"/>
  <c r="Z1590" i="8"/>
  <c r="Z1537" i="8"/>
  <c r="Z1536" i="8"/>
  <c r="Z1535" i="8"/>
  <c r="Z1534" i="8"/>
  <c r="Z1533" i="8"/>
  <c r="Z1532" i="8"/>
  <c r="Z1531" i="8"/>
  <c r="Z1530" i="8"/>
  <c r="Z1529" i="8"/>
  <c r="Z1528" i="8"/>
  <c r="Z1527" i="8"/>
  <c r="Z1526" i="8"/>
  <c r="Z1525" i="8"/>
  <c r="Z1524" i="8"/>
  <c r="Z1523" i="8"/>
  <c r="Z1522" i="8"/>
  <c r="Z1521" i="8"/>
  <c r="Z1520" i="8"/>
  <c r="Z1519" i="8"/>
  <c r="Z1518" i="8"/>
  <c r="Z1517" i="8"/>
  <c r="Z1516" i="8"/>
  <c r="Z1515" i="8"/>
  <c r="Z1514" i="8"/>
  <c r="Z1513" i="8"/>
  <c r="Z1512" i="8"/>
  <c r="Z1511" i="8"/>
  <c r="Z1510" i="8"/>
  <c r="Z1509" i="8"/>
  <c r="Z1508" i="8"/>
  <c r="Z1507" i="8"/>
  <c r="Z1506" i="8"/>
  <c r="Z1505" i="8"/>
  <c r="Z1504" i="8"/>
  <c r="Z1503" i="8"/>
  <c r="Z1502" i="8"/>
  <c r="Z1501" i="8"/>
  <c r="Z1500" i="8"/>
  <c r="Z1439" i="8"/>
  <c r="Z1438" i="8"/>
  <c r="Z1437" i="8"/>
  <c r="Z1436" i="8"/>
  <c r="Z1435" i="8"/>
  <c r="Z1434" i="8"/>
  <c r="Z1433" i="8"/>
  <c r="Z1432" i="8"/>
  <c r="Z1431" i="8"/>
  <c r="Z1430" i="8"/>
  <c r="Z1429" i="8"/>
  <c r="Z1428" i="8"/>
  <c r="Z1427" i="8"/>
  <c r="Z1426" i="8"/>
  <c r="Z1425" i="8"/>
  <c r="Z1424" i="8"/>
  <c r="Z1423" i="8"/>
  <c r="Z1422" i="8"/>
  <c r="Z1421" i="8"/>
  <c r="Z1420" i="8"/>
  <c r="Z1419" i="8"/>
  <c r="Z1418" i="8"/>
  <c r="Z1417" i="8"/>
  <c r="Z1416" i="8"/>
  <c r="Z1415" i="8"/>
  <c r="Z1414" i="8"/>
  <c r="Z1413" i="8"/>
  <c r="Z1412" i="8"/>
  <c r="Z1411" i="8"/>
  <c r="Z1410" i="8"/>
  <c r="Z1409" i="8"/>
  <c r="Z1408" i="8"/>
  <c r="Z1407" i="8"/>
  <c r="Z1406" i="8"/>
  <c r="Z1405" i="8"/>
  <c r="Z1404" i="8"/>
  <c r="Z1403" i="8"/>
  <c r="Z1402" i="8"/>
  <c r="Z1401" i="8"/>
  <c r="Z1400" i="8"/>
  <c r="Z1399" i="8"/>
  <c r="Z1397" i="8"/>
  <c r="Z1396" i="8"/>
  <c r="Z1395" i="8"/>
  <c r="Z1394" i="8"/>
  <c r="Z1393" i="8"/>
  <c r="Z1392" i="8"/>
  <c r="Z1391" i="8"/>
  <c r="Z1390" i="8"/>
  <c r="Z1326" i="8"/>
  <c r="Z1316" i="8"/>
  <c r="Z1269" i="8"/>
  <c r="Z1259" i="8"/>
  <c r="Z1243" i="8"/>
  <c r="Z1233" i="8"/>
  <c r="Z1221" i="8"/>
  <c r="Z1168" i="8"/>
  <c r="Z1155" i="8"/>
  <c r="Z1137" i="8"/>
  <c r="Z1123" i="8"/>
  <c r="Z1109" i="8"/>
  <c r="Z1097" i="8"/>
  <c r="Z1087" i="8"/>
  <c r="Z1072" i="8"/>
  <c r="Z1062" i="8"/>
  <c r="Z1037" i="8"/>
  <c r="Z1021" i="8"/>
  <c r="Z1020" i="8"/>
  <c r="Z1019" i="8"/>
  <c r="Z981" i="8"/>
  <c r="Z980" i="8"/>
  <c r="Z979" i="8"/>
  <c r="Z958" i="8"/>
  <c r="Z947" i="8"/>
  <c r="Z901" i="8"/>
  <c r="Z900" i="8"/>
  <c r="Z898" i="8"/>
  <c r="Z878" i="8"/>
  <c r="Z877" i="8"/>
  <c r="Z860" i="8"/>
  <c r="Z859" i="8"/>
  <c r="Z838" i="8"/>
  <c r="Z791" i="8"/>
  <c r="Z775" i="8"/>
  <c r="Z764" i="8"/>
  <c r="Z754" i="8"/>
  <c r="Z713" i="8"/>
  <c r="Z712" i="8"/>
  <c r="Z711" i="8"/>
  <c r="Z710" i="8"/>
  <c r="Z709" i="8"/>
  <c r="Z708" i="8"/>
  <c r="Z707" i="8"/>
  <c r="Z706" i="8"/>
  <c r="Z705" i="8"/>
  <c r="Z704" i="8"/>
  <c r="Z703" i="8"/>
  <c r="Z702" i="8"/>
  <c r="Z701" i="8"/>
  <c r="Z700" i="8"/>
  <c r="Z699" i="8"/>
  <c r="Z698" i="8"/>
  <c r="Z697" i="8"/>
  <c r="Z696" i="8"/>
  <c r="Z695" i="8"/>
  <c r="Z694" i="8"/>
  <c r="Z693" i="8"/>
  <c r="Z692" i="8"/>
  <c r="Z691" i="8"/>
  <c r="Z690" i="8"/>
  <c r="Z689" i="8"/>
  <c r="Z688" i="8"/>
  <c r="Z687" i="8"/>
  <c r="Z686" i="8"/>
  <c r="Z685" i="8"/>
  <c r="Z684" i="8"/>
  <c r="Z683" i="8"/>
  <c r="Z682" i="8"/>
  <c r="Z681" i="8"/>
  <c r="Z680" i="8"/>
  <c r="Z679" i="8"/>
  <c r="Z678" i="8"/>
  <c r="Z677" i="8"/>
  <c r="Z676" i="8"/>
  <c r="Z675" i="8"/>
  <c r="Z674" i="8"/>
  <c r="Z610" i="8"/>
  <c r="Z609" i="8"/>
  <c r="Z608" i="8"/>
  <c r="Z607" i="8"/>
  <c r="Z606" i="8"/>
  <c r="Z605" i="8"/>
  <c r="Z604" i="8"/>
  <c r="Z603" i="8"/>
  <c r="Z602" i="8"/>
  <c r="Z601" i="8"/>
  <c r="Z600" i="8"/>
  <c r="Z599" i="8"/>
  <c r="Z598" i="8"/>
  <c r="Z597" i="8"/>
  <c r="Z596" i="8"/>
  <c r="Z595" i="8"/>
  <c r="Z594" i="8"/>
  <c r="Z593" i="8"/>
  <c r="Z592" i="8"/>
  <c r="Z591" i="8"/>
  <c r="Z590" i="8"/>
  <c r="Z589" i="8"/>
  <c r="Z588" i="8"/>
  <c r="Z587" i="8"/>
  <c r="Z586" i="8"/>
  <c r="Z585" i="8"/>
  <c r="Z584" i="8"/>
  <c r="Z583" i="8"/>
  <c r="Z582" i="8"/>
  <c r="Z581" i="8"/>
  <c r="Z580" i="8"/>
  <c r="Z579" i="8"/>
  <c r="Z578" i="8"/>
  <c r="Z577" i="8"/>
  <c r="Z576" i="8"/>
  <c r="Z575" i="8"/>
  <c r="Z574" i="8"/>
  <c r="Z573" i="8"/>
  <c r="Z572" i="8"/>
  <c r="Z571" i="8"/>
  <c r="Z570" i="8"/>
  <c r="Z569" i="8"/>
  <c r="Z567" i="8"/>
  <c r="Z566" i="8"/>
  <c r="Z565" i="8"/>
  <c r="Z564" i="8"/>
  <c r="Z563" i="8"/>
  <c r="Z562" i="8"/>
  <c r="Z561" i="8"/>
  <c r="Z560" i="8"/>
  <c r="Z559" i="8"/>
  <c r="Z558" i="8"/>
  <c r="Z557" i="8"/>
  <c r="Z556" i="8"/>
  <c r="Z534" i="8"/>
  <c r="Z519" i="8"/>
  <c r="Z509" i="8"/>
  <c r="Z508" i="8"/>
  <c r="Z479" i="8"/>
  <c r="Z467" i="8"/>
  <c r="Z455" i="8"/>
  <c r="Z445" i="8"/>
  <c r="Z444" i="8"/>
  <c r="Z434" i="8"/>
  <c r="Z424" i="8"/>
  <c r="Z423" i="8"/>
  <c r="Z383" i="8"/>
  <c r="Z381" i="8"/>
  <c r="Z379" i="8"/>
  <c r="Z244" i="8"/>
  <c r="Z243" i="8"/>
  <c r="Z242" i="8"/>
  <c r="Z241" i="8"/>
  <c r="Z240" i="8"/>
  <c r="Z239" i="8"/>
  <c r="Z238" i="8"/>
  <c r="Z237" i="8"/>
  <c r="Z236" i="8"/>
  <c r="Z235" i="8"/>
  <c r="Z234" i="8"/>
  <c r="Z233" i="8"/>
  <c r="Z232" i="8"/>
  <c r="Z231" i="8"/>
  <c r="Z230" i="8"/>
  <c r="Z229" i="8"/>
  <c r="Z228" i="8"/>
  <c r="Z227" i="8"/>
  <c r="Z226" i="8"/>
  <c r="Z225" i="8"/>
  <c r="Z224" i="8"/>
  <c r="Z223" i="8"/>
  <c r="Z222" i="8"/>
  <c r="Z221" i="8"/>
  <c r="Z220" i="8"/>
  <c r="Z219" i="8"/>
  <c r="Z218" i="8"/>
  <c r="Z217" i="8"/>
  <c r="Z216" i="8"/>
  <c r="Z215" i="8"/>
  <c r="Z214" i="8"/>
  <c r="Z213" i="8"/>
  <c r="Z212" i="8"/>
  <c r="Z211" i="8"/>
  <c r="Z54" i="8"/>
  <c r="Z53" i="8"/>
  <c r="Z52" i="8"/>
  <c r="Z51" i="8"/>
  <c r="Z50" i="8"/>
  <c r="Z49" i="8"/>
  <c r="Z48" i="8"/>
  <c r="Z47" i="8"/>
  <c r="Z46" i="8"/>
  <c r="Z45" i="8"/>
  <c r="Z44" i="8"/>
  <c r="Z43" i="8"/>
  <c r="Z42" i="8"/>
  <c r="Z41" i="8"/>
  <c r="Z40" i="8"/>
  <c r="Z39" i="8"/>
  <c r="Z38" i="8"/>
  <c r="Z37" i="8"/>
  <c r="Z36" i="8"/>
  <c r="Z35" i="8"/>
  <c r="Z34" i="8"/>
  <c r="Z33" i="8"/>
  <c r="Z32" i="8"/>
  <c r="Z31" i="8"/>
  <c r="AB31" i="8" s="1"/>
  <c r="Z30" i="8"/>
  <c r="Z29" i="8"/>
  <c r="Z28" i="8"/>
  <c r="Z27" i="8"/>
  <c r="Z26" i="8"/>
  <c r="Z25" i="8"/>
  <c r="Z24" i="8"/>
  <c r="Z23" i="8"/>
  <c r="Z22" i="8"/>
  <c r="Z21" i="8"/>
  <c r="Z20" i="8"/>
  <c r="AE1846" i="8"/>
  <c r="AE1845" i="8"/>
  <c r="AE1844" i="8"/>
  <c r="AE1843" i="8"/>
  <c r="AE1842" i="8"/>
  <c r="AE1841" i="8"/>
  <c r="AE1839" i="8"/>
  <c r="AE1838" i="8"/>
  <c r="AE1837" i="8"/>
  <c r="AE1836" i="8"/>
  <c r="AE1835" i="8"/>
  <c r="AE1834" i="8"/>
  <c r="AE1832" i="8"/>
  <c r="AE1831" i="8"/>
  <c r="AE1805" i="8"/>
  <c r="AE1801" i="8"/>
  <c r="AE1686" i="8"/>
  <c r="AE1685" i="8"/>
  <c r="AE1684" i="8"/>
  <c r="AE1683" i="8"/>
  <c r="AE1682" i="8"/>
  <c r="AE1681" i="8"/>
  <c r="AE1680" i="8"/>
  <c r="AE1679" i="8"/>
  <c r="AE1678" i="8"/>
  <c r="AE1677" i="8"/>
  <c r="AE1676" i="8"/>
  <c r="AE1675" i="8"/>
  <c r="AE1674" i="8"/>
  <c r="AE1673" i="8"/>
  <c r="AE1672" i="8"/>
  <c r="AE1671" i="8"/>
  <c r="AE1670" i="8"/>
  <c r="AE1669" i="8"/>
  <c r="AE1668" i="8"/>
  <c r="AE1667" i="8"/>
  <c r="AE1666" i="8"/>
  <c r="AE1665" i="8"/>
  <c r="AE1664" i="8"/>
  <c r="AE1663" i="8"/>
  <c r="AE1662" i="8"/>
  <c r="AE1661" i="8"/>
  <c r="AE1660" i="8"/>
  <c r="AE1659" i="8"/>
  <c r="AE1658" i="8"/>
  <c r="AE1657" i="8"/>
  <c r="AE1656" i="8"/>
  <c r="AE1655" i="8"/>
  <c r="AE1654" i="8"/>
  <c r="AE1653" i="8"/>
  <c r="AE1652" i="8"/>
  <c r="AE1651" i="8"/>
  <c r="AE1650" i="8"/>
  <c r="AE1649" i="8"/>
  <c r="AE1648" i="8"/>
  <c r="AE1647" i="8"/>
  <c r="AE1646" i="8"/>
  <c r="AE1645" i="8"/>
  <c r="AE1644" i="8"/>
  <c r="AE1643" i="8"/>
  <c r="AE1642" i="8"/>
  <c r="AE1641" i="8"/>
  <c r="AE1640" i="8"/>
  <c r="AE1590" i="8"/>
  <c r="AE1537" i="8"/>
  <c r="AE1536" i="8"/>
  <c r="AE1535" i="8"/>
  <c r="AE1534" i="8"/>
  <c r="AE1533" i="8"/>
  <c r="AE1532" i="8"/>
  <c r="AE1531" i="8"/>
  <c r="AE1530" i="8"/>
  <c r="AE1529" i="8"/>
  <c r="AE1528" i="8"/>
  <c r="AE1527" i="8"/>
  <c r="AE1526" i="8"/>
  <c r="AE1525" i="8"/>
  <c r="AE1524" i="8"/>
  <c r="AE1523" i="8"/>
  <c r="AE1522" i="8"/>
  <c r="AE1521" i="8"/>
  <c r="AE1520" i="8"/>
  <c r="AE1519" i="8"/>
  <c r="AE1518" i="8"/>
  <c r="AE1517" i="8"/>
  <c r="AE1516" i="8"/>
  <c r="AE1515" i="8"/>
  <c r="AE1514" i="8"/>
  <c r="AE1513" i="8"/>
  <c r="AE1512" i="8"/>
  <c r="AE1511" i="8"/>
  <c r="AE1510" i="8"/>
  <c r="AE1509" i="8"/>
  <c r="AE1508" i="8"/>
  <c r="AE1507" i="8"/>
  <c r="AE1506" i="8"/>
  <c r="AE1505" i="8"/>
  <c r="AE1504" i="8"/>
  <c r="AE1503" i="8"/>
  <c r="AE1502" i="8"/>
  <c r="AE1501" i="8"/>
  <c r="AE1500" i="8"/>
  <c r="AE1439" i="8"/>
  <c r="AE1438" i="8"/>
  <c r="AE1437" i="8"/>
  <c r="AE1436" i="8"/>
  <c r="AE1435" i="8"/>
  <c r="AE1434" i="8"/>
  <c r="AE1433" i="8"/>
  <c r="AE1432" i="8"/>
  <c r="AE1431" i="8"/>
  <c r="AE1430" i="8"/>
  <c r="AE1429" i="8"/>
  <c r="AE1428" i="8"/>
  <c r="AE1427" i="8"/>
  <c r="AE1426" i="8"/>
  <c r="AE1425" i="8"/>
  <c r="AE1424" i="8"/>
  <c r="AE1423" i="8"/>
  <c r="AE1422" i="8"/>
  <c r="AE1421" i="8"/>
  <c r="AE1420" i="8"/>
  <c r="AE1419" i="8"/>
  <c r="AE1418" i="8"/>
  <c r="AE1417" i="8"/>
  <c r="AE1416" i="8"/>
  <c r="AE1415" i="8"/>
  <c r="AE1414" i="8"/>
  <c r="AE1413" i="8"/>
  <c r="AE1412" i="8"/>
  <c r="AE1411" i="8"/>
  <c r="AE1410" i="8"/>
  <c r="AE1409" i="8"/>
  <c r="AE1408" i="8"/>
  <c r="AE1407" i="8"/>
  <c r="AE1406" i="8"/>
  <c r="AE1405" i="8"/>
  <c r="AE1404" i="8"/>
  <c r="AE1403" i="8"/>
  <c r="AE1402" i="8"/>
  <c r="AE1401" i="8"/>
  <c r="AE1400" i="8"/>
  <c r="AE1399" i="8"/>
  <c r="AE1397" i="8"/>
  <c r="AE1396" i="8"/>
  <c r="AE1395" i="8"/>
  <c r="AE1394" i="8"/>
  <c r="AE1393" i="8"/>
  <c r="AE1392" i="8"/>
  <c r="AE1391" i="8"/>
  <c r="AE1390" i="8"/>
  <c r="AE1326" i="8"/>
  <c r="AE1316" i="8"/>
  <c r="AE1269" i="8"/>
  <c r="AE1259" i="8"/>
  <c r="AE1243" i="8"/>
  <c r="AE1233" i="8"/>
  <c r="AE1221" i="8"/>
  <c r="AE1168" i="8"/>
  <c r="AE1155" i="8"/>
  <c r="AE1137" i="8"/>
  <c r="AE1123" i="8"/>
  <c r="AE1109" i="8"/>
  <c r="AE1097" i="8"/>
  <c r="AE1087" i="8"/>
  <c r="AE1072" i="8"/>
  <c r="AE1062" i="8"/>
  <c r="AE1037" i="8"/>
  <c r="AE1021" i="8"/>
  <c r="AE1020" i="8"/>
  <c r="AE1019" i="8"/>
  <c r="AE981" i="8"/>
  <c r="AE980" i="8"/>
  <c r="AE979" i="8"/>
  <c r="AE958" i="8"/>
  <c r="AE947" i="8"/>
  <c r="AE901" i="8"/>
  <c r="AE900" i="8"/>
  <c r="AE898" i="8"/>
  <c r="AE878" i="8"/>
  <c r="AE877" i="8"/>
  <c r="AE860" i="8"/>
  <c r="AE859" i="8"/>
  <c r="AE838" i="8"/>
  <c r="AE791" i="8"/>
  <c r="AE775" i="8"/>
  <c r="AE764" i="8"/>
  <c r="AE754" i="8"/>
  <c r="AE713" i="8"/>
  <c r="AE712" i="8"/>
  <c r="AE711" i="8"/>
  <c r="AE710" i="8"/>
  <c r="AE709" i="8"/>
  <c r="AE708" i="8"/>
  <c r="AE707" i="8"/>
  <c r="AE706" i="8"/>
  <c r="AE705" i="8"/>
  <c r="AE704" i="8"/>
  <c r="AE703" i="8"/>
  <c r="AE702" i="8"/>
  <c r="AE701" i="8"/>
  <c r="AE700" i="8"/>
  <c r="AE699" i="8"/>
  <c r="AE698" i="8"/>
  <c r="AE697" i="8"/>
  <c r="AE696" i="8"/>
  <c r="AE695" i="8"/>
  <c r="AE694" i="8"/>
  <c r="AE693" i="8"/>
  <c r="AE692" i="8"/>
  <c r="AE691" i="8"/>
  <c r="AE690" i="8"/>
  <c r="AE689" i="8"/>
  <c r="AE688" i="8"/>
  <c r="AE687" i="8"/>
  <c r="AE686" i="8"/>
  <c r="AE685" i="8"/>
  <c r="AE684" i="8"/>
  <c r="AE683" i="8"/>
  <c r="AE682" i="8"/>
  <c r="AE681" i="8"/>
  <c r="AE680" i="8"/>
  <c r="AE679" i="8"/>
  <c r="AE678" i="8"/>
  <c r="AE677" i="8"/>
  <c r="AE676" i="8"/>
  <c r="AE675" i="8"/>
  <c r="AE674" i="8"/>
  <c r="AE610" i="8"/>
  <c r="AE609" i="8"/>
  <c r="AE608" i="8"/>
  <c r="AE607" i="8"/>
  <c r="AE606" i="8"/>
  <c r="AE605" i="8"/>
  <c r="AE604" i="8"/>
  <c r="AE603" i="8"/>
  <c r="AE602" i="8"/>
  <c r="AE601" i="8"/>
  <c r="AE600" i="8"/>
  <c r="AE599" i="8"/>
  <c r="AE598" i="8"/>
  <c r="AE597" i="8"/>
  <c r="AE596" i="8"/>
  <c r="AE595" i="8"/>
  <c r="AE594" i="8"/>
  <c r="AE593" i="8"/>
  <c r="AE592" i="8"/>
  <c r="AE591" i="8"/>
  <c r="AE590" i="8"/>
  <c r="AE589" i="8"/>
  <c r="AE588" i="8"/>
  <c r="AE587" i="8"/>
  <c r="AE586" i="8"/>
  <c r="AE585" i="8"/>
  <c r="AE584" i="8"/>
  <c r="AE583" i="8"/>
  <c r="AE582" i="8"/>
  <c r="AE581" i="8"/>
  <c r="AE580" i="8"/>
  <c r="AE579" i="8"/>
  <c r="AE578" i="8"/>
  <c r="AE577" i="8"/>
  <c r="AE576" i="8"/>
  <c r="AE575" i="8"/>
  <c r="AE574" i="8"/>
  <c r="AE573" i="8"/>
  <c r="AE572" i="8"/>
  <c r="AE571" i="8"/>
  <c r="AE570" i="8"/>
  <c r="AE569" i="8"/>
  <c r="AE568" i="8"/>
  <c r="AE567" i="8"/>
  <c r="AE566" i="8"/>
  <c r="AE565" i="8"/>
  <c r="AE564" i="8"/>
  <c r="AE563" i="8"/>
  <c r="AE562" i="8"/>
  <c r="AE561" i="8"/>
  <c r="AE560" i="8"/>
  <c r="AE559" i="8"/>
  <c r="AE558" i="8"/>
  <c r="AE557" i="8"/>
  <c r="AE556" i="8"/>
  <c r="AE534" i="8"/>
  <c r="AE519" i="8"/>
  <c r="AE509" i="8"/>
  <c r="AE508" i="8"/>
  <c r="AE479" i="8"/>
  <c r="AE467" i="8"/>
  <c r="AE455" i="8"/>
  <c r="AE445" i="8"/>
  <c r="AE444" i="8"/>
  <c r="AE434" i="8"/>
  <c r="AE424" i="8"/>
  <c r="AE423" i="8"/>
  <c r="AE383" i="8"/>
  <c r="AE381" i="8"/>
  <c r="AE379" i="8"/>
  <c r="AE244" i="8"/>
  <c r="AE243" i="8"/>
  <c r="AE242" i="8"/>
  <c r="AE241" i="8"/>
  <c r="AE240" i="8"/>
  <c r="AE239" i="8"/>
  <c r="AE238" i="8"/>
  <c r="AE237" i="8"/>
  <c r="AE236" i="8"/>
  <c r="AE235" i="8"/>
  <c r="AE234" i="8"/>
  <c r="AE233" i="8"/>
  <c r="AE232" i="8"/>
  <c r="AE231" i="8"/>
  <c r="AE230" i="8"/>
  <c r="AE229" i="8"/>
  <c r="AE228" i="8"/>
  <c r="AE227" i="8"/>
  <c r="AE226" i="8"/>
  <c r="AE225" i="8"/>
  <c r="AE224" i="8"/>
  <c r="AE223" i="8"/>
  <c r="AE222" i="8"/>
  <c r="AE221" i="8"/>
  <c r="AE220" i="8"/>
  <c r="AE219" i="8"/>
  <c r="AE218" i="8"/>
  <c r="AE217" i="8"/>
  <c r="AE216" i="8"/>
  <c r="AE215" i="8"/>
  <c r="AE214" i="8"/>
  <c r="AE213" i="8"/>
  <c r="AE212" i="8"/>
  <c r="AE211" i="8"/>
  <c r="AE54" i="8"/>
  <c r="AE53" i="8"/>
  <c r="AE52" i="8"/>
  <c r="AE51" i="8"/>
  <c r="AE50" i="8"/>
  <c r="AE49" i="8"/>
  <c r="AE48" i="8"/>
  <c r="AE47" i="8"/>
  <c r="AE46" i="8"/>
  <c r="AE45" i="8"/>
  <c r="AE44" i="8"/>
  <c r="AE43" i="8"/>
  <c r="AE42" i="8"/>
  <c r="AE41" i="8"/>
  <c r="AE40" i="8"/>
  <c r="AE39" i="8"/>
  <c r="AE38" i="8"/>
  <c r="AE37" i="8"/>
  <c r="AE36" i="8"/>
  <c r="AE35" i="8"/>
  <c r="AE34" i="8"/>
  <c r="AE33" i="8"/>
  <c r="AE32" i="8"/>
  <c r="AE31" i="8"/>
  <c r="AE30" i="8"/>
  <c r="AE29" i="8"/>
  <c r="AE28" i="8"/>
  <c r="AE27" i="8"/>
  <c r="AE26" i="8"/>
  <c r="AE25" i="8"/>
  <c r="AE24" i="8"/>
  <c r="AE23" i="8"/>
  <c r="AE22" i="8"/>
  <c r="AE21" i="8"/>
  <c r="Y568" i="8"/>
  <c r="Z568" i="8" s="1"/>
  <c r="V568" i="8"/>
  <c r="F9" i="5" l="1"/>
  <c r="N1712" i="8" l="1"/>
  <c r="L1730" i="8"/>
  <c r="O1712" i="8"/>
  <c r="O1730" i="8" s="1"/>
  <c r="I24" i="21"/>
  <c r="I23" i="21"/>
  <c r="H25" i="21"/>
  <c r="I25" i="21" s="1"/>
  <c r="D24" i="21"/>
  <c r="C24" i="21"/>
  <c r="D23" i="21"/>
  <c r="D25" i="21" s="1"/>
  <c r="C23" i="21"/>
  <c r="G11" i="21"/>
  <c r="H8" i="21" s="1"/>
  <c r="I8" i="21" s="1"/>
  <c r="J4" i="21"/>
  <c r="J3" i="21"/>
  <c r="D5" i="21"/>
  <c r="C5" i="21"/>
  <c r="H5" i="21"/>
  <c r="F4" i="21"/>
  <c r="I4" i="21" s="1"/>
  <c r="F3" i="21"/>
  <c r="I3" i="21" s="1"/>
  <c r="G5" i="21"/>
  <c r="D18" i="21"/>
  <c r="C18" i="21"/>
  <c r="E17" i="21"/>
  <c r="E16" i="21"/>
  <c r="E15" i="21"/>
  <c r="E12" i="21"/>
  <c r="E24" i="21" s="1"/>
  <c r="E11" i="21"/>
  <c r="E10" i="21"/>
  <c r="E9" i="21"/>
  <c r="D8" i="21"/>
  <c r="D13" i="21" s="1"/>
  <c r="C8" i="21"/>
  <c r="C13" i="21" s="1"/>
  <c r="C20" i="21" s="1"/>
  <c r="E4" i="21"/>
  <c r="E3" i="21"/>
  <c r="E5" i="21" l="1"/>
  <c r="K3" i="21"/>
  <c r="D20" i="21"/>
  <c r="J5" i="21"/>
  <c r="K4" i="21"/>
  <c r="H9" i="21"/>
  <c r="I9" i="21" s="1"/>
  <c r="I11" i="21" s="1"/>
  <c r="E18" i="21"/>
  <c r="F5" i="21"/>
  <c r="I5" i="21" s="1"/>
  <c r="C25" i="21"/>
  <c r="E8" i="21"/>
  <c r="E13" i="21" s="1"/>
  <c r="E23" i="21"/>
  <c r="E25" i="21" s="1"/>
  <c r="V877" i="8"/>
  <c r="V1804" i="8"/>
  <c r="V1019" i="8"/>
  <c r="V1326" i="8"/>
  <c r="W1326" i="8" s="1"/>
  <c r="W602" i="8"/>
  <c r="V601" i="8"/>
  <c r="W610" i="8"/>
  <c r="V561" i="8"/>
  <c r="W561" i="8" s="1"/>
  <c r="V589" i="8"/>
  <c r="E20" i="21" l="1"/>
  <c r="K5" i="21"/>
  <c r="V674" i="8"/>
  <c r="W674" i="8" s="1"/>
  <c r="V713" i="8"/>
  <c r="W713" i="8" s="1"/>
  <c r="W589" i="8"/>
  <c r="V560" i="8"/>
  <c r="W560" i="8" s="1"/>
  <c r="V558" i="8"/>
  <c r="W558" i="8" s="1"/>
  <c r="V444" i="8"/>
  <c r="V467" i="8"/>
  <c r="AB25" i="8"/>
  <c r="M1724" i="8"/>
  <c r="M1765" i="8" s="1"/>
  <c r="Q1803" i="8"/>
  <c r="V445" i="8"/>
  <c r="W445" i="8" s="1"/>
  <c r="I950" i="8"/>
  <c r="J950" i="8" s="1"/>
  <c r="V567" i="8"/>
  <c r="J28" i="8"/>
  <c r="J27" i="8"/>
  <c r="J26" i="8"/>
  <c r="AM114" i="3"/>
  <c r="AM113" i="3"/>
  <c r="AM112" i="3"/>
  <c r="AM132" i="3"/>
  <c r="AM120" i="3"/>
  <c r="AN120" i="3" s="1"/>
  <c r="AM117" i="3"/>
  <c r="AN117" i="3" s="1"/>
  <c r="AM106" i="3"/>
  <c r="AN106" i="3" s="1"/>
  <c r="AM105" i="3"/>
  <c r="AN105" i="3" s="1"/>
  <c r="AM104" i="3"/>
  <c r="AN104" i="3" s="1"/>
  <c r="AM103" i="3"/>
  <c r="AM102" i="3"/>
  <c r="AN102" i="3" s="1"/>
  <c r="AM101" i="3"/>
  <c r="AN101" i="3" s="1"/>
  <c r="AM100" i="3"/>
  <c r="AM97" i="3"/>
  <c r="AN97" i="3" s="1"/>
  <c r="AM96" i="3"/>
  <c r="AM95" i="3"/>
  <c r="AM94" i="3"/>
  <c r="AM93" i="3"/>
  <c r="AM92" i="3"/>
  <c r="AM91" i="3"/>
  <c r="AM90" i="3"/>
  <c r="AM89" i="3"/>
  <c r="AM88" i="3"/>
  <c r="AM87" i="3"/>
  <c r="AM82" i="3"/>
  <c r="AM81" i="3"/>
  <c r="AM80" i="3"/>
  <c r="AM79" i="3"/>
  <c r="AM78" i="3"/>
  <c r="AM77" i="3"/>
  <c r="AM76" i="3"/>
  <c r="AM75" i="3"/>
  <c r="AN75" i="3" s="1"/>
  <c r="AM74" i="3"/>
  <c r="AM73" i="3"/>
  <c r="AM67" i="3"/>
  <c r="AN67" i="3" s="1"/>
  <c r="AM66" i="3"/>
  <c r="AM65" i="3"/>
  <c r="AM57" i="3"/>
  <c r="AM56" i="3"/>
  <c r="AM53" i="3"/>
  <c r="AM52" i="3"/>
  <c r="AM51" i="3"/>
  <c r="AM50" i="3"/>
  <c r="AM49" i="3"/>
  <c r="AM48" i="3"/>
  <c r="AM47" i="3"/>
  <c r="AM46" i="3"/>
  <c r="AM43" i="3"/>
  <c r="AM42" i="3"/>
  <c r="AM41" i="3"/>
  <c r="AM40" i="3"/>
  <c r="AM39" i="3"/>
  <c r="AM38" i="3"/>
  <c r="AM37" i="3"/>
  <c r="AM36" i="3"/>
  <c r="AM35" i="3"/>
  <c r="AM33" i="3"/>
  <c r="AM31" i="3"/>
  <c r="AM30" i="3"/>
  <c r="AM29" i="3"/>
  <c r="AM28" i="3"/>
  <c r="AM27" i="3"/>
  <c r="AM26" i="3"/>
  <c r="AM25" i="3"/>
  <c r="AM24" i="3"/>
  <c r="AM23" i="3"/>
  <c r="AM22" i="3"/>
  <c r="AM21" i="3"/>
  <c r="AM20" i="3"/>
  <c r="AM19" i="3"/>
  <c r="AM18" i="3"/>
  <c r="AM17" i="3"/>
  <c r="Z137" i="3"/>
  <c r="AM145" i="3" s="1"/>
  <c r="H115" i="3"/>
  <c r="E124" i="3"/>
  <c r="AM64" i="3"/>
  <c r="H82" i="5"/>
  <c r="P1773" i="8"/>
  <c r="P1772" i="8"/>
  <c r="P1770" i="8"/>
  <c r="P1769" i="8"/>
  <c r="P1768" i="8"/>
  <c r="P1767" i="8"/>
  <c r="P1766" i="8"/>
  <c r="P1764" i="8"/>
  <c r="P1763" i="8"/>
  <c r="P1762" i="8"/>
  <c r="Q1715" i="8"/>
  <c r="Q1714" i="8"/>
  <c r="Q1713" i="8"/>
  <c r="Q1712" i="8"/>
  <c r="Q1711" i="8"/>
  <c r="Q1710" i="8"/>
  <c r="Q1709" i="8"/>
  <c r="Q1708" i="8"/>
  <c r="Q1707" i="8"/>
  <c r="Q1705" i="8"/>
  <c r="Q1704" i="8"/>
  <c r="Q1703" i="8"/>
  <c r="S1703" i="8" s="1"/>
  <c r="O1703" i="8"/>
  <c r="M1733" i="8"/>
  <c r="M1774" i="8" s="1"/>
  <c r="M1730" i="8"/>
  <c r="M1721" i="8"/>
  <c r="M1762" i="8" s="1"/>
  <c r="AM86" i="3" l="1"/>
  <c r="E123" i="3"/>
  <c r="E122" i="3" s="1"/>
  <c r="E121" i="3" s="1"/>
  <c r="I1807" i="8"/>
  <c r="Q1807" i="8" s="1"/>
  <c r="AN12" i="3"/>
  <c r="Q1706" i="8"/>
  <c r="AM16" i="3"/>
  <c r="AM99" i="3"/>
  <c r="K1803" i="8"/>
  <c r="AE1803" i="8"/>
  <c r="P1803" i="8"/>
  <c r="S1803" i="8" s="1"/>
  <c r="M1771" i="8"/>
  <c r="N1730" i="8"/>
  <c r="Q1762" i="8"/>
  <c r="S1762" i="8" s="1"/>
  <c r="M1781" i="8"/>
  <c r="AM13" i="3"/>
  <c r="AN13" i="3" s="1"/>
  <c r="AM124" i="3"/>
  <c r="AN124" i="3" s="1"/>
  <c r="J1803" i="8"/>
  <c r="I1552" i="8"/>
  <c r="O1113" i="8"/>
  <c r="N1109" i="8"/>
  <c r="N855" i="8"/>
  <c r="N791" i="8"/>
  <c r="J508" i="8"/>
  <c r="G34" i="5"/>
  <c r="M496" i="8"/>
  <c r="R1803" i="8" l="1"/>
  <c r="AM11" i="3"/>
  <c r="AB1803" i="8"/>
  <c r="AB799" i="8"/>
  <c r="AB798" i="8"/>
  <c r="O799" i="8"/>
  <c r="O820" i="8" s="1"/>
  <c r="K798" i="8"/>
  <c r="K799" i="8" s="1"/>
  <c r="K820" i="8" s="1"/>
  <c r="I798" i="8"/>
  <c r="I799" i="8" s="1"/>
  <c r="I820" i="8" s="1"/>
  <c r="Q820" i="8" s="1"/>
  <c r="R820" i="8" s="1"/>
  <c r="H799" i="8"/>
  <c r="AB796" i="8"/>
  <c r="AB795" i="8"/>
  <c r="O795" i="8"/>
  <c r="AB794" i="8"/>
  <c r="M798" i="8"/>
  <c r="K794" i="8"/>
  <c r="K795" i="8" s="1"/>
  <c r="I794" i="8"/>
  <c r="AB792" i="8"/>
  <c r="AB791" i="8"/>
  <c r="Q791" i="8"/>
  <c r="P791" i="8"/>
  <c r="O791" i="8"/>
  <c r="K791" i="8"/>
  <c r="AB789" i="8"/>
  <c r="AB788" i="8"/>
  <c r="Q798" i="8" l="1"/>
  <c r="M830" i="8"/>
  <c r="M799" i="8"/>
  <c r="I795" i="8"/>
  <c r="P794" i="8"/>
  <c r="N794" i="8"/>
  <c r="N798" i="8" s="1"/>
  <c r="R791" i="8"/>
  <c r="Q794" i="8"/>
  <c r="M795" i="8"/>
  <c r="S791" i="8"/>
  <c r="W568" i="8"/>
  <c r="AE1804" i="8"/>
  <c r="AA1904" i="8"/>
  <c r="W601" i="8"/>
  <c r="W567" i="8"/>
  <c r="P798" i="8" l="1"/>
  <c r="P799" i="8" s="1"/>
  <c r="P795" i="8"/>
  <c r="Q830" i="8"/>
  <c r="R830" i="8" s="1"/>
  <c r="M1379" i="8"/>
  <c r="N830" i="8"/>
  <c r="M832" i="8"/>
  <c r="N799" i="8"/>
  <c r="Q799" i="8"/>
  <c r="Q795" i="8"/>
  <c r="R794" i="8"/>
  <c r="S794" i="8"/>
  <c r="R798" i="8"/>
  <c r="N795" i="8"/>
  <c r="AE1802" i="8"/>
  <c r="H1807" i="8"/>
  <c r="M1881" i="8" l="1"/>
  <c r="Q1379" i="8"/>
  <c r="S795" i="8"/>
  <c r="R795" i="8"/>
  <c r="S799" i="8"/>
  <c r="S798" i="8"/>
  <c r="J685" i="7"/>
  <c r="J691" i="7" s="1"/>
  <c r="J674" i="7"/>
  <c r="J656" i="7"/>
  <c r="J632" i="7"/>
  <c r="J630" i="7"/>
  <c r="J628" i="7"/>
  <c r="R799" i="8" l="1"/>
  <c r="M1902" i="8"/>
  <c r="Q1881" i="8"/>
  <c r="J640" i="7"/>
  <c r="J613" i="7"/>
  <c r="J614" i="7"/>
  <c r="J612" i="7"/>
  <c r="Q1902" i="8" l="1"/>
  <c r="J620" i="7"/>
  <c r="N1590" i="8" l="1"/>
  <c r="M1592" i="8"/>
  <c r="M1593" i="8" s="1"/>
  <c r="L1592" i="8"/>
  <c r="L1595" i="8" s="1"/>
  <c r="L1596" i="8" s="1"/>
  <c r="J1592" i="8"/>
  <c r="J1593" i="8" s="1"/>
  <c r="I1592" i="8"/>
  <c r="I1595" i="8" s="1"/>
  <c r="I1596" i="8" s="1"/>
  <c r="H1592" i="8"/>
  <c r="H1593" i="8" s="1"/>
  <c r="AB1596" i="8"/>
  <c r="AB1595" i="8"/>
  <c r="AB1594" i="8"/>
  <c r="AB1593" i="8"/>
  <c r="AB1592" i="8"/>
  <c r="AB1591" i="8"/>
  <c r="AB1590" i="8"/>
  <c r="Q1590" i="8"/>
  <c r="Q1592" i="8" s="1"/>
  <c r="P1590" i="8"/>
  <c r="O1590" i="8"/>
  <c r="N1592" i="8"/>
  <c r="N1595" i="8" s="1"/>
  <c r="N1596" i="8" s="1"/>
  <c r="K1590" i="8"/>
  <c r="K1592" i="8" s="1"/>
  <c r="K1595" i="8" s="1"/>
  <c r="K1596" i="8" s="1"/>
  <c r="AB1589" i="8"/>
  <c r="AB1588" i="8"/>
  <c r="AB1862" i="8"/>
  <c r="AB1861" i="8"/>
  <c r="AB1860" i="8"/>
  <c r="I1850" i="8"/>
  <c r="I1851" i="8" s="1"/>
  <c r="N1854" i="8"/>
  <c r="N1858" i="8" s="1"/>
  <c r="N1862" i="8" s="1"/>
  <c r="N1853" i="8"/>
  <c r="N1857" i="8" s="1"/>
  <c r="N1861" i="8" s="1"/>
  <c r="M1850" i="8"/>
  <c r="M1853" i="8" s="1"/>
  <c r="M1857" i="8" s="1"/>
  <c r="M1861" i="8" s="1"/>
  <c r="L1853" i="8"/>
  <c r="L1857" i="8" s="1"/>
  <c r="L1861" i="8" s="1"/>
  <c r="Q1846" i="8"/>
  <c r="P1846" i="8"/>
  <c r="O1846" i="8"/>
  <c r="K1846" i="8"/>
  <c r="J1846" i="8"/>
  <c r="Q1845" i="8"/>
  <c r="P1845" i="8"/>
  <c r="O1845" i="8"/>
  <c r="K1845" i="8"/>
  <c r="J1845" i="8"/>
  <c r="Q1844" i="8"/>
  <c r="P1844" i="8"/>
  <c r="O1844" i="8"/>
  <c r="K1844" i="8"/>
  <c r="Q1843" i="8"/>
  <c r="P1843" i="8"/>
  <c r="O1843" i="8"/>
  <c r="K1843" i="8"/>
  <c r="Q1842" i="8"/>
  <c r="P1842" i="8"/>
  <c r="O1842" i="8"/>
  <c r="K1842" i="8"/>
  <c r="Q1841" i="8"/>
  <c r="P1841" i="8"/>
  <c r="O1841" i="8"/>
  <c r="K1841" i="8"/>
  <c r="J1841" i="8"/>
  <c r="Q1839" i="8"/>
  <c r="P1839" i="8"/>
  <c r="O1839" i="8"/>
  <c r="K1839" i="8"/>
  <c r="J1839" i="8"/>
  <c r="Q1838" i="8"/>
  <c r="P1838" i="8"/>
  <c r="O1838" i="8"/>
  <c r="K1838" i="8"/>
  <c r="Q1837" i="8"/>
  <c r="P1837" i="8"/>
  <c r="O1837" i="8"/>
  <c r="K1837" i="8"/>
  <c r="J1837" i="8"/>
  <c r="Q1836" i="8"/>
  <c r="P1836" i="8"/>
  <c r="O1836" i="8"/>
  <c r="K1836" i="8"/>
  <c r="Q1835" i="8"/>
  <c r="P1835" i="8"/>
  <c r="O1835" i="8"/>
  <c r="K1835" i="8"/>
  <c r="J1835" i="8"/>
  <c r="Q1834" i="8"/>
  <c r="P1834" i="8"/>
  <c r="O1834" i="8"/>
  <c r="K1834" i="8"/>
  <c r="Q1832" i="8"/>
  <c r="P1832" i="8"/>
  <c r="O1832" i="8"/>
  <c r="K1832" i="8"/>
  <c r="J1832" i="8"/>
  <c r="AB1858" i="8"/>
  <c r="AB1857" i="8"/>
  <c r="AB1856" i="8"/>
  <c r="AB1855" i="8"/>
  <c r="AB1854" i="8"/>
  <c r="AB1853" i="8"/>
  <c r="AB1852" i="8"/>
  <c r="AB1851" i="8"/>
  <c r="AB1850" i="8"/>
  <c r="AB1849" i="8"/>
  <c r="AB1835" i="8"/>
  <c r="AB1834" i="8"/>
  <c r="AB1832" i="8"/>
  <c r="AB1831" i="8"/>
  <c r="Q1831" i="8"/>
  <c r="P1831" i="8"/>
  <c r="O1831" i="8"/>
  <c r="K1831" i="8"/>
  <c r="J1831" i="8"/>
  <c r="AB1830" i="8"/>
  <c r="AB1829" i="8"/>
  <c r="AB1828" i="8"/>
  <c r="AB1827" i="8"/>
  <c r="S1590" i="8" l="1"/>
  <c r="S1592" i="8" s="1"/>
  <c r="S1595" i="8" s="1"/>
  <c r="S1596" i="8" s="1"/>
  <c r="S1831" i="8"/>
  <c r="H1595" i="8"/>
  <c r="H1596" i="8" s="1"/>
  <c r="J1595" i="8"/>
  <c r="J1596" i="8" s="1"/>
  <c r="I1854" i="8"/>
  <c r="D74" i="6"/>
  <c r="Q1595" i="8"/>
  <c r="Q1596" i="8" s="1"/>
  <c r="Q1593" i="8"/>
  <c r="K1593" i="8"/>
  <c r="M1595" i="8"/>
  <c r="M1596" i="8" s="1"/>
  <c r="K1850" i="8"/>
  <c r="K1853" i="8" s="1"/>
  <c r="K1857" i="8" s="1"/>
  <c r="K1861" i="8" s="1"/>
  <c r="I1593" i="8"/>
  <c r="N1593" i="8"/>
  <c r="L1593" i="8"/>
  <c r="O1592" i="8"/>
  <c r="P1592" i="8"/>
  <c r="R1592" i="8"/>
  <c r="I1853" i="8"/>
  <c r="I1857" i="8" s="1"/>
  <c r="I1861" i="8" s="1"/>
  <c r="Q1850" i="8"/>
  <c r="Q1853" i="8" s="1"/>
  <c r="Q1857" i="8" s="1"/>
  <c r="Q1861" i="8" s="1"/>
  <c r="P1850" i="8"/>
  <c r="P1853" i="8" s="1"/>
  <c r="P1857" i="8" s="1"/>
  <c r="P1861" i="8" s="1"/>
  <c r="O1850" i="8"/>
  <c r="O1853" i="8" s="1"/>
  <c r="O1857" i="8" s="1"/>
  <c r="O1861" i="8" s="1"/>
  <c r="H1853" i="8"/>
  <c r="H1857" i="8" s="1"/>
  <c r="H1861" i="8" s="1"/>
  <c r="H1851" i="8"/>
  <c r="H1854" i="8" s="1"/>
  <c r="H1858" i="8" s="1"/>
  <c r="H1862" i="8" s="1"/>
  <c r="R1842" i="8"/>
  <c r="S1846" i="8"/>
  <c r="R1845" i="8"/>
  <c r="R1844" i="8"/>
  <c r="R1843" i="8"/>
  <c r="R1841" i="8"/>
  <c r="R1839" i="8"/>
  <c r="R1838" i="8"/>
  <c r="R1837" i="8"/>
  <c r="R1836" i="8"/>
  <c r="R1835" i="8"/>
  <c r="R1834" i="8"/>
  <c r="R1832" i="8"/>
  <c r="R1846" i="8"/>
  <c r="S1832" i="8"/>
  <c r="S1834" i="8"/>
  <c r="S1835" i="8"/>
  <c r="S1836" i="8"/>
  <c r="S1837" i="8"/>
  <c r="S1838" i="8"/>
  <c r="S1839" i="8"/>
  <c r="S1841" i="8"/>
  <c r="S1842" i="8"/>
  <c r="S1843" i="8"/>
  <c r="S1844" i="8"/>
  <c r="S1845" i="8"/>
  <c r="R1831" i="8"/>
  <c r="L1851" i="8"/>
  <c r="J1850" i="8"/>
  <c r="M1851" i="8"/>
  <c r="M1854" i="8" s="1"/>
  <c r="M1858" i="8" s="1"/>
  <c r="M1862" i="8" s="1"/>
  <c r="S1593" i="8" l="1"/>
  <c r="I1858" i="8"/>
  <c r="I1862" i="8" s="1"/>
  <c r="E130" i="7"/>
  <c r="R1593" i="8"/>
  <c r="R1595" i="8"/>
  <c r="R1596" i="8" s="1"/>
  <c r="O1595" i="8"/>
  <c r="O1596" i="8" s="1"/>
  <c r="O1593" i="8"/>
  <c r="P1595" i="8"/>
  <c r="P1596" i="8" s="1"/>
  <c r="P1593" i="8"/>
  <c r="L1854" i="8"/>
  <c r="L1858" i="8" s="1"/>
  <c r="L1862" i="8" s="1"/>
  <c r="P1851" i="8"/>
  <c r="P1854" i="8" s="1"/>
  <c r="P1858" i="8" s="1"/>
  <c r="P1862" i="8" s="1"/>
  <c r="J1853" i="8"/>
  <c r="J1857" i="8" s="1"/>
  <c r="J1861" i="8" s="1"/>
  <c r="S1850" i="8"/>
  <c r="C74" i="6"/>
  <c r="Q1851" i="8"/>
  <c r="Q1854" i="8" s="1"/>
  <c r="Q1858" i="8" s="1"/>
  <c r="Q1862" i="8" s="1"/>
  <c r="R1850" i="8"/>
  <c r="O1851" i="8"/>
  <c r="K1851" i="8"/>
  <c r="J1851" i="8"/>
  <c r="E129" i="7" l="1"/>
  <c r="K130" i="7"/>
  <c r="O1854" i="8"/>
  <c r="O1858" i="8" s="1"/>
  <c r="O1862" i="8" s="1"/>
  <c r="R1853" i="8"/>
  <c r="R1857" i="8" s="1"/>
  <c r="R1861" i="8" s="1"/>
  <c r="S1853" i="8"/>
  <c r="S1857" i="8" s="1"/>
  <c r="S1861" i="8" s="1"/>
  <c r="K1854" i="8"/>
  <c r="K1858" i="8" s="1"/>
  <c r="K1862" i="8" s="1"/>
  <c r="J1854" i="8"/>
  <c r="J1858" i="8" s="1"/>
  <c r="J1862" i="8" s="1"/>
  <c r="S1851" i="8"/>
  <c r="R1851" i="8"/>
  <c r="O1104" i="8"/>
  <c r="M1104" i="8"/>
  <c r="H1104" i="8"/>
  <c r="L1103" i="8"/>
  <c r="L1100" i="8"/>
  <c r="L1101" i="8" s="1"/>
  <c r="AD1891" i="8"/>
  <c r="AB616" i="8"/>
  <c r="AB1901" i="8"/>
  <c r="AB1900" i="8"/>
  <c r="AB1899" i="8"/>
  <c r="AB1898" i="8"/>
  <c r="AB1897" i="8"/>
  <c r="AB1896" i="8"/>
  <c r="AB1895" i="8"/>
  <c r="AB1894" i="8"/>
  <c r="AB1893" i="8"/>
  <c r="AB1892" i="8"/>
  <c r="AB1891" i="8"/>
  <c r="AB1890" i="8"/>
  <c r="AB1889" i="8"/>
  <c r="AB1888" i="8"/>
  <c r="AB1887" i="8"/>
  <c r="AB1886" i="8"/>
  <c r="AB1885" i="8"/>
  <c r="AB1884" i="8"/>
  <c r="AB1883" i="8"/>
  <c r="AB1882" i="8"/>
  <c r="AB1880" i="8"/>
  <c r="AB1879" i="8"/>
  <c r="AB1878" i="8"/>
  <c r="AB1877" i="8"/>
  <c r="AB1876" i="8"/>
  <c r="AB1875" i="8"/>
  <c r="AB1874" i="8"/>
  <c r="AB1873" i="8"/>
  <c r="AB1872" i="8"/>
  <c r="AB1871" i="8"/>
  <c r="AB1870" i="8"/>
  <c r="AB1869" i="8"/>
  <c r="AB1868" i="8"/>
  <c r="AB1867" i="8"/>
  <c r="AB1866" i="8"/>
  <c r="AB1865" i="8"/>
  <c r="AB1864" i="8"/>
  <c r="AB1859" i="8"/>
  <c r="AB1823" i="8"/>
  <c r="AB1822" i="8"/>
  <c r="AB1821" i="8"/>
  <c r="AB1820" i="8"/>
  <c r="AB1819" i="8"/>
  <c r="AB1818" i="8"/>
  <c r="AB1817" i="8"/>
  <c r="AB1816" i="8"/>
  <c r="AB1815" i="8"/>
  <c r="AB1814" i="8"/>
  <c r="AB1813" i="8"/>
  <c r="AB1812" i="8"/>
  <c r="AB1811" i="8"/>
  <c r="AB1810" i="8"/>
  <c r="AB1809" i="8"/>
  <c r="AB1808" i="8"/>
  <c r="AB1807" i="8"/>
  <c r="AB1806" i="8"/>
  <c r="AB1800" i="8"/>
  <c r="AB1799" i="8"/>
  <c r="AB1798" i="8"/>
  <c r="AB1797" i="8"/>
  <c r="AB1796" i="8"/>
  <c r="AB1795" i="8"/>
  <c r="AB1794" i="8"/>
  <c r="AB1793" i="8"/>
  <c r="AB1792" i="8"/>
  <c r="AB1791" i="8"/>
  <c r="AB1790" i="8"/>
  <c r="AB1789" i="8"/>
  <c r="AB1788" i="8"/>
  <c r="AB1787" i="8"/>
  <c r="AB1786" i="8"/>
  <c r="AB1785" i="8"/>
  <c r="AB1784" i="8"/>
  <c r="AB1783" i="8"/>
  <c r="AB1782" i="8"/>
  <c r="AB1781" i="8"/>
  <c r="AB1780" i="8"/>
  <c r="AB1779" i="8"/>
  <c r="AB1778" i="8"/>
  <c r="AB1777" i="8"/>
  <c r="AB1776" i="8"/>
  <c r="AB1775" i="8"/>
  <c r="AB1774" i="8"/>
  <c r="AB1773" i="8"/>
  <c r="AB1772" i="8"/>
  <c r="AB1771" i="8"/>
  <c r="AB1770" i="8"/>
  <c r="AB1769" i="8"/>
  <c r="AB1768" i="8"/>
  <c r="AB1767" i="8"/>
  <c r="AB1766" i="8"/>
  <c r="AB1765" i="8"/>
  <c r="AB1764" i="8"/>
  <c r="AB1763" i="8"/>
  <c r="AB1762" i="8"/>
  <c r="AB1761" i="8"/>
  <c r="AB1760" i="8"/>
  <c r="AB1759" i="8"/>
  <c r="AB1758" i="8"/>
  <c r="AB1757" i="8"/>
  <c r="AB1756" i="8"/>
  <c r="AB1734" i="8"/>
  <c r="AB1733" i="8"/>
  <c r="AB1732" i="8"/>
  <c r="AB1731" i="8"/>
  <c r="AB1730" i="8"/>
  <c r="AB1729" i="8"/>
  <c r="AB1728" i="8"/>
  <c r="AB1727" i="8"/>
  <c r="AB1726" i="8"/>
  <c r="AB1725" i="8"/>
  <c r="AB1724" i="8"/>
  <c r="AB1723" i="8"/>
  <c r="AB1722" i="8"/>
  <c r="AB1721" i="8"/>
  <c r="AB1720" i="8"/>
  <c r="AB1719" i="8"/>
  <c r="AB1718" i="8"/>
  <c r="AB1717" i="8"/>
  <c r="AB1716" i="8"/>
  <c r="AB1715" i="8"/>
  <c r="AB1714" i="8"/>
  <c r="AB1713" i="8"/>
  <c r="AB1712" i="8"/>
  <c r="AB1711" i="8"/>
  <c r="AB1710" i="8"/>
  <c r="AB1709" i="8"/>
  <c r="AB1708" i="8"/>
  <c r="AB1707" i="8"/>
  <c r="AB1706" i="8"/>
  <c r="AB1705" i="8"/>
  <c r="AB1704" i="8"/>
  <c r="AB1703" i="8"/>
  <c r="AB1702" i="8"/>
  <c r="AB1701" i="8"/>
  <c r="AB1700" i="8"/>
  <c r="AB1699" i="8"/>
  <c r="AB1698" i="8"/>
  <c r="AB1697" i="8"/>
  <c r="AB1696" i="8"/>
  <c r="AB1695" i="8"/>
  <c r="AB1694" i="8"/>
  <c r="AB1693" i="8"/>
  <c r="AB1692" i="8"/>
  <c r="AB1691" i="8"/>
  <c r="AB1690" i="8"/>
  <c r="AB1689" i="8"/>
  <c r="AB1688" i="8"/>
  <c r="AB1687" i="8"/>
  <c r="AB1684" i="8"/>
  <c r="AB1683" i="8"/>
  <c r="AB1682" i="8"/>
  <c r="AB1681" i="8"/>
  <c r="AB1680" i="8"/>
  <c r="AB1679" i="8"/>
  <c r="AB1678" i="8"/>
  <c r="AB1677" i="8"/>
  <c r="AB1639" i="8"/>
  <c r="AB1638" i="8"/>
  <c r="AB1637" i="8"/>
  <c r="AB1636" i="8"/>
  <c r="AB1635" i="8"/>
  <c r="AB1634" i="8"/>
  <c r="AB1633" i="8"/>
  <c r="AB1632" i="8"/>
  <c r="AB1631" i="8"/>
  <c r="AB1630" i="8"/>
  <c r="AB1629" i="8"/>
  <c r="AB1628" i="8"/>
  <c r="AB1627" i="8"/>
  <c r="AB1626" i="8"/>
  <c r="AB1625" i="8"/>
  <c r="AB1624" i="8"/>
  <c r="AB1623" i="8"/>
  <c r="AB1622" i="8"/>
  <c r="AB1621" i="8"/>
  <c r="AB1620" i="8"/>
  <c r="AB1619" i="8"/>
  <c r="AB1618" i="8"/>
  <c r="AB1617" i="8"/>
  <c r="AB1616" i="8"/>
  <c r="AB1615" i="8"/>
  <c r="AB1614" i="8"/>
  <c r="AB1613" i="8"/>
  <c r="AB1612" i="8"/>
  <c r="AB1611" i="8"/>
  <c r="AB1610" i="8"/>
  <c r="AB1609" i="8"/>
  <c r="AB1608" i="8"/>
  <c r="AB1607" i="8"/>
  <c r="AB1606" i="8"/>
  <c r="AB1605" i="8"/>
  <c r="AB1604" i="8"/>
  <c r="AB1603" i="8"/>
  <c r="AB1602" i="8"/>
  <c r="AB1601" i="8"/>
  <c r="AB1600" i="8"/>
  <c r="AB1599" i="8"/>
  <c r="AB1598" i="8"/>
  <c r="AB1587" i="8"/>
  <c r="AB1586" i="8"/>
  <c r="AB1585" i="8"/>
  <c r="AB1584" i="8"/>
  <c r="AB1583" i="8"/>
  <c r="AB1582" i="8"/>
  <c r="AB1581" i="8"/>
  <c r="AB1580" i="8"/>
  <c r="AB1579" i="8"/>
  <c r="AB1578" i="8"/>
  <c r="AB1577" i="8"/>
  <c r="AB1576" i="8"/>
  <c r="AB1575" i="8"/>
  <c r="AB1574" i="8"/>
  <c r="AB1573" i="8"/>
  <c r="AB1572" i="8"/>
  <c r="AB1571" i="8"/>
  <c r="AB1570" i="8"/>
  <c r="AB1569" i="8"/>
  <c r="AB1568" i="8"/>
  <c r="AB1567" i="8"/>
  <c r="AB1566" i="8"/>
  <c r="AB1565" i="8"/>
  <c r="AB1564" i="8"/>
  <c r="AB1563" i="8"/>
  <c r="AB1562" i="8"/>
  <c r="AB1561" i="8"/>
  <c r="AB1560" i="8"/>
  <c r="AB1559" i="8"/>
  <c r="AB1558" i="8"/>
  <c r="AB1557" i="8"/>
  <c r="AB1556" i="8"/>
  <c r="AB1555" i="8"/>
  <c r="AB1554" i="8"/>
  <c r="AB1553" i="8"/>
  <c r="AB1552" i="8"/>
  <c r="AB1551" i="8"/>
  <c r="AB1550" i="8"/>
  <c r="AB1549" i="8"/>
  <c r="AB1548" i="8"/>
  <c r="AB1547" i="8"/>
  <c r="AB1546" i="8"/>
  <c r="AB1545" i="8"/>
  <c r="AB1544" i="8"/>
  <c r="AB1543" i="8"/>
  <c r="AB1542" i="8"/>
  <c r="AB1541" i="8"/>
  <c r="AB1540" i="8"/>
  <c r="AB1539" i="8"/>
  <c r="AB1538" i="8"/>
  <c r="AB1536" i="8"/>
  <c r="AB1535" i="8"/>
  <c r="AB1534" i="8"/>
  <c r="AB1533" i="8"/>
  <c r="AB1532" i="8"/>
  <c r="AB1531" i="8"/>
  <c r="AB1530" i="8"/>
  <c r="AB1529" i="8"/>
  <c r="AB1528" i="8"/>
  <c r="AB1527" i="8"/>
  <c r="AB1526" i="8"/>
  <c r="AB1525" i="8"/>
  <c r="AB1524" i="8"/>
  <c r="AB1523" i="8"/>
  <c r="AB1522" i="8"/>
  <c r="AB1521" i="8"/>
  <c r="AB1520" i="8"/>
  <c r="AB1519" i="8"/>
  <c r="AB1518" i="8"/>
  <c r="AB1517" i="8"/>
  <c r="AB1516" i="8"/>
  <c r="AB1515" i="8"/>
  <c r="AB1514" i="8"/>
  <c r="AB1513" i="8"/>
  <c r="AB1512" i="8"/>
  <c r="AB1511" i="8"/>
  <c r="AB1510" i="8"/>
  <c r="AB1509" i="8"/>
  <c r="AB1508" i="8"/>
  <c r="AB1507" i="8"/>
  <c r="AB1506" i="8"/>
  <c r="AB1505" i="8"/>
  <c r="AB1499" i="8"/>
  <c r="AB1498" i="8"/>
  <c r="AB1497" i="8"/>
  <c r="AB1496" i="8"/>
  <c r="AB1495" i="8"/>
  <c r="AB1494" i="8"/>
  <c r="AB1493" i="8"/>
  <c r="AB1492" i="8"/>
  <c r="AB1491" i="8"/>
  <c r="AB1490" i="8"/>
  <c r="AB1489" i="8"/>
  <c r="AB1488" i="8"/>
  <c r="AB1487" i="8"/>
  <c r="AB1486" i="8"/>
  <c r="AB1485" i="8"/>
  <c r="AB1484" i="8"/>
  <c r="AB1483" i="8"/>
  <c r="AB1482" i="8"/>
  <c r="AB1481" i="8"/>
  <c r="AB1480" i="8"/>
  <c r="AB1479" i="8"/>
  <c r="AB1478" i="8"/>
  <c r="AB1477" i="8"/>
  <c r="AB1476" i="8"/>
  <c r="AB1475" i="8"/>
  <c r="AB1474" i="8"/>
  <c r="AB1473" i="8"/>
  <c r="AB1472" i="8"/>
  <c r="AB1471" i="8"/>
  <c r="AB1470" i="8"/>
  <c r="AB1469" i="8"/>
  <c r="AB1468" i="8"/>
  <c r="AB1467" i="8"/>
  <c r="AB1466" i="8"/>
  <c r="AB1465" i="8"/>
  <c r="AB1464" i="8"/>
  <c r="AB1463" i="8"/>
  <c r="AB1462" i="8"/>
  <c r="AB1461" i="8"/>
  <c r="AB1460" i="8"/>
  <c r="AB1459" i="8"/>
  <c r="AB1458" i="8"/>
  <c r="AB1457" i="8"/>
  <c r="AB1456" i="8"/>
  <c r="AB1455" i="8"/>
  <c r="AB1454" i="8"/>
  <c r="AB1453" i="8"/>
  <c r="AB1452" i="8"/>
  <c r="AB1451" i="8"/>
  <c r="AB1450" i="8"/>
  <c r="AB1449" i="8"/>
  <c r="AB1448" i="8"/>
  <c r="AB1447" i="8"/>
  <c r="AB1446" i="8"/>
  <c r="AB1445" i="8"/>
  <c r="AB1444" i="8"/>
  <c r="AB1443" i="8"/>
  <c r="AB1442" i="8"/>
  <c r="AB1389" i="8"/>
  <c r="AB1388" i="8"/>
  <c r="AB1387" i="8"/>
  <c r="AB1386" i="8"/>
  <c r="AB1381" i="8"/>
  <c r="AB1380" i="8"/>
  <c r="AB1377" i="8"/>
  <c r="AB1376" i="8"/>
  <c r="AB1373" i="8"/>
  <c r="AB1372" i="8"/>
  <c r="AB1371" i="8"/>
  <c r="AB1370" i="8"/>
  <c r="AB1369" i="8"/>
  <c r="AB1348" i="8"/>
  <c r="AB1347" i="8"/>
  <c r="AB1346" i="8"/>
  <c r="AB1345" i="8"/>
  <c r="AB1344" i="8"/>
  <c r="AB1333" i="8"/>
  <c r="AB1332" i="8"/>
  <c r="AB1331" i="8"/>
  <c r="AB1330" i="8"/>
  <c r="AB1329" i="8"/>
  <c r="AB1328" i="8"/>
  <c r="AB1327" i="8"/>
  <c r="AB1325" i="8"/>
  <c r="AB1324" i="8"/>
  <c r="AB1323" i="8"/>
  <c r="AB1322" i="8"/>
  <c r="AB1321" i="8"/>
  <c r="AB1320" i="8"/>
  <c r="AB1319" i="8"/>
  <c r="AB1318" i="8"/>
  <c r="AB1317" i="8"/>
  <c r="AB1315" i="8"/>
  <c r="AB1314" i="8"/>
  <c r="AB1313" i="8"/>
  <c r="AB1312" i="8"/>
  <c r="AB1276" i="8"/>
  <c r="AB1275" i="8"/>
  <c r="AB1274" i="8"/>
  <c r="AB1273" i="8"/>
  <c r="AB1272" i="8"/>
  <c r="AB1271" i="8"/>
  <c r="AB1270" i="8"/>
  <c r="AB1268" i="8"/>
  <c r="AB1267" i="8"/>
  <c r="AB1266" i="8"/>
  <c r="AB1265" i="8"/>
  <c r="AB1264" i="8"/>
  <c r="AB1263" i="8"/>
  <c r="AB1262" i="8"/>
  <c r="AB1261" i="8"/>
  <c r="AB1260" i="8"/>
  <c r="AB1258" i="8"/>
  <c r="AB1257" i="8"/>
  <c r="AB1256" i="8"/>
  <c r="AB1255" i="8"/>
  <c r="AB1254" i="8"/>
  <c r="AB1252" i="8"/>
  <c r="AB1251" i="8"/>
  <c r="AB1250" i="8"/>
  <c r="AB1249" i="8"/>
  <c r="AB1248" i="8"/>
  <c r="AB1247" i="8"/>
  <c r="AB1246" i="8"/>
  <c r="AB1245" i="8"/>
  <c r="AB1244" i="8"/>
  <c r="AB1242" i="8"/>
  <c r="AB1241" i="8"/>
  <c r="AB1240" i="8"/>
  <c r="AB1239" i="8"/>
  <c r="AB1238" i="8"/>
  <c r="AB1237" i="8"/>
  <c r="AB1236" i="8"/>
  <c r="AB1235" i="8"/>
  <c r="AB1234" i="8"/>
  <c r="AB1232" i="8"/>
  <c r="AB1231" i="8"/>
  <c r="AB1230" i="8"/>
  <c r="AB1229" i="8"/>
  <c r="AB1227" i="8"/>
  <c r="AB1226" i="8"/>
  <c r="AB1225" i="8"/>
  <c r="AB1223" i="8"/>
  <c r="AB1222" i="8"/>
  <c r="AB1220" i="8"/>
  <c r="AB1219" i="8"/>
  <c r="AB1218" i="8"/>
  <c r="AB1217" i="8"/>
  <c r="AB1216" i="8"/>
  <c r="AB1214" i="8"/>
  <c r="AB1212" i="8"/>
  <c r="AB1211" i="8"/>
  <c r="AB1209" i="8"/>
  <c r="AB1208" i="8"/>
  <c r="AB1181" i="8"/>
  <c r="AB1180" i="8"/>
  <c r="AB1179" i="8"/>
  <c r="AB1178" i="8"/>
  <c r="AB1176" i="8"/>
  <c r="AB1175" i="8"/>
  <c r="AB1174" i="8"/>
  <c r="AB1173" i="8"/>
  <c r="AB1172" i="8"/>
  <c r="AB1170" i="8"/>
  <c r="AB1169" i="8"/>
  <c r="AB1167" i="8"/>
  <c r="AB1166" i="8"/>
  <c r="AB1165" i="8"/>
  <c r="AB1164" i="8"/>
  <c r="AB1163" i="8"/>
  <c r="AB1162" i="8"/>
  <c r="AB1161" i="8"/>
  <c r="AB1160" i="8"/>
  <c r="AB1159" i="8"/>
  <c r="AB1158" i="8"/>
  <c r="AB1157" i="8"/>
  <c r="AB1150" i="8"/>
  <c r="AB1149" i="8"/>
  <c r="AB1148" i="8"/>
  <c r="AB1147" i="8"/>
  <c r="AB1144" i="8"/>
  <c r="AB1143" i="8"/>
  <c r="AB1142" i="8"/>
  <c r="AB1139" i="8"/>
  <c r="AB1138" i="8"/>
  <c r="AB1136" i="8"/>
  <c r="AB1135" i="8"/>
  <c r="AB1134" i="8"/>
  <c r="AB1133" i="8"/>
  <c r="AB1130" i="8"/>
  <c r="AB1129" i="8"/>
  <c r="AB1128" i="8"/>
  <c r="AB1125" i="8"/>
  <c r="AB1124" i="8"/>
  <c r="AB1122" i="8"/>
  <c r="AB1121" i="8"/>
  <c r="AB1120" i="8"/>
  <c r="AB1119" i="8"/>
  <c r="AB1118" i="8"/>
  <c r="AB1117" i="8"/>
  <c r="AB1115" i="8"/>
  <c r="AB1114" i="8"/>
  <c r="AB1113" i="8"/>
  <c r="AB1112" i="8"/>
  <c r="AB1110" i="8"/>
  <c r="AB1108" i="8"/>
  <c r="AB1107" i="8"/>
  <c r="AB1106" i="8"/>
  <c r="AB1105" i="8"/>
  <c r="AB1103" i="8"/>
  <c r="AB1102" i="8"/>
  <c r="AB1101" i="8"/>
  <c r="AB1099" i="8"/>
  <c r="AB1098" i="8"/>
  <c r="AB1096" i="8"/>
  <c r="AB1095" i="8"/>
  <c r="AB1094" i="8"/>
  <c r="AB1093" i="8"/>
  <c r="AB1092" i="8"/>
  <c r="AB1091" i="8"/>
  <c r="AB1090" i="8"/>
  <c r="AB1089" i="8"/>
  <c r="AB1088" i="8"/>
  <c r="AB1086" i="8"/>
  <c r="AB1085" i="8"/>
  <c r="AB1084" i="8"/>
  <c r="AB1083" i="8"/>
  <c r="AB1082" i="8"/>
  <c r="AB1081" i="8"/>
  <c r="AB1080" i="8"/>
  <c r="AB1079" i="8"/>
  <c r="AB1078" i="8"/>
  <c r="AB1077" i="8"/>
  <c r="AB1076" i="8"/>
  <c r="AB1075" i="8"/>
  <c r="AB1074" i="8"/>
  <c r="AB1073" i="8"/>
  <c r="AB1071" i="8"/>
  <c r="AB1070" i="8"/>
  <c r="AB1069" i="8"/>
  <c r="AB1068" i="8"/>
  <c r="AB1067" i="8"/>
  <c r="AB1066" i="8"/>
  <c r="AB1065" i="8"/>
  <c r="AB1064" i="8"/>
  <c r="AB1063" i="8"/>
  <c r="AB1061" i="8"/>
  <c r="AB1060" i="8"/>
  <c r="AB1059" i="8"/>
  <c r="AB1058" i="8"/>
  <c r="AB1057" i="8"/>
  <c r="AB1056" i="8"/>
  <c r="AB1055" i="8"/>
  <c r="AB1044" i="8"/>
  <c r="AB1043" i="8"/>
  <c r="AB1042" i="8"/>
  <c r="AB1041" i="8"/>
  <c r="AB1040" i="8"/>
  <c r="AB1039" i="8"/>
  <c r="AB1038" i="8"/>
  <c r="AB1036" i="8"/>
  <c r="AB1035" i="8"/>
  <c r="AB1034" i="8"/>
  <c r="AB1033" i="8"/>
  <c r="AB1032" i="8"/>
  <c r="AB1030" i="8"/>
  <c r="AB1029" i="8"/>
  <c r="AB1028" i="8"/>
  <c r="AB1027" i="8"/>
  <c r="AB1026" i="8"/>
  <c r="AB1025" i="8"/>
  <c r="AB1024" i="8"/>
  <c r="AB1023" i="8"/>
  <c r="AB1022" i="8"/>
  <c r="AB1018" i="8"/>
  <c r="AB1017" i="8"/>
  <c r="AB1016" i="8"/>
  <c r="AB989" i="8"/>
  <c r="AB988" i="8"/>
  <c r="AB987" i="8"/>
  <c r="AB986" i="8"/>
  <c r="AB985" i="8"/>
  <c r="AB984" i="8"/>
  <c r="AB978" i="8"/>
  <c r="AB977" i="8"/>
  <c r="AB976" i="8"/>
  <c r="AB975" i="8"/>
  <c r="AB974" i="8"/>
  <c r="AB971" i="8"/>
  <c r="AB970" i="8"/>
  <c r="AB969" i="8"/>
  <c r="AB968" i="8"/>
  <c r="AB965" i="8"/>
  <c r="AB964" i="8"/>
  <c r="AB960" i="8"/>
  <c r="AB959" i="8"/>
  <c r="AB957" i="8"/>
  <c r="AB956" i="8"/>
  <c r="AB955" i="8"/>
  <c r="AB954" i="8"/>
  <c r="AB953" i="8"/>
  <c r="AB952" i="8"/>
  <c r="AB951" i="8"/>
  <c r="AB950" i="8"/>
  <c r="AB949" i="8"/>
  <c r="AB945" i="8"/>
  <c r="AB944" i="8"/>
  <c r="AB943" i="8"/>
  <c r="AB942" i="8"/>
  <c r="AB940" i="8"/>
  <c r="AB938" i="8"/>
  <c r="AB937" i="8"/>
  <c r="AB936" i="8"/>
  <c r="AB935" i="8"/>
  <c r="AB925" i="8"/>
  <c r="AB924" i="8"/>
  <c r="AB922" i="8"/>
  <c r="AB921" i="8"/>
  <c r="AB920" i="8"/>
  <c r="AB919" i="8"/>
  <c r="AB918" i="8"/>
  <c r="AB917" i="8"/>
  <c r="AB916" i="8"/>
  <c r="AB915" i="8"/>
  <c r="AB914" i="8"/>
  <c r="AB913" i="8"/>
  <c r="AB912" i="8"/>
  <c r="AB911" i="8"/>
  <c r="AB910" i="8"/>
  <c r="AB909" i="8"/>
  <c r="AB908" i="8"/>
  <c r="AB907" i="8"/>
  <c r="AB906" i="8"/>
  <c r="AB905" i="8"/>
  <c r="AB903" i="8"/>
  <c r="AB902" i="8"/>
  <c r="AB897" i="8"/>
  <c r="AB896" i="8"/>
  <c r="AB895" i="8"/>
  <c r="AB894" i="8"/>
  <c r="AB893" i="8"/>
  <c r="AB892" i="8"/>
  <c r="AB891" i="8"/>
  <c r="AB890" i="8"/>
  <c r="AB889" i="8"/>
  <c r="AB888" i="8"/>
  <c r="AB887" i="8"/>
  <c r="AB886" i="8"/>
  <c r="AB885" i="8"/>
  <c r="AB884" i="8"/>
  <c r="AB883" i="8"/>
  <c r="AB882" i="8"/>
  <c r="AB881" i="8"/>
  <c r="AB880" i="8"/>
  <c r="AB879" i="8"/>
  <c r="AB876" i="8"/>
  <c r="AB875" i="8"/>
  <c r="AB874" i="8"/>
  <c r="AB873" i="8"/>
  <c r="AB872" i="8"/>
  <c r="AB871" i="8"/>
  <c r="AB870" i="8"/>
  <c r="AB869" i="8"/>
  <c r="AB868" i="8"/>
  <c r="AB867" i="8"/>
  <c r="AB866" i="8"/>
  <c r="AB865" i="8"/>
  <c r="AB864" i="8"/>
  <c r="AB863" i="8"/>
  <c r="AB862" i="8"/>
  <c r="AB861" i="8"/>
  <c r="AB858" i="8"/>
  <c r="AB857" i="8"/>
  <c r="AB856" i="8"/>
  <c r="AB855" i="8"/>
  <c r="AB854" i="8"/>
  <c r="AB853" i="8"/>
  <c r="AB852" i="8"/>
  <c r="AB851" i="8"/>
  <c r="AB850" i="8"/>
  <c r="AB847" i="8"/>
  <c r="AB846" i="8"/>
  <c r="AB845" i="8"/>
  <c r="AB844" i="8"/>
  <c r="AB843" i="8"/>
  <c r="AB842" i="8"/>
  <c r="AB841" i="8"/>
  <c r="AB840" i="8"/>
  <c r="AB839" i="8"/>
  <c r="AB837" i="8"/>
  <c r="AB836" i="8"/>
  <c r="AB835" i="8"/>
  <c r="AB834" i="8"/>
  <c r="AB833" i="8"/>
  <c r="AB832" i="8"/>
  <c r="AB830" i="8"/>
  <c r="AB829" i="8"/>
  <c r="AB828" i="8"/>
  <c r="AB827" i="8"/>
  <c r="AB826" i="8"/>
  <c r="AB825" i="8"/>
  <c r="AB824" i="8"/>
  <c r="AB823" i="8"/>
  <c r="AB822" i="8"/>
  <c r="AB821" i="8"/>
  <c r="AB820" i="8"/>
  <c r="AB819" i="8"/>
  <c r="AB818" i="8"/>
  <c r="AB817" i="8"/>
  <c r="AB816" i="8"/>
  <c r="AB815" i="8"/>
  <c r="AB814" i="8"/>
  <c r="AB813" i="8"/>
  <c r="AB787" i="8"/>
  <c r="AB786" i="8"/>
  <c r="AB784" i="8"/>
  <c r="AB783" i="8"/>
  <c r="AB782" i="8"/>
  <c r="AB781" i="8"/>
  <c r="AB779" i="8"/>
  <c r="AB778" i="8"/>
  <c r="AB777" i="8"/>
  <c r="AB773" i="8"/>
  <c r="AB772" i="8"/>
  <c r="AB771" i="8"/>
  <c r="AB770" i="8"/>
  <c r="AB769" i="8"/>
  <c r="AB768" i="8"/>
  <c r="AB767" i="8"/>
  <c r="AB766" i="8"/>
  <c r="AB765" i="8"/>
  <c r="AB763" i="8"/>
  <c r="AB762" i="8"/>
  <c r="AB761" i="8"/>
  <c r="AB760" i="8"/>
  <c r="AB759" i="8"/>
  <c r="AB758" i="8"/>
  <c r="AB757" i="8"/>
  <c r="AB756" i="8"/>
  <c r="AB755" i="8"/>
  <c r="AB753" i="8"/>
  <c r="AB752" i="8"/>
  <c r="AB751" i="8"/>
  <c r="AB750" i="8"/>
  <c r="AB749" i="8"/>
  <c r="AB748" i="8"/>
  <c r="AB747" i="8"/>
  <c r="AB746" i="8"/>
  <c r="AB745" i="8"/>
  <c r="AB744" i="8"/>
  <c r="AB743" i="8"/>
  <c r="AB742" i="8"/>
  <c r="AB741" i="8"/>
  <c r="AB740" i="8"/>
  <c r="AB739" i="8"/>
  <c r="AB738" i="8"/>
  <c r="AB737" i="8"/>
  <c r="AB736" i="8"/>
  <c r="AB735" i="8"/>
  <c r="AB734" i="8"/>
  <c r="AB733" i="8"/>
  <c r="AB732" i="8"/>
  <c r="AB731" i="8"/>
  <c r="AB730" i="8"/>
  <c r="AB729" i="8"/>
  <c r="AB728" i="8"/>
  <c r="AB727" i="8"/>
  <c r="AB726" i="8"/>
  <c r="AB725" i="8"/>
  <c r="AB724" i="8"/>
  <c r="AB723" i="8"/>
  <c r="AB722" i="8"/>
  <c r="AB721" i="8"/>
  <c r="AB720" i="8"/>
  <c r="AB719" i="8"/>
  <c r="AB718" i="8"/>
  <c r="AB717" i="8"/>
  <c r="AB716" i="8"/>
  <c r="AB715" i="8"/>
  <c r="AB714" i="8"/>
  <c r="AB673" i="8"/>
  <c r="AB672" i="8"/>
  <c r="AB671" i="8"/>
  <c r="AB670" i="8"/>
  <c r="AB669" i="8"/>
  <c r="AB668" i="8"/>
  <c r="AB667" i="8"/>
  <c r="AB666" i="8"/>
  <c r="AB665" i="8"/>
  <c r="AB664" i="8"/>
  <c r="AB663" i="8"/>
  <c r="AB662" i="8"/>
  <c r="AB661" i="8"/>
  <c r="AB660" i="8"/>
  <c r="AB659" i="8"/>
  <c r="AB658" i="8"/>
  <c r="AB657" i="8"/>
  <c r="AB656" i="8"/>
  <c r="AB655" i="8"/>
  <c r="AB654" i="8"/>
  <c r="AB653" i="8"/>
  <c r="AB652" i="8"/>
  <c r="AB651" i="8"/>
  <c r="AB650" i="8"/>
  <c r="AB649" i="8"/>
  <c r="AB648" i="8"/>
  <c r="AB647" i="8"/>
  <c r="AB646" i="8"/>
  <c r="AB645" i="8"/>
  <c r="AB644" i="8"/>
  <c r="AB643" i="8"/>
  <c r="AB642" i="8"/>
  <c r="AB641" i="8"/>
  <c r="AB640" i="8"/>
  <c r="AB639" i="8"/>
  <c r="AB638" i="8"/>
  <c r="AB637" i="8"/>
  <c r="AB636" i="8"/>
  <c r="AB635" i="8"/>
  <c r="AB634" i="8"/>
  <c r="AB633" i="8"/>
  <c r="AB632" i="8"/>
  <c r="AB631" i="8"/>
  <c r="AB630" i="8"/>
  <c r="AB629" i="8"/>
  <c r="AB628" i="8"/>
  <c r="AB627" i="8"/>
  <c r="AB626" i="8"/>
  <c r="AB625" i="8"/>
  <c r="AB624" i="8"/>
  <c r="AB623" i="8"/>
  <c r="AB622" i="8"/>
  <c r="AB621" i="8"/>
  <c r="AB620" i="8"/>
  <c r="AB619" i="8"/>
  <c r="AB618" i="8"/>
  <c r="AB617" i="8"/>
  <c r="AB615" i="8"/>
  <c r="AB614" i="8"/>
  <c r="AB613" i="8"/>
  <c r="AB612" i="8"/>
  <c r="AB611" i="8"/>
  <c r="AB555" i="8"/>
  <c r="AB554" i="8"/>
  <c r="AB553" i="8"/>
  <c r="AB552" i="8"/>
  <c r="AB551" i="8"/>
  <c r="AB548" i="8"/>
  <c r="AB547" i="8"/>
  <c r="AB546" i="8"/>
  <c r="AB545" i="8"/>
  <c r="AB544" i="8"/>
  <c r="AB541" i="8"/>
  <c r="AB540" i="8"/>
  <c r="AB539" i="8"/>
  <c r="AB536" i="8"/>
  <c r="AB535" i="8"/>
  <c r="AB533" i="8"/>
  <c r="AB532" i="8"/>
  <c r="AB530" i="8"/>
  <c r="AB529" i="8"/>
  <c r="AB527" i="8"/>
  <c r="AB526" i="8"/>
  <c r="AB525" i="8"/>
  <c r="AB524" i="8"/>
  <c r="AB522" i="8"/>
  <c r="AB521" i="8"/>
  <c r="AB520" i="8"/>
  <c r="AB518" i="8"/>
  <c r="AB517" i="8"/>
  <c r="AB516" i="8"/>
  <c r="AB515" i="8"/>
  <c r="AB514" i="8"/>
  <c r="AB513" i="8"/>
  <c r="AB512" i="8"/>
  <c r="AB511" i="8"/>
  <c r="AB510" i="8"/>
  <c r="AB507" i="8"/>
  <c r="AB506" i="8"/>
  <c r="AB505" i="8"/>
  <c r="AB504" i="8"/>
  <c r="AB503" i="8"/>
  <c r="AB502" i="8"/>
  <c r="AB501" i="8"/>
  <c r="AB500" i="8"/>
  <c r="AB499" i="8"/>
  <c r="AB498" i="8"/>
  <c r="AB497" i="8"/>
  <c r="AB496" i="8"/>
  <c r="AB495" i="8"/>
  <c r="AB494" i="8"/>
  <c r="AB493" i="8"/>
  <c r="AB492" i="8"/>
  <c r="AB491" i="8"/>
  <c r="AB490" i="8"/>
  <c r="AB489" i="8"/>
  <c r="AB488" i="8"/>
  <c r="AB487" i="8"/>
  <c r="AB486" i="8"/>
  <c r="AB485" i="8"/>
  <c r="AB484" i="8"/>
  <c r="AB483" i="8"/>
  <c r="AB482" i="8"/>
  <c r="AB481" i="8"/>
  <c r="AB480" i="8"/>
  <c r="AB478" i="8"/>
  <c r="AB477" i="8"/>
  <c r="AB476" i="8"/>
  <c r="AB475" i="8"/>
  <c r="AB474" i="8"/>
  <c r="AB473" i="8"/>
  <c r="AB472" i="8"/>
  <c r="AB471" i="8"/>
  <c r="AB470" i="8"/>
  <c r="AB469" i="8"/>
  <c r="AB468" i="8"/>
  <c r="AB466" i="8"/>
  <c r="AB465" i="8"/>
  <c r="AB464" i="8"/>
  <c r="AB463" i="8"/>
  <c r="AB462" i="8"/>
  <c r="AB461" i="8"/>
  <c r="AB460" i="8"/>
  <c r="AB459" i="8"/>
  <c r="AB458" i="8"/>
  <c r="AB454" i="8"/>
  <c r="AB453" i="8"/>
  <c r="AB452" i="8"/>
  <c r="AB451" i="8"/>
  <c r="AB450" i="8"/>
  <c r="AB449" i="8"/>
  <c r="AB448" i="8"/>
  <c r="AB447" i="8"/>
  <c r="AB446" i="8"/>
  <c r="AB443" i="8"/>
  <c r="AB442" i="8"/>
  <c r="AB441" i="8"/>
  <c r="AB440" i="8"/>
  <c r="AB439" i="8"/>
  <c r="AB438" i="8"/>
  <c r="AB437" i="8"/>
  <c r="AB436" i="8"/>
  <c r="AB435" i="8"/>
  <c r="AB433" i="8"/>
  <c r="AB432" i="8"/>
  <c r="AB431" i="8"/>
  <c r="AB430" i="8"/>
  <c r="AB429" i="8"/>
  <c r="AB428" i="8"/>
  <c r="AB427" i="8"/>
  <c r="AB426" i="8"/>
  <c r="AB425" i="8"/>
  <c r="AB422" i="8"/>
  <c r="AB421" i="8"/>
  <c r="AB420" i="8"/>
  <c r="AB419" i="8"/>
  <c r="AB418" i="8"/>
  <c r="AB417" i="8"/>
  <c r="AB416" i="8"/>
  <c r="AB415" i="8"/>
  <c r="AB414" i="8"/>
  <c r="AB413" i="8"/>
  <c r="AB412" i="8"/>
  <c r="AB411" i="8"/>
  <c r="AB410" i="8"/>
  <c r="AB409" i="8"/>
  <c r="AB408" i="8"/>
  <c r="AB407" i="8"/>
  <c r="AB406" i="8"/>
  <c r="AB405" i="8"/>
  <c r="AB404" i="8"/>
  <c r="AB403" i="8"/>
  <c r="AB402" i="8"/>
  <c r="AB401" i="8"/>
  <c r="AB400" i="8"/>
  <c r="AB399" i="8"/>
  <c r="AB398" i="8"/>
  <c r="AB397" i="8"/>
  <c r="AB396" i="8"/>
  <c r="AB395" i="8"/>
  <c r="AB394" i="8"/>
  <c r="AB393" i="8"/>
  <c r="AB392" i="8"/>
  <c r="AB391" i="8"/>
  <c r="AB390" i="8"/>
  <c r="AB389" i="8"/>
  <c r="AB388" i="8"/>
  <c r="AB387" i="8"/>
  <c r="AB386" i="8"/>
  <c r="AB385" i="8"/>
  <c r="AB384" i="8"/>
  <c r="AB378" i="8"/>
  <c r="AB377" i="8"/>
  <c r="AB376" i="8"/>
  <c r="AB375" i="8"/>
  <c r="AB374" i="8"/>
  <c r="AB373" i="8"/>
  <c r="AB356" i="8"/>
  <c r="AB355" i="8"/>
  <c r="AB354" i="8"/>
  <c r="AB353" i="8"/>
  <c r="AB352" i="8"/>
  <c r="AB351" i="8"/>
  <c r="AB350" i="8"/>
  <c r="AB349" i="8"/>
  <c r="AB348" i="8"/>
  <c r="AB347" i="8"/>
  <c r="AB346" i="8"/>
  <c r="AB345" i="8"/>
  <c r="AB344" i="8"/>
  <c r="AB343" i="8"/>
  <c r="AB342" i="8"/>
  <c r="AB341" i="8"/>
  <c r="AB340" i="8"/>
  <c r="AB339" i="8"/>
  <c r="AB338" i="8"/>
  <c r="AB337" i="8"/>
  <c r="AB336" i="8"/>
  <c r="AB335" i="8"/>
  <c r="AB334" i="8"/>
  <c r="AB333" i="8"/>
  <c r="AB332" i="8"/>
  <c r="AB331" i="8"/>
  <c r="AB330" i="8"/>
  <c r="AB329" i="8"/>
  <c r="AB328" i="8"/>
  <c r="AB327" i="8"/>
  <c r="AB326" i="8"/>
  <c r="AB325" i="8"/>
  <c r="AB324" i="8"/>
  <c r="AB323" i="8"/>
  <c r="AB322" i="8"/>
  <c r="AB321" i="8"/>
  <c r="AB320" i="8"/>
  <c r="AB319" i="8"/>
  <c r="AB318" i="8"/>
  <c r="AB317" i="8"/>
  <c r="AB316" i="8"/>
  <c r="AB315" i="8"/>
  <c r="AB314" i="8"/>
  <c r="AB313" i="8"/>
  <c r="AB312" i="8"/>
  <c r="AB311" i="8"/>
  <c r="AB310" i="8"/>
  <c r="AB309" i="8"/>
  <c r="AB307" i="8"/>
  <c r="AB306" i="8"/>
  <c r="AB305" i="8"/>
  <c r="AB304" i="8"/>
  <c r="AB303" i="8"/>
  <c r="AB302" i="8"/>
  <c r="AB301" i="8"/>
  <c r="AB300" i="8"/>
  <c r="AB299" i="8"/>
  <c r="AB298" i="8"/>
  <c r="AB297" i="8"/>
  <c r="AB296" i="8"/>
  <c r="AB295" i="8"/>
  <c r="AB294" i="8"/>
  <c r="AB293" i="8"/>
  <c r="AB292" i="8"/>
  <c r="AB291" i="8"/>
  <c r="AB290" i="8"/>
  <c r="AB289" i="8"/>
  <c r="AB288" i="8"/>
  <c r="AB287" i="8"/>
  <c r="AB286" i="8"/>
  <c r="AB285" i="8"/>
  <c r="AB284" i="8"/>
  <c r="AB283" i="8"/>
  <c r="AB282" i="8"/>
  <c r="AB281" i="8"/>
  <c r="AB280" i="8"/>
  <c r="AB279" i="8"/>
  <c r="AB278" i="8"/>
  <c r="AB277" i="8"/>
  <c r="AB276" i="8"/>
  <c r="AB275" i="8"/>
  <c r="AB274" i="8"/>
  <c r="AB273" i="8"/>
  <c r="AB272" i="8"/>
  <c r="AB271" i="8"/>
  <c r="AB270" i="8"/>
  <c r="AB269" i="8"/>
  <c r="AB268" i="8"/>
  <c r="AB267" i="8"/>
  <c r="AB266" i="8"/>
  <c r="AB265" i="8"/>
  <c r="AB264" i="8"/>
  <c r="AB263" i="8"/>
  <c r="AB262" i="8"/>
  <c r="AB261" i="8"/>
  <c r="AB260" i="8"/>
  <c r="AB259" i="8"/>
  <c r="AB258" i="8"/>
  <c r="AB257" i="8"/>
  <c r="AB256" i="8"/>
  <c r="AB255" i="8"/>
  <c r="AB254" i="8"/>
  <c r="AB253" i="8"/>
  <c r="AB252" i="8"/>
  <c r="AB251" i="8"/>
  <c r="AB250" i="8"/>
  <c r="AB249" i="8"/>
  <c r="AB248" i="8"/>
  <c r="AB247" i="8"/>
  <c r="AB210" i="8"/>
  <c r="AB209" i="8"/>
  <c r="AB208" i="8"/>
  <c r="AB207" i="8"/>
  <c r="AB206" i="8"/>
  <c r="AB205" i="8"/>
  <c r="AB204" i="8"/>
  <c r="AB203" i="8"/>
  <c r="AB202" i="8"/>
  <c r="AB201" i="8"/>
  <c r="AB200" i="8"/>
  <c r="AB199" i="8"/>
  <c r="AB198" i="8"/>
  <c r="AB197" i="8"/>
  <c r="AB196" i="8"/>
  <c r="AB195" i="8"/>
  <c r="AB194" i="8"/>
  <c r="AB193" i="8"/>
  <c r="AB192" i="8"/>
  <c r="AB191" i="8"/>
  <c r="AB190" i="8"/>
  <c r="AB189" i="8"/>
  <c r="AB188" i="8"/>
  <c r="AB187" i="8"/>
  <c r="AB186" i="8"/>
  <c r="AB185" i="8"/>
  <c r="AB184" i="8"/>
  <c r="AB183" i="8"/>
  <c r="AB182" i="8"/>
  <c r="AB181" i="8"/>
  <c r="AB180" i="8"/>
  <c r="AB179" i="8"/>
  <c r="AB178" i="8"/>
  <c r="AB177" i="8"/>
  <c r="AB176" i="8"/>
  <c r="AB175" i="8"/>
  <c r="AB174" i="8"/>
  <c r="AB173" i="8"/>
  <c r="AB172" i="8"/>
  <c r="AB171" i="8"/>
  <c r="AB170" i="8"/>
  <c r="AB169" i="8"/>
  <c r="AB168" i="8"/>
  <c r="AB167" i="8"/>
  <c r="AB166" i="8"/>
  <c r="AB165" i="8"/>
  <c r="AB164" i="8"/>
  <c r="AB163" i="8"/>
  <c r="AB162" i="8"/>
  <c r="AB161" i="8"/>
  <c r="AB160" i="8"/>
  <c r="AB159" i="8"/>
  <c r="AB158" i="8"/>
  <c r="AB157" i="8"/>
  <c r="AB156" i="8"/>
  <c r="AB155" i="8"/>
  <c r="AB154" i="8"/>
  <c r="AB153" i="8"/>
  <c r="AB152" i="8"/>
  <c r="AB151" i="8"/>
  <c r="AB150" i="8"/>
  <c r="AB149" i="8"/>
  <c r="AB148" i="8"/>
  <c r="AB147" i="8"/>
  <c r="AB146" i="8"/>
  <c r="AB145" i="8"/>
  <c r="AB144" i="8"/>
  <c r="AB143" i="8"/>
  <c r="AB142" i="8"/>
  <c r="AB141" i="8"/>
  <c r="AB140" i="8"/>
  <c r="AB139" i="8"/>
  <c r="AB138" i="8"/>
  <c r="AB137" i="8"/>
  <c r="AB136" i="8"/>
  <c r="AB135" i="8"/>
  <c r="AB134" i="8"/>
  <c r="AB133" i="8"/>
  <c r="AB132" i="8"/>
  <c r="AB131" i="8"/>
  <c r="AB130" i="8"/>
  <c r="AB129" i="8"/>
  <c r="AB128" i="8"/>
  <c r="AB127" i="8"/>
  <c r="AB115" i="8"/>
  <c r="AB114" i="8"/>
  <c r="AB113" i="8"/>
  <c r="AB112" i="8"/>
  <c r="AB111" i="8"/>
  <c r="AB110" i="8"/>
  <c r="AB109" i="8"/>
  <c r="AB108" i="8"/>
  <c r="AB107" i="8"/>
  <c r="AB106" i="8"/>
  <c r="AB105" i="8"/>
  <c r="AB104" i="8"/>
  <c r="AB103" i="8"/>
  <c r="AB102" i="8"/>
  <c r="AB101" i="8"/>
  <c r="AB100" i="8"/>
  <c r="AB99" i="8"/>
  <c r="AB98" i="8"/>
  <c r="AB97" i="8"/>
  <c r="AB96" i="8"/>
  <c r="AB95" i="8"/>
  <c r="AB94" i="8"/>
  <c r="AB93" i="8"/>
  <c r="AB92" i="8"/>
  <c r="AB91" i="8"/>
  <c r="AB90" i="8"/>
  <c r="AB89" i="8"/>
  <c r="AB88" i="8"/>
  <c r="AB87" i="8"/>
  <c r="AB86" i="8"/>
  <c r="AB85" i="8"/>
  <c r="AB84" i="8"/>
  <c r="AB83" i="8"/>
  <c r="AB82" i="8"/>
  <c r="AB81" i="8"/>
  <c r="AB80" i="8"/>
  <c r="AB79" i="8"/>
  <c r="AB78" i="8"/>
  <c r="AB77" i="8"/>
  <c r="AB76" i="8"/>
  <c r="AB75" i="8"/>
  <c r="AB74" i="8"/>
  <c r="AB73" i="8"/>
  <c r="AB72" i="8"/>
  <c r="AB71" i="8"/>
  <c r="AB70" i="8"/>
  <c r="AB69" i="8"/>
  <c r="AB68" i="8"/>
  <c r="AB67" i="8"/>
  <c r="AB66" i="8"/>
  <c r="AB65" i="8"/>
  <c r="AB64" i="8"/>
  <c r="AB63" i="8"/>
  <c r="AB62" i="8"/>
  <c r="AB61" i="8"/>
  <c r="AB60" i="8"/>
  <c r="AB59" i="8"/>
  <c r="AB58" i="8"/>
  <c r="AB57" i="8"/>
  <c r="AB56" i="8"/>
  <c r="AB55" i="8"/>
  <c r="K129" i="7" l="1"/>
  <c r="R1854" i="8"/>
  <c r="R1858" i="8" s="1"/>
  <c r="R1862" i="8" s="1"/>
  <c r="S1854" i="8"/>
  <c r="S1858" i="8" s="1"/>
  <c r="S1862" i="8" s="1"/>
  <c r="P1100" i="8"/>
  <c r="P1104" i="8" s="1"/>
  <c r="L1104" i="8"/>
  <c r="AB1686" i="8"/>
  <c r="AB1685" i="8"/>
  <c r="AB1537" i="8"/>
  <c r="AB901" i="8"/>
  <c r="AB900" i="8"/>
  <c r="AB898" i="8"/>
  <c r="AB878" i="8"/>
  <c r="AB424" i="8"/>
  <c r="L1105" i="8" l="1"/>
  <c r="H200" i="7"/>
  <c r="AB860" i="8"/>
  <c r="AB1021" i="8"/>
  <c r="AB445" i="8"/>
  <c r="AB509" i="8"/>
  <c r="AB508" i="8"/>
  <c r="AB53" i="8"/>
  <c r="AB32" i="8"/>
  <c r="AB21" i="8"/>
  <c r="AB20" i="8"/>
  <c r="E200" i="7" l="1"/>
  <c r="M1023" i="8" l="1"/>
  <c r="L1023" i="8"/>
  <c r="I1023" i="8"/>
  <c r="Q1021" i="8"/>
  <c r="P1021" i="8"/>
  <c r="O1021" i="8"/>
  <c r="K1021" i="8"/>
  <c r="J1021" i="8"/>
  <c r="I514" i="8"/>
  <c r="J219" i="8"/>
  <c r="J1393" i="8"/>
  <c r="N514" i="8"/>
  <c r="Q508" i="8"/>
  <c r="P508" i="8"/>
  <c r="O508" i="8"/>
  <c r="K508" i="8"/>
  <c r="M511" i="8"/>
  <c r="M514" i="8" s="1"/>
  <c r="L511" i="8"/>
  <c r="L514" i="8" s="1"/>
  <c r="H511" i="8"/>
  <c r="H512" i="8" s="1"/>
  <c r="J385" i="8"/>
  <c r="I1453" i="8"/>
  <c r="Q1453" i="8" s="1"/>
  <c r="P512" i="8" l="1"/>
  <c r="J512" i="8"/>
  <c r="Q1023" i="8"/>
  <c r="R1021" i="8"/>
  <c r="O1023" i="8"/>
  <c r="H514" i="8"/>
  <c r="J514" i="8" s="1"/>
  <c r="S1021" i="8"/>
  <c r="S508" i="8"/>
  <c r="H25" i="20" l="1"/>
  <c r="M25" i="20"/>
  <c r="L25" i="20"/>
  <c r="K25" i="20"/>
  <c r="J25" i="20"/>
  <c r="I25" i="20"/>
  <c r="G25" i="20"/>
  <c r="M889" i="8" l="1"/>
  <c r="M896" i="8" s="1"/>
  <c r="L889" i="8"/>
  <c r="L916" i="8" s="1"/>
  <c r="H880" i="8"/>
  <c r="H907" i="8" s="1"/>
  <c r="H936" i="8" s="1"/>
  <c r="N865" i="8"/>
  <c r="N866" i="8" s="1"/>
  <c r="I862" i="8"/>
  <c r="I865" i="8" s="1"/>
  <c r="I866" i="8" s="1"/>
  <c r="H862" i="8"/>
  <c r="H865" i="8" s="1"/>
  <c r="H866" i="8" s="1"/>
  <c r="Q860" i="8"/>
  <c r="P860" i="8"/>
  <c r="O860" i="8"/>
  <c r="K860" i="8"/>
  <c r="M541" i="8"/>
  <c r="L541" i="8"/>
  <c r="L544" i="8" s="1"/>
  <c r="O536" i="8"/>
  <c r="O541" i="8" s="1"/>
  <c r="I536" i="8"/>
  <c r="AB534" i="8"/>
  <c r="Q534" i="8"/>
  <c r="P534" i="8"/>
  <c r="O534" i="8"/>
  <c r="K534" i="8"/>
  <c r="I854" i="8"/>
  <c r="I855" i="8" s="1"/>
  <c r="E15" i="7" s="1"/>
  <c r="K15" i="7" s="1"/>
  <c r="M851" i="8"/>
  <c r="I852" i="8"/>
  <c r="J851" i="8"/>
  <c r="J852" i="8" s="1"/>
  <c r="H940" i="8" l="1"/>
  <c r="P936" i="8"/>
  <c r="P940" i="8" s="1"/>
  <c r="Q854" i="8"/>
  <c r="Q851" i="8"/>
  <c r="K854" i="8"/>
  <c r="K855" i="8" s="1"/>
  <c r="K851" i="8"/>
  <c r="K852" i="8" s="1"/>
  <c r="I541" i="8"/>
  <c r="J536" i="8"/>
  <c r="Q536" i="8"/>
  <c r="H541" i="8"/>
  <c r="H539" i="8"/>
  <c r="H896" i="8"/>
  <c r="H854" i="8"/>
  <c r="H855" i="8" s="1"/>
  <c r="D15" i="7" s="1"/>
  <c r="F15" i="7" s="1"/>
  <c r="H852" i="8"/>
  <c r="M852" i="8"/>
  <c r="M854" i="8"/>
  <c r="M855" i="8" s="1"/>
  <c r="P852" i="8"/>
  <c r="S860" i="8"/>
  <c r="J862" i="8"/>
  <c r="J865" i="8" s="1"/>
  <c r="J866" i="8" s="1"/>
  <c r="M916" i="8"/>
  <c r="N916" i="8" s="1"/>
  <c r="N889" i="8"/>
  <c r="S851" i="8"/>
  <c r="S534" i="8"/>
  <c r="I539" i="8"/>
  <c r="M539" i="8"/>
  <c r="M544" i="8" s="1"/>
  <c r="H106" i="7" s="1"/>
  <c r="K536" i="8"/>
  <c r="K541" i="8" s="1"/>
  <c r="K544" i="8" s="1"/>
  <c r="P536" i="8"/>
  <c r="Q855" i="8"/>
  <c r="R851" i="8"/>
  <c r="R852" i="8" s="1"/>
  <c r="O851" i="8"/>
  <c r="J539" i="8" l="1"/>
  <c r="H544" i="8"/>
  <c r="K539" i="8"/>
  <c r="I544" i="8"/>
  <c r="Q544" i="8" s="1"/>
  <c r="J541" i="8"/>
  <c r="L855" i="8"/>
  <c r="G15" i="7" s="1"/>
  <c r="J15" i="7" s="1"/>
  <c r="L15" i="7" s="1"/>
  <c r="P896" i="8"/>
  <c r="Q852" i="8"/>
  <c r="J854" i="8"/>
  <c r="J855" i="8" s="1"/>
  <c r="O852" i="8"/>
  <c r="O854" i="8"/>
  <c r="O855" i="8" s="1"/>
  <c r="P854" i="8"/>
  <c r="P855" i="8" s="1"/>
  <c r="G106" i="7"/>
  <c r="P539" i="8"/>
  <c r="P544" i="8" s="1"/>
  <c r="O539" i="8"/>
  <c r="O544" i="8" s="1"/>
  <c r="Q539" i="8"/>
  <c r="Q541" i="8"/>
  <c r="P541" i="8"/>
  <c r="S536" i="8"/>
  <c r="S541" i="8" s="1"/>
  <c r="E106" i="7" l="1"/>
  <c r="K106" i="7" s="1"/>
  <c r="J544" i="8"/>
  <c r="S854" i="8"/>
  <c r="S855" i="8" s="1"/>
  <c r="S852" i="8"/>
  <c r="R854" i="8"/>
  <c r="R855" i="8" s="1"/>
  <c r="S544" i="8"/>
  <c r="S539" i="8"/>
  <c r="M1328" i="8" l="1"/>
  <c r="M1329" i="8" s="1"/>
  <c r="L1328" i="8"/>
  <c r="L1331" i="8" s="1"/>
  <c r="L1332" i="8" s="1"/>
  <c r="I1328" i="8"/>
  <c r="I1329" i="8" s="1"/>
  <c r="H1328" i="8"/>
  <c r="H1331" i="8" s="1"/>
  <c r="H1332" i="8" s="1"/>
  <c r="AB1326" i="8"/>
  <c r="Q1326" i="8"/>
  <c r="Q1328" i="8" s="1"/>
  <c r="P1326" i="8"/>
  <c r="O1326" i="8"/>
  <c r="O1328" i="8" s="1"/>
  <c r="K1326" i="8"/>
  <c r="K1328" i="8" s="1"/>
  <c r="J1326" i="8"/>
  <c r="J1328" i="8" s="1"/>
  <c r="Q1019" i="8"/>
  <c r="P1019" i="8"/>
  <c r="N1813" i="8"/>
  <c r="N1818" i="8" s="1"/>
  <c r="N1823" i="8" s="1"/>
  <c r="K1812" i="8"/>
  <c r="K1817" i="8" s="1"/>
  <c r="K1822" i="8" s="1"/>
  <c r="I1812" i="8"/>
  <c r="I1817" i="8" s="1"/>
  <c r="I1822" i="8" s="1"/>
  <c r="H1812" i="8"/>
  <c r="H1817" i="8" s="1"/>
  <c r="H1822" i="8" s="1"/>
  <c r="N1811" i="8"/>
  <c r="N1816" i="8" s="1"/>
  <c r="N1821" i="8" s="1"/>
  <c r="M1811" i="8"/>
  <c r="M1816" i="8" s="1"/>
  <c r="M1821" i="8" s="1"/>
  <c r="L1811" i="8"/>
  <c r="L1816" i="8" s="1"/>
  <c r="L1821" i="8" s="1"/>
  <c r="O1801" i="8"/>
  <c r="L1808" i="8"/>
  <c r="L1812" i="8" s="1"/>
  <c r="L1817" i="8" s="1"/>
  <c r="L1822" i="8" s="1"/>
  <c r="I1811" i="8"/>
  <c r="I1816" i="8" s="1"/>
  <c r="I1821" i="8" s="1"/>
  <c r="H1809" i="8"/>
  <c r="H1813" i="8" s="1"/>
  <c r="H1818" i="8" s="1"/>
  <c r="H1823" i="8" s="1"/>
  <c r="M1778" i="8"/>
  <c r="L1778" i="8"/>
  <c r="K1733" i="8"/>
  <c r="I1733" i="8"/>
  <c r="H1733" i="8"/>
  <c r="H1774" i="8" s="1"/>
  <c r="K1724" i="8"/>
  <c r="I1724" i="8"/>
  <c r="H1724" i="8"/>
  <c r="N1718" i="8"/>
  <c r="M1718" i="8"/>
  <c r="L1718" i="8"/>
  <c r="N1653" i="8"/>
  <c r="N1650" i="8"/>
  <c r="N1649" i="8"/>
  <c r="N1648" i="8"/>
  <c r="N1641" i="8"/>
  <c r="N1640" i="8"/>
  <c r="M1784" i="8"/>
  <c r="L1733" i="8"/>
  <c r="L1774" i="8" s="1"/>
  <c r="L1793" i="8" s="1"/>
  <c r="J1685" i="8"/>
  <c r="J1684" i="8"/>
  <c r="J1683" i="8"/>
  <c r="J1682" i="8"/>
  <c r="J1681" i="8"/>
  <c r="J1680" i="8"/>
  <c r="J1679" i="8"/>
  <c r="J1678" i="8"/>
  <c r="J1677" i="8"/>
  <c r="J1676" i="8"/>
  <c r="I1718" i="8"/>
  <c r="I1759" i="8" s="1"/>
  <c r="H1718" i="8"/>
  <c r="H1759" i="8" s="1"/>
  <c r="Q1686" i="8"/>
  <c r="P1686" i="8"/>
  <c r="O1686" i="8"/>
  <c r="K1686" i="8"/>
  <c r="Q1685" i="8"/>
  <c r="P1685" i="8"/>
  <c r="O1685" i="8"/>
  <c r="K1685" i="8"/>
  <c r="I1774" i="8" l="1"/>
  <c r="I1793" i="8" s="1"/>
  <c r="I1755" i="8"/>
  <c r="K1774" i="8"/>
  <c r="K1793" i="8" s="1"/>
  <c r="K1755" i="8"/>
  <c r="P1759" i="8"/>
  <c r="K1019" i="8"/>
  <c r="W1019" i="8"/>
  <c r="L1724" i="8"/>
  <c r="L1765" i="8" s="1"/>
  <c r="L1716" i="8"/>
  <c r="L1734" i="8" s="1"/>
  <c r="H1793" i="8"/>
  <c r="P1774" i="8"/>
  <c r="J1019" i="8"/>
  <c r="AB1019" i="8"/>
  <c r="H1023" i="8"/>
  <c r="S1326" i="8"/>
  <c r="S1328" i="8" s="1"/>
  <c r="S1329" i="8" s="1"/>
  <c r="R1685" i="8"/>
  <c r="R1686" i="8"/>
  <c r="M1734" i="8"/>
  <c r="N1715" i="8"/>
  <c r="N1733" i="8" s="1"/>
  <c r="H1811" i="8"/>
  <c r="H1816" i="8" s="1"/>
  <c r="H1821" i="8" s="1"/>
  <c r="M1793" i="8"/>
  <c r="M1880" i="8" s="1"/>
  <c r="K1807" i="8"/>
  <c r="J1807" i="8"/>
  <c r="J1811" i="8" s="1"/>
  <c r="J1816" i="8" s="1"/>
  <c r="J1821" i="8" s="1"/>
  <c r="I1809" i="8"/>
  <c r="R1019" i="8"/>
  <c r="K1329" i="8"/>
  <c r="K1331" i="8"/>
  <c r="K1332" i="8" s="1"/>
  <c r="J1331" i="8"/>
  <c r="J1332" i="8" s="1"/>
  <c r="J1329" i="8"/>
  <c r="O1331" i="8"/>
  <c r="O1332" i="8" s="1"/>
  <c r="O1329" i="8"/>
  <c r="Q1331" i="8"/>
  <c r="Q1332" i="8" s="1"/>
  <c r="Q1329" i="8"/>
  <c r="R1326" i="8"/>
  <c r="R1328" i="8" s="1"/>
  <c r="P1328" i="8"/>
  <c r="H1329" i="8"/>
  <c r="L1329" i="8"/>
  <c r="I1331" i="8"/>
  <c r="I1332" i="8" s="1"/>
  <c r="M1331" i="8"/>
  <c r="M1332" i="8" s="1"/>
  <c r="S1019" i="8"/>
  <c r="L1809" i="8"/>
  <c r="L1813" i="8" s="1"/>
  <c r="L1818" i="8" s="1"/>
  <c r="L1823" i="8" s="1"/>
  <c r="J1700" i="8"/>
  <c r="J1718" i="8" s="1"/>
  <c r="H1716" i="8"/>
  <c r="H1734" i="8" s="1"/>
  <c r="S1685" i="8"/>
  <c r="S1686" i="8"/>
  <c r="M1901" i="8" l="1"/>
  <c r="N1765" i="8"/>
  <c r="N1784" i="8" s="1"/>
  <c r="N1774" i="8"/>
  <c r="N1793" i="8" s="1"/>
  <c r="N1755" i="8"/>
  <c r="S1331" i="8"/>
  <c r="S1332" i="8" s="1"/>
  <c r="H1778" i="8"/>
  <c r="P1023" i="8"/>
  <c r="S1023" i="8" s="1"/>
  <c r="K1023" i="8"/>
  <c r="J1023" i="8"/>
  <c r="Q1759" i="8"/>
  <c r="J1759" i="8"/>
  <c r="J1778" i="8" s="1"/>
  <c r="K1759" i="8"/>
  <c r="K1778" i="8" s="1"/>
  <c r="I1778" i="8"/>
  <c r="I1813" i="8"/>
  <c r="I1818" i="8" s="1"/>
  <c r="I1823" i="8" s="1"/>
  <c r="J1809" i="8"/>
  <c r="J1813" i="8" s="1"/>
  <c r="J1818" i="8" s="1"/>
  <c r="J1823" i="8" s="1"/>
  <c r="P1778" i="8"/>
  <c r="K1811" i="8"/>
  <c r="K1816" i="8" s="1"/>
  <c r="K1821" i="8" s="1"/>
  <c r="K1809" i="8"/>
  <c r="K1813" i="8" s="1"/>
  <c r="K1818" i="8" s="1"/>
  <c r="K1823" i="8" s="1"/>
  <c r="R1329" i="8"/>
  <c r="R1331" i="8"/>
  <c r="R1332" i="8" s="1"/>
  <c r="P1329" i="8"/>
  <c r="P1331" i="8"/>
  <c r="P1332" i="8" s="1"/>
  <c r="P1809" i="8"/>
  <c r="P1813" i="8" s="1"/>
  <c r="P1818" i="8" s="1"/>
  <c r="P1823" i="8" s="1"/>
  <c r="L1784" i="8" l="1"/>
  <c r="Q1778" i="8"/>
  <c r="S1759" i="8"/>
  <c r="S1778" i="8" s="1"/>
  <c r="M1474" i="8" l="1"/>
  <c r="L1474" i="8"/>
  <c r="L1483" i="8"/>
  <c r="L1611" i="8" s="1"/>
  <c r="L1630" i="8" s="1"/>
  <c r="K1576" i="8"/>
  <c r="J1576" i="8"/>
  <c r="I1576" i="8"/>
  <c r="H1576" i="8"/>
  <c r="O1570" i="8"/>
  <c r="N1570" i="8"/>
  <c r="M1570" i="8"/>
  <c r="L1570" i="8"/>
  <c r="I1570" i="8"/>
  <c r="M1558" i="8"/>
  <c r="L1558" i="8"/>
  <c r="H1552" i="8"/>
  <c r="H1570" i="8" s="1"/>
  <c r="Q1537" i="8"/>
  <c r="P1537" i="8"/>
  <c r="O1537" i="8"/>
  <c r="K1537" i="8"/>
  <c r="L1602" i="8" l="1"/>
  <c r="M1576" i="8"/>
  <c r="M1605" i="8" s="1"/>
  <c r="L1576" i="8"/>
  <c r="L1605" i="8" s="1"/>
  <c r="L1624" i="8" s="1"/>
  <c r="P1552" i="8"/>
  <c r="P1570" i="8" s="1"/>
  <c r="R1537" i="8"/>
  <c r="S1537" i="8"/>
  <c r="N1274" i="8"/>
  <c r="N1275" i="8" s="1"/>
  <c r="C458" i="7"/>
  <c r="M1261" i="8"/>
  <c r="M1262" i="8" s="1"/>
  <c r="G123" i="6" s="1"/>
  <c r="L1261" i="8"/>
  <c r="L1264" i="8" s="1"/>
  <c r="L1265" i="8" s="1"/>
  <c r="G396" i="7" s="1"/>
  <c r="I1261" i="8"/>
  <c r="I1262" i="8" s="1"/>
  <c r="D123" i="6" s="1"/>
  <c r="H1261" i="8"/>
  <c r="H1264" i="8" s="1"/>
  <c r="H1265" i="8" s="1"/>
  <c r="D396" i="7" s="1"/>
  <c r="AB1259" i="8"/>
  <c r="Q1259" i="8"/>
  <c r="Q1261" i="8" s="1"/>
  <c r="P1259" i="8"/>
  <c r="O1259" i="8"/>
  <c r="O1261" i="8" s="1"/>
  <c r="K1259" i="8"/>
  <c r="K1261" i="8" s="1"/>
  <c r="J1259" i="8"/>
  <c r="J1261" i="8" s="1"/>
  <c r="M907" i="8"/>
  <c r="M924" i="8" s="1"/>
  <c r="L907" i="8"/>
  <c r="M905" i="8"/>
  <c r="O903" i="8"/>
  <c r="O905" i="8" s="1"/>
  <c r="I903" i="8"/>
  <c r="Q903" i="8" s="1"/>
  <c r="P903" i="8"/>
  <c r="Q901" i="8"/>
  <c r="P901" i="8"/>
  <c r="O901" i="8"/>
  <c r="K901" i="8"/>
  <c r="Q900" i="8"/>
  <c r="P900" i="8"/>
  <c r="O900" i="8"/>
  <c r="K900" i="8"/>
  <c r="J900" i="8"/>
  <c r="Q898" i="8"/>
  <c r="P898" i="8"/>
  <c r="O898" i="8"/>
  <c r="K898" i="8"/>
  <c r="J898" i="8"/>
  <c r="M459" i="8"/>
  <c r="M460" i="8" s="1"/>
  <c r="L459" i="8"/>
  <c r="I459" i="8"/>
  <c r="I460" i="8" s="1"/>
  <c r="H460" i="8"/>
  <c r="H462" i="8" s="1"/>
  <c r="H463" i="8" s="1"/>
  <c r="AB455" i="8"/>
  <c r="Q455" i="8"/>
  <c r="P455" i="8"/>
  <c r="O455" i="8"/>
  <c r="K455" i="8"/>
  <c r="K459" i="8" s="1"/>
  <c r="K460" i="8" s="1"/>
  <c r="K462" i="8" s="1"/>
  <c r="K463" i="8" s="1"/>
  <c r="J455" i="8"/>
  <c r="E104" i="7"/>
  <c r="E103" i="7"/>
  <c r="K103" i="7" s="1"/>
  <c r="E102" i="7"/>
  <c r="K102" i="7" s="1"/>
  <c r="M526" i="8"/>
  <c r="L526" i="8"/>
  <c r="K527" i="8"/>
  <c r="I527" i="8"/>
  <c r="H527" i="8"/>
  <c r="M522" i="8"/>
  <c r="M527" i="8" s="1"/>
  <c r="M548" i="8" s="1"/>
  <c r="P522" i="8"/>
  <c r="O521" i="8"/>
  <c r="O526" i="8" s="1"/>
  <c r="I521" i="8"/>
  <c r="H526" i="8"/>
  <c r="H547" i="8" s="1"/>
  <c r="P547" i="8" s="1"/>
  <c r="AB519" i="8"/>
  <c r="Q519" i="8"/>
  <c r="P519" i="8"/>
  <c r="O519" i="8"/>
  <c r="K519" i="8"/>
  <c r="O547" i="8"/>
  <c r="O515" i="8"/>
  <c r="I515" i="8"/>
  <c r="O512" i="8"/>
  <c r="D48" i="6"/>
  <c r="Q509" i="8"/>
  <c r="Q511" i="8" s="1"/>
  <c r="Q514" i="8" s="1"/>
  <c r="P509" i="8"/>
  <c r="P511" i="8" s="1"/>
  <c r="P514" i="8" s="1"/>
  <c r="O509" i="8"/>
  <c r="O511" i="8" s="1"/>
  <c r="O514" i="8" s="1"/>
  <c r="K509" i="8"/>
  <c r="K511" i="8" s="1"/>
  <c r="K514" i="8" s="1"/>
  <c r="J509" i="8"/>
  <c r="O1249" i="8"/>
  <c r="O1248" i="8"/>
  <c r="I1248" i="8"/>
  <c r="I1249" i="8" s="1"/>
  <c r="E364" i="7" s="1"/>
  <c r="H1248" i="8"/>
  <c r="H1249" i="8" s="1"/>
  <c r="O1246" i="8"/>
  <c r="O1245" i="8"/>
  <c r="I1245" i="8"/>
  <c r="I1246" i="8" s="1"/>
  <c r="H1245" i="8"/>
  <c r="H1246" i="8" s="1"/>
  <c r="P1246" i="8" s="1"/>
  <c r="AB1243" i="8"/>
  <c r="Q1243" i="8"/>
  <c r="P1243" i="8"/>
  <c r="O1243" i="8"/>
  <c r="K1243" i="8"/>
  <c r="K1248" i="8" s="1"/>
  <c r="K1249" i="8" s="1"/>
  <c r="H363" i="7"/>
  <c r="G363" i="7"/>
  <c r="O896" i="8"/>
  <c r="O880" i="8"/>
  <c r="I880" i="8"/>
  <c r="Q880" i="8" s="1"/>
  <c r="Q876" i="8"/>
  <c r="P876" i="8"/>
  <c r="O876" i="8"/>
  <c r="K876" i="8"/>
  <c r="J876" i="8"/>
  <c r="Q878" i="8"/>
  <c r="Q889" i="8" s="1"/>
  <c r="Q916" i="8" s="1"/>
  <c r="P878" i="8"/>
  <c r="P916" i="8" s="1"/>
  <c r="O878" i="8"/>
  <c r="O889" i="8" s="1"/>
  <c r="O916" i="8" s="1"/>
  <c r="K878" i="8"/>
  <c r="D452" i="7"/>
  <c r="N1081" i="8"/>
  <c r="M1077" i="8"/>
  <c r="L1077" i="8"/>
  <c r="L1078" i="8" s="1"/>
  <c r="I1077" i="8"/>
  <c r="H1077" i="8"/>
  <c r="H1078" i="8" s="1"/>
  <c r="M1074" i="8"/>
  <c r="M1075" i="8" s="1"/>
  <c r="L1074" i="8"/>
  <c r="L1075" i="8" s="1"/>
  <c r="I1074" i="8"/>
  <c r="H1074" i="8"/>
  <c r="H1075" i="8" s="1"/>
  <c r="AB1072" i="8"/>
  <c r="Q1072" i="8"/>
  <c r="P1072" i="8"/>
  <c r="O1072" i="8"/>
  <c r="O1077" i="8" s="1"/>
  <c r="K1072" i="8"/>
  <c r="H331" i="7"/>
  <c r="E331" i="7"/>
  <c r="E327" i="7"/>
  <c r="I1164" i="8"/>
  <c r="E330" i="7" s="1"/>
  <c r="L1163" i="8"/>
  <c r="M1162" i="8"/>
  <c r="M1164" i="8" s="1"/>
  <c r="L1162" i="8"/>
  <c r="I1162" i="8"/>
  <c r="Q1162" i="8" s="1"/>
  <c r="O1158" i="8"/>
  <c r="P1158" i="8"/>
  <c r="AB1155" i="8"/>
  <c r="P1155" i="8"/>
  <c r="O1155" i="8"/>
  <c r="K1155" i="8"/>
  <c r="J1155" i="8"/>
  <c r="I1103" i="8"/>
  <c r="I1105" i="8" s="1"/>
  <c r="E325" i="7" s="1"/>
  <c r="M1099" i="8"/>
  <c r="I1099" i="8"/>
  <c r="I1101" i="8" s="1"/>
  <c r="H1099" i="8"/>
  <c r="AB1097" i="8"/>
  <c r="Q1097" i="8"/>
  <c r="Q1103" i="8" s="1"/>
  <c r="Q1105" i="8" s="1"/>
  <c r="P1097" i="8"/>
  <c r="O1097" i="8"/>
  <c r="K1097" i="8"/>
  <c r="K1103" i="8" s="1"/>
  <c r="K1105" i="8" s="1"/>
  <c r="I1119" i="8"/>
  <c r="H1119" i="8"/>
  <c r="M1118" i="8"/>
  <c r="M1117" i="8"/>
  <c r="L1117" i="8"/>
  <c r="I1117" i="8"/>
  <c r="M1114" i="8"/>
  <c r="L1114" i="8"/>
  <c r="Q1113" i="8"/>
  <c r="Q1118" i="8" s="1"/>
  <c r="P1113" i="8"/>
  <c r="N1113" i="8"/>
  <c r="N1118" i="8" s="1"/>
  <c r="O1112" i="8"/>
  <c r="N1112" i="8"/>
  <c r="I1112" i="8"/>
  <c r="I1114" i="8" s="1"/>
  <c r="P1112" i="8"/>
  <c r="AB1109" i="8"/>
  <c r="Q1109" i="8"/>
  <c r="P1109" i="8"/>
  <c r="O1109" i="8"/>
  <c r="K1109" i="8"/>
  <c r="M1179" i="8"/>
  <c r="M1214" i="8" s="1"/>
  <c r="L1179" i="8"/>
  <c r="K1179" i="8"/>
  <c r="I1179" i="8"/>
  <c r="H1179" i="8"/>
  <c r="M1178" i="8"/>
  <c r="K1178" i="8"/>
  <c r="J1178" i="8"/>
  <c r="I1178" i="8"/>
  <c r="H1178" i="8"/>
  <c r="M1176" i="8"/>
  <c r="L1176" i="8"/>
  <c r="M1174" i="8"/>
  <c r="Q1173" i="8"/>
  <c r="P1173" i="8"/>
  <c r="P1179" i="8" s="1"/>
  <c r="O1173" i="8"/>
  <c r="O1179" i="8" s="1"/>
  <c r="N1173" i="8"/>
  <c r="Q1178" i="8"/>
  <c r="O1170" i="8"/>
  <c r="O1176" i="8" s="1"/>
  <c r="I1170" i="8"/>
  <c r="Q1170" i="8" s="1"/>
  <c r="H1170" i="8"/>
  <c r="H1176" i="8" s="1"/>
  <c r="AB1168" i="8"/>
  <c r="Q1168" i="8"/>
  <c r="P1168" i="8"/>
  <c r="O1168" i="8"/>
  <c r="N1168" i="8"/>
  <c r="K1168" i="8"/>
  <c r="J1168" i="8"/>
  <c r="J527" i="8" l="1"/>
  <c r="M1211" i="8"/>
  <c r="Q1214" i="8"/>
  <c r="I1075" i="8"/>
  <c r="J1075" i="8" s="1"/>
  <c r="J1074" i="8"/>
  <c r="I1078" i="8"/>
  <c r="Q1078" i="8" s="1"/>
  <c r="J1077" i="8"/>
  <c r="I526" i="8"/>
  <c r="J526" i="8" s="1"/>
  <c r="J521" i="8"/>
  <c r="E101" i="7"/>
  <c r="K101" i="7" s="1"/>
  <c r="M551" i="8"/>
  <c r="Q548" i="8"/>
  <c r="Q905" i="8"/>
  <c r="S903" i="8"/>
  <c r="S905" i="8" s="1"/>
  <c r="L1621" i="8"/>
  <c r="L1868" i="8" s="1"/>
  <c r="L1164" i="8"/>
  <c r="G330" i="7" s="1"/>
  <c r="P1118" i="8"/>
  <c r="S1118" i="8" s="1"/>
  <c r="S1113" i="8"/>
  <c r="I1160" i="8"/>
  <c r="Q1160" i="8" s="1"/>
  <c r="J1158" i="8"/>
  <c r="N1117" i="8"/>
  <c r="P1159" i="8"/>
  <c r="P1163" i="8" s="1"/>
  <c r="O1159" i="8"/>
  <c r="L1119" i="8"/>
  <c r="H1101" i="8"/>
  <c r="P1101" i="8" s="1"/>
  <c r="H1103" i="8"/>
  <c r="H1105" i="8" s="1"/>
  <c r="P1105" i="8" s="1"/>
  <c r="P1099" i="8"/>
  <c r="P1103" i="8" s="1"/>
  <c r="M1101" i="8"/>
  <c r="M1103" i="8"/>
  <c r="M1105" i="8" s="1"/>
  <c r="M1119" i="8"/>
  <c r="Q1119" i="8" s="1"/>
  <c r="Q907" i="8"/>
  <c r="Q1246" i="8"/>
  <c r="S1246" i="8" s="1"/>
  <c r="D100" i="6"/>
  <c r="J100" i="6" s="1"/>
  <c r="H551" i="8"/>
  <c r="M1346" i="8"/>
  <c r="R1243" i="8"/>
  <c r="J123" i="6"/>
  <c r="S509" i="8"/>
  <c r="S511" i="8" s="1"/>
  <c r="S514" i="8" s="1"/>
  <c r="O459" i="8"/>
  <c r="S900" i="8"/>
  <c r="S1259" i="8"/>
  <c r="S1261" i="8" s="1"/>
  <c r="S1264" i="8" s="1"/>
  <c r="S1265" i="8" s="1"/>
  <c r="K1262" i="8"/>
  <c r="K1264" i="8"/>
  <c r="K1265" i="8" s="1"/>
  <c r="J1264" i="8"/>
  <c r="J1265" i="8" s="1"/>
  <c r="J1262" i="8"/>
  <c r="O1264" i="8"/>
  <c r="O1265" i="8" s="1"/>
  <c r="O1262" i="8"/>
  <c r="Q1264" i="8"/>
  <c r="Q1265" i="8" s="1"/>
  <c r="Q1262" i="8"/>
  <c r="R1259" i="8"/>
  <c r="R1261" i="8" s="1"/>
  <c r="P1261" i="8"/>
  <c r="H1262" i="8"/>
  <c r="L1262" i="8"/>
  <c r="I1264" i="8"/>
  <c r="M1264" i="8"/>
  <c r="M1265" i="8" s="1"/>
  <c r="H396" i="7" s="1"/>
  <c r="S898" i="8"/>
  <c r="S901" i="8"/>
  <c r="I905" i="8"/>
  <c r="H905" i="8"/>
  <c r="P905" i="8" s="1"/>
  <c r="O907" i="8"/>
  <c r="O924" i="8" s="1"/>
  <c r="I907" i="8"/>
  <c r="I936" i="8" s="1"/>
  <c r="K903" i="8"/>
  <c r="K905" i="8" s="1"/>
  <c r="R898" i="8"/>
  <c r="R903" i="8"/>
  <c r="R905" i="8" s="1"/>
  <c r="J903" i="8"/>
  <c r="J905" i="8" s="1"/>
  <c r="R900" i="8"/>
  <c r="S455" i="8"/>
  <c r="I462" i="8"/>
  <c r="I463" i="8" s="1"/>
  <c r="J463" i="8" s="1"/>
  <c r="J460" i="8"/>
  <c r="J462" i="8" s="1"/>
  <c r="M462" i="8"/>
  <c r="M463" i="8" s="1"/>
  <c r="Q460" i="8"/>
  <c r="R455" i="8"/>
  <c r="P459" i="8"/>
  <c r="L460" i="8"/>
  <c r="J459" i="8"/>
  <c r="Q459" i="8"/>
  <c r="P527" i="8"/>
  <c r="I529" i="8"/>
  <c r="M529" i="8"/>
  <c r="H105" i="7" s="1"/>
  <c r="O522" i="8"/>
  <c r="O527" i="8" s="1"/>
  <c r="O529" i="8" s="1"/>
  <c r="Q522" i="8"/>
  <c r="I524" i="8"/>
  <c r="L527" i="8"/>
  <c r="L548" i="8" s="1"/>
  <c r="M524" i="8"/>
  <c r="G47" i="6" s="1"/>
  <c r="S519" i="8"/>
  <c r="K521" i="8"/>
  <c r="K526" i="8" s="1"/>
  <c r="K529" i="8" s="1"/>
  <c r="P521" i="8"/>
  <c r="P526" i="8" s="1"/>
  <c r="Q521" i="8"/>
  <c r="R876" i="8"/>
  <c r="S1243" i="8"/>
  <c r="Q512" i="8"/>
  <c r="Q515" i="8"/>
  <c r="K512" i="8"/>
  <c r="R509" i="8"/>
  <c r="XFD509" i="8" s="1"/>
  <c r="H515" i="8"/>
  <c r="J515" i="8" s="1"/>
  <c r="J511" i="8"/>
  <c r="Q1249" i="8"/>
  <c r="P1249" i="8"/>
  <c r="K1245" i="8"/>
  <c r="K1246" i="8" s="1"/>
  <c r="P1245" i="8"/>
  <c r="P1248" i="8"/>
  <c r="Q1245" i="8"/>
  <c r="Q1248" i="8"/>
  <c r="R1155" i="8"/>
  <c r="P880" i="8"/>
  <c r="P907" i="8" s="1"/>
  <c r="R878" i="8"/>
  <c r="R889" i="8" s="1"/>
  <c r="R916" i="8" s="1"/>
  <c r="S876" i="8"/>
  <c r="S878" i="8"/>
  <c r="S889" i="8" s="1"/>
  <c r="S916" i="8" s="1"/>
  <c r="M1180" i="8"/>
  <c r="H333" i="7" s="1"/>
  <c r="N1179" i="8"/>
  <c r="S1109" i="8"/>
  <c r="O1114" i="8"/>
  <c r="K1117" i="8"/>
  <c r="K1119" i="8"/>
  <c r="K1162" i="8"/>
  <c r="K1164" i="8"/>
  <c r="S1072" i="8"/>
  <c r="H199" i="7"/>
  <c r="L1160" i="8"/>
  <c r="O1118" i="8"/>
  <c r="S1097" i="8"/>
  <c r="S1103" i="8" s="1"/>
  <c r="S1105" i="8" s="1"/>
  <c r="E326" i="7"/>
  <c r="R1072" i="8"/>
  <c r="Q1077" i="8"/>
  <c r="K1078" i="8"/>
  <c r="Q1075" i="8"/>
  <c r="P1075" i="8"/>
  <c r="P1078" i="8"/>
  <c r="K1074" i="8"/>
  <c r="P1074" i="8"/>
  <c r="K1077" i="8"/>
  <c r="P1077" i="8"/>
  <c r="O1074" i="8"/>
  <c r="O1075" i="8" s="1"/>
  <c r="Q1074" i="8"/>
  <c r="J1162" i="8"/>
  <c r="J1164" i="8"/>
  <c r="S1155" i="8"/>
  <c r="K1158" i="8"/>
  <c r="R1158" i="8"/>
  <c r="H1160" i="8"/>
  <c r="K1160" i="8" s="1"/>
  <c r="O1162" i="8"/>
  <c r="P1162" i="8"/>
  <c r="R1118" i="8"/>
  <c r="K1099" i="8"/>
  <c r="K1101" i="8" s="1"/>
  <c r="O1099" i="8"/>
  <c r="Q1099" i="8"/>
  <c r="Q1101" i="8" s="1"/>
  <c r="R1109" i="8"/>
  <c r="Q1114" i="8"/>
  <c r="K1112" i="8"/>
  <c r="Q1112" i="8"/>
  <c r="R1112" i="8" s="1"/>
  <c r="R1113" i="8"/>
  <c r="K1114" i="8"/>
  <c r="N1114" i="8"/>
  <c r="O1117" i="8"/>
  <c r="Q1117" i="8"/>
  <c r="P1117" i="8"/>
  <c r="P1119" i="8" s="1"/>
  <c r="R1168" i="8"/>
  <c r="H1180" i="8"/>
  <c r="R1173" i="8"/>
  <c r="R1179" i="8" s="1"/>
  <c r="S1168" i="8"/>
  <c r="Q1176" i="8"/>
  <c r="Q1174" i="8"/>
  <c r="N1174" i="8"/>
  <c r="K1170" i="8"/>
  <c r="P1170" i="8"/>
  <c r="O1172" i="8"/>
  <c r="O1178" i="8" s="1"/>
  <c r="S1173" i="8"/>
  <c r="S1179" i="8" s="1"/>
  <c r="I1174" i="8"/>
  <c r="I1176" i="8"/>
  <c r="I1180" i="8" s="1"/>
  <c r="Q1180" i="8" s="1"/>
  <c r="Q1179" i="8"/>
  <c r="J1170" i="8"/>
  <c r="J1176" i="8" s="1"/>
  <c r="N1172" i="8"/>
  <c r="N1178" i="8" s="1"/>
  <c r="P1172" i="8"/>
  <c r="H1174" i="8"/>
  <c r="E16" i="7"/>
  <c r="M862" i="8"/>
  <c r="L862" i="8"/>
  <c r="I863" i="8"/>
  <c r="D32" i="6" s="1"/>
  <c r="H863" i="8"/>
  <c r="AB859" i="8"/>
  <c r="Q859" i="8"/>
  <c r="Q862" i="8" s="1"/>
  <c r="P859" i="8"/>
  <c r="P862" i="8" s="1"/>
  <c r="P865" i="8" s="1"/>
  <c r="P866" i="8" s="1"/>
  <c r="O859" i="8"/>
  <c r="K859" i="8"/>
  <c r="K862" i="8" s="1"/>
  <c r="K865" i="8" s="1"/>
  <c r="K866" i="8" s="1"/>
  <c r="J859" i="8"/>
  <c r="J863" i="8" s="1"/>
  <c r="L479" i="8"/>
  <c r="F66" i="5" s="1"/>
  <c r="M490" i="8"/>
  <c r="L490" i="8"/>
  <c r="K490" i="8"/>
  <c r="I490" i="8"/>
  <c r="H490" i="8"/>
  <c r="Q484" i="8"/>
  <c r="P484" i="8"/>
  <c r="O484" i="8"/>
  <c r="O490" i="8" s="1"/>
  <c r="N484" i="8"/>
  <c r="N490" i="8" s="1"/>
  <c r="L485" i="8"/>
  <c r="Q445" i="8"/>
  <c r="P445" i="8"/>
  <c r="O445" i="8"/>
  <c r="K445" i="8"/>
  <c r="J445" i="8"/>
  <c r="H447" i="8"/>
  <c r="K447" i="8" s="1"/>
  <c r="I426" i="8"/>
  <c r="H426" i="8"/>
  <c r="Q424" i="8"/>
  <c r="P424" i="8"/>
  <c r="O424" i="8"/>
  <c r="K424" i="8"/>
  <c r="K308" i="8"/>
  <c r="K1075" i="8" l="1"/>
  <c r="P1214" i="8"/>
  <c r="S1214" i="8" s="1"/>
  <c r="L1216" i="8"/>
  <c r="R1246" i="8"/>
  <c r="J936" i="8"/>
  <c r="I940" i="8"/>
  <c r="K936" i="8"/>
  <c r="H330" i="7"/>
  <c r="I330" i="7" s="1"/>
  <c r="Q1164" i="8"/>
  <c r="N1164" i="8"/>
  <c r="Q1163" i="8"/>
  <c r="R1163" i="8" s="1"/>
  <c r="N1163" i="8"/>
  <c r="N1160" i="8"/>
  <c r="I547" i="8"/>
  <c r="I551" i="8" s="1"/>
  <c r="J551" i="8" s="1"/>
  <c r="E293" i="7"/>
  <c r="K293" i="7" s="1"/>
  <c r="J1078" i="8"/>
  <c r="D47" i="6"/>
  <c r="J47" i="6" s="1"/>
  <c r="J524" i="8"/>
  <c r="E105" i="7"/>
  <c r="K105" i="7" s="1"/>
  <c r="J529" i="8"/>
  <c r="Q936" i="8"/>
  <c r="Q924" i="8"/>
  <c r="S907" i="8"/>
  <c r="P548" i="8"/>
  <c r="P551" i="8" s="1"/>
  <c r="L551" i="8"/>
  <c r="S1159" i="8"/>
  <c r="R1159" i="8"/>
  <c r="O1119" i="8"/>
  <c r="O1163" i="8"/>
  <c r="P1114" i="8"/>
  <c r="R1114" i="8" s="1"/>
  <c r="O1164" i="8"/>
  <c r="P1346" i="8"/>
  <c r="S1077" i="8"/>
  <c r="S880" i="8"/>
  <c r="N1119" i="8"/>
  <c r="O1160" i="8"/>
  <c r="J330" i="7"/>
  <c r="K524" i="8"/>
  <c r="O1101" i="8"/>
  <c r="O1103" i="8"/>
  <c r="O1105" i="8" s="1"/>
  <c r="I924" i="8"/>
  <c r="H924" i="8"/>
  <c r="P924" i="8" s="1"/>
  <c r="R862" i="8"/>
  <c r="R865" i="8" s="1"/>
  <c r="R866" i="8" s="1"/>
  <c r="Q865" i="8"/>
  <c r="Q866" i="8" s="1"/>
  <c r="L863" i="8"/>
  <c r="L865" i="8"/>
  <c r="L866" i="8" s="1"/>
  <c r="M863" i="8"/>
  <c r="M865" i="8"/>
  <c r="M866" i="8" s="1"/>
  <c r="I1265" i="8"/>
  <c r="E396" i="7" s="1"/>
  <c r="S1262" i="8"/>
  <c r="R1262" i="8"/>
  <c r="R1264" i="8"/>
  <c r="R1265" i="8" s="1"/>
  <c r="P1262" i="8"/>
  <c r="P1264" i="8"/>
  <c r="P1265" i="8" s="1"/>
  <c r="R459" i="8"/>
  <c r="L462" i="8"/>
  <c r="L463" i="8" s="1"/>
  <c r="O460" i="8"/>
  <c r="O462" i="8" s="1"/>
  <c r="O463" i="8" s="1"/>
  <c r="P460" i="8"/>
  <c r="S459" i="8"/>
  <c r="Q462" i="8"/>
  <c r="Q463" i="8" s="1"/>
  <c r="R1248" i="8"/>
  <c r="S1249" i="8"/>
  <c r="R511" i="8"/>
  <c r="R514" i="8" s="1"/>
  <c r="Q524" i="8"/>
  <c r="O524" i="8"/>
  <c r="P524" i="8"/>
  <c r="Q527" i="8"/>
  <c r="Q529" i="8"/>
  <c r="S522" i="8"/>
  <c r="S527" i="8" s="1"/>
  <c r="Q526" i="8"/>
  <c r="O548" i="8"/>
  <c r="O551" i="8" s="1"/>
  <c r="P529" i="8"/>
  <c r="S521" i="8"/>
  <c r="S526" i="8" s="1"/>
  <c r="R512" i="8"/>
  <c r="S1245" i="8"/>
  <c r="P1160" i="8"/>
  <c r="S512" i="8"/>
  <c r="P515" i="8"/>
  <c r="S515" i="8" s="1"/>
  <c r="K515" i="8"/>
  <c r="J547" i="8"/>
  <c r="R1245" i="8"/>
  <c r="S1248" i="8"/>
  <c r="R1249" i="8"/>
  <c r="R880" i="8"/>
  <c r="R907" i="8" s="1"/>
  <c r="S1099" i="8"/>
  <c r="S1101" i="8" s="1"/>
  <c r="R1214" i="8"/>
  <c r="S1078" i="8"/>
  <c r="O1346" i="8"/>
  <c r="Q1346" i="8"/>
  <c r="N1346" i="8"/>
  <c r="F330" i="7"/>
  <c r="S1074" i="8"/>
  <c r="J1180" i="8"/>
  <c r="E333" i="7"/>
  <c r="S1075" i="8"/>
  <c r="R1077" i="8"/>
  <c r="R1078" i="8"/>
  <c r="R1074" i="8"/>
  <c r="R1075" i="8"/>
  <c r="J1160" i="8"/>
  <c r="S1158" i="8"/>
  <c r="P1164" i="8"/>
  <c r="S1164" i="8" s="1"/>
  <c r="S1162" i="8"/>
  <c r="R1162" i="8"/>
  <c r="L1180" i="8"/>
  <c r="O1174" i="8"/>
  <c r="S1112" i="8"/>
  <c r="O1214" i="8"/>
  <c r="S1117" i="8"/>
  <c r="R1117" i="8"/>
  <c r="S859" i="8"/>
  <c r="P1178" i="8"/>
  <c r="S1172" i="8"/>
  <c r="S1178" i="8" s="1"/>
  <c r="P1174" i="8"/>
  <c r="S1174" i="8" s="1"/>
  <c r="S1170" i="8"/>
  <c r="S1176" i="8" s="1"/>
  <c r="P1176" i="8"/>
  <c r="R1170" i="8"/>
  <c r="R1176" i="8" s="1"/>
  <c r="K1176" i="8"/>
  <c r="K1180" i="8" s="1"/>
  <c r="K1174" i="8"/>
  <c r="R1172" i="8"/>
  <c r="R1178" i="8" s="1"/>
  <c r="J1174" i="8"/>
  <c r="R859" i="8"/>
  <c r="K863" i="8"/>
  <c r="P863" i="8"/>
  <c r="O862" i="8"/>
  <c r="Q863" i="8"/>
  <c r="R424" i="8"/>
  <c r="J426" i="8"/>
  <c r="R445" i="8"/>
  <c r="R484" i="8"/>
  <c r="R490" i="8" s="1"/>
  <c r="S445" i="8"/>
  <c r="S484" i="8"/>
  <c r="S490" i="8" s="1"/>
  <c r="Q490" i="8"/>
  <c r="P490" i="8"/>
  <c r="S424" i="8"/>
  <c r="S1163" i="8" l="1"/>
  <c r="J940" i="8"/>
  <c r="K940" i="8"/>
  <c r="R924" i="8"/>
  <c r="S924" i="8"/>
  <c r="M1216" i="8"/>
  <c r="Q1211" i="8"/>
  <c r="Q547" i="8"/>
  <c r="Q551" i="8" s="1"/>
  <c r="R551" i="8" s="1"/>
  <c r="K547" i="8"/>
  <c r="K551" i="8" s="1"/>
  <c r="S1114" i="8"/>
  <c r="Q940" i="8"/>
  <c r="S1160" i="8"/>
  <c r="S548" i="8"/>
  <c r="P1211" i="8"/>
  <c r="R863" i="8"/>
  <c r="S529" i="8"/>
  <c r="S862" i="8"/>
  <c r="S865" i="8" s="1"/>
  <c r="S866" i="8" s="1"/>
  <c r="O863" i="8"/>
  <c r="O865" i="8"/>
  <c r="O866" i="8" s="1"/>
  <c r="O1180" i="8"/>
  <c r="N1180" i="8"/>
  <c r="P1180" i="8"/>
  <c r="R1180" i="8" s="1"/>
  <c r="R1164" i="8"/>
  <c r="R1160" i="8"/>
  <c r="P462" i="8"/>
  <c r="P463" i="8" s="1"/>
  <c r="R463" i="8" s="1"/>
  <c r="S460" i="8"/>
  <c r="S462" i="8" s="1"/>
  <c r="S463" i="8" s="1"/>
  <c r="R460" i="8"/>
  <c r="R462" i="8" s="1"/>
  <c r="R515" i="8"/>
  <c r="S524" i="8"/>
  <c r="R1346" i="8"/>
  <c r="S1346" i="8"/>
  <c r="R1174" i="8"/>
  <c r="I778" i="8"/>
  <c r="H778" i="8"/>
  <c r="P778" i="8" s="1"/>
  <c r="J444" i="8"/>
  <c r="H80" i="8"/>
  <c r="S1211" i="8" l="1"/>
  <c r="S547" i="8"/>
  <c r="S551" i="8" s="1"/>
  <c r="R547" i="8"/>
  <c r="R1211" i="8"/>
  <c r="S863" i="8"/>
  <c r="S1180" i="8"/>
  <c r="AE14" i="3" l="1"/>
  <c r="AG111" i="3"/>
  <c r="AE109" i="3"/>
  <c r="S1879" i="8"/>
  <c r="S1878" i="8"/>
  <c r="S1876" i="8"/>
  <c r="S1875" i="8"/>
  <c r="S1872" i="8"/>
  <c r="S1869" i="8"/>
  <c r="S1900" i="8"/>
  <c r="S1899" i="8"/>
  <c r="S1897" i="8"/>
  <c r="S1896" i="8"/>
  <c r="S1890" i="8"/>
  <c r="S489" i="8"/>
  <c r="P489" i="8"/>
  <c r="O489" i="8"/>
  <c r="L489" i="8"/>
  <c r="K489" i="8"/>
  <c r="I489" i="8"/>
  <c r="H489" i="8"/>
  <c r="M488" i="8"/>
  <c r="M495" i="8" s="1"/>
  <c r="M1373" i="8" s="1"/>
  <c r="L488" i="8"/>
  <c r="K488" i="8"/>
  <c r="K495" i="8" s="1"/>
  <c r="I488" i="8"/>
  <c r="I495" i="8" s="1"/>
  <c r="H488" i="8"/>
  <c r="H495" i="8" s="1"/>
  <c r="Q482" i="8"/>
  <c r="Q488" i="8" s="1"/>
  <c r="Q495" i="8" s="1"/>
  <c r="P482" i="8"/>
  <c r="O482" i="8"/>
  <c r="O485" i="8" s="1"/>
  <c r="N482" i="8"/>
  <c r="N488" i="8" s="1"/>
  <c r="N495" i="8" s="1"/>
  <c r="M1483" i="8"/>
  <c r="K1483" i="8"/>
  <c r="J1483" i="8"/>
  <c r="I1483" i="8"/>
  <c r="H1483" i="8"/>
  <c r="N1465" i="8"/>
  <c r="N1483" i="8" s="1"/>
  <c r="P1402" i="8"/>
  <c r="AE136" i="3" l="1"/>
  <c r="AE137" i="3" s="1"/>
  <c r="AG14" i="3"/>
  <c r="AN11" i="3"/>
  <c r="AN111" i="3"/>
  <c r="L495" i="8"/>
  <c r="S482" i="8"/>
  <c r="S488" i="8" s="1"/>
  <c r="S495" i="8" s="1"/>
  <c r="O488" i="8"/>
  <c r="O495" i="8" s="1"/>
  <c r="P488" i="8"/>
  <c r="P495" i="8" s="1"/>
  <c r="R482" i="8"/>
  <c r="R488" i="8" s="1"/>
  <c r="R495" i="8" s="1"/>
  <c r="M1790" i="8"/>
  <c r="K1730" i="8"/>
  <c r="K1771" i="8" s="1"/>
  <c r="K1790" i="8" s="1"/>
  <c r="I1730" i="8"/>
  <c r="I1771" i="8" s="1"/>
  <c r="I1790" i="8" s="1"/>
  <c r="H1730" i="8"/>
  <c r="H1771" i="8" s="1"/>
  <c r="P1712" i="8"/>
  <c r="O1771" i="8"/>
  <c r="O1790" i="8" s="1"/>
  <c r="N59" i="3"/>
  <c r="M59" i="3"/>
  <c r="M58" i="3" s="1"/>
  <c r="O60" i="3"/>
  <c r="S1712" i="8" l="1"/>
  <c r="S1730" i="8" s="1"/>
  <c r="S1771" i="8" s="1"/>
  <c r="S1790" i="8" s="1"/>
  <c r="R1712" i="8"/>
  <c r="L1775" i="8"/>
  <c r="L1794" i="8" s="1"/>
  <c r="N1771" i="8"/>
  <c r="N1790" i="8" s="1"/>
  <c r="H1790" i="8"/>
  <c r="P1771" i="8"/>
  <c r="L1790" i="8"/>
  <c r="M1775" i="8"/>
  <c r="P1730" i="8"/>
  <c r="R1790" i="8"/>
  <c r="O59" i="3"/>
  <c r="M14" i="3"/>
  <c r="M136" i="3"/>
  <c r="M137" i="3" s="1"/>
  <c r="N58" i="3"/>
  <c r="Q1730" i="8"/>
  <c r="AB1805" i="8"/>
  <c r="AB1802" i="8"/>
  <c r="AB1801" i="8"/>
  <c r="AB1676" i="8"/>
  <c r="AB1675" i="8"/>
  <c r="AB1674" i="8"/>
  <c r="AB1673" i="8"/>
  <c r="AB1672" i="8"/>
  <c r="AB1671" i="8"/>
  <c r="AB1670" i="8"/>
  <c r="AB1669" i="8"/>
  <c r="AB1668" i="8"/>
  <c r="AB1667" i="8"/>
  <c r="AB1666" i="8"/>
  <c r="AB1665" i="8"/>
  <c r="AB1664" i="8"/>
  <c r="AB1663" i="8"/>
  <c r="AB1662" i="8"/>
  <c r="AB1661" i="8"/>
  <c r="AB1660" i="8"/>
  <c r="AB1659" i="8"/>
  <c r="AB1658" i="8"/>
  <c r="AB1657" i="8"/>
  <c r="AB1656" i="8"/>
  <c r="AB1655" i="8"/>
  <c r="AB1654" i="8"/>
  <c r="AB1652" i="8"/>
  <c r="AB1651" i="8"/>
  <c r="AB1650" i="8"/>
  <c r="AB1649" i="8"/>
  <c r="AB1648" i="8"/>
  <c r="AB1647" i="8"/>
  <c r="AB1646" i="8"/>
  <c r="AB1645" i="8"/>
  <c r="AB1644" i="8"/>
  <c r="AB1643" i="8"/>
  <c r="AB1642" i="8"/>
  <c r="AB1641" i="8"/>
  <c r="AB1640" i="8"/>
  <c r="AB1504" i="8"/>
  <c r="AB1503" i="8"/>
  <c r="AB1502" i="8"/>
  <c r="AB1501" i="8"/>
  <c r="AB1500" i="8"/>
  <c r="AB1439" i="8"/>
  <c r="AB1438" i="8"/>
  <c r="AB1437" i="8"/>
  <c r="AB1436" i="8"/>
  <c r="AB1435" i="8"/>
  <c r="AB1434" i="8"/>
  <c r="AB1433" i="8"/>
  <c r="AB1432" i="8"/>
  <c r="AB1431" i="8"/>
  <c r="AB1430" i="8"/>
  <c r="AB1429" i="8"/>
  <c r="AB1428" i="8"/>
  <c r="AB1427" i="8"/>
  <c r="AB1426" i="8"/>
  <c r="AB1425" i="8"/>
  <c r="AB1424" i="8"/>
  <c r="AB1423" i="8"/>
  <c r="AB1422" i="8"/>
  <c r="AB1421" i="8"/>
  <c r="AB1420" i="8"/>
  <c r="AB1419" i="8"/>
  <c r="AB1418" i="8"/>
  <c r="AB1417" i="8"/>
  <c r="AB1416" i="8"/>
  <c r="AB1415" i="8"/>
  <c r="AB1414" i="8"/>
  <c r="AB1413" i="8"/>
  <c r="AB1412" i="8"/>
  <c r="AB1411" i="8"/>
  <c r="AB1410" i="8"/>
  <c r="AB1409" i="8"/>
  <c r="AB1408" i="8"/>
  <c r="AB1407" i="8"/>
  <c r="AB1406" i="8"/>
  <c r="AB1405" i="8"/>
  <c r="AB1404" i="8"/>
  <c r="AB1403" i="8"/>
  <c r="AB1402" i="8"/>
  <c r="AB1400" i="8"/>
  <c r="AB1399" i="8"/>
  <c r="AB1397" i="8"/>
  <c r="AB1396" i="8"/>
  <c r="AB1395" i="8"/>
  <c r="AB1394" i="8"/>
  <c r="AB1393" i="8"/>
  <c r="AB1392" i="8"/>
  <c r="AB1391" i="8"/>
  <c r="AB1390" i="8"/>
  <c r="AB1316" i="8"/>
  <c r="AB1233" i="8"/>
  <c r="AB1221" i="8"/>
  <c r="AB1123" i="8"/>
  <c r="AB1087" i="8"/>
  <c r="AB1062" i="8"/>
  <c r="AB1037" i="8"/>
  <c r="AB958" i="8"/>
  <c r="Z983" i="8"/>
  <c r="AB983" i="8" s="1"/>
  <c r="Z982" i="8"/>
  <c r="AB982" i="8" s="1"/>
  <c r="AB981" i="8"/>
  <c r="AB980" i="8"/>
  <c r="AB979" i="8"/>
  <c r="AB947" i="8"/>
  <c r="AB838" i="8"/>
  <c r="Z776" i="8"/>
  <c r="AB776" i="8" s="1"/>
  <c r="AB775" i="8"/>
  <c r="AB764" i="8"/>
  <c r="AB713" i="8"/>
  <c r="AB712" i="8"/>
  <c r="AB711" i="8"/>
  <c r="AB710" i="8"/>
  <c r="AB709" i="8"/>
  <c r="AB708" i="8"/>
  <c r="AB707" i="8"/>
  <c r="AB706" i="8"/>
  <c r="AB705" i="8"/>
  <c r="AB704" i="8"/>
  <c r="AB703" i="8"/>
  <c r="AB702" i="8"/>
  <c r="AB701" i="8"/>
  <c r="AB700" i="8"/>
  <c r="AB699" i="8"/>
  <c r="AB698" i="8"/>
  <c r="AB697" i="8"/>
  <c r="AB696" i="8"/>
  <c r="AB695" i="8"/>
  <c r="AB694" i="8"/>
  <c r="AB693" i="8"/>
  <c r="AB692" i="8"/>
  <c r="AB691" i="8"/>
  <c r="AB690" i="8"/>
  <c r="AB689" i="8"/>
  <c r="AB688" i="8"/>
  <c r="AB687" i="8"/>
  <c r="AB686" i="8"/>
  <c r="AB685" i="8"/>
  <c r="AB684" i="8"/>
  <c r="AB683" i="8"/>
  <c r="AB682" i="8"/>
  <c r="AB681" i="8"/>
  <c r="AB680" i="8"/>
  <c r="AB679" i="8"/>
  <c r="AB678" i="8"/>
  <c r="AB677" i="8"/>
  <c r="AB676" i="8"/>
  <c r="AB675" i="8"/>
  <c r="AB674" i="8"/>
  <c r="AB610" i="8"/>
  <c r="AB609" i="8"/>
  <c r="AB608" i="8"/>
  <c r="AB607" i="8"/>
  <c r="AB606" i="8"/>
  <c r="AB605" i="8"/>
  <c r="AB604" i="8"/>
  <c r="AB603" i="8"/>
  <c r="AB602" i="8"/>
  <c r="AB601" i="8"/>
  <c r="AB600" i="8"/>
  <c r="AB599" i="8"/>
  <c r="AB598" i="8"/>
  <c r="AB597" i="8"/>
  <c r="AB596" i="8"/>
  <c r="AB595" i="8"/>
  <c r="AB594" i="8"/>
  <c r="AB593" i="8"/>
  <c r="AB592" i="8"/>
  <c r="AB591" i="8"/>
  <c r="AB590" i="8"/>
  <c r="AB587" i="8"/>
  <c r="AB586" i="8"/>
  <c r="AB585" i="8"/>
  <c r="AB584" i="8"/>
  <c r="AB583" i="8"/>
  <c r="AB582" i="8"/>
  <c r="AB581" i="8"/>
  <c r="AB580" i="8"/>
  <c r="AB579" i="8"/>
  <c r="AB578" i="8"/>
  <c r="AB577" i="8"/>
  <c r="AB576" i="8"/>
  <c r="AB575" i="8"/>
  <c r="AB574" i="8"/>
  <c r="AB573" i="8"/>
  <c r="AB572" i="8"/>
  <c r="AB571" i="8"/>
  <c r="AB570" i="8"/>
  <c r="AB565" i="8"/>
  <c r="AB563" i="8"/>
  <c r="AB562" i="8"/>
  <c r="AB561" i="8"/>
  <c r="AB560" i="8"/>
  <c r="AB559" i="8"/>
  <c r="AB558" i="8"/>
  <c r="AB557" i="8"/>
  <c r="AB556" i="8"/>
  <c r="AB479" i="8"/>
  <c r="AB467" i="8"/>
  <c r="AB444" i="8"/>
  <c r="AB383" i="8"/>
  <c r="AB381" i="8"/>
  <c r="AB379" i="8"/>
  <c r="Z308" i="8"/>
  <c r="AB308" i="8" s="1"/>
  <c r="Z246" i="8"/>
  <c r="AB246" i="8" s="1"/>
  <c r="Z245" i="8"/>
  <c r="AB244" i="8"/>
  <c r="AB243" i="8"/>
  <c r="AB242" i="8"/>
  <c r="AB241" i="8"/>
  <c r="AB240" i="8"/>
  <c r="AB239" i="8"/>
  <c r="AB238" i="8"/>
  <c r="AB237" i="8"/>
  <c r="AB236" i="8"/>
  <c r="AB235" i="8"/>
  <c r="AB234" i="8"/>
  <c r="AB233" i="8"/>
  <c r="AB232" i="8"/>
  <c r="AB231" i="8"/>
  <c r="AB230" i="8"/>
  <c r="AB229" i="8"/>
  <c r="AB228" i="8"/>
  <c r="AB227" i="8"/>
  <c r="AB226" i="8"/>
  <c r="AB225" i="8"/>
  <c r="AB224" i="8"/>
  <c r="AB223" i="8"/>
  <c r="AB222" i="8"/>
  <c r="AB221" i="8"/>
  <c r="AB220" i="8"/>
  <c r="AB219" i="8"/>
  <c r="AB218" i="8"/>
  <c r="AB217" i="8"/>
  <c r="AB216" i="8"/>
  <c r="AB215" i="8"/>
  <c r="AB214" i="8"/>
  <c r="AB213" i="8"/>
  <c r="AB212" i="8"/>
  <c r="AB211" i="8"/>
  <c r="AB54" i="8"/>
  <c r="AB52" i="8"/>
  <c r="AB51" i="8"/>
  <c r="AB50" i="8"/>
  <c r="AB49" i="8"/>
  <c r="AB48" i="8"/>
  <c r="AB47" i="8"/>
  <c r="AB46" i="8"/>
  <c r="AB45" i="8"/>
  <c r="AB44" i="8"/>
  <c r="AB43" i="8"/>
  <c r="AB42" i="8"/>
  <c r="AB41" i="8"/>
  <c r="AB40" i="8"/>
  <c r="AB39" i="8"/>
  <c r="AB38" i="8"/>
  <c r="AB37" i="8"/>
  <c r="AB36" i="8"/>
  <c r="AB35" i="8"/>
  <c r="AB34" i="8"/>
  <c r="AB33" i="8"/>
  <c r="AB30" i="8"/>
  <c r="AB29" i="8"/>
  <c r="AB28" i="8"/>
  <c r="AB27" i="8"/>
  <c r="AB26" i="8"/>
  <c r="AB24" i="8"/>
  <c r="AB23" i="8"/>
  <c r="AB22" i="8"/>
  <c r="AB1804" i="8"/>
  <c r="AB245" i="8" l="1"/>
  <c r="P1790" i="8"/>
  <c r="Q1771" i="8"/>
  <c r="Q1790" i="8" s="1"/>
  <c r="N1775" i="8"/>
  <c r="N1794" i="8" s="1"/>
  <c r="M1794" i="8"/>
  <c r="O58" i="3"/>
  <c r="N14" i="3"/>
  <c r="O14" i="3" s="1"/>
  <c r="N136" i="3"/>
  <c r="AB1401" i="8"/>
  <c r="Q776" i="8"/>
  <c r="P776" i="8"/>
  <c r="O776" i="8"/>
  <c r="K776" i="8"/>
  <c r="J776" i="8"/>
  <c r="K775" i="8"/>
  <c r="O775" i="8"/>
  <c r="P775" i="8"/>
  <c r="Q775" i="8"/>
  <c r="Z774" i="8" l="1"/>
  <c r="X1904" i="8"/>
  <c r="N137" i="3"/>
  <c r="O137" i="3" s="1"/>
  <c r="O136" i="3"/>
  <c r="S776" i="8"/>
  <c r="E199" i="7"/>
  <c r="K199" i="7" s="1"/>
  <c r="S775" i="8"/>
  <c r="R776" i="8"/>
  <c r="AB774" i="8" l="1"/>
  <c r="Z1905" i="8"/>
  <c r="V246" i="8"/>
  <c r="W246" i="8" s="1"/>
  <c r="V245" i="8"/>
  <c r="W245" i="8" s="1"/>
  <c r="V24" i="8"/>
  <c r="W24" i="8" s="1"/>
  <c r="V23" i="8"/>
  <c r="W23" i="8" s="1"/>
  <c r="V22" i="8"/>
  <c r="W22" i="8" s="1"/>
  <c r="K1372" i="8" l="1"/>
  <c r="K1870" i="8" s="1"/>
  <c r="K1891" i="8" s="1"/>
  <c r="I1372" i="8"/>
  <c r="H1372" i="8"/>
  <c r="H1870" i="8" s="1"/>
  <c r="H1891" i="8" s="1"/>
  <c r="E332" i="7"/>
  <c r="I1870" i="8" l="1"/>
  <c r="Q1372" i="8"/>
  <c r="R1372" i="8" s="1"/>
  <c r="D10" i="5"/>
  <c r="Z11" i="3"/>
  <c r="Y11" i="3"/>
  <c r="AA11" i="3" l="1"/>
  <c r="I1891" i="8"/>
  <c r="Q1891" i="8" s="1"/>
  <c r="R1891" i="8" s="1"/>
  <c r="Q1870" i="8"/>
  <c r="J332" i="7"/>
  <c r="F332" i="7"/>
  <c r="P1808" i="8"/>
  <c r="P1812" i="8" s="1"/>
  <c r="P1817" i="8" s="1"/>
  <c r="P1822" i="8" s="1"/>
  <c r="M1808" i="8"/>
  <c r="Q1801" i="8"/>
  <c r="Q1808" i="8" l="1"/>
  <c r="Q1812" i="8" s="1"/>
  <c r="Q1817" i="8" s="1"/>
  <c r="Q1822" i="8" s="1"/>
  <c r="M1812" i="8"/>
  <c r="M1817" i="8" s="1"/>
  <c r="M1822" i="8" s="1"/>
  <c r="M1809" i="8"/>
  <c r="O1809" i="8" s="1"/>
  <c r="O1813" i="8" s="1"/>
  <c r="O1818" i="8" s="1"/>
  <c r="O1823" i="8" s="1"/>
  <c r="H332" i="7"/>
  <c r="N1808" i="8"/>
  <c r="N1812" i="8" s="1"/>
  <c r="N1817" i="8" s="1"/>
  <c r="N1822" i="8" s="1"/>
  <c r="P1212" i="8"/>
  <c r="O1808" i="8"/>
  <c r="O1812" i="8" s="1"/>
  <c r="O1817" i="8" s="1"/>
  <c r="O1822" i="8" s="1"/>
  <c r="R1808" i="8" l="1"/>
  <c r="R1812" i="8" s="1"/>
  <c r="R1817" i="8" s="1"/>
  <c r="R1822" i="8" s="1"/>
  <c r="Q1809" i="8"/>
  <c r="M1813" i="8"/>
  <c r="M1818" i="8" s="1"/>
  <c r="M1823" i="8" s="1"/>
  <c r="N1212" i="8"/>
  <c r="S1212" i="8"/>
  <c r="R1212" i="8"/>
  <c r="O1212" i="8"/>
  <c r="I332" i="7"/>
  <c r="K332" i="7"/>
  <c r="L332" i="7" s="1"/>
  <c r="N1372" i="8"/>
  <c r="S1808" i="8"/>
  <c r="S1812" i="8" s="1"/>
  <c r="S1817" i="8" s="1"/>
  <c r="S1822" i="8" s="1"/>
  <c r="O1465" i="8"/>
  <c r="M1469" i="8"/>
  <c r="Q1399" i="8"/>
  <c r="M1611" i="8"/>
  <c r="M1630" i="8" s="1"/>
  <c r="N1611" i="8"/>
  <c r="N1630" i="8" s="1"/>
  <c r="P1465" i="8"/>
  <c r="P1483" i="8" s="1"/>
  <c r="P1611" i="8" s="1"/>
  <c r="P1630" i="8" s="1"/>
  <c r="O1372" i="8" l="1"/>
  <c r="O1870" i="8" s="1"/>
  <c r="O1891" i="8" s="1"/>
  <c r="Q1813" i="8"/>
  <c r="Q1818" i="8" s="1"/>
  <c r="Q1823" i="8" s="1"/>
  <c r="S1809" i="8"/>
  <c r="S1813" i="8" s="1"/>
  <c r="S1818" i="8" s="1"/>
  <c r="S1823" i="8" s="1"/>
  <c r="M1487" i="8"/>
  <c r="M1602" i="8"/>
  <c r="M1621" i="8" s="1"/>
  <c r="M1868" i="8" s="1"/>
  <c r="O1474" i="8"/>
  <c r="O1602" i="8" s="1"/>
  <c r="O1483" i="8"/>
  <c r="O1611" i="8" s="1"/>
  <c r="O1630" i="8" s="1"/>
  <c r="Q1868" i="8" l="1"/>
  <c r="M1889" i="8"/>
  <c r="Q1889" i="8" s="1"/>
  <c r="S1372" i="8"/>
  <c r="O1868" i="8"/>
  <c r="S1870" i="8"/>
  <c r="S1891" i="8"/>
  <c r="Q1483" i="8"/>
  <c r="Q1611" i="8" s="1"/>
  <c r="Q1630" i="8" s="1"/>
  <c r="R1465" i="8"/>
  <c r="R1483" i="8" s="1"/>
  <c r="R1611" i="8" s="1"/>
  <c r="R1630" i="8" s="1"/>
  <c r="S1465" i="8"/>
  <c r="S1483" i="8" s="1"/>
  <c r="Q379" i="8" l="1"/>
  <c r="D331" i="7"/>
  <c r="F331" i="7" l="1"/>
  <c r="H1373" i="8"/>
  <c r="I1373" i="8"/>
  <c r="Q1373" i="8" s="1"/>
  <c r="I985" i="8"/>
  <c r="Q981" i="8"/>
  <c r="P981" i="8"/>
  <c r="K981" i="8"/>
  <c r="P1375" i="8" l="1"/>
  <c r="G331" i="7"/>
  <c r="J331" i="7" s="1"/>
  <c r="K331" i="7"/>
  <c r="K1373" i="8"/>
  <c r="S981" i="8"/>
  <c r="R1375" i="8" l="1"/>
  <c r="P1873" i="8"/>
  <c r="S1375" i="8"/>
  <c r="I331" i="7"/>
  <c r="L331" i="7"/>
  <c r="O1211" i="8"/>
  <c r="O1216" i="8" s="1"/>
  <c r="N1211" i="8"/>
  <c r="N1373" i="8" s="1"/>
  <c r="AB754" i="8"/>
  <c r="P1894" i="8" l="1"/>
  <c r="R1894" i="8" s="1"/>
  <c r="R1873" i="8"/>
  <c r="S1873" i="8"/>
  <c r="R1870" i="8"/>
  <c r="AF109" i="3"/>
  <c r="AM109" i="3" l="1"/>
  <c r="AA119" i="3"/>
  <c r="AA118" i="3" s="1"/>
  <c r="Z119" i="3"/>
  <c r="Z118" i="3" s="1"/>
  <c r="X119" i="3"/>
  <c r="W119" i="3"/>
  <c r="W118" i="3" s="1"/>
  <c r="V119" i="3"/>
  <c r="V118" i="3" s="1"/>
  <c r="K119" i="3"/>
  <c r="K118" i="3" s="1"/>
  <c r="J119" i="3"/>
  <c r="J118" i="3" s="1"/>
  <c r="H119" i="3"/>
  <c r="H118" i="3" s="1"/>
  <c r="G119" i="3"/>
  <c r="G118" i="3" s="1"/>
  <c r="E119" i="3"/>
  <c r="E118" i="3" s="1"/>
  <c r="X118" i="3"/>
  <c r="D119" i="3"/>
  <c r="D118" i="3" s="1"/>
  <c r="AM119" i="3" l="1"/>
  <c r="AG137" i="3"/>
  <c r="AG136" i="3"/>
  <c r="AB877" i="8"/>
  <c r="AB1269" i="8"/>
  <c r="AB589" i="8"/>
  <c r="AM118" i="3" l="1"/>
  <c r="L1880" i="8"/>
  <c r="K1880" i="8"/>
  <c r="K1901" i="8" s="1"/>
  <c r="I1880" i="8"/>
  <c r="H1880" i="8"/>
  <c r="H1901" i="8" s="1"/>
  <c r="P1715" i="8"/>
  <c r="Q1641" i="8"/>
  <c r="Q1640" i="8"/>
  <c r="O1641" i="8"/>
  <c r="I1901" i="8" l="1"/>
  <c r="Q1901" i="8" s="1"/>
  <c r="Q1880" i="8"/>
  <c r="L1901" i="8"/>
  <c r="N1880" i="8"/>
  <c r="P1733" i="8"/>
  <c r="P1793" i="8" s="1"/>
  <c r="P1880" i="8" s="1"/>
  <c r="S1715" i="8"/>
  <c r="R1715" i="8"/>
  <c r="R1733" i="8" s="1"/>
  <c r="H228" i="7"/>
  <c r="O1715" i="8"/>
  <c r="H86" i="3"/>
  <c r="G86" i="3"/>
  <c r="I86" i="3" l="1"/>
  <c r="R1774" i="8"/>
  <c r="R1793" i="8" s="1"/>
  <c r="R1755" i="8"/>
  <c r="R1880" i="8"/>
  <c r="Q1733" i="8"/>
  <c r="Q1755" i="8" s="1"/>
  <c r="O1733" i="8"/>
  <c r="O1755" i="8" s="1"/>
  <c r="P1901" i="8"/>
  <c r="R1901" i="8" s="1"/>
  <c r="S1733" i="8"/>
  <c r="S1774" i="8" s="1"/>
  <c r="S1793" i="8" s="1"/>
  <c r="J36" i="16"/>
  <c r="J27" i="16"/>
  <c r="J29" i="16" s="1"/>
  <c r="Q1774" i="8" l="1"/>
  <c r="Q1793" i="8" s="1"/>
  <c r="S1901" i="8"/>
  <c r="S1880" i="8"/>
  <c r="O1774" i="8"/>
  <c r="O1793" i="8" s="1"/>
  <c r="O1880" i="8" s="1"/>
  <c r="O1901" i="8" s="1"/>
  <c r="J38" i="16"/>
  <c r="AM116" i="3" l="1"/>
  <c r="Q1811" i="8"/>
  <c r="Q1816" i="8" s="1"/>
  <c r="Q1821" i="8" s="1"/>
  <c r="E116" i="3"/>
  <c r="E115" i="3" s="1"/>
  <c r="D116" i="3"/>
  <c r="F96" i="3"/>
  <c r="F95" i="3"/>
  <c r="F94" i="3"/>
  <c r="F93" i="3"/>
  <c r="F92" i="3"/>
  <c r="F90" i="3"/>
  <c r="F82" i="3"/>
  <c r="F81" i="3"/>
  <c r="F80" i="3"/>
  <c r="F78" i="3"/>
  <c r="F77" i="3"/>
  <c r="F75" i="3"/>
  <c r="F53" i="3"/>
  <c r="F52" i="3"/>
  <c r="F51" i="3"/>
  <c r="F50" i="3"/>
  <c r="F49" i="3"/>
  <c r="F46" i="3"/>
  <c r="D115" i="3" l="1"/>
  <c r="F115" i="3" s="1"/>
  <c r="F116" i="3"/>
  <c r="AM115" i="3"/>
  <c r="AN115" i="3" s="1"/>
  <c r="AN116" i="3"/>
  <c r="N1214" i="8"/>
  <c r="F29" i="3"/>
  <c r="F106" i="3" l="1"/>
  <c r="F105" i="3"/>
  <c r="F104" i="3"/>
  <c r="F103" i="3"/>
  <c r="F102" i="3"/>
  <c r="E32" i="3"/>
  <c r="Q1805" i="8"/>
  <c r="P1805" i="8"/>
  <c r="K1805" i="8"/>
  <c r="O1640" i="8"/>
  <c r="J1675" i="8"/>
  <c r="J1674" i="8"/>
  <c r="J1672" i="8"/>
  <c r="J1671" i="8"/>
  <c r="J1670" i="8"/>
  <c r="J1669" i="8"/>
  <c r="J1668" i="8"/>
  <c r="J1667" i="8"/>
  <c r="J1666" i="8"/>
  <c r="J1665" i="8"/>
  <c r="J1664" i="8"/>
  <c r="J1663" i="8"/>
  <c r="J1662" i="8"/>
  <c r="J1661" i="8"/>
  <c r="J1660" i="8"/>
  <c r="J1659" i="8"/>
  <c r="J1658" i="8"/>
  <c r="J1657" i="8"/>
  <c r="J1656" i="8"/>
  <c r="J1655" i="8"/>
  <c r="J1654" i="8"/>
  <c r="J1652" i="8"/>
  <c r="J1651" i="8"/>
  <c r="J1650" i="8"/>
  <c r="J1649" i="8"/>
  <c r="J1648" i="8"/>
  <c r="J1647" i="8"/>
  <c r="J1646" i="8"/>
  <c r="J1645" i="8"/>
  <c r="J1644" i="8"/>
  <c r="J1643" i="8"/>
  <c r="R1805" i="8" l="1"/>
  <c r="P1807" i="8"/>
  <c r="S1807" i="8" s="1"/>
  <c r="S1805" i="8"/>
  <c r="Q983" i="8"/>
  <c r="P983" i="8"/>
  <c r="M985" i="8"/>
  <c r="L985" i="8"/>
  <c r="K983" i="8"/>
  <c r="H985" i="8"/>
  <c r="J556" i="8"/>
  <c r="K556" i="8"/>
  <c r="O617" i="8"/>
  <c r="I635" i="8"/>
  <c r="O498" i="8"/>
  <c r="O497" i="8"/>
  <c r="M647" i="8" l="1"/>
  <c r="Q629" i="8"/>
  <c r="Q647" i="8" s="1"/>
  <c r="S1811" i="8"/>
  <c r="S1816" i="8" s="1"/>
  <c r="S1821" i="8" s="1"/>
  <c r="P1811" i="8"/>
  <c r="P1816" i="8" s="1"/>
  <c r="P1821" i="8" s="1"/>
  <c r="S983" i="8"/>
  <c r="H415" i="8"/>
  <c r="M397" i="8"/>
  <c r="I403" i="8"/>
  <c r="I419" i="8" s="1"/>
  <c r="H401" i="8"/>
  <c r="Q383" i="8"/>
  <c r="Q381" i="8"/>
  <c r="P383" i="8"/>
  <c r="P381" i="8"/>
  <c r="P379" i="8"/>
  <c r="J379" i="8"/>
  <c r="K379" i="8"/>
  <c r="M385" i="8"/>
  <c r="O379" i="8"/>
  <c r="L397" i="8"/>
  <c r="K383" i="8"/>
  <c r="I313" i="8"/>
  <c r="I314" i="8" s="1"/>
  <c r="E589" i="7" s="1"/>
  <c r="I310" i="8"/>
  <c r="I311" i="8" s="1"/>
  <c r="K26" i="8"/>
  <c r="K29" i="8"/>
  <c r="O677" i="8"/>
  <c r="K677" i="8"/>
  <c r="J677" i="8"/>
  <c r="J31" i="8"/>
  <c r="Q651" i="8" l="1"/>
  <c r="L415" i="8"/>
  <c r="M415" i="8"/>
  <c r="Q397" i="8"/>
  <c r="M401" i="8"/>
  <c r="Q385" i="8"/>
  <c r="I401" i="8"/>
  <c r="J401" i="8" s="1"/>
  <c r="N397" i="8"/>
  <c r="N415" i="8" s="1"/>
  <c r="R379" i="8"/>
  <c r="R383" i="8"/>
  <c r="S383" i="8"/>
  <c r="S379" i="8"/>
  <c r="J403" i="8"/>
  <c r="H403" i="8"/>
  <c r="H419" i="8" s="1"/>
  <c r="O397" i="8"/>
  <c r="O415" i="8" s="1"/>
  <c r="P397" i="8"/>
  <c r="J121" i="8" l="1"/>
  <c r="K121" i="8"/>
  <c r="Q401" i="8"/>
  <c r="L499" i="8"/>
  <c r="M419" i="8"/>
  <c r="Q419" i="8" s="1"/>
  <c r="M499" i="8"/>
  <c r="M1377" i="8" s="1"/>
  <c r="J419" i="8"/>
  <c r="Q415" i="8"/>
  <c r="P415" i="8"/>
  <c r="R397" i="8"/>
  <c r="S397" i="8"/>
  <c r="AB564" i="8"/>
  <c r="Q1377" i="8" l="1"/>
  <c r="M1877" i="8"/>
  <c r="K122" i="8"/>
  <c r="K124" i="8"/>
  <c r="N499" i="8"/>
  <c r="S415" i="8"/>
  <c r="P199" i="8"/>
  <c r="R199" i="8" s="1"/>
  <c r="P198" i="8"/>
  <c r="R198" i="8" s="1"/>
  <c r="P197" i="8"/>
  <c r="R197" i="8" s="1"/>
  <c r="P196" i="8"/>
  <c r="R196" i="8" s="1"/>
  <c r="P195" i="8"/>
  <c r="R195" i="8" s="1"/>
  <c r="P194" i="8"/>
  <c r="R194" i="8" s="1"/>
  <c r="P193" i="8"/>
  <c r="R193" i="8" s="1"/>
  <c r="P192" i="8"/>
  <c r="R192" i="8" s="1"/>
  <c r="P191" i="8"/>
  <c r="R191" i="8" s="1"/>
  <c r="P190" i="8"/>
  <c r="R190" i="8" s="1"/>
  <c r="P189" i="8"/>
  <c r="L200" i="8"/>
  <c r="S200" i="8" s="1"/>
  <c r="P184" i="8"/>
  <c r="L158" i="8"/>
  <c r="M159" i="8"/>
  <c r="I159" i="8"/>
  <c r="O158" i="8"/>
  <c r="N158" i="8"/>
  <c r="M158" i="8"/>
  <c r="M162" i="8" s="1"/>
  <c r="H158" i="8"/>
  <c r="O157" i="8"/>
  <c r="N157" i="8"/>
  <c r="M157" i="8"/>
  <c r="L157" i="8"/>
  <c r="K157" i="8"/>
  <c r="I157" i="8"/>
  <c r="M155" i="8"/>
  <c r="G96" i="6" s="1"/>
  <c r="K155" i="8"/>
  <c r="I155" i="8"/>
  <c r="D96" i="6" s="1"/>
  <c r="M153" i="8"/>
  <c r="L153" i="8"/>
  <c r="I153" i="8"/>
  <c r="H153" i="8"/>
  <c r="H157" i="8" s="1"/>
  <c r="P151" i="8"/>
  <c r="Q150" i="8"/>
  <c r="P150" i="8"/>
  <c r="O150" i="8"/>
  <c r="N150" i="8"/>
  <c r="K150" i="8"/>
  <c r="P149" i="8"/>
  <c r="O149" i="8"/>
  <c r="N149" i="8"/>
  <c r="K149" i="8"/>
  <c r="K153" i="8" s="1"/>
  <c r="S169" i="8"/>
  <c r="S170" i="8"/>
  <c r="S171" i="8"/>
  <c r="S172" i="8"/>
  <c r="S173" i="8"/>
  <c r="S174" i="8"/>
  <c r="S175" i="8"/>
  <c r="P1377" i="8" l="1"/>
  <c r="P1877" i="8" s="1"/>
  <c r="M1898" i="8"/>
  <c r="Q1898" i="8" s="1"/>
  <c r="Q1877" i="8"/>
  <c r="N1877" i="8"/>
  <c r="R189" i="8"/>
  <c r="S189" i="8"/>
  <c r="K125" i="8"/>
  <c r="P200" i="8"/>
  <c r="R200" i="8" s="1"/>
  <c r="Q159" i="8"/>
  <c r="L159" i="8"/>
  <c r="I164" i="8"/>
  <c r="M164" i="8"/>
  <c r="P158" i="8"/>
  <c r="H159" i="8"/>
  <c r="H162" i="8"/>
  <c r="J162" i="8" s="1"/>
  <c r="J164" i="8" s="1"/>
  <c r="P157" i="8"/>
  <c r="H155" i="8"/>
  <c r="O153" i="8"/>
  <c r="Q157" i="8"/>
  <c r="S158" i="8"/>
  <c r="S150" i="8"/>
  <c r="Q153" i="8"/>
  <c r="Q155" i="8"/>
  <c r="S149" i="8"/>
  <c r="R150" i="8"/>
  <c r="R164" i="8" s="1"/>
  <c r="N153" i="8"/>
  <c r="P153" i="8"/>
  <c r="AB566" i="8"/>
  <c r="R1377" i="8" l="1"/>
  <c r="P159" i="8"/>
  <c r="R157" i="8"/>
  <c r="P163" i="8"/>
  <c r="L164" i="8"/>
  <c r="H164" i="8"/>
  <c r="P162" i="8"/>
  <c r="S153" i="8"/>
  <c r="S157" i="8"/>
  <c r="R153" i="8"/>
  <c r="P164" i="8" l="1"/>
  <c r="AB1137" i="8"/>
  <c r="J1653" i="8" l="1"/>
  <c r="AB1653" i="8"/>
  <c r="AB434" i="8"/>
  <c r="AB423" i="8"/>
  <c r="H310" i="8" l="1"/>
  <c r="Q308" i="8"/>
  <c r="Q313" i="8" s="1"/>
  <c r="P308" i="8"/>
  <c r="K313" i="8"/>
  <c r="K314" i="8" s="1"/>
  <c r="J308" i="8"/>
  <c r="F89" i="3" l="1"/>
  <c r="D86" i="3"/>
  <c r="R308" i="8"/>
  <c r="J310" i="8"/>
  <c r="J311" i="8" s="1"/>
  <c r="Q314" i="8"/>
  <c r="S308" i="8"/>
  <c r="K310" i="8"/>
  <c r="K311" i="8" s="1"/>
  <c r="P310" i="8"/>
  <c r="P311" i="8" s="1"/>
  <c r="H311" i="8"/>
  <c r="H313" i="8" s="1"/>
  <c r="P313" i="8"/>
  <c r="P314" i="8" s="1"/>
  <c r="Q310" i="8"/>
  <c r="AB568" i="8"/>
  <c r="AB567" i="8"/>
  <c r="AB588" i="8"/>
  <c r="AB569" i="8"/>
  <c r="S313" i="8" l="1"/>
  <c r="S314" i="8" s="1"/>
  <c r="S310" i="8"/>
  <c r="S311" i="8" s="1"/>
  <c r="Q311" i="8"/>
  <c r="R310" i="8"/>
  <c r="R311" i="8" s="1"/>
  <c r="J313" i="8"/>
  <c r="J314" i="8" s="1"/>
  <c r="H314" i="8"/>
  <c r="D589" i="7" s="1"/>
  <c r="R313" i="8"/>
  <c r="R314" i="8" s="1"/>
  <c r="Y137" i="3" l="1"/>
  <c r="P1504" i="8"/>
  <c r="P1503" i="8"/>
  <c r="P1502" i="8"/>
  <c r="P1501" i="8"/>
  <c r="P1500" i="8"/>
  <c r="L1568" i="8"/>
  <c r="P1439" i="8"/>
  <c r="P1438" i="8"/>
  <c r="P1437" i="8"/>
  <c r="P1436" i="8"/>
  <c r="P1435" i="8"/>
  <c r="P1434" i="8"/>
  <c r="P1433" i="8"/>
  <c r="P1432" i="8"/>
  <c r="P1431" i="8"/>
  <c r="P1430" i="8"/>
  <c r="P1429" i="8"/>
  <c r="P1428" i="8"/>
  <c r="P1427" i="8"/>
  <c r="P1426" i="8"/>
  <c r="P1425" i="8"/>
  <c r="P1424" i="8"/>
  <c r="P1423" i="8"/>
  <c r="P1422" i="8"/>
  <c r="P1421" i="8"/>
  <c r="P1420" i="8"/>
  <c r="P1419" i="8"/>
  <c r="P1418" i="8"/>
  <c r="P1417" i="8"/>
  <c r="P1416" i="8"/>
  <c r="P1415" i="8"/>
  <c r="P1414" i="8"/>
  <c r="P1413" i="8"/>
  <c r="P1412" i="8"/>
  <c r="P1411" i="8"/>
  <c r="P1410" i="8"/>
  <c r="P1409" i="8"/>
  <c r="P1408" i="8"/>
  <c r="P1407" i="8"/>
  <c r="P1406" i="8"/>
  <c r="P1405" i="8"/>
  <c r="P1404" i="8"/>
  <c r="P1403" i="8"/>
  <c r="P1401" i="8"/>
  <c r="P1400" i="8"/>
  <c r="P1399" i="8"/>
  <c r="P1397" i="8"/>
  <c r="P1396" i="8"/>
  <c r="P1395" i="8"/>
  <c r="P1394" i="8"/>
  <c r="P1393" i="8"/>
  <c r="P1392" i="8"/>
  <c r="P1391" i="8"/>
  <c r="P1390" i="8"/>
  <c r="H1453" i="8"/>
  <c r="P498" i="8"/>
  <c r="P497" i="8"/>
  <c r="P677" i="8"/>
  <c r="R677" i="8" s="1"/>
  <c r="H647" i="8"/>
  <c r="L635" i="8"/>
  <c r="M1380" i="8" l="1"/>
  <c r="O1377" i="8"/>
  <c r="S1377" i="8"/>
  <c r="L1586" i="8"/>
  <c r="AA137" i="3"/>
  <c r="P1456" i="8"/>
  <c r="S1456" i="8" s="1"/>
  <c r="O1456" i="8"/>
  <c r="L647" i="8"/>
  <c r="O629" i="8"/>
  <c r="N629" i="8"/>
  <c r="F79" i="3"/>
  <c r="O827" i="8" l="1"/>
  <c r="P647" i="8"/>
  <c r="R1877" i="8"/>
  <c r="S629" i="8"/>
  <c r="O633" i="8"/>
  <c r="O647" i="8"/>
  <c r="R415" i="8"/>
  <c r="P591" i="7"/>
  <c r="S827" i="8" l="1"/>
  <c r="P651" i="8"/>
  <c r="P499" i="8" l="1"/>
  <c r="R499" i="8" s="1"/>
  <c r="O499" i="8"/>
  <c r="S617" i="8"/>
  <c r="S633" i="8" s="1"/>
  <c r="R617" i="8"/>
  <c r="H633" i="8"/>
  <c r="H635" i="8"/>
  <c r="J1779" i="8"/>
  <c r="S1779" i="8" s="1"/>
  <c r="N1779" i="8"/>
  <c r="R1779" i="8"/>
  <c r="J1780" i="8"/>
  <c r="S1780" i="8" s="1"/>
  <c r="N1780" i="8"/>
  <c r="R1780" i="8"/>
  <c r="H1781" i="8"/>
  <c r="L1781" i="8"/>
  <c r="P1781" i="8"/>
  <c r="N1782" i="8"/>
  <c r="R1782" i="8"/>
  <c r="S1782" i="8"/>
  <c r="N1783" i="8"/>
  <c r="R1783" i="8"/>
  <c r="S1785" i="8"/>
  <c r="S1787" i="8"/>
  <c r="S1788" i="8"/>
  <c r="S1789" i="8"/>
  <c r="S1791" i="8"/>
  <c r="S1792" i="8"/>
  <c r="H651" i="8" l="1"/>
  <c r="P635" i="8"/>
  <c r="R635" i="8" s="1"/>
  <c r="N1377" i="8"/>
  <c r="N1380" i="8"/>
  <c r="AB1020" i="8" l="1"/>
  <c r="O1877" i="8"/>
  <c r="S1877" i="8"/>
  <c r="AN90" i="3"/>
  <c r="J575" i="8"/>
  <c r="K575" i="8"/>
  <c r="O575" i="8"/>
  <c r="P575" i="8"/>
  <c r="Q575" i="8"/>
  <c r="J576" i="8"/>
  <c r="K576" i="8"/>
  <c r="O576" i="8"/>
  <c r="P576" i="8"/>
  <c r="Q576" i="8"/>
  <c r="J577" i="8"/>
  <c r="K577" i="8"/>
  <c r="O577" i="8"/>
  <c r="P577" i="8"/>
  <c r="Q577" i="8"/>
  <c r="P1898" i="8" l="1"/>
  <c r="R1898" i="8" s="1"/>
  <c r="O1898" i="8"/>
  <c r="S575" i="8"/>
  <c r="S576" i="8"/>
  <c r="R576" i="8"/>
  <c r="S577" i="8"/>
  <c r="R575" i="8"/>
  <c r="R577" i="8"/>
  <c r="S1898" i="8" l="1"/>
  <c r="H270" i="8" l="1"/>
  <c r="K784" i="8" l="1"/>
  <c r="I784" i="8"/>
  <c r="H784" i="8"/>
  <c r="S783" i="8"/>
  <c r="O783" i="8"/>
  <c r="L783" i="8"/>
  <c r="M779" i="8"/>
  <c r="M784" i="8" s="1"/>
  <c r="L779" i="8"/>
  <c r="L831" i="8" s="1"/>
  <c r="K774" i="8"/>
  <c r="M778" i="8"/>
  <c r="I781" i="8"/>
  <c r="H781" i="8"/>
  <c r="Q774" i="8"/>
  <c r="Q778" i="8" s="1"/>
  <c r="P774" i="8"/>
  <c r="O774" i="8"/>
  <c r="O780" i="8" s="1"/>
  <c r="O785" i="8" s="1"/>
  <c r="O786" i="8" s="1"/>
  <c r="J774" i="8"/>
  <c r="M766" i="8"/>
  <c r="M767" i="8" s="1"/>
  <c r="L766" i="8"/>
  <c r="L769" i="8" s="1"/>
  <c r="L770" i="8" s="1"/>
  <c r="I766" i="8"/>
  <c r="I767" i="8" s="1"/>
  <c r="H766" i="8"/>
  <c r="H769" i="8" s="1"/>
  <c r="Q764" i="8"/>
  <c r="P764" i="8"/>
  <c r="P766" i="8" s="1"/>
  <c r="O764" i="8"/>
  <c r="O766" i="8" s="1"/>
  <c r="K764" i="8"/>
  <c r="K766" i="8" s="1"/>
  <c r="M756" i="8"/>
  <c r="M757" i="8" s="1"/>
  <c r="L756" i="8"/>
  <c r="L759" i="8" s="1"/>
  <c r="L760" i="8" s="1"/>
  <c r="I756" i="8"/>
  <c r="I757" i="8" s="1"/>
  <c r="H756" i="8"/>
  <c r="H759" i="8" s="1"/>
  <c r="Q754" i="8"/>
  <c r="Q756" i="8" s="1"/>
  <c r="P754" i="8"/>
  <c r="P756" i="8" s="1"/>
  <c r="O754" i="8"/>
  <c r="O756" i="8" s="1"/>
  <c r="K754" i="8"/>
  <c r="K756" i="8" s="1"/>
  <c r="J754" i="8"/>
  <c r="J756" i="8" s="1"/>
  <c r="D506" i="7"/>
  <c r="E506" i="7"/>
  <c r="G506" i="7"/>
  <c r="H506" i="7"/>
  <c r="D507" i="7"/>
  <c r="E507" i="7"/>
  <c r="G507" i="7"/>
  <c r="H507" i="7"/>
  <c r="D508" i="7"/>
  <c r="E508" i="7"/>
  <c r="G508" i="7"/>
  <c r="H508" i="7"/>
  <c r="D509" i="7"/>
  <c r="E509" i="7"/>
  <c r="G509" i="7"/>
  <c r="H509" i="7"/>
  <c r="D510" i="7"/>
  <c r="E510" i="7"/>
  <c r="G510" i="7"/>
  <c r="H510" i="7"/>
  <c r="P831" i="8" l="1"/>
  <c r="L1379" i="8"/>
  <c r="L832" i="8"/>
  <c r="L784" i="8"/>
  <c r="P779" i="8"/>
  <c r="P784" i="8" s="1"/>
  <c r="F506" i="7"/>
  <c r="F507" i="7"/>
  <c r="F510" i="7"/>
  <c r="F509" i="7"/>
  <c r="F508" i="7"/>
  <c r="Q766" i="8"/>
  <c r="Q769" i="8" s="1"/>
  <c r="Q770" i="8" s="1"/>
  <c r="H770" i="8"/>
  <c r="H760" i="8"/>
  <c r="P783" i="8"/>
  <c r="P780" i="8"/>
  <c r="P785" i="8" s="1"/>
  <c r="P786" i="8" s="1"/>
  <c r="G590" i="7"/>
  <c r="M781" i="8"/>
  <c r="K507" i="7"/>
  <c r="L781" i="8"/>
  <c r="I783" i="8"/>
  <c r="M783" i="8"/>
  <c r="H783" i="8"/>
  <c r="K508" i="7"/>
  <c r="K506" i="7"/>
  <c r="O779" i="8"/>
  <c r="Q784" i="8"/>
  <c r="S774" i="8"/>
  <c r="S779" i="8" s="1"/>
  <c r="K778" i="8"/>
  <c r="R774" i="8"/>
  <c r="Q783" i="8"/>
  <c r="O769" i="8"/>
  <c r="O770" i="8" s="1"/>
  <c r="O767" i="8"/>
  <c r="K767" i="8"/>
  <c r="K769" i="8"/>
  <c r="K770" i="8" s="1"/>
  <c r="P767" i="8"/>
  <c r="P769" i="8"/>
  <c r="P770" i="8" s="1"/>
  <c r="S764" i="8"/>
  <c r="S766" i="8" s="1"/>
  <c r="H767" i="8"/>
  <c r="L767" i="8"/>
  <c r="I769" i="8"/>
  <c r="I770" i="8" s="1"/>
  <c r="M769" i="8"/>
  <c r="M770" i="8" s="1"/>
  <c r="J507" i="7"/>
  <c r="J508" i="7"/>
  <c r="J506" i="7"/>
  <c r="J509" i="7"/>
  <c r="J759" i="8"/>
  <c r="J760" i="8" s="1"/>
  <c r="J757" i="8"/>
  <c r="O759" i="8"/>
  <c r="O760" i="8" s="1"/>
  <c r="O757" i="8"/>
  <c r="Q759" i="8"/>
  <c r="Q760" i="8" s="1"/>
  <c r="Q757" i="8"/>
  <c r="K757" i="8"/>
  <c r="K759" i="8"/>
  <c r="K760" i="8" s="1"/>
  <c r="P757" i="8"/>
  <c r="P759" i="8"/>
  <c r="P760" i="8" s="1"/>
  <c r="S754" i="8"/>
  <c r="S756" i="8" s="1"/>
  <c r="H757" i="8"/>
  <c r="L757" i="8"/>
  <c r="I759" i="8"/>
  <c r="I760" i="8" s="1"/>
  <c r="M759" i="8"/>
  <c r="M760" i="8" s="1"/>
  <c r="R754" i="8"/>
  <c r="R756" i="8" s="1"/>
  <c r="J510" i="7"/>
  <c r="K510" i="7"/>
  <c r="K509" i="7"/>
  <c r="M1318" i="8"/>
  <c r="M1319" i="8" s="1"/>
  <c r="L1318" i="8"/>
  <c r="L1321" i="8" s="1"/>
  <c r="I1318" i="8"/>
  <c r="I1319" i="8" s="1"/>
  <c r="H1318" i="8"/>
  <c r="H1321" i="8" s="1"/>
  <c r="H1345" i="8" s="1"/>
  <c r="Q1316" i="8"/>
  <c r="Q1318" i="8" s="1"/>
  <c r="P1316" i="8"/>
  <c r="P1318" i="8" s="1"/>
  <c r="O1316" i="8"/>
  <c r="O1318" i="8" s="1"/>
  <c r="K1316" i="8"/>
  <c r="K1318" i="8" s="1"/>
  <c r="J1316" i="8"/>
  <c r="J1318" i="8" s="1"/>
  <c r="M1271" i="8"/>
  <c r="L1271" i="8"/>
  <c r="L1274" i="8" s="1"/>
  <c r="L1275" i="8" s="1"/>
  <c r="I1271" i="8"/>
  <c r="H1271" i="8"/>
  <c r="H1274" i="8" s="1"/>
  <c r="Q1269" i="8"/>
  <c r="Q1271" i="8" s="1"/>
  <c r="Q1274" i="8" s="1"/>
  <c r="Q1275" i="8" s="1"/>
  <c r="P1269" i="8"/>
  <c r="P1271" i="8" s="1"/>
  <c r="O1269" i="8"/>
  <c r="O1271" i="8" s="1"/>
  <c r="O1274" i="8" s="1"/>
  <c r="K1269" i="8"/>
  <c r="K1271" i="8" s="1"/>
  <c r="J1269" i="8"/>
  <c r="J1271" i="8" s="1"/>
  <c r="J1274" i="8" s="1"/>
  <c r="G99" i="6"/>
  <c r="O1239" i="8"/>
  <c r="O1238" i="8"/>
  <c r="I1238" i="8"/>
  <c r="H1238" i="8"/>
  <c r="O1236" i="8"/>
  <c r="O1235" i="8"/>
  <c r="I1235" i="8"/>
  <c r="I1236" i="8" s="1"/>
  <c r="H1235" i="8"/>
  <c r="H1236" i="8" s="1"/>
  <c r="P1236" i="8" s="1"/>
  <c r="Q1233" i="8"/>
  <c r="P1233" i="8"/>
  <c r="O1233" i="8"/>
  <c r="K1233" i="8"/>
  <c r="K1238" i="8" s="1"/>
  <c r="K1239" i="8" s="1"/>
  <c r="J1233" i="8"/>
  <c r="J1238" i="8" s="1"/>
  <c r="J1239" i="8" s="1"/>
  <c r="O1254" i="8"/>
  <c r="O1252" i="8"/>
  <c r="O1229" i="8"/>
  <c r="O1227" i="8"/>
  <c r="I1227" i="8"/>
  <c r="I1229" i="8" s="1"/>
  <c r="Q1229" i="8" s="1"/>
  <c r="H1227" i="8"/>
  <c r="H1229" i="8" s="1"/>
  <c r="P1229" i="8" s="1"/>
  <c r="O1225" i="8"/>
  <c r="O1223" i="8"/>
  <c r="I1223" i="8"/>
  <c r="I1225" i="8" s="1"/>
  <c r="Q1225" i="8" s="1"/>
  <c r="H1223" i="8"/>
  <c r="H1225" i="8" s="1"/>
  <c r="P1225" i="8" s="1"/>
  <c r="Q1221" i="8"/>
  <c r="P1221" i="8"/>
  <c r="O1221" i="8"/>
  <c r="K1221" i="8"/>
  <c r="J1221" i="8"/>
  <c r="K1137" i="8"/>
  <c r="O1147" i="8"/>
  <c r="I1147" i="8"/>
  <c r="H1147" i="8"/>
  <c r="P1147" i="8" s="1"/>
  <c r="O1144" i="8"/>
  <c r="I1144" i="8"/>
  <c r="H1144" i="8"/>
  <c r="O1142" i="8"/>
  <c r="O1139" i="8"/>
  <c r="I1142" i="8"/>
  <c r="Q1142" i="8" s="1"/>
  <c r="Q1146" i="8" s="1"/>
  <c r="H1139" i="8"/>
  <c r="H1142" i="8" s="1"/>
  <c r="P1137" i="8"/>
  <c r="O1137" i="8"/>
  <c r="J1137" i="8"/>
  <c r="O1133" i="8"/>
  <c r="H1133" i="8"/>
  <c r="P1133" i="8" s="1"/>
  <c r="O1130" i="8"/>
  <c r="I1130" i="8"/>
  <c r="H1130" i="8"/>
  <c r="O1128" i="8"/>
  <c r="O1125" i="8"/>
  <c r="I1125" i="8"/>
  <c r="H1125" i="8"/>
  <c r="H1128" i="8" s="1"/>
  <c r="P1128" i="8" s="1"/>
  <c r="P1132" i="8" s="1"/>
  <c r="Q1123" i="8"/>
  <c r="Q1127" i="8" s="1"/>
  <c r="P1123" i="8"/>
  <c r="O1123" i="8"/>
  <c r="K1123" i="8"/>
  <c r="J1123" i="8"/>
  <c r="H329" i="7"/>
  <c r="H328" i="7"/>
  <c r="M1092" i="8"/>
  <c r="M1093" i="8" s="1"/>
  <c r="L1092" i="8"/>
  <c r="L1093" i="8" s="1"/>
  <c r="I1092" i="8"/>
  <c r="I1093" i="8" s="1"/>
  <c r="E324" i="7" s="1"/>
  <c r="H1092" i="8"/>
  <c r="H1093" i="8" s="1"/>
  <c r="M1089" i="8"/>
  <c r="M1090" i="8" s="1"/>
  <c r="L1089" i="8"/>
  <c r="L1090" i="8" s="1"/>
  <c r="I1089" i="8"/>
  <c r="I1090" i="8" s="1"/>
  <c r="H1089" i="8"/>
  <c r="H1090" i="8" s="1"/>
  <c r="Q1087" i="8"/>
  <c r="P1087" i="8"/>
  <c r="O1087" i="8"/>
  <c r="K1087" i="8"/>
  <c r="J1087" i="8"/>
  <c r="J1390" i="8"/>
  <c r="O1390" i="8"/>
  <c r="J1391" i="8"/>
  <c r="O1391" i="8"/>
  <c r="Q1391" i="8"/>
  <c r="J1392" i="8"/>
  <c r="K1392" i="8"/>
  <c r="O1392" i="8"/>
  <c r="Q1392" i="8"/>
  <c r="K1393" i="8"/>
  <c r="O1393" i="8"/>
  <c r="Q1393" i="8"/>
  <c r="J1394" i="8"/>
  <c r="K1394" i="8"/>
  <c r="O1394" i="8"/>
  <c r="Q1394" i="8"/>
  <c r="J1395" i="8"/>
  <c r="K1395" i="8"/>
  <c r="O1395" i="8"/>
  <c r="Q1395" i="8"/>
  <c r="J1396" i="8"/>
  <c r="K1396" i="8"/>
  <c r="O1396" i="8"/>
  <c r="Q1396" i="8"/>
  <c r="J1397" i="8"/>
  <c r="K1397" i="8"/>
  <c r="O1397" i="8"/>
  <c r="Q1397" i="8"/>
  <c r="J1399" i="8"/>
  <c r="K1399" i="8"/>
  <c r="N1399" i="8"/>
  <c r="O1399" i="8"/>
  <c r="J1400" i="8"/>
  <c r="K1400" i="8"/>
  <c r="N1400" i="8"/>
  <c r="O1400" i="8"/>
  <c r="Q1400" i="8"/>
  <c r="J1401" i="8"/>
  <c r="K1401" i="8"/>
  <c r="N1401" i="8"/>
  <c r="O1401" i="8"/>
  <c r="Q1401" i="8"/>
  <c r="J1402" i="8"/>
  <c r="K1402" i="8"/>
  <c r="O1402" i="8"/>
  <c r="Q1402" i="8"/>
  <c r="J1403" i="8"/>
  <c r="K1403" i="8"/>
  <c r="O1403" i="8"/>
  <c r="Q1403" i="8"/>
  <c r="J1404" i="8"/>
  <c r="K1404" i="8"/>
  <c r="N1404" i="8"/>
  <c r="O1404" i="8"/>
  <c r="Q1404" i="8"/>
  <c r="J1405" i="8"/>
  <c r="K1405" i="8"/>
  <c r="O1405" i="8"/>
  <c r="Q1405" i="8"/>
  <c r="J1406" i="8"/>
  <c r="K1406" i="8"/>
  <c r="O1406" i="8"/>
  <c r="Q1406" i="8"/>
  <c r="J1407" i="8"/>
  <c r="K1407" i="8"/>
  <c r="O1407" i="8"/>
  <c r="Q1407" i="8"/>
  <c r="J1408" i="8"/>
  <c r="K1408" i="8"/>
  <c r="O1408" i="8"/>
  <c r="Q1408" i="8"/>
  <c r="J1409" i="8"/>
  <c r="K1409" i="8"/>
  <c r="O1409" i="8"/>
  <c r="Q1409" i="8"/>
  <c r="O1082" i="8"/>
  <c r="M1067" i="8"/>
  <c r="M1081" i="8" s="1"/>
  <c r="L1067" i="8"/>
  <c r="I1067" i="8"/>
  <c r="I1081" i="8" s="1"/>
  <c r="H1067" i="8"/>
  <c r="M1064" i="8"/>
  <c r="M1065" i="8" s="1"/>
  <c r="L1064" i="8"/>
  <c r="L1065" i="8" s="1"/>
  <c r="I1064" i="8"/>
  <c r="H1064" i="8"/>
  <c r="H1065" i="8" s="1"/>
  <c r="Q1062" i="8"/>
  <c r="P1062" i="8"/>
  <c r="O1062" i="8"/>
  <c r="O1067" i="8" s="1"/>
  <c r="O1081" i="8" s="1"/>
  <c r="K1062" i="8"/>
  <c r="J1062" i="8"/>
  <c r="P1042" i="8"/>
  <c r="O1057" i="8"/>
  <c r="O1056" i="8"/>
  <c r="O1043" i="8"/>
  <c r="O1042" i="8"/>
  <c r="I1042" i="8"/>
  <c r="I1056" i="8" s="1"/>
  <c r="I1057" i="8" s="1"/>
  <c r="O1040" i="8"/>
  <c r="O1039" i="8"/>
  <c r="I1039" i="8"/>
  <c r="I1040" i="8" s="1"/>
  <c r="H1039" i="8"/>
  <c r="H1040" i="8" s="1"/>
  <c r="P1040" i="8" s="1"/>
  <c r="Q1037" i="8"/>
  <c r="P1037" i="8"/>
  <c r="O1037" i="8"/>
  <c r="K1037" i="8"/>
  <c r="J1037" i="8"/>
  <c r="H179" i="7"/>
  <c r="G179" i="7"/>
  <c r="L1881" i="8" l="1"/>
  <c r="P1379" i="8"/>
  <c r="N1379" i="8"/>
  <c r="O1379" i="8"/>
  <c r="O1881" i="8" s="1"/>
  <c r="O1902" i="8" s="1"/>
  <c r="H1209" i="8"/>
  <c r="R1127" i="8"/>
  <c r="S1127" i="8"/>
  <c r="L786" i="8"/>
  <c r="Q767" i="8"/>
  <c r="S1146" i="8"/>
  <c r="R1146" i="8"/>
  <c r="I1209" i="8"/>
  <c r="Q1209" i="8" s="1"/>
  <c r="Q1125" i="8"/>
  <c r="I1128" i="8"/>
  <c r="Q1128" i="8" s="1"/>
  <c r="Q1132" i="8" s="1"/>
  <c r="R1132" i="8" s="1"/>
  <c r="I1133" i="8"/>
  <c r="Q1133" i="8" s="1"/>
  <c r="R1133" i="8" s="1"/>
  <c r="Q1130" i="8"/>
  <c r="I1043" i="8"/>
  <c r="J1042" i="8"/>
  <c r="P781" i="8"/>
  <c r="I1082" i="8"/>
  <c r="Q1236" i="8"/>
  <c r="D106" i="6"/>
  <c r="J106" i="6" s="1"/>
  <c r="P1345" i="8"/>
  <c r="H1057" i="8"/>
  <c r="P1057" i="8" s="1"/>
  <c r="K1272" i="8"/>
  <c r="K1274" i="8"/>
  <c r="K1275" i="8" s="1"/>
  <c r="P1272" i="8"/>
  <c r="P1274" i="8"/>
  <c r="P1275" i="8" s="1"/>
  <c r="H1275" i="8"/>
  <c r="D397" i="7" s="1"/>
  <c r="J1275" i="8"/>
  <c r="O1275" i="8"/>
  <c r="I1272" i="8"/>
  <c r="D120" i="6" s="1"/>
  <c r="I1274" i="8"/>
  <c r="M1272" i="8"/>
  <c r="G120" i="6" s="1"/>
  <c r="M1274" i="8"/>
  <c r="M1275" i="8" s="1"/>
  <c r="P1238" i="8"/>
  <c r="H1252" i="8"/>
  <c r="I1239" i="8"/>
  <c r="I1252" i="8"/>
  <c r="H1068" i="8"/>
  <c r="H1081" i="8"/>
  <c r="H1082" i="8" s="1"/>
  <c r="P1082" i="8" s="1"/>
  <c r="L1068" i="8"/>
  <c r="P1068" i="8" s="1"/>
  <c r="L1081" i="8"/>
  <c r="E328" i="7"/>
  <c r="K328" i="7" s="1"/>
  <c r="Q1147" i="8"/>
  <c r="R1147" i="8" s="1"/>
  <c r="E329" i="7"/>
  <c r="K329" i="7" s="1"/>
  <c r="I786" i="8"/>
  <c r="Q1144" i="8"/>
  <c r="N1216" i="8"/>
  <c r="I328" i="7"/>
  <c r="I329" i="7"/>
  <c r="P1144" i="8"/>
  <c r="P1130" i="8"/>
  <c r="S1130" i="8" s="1"/>
  <c r="J329" i="7"/>
  <c r="L508" i="7"/>
  <c r="H1043" i="8"/>
  <c r="P1043" i="8" s="1"/>
  <c r="S1395" i="8"/>
  <c r="S1393" i="8"/>
  <c r="Q786" i="8"/>
  <c r="K781" i="8"/>
  <c r="K783" i="8"/>
  <c r="S781" i="8"/>
  <c r="S784" i="8"/>
  <c r="S786" i="8" s="1"/>
  <c r="O781" i="8"/>
  <c r="O784" i="8"/>
  <c r="Q781" i="8"/>
  <c r="S769" i="8"/>
  <c r="S770" i="8" s="1"/>
  <c r="S767" i="8"/>
  <c r="S759" i="8"/>
  <c r="S760" i="8" s="1"/>
  <c r="S757" i="8"/>
  <c r="R757" i="8"/>
  <c r="R759" i="8"/>
  <c r="R760" i="8" s="1"/>
  <c r="H1322" i="8"/>
  <c r="H1347" i="8"/>
  <c r="L1322" i="8"/>
  <c r="L1345" i="8"/>
  <c r="L1347" i="8" s="1"/>
  <c r="D59" i="6"/>
  <c r="K1319" i="8"/>
  <c r="K1321" i="8"/>
  <c r="P1319" i="8"/>
  <c r="P1321" i="8"/>
  <c r="J1321" i="8"/>
  <c r="J1319" i="8"/>
  <c r="O1321" i="8"/>
  <c r="O1319" i="8"/>
  <c r="Q1321" i="8"/>
  <c r="Q1319" i="8"/>
  <c r="G397" i="7"/>
  <c r="S1316" i="8"/>
  <c r="S1318" i="8" s="1"/>
  <c r="H1319" i="8"/>
  <c r="L1319" i="8"/>
  <c r="I1321" i="8"/>
  <c r="M1321" i="8"/>
  <c r="R1316" i="8"/>
  <c r="R1318" i="8" s="1"/>
  <c r="R1233" i="8"/>
  <c r="L1272" i="8"/>
  <c r="F120" i="6" s="1"/>
  <c r="H1272" i="8"/>
  <c r="C120" i="6" s="1"/>
  <c r="J1272" i="8"/>
  <c r="O1272" i="8"/>
  <c r="Q1272" i="8"/>
  <c r="S1269" i="8"/>
  <c r="S1271" i="8" s="1"/>
  <c r="S1274" i="8" s="1"/>
  <c r="R1269" i="8"/>
  <c r="R1271" i="8" s="1"/>
  <c r="R1274" i="8" s="1"/>
  <c r="K1235" i="8"/>
  <c r="K1236" i="8" s="1"/>
  <c r="P1235" i="8"/>
  <c r="H1239" i="8"/>
  <c r="C116" i="6"/>
  <c r="I116" i="6" s="1"/>
  <c r="R1236" i="8"/>
  <c r="D116" i="6"/>
  <c r="S1236" i="8"/>
  <c r="S1233" i="8"/>
  <c r="J1235" i="8"/>
  <c r="J1236" i="8" s="1"/>
  <c r="Q1235" i="8"/>
  <c r="Q1238" i="8"/>
  <c r="S1221" i="8"/>
  <c r="S1225" i="8"/>
  <c r="S1229" i="8"/>
  <c r="R1221" i="8"/>
  <c r="R1225" i="8"/>
  <c r="R1229" i="8"/>
  <c r="S1403" i="8"/>
  <c r="S1394" i="8"/>
  <c r="K1223" i="8"/>
  <c r="K1225" i="8" s="1"/>
  <c r="P1223" i="8"/>
  <c r="K1227" i="8"/>
  <c r="K1229" i="8" s="1"/>
  <c r="P1227" i="8"/>
  <c r="J1223" i="8"/>
  <c r="J1225" i="8" s="1"/>
  <c r="Q1223" i="8"/>
  <c r="J1227" i="8"/>
  <c r="J1229" i="8" s="1"/>
  <c r="Q1227" i="8"/>
  <c r="R1406" i="8"/>
  <c r="R1404" i="8"/>
  <c r="R1400" i="8"/>
  <c r="R1399" i="8"/>
  <c r="S1397" i="8"/>
  <c r="R1392" i="8"/>
  <c r="S1391" i="8"/>
  <c r="K1391" i="8"/>
  <c r="S1390" i="8"/>
  <c r="K1390" i="8"/>
  <c r="K1139" i="8"/>
  <c r="R1137" i="8"/>
  <c r="P1139" i="8"/>
  <c r="P1142" i="8" s="1"/>
  <c r="R1142" i="8" s="1"/>
  <c r="J1142" i="8"/>
  <c r="S1137" i="8"/>
  <c r="K1144" i="8"/>
  <c r="J1147" i="8"/>
  <c r="J328" i="7"/>
  <c r="J1139" i="8"/>
  <c r="K1142" i="8"/>
  <c r="J1144" i="8"/>
  <c r="K1147" i="8"/>
  <c r="R1391" i="8"/>
  <c r="S1133" i="8"/>
  <c r="R1123" i="8"/>
  <c r="P1125" i="8"/>
  <c r="R1128" i="8"/>
  <c r="J1128" i="8"/>
  <c r="S1123" i="8"/>
  <c r="K1125" i="8"/>
  <c r="K1130" i="8"/>
  <c r="J1133" i="8"/>
  <c r="J1125" i="8"/>
  <c r="K1128" i="8"/>
  <c r="J1130" i="8"/>
  <c r="K1133" i="8"/>
  <c r="S1396" i="8"/>
  <c r="R1401" i="8"/>
  <c r="R1409" i="8"/>
  <c r="R1407" i="8"/>
  <c r="S1405" i="8"/>
  <c r="S1400" i="8"/>
  <c r="R1395" i="8"/>
  <c r="R1394" i="8"/>
  <c r="R1393" i="8"/>
  <c r="R1408" i="8"/>
  <c r="S1406" i="8"/>
  <c r="S1404" i="8"/>
  <c r="R1402" i="8"/>
  <c r="S1087" i="8"/>
  <c r="K1089" i="8"/>
  <c r="K1090" i="8" s="1"/>
  <c r="P1089" i="8"/>
  <c r="P1090" i="8" s="1"/>
  <c r="K1092" i="8"/>
  <c r="K1093" i="8" s="1"/>
  <c r="P1092" i="8"/>
  <c r="P1093" i="8" s="1"/>
  <c r="R1087" i="8"/>
  <c r="J1089" i="8"/>
  <c r="J1090" i="8" s="1"/>
  <c r="O1089" i="8"/>
  <c r="O1090" i="8" s="1"/>
  <c r="Q1089" i="8"/>
  <c r="Q1090" i="8" s="1"/>
  <c r="J1092" i="8"/>
  <c r="J1093" i="8" s="1"/>
  <c r="O1092" i="8"/>
  <c r="O1093" i="8" s="1"/>
  <c r="Q1092" i="8"/>
  <c r="Q1093" i="8" s="1"/>
  <c r="S1409" i="8"/>
  <c r="S1408" i="8"/>
  <c r="S1407" i="8"/>
  <c r="R1405" i="8"/>
  <c r="R1403" i="8"/>
  <c r="S1402" i="8"/>
  <c r="S1401" i="8"/>
  <c r="S1399" i="8"/>
  <c r="R1397" i="8"/>
  <c r="R1396" i="8"/>
  <c r="S1392" i="8"/>
  <c r="P1067" i="8"/>
  <c r="P1081" i="8" s="1"/>
  <c r="S1062" i="8"/>
  <c r="K1064" i="8"/>
  <c r="R1037" i="8"/>
  <c r="P1064" i="8"/>
  <c r="K1067" i="8"/>
  <c r="K1081" i="8" s="1"/>
  <c r="Q1067" i="8"/>
  <c r="Q1081" i="8" s="1"/>
  <c r="Q1082" i="8"/>
  <c r="P1065" i="8"/>
  <c r="R1062" i="8"/>
  <c r="J1064" i="8"/>
  <c r="O1064" i="8"/>
  <c r="O1065" i="8" s="1"/>
  <c r="Q1064" i="8"/>
  <c r="I1065" i="8"/>
  <c r="J1065" i="8" s="1"/>
  <c r="J1067" i="8"/>
  <c r="I1068" i="8"/>
  <c r="P1039" i="8"/>
  <c r="P1056" i="8"/>
  <c r="Q1043" i="8"/>
  <c r="Q1057" i="8"/>
  <c r="J1057" i="8"/>
  <c r="Q1040" i="8"/>
  <c r="R1040" i="8" s="1"/>
  <c r="J1040" i="8"/>
  <c r="S1037" i="8"/>
  <c r="K1039" i="8"/>
  <c r="K1042" i="8"/>
  <c r="K1056" i="8"/>
  <c r="J1039" i="8"/>
  <c r="Q1039" i="8"/>
  <c r="K1040" i="8"/>
  <c r="Q1042" i="8"/>
  <c r="R1042" i="8" s="1"/>
  <c r="J1056" i="8"/>
  <c r="Q1056" i="8"/>
  <c r="K1057" i="8"/>
  <c r="O1027" i="8"/>
  <c r="M1024" i="8"/>
  <c r="I1024" i="8"/>
  <c r="D86" i="6" s="1"/>
  <c r="Q1020" i="8"/>
  <c r="P1020" i="8"/>
  <c r="O1020" i="8"/>
  <c r="K1020" i="8"/>
  <c r="J1020" i="8"/>
  <c r="O989" i="8"/>
  <c r="L988" i="8"/>
  <c r="M986" i="8"/>
  <c r="I986" i="8"/>
  <c r="H986" i="8"/>
  <c r="Q979" i="8"/>
  <c r="P979" i="8"/>
  <c r="O979" i="8"/>
  <c r="K979" i="8"/>
  <c r="J979" i="8"/>
  <c r="O1032" i="8"/>
  <c r="O1030" i="8"/>
  <c r="Q982" i="8"/>
  <c r="P982" i="8"/>
  <c r="O982" i="8"/>
  <c r="K982" i="8"/>
  <c r="J982" i="8"/>
  <c r="Q980" i="8"/>
  <c r="P980" i="8"/>
  <c r="O980" i="8"/>
  <c r="K980" i="8"/>
  <c r="J980" i="8"/>
  <c r="O487" i="8"/>
  <c r="L487" i="8"/>
  <c r="L491" i="8" s="1"/>
  <c r="M485" i="8"/>
  <c r="M487" i="8"/>
  <c r="I481" i="8"/>
  <c r="H481" i="8"/>
  <c r="H485" i="8" s="1"/>
  <c r="Q479" i="8"/>
  <c r="P479" i="8"/>
  <c r="O479" i="8"/>
  <c r="N479" i="8"/>
  <c r="K479" i="8"/>
  <c r="N971" i="8"/>
  <c r="C158" i="7"/>
  <c r="M965" i="8"/>
  <c r="M968" i="8" s="1"/>
  <c r="H157" i="7" s="1"/>
  <c r="I965" i="8"/>
  <c r="I968" i="8" s="1"/>
  <c r="H965" i="8"/>
  <c r="M960" i="8"/>
  <c r="I960" i="8"/>
  <c r="H960" i="8"/>
  <c r="P960" i="8" s="1"/>
  <c r="Q958" i="8"/>
  <c r="K958" i="8"/>
  <c r="K963" i="8" s="1"/>
  <c r="J958" i="8"/>
  <c r="O473" i="8"/>
  <c r="L473" i="8"/>
  <c r="M470" i="8"/>
  <c r="Q470" i="8" s="1"/>
  <c r="L470" i="8"/>
  <c r="G49" i="7"/>
  <c r="E49" i="7"/>
  <c r="D49" i="7"/>
  <c r="M447" i="8"/>
  <c r="L447" i="8"/>
  <c r="L448" i="8" s="1"/>
  <c r="H448" i="8"/>
  <c r="Q444" i="8"/>
  <c r="P444" i="8"/>
  <c r="O444" i="8"/>
  <c r="K444" i="8"/>
  <c r="H436" i="8"/>
  <c r="H437" i="8" s="1"/>
  <c r="H439" i="8" s="1"/>
  <c r="H440" i="8" s="1"/>
  <c r="M436" i="8"/>
  <c r="L436" i="8"/>
  <c r="L437" i="8" s="1"/>
  <c r="I436" i="8"/>
  <c r="Q434" i="8"/>
  <c r="P434" i="8"/>
  <c r="O434" i="8"/>
  <c r="K434" i="8"/>
  <c r="K436" i="8" s="1"/>
  <c r="K437" i="8" s="1"/>
  <c r="K439" i="8" s="1"/>
  <c r="K440" i="8" s="1"/>
  <c r="O423" i="8"/>
  <c r="J423" i="8"/>
  <c r="P1881" i="8" l="1"/>
  <c r="R1379" i="8"/>
  <c r="S1379" i="8"/>
  <c r="C94" i="6"/>
  <c r="L1903" i="8"/>
  <c r="L1902" i="8"/>
  <c r="P1902" i="8" s="1"/>
  <c r="N1881" i="8"/>
  <c r="P1252" i="8"/>
  <c r="P1254" i="8" s="1"/>
  <c r="H968" i="8"/>
  <c r="P965" i="8"/>
  <c r="Q965" i="8"/>
  <c r="Q968" i="8" s="1"/>
  <c r="Q963" i="8"/>
  <c r="S1132" i="8"/>
  <c r="N821" i="8"/>
  <c r="P821" i="8"/>
  <c r="E323" i="7"/>
  <c r="P1347" i="8"/>
  <c r="I1345" i="8"/>
  <c r="I1347" i="8" s="1"/>
  <c r="H450" i="8"/>
  <c r="H451" i="8" s="1"/>
  <c r="D44" i="7" s="1"/>
  <c r="R1057" i="8"/>
  <c r="H1216" i="8"/>
  <c r="L474" i="8"/>
  <c r="L475" i="8" s="1"/>
  <c r="J1081" i="8"/>
  <c r="Q1252" i="8"/>
  <c r="R1252" i="8" s="1"/>
  <c r="J1252" i="8"/>
  <c r="J1254" i="8" s="1"/>
  <c r="D99" i="6"/>
  <c r="J116" i="6"/>
  <c r="H591" i="7"/>
  <c r="L1026" i="8"/>
  <c r="K1345" i="8"/>
  <c r="S1275" i="8"/>
  <c r="R1275" i="8"/>
  <c r="I1275" i="8"/>
  <c r="E397" i="7" s="1"/>
  <c r="F397" i="7" s="1"/>
  <c r="J1082" i="8"/>
  <c r="R1130" i="8"/>
  <c r="S1147" i="8"/>
  <c r="R1238" i="8"/>
  <c r="P1209" i="8"/>
  <c r="P1216" i="8" s="1"/>
  <c r="K1082" i="8"/>
  <c r="P1239" i="8"/>
  <c r="D363" i="7"/>
  <c r="J363" i="7" s="1"/>
  <c r="Q1239" i="8"/>
  <c r="E363" i="7"/>
  <c r="K1209" i="8"/>
  <c r="I487" i="8"/>
  <c r="I491" i="8" s="1"/>
  <c r="I485" i="8"/>
  <c r="K786" i="8"/>
  <c r="J447" i="8"/>
  <c r="Q483" i="8"/>
  <c r="Q489" i="8" s="1"/>
  <c r="M489" i="8"/>
  <c r="M491" i="8" s="1"/>
  <c r="N491" i="8" s="1"/>
  <c r="O491" i="8" s="1"/>
  <c r="H487" i="8"/>
  <c r="R1144" i="8"/>
  <c r="S1144" i="8"/>
  <c r="D118" i="6"/>
  <c r="J86" i="6"/>
  <c r="S1082" i="8"/>
  <c r="S1040" i="8"/>
  <c r="F329" i="7"/>
  <c r="K1043" i="8"/>
  <c r="R1043" i="8"/>
  <c r="J1043" i="8"/>
  <c r="H397" i="7"/>
  <c r="M1322" i="8"/>
  <c r="M1345" i="8"/>
  <c r="M1347" i="8" s="1"/>
  <c r="Q1322" i="8"/>
  <c r="O1322" i="8"/>
  <c r="O1345" i="8"/>
  <c r="J1322" i="8"/>
  <c r="J1345" i="8"/>
  <c r="J1347" i="8" s="1"/>
  <c r="I1322" i="8"/>
  <c r="P1322" i="8"/>
  <c r="K1322" i="8"/>
  <c r="H120" i="6"/>
  <c r="J397" i="7"/>
  <c r="S1321" i="8"/>
  <c r="S1319" i="8"/>
  <c r="R1319" i="8"/>
  <c r="R1321" i="8"/>
  <c r="I120" i="6"/>
  <c r="E120" i="6"/>
  <c r="R1235" i="8"/>
  <c r="S1272" i="8"/>
  <c r="R1272" i="8"/>
  <c r="I1254" i="8"/>
  <c r="Q1254" i="8" s="1"/>
  <c r="H1254" i="8"/>
  <c r="K1252" i="8"/>
  <c r="K1254" i="8" s="1"/>
  <c r="R1139" i="8"/>
  <c r="E116" i="6"/>
  <c r="S1235" i="8"/>
  <c r="S1238" i="8"/>
  <c r="R1227" i="8"/>
  <c r="R1223" i="8"/>
  <c r="R1390" i="8"/>
  <c r="S1227" i="8"/>
  <c r="S1223" i="8"/>
  <c r="S982" i="8"/>
  <c r="R1039" i="8"/>
  <c r="S1057" i="8"/>
  <c r="R1125" i="8"/>
  <c r="F328" i="7"/>
  <c r="S1139" i="8"/>
  <c r="S1142" i="8"/>
  <c r="S1125" i="8"/>
  <c r="S1128" i="8"/>
  <c r="L329" i="7"/>
  <c r="L328" i="7"/>
  <c r="S1092" i="8"/>
  <c r="S1093" i="8" s="1"/>
  <c r="S1089" i="8"/>
  <c r="S1090" i="8" s="1"/>
  <c r="R1092" i="8"/>
  <c r="R1093" i="8" s="1"/>
  <c r="R1089" i="8"/>
  <c r="R1090" i="8" s="1"/>
  <c r="S1043" i="8"/>
  <c r="R1067" i="8"/>
  <c r="R1081" i="8" s="1"/>
  <c r="R1056" i="8"/>
  <c r="R1064" i="8"/>
  <c r="S1067" i="8"/>
  <c r="S1081" i="8" s="1"/>
  <c r="Q1068" i="8"/>
  <c r="J1068" i="8"/>
  <c r="S1064" i="8"/>
  <c r="K1065" i="8"/>
  <c r="Q1065" i="8"/>
  <c r="R1065" i="8" s="1"/>
  <c r="R1082" i="8"/>
  <c r="K1068" i="8"/>
  <c r="S1056" i="8"/>
  <c r="S1039" i="8"/>
  <c r="S1042" i="8"/>
  <c r="S1020" i="8"/>
  <c r="R1020" i="8"/>
  <c r="R982" i="8"/>
  <c r="Q1024" i="8"/>
  <c r="L1024" i="8"/>
  <c r="F86" i="6" s="1"/>
  <c r="I1026" i="8"/>
  <c r="M1026" i="8"/>
  <c r="H988" i="8"/>
  <c r="P988" i="8" s="1"/>
  <c r="M988" i="8"/>
  <c r="L986" i="8"/>
  <c r="P986" i="8" s="1"/>
  <c r="O985" i="8"/>
  <c r="I988" i="8"/>
  <c r="S980" i="8"/>
  <c r="Q985" i="8"/>
  <c r="S979" i="8"/>
  <c r="J985" i="8"/>
  <c r="K985" i="8"/>
  <c r="P985" i="8"/>
  <c r="R979" i="8"/>
  <c r="Q986" i="8"/>
  <c r="J986" i="8"/>
  <c r="K986" i="8"/>
  <c r="R980" i="8"/>
  <c r="P481" i="8"/>
  <c r="P485" i="8" s="1"/>
  <c r="R479" i="8"/>
  <c r="G51" i="7"/>
  <c r="S479" i="8"/>
  <c r="K481" i="8"/>
  <c r="N483" i="8"/>
  <c r="N489" i="8" s="1"/>
  <c r="J481" i="8"/>
  <c r="Q481" i="8"/>
  <c r="G65" i="6"/>
  <c r="J960" i="8"/>
  <c r="J968" i="8"/>
  <c r="J965" i="8"/>
  <c r="K960" i="8"/>
  <c r="K965" i="8"/>
  <c r="K968" i="8" s="1"/>
  <c r="Q960" i="8"/>
  <c r="P470" i="8"/>
  <c r="M474" i="8"/>
  <c r="L471" i="8"/>
  <c r="Q474" i="8"/>
  <c r="S444" i="8"/>
  <c r="R444" i="8"/>
  <c r="D43" i="7"/>
  <c r="L450" i="8"/>
  <c r="L451" i="8" s="1"/>
  <c r="O447" i="8"/>
  <c r="Q447" i="8"/>
  <c r="I448" i="8"/>
  <c r="I450" i="8" s="1"/>
  <c r="M448" i="8"/>
  <c r="P447" i="8"/>
  <c r="S434" i="8"/>
  <c r="R434" i="8"/>
  <c r="L439" i="8"/>
  <c r="L440" i="8" s="1"/>
  <c r="O436" i="8"/>
  <c r="Q436" i="8"/>
  <c r="I437" i="8"/>
  <c r="M437" i="8"/>
  <c r="P436" i="8"/>
  <c r="R1902" i="8" l="1"/>
  <c r="S1902" i="8"/>
  <c r="R1881" i="8"/>
  <c r="S1881" i="8"/>
  <c r="R965" i="8"/>
  <c r="R821" i="8"/>
  <c r="O1026" i="8"/>
  <c r="Q1345" i="8"/>
  <c r="S1345" i="8" s="1"/>
  <c r="Q1347" i="8"/>
  <c r="K448" i="8"/>
  <c r="K450" i="8" s="1"/>
  <c r="K451" i="8" s="1"/>
  <c r="S1252" i="8"/>
  <c r="S1209" i="8"/>
  <c r="S1216" i="8" s="1"/>
  <c r="G50" i="7"/>
  <c r="L496" i="8"/>
  <c r="E198" i="7"/>
  <c r="H198" i="7"/>
  <c r="E591" i="7"/>
  <c r="E590" i="7" s="1"/>
  <c r="Q485" i="8"/>
  <c r="R485" i="8" s="1"/>
  <c r="J487" i="8"/>
  <c r="S1239" i="8"/>
  <c r="F363" i="7"/>
  <c r="R1239" i="8"/>
  <c r="O1347" i="8"/>
  <c r="R1209" i="8"/>
  <c r="H491" i="8"/>
  <c r="D51" i="7" s="1"/>
  <c r="J51" i="7" s="1"/>
  <c r="P487" i="8"/>
  <c r="P491" i="8" s="1"/>
  <c r="I1030" i="8"/>
  <c r="I1216" i="8"/>
  <c r="K1216" i="8"/>
  <c r="P496" i="8"/>
  <c r="S1068" i="8"/>
  <c r="R1068" i="8"/>
  <c r="K1347" i="8"/>
  <c r="S481" i="8"/>
  <c r="H590" i="7"/>
  <c r="S1322" i="8"/>
  <c r="R1322" i="8"/>
  <c r="R1345" i="8"/>
  <c r="K397" i="7"/>
  <c r="L397" i="7" s="1"/>
  <c r="S1254" i="8"/>
  <c r="R1254" i="8"/>
  <c r="R985" i="8"/>
  <c r="S986" i="8"/>
  <c r="S1065" i="8"/>
  <c r="Q988" i="8"/>
  <c r="R988" i="8" s="1"/>
  <c r="I1027" i="8"/>
  <c r="E179" i="7" s="1"/>
  <c r="O1024" i="8"/>
  <c r="Q1026" i="8"/>
  <c r="O986" i="8"/>
  <c r="I989" i="8"/>
  <c r="J988" i="8"/>
  <c r="K988" i="8"/>
  <c r="H989" i="8"/>
  <c r="S985" i="8"/>
  <c r="O988" i="8"/>
  <c r="R986" i="8"/>
  <c r="N485" i="8"/>
  <c r="E51" i="7"/>
  <c r="Q487" i="8"/>
  <c r="Q491" i="8" s="1"/>
  <c r="R481" i="8"/>
  <c r="K487" i="8"/>
  <c r="K491" i="8" s="1"/>
  <c r="K485" i="8"/>
  <c r="R483" i="8"/>
  <c r="R489" i="8" s="1"/>
  <c r="R960" i="8"/>
  <c r="Q496" i="8"/>
  <c r="S470" i="8"/>
  <c r="S474" i="8" s="1"/>
  <c r="S496" i="8" s="1"/>
  <c r="P474" i="8"/>
  <c r="R470" i="8"/>
  <c r="G43" i="7"/>
  <c r="G44" i="7"/>
  <c r="P448" i="8"/>
  <c r="S447" i="8"/>
  <c r="J448" i="8"/>
  <c r="J450" i="8" s="1"/>
  <c r="I451" i="8"/>
  <c r="J451" i="8" s="1"/>
  <c r="M450" i="8"/>
  <c r="M451" i="8" s="1"/>
  <c r="Q448" i="8"/>
  <c r="R447" i="8"/>
  <c r="O448" i="8"/>
  <c r="O450" i="8" s="1"/>
  <c r="O451" i="8" s="1"/>
  <c r="P437" i="8"/>
  <c r="S436" i="8"/>
  <c r="I439" i="8"/>
  <c r="I440" i="8" s="1"/>
  <c r="M439" i="8"/>
  <c r="M440" i="8" s="1"/>
  <c r="Q437" i="8"/>
  <c r="R436" i="8"/>
  <c r="O437" i="8"/>
  <c r="O439" i="8" s="1"/>
  <c r="O440" i="8" s="1"/>
  <c r="J1216" i="8" l="1"/>
  <c r="Q1216" i="8"/>
  <c r="R1216" i="8" s="1"/>
  <c r="S940" i="8"/>
  <c r="S936" i="8"/>
  <c r="K198" i="7"/>
  <c r="S1347" i="8"/>
  <c r="R491" i="8"/>
  <c r="N496" i="8"/>
  <c r="S937" i="8"/>
  <c r="S487" i="8"/>
  <c r="S491" i="8" s="1"/>
  <c r="S485" i="8"/>
  <c r="O496" i="8"/>
  <c r="E43" i="7"/>
  <c r="K591" i="7"/>
  <c r="J591" i="7"/>
  <c r="J590" i="7" s="1"/>
  <c r="D590" i="7"/>
  <c r="F590" i="7" s="1"/>
  <c r="F591" i="7"/>
  <c r="S988" i="8"/>
  <c r="I1032" i="8"/>
  <c r="Q1032" i="8" s="1"/>
  <c r="Q1030" i="8"/>
  <c r="K179" i="7"/>
  <c r="Q1027" i="8"/>
  <c r="Q989" i="8"/>
  <c r="J989" i="8"/>
  <c r="P989" i="8"/>
  <c r="K989" i="8"/>
  <c r="H51" i="7"/>
  <c r="I51" i="7" s="1"/>
  <c r="F51" i="7"/>
  <c r="R487" i="8"/>
  <c r="R474" i="8"/>
  <c r="R496" i="8"/>
  <c r="E44" i="7"/>
  <c r="H44" i="7"/>
  <c r="R448" i="8"/>
  <c r="R450" i="8" s="1"/>
  <c r="Q450" i="8"/>
  <c r="Q451" i="8" s="1"/>
  <c r="P450" i="8"/>
  <c r="P451" i="8" s="1"/>
  <c r="S448" i="8"/>
  <c r="S450" i="8" s="1"/>
  <c r="S451" i="8" s="1"/>
  <c r="H43" i="7"/>
  <c r="R437" i="8"/>
  <c r="R439" i="8" s="1"/>
  <c r="Q439" i="8"/>
  <c r="Q440" i="8" s="1"/>
  <c r="P439" i="8"/>
  <c r="P440" i="8" s="1"/>
  <c r="S437" i="8"/>
  <c r="S439" i="8" s="1"/>
  <c r="S440" i="8" s="1"/>
  <c r="O1376" i="8" l="1"/>
  <c r="P1376" i="8"/>
  <c r="L1874" i="8"/>
  <c r="S989" i="8"/>
  <c r="L591" i="7"/>
  <c r="R989" i="8"/>
  <c r="K51" i="7"/>
  <c r="L51" i="7" s="1"/>
  <c r="R451" i="8"/>
  <c r="R440" i="8"/>
  <c r="M426" i="8"/>
  <c r="Q426" i="8" s="1"/>
  <c r="L426" i="8"/>
  <c r="H427" i="8"/>
  <c r="Q423" i="8"/>
  <c r="P423" i="8"/>
  <c r="K423" i="8"/>
  <c r="K426" i="8" s="1"/>
  <c r="K427" i="8" s="1"/>
  <c r="K429" i="8" s="1"/>
  <c r="K430" i="8" s="1"/>
  <c r="N379" i="8"/>
  <c r="H429" i="8" l="1"/>
  <c r="C89" i="6"/>
  <c r="N1874" i="8"/>
  <c r="P1874" i="8"/>
  <c r="R1874" i="8" s="1"/>
  <c r="S1376" i="8"/>
  <c r="H430" i="8"/>
  <c r="D42" i="7" s="1"/>
  <c r="O426" i="8"/>
  <c r="L427" i="8"/>
  <c r="I427" i="8"/>
  <c r="M427" i="8"/>
  <c r="S423" i="8"/>
  <c r="P426" i="8"/>
  <c r="P427" i="8" s="1"/>
  <c r="P429" i="8" s="1"/>
  <c r="P430" i="8" s="1"/>
  <c r="R423" i="8"/>
  <c r="J427" i="8" l="1"/>
  <c r="J429" i="8" s="1"/>
  <c r="D89" i="6"/>
  <c r="I429" i="8"/>
  <c r="I430" i="8" s="1"/>
  <c r="J430" i="8" s="1"/>
  <c r="Q427" i="8"/>
  <c r="Q429" i="8" s="1"/>
  <c r="Q430" i="8" s="1"/>
  <c r="R430" i="8" s="1"/>
  <c r="R426" i="8"/>
  <c r="M429" i="8"/>
  <c r="M430" i="8" s="1"/>
  <c r="O427" i="8"/>
  <c r="O429" i="8" s="1"/>
  <c r="O430" i="8" s="1"/>
  <c r="L429" i="8"/>
  <c r="L430" i="8" s="1"/>
  <c r="G42" i="7" s="1"/>
  <c r="S426" i="8"/>
  <c r="H52" i="7"/>
  <c r="G52" i="7"/>
  <c r="D52" i="7"/>
  <c r="E42" i="7" l="1"/>
  <c r="S427" i="8"/>
  <c r="S429" i="8" s="1"/>
  <c r="S430" i="8" s="1"/>
  <c r="R427" i="8"/>
  <c r="R429" i="8" s="1"/>
  <c r="H42" i="7"/>
  <c r="J52" i="7"/>
  <c r="E52" i="7" l="1"/>
  <c r="F52" i="7" s="1"/>
  <c r="D55" i="3" l="1"/>
  <c r="D44" i="3"/>
  <c r="D32" i="3"/>
  <c r="D16" i="3"/>
  <c r="D15" i="3" l="1"/>
  <c r="L66" i="3" l="1"/>
  <c r="I113" i="3" l="1"/>
  <c r="I112" i="3"/>
  <c r="I110" i="3"/>
  <c r="AN113" i="3"/>
  <c r="AN60" i="3"/>
  <c r="AN95" i="3"/>
  <c r="G34" i="3"/>
  <c r="G32" i="3"/>
  <c r="X132" i="3"/>
  <c r="X130" i="3" s="1"/>
  <c r="X129" i="3" s="1"/>
  <c r="X128" i="3" s="1"/>
  <c r="E99" i="3"/>
  <c r="E44" i="3"/>
  <c r="F44" i="3" s="1"/>
  <c r="F34" i="3"/>
  <c r="AN29" i="3" l="1"/>
  <c r="F71" i="3"/>
  <c r="AN17" i="3"/>
  <c r="AM34" i="3"/>
  <c r="F135" i="3"/>
  <c r="F133" i="3"/>
  <c r="F131" i="3"/>
  <c r="F127" i="3"/>
  <c r="F114" i="3"/>
  <c r="F113" i="3"/>
  <c r="F112" i="3"/>
  <c r="F110" i="3"/>
  <c r="F100" i="3"/>
  <c r="F88" i="3"/>
  <c r="F87" i="3"/>
  <c r="F85" i="3"/>
  <c r="F84" i="3"/>
  <c r="F83" i="3"/>
  <c r="F73" i="3"/>
  <c r="F72" i="3"/>
  <c r="F69" i="3"/>
  <c r="F68" i="3"/>
  <c r="F64" i="3"/>
  <c r="F63" i="3"/>
  <c r="F57" i="3"/>
  <c r="F56" i="3"/>
  <c r="F54" i="3"/>
  <c r="F47" i="3"/>
  <c r="F45" i="3"/>
  <c r="F41" i="3"/>
  <c r="F40" i="3"/>
  <c r="F39" i="3"/>
  <c r="F38" i="3"/>
  <c r="F37" i="3"/>
  <c r="F36" i="3"/>
  <c r="F35" i="3"/>
  <c r="F33" i="3"/>
  <c r="F31" i="3"/>
  <c r="F30" i="3"/>
  <c r="F28" i="3"/>
  <c r="F24" i="3"/>
  <c r="F22" i="3"/>
  <c r="F20" i="3"/>
  <c r="F19" i="3"/>
  <c r="F18" i="3"/>
  <c r="F17" i="3"/>
  <c r="AL132" i="3"/>
  <c r="AN132" i="3" s="1"/>
  <c r="AN114" i="3"/>
  <c r="G130" i="3"/>
  <c r="AM130" i="3"/>
  <c r="W130" i="3"/>
  <c r="W129" i="3" s="1"/>
  <c r="W128" i="3" s="1"/>
  <c r="V130" i="3"/>
  <c r="K130" i="3"/>
  <c r="K129" i="3" s="1"/>
  <c r="K128" i="3" s="1"/>
  <c r="J130" i="3"/>
  <c r="J129" i="3" s="1"/>
  <c r="J128" i="3" s="1"/>
  <c r="H130" i="3"/>
  <c r="H129" i="3" s="1"/>
  <c r="H128" i="3" s="1"/>
  <c r="E130" i="3"/>
  <c r="E129" i="3" s="1"/>
  <c r="E128" i="3" s="1"/>
  <c r="D130" i="3"/>
  <c r="AM129" i="3"/>
  <c r="V129" i="3"/>
  <c r="V128" i="3" s="1"/>
  <c r="W109" i="3"/>
  <c r="V109" i="3"/>
  <c r="K109" i="3"/>
  <c r="J109" i="3"/>
  <c r="H109" i="3"/>
  <c r="G109" i="3"/>
  <c r="E109" i="3"/>
  <c r="D109" i="3"/>
  <c r="V99" i="3"/>
  <c r="W99" i="3"/>
  <c r="K99" i="3"/>
  <c r="J99" i="3"/>
  <c r="H99" i="3"/>
  <c r="W86" i="3"/>
  <c r="V86" i="3"/>
  <c r="K86" i="3"/>
  <c r="J86" i="3"/>
  <c r="E70" i="3"/>
  <c r="AL135" i="3"/>
  <c r="AN135" i="3" s="1"/>
  <c r="AL133" i="3"/>
  <c r="AN133" i="3" s="1"/>
  <c r="AL131" i="3"/>
  <c r="AL127" i="3"/>
  <c r="AN127" i="3" s="1"/>
  <c r="AL119" i="3"/>
  <c r="AN112" i="3"/>
  <c r="AL110" i="3"/>
  <c r="AN110" i="3" s="1"/>
  <c r="AN96" i="3"/>
  <c r="AN94" i="3"/>
  <c r="AN93" i="3"/>
  <c r="AN89" i="3"/>
  <c r="AN82" i="3"/>
  <c r="AN81" i="3"/>
  <c r="AN80" i="3"/>
  <c r="AN79" i="3"/>
  <c r="AN78" i="3"/>
  <c r="AN77" i="3"/>
  <c r="AN73" i="3"/>
  <c r="AN64" i="3"/>
  <c r="AM71" i="3"/>
  <c r="AM70" i="3" s="1"/>
  <c r="W71" i="3"/>
  <c r="V71" i="3"/>
  <c r="K71" i="3"/>
  <c r="J71" i="3"/>
  <c r="H71" i="3"/>
  <c r="W62" i="3"/>
  <c r="AM62" i="3"/>
  <c r="V62" i="3"/>
  <c r="W59" i="3"/>
  <c r="V59" i="3"/>
  <c r="K62" i="3"/>
  <c r="J62" i="3"/>
  <c r="K59" i="3"/>
  <c r="J59" i="3"/>
  <c r="H62" i="3"/>
  <c r="H59" i="3"/>
  <c r="E62" i="3"/>
  <c r="E59" i="3"/>
  <c r="AM55" i="3"/>
  <c r="W55" i="3"/>
  <c r="V55" i="3"/>
  <c r="K55" i="3"/>
  <c r="J55" i="3"/>
  <c r="H55" i="3"/>
  <c r="G55" i="3"/>
  <c r="E55" i="3"/>
  <c r="F55" i="3" s="1"/>
  <c r="AM44" i="3"/>
  <c r="W44" i="3"/>
  <c r="V44" i="3"/>
  <c r="K44" i="3"/>
  <c r="J44" i="3"/>
  <c r="H44" i="3"/>
  <c r="G44" i="3"/>
  <c r="W34" i="3"/>
  <c r="V34" i="3"/>
  <c r="K34" i="3"/>
  <c r="J34" i="3"/>
  <c r="H34" i="3"/>
  <c r="AM32" i="3"/>
  <c r="W32" i="3"/>
  <c r="V32" i="3"/>
  <c r="K32" i="3"/>
  <c r="J32" i="3"/>
  <c r="H32" i="3"/>
  <c r="W16" i="3"/>
  <c r="V16" i="3"/>
  <c r="J16" i="3"/>
  <c r="K16" i="3"/>
  <c r="H16" i="3"/>
  <c r="F16" i="3"/>
  <c r="H70" i="3" l="1"/>
  <c r="AN66" i="3"/>
  <c r="D70" i="3"/>
  <c r="AL118" i="3"/>
  <c r="AN118" i="3" s="1"/>
  <c r="AN119" i="3"/>
  <c r="V70" i="3"/>
  <c r="D62" i="3"/>
  <c r="K58" i="3"/>
  <c r="V58" i="3"/>
  <c r="AM58" i="3"/>
  <c r="H58" i="3"/>
  <c r="W58" i="3"/>
  <c r="J70" i="3"/>
  <c r="L59" i="3"/>
  <c r="L62" i="3"/>
  <c r="AN59" i="3"/>
  <c r="W70" i="3"/>
  <c r="AN100" i="3"/>
  <c r="D129" i="3"/>
  <c r="F32" i="3"/>
  <c r="J15" i="3"/>
  <c r="V15" i="3"/>
  <c r="J58" i="3"/>
  <c r="H15" i="3"/>
  <c r="K15" i="3"/>
  <c r="W15" i="3"/>
  <c r="AL109" i="3"/>
  <c r="AN109" i="3" s="1"/>
  <c r="AL130" i="3"/>
  <c r="AN130" i="3" s="1"/>
  <c r="AN131" i="3"/>
  <c r="F109" i="3"/>
  <c r="AM128" i="3"/>
  <c r="F86" i="3"/>
  <c r="K70" i="3"/>
  <c r="E58" i="3"/>
  <c r="E15" i="3"/>
  <c r="AM15" i="3"/>
  <c r="O1894" i="8"/>
  <c r="P1893" i="8"/>
  <c r="R1893" i="8" s="1"/>
  <c r="O1893" i="8"/>
  <c r="S1887" i="8"/>
  <c r="O1886" i="8"/>
  <c r="S1866" i="8"/>
  <c r="O1807" i="8"/>
  <c r="O1811" i="8" s="1"/>
  <c r="O1816" i="8" s="1"/>
  <c r="O1821" i="8" s="1"/>
  <c r="C35" i="6"/>
  <c r="Q1804" i="8"/>
  <c r="P1804" i="8"/>
  <c r="O1804" i="8"/>
  <c r="K1804" i="8"/>
  <c r="J1804" i="8"/>
  <c r="Q1802" i="8"/>
  <c r="P1802" i="8"/>
  <c r="O1802" i="8"/>
  <c r="K1802" i="8"/>
  <c r="J1802" i="8"/>
  <c r="P1801" i="8"/>
  <c r="K1801" i="8"/>
  <c r="J1801" i="8"/>
  <c r="C18" i="6"/>
  <c r="F132" i="6"/>
  <c r="C132" i="6"/>
  <c r="S1773" i="8"/>
  <c r="S1772" i="8"/>
  <c r="S1770" i="8"/>
  <c r="S1769" i="8"/>
  <c r="S1768" i="8"/>
  <c r="S1766" i="8"/>
  <c r="K1765" i="8"/>
  <c r="K1784" i="8" s="1"/>
  <c r="I1765" i="8"/>
  <c r="H1765" i="8"/>
  <c r="P1765" i="8" s="1"/>
  <c r="P1775" i="8" s="1"/>
  <c r="S1764" i="8"/>
  <c r="S1763" i="8"/>
  <c r="S1761" i="8"/>
  <c r="S1760" i="8"/>
  <c r="H229" i="7"/>
  <c r="H227" i="7" s="1"/>
  <c r="S1732" i="8"/>
  <c r="R1732" i="8"/>
  <c r="S1731" i="8"/>
  <c r="R1731" i="8"/>
  <c r="S1729" i="8"/>
  <c r="R1729" i="8"/>
  <c r="S1728" i="8"/>
  <c r="R1728" i="8"/>
  <c r="S1727" i="8"/>
  <c r="R1727" i="8"/>
  <c r="S1726" i="8"/>
  <c r="R1726" i="8"/>
  <c r="S1725" i="8"/>
  <c r="R1725" i="8"/>
  <c r="S1723" i="8"/>
  <c r="R1723" i="8"/>
  <c r="S1722" i="8"/>
  <c r="R1722" i="8"/>
  <c r="S1720" i="8"/>
  <c r="S1719" i="8"/>
  <c r="S1714" i="8"/>
  <c r="S1713" i="8"/>
  <c r="S1711" i="8"/>
  <c r="S1710" i="8"/>
  <c r="S1709" i="8"/>
  <c r="S1708" i="8"/>
  <c r="S1707" i="8"/>
  <c r="P1706" i="8"/>
  <c r="S1705" i="8"/>
  <c r="S1704" i="8"/>
  <c r="S1702" i="8"/>
  <c r="S1701" i="8"/>
  <c r="S1698" i="8"/>
  <c r="S1697" i="8"/>
  <c r="S1696" i="8"/>
  <c r="S1695" i="8"/>
  <c r="S1694" i="8"/>
  <c r="S1693" i="8"/>
  <c r="S1692" i="8"/>
  <c r="S1691" i="8"/>
  <c r="S1690" i="8"/>
  <c r="S1689" i="8"/>
  <c r="S1688" i="8"/>
  <c r="S1687" i="8"/>
  <c r="S1684" i="8"/>
  <c r="S1683" i="8"/>
  <c r="S1682" i="8"/>
  <c r="S1681" i="8"/>
  <c r="S1680" i="8"/>
  <c r="S1679" i="8"/>
  <c r="S1678" i="8"/>
  <c r="S1677" i="8"/>
  <c r="Q1676" i="8"/>
  <c r="P1676" i="8"/>
  <c r="O1676" i="8"/>
  <c r="K1676" i="8"/>
  <c r="Q1675" i="8"/>
  <c r="P1675" i="8"/>
  <c r="O1675" i="8"/>
  <c r="K1675" i="8"/>
  <c r="Q1674" i="8"/>
  <c r="P1674" i="8"/>
  <c r="O1674" i="8"/>
  <c r="N1674" i="8"/>
  <c r="K1674" i="8"/>
  <c r="Q1673" i="8"/>
  <c r="P1673" i="8"/>
  <c r="O1673" i="8"/>
  <c r="K1673" i="8"/>
  <c r="Q1672" i="8"/>
  <c r="P1672" i="8"/>
  <c r="O1672" i="8"/>
  <c r="K1672" i="8"/>
  <c r="Q1671" i="8"/>
  <c r="P1671" i="8"/>
  <c r="O1671" i="8"/>
  <c r="N1671" i="8"/>
  <c r="K1671" i="8"/>
  <c r="Q1670" i="8"/>
  <c r="P1670" i="8"/>
  <c r="O1670" i="8"/>
  <c r="N1670" i="8"/>
  <c r="K1670" i="8"/>
  <c r="Q1669" i="8"/>
  <c r="P1669" i="8"/>
  <c r="O1669" i="8"/>
  <c r="N1669" i="8"/>
  <c r="K1669" i="8"/>
  <c r="Q1668" i="8"/>
  <c r="P1668" i="8"/>
  <c r="O1668" i="8"/>
  <c r="N1668" i="8"/>
  <c r="K1668" i="8"/>
  <c r="Q1667" i="8"/>
  <c r="P1667" i="8"/>
  <c r="O1667" i="8"/>
  <c r="N1667" i="8"/>
  <c r="K1667" i="8"/>
  <c r="Q1666" i="8"/>
  <c r="P1666" i="8"/>
  <c r="O1666" i="8"/>
  <c r="N1666" i="8"/>
  <c r="K1666" i="8"/>
  <c r="Q1665" i="8"/>
  <c r="P1665" i="8"/>
  <c r="O1665" i="8"/>
  <c r="N1665" i="8"/>
  <c r="K1665" i="8"/>
  <c r="Q1664" i="8"/>
  <c r="P1664" i="8"/>
  <c r="O1664" i="8"/>
  <c r="N1664" i="8"/>
  <c r="K1664" i="8"/>
  <c r="Q1663" i="8"/>
  <c r="P1663" i="8"/>
  <c r="O1663" i="8"/>
  <c r="N1663" i="8"/>
  <c r="K1663" i="8"/>
  <c r="Q1662" i="8"/>
  <c r="P1662" i="8"/>
  <c r="O1662" i="8"/>
  <c r="N1662" i="8"/>
  <c r="K1662" i="8"/>
  <c r="Q1661" i="8"/>
  <c r="P1661" i="8"/>
  <c r="O1661" i="8"/>
  <c r="N1661" i="8"/>
  <c r="K1661" i="8"/>
  <c r="Q1660" i="8"/>
  <c r="P1660" i="8"/>
  <c r="O1660" i="8"/>
  <c r="N1660" i="8"/>
  <c r="K1660" i="8"/>
  <c r="Q1659" i="8"/>
  <c r="P1659" i="8"/>
  <c r="O1659" i="8"/>
  <c r="N1659" i="8"/>
  <c r="K1659" i="8"/>
  <c r="Q1658" i="8"/>
  <c r="P1658" i="8"/>
  <c r="O1658" i="8"/>
  <c r="N1658" i="8"/>
  <c r="K1658" i="8"/>
  <c r="Q1657" i="8"/>
  <c r="P1657" i="8"/>
  <c r="O1657" i="8"/>
  <c r="N1657" i="8"/>
  <c r="K1657" i="8"/>
  <c r="Q1656" i="8"/>
  <c r="P1656" i="8"/>
  <c r="O1656" i="8"/>
  <c r="N1656" i="8"/>
  <c r="K1656" i="8"/>
  <c r="Q1655" i="8"/>
  <c r="P1655" i="8"/>
  <c r="O1655" i="8"/>
  <c r="N1655" i="8"/>
  <c r="K1655" i="8"/>
  <c r="Q1654" i="8"/>
  <c r="P1654" i="8"/>
  <c r="O1654" i="8"/>
  <c r="N1654" i="8"/>
  <c r="K1654" i="8"/>
  <c r="Q1653" i="8"/>
  <c r="P1653" i="8"/>
  <c r="O1653" i="8"/>
  <c r="K1653" i="8"/>
  <c r="Q1652" i="8"/>
  <c r="P1652" i="8"/>
  <c r="O1652" i="8"/>
  <c r="K1652" i="8"/>
  <c r="Q1651" i="8"/>
  <c r="P1651" i="8"/>
  <c r="O1651" i="8"/>
  <c r="K1651" i="8"/>
  <c r="Q1650" i="8"/>
  <c r="P1650" i="8"/>
  <c r="O1650" i="8"/>
  <c r="K1650" i="8"/>
  <c r="Q1649" i="8"/>
  <c r="P1649" i="8"/>
  <c r="O1649" i="8"/>
  <c r="K1649" i="8"/>
  <c r="Q1648" i="8"/>
  <c r="P1648" i="8"/>
  <c r="O1648" i="8"/>
  <c r="K1648" i="8"/>
  <c r="Q1647" i="8"/>
  <c r="P1647" i="8"/>
  <c r="O1647" i="8"/>
  <c r="N1647" i="8"/>
  <c r="K1647" i="8"/>
  <c r="Q1646" i="8"/>
  <c r="P1646" i="8"/>
  <c r="O1646" i="8"/>
  <c r="N1646" i="8"/>
  <c r="K1646" i="8"/>
  <c r="Q1645" i="8"/>
  <c r="P1645" i="8"/>
  <c r="O1645" i="8"/>
  <c r="K1645" i="8"/>
  <c r="Q1644" i="8"/>
  <c r="P1644" i="8"/>
  <c r="O1644" i="8"/>
  <c r="K1644" i="8"/>
  <c r="Q1643" i="8"/>
  <c r="P1643" i="8"/>
  <c r="O1643" i="8"/>
  <c r="K1643" i="8"/>
  <c r="Q1642" i="8"/>
  <c r="P1642" i="8"/>
  <c r="O1642" i="8"/>
  <c r="N1642" i="8"/>
  <c r="K1642" i="8"/>
  <c r="J1642" i="8"/>
  <c r="P1641" i="8"/>
  <c r="K1641" i="8"/>
  <c r="J1641" i="8"/>
  <c r="K1640" i="8"/>
  <c r="J1640" i="8"/>
  <c r="S1633" i="8"/>
  <c r="S1632" i="8"/>
  <c r="S1631" i="8"/>
  <c r="S1629" i="8"/>
  <c r="S1628" i="8"/>
  <c r="S1627" i="8"/>
  <c r="S1625" i="8"/>
  <c r="S1622" i="8"/>
  <c r="S1619" i="8"/>
  <c r="S1614" i="8"/>
  <c r="S1613" i="8"/>
  <c r="S1612" i="8"/>
  <c r="S1610" i="8"/>
  <c r="S1609" i="8"/>
  <c r="S1608" i="8"/>
  <c r="S1606" i="8"/>
  <c r="K1605" i="8"/>
  <c r="K1624" i="8" s="1"/>
  <c r="I1605" i="8"/>
  <c r="I1624" i="8" s="1"/>
  <c r="H1605" i="8"/>
  <c r="H1624" i="8" s="1"/>
  <c r="S1626" i="8" s="1"/>
  <c r="S1603" i="8"/>
  <c r="K1602" i="8"/>
  <c r="K1621" i="8" s="1"/>
  <c r="I1602" i="8"/>
  <c r="I1621" i="8" s="1"/>
  <c r="H1602" i="8"/>
  <c r="H1621" i="8" s="1"/>
  <c r="S1623" i="8" s="1"/>
  <c r="S1600" i="8"/>
  <c r="O1599" i="8"/>
  <c r="M1599" i="8"/>
  <c r="L1599" i="8"/>
  <c r="S1585" i="8"/>
  <c r="S1584" i="8"/>
  <c r="S1583" i="8"/>
  <c r="S1582" i="8"/>
  <c r="S1581" i="8"/>
  <c r="S1580" i="8"/>
  <c r="S1579" i="8"/>
  <c r="S1578" i="8"/>
  <c r="S1577" i="8"/>
  <c r="S1575" i="8"/>
  <c r="S1574" i="8"/>
  <c r="S1573" i="8"/>
  <c r="S1571" i="8"/>
  <c r="S1567" i="8"/>
  <c r="S1566" i="8"/>
  <c r="S1565" i="8"/>
  <c r="S1564" i="8"/>
  <c r="S1563" i="8"/>
  <c r="S1562" i="8"/>
  <c r="S1561" i="8"/>
  <c r="S1560" i="8"/>
  <c r="S1559" i="8"/>
  <c r="Q1558" i="8"/>
  <c r="Q1576" i="8" s="1"/>
  <c r="P1558" i="8"/>
  <c r="P1576" i="8" s="1"/>
  <c r="P1605" i="8" s="1"/>
  <c r="S1557" i="8"/>
  <c r="S1556" i="8"/>
  <c r="S1555" i="8"/>
  <c r="S1553" i="8"/>
  <c r="I1568" i="8"/>
  <c r="I1586" i="8" s="1"/>
  <c r="H1568" i="8"/>
  <c r="H1586" i="8" s="1"/>
  <c r="S1550" i="8"/>
  <c r="S1549" i="8"/>
  <c r="S1548" i="8"/>
  <c r="S1547" i="8"/>
  <c r="S1546" i="8"/>
  <c r="S1545" i="8"/>
  <c r="S1544" i="8"/>
  <c r="S1543" i="8"/>
  <c r="S1542" i="8"/>
  <c r="S1541" i="8"/>
  <c r="S1540" i="8"/>
  <c r="S1539" i="8"/>
  <c r="S1538" i="8"/>
  <c r="S1536" i="8"/>
  <c r="S1535" i="8"/>
  <c r="S1534" i="8"/>
  <c r="S1533" i="8"/>
  <c r="S1532" i="8"/>
  <c r="S1531" i="8"/>
  <c r="S1530" i="8"/>
  <c r="S1529" i="8"/>
  <c r="S1528" i="8"/>
  <c r="S1527" i="8"/>
  <c r="S1526" i="8"/>
  <c r="S1525" i="8"/>
  <c r="S1524" i="8"/>
  <c r="S1523" i="8"/>
  <c r="S1522" i="8"/>
  <c r="S1521" i="8"/>
  <c r="S1520" i="8"/>
  <c r="S1519" i="8"/>
  <c r="S1518" i="8"/>
  <c r="S1517" i="8"/>
  <c r="S1516" i="8"/>
  <c r="S1515" i="8"/>
  <c r="S1514" i="8"/>
  <c r="S1513" i="8"/>
  <c r="S1512" i="8"/>
  <c r="S1511" i="8"/>
  <c r="S1510" i="8"/>
  <c r="S1509" i="8"/>
  <c r="S1508" i="8"/>
  <c r="S1507" i="8"/>
  <c r="Q1504" i="8"/>
  <c r="O1504" i="8"/>
  <c r="N1504" i="8"/>
  <c r="K1504" i="8"/>
  <c r="J1504" i="8"/>
  <c r="S1506" i="8" s="1"/>
  <c r="Q1503" i="8"/>
  <c r="O1503" i="8"/>
  <c r="K1503" i="8"/>
  <c r="J1503" i="8"/>
  <c r="S1505" i="8" s="1"/>
  <c r="Q1502" i="8"/>
  <c r="O1502" i="8"/>
  <c r="K1502" i="8"/>
  <c r="J1502" i="8"/>
  <c r="Q1501" i="8"/>
  <c r="O1501" i="8"/>
  <c r="N1501" i="8"/>
  <c r="K1501" i="8"/>
  <c r="J1501" i="8"/>
  <c r="Q1500" i="8"/>
  <c r="O1500" i="8"/>
  <c r="N1500" i="8"/>
  <c r="K1500" i="8"/>
  <c r="S1499" i="8"/>
  <c r="S1498" i="8"/>
  <c r="S1497" i="8"/>
  <c r="S1496" i="8"/>
  <c r="S1495" i="8"/>
  <c r="S1494" i="8"/>
  <c r="S1493" i="8"/>
  <c r="S1492" i="8"/>
  <c r="S1491" i="8"/>
  <c r="S1486" i="8"/>
  <c r="S1485" i="8"/>
  <c r="S1484" i="8"/>
  <c r="S1611" i="8"/>
  <c r="S1630" i="8" s="1"/>
  <c r="S1482" i="8"/>
  <c r="S1481" i="8"/>
  <c r="S1480" i="8"/>
  <c r="S1479" i="8"/>
  <c r="S1478" i="8"/>
  <c r="S1477" i="8"/>
  <c r="S1476" i="8"/>
  <c r="S1475" i="8"/>
  <c r="S1472" i="8"/>
  <c r="I1471" i="8"/>
  <c r="H1471" i="8"/>
  <c r="H1599" i="8" s="1"/>
  <c r="S1468" i="8"/>
  <c r="S1467" i="8"/>
  <c r="S1466" i="8"/>
  <c r="S1464" i="8"/>
  <c r="S1463" i="8"/>
  <c r="S1462" i="8"/>
  <c r="S1461" i="8"/>
  <c r="S1460" i="8"/>
  <c r="S1459" i="8"/>
  <c r="S1458" i="8"/>
  <c r="S1457" i="8"/>
  <c r="S1454" i="8"/>
  <c r="Q1469" i="8"/>
  <c r="S1451" i="8"/>
  <c r="S1450" i="8"/>
  <c r="S1449" i="8"/>
  <c r="S1448" i="8"/>
  <c r="S1447" i="8"/>
  <c r="S1446" i="8"/>
  <c r="S1445" i="8"/>
  <c r="S1444" i="8"/>
  <c r="S1443" i="8"/>
  <c r="Q1439" i="8"/>
  <c r="O1439" i="8"/>
  <c r="N1439" i="8"/>
  <c r="K1439" i="8"/>
  <c r="J1439" i="8"/>
  <c r="S1442" i="8" s="1"/>
  <c r="Q1438" i="8"/>
  <c r="O1438" i="8"/>
  <c r="N1438" i="8"/>
  <c r="K1438" i="8"/>
  <c r="J1438" i="8"/>
  <c r="Q1437" i="8"/>
  <c r="O1437" i="8"/>
  <c r="N1437" i="8"/>
  <c r="K1437" i="8"/>
  <c r="Q1436" i="8"/>
  <c r="O1436" i="8"/>
  <c r="N1436" i="8"/>
  <c r="K1436" i="8"/>
  <c r="J1436" i="8"/>
  <c r="Q1435" i="8"/>
  <c r="O1435" i="8"/>
  <c r="N1435" i="8"/>
  <c r="K1435" i="8"/>
  <c r="J1435" i="8"/>
  <c r="Q1434" i="8"/>
  <c r="O1434" i="8"/>
  <c r="N1434" i="8"/>
  <c r="K1434" i="8"/>
  <c r="J1434" i="8"/>
  <c r="Q1433" i="8"/>
  <c r="O1433" i="8"/>
  <c r="N1433" i="8"/>
  <c r="K1433" i="8"/>
  <c r="J1433" i="8"/>
  <c r="Q1432" i="8"/>
  <c r="O1432" i="8"/>
  <c r="N1432" i="8"/>
  <c r="K1432" i="8"/>
  <c r="J1432" i="8"/>
  <c r="Q1431" i="8"/>
  <c r="O1431" i="8"/>
  <c r="N1431" i="8"/>
  <c r="K1431" i="8"/>
  <c r="J1431" i="8"/>
  <c r="Q1430" i="8"/>
  <c r="O1430" i="8"/>
  <c r="N1430" i="8"/>
  <c r="K1430" i="8"/>
  <c r="J1430" i="8"/>
  <c r="Q1429" i="8"/>
  <c r="O1429" i="8"/>
  <c r="N1429" i="8"/>
  <c r="K1429" i="8"/>
  <c r="J1429" i="8"/>
  <c r="Q1428" i="8"/>
  <c r="O1428" i="8"/>
  <c r="N1428" i="8"/>
  <c r="K1428" i="8"/>
  <c r="J1428" i="8"/>
  <c r="Q1427" i="8"/>
  <c r="O1427" i="8"/>
  <c r="N1427" i="8"/>
  <c r="K1427" i="8"/>
  <c r="Q1426" i="8"/>
  <c r="O1426" i="8"/>
  <c r="K1426" i="8"/>
  <c r="J1426" i="8"/>
  <c r="Q1425" i="8"/>
  <c r="O1425" i="8"/>
  <c r="K1425" i="8"/>
  <c r="J1425" i="8"/>
  <c r="Q1424" i="8"/>
  <c r="O1424" i="8"/>
  <c r="K1424" i="8"/>
  <c r="J1424" i="8"/>
  <c r="Q1423" i="8"/>
  <c r="O1423" i="8"/>
  <c r="K1423" i="8"/>
  <c r="J1423" i="8"/>
  <c r="Q1422" i="8"/>
  <c r="O1422" i="8"/>
  <c r="K1422" i="8"/>
  <c r="J1422" i="8"/>
  <c r="Q1421" i="8"/>
  <c r="O1421" i="8"/>
  <c r="K1421" i="8"/>
  <c r="J1421" i="8"/>
  <c r="Q1420" i="8"/>
  <c r="O1420" i="8"/>
  <c r="K1420" i="8"/>
  <c r="J1420" i="8"/>
  <c r="Q1419" i="8"/>
  <c r="O1419" i="8"/>
  <c r="K1419" i="8"/>
  <c r="J1419" i="8"/>
  <c r="Q1418" i="8"/>
  <c r="O1418" i="8"/>
  <c r="K1418" i="8"/>
  <c r="J1418" i="8"/>
  <c r="Q1417" i="8"/>
  <c r="O1417" i="8"/>
  <c r="K1417" i="8"/>
  <c r="J1417" i="8"/>
  <c r="Q1416" i="8"/>
  <c r="O1416" i="8"/>
  <c r="K1416" i="8"/>
  <c r="J1416" i="8"/>
  <c r="Q1415" i="8"/>
  <c r="O1415" i="8"/>
  <c r="K1415" i="8"/>
  <c r="J1415" i="8"/>
  <c r="Q1414" i="8"/>
  <c r="O1414" i="8"/>
  <c r="K1414" i="8"/>
  <c r="J1414" i="8"/>
  <c r="Q1413" i="8"/>
  <c r="O1413" i="8"/>
  <c r="K1413" i="8"/>
  <c r="Q1412" i="8"/>
  <c r="O1412" i="8"/>
  <c r="K1412" i="8"/>
  <c r="J1412" i="8"/>
  <c r="Q1411" i="8"/>
  <c r="O1411" i="8"/>
  <c r="K1411" i="8"/>
  <c r="J1411" i="8"/>
  <c r="Q1410" i="8"/>
  <c r="O1410" i="8"/>
  <c r="K1410" i="8"/>
  <c r="J1410" i="8"/>
  <c r="M953" i="8"/>
  <c r="M971" i="8" s="1"/>
  <c r="L953" i="8"/>
  <c r="I953" i="8"/>
  <c r="I971" i="8" s="1"/>
  <c r="H971" i="8"/>
  <c r="M951" i="8"/>
  <c r="L951" i="8"/>
  <c r="I951" i="8"/>
  <c r="C49" i="6"/>
  <c r="P950" i="8"/>
  <c r="K950" i="8"/>
  <c r="J951" i="8"/>
  <c r="Q938" i="8"/>
  <c r="R922" i="8"/>
  <c r="J922" i="8"/>
  <c r="S922" i="8" s="1"/>
  <c r="R921" i="8"/>
  <c r="J921" i="8"/>
  <c r="S921" i="8" s="1"/>
  <c r="R920" i="8"/>
  <c r="J920" i="8"/>
  <c r="S920" i="8" s="1"/>
  <c r="R919" i="8"/>
  <c r="J919" i="8"/>
  <c r="S919" i="8" s="1"/>
  <c r="R918" i="8"/>
  <c r="J918" i="8"/>
  <c r="S918" i="8" s="1"/>
  <c r="R917" i="8"/>
  <c r="J917" i="8"/>
  <c r="S917" i="8" s="1"/>
  <c r="R915" i="8"/>
  <c r="J915" i="8"/>
  <c r="S915" i="8" s="1"/>
  <c r="R914" i="8"/>
  <c r="J914" i="8"/>
  <c r="S914" i="8" s="1"/>
  <c r="R913" i="8"/>
  <c r="J913" i="8"/>
  <c r="S913" i="8" s="1"/>
  <c r="R912" i="8"/>
  <c r="J912" i="8"/>
  <c r="S912" i="8" s="1"/>
  <c r="R911" i="8"/>
  <c r="J911" i="8"/>
  <c r="S911" i="8" s="1"/>
  <c r="R910" i="8"/>
  <c r="J910" i="8"/>
  <c r="S910" i="8" s="1"/>
  <c r="R909" i="8"/>
  <c r="J909" i="8"/>
  <c r="S909" i="8" s="1"/>
  <c r="R908" i="8"/>
  <c r="J908" i="8"/>
  <c r="S908" i="8" s="1"/>
  <c r="R895" i="8"/>
  <c r="J895" i="8"/>
  <c r="S895" i="8" s="1"/>
  <c r="R894" i="8"/>
  <c r="J894" i="8"/>
  <c r="S894" i="8" s="1"/>
  <c r="R893" i="8"/>
  <c r="J893" i="8"/>
  <c r="S893" i="8" s="1"/>
  <c r="R892" i="8"/>
  <c r="J892" i="8"/>
  <c r="S892" i="8" s="1"/>
  <c r="R891" i="8"/>
  <c r="J891" i="8"/>
  <c r="S891" i="8" s="1"/>
  <c r="R890" i="8"/>
  <c r="J890" i="8"/>
  <c r="S890" i="8" s="1"/>
  <c r="R888" i="8"/>
  <c r="J888" i="8"/>
  <c r="S888" i="8" s="1"/>
  <c r="R887" i="8"/>
  <c r="J887" i="8"/>
  <c r="S887" i="8" s="1"/>
  <c r="R886" i="8"/>
  <c r="J886" i="8"/>
  <c r="S886" i="8" s="1"/>
  <c r="R885" i="8"/>
  <c r="J885" i="8"/>
  <c r="S885" i="8" s="1"/>
  <c r="R884" i="8"/>
  <c r="J884" i="8"/>
  <c r="S884" i="8" s="1"/>
  <c r="R883" i="8"/>
  <c r="J883" i="8"/>
  <c r="S883" i="8" s="1"/>
  <c r="R882" i="8"/>
  <c r="J882" i="8"/>
  <c r="S882" i="8" s="1"/>
  <c r="R881" i="8"/>
  <c r="J881" i="8"/>
  <c r="S881" i="8" s="1"/>
  <c r="I896" i="8"/>
  <c r="Q877" i="8"/>
  <c r="P877" i="8"/>
  <c r="O877" i="8"/>
  <c r="K877" i="8"/>
  <c r="K880" i="8" s="1"/>
  <c r="K907" i="8" s="1"/>
  <c r="K924" i="8" s="1"/>
  <c r="J877" i="8"/>
  <c r="H196" i="7"/>
  <c r="E196" i="7"/>
  <c r="M843" i="8"/>
  <c r="M869" i="8" s="1"/>
  <c r="L843" i="8"/>
  <c r="L869" i="8" s="1"/>
  <c r="L870" i="8" s="1"/>
  <c r="I843" i="8"/>
  <c r="I869" i="8" s="1"/>
  <c r="H843" i="8"/>
  <c r="H869" i="8" s="1"/>
  <c r="H870" i="8" s="1"/>
  <c r="M840" i="8"/>
  <c r="M841" i="8" s="1"/>
  <c r="L840" i="8"/>
  <c r="L841" i="8" s="1"/>
  <c r="I840" i="8"/>
  <c r="I841" i="8" s="1"/>
  <c r="H840" i="8"/>
  <c r="H841" i="8" s="1"/>
  <c r="C29" i="6" s="1"/>
  <c r="Q838" i="8"/>
  <c r="P838" i="8"/>
  <c r="P843" i="8" s="1"/>
  <c r="P869" i="8" s="1"/>
  <c r="P870" i="8" s="1"/>
  <c r="O838" i="8"/>
  <c r="O843" i="8" s="1"/>
  <c r="O869" i="8" s="1"/>
  <c r="K838" i="8"/>
  <c r="K843" i="8" s="1"/>
  <c r="K869" i="8" s="1"/>
  <c r="J838" i="8"/>
  <c r="J840" i="8" s="1"/>
  <c r="J841" i="8" s="1"/>
  <c r="S830" i="8"/>
  <c r="S829" i="8"/>
  <c r="S828" i="8"/>
  <c r="S826" i="8"/>
  <c r="S825" i="8"/>
  <c r="S823" i="8"/>
  <c r="S822" i="8"/>
  <c r="S821" i="8"/>
  <c r="S820" i="8"/>
  <c r="S819" i="8"/>
  <c r="S818" i="8"/>
  <c r="S817" i="8"/>
  <c r="S816" i="8"/>
  <c r="E517" i="7"/>
  <c r="D517" i="7"/>
  <c r="H516" i="7"/>
  <c r="S749" i="8"/>
  <c r="S748" i="8"/>
  <c r="S747" i="8"/>
  <c r="S746" i="8"/>
  <c r="S745" i="8"/>
  <c r="S744" i="8"/>
  <c r="S743" i="8"/>
  <c r="S742" i="8"/>
  <c r="S741" i="8"/>
  <c r="S740" i="8"/>
  <c r="S739" i="8"/>
  <c r="S738" i="8"/>
  <c r="S737" i="8"/>
  <c r="S736" i="8"/>
  <c r="S735" i="8"/>
  <c r="M734" i="8"/>
  <c r="L734" i="8"/>
  <c r="I734" i="8"/>
  <c r="I815" i="8" s="1"/>
  <c r="Q815" i="8" s="1"/>
  <c r="H734" i="8"/>
  <c r="S731" i="8"/>
  <c r="S730" i="8"/>
  <c r="S729" i="8"/>
  <c r="S728" i="8"/>
  <c r="S727" i="8"/>
  <c r="S726" i="8"/>
  <c r="S725" i="8"/>
  <c r="S724" i="8"/>
  <c r="S723" i="8"/>
  <c r="S722" i="8"/>
  <c r="S721" i="8"/>
  <c r="S720" i="8"/>
  <c r="S719" i="8"/>
  <c r="S718" i="8"/>
  <c r="S717" i="8"/>
  <c r="M716" i="8"/>
  <c r="M732" i="8" s="1"/>
  <c r="G36" i="6" s="1"/>
  <c r="L716" i="8"/>
  <c r="L732" i="8" s="1"/>
  <c r="F36" i="6" s="1"/>
  <c r="I716" i="8"/>
  <c r="I732" i="8" s="1"/>
  <c r="D36" i="6" s="1"/>
  <c r="H716" i="8"/>
  <c r="S714" i="8"/>
  <c r="P713" i="8"/>
  <c r="O713" i="8"/>
  <c r="K713" i="8"/>
  <c r="J713" i="8"/>
  <c r="S712" i="8"/>
  <c r="S711" i="8"/>
  <c r="S710" i="8"/>
  <c r="S709" i="8"/>
  <c r="S708" i="8"/>
  <c r="S707" i="8"/>
  <c r="S706" i="8"/>
  <c r="S705" i="8"/>
  <c r="S704" i="8"/>
  <c r="S703" i="8"/>
  <c r="S702" i="8"/>
  <c r="S701" i="8"/>
  <c r="S700" i="8"/>
  <c r="S699" i="8"/>
  <c r="S698" i="8"/>
  <c r="S697" i="8"/>
  <c r="S696" i="8"/>
  <c r="S695" i="8"/>
  <c r="S694" i="8"/>
  <c r="S693" i="8"/>
  <c r="S692" i="8"/>
  <c r="S691" i="8"/>
  <c r="S690" i="8"/>
  <c r="S689" i="8"/>
  <c r="S688" i="8"/>
  <c r="S687" i="8"/>
  <c r="S686" i="8"/>
  <c r="S685" i="8"/>
  <c r="S684" i="8"/>
  <c r="S683" i="8"/>
  <c r="S682" i="8"/>
  <c r="S681" i="8"/>
  <c r="S680" i="8"/>
  <c r="S679" i="8"/>
  <c r="S678" i="8"/>
  <c r="S677" i="8"/>
  <c r="S676" i="8"/>
  <c r="S675" i="8"/>
  <c r="P674" i="8"/>
  <c r="R674" i="8" s="1"/>
  <c r="O674" i="8"/>
  <c r="K674" i="8"/>
  <c r="J674" i="8"/>
  <c r="S673" i="8"/>
  <c r="S672" i="8"/>
  <c r="S671" i="8"/>
  <c r="S670" i="8"/>
  <c r="S669" i="8"/>
  <c r="S668" i="8"/>
  <c r="S667" i="8"/>
  <c r="S666" i="8"/>
  <c r="S665" i="8"/>
  <c r="S664" i="8"/>
  <c r="S663" i="8"/>
  <c r="S662" i="8"/>
  <c r="S661" i="8"/>
  <c r="S660" i="8"/>
  <c r="S659" i="8"/>
  <c r="S658" i="8"/>
  <c r="S657" i="8"/>
  <c r="S656" i="8"/>
  <c r="S655" i="8"/>
  <c r="S650" i="8"/>
  <c r="S649" i="8"/>
  <c r="S648" i="8"/>
  <c r="S647" i="8"/>
  <c r="S646" i="8"/>
  <c r="S645" i="8"/>
  <c r="S644" i="8"/>
  <c r="S643" i="8"/>
  <c r="S642" i="8"/>
  <c r="S641" i="8"/>
  <c r="S640" i="8"/>
  <c r="S639" i="8"/>
  <c r="S638" i="8"/>
  <c r="S637" i="8"/>
  <c r="S636" i="8"/>
  <c r="R632" i="8"/>
  <c r="J632" i="8"/>
  <c r="S632" i="8" s="1"/>
  <c r="R631" i="8"/>
  <c r="S631" i="8"/>
  <c r="R630" i="8"/>
  <c r="J630" i="8"/>
  <c r="S630" i="8" s="1"/>
  <c r="R629" i="8"/>
  <c r="R628" i="8"/>
  <c r="J628" i="8"/>
  <c r="S628" i="8" s="1"/>
  <c r="R627" i="8"/>
  <c r="J627" i="8"/>
  <c r="S627" i="8" s="1"/>
  <c r="R626" i="8"/>
  <c r="J626" i="8"/>
  <c r="S626" i="8" s="1"/>
  <c r="R625" i="8"/>
  <c r="S625" i="8"/>
  <c r="R624" i="8"/>
  <c r="J624" i="8"/>
  <c r="S624" i="8" s="1"/>
  <c r="R623" i="8"/>
  <c r="S623" i="8"/>
  <c r="R622" i="8"/>
  <c r="S622" i="8"/>
  <c r="R621" i="8"/>
  <c r="J621" i="8"/>
  <c r="S621" i="8" s="1"/>
  <c r="R620" i="8"/>
  <c r="J620" i="8"/>
  <c r="S620" i="8" s="1"/>
  <c r="R619" i="8"/>
  <c r="J619" i="8"/>
  <c r="S619" i="8" s="1"/>
  <c r="R618" i="8"/>
  <c r="J618" i="8"/>
  <c r="S618" i="8" s="1"/>
  <c r="I633" i="8"/>
  <c r="S615" i="8"/>
  <c r="S614" i="8"/>
  <c r="S613" i="8"/>
  <c r="S612" i="8"/>
  <c r="S611" i="8"/>
  <c r="Q610" i="8"/>
  <c r="P610" i="8"/>
  <c r="O610" i="8"/>
  <c r="K610" i="8"/>
  <c r="J610" i="8"/>
  <c r="Q609" i="8"/>
  <c r="P609" i="8"/>
  <c r="O609" i="8"/>
  <c r="K609" i="8"/>
  <c r="J609" i="8"/>
  <c r="Q608" i="8"/>
  <c r="P608" i="8"/>
  <c r="O608" i="8"/>
  <c r="K608" i="8"/>
  <c r="J608" i="8"/>
  <c r="Q607" i="8"/>
  <c r="P607" i="8"/>
  <c r="O607" i="8"/>
  <c r="K607" i="8"/>
  <c r="J607" i="8"/>
  <c r="Q606" i="8"/>
  <c r="P606" i="8"/>
  <c r="O606" i="8"/>
  <c r="K606" i="8"/>
  <c r="J606" i="8"/>
  <c r="Q605" i="8"/>
  <c r="P605" i="8"/>
  <c r="O605" i="8"/>
  <c r="K605" i="8"/>
  <c r="Q604" i="8"/>
  <c r="P604" i="8"/>
  <c r="O604" i="8"/>
  <c r="K604" i="8"/>
  <c r="J604" i="8"/>
  <c r="Q603" i="8"/>
  <c r="P603" i="8"/>
  <c r="O603" i="8"/>
  <c r="K603" i="8"/>
  <c r="J603" i="8"/>
  <c r="Q602" i="8"/>
  <c r="P602" i="8"/>
  <c r="O602" i="8"/>
  <c r="K602" i="8"/>
  <c r="J602" i="8"/>
  <c r="Q601" i="8"/>
  <c r="P601" i="8"/>
  <c r="O601" i="8"/>
  <c r="K601" i="8"/>
  <c r="J601" i="8"/>
  <c r="Q600" i="8"/>
  <c r="P600" i="8"/>
  <c r="O600" i="8"/>
  <c r="K600" i="8"/>
  <c r="J600" i="8"/>
  <c r="Q599" i="8"/>
  <c r="P599" i="8"/>
  <c r="O599" i="8"/>
  <c r="K599" i="8"/>
  <c r="J599" i="8"/>
  <c r="Q598" i="8"/>
  <c r="P598" i="8"/>
  <c r="O598" i="8"/>
  <c r="K598" i="8"/>
  <c r="J598" i="8"/>
  <c r="Q597" i="8"/>
  <c r="P597" i="8"/>
  <c r="O597" i="8"/>
  <c r="K597" i="8"/>
  <c r="J597" i="8"/>
  <c r="Q596" i="8"/>
  <c r="P596" i="8"/>
  <c r="O596" i="8"/>
  <c r="K596" i="8"/>
  <c r="J596" i="8"/>
  <c r="Q595" i="8"/>
  <c r="P595" i="8"/>
  <c r="O595" i="8"/>
  <c r="K595" i="8"/>
  <c r="J595" i="8"/>
  <c r="Q594" i="8"/>
  <c r="P594" i="8"/>
  <c r="O594" i="8"/>
  <c r="K594" i="8"/>
  <c r="J594" i="8"/>
  <c r="Q593" i="8"/>
  <c r="P593" i="8"/>
  <c r="O593" i="8"/>
  <c r="K593" i="8"/>
  <c r="J593" i="8"/>
  <c r="Q592" i="8"/>
  <c r="P592" i="8"/>
  <c r="O592" i="8"/>
  <c r="K592" i="8"/>
  <c r="J592" i="8"/>
  <c r="Q591" i="8"/>
  <c r="P591" i="8"/>
  <c r="O591" i="8"/>
  <c r="K591" i="8"/>
  <c r="J591" i="8"/>
  <c r="Q590" i="8"/>
  <c r="P590" i="8"/>
  <c r="O590" i="8"/>
  <c r="K590" i="8"/>
  <c r="J590" i="8"/>
  <c r="Q589" i="8"/>
  <c r="P589" i="8"/>
  <c r="O589" i="8"/>
  <c r="K589" i="8"/>
  <c r="J589" i="8"/>
  <c r="Q588" i="8"/>
  <c r="P588" i="8"/>
  <c r="O588" i="8"/>
  <c r="K588" i="8"/>
  <c r="J588" i="8"/>
  <c r="Q587" i="8"/>
  <c r="P587" i="8"/>
  <c r="O587" i="8"/>
  <c r="K587" i="8"/>
  <c r="J587" i="8"/>
  <c r="Q586" i="8"/>
  <c r="P586" i="8"/>
  <c r="O586" i="8"/>
  <c r="K586" i="8"/>
  <c r="J586" i="8"/>
  <c r="Q585" i="8"/>
  <c r="P585" i="8"/>
  <c r="O585" i="8"/>
  <c r="K585" i="8"/>
  <c r="J585" i="8"/>
  <c r="Q584" i="8"/>
  <c r="P584" i="8"/>
  <c r="O584" i="8"/>
  <c r="K584" i="8"/>
  <c r="J584" i="8"/>
  <c r="Q583" i="8"/>
  <c r="P583" i="8"/>
  <c r="O583" i="8"/>
  <c r="K583" i="8"/>
  <c r="J583" i="8"/>
  <c r="Q582" i="8"/>
  <c r="P582" i="8"/>
  <c r="O582" i="8"/>
  <c r="K582" i="8"/>
  <c r="J582" i="8"/>
  <c r="Q581" i="8"/>
  <c r="P581" i="8"/>
  <c r="O581" i="8"/>
  <c r="K581" i="8"/>
  <c r="J581" i="8"/>
  <c r="Q580" i="8"/>
  <c r="P580" i="8"/>
  <c r="O580" i="8"/>
  <c r="K580" i="8"/>
  <c r="J580" i="8"/>
  <c r="Q579" i="8"/>
  <c r="P579" i="8"/>
  <c r="O579" i="8"/>
  <c r="K579" i="8"/>
  <c r="J579" i="8"/>
  <c r="Q578" i="8"/>
  <c r="P578" i="8"/>
  <c r="O578" i="8"/>
  <c r="K578" i="8"/>
  <c r="J578" i="8"/>
  <c r="Q574" i="8"/>
  <c r="P574" i="8"/>
  <c r="O574" i="8"/>
  <c r="K574" i="8"/>
  <c r="J574" i="8"/>
  <c r="Q573" i="8"/>
  <c r="P573" i="8"/>
  <c r="O573" i="8"/>
  <c r="K573" i="8"/>
  <c r="J573" i="8"/>
  <c r="Q572" i="8"/>
  <c r="P572" i="8"/>
  <c r="O572" i="8"/>
  <c r="K572" i="8"/>
  <c r="J572" i="8"/>
  <c r="Q571" i="8"/>
  <c r="P571" i="8"/>
  <c r="O571" i="8"/>
  <c r="K571" i="8"/>
  <c r="J571" i="8"/>
  <c r="Q570" i="8"/>
  <c r="P570" i="8"/>
  <c r="O570" i="8"/>
  <c r="K570" i="8"/>
  <c r="J570" i="8"/>
  <c r="Q569" i="8"/>
  <c r="P569" i="8"/>
  <c r="O569" i="8"/>
  <c r="K569" i="8"/>
  <c r="W569" i="8" s="1"/>
  <c r="J569" i="8"/>
  <c r="Q568" i="8"/>
  <c r="P568" i="8"/>
  <c r="O568" i="8"/>
  <c r="K568" i="8"/>
  <c r="J568" i="8"/>
  <c r="Q567" i="8"/>
  <c r="P567" i="8"/>
  <c r="O567" i="8"/>
  <c r="K567" i="8"/>
  <c r="J567" i="8"/>
  <c r="Q566" i="8"/>
  <c r="P566" i="8"/>
  <c r="O566" i="8"/>
  <c r="K566" i="8"/>
  <c r="W566" i="8" s="1"/>
  <c r="J566" i="8"/>
  <c r="Q565" i="8"/>
  <c r="P565" i="8"/>
  <c r="O565" i="8"/>
  <c r="K565" i="8"/>
  <c r="Q564" i="8"/>
  <c r="P564" i="8"/>
  <c r="O564" i="8"/>
  <c r="K564" i="8"/>
  <c r="W564" i="8" s="1"/>
  <c r="J564" i="8"/>
  <c r="Q563" i="8"/>
  <c r="P563" i="8"/>
  <c r="O563" i="8"/>
  <c r="K563" i="8"/>
  <c r="J563" i="8"/>
  <c r="Q562" i="8"/>
  <c r="P562" i="8"/>
  <c r="O562" i="8"/>
  <c r="K562" i="8"/>
  <c r="J562" i="8"/>
  <c r="Q561" i="8"/>
  <c r="P561" i="8"/>
  <c r="O561" i="8"/>
  <c r="K561" i="8"/>
  <c r="J561" i="8"/>
  <c r="Q560" i="8"/>
  <c r="P560" i="8"/>
  <c r="O560" i="8"/>
  <c r="K560" i="8"/>
  <c r="J560" i="8"/>
  <c r="Q559" i="8"/>
  <c r="P559" i="8"/>
  <c r="O559" i="8"/>
  <c r="K559" i="8"/>
  <c r="W559" i="8" s="1"/>
  <c r="J559" i="8"/>
  <c r="Q558" i="8"/>
  <c r="P558" i="8"/>
  <c r="O558" i="8"/>
  <c r="K558" i="8"/>
  <c r="J558" i="8"/>
  <c r="Q557" i="8"/>
  <c r="P557" i="8"/>
  <c r="O557" i="8"/>
  <c r="K557" i="8"/>
  <c r="J557" i="8"/>
  <c r="Q556" i="8"/>
  <c r="P556" i="8"/>
  <c r="O556" i="8"/>
  <c r="S502" i="8"/>
  <c r="S501" i="8"/>
  <c r="S500" i="8"/>
  <c r="S499" i="8"/>
  <c r="S498" i="8"/>
  <c r="S497" i="8"/>
  <c r="M469" i="8"/>
  <c r="I469" i="8"/>
  <c r="H469" i="8"/>
  <c r="Q467" i="8"/>
  <c r="P467" i="8"/>
  <c r="O467" i="8"/>
  <c r="O470" i="8" s="1"/>
  <c r="K467" i="8"/>
  <c r="J467" i="8"/>
  <c r="H48" i="7"/>
  <c r="D48" i="7"/>
  <c r="S418" i="8"/>
  <c r="N418" i="8"/>
  <c r="S417" i="8"/>
  <c r="N417" i="8"/>
  <c r="S416" i="8"/>
  <c r="N416" i="8"/>
  <c r="S414" i="8"/>
  <c r="N414" i="8"/>
  <c r="S413" i="8"/>
  <c r="N413" i="8"/>
  <c r="S412" i="8"/>
  <c r="N412" i="8"/>
  <c r="S411" i="8"/>
  <c r="N411" i="8"/>
  <c r="S410" i="8"/>
  <c r="N410" i="8"/>
  <c r="S409" i="8"/>
  <c r="N409" i="8"/>
  <c r="S408" i="8"/>
  <c r="N408" i="8"/>
  <c r="S407" i="8"/>
  <c r="N407" i="8"/>
  <c r="S406" i="8"/>
  <c r="N406" i="8"/>
  <c r="S405" i="8"/>
  <c r="N405" i="8"/>
  <c r="S404" i="8"/>
  <c r="N404" i="8"/>
  <c r="S400" i="8"/>
  <c r="N400" i="8"/>
  <c r="S399" i="8"/>
  <c r="N399" i="8"/>
  <c r="S398" i="8"/>
  <c r="N398" i="8"/>
  <c r="S396" i="8"/>
  <c r="N396" i="8"/>
  <c r="S395" i="8"/>
  <c r="N395" i="8"/>
  <c r="S394" i="8"/>
  <c r="N394" i="8"/>
  <c r="S393" i="8"/>
  <c r="N393" i="8"/>
  <c r="S392" i="8"/>
  <c r="N392" i="8"/>
  <c r="S391" i="8"/>
  <c r="N391" i="8"/>
  <c r="S390" i="8"/>
  <c r="N390" i="8"/>
  <c r="S389" i="8"/>
  <c r="N389" i="8"/>
  <c r="S388" i="8"/>
  <c r="N388" i="8"/>
  <c r="S387" i="8"/>
  <c r="N387" i="8"/>
  <c r="S386" i="8"/>
  <c r="N386" i="8"/>
  <c r="L385" i="8"/>
  <c r="O381" i="8"/>
  <c r="K381" i="8"/>
  <c r="K385" i="8" s="1"/>
  <c r="K403" i="8" s="1"/>
  <c r="S355" i="8"/>
  <c r="S354" i="8"/>
  <c r="S353" i="8"/>
  <c r="S352" i="8"/>
  <c r="S351" i="8"/>
  <c r="S350" i="8"/>
  <c r="S349" i="8"/>
  <c r="S348" i="8"/>
  <c r="S347" i="8"/>
  <c r="S346" i="8"/>
  <c r="S345" i="8"/>
  <c r="S344" i="8"/>
  <c r="S343" i="8"/>
  <c r="S342" i="8"/>
  <c r="S341" i="8"/>
  <c r="S336" i="8"/>
  <c r="S335" i="8"/>
  <c r="S334" i="8"/>
  <c r="S333" i="8"/>
  <c r="S332" i="8"/>
  <c r="S331" i="8"/>
  <c r="S330" i="8"/>
  <c r="S329" i="8"/>
  <c r="S328" i="8"/>
  <c r="S327" i="8"/>
  <c r="S326" i="8"/>
  <c r="S325" i="8"/>
  <c r="S324" i="8"/>
  <c r="S323" i="8"/>
  <c r="S322" i="8"/>
  <c r="H512" i="7"/>
  <c r="S303" i="8"/>
  <c r="S302" i="8"/>
  <c r="S301" i="8"/>
  <c r="S300" i="8"/>
  <c r="S299" i="8"/>
  <c r="S298" i="8"/>
  <c r="S297" i="8"/>
  <c r="S296" i="8"/>
  <c r="S295" i="8"/>
  <c r="S294" i="8"/>
  <c r="S293" i="8"/>
  <c r="S292" i="8"/>
  <c r="S291" i="8"/>
  <c r="S290" i="8"/>
  <c r="S289" i="8"/>
  <c r="M288" i="8"/>
  <c r="L288" i="8"/>
  <c r="L317" i="8" s="1"/>
  <c r="I288" i="8"/>
  <c r="H288" i="8"/>
  <c r="S285" i="8"/>
  <c r="S284" i="8"/>
  <c r="S283" i="8"/>
  <c r="S282" i="8"/>
  <c r="S281" i="8"/>
  <c r="S280" i="8"/>
  <c r="S279" i="8"/>
  <c r="S278" i="8"/>
  <c r="S277" i="8"/>
  <c r="S276" i="8"/>
  <c r="S275" i="8"/>
  <c r="S274" i="8"/>
  <c r="S273" i="8"/>
  <c r="S272" i="8"/>
  <c r="S271" i="8"/>
  <c r="M270" i="8"/>
  <c r="L270" i="8"/>
  <c r="I286" i="8"/>
  <c r="H286" i="8"/>
  <c r="S268" i="8"/>
  <c r="S267" i="8"/>
  <c r="S266" i="8"/>
  <c r="S265" i="8"/>
  <c r="S264" i="8"/>
  <c r="S263" i="8"/>
  <c r="S262" i="8"/>
  <c r="S261" i="8"/>
  <c r="S260" i="8"/>
  <c r="S259" i="8"/>
  <c r="S258" i="8"/>
  <c r="S257" i="8"/>
  <c r="S256" i="8"/>
  <c r="S255" i="8"/>
  <c r="S254" i="8"/>
  <c r="S253" i="8"/>
  <c r="S252" i="8"/>
  <c r="S251" i="8"/>
  <c r="S250" i="8"/>
  <c r="S249" i="8"/>
  <c r="S248" i="8"/>
  <c r="S247" i="8"/>
  <c r="Q246" i="8"/>
  <c r="P246" i="8"/>
  <c r="O246" i="8"/>
  <c r="K246" i="8"/>
  <c r="Q245" i="8"/>
  <c r="P245" i="8"/>
  <c r="O245" i="8"/>
  <c r="K245" i="8"/>
  <c r="Q244" i="8"/>
  <c r="P244" i="8"/>
  <c r="O244" i="8"/>
  <c r="K244" i="8"/>
  <c r="J244" i="8"/>
  <c r="Q243" i="8"/>
  <c r="P243" i="8"/>
  <c r="O243" i="8"/>
  <c r="K243" i="8"/>
  <c r="J243" i="8"/>
  <c r="Q242" i="8"/>
  <c r="P242" i="8"/>
  <c r="O242" i="8"/>
  <c r="K242" i="8"/>
  <c r="J242" i="8"/>
  <c r="Q241" i="8"/>
  <c r="P241" i="8"/>
  <c r="O241" i="8"/>
  <c r="K241" i="8"/>
  <c r="J241" i="8"/>
  <c r="Q240" i="8"/>
  <c r="P240" i="8"/>
  <c r="O240" i="8"/>
  <c r="K240" i="8"/>
  <c r="J240" i="8"/>
  <c r="Q239" i="8"/>
  <c r="P239" i="8"/>
  <c r="O239" i="8"/>
  <c r="K239" i="8"/>
  <c r="J239" i="8"/>
  <c r="Q238" i="8"/>
  <c r="P238" i="8"/>
  <c r="O238" i="8"/>
  <c r="K238" i="8"/>
  <c r="J238" i="8"/>
  <c r="Q237" i="8"/>
  <c r="P237" i="8"/>
  <c r="O237" i="8"/>
  <c r="K237" i="8"/>
  <c r="J237" i="8"/>
  <c r="Q236" i="8"/>
  <c r="P236" i="8"/>
  <c r="O236" i="8"/>
  <c r="K236" i="8"/>
  <c r="J236" i="8"/>
  <c r="Q235" i="8"/>
  <c r="P235" i="8"/>
  <c r="O235" i="8"/>
  <c r="K235" i="8"/>
  <c r="J235" i="8"/>
  <c r="Q234" i="8"/>
  <c r="P234" i="8"/>
  <c r="O234" i="8"/>
  <c r="K234" i="8"/>
  <c r="J234" i="8"/>
  <c r="Q233" i="8"/>
  <c r="P233" i="8"/>
  <c r="O233" i="8"/>
  <c r="K233" i="8"/>
  <c r="J233" i="8"/>
  <c r="Q232" i="8"/>
  <c r="P232" i="8"/>
  <c r="O232" i="8"/>
  <c r="K232" i="8"/>
  <c r="J232" i="8"/>
  <c r="Q231" i="8"/>
  <c r="P231" i="8"/>
  <c r="O231" i="8"/>
  <c r="K231" i="8"/>
  <c r="J231" i="8"/>
  <c r="Q230" i="8"/>
  <c r="P230" i="8"/>
  <c r="O230" i="8"/>
  <c r="K230" i="8"/>
  <c r="J230" i="8"/>
  <c r="Q229" i="8"/>
  <c r="P229" i="8"/>
  <c r="O229" i="8"/>
  <c r="K229" i="8"/>
  <c r="J229" i="8"/>
  <c r="Q228" i="8"/>
  <c r="P228" i="8"/>
  <c r="O228" i="8"/>
  <c r="K228" i="8"/>
  <c r="J228" i="8"/>
  <c r="Q227" i="8"/>
  <c r="P227" i="8"/>
  <c r="O227" i="8"/>
  <c r="K227" i="8"/>
  <c r="J227" i="8"/>
  <c r="Q226" i="8"/>
  <c r="P226" i="8"/>
  <c r="O226" i="8"/>
  <c r="K226" i="8"/>
  <c r="J226" i="8"/>
  <c r="Q225" i="8"/>
  <c r="P225" i="8"/>
  <c r="O225" i="8"/>
  <c r="K225" i="8"/>
  <c r="J225" i="8"/>
  <c r="Q224" i="8"/>
  <c r="P224" i="8"/>
  <c r="O224" i="8"/>
  <c r="K224" i="8"/>
  <c r="J224" i="8"/>
  <c r="Q223" i="8"/>
  <c r="P223" i="8"/>
  <c r="O223" i="8"/>
  <c r="K223" i="8"/>
  <c r="J223" i="8"/>
  <c r="Q222" i="8"/>
  <c r="P222" i="8"/>
  <c r="O222" i="8"/>
  <c r="K222" i="8"/>
  <c r="J222" i="8"/>
  <c r="Q221" i="8"/>
  <c r="P221" i="8"/>
  <c r="O221" i="8"/>
  <c r="K221" i="8"/>
  <c r="J221" i="8"/>
  <c r="Q220" i="8"/>
  <c r="P220" i="8"/>
  <c r="O220" i="8"/>
  <c r="K220" i="8"/>
  <c r="Q219" i="8"/>
  <c r="P219" i="8"/>
  <c r="O219" i="8"/>
  <c r="K219" i="8"/>
  <c r="Q218" i="8"/>
  <c r="P218" i="8"/>
  <c r="O218" i="8"/>
  <c r="K218" i="8"/>
  <c r="J218" i="8"/>
  <c r="Q217" i="8"/>
  <c r="P217" i="8"/>
  <c r="O217" i="8"/>
  <c r="K217" i="8"/>
  <c r="J217" i="8"/>
  <c r="Q216" i="8"/>
  <c r="P216" i="8"/>
  <c r="O216" i="8"/>
  <c r="K216" i="8"/>
  <c r="J216" i="8"/>
  <c r="Q215" i="8"/>
  <c r="P215" i="8"/>
  <c r="O215" i="8"/>
  <c r="K215" i="8"/>
  <c r="J215" i="8"/>
  <c r="Q214" i="8"/>
  <c r="P214" i="8"/>
  <c r="O214" i="8"/>
  <c r="K214" i="8"/>
  <c r="S213" i="8"/>
  <c r="Q212" i="8"/>
  <c r="P212" i="8"/>
  <c r="O212" i="8"/>
  <c r="K212" i="8"/>
  <c r="J212" i="8"/>
  <c r="Q211" i="8"/>
  <c r="P211" i="8"/>
  <c r="O211" i="8"/>
  <c r="K211" i="8"/>
  <c r="J211" i="8"/>
  <c r="S183" i="8"/>
  <c r="S182" i="8"/>
  <c r="S181" i="8"/>
  <c r="S180" i="8"/>
  <c r="S179" i="8"/>
  <c r="S178" i="8"/>
  <c r="S177" i="8"/>
  <c r="S176" i="8"/>
  <c r="S143" i="8"/>
  <c r="S142" i="8"/>
  <c r="S141" i="8"/>
  <c r="S140" i="8"/>
  <c r="S139" i="8"/>
  <c r="S138" i="8"/>
  <c r="S137" i="8"/>
  <c r="S136" i="8"/>
  <c r="S135" i="8"/>
  <c r="S134" i="8"/>
  <c r="S133" i="8"/>
  <c r="S132" i="8"/>
  <c r="L131" i="8"/>
  <c r="S131" i="8" s="1"/>
  <c r="S130" i="8"/>
  <c r="Q164" i="8"/>
  <c r="M114" i="8"/>
  <c r="L114" i="8"/>
  <c r="R113" i="8"/>
  <c r="J113" i="8"/>
  <c r="S113" i="8" s="1"/>
  <c r="R112" i="8"/>
  <c r="J112" i="8"/>
  <c r="S112" i="8" s="1"/>
  <c r="R111" i="8"/>
  <c r="J111" i="8"/>
  <c r="S111" i="8" s="1"/>
  <c r="R110" i="8"/>
  <c r="J110" i="8"/>
  <c r="S110" i="8" s="1"/>
  <c r="R109" i="8"/>
  <c r="J109" i="8"/>
  <c r="S109" i="8" s="1"/>
  <c r="R108" i="8"/>
  <c r="J108" i="8"/>
  <c r="S108" i="8" s="1"/>
  <c r="R107" i="8"/>
  <c r="J107" i="8"/>
  <c r="S107" i="8" s="1"/>
  <c r="R106" i="8"/>
  <c r="J106" i="8"/>
  <c r="S106" i="8" s="1"/>
  <c r="R105" i="8"/>
  <c r="J105" i="8"/>
  <c r="S105" i="8" s="1"/>
  <c r="R104" i="8"/>
  <c r="J104" i="8"/>
  <c r="S104" i="8" s="1"/>
  <c r="R103" i="8"/>
  <c r="J103" i="8"/>
  <c r="S103" i="8" s="1"/>
  <c r="R102" i="8"/>
  <c r="J102" i="8"/>
  <c r="S102" i="8" s="1"/>
  <c r="R101" i="8"/>
  <c r="J101" i="8"/>
  <c r="S101" i="8" s="1"/>
  <c r="R100" i="8"/>
  <c r="J100" i="8"/>
  <c r="S100" i="8" s="1"/>
  <c r="R99" i="8"/>
  <c r="J99" i="8"/>
  <c r="S99" i="8" s="1"/>
  <c r="M98" i="8"/>
  <c r="L98" i="8"/>
  <c r="L128" i="8" s="1"/>
  <c r="L188" i="8" s="1"/>
  <c r="I98" i="8"/>
  <c r="I128" i="8" s="1"/>
  <c r="H98" i="8"/>
  <c r="M96" i="8"/>
  <c r="M124" i="8" s="1"/>
  <c r="L96" i="8"/>
  <c r="L124" i="8" s="1"/>
  <c r="S95" i="8"/>
  <c r="S94" i="8"/>
  <c r="S93" i="8"/>
  <c r="S92" i="8"/>
  <c r="S91" i="8"/>
  <c r="S90" i="8"/>
  <c r="S89" i="8"/>
  <c r="S88" i="8"/>
  <c r="S87" i="8"/>
  <c r="S86" i="8"/>
  <c r="S85" i="8"/>
  <c r="S84" i="8"/>
  <c r="S83" i="8"/>
  <c r="S82" i="8"/>
  <c r="S81" i="8"/>
  <c r="O80" i="8"/>
  <c r="O96" i="8" s="1"/>
  <c r="I96" i="8"/>
  <c r="J124" i="8" s="1"/>
  <c r="H96" i="8"/>
  <c r="S78" i="8"/>
  <c r="S77" i="8"/>
  <c r="S76" i="8"/>
  <c r="S75" i="8"/>
  <c r="S74" i="8"/>
  <c r="S73" i="8"/>
  <c r="S72" i="8"/>
  <c r="S71" i="8"/>
  <c r="S70" i="8"/>
  <c r="S69" i="8"/>
  <c r="S68" i="8"/>
  <c r="S67" i="8"/>
  <c r="S66" i="8"/>
  <c r="S65" i="8"/>
  <c r="S64" i="8"/>
  <c r="S63" i="8"/>
  <c r="S62" i="8"/>
  <c r="S61" i="8"/>
  <c r="S60" i="8"/>
  <c r="S59" i="8"/>
  <c r="S58" i="8"/>
  <c r="S57" i="8"/>
  <c r="S56" i="8"/>
  <c r="S55" i="8"/>
  <c r="Q54" i="8"/>
  <c r="P54" i="8"/>
  <c r="O54" i="8"/>
  <c r="K54" i="8"/>
  <c r="Q53" i="8"/>
  <c r="P53" i="8"/>
  <c r="O53" i="8"/>
  <c r="K53" i="8"/>
  <c r="J53" i="8"/>
  <c r="Q52" i="8"/>
  <c r="P52" i="8"/>
  <c r="O52" i="8"/>
  <c r="K52" i="8"/>
  <c r="J52" i="8"/>
  <c r="Q51" i="8"/>
  <c r="P51" i="8"/>
  <c r="O51" i="8"/>
  <c r="K51" i="8"/>
  <c r="J51" i="8"/>
  <c r="Q50" i="8"/>
  <c r="P50" i="8"/>
  <c r="O50" i="8"/>
  <c r="K50" i="8"/>
  <c r="J50" i="8"/>
  <c r="Q49" i="8"/>
  <c r="P49" i="8"/>
  <c r="O49" i="8"/>
  <c r="K49" i="8"/>
  <c r="J49" i="8"/>
  <c r="Q48" i="8"/>
  <c r="P48" i="8"/>
  <c r="O48" i="8"/>
  <c r="K48" i="8"/>
  <c r="J48" i="8"/>
  <c r="Q47" i="8"/>
  <c r="P47" i="8"/>
  <c r="O47" i="8"/>
  <c r="K47" i="8"/>
  <c r="J47" i="8"/>
  <c r="Q46" i="8"/>
  <c r="P46" i="8"/>
  <c r="O46" i="8"/>
  <c r="K46" i="8"/>
  <c r="J46" i="8"/>
  <c r="Q45" i="8"/>
  <c r="P45" i="8"/>
  <c r="O45" i="8"/>
  <c r="K45" i="8"/>
  <c r="J45" i="8"/>
  <c r="Q44" i="8"/>
  <c r="P44" i="8"/>
  <c r="O44" i="8"/>
  <c r="K44" i="8"/>
  <c r="J44" i="8"/>
  <c r="Q43" i="8"/>
  <c r="P43" i="8"/>
  <c r="O43" i="8"/>
  <c r="K43" i="8"/>
  <c r="J43" i="8"/>
  <c r="Q42" i="8"/>
  <c r="P42" i="8"/>
  <c r="O42" i="8"/>
  <c r="K42" i="8"/>
  <c r="J42" i="8"/>
  <c r="Q41" i="8"/>
  <c r="P41" i="8"/>
  <c r="O41" i="8"/>
  <c r="K41" i="8"/>
  <c r="J41" i="8"/>
  <c r="Q40" i="8"/>
  <c r="P40" i="8"/>
  <c r="O40" i="8"/>
  <c r="K40" i="8"/>
  <c r="J40" i="8"/>
  <c r="Q39" i="8"/>
  <c r="P39" i="8"/>
  <c r="O39" i="8"/>
  <c r="K39" i="8"/>
  <c r="J39" i="8"/>
  <c r="Q38" i="8"/>
  <c r="P38" i="8"/>
  <c r="O38" i="8"/>
  <c r="K38" i="8"/>
  <c r="J38" i="8"/>
  <c r="Q37" i="8"/>
  <c r="P37" i="8"/>
  <c r="O37" i="8"/>
  <c r="K37" i="8"/>
  <c r="J37" i="8"/>
  <c r="Q36" i="8"/>
  <c r="P36" i="8"/>
  <c r="O36" i="8"/>
  <c r="K36" i="8"/>
  <c r="J36" i="8"/>
  <c r="Q35" i="8"/>
  <c r="P35" i="8"/>
  <c r="O35" i="8"/>
  <c r="K35" i="8"/>
  <c r="J35" i="8"/>
  <c r="Q34" i="8"/>
  <c r="P34" i="8"/>
  <c r="O34" i="8"/>
  <c r="K34" i="8"/>
  <c r="J34" i="8"/>
  <c r="Q33" i="8"/>
  <c r="P33" i="8"/>
  <c r="O33" i="8"/>
  <c r="K33" i="8"/>
  <c r="J33" i="8"/>
  <c r="Q32" i="8"/>
  <c r="P32" i="8"/>
  <c r="O32" i="8"/>
  <c r="K32" i="8"/>
  <c r="J32" i="8"/>
  <c r="Q31" i="8"/>
  <c r="P31" i="8"/>
  <c r="O31" i="8"/>
  <c r="K31" i="8"/>
  <c r="Q30" i="8"/>
  <c r="P30" i="8"/>
  <c r="O30" i="8"/>
  <c r="K30" i="8"/>
  <c r="J30" i="8"/>
  <c r="Q29" i="8"/>
  <c r="P29" i="8"/>
  <c r="O29" i="8"/>
  <c r="Q28" i="8"/>
  <c r="P28" i="8"/>
  <c r="O28" i="8"/>
  <c r="K28" i="8"/>
  <c r="Q27" i="8"/>
  <c r="P27" i="8"/>
  <c r="O27" i="8"/>
  <c r="K27" i="8"/>
  <c r="Q26" i="8"/>
  <c r="P26" i="8"/>
  <c r="O26" i="8"/>
  <c r="Q25" i="8"/>
  <c r="P25" i="8"/>
  <c r="O25" i="8"/>
  <c r="K25" i="8"/>
  <c r="J25" i="8"/>
  <c r="Q24" i="8"/>
  <c r="P24" i="8"/>
  <c r="O24" i="8"/>
  <c r="K24" i="8"/>
  <c r="J24" i="8"/>
  <c r="Q23" i="8"/>
  <c r="P23" i="8"/>
  <c r="O23" i="8"/>
  <c r="K23" i="8"/>
  <c r="J23" i="8"/>
  <c r="Q22" i="8"/>
  <c r="P22" i="8"/>
  <c r="O22" i="8"/>
  <c r="K22" i="8"/>
  <c r="J22" i="8"/>
  <c r="Q21" i="8"/>
  <c r="P21" i="8"/>
  <c r="O21" i="8"/>
  <c r="K21" i="8"/>
  <c r="J21" i="8"/>
  <c r="Q20" i="8"/>
  <c r="P20" i="8"/>
  <c r="O20" i="8"/>
  <c r="K20" i="8"/>
  <c r="J20" i="8"/>
  <c r="F145" i="6"/>
  <c r="D145" i="6"/>
  <c r="J145" i="6" s="1"/>
  <c r="C145" i="6"/>
  <c r="F144" i="6"/>
  <c r="D144" i="6"/>
  <c r="J144" i="6" s="1"/>
  <c r="C144" i="6"/>
  <c r="F143" i="6"/>
  <c r="D143" i="6"/>
  <c r="J143" i="6" s="1"/>
  <c r="C143" i="6"/>
  <c r="F142" i="6"/>
  <c r="D142" i="6"/>
  <c r="J142" i="6" s="1"/>
  <c r="C142" i="6"/>
  <c r="F141" i="6"/>
  <c r="D141" i="6"/>
  <c r="J141" i="6" s="1"/>
  <c r="C141" i="6"/>
  <c r="F140" i="6"/>
  <c r="D140" i="6"/>
  <c r="J140" i="6" s="1"/>
  <c r="C140" i="6"/>
  <c r="F139" i="6"/>
  <c r="D139" i="6"/>
  <c r="J139" i="6" s="1"/>
  <c r="C139" i="6"/>
  <c r="F138" i="6"/>
  <c r="D138" i="6"/>
  <c r="J138" i="6" s="1"/>
  <c r="C138" i="6"/>
  <c r="F137" i="6"/>
  <c r="D137" i="6"/>
  <c r="J137" i="6" s="1"/>
  <c r="C137" i="6"/>
  <c r="F136" i="6"/>
  <c r="D136" i="6"/>
  <c r="J136" i="6" s="1"/>
  <c r="C136" i="6"/>
  <c r="F135" i="6"/>
  <c r="D135" i="6"/>
  <c r="J135" i="6" s="1"/>
  <c r="C135" i="6"/>
  <c r="F134" i="6"/>
  <c r="D134" i="6"/>
  <c r="J134" i="6" s="1"/>
  <c r="C134" i="6"/>
  <c r="F133" i="6"/>
  <c r="D133" i="6"/>
  <c r="J133" i="6" s="1"/>
  <c r="C133" i="6"/>
  <c r="F131" i="6"/>
  <c r="D131" i="6"/>
  <c r="J131" i="6" s="1"/>
  <c r="C131" i="6"/>
  <c r="F130" i="6"/>
  <c r="D130" i="6"/>
  <c r="J130" i="6" s="1"/>
  <c r="C130" i="6"/>
  <c r="F129" i="6"/>
  <c r="D129" i="6"/>
  <c r="J129" i="6" s="1"/>
  <c r="C129" i="6"/>
  <c r="F128" i="6"/>
  <c r="D128" i="6"/>
  <c r="J128" i="6" s="1"/>
  <c r="C128" i="6"/>
  <c r="F127" i="6"/>
  <c r="D127" i="6"/>
  <c r="D125" i="6"/>
  <c r="C125" i="6"/>
  <c r="F123" i="6"/>
  <c r="C123" i="6"/>
  <c r="F122" i="6"/>
  <c r="C122" i="6"/>
  <c r="F121" i="6"/>
  <c r="C121" i="6"/>
  <c r="F118" i="6"/>
  <c r="C118" i="6"/>
  <c r="C115" i="6"/>
  <c r="C114" i="6"/>
  <c r="C113" i="6"/>
  <c r="C112" i="6"/>
  <c r="C111" i="6"/>
  <c r="C110" i="6"/>
  <c r="C109" i="6"/>
  <c r="C108" i="6"/>
  <c r="C107" i="6"/>
  <c r="C106" i="6"/>
  <c r="C105" i="6"/>
  <c r="C104" i="6"/>
  <c r="C103" i="6"/>
  <c r="C102" i="6"/>
  <c r="C101" i="6"/>
  <c r="C100" i="6"/>
  <c r="J97" i="6"/>
  <c r="F97" i="6"/>
  <c r="C97" i="6"/>
  <c r="J96" i="6"/>
  <c r="F95" i="6"/>
  <c r="J93" i="6"/>
  <c r="F93" i="6"/>
  <c r="C93" i="6"/>
  <c r="F91" i="6"/>
  <c r="C91" i="6"/>
  <c r="J90" i="6"/>
  <c r="F90" i="6"/>
  <c r="C90" i="6"/>
  <c r="J89" i="6"/>
  <c r="F89" i="6"/>
  <c r="J88" i="6"/>
  <c r="F88" i="6"/>
  <c r="C88" i="6"/>
  <c r="J87" i="6"/>
  <c r="F87" i="6"/>
  <c r="C87" i="6"/>
  <c r="J84" i="6"/>
  <c r="J83" i="6"/>
  <c r="F83" i="6"/>
  <c r="C83" i="6"/>
  <c r="J82" i="6"/>
  <c r="F82" i="6"/>
  <c r="C82" i="6"/>
  <c r="J81" i="6"/>
  <c r="F81" i="6"/>
  <c r="C81" i="6"/>
  <c r="J80" i="6"/>
  <c r="F80" i="6"/>
  <c r="C80" i="6"/>
  <c r="J79" i="6"/>
  <c r="F79" i="6"/>
  <c r="C79" i="6"/>
  <c r="J78" i="6"/>
  <c r="F78" i="6"/>
  <c r="C78" i="6"/>
  <c r="J77" i="6"/>
  <c r="F77" i="6"/>
  <c r="C77" i="6"/>
  <c r="J76" i="6"/>
  <c r="F76" i="6"/>
  <c r="C76" i="6"/>
  <c r="J75" i="6"/>
  <c r="F75" i="6"/>
  <c r="C75" i="6"/>
  <c r="J74" i="6"/>
  <c r="F74" i="6"/>
  <c r="J73" i="6"/>
  <c r="F73" i="6"/>
  <c r="C73" i="6"/>
  <c r="J72" i="6"/>
  <c r="F72" i="6"/>
  <c r="C72" i="6"/>
  <c r="J71" i="6"/>
  <c r="F71" i="6"/>
  <c r="C71" i="6"/>
  <c r="J70" i="6"/>
  <c r="F70" i="6"/>
  <c r="C70" i="6"/>
  <c r="J69" i="6"/>
  <c r="F69" i="6"/>
  <c r="C69" i="6"/>
  <c r="J68" i="6"/>
  <c r="F68" i="6"/>
  <c r="C68" i="6"/>
  <c r="J67" i="6"/>
  <c r="F67" i="6"/>
  <c r="C67" i="6"/>
  <c r="J66" i="6"/>
  <c r="F66" i="6"/>
  <c r="C66" i="6"/>
  <c r="F65" i="6"/>
  <c r="J64" i="6"/>
  <c r="C64" i="6"/>
  <c r="J63" i="6"/>
  <c r="F63" i="6"/>
  <c r="C63" i="6"/>
  <c r="J62" i="6"/>
  <c r="F62" i="6"/>
  <c r="C62" i="6"/>
  <c r="J61" i="6"/>
  <c r="F61" i="6"/>
  <c r="C61" i="6"/>
  <c r="J60" i="6"/>
  <c r="F60" i="6"/>
  <c r="C60" i="6"/>
  <c r="J59" i="6"/>
  <c r="F59" i="6"/>
  <c r="C59" i="6"/>
  <c r="J58" i="6"/>
  <c r="F58" i="6"/>
  <c r="C58" i="6"/>
  <c r="J57" i="6"/>
  <c r="F57" i="6"/>
  <c r="C57" i="6"/>
  <c r="J56" i="6"/>
  <c r="F56" i="6"/>
  <c r="C56" i="6"/>
  <c r="J55" i="6"/>
  <c r="F55" i="6"/>
  <c r="C55" i="6"/>
  <c r="J54" i="6"/>
  <c r="F54" i="6"/>
  <c r="C54" i="6"/>
  <c r="J53" i="6"/>
  <c r="F53" i="6"/>
  <c r="C53" i="6"/>
  <c r="J52" i="6"/>
  <c r="F52" i="6"/>
  <c r="C52" i="6"/>
  <c r="J51" i="6"/>
  <c r="F51" i="6"/>
  <c r="C51" i="6"/>
  <c r="J50" i="6"/>
  <c r="F50" i="6"/>
  <c r="C50" i="6"/>
  <c r="D49" i="6"/>
  <c r="J49" i="6" s="1"/>
  <c r="K48" i="6"/>
  <c r="J48" i="6"/>
  <c r="F48" i="6"/>
  <c r="C48" i="6"/>
  <c r="K47" i="6"/>
  <c r="F47" i="6"/>
  <c r="C47" i="6"/>
  <c r="K46" i="6"/>
  <c r="J46" i="6"/>
  <c r="F46" i="6"/>
  <c r="C46" i="6"/>
  <c r="G45" i="6"/>
  <c r="F44" i="6"/>
  <c r="F43" i="6"/>
  <c r="C43" i="6"/>
  <c r="F42" i="6"/>
  <c r="C42" i="6"/>
  <c r="F41" i="6"/>
  <c r="C41" i="6"/>
  <c r="F40" i="6"/>
  <c r="C40" i="6"/>
  <c r="F39" i="6"/>
  <c r="C39" i="6"/>
  <c r="K37" i="6"/>
  <c r="G37" i="6"/>
  <c r="F37" i="6"/>
  <c r="D37" i="6"/>
  <c r="C37" i="6"/>
  <c r="K36" i="6"/>
  <c r="G35" i="6"/>
  <c r="F35" i="6"/>
  <c r="K34" i="6"/>
  <c r="G34" i="6"/>
  <c r="F34" i="6"/>
  <c r="D34" i="6"/>
  <c r="C34" i="6"/>
  <c r="K33" i="6"/>
  <c r="G33" i="6"/>
  <c r="F33" i="6"/>
  <c r="D33" i="6"/>
  <c r="C33" i="6"/>
  <c r="K32" i="6"/>
  <c r="G32" i="6"/>
  <c r="F32" i="6"/>
  <c r="C32" i="6"/>
  <c r="K31" i="6"/>
  <c r="G31" i="6"/>
  <c r="F31" i="6"/>
  <c r="D31" i="6"/>
  <c r="C31" i="6"/>
  <c r="K30" i="6"/>
  <c r="G30" i="6"/>
  <c r="F30" i="6"/>
  <c r="D30" i="6"/>
  <c r="C30" i="6"/>
  <c r="G28" i="6"/>
  <c r="F28" i="6"/>
  <c r="D28" i="6"/>
  <c r="C28" i="6"/>
  <c r="G27" i="6"/>
  <c r="F27" i="6"/>
  <c r="D27" i="6"/>
  <c r="C27" i="6"/>
  <c r="G26" i="6"/>
  <c r="F26" i="6"/>
  <c r="D26" i="6"/>
  <c r="C26" i="6"/>
  <c r="G25" i="6"/>
  <c r="F25" i="6"/>
  <c r="D25" i="6"/>
  <c r="C25" i="6"/>
  <c r="G24" i="6"/>
  <c r="F24" i="6"/>
  <c r="D24" i="6"/>
  <c r="C24" i="6"/>
  <c r="G23" i="6"/>
  <c r="F23" i="6"/>
  <c r="D23" i="6"/>
  <c r="C23" i="6"/>
  <c r="G20" i="6"/>
  <c r="F20" i="6"/>
  <c r="D20" i="6"/>
  <c r="C20" i="6"/>
  <c r="G19" i="6"/>
  <c r="F19" i="6"/>
  <c r="D19" i="6"/>
  <c r="C19" i="6"/>
  <c r="G18" i="6"/>
  <c r="F18" i="6"/>
  <c r="D18" i="6"/>
  <c r="G17" i="6"/>
  <c r="F17" i="6"/>
  <c r="D17" i="6"/>
  <c r="C17" i="6"/>
  <c r="G16" i="6"/>
  <c r="F16" i="6"/>
  <c r="D16" i="6"/>
  <c r="C16" i="6"/>
  <c r="G15" i="6"/>
  <c r="F15" i="6"/>
  <c r="D15" i="6"/>
  <c r="C15" i="6"/>
  <c r="G14" i="6"/>
  <c r="F14" i="6"/>
  <c r="D14" i="6"/>
  <c r="C14" i="6"/>
  <c r="G13" i="6"/>
  <c r="F13" i="6"/>
  <c r="D13" i="6"/>
  <c r="C13" i="6"/>
  <c r="G12" i="6"/>
  <c r="F12" i="6"/>
  <c r="D12" i="6"/>
  <c r="C12" i="6"/>
  <c r="G582" i="7"/>
  <c r="D582" i="7"/>
  <c r="C582" i="7"/>
  <c r="G581" i="7"/>
  <c r="D581" i="7"/>
  <c r="C581" i="7"/>
  <c r="G580" i="7"/>
  <c r="D580" i="7"/>
  <c r="C580" i="7"/>
  <c r="G579" i="7"/>
  <c r="D579" i="7"/>
  <c r="C579" i="7"/>
  <c r="G578" i="7"/>
  <c r="D578" i="7"/>
  <c r="C578" i="7"/>
  <c r="G577" i="7"/>
  <c r="D577" i="7"/>
  <c r="C577" i="7"/>
  <c r="G576" i="7"/>
  <c r="D576" i="7"/>
  <c r="C576" i="7"/>
  <c r="G575" i="7"/>
  <c r="D575" i="7"/>
  <c r="C575" i="7"/>
  <c r="G574" i="7"/>
  <c r="D574" i="7"/>
  <c r="C574" i="7"/>
  <c r="G573" i="7"/>
  <c r="D573" i="7"/>
  <c r="C573" i="7"/>
  <c r="G572" i="7"/>
  <c r="D572" i="7"/>
  <c r="C572" i="7"/>
  <c r="G571" i="7"/>
  <c r="D571" i="7"/>
  <c r="C571" i="7"/>
  <c r="G570" i="7"/>
  <c r="D570" i="7"/>
  <c r="C570" i="7"/>
  <c r="G569" i="7"/>
  <c r="D569" i="7"/>
  <c r="C569" i="7"/>
  <c r="G568" i="7"/>
  <c r="D568" i="7"/>
  <c r="C568" i="7"/>
  <c r="G567" i="7"/>
  <c r="D567" i="7"/>
  <c r="C567" i="7"/>
  <c r="G566" i="7"/>
  <c r="D566" i="7"/>
  <c r="C566" i="7"/>
  <c r="G565" i="7"/>
  <c r="D565" i="7"/>
  <c r="C565" i="7"/>
  <c r="G564" i="7"/>
  <c r="D564" i="7"/>
  <c r="C564" i="7"/>
  <c r="G563" i="7"/>
  <c r="D563" i="7"/>
  <c r="C563" i="7"/>
  <c r="G562" i="7"/>
  <c r="D562" i="7"/>
  <c r="C562" i="7"/>
  <c r="G561" i="7"/>
  <c r="D561" i="7"/>
  <c r="C561" i="7"/>
  <c r="G560" i="7"/>
  <c r="D560" i="7"/>
  <c r="C560" i="7"/>
  <c r="G559" i="7"/>
  <c r="D559" i="7"/>
  <c r="C559" i="7"/>
  <c r="G558" i="7"/>
  <c r="D558" i="7"/>
  <c r="C558" i="7"/>
  <c r="G557" i="7"/>
  <c r="D557" i="7"/>
  <c r="C557" i="7"/>
  <c r="G556" i="7"/>
  <c r="D556" i="7"/>
  <c r="C556" i="7"/>
  <c r="G555" i="7"/>
  <c r="D555" i="7"/>
  <c r="C555" i="7"/>
  <c r="G554" i="7"/>
  <c r="D554" i="7"/>
  <c r="C554" i="7"/>
  <c r="G553" i="7"/>
  <c r="D553" i="7"/>
  <c r="C553" i="7"/>
  <c r="G552" i="7"/>
  <c r="D552" i="7"/>
  <c r="C552" i="7"/>
  <c r="G551" i="7"/>
  <c r="D551" i="7"/>
  <c r="C551" i="7"/>
  <c r="G550" i="7"/>
  <c r="D550" i="7"/>
  <c r="C550" i="7"/>
  <c r="G549" i="7"/>
  <c r="D549" i="7"/>
  <c r="C549" i="7"/>
  <c r="G548" i="7"/>
  <c r="D548" i="7"/>
  <c r="C548" i="7"/>
  <c r="G547" i="7"/>
  <c r="D547" i="7"/>
  <c r="C547" i="7"/>
  <c r="G546" i="7"/>
  <c r="D546" i="7"/>
  <c r="C546" i="7"/>
  <c r="G545" i="7"/>
  <c r="D545" i="7"/>
  <c r="C545" i="7"/>
  <c r="G544" i="7"/>
  <c r="D544" i="7"/>
  <c r="C544" i="7"/>
  <c r="G543" i="7"/>
  <c r="D543" i="7"/>
  <c r="C543" i="7"/>
  <c r="G542" i="7"/>
  <c r="D542" i="7"/>
  <c r="C542" i="7"/>
  <c r="G541" i="7"/>
  <c r="D541" i="7"/>
  <c r="C541" i="7"/>
  <c r="G540" i="7"/>
  <c r="D540" i="7"/>
  <c r="C540" i="7"/>
  <c r="G539" i="7"/>
  <c r="D539" i="7"/>
  <c r="C539" i="7"/>
  <c r="G538" i="7"/>
  <c r="D538" i="7"/>
  <c r="C538" i="7"/>
  <c r="G537" i="7"/>
  <c r="D537" i="7"/>
  <c r="C537" i="7"/>
  <c r="G536" i="7"/>
  <c r="D536" i="7"/>
  <c r="C536" i="7"/>
  <c r="G535" i="7"/>
  <c r="D535" i="7"/>
  <c r="C535" i="7"/>
  <c r="G534" i="7"/>
  <c r="D534" i="7"/>
  <c r="C534" i="7"/>
  <c r="G533" i="7"/>
  <c r="D533" i="7"/>
  <c r="C533" i="7"/>
  <c r="G532" i="7"/>
  <c r="D532" i="7"/>
  <c r="C532" i="7"/>
  <c r="G531" i="7"/>
  <c r="D531" i="7"/>
  <c r="C531" i="7"/>
  <c r="G530" i="7"/>
  <c r="D530" i="7"/>
  <c r="C530" i="7"/>
  <c r="G529" i="7"/>
  <c r="D529" i="7"/>
  <c r="C529" i="7"/>
  <c r="G528" i="7"/>
  <c r="D528" i="7"/>
  <c r="C528" i="7"/>
  <c r="G527" i="7"/>
  <c r="D527" i="7"/>
  <c r="C527" i="7"/>
  <c r="G526" i="7"/>
  <c r="D526" i="7"/>
  <c r="C526" i="7"/>
  <c r="G525" i="7"/>
  <c r="D525" i="7"/>
  <c r="C525" i="7"/>
  <c r="G524" i="7"/>
  <c r="D524" i="7"/>
  <c r="C524" i="7"/>
  <c r="G523" i="7"/>
  <c r="D523" i="7"/>
  <c r="C523" i="7"/>
  <c r="G522" i="7"/>
  <c r="D522" i="7"/>
  <c r="C522" i="7"/>
  <c r="G521" i="7"/>
  <c r="D521" i="7"/>
  <c r="C521" i="7"/>
  <c r="G520" i="7"/>
  <c r="D520" i="7"/>
  <c r="C520" i="7"/>
  <c r="G519" i="7"/>
  <c r="D519" i="7"/>
  <c r="C519" i="7"/>
  <c r="G518" i="7"/>
  <c r="D518" i="7"/>
  <c r="C518" i="7"/>
  <c r="C517" i="7"/>
  <c r="C516" i="7"/>
  <c r="E515" i="7"/>
  <c r="H513" i="7"/>
  <c r="G513" i="7"/>
  <c r="E513" i="7"/>
  <c r="H511" i="7"/>
  <c r="G511" i="7"/>
  <c r="E511" i="7"/>
  <c r="D511" i="7"/>
  <c r="H504" i="7"/>
  <c r="G504" i="7"/>
  <c r="G501" i="7"/>
  <c r="D501" i="7"/>
  <c r="C501" i="7"/>
  <c r="G500" i="7"/>
  <c r="D500" i="7"/>
  <c r="C500" i="7"/>
  <c r="G499" i="7"/>
  <c r="D499" i="7"/>
  <c r="C499" i="7"/>
  <c r="G498" i="7"/>
  <c r="D498" i="7"/>
  <c r="C498" i="7"/>
  <c r="G497" i="7"/>
  <c r="D497" i="7"/>
  <c r="C497" i="7"/>
  <c r="G496" i="7"/>
  <c r="D496" i="7"/>
  <c r="C496" i="7"/>
  <c r="G495" i="7"/>
  <c r="D495" i="7"/>
  <c r="C495" i="7"/>
  <c r="G494" i="7"/>
  <c r="D494" i="7"/>
  <c r="C494" i="7"/>
  <c r="G493" i="7"/>
  <c r="D493" i="7"/>
  <c r="C493" i="7"/>
  <c r="G492" i="7"/>
  <c r="D492" i="7"/>
  <c r="C492" i="7"/>
  <c r="G491" i="7"/>
  <c r="D491" i="7"/>
  <c r="C491" i="7"/>
  <c r="G490" i="7"/>
  <c r="D490" i="7"/>
  <c r="C490" i="7"/>
  <c r="G489" i="7"/>
  <c r="D489" i="7"/>
  <c r="C489" i="7"/>
  <c r="G488" i="7"/>
  <c r="D488" i="7"/>
  <c r="C488" i="7"/>
  <c r="G487" i="7"/>
  <c r="D487" i="7"/>
  <c r="C487" i="7"/>
  <c r="G486" i="7"/>
  <c r="D486" i="7"/>
  <c r="C486" i="7"/>
  <c r="G485" i="7"/>
  <c r="D485" i="7"/>
  <c r="C485" i="7"/>
  <c r="G484" i="7"/>
  <c r="D484" i="7"/>
  <c r="C484" i="7"/>
  <c r="G483" i="7"/>
  <c r="D483" i="7"/>
  <c r="C483" i="7"/>
  <c r="G482" i="7"/>
  <c r="D482" i="7"/>
  <c r="C482" i="7"/>
  <c r="G481" i="7"/>
  <c r="D481" i="7"/>
  <c r="C481" i="7"/>
  <c r="G480" i="7"/>
  <c r="D480" i="7"/>
  <c r="C480" i="7"/>
  <c r="G479" i="7"/>
  <c r="D479" i="7"/>
  <c r="C479" i="7"/>
  <c r="G478" i="7"/>
  <c r="D478" i="7"/>
  <c r="C478" i="7"/>
  <c r="G477" i="7"/>
  <c r="D477" i="7"/>
  <c r="C477" i="7"/>
  <c r="G476" i="7"/>
  <c r="D476" i="7"/>
  <c r="C476" i="7"/>
  <c r="G475" i="7"/>
  <c r="D475" i="7"/>
  <c r="C475" i="7"/>
  <c r="G474" i="7"/>
  <c r="D474" i="7"/>
  <c r="C474" i="7"/>
  <c r="G473" i="7"/>
  <c r="D473" i="7"/>
  <c r="C473" i="7"/>
  <c r="G472" i="7"/>
  <c r="D472" i="7"/>
  <c r="C472" i="7"/>
  <c r="G471" i="7"/>
  <c r="D471" i="7"/>
  <c r="C471" i="7"/>
  <c r="G470" i="7"/>
  <c r="D470" i="7"/>
  <c r="C470" i="7"/>
  <c r="G469" i="7"/>
  <c r="D469" i="7"/>
  <c r="C469" i="7"/>
  <c r="G468" i="7"/>
  <c r="D468" i="7"/>
  <c r="C468" i="7"/>
  <c r="G467" i="7"/>
  <c r="D467" i="7"/>
  <c r="C467" i="7"/>
  <c r="G466" i="7"/>
  <c r="D466" i="7"/>
  <c r="C466" i="7"/>
  <c r="G465" i="7"/>
  <c r="D465" i="7"/>
  <c r="C465" i="7"/>
  <c r="G464" i="7"/>
  <c r="D464" i="7"/>
  <c r="C464" i="7"/>
  <c r="G463" i="7"/>
  <c r="D463" i="7"/>
  <c r="C463" i="7"/>
  <c r="G462" i="7"/>
  <c r="D462" i="7"/>
  <c r="C462" i="7"/>
  <c r="G461" i="7"/>
  <c r="D461" i="7"/>
  <c r="C461" i="7"/>
  <c r="G460" i="7"/>
  <c r="D460" i="7"/>
  <c r="C460" i="7"/>
  <c r="G459" i="7"/>
  <c r="D459" i="7"/>
  <c r="C459" i="7"/>
  <c r="G458" i="7"/>
  <c r="D458" i="7"/>
  <c r="G457" i="7"/>
  <c r="D457" i="7"/>
  <c r="C457" i="7"/>
  <c r="G456" i="7"/>
  <c r="D456" i="7"/>
  <c r="C456" i="7"/>
  <c r="G455" i="7"/>
  <c r="D455" i="7"/>
  <c r="C455" i="7"/>
  <c r="G454" i="7"/>
  <c r="D454" i="7"/>
  <c r="C454" i="7"/>
  <c r="G453" i="7"/>
  <c r="D453" i="7"/>
  <c r="C453" i="7"/>
  <c r="G452" i="7"/>
  <c r="C452" i="7"/>
  <c r="H451" i="7"/>
  <c r="G451" i="7"/>
  <c r="E451" i="7"/>
  <c r="D451" i="7"/>
  <c r="H450" i="7"/>
  <c r="G450" i="7"/>
  <c r="E450" i="7"/>
  <c r="D450" i="7"/>
  <c r="H449" i="7"/>
  <c r="H448" i="7" s="1"/>
  <c r="G449" i="7"/>
  <c r="E449" i="7"/>
  <c r="D449" i="7"/>
  <c r="G447" i="7"/>
  <c r="D447" i="7"/>
  <c r="C447" i="7"/>
  <c r="G446" i="7"/>
  <c r="D446" i="7"/>
  <c r="C446" i="7"/>
  <c r="G445" i="7"/>
  <c r="D445" i="7"/>
  <c r="C445" i="7"/>
  <c r="G444" i="7"/>
  <c r="D444" i="7"/>
  <c r="C444" i="7"/>
  <c r="G443" i="7"/>
  <c r="D443" i="7"/>
  <c r="C443" i="7"/>
  <c r="G442" i="7"/>
  <c r="D442" i="7"/>
  <c r="C442" i="7"/>
  <c r="G441" i="7"/>
  <c r="D441" i="7"/>
  <c r="C441" i="7"/>
  <c r="G440" i="7"/>
  <c r="D440" i="7"/>
  <c r="C440" i="7"/>
  <c r="G439" i="7"/>
  <c r="D439" i="7"/>
  <c r="C439" i="7"/>
  <c r="G438" i="7"/>
  <c r="D438" i="7"/>
  <c r="C438" i="7"/>
  <c r="G437" i="7"/>
  <c r="D437" i="7"/>
  <c r="C437" i="7"/>
  <c r="G436" i="7"/>
  <c r="D436" i="7"/>
  <c r="C436" i="7"/>
  <c r="G435" i="7"/>
  <c r="D435" i="7"/>
  <c r="C435" i="7"/>
  <c r="G434" i="7"/>
  <c r="D434" i="7"/>
  <c r="C434" i="7"/>
  <c r="G433" i="7"/>
  <c r="D433" i="7"/>
  <c r="C433" i="7"/>
  <c r="G432" i="7"/>
  <c r="D432" i="7"/>
  <c r="C432" i="7"/>
  <c r="G431" i="7"/>
  <c r="D431" i="7"/>
  <c r="C431" i="7"/>
  <c r="G430" i="7"/>
  <c r="D430" i="7"/>
  <c r="C430" i="7"/>
  <c r="G429" i="7"/>
  <c r="D429" i="7"/>
  <c r="C429" i="7"/>
  <c r="G428" i="7"/>
  <c r="D428" i="7"/>
  <c r="C428" i="7"/>
  <c r="G427" i="7"/>
  <c r="D427" i="7"/>
  <c r="C427" i="7"/>
  <c r="G426" i="7"/>
  <c r="D426" i="7"/>
  <c r="C426" i="7"/>
  <c r="G425" i="7"/>
  <c r="D425" i="7"/>
  <c r="C425" i="7"/>
  <c r="G424" i="7"/>
  <c r="D424" i="7"/>
  <c r="C424" i="7"/>
  <c r="G423" i="7"/>
  <c r="D423" i="7"/>
  <c r="C423" i="7"/>
  <c r="G422" i="7"/>
  <c r="D422" i="7"/>
  <c r="C422" i="7"/>
  <c r="G421" i="7"/>
  <c r="D421" i="7"/>
  <c r="C421" i="7"/>
  <c r="G420" i="7"/>
  <c r="D420" i="7"/>
  <c r="C420" i="7"/>
  <c r="G419" i="7"/>
  <c r="D419" i="7"/>
  <c r="C419" i="7"/>
  <c r="G418" i="7"/>
  <c r="D418" i="7"/>
  <c r="C418" i="7"/>
  <c r="G417" i="7"/>
  <c r="D417" i="7"/>
  <c r="C417" i="7"/>
  <c r="G416" i="7"/>
  <c r="D416" i="7"/>
  <c r="C416" i="7"/>
  <c r="G415" i="7"/>
  <c r="D415" i="7"/>
  <c r="C415" i="7"/>
  <c r="G414" i="7"/>
  <c r="D414" i="7"/>
  <c r="C414" i="7"/>
  <c r="G413" i="7"/>
  <c r="D413" i="7"/>
  <c r="C413" i="7"/>
  <c r="G412" i="7"/>
  <c r="D412" i="7"/>
  <c r="C412" i="7"/>
  <c r="G411" i="7"/>
  <c r="D411" i="7"/>
  <c r="C411" i="7"/>
  <c r="G410" i="7"/>
  <c r="D410" i="7"/>
  <c r="C410" i="7"/>
  <c r="G409" i="7"/>
  <c r="D409" i="7"/>
  <c r="C409" i="7"/>
  <c r="G408" i="7"/>
  <c r="D408" i="7"/>
  <c r="C408" i="7"/>
  <c r="G407" i="7"/>
  <c r="D407" i="7"/>
  <c r="C407" i="7"/>
  <c r="G406" i="7"/>
  <c r="D406" i="7"/>
  <c r="C406" i="7"/>
  <c r="G405" i="7"/>
  <c r="D405" i="7"/>
  <c r="C405" i="7"/>
  <c r="G404" i="7"/>
  <c r="D404" i="7"/>
  <c r="C404" i="7"/>
  <c r="G403" i="7"/>
  <c r="D403" i="7"/>
  <c r="C403" i="7"/>
  <c r="G402" i="7"/>
  <c r="D402" i="7"/>
  <c r="C402" i="7"/>
  <c r="G401" i="7"/>
  <c r="D401" i="7"/>
  <c r="C401" i="7"/>
  <c r="D400" i="7"/>
  <c r="C400" i="7"/>
  <c r="C399" i="7"/>
  <c r="E398" i="7"/>
  <c r="C398" i="7"/>
  <c r="G393" i="7"/>
  <c r="D393" i="7"/>
  <c r="C393" i="7"/>
  <c r="G392" i="7"/>
  <c r="D392" i="7"/>
  <c r="C392" i="7"/>
  <c r="G391" i="7"/>
  <c r="D391" i="7"/>
  <c r="C391" i="7"/>
  <c r="G390" i="7"/>
  <c r="D390" i="7"/>
  <c r="C390" i="7"/>
  <c r="G389" i="7"/>
  <c r="D389" i="7"/>
  <c r="C389" i="7"/>
  <c r="G388" i="7"/>
  <c r="D388" i="7"/>
  <c r="C388" i="7"/>
  <c r="G387" i="7"/>
  <c r="D387" i="7"/>
  <c r="C387" i="7"/>
  <c r="G386" i="7"/>
  <c r="D386" i="7"/>
  <c r="C386" i="7"/>
  <c r="G385" i="7"/>
  <c r="D385" i="7"/>
  <c r="C385" i="7"/>
  <c r="G384" i="7"/>
  <c r="D384" i="7"/>
  <c r="C384" i="7"/>
  <c r="G383" i="7"/>
  <c r="D383" i="7"/>
  <c r="C383" i="7"/>
  <c r="G382" i="7"/>
  <c r="D382" i="7"/>
  <c r="C382" i="7"/>
  <c r="G381" i="7"/>
  <c r="D381" i="7"/>
  <c r="C381" i="7"/>
  <c r="G380" i="7"/>
  <c r="D380" i="7"/>
  <c r="C380" i="7"/>
  <c r="G379" i="7"/>
  <c r="D379" i="7"/>
  <c r="C379" i="7"/>
  <c r="G378" i="7"/>
  <c r="D378" i="7"/>
  <c r="C378" i="7"/>
  <c r="G377" i="7"/>
  <c r="D377" i="7"/>
  <c r="C377" i="7"/>
  <c r="G376" i="7"/>
  <c r="D376" i="7"/>
  <c r="C376" i="7"/>
  <c r="G375" i="7"/>
  <c r="D375" i="7"/>
  <c r="C375" i="7"/>
  <c r="G374" i="7"/>
  <c r="D374" i="7"/>
  <c r="C374" i="7"/>
  <c r="G373" i="7"/>
  <c r="D373" i="7"/>
  <c r="C373" i="7"/>
  <c r="G372" i="7"/>
  <c r="D372" i="7"/>
  <c r="C372" i="7"/>
  <c r="G371" i="7"/>
  <c r="D371" i="7"/>
  <c r="C371" i="7"/>
  <c r="G370" i="7"/>
  <c r="D370" i="7"/>
  <c r="C370" i="7"/>
  <c r="G369" i="7"/>
  <c r="D369" i="7"/>
  <c r="C369" i="7"/>
  <c r="G368" i="7"/>
  <c r="D368" i="7"/>
  <c r="C368" i="7"/>
  <c r="G367" i="7"/>
  <c r="D367" i="7"/>
  <c r="C367" i="7"/>
  <c r="G366" i="7"/>
  <c r="D366" i="7"/>
  <c r="C366" i="7"/>
  <c r="G365" i="7"/>
  <c r="D365" i="7"/>
  <c r="C365" i="7"/>
  <c r="G364" i="7"/>
  <c r="D364" i="7"/>
  <c r="C364" i="7"/>
  <c r="H362" i="7"/>
  <c r="H361" i="7" s="1"/>
  <c r="G362" i="7"/>
  <c r="E362" i="7"/>
  <c r="E361" i="7" s="1"/>
  <c r="G360" i="7"/>
  <c r="D360" i="7"/>
  <c r="C360" i="7"/>
  <c r="G359" i="7"/>
  <c r="D359" i="7"/>
  <c r="C359" i="7"/>
  <c r="G358" i="7"/>
  <c r="D358" i="7"/>
  <c r="C358" i="7"/>
  <c r="G357" i="7"/>
  <c r="D357" i="7"/>
  <c r="C357" i="7"/>
  <c r="G356" i="7"/>
  <c r="D356" i="7"/>
  <c r="C356" i="7"/>
  <c r="G355" i="7"/>
  <c r="D355" i="7"/>
  <c r="C355" i="7"/>
  <c r="G354" i="7"/>
  <c r="D354" i="7"/>
  <c r="C354" i="7"/>
  <c r="G353" i="7"/>
  <c r="D353" i="7"/>
  <c r="C353" i="7"/>
  <c r="G352" i="7"/>
  <c r="D352" i="7"/>
  <c r="C352" i="7"/>
  <c r="G351" i="7"/>
  <c r="D351" i="7"/>
  <c r="C351" i="7"/>
  <c r="G350" i="7"/>
  <c r="D350" i="7"/>
  <c r="C350" i="7"/>
  <c r="G349" i="7"/>
  <c r="D349" i="7"/>
  <c r="C349" i="7"/>
  <c r="G348" i="7"/>
  <c r="D348" i="7"/>
  <c r="C348" i="7"/>
  <c r="G347" i="7"/>
  <c r="D347" i="7"/>
  <c r="C347" i="7"/>
  <c r="G346" i="7"/>
  <c r="D346" i="7"/>
  <c r="C346" i="7"/>
  <c r="G345" i="7"/>
  <c r="D345" i="7"/>
  <c r="C345" i="7"/>
  <c r="G344" i="7"/>
  <c r="D344" i="7"/>
  <c r="C344" i="7"/>
  <c r="G343" i="7"/>
  <c r="D343" i="7"/>
  <c r="C343" i="7"/>
  <c r="G342" i="7"/>
  <c r="D342" i="7"/>
  <c r="C342" i="7"/>
  <c r="G341" i="7"/>
  <c r="D341" i="7"/>
  <c r="C341" i="7"/>
  <c r="G340" i="7"/>
  <c r="D340" i="7"/>
  <c r="C340" i="7"/>
  <c r="G339" i="7"/>
  <c r="D339" i="7"/>
  <c r="C339" i="7"/>
  <c r="G338" i="7"/>
  <c r="D338" i="7"/>
  <c r="C338" i="7"/>
  <c r="G337" i="7"/>
  <c r="D337" i="7"/>
  <c r="C337" i="7"/>
  <c r="G336" i="7"/>
  <c r="D336" i="7"/>
  <c r="C336" i="7"/>
  <c r="G335" i="7"/>
  <c r="D335" i="7"/>
  <c r="C335" i="7"/>
  <c r="C334" i="7"/>
  <c r="C333" i="7"/>
  <c r="C332" i="7"/>
  <c r="H327" i="7"/>
  <c r="G327" i="7"/>
  <c r="D327" i="7"/>
  <c r="H326" i="7"/>
  <c r="H325" i="7"/>
  <c r="G325" i="7"/>
  <c r="D325" i="7"/>
  <c r="H324" i="7"/>
  <c r="G324" i="7"/>
  <c r="G322" i="7"/>
  <c r="D322" i="7"/>
  <c r="C322" i="7"/>
  <c r="G321" i="7"/>
  <c r="D321" i="7"/>
  <c r="C321" i="7"/>
  <c r="G320" i="7"/>
  <c r="D320" i="7"/>
  <c r="C320" i="7"/>
  <c r="G319" i="7"/>
  <c r="D319" i="7"/>
  <c r="C319" i="7"/>
  <c r="G318" i="7"/>
  <c r="D318" i="7"/>
  <c r="C318" i="7"/>
  <c r="G317" i="7"/>
  <c r="D317" i="7"/>
  <c r="C317" i="7"/>
  <c r="G316" i="7"/>
  <c r="D316" i="7"/>
  <c r="C316" i="7"/>
  <c r="G315" i="7"/>
  <c r="D315" i="7"/>
  <c r="C315" i="7"/>
  <c r="G314" i="7"/>
  <c r="D314" i="7"/>
  <c r="C314" i="7"/>
  <c r="G313" i="7"/>
  <c r="D313" i="7"/>
  <c r="C313" i="7"/>
  <c r="G312" i="7"/>
  <c r="D312" i="7"/>
  <c r="C312" i="7"/>
  <c r="G311" i="7"/>
  <c r="D311" i="7"/>
  <c r="C311" i="7"/>
  <c r="G310" i="7"/>
  <c r="D310" i="7"/>
  <c r="C310" i="7"/>
  <c r="G309" i="7"/>
  <c r="D309" i="7"/>
  <c r="C309" i="7"/>
  <c r="G308" i="7"/>
  <c r="D308" i="7"/>
  <c r="C308" i="7"/>
  <c r="G307" i="7"/>
  <c r="D307" i="7"/>
  <c r="C307" i="7"/>
  <c r="G306" i="7"/>
  <c r="D306" i="7"/>
  <c r="C306" i="7"/>
  <c r="G305" i="7"/>
  <c r="D305" i="7"/>
  <c r="C305" i="7"/>
  <c r="G304" i="7"/>
  <c r="D304" i="7"/>
  <c r="C304" i="7"/>
  <c r="G303" i="7"/>
  <c r="D303" i="7"/>
  <c r="C303" i="7"/>
  <c r="G302" i="7"/>
  <c r="D302" i="7"/>
  <c r="C302" i="7"/>
  <c r="G301" i="7"/>
  <c r="D301" i="7"/>
  <c r="C301" i="7"/>
  <c r="G300" i="7"/>
  <c r="D300" i="7"/>
  <c r="C300" i="7"/>
  <c r="G299" i="7"/>
  <c r="D299" i="7"/>
  <c r="C299" i="7"/>
  <c r="G298" i="7"/>
  <c r="D298" i="7"/>
  <c r="C298" i="7"/>
  <c r="G297" i="7"/>
  <c r="D297" i="7"/>
  <c r="C297" i="7"/>
  <c r="G296" i="7"/>
  <c r="D296" i="7"/>
  <c r="C296" i="7"/>
  <c r="G295" i="7"/>
  <c r="D295" i="7"/>
  <c r="C295" i="7"/>
  <c r="G294" i="7"/>
  <c r="D294" i="7"/>
  <c r="C294" i="7"/>
  <c r="F293" i="7"/>
  <c r="H292" i="7"/>
  <c r="H291" i="7" s="1"/>
  <c r="G292" i="7"/>
  <c r="G290" i="7"/>
  <c r="D290" i="7"/>
  <c r="C290" i="7"/>
  <c r="G289" i="7"/>
  <c r="D289" i="7"/>
  <c r="C289" i="7"/>
  <c r="G288" i="7"/>
  <c r="D288" i="7"/>
  <c r="C288" i="7"/>
  <c r="G287" i="7"/>
  <c r="D287" i="7"/>
  <c r="C287" i="7"/>
  <c r="G286" i="7"/>
  <c r="D286" i="7"/>
  <c r="C286" i="7"/>
  <c r="G285" i="7"/>
  <c r="D285" i="7"/>
  <c r="C285" i="7"/>
  <c r="G284" i="7"/>
  <c r="D284" i="7"/>
  <c r="C284" i="7"/>
  <c r="G283" i="7"/>
  <c r="D283" i="7"/>
  <c r="C283" i="7"/>
  <c r="G282" i="7"/>
  <c r="D282" i="7"/>
  <c r="C282" i="7"/>
  <c r="G281" i="7"/>
  <c r="D281" i="7"/>
  <c r="C281" i="7"/>
  <c r="G280" i="7"/>
  <c r="D280" i="7"/>
  <c r="C280" i="7"/>
  <c r="G279" i="7"/>
  <c r="D279" i="7"/>
  <c r="C279" i="7"/>
  <c r="G278" i="7"/>
  <c r="D278" i="7"/>
  <c r="C278" i="7"/>
  <c r="G277" i="7"/>
  <c r="D277" i="7"/>
  <c r="C277" i="7"/>
  <c r="G276" i="7"/>
  <c r="D276" i="7"/>
  <c r="C276" i="7"/>
  <c r="G275" i="7"/>
  <c r="D275" i="7"/>
  <c r="C275" i="7"/>
  <c r="G274" i="7"/>
  <c r="D274" i="7"/>
  <c r="C274" i="7"/>
  <c r="G273" i="7"/>
  <c r="D273" i="7"/>
  <c r="C273" i="7"/>
  <c r="G272" i="7"/>
  <c r="D272" i="7"/>
  <c r="C272" i="7"/>
  <c r="G271" i="7"/>
  <c r="D271" i="7"/>
  <c r="C271" i="7"/>
  <c r="G270" i="7"/>
  <c r="D270" i="7"/>
  <c r="C270" i="7"/>
  <c r="G269" i="7"/>
  <c r="D269" i="7"/>
  <c r="C269" i="7"/>
  <c r="G268" i="7"/>
  <c r="D268" i="7"/>
  <c r="C268" i="7"/>
  <c r="G267" i="7"/>
  <c r="D267" i="7"/>
  <c r="C267" i="7"/>
  <c r="G266" i="7"/>
  <c r="D266" i="7"/>
  <c r="C266" i="7"/>
  <c r="G265" i="7"/>
  <c r="D265" i="7"/>
  <c r="C265" i="7"/>
  <c r="G264" i="7"/>
  <c r="D264" i="7"/>
  <c r="C264" i="7"/>
  <c r="G263" i="7"/>
  <c r="D263" i="7"/>
  <c r="C263" i="7"/>
  <c r="G262" i="7"/>
  <c r="D262" i="7"/>
  <c r="C262" i="7"/>
  <c r="G261" i="7"/>
  <c r="H260" i="7"/>
  <c r="H259" i="7" s="1"/>
  <c r="G260" i="7"/>
  <c r="E260" i="7"/>
  <c r="E259" i="7" s="1"/>
  <c r="G258" i="7"/>
  <c r="D258" i="7"/>
  <c r="C258" i="7"/>
  <c r="G257" i="7"/>
  <c r="D257" i="7"/>
  <c r="C257" i="7"/>
  <c r="G256" i="7"/>
  <c r="D256" i="7"/>
  <c r="C256" i="7"/>
  <c r="G255" i="7"/>
  <c r="D255" i="7"/>
  <c r="C255" i="7"/>
  <c r="G254" i="7"/>
  <c r="D254" i="7"/>
  <c r="C254" i="7"/>
  <c r="G253" i="7"/>
  <c r="D253" i="7"/>
  <c r="C253" i="7"/>
  <c r="G252" i="7"/>
  <c r="D252" i="7"/>
  <c r="C252" i="7"/>
  <c r="G251" i="7"/>
  <c r="D251" i="7"/>
  <c r="C251" i="7"/>
  <c r="G250" i="7"/>
  <c r="D250" i="7"/>
  <c r="C250" i="7"/>
  <c r="G249" i="7"/>
  <c r="D249" i="7"/>
  <c r="C249" i="7"/>
  <c r="G248" i="7"/>
  <c r="D248" i="7"/>
  <c r="C248" i="7"/>
  <c r="G247" i="7"/>
  <c r="D247" i="7"/>
  <c r="C247" i="7"/>
  <c r="G246" i="7"/>
  <c r="D246" i="7"/>
  <c r="C246" i="7"/>
  <c r="G245" i="7"/>
  <c r="D245" i="7"/>
  <c r="C245" i="7"/>
  <c r="G244" i="7"/>
  <c r="D244" i="7"/>
  <c r="C244" i="7"/>
  <c r="G243" i="7"/>
  <c r="D243" i="7"/>
  <c r="C243" i="7"/>
  <c r="G242" i="7"/>
  <c r="D242" i="7"/>
  <c r="C242" i="7"/>
  <c r="G241" i="7"/>
  <c r="D241" i="7"/>
  <c r="C241" i="7"/>
  <c r="G240" i="7"/>
  <c r="D240" i="7"/>
  <c r="C240" i="7"/>
  <c r="G239" i="7"/>
  <c r="D239" i="7"/>
  <c r="C239" i="7"/>
  <c r="G238" i="7"/>
  <c r="D238" i="7"/>
  <c r="C238" i="7"/>
  <c r="G237" i="7"/>
  <c r="D237" i="7"/>
  <c r="C237" i="7"/>
  <c r="G236" i="7"/>
  <c r="D236" i="7"/>
  <c r="C236" i="7"/>
  <c r="G235" i="7"/>
  <c r="D235" i="7"/>
  <c r="C235" i="7"/>
  <c r="G234" i="7"/>
  <c r="D234" i="7"/>
  <c r="C234" i="7"/>
  <c r="G233" i="7"/>
  <c r="D233" i="7"/>
  <c r="C233" i="7"/>
  <c r="G232" i="7"/>
  <c r="D232" i="7"/>
  <c r="C232" i="7"/>
  <c r="G231" i="7"/>
  <c r="D231" i="7"/>
  <c r="C231" i="7"/>
  <c r="G230" i="7"/>
  <c r="D230" i="7"/>
  <c r="C230" i="7"/>
  <c r="E229" i="7"/>
  <c r="C229" i="7"/>
  <c r="G226" i="7"/>
  <c r="D226" i="7"/>
  <c r="C226" i="7"/>
  <c r="G225" i="7"/>
  <c r="D225" i="7"/>
  <c r="C225" i="7"/>
  <c r="G224" i="7"/>
  <c r="D224" i="7"/>
  <c r="C224" i="7"/>
  <c r="G223" i="7"/>
  <c r="D223" i="7"/>
  <c r="C223" i="7"/>
  <c r="G222" i="7"/>
  <c r="D222" i="7"/>
  <c r="C222" i="7"/>
  <c r="G221" i="7"/>
  <c r="D221" i="7"/>
  <c r="C221" i="7"/>
  <c r="G220" i="7"/>
  <c r="D220" i="7"/>
  <c r="C220" i="7"/>
  <c r="G219" i="7"/>
  <c r="D219" i="7"/>
  <c r="C219" i="7"/>
  <c r="G218" i="7"/>
  <c r="D218" i="7"/>
  <c r="C218" i="7"/>
  <c r="G217" i="7"/>
  <c r="D217" i="7"/>
  <c r="C217" i="7"/>
  <c r="G216" i="7"/>
  <c r="D216" i="7"/>
  <c r="C216" i="7"/>
  <c r="G215" i="7"/>
  <c r="D215" i="7"/>
  <c r="C215" i="7"/>
  <c r="G214" i="7"/>
  <c r="D214" i="7"/>
  <c r="C214" i="7"/>
  <c r="G213" i="7"/>
  <c r="D213" i="7"/>
  <c r="C213" i="7"/>
  <c r="G212" i="7"/>
  <c r="D212" i="7"/>
  <c r="C212" i="7"/>
  <c r="G211" i="7"/>
  <c r="D211" i="7"/>
  <c r="C211" i="7"/>
  <c r="G210" i="7"/>
  <c r="D210" i="7"/>
  <c r="C210" i="7"/>
  <c r="G209" i="7"/>
  <c r="D209" i="7"/>
  <c r="C209" i="7"/>
  <c r="G208" i="7"/>
  <c r="D208" i="7"/>
  <c r="C208" i="7"/>
  <c r="G207" i="7"/>
  <c r="D207" i="7"/>
  <c r="C207" i="7"/>
  <c r="G206" i="7"/>
  <c r="D206" i="7"/>
  <c r="C206" i="7"/>
  <c r="G205" i="7"/>
  <c r="D205" i="7"/>
  <c r="C205" i="7"/>
  <c r="G204" i="7"/>
  <c r="D204" i="7"/>
  <c r="C204" i="7"/>
  <c r="G203" i="7"/>
  <c r="D203" i="7"/>
  <c r="C203" i="7"/>
  <c r="G202" i="7"/>
  <c r="D202" i="7"/>
  <c r="C202" i="7"/>
  <c r="G201" i="7"/>
  <c r="D201" i="7"/>
  <c r="C201" i="7"/>
  <c r="G200" i="7"/>
  <c r="D200" i="7"/>
  <c r="C200" i="7"/>
  <c r="G199" i="7"/>
  <c r="D199" i="7"/>
  <c r="F199" i="7" s="1"/>
  <c r="C199" i="7"/>
  <c r="I198" i="7"/>
  <c r="C198" i="7"/>
  <c r="G196" i="7"/>
  <c r="G194" i="7"/>
  <c r="D194" i="7"/>
  <c r="C194" i="7"/>
  <c r="G193" i="7"/>
  <c r="D193" i="7"/>
  <c r="C193" i="7"/>
  <c r="G192" i="7"/>
  <c r="D192" i="7"/>
  <c r="C192" i="7"/>
  <c r="G191" i="7"/>
  <c r="D191" i="7"/>
  <c r="C191" i="7"/>
  <c r="G190" i="7"/>
  <c r="D190" i="7"/>
  <c r="C190" i="7"/>
  <c r="G189" i="7"/>
  <c r="D189" i="7"/>
  <c r="C189" i="7"/>
  <c r="G188" i="7"/>
  <c r="D188" i="7"/>
  <c r="C188" i="7"/>
  <c r="G187" i="7"/>
  <c r="D187" i="7"/>
  <c r="C187" i="7"/>
  <c r="G186" i="7"/>
  <c r="D186" i="7"/>
  <c r="C186" i="7"/>
  <c r="G185" i="7"/>
  <c r="D185" i="7"/>
  <c r="C185" i="7"/>
  <c r="G184" i="7"/>
  <c r="D184" i="7"/>
  <c r="C184" i="7"/>
  <c r="G183" i="7"/>
  <c r="D183" i="7"/>
  <c r="C183" i="7"/>
  <c r="G182" i="7"/>
  <c r="D182" i="7"/>
  <c r="C182" i="7"/>
  <c r="C181" i="7"/>
  <c r="C180" i="7"/>
  <c r="H178" i="7"/>
  <c r="G178" i="7"/>
  <c r="E178" i="7"/>
  <c r="D178" i="7"/>
  <c r="H177" i="7"/>
  <c r="G177" i="7"/>
  <c r="E177" i="7"/>
  <c r="D177" i="7"/>
  <c r="H176" i="7"/>
  <c r="G176" i="7"/>
  <c r="E176" i="7"/>
  <c r="D176" i="7"/>
  <c r="H175" i="7"/>
  <c r="G175" i="7"/>
  <c r="G173" i="7"/>
  <c r="D173" i="7"/>
  <c r="C173" i="7"/>
  <c r="G172" i="7"/>
  <c r="D172" i="7"/>
  <c r="C172" i="7"/>
  <c r="G171" i="7"/>
  <c r="D171" i="7"/>
  <c r="C171" i="7"/>
  <c r="G170" i="7"/>
  <c r="D170" i="7"/>
  <c r="C170" i="7"/>
  <c r="G169" i="7"/>
  <c r="D169" i="7"/>
  <c r="C169" i="7"/>
  <c r="G168" i="7"/>
  <c r="D168" i="7"/>
  <c r="C168" i="7"/>
  <c r="G167" i="7"/>
  <c r="D167" i="7"/>
  <c r="C167" i="7"/>
  <c r="G166" i="7"/>
  <c r="D166" i="7"/>
  <c r="C166" i="7"/>
  <c r="G165" i="7"/>
  <c r="D165" i="7"/>
  <c r="C165" i="7"/>
  <c r="G164" i="7"/>
  <c r="D164" i="7"/>
  <c r="C164" i="7"/>
  <c r="G163" i="7"/>
  <c r="D163" i="7"/>
  <c r="C163" i="7"/>
  <c r="G162" i="7"/>
  <c r="D162" i="7"/>
  <c r="C162" i="7"/>
  <c r="G161" i="7"/>
  <c r="D161" i="7"/>
  <c r="C161" i="7"/>
  <c r="G160" i="7"/>
  <c r="D160" i="7"/>
  <c r="C160" i="7"/>
  <c r="G159" i="7"/>
  <c r="D159" i="7"/>
  <c r="C159" i="7"/>
  <c r="G155" i="7"/>
  <c r="D155" i="7"/>
  <c r="C155" i="7"/>
  <c r="G154" i="7"/>
  <c r="D154" i="7"/>
  <c r="C154" i="7"/>
  <c r="G153" i="7"/>
  <c r="D153" i="7"/>
  <c r="C153" i="7"/>
  <c r="G152" i="7"/>
  <c r="D152" i="7"/>
  <c r="C152" i="7"/>
  <c r="G151" i="7"/>
  <c r="D151" i="7"/>
  <c r="C151" i="7"/>
  <c r="G150" i="7"/>
  <c r="D150" i="7"/>
  <c r="C150" i="7"/>
  <c r="G149" i="7"/>
  <c r="D149" i="7"/>
  <c r="C149" i="7"/>
  <c r="G148" i="7"/>
  <c r="D148" i="7"/>
  <c r="C148" i="7"/>
  <c r="G147" i="7"/>
  <c r="D147" i="7"/>
  <c r="C147" i="7"/>
  <c r="G146" i="7"/>
  <c r="D146" i="7"/>
  <c r="C146" i="7"/>
  <c r="G145" i="7"/>
  <c r="D145" i="7"/>
  <c r="C145" i="7"/>
  <c r="G144" i="7"/>
  <c r="D144" i="7"/>
  <c r="C144" i="7"/>
  <c r="G143" i="7"/>
  <c r="D143" i="7"/>
  <c r="C143" i="7"/>
  <c r="G142" i="7"/>
  <c r="D142" i="7"/>
  <c r="C142" i="7"/>
  <c r="G141" i="7"/>
  <c r="D141" i="7"/>
  <c r="C141" i="7"/>
  <c r="G140" i="7"/>
  <c r="D140" i="7"/>
  <c r="C140" i="7"/>
  <c r="G139" i="7"/>
  <c r="D139" i="7"/>
  <c r="C139" i="7"/>
  <c r="G138" i="7"/>
  <c r="D138" i="7"/>
  <c r="C138" i="7"/>
  <c r="G137" i="7"/>
  <c r="D137" i="7"/>
  <c r="C137" i="7"/>
  <c r="G136" i="7"/>
  <c r="D136" i="7"/>
  <c r="C136" i="7"/>
  <c r="G135" i="7"/>
  <c r="D135" i="7"/>
  <c r="C135" i="7"/>
  <c r="G134" i="7"/>
  <c r="D134" i="7"/>
  <c r="C134" i="7"/>
  <c r="G133" i="7"/>
  <c r="D133" i="7"/>
  <c r="C133" i="7"/>
  <c r="G132" i="7"/>
  <c r="D132" i="7"/>
  <c r="C132" i="7"/>
  <c r="D131" i="7"/>
  <c r="G130" i="7"/>
  <c r="D130" i="7"/>
  <c r="G128" i="7"/>
  <c r="D128" i="7"/>
  <c r="G127" i="7"/>
  <c r="D127" i="7"/>
  <c r="G126" i="7"/>
  <c r="D126" i="7"/>
  <c r="G125" i="7"/>
  <c r="D125" i="7"/>
  <c r="G124" i="7"/>
  <c r="D124" i="7"/>
  <c r="G123" i="7"/>
  <c r="D123" i="7"/>
  <c r="G122" i="7"/>
  <c r="D122" i="7"/>
  <c r="G121" i="7"/>
  <c r="D121" i="7"/>
  <c r="G120" i="7"/>
  <c r="D120" i="7"/>
  <c r="G119" i="7"/>
  <c r="D119" i="7"/>
  <c r="G118" i="7"/>
  <c r="D118" i="7"/>
  <c r="G117" i="7"/>
  <c r="D117" i="7"/>
  <c r="G116" i="7"/>
  <c r="D116" i="7"/>
  <c r="G115" i="7"/>
  <c r="D115" i="7"/>
  <c r="G114" i="7"/>
  <c r="D114" i="7"/>
  <c r="G113" i="7"/>
  <c r="D113" i="7"/>
  <c r="G112" i="7"/>
  <c r="D112" i="7"/>
  <c r="G111" i="7"/>
  <c r="D111" i="7"/>
  <c r="G110" i="7"/>
  <c r="D110" i="7"/>
  <c r="G109" i="7"/>
  <c r="D109" i="7"/>
  <c r="G108" i="7"/>
  <c r="D108" i="7"/>
  <c r="G107" i="7"/>
  <c r="D107" i="7"/>
  <c r="C107" i="7"/>
  <c r="D106" i="7"/>
  <c r="C106" i="7"/>
  <c r="G105" i="7"/>
  <c r="I105" i="7" s="1"/>
  <c r="D105" i="7"/>
  <c r="F105" i="7" s="1"/>
  <c r="C105" i="7"/>
  <c r="H104" i="7"/>
  <c r="G104" i="7"/>
  <c r="G103" i="7"/>
  <c r="D103" i="7"/>
  <c r="G102" i="7"/>
  <c r="D102" i="7"/>
  <c r="G101" i="7"/>
  <c r="G98" i="7"/>
  <c r="D98" i="7"/>
  <c r="C98" i="7"/>
  <c r="G97" i="7"/>
  <c r="D97" i="7"/>
  <c r="C97" i="7"/>
  <c r="G96" i="7"/>
  <c r="D96" i="7"/>
  <c r="C96" i="7"/>
  <c r="G95" i="7"/>
  <c r="D95" i="7"/>
  <c r="C95" i="7"/>
  <c r="G94" i="7"/>
  <c r="D94" i="7"/>
  <c r="C94" i="7"/>
  <c r="G93" i="7"/>
  <c r="D93" i="7"/>
  <c r="C93" i="7"/>
  <c r="G92" i="7"/>
  <c r="D92" i="7"/>
  <c r="C92" i="7"/>
  <c r="G91" i="7"/>
  <c r="D91" i="7"/>
  <c r="C91" i="7"/>
  <c r="G90" i="7"/>
  <c r="D90" i="7"/>
  <c r="C90" i="7"/>
  <c r="G89" i="7"/>
  <c r="D89" i="7"/>
  <c r="C89" i="7"/>
  <c r="G88" i="7"/>
  <c r="D88" i="7"/>
  <c r="C88" i="7"/>
  <c r="G87" i="7"/>
  <c r="D87" i="7"/>
  <c r="C87" i="7"/>
  <c r="G86" i="7"/>
  <c r="D86" i="7"/>
  <c r="C86" i="7"/>
  <c r="G85" i="7"/>
  <c r="D85" i="7"/>
  <c r="C85" i="7"/>
  <c r="G84" i="7"/>
  <c r="D84" i="7"/>
  <c r="C84" i="7"/>
  <c r="G83" i="7"/>
  <c r="D83" i="7"/>
  <c r="C83" i="7"/>
  <c r="G82" i="7"/>
  <c r="D82" i="7"/>
  <c r="C82" i="7"/>
  <c r="G81" i="7"/>
  <c r="D81" i="7"/>
  <c r="C81" i="7"/>
  <c r="G80" i="7"/>
  <c r="D80" i="7"/>
  <c r="C80" i="7"/>
  <c r="G79" i="7"/>
  <c r="D79" i="7"/>
  <c r="C79" i="7"/>
  <c r="G78" i="7"/>
  <c r="D78" i="7"/>
  <c r="C78" i="7"/>
  <c r="G77" i="7"/>
  <c r="D77" i="7"/>
  <c r="C77" i="7"/>
  <c r="G76" i="7"/>
  <c r="D76" i="7"/>
  <c r="C76" i="7"/>
  <c r="G75" i="7"/>
  <c r="D75" i="7"/>
  <c r="C75" i="7"/>
  <c r="G74" i="7"/>
  <c r="D74" i="7"/>
  <c r="C74" i="7"/>
  <c r="G73" i="7"/>
  <c r="D73" i="7"/>
  <c r="C73" i="7"/>
  <c r="G72" i="7"/>
  <c r="D72" i="7"/>
  <c r="C72" i="7"/>
  <c r="G71" i="7"/>
  <c r="D71" i="7"/>
  <c r="C71" i="7"/>
  <c r="G70" i="7"/>
  <c r="D70" i="7"/>
  <c r="C70" i="7"/>
  <c r="G69" i="7"/>
  <c r="D69" i="7"/>
  <c r="C69" i="7"/>
  <c r="G68" i="7"/>
  <c r="D68" i="7"/>
  <c r="C68" i="7"/>
  <c r="G67" i="7"/>
  <c r="D67" i="7"/>
  <c r="C67" i="7"/>
  <c r="G66" i="7"/>
  <c r="D66" i="7"/>
  <c r="C66" i="7"/>
  <c r="G65" i="7"/>
  <c r="D65" i="7"/>
  <c r="C65" i="7"/>
  <c r="G64" i="7"/>
  <c r="D64" i="7"/>
  <c r="C64" i="7"/>
  <c r="G63" i="7"/>
  <c r="D63" i="7"/>
  <c r="C63" i="7"/>
  <c r="G62" i="7"/>
  <c r="D62" i="7"/>
  <c r="C62" i="7"/>
  <c r="G61" i="7"/>
  <c r="D61" i="7"/>
  <c r="C61" i="7"/>
  <c r="G60" i="7"/>
  <c r="D60" i="7"/>
  <c r="C60" i="7"/>
  <c r="C59" i="7"/>
  <c r="C58" i="7"/>
  <c r="C57" i="7"/>
  <c r="C56" i="7"/>
  <c r="C55" i="7"/>
  <c r="C54" i="7"/>
  <c r="C53" i="7"/>
  <c r="C52" i="7"/>
  <c r="K49" i="7"/>
  <c r="G47" i="7"/>
  <c r="E47" i="7"/>
  <c r="K47" i="7" s="1"/>
  <c r="D47" i="7"/>
  <c r="G46" i="7"/>
  <c r="E46" i="7"/>
  <c r="K46" i="7" s="1"/>
  <c r="D46" i="7"/>
  <c r="G45" i="7"/>
  <c r="E45" i="7"/>
  <c r="K45" i="7" s="1"/>
  <c r="D45" i="7"/>
  <c r="K44" i="7"/>
  <c r="K43" i="7"/>
  <c r="K42" i="7"/>
  <c r="G39" i="7"/>
  <c r="D39" i="7"/>
  <c r="C39" i="7"/>
  <c r="G38" i="7"/>
  <c r="D38" i="7"/>
  <c r="C38" i="7"/>
  <c r="G37" i="7"/>
  <c r="D37" i="7"/>
  <c r="C37" i="7"/>
  <c r="G36" i="7"/>
  <c r="D36" i="7"/>
  <c r="C36" i="7"/>
  <c r="G35" i="7"/>
  <c r="D35" i="7"/>
  <c r="C35" i="7"/>
  <c r="G34" i="7"/>
  <c r="D34" i="7"/>
  <c r="C34" i="7"/>
  <c r="G33" i="7"/>
  <c r="D33" i="7"/>
  <c r="C33" i="7"/>
  <c r="G32" i="7"/>
  <c r="D32" i="7"/>
  <c r="C32" i="7"/>
  <c r="G31" i="7"/>
  <c r="D31" i="7"/>
  <c r="C31" i="7"/>
  <c r="G30" i="7"/>
  <c r="D30" i="7"/>
  <c r="C30" i="7"/>
  <c r="G29" i="7"/>
  <c r="D29" i="7"/>
  <c r="C29" i="7"/>
  <c r="G28" i="7"/>
  <c r="D28" i="7"/>
  <c r="C28" i="7"/>
  <c r="G27" i="7"/>
  <c r="D27" i="7"/>
  <c r="C27" i="7"/>
  <c r="G26" i="7"/>
  <c r="D26" i="7"/>
  <c r="C26" i="7"/>
  <c r="G25" i="7"/>
  <c r="D25" i="7"/>
  <c r="C25" i="7"/>
  <c r="G24" i="7"/>
  <c r="D24" i="7"/>
  <c r="C24" i="7"/>
  <c r="G23" i="7"/>
  <c r="D23" i="7"/>
  <c r="C23" i="7"/>
  <c r="G22" i="7"/>
  <c r="D22" i="7"/>
  <c r="C22" i="7"/>
  <c r="G21" i="7"/>
  <c r="D21" i="7"/>
  <c r="C21" i="7"/>
  <c r="G20" i="7"/>
  <c r="D20" i="7"/>
  <c r="C20" i="7"/>
  <c r="G19" i="7"/>
  <c r="D19" i="7"/>
  <c r="C19" i="7"/>
  <c r="G18" i="7"/>
  <c r="D18" i="7"/>
  <c r="C18" i="7"/>
  <c r="G17" i="7"/>
  <c r="D17" i="7"/>
  <c r="C17" i="7"/>
  <c r="G16" i="7"/>
  <c r="D16" i="7"/>
  <c r="C16" i="7"/>
  <c r="G14" i="7"/>
  <c r="D14" i="7"/>
  <c r="H12" i="7"/>
  <c r="G89" i="5"/>
  <c r="F89" i="5"/>
  <c r="F88" i="5" s="1"/>
  <c r="D89" i="5"/>
  <c r="D88" i="5" s="1"/>
  <c r="C89" i="5"/>
  <c r="C88" i="5"/>
  <c r="G86" i="5"/>
  <c r="F86" i="5"/>
  <c r="D86" i="5"/>
  <c r="G85" i="5"/>
  <c r="F85" i="5"/>
  <c r="D85" i="5"/>
  <c r="C85" i="5"/>
  <c r="G84" i="5"/>
  <c r="F84" i="5"/>
  <c r="D84" i="5"/>
  <c r="C84" i="5"/>
  <c r="G81" i="5"/>
  <c r="F81" i="5"/>
  <c r="F80" i="5" s="1"/>
  <c r="D81" i="5"/>
  <c r="D80" i="5" s="1"/>
  <c r="C81" i="5"/>
  <c r="G79" i="5"/>
  <c r="F79" i="5"/>
  <c r="D79" i="5"/>
  <c r="C79" i="5"/>
  <c r="G78" i="5"/>
  <c r="F78" i="5"/>
  <c r="D78" i="5"/>
  <c r="C78" i="5"/>
  <c r="G77" i="5"/>
  <c r="F77" i="5"/>
  <c r="D77" i="5"/>
  <c r="C77" i="5"/>
  <c r="G75" i="5"/>
  <c r="D75" i="5"/>
  <c r="C75" i="5"/>
  <c r="G74" i="5"/>
  <c r="F74" i="5"/>
  <c r="D74" i="5"/>
  <c r="C74" i="5"/>
  <c r="G73" i="5"/>
  <c r="F73" i="5"/>
  <c r="D73" i="5"/>
  <c r="C73" i="5"/>
  <c r="G72" i="5"/>
  <c r="F72" i="5"/>
  <c r="D72" i="5"/>
  <c r="C72" i="5"/>
  <c r="G70" i="5"/>
  <c r="F70" i="5"/>
  <c r="D70" i="5"/>
  <c r="C70" i="5"/>
  <c r="G69" i="5"/>
  <c r="F69" i="5"/>
  <c r="D69" i="5"/>
  <c r="C69" i="5"/>
  <c r="G68" i="5"/>
  <c r="F68" i="5"/>
  <c r="D68" i="5"/>
  <c r="C68" i="5"/>
  <c r="G67" i="5"/>
  <c r="F67" i="5"/>
  <c r="D67" i="5"/>
  <c r="C67" i="5"/>
  <c r="G66" i="5"/>
  <c r="D66" i="5"/>
  <c r="C66" i="5"/>
  <c r="G63" i="5"/>
  <c r="F63" i="5"/>
  <c r="D63" i="5"/>
  <c r="G62" i="5"/>
  <c r="F62" i="5"/>
  <c r="D62" i="5"/>
  <c r="G61" i="5"/>
  <c r="F61" i="5"/>
  <c r="D61" i="5"/>
  <c r="C61" i="5"/>
  <c r="C63" i="5" s="1"/>
  <c r="G60" i="5"/>
  <c r="F60" i="5"/>
  <c r="D60" i="5"/>
  <c r="C60" i="5"/>
  <c r="G59" i="5"/>
  <c r="F59" i="5"/>
  <c r="D59" i="5"/>
  <c r="C59" i="5"/>
  <c r="G58" i="5"/>
  <c r="F58" i="5"/>
  <c r="D58" i="5"/>
  <c r="C58" i="5"/>
  <c r="G56" i="5"/>
  <c r="F56" i="5"/>
  <c r="D56" i="5"/>
  <c r="C56" i="5"/>
  <c r="G55" i="5"/>
  <c r="F55" i="5"/>
  <c r="D55" i="5"/>
  <c r="C55" i="5"/>
  <c r="G54" i="5"/>
  <c r="F54" i="5"/>
  <c r="D54" i="5"/>
  <c r="C54" i="5"/>
  <c r="G53" i="5"/>
  <c r="F53" i="5"/>
  <c r="D53" i="5"/>
  <c r="C53" i="5"/>
  <c r="G52" i="5"/>
  <c r="F52" i="5"/>
  <c r="D52" i="5"/>
  <c r="C52" i="5"/>
  <c r="G51" i="5"/>
  <c r="D51" i="5"/>
  <c r="C51" i="5"/>
  <c r="F49" i="5"/>
  <c r="F48" i="5" s="1"/>
  <c r="D49" i="5"/>
  <c r="C49" i="5"/>
  <c r="G47" i="5"/>
  <c r="F47" i="5"/>
  <c r="D47" i="5"/>
  <c r="C47" i="5"/>
  <c r="G46" i="5"/>
  <c r="F46" i="5"/>
  <c r="D46" i="5"/>
  <c r="C46" i="5"/>
  <c r="G45" i="5"/>
  <c r="F45" i="5"/>
  <c r="D45" i="5"/>
  <c r="C45" i="5"/>
  <c r="G44" i="5"/>
  <c r="F44" i="5"/>
  <c r="D44" i="5"/>
  <c r="C44" i="5"/>
  <c r="G43" i="5"/>
  <c r="F43" i="5"/>
  <c r="D43" i="5"/>
  <c r="C43" i="5"/>
  <c r="G42" i="5"/>
  <c r="F42" i="5"/>
  <c r="D42" i="5"/>
  <c r="C42" i="5"/>
  <c r="G40" i="5"/>
  <c r="D40" i="5"/>
  <c r="C40" i="5"/>
  <c r="G39" i="5"/>
  <c r="F39" i="5"/>
  <c r="D39" i="5"/>
  <c r="C39" i="5"/>
  <c r="G38" i="5"/>
  <c r="F38" i="5"/>
  <c r="D38" i="5"/>
  <c r="C38" i="5"/>
  <c r="G37" i="5"/>
  <c r="F37" i="5"/>
  <c r="D37" i="5"/>
  <c r="C37" i="5"/>
  <c r="G36" i="5"/>
  <c r="F36" i="5"/>
  <c r="D36" i="5"/>
  <c r="C36" i="5"/>
  <c r="F34" i="5"/>
  <c r="D34" i="5"/>
  <c r="C34" i="5"/>
  <c r="G33" i="5"/>
  <c r="F33" i="5"/>
  <c r="D33" i="5"/>
  <c r="C33" i="5"/>
  <c r="G32" i="5"/>
  <c r="F32" i="5"/>
  <c r="D32" i="5"/>
  <c r="C32" i="5"/>
  <c r="G31" i="5"/>
  <c r="F31" i="5"/>
  <c r="D31" i="5"/>
  <c r="C31" i="5"/>
  <c r="G29" i="5"/>
  <c r="F29" i="5"/>
  <c r="D29" i="5"/>
  <c r="C29" i="5"/>
  <c r="G28" i="5"/>
  <c r="F28" i="5"/>
  <c r="D28" i="5"/>
  <c r="C28" i="5"/>
  <c r="G27" i="5"/>
  <c r="F27" i="5"/>
  <c r="D27" i="5"/>
  <c r="C27" i="5"/>
  <c r="G26" i="5"/>
  <c r="F26" i="5"/>
  <c r="D26" i="5"/>
  <c r="C26" i="5"/>
  <c r="G25" i="5"/>
  <c r="F25" i="5"/>
  <c r="D25" i="5"/>
  <c r="C25" i="5"/>
  <c r="G23" i="5"/>
  <c r="F23" i="5"/>
  <c r="D23" i="5"/>
  <c r="C23" i="5"/>
  <c r="G22" i="5"/>
  <c r="D22" i="5"/>
  <c r="C22" i="5"/>
  <c r="G21" i="5"/>
  <c r="F21" i="5"/>
  <c r="D21" i="5"/>
  <c r="C21" i="5"/>
  <c r="G20" i="5"/>
  <c r="F20" i="5"/>
  <c r="D20" i="5"/>
  <c r="C20" i="5"/>
  <c r="G19" i="5"/>
  <c r="F19" i="5"/>
  <c r="D19" i="5"/>
  <c r="C19" i="5"/>
  <c r="G18" i="5"/>
  <c r="F18" i="5"/>
  <c r="D18" i="5"/>
  <c r="C18" i="5"/>
  <c r="G16" i="5"/>
  <c r="F16" i="5"/>
  <c r="D16" i="5"/>
  <c r="C16" i="5"/>
  <c r="G15" i="5"/>
  <c r="F15" i="5"/>
  <c r="D15" i="5"/>
  <c r="C15" i="5"/>
  <c r="G14" i="5"/>
  <c r="F14" i="5"/>
  <c r="D14" i="5"/>
  <c r="C14" i="5"/>
  <c r="G13" i="5"/>
  <c r="F13" i="5"/>
  <c r="D13" i="5"/>
  <c r="C13" i="5"/>
  <c r="G12" i="5"/>
  <c r="F12" i="5"/>
  <c r="D12" i="5"/>
  <c r="C12" i="5"/>
  <c r="G11" i="5"/>
  <c r="F11" i="5"/>
  <c r="D11" i="5"/>
  <c r="C11" i="5"/>
  <c r="G10" i="5"/>
  <c r="F10" i="5"/>
  <c r="C10" i="5"/>
  <c r="G9" i="5"/>
  <c r="D9" i="5"/>
  <c r="C9" i="5"/>
  <c r="AL134" i="3"/>
  <c r="G134" i="3"/>
  <c r="G129" i="3" s="1"/>
  <c r="G128" i="3" s="1"/>
  <c r="AS18" i="3" s="1"/>
  <c r="D134" i="3"/>
  <c r="AL126" i="3"/>
  <c r="AN126" i="3" s="1"/>
  <c r="G126" i="3"/>
  <c r="D126" i="3"/>
  <c r="F126" i="3" s="1"/>
  <c r="G122" i="3"/>
  <c r="G115" i="3"/>
  <c r="G103" i="3"/>
  <c r="AL103" i="3" s="1"/>
  <c r="AN103" i="3" s="1"/>
  <c r="G99" i="3"/>
  <c r="AN92" i="3"/>
  <c r="AN88" i="3"/>
  <c r="AL85" i="3"/>
  <c r="AN85" i="3" s="1"/>
  <c r="AL84" i="3"/>
  <c r="AN84" i="3" s="1"/>
  <c r="AL83" i="3"/>
  <c r="AN83" i="3" s="1"/>
  <c r="AL72" i="3"/>
  <c r="AN72" i="3" s="1"/>
  <c r="AL69" i="3"/>
  <c r="AN69" i="3" s="1"/>
  <c r="AL68" i="3"/>
  <c r="AN68" i="3" s="1"/>
  <c r="AL63" i="3"/>
  <c r="G62" i="3"/>
  <c r="G59" i="3"/>
  <c r="D59" i="3"/>
  <c r="AL54" i="3"/>
  <c r="AN54" i="3" s="1"/>
  <c r="AN53" i="3"/>
  <c r="AN52" i="3"/>
  <c r="AN51" i="3"/>
  <c r="AN50" i="3"/>
  <c r="AN49" i="3"/>
  <c r="AN47" i="3"/>
  <c r="AN46" i="3"/>
  <c r="AL45" i="3"/>
  <c r="AN45" i="3" s="1"/>
  <c r="AN42" i="3"/>
  <c r="AN41" i="3"/>
  <c r="AN40" i="3"/>
  <c r="AN39" i="3"/>
  <c r="AN38" i="3"/>
  <c r="AN37" i="3"/>
  <c r="AN36" i="3"/>
  <c r="AN31" i="3"/>
  <c r="AN30" i="3"/>
  <c r="AN28" i="3"/>
  <c r="AN24" i="3"/>
  <c r="AN22" i="3"/>
  <c r="AN20" i="3"/>
  <c r="AN19" i="3"/>
  <c r="AN18" i="3"/>
  <c r="AS16" i="3"/>
  <c r="AR16" i="3"/>
  <c r="G16" i="3"/>
  <c r="G15" i="3" s="1"/>
  <c r="AS15" i="3"/>
  <c r="AR15" i="3"/>
  <c r="AS14" i="3"/>
  <c r="AR14" i="3"/>
  <c r="AS11" i="3"/>
  <c r="AR11" i="3"/>
  <c r="H732" i="8" l="1"/>
  <c r="H815" i="8"/>
  <c r="P815" i="8" s="1"/>
  <c r="P832" i="8" s="1"/>
  <c r="S1604" i="8"/>
  <c r="S1607" i="8"/>
  <c r="S1767" i="8"/>
  <c r="AM14" i="3"/>
  <c r="AM136" i="3" s="1"/>
  <c r="C83" i="5"/>
  <c r="C82" i="5" s="1"/>
  <c r="R605" i="8"/>
  <c r="F511" i="7"/>
  <c r="H323" i="7"/>
  <c r="D48" i="5"/>
  <c r="J49" i="5"/>
  <c r="Q832" i="8"/>
  <c r="G323" i="7"/>
  <c r="D323" i="7"/>
  <c r="E14" i="3"/>
  <c r="H14" i="3"/>
  <c r="H136" i="3" s="1"/>
  <c r="Q80" i="8"/>
  <c r="I144" i="8"/>
  <c r="I204" i="8" s="1"/>
  <c r="I188" i="8"/>
  <c r="Q188" i="8" s="1"/>
  <c r="H128" i="8"/>
  <c r="H188" i="8" s="1"/>
  <c r="K951" i="8"/>
  <c r="K953" i="8"/>
  <c r="K971" i="8" s="1"/>
  <c r="I1599" i="8"/>
  <c r="I1618" i="8" s="1"/>
  <c r="Q1471" i="8"/>
  <c r="M9" i="5"/>
  <c r="G227" i="7"/>
  <c r="D448" i="7"/>
  <c r="V14" i="3"/>
  <c r="V136" i="3" s="1"/>
  <c r="L122" i="8"/>
  <c r="L125" i="8" s="1"/>
  <c r="G586" i="7" s="1"/>
  <c r="M122" i="8"/>
  <c r="M125" i="8" s="1"/>
  <c r="H586" i="7" s="1"/>
  <c r="L58" i="3"/>
  <c r="AL99" i="3"/>
  <c r="AN99" i="3" s="1"/>
  <c r="F62" i="3"/>
  <c r="O951" i="8"/>
  <c r="O950" i="8"/>
  <c r="Q951" i="8"/>
  <c r="Q950" i="8"/>
  <c r="K14" i="3"/>
  <c r="K136" i="3" s="1"/>
  <c r="P1724" i="8"/>
  <c r="S1706" i="8"/>
  <c r="Q896" i="8"/>
  <c r="S896" i="8" s="1"/>
  <c r="D65" i="6"/>
  <c r="J65" i="6" s="1"/>
  <c r="D129" i="7"/>
  <c r="F130" i="7"/>
  <c r="O1558" i="8"/>
  <c r="C45" i="6"/>
  <c r="J869" i="8"/>
  <c r="F200" i="7"/>
  <c r="J200" i="7"/>
  <c r="P1784" i="8"/>
  <c r="P1794" i="8"/>
  <c r="H317" i="8"/>
  <c r="J106" i="7"/>
  <c r="L106" i="7" s="1"/>
  <c r="F106" i="7"/>
  <c r="M1624" i="8"/>
  <c r="M1871" i="8" s="1"/>
  <c r="I1784" i="8"/>
  <c r="I1775" i="8"/>
  <c r="H1784" i="8"/>
  <c r="S1786" i="8" s="1"/>
  <c r="H1775" i="8"/>
  <c r="I123" i="6"/>
  <c r="K123" i="6" s="1"/>
  <c r="J105" i="7"/>
  <c r="L105" i="7" s="1"/>
  <c r="H99" i="7"/>
  <c r="K104" i="7"/>
  <c r="G99" i="7"/>
  <c r="S938" i="8"/>
  <c r="L1618" i="8"/>
  <c r="L1634" i="8" s="1"/>
  <c r="O1618" i="8"/>
  <c r="H1615" i="8"/>
  <c r="M1618" i="8"/>
  <c r="M1615" i="8"/>
  <c r="S1893" i="8"/>
  <c r="S1894" i="8"/>
  <c r="I118" i="6"/>
  <c r="I325" i="7"/>
  <c r="I326" i="7"/>
  <c r="I327" i="7"/>
  <c r="I1487" i="8"/>
  <c r="I324" i="7"/>
  <c r="J9" i="5"/>
  <c r="C57" i="5"/>
  <c r="I63" i="5"/>
  <c r="I1716" i="8"/>
  <c r="I1734" i="8" s="1"/>
  <c r="AN87" i="3"/>
  <c r="AN86" i="3"/>
  <c r="F11" i="6"/>
  <c r="G11" i="6"/>
  <c r="F15" i="3"/>
  <c r="I91" i="6"/>
  <c r="K419" i="8"/>
  <c r="K401" i="8"/>
  <c r="O385" i="8"/>
  <c r="O403" i="8" s="1"/>
  <c r="L401" i="8"/>
  <c r="P385" i="8"/>
  <c r="I750" i="8"/>
  <c r="E505" i="7" s="1"/>
  <c r="I832" i="8"/>
  <c r="M750" i="8"/>
  <c r="H505" i="7" s="1"/>
  <c r="G121" i="3"/>
  <c r="AS17" i="3" s="1"/>
  <c r="AS19" i="3" s="1"/>
  <c r="I317" i="8"/>
  <c r="L750" i="8"/>
  <c r="G505" i="7" s="1"/>
  <c r="I651" i="8"/>
  <c r="H584" i="7"/>
  <c r="G584" i="7"/>
  <c r="R162" i="8"/>
  <c r="M286" i="8"/>
  <c r="M313" i="8" s="1"/>
  <c r="M403" i="8"/>
  <c r="Q403" i="8" s="1"/>
  <c r="C44" i="6"/>
  <c r="E588" i="7"/>
  <c r="F589" i="7"/>
  <c r="L286" i="8"/>
  <c r="L403" i="8"/>
  <c r="P716" i="8"/>
  <c r="P732" i="8" s="1"/>
  <c r="H1487" i="8"/>
  <c r="D395" i="7" s="1"/>
  <c r="M633" i="8"/>
  <c r="M635" i="8"/>
  <c r="M651" i="8" s="1"/>
  <c r="N651" i="8" s="1"/>
  <c r="C36" i="6"/>
  <c r="I36" i="6" s="1"/>
  <c r="H750" i="8"/>
  <c r="D505" i="7" s="1"/>
  <c r="H304" i="8"/>
  <c r="I144" i="6"/>
  <c r="K449" i="7"/>
  <c r="K450" i="7"/>
  <c r="K451" i="7"/>
  <c r="K511" i="7"/>
  <c r="J449" i="7"/>
  <c r="J450" i="7"/>
  <c r="J451" i="7"/>
  <c r="J511" i="7"/>
  <c r="K396" i="7"/>
  <c r="J14" i="3"/>
  <c r="J396" i="7"/>
  <c r="I130" i="6"/>
  <c r="H114" i="8"/>
  <c r="D584" i="7" s="1"/>
  <c r="J325" i="7"/>
  <c r="J327" i="7"/>
  <c r="C99" i="6"/>
  <c r="E99" i="6" s="1"/>
  <c r="I142" i="6"/>
  <c r="J971" i="8"/>
  <c r="J198" i="7"/>
  <c r="L198" i="7" s="1"/>
  <c r="G94" i="6"/>
  <c r="D83" i="5"/>
  <c r="D82" i="5" s="1"/>
  <c r="G48" i="7"/>
  <c r="O474" i="8"/>
  <c r="O471" i="8"/>
  <c r="I471" i="8"/>
  <c r="D95" i="6" s="1"/>
  <c r="I473" i="8"/>
  <c r="K469" i="8"/>
  <c r="H473" i="8"/>
  <c r="H494" i="8" s="1"/>
  <c r="H471" i="8"/>
  <c r="C95" i="6" s="1"/>
  <c r="I95" i="6" s="1"/>
  <c r="P469" i="8"/>
  <c r="Q469" i="8"/>
  <c r="M473" i="8"/>
  <c r="M471" i="8"/>
  <c r="K325" i="7"/>
  <c r="K327" i="7"/>
  <c r="K326" i="7"/>
  <c r="D35" i="5"/>
  <c r="G512" i="7"/>
  <c r="S1801" i="8"/>
  <c r="S1804" i="8"/>
  <c r="D76" i="5"/>
  <c r="S22" i="8"/>
  <c r="S24" i="8"/>
  <c r="S26" i="8"/>
  <c r="S28" i="8"/>
  <c r="S30" i="8"/>
  <c r="S33" i="8"/>
  <c r="S35" i="8"/>
  <c r="S37" i="8"/>
  <c r="S39" i="8"/>
  <c r="S41" i="8"/>
  <c r="S43" i="8"/>
  <c r="S45" i="8"/>
  <c r="S47" i="8"/>
  <c r="S49" i="8"/>
  <c r="S51" i="8"/>
  <c r="S53" i="8"/>
  <c r="L144" i="8"/>
  <c r="L321" i="8"/>
  <c r="D514" i="7"/>
  <c r="D587" i="7"/>
  <c r="M974" i="8"/>
  <c r="S1410" i="8"/>
  <c r="S1412" i="8"/>
  <c r="S1414" i="8"/>
  <c r="S1416" i="8"/>
  <c r="S1418" i="8"/>
  <c r="S1420" i="8"/>
  <c r="S1422" i="8"/>
  <c r="S1424" i="8"/>
  <c r="S1426" i="8"/>
  <c r="S1427" i="8"/>
  <c r="S1428" i="8"/>
  <c r="S1429" i="8"/>
  <c r="S1430" i="8"/>
  <c r="S1431" i="8"/>
  <c r="S1432" i="8"/>
  <c r="S1433" i="8"/>
  <c r="R1434" i="8"/>
  <c r="R1435" i="8"/>
  <c r="R1436" i="8"/>
  <c r="R1438" i="8"/>
  <c r="R1439" i="8"/>
  <c r="J1453" i="8"/>
  <c r="S1455" i="8" s="1"/>
  <c r="I1469" i="8"/>
  <c r="D119" i="6" s="1"/>
  <c r="D117" i="6" s="1"/>
  <c r="R1558" i="8"/>
  <c r="R1576" i="8" s="1"/>
  <c r="J176" i="7"/>
  <c r="K324" i="7"/>
  <c r="C127" i="6"/>
  <c r="I127" i="6" s="1"/>
  <c r="O734" i="8"/>
  <c r="O750" i="8" s="1"/>
  <c r="Q734" i="8"/>
  <c r="Q750" i="8" s="1"/>
  <c r="S1672" i="8"/>
  <c r="S1674" i="8"/>
  <c r="R1676" i="8"/>
  <c r="C126" i="6"/>
  <c r="W14" i="3"/>
  <c r="D58" i="3"/>
  <c r="D14" i="3" s="1"/>
  <c r="D98" i="6"/>
  <c r="J98" i="6" s="1"/>
  <c r="E175" i="7"/>
  <c r="E174" i="7" s="1"/>
  <c r="O288" i="8"/>
  <c r="Q288" i="8"/>
  <c r="Q304" i="8" s="1"/>
  <c r="S212" i="8"/>
  <c r="S214" i="8"/>
  <c r="S216" i="8"/>
  <c r="S218" i="8"/>
  <c r="S220" i="8"/>
  <c r="S222" i="8"/>
  <c r="S224" i="8"/>
  <c r="S226" i="8"/>
  <c r="S228" i="8"/>
  <c r="S230" i="8"/>
  <c r="S232" i="8"/>
  <c r="S234" i="8"/>
  <c r="S236" i="8"/>
  <c r="S238" i="8"/>
  <c r="S240" i="8"/>
  <c r="S242" i="8"/>
  <c r="S244" i="8"/>
  <c r="S246" i="8"/>
  <c r="C96" i="6"/>
  <c r="R467" i="8"/>
  <c r="J469" i="8"/>
  <c r="R556" i="8"/>
  <c r="R558" i="8"/>
  <c r="R560" i="8"/>
  <c r="R562" i="8"/>
  <c r="R564" i="8"/>
  <c r="R566" i="8"/>
  <c r="R568" i="8"/>
  <c r="R570" i="8"/>
  <c r="R572" i="8"/>
  <c r="R574" i="8"/>
  <c r="R579" i="8"/>
  <c r="R581" i="8"/>
  <c r="R583" i="8"/>
  <c r="R585" i="8"/>
  <c r="R587" i="8"/>
  <c r="R589" i="8"/>
  <c r="R591" i="8"/>
  <c r="R593" i="8"/>
  <c r="R595" i="8"/>
  <c r="R597" i="8"/>
  <c r="R599" i="8"/>
  <c r="R601" i="8"/>
  <c r="R603" i="8"/>
  <c r="R607" i="8"/>
  <c r="R609" i="8"/>
  <c r="O716" i="8"/>
  <c r="O732" i="8" s="1"/>
  <c r="Q716" i="8"/>
  <c r="Q732" i="8" s="1"/>
  <c r="L844" i="8"/>
  <c r="G13" i="7" s="1"/>
  <c r="G12" i="7" s="1"/>
  <c r="I974" i="8"/>
  <c r="O953" i="8"/>
  <c r="I954" i="8"/>
  <c r="S1411" i="8"/>
  <c r="S1413" i="8"/>
  <c r="S1415" i="8"/>
  <c r="S1417" i="8"/>
  <c r="S1419" i="8"/>
  <c r="S1421" i="8"/>
  <c r="S1423" i="8"/>
  <c r="S1425" i="8"/>
  <c r="R1500" i="8"/>
  <c r="R1501" i="8"/>
  <c r="R1502" i="8"/>
  <c r="S1503" i="8"/>
  <c r="S1641" i="8"/>
  <c r="S1645" i="8"/>
  <c r="S1647" i="8"/>
  <c r="S1655" i="8"/>
  <c r="S1657" i="8"/>
  <c r="S1659" i="8"/>
  <c r="S1661" i="8"/>
  <c r="S1663" i="8"/>
  <c r="S1665" i="8"/>
  <c r="S1667" i="8"/>
  <c r="S1669" i="8"/>
  <c r="S1671" i="8"/>
  <c r="J229" i="7"/>
  <c r="S1802" i="8"/>
  <c r="J953" i="8"/>
  <c r="J954" i="8" s="1"/>
  <c r="Q953" i="8"/>
  <c r="M954" i="8"/>
  <c r="H158" i="7" s="1"/>
  <c r="H156" i="7" s="1"/>
  <c r="M1568" i="8"/>
  <c r="E99" i="7"/>
  <c r="I89" i="5"/>
  <c r="I72" i="5"/>
  <c r="F83" i="5"/>
  <c r="F82" i="5" s="1"/>
  <c r="O832" i="8"/>
  <c r="G517" i="7"/>
  <c r="J517" i="7" s="1"/>
  <c r="I74" i="5"/>
  <c r="D71" i="5"/>
  <c r="F65" i="5"/>
  <c r="J44" i="7"/>
  <c r="L44" i="7" s="1"/>
  <c r="F41" i="5"/>
  <c r="J42" i="7"/>
  <c r="L42" i="7" s="1"/>
  <c r="J46" i="7"/>
  <c r="L46" i="7" s="1"/>
  <c r="D57" i="5"/>
  <c r="J177" i="7"/>
  <c r="D8" i="5"/>
  <c r="F76" i="5"/>
  <c r="G291" i="7"/>
  <c r="J178" i="7"/>
  <c r="J159" i="7"/>
  <c r="J161" i="7"/>
  <c r="J163" i="7"/>
  <c r="J165" i="7"/>
  <c r="J167" i="7"/>
  <c r="J169" i="7"/>
  <c r="J171" i="7"/>
  <c r="J173" i="7"/>
  <c r="G448" i="7"/>
  <c r="S381" i="8"/>
  <c r="G17" i="5"/>
  <c r="J75" i="5"/>
  <c r="O98" i="8"/>
  <c r="O114" i="8" s="1"/>
  <c r="G70" i="3"/>
  <c r="I70" i="3" s="1"/>
  <c r="K270" i="8"/>
  <c r="K286" i="8" s="1"/>
  <c r="P270" i="8"/>
  <c r="P286" i="8" s="1"/>
  <c r="R1801" i="8"/>
  <c r="R1641" i="8"/>
  <c r="R1646" i="8"/>
  <c r="R1647" i="8"/>
  <c r="R1656" i="8"/>
  <c r="R1657" i="8"/>
  <c r="R1660" i="8"/>
  <c r="R1661" i="8"/>
  <c r="R1664" i="8"/>
  <c r="R1665" i="8"/>
  <c r="R1668" i="8"/>
  <c r="R1669" i="8"/>
  <c r="S1675" i="8"/>
  <c r="R1417" i="8"/>
  <c r="R1421" i="8"/>
  <c r="R1425" i="8"/>
  <c r="H974" i="8"/>
  <c r="C17" i="5"/>
  <c r="J45" i="7"/>
  <c r="L45" i="7" s="1"/>
  <c r="J49" i="7"/>
  <c r="J43" i="7"/>
  <c r="L43" i="7" s="1"/>
  <c r="J47" i="7"/>
  <c r="L47" i="7" s="1"/>
  <c r="J518" i="7"/>
  <c r="J520" i="7"/>
  <c r="J522" i="7"/>
  <c r="J524" i="7"/>
  <c r="J534" i="7"/>
  <c r="J536" i="7"/>
  <c r="J538" i="7"/>
  <c r="J540" i="7"/>
  <c r="J542" i="7"/>
  <c r="J544" i="7"/>
  <c r="J546" i="7"/>
  <c r="J548" i="7"/>
  <c r="J550" i="7"/>
  <c r="J558" i="7"/>
  <c r="J560" i="7"/>
  <c r="J562" i="7"/>
  <c r="J564" i="7"/>
  <c r="J566" i="7"/>
  <c r="J568" i="7"/>
  <c r="J570" i="7"/>
  <c r="J572" i="7"/>
  <c r="J574" i="7"/>
  <c r="J576" i="7"/>
  <c r="J578" i="7"/>
  <c r="J580" i="7"/>
  <c r="J582" i="7"/>
  <c r="C41" i="5"/>
  <c r="C65" i="5"/>
  <c r="C50" i="5"/>
  <c r="C11" i="6"/>
  <c r="J896" i="8"/>
  <c r="E448" i="7"/>
  <c r="K448" i="7" s="1"/>
  <c r="D11" i="6"/>
  <c r="R1804" i="8"/>
  <c r="R1642" i="8"/>
  <c r="R1644" i="8"/>
  <c r="R1645" i="8"/>
  <c r="R1648" i="8"/>
  <c r="R1654" i="8"/>
  <c r="R1655" i="8"/>
  <c r="R1658" i="8"/>
  <c r="R1659" i="8"/>
  <c r="R1662" i="8"/>
  <c r="R1663" i="8"/>
  <c r="R1666" i="8"/>
  <c r="R1667" i="8"/>
  <c r="R1670" i="8"/>
  <c r="R1671" i="8"/>
  <c r="P1700" i="8"/>
  <c r="S1504" i="8"/>
  <c r="R1411" i="8"/>
  <c r="R1415" i="8"/>
  <c r="R1419" i="8"/>
  <c r="R1423" i="8"/>
  <c r="I56" i="5"/>
  <c r="I28" i="5"/>
  <c r="I33" i="5"/>
  <c r="I40" i="5"/>
  <c r="I43" i="5"/>
  <c r="I45" i="5"/>
  <c r="I55" i="5"/>
  <c r="I60" i="5"/>
  <c r="I62" i="5"/>
  <c r="I68" i="5"/>
  <c r="I78" i="5"/>
  <c r="I81" i="5"/>
  <c r="I25" i="5"/>
  <c r="I27" i="5"/>
  <c r="I29" i="5"/>
  <c r="I32" i="5"/>
  <c r="I37" i="5"/>
  <c r="I39" i="5"/>
  <c r="I44" i="5"/>
  <c r="F57" i="5"/>
  <c r="I59" i="5"/>
  <c r="I69" i="5"/>
  <c r="I77" i="5"/>
  <c r="I79" i="5"/>
  <c r="J365" i="7"/>
  <c r="J367" i="7"/>
  <c r="J369" i="7"/>
  <c r="J371" i="7"/>
  <c r="J373" i="7"/>
  <c r="J375" i="7"/>
  <c r="J377" i="7"/>
  <c r="J379" i="7"/>
  <c r="J381" i="7"/>
  <c r="J383" i="7"/>
  <c r="J385" i="7"/>
  <c r="J387" i="7"/>
  <c r="J389" i="7"/>
  <c r="J391" i="7"/>
  <c r="J393" i="7"/>
  <c r="J431" i="7"/>
  <c r="J433" i="7"/>
  <c r="J435" i="7"/>
  <c r="J437" i="7"/>
  <c r="J439" i="7"/>
  <c r="J441" i="7"/>
  <c r="J443" i="7"/>
  <c r="J445" i="7"/>
  <c r="J447" i="7"/>
  <c r="I10" i="5"/>
  <c r="I12" i="5"/>
  <c r="I14" i="5"/>
  <c r="I16" i="5"/>
  <c r="J14" i="7"/>
  <c r="J17" i="7"/>
  <c r="J19" i="7"/>
  <c r="J21" i="7"/>
  <c r="J23" i="7"/>
  <c r="J25" i="7"/>
  <c r="J27" i="7"/>
  <c r="J29" i="7"/>
  <c r="J31" i="7"/>
  <c r="J33" i="7"/>
  <c r="J35" i="7"/>
  <c r="J37" i="7"/>
  <c r="J39" i="7"/>
  <c r="J61" i="7"/>
  <c r="J63" i="7"/>
  <c r="J65" i="7"/>
  <c r="J67" i="7"/>
  <c r="J69" i="7"/>
  <c r="J71" i="7"/>
  <c r="J73" i="7"/>
  <c r="J75" i="7"/>
  <c r="J77" i="7"/>
  <c r="J79" i="7"/>
  <c r="J81" i="7"/>
  <c r="J83" i="7"/>
  <c r="J85" i="7"/>
  <c r="J87" i="7"/>
  <c r="J89" i="7"/>
  <c r="J91" i="7"/>
  <c r="J93" i="7"/>
  <c r="J95" i="7"/>
  <c r="J97" i="7"/>
  <c r="J100" i="7"/>
  <c r="L100" i="7" s="1"/>
  <c r="J102" i="7"/>
  <c r="L102" i="7" s="1"/>
  <c r="J103" i="7"/>
  <c r="L103" i="7" s="1"/>
  <c r="I11" i="5"/>
  <c r="I13" i="5"/>
  <c r="I15" i="5"/>
  <c r="G129" i="7"/>
  <c r="J132" i="7"/>
  <c r="J134" i="7"/>
  <c r="J136" i="7"/>
  <c r="J138" i="7"/>
  <c r="J140" i="7"/>
  <c r="J142" i="7"/>
  <c r="J144" i="7"/>
  <c r="J146" i="7"/>
  <c r="J148" i="7"/>
  <c r="J150" i="7"/>
  <c r="J152" i="7"/>
  <c r="J154" i="7"/>
  <c r="J181" i="7"/>
  <c r="J183" i="7"/>
  <c r="J185" i="7"/>
  <c r="J187" i="7"/>
  <c r="J189" i="7"/>
  <c r="J191" i="7"/>
  <c r="J193" i="7"/>
  <c r="J202" i="7"/>
  <c r="J204" i="7"/>
  <c r="J206" i="7"/>
  <c r="J208" i="7"/>
  <c r="J210" i="7"/>
  <c r="J212" i="7"/>
  <c r="J214" i="7"/>
  <c r="J216" i="7"/>
  <c r="J218" i="7"/>
  <c r="J220" i="7"/>
  <c r="J222" i="7"/>
  <c r="J224" i="7"/>
  <c r="J226" i="7"/>
  <c r="G259" i="7"/>
  <c r="J263" i="7"/>
  <c r="J265" i="7"/>
  <c r="J267" i="7"/>
  <c r="J269" i="7"/>
  <c r="J271" i="7"/>
  <c r="J273" i="7"/>
  <c r="J275" i="7"/>
  <c r="J277" i="7"/>
  <c r="J279" i="7"/>
  <c r="J281" i="7"/>
  <c r="J283" i="7"/>
  <c r="J285" i="7"/>
  <c r="J287" i="7"/>
  <c r="J289" i="7"/>
  <c r="J294" i="7"/>
  <c r="J296" i="7"/>
  <c r="J298" i="7"/>
  <c r="J300" i="7"/>
  <c r="J302" i="7"/>
  <c r="J304" i="7"/>
  <c r="J306" i="7"/>
  <c r="J308" i="7"/>
  <c r="J310" i="7"/>
  <c r="J312" i="7"/>
  <c r="J314" i="7"/>
  <c r="J316" i="7"/>
  <c r="J318" i="7"/>
  <c r="J320" i="7"/>
  <c r="J322" i="7"/>
  <c r="J333" i="7"/>
  <c r="J335" i="7"/>
  <c r="J337" i="7"/>
  <c r="J339" i="7"/>
  <c r="J341" i="7"/>
  <c r="J343" i="7"/>
  <c r="J345" i="7"/>
  <c r="J347" i="7"/>
  <c r="J349" i="7"/>
  <c r="J351" i="7"/>
  <c r="J353" i="7"/>
  <c r="J355" i="7"/>
  <c r="J357" i="7"/>
  <c r="J359" i="7"/>
  <c r="K840" i="8"/>
  <c r="K841" i="8" s="1"/>
  <c r="H844" i="8"/>
  <c r="D13" i="7" s="1"/>
  <c r="D12" i="7" s="1"/>
  <c r="S838" i="8"/>
  <c r="S843" i="8" s="1"/>
  <c r="P840" i="8"/>
  <c r="P841" i="8" s="1"/>
  <c r="K734" i="8"/>
  <c r="P734" i="8"/>
  <c r="P750" i="8" s="1"/>
  <c r="C80" i="5"/>
  <c r="I80" i="5" s="1"/>
  <c r="S557" i="8"/>
  <c r="S559" i="8"/>
  <c r="S561" i="8"/>
  <c r="S563" i="8"/>
  <c r="S565" i="8"/>
  <c r="S567" i="8"/>
  <c r="S569" i="8"/>
  <c r="S571" i="8"/>
  <c r="S573" i="8"/>
  <c r="S578" i="8"/>
  <c r="S580" i="8"/>
  <c r="S582" i="8"/>
  <c r="S584" i="8"/>
  <c r="S586" i="8"/>
  <c r="S588" i="8"/>
  <c r="S590" i="8"/>
  <c r="S592" i="8"/>
  <c r="S594" i="8"/>
  <c r="S596" i="8"/>
  <c r="S598" i="8"/>
  <c r="S600" i="8"/>
  <c r="S604" i="8"/>
  <c r="S606" i="8"/>
  <c r="S608" i="8"/>
  <c r="S610" i="8"/>
  <c r="K288" i="8"/>
  <c r="R215" i="8"/>
  <c r="R217" i="8"/>
  <c r="R219" i="8"/>
  <c r="R221" i="8"/>
  <c r="R223" i="8"/>
  <c r="R225" i="8"/>
  <c r="R227" i="8"/>
  <c r="R229" i="8"/>
  <c r="R231" i="8"/>
  <c r="R233" i="8"/>
  <c r="R235" i="8"/>
  <c r="R237" i="8"/>
  <c r="R239" i="8"/>
  <c r="R241" i="8"/>
  <c r="R243" i="8"/>
  <c r="R245" i="8"/>
  <c r="J288" i="8"/>
  <c r="J304" i="8" s="1"/>
  <c r="K98" i="8"/>
  <c r="P98" i="8"/>
  <c r="P128" i="8" s="1"/>
  <c r="R21" i="8"/>
  <c r="R23" i="8"/>
  <c r="R25" i="8"/>
  <c r="R27" i="8"/>
  <c r="R31" i="8"/>
  <c r="R32" i="8"/>
  <c r="R34" i="8"/>
  <c r="R36" i="8"/>
  <c r="R38" i="8"/>
  <c r="R40" i="8"/>
  <c r="R42" i="8"/>
  <c r="R44" i="8"/>
  <c r="R46" i="8"/>
  <c r="R48" i="8"/>
  <c r="R50" i="8"/>
  <c r="R52" i="8"/>
  <c r="AL32" i="3"/>
  <c r="AN33" i="3"/>
  <c r="AN63" i="3"/>
  <c r="AL62" i="3"/>
  <c r="AL58" i="3" s="1"/>
  <c r="F8" i="5"/>
  <c r="F24" i="5"/>
  <c r="F35" i="5"/>
  <c r="I88" i="5"/>
  <c r="J16" i="7"/>
  <c r="J18" i="7"/>
  <c r="J20" i="7"/>
  <c r="J22" i="7"/>
  <c r="J24" i="7"/>
  <c r="J26" i="7"/>
  <c r="J28" i="7"/>
  <c r="J30" i="7"/>
  <c r="J32" i="7"/>
  <c r="J34" i="7"/>
  <c r="J36" i="7"/>
  <c r="J38" i="7"/>
  <c r="E48" i="7"/>
  <c r="K48" i="7" s="1"/>
  <c r="M870" i="8"/>
  <c r="AT11" i="3"/>
  <c r="AL34" i="3"/>
  <c r="AN35" i="3"/>
  <c r="AL55" i="3"/>
  <c r="AN55" i="3" s="1"/>
  <c r="AN56" i="3"/>
  <c r="D128" i="3"/>
  <c r="AR18" i="3" s="1"/>
  <c r="F134" i="3"/>
  <c r="I32" i="16"/>
  <c r="AN134" i="3"/>
  <c r="F71" i="5"/>
  <c r="G589" i="7"/>
  <c r="J589" i="7" s="1"/>
  <c r="O844" i="8"/>
  <c r="I870" i="8"/>
  <c r="J870" i="8"/>
  <c r="J60" i="7"/>
  <c r="J62" i="7"/>
  <c r="J64" i="7"/>
  <c r="J66" i="7"/>
  <c r="J68" i="7"/>
  <c r="J70" i="7"/>
  <c r="J72" i="7"/>
  <c r="J74" i="7"/>
  <c r="J76" i="7"/>
  <c r="J78" i="7"/>
  <c r="J80" i="7"/>
  <c r="J82" i="7"/>
  <c r="J84" i="7"/>
  <c r="J86" i="7"/>
  <c r="J88" i="7"/>
  <c r="J90" i="7"/>
  <c r="J92" i="7"/>
  <c r="J94" i="7"/>
  <c r="J96" i="7"/>
  <c r="J98" i="7"/>
  <c r="F100" i="7"/>
  <c r="F102" i="7"/>
  <c r="J107" i="7"/>
  <c r="J108" i="7"/>
  <c r="J109" i="7"/>
  <c r="J110" i="7"/>
  <c r="J111" i="7"/>
  <c r="J112" i="7"/>
  <c r="J113" i="7"/>
  <c r="J114" i="7"/>
  <c r="J115" i="7"/>
  <c r="J116" i="7"/>
  <c r="J117" i="7"/>
  <c r="J118" i="7"/>
  <c r="J119" i="7"/>
  <c r="J120" i="7"/>
  <c r="J121" i="7"/>
  <c r="J122" i="7"/>
  <c r="J123" i="7"/>
  <c r="J124" i="7"/>
  <c r="J125" i="7"/>
  <c r="J126" i="7"/>
  <c r="J127" i="7"/>
  <c r="J128" i="7"/>
  <c r="J130" i="7"/>
  <c r="L130" i="7" s="1"/>
  <c r="J133" i="7"/>
  <c r="J135" i="7"/>
  <c r="J137" i="7"/>
  <c r="J139" i="7"/>
  <c r="J141" i="7"/>
  <c r="J143" i="7"/>
  <c r="J145" i="7"/>
  <c r="J147" i="7"/>
  <c r="J149" i="7"/>
  <c r="J151" i="7"/>
  <c r="J153" i="7"/>
  <c r="J155" i="7"/>
  <c r="J160" i="7"/>
  <c r="J162" i="7"/>
  <c r="J164" i="7"/>
  <c r="J166" i="7"/>
  <c r="J168" i="7"/>
  <c r="J170" i="7"/>
  <c r="J172" i="7"/>
  <c r="J230" i="7"/>
  <c r="J232" i="7"/>
  <c r="J234" i="7"/>
  <c r="J236" i="7"/>
  <c r="J238" i="7"/>
  <c r="J240" i="7"/>
  <c r="J242" i="7"/>
  <c r="J244" i="7"/>
  <c r="J246" i="7"/>
  <c r="J248" i="7"/>
  <c r="J250" i="7"/>
  <c r="J252" i="7"/>
  <c r="J254" i="7"/>
  <c r="J256" i="7"/>
  <c r="J258" i="7"/>
  <c r="J399" i="7"/>
  <c r="J401" i="7"/>
  <c r="J403" i="7"/>
  <c r="J405" i="7"/>
  <c r="J407" i="7"/>
  <c r="J409" i="7"/>
  <c r="J411" i="7"/>
  <c r="J413" i="7"/>
  <c r="J415" i="7"/>
  <c r="J417" i="7"/>
  <c r="J419" i="7"/>
  <c r="J421" i="7"/>
  <c r="J423" i="7"/>
  <c r="J425" i="7"/>
  <c r="J427" i="7"/>
  <c r="J429" i="7"/>
  <c r="J526" i="7"/>
  <c r="J528" i="7"/>
  <c r="J530" i="7"/>
  <c r="J532" i="7"/>
  <c r="J552" i="7"/>
  <c r="J554" i="7"/>
  <c r="J556" i="7"/>
  <c r="S21" i="8"/>
  <c r="R22" i="8"/>
  <c r="S23" i="8"/>
  <c r="R24" i="8"/>
  <c r="S25" i="8"/>
  <c r="R26" i="8"/>
  <c r="S27" i="8"/>
  <c r="R28" i="8"/>
  <c r="S29" i="8"/>
  <c r="R30" i="8"/>
  <c r="S31" i="8"/>
  <c r="S32" i="8"/>
  <c r="R33" i="8"/>
  <c r="S34" i="8"/>
  <c r="R35" i="8"/>
  <c r="S36" i="8"/>
  <c r="R37" i="8"/>
  <c r="S38" i="8"/>
  <c r="R39" i="8"/>
  <c r="S40" i="8"/>
  <c r="R41" i="8"/>
  <c r="S42" i="8"/>
  <c r="R43" i="8"/>
  <c r="S44" i="8"/>
  <c r="R45" i="8"/>
  <c r="S46" i="8"/>
  <c r="R47" i="8"/>
  <c r="S48" i="8"/>
  <c r="R49" i="8"/>
  <c r="S50" i="8"/>
  <c r="R51" i="8"/>
  <c r="S52" i="8"/>
  <c r="R53" i="8"/>
  <c r="S54" i="8"/>
  <c r="S211" i="8"/>
  <c r="R212" i="8"/>
  <c r="R214" i="8"/>
  <c r="S215" i="8"/>
  <c r="R216" i="8"/>
  <c r="S217" i="8"/>
  <c r="R218" i="8"/>
  <c r="S219" i="8"/>
  <c r="S221" i="8"/>
  <c r="R222" i="8"/>
  <c r="S223" i="8"/>
  <c r="R224" i="8"/>
  <c r="S225" i="8"/>
  <c r="R226" i="8"/>
  <c r="S227" i="8"/>
  <c r="R228" i="8"/>
  <c r="S229" i="8"/>
  <c r="R230" i="8"/>
  <c r="S231" i="8"/>
  <c r="R232" i="8"/>
  <c r="S233" i="8"/>
  <c r="R234" i="8"/>
  <c r="S235" i="8"/>
  <c r="R236" i="8"/>
  <c r="S237" i="8"/>
  <c r="R238" i="8"/>
  <c r="S239" i="8"/>
  <c r="R240" i="8"/>
  <c r="S241" i="8"/>
  <c r="R242" i="8"/>
  <c r="S243" i="8"/>
  <c r="R244" i="8"/>
  <c r="S245" i="8"/>
  <c r="R246" i="8"/>
  <c r="J270" i="8"/>
  <c r="J286" i="8" s="1"/>
  <c r="O270" i="8"/>
  <c r="O286" i="8" s="1"/>
  <c r="Q270" i="8"/>
  <c r="P288" i="8"/>
  <c r="P304" i="8" s="1"/>
  <c r="I304" i="8"/>
  <c r="M304" i="8"/>
  <c r="E512" i="7"/>
  <c r="K512" i="7" s="1"/>
  <c r="R381" i="8"/>
  <c r="C98" i="6"/>
  <c r="S467" i="8"/>
  <c r="S556" i="8"/>
  <c r="R557" i="8"/>
  <c r="S558" i="8"/>
  <c r="R559" i="8"/>
  <c r="S560" i="8"/>
  <c r="R561" i="8"/>
  <c r="S562" i="8"/>
  <c r="R563" i="8"/>
  <c r="S564" i="8"/>
  <c r="S566" i="8"/>
  <c r="R567" i="8"/>
  <c r="S568" i="8"/>
  <c r="R569" i="8"/>
  <c r="S570" i="8"/>
  <c r="R571" i="8"/>
  <c r="S572" i="8"/>
  <c r="R573" i="8"/>
  <c r="S574" i="8"/>
  <c r="R578" i="8"/>
  <c r="S579" i="8"/>
  <c r="R580" i="8"/>
  <c r="S581" i="8"/>
  <c r="R582" i="8"/>
  <c r="S583" i="8"/>
  <c r="R584" i="8"/>
  <c r="S585" i="8"/>
  <c r="R586" i="8"/>
  <c r="S587" i="8"/>
  <c r="R588" i="8"/>
  <c r="S589" i="8"/>
  <c r="R590" i="8"/>
  <c r="S591" i="8"/>
  <c r="R592" i="8"/>
  <c r="S593" i="8"/>
  <c r="R594" i="8"/>
  <c r="S595" i="8"/>
  <c r="R596" i="8"/>
  <c r="S597" i="8"/>
  <c r="R598" i="8"/>
  <c r="S599" i="8"/>
  <c r="R600" i="8"/>
  <c r="S601" i="8"/>
  <c r="K635" i="8"/>
  <c r="S603" i="8"/>
  <c r="R604" i="8"/>
  <c r="S605" i="8"/>
  <c r="R606" i="8"/>
  <c r="S607" i="8"/>
  <c r="R608" i="8"/>
  <c r="S609" i="8"/>
  <c r="R610" i="8"/>
  <c r="Q633" i="8"/>
  <c r="S674" i="8"/>
  <c r="R713" i="8"/>
  <c r="K716" i="8"/>
  <c r="K732" i="8" s="1"/>
  <c r="J734" i="8"/>
  <c r="J750" i="8" s="1"/>
  <c r="E516" i="7"/>
  <c r="K516" i="7" s="1"/>
  <c r="R838" i="8"/>
  <c r="R840" i="8" s="1"/>
  <c r="R841" i="8" s="1"/>
  <c r="O840" i="8"/>
  <c r="O841" i="8" s="1"/>
  <c r="Q840" i="8"/>
  <c r="Q841" i="8" s="1"/>
  <c r="J843" i="8"/>
  <c r="J844" i="8" s="1"/>
  <c r="Q843" i="8"/>
  <c r="Q869" i="8" s="1"/>
  <c r="S869" i="8" s="1"/>
  <c r="I844" i="8"/>
  <c r="E13" i="7" s="1"/>
  <c r="K13" i="7" s="1"/>
  <c r="K12" i="7" s="1"/>
  <c r="K844" i="8"/>
  <c r="M844" i="8"/>
  <c r="P844" i="8"/>
  <c r="J453" i="7"/>
  <c r="J455" i="7"/>
  <c r="J457" i="7"/>
  <c r="J465" i="7"/>
  <c r="J467" i="7"/>
  <c r="J469" i="7"/>
  <c r="J471" i="7"/>
  <c r="J473" i="7"/>
  <c r="J475" i="7"/>
  <c r="J477" i="7"/>
  <c r="J479" i="7"/>
  <c r="J481" i="7"/>
  <c r="J483" i="7"/>
  <c r="J485" i="7"/>
  <c r="J487" i="7"/>
  <c r="J489" i="7"/>
  <c r="J491" i="7"/>
  <c r="J493" i="7"/>
  <c r="J495" i="7"/>
  <c r="J497" i="7"/>
  <c r="J499" i="7"/>
  <c r="J501" i="7"/>
  <c r="I46" i="6"/>
  <c r="I47" i="6"/>
  <c r="I48" i="6"/>
  <c r="I51" i="6"/>
  <c r="I53" i="6"/>
  <c r="I55" i="6"/>
  <c r="I57" i="6"/>
  <c r="I59" i="6"/>
  <c r="I61" i="6"/>
  <c r="I63" i="6"/>
  <c r="I65" i="6"/>
  <c r="I67" i="6"/>
  <c r="I69" i="6"/>
  <c r="I71" i="6"/>
  <c r="I73" i="6"/>
  <c r="I75" i="6"/>
  <c r="I77" i="6"/>
  <c r="I79" i="6"/>
  <c r="I81" i="6"/>
  <c r="I83" i="6"/>
  <c r="I87" i="6"/>
  <c r="I89" i="6"/>
  <c r="K89" i="6" s="1"/>
  <c r="Q98" i="8"/>
  <c r="J80" i="8"/>
  <c r="P80" i="8"/>
  <c r="R211" i="8"/>
  <c r="L304" i="8"/>
  <c r="N403" i="8"/>
  <c r="S713" i="8"/>
  <c r="J716" i="8"/>
  <c r="J732" i="8" s="1"/>
  <c r="R877" i="8"/>
  <c r="K896" i="8"/>
  <c r="S947" i="8"/>
  <c r="S950" i="8" s="1"/>
  <c r="H954" i="8"/>
  <c r="L954" i="8"/>
  <c r="K1453" i="8"/>
  <c r="K1469" i="8" s="1"/>
  <c r="R1427" i="8"/>
  <c r="R1429" i="8"/>
  <c r="R1431" i="8"/>
  <c r="R1433" i="8"/>
  <c r="J1568" i="8"/>
  <c r="J1586" i="8" s="1"/>
  <c r="S1558" i="8"/>
  <c r="S1576" i="8" s="1"/>
  <c r="S1605" i="8" s="1"/>
  <c r="S877" i="8"/>
  <c r="J880" i="8"/>
  <c r="J907" i="8" s="1"/>
  <c r="J924" i="8" s="1"/>
  <c r="R947" i="8"/>
  <c r="O1469" i="8"/>
  <c r="R1410" i="8"/>
  <c r="R1412" i="8"/>
  <c r="R1414" i="8"/>
  <c r="R1416" i="8"/>
  <c r="R1418" i="8"/>
  <c r="R1420" i="8"/>
  <c r="R1422" i="8"/>
  <c r="R1424" i="8"/>
  <c r="R1426" i="8"/>
  <c r="R1428" i="8"/>
  <c r="R1430" i="8"/>
  <c r="R1432" i="8"/>
  <c r="S1434" i="8"/>
  <c r="S1435" i="8"/>
  <c r="S1436" i="8"/>
  <c r="S1437" i="8"/>
  <c r="S1438" i="8"/>
  <c r="S1439" i="8"/>
  <c r="P1453" i="8"/>
  <c r="P1469" i="8" s="1"/>
  <c r="H1469" i="8"/>
  <c r="C117" i="6" s="1"/>
  <c r="N1469" i="8"/>
  <c r="P1471" i="8"/>
  <c r="P1599" i="8" s="1"/>
  <c r="S1500" i="8"/>
  <c r="S1501" i="8"/>
  <c r="S1502" i="8"/>
  <c r="R1503" i="8"/>
  <c r="R1504" i="8"/>
  <c r="J1552" i="8"/>
  <c r="F398" i="7"/>
  <c r="S1642" i="8"/>
  <c r="S1646" i="8"/>
  <c r="S1654" i="8"/>
  <c r="S1656" i="8"/>
  <c r="S1658" i="8"/>
  <c r="S1660" i="8"/>
  <c r="S1662" i="8"/>
  <c r="S1664" i="8"/>
  <c r="S1666" i="8"/>
  <c r="S1668" i="8"/>
  <c r="S1670" i="8"/>
  <c r="R1674" i="8"/>
  <c r="F126" i="6"/>
  <c r="F124" i="6" s="1"/>
  <c r="P1721" i="8"/>
  <c r="I1781" i="8"/>
  <c r="S1783" i="8" s="1"/>
  <c r="P1474" i="8"/>
  <c r="L1487" i="8"/>
  <c r="G395" i="7" s="1"/>
  <c r="K1552" i="8"/>
  <c r="Q1552" i="8"/>
  <c r="Q1570" i="8" s="1"/>
  <c r="N1558" i="8"/>
  <c r="R1672" i="8"/>
  <c r="D228" i="7"/>
  <c r="J228" i="7" s="1"/>
  <c r="D101" i="7"/>
  <c r="J101" i="7" s="1"/>
  <c r="L101" i="7" s="1"/>
  <c r="S1640" i="8"/>
  <c r="R1643" i="8"/>
  <c r="S1649" i="8"/>
  <c r="S1650" i="8"/>
  <c r="S1651" i="8"/>
  <c r="S1652" i="8"/>
  <c r="S1653" i="8"/>
  <c r="S1673" i="8"/>
  <c r="S1676" i="8"/>
  <c r="N1706" i="8"/>
  <c r="N1724" i="8" s="1"/>
  <c r="D196" i="7"/>
  <c r="R1802" i="8"/>
  <c r="G126" i="6"/>
  <c r="R1675" i="8"/>
  <c r="R1673" i="8"/>
  <c r="R1653" i="8"/>
  <c r="R1651" i="8"/>
  <c r="R1650" i="8"/>
  <c r="R1640" i="8"/>
  <c r="C30" i="5"/>
  <c r="E19" i="5"/>
  <c r="E20" i="5"/>
  <c r="E21" i="5"/>
  <c r="E22" i="5"/>
  <c r="E23" i="5"/>
  <c r="E61" i="5"/>
  <c r="J633" i="8"/>
  <c r="I19" i="5"/>
  <c r="I20" i="5"/>
  <c r="I21" i="5"/>
  <c r="I23" i="5"/>
  <c r="C24" i="5"/>
  <c r="E34" i="5"/>
  <c r="E46" i="5"/>
  <c r="E47" i="5"/>
  <c r="E52" i="5"/>
  <c r="E53" i="5"/>
  <c r="E54" i="5"/>
  <c r="I61" i="5"/>
  <c r="E66" i="5"/>
  <c r="E67" i="5"/>
  <c r="E70" i="5"/>
  <c r="C71" i="5"/>
  <c r="R602" i="8"/>
  <c r="K617" i="8"/>
  <c r="K633" i="8" s="1"/>
  <c r="J635" i="8"/>
  <c r="J651" i="8" s="1"/>
  <c r="I34" i="5"/>
  <c r="I46" i="5"/>
  <c r="I47" i="5"/>
  <c r="I52" i="5"/>
  <c r="I53" i="5"/>
  <c r="I54" i="5"/>
  <c r="I67" i="5"/>
  <c r="I70" i="5"/>
  <c r="I39" i="6"/>
  <c r="I40" i="6"/>
  <c r="I41" i="6"/>
  <c r="I42" i="6"/>
  <c r="I43" i="6"/>
  <c r="I93" i="6"/>
  <c r="I128" i="6"/>
  <c r="S602" i="8"/>
  <c r="J617" i="8"/>
  <c r="J96" i="8"/>
  <c r="D41" i="5"/>
  <c r="S20" i="8"/>
  <c r="S121" i="8"/>
  <c r="I114" i="8"/>
  <c r="R20" i="8"/>
  <c r="K80" i="8"/>
  <c r="K96" i="8" s="1"/>
  <c r="J98" i="8"/>
  <c r="D24" i="5"/>
  <c r="E84" i="5"/>
  <c r="K1700" i="8"/>
  <c r="E395" i="7"/>
  <c r="J10" i="5"/>
  <c r="J11" i="5"/>
  <c r="J12" i="5"/>
  <c r="J13" i="5"/>
  <c r="J14" i="5"/>
  <c r="J36" i="5"/>
  <c r="J84" i="5"/>
  <c r="K1471" i="8"/>
  <c r="J44" i="5"/>
  <c r="J77" i="5"/>
  <c r="J1471" i="8"/>
  <c r="S1473" i="8" s="1"/>
  <c r="R1437" i="8"/>
  <c r="H395" i="7"/>
  <c r="K229" i="7"/>
  <c r="K260" i="7"/>
  <c r="N1456" i="8"/>
  <c r="N1474" i="8"/>
  <c r="N1602" i="8" s="1"/>
  <c r="K176" i="7"/>
  <c r="K178" i="7"/>
  <c r="Q1474" i="8"/>
  <c r="I9" i="5"/>
  <c r="C8" i="5"/>
  <c r="E31" i="5"/>
  <c r="D30" i="5"/>
  <c r="I36" i="5"/>
  <c r="C35" i="5"/>
  <c r="I49" i="5"/>
  <c r="C48" i="5"/>
  <c r="I48" i="5" s="1"/>
  <c r="F50" i="5"/>
  <c r="I51" i="5"/>
  <c r="E9" i="5"/>
  <c r="E11" i="5"/>
  <c r="E13" i="5"/>
  <c r="I18" i="5"/>
  <c r="I26" i="5"/>
  <c r="J27" i="5"/>
  <c r="E36" i="5"/>
  <c r="E44" i="5"/>
  <c r="E49" i="5"/>
  <c r="E18" i="5"/>
  <c r="D17" i="5"/>
  <c r="E51" i="5"/>
  <c r="D50" i="5"/>
  <c r="J16" i="5"/>
  <c r="E10" i="5"/>
  <c r="E12" i="5"/>
  <c r="E14" i="5"/>
  <c r="J25" i="5"/>
  <c r="J29" i="5"/>
  <c r="F30" i="5"/>
  <c r="I31" i="5"/>
  <c r="J32" i="5"/>
  <c r="J38" i="5"/>
  <c r="J39" i="5"/>
  <c r="I42" i="5"/>
  <c r="J43" i="5"/>
  <c r="J55" i="5"/>
  <c r="I58" i="5"/>
  <c r="J59" i="5"/>
  <c r="J62" i="5"/>
  <c r="I66" i="5"/>
  <c r="J68" i="5"/>
  <c r="J72" i="5"/>
  <c r="I73" i="5"/>
  <c r="J74" i="5"/>
  <c r="E77" i="5"/>
  <c r="J15" i="5"/>
  <c r="J19" i="5"/>
  <c r="J20" i="5"/>
  <c r="J21" i="5"/>
  <c r="J22" i="5"/>
  <c r="J23" i="5"/>
  <c r="J26" i="5"/>
  <c r="J28" i="5"/>
  <c r="J31" i="5"/>
  <c r="J33" i="5"/>
  <c r="J34" i="5"/>
  <c r="J37" i="5"/>
  <c r="J40" i="5"/>
  <c r="J45" i="5"/>
  <c r="J46" i="5"/>
  <c r="J47" i="5"/>
  <c r="J52" i="5"/>
  <c r="J53" i="5"/>
  <c r="J54" i="5"/>
  <c r="J56" i="5"/>
  <c r="J58" i="5"/>
  <c r="J60" i="5"/>
  <c r="J61" i="5"/>
  <c r="J63" i="5"/>
  <c r="D65" i="5"/>
  <c r="J66" i="5"/>
  <c r="J67" i="5"/>
  <c r="J69" i="5"/>
  <c r="J70" i="5"/>
  <c r="J73" i="5"/>
  <c r="C76" i="5"/>
  <c r="J78" i="5"/>
  <c r="J81" i="5"/>
  <c r="I84" i="5"/>
  <c r="I83" i="5" s="1"/>
  <c r="J85" i="5"/>
  <c r="J86" i="5"/>
  <c r="J89" i="5"/>
  <c r="F103" i="7"/>
  <c r="G174" i="7"/>
  <c r="J180" i="7"/>
  <c r="J182" i="7"/>
  <c r="J184" i="7"/>
  <c r="J186" i="7"/>
  <c r="J188" i="7"/>
  <c r="J190" i="7"/>
  <c r="J192" i="7"/>
  <c r="J194" i="7"/>
  <c r="J199" i="7"/>
  <c r="L199" i="7" s="1"/>
  <c r="J201" i="7"/>
  <c r="J203" i="7"/>
  <c r="J205" i="7"/>
  <c r="J207" i="7"/>
  <c r="J209" i="7"/>
  <c r="J211" i="7"/>
  <c r="J213" i="7"/>
  <c r="J215" i="7"/>
  <c r="J217" i="7"/>
  <c r="J219" i="7"/>
  <c r="J221" i="7"/>
  <c r="J223" i="7"/>
  <c r="J225" i="7"/>
  <c r="K259" i="7"/>
  <c r="J79" i="5"/>
  <c r="F42" i="7"/>
  <c r="F43" i="7"/>
  <c r="F44" i="7"/>
  <c r="F45" i="7"/>
  <c r="F46" i="7"/>
  <c r="F47" i="7"/>
  <c r="J292" i="7"/>
  <c r="G361" i="7"/>
  <c r="K513" i="7"/>
  <c r="J516" i="7"/>
  <c r="I12" i="6"/>
  <c r="I13" i="6"/>
  <c r="I14" i="6"/>
  <c r="I15" i="6"/>
  <c r="I16" i="6"/>
  <c r="I17" i="6"/>
  <c r="I18" i="6"/>
  <c r="I19" i="6"/>
  <c r="I20" i="6"/>
  <c r="J23" i="6"/>
  <c r="J24" i="6"/>
  <c r="J25" i="6"/>
  <c r="J26" i="6"/>
  <c r="J27" i="6"/>
  <c r="J28" i="6"/>
  <c r="J30" i="6"/>
  <c r="I31" i="6"/>
  <c r="J32" i="6"/>
  <c r="I33" i="6"/>
  <c r="J34" i="6"/>
  <c r="I35" i="6"/>
  <c r="J37" i="6"/>
  <c r="I100" i="6"/>
  <c r="I101" i="6"/>
  <c r="I102" i="6"/>
  <c r="I103" i="6"/>
  <c r="I104" i="6"/>
  <c r="I105" i="6"/>
  <c r="I106" i="6"/>
  <c r="I107" i="6"/>
  <c r="I108" i="6"/>
  <c r="I109" i="6"/>
  <c r="I110" i="6"/>
  <c r="I111" i="6"/>
  <c r="I112" i="6"/>
  <c r="I113" i="6"/>
  <c r="I114" i="6"/>
  <c r="I115" i="6"/>
  <c r="I133" i="6"/>
  <c r="I135" i="6"/>
  <c r="I137" i="6"/>
  <c r="I139" i="6"/>
  <c r="I141" i="6"/>
  <c r="I143" i="6"/>
  <c r="I145" i="6"/>
  <c r="J231" i="7"/>
  <c r="J233" i="7"/>
  <c r="J235" i="7"/>
  <c r="J237" i="7"/>
  <c r="J239" i="7"/>
  <c r="J241" i="7"/>
  <c r="J243" i="7"/>
  <c r="J245" i="7"/>
  <c r="J247" i="7"/>
  <c r="J249" i="7"/>
  <c r="J251" i="7"/>
  <c r="J253" i="7"/>
  <c r="J255" i="7"/>
  <c r="J257" i="7"/>
  <c r="J262" i="7"/>
  <c r="J264" i="7"/>
  <c r="J266" i="7"/>
  <c r="J268" i="7"/>
  <c r="J270" i="7"/>
  <c r="J272" i="7"/>
  <c r="J274" i="7"/>
  <c r="J276" i="7"/>
  <c r="J278" i="7"/>
  <c r="J280" i="7"/>
  <c r="J282" i="7"/>
  <c r="J284" i="7"/>
  <c r="J286" i="7"/>
  <c r="J288" i="7"/>
  <c r="J290" i="7"/>
  <c r="D291" i="7"/>
  <c r="J295" i="7"/>
  <c r="J297" i="7"/>
  <c r="J299" i="7"/>
  <c r="J301" i="7"/>
  <c r="J303" i="7"/>
  <c r="J305" i="7"/>
  <c r="J307" i="7"/>
  <c r="J309" i="7"/>
  <c r="J311" i="7"/>
  <c r="J313" i="7"/>
  <c r="J315" i="7"/>
  <c r="J317" i="7"/>
  <c r="J319" i="7"/>
  <c r="J321" i="7"/>
  <c r="J324" i="7"/>
  <c r="J326" i="7"/>
  <c r="J334" i="7"/>
  <c r="L334" i="7" s="1"/>
  <c r="J336" i="7"/>
  <c r="J338" i="7"/>
  <c r="J340" i="7"/>
  <c r="J342" i="7"/>
  <c r="J344" i="7"/>
  <c r="J346" i="7"/>
  <c r="J348" i="7"/>
  <c r="J350" i="7"/>
  <c r="J352" i="7"/>
  <c r="J354" i="7"/>
  <c r="J356" i="7"/>
  <c r="J358" i="7"/>
  <c r="J360" i="7"/>
  <c r="K361" i="7"/>
  <c r="K362" i="7"/>
  <c r="J364" i="7"/>
  <c r="J366" i="7"/>
  <c r="J368" i="7"/>
  <c r="J370" i="7"/>
  <c r="J372" i="7"/>
  <c r="J374" i="7"/>
  <c r="J376" i="7"/>
  <c r="J378" i="7"/>
  <c r="J380" i="7"/>
  <c r="J382" i="7"/>
  <c r="J384" i="7"/>
  <c r="J386" i="7"/>
  <c r="J388" i="7"/>
  <c r="J390" i="7"/>
  <c r="J392" i="7"/>
  <c r="J400" i="7"/>
  <c r="J402" i="7"/>
  <c r="J404" i="7"/>
  <c r="J406" i="7"/>
  <c r="J408" i="7"/>
  <c r="J410" i="7"/>
  <c r="J412" i="7"/>
  <c r="J414" i="7"/>
  <c r="J416" i="7"/>
  <c r="J418" i="7"/>
  <c r="J420" i="7"/>
  <c r="J422" i="7"/>
  <c r="J424" i="7"/>
  <c r="J426" i="7"/>
  <c r="J428" i="7"/>
  <c r="J430" i="7"/>
  <c r="J432" i="7"/>
  <c r="J434" i="7"/>
  <c r="J436" i="7"/>
  <c r="J438" i="7"/>
  <c r="J440" i="7"/>
  <c r="J442" i="7"/>
  <c r="J444" i="7"/>
  <c r="J446" i="7"/>
  <c r="J452" i="7"/>
  <c r="J454" i="7"/>
  <c r="J456" i="7"/>
  <c r="J458" i="7"/>
  <c r="J460" i="7"/>
  <c r="J462" i="7"/>
  <c r="J464" i="7"/>
  <c r="J466" i="7"/>
  <c r="J468" i="7"/>
  <c r="J470" i="7"/>
  <c r="J472" i="7"/>
  <c r="J474" i="7"/>
  <c r="J476" i="7"/>
  <c r="J478" i="7"/>
  <c r="J480" i="7"/>
  <c r="J482" i="7"/>
  <c r="J484" i="7"/>
  <c r="J486" i="7"/>
  <c r="J488" i="7"/>
  <c r="J490" i="7"/>
  <c r="J492" i="7"/>
  <c r="J494" i="7"/>
  <c r="J496" i="7"/>
  <c r="J498" i="7"/>
  <c r="J500" i="7"/>
  <c r="J519" i="7"/>
  <c r="J521" i="7"/>
  <c r="J523" i="7"/>
  <c r="J525" i="7"/>
  <c r="J527" i="7"/>
  <c r="J529" i="7"/>
  <c r="J531" i="7"/>
  <c r="J533" i="7"/>
  <c r="J535" i="7"/>
  <c r="J537" i="7"/>
  <c r="J539" i="7"/>
  <c r="J541" i="7"/>
  <c r="J543" i="7"/>
  <c r="J545" i="7"/>
  <c r="J547" i="7"/>
  <c r="J549" i="7"/>
  <c r="J551" i="7"/>
  <c r="J553" i="7"/>
  <c r="J555" i="7"/>
  <c r="J557" i="7"/>
  <c r="J559" i="7"/>
  <c r="J561" i="7"/>
  <c r="J563" i="7"/>
  <c r="J565" i="7"/>
  <c r="J567" i="7"/>
  <c r="J569" i="7"/>
  <c r="J571" i="7"/>
  <c r="J573" i="7"/>
  <c r="J575" i="7"/>
  <c r="J577" i="7"/>
  <c r="J579" i="7"/>
  <c r="J581" i="7"/>
  <c r="J12" i="6"/>
  <c r="J13" i="6"/>
  <c r="J14" i="6"/>
  <c r="J15" i="6"/>
  <c r="J16" i="6"/>
  <c r="J17" i="6"/>
  <c r="E18" i="6"/>
  <c r="J18" i="6"/>
  <c r="J19" i="6"/>
  <c r="J20" i="6"/>
  <c r="I23" i="6"/>
  <c r="I24" i="6"/>
  <c r="I25" i="6"/>
  <c r="I26" i="6"/>
  <c r="I27" i="6"/>
  <c r="I28" i="6"/>
  <c r="I30" i="6"/>
  <c r="J31" i="6"/>
  <c r="I32" i="6"/>
  <c r="J33" i="6"/>
  <c r="I34" i="6"/>
  <c r="J36" i="6"/>
  <c r="I37" i="6"/>
  <c r="I50" i="6"/>
  <c r="I52" i="6"/>
  <c r="I54" i="6"/>
  <c r="I56" i="6"/>
  <c r="I58" i="6"/>
  <c r="I60" i="6"/>
  <c r="I62" i="6"/>
  <c r="I64" i="6"/>
  <c r="I66" i="6"/>
  <c r="I68" i="6"/>
  <c r="I70" i="6"/>
  <c r="I72" i="6"/>
  <c r="I74" i="6"/>
  <c r="I76" i="6"/>
  <c r="I78" i="6"/>
  <c r="I80" i="6"/>
  <c r="I82" i="6"/>
  <c r="I84" i="6"/>
  <c r="I88" i="6"/>
  <c r="I90" i="6"/>
  <c r="I97" i="6"/>
  <c r="I129" i="6"/>
  <c r="I131" i="6"/>
  <c r="I132" i="6"/>
  <c r="I134" i="6"/>
  <c r="I136" i="6"/>
  <c r="I138" i="6"/>
  <c r="I140" i="6"/>
  <c r="O1706" i="8"/>
  <c r="O1724" i="8" s="1"/>
  <c r="O1765" i="8" s="1"/>
  <c r="O1784" i="8" s="1"/>
  <c r="Q1724" i="8"/>
  <c r="Q1765" i="8" s="1"/>
  <c r="Q1775" i="8" s="1"/>
  <c r="R1652" i="8"/>
  <c r="O1700" i="8"/>
  <c r="Q1700" i="8"/>
  <c r="K177" i="7"/>
  <c r="R1649" i="8"/>
  <c r="H18" i="5"/>
  <c r="J18" i="5"/>
  <c r="H20" i="5"/>
  <c r="H23" i="5"/>
  <c r="S1648" i="8"/>
  <c r="H25" i="5"/>
  <c r="H53" i="5"/>
  <c r="S1644" i="8"/>
  <c r="G24" i="5"/>
  <c r="S1643" i="8"/>
  <c r="O1721" i="8"/>
  <c r="O1762" i="8" s="1"/>
  <c r="Q1721" i="8"/>
  <c r="G8" i="5"/>
  <c r="G80" i="5"/>
  <c r="J80" i="5" s="1"/>
  <c r="G88" i="5"/>
  <c r="J88" i="5" s="1"/>
  <c r="G30" i="5"/>
  <c r="G35" i="5"/>
  <c r="G41" i="5"/>
  <c r="G50" i="5"/>
  <c r="G57" i="5"/>
  <c r="H67" i="5"/>
  <c r="G71" i="5"/>
  <c r="H174" i="7"/>
  <c r="J42" i="5"/>
  <c r="J51" i="5"/>
  <c r="H12" i="5"/>
  <c r="H19" i="5"/>
  <c r="G48" i="5"/>
  <c r="H49" i="5"/>
  <c r="H52" i="5"/>
  <c r="G65" i="5"/>
  <c r="H66" i="5"/>
  <c r="H70" i="5"/>
  <c r="G76" i="5"/>
  <c r="G83" i="5"/>
  <c r="G82" i="5" s="1"/>
  <c r="AL129" i="3"/>
  <c r="D121" i="3"/>
  <c r="G58" i="3"/>
  <c r="AL71" i="3"/>
  <c r="AT15" i="3"/>
  <c r="AL16" i="3"/>
  <c r="AT16" i="3"/>
  <c r="AT14" i="3"/>
  <c r="AL44" i="3"/>
  <c r="AN44" i="3" s="1"/>
  <c r="I196" i="7"/>
  <c r="K196" i="7"/>
  <c r="J261" i="7"/>
  <c r="L261" i="7" s="1"/>
  <c r="J293" i="7"/>
  <c r="L293" i="7" s="1"/>
  <c r="F324" i="7"/>
  <c r="F326" i="7"/>
  <c r="J459" i="7"/>
  <c r="J461" i="7"/>
  <c r="J463" i="7"/>
  <c r="E49" i="6"/>
  <c r="J127" i="6"/>
  <c r="F38" i="6"/>
  <c r="F85" i="6"/>
  <c r="H832" i="8" l="1"/>
  <c r="H137" i="3"/>
  <c r="J1570" i="8"/>
  <c r="S1572" i="8" s="1"/>
  <c r="S1554" i="8"/>
  <c r="AM137" i="3"/>
  <c r="AN71" i="3"/>
  <c r="AL70" i="3"/>
  <c r="Q1871" i="8"/>
  <c r="M1892" i="8"/>
  <c r="M1882" i="8"/>
  <c r="R815" i="8"/>
  <c r="F505" i="7"/>
  <c r="K323" i="7"/>
  <c r="J323" i="7"/>
  <c r="H144" i="8"/>
  <c r="V137" i="3"/>
  <c r="K114" i="8"/>
  <c r="K128" i="8"/>
  <c r="Q204" i="8"/>
  <c r="S951" i="8"/>
  <c r="S953" i="8"/>
  <c r="S954" i="8" s="1"/>
  <c r="G394" i="7"/>
  <c r="I494" i="8"/>
  <c r="I1371" i="8" s="1"/>
  <c r="I36" i="16"/>
  <c r="R896" i="8"/>
  <c r="J122" i="8"/>
  <c r="O122" i="8"/>
  <c r="O124" i="8"/>
  <c r="M310" i="8"/>
  <c r="P317" i="8"/>
  <c r="P96" i="8"/>
  <c r="D136" i="3"/>
  <c r="C64" i="5"/>
  <c r="P114" i="8"/>
  <c r="J137" i="3"/>
  <c r="AN16" i="3"/>
  <c r="AL15" i="3"/>
  <c r="D45" i="6"/>
  <c r="J45" i="6" s="1"/>
  <c r="K494" i="8"/>
  <c r="S1700" i="8"/>
  <c r="S1718" i="8" s="1"/>
  <c r="D64" i="5"/>
  <c r="R950" i="8"/>
  <c r="P953" i="8"/>
  <c r="P971" i="8" s="1"/>
  <c r="P951" i="8"/>
  <c r="C90" i="5"/>
  <c r="S824" i="8"/>
  <c r="G95" i="6"/>
  <c r="J95" i="6" s="1"/>
  <c r="F64" i="5"/>
  <c r="G64" i="5"/>
  <c r="Q114" i="8"/>
  <c r="D90" i="5"/>
  <c r="J129" i="7"/>
  <c r="L129" i="7" s="1"/>
  <c r="F129" i="7"/>
  <c r="M1634" i="8"/>
  <c r="N1634" i="8" s="1"/>
  <c r="H1794" i="8"/>
  <c r="K1775" i="8"/>
  <c r="K1794" i="8" s="1"/>
  <c r="Q1716" i="8"/>
  <c r="Q1718" i="8"/>
  <c r="N1568" i="8"/>
  <c r="N1586" i="8" s="1"/>
  <c r="N1576" i="8"/>
  <c r="N1605" i="8" s="1"/>
  <c r="N1624" i="8" s="1"/>
  <c r="K1568" i="8"/>
  <c r="K1586" i="8" s="1"/>
  <c r="K1570" i="8"/>
  <c r="K1599" i="8" s="1"/>
  <c r="O1716" i="8"/>
  <c r="O1718" i="8"/>
  <c r="O1759" i="8" s="1"/>
  <c r="O1778" i="8" s="1"/>
  <c r="R1765" i="8"/>
  <c r="R1784" i="8" s="1"/>
  <c r="Q1784" i="8"/>
  <c r="O1568" i="8"/>
  <c r="O1586" i="8" s="1"/>
  <c r="O1576" i="8"/>
  <c r="O1605" i="8" s="1"/>
  <c r="O1615" i="8" s="1"/>
  <c r="R869" i="8"/>
  <c r="G119" i="6"/>
  <c r="G117" i="6" s="1"/>
  <c r="J117" i="6" s="1"/>
  <c r="M1586" i="8"/>
  <c r="H398" i="7" s="1"/>
  <c r="I398" i="7" s="1"/>
  <c r="J1775" i="8"/>
  <c r="J1794" i="8" s="1"/>
  <c r="I1794" i="8"/>
  <c r="K870" i="8"/>
  <c r="K1716" i="8"/>
  <c r="K1718" i="8"/>
  <c r="P1718" i="8"/>
  <c r="P1716" i="8"/>
  <c r="P1734" i="8" s="1"/>
  <c r="D394" i="7"/>
  <c r="C38" i="6"/>
  <c r="I38" i="6" s="1"/>
  <c r="I44" i="6"/>
  <c r="R936" i="8"/>
  <c r="I323" i="7"/>
  <c r="F101" i="7"/>
  <c r="K815" i="8"/>
  <c r="L1615" i="8"/>
  <c r="L419" i="8"/>
  <c r="G41" i="7" s="1"/>
  <c r="G40" i="7" s="1"/>
  <c r="P1602" i="8"/>
  <c r="P1615" i="8" s="1"/>
  <c r="S1474" i="8"/>
  <c r="J196" i="7"/>
  <c r="L196" i="7" s="1"/>
  <c r="J471" i="8"/>
  <c r="D504" i="7"/>
  <c r="J504" i="7" s="1"/>
  <c r="K137" i="3"/>
  <c r="F58" i="3"/>
  <c r="F14" i="3"/>
  <c r="H503" i="8"/>
  <c r="D44" i="6"/>
  <c r="E158" i="7"/>
  <c r="E157" i="7"/>
  <c r="K164" i="8"/>
  <c r="K505" i="7"/>
  <c r="J505" i="7"/>
  <c r="M314" i="8"/>
  <c r="M317" i="8"/>
  <c r="Q317" i="8" s="1"/>
  <c r="K750" i="8"/>
  <c r="D586" i="7"/>
  <c r="K168" i="8"/>
  <c r="K185" i="8" s="1"/>
  <c r="O304" i="8"/>
  <c r="L310" i="8"/>
  <c r="O401" i="8"/>
  <c r="P401" i="8"/>
  <c r="P403" i="8"/>
  <c r="S385" i="8"/>
  <c r="E41" i="7"/>
  <c r="K304" i="8"/>
  <c r="K317" i="8"/>
  <c r="J1487" i="8"/>
  <c r="E584" i="7"/>
  <c r="D158" i="7"/>
  <c r="D157" i="7"/>
  <c r="L155" i="8"/>
  <c r="F96" i="6" s="1"/>
  <c r="L185" i="8"/>
  <c r="G157" i="7"/>
  <c r="G29" i="6"/>
  <c r="L313" i="8"/>
  <c r="L314" i="8" s="1"/>
  <c r="O308" i="8"/>
  <c r="O313" i="8"/>
  <c r="O314" i="8" s="1"/>
  <c r="F395" i="7"/>
  <c r="AN129" i="3"/>
  <c r="AL128" i="3"/>
  <c r="O635" i="8"/>
  <c r="O651" i="8" s="1"/>
  <c r="F196" i="7"/>
  <c r="J136" i="3"/>
  <c r="L14" i="3"/>
  <c r="G14" i="3"/>
  <c r="G137" i="3" s="1"/>
  <c r="E11" i="6"/>
  <c r="I99" i="6"/>
  <c r="J83" i="5"/>
  <c r="J82" i="5" s="1"/>
  <c r="J35" i="5"/>
  <c r="R1807" i="8"/>
  <c r="R1811" i="8" s="1"/>
  <c r="R1816" i="8" s="1"/>
  <c r="R1821" i="8" s="1"/>
  <c r="L318" i="8"/>
  <c r="L326" i="7"/>
  <c r="C92" i="6"/>
  <c r="H197" i="7"/>
  <c r="H195" i="7" s="1"/>
  <c r="F94" i="6"/>
  <c r="J473" i="8"/>
  <c r="O954" i="8"/>
  <c r="J974" i="8"/>
  <c r="Q954" i="8"/>
  <c r="Q971" i="8"/>
  <c r="R971" i="8" s="1"/>
  <c r="J815" i="8"/>
  <c r="J832" i="8" s="1"/>
  <c r="S840" i="8"/>
  <c r="S841" i="8" s="1"/>
  <c r="J48" i="7"/>
  <c r="L48" i="7" s="1"/>
  <c r="R469" i="8"/>
  <c r="Q473" i="8"/>
  <c r="Q471" i="8"/>
  <c r="K473" i="8"/>
  <c r="K471" i="8"/>
  <c r="O475" i="8"/>
  <c r="M475" i="8"/>
  <c r="M503" i="8"/>
  <c r="P473" i="8"/>
  <c r="P471" i="8"/>
  <c r="S469" i="8"/>
  <c r="H475" i="8"/>
  <c r="D50" i="7" s="1"/>
  <c r="J50" i="7" s="1"/>
  <c r="I475" i="8"/>
  <c r="F48" i="7"/>
  <c r="I98" i="6"/>
  <c r="R385" i="8"/>
  <c r="S1453" i="8"/>
  <c r="S1469" i="8" s="1"/>
  <c r="L324" i="7"/>
  <c r="J76" i="5"/>
  <c r="K175" i="7"/>
  <c r="N1716" i="8"/>
  <c r="N1734" i="8" s="1"/>
  <c r="E50" i="5"/>
  <c r="I50" i="5"/>
  <c r="N401" i="8"/>
  <c r="I76" i="5"/>
  <c r="E17" i="5"/>
  <c r="I28" i="16"/>
  <c r="H503" i="7"/>
  <c r="J514" i="7"/>
  <c r="G587" i="7"/>
  <c r="J587" i="7" s="1"/>
  <c r="P1487" i="8"/>
  <c r="D515" i="7"/>
  <c r="F515" i="7" s="1"/>
  <c r="D588" i="7"/>
  <c r="G588" i="7"/>
  <c r="D513" i="7"/>
  <c r="F513" i="7" s="1"/>
  <c r="E514" i="7"/>
  <c r="E587" i="7"/>
  <c r="R1453" i="8"/>
  <c r="K99" i="7"/>
  <c r="K127" i="6"/>
  <c r="E127" i="6"/>
  <c r="C124" i="6"/>
  <c r="I124" i="6" s="1"/>
  <c r="J13" i="7"/>
  <c r="J12" i="7" s="1"/>
  <c r="J71" i="5"/>
  <c r="J57" i="5"/>
  <c r="I35" i="5"/>
  <c r="E8" i="5"/>
  <c r="R1700" i="8"/>
  <c r="R1718" i="8" s="1"/>
  <c r="J291" i="7"/>
  <c r="N1487" i="8"/>
  <c r="R98" i="8"/>
  <c r="I65" i="5"/>
  <c r="I41" i="5"/>
  <c r="I24" i="5"/>
  <c r="R651" i="8"/>
  <c r="E57" i="5"/>
  <c r="J8" i="5"/>
  <c r="J24" i="5"/>
  <c r="K49" i="5"/>
  <c r="K13" i="5"/>
  <c r="F516" i="7"/>
  <c r="L516" i="7"/>
  <c r="I71" i="5"/>
  <c r="S98" i="8"/>
  <c r="E41" i="5"/>
  <c r="K25" i="5"/>
  <c r="E12" i="7"/>
  <c r="P144" i="8"/>
  <c r="I57" i="5"/>
  <c r="K44" i="5"/>
  <c r="K14" i="5"/>
  <c r="K10" i="5"/>
  <c r="K651" i="8"/>
  <c r="K174" i="7"/>
  <c r="H126" i="6"/>
  <c r="I126" i="6"/>
  <c r="K31" i="5"/>
  <c r="K77" i="5"/>
  <c r="K12" i="5"/>
  <c r="J1469" i="8"/>
  <c r="D503" i="7"/>
  <c r="F13" i="7"/>
  <c r="F12" i="7" s="1"/>
  <c r="K11" i="5"/>
  <c r="S716" i="8"/>
  <c r="S732" i="8" s="1"/>
  <c r="R734" i="8"/>
  <c r="R750" i="8" s="1"/>
  <c r="F323" i="7"/>
  <c r="E119" i="6"/>
  <c r="J448" i="7"/>
  <c r="K84" i="5"/>
  <c r="E117" i="6"/>
  <c r="Q1568" i="8"/>
  <c r="Q1586" i="8" s="1"/>
  <c r="R1552" i="8"/>
  <c r="R1570" i="8" s="1"/>
  <c r="AR17" i="3"/>
  <c r="AR19" i="3" s="1"/>
  <c r="K9" i="5"/>
  <c r="J41" i="5"/>
  <c r="K70" i="5"/>
  <c r="K61" i="5"/>
  <c r="K34" i="5"/>
  <c r="D227" i="7"/>
  <c r="E30" i="5"/>
  <c r="I395" i="7"/>
  <c r="D35" i="6"/>
  <c r="D104" i="7"/>
  <c r="D99" i="7" s="1"/>
  <c r="E292" i="7"/>
  <c r="E291" i="7" s="1"/>
  <c r="J1716" i="8"/>
  <c r="D126" i="6"/>
  <c r="J126" i="6" s="1"/>
  <c r="D362" i="7"/>
  <c r="S1624" i="8"/>
  <c r="P1624" i="8"/>
  <c r="H1618" i="8"/>
  <c r="F119" i="6"/>
  <c r="R951" i="8"/>
  <c r="R953" i="8"/>
  <c r="R954" i="8" s="1"/>
  <c r="K954" i="8"/>
  <c r="K974" i="8"/>
  <c r="H517" i="7"/>
  <c r="S734" i="8"/>
  <c r="S750" i="8" s="1"/>
  <c r="H41" i="7"/>
  <c r="F29" i="6"/>
  <c r="R270" i="8"/>
  <c r="R286" i="8" s="1"/>
  <c r="Q286" i="8"/>
  <c r="Q168" i="8"/>
  <c r="J395" i="7"/>
  <c r="S844" i="8"/>
  <c r="S870" i="8"/>
  <c r="R716" i="8"/>
  <c r="R732" i="8" s="1"/>
  <c r="R288" i="8"/>
  <c r="R304" i="8" s="1"/>
  <c r="L340" i="8"/>
  <c r="L356" i="8" s="1"/>
  <c r="L337" i="8"/>
  <c r="AN62" i="3"/>
  <c r="AT17" i="3"/>
  <c r="D175" i="7"/>
  <c r="Q1605" i="8"/>
  <c r="D91" i="6"/>
  <c r="D260" i="7"/>
  <c r="D132" i="6"/>
  <c r="K1781" i="8"/>
  <c r="J398" i="7"/>
  <c r="S1552" i="8"/>
  <c r="P1568" i="8"/>
  <c r="P1586" i="8" s="1"/>
  <c r="P954" i="8"/>
  <c r="G503" i="7"/>
  <c r="Q844" i="8"/>
  <c r="R843" i="8"/>
  <c r="R844" i="8" s="1"/>
  <c r="D29" i="6"/>
  <c r="S288" i="8"/>
  <c r="S304" i="8" s="1"/>
  <c r="S270" i="8"/>
  <c r="S286" i="8" s="1"/>
  <c r="O870" i="8"/>
  <c r="F99" i="3"/>
  <c r="D512" i="7"/>
  <c r="K51" i="5"/>
  <c r="K18" i="5"/>
  <c r="K66" i="5"/>
  <c r="K53" i="5"/>
  <c r="K47" i="5"/>
  <c r="K23" i="5"/>
  <c r="K21" i="5"/>
  <c r="K19" i="5"/>
  <c r="E48" i="5"/>
  <c r="R633" i="8"/>
  <c r="K18" i="6"/>
  <c r="K67" i="5"/>
  <c r="K54" i="5"/>
  <c r="K52" i="5"/>
  <c r="K46" i="5"/>
  <c r="K20" i="5"/>
  <c r="E35" i="5"/>
  <c r="K36" i="5"/>
  <c r="S635" i="8"/>
  <c r="S651" i="8" s="1"/>
  <c r="R80" i="8"/>
  <c r="Q96" i="8"/>
  <c r="S80" i="8"/>
  <c r="S96" i="8" s="1"/>
  <c r="J114" i="8"/>
  <c r="E503" i="7"/>
  <c r="S114" i="8"/>
  <c r="R114" i="8"/>
  <c r="J50" i="5"/>
  <c r="E228" i="7"/>
  <c r="J17" i="5"/>
  <c r="Q1599" i="8"/>
  <c r="Q1618" i="8" s="1"/>
  <c r="R1471" i="8"/>
  <c r="S1471" i="8"/>
  <c r="J1599" i="8"/>
  <c r="J1618" i="8" s="1"/>
  <c r="I1615" i="8"/>
  <c r="K1487" i="8"/>
  <c r="E394" i="7"/>
  <c r="K395" i="7"/>
  <c r="J30" i="5"/>
  <c r="O1487" i="8"/>
  <c r="Q1487" i="8"/>
  <c r="Q1602" i="8"/>
  <c r="R1474" i="8"/>
  <c r="R1469" i="8"/>
  <c r="R1456" i="8"/>
  <c r="N1621" i="8"/>
  <c r="N1615" i="8"/>
  <c r="H24" i="5"/>
  <c r="I11" i="6"/>
  <c r="E76" i="5"/>
  <c r="I30" i="5"/>
  <c r="E65" i="5"/>
  <c r="I8" i="5"/>
  <c r="C7" i="5"/>
  <c r="J11" i="6"/>
  <c r="D7" i="5"/>
  <c r="E83" i="5"/>
  <c r="E82" i="5" s="1"/>
  <c r="R1706" i="8"/>
  <c r="R1724" i="8" s="1"/>
  <c r="S1724" i="8"/>
  <c r="S1765" i="8" s="1"/>
  <c r="S1784" i="8" s="1"/>
  <c r="H8" i="5"/>
  <c r="H50" i="5"/>
  <c r="Q1781" i="8"/>
  <c r="R1781" i="8" s="1"/>
  <c r="S1721" i="8"/>
  <c r="O1781" i="8"/>
  <c r="G124" i="6"/>
  <c r="J48" i="5"/>
  <c r="K48" i="5" s="1"/>
  <c r="H48" i="5"/>
  <c r="J65" i="5"/>
  <c r="H65" i="5"/>
  <c r="H64" i="5" s="1"/>
  <c r="G7" i="5"/>
  <c r="G90" i="5"/>
  <c r="E136" i="3"/>
  <c r="E137" i="3"/>
  <c r="S1620" i="8" l="1"/>
  <c r="S1601" i="8"/>
  <c r="AL14" i="3"/>
  <c r="AL136" i="3" s="1"/>
  <c r="AL146" i="3"/>
  <c r="M1904" i="8"/>
  <c r="Q1892" i="8"/>
  <c r="H204" i="8"/>
  <c r="H168" i="8"/>
  <c r="H185" i="8" s="1"/>
  <c r="K144" i="8"/>
  <c r="K204" i="8" s="1"/>
  <c r="K188" i="8"/>
  <c r="R96" i="8"/>
  <c r="Q128" i="8"/>
  <c r="R128" i="8" s="1"/>
  <c r="R144" i="8" s="1"/>
  <c r="I137" i="3"/>
  <c r="J125" i="8"/>
  <c r="O125" i="8"/>
  <c r="L311" i="8"/>
  <c r="L364" i="8" s="1"/>
  <c r="P364" i="8" s="1"/>
  <c r="M311" i="8"/>
  <c r="R121" i="8"/>
  <c r="E45" i="6"/>
  <c r="L137" i="3"/>
  <c r="I64" i="5"/>
  <c r="G502" i="7"/>
  <c r="H394" i="7"/>
  <c r="I394" i="7" s="1"/>
  <c r="E64" i="5"/>
  <c r="G92" i="6"/>
  <c r="J64" i="5"/>
  <c r="I82" i="5"/>
  <c r="H119" i="6"/>
  <c r="R1716" i="8"/>
  <c r="R1734" i="8" s="1"/>
  <c r="R1775" i="8" s="1"/>
  <c r="R1794" i="8" s="1"/>
  <c r="K398" i="7"/>
  <c r="J119" i="6"/>
  <c r="S1568" i="8"/>
  <c r="S1586" i="8" s="1"/>
  <c r="S1570" i="8"/>
  <c r="S1599" i="8" s="1"/>
  <c r="S1618" i="8" s="1"/>
  <c r="O1734" i="8"/>
  <c r="O1775" i="8" s="1"/>
  <c r="O1794" i="8" s="1"/>
  <c r="Q1734" i="8"/>
  <c r="S1734" i="8"/>
  <c r="K832" i="8"/>
  <c r="J1734" i="8"/>
  <c r="K1734" i="8"/>
  <c r="K1750" i="8" s="1"/>
  <c r="D38" i="6"/>
  <c r="J44" i="6"/>
  <c r="E504" i="7"/>
  <c r="F504" i="7" s="1"/>
  <c r="S1716" i="8"/>
  <c r="Q1615" i="8"/>
  <c r="O1624" i="8"/>
  <c r="O419" i="8"/>
  <c r="L136" i="3"/>
  <c r="P1621" i="8"/>
  <c r="P1868" i="8" s="1"/>
  <c r="S1487" i="8"/>
  <c r="AN58" i="3"/>
  <c r="N832" i="8"/>
  <c r="J128" i="8"/>
  <c r="J144" i="8" s="1"/>
  <c r="R1809" i="8"/>
  <c r="R1813" i="8" s="1"/>
  <c r="R1818" i="8" s="1"/>
  <c r="R1823" i="8" s="1"/>
  <c r="I168" i="8"/>
  <c r="H94" i="6"/>
  <c r="F92" i="6"/>
  <c r="O310" i="8"/>
  <c r="O311" i="8" s="1"/>
  <c r="L503" i="8"/>
  <c r="O494" i="8"/>
  <c r="O503" i="8" s="1"/>
  <c r="I503" i="8"/>
  <c r="J503" i="8" s="1"/>
  <c r="F158" i="7"/>
  <c r="E156" i="7"/>
  <c r="K156" i="7" s="1"/>
  <c r="K158" i="7"/>
  <c r="R832" i="8"/>
  <c r="S815" i="8"/>
  <c r="S832" i="8" s="1"/>
  <c r="J91" i="6"/>
  <c r="K91" i="6" s="1"/>
  <c r="D85" i="6"/>
  <c r="D156" i="7"/>
  <c r="L505" i="7"/>
  <c r="P419" i="8"/>
  <c r="S403" i="8"/>
  <c r="R403" i="8"/>
  <c r="O317" i="8"/>
  <c r="O318" i="8" s="1"/>
  <c r="Q321" i="8"/>
  <c r="Q337" i="8" s="1"/>
  <c r="Q318" i="8"/>
  <c r="S317" i="8"/>
  <c r="S168" i="8"/>
  <c r="S401" i="8"/>
  <c r="R401" i="8"/>
  <c r="K584" i="7"/>
  <c r="J29" i="6"/>
  <c r="P168" i="8"/>
  <c r="P185" i="8" s="1"/>
  <c r="H1634" i="8"/>
  <c r="F41" i="7"/>
  <c r="O159" i="8"/>
  <c r="N159" i="8"/>
  <c r="J157" i="7"/>
  <c r="F157" i="7"/>
  <c r="H587" i="7"/>
  <c r="H29" i="6"/>
  <c r="P155" i="8"/>
  <c r="N155" i="8"/>
  <c r="O155" i="8"/>
  <c r="R159" i="8"/>
  <c r="P494" i="8"/>
  <c r="L1889" i="8"/>
  <c r="J584" i="7"/>
  <c r="AN70" i="3"/>
  <c r="G136" i="3"/>
  <c r="F584" i="7"/>
  <c r="I14" i="3"/>
  <c r="D502" i="7"/>
  <c r="K35" i="5"/>
  <c r="R1487" i="8"/>
  <c r="I94" i="6"/>
  <c r="Q974" i="8"/>
  <c r="Q494" i="8"/>
  <c r="Q503" i="8" s="1"/>
  <c r="D94" i="6"/>
  <c r="D92" i="6" s="1"/>
  <c r="E197" i="7"/>
  <c r="E195" i="7" s="1"/>
  <c r="D197" i="7"/>
  <c r="D195" i="7" s="1"/>
  <c r="O162" i="8"/>
  <c r="K50" i="5"/>
  <c r="K24" i="5"/>
  <c r="R471" i="8"/>
  <c r="E50" i="7"/>
  <c r="J475" i="8"/>
  <c r="S473" i="8"/>
  <c r="S471" i="8"/>
  <c r="P475" i="8"/>
  <c r="H50" i="7"/>
  <c r="I50" i="7" s="1"/>
  <c r="K475" i="8"/>
  <c r="R473" i="8"/>
  <c r="Q475" i="8"/>
  <c r="J494" i="8"/>
  <c r="S1781" i="8"/>
  <c r="K76" i="5"/>
  <c r="L13" i="7"/>
  <c r="L12" i="7" s="1"/>
  <c r="J515" i="7"/>
  <c r="J513" i="7"/>
  <c r="L513" i="7" s="1"/>
  <c r="K65" i="5"/>
  <c r="K83" i="5"/>
  <c r="K82" i="5" s="1"/>
  <c r="I96" i="6"/>
  <c r="J586" i="7"/>
  <c r="J588" i="7"/>
  <c r="F588" i="7"/>
  <c r="F587" i="7"/>
  <c r="K57" i="5"/>
  <c r="K41" i="5"/>
  <c r="I29" i="6"/>
  <c r="L323" i="7"/>
  <c r="K8" i="5"/>
  <c r="K126" i="6"/>
  <c r="J227" i="7"/>
  <c r="K30" i="5"/>
  <c r="J1615" i="8"/>
  <c r="J503" i="7"/>
  <c r="L395" i="7"/>
  <c r="F394" i="7"/>
  <c r="AN15" i="3"/>
  <c r="J132" i="6"/>
  <c r="K132" i="6" s="1"/>
  <c r="E132" i="6"/>
  <c r="J175" i="7"/>
  <c r="L175" i="7" s="1"/>
  <c r="F175" i="7"/>
  <c r="E7" i="5"/>
  <c r="M168" i="8"/>
  <c r="H514" i="7"/>
  <c r="R940" i="8"/>
  <c r="J394" i="7"/>
  <c r="E91" i="6"/>
  <c r="L204" i="8"/>
  <c r="F117" i="6"/>
  <c r="I119" i="6"/>
  <c r="J99" i="6"/>
  <c r="K99" i="6" s="1"/>
  <c r="AT18" i="3"/>
  <c r="AT19" i="3" s="1"/>
  <c r="AN128" i="3"/>
  <c r="F70" i="3"/>
  <c r="M321" i="8"/>
  <c r="M318" i="8"/>
  <c r="Q870" i="8"/>
  <c r="R870" i="8"/>
  <c r="D259" i="7"/>
  <c r="J260" i="7"/>
  <c r="L260" i="7" s="1"/>
  <c r="F260" i="7"/>
  <c r="Q1624" i="8"/>
  <c r="R1605" i="8"/>
  <c r="R1624" i="8" s="1"/>
  <c r="I321" i="8"/>
  <c r="I318" i="8"/>
  <c r="K517" i="7"/>
  <c r="L517" i="7" s="1"/>
  <c r="I517" i="7"/>
  <c r="P1618" i="8"/>
  <c r="J362" i="7"/>
  <c r="L362" i="7" s="1"/>
  <c r="D361" i="7"/>
  <c r="F362" i="7"/>
  <c r="D124" i="6"/>
  <c r="E126" i="6"/>
  <c r="K292" i="7"/>
  <c r="L292" i="7" s="1"/>
  <c r="F292" i="7"/>
  <c r="F104" i="7"/>
  <c r="J104" i="7"/>
  <c r="L104" i="7" s="1"/>
  <c r="E35" i="6"/>
  <c r="J35" i="6"/>
  <c r="K35" i="6" s="1"/>
  <c r="R1568" i="8"/>
  <c r="R1586" i="8" s="1"/>
  <c r="E29" i="6"/>
  <c r="K318" i="8"/>
  <c r="K321" i="8"/>
  <c r="P318" i="8"/>
  <c r="R317" i="8"/>
  <c r="P321" i="8"/>
  <c r="J512" i="7"/>
  <c r="L512" i="7" s="1"/>
  <c r="H321" i="8"/>
  <c r="H318" i="8"/>
  <c r="J317" i="8"/>
  <c r="E90" i="5"/>
  <c r="K11" i="6"/>
  <c r="Q185" i="8"/>
  <c r="K503" i="7"/>
  <c r="F503" i="7"/>
  <c r="F228" i="7"/>
  <c r="E227" i="7"/>
  <c r="I1634" i="8"/>
  <c r="R1599" i="8"/>
  <c r="R1618" i="8" s="1"/>
  <c r="K1618" i="8"/>
  <c r="K1634" i="8" s="1"/>
  <c r="K1615" i="8"/>
  <c r="R1602" i="8"/>
  <c r="R1621" i="8" s="1"/>
  <c r="Q1621" i="8"/>
  <c r="S1602" i="8"/>
  <c r="O1621" i="8"/>
  <c r="AS20" i="3"/>
  <c r="K228" i="7"/>
  <c r="L228" i="7" s="1"/>
  <c r="I228" i="7"/>
  <c r="R1759" i="8"/>
  <c r="R1778" i="8" s="1"/>
  <c r="H124" i="6"/>
  <c r="J7" i="5"/>
  <c r="J90" i="5"/>
  <c r="AL137" i="3" l="1"/>
  <c r="F227" i="7"/>
  <c r="K227" i="7"/>
  <c r="L227" i="7" s="1"/>
  <c r="I1865" i="8"/>
  <c r="Q1371" i="8"/>
  <c r="S1775" i="8"/>
  <c r="S1794" i="8" s="1"/>
  <c r="S1750" i="8"/>
  <c r="S1755" i="8" s="1"/>
  <c r="Q1794" i="8"/>
  <c r="R1750" i="8"/>
  <c r="Q144" i="8"/>
  <c r="S128" i="8"/>
  <c r="S144" i="8" s="1"/>
  <c r="L367" i="8"/>
  <c r="P367" i="8" s="1"/>
  <c r="E586" i="7"/>
  <c r="S124" i="8"/>
  <c r="R124" i="8"/>
  <c r="L365" i="8"/>
  <c r="P365" i="8" s="1"/>
  <c r="R122" i="8"/>
  <c r="K394" i="7"/>
  <c r="L394" i="7" s="1"/>
  <c r="Q1634" i="8"/>
  <c r="K64" i="5"/>
  <c r="P1634" i="8"/>
  <c r="P503" i="8"/>
  <c r="S494" i="8"/>
  <c r="S503" i="8" s="1"/>
  <c r="I1380" i="8"/>
  <c r="Q1380" i="8" s="1"/>
  <c r="P1889" i="8"/>
  <c r="R1889" i="8" s="1"/>
  <c r="J168" i="8"/>
  <c r="J185" i="8" s="1"/>
  <c r="O321" i="8"/>
  <c r="O337" i="8" s="1"/>
  <c r="E502" i="7"/>
  <c r="F502" i="7" s="1"/>
  <c r="S1615" i="8"/>
  <c r="O1634" i="8"/>
  <c r="J1634" i="8"/>
  <c r="K504" i="7"/>
  <c r="L504" i="7" s="1"/>
  <c r="R1615" i="8"/>
  <c r="I136" i="3"/>
  <c r="K119" i="6"/>
  <c r="I117" i="6"/>
  <c r="K117" i="6" s="1"/>
  <c r="G195" i="7"/>
  <c r="I185" i="8"/>
  <c r="R168" i="8"/>
  <c r="F156" i="7"/>
  <c r="J85" i="6"/>
  <c r="S419" i="8"/>
  <c r="R419" i="8"/>
  <c r="L584" i="7"/>
  <c r="K29" i="6"/>
  <c r="P188" i="8"/>
  <c r="O164" i="8"/>
  <c r="K587" i="7"/>
  <c r="L587" i="7" s="1"/>
  <c r="D40" i="7"/>
  <c r="S159" i="8"/>
  <c r="S155" i="8"/>
  <c r="R155" i="8"/>
  <c r="H589" i="7"/>
  <c r="I29" i="16"/>
  <c r="R494" i="8"/>
  <c r="S185" i="8"/>
  <c r="J197" i="7"/>
  <c r="J94" i="6"/>
  <c r="K94" i="6" s="1"/>
  <c r="E94" i="6"/>
  <c r="K197" i="7"/>
  <c r="F197" i="7"/>
  <c r="N1868" i="8"/>
  <c r="S475" i="8"/>
  <c r="F50" i="7"/>
  <c r="K50" i="7"/>
  <c r="L50" i="7" s="1"/>
  <c r="E40" i="7"/>
  <c r="K503" i="8"/>
  <c r="R1868" i="8"/>
  <c r="R475" i="8"/>
  <c r="H92" i="6"/>
  <c r="I92" i="6"/>
  <c r="H515" i="7"/>
  <c r="K515" i="7" s="1"/>
  <c r="L515" i="7" s="1"/>
  <c r="H588" i="7"/>
  <c r="AN14" i="3"/>
  <c r="J502" i="7"/>
  <c r="L503" i="7"/>
  <c r="E124" i="6"/>
  <c r="J361" i="7"/>
  <c r="L361" i="7" s="1"/>
  <c r="F361" i="7"/>
  <c r="I41" i="7"/>
  <c r="I337" i="8"/>
  <c r="I340" i="8"/>
  <c r="I356" i="8" s="1"/>
  <c r="J259" i="7"/>
  <c r="L259" i="7" s="1"/>
  <c r="F259" i="7"/>
  <c r="M337" i="8"/>
  <c r="M340" i="8"/>
  <c r="M356" i="8" s="1"/>
  <c r="F136" i="3"/>
  <c r="D137" i="3"/>
  <c r="AL144" i="3" s="1"/>
  <c r="N419" i="8"/>
  <c r="J124" i="6"/>
  <c r="K124" i="6" s="1"/>
  <c r="F99" i="7"/>
  <c r="J99" i="7"/>
  <c r="L99" i="7" s="1"/>
  <c r="K291" i="7"/>
  <c r="L291" i="7" s="1"/>
  <c r="F291" i="7"/>
  <c r="N503" i="8"/>
  <c r="H117" i="6"/>
  <c r="K41" i="7"/>
  <c r="H40" i="7"/>
  <c r="M185" i="8"/>
  <c r="Q340" i="8"/>
  <c r="Q356" i="8" s="1"/>
  <c r="K514" i="7"/>
  <c r="L514" i="7" s="1"/>
  <c r="S321" i="8"/>
  <c r="S318" i="8"/>
  <c r="P340" i="8"/>
  <c r="P356" i="8" s="1"/>
  <c r="P337" i="8"/>
  <c r="J321" i="8"/>
  <c r="J318" i="8"/>
  <c r="H337" i="8"/>
  <c r="H340" i="8"/>
  <c r="R318" i="8"/>
  <c r="R321" i="8"/>
  <c r="K340" i="8"/>
  <c r="K356" i="8" s="1"/>
  <c r="K337" i="8"/>
  <c r="S1621" i="8"/>
  <c r="S1634" i="8" s="1"/>
  <c r="I227" i="7"/>
  <c r="F22" i="6" l="1"/>
  <c r="F21" i="6" s="1"/>
  <c r="I1886" i="8"/>
  <c r="I1904" i="8" s="1"/>
  <c r="I1882" i="8"/>
  <c r="Q1882" i="8" s="1"/>
  <c r="Q1865" i="8"/>
  <c r="P204" i="8"/>
  <c r="R204" i="8" s="1"/>
  <c r="S188" i="8"/>
  <c r="S204" i="8" s="1"/>
  <c r="R188" i="8"/>
  <c r="R1634" i="8"/>
  <c r="M364" i="8"/>
  <c r="Q364" i="8" s="1"/>
  <c r="K586" i="7"/>
  <c r="L586" i="7" s="1"/>
  <c r="F586" i="7"/>
  <c r="D22" i="6"/>
  <c r="D21" i="6" s="1"/>
  <c r="D146" i="6" s="1"/>
  <c r="L368" i="8"/>
  <c r="M367" i="8"/>
  <c r="S125" i="8"/>
  <c r="R125" i="8"/>
  <c r="D142" i="3"/>
  <c r="AN136" i="3"/>
  <c r="O340" i="8"/>
  <c r="O356" i="8" s="1"/>
  <c r="O1889" i="8"/>
  <c r="J188" i="8"/>
  <c r="J204" i="8" s="1"/>
  <c r="AT20" i="3"/>
  <c r="AN137" i="3"/>
  <c r="S1868" i="8"/>
  <c r="I195" i="7"/>
  <c r="S164" i="8"/>
  <c r="F40" i="7"/>
  <c r="R185" i="8"/>
  <c r="J92" i="6"/>
  <c r="K92" i="6" s="1"/>
  <c r="E92" i="6"/>
  <c r="J195" i="7"/>
  <c r="F195" i="7"/>
  <c r="K195" i="7"/>
  <c r="L197" i="7"/>
  <c r="H502" i="7"/>
  <c r="I502" i="7" s="1"/>
  <c r="K588" i="7"/>
  <c r="K40" i="7"/>
  <c r="R503" i="8"/>
  <c r="AR20" i="3"/>
  <c r="F137" i="3"/>
  <c r="J41" i="7"/>
  <c r="L41" i="7" s="1"/>
  <c r="J337" i="8"/>
  <c r="J340" i="8"/>
  <c r="J356" i="8" s="1"/>
  <c r="S337" i="8"/>
  <c r="S340" i="8"/>
  <c r="S356" i="8" s="1"/>
  <c r="R340" i="8"/>
  <c r="R356" i="8" s="1"/>
  <c r="R337" i="8"/>
  <c r="H356" i="8"/>
  <c r="Q1904" i="8" l="1"/>
  <c r="Q1886" i="8"/>
  <c r="R364" i="8"/>
  <c r="S364" i="8"/>
  <c r="M365" i="8"/>
  <c r="M368" i="8" s="1"/>
  <c r="M372" i="8" s="1"/>
  <c r="Q372" i="8" s="1"/>
  <c r="Q367" i="8"/>
  <c r="G585" i="7"/>
  <c r="G583" i="7" s="1"/>
  <c r="P368" i="8"/>
  <c r="G22" i="6"/>
  <c r="G21" i="6" s="1"/>
  <c r="E585" i="7"/>
  <c r="D174" i="6"/>
  <c r="L372" i="8"/>
  <c r="P372" i="8" s="1"/>
  <c r="O367" i="8"/>
  <c r="O364" i="8"/>
  <c r="O365" i="8" s="1"/>
  <c r="S1889" i="8"/>
  <c r="S1874" i="8"/>
  <c r="I40" i="7"/>
  <c r="L195" i="7"/>
  <c r="L588" i="7"/>
  <c r="O168" i="8"/>
  <c r="K502" i="7"/>
  <c r="L502" i="7" s="1"/>
  <c r="O1874" i="8"/>
  <c r="J40" i="7"/>
  <c r="L40" i="7" s="1"/>
  <c r="Q365" i="8" l="1"/>
  <c r="S365" i="8" s="1"/>
  <c r="J22" i="6"/>
  <c r="R372" i="8"/>
  <c r="S372" i="8"/>
  <c r="R365" i="8"/>
  <c r="R367" i="8"/>
  <c r="S367" i="8"/>
  <c r="H585" i="7"/>
  <c r="H583" i="7" s="1"/>
  <c r="H592" i="7" s="1"/>
  <c r="H593" i="7" s="1"/>
  <c r="Q368" i="8"/>
  <c r="R368" i="8" s="1"/>
  <c r="E583" i="7"/>
  <c r="E592" i="7" s="1"/>
  <c r="G146" i="6"/>
  <c r="J21" i="6"/>
  <c r="H21" i="6"/>
  <c r="C22" i="6"/>
  <c r="O368" i="8"/>
  <c r="O372" i="8" s="1"/>
  <c r="P1895" i="8"/>
  <c r="R1895" i="8" s="1"/>
  <c r="O1895" i="8"/>
  <c r="O185" i="8"/>
  <c r="E593" i="7" l="1"/>
  <c r="K585" i="7"/>
  <c r="K583" i="7" s="1"/>
  <c r="S368" i="8"/>
  <c r="K592" i="7"/>
  <c r="J146" i="6"/>
  <c r="C21" i="6"/>
  <c r="E22" i="6"/>
  <c r="I22" i="6"/>
  <c r="K22" i="6" s="1"/>
  <c r="S1895" i="8"/>
  <c r="K593" i="7" l="1"/>
  <c r="K695" i="7"/>
  <c r="E21" i="6"/>
  <c r="I21" i="6"/>
  <c r="K21" i="6" s="1"/>
  <c r="F585" i="7" l="1"/>
  <c r="J585" i="7"/>
  <c r="D583" i="7"/>
  <c r="F583" i="7" s="1"/>
  <c r="H1024" i="8"/>
  <c r="J1024" i="8" s="1"/>
  <c r="H1026" i="8"/>
  <c r="K1026" i="8" l="1"/>
  <c r="H1030" i="8"/>
  <c r="C86" i="6"/>
  <c r="E86" i="6" s="1"/>
  <c r="L585" i="7"/>
  <c r="J583" i="7"/>
  <c r="L583" i="7" s="1"/>
  <c r="R1023" i="8"/>
  <c r="P1026" i="8"/>
  <c r="K1024" i="8"/>
  <c r="J1026" i="8"/>
  <c r="H1371" i="8"/>
  <c r="H1865" i="8" s="1"/>
  <c r="H1027" i="8"/>
  <c r="P1024" i="8"/>
  <c r="S1867" i="8" l="1"/>
  <c r="I86" i="6"/>
  <c r="K86" i="6" s="1"/>
  <c r="C85" i="6"/>
  <c r="I85" i="6" s="1"/>
  <c r="K85" i="6" s="1"/>
  <c r="H1380" i="8"/>
  <c r="R1024" i="8"/>
  <c r="S1024" i="8"/>
  <c r="P1030" i="8"/>
  <c r="H1032" i="8"/>
  <c r="P1032" i="8" s="1"/>
  <c r="K1030" i="8"/>
  <c r="J1030" i="8"/>
  <c r="J1032" i="8" s="1"/>
  <c r="J1027" i="8"/>
  <c r="P1027" i="8"/>
  <c r="D179" i="7"/>
  <c r="K1027" i="8"/>
  <c r="R1026" i="8"/>
  <c r="S1026" i="8"/>
  <c r="H1886" i="8" l="1"/>
  <c r="H1904" i="8" s="1"/>
  <c r="S1888" i="8"/>
  <c r="E85" i="6"/>
  <c r="C146" i="6"/>
  <c r="C173" i="6" s="1"/>
  <c r="C177" i="6" s="1"/>
  <c r="F179" i="7"/>
  <c r="D174" i="7"/>
  <c r="J179" i="7"/>
  <c r="L179" i="7" s="1"/>
  <c r="S1027" i="8"/>
  <c r="R1027" i="8"/>
  <c r="K1371" i="8"/>
  <c r="K1380" i="8" s="1"/>
  <c r="K1032" i="8"/>
  <c r="R1030" i="8"/>
  <c r="S1030" i="8"/>
  <c r="P1371" i="8"/>
  <c r="J1380" i="8"/>
  <c r="J1371" i="8"/>
  <c r="R1032" i="8"/>
  <c r="S1032" i="8"/>
  <c r="P1886" i="8" l="1"/>
  <c r="E146" i="6"/>
  <c r="P1917" i="8"/>
  <c r="C147" i="6"/>
  <c r="S1371" i="8"/>
  <c r="S1380" i="8" s="1"/>
  <c r="K1865" i="8"/>
  <c r="H1882" i="8"/>
  <c r="J1865" i="8"/>
  <c r="P1865" i="8"/>
  <c r="R1371" i="8"/>
  <c r="F174" i="7"/>
  <c r="D592" i="7"/>
  <c r="J174" i="7"/>
  <c r="L174" i="7" s="1"/>
  <c r="D593" i="7" l="1"/>
  <c r="F592" i="7"/>
  <c r="F593" i="7" s="1"/>
  <c r="C97" i="5"/>
  <c r="K1882" i="8"/>
  <c r="J1882" i="8"/>
  <c r="S1865" i="8"/>
  <c r="S1882" i="8" s="1"/>
  <c r="R1865" i="8"/>
  <c r="K1886" i="8"/>
  <c r="J1886" i="8"/>
  <c r="C91" i="5" l="1"/>
  <c r="J1904" i="8"/>
  <c r="K1904" i="8"/>
  <c r="S1886" i="8"/>
  <c r="S1904" i="8" s="1"/>
  <c r="R1886" i="8"/>
  <c r="Y1904" i="8" l="1"/>
  <c r="Z1904" i="8" s="1"/>
  <c r="AB1904" i="8" l="1"/>
  <c r="AB1905" i="8" s="1"/>
  <c r="S1119" i="8" l="1"/>
  <c r="R1119" i="8"/>
  <c r="O958" i="8"/>
  <c r="O960" i="8" s="1"/>
  <c r="I22" i="5"/>
  <c r="K22" i="5" s="1"/>
  <c r="P958" i="8"/>
  <c r="P963" i="8" s="1"/>
  <c r="R963" i="8" s="1"/>
  <c r="P961" i="8"/>
  <c r="L963" i="8"/>
  <c r="F49" i="6"/>
  <c r="I49" i="6" s="1"/>
  <c r="K49" i="6" s="1"/>
  <c r="O965" i="8" l="1"/>
  <c r="O968" i="8" s="1"/>
  <c r="H22" i="5"/>
  <c r="R958" i="8"/>
  <c r="O963" i="8"/>
  <c r="L968" i="8"/>
  <c r="F45" i="6"/>
  <c r="S958" i="8"/>
  <c r="F17" i="5"/>
  <c r="O971" i="8" l="1"/>
  <c r="O974" i="8" s="1"/>
  <c r="F146" i="6"/>
  <c r="I45" i="6"/>
  <c r="K45" i="6" s="1"/>
  <c r="F90" i="5"/>
  <c r="I17" i="5"/>
  <c r="K17" i="5" s="1"/>
  <c r="H17" i="5"/>
  <c r="F7" i="5"/>
  <c r="S963" i="8"/>
  <c r="S965" i="8"/>
  <c r="S960" i="8"/>
  <c r="L972" i="8"/>
  <c r="L1373" i="8" s="1"/>
  <c r="G158" i="7"/>
  <c r="P966" i="8"/>
  <c r="L1892" i="8" l="1"/>
  <c r="L1871" i="8"/>
  <c r="P968" i="8"/>
  <c r="R968" i="8" s="1"/>
  <c r="L974" i="8"/>
  <c r="P972" i="8"/>
  <c r="S971" i="8"/>
  <c r="S974" i="8" s="1"/>
  <c r="S968" i="8"/>
  <c r="H7" i="5"/>
  <c r="I7" i="5"/>
  <c r="J158" i="7"/>
  <c r="L158" i="7" s="1"/>
  <c r="G156" i="7"/>
  <c r="H90" i="5"/>
  <c r="I90" i="5"/>
  <c r="F178" i="6"/>
  <c r="F147" i="6"/>
  <c r="I146" i="6"/>
  <c r="H146" i="6"/>
  <c r="L1882" i="8" l="1"/>
  <c r="N1882" i="8" s="1"/>
  <c r="N1871" i="8"/>
  <c r="O1871" i="8"/>
  <c r="O1882" i="8" s="1"/>
  <c r="P974" i="8"/>
  <c r="R974" i="8" s="1"/>
  <c r="K146" i="6"/>
  <c r="I174" i="6"/>
  <c r="K90" i="5"/>
  <c r="I91" i="5"/>
  <c r="J156" i="7"/>
  <c r="L156" i="7" s="1"/>
  <c r="G592" i="7"/>
  <c r="K7" i="5"/>
  <c r="P15" i="5"/>
  <c r="P5" i="5"/>
  <c r="M70" i="5"/>
  <c r="O1373" i="8"/>
  <c r="O1380" i="8" s="1"/>
  <c r="P1373" i="8"/>
  <c r="L1380" i="8"/>
  <c r="S1373" i="8" l="1"/>
  <c r="P1871" i="8"/>
  <c r="R1373" i="8"/>
  <c r="P1380" i="8"/>
  <c r="R1380" i="8" s="1"/>
  <c r="I592" i="7"/>
  <c r="I593" i="7" s="1"/>
  <c r="G593" i="7"/>
  <c r="J592" i="7"/>
  <c r="L1904" i="8"/>
  <c r="P1892" i="8"/>
  <c r="L1917" i="8"/>
  <c r="O1892" i="8"/>
  <c r="O1904" i="8" s="1"/>
  <c r="N1904" i="8" l="1"/>
  <c r="F91" i="5"/>
  <c r="R1871" i="8"/>
  <c r="P1882" i="8"/>
  <c r="R1882" i="8" s="1"/>
  <c r="S1871" i="8"/>
  <c r="R1892" i="8"/>
  <c r="P1904" i="8"/>
  <c r="R1904" i="8" s="1"/>
  <c r="S1892" i="8"/>
  <c r="J593" i="7"/>
  <c r="L592" i="7"/>
  <c r="L593" i="7" s="1"/>
</calcChain>
</file>

<file path=xl/sharedStrings.xml><?xml version="1.0" encoding="utf-8"?>
<sst xmlns="http://schemas.openxmlformats.org/spreadsheetml/2006/main" count="35171" uniqueCount="5545">
  <si>
    <t>А.</t>
  </si>
  <si>
    <t>РАЧУН ПРИХОДА И ПРИМАЊА</t>
  </si>
  <si>
    <t>Економска класификација</t>
  </si>
  <si>
    <t>у динарима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</si>
  <si>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</si>
  <si>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</si>
  <si>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</si>
  <si>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</si>
  <si>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</si>
  <si>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</si>
  <si>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</si>
  <si>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</si>
  <si>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</si>
  <si>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</si>
  <si>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</si>
  <si>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</si>
  <si>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</si>
  <si>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</si>
  <si>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</si>
  <si>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</si>
  <si>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</si>
  <si>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</si>
  <si>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</si>
  <si>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</si>
  <si>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</si>
  <si>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</si>
  <si>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</si>
  <si>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</si>
  <si>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</si>
  <si>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</si>
  <si>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</si>
  <si>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</si>
  <si>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</si>
  <si>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</si>
  <si>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</si>
  <si>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</si>
  <si>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</si>
  <si>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</si>
  <si>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</si>
  <si>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</si>
  <si>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</si>
  <si>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</si>
  <si>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</si>
  <si>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</si>
  <si>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</si>
  <si>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</si>
  <si>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</si>
  <si>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</si>
  <si>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</si>
  <si>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</si>
  <si>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</si>
  <si>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</si>
  <si>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</si>
  <si>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</si>
  <si>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</si>
  <si>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</si>
  <si>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</si>
  <si>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</si>
  <si>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</si>
  <si>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</si>
  <si>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</si>
  <si>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</si>
  <si>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</si>
  <si>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</si>
  <si>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</si>
  <si>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</si>
  <si>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</si>
  <si>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</si>
  <si>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</si>
  <si>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</si>
  <si>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</si>
  <si>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</si>
  <si>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</si>
  <si>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</si>
  <si>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</si>
  <si>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</si>
  <si>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</si>
  <si>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</si>
  <si>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</si>
  <si>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</si>
  <si>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</si>
  <si>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</si>
  <si>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</si>
  <si>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</si>
  <si>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</si>
  <si>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</si>
  <si>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</si>
  <si>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</si>
  <si>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</si>
  <si>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</si>
  <si>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</si>
  <si>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</si>
  <si>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</si>
  <si>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</si>
  <si>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</si>
  <si>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</si>
  <si>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</si>
  <si>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</si>
  <si>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</si>
  <si>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</si>
  <si>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</si>
  <si>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</si>
  <si>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</si>
  <si>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</si>
  <si>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</si>
  <si>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</si>
  <si>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</si>
  <si>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</si>
  <si>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</si>
  <si>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</si>
  <si>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</si>
  <si>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</si>
  <si>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</si>
  <si>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</si>
  <si>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</si>
  <si>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</si>
  <si>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</si>
  <si>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</si>
  <si>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</si>
  <si>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</si>
  <si>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</si>
  <si>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</si>
  <si>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</si>
  <si>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</si>
  <si>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</si>
  <si>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</si>
  <si>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</si>
  <si>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</si>
  <si>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</si>
  <si>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</si>
  <si>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</si>
  <si>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</si>
  <si>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</si>
  <si>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</si>
  <si>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</si>
  <si>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</si>
  <si>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</si>
  <si>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</si>
  <si>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</si>
  <si>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</si>
  <si>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</si>
  <si>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</si>
  <si>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</si>
  <si>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</si>
  <si>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</si>
  <si>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</si>
  <si>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</si>
  <si>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</si>
  <si>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</si>
  <si>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</si>
  <si>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</si>
  <si>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</si>
  <si>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</si>
  <si>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</si>
  <si>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</si>
  <si>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</si>
  <si>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</si>
  <si>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</si>
  <si>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</si>
  <si>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</si>
  <si>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</si>
  <si>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</si>
  <si>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</si>
  <si>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</si>
  <si>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</si>
  <si>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</si>
  <si>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</si>
  <si>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</si>
  <si>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</si>
  <si>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</si>
  <si>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</si>
  <si>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</si>
  <si>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</si>
  <si>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</si>
  <si>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</si>
  <si>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</si>
  <si>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</si>
  <si>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</si>
  <si>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</si>
  <si>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</si>
  <si>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</si>
  <si>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</si>
  <si>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</si>
  <si>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</si>
  <si>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</si>
  <si>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</si>
  <si>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</si>
  <si>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</si>
  <si>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</si>
  <si>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</si>
  <si>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</si>
  <si>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</si>
  <si>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</si>
  <si>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</si>
  <si>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</si>
  <si>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</si>
  <si>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</si>
  <si>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</si>
  <si>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</si>
  <si>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</si>
  <si>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</si>
  <si>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</si>
  <si>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</si>
  <si>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</si>
  <si>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</si>
  <si>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</si>
  <si>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</si>
  <si>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</si>
  <si>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</si>
  <si>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</si>
  <si>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</si>
  <si>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</si>
  <si>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</si>
  <si>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</si>
  <si>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</si>
  <si>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</si>
  <si>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</si>
  <si>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</si>
  <si>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</si>
  <si>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</si>
  <si>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</si>
  <si>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</si>
  <si>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</si>
  <si>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</si>
  <si>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</si>
  <si>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</si>
  <si>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</si>
  <si>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</si>
  <si>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</si>
  <si>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</si>
  <si>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</si>
  <si>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</si>
  <si>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</si>
  <si>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</si>
  <si>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</si>
  <si>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</si>
  <si>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</si>
  <si>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</si>
  <si>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</si>
  <si>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</si>
  <si>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</si>
  <si>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</si>
  <si>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</si>
  <si>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</si>
  <si>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</si>
  <si>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</si>
  <si>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</si>
  <si>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</si>
  <si>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08</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</si>
  <si>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</si>
  <si>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</si>
  <si>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</si>
  <si>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</si>
  <si>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</si>
  <si>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</si>
  <si>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</si>
  <si>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</si>
  <si>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</si>
  <si>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</si>
  <si>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</si>
  <si>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</si>
  <si>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</si>
  <si>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</si>
  <si>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</si>
  <si>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</si>
  <si>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</si>
  <si>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</si>
  <si>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</si>
  <si>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</si>
  <si>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</si>
  <si>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</si>
  <si>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</si>
  <si>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</si>
  <si>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</si>
  <si>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</si>
  <si>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</si>
  <si>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</si>
  <si>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</si>
  <si>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</si>
  <si>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</si>
  <si>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</si>
  <si>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</si>
  <si>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</si>
  <si>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</si>
  <si>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</si>
  <si>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</si>
  <si>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</si>
  <si>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</si>
  <si>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</si>
  <si>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</si>
  <si>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</si>
  <si>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</si>
  <si>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</si>
  <si>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</si>
  <si>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</si>
  <si>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</si>
  <si>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</si>
  <si>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</si>
  <si>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</si>
  <si>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</si>
  <si>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</si>
  <si>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</si>
  <si>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</si>
  <si>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</si>
  <si>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</si>
  <si>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</si>
  <si>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</si>
  <si>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</si>
  <si>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</si>
  <si>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</si>
  <si>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</si>
  <si>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</si>
  <si>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</si>
  <si>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</si>
  <si>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</si>
  <si>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</si>
  <si>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</si>
  <si>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</si>
  <si>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</si>
  <si>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</si>
  <si>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</si>
  <si>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</si>
  <si>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</si>
  <si>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</si>
  <si>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</si>
  <si>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</si>
  <si>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</si>
  <si>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</si>
  <si>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</si>
  <si>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</si>
  <si>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</si>
  <si>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</si>
  <si>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</si>
  <si>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</si>
  <si>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</si>
  <si>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</si>
  <si>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</si>
  <si>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</si>
  <si>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</si>
  <si>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</si>
  <si>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</si>
  <si>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</si>
  <si>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</si>
  <si>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</si>
  <si>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</si>
  <si>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</si>
  <si>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</si>
  <si>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</si>
  <si>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</si>
  <si>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</si>
  <si>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</si>
  <si>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</si>
  <si>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</si>
  <si>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</si>
  <si>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</si>
  <si>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</si>
  <si>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</si>
  <si>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</si>
  <si>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</si>
  <si>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</si>
  <si>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</si>
  <si>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</si>
  <si>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</si>
  <si>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</si>
  <si>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</si>
  <si>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</si>
  <si>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</si>
  <si>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</si>
  <si>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</si>
  <si>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</si>
  <si>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</si>
  <si>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</si>
  <si>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</si>
  <si>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</si>
  <si>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</si>
  <si>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</si>
  <si>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</si>
  <si>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</si>
  <si>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</si>
  <si>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</si>
  <si>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</si>
  <si>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</si>
  <si>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</si>
  <si>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</si>
  <si>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</si>
  <si>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</si>
  <si>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</si>
  <si>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</si>
  <si>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</si>
  <si>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</si>
  <si>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</si>
  <si>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</si>
  <si>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</si>
  <si>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</si>
  <si>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</si>
  <si>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</si>
  <si>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</si>
  <si>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</si>
  <si>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</si>
  <si>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</si>
  <si>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</si>
  <si>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</si>
  <si>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</si>
  <si>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</si>
  <si>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</si>
  <si>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</si>
  <si>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</si>
  <si>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</si>
  <si>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</si>
  <si>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</si>
  <si>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</si>
  <si>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</si>
  <si>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</si>
  <si>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</si>
  <si>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</si>
  <si>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</si>
  <si>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</si>
  <si>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</si>
  <si>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</si>
  <si>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</si>
  <si>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</si>
  <si>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</si>
  <si>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</si>
  <si>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</si>
  <si>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</si>
  <si>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</si>
  <si>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</si>
  <si>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</si>
  <si>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</si>
  <si>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</si>
  <si>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</si>
  <si>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</si>
  <si>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</si>
  <si>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</si>
  <si>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</si>
  <si>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</si>
  <si>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</si>
  <si>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</si>
  <si>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</si>
  <si>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</si>
  <si>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</si>
  <si>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</si>
  <si>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</si>
  <si>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</si>
  <si>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</si>
  <si>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</si>
  <si>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</si>
  <si>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</si>
  <si>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</si>
  <si>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</si>
  <si>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</si>
  <si>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</si>
  <si>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</si>
  <si>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</si>
  <si>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</si>
  <si>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</si>
  <si>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</si>
  <si>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</si>
  <si>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</si>
  <si>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</si>
  <si>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</si>
  <si>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</si>
  <si>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</si>
  <si>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</si>
  <si>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</si>
  <si>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</si>
  <si>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</si>
  <si>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</si>
  <si>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</si>
  <si>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</si>
  <si>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</si>
  <si>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</si>
  <si>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</si>
  <si>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</si>
  <si>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</si>
  <si>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</si>
  <si>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</si>
  <si>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</si>
  <si>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</si>
  <si>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</si>
  <si>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</si>
  <si>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</si>
  <si>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</si>
  <si>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</si>
  <si>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</si>
  <si>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</si>
  <si>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</si>
  <si>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</si>
  <si>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</si>
  <si>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</si>
  <si>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</si>
  <si>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</si>
  <si>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</si>
  <si>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</si>
  <si>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</si>
  <si>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</si>
  <si>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</si>
  <si>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</si>
  <si>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</si>
  <si>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</si>
  <si>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</si>
  <si>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</si>
  <si>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</si>
  <si>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</si>
  <si>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</si>
  <si>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</si>
  <si>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</si>
  <si>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</si>
  <si>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</si>
  <si>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</si>
  <si>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</si>
  <si>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</si>
  <si>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</si>
  <si>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</si>
  <si>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</si>
  <si>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</si>
  <si>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</si>
  <si>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</si>
  <si>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</si>
  <si>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</si>
  <si>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</si>
  <si>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</si>
  <si>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</si>
  <si>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</si>
  <si>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</si>
  <si>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</si>
  <si>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</si>
  <si>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</si>
  <si>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</si>
  <si>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</si>
  <si>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</si>
  <si>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</si>
  <si>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</si>
  <si>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</si>
  <si>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</si>
  <si>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</si>
  <si>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</si>
  <si>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</si>
  <si>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</si>
  <si>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</si>
  <si>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</si>
  <si>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</si>
  <si>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</si>
  <si>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</si>
  <si>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</si>
  <si>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</si>
  <si>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</si>
  <si>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</si>
  <si>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</si>
  <si>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</si>
  <si>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</si>
  <si>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</si>
  <si>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</si>
  <si>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</si>
  <si>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</si>
  <si>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</si>
  <si>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</si>
  <si>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</si>
  <si>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</si>
  <si>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</si>
  <si>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</si>
  <si>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</si>
  <si>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</si>
  <si>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</si>
  <si>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</si>
  <si>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</si>
  <si>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</si>
  <si>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</si>
  <si>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</si>
  <si>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</si>
  <si>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</si>
  <si>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</si>
  <si>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</si>
  <si>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</si>
  <si>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</si>
  <si>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</si>
  <si>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</si>
  <si>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</si>
  <si>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</si>
  <si>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</si>
  <si>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</si>
  <si>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</si>
  <si>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</si>
  <si>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</si>
  <si>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</si>
  <si>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</si>
  <si>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</si>
  <si>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</si>
  <si>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</si>
  <si>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</si>
  <si>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</si>
  <si>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</si>
  <si>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</si>
  <si>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</si>
  <si>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</si>
  <si>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</si>
  <si>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</si>
  <si>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</si>
  <si>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</si>
  <si>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</si>
  <si>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</si>
  <si>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</si>
  <si>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</si>
  <si>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</si>
  <si>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</si>
  <si>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</si>
  <si>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</si>
  <si>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</si>
  <si>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</si>
  <si>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</si>
  <si>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</si>
  <si>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</si>
  <si>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</si>
  <si>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</si>
  <si>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</si>
  <si>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</si>
  <si>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</si>
  <si>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</si>
  <si>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</si>
  <si>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</si>
  <si>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</si>
  <si>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</si>
  <si>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</si>
  <si>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</si>
  <si>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</si>
  <si>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</si>
  <si>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</si>
  <si>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</si>
  <si>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</si>
  <si>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</si>
  <si>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</si>
  <si>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</si>
  <si>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</si>
  <si>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</si>
  <si>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</si>
  <si>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</si>
  <si>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</si>
  <si>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</si>
  <si>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</si>
  <si>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</si>
  <si>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</si>
  <si>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</si>
  <si>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</si>
  <si>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</si>
  <si>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</si>
  <si>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</si>
  <si>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</si>
  <si>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</si>
  <si>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</si>
  <si>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</si>
  <si>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</si>
  <si>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</si>
  <si>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</si>
  <si>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</si>
  <si>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</si>
  <si>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</si>
  <si>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</si>
  <si>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</si>
  <si>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</si>
  <si>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</si>
  <si>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</si>
  <si>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</si>
  <si>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</si>
  <si>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</si>
  <si>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</si>
  <si>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</si>
  <si>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</si>
  <si>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</si>
  <si>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</si>
  <si>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</si>
  <si>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</si>
  <si>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</si>
  <si>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</si>
  <si>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</si>
  <si>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</si>
  <si>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</si>
  <si>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</si>
  <si>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</si>
  <si>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</si>
  <si>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</si>
  <si>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</si>
  <si>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</si>
  <si>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</si>
  <si>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</si>
  <si>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</si>
  <si>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</si>
  <si>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</si>
  <si>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</si>
  <si>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</si>
  <si>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</si>
  <si>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</si>
  <si>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</si>
  <si>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</si>
  <si>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</si>
  <si>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</si>
  <si>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</si>
  <si>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</si>
  <si>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</si>
  <si>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</si>
  <si>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</si>
  <si>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</si>
  <si>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</si>
  <si>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</si>
  <si>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</si>
  <si>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</si>
  <si>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</si>
  <si>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</si>
  <si>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</si>
  <si>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</si>
  <si>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</si>
  <si>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</si>
  <si>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</si>
  <si>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</si>
  <si>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</si>
  <si>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</si>
  <si>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</si>
  <si>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</si>
  <si>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</si>
  <si>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</si>
  <si>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</si>
  <si>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</si>
  <si>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</si>
  <si>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</si>
  <si>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</si>
  <si>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</si>
  <si>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</si>
  <si>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</si>
  <si>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</si>
  <si>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</si>
  <si>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</si>
  <si>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</si>
  <si>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</si>
  <si>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</si>
  <si>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</si>
  <si>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</si>
  <si>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</si>
  <si>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</si>
  <si>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</si>
  <si>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</si>
  <si>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</si>
  <si>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</si>
  <si>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</si>
  <si>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</si>
  <si>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</si>
  <si>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</si>
  <si>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</si>
  <si>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</si>
  <si>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</si>
  <si>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</si>
  <si>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</si>
  <si>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</si>
  <si>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</si>
  <si>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</si>
  <si>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</si>
  <si>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</si>
  <si>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</si>
  <si>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</si>
  <si>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</si>
  <si>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</si>
  <si>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</si>
  <si>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</si>
  <si>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</si>
  <si>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</si>
  <si>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</si>
  <si>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</si>
  <si>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</si>
  <si>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</si>
  <si>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</si>
  <si>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</si>
  <si>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</si>
  <si>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</si>
  <si>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</si>
  <si>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</si>
  <si>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</si>
  <si>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</si>
  <si>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</si>
  <si>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</si>
  <si>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</si>
  <si>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</si>
  <si>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</si>
  <si>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</si>
  <si>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</si>
  <si>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</si>
  <si>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</si>
  <si>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</si>
  <si>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</si>
  <si>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</si>
  <si>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</si>
  <si>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</si>
  <si>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</si>
  <si>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</si>
  <si>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</si>
  <si>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</si>
  <si>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</si>
  <si>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</si>
  <si>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</si>
  <si>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</si>
  <si>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</si>
  <si>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</si>
  <si>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</si>
  <si>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</si>
  <si>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</si>
  <si>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</si>
  <si>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</si>
  <si>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</si>
  <si>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</si>
  <si>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</si>
  <si>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</si>
  <si>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</si>
  <si>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</si>
  <si>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</si>
  <si>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</si>
  <si>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</si>
  <si>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</si>
  <si>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</si>
  <si>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</si>
  <si>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</si>
  <si>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</si>
  <si>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</si>
  <si>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</si>
  <si>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</si>
  <si>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</si>
  <si>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</si>
  <si>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</si>
  <si>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</si>
  <si>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</si>
  <si>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</si>
  <si>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</si>
  <si>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</si>
  <si>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</si>
  <si>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</si>
  <si>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</si>
  <si>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</si>
  <si>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</si>
  <si>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</si>
  <si>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</si>
  <si>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</si>
  <si>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</si>
  <si>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</si>
  <si>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</si>
  <si>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</si>
  <si>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</si>
  <si>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</si>
  <si>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</si>
  <si>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</si>
  <si>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</si>
  <si>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</si>
  <si>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</si>
  <si>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</si>
  <si>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</si>
  <si>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</si>
  <si>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</si>
  <si>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</si>
  <si>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</si>
  <si>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</si>
  <si>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</si>
  <si>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</si>
  <si>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</si>
  <si>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</si>
  <si>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</si>
  <si>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</si>
  <si>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</si>
  <si>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</si>
  <si>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</si>
  <si>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</si>
  <si>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</si>
  <si>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</si>
  <si>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</si>
  <si>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</si>
  <si>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</si>
  <si>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</si>
  <si>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</si>
  <si>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</si>
  <si>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</si>
  <si>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</si>
  <si>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</si>
  <si>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</si>
  <si>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</si>
  <si>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</si>
  <si>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</si>
  <si>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</si>
  <si>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</si>
  <si>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</si>
  <si>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</si>
  <si>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</si>
  <si>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</si>
  <si>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</si>
  <si>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</si>
  <si>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</si>
  <si>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</si>
  <si>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</si>
  <si>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</si>
  <si>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</si>
  <si>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</si>
  <si>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</si>
  <si>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</si>
  <si>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</si>
  <si>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</si>
  <si>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</si>
  <si>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</si>
  <si>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</si>
  <si>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</si>
  <si>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</si>
  <si>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</si>
  <si>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</si>
  <si>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</si>
  <si>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</si>
  <si>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</si>
  <si>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</si>
  <si>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</si>
  <si>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</si>
  <si>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</si>
  <si>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</si>
  <si>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</si>
  <si>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</si>
  <si>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</si>
  <si>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</si>
  <si>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</si>
  <si>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</si>
  <si>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</si>
  <si>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</si>
  <si>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</si>
  <si>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</si>
  <si>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</si>
  <si>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</si>
  <si>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</si>
  <si>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</si>
  <si>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</si>
  <si>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</si>
  <si>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</si>
  <si>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</si>
  <si>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</si>
  <si>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</si>
  <si>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</si>
  <si>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</si>
  <si>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</si>
  <si>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</si>
  <si>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</si>
  <si>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</si>
  <si>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</si>
  <si>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</si>
  <si>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</si>
  <si>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</si>
  <si>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</si>
  <si>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</si>
  <si>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</si>
  <si>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</si>
  <si>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</si>
  <si>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</si>
  <si>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</si>
  <si>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</si>
  <si>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</si>
  <si>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</si>
  <si>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</si>
  <si>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</si>
  <si>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</si>
  <si>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</si>
  <si>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</si>
  <si>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</si>
  <si>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</si>
  <si>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</si>
  <si>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</si>
  <si>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</si>
  <si>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</si>
  <si>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</si>
  <si>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</si>
  <si>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</si>
  <si>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</si>
  <si>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</si>
  <si>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</si>
  <si>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</si>
  <si>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</si>
  <si>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</si>
  <si>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</si>
  <si>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</si>
  <si>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</si>
  <si>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</si>
  <si>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</si>
  <si>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</si>
  <si>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</si>
  <si>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</si>
  <si>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</si>
  <si>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</si>
  <si>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</si>
  <si>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</si>
  <si>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</si>
  <si>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</si>
  <si>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</si>
  <si>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</si>
  <si>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</si>
  <si>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</si>
  <si>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</si>
  <si>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</si>
  <si>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</si>
  <si>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</si>
  <si>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</si>
  <si>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</si>
  <si>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</si>
  <si>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</si>
  <si>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</si>
  <si>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</si>
  <si>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</si>
  <si>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</si>
  <si>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</si>
  <si>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</si>
  <si>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</si>
  <si>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</si>
  <si>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</si>
  <si>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</si>
  <si>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</si>
  <si>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</si>
  <si>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</si>
  <si>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</si>
  <si>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</si>
  <si>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</si>
  <si>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</si>
  <si>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</si>
  <si>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</si>
  <si>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</si>
  <si>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</si>
  <si>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</si>
  <si>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</si>
  <si>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</si>
  <si>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</si>
  <si>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</si>
  <si>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</si>
  <si>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</si>
  <si>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</si>
  <si>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</si>
  <si>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</si>
  <si>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</si>
  <si>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</si>
  <si>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</si>
  <si>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</si>
  <si>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</si>
  <si>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</si>
  <si>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</si>
  <si>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</si>
  <si>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</si>
  <si>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</si>
  <si>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</si>
  <si>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</si>
  <si>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</si>
  <si>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</si>
  <si>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</si>
  <si>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</si>
  <si>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</si>
  <si>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</si>
  <si>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</si>
  <si>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</si>
  <si>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</si>
  <si>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</si>
  <si>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</si>
  <si>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</si>
  <si>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</si>
  <si>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</si>
  <si>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</si>
  <si>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</si>
  <si>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</si>
  <si>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</si>
  <si>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</si>
  <si>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</si>
  <si>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</si>
  <si>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</si>
  <si>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</si>
  <si>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</si>
  <si>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</si>
  <si>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</si>
  <si>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</si>
  <si>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</si>
  <si>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</si>
  <si>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</si>
  <si>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</si>
  <si>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</si>
  <si>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</si>
  <si>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</si>
  <si>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</si>
  <si>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</si>
  <si>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</si>
  <si>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</si>
  <si>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</si>
  <si>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</si>
  <si>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</si>
  <si>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</si>
  <si>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</si>
  <si>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</si>
  <si>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</si>
  <si>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</si>
  <si>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</si>
  <si>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</si>
  <si>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</si>
  <si>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</si>
  <si>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</si>
  <si>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</si>
  <si>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</si>
  <si>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</si>
  <si>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</si>
  <si>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</si>
  <si>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</si>
  <si>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</si>
  <si>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</si>
  <si>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</si>
  <si>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</si>
  <si>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</si>
  <si>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</si>
  <si>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</si>
  <si>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</si>
  <si>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</si>
  <si>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</si>
  <si>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</si>
  <si>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</si>
  <si>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</si>
  <si>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</si>
  <si>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</si>
  <si>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</si>
  <si>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</si>
  <si>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</si>
  <si>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</si>
  <si>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</si>
  <si>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</si>
  <si>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</si>
  <si>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</si>
  <si>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</si>
  <si>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</si>
  <si>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</si>
  <si>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</si>
  <si>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</si>
  <si>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</si>
  <si>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</si>
  <si>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</si>
  <si>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</si>
  <si>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</si>
  <si>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</si>
  <si>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</si>
  <si>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</si>
  <si>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</si>
  <si>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</si>
  <si>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</si>
  <si>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</si>
  <si>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</si>
  <si>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</si>
  <si>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</si>
  <si>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</si>
  <si>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</si>
  <si>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</si>
  <si>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</si>
  <si>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</si>
  <si>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</si>
  <si>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</si>
  <si>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</si>
  <si>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</si>
  <si>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</si>
  <si>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</si>
  <si>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</si>
  <si>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</si>
  <si>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</si>
  <si>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</si>
  <si>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</si>
  <si>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</si>
  <si>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</si>
  <si>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</si>
  <si>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</si>
  <si>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</si>
  <si>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</si>
  <si>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</si>
  <si>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</si>
  <si>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</si>
  <si>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</si>
  <si>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</si>
  <si>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</si>
  <si>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</si>
  <si>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</si>
  <si>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</si>
  <si>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</si>
  <si>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</si>
  <si>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</si>
  <si>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</si>
  <si>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</si>
  <si>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</si>
  <si>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</si>
  <si>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</si>
  <si>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</si>
  <si>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</si>
  <si>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</si>
  <si>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</si>
  <si>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</si>
  <si>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</si>
  <si>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</si>
  <si>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</si>
  <si>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</si>
  <si>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</si>
  <si>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</si>
  <si>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</si>
  <si>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</si>
  <si>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</si>
  <si>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</si>
  <si>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</si>
  <si>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</si>
  <si>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</si>
  <si>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</si>
  <si>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</si>
  <si>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</si>
  <si>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</si>
  <si>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</si>
  <si>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</si>
  <si>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</si>
  <si>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</si>
  <si>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</si>
  <si>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</si>
  <si>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</si>
  <si>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</si>
  <si>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</si>
  <si>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</si>
  <si>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</si>
  <si>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</si>
  <si>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</si>
  <si>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</si>
  <si>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</si>
  <si>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</si>
  <si>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</si>
  <si>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</si>
  <si>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</si>
  <si>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</si>
  <si>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</si>
  <si>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</si>
  <si>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</si>
  <si>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</si>
  <si>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</si>
  <si>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</si>
  <si>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</si>
  <si>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</si>
  <si>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</si>
  <si>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</si>
  <si>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</si>
  <si>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</si>
  <si>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</si>
  <si>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</si>
  <si>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</si>
  <si>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</si>
  <si>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</si>
  <si>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</si>
  <si>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</si>
  <si>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</si>
  <si>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</si>
  <si>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</si>
  <si>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</si>
  <si>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</si>
  <si>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</si>
  <si>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</si>
  <si>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</si>
  <si>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</si>
  <si>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</si>
  <si>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</si>
  <si>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</si>
  <si>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</si>
  <si>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</si>
  <si>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</si>
  <si>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</si>
  <si>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</si>
  <si>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</si>
  <si>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</si>
  <si>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</si>
  <si>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</si>
  <si>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</si>
  <si>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</si>
  <si>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</si>
  <si>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</si>
  <si>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</si>
  <si>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</si>
  <si>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</si>
  <si>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</si>
  <si>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</si>
  <si>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</si>
  <si>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</si>
  <si>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</si>
  <si>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</si>
  <si>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</si>
  <si>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</si>
  <si>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</si>
  <si>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</si>
  <si>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</si>
  <si>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</si>
  <si>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</si>
  <si>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</si>
  <si>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</si>
  <si>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</si>
  <si>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</si>
  <si>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</si>
  <si>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</si>
  <si>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</si>
  <si>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</si>
  <si>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</si>
  <si>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</si>
  <si>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</si>
  <si>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</si>
  <si>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</si>
  <si>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</si>
  <si>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</si>
  <si>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</si>
  <si>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</si>
  <si>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</si>
  <si>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</si>
  <si>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</si>
  <si>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</si>
  <si>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</si>
  <si>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</si>
  <si>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</si>
  <si>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</si>
  <si>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</si>
  <si>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</si>
  <si>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</si>
  <si>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</si>
  <si>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</si>
  <si>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</si>
  <si>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</si>
  <si>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</si>
  <si>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</si>
  <si>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</si>
  <si>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</si>
  <si>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</si>
  <si>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</si>
  <si>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</si>
  <si>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</si>
  <si>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</si>
  <si>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</si>
  <si>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</si>
  <si>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</si>
  <si>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</si>
  <si>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</si>
  <si>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</si>
  <si>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</si>
  <si>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</si>
  <si>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</si>
  <si>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</si>
  <si>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</si>
  <si>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</si>
  <si>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</si>
  <si>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</si>
  <si>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</si>
  <si>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</si>
  <si>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</si>
  <si>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</si>
  <si>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</si>
  <si>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</si>
  <si>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</si>
  <si>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</si>
  <si>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</si>
  <si>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</si>
  <si>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</si>
  <si>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</si>
  <si>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</si>
  <si>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</si>
  <si>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</si>
  <si>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</si>
  <si>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</si>
  <si>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</si>
  <si>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</si>
  <si>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</si>
  <si>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</si>
  <si>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</si>
  <si>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</si>
  <si>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</si>
  <si>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</si>
  <si>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</si>
  <si>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</si>
  <si>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</si>
  <si>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</si>
  <si>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</si>
  <si>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</si>
  <si>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</si>
  <si>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</si>
  <si>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</si>
  <si>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</si>
  <si>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</si>
  <si>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</si>
  <si>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</si>
  <si>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</si>
  <si>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</si>
  <si>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</si>
  <si>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</si>
  <si>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</si>
  <si>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</si>
  <si>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</si>
  <si>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</si>
  <si>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</si>
  <si>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</si>
  <si>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</si>
  <si>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</si>
  <si>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</si>
  <si>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</si>
  <si>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</si>
  <si>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</si>
  <si>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</si>
  <si>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</si>
  <si>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</si>
  <si>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</si>
  <si>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</si>
  <si>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</si>
  <si>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</si>
  <si>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</si>
  <si>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</si>
  <si>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</si>
  <si>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</si>
  <si>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</si>
  <si>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</si>
  <si>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</si>
  <si>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</si>
  <si>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</si>
  <si>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</si>
  <si>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</si>
  <si>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</si>
  <si>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</si>
  <si>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</si>
  <si>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</si>
  <si>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</si>
  <si>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</si>
  <si>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</si>
  <si>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</si>
  <si>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</si>
  <si>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</si>
  <si>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</si>
  <si>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</si>
  <si>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</si>
  <si>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</si>
  <si>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</si>
  <si>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</si>
  <si>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</si>
  <si>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</si>
  <si>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</si>
  <si>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</si>
  <si>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</si>
  <si>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</si>
  <si>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</si>
  <si>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</si>
  <si>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</si>
  <si>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</si>
  <si>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</si>
  <si>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</si>
  <si>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</si>
  <si>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</si>
  <si>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</si>
  <si>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</si>
  <si>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</si>
  <si>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</si>
  <si>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</si>
  <si>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</si>
  <si>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</si>
  <si>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</si>
  <si>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</si>
  <si>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</si>
  <si>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</si>
  <si>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</si>
  <si>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</si>
  <si>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</si>
  <si>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</si>
  <si>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</si>
  <si>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</si>
  <si>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</si>
  <si>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</si>
  <si>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</si>
  <si>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</si>
  <si>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</si>
  <si>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</si>
  <si>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</si>
  <si>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</si>
  <si>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</si>
  <si>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</si>
  <si>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</si>
  <si>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</si>
  <si>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</si>
  <si>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</si>
  <si>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</si>
  <si>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</si>
  <si>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</si>
  <si>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</si>
  <si>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</si>
  <si>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</si>
  <si>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</si>
  <si>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</si>
  <si>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</si>
  <si>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</si>
  <si>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</si>
  <si>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</si>
  <si>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</si>
  <si>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</si>
  <si>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</si>
  <si>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</si>
  <si>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</si>
  <si>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</si>
  <si>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</si>
  <si>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</si>
  <si>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</si>
  <si>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</si>
  <si>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</si>
  <si>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</si>
  <si>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</si>
  <si>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</si>
  <si>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</si>
  <si>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</si>
  <si>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</si>
  <si>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</si>
  <si>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</si>
  <si>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</si>
  <si>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</si>
  <si>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</si>
  <si>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</si>
  <si>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</si>
  <si>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</si>
  <si>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</si>
  <si>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</si>
  <si>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</si>
  <si>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</si>
  <si>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</si>
  <si>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</si>
  <si>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</si>
  <si>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</si>
  <si>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</si>
  <si>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</si>
  <si>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</si>
  <si>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</si>
  <si>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</si>
  <si>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</si>
  <si>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</si>
  <si>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</si>
  <si>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</si>
  <si>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</si>
  <si>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</si>
  <si>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</si>
  <si>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</si>
  <si>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</si>
  <si>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</si>
  <si>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</si>
  <si>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</si>
  <si>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</si>
  <si>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</si>
  <si>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</si>
  <si>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</si>
  <si>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</si>
  <si>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</si>
  <si>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</si>
  <si>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</si>
  <si>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</si>
  <si>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</si>
  <si>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</si>
  <si>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</si>
  <si>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</si>
  <si>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</si>
  <si>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</si>
  <si>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</si>
  <si>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</si>
  <si>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</si>
  <si>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</si>
  <si>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</si>
  <si>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</si>
  <si>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</si>
  <si>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</si>
  <si>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</si>
  <si>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</si>
  <si>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</si>
  <si>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</si>
  <si>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</si>
  <si>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</si>
  <si>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</si>
  <si>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</si>
  <si>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</si>
  <si>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</si>
  <si>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</si>
  <si>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</si>
  <si>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</si>
  <si>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</si>
  <si>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</si>
  <si>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</si>
  <si>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</si>
  <si>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</si>
  <si>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</si>
  <si>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</si>
  <si>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</si>
  <si>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</si>
  <si>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</si>
  <si>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</si>
  <si>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</si>
  <si>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</si>
  <si>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</si>
  <si>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</si>
  <si>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</si>
  <si>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</si>
  <si>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</si>
  <si>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</si>
  <si>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</si>
  <si>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</si>
  <si>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</si>
  <si>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</si>
  <si>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</si>
  <si>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</si>
  <si>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</si>
  <si>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</si>
  <si>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</si>
  <si>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</si>
  <si>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</si>
  <si>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</si>
  <si>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</si>
  <si>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</si>
  <si>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</si>
  <si>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</si>
  <si>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</si>
  <si>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</si>
  <si>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</si>
  <si>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</si>
  <si>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</si>
  <si>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</si>
  <si>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</si>
  <si>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</si>
  <si>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</si>
  <si>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</si>
  <si>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</si>
  <si>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</si>
  <si>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</si>
  <si>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</si>
  <si>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</si>
  <si>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</si>
  <si>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</si>
  <si>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</si>
  <si>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</si>
  <si>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</si>
  <si>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</si>
  <si>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</si>
  <si>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</si>
  <si>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</si>
  <si>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</si>
  <si>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</si>
  <si>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</si>
  <si>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</si>
  <si>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</si>
  <si>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</si>
  <si>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</si>
  <si>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</si>
  <si>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</si>
  <si>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</si>
  <si>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</si>
  <si>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</si>
  <si>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</si>
  <si>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</si>
  <si>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</si>
  <si>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</si>
  <si>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</si>
  <si>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</si>
  <si>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</si>
  <si>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</si>
  <si>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</si>
  <si>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</si>
  <si>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</si>
  <si>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</si>
  <si>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</si>
  <si>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</si>
  <si>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</si>
  <si>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</si>
  <si>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</si>
  <si>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</si>
  <si>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</si>
  <si>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</si>
  <si>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</si>
  <si>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</si>
  <si>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</si>
  <si>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</si>
  <si>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</si>
  <si>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</si>
  <si>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</si>
  <si>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</si>
  <si>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</si>
  <si>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</si>
  <si>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</si>
  <si>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</si>
  <si>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</si>
  <si>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</si>
  <si>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</si>
  <si>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</si>
  <si>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</si>
  <si>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</si>
  <si>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</si>
  <si>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</si>
  <si>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</si>
  <si>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</si>
  <si>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</si>
  <si>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</si>
  <si>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</si>
  <si>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</si>
  <si>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</si>
  <si>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</si>
  <si>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</si>
  <si>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</si>
  <si>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</si>
  <si>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</si>
  <si>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</si>
  <si>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</si>
  <si>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</si>
  <si>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</si>
  <si>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</si>
  <si>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</si>
  <si>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</si>
  <si>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</si>
  <si>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</si>
  <si>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</si>
  <si>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</si>
  <si>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</si>
  <si>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</si>
  <si>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</si>
  <si>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</si>
  <si>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</si>
  <si>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</si>
  <si>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</si>
  <si>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</si>
  <si>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</si>
  <si>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</si>
  <si>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</si>
  <si>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</si>
  <si>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</si>
  <si>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</si>
  <si>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</si>
  <si>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</si>
  <si>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</si>
  <si>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</si>
  <si>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</si>
  <si>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</si>
  <si>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</si>
  <si>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</si>
  <si>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</si>
  <si>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</si>
  <si>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</si>
  <si>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</si>
  <si>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</si>
  <si>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</si>
  <si>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</si>
  <si>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</si>
  <si>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</si>
  <si>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</si>
  <si>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</si>
  <si>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</si>
  <si>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</si>
  <si>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</si>
  <si>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</si>
  <si>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</si>
  <si>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</si>
  <si>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</si>
  <si>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</si>
  <si>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</si>
  <si>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</si>
  <si>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</si>
  <si>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</si>
  <si>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</si>
  <si>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</si>
  <si>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</si>
  <si>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</si>
  <si>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</si>
  <si>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</si>
  <si>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</si>
  <si>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</si>
  <si>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</si>
  <si>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</si>
  <si>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</si>
  <si>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</si>
  <si>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</si>
  <si>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</si>
  <si>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</si>
  <si>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</si>
  <si>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</si>
  <si>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</si>
  <si>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</si>
  <si>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</si>
  <si>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</si>
  <si>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</si>
  <si>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</si>
  <si>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</si>
  <si>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</si>
  <si>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</si>
  <si>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</si>
  <si>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</si>
  <si>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</si>
  <si>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</si>
  <si>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</si>
  <si>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</si>
  <si>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</si>
  <si>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</si>
  <si>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</si>
  <si>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</si>
  <si>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</si>
  <si>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</si>
  <si>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</si>
  <si>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</si>
  <si>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</si>
  <si>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</si>
  <si>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</si>
  <si>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</si>
  <si>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</si>
  <si>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</si>
  <si>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</si>
  <si>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</si>
  <si>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</si>
  <si>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</si>
  <si>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</si>
  <si>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</si>
  <si>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</si>
  <si>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</si>
  <si>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</si>
  <si>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</si>
  <si>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</si>
  <si>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</si>
  <si>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</si>
  <si>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</si>
  <si>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</si>
  <si>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</si>
  <si>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</si>
  <si>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</si>
  <si>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</si>
  <si>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</si>
  <si>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</si>
  <si>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</si>
  <si>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</si>
  <si>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</si>
  <si>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</si>
  <si>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</si>
  <si>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</si>
  <si>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</si>
  <si>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</si>
  <si>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</si>
  <si>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</si>
  <si>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</si>
  <si>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</si>
  <si>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</si>
  <si>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</si>
  <si>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</si>
  <si>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</si>
  <si>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</si>
  <si>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</si>
  <si>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</si>
  <si>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</si>
  <si>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</si>
  <si>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</si>
  <si>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</si>
  <si>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</si>
  <si>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</si>
  <si>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</si>
  <si>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</si>
  <si>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</si>
  <si>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</si>
  <si>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</si>
  <si>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</si>
  <si>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</si>
  <si>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</si>
  <si>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</si>
  <si>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</si>
  <si>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</si>
  <si>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</si>
  <si>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</si>
  <si>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</si>
  <si>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</si>
  <si>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</si>
  <si>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</si>
  <si>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</si>
  <si>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</si>
  <si>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</si>
  <si>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</si>
  <si>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</si>
  <si>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</si>
  <si>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</si>
  <si>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</si>
  <si>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</si>
  <si>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</si>
  <si>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</si>
  <si>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</si>
  <si>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</si>
  <si>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</si>
  <si>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</si>
  <si>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</si>
  <si>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</si>
  <si>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</si>
  <si>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</si>
  <si>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</si>
  <si>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</si>
  <si>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</si>
  <si>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</si>
  <si>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</si>
  <si>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</si>
  <si>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</si>
  <si>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</si>
  <si>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</si>
  <si>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</si>
  <si>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</si>
  <si>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</si>
  <si>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</si>
  <si>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</si>
  <si>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</si>
  <si>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</si>
  <si>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</si>
  <si>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</si>
  <si>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</si>
  <si>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</si>
  <si>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</si>
  <si>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</si>
  <si>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</si>
  <si>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</si>
  <si>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</si>
  <si>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</si>
  <si>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</si>
  <si>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</si>
  <si>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</si>
  <si>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</si>
  <si>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</si>
  <si>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</si>
  <si>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</si>
  <si>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</si>
  <si>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</si>
  <si>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</si>
  <si>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</si>
  <si>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</si>
  <si>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</si>
  <si>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</si>
  <si>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</si>
  <si>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</si>
  <si>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</si>
  <si>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</si>
  <si>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</si>
  <si>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</si>
  <si>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</si>
  <si>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</si>
  <si>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</si>
  <si>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</si>
  <si>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</si>
  <si>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</si>
  <si>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</si>
  <si>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</si>
  <si>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</si>
  <si>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</si>
  <si>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</si>
  <si>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</si>
  <si>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</si>
  <si>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</si>
  <si>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</si>
  <si>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</si>
  <si>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</si>
  <si>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</si>
  <si>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</si>
  <si>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</si>
  <si>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</si>
  <si>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</si>
  <si>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</si>
  <si>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</si>
  <si>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</si>
  <si>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</si>
  <si>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</si>
  <si>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</si>
  <si>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</si>
  <si>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</si>
  <si>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</si>
  <si>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</si>
  <si>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</si>
  <si>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</si>
  <si>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</si>
  <si>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</si>
  <si>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</si>
  <si>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</si>
  <si>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</si>
  <si>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</si>
  <si>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</si>
  <si>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</si>
  <si>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</si>
  <si>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</si>
  <si>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</si>
  <si>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</si>
  <si>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</si>
  <si>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</si>
  <si>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</si>
  <si>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</si>
  <si>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</si>
  <si>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</si>
  <si>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</si>
  <si>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</si>
  <si>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</si>
  <si>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</si>
  <si>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</si>
  <si>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</si>
  <si>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</si>
  <si>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</si>
  <si>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</si>
  <si>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</si>
  <si>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</si>
  <si>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</si>
  <si>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</si>
  <si>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</si>
  <si>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</si>
  <si>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</si>
  <si>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</si>
  <si>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</si>
  <si>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</si>
  <si>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</si>
  <si>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</si>
  <si>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</si>
  <si>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</si>
  <si>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</si>
  <si>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</si>
  <si>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</si>
  <si>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</si>
  <si>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</si>
  <si>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</si>
  <si>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</si>
  <si>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</si>
  <si>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</si>
  <si>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</si>
  <si>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</si>
  <si>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</si>
  <si>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</si>
  <si>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</si>
  <si>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</si>
  <si>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</si>
  <si>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</si>
  <si>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</si>
  <si>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</si>
  <si>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</si>
  <si>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</si>
  <si>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</si>
  <si>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</si>
  <si>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</si>
  <si>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</si>
  <si>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</si>
  <si>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</si>
  <si>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</si>
  <si>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</si>
  <si>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</si>
  <si>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</si>
  <si>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</si>
  <si>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</si>
  <si>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</si>
  <si>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</si>
  <si>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</si>
  <si>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</si>
  <si>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</si>
  <si>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</si>
  <si>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</si>
  <si>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</si>
  <si>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</si>
  <si>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</si>
  <si>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</si>
  <si>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</si>
  <si>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</si>
  <si>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</si>
  <si>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</si>
  <si>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</si>
  <si>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</si>
  <si>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</si>
  <si>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</si>
  <si>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</si>
  <si>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</si>
  <si>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</si>
  <si>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</si>
  <si>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</si>
  <si>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</si>
  <si>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</si>
  <si>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</si>
  <si>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</si>
  <si>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</si>
  <si>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</si>
  <si>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</si>
  <si>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</si>
  <si>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</si>
  <si>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</si>
  <si>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</si>
  <si>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</si>
  <si>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</si>
  <si>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</si>
  <si>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</si>
  <si>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</si>
  <si>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</si>
  <si>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</si>
  <si>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</si>
  <si>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</si>
  <si>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</si>
  <si>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</si>
  <si>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</si>
  <si>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</si>
  <si>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</si>
  <si>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</si>
  <si>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</si>
  <si>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</si>
  <si>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</si>
  <si>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</si>
  <si>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</si>
  <si>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</si>
  <si>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</si>
  <si>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</si>
  <si>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</si>
  <si>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</si>
  <si>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</si>
  <si>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</si>
  <si>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</si>
  <si>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</si>
  <si>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</si>
  <si>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</si>
  <si>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</si>
  <si>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</si>
  <si>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</si>
  <si>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</si>
  <si>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</si>
  <si>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</si>
  <si>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</si>
  <si>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</si>
  <si>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</si>
  <si>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</si>
  <si>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</si>
  <si>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</si>
  <si>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</si>
  <si>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</si>
  <si>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</si>
  <si>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</si>
  <si>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</si>
  <si>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</si>
  <si>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</si>
  <si>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</si>
  <si>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</si>
  <si>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</si>
  <si>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</si>
  <si>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</si>
  <si>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</si>
  <si>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</si>
  <si>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</si>
  <si>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</si>
  <si>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</si>
  <si>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</si>
  <si>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</si>
  <si>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</si>
  <si>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</si>
  <si>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</si>
  <si>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</si>
  <si>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</si>
  <si>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</si>
  <si>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</si>
  <si>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</si>
  <si>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</si>
  <si>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</si>
  <si>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</si>
  <si>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</si>
  <si>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</si>
  <si>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</si>
  <si>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</si>
  <si>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</si>
  <si>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</si>
  <si>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</si>
  <si>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</si>
  <si>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</si>
  <si>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</si>
  <si>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</si>
  <si>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</si>
  <si>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</si>
  <si>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</si>
  <si>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</si>
  <si>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</si>
  <si>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</si>
  <si>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</si>
  <si>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</si>
  <si>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</si>
  <si>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</si>
  <si>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</si>
  <si>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</si>
  <si>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</si>
  <si>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</si>
  <si>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</si>
  <si>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</si>
  <si>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</si>
  <si>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</si>
  <si>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</si>
  <si>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</si>
  <si>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</si>
  <si>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</si>
  <si>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</si>
  <si>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</si>
  <si>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</si>
  <si>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</si>
  <si>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</si>
  <si>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</si>
  <si>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</si>
  <si>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</si>
  <si>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</si>
  <si>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</si>
  <si>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</si>
  <si>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</si>
  <si>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</si>
  <si>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</si>
  <si>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</si>
  <si>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</si>
  <si>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</si>
  <si>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</si>
  <si>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</si>
  <si>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</si>
  <si>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</si>
  <si>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</si>
  <si>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</si>
  <si>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</si>
  <si>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</si>
  <si>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</si>
  <si>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</si>
  <si>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</si>
  <si>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</si>
  <si>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</si>
  <si>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</si>
  <si>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</si>
  <si>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</si>
  <si>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</si>
  <si>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</si>
  <si>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</si>
  <si>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</si>
  <si>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</si>
  <si>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</si>
  <si>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</si>
  <si>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</si>
  <si>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</si>
  <si>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</si>
  <si>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</si>
  <si>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</si>
  <si>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</si>
  <si>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</si>
  <si>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</si>
  <si>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</si>
  <si>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</si>
  <si>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</si>
  <si>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</si>
  <si>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</si>
  <si>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</si>
  <si>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</si>
  <si>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</si>
  <si>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</si>
  <si>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</si>
  <si>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</si>
  <si>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</si>
  <si>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</si>
  <si>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</si>
  <si>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</si>
  <si>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</si>
  <si>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</si>
  <si>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</si>
  <si>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</si>
  <si>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</si>
  <si>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</si>
  <si>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</si>
  <si>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</si>
  <si>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</si>
  <si>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</si>
  <si>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</si>
  <si>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</si>
  <si>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</si>
  <si>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</si>
  <si>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</si>
  <si>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</si>
  <si>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</si>
  <si>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</si>
  <si>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</si>
  <si>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</si>
  <si>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</si>
  <si>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</si>
  <si>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</si>
  <si>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</si>
  <si>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</si>
  <si>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</si>
  <si>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</si>
  <si>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</si>
  <si>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</si>
  <si>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</si>
  <si>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</si>
  <si>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</si>
  <si>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</si>
  <si>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</si>
  <si>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</si>
  <si>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</si>
  <si>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</si>
  <si>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</si>
  <si>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</si>
  <si>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</si>
  <si>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</si>
  <si>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</si>
  <si>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</si>
  <si>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</si>
  <si>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</si>
  <si>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</si>
  <si>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</si>
  <si>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</si>
  <si>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</si>
  <si>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</si>
  <si>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</si>
  <si>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</si>
  <si>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</si>
  <si>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</si>
  <si>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</si>
  <si>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</si>
  <si>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</si>
  <si>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</si>
  <si>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</si>
  <si>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</si>
  <si>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</si>
  <si>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</si>
  <si>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</si>
  <si>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</si>
  <si>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</si>
  <si>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</si>
  <si>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</si>
  <si>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</si>
  <si>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</si>
  <si>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</si>
  <si>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</si>
  <si>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</si>
  <si>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</si>
  <si>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</si>
  <si>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</si>
  <si>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</si>
  <si>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</si>
  <si>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</si>
  <si>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</si>
  <si>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</si>
  <si>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</si>
  <si>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</si>
  <si>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</si>
  <si>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</si>
  <si>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</si>
  <si>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</si>
  <si>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</si>
  <si>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</si>
  <si>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</si>
  <si>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</si>
  <si>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</si>
  <si>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</si>
  <si>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</si>
  <si>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</si>
  <si>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</si>
  <si>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</si>
  <si>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</si>
  <si>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</si>
  <si>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</si>
  <si>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</si>
  <si>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</si>
  <si>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</si>
  <si>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</si>
  <si>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</si>
  <si>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</si>
  <si>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</si>
  <si>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</si>
  <si>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</si>
  <si>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</si>
  <si>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</si>
  <si>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</si>
  <si>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</si>
  <si>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</si>
  <si>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</si>
  <si>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</si>
  <si>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</si>
  <si>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</si>
  <si>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</si>
  <si>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</si>
  <si>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</si>
  <si>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</si>
  <si>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</si>
  <si>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</si>
  <si>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</si>
  <si>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</si>
  <si>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</si>
  <si>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</si>
  <si>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</si>
  <si>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</si>
  <si>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</si>
  <si>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</si>
  <si>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</si>
  <si>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</si>
  <si>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</si>
  <si>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</si>
  <si>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</si>
  <si>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</si>
  <si>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</si>
  <si>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</si>
  <si>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</si>
  <si>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</si>
  <si>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</si>
  <si>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</si>
  <si>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</si>
  <si>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</si>
  <si>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</si>
  <si>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</si>
  <si>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</si>
  <si>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</si>
  <si>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</si>
  <si>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</si>
  <si>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</si>
  <si>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</si>
  <si>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</si>
  <si>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</si>
  <si>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</si>
  <si>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</si>
  <si>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</si>
  <si>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</si>
  <si>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</si>
  <si>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</si>
  <si>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</si>
  <si>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</si>
  <si>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</si>
  <si>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</si>
  <si>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</si>
  <si>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</si>
  <si>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</si>
  <si>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</si>
  <si>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</si>
  <si>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</si>
  <si>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</si>
  <si>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</si>
  <si>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</si>
  <si>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</si>
  <si>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</si>
  <si>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</si>
  <si>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</si>
  <si>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</si>
  <si>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</si>
  <si>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</si>
  <si>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</si>
  <si>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</si>
  <si>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</si>
  <si>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</si>
  <si>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</si>
  <si>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</si>
  <si>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</si>
  <si>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</si>
  <si>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</si>
  <si>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</si>
  <si>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</si>
  <si>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</si>
  <si>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</si>
  <si>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</si>
  <si>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</si>
  <si>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</si>
  <si>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</si>
  <si>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</si>
  <si>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</si>
  <si>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</si>
  <si>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</si>
  <si>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</si>
  <si>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</si>
  <si>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</si>
  <si>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</si>
  <si>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</si>
  <si>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</si>
  <si>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</si>
  <si>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</si>
  <si>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</si>
  <si>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</si>
  <si>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</si>
  <si>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</si>
  <si>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</si>
  <si>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</si>
  <si>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</si>
  <si>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</si>
  <si>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</si>
  <si>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</si>
  <si>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</si>
  <si>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</si>
  <si>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</si>
  <si>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</si>
  <si>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</si>
  <si>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</si>
  <si>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</si>
  <si>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</si>
  <si>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</si>
  <si>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</si>
  <si>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</si>
  <si>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</si>
  <si>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</si>
  <si>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</si>
  <si>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</si>
  <si>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</si>
  <si>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</si>
  <si>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</si>
  <si>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</si>
  <si>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</si>
  <si>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</si>
  <si>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</si>
  <si>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</si>
  <si>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</si>
  <si>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</si>
  <si>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</si>
  <si>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</si>
  <si>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</si>
  <si>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</si>
  <si>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</si>
  <si>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</si>
  <si>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</si>
  <si>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</si>
  <si>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</si>
  <si>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</si>
  <si>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</si>
  <si>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</si>
  <si>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</si>
  <si>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</si>
  <si>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</si>
  <si>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</si>
  <si>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</si>
  <si>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</si>
  <si>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</si>
  <si>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</si>
  <si>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</si>
  <si>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</si>
  <si>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</si>
  <si>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</si>
  <si>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</si>
  <si>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</si>
  <si>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</si>
  <si>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</si>
  <si>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</si>
  <si>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</si>
  <si>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</si>
  <si>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</si>
  <si>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</si>
  <si>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</si>
  <si>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</si>
  <si>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</si>
  <si>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</si>
  <si>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</si>
  <si>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</si>
  <si>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</si>
  <si>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</si>
  <si>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</si>
  <si>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</si>
  <si>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</si>
  <si>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</si>
  <si>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</si>
  <si>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</si>
  <si>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</si>
  <si>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</si>
  <si>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</si>
  <si>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</si>
  <si>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</si>
  <si>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</si>
  <si>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</si>
  <si>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</si>
  <si>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</si>
  <si>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</si>
  <si>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</si>
  <si>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</si>
  <si>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</si>
  <si>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</si>
  <si>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</si>
  <si>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</si>
  <si>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</si>
  <si>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</si>
  <si>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</si>
  <si>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</si>
  <si>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</si>
  <si>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</si>
  <si>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</si>
  <si>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</si>
  <si>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</si>
  <si>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</si>
  <si>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</si>
  <si>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</si>
  <si>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</si>
  <si>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</si>
  <si>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</si>
  <si>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</si>
  <si>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</si>
  <si>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</si>
  <si>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</si>
  <si>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</si>
  <si>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</si>
  <si>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</si>
  <si>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</si>
  <si>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</si>
  <si>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</si>
  <si>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</si>
  <si>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</si>
  <si>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</si>
  <si>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</si>
  <si>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</si>
  <si>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</si>
  <si>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</si>
  <si>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</si>
  <si>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</si>
  <si>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</si>
  <si>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</si>
  <si>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</si>
  <si>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</si>
  <si>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</si>
  <si>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</si>
  <si>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</si>
  <si>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</si>
  <si>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</si>
  <si>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</si>
  <si>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</si>
  <si>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</si>
  <si>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</si>
  <si>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</si>
  <si>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</si>
  <si>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</si>
  <si>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</si>
  <si>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</si>
  <si>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</si>
  <si>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</si>
  <si>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</si>
  <si>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</si>
  <si>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</si>
  <si>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</si>
  <si>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</si>
  <si>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</si>
  <si>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</si>
  <si>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</si>
  <si>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</si>
  <si>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</si>
  <si>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</si>
  <si>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</si>
  <si>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</si>
  <si>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</si>
  <si>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</si>
  <si>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</si>
  <si>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</si>
  <si>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</si>
  <si>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</si>
  <si>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</si>
  <si>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</si>
  <si>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</si>
  <si>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</si>
  <si>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</si>
  <si>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</si>
  <si>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</si>
  <si>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</si>
  <si>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</si>
  <si>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</si>
  <si>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</si>
  <si>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</si>
  <si>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</si>
  <si>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</si>
  <si>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</si>
  <si>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</si>
  <si>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</si>
  <si>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</si>
  <si>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</si>
  <si>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</si>
  <si>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</si>
  <si>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</si>
  <si>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</si>
  <si>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</si>
  <si>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</si>
  <si>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</si>
  <si>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</si>
  <si>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</si>
  <si>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</si>
  <si>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</si>
  <si>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</si>
  <si>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</si>
  <si>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</si>
  <si>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</si>
  <si>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</si>
  <si>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</si>
  <si>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</si>
  <si>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</si>
  <si>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</si>
  <si>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</si>
  <si>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</si>
  <si>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</si>
  <si>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</si>
  <si>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</si>
  <si>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</si>
  <si>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</si>
  <si>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733144</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</si>
  <si>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</si>
  <si>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</si>
  <si>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</si>
  <si>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</si>
  <si>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</si>
  <si>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</si>
  <si>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</si>
  <si>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</si>
  <si>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</si>
  <si>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</si>
  <si>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</si>
  <si>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</si>
  <si>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</si>
  <si>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</si>
  <si>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</si>
  <si>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</si>
  <si>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</si>
  <si>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</si>
  <si>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</si>
  <si>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</si>
  <si>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</si>
  <si>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</si>
  <si>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</si>
  <si>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</si>
  <si>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</si>
  <si>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</si>
  <si>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</si>
  <si>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</si>
  <si>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</si>
  <si>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</si>
  <si>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</si>
  <si>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</si>
  <si>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</si>
  <si>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</si>
  <si>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733243</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</si>
  <si>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</si>
  <si>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</si>
  <si>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</si>
  <si>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</si>
  <si>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</si>
  <si>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</si>
  <si>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</si>
  <si>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</si>
  <si>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</si>
  <si>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</si>
  <si>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</si>
  <si>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</si>
  <si>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</si>
  <si>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</si>
  <si>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</si>
  <si>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</si>
  <si>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</si>
  <si>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</si>
  <si>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</si>
  <si>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</si>
  <si>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</si>
  <si>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741141</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</si>
  <si>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</si>
  <si>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</si>
  <si>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</si>
  <si>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</si>
  <si>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</si>
  <si>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</si>
  <si>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</si>
  <si>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</si>
  <si>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</si>
  <si>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</si>
  <si>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</si>
  <si>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</si>
  <si>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</si>
  <si>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</si>
  <si>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</si>
  <si>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</si>
  <si>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</si>
  <si>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</si>
  <si>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</si>
  <si>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</si>
  <si>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</si>
  <si>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</si>
  <si>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</si>
  <si>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</si>
  <si>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</si>
  <si>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</si>
  <si>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</si>
  <si>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</si>
  <si>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</si>
  <si>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</si>
  <si>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</si>
  <si>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</si>
  <si>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</si>
  <si>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</si>
  <si>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</si>
  <si>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</si>
  <si>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</si>
  <si>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</si>
  <si>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</si>
  <si>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</si>
  <si>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</si>
  <si>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</si>
  <si>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</si>
  <si>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</si>
  <si>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</si>
  <si>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</si>
  <si>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</si>
  <si>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</si>
  <si>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</si>
  <si>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</si>
  <si>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</si>
  <si>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</si>
  <si>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</si>
  <si>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</si>
  <si>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</si>
  <si>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</si>
  <si>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</si>
  <si>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</si>
  <si>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</si>
  <si>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</si>
  <si>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</si>
  <si>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</si>
  <si>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</si>
  <si>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</si>
  <si>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</si>
  <si>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</si>
  <si>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</si>
  <si>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</si>
  <si>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</si>
  <si>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</si>
  <si>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</si>
  <si>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</si>
  <si>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</si>
  <si>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</si>
  <si>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</si>
  <si>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</si>
  <si>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</si>
  <si>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</si>
  <si>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</si>
  <si>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</si>
  <si>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</si>
  <si>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</si>
  <si>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</si>
  <si>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</si>
  <si>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</si>
  <si>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</si>
  <si>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</si>
  <si>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</si>
  <si>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</si>
  <si>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</si>
  <si>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</si>
  <si>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</si>
  <si>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</si>
  <si>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</si>
  <si>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</si>
  <si>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</si>
  <si>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</si>
  <si>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</si>
  <si>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</si>
  <si>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</si>
  <si>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</si>
  <si>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</si>
  <si>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</si>
  <si>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</si>
  <si>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</si>
  <si>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</si>
  <si>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</si>
  <si>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</si>
  <si>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</si>
  <si>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</si>
  <si>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</si>
  <si>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</si>
  <si>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</si>
  <si>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</si>
  <si>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</si>
  <si>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</si>
  <si>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742143</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</si>
  <si>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</si>
  <si>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</si>
  <si>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</si>
  <si>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</si>
  <si>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</si>
  <si>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</si>
  <si>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</si>
  <si>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</si>
  <si>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</si>
  <si>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</si>
  <si>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</si>
  <si>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</si>
  <si>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</si>
  <si>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</si>
  <si>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</si>
  <si>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</si>
  <si>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</si>
  <si>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</si>
  <si>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</si>
  <si>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</si>
  <si>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</si>
  <si>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</si>
  <si>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</si>
  <si>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</si>
  <si>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</si>
  <si>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</si>
  <si>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</si>
  <si>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</si>
  <si>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</si>
  <si>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</si>
  <si>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</si>
  <si>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</si>
  <si>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</si>
  <si>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</si>
  <si>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</si>
  <si>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</si>
  <si>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</si>
  <si>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</si>
  <si>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</si>
  <si>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</si>
  <si>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</si>
  <si>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</si>
  <si>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</si>
  <si>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</si>
  <si>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</si>
  <si>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</si>
  <si>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</si>
  <si>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</si>
  <si>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</si>
  <si>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</si>
  <si>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</si>
  <si>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</si>
  <si>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</si>
  <si>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</si>
  <si>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</si>
  <si>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</si>
  <si>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</si>
  <si>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</si>
  <si>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</si>
  <si>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</si>
  <si>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</si>
  <si>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</si>
  <si>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</si>
  <si>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</si>
  <si>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</si>
  <si>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</si>
  <si>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</si>
  <si>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</si>
  <si>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</si>
  <si>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</si>
  <si>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</si>
  <si>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</si>
  <si>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</si>
  <si>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</si>
  <si>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</si>
  <si>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</si>
  <si>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</si>
  <si>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</si>
  <si>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</si>
  <si>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</si>
  <si>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</si>
  <si>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</si>
  <si>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</si>
  <si>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</si>
  <si>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</si>
  <si>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</si>
  <si>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</si>
  <si>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</si>
  <si>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</si>
  <si>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</si>
  <si>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</si>
  <si>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</si>
  <si>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</si>
  <si>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</si>
  <si>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</si>
  <si>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</si>
  <si>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</si>
  <si>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</si>
  <si>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</si>
  <si>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</si>
  <si>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</si>
  <si>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</si>
  <si>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</si>
  <si>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</si>
  <si>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</si>
  <si>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</si>
  <si>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</si>
  <si>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</si>
  <si>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</si>
  <si>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</si>
  <si>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</si>
  <si>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</si>
  <si>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</si>
  <si>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</si>
  <si>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</si>
  <si>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</si>
  <si>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743340</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</si>
  <si>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</si>
  <si>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</si>
  <si>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</si>
  <si>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</si>
  <si>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</si>
  <si>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</si>
  <si>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</si>
  <si>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</si>
  <si>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</si>
  <si>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</si>
  <si>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</si>
  <si>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</si>
  <si>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</si>
  <si>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</si>
  <si>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</si>
  <si>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</si>
  <si>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</si>
  <si>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</si>
  <si>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</si>
  <si>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</si>
  <si>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</si>
  <si>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</si>
  <si>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</si>
  <si>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</si>
  <si>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</si>
  <si>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</si>
  <si>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</si>
  <si>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</si>
  <si>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</si>
  <si>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</si>
  <si>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</si>
  <si>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</si>
  <si>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</si>
  <si>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</si>
  <si>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</si>
  <si>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</si>
  <si>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</si>
  <si>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</si>
  <si>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</si>
  <si>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</si>
  <si>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</si>
  <si>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</si>
  <si>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</si>
  <si>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</si>
  <si>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</si>
  <si>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</si>
  <si>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</si>
  <si>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</si>
  <si>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</si>
  <si>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</si>
  <si>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</si>
  <si>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</si>
  <si>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</si>
  <si>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</si>
  <si>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</si>
  <si>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</si>
  <si>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</si>
  <si>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</si>
  <si>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</si>
  <si>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</si>
  <si>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</si>
  <si>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</si>
  <si>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</si>
  <si>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</si>
  <si>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</si>
  <si>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</si>
  <si>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</si>
  <si>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</si>
  <si>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</si>
  <si>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</si>
  <si>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</si>
  <si>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</si>
  <si>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</si>
  <si>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</si>
  <si>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</si>
  <si>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</si>
  <si>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</si>
  <si>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</si>
  <si>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</si>
  <si>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</si>
  <si>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</si>
  <si>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</si>
  <si>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</si>
  <si>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</si>
  <si>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</si>
  <si>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</si>
  <si>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</si>
  <si>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</si>
  <si>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</si>
  <si>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745141</t>
  </si>
  <si>
    <t xml:space="preserve">Остали приходи у корист нивоа градова                                                                 </t>
  </si>
  <si>
    <t>745142</t>
  </si>
  <si>
    <t xml:space="preserve">Закупнина за стан у државној својини у корист нивоа градова                                                             </t>
  </si>
  <si>
    <t>745143</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</si>
  <si>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</si>
  <si>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</si>
  <si>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</si>
  <si>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</si>
  <si>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</si>
  <si>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</si>
  <si>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</si>
  <si>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</si>
  <si>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</si>
  <si>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</si>
  <si>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</si>
  <si>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</si>
  <si>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</si>
  <si>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</si>
  <si>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</si>
  <si>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</si>
  <si>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</si>
  <si>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</si>
  <si>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</si>
  <si>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</si>
  <si>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</si>
  <si>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</si>
  <si>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</si>
  <si>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</si>
  <si>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</si>
  <si>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</si>
  <si>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</si>
  <si>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</si>
  <si>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</si>
  <si>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</si>
  <si>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</si>
  <si>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</si>
  <si>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</si>
  <si>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</si>
  <si>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</si>
  <si>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</si>
  <si>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</si>
  <si>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</si>
  <si>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</si>
  <si>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</si>
  <si>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</si>
  <si>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</si>
  <si>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</si>
  <si>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</si>
  <si>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 xml:space="preserve">Приходи из буџета                                                                    </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</si>
  <si>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</si>
  <si>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</si>
  <si>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</si>
  <si>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</si>
  <si>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</si>
  <si>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</si>
  <si>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</si>
  <si>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</si>
  <si>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</si>
  <si>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</si>
  <si>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</si>
  <si>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</si>
  <si>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</si>
  <si>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</si>
  <si>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</si>
  <si>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</si>
  <si>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</si>
  <si>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</si>
  <si>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</si>
  <si>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</si>
  <si>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</si>
  <si>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</si>
  <si>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</si>
  <si>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</si>
  <si>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</si>
  <si>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</si>
  <si>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</si>
  <si>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</si>
  <si>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</si>
  <si>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</si>
  <si>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</si>
  <si>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</si>
  <si>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</si>
  <si>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</si>
  <si>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</si>
  <si>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</si>
  <si>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</si>
  <si>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</si>
  <si>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</si>
  <si>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</si>
  <si>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</si>
  <si>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</si>
  <si>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</si>
  <si>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</si>
  <si>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</si>
  <si>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</si>
  <si>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</si>
  <si>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</si>
  <si>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</si>
  <si>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</si>
  <si>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</si>
  <si>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</si>
  <si>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</si>
  <si>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</si>
  <si>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</si>
  <si>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</si>
  <si>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</si>
  <si>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</si>
  <si>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</si>
  <si>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</si>
  <si>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</si>
  <si>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</si>
  <si>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</si>
  <si>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</si>
  <si>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</si>
  <si>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</si>
  <si>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</si>
  <si>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</si>
  <si>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</si>
  <si>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</si>
  <si>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</si>
  <si>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</si>
  <si>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</si>
  <si>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</si>
  <si>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</si>
  <si>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</si>
  <si>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</si>
  <si>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</si>
  <si>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</si>
  <si>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</si>
  <si>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</si>
  <si>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</si>
  <si>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</si>
  <si>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</si>
  <si>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</si>
  <si>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</si>
  <si>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</si>
  <si>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</si>
  <si>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</si>
  <si>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</si>
  <si>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</si>
  <si>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</si>
  <si>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</si>
  <si>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</si>
  <si>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</si>
  <si>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</si>
  <si>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</si>
  <si>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</si>
  <si>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</si>
  <si>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</si>
  <si>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</si>
  <si>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</si>
  <si>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</si>
  <si>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</si>
  <si>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</si>
  <si>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</si>
  <si>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</si>
  <si>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</si>
  <si>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</si>
  <si>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</si>
  <si>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</si>
  <si>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</si>
  <si>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</si>
  <si>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</si>
  <si>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</si>
  <si>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</si>
  <si>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</si>
  <si>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</si>
  <si>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</si>
  <si>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</si>
  <si>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</si>
  <si>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</si>
  <si>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</si>
  <si>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</si>
  <si>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</si>
  <si>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</si>
  <si>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</si>
  <si>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</si>
  <si>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</si>
  <si>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</si>
  <si>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</si>
  <si>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</si>
  <si>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</si>
  <si>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</si>
  <si>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</si>
  <si>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</si>
  <si>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</si>
  <si>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</si>
  <si>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</si>
  <si>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</si>
  <si>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</si>
  <si>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</si>
  <si>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</si>
  <si>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</si>
  <si>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</si>
  <si>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</si>
  <si>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</si>
  <si>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</si>
  <si>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</si>
  <si>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</si>
  <si>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</si>
  <si>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</si>
  <si>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</si>
  <si>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</si>
  <si>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</si>
  <si>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</si>
  <si>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</si>
  <si>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</si>
  <si>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</si>
  <si>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</si>
  <si>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</si>
  <si>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</si>
  <si>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</si>
  <si>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</si>
  <si>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</si>
  <si>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</si>
  <si>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</si>
  <si>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</si>
  <si>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</si>
  <si>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</si>
  <si>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</si>
  <si>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</si>
  <si>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</si>
  <si>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</si>
  <si>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</si>
  <si>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</si>
  <si>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</si>
  <si>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</si>
  <si>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</si>
  <si>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</si>
  <si>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</si>
  <si>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</si>
  <si>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</si>
  <si>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</si>
  <si>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</si>
  <si>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</si>
  <si>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</si>
  <si>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</si>
  <si>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</si>
  <si>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</si>
  <si>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</si>
  <si>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</si>
  <si>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</si>
  <si>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</si>
  <si>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</si>
  <si>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</si>
  <si>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</si>
  <si>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</si>
  <si>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</si>
  <si>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</si>
  <si>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</si>
  <si>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</si>
  <si>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</si>
  <si>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</si>
  <si>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</si>
  <si>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</si>
  <si>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</si>
  <si>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</si>
  <si>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</si>
  <si>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</si>
  <si>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</si>
  <si>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</si>
  <si>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</si>
  <si>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</si>
  <si>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</si>
  <si>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</si>
  <si>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</si>
  <si>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</si>
  <si>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</si>
  <si>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</si>
  <si>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</si>
  <si>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</si>
  <si>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</si>
  <si>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</si>
  <si>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</si>
  <si>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</si>
  <si>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</si>
  <si>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</si>
  <si>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</si>
  <si>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</si>
  <si>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</si>
  <si>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</si>
  <si>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</si>
  <si>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</si>
  <si>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</si>
  <si>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</si>
  <si>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</si>
  <si>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</si>
  <si>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</si>
  <si>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</si>
  <si>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</si>
  <si>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</si>
  <si>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</si>
  <si>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</si>
  <si>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</si>
  <si>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</si>
  <si>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</si>
  <si>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</si>
  <si>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</si>
  <si>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</si>
  <si>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</si>
  <si>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</si>
  <si>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</si>
  <si>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</si>
  <si>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</si>
  <si>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</si>
  <si>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</si>
  <si>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</si>
  <si>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</si>
  <si>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</si>
  <si>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</si>
  <si>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</si>
  <si>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</si>
  <si>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</si>
  <si>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</si>
  <si>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</si>
  <si>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</si>
  <si>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</si>
  <si>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</si>
  <si>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</si>
  <si>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</si>
  <si>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</si>
  <si>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</si>
  <si>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</si>
  <si>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</si>
  <si>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</si>
  <si>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</si>
  <si>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</si>
  <si>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</si>
  <si>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</si>
  <si>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</si>
  <si>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</si>
  <si>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</si>
  <si>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</si>
  <si>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</si>
  <si>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</si>
  <si>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</si>
  <si>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</si>
  <si>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</si>
  <si>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</si>
  <si>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</si>
  <si>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</si>
  <si>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</si>
  <si>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</si>
  <si>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</si>
  <si>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</si>
  <si>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</si>
  <si>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</si>
  <si>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</si>
  <si>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</si>
  <si>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</si>
  <si>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</si>
  <si>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</si>
  <si>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</si>
  <si>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</si>
  <si>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</si>
  <si>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</si>
  <si>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</si>
  <si>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</si>
  <si>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</si>
  <si>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</si>
  <si>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</si>
  <si>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</si>
  <si>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</si>
  <si>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</si>
  <si>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</si>
  <si>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</si>
  <si>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</si>
  <si>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</si>
  <si>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</si>
  <si>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</si>
  <si>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</si>
  <si>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</si>
  <si>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</si>
  <si>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</si>
  <si>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</si>
  <si>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</si>
  <si>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</si>
  <si>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</si>
  <si>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</si>
  <si>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</si>
  <si>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</si>
  <si>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</si>
  <si>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</si>
  <si>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</si>
  <si>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</si>
  <si>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</si>
  <si>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</si>
  <si>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</si>
  <si>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</si>
  <si>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</si>
  <si>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</si>
  <si>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</si>
  <si>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</si>
  <si>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</si>
  <si>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</si>
  <si>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</si>
  <si>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</si>
  <si>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</si>
  <si>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</si>
  <si>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</si>
  <si>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</si>
  <si>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</si>
  <si>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</si>
  <si>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</si>
  <si>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</si>
  <si>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</si>
  <si>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</si>
  <si>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</si>
  <si>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</si>
  <si>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</si>
  <si>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</si>
  <si>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</si>
  <si>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</si>
  <si>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</si>
  <si>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</si>
  <si>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</si>
  <si>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</si>
  <si>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</si>
  <si>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</si>
  <si>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</si>
  <si>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</si>
  <si>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</si>
  <si>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</si>
  <si>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</si>
  <si>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</si>
  <si>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</si>
  <si>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</si>
  <si>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</si>
  <si>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</si>
  <si>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</si>
  <si>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</si>
  <si>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</si>
  <si>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</si>
  <si>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</si>
  <si>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</si>
  <si>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</si>
  <si>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</si>
  <si>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</si>
  <si>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</si>
  <si>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</si>
  <si>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</si>
  <si>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</si>
  <si>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</si>
  <si>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</si>
  <si>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</si>
  <si>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</si>
  <si>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</si>
  <si>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</si>
  <si>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</si>
  <si>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</si>
  <si>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</si>
  <si>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</si>
  <si>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</si>
  <si>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</si>
  <si>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</si>
  <si>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</si>
  <si>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</si>
  <si>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</si>
  <si>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</si>
  <si>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</si>
  <si>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</si>
  <si>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</si>
  <si>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</si>
  <si>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</si>
  <si>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</si>
  <si>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</si>
  <si>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</si>
  <si>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</si>
  <si>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</si>
  <si>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</si>
  <si>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</si>
  <si>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</si>
  <si>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</si>
  <si>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</si>
  <si>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</si>
  <si>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</si>
  <si>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</si>
  <si>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</si>
  <si>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</si>
  <si>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</si>
  <si>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</si>
  <si>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</si>
  <si>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</si>
  <si>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</si>
  <si>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</si>
  <si>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</si>
  <si>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</si>
  <si>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</si>
  <si>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</si>
  <si>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</si>
  <si>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</si>
  <si>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</si>
  <si>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</si>
  <si>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</si>
  <si>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</si>
  <si>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</si>
  <si>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</si>
  <si>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</si>
  <si>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</si>
  <si>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</si>
  <si>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</si>
  <si>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</si>
  <si>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</si>
  <si>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</si>
  <si>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</si>
  <si>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</si>
  <si>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</si>
  <si>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</si>
  <si>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</si>
  <si>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</si>
  <si>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</si>
  <si>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</si>
  <si>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</si>
  <si>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</si>
  <si>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</si>
  <si>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</si>
  <si>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</si>
  <si>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</si>
  <si>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</si>
  <si>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</si>
  <si>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</si>
  <si>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</si>
  <si>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</si>
  <si>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</si>
  <si>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</si>
  <si>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</si>
  <si>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</si>
  <si>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</si>
  <si>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</si>
  <si>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</si>
  <si>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</si>
  <si>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</si>
  <si>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</si>
  <si>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</si>
  <si>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</si>
  <si>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</si>
  <si>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</si>
  <si>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</si>
  <si>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</si>
  <si>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</si>
  <si>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</si>
  <si>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</si>
  <si>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</si>
  <si>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</si>
  <si>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</si>
  <si>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</si>
  <si>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</si>
  <si>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</si>
  <si>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</si>
  <si>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</si>
  <si>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</si>
  <si>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</si>
  <si>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</si>
  <si>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</si>
  <si>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</si>
  <si>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</si>
  <si>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</si>
  <si>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</si>
  <si>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</si>
  <si>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</si>
  <si>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</si>
  <si>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</si>
  <si>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</si>
  <si>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</si>
  <si>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</si>
  <si>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</si>
  <si>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</si>
  <si>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</si>
  <si>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</si>
  <si>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</si>
  <si>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</si>
  <si>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</si>
  <si>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</si>
  <si>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</si>
  <si>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</si>
  <si>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</si>
  <si>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</si>
  <si>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</si>
  <si>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</si>
  <si>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</si>
  <si>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</si>
  <si>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</si>
  <si>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</si>
  <si>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</si>
  <si>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</si>
  <si>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</si>
  <si>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</si>
  <si>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</si>
  <si>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</si>
  <si>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</si>
  <si>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</si>
  <si>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</si>
  <si>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</si>
  <si>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</si>
  <si>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</si>
  <si>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</si>
  <si>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</si>
  <si>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</si>
  <si>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</si>
  <si>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</si>
  <si>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</si>
  <si>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</si>
  <si>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</si>
  <si>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</si>
  <si>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</si>
  <si>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</si>
  <si>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</si>
  <si>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</si>
  <si>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</si>
  <si>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</si>
  <si>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</si>
  <si>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</si>
  <si>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</si>
  <si>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</si>
  <si>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</si>
  <si>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</si>
  <si>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</si>
  <si>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</si>
  <si>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</si>
  <si>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</si>
  <si>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Месне заједнице</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</si>
  <si>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</si>
  <si>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</si>
  <si>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</si>
  <si>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</si>
  <si>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</si>
  <si>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</si>
  <si>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</si>
  <si>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</si>
  <si>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</si>
  <si>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</si>
  <si>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</si>
  <si>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</si>
  <si>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</si>
  <si>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</si>
  <si>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</si>
  <si>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</si>
  <si>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</si>
  <si>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</si>
  <si>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</si>
  <si>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</si>
  <si>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</si>
  <si>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</si>
  <si>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</si>
  <si>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</si>
  <si>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</si>
  <si>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</si>
  <si>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</si>
  <si>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</si>
  <si>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</si>
  <si>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</si>
  <si>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</si>
  <si>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</si>
  <si>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ПОРЕЗ НА ИМОВИНУ</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</si>
  <si>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</si>
  <si>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</si>
  <si>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</si>
  <si>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</si>
  <si>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</si>
  <si>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</si>
  <si>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</si>
  <si>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</si>
  <si>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</si>
  <si>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</si>
  <si>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</si>
  <si>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ДРУГИ ПОРЕЗИ</t>
  </si>
  <si>
    <t>Комунална такса за истицање фирме на пословном простору</t>
  </si>
  <si>
    <t>ДОНАЦИЈЕ И ТРАНСФЕРИ</t>
  </si>
  <si>
    <t>ДОНАЦИЈЕ ОД МЕЂ. ОРГАНИЗАЦИЈА</t>
  </si>
  <si>
    <t>ТРАНСФЕРИ ОД ДРУГИХ НИВОА ВЛАСТИ</t>
  </si>
  <si>
    <t>Ненаменски трансфери од Републике у корист нивоа градова</t>
  </si>
  <si>
    <t>Текући наменски трансфери, у ужем смислу, од Републике у корист нивоа градова</t>
  </si>
  <si>
    <t>Капитални трансфери од других нивоа власти у корист нивоа градова</t>
  </si>
  <si>
    <t>ДРУГИ ПРИХОДИ</t>
  </si>
  <si>
    <t>ПРИХОДИ ОД ИМОВИНЕ</t>
  </si>
  <si>
    <t>Приходи буџета града од камата на средства консолидованог рачуна трезора укључена у депозит банака</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</si>
  <si>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</si>
  <si>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</si>
  <si>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</si>
  <si>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Накнада за воде</t>
  </si>
  <si>
    <t>ПРИХОДИ ОД ПРОДАЈЕ ДОБАРА И УСЛУГА</t>
  </si>
  <si>
    <t>Приходи од закупнине за грађевинско земљиште у корист нивоа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</si>
  <si>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</si>
  <si>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</si>
  <si>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Приходи од новчаних казни за прекршаје у корист нивоа градова</t>
  </si>
  <si>
    <t>ДОБРОВОЉНИ ТРАНСФЕРИ ОД ФИЗИЧКИХ И ПРАВНИХ ЛИЦА</t>
  </si>
  <si>
    <t>Текући добровољни трансфери од физичких и правних лица у корист нивоа градова</t>
  </si>
  <si>
    <t>Капитални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</si>
  <si>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</si>
  <si>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</si>
  <si>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</si>
  <si>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</si>
  <si>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</si>
  <si>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</si>
  <si>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</si>
  <si>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</si>
  <si>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</si>
  <si>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</si>
  <si>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</si>
  <si>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</si>
  <si>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</si>
  <si>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</si>
  <si>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</si>
  <si>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</si>
  <si>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</si>
  <si>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</si>
  <si>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</si>
  <si>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</si>
  <si>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</si>
  <si>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Остали приходи у корист нивоа градова</t>
  </si>
  <si>
    <t>Закупнина за стан у државној својини у корист нивоа града</t>
  </si>
  <si>
    <t>Део добити јавног предузећа према одлуци управног одбора јавног предузећа у корист нивоа градова</t>
  </si>
  <si>
    <t>Средства из осталих извора</t>
  </si>
  <si>
    <t>Екон. клас.</t>
  </si>
  <si>
    <t>ВРСТЕ РАСХОДА И ИЗДАТАКА</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</si>
  <si>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</si>
  <si>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</si>
  <si>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</si>
  <si>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</si>
  <si>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</si>
  <si>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</si>
  <si>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</si>
  <si>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</si>
  <si>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</si>
  <si>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</si>
  <si>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</si>
  <si>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</si>
  <si>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</si>
  <si>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</si>
  <si>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</si>
  <si>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</si>
  <si>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</si>
  <si>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</si>
  <si>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</si>
  <si>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</si>
  <si>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</si>
  <si>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</si>
  <si>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</si>
  <si>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</si>
  <si>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</si>
  <si>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</si>
  <si>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</si>
  <si>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</si>
  <si>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</si>
  <si>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</si>
  <si>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</si>
  <si>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</si>
  <si>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</si>
  <si>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</si>
  <si>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</si>
  <si>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</si>
  <si>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</si>
  <si>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</si>
  <si>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</si>
  <si>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</si>
  <si>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</si>
  <si>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</si>
  <si>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</si>
  <si>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</si>
  <si>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</si>
  <si>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</si>
  <si>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</si>
  <si>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</si>
  <si>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</si>
  <si>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</si>
  <si>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</si>
  <si>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</si>
  <si>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</si>
  <si>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</si>
  <si>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</si>
  <si>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</si>
  <si>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</si>
  <si>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</si>
  <si>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</si>
  <si>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</si>
  <si>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</si>
  <si>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</si>
  <si>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</si>
  <si>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</si>
  <si>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</si>
  <si>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</si>
  <si>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</si>
  <si>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</si>
  <si>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</si>
  <si>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</si>
  <si>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</si>
  <si>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</si>
  <si>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</si>
  <si>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</si>
  <si>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</si>
  <si>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</si>
  <si>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</si>
  <si>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</si>
  <si>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</si>
  <si>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</si>
  <si>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</si>
  <si>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</si>
  <si>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</si>
  <si>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</si>
  <si>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</si>
  <si>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</si>
  <si>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</si>
  <si>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</si>
  <si>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</si>
  <si>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</si>
  <si>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</si>
  <si>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</si>
  <si>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</si>
  <si>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</si>
  <si>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</si>
  <si>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 xml:space="preserve">УКУПНИ ЈАВНИ РАСХОДИ </t>
  </si>
  <si>
    <t>4512</t>
  </si>
  <si>
    <t>452</t>
  </si>
  <si>
    <t>Редни број</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</si>
  <si>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</si>
  <si>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</si>
  <si>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</si>
  <si>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</si>
  <si>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</si>
  <si>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</si>
  <si>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</si>
  <si>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</si>
  <si>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</si>
  <si>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</si>
  <si>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</si>
  <si>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</si>
  <si>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</si>
  <si>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</si>
  <si>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</si>
  <si>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</si>
  <si>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</si>
  <si>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</si>
  <si>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</si>
  <si>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</si>
  <si>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</si>
  <si>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</si>
  <si>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</si>
  <si>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</si>
  <si>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</si>
  <si>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</si>
  <si>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</si>
  <si>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</si>
  <si>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</si>
  <si>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</si>
  <si>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</si>
  <si>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</si>
  <si>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</si>
  <si>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</si>
  <si>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</si>
  <si>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</si>
  <si>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</si>
  <si>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</si>
  <si>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</si>
  <si>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</si>
  <si>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</si>
  <si>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</si>
  <si>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</si>
  <si>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</si>
  <si>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</si>
  <si>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</si>
  <si>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</si>
  <si>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</si>
  <si>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</si>
  <si>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</si>
  <si>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</si>
  <si>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</si>
  <si>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</si>
  <si>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</si>
  <si>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</si>
  <si>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</si>
  <si>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</si>
  <si>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</si>
  <si>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</si>
  <si>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</si>
  <si>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</si>
  <si>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</si>
  <si>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</si>
  <si>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</si>
  <si>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</si>
  <si>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</si>
  <si>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</si>
  <si>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</si>
  <si>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</si>
  <si>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</si>
  <si>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</si>
  <si>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</si>
  <si>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</si>
  <si>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</si>
  <si>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</si>
  <si>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</si>
  <si>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</si>
  <si>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</si>
  <si>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</si>
  <si>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</si>
  <si>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</si>
  <si>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</si>
  <si>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</si>
  <si>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</si>
  <si>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</si>
  <si>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</si>
  <si>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</si>
  <si>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</si>
  <si>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</si>
  <si>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</si>
  <si>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</si>
  <si>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</si>
  <si>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</si>
  <si>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</si>
  <si>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</si>
  <si>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</si>
  <si>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</si>
  <si>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</si>
  <si>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</si>
  <si>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</si>
  <si>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</si>
  <si>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</si>
  <si>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</si>
  <si>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</si>
  <si>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</si>
  <si>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</si>
  <si>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</si>
  <si>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</si>
  <si>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</si>
  <si>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</si>
  <si>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</si>
  <si>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</si>
  <si>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</si>
  <si>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</si>
  <si>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</si>
  <si>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</si>
  <si>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</si>
  <si>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</si>
  <si>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</si>
  <si>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</si>
  <si>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</si>
  <si>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</si>
  <si>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</si>
  <si>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</si>
  <si>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</si>
  <si>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</si>
  <si>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</si>
  <si>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</si>
  <si>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</si>
  <si>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</si>
  <si>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</si>
  <si>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</si>
  <si>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</si>
  <si>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</si>
  <si>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</si>
  <si>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</si>
  <si>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</si>
  <si>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</si>
  <si>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</si>
  <si>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</si>
  <si>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</si>
  <si>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</si>
  <si>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</si>
  <si>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</si>
  <si>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</si>
  <si>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</si>
  <si>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</si>
  <si>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</si>
  <si>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</si>
  <si>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</si>
  <si>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</si>
  <si>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</si>
  <si>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</si>
  <si>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</si>
  <si>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</si>
  <si>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</si>
  <si>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</si>
  <si>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</si>
  <si>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</si>
  <si>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</si>
  <si>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</si>
  <si>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</si>
  <si>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</si>
  <si>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</si>
  <si>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</si>
  <si>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</si>
  <si>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</si>
  <si>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</si>
  <si>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</si>
  <si>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</si>
  <si>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</si>
  <si>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</si>
  <si>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</si>
  <si>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</si>
  <si>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</si>
  <si>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</si>
  <si>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</si>
  <si>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</si>
  <si>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</si>
  <si>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</si>
  <si>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</si>
  <si>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</si>
  <si>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</si>
  <si>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Уређивање грађевинског земљишта</t>
  </si>
  <si>
    <t>Уређење и одржавање зеленила</t>
  </si>
  <si>
    <t>Одржавање гробаља и погребне услуге</t>
  </si>
  <si>
    <t>1501-0002</t>
  </si>
  <si>
    <t>1501-0003</t>
  </si>
  <si>
    <t>Подстицаји за развој предузетништва</t>
  </si>
  <si>
    <t>Управљање развојем туризма</t>
  </si>
  <si>
    <t>0401-0001</t>
  </si>
  <si>
    <t>Управљање заштитом животне средине и природних вредности</t>
  </si>
  <si>
    <t>0401-0002</t>
  </si>
  <si>
    <t>Управљање комуналним отпадом</t>
  </si>
  <si>
    <t>0401-0003</t>
  </si>
  <si>
    <t>Праћење квалитета елемената животне средине</t>
  </si>
  <si>
    <t>0401-0004</t>
  </si>
  <si>
    <t>Заштита природних вредности и унапређење подручја са природним својствима</t>
  </si>
  <si>
    <t xml:space="preserve">Функционисање предшколских установа </t>
  </si>
  <si>
    <t>Функционисање основних школа</t>
  </si>
  <si>
    <t>Функционисање средњих школа</t>
  </si>
  <si>
    <t>0101-0002</t>
  </si>
  <si>
    <t>1502-0001</t>
  </si>
  <si>
    <t>2002-0001</t>
  </si>
  <si>
    <t>0901-0002</t>
  </si>
  <si>
    <t>Прихватилишта, прихватне станице и друге врсте смештаја</t>
  </si>
  <si>
    <t>0901-0004</t>
  </si>
  <si>
    <t>Саветодавно-терапијске и социјално-едукативне услуге</t>
  </si>
  <si>
    <t>Функционисање установа примарне здравствене заштите</t>
  </si>
  <si>
    <t xml:space="preserve">Функционисање локалних установа културе </t>
  </si>
  <si>
    <t>1201-0001</t>
  </si>
  <si>
    <t>1801-0001</t>
  </si>
  <si>
    <t>1301-0001</t>
  </si>
  <si>
    <t>Подршка локалним спортским организацијама, удружењима и савезима</t>
  </si>
  <si>
    <t>1301-0002</t>
  </si>
  <si>
    <t>1301-0003</t>
  </si>
  <si>
    <t>Одржавање спортске инфраструктуре</t>
  </si>
  <si>
    <t>0602-0001</t>
  </si>
  <si>
    <t>Функционисање локалне самоуправе и градских општина</t>
  </si>
  <si>
    <t>0602-0002</t>
  </si>
  <si>
    <t>0602-0003</t>
  </si>
  <si>
    <t>0602-0004</t>
  </si>
  <si>
    <t>Општинско јавно правобранилаштво</t>
  </si>
  <si>
    <t>0602-0005</t>
  </si>
  <si>
    <t>0602-0006</t>
  </si>
  <si>
    <t>Информисање</t>
  </si>
  <si>
    <t>0602-0007</t>
  </si>
  <si>
    <t>0602-0008</t>
  </si>
  <si>
    <t>Програми националних мањина</t>
  </si>
  <si>
    <t>0602-0009</t>
  </si>
  <si>
    <t>0602-0010</t>
  </si>
  <si>
    <t>Резерве</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</si>
  <si>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</si>
  <si>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</si>
  <si>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</si>
  <si>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</si>
  <si>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</si>
  <si>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</si>
  <si>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</si>
  <si>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</si>
  <si>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</si>
  <si>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</si>
  <si>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</si>
  <si>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</si>
  <si>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</si>
  <si>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УКУПНА ЈАВНА СРЕДСТВА</t>
  </si>
  <si>
    <t>3</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</si>
  <si>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</si>
  <si>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</si>
  <si>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</si>
  <si>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</si>
  <si>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</si>
  <si>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</si>
  <si>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</si>
  <si>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</si>
  <si>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</si>
  <si>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</si>
  <si>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</si>
  <si>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</si>
  <si>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</si>
  <si>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</si>
  <si>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</si>
  <si>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</si>
  <si>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</si>
  <si>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</si>
  <si>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</si>
  <si>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</si>
  <si>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</si>
  <si>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</si>
  <si>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</si>
  <si>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</si>
  <si>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</si>
  <si>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</si>
  <si>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</si>
  <si>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</si>
  <si>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</si>
  <si>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</si>
  <si>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</si>
  <si>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</si>
  <si>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</si>
  <si>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</si>
  <si>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</si>
  <si>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</si>
  <si>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</si>
  <si>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</si>
  <si>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</si>
  <si>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</si>
  <si>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</si>
  <si>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</si>
  <si>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</si>
  <si>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</si>
  <si>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</si>
  <si>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Уређивање, одржавање и коришћење пијацa</t>
  </si>
  <si>
    <t>Свега за Програмску активност 0602-0003:</t>
  </si>
  <si>
    <t>Извори финансирања за Програм 1:</t>
  </si>
  <si>
    <t>Свега за Програм 1:</t>
  </si>
  <si>
    <t>Извори финансирања за Програм 7:</t>
  </si>
  <si>
    <t>Свега за Програм 7:</t>
  </si>
  <si>
    <t>Извори финансирања за Програм 11:</t>
  </si>
  <si>
    <t>Свега за Програм 11:</t>
  </si>
  <si>
    <t>Функција 110:</t>
  </si>
  <si>
    <t>Социјална помоћ некласификована на другом месту</t>
  </si>
  <si>
    <t>Функција 130:</t>
  </si>
  <si>
    <t>1502-0002</t>
  </si>
  <si>
    <t>Извори финансирања за Програм 2:</t>
  </si>
  <si>
    <t>Свега за Програм 2:</t>
  </si>
  <si>
    <t>УСТАНОВЕ У КУЛТУРИ</t>
  </si>
  <si>
    <t>ПРОГРАМ 13 - РАЗВОЈ КУЛТУРЕ</t>
  </si>
  <si>
    <t>Функционисање локалних установа културе</t>
  </si>
  <si>
    <t>Извори финансирања за Програм 13:</t>
  </si>
  <si>
    <t>Свега за Програм 13:</t>
  </si>
  <si>
    <t>ПРОГРАМ 8 - ПРЕДШКОЛСКО ОБРАЗОВАЊЕ</t>
  </si>
  <si>
    <t>2003-0001</t>
  </si>
  <si>
    <t>Извори финансирања за функцију 110:</t>
  </si>
  <si>
    <t>Извори финансирања за функцију 620:</t>
  </si>
  <si>
    <t>Функција 620:</t>
  </si>
  <si>
    <t>Извори финансирања за функцију 090:</t>
  </si>
  <si>
    <t>Функција 090:</t>
  </si>
  <si>
    <t>Извори финансирања за функцију 130:</t>
  </si>
  <si>
    <t>Извори финансирања за Програмску активност 0602-0003:</t>
  </si>
  <si>
    <t>Извори финансирања за функцију 820:</t>
  </si>
  <si>
    <t>Функција 820:</t>
  </si>
  <si>
    <t>Извори финансирања за програмску активност 1201-0001:</t>
  </si>
  <si>
    <t>Свега за програмску активност 1201-0001:</t>
  </si>
  <si>
    <t>Извори финансирања за функцију 911:</t>
  </si>
  <si>
    <t>Функција 911:</t>
  </si>
  <si>
    <t>Извори финансирања за функцију 912:</t>
  </si>
  <si>
    <t>Функција 912:</t>
  </si>
  <si>
    <t>Извори финансирања за Програм 9:</t>
  </si>
  <si>
    <t>Свега за Програм 9:</t>
  </si>
  <si>
    <t>Извори финансирања за функцију 920:</t>
  </si>
  <si>
    <t>Функција 920:</t>
  </si>
  <si>
    <t>Извори финансирања за програмску активност 2003-0001: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</si>
  <si>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</si>
  <si>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</si>
  <si>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</si>
  <si>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Програм 10:</t>
  </si>
  <si>
    <t>Свега за Програм 10:</t>
  </si>
  <si>
    <t>ТЕКУЋИ РАСХОДИ</t>
  </si>
  <si>
    <t>КАПИТАЛНИ ИЗДАЦИ</t>
  </si>
  <si>
    <t>Изворни приходи</t>
  </si>
  <si>
    <t>Уступљени приходи</t>
  </si>
  <si>
    <t>Легенда</t>
  </si>
  <si>
    <t>0701-0002</t>
  </si>
  <si>
    <t>1101-0001</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</si>
  <si>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</si>
  <si>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</si>
  <si>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</si>
  <si>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</si>
  <si>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</si>
  <si>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</si>
  <si>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</si>
  <si>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</si>
  <si>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</si>
  <si>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</si>
  <si>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</si>
  <si>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</si>
  <si>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</si>
  <si>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</si>
  <si>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</si>
  <si>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</si>
  <si>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</si>
  <si>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</si>
  <si>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</si>
  <si>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</si>
  <si>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</si>
  <si>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</si>
  <si>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</si>
  <si>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</si>
  <si>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</si>
  <si>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</si>
  <si>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</si>
  <si>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</si>
  <si>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</si>
  <si>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</si>
  <si>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</si>
  <si>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</si>
  <si>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</si>
  <si>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</si>
  <si>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</si>
  <si>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</si>
  <si>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</si>
  <si>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</si>
  <si>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</si>
  <si>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</si>
  <si>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</si>
  <si>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</si>
  <si>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</si>
  <si>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</si>
  <si>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</si>
  <si>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</si>
  <si>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</si>
  <si>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</si>
  <si>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</si>
  <si>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</si>
  <si>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</si>
  <si>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</si>
  <si>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</si>
  <si>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</si>
  <si>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</si>
  <si>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</si>
  <si>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</si>
  <si>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</si>
  <si>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</si>
  <si>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</si>
  <si>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</si>
  <si>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</si>
  <si>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</si>
  <si>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</si>
  <si>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</si>
  <si>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</si>
  <si>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</si>
  <si>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</si>
  <si>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</si>
  <si>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</si>
  <si>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</si>
  <si>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</si>
  <si>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</si>
  <si>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</si>
  <si>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</si>
  <si>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</si>
  <si>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</si>
  <si>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</si>
  <si>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</si>
  <si>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</si>
  <si>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</si>
  <si>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</si>
  <si>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</si>
  <si>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</si>
  <si>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</si>
  <si>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</si>
  <si>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</si>
  <si>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</si>
  <si>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</si>
  <si>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</si>
  <si>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</si>
  <si>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</si>
  <si>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</si>
  <si>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</si>
  <si>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</si>
  <si>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</si>
  <si>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</si>
  <si>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</si>
  <si>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</si>
  <si>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</si>
  <si>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</si>
  <si>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</si>
  <si>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</si>
  <si>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</si>
  <si>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</si>
  <si>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</si>
  <si>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</si>
  <si>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</si>
  <si>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</si>
  <si>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</si>
  <si>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</si>
  <si>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</si>
  <si>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</si>
  <si>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</si>
  <si>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</si>
  <si>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</si>
  <si>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</si>
  <si>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</si>
  <si>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</si>
  <si>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</si>
  <si>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0101-П2</t>
  </si>
  <si>
    <t>0101-П3</t>
  </si>
  <si>
    <t>0101-П4</t>
  </si>
  <si>
    <t>0101-П5</t>
  </si>
  <si>
    <t>0101-П6</t>
  </si>
  <si>
    <t>0101-П7</t>
  </si>
  <si>
    <t>0101-П8</t>
  </si>
  <si>
    <t>0101-П9</t>
  </si>
  <si>
    <t>0101-П10</t>
  </si>
  <si>
    <t>0101-П11</t>
  </si>
  <si>
    <t>0101-П12</t>
  </si>
  <si>
    <t>0101-П13</t>
  </si>
  <si>
    <t>0101-П14</t>
  </si>
  <si>
    <t>0101-П15</t>
  </si>
  <si>
    <t>0101-П16</t>
  </si>
  <si>
    <t>0401-П3</t>
  </si>
  <si>
    <t>0401-П4</t>
  </si>
  <si>
    <t>0401-П5</t>
  </si>
  <si>
    <t>0401-П6</t>
  </si>
  <si>
    <t>0401-П7</t>
  </si>
  <si>
    <t>0401-П8</t>
  </si>
  <si>
    <t>0401-П9</t>
  </si>
  <si>
    <t>0401-П10</t>
  </si>
  <si>
    <t>0401-П11</t>
  </si>
  <si>
    <t>0401-П12</t>
  </si>
  <si>
    <t>0401-П13</t>
  </si>
  <si>
    <t>0401-П14</t>
  </si>
  <si>
    <t>0401-П15</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</si>
  <si>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</si>
  <si>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</si>
  <si>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</si>
  <si>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</si>
  <si>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</si>
  <si>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</si>
  <si>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</si>
  <si>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</si>
  <si>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</si>
  <si>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</si>
  <si>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</si>
  <si>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</si>
  <si>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</si>
  <si>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</si>
  <si>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</si>
  <si>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</si>
  <si>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</si>
  <si>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</si>
  <si>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</si>
  <si>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</si>
  <si>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</si>
  <si>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</si>
  <si>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</si>
  <si>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</si>
  <si>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</si>
  <si>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</si>
  <si>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</si>
  <si>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</si>
  <si>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2001-П2</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</si>
  <si>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</si>
  <si>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</si>
  <si>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</si>
  <si>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</si>
  <si>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</si>
  <si>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</si>
  <si>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</si>
  <si>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</si>
  <si>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</si>
  <si>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</si>
  <si>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</si>
  <si>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</si>
  <si>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</si>
  <si>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</si>
  <si>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</si>
  <si>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</si>
  <si>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</si>
  <si>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</si>
  <si>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</si>
  <si>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</si>
  <si>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</si>
  <si>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</si>
  <si>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</si>
  <si>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</si>
  <si>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</si>
  <si>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</si>
  <si>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</si>
  <si>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</si>
  <si>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</si>
  <si>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</si>
  <si>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</si>
  <si>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</si>
  <si>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</si>
  <si>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</si>
  <si>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</si>
  <si>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</si>
  <si>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</si>
  <si>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</si>
  <si>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</si>
  <si>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</si>
  <si>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</si>
  <si>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</si>
  <si>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</si>
  <si>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</si>
  <si>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</si>
  <si>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</si>
  <si>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</si>
  <si>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</si>
  <si>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</si>
  <si>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</si>
  <si>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</si>
  <si>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</si>
  <si>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</si>
  <si>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</si>
  <si>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</si>
  <si>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</si>
  <si>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</si>
  <si>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</si>
  <si>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</si>
  <si>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</si>
  <si>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</si>
  <si>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</si>
  <si>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</si>
  <si>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</si>
  <si>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</si>
  <si>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</si>
  <si>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</si>
  <si>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</si>
  <si>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</si>
  <si>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</si>
  <si>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</si>
  <si>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</si>
  <si>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</si>
  <si>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</si>
  <si>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</si>
  <si>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</si>
  <si>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</si>
  <si>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</si>
  <si>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</si>
  <si>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</si>
  <si>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</si>
  <si>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</si>
  <si>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</si>
  <si>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</si>
  <si>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</si>
  <si>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</si>
  <si>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</si>
  <si>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</si>
  <si>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</si>
  <si>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</si>
  <si>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</si>
  <si>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</si>
  <si>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</si>
  <si>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</si>
  <si>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</si>
  <si>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</si>
  <si>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</si>
  <si>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</si>
  <si>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</si>
  <si>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</si>
  <si>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</si>
  <si>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</si>
  <si>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</si>
  <si>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</si>
  <si>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</si>
  <si>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</si>
  <si>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</si>
  <si>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</si>
  <si>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</si>
  <si>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</si>
  <si>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</si>
  <si>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</si>
  <si>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</si>
  <si>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</si>
  <si>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</si>
  <si>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</si>
  <si>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</si>
  <si>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</si>
  <si>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</si>
  <si>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</si>
  <si>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</si>
  <si>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</si>
  <si>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</si>
  <si>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</si>
  <si>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</si>
  <si>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</si>
  <si>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</si>
  <si>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</si>
  <si>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</si>
  <si>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</si>
  <si>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</si>
  <si>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</si>
  <si>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</si>
  <si>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</si>
  <si>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</si>
  <si>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</si>
  <si>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</si>
  <si>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</si>
  <si>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</si>
  <si>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</si>
  <si>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</si>
  <si>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</si>
  <si>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1201-П2</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</si>
  <si>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</si>
  <si>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</si>
  <si>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</si>
  <si>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</si>
  <si>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</si>
  <si>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</si>
  <si>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</si>
  <si>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</si>
  <si>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</si>
  <si>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</si>
  <si>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</si>
  <si>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</si>
  <si>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</si>
  <si>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</si>
  <si>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</si>
  <si>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</si>
  <si>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</si>
  <si>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</si>
  <si>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</si>
  <si>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</si>
  <si>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</si>
  <si>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</si>
  <si>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</si>
  <si>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</si>
  <si>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</si>
  <si>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</si>
  <si>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</si>
  <si>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</si>
  <si>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</si>
  <si>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</si>
  <si>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</si>
  <si>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</si>
  <si>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</si>
  <si>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</si>
  <si>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</si>
  <si>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</si>
  <si>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</si>
  <si>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</si>
  <si>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</si>
  <si>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</si>
  <si>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</si>
  <si>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</si>
  <si>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</si>
  <si>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</si>
  <si>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</si>
  <si>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</si>
  <si>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</si>
  <si>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</si>
  <si>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</si>
  <si>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</si>
  <si>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</si>
  <si>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</si>
  <si>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</si>
  <si>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</si>
  <si>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</si>
  <si>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</si>
  <si>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</si>
  <si>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</si>
  <si>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</si>
  <si>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</si>
  <si>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</si>
  <si>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</si>
  <si>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</si>
  <si>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</si>
  <si>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</si>
  <si>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</si>
  <si>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</si>
  <si>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</si>
  <si>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</si>
  <si>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</si>
  <si>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</si>
  <si>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</si>
  <si>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</si>
  <si>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</si>
  <si>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</si>
  <si>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</si>
  <si>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</si>
  <si>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</si>
  <si>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</si>
  <si>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</si>
  <si>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</si>
  <si>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</si>
  <si>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</si>
  <si>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</si>
  <si>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</si>
  <si>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</si>
  <si>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</si>
  <si>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</si>
  <si>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</si>
  <si>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</si>
  <si>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</si>
  <si>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</si>
  <si>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</si>
  <si>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</si>
  <si>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</si>
  <si>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</si>
  <si>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</si>
  <si>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0602-П5</t>
  </si>
  <si>
    <t>0602-П6</t>
  </si>
  <si>
    <t>0602-П7</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</si>
  <si>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</si>
  <si>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</si>
  <si>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</si>
  <si>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</si>
  <si>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</si>
  <si>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</si>
  <si>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</si>
  <si>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</si>
  <si>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</si>
  <si>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</si>
  <si>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</si>
  <si>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</si>
  <si>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</si>
  <si>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</si>
  <si>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</si>
  <si>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</si>
  <si>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</si>
  <si>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</si>
  <si>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</si>
  <si>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</si>
  <si>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</si>
  <si>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</si>
  <si>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</si>
  <si>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</si>
  <si>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</si>
  <si>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</si>
  <si>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</si>
  <si>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</si>
  <si>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</si>
  <si>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</si>
  <si>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</si>
  <si>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</si>
  <si>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</si>
  <si>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</si>
  <si>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</si>
  <si>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</si>
  <si>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</si>
  <si>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</si>
  <si>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</si>
  <si>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</si>
  <si>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</si>
  <si>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</si>
  <si>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</si>
  <si>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</si>
  <si>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</si>
  <si>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</si>
  <si>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</si>
  <si>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</si>
  <si>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</si>
  <si>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</si>
  <si>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</si>
  <si>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</si>
  <si>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</si>
  <si>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</si>
  <si>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</si>
  <si>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</si>
  <si>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</si>
  <si>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</si>
  <si>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</si>
  <si>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</si>
  <si>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</si>
  <si>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</si>
  <si>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</si>
  <si>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Извори финансирања за програмску активност 0701-0002:</t>
  </si>
  <si>
    <t>Свега за програмску активност 0701-0002:</t>
  </si>
  <si>
    <t>Неутрошена средства из претходних година</t>
  </si>
  <si>
    <t>(91+92+3) - (61+6211)</t>
  </si>
  <si>
    <t>B.</t>
  </si>
  <si>
    <t>Трансфери од осталих нивоа власти</t>
  </si>
  <si>
    <t>Добровољни трансфери од физичких и правних лица</t>
  </si>
  <si>
    <t>Трансфери од других нивоа власти</t>
  </si>
  <si>
    <t>Разлика у односу на расходе и издатке</t>
  </si>
  <si>
    <t>Издаци за набавку финансијске имовине (осим за набавку домаћих хартија од вредности 6211)</t>
  </si>
  <si>
    <t>(7+8) - (4+5) - 62</t>
  </si>
  <si>
    <t>6211</t>
  </si>
  <si>
    <r>
      <t>Примања од продаје финансијске имовине (конта 92</t>
    </r>
    <r>
      <rPr>
        <sz val="12"/>
        <rFont val="Times New Roman"/>
        <family val="1"/>
      </rPr>
      <t>11</t>
    </r>
    <r>
      <rPr>
        <sz val="12"/>
        <rFont val="Times New Roman"/>
        <family val="1"/>
        <charset val="238"/>
      </rPr>
      <t>, 9221, 9219, 9227, 9228)</t>
    </r>
  </si>
  <si>
    <t>Издаци за набавку финансијске имовине (за набавку домаћих хартија од вредности 6211)</t>
  </si>
  <si>
    <t>Извршено Средстава из буџета</t>
  </si>
  <si>
    <t>Проценат извршења</t>
  </si>
  <si>
    <t>Извршено из осталих извора</t>
  </si>
  <si>
    <t>Извршено укупних јавних средстава</t>
  </si>
  <si>
    <t>Преостало за извршење</t>
  </si>
  <si>
    <t>Преостало укупних јавних средстава</t>
  </si>
  <si>
    <t>Остале дотације и трансфери</t>
  </si>
  <si>
    <t>Прослава општинске славе Петровдан</t>
  </si>
  <si>
    <t>Општинска изборна комисија</t>
  </si>
  <si>
    <t>Извори финансирања за Главу 2.01:</t>
  </si>
  <si>
    <t>Извори финансирања за Главу 1.01:</t>
  </si>
  <si>
    <t>Свега за програмску активност 0602-0010:</t>
  </si>
  <si>
    <t>Извори финансирања за програмску активност 0602-0010:</t>
  </si>
  <si>
    <t>Свега за Главу 1.01:</t>
  </si>
  <si>
    <t>ОПШТИНСКА УПРАВА</t>
  </si>
  <si>
    <t>3.01.</t>
  </si>
  <si>
    <t>ПРОГРАМ 2: КОМУНАЛНА ДЕЛАТНОСТ</t>
  </si>
  <si>
    <t>Изградња потисног цевовода и резервоара за воду</t>
  </si>
  <si>
    <t>Свега за Програмску активност 1101-0001:</t>
  </si>
  <si>
    <t>Извори финансирања за Програмску активност 1101-0001:</t>
  </si>
  <si>
    <t>Извори финансирања за функцију 420:</t>
  </si>
  <si>
    <t>Функција 420:</t>
  </si>
  <si>
    <t>Субвенције јавним нефинансијским предузећима и организацијама</t>
  </si>
  <si>
    <t>Извори финансирања за програмску активност 0101-0002:</t>
  </si>
  <si>
    <t>Свега за програмску активност 0101-0002:</t>
  </si>
  <si>
    <t>Извори финансирања за Програм 5:</t>
  </si>
  <si>
    <t>Свега за Програм 5:</t>
  </si>
  <si>
    <t>ПРЕДШКОЛСКА УСТАНОВА  "СУНЦОКРЕТИ" ВЛАДИМИРЦИ</t>
  </si>
  <si>
    <t>Извори финансирања за Програм 8:</t>
  </si>
  <si>
    <t>Свега за Програм 8:</t>
  </si>
  <si>
    <t>Трансфери осталим нивоима власти</t>
  </si>
  <si>
    <t>Извори финансирања за Програмску активност 1801-0001:</t>
  </si>
  <si>
    <t>Свега за Програмску активност 1801-0001:</t>
  </si>
  <si>
    <t>Извори финансирања за Програм 12:</t>
  </si>
  <si>
    <t>Свега за Програм 12:</t>
  </si>
  <si>
    <t>Извори финансирања за функцију 560:</t>
  </si>
  <si>
    <t>Функција 560:</t>
  </si>
  <si>
    <t>Извори финансирања за Програмску активност 0401-0001:</t>
  </si>
  <si>
    <t>Свега за Програмску активност 0401-0001:</t>
  </si>
  <si>
    <t>ПРОГРАМ 6: ЗАШТИТА ЖИВОТНЕ СРЕДИНЕ</t>
  </si>
  <si>
    <t>Извори финансирања за Програм 6:</t>
  </si>
  <si>
    <t>Свега за Програм 6:</t>
  </si>
  <si>
    <t>МЕСНЕ ЗАЈЕДНИЦЕ ОПШТИНЕ ВЛАДИМИРЦИ</t>
  </si>
  <si>
    <t>Извори финансирања за функцију 160:</t>
  </si>
  <si>
    <t>Функција 160:</t>
  </si>
  <si>
    <t>Извори финансирања за Програмску активност 0602-0002:</t>
  </si>
  <si>
    <t>Свега за Програмску активност 0602-0002:</t>
  </si>
  <si>
    <t>ПРОГРАМ 3: ЛОКАЛНИ ЕКОНОМСКИ РАЗВОЈ</t>
  </si>
  <si>
    <t>Извори финансирања за Програм 3:</t>
  </si>
  <si>
    <t>Свега за Програм 3:</t>
  </si>
  <si>
    <t>Извршено средстава из буџета</t>
  </si>
  <si>
    <t>Извршено средстава из осталих извора</t>
  </si>
  <si>
    <t>Извршено средстава из сопствених и других прихода</t>
  </si>
  <si>
    <t>Извршено укупних средстава</t>
  </si>
  <si>
    <t>Проценат изврења</t>
  </si>
  <si>
    <t>ПОРЕЗ НА ФОНД ЗАРАДА</t>
  </si>
  <si>
    <t>Порез на фонд зарада осталих запослених</t>
  </si>
  <si>
    <t>Самодоприноси према зарадама запослених</t>
  </si>
  <si>
    <t>Самодоприноси из прихода пољопривреде и шумарства</t>
  </si>
  <si>
    <t>Порез на остале приходе</t>
  </si>
  <si>
    <t>Порез на приходе спортиста и спортских стручњака</t>
  </si>
  <si>
    <t>Порез на имовину обвезника који не воде пословне књиге</t>
  </si>
  <si>
    <t>Порез на имовину обвезника који воде пословне књиге</t>
  </si>
  <si>
    <t>Накнада за загађивање животне средине</t>
  </si>
  <si>
    <t>716112</t>
  </si>
  <si>
    <t>Средства из буџета                    (Извор 01)</t>
  </si>
  <si>
    <t>Средства из сопствених извора                    (Извор 04)</t>
  </si>
  <si>
    <t>Проценат остварења средстава из буџета (Извор 01)</t>
  </si>
  <si>
    <t>Остварено средстава из сопствених извора                   (Извор 04)</t>
  </si>
  <si>
    <t>Проценат остварења средстава из сопствених извора (Извор 04)</t>
  </si>
  <si>
    <t>Трансфери од других нивоа власти                (Извор 07)</t>
  </si>
  <si>
    <t>Остварено средстава трансфера од других нивоа власти          (Извор 07)</t>
  </si>
  <si>
    <t>ОСТВАРЕНО УКУПНИХ ЈАВНИХ СРЕДСТАВА</t>
  </si>
  <si>
    <t>ПРОЦЕНАТ ОСТВАРЕЊА</t>
  </si>
  <si>
    <t>Примања од домаћих задуживања   (Извор 10)</t>
  </si>
  <si>
    <t>Остварено примања од домаћих задуживања (Извор 10)</t>
  </si>
  <si>
    <t>Проценат остварења примања од домаћих задуживања (Извор 10)</t>
  </si>
  <si>
    <t>Комунална такса за истицање и исписивање фирме ван пословног простора на објектима и просторијама који припадају јединици локалне самоуправе</t>
  </si>
  <si>
    <t>Ненаменски трансфери од Републике у корист нивоа општина</t>
  </si>
  <si>
    <t>Други текући трансфери  од Републике у корист нивоа општина</t>
  </si>
  <si>
    <t>Текући наменски трансфери, у ужем смислу, од Републике у корист нивоа општина</t>
  </si>
  <si>
    <t>741526</t>
  </si>
  <si>
    <t>741522</t>
  </si>
  <si>
    <t>741151</t>
  </si>
  <si>
    <t>Средства остварена од давања у закуп пољопривредног земљишта, односно пољопривредног објекта у државној својини</t>
  </si>
  <si>
    <t>Накнада за коришћење шума и шумског земљишта</t>
  </si>
  <si>
    <t>742155</t>
  </si>
  <si>
    <t>Приходи од давања у закуп, односно на коришћење непокретности у општинској својини које користе општине и индиректни корисници њиховог буџета</t>
  </si>
  <si>
    <t>Приходи које својом делатношћу остваре органи и организације општине</t>
  </si>
  <si>
    <t>743353</t>
  </si>
  <si>
    <t>Приходи од новчаних казни за прекршаје по прекршајном налогу и казни изречених у управном поступку у корист нивоа општина</t>
  </si>
  <si>
    <t>745151</t>
  </si>
  <si>
    <t>Остали приходи у корист нивоа општина</t>
  </si>
  <si>
    <t>911000</t>
  </si>
  <si>
    <t>911451</t>
  </si>
  <si>
    <t>Примања од задуживања од пословних банака у земљи у корист нивоа општина</t>
  </si>
  <si>
    <t>Самодопринос из прихода лица која се баве самосталном делатношћу</t>
  </si>
  <si>
    <t>Проценат остварења средстава из Трансфера од других нивоа власти          (Извор 07)</t>
  </si>
  <si>
    <t>Годишња накнада за моторна возила</t>
  </si>
  <si>
    <t>741511</t>
  </si>
  <si>
    <t>Накнада за коришћење минералних сировина и геотермалних извора</t>
  </si>
  <si>
    <t>Општинске административне таксе</t>
  </si>
  <si>
    <t>Такса за озакоњење објеката у корист нивоа општина</t>
  </si>
  <si>
    <t>743924</t>
  </si>
  <si>
    <t>Приходи од увећања целокупног пореског дуга који настаје као последица принудне наплате</t>
  </si>
  <si>
    <t>Остварено средстава из буџета           (Извор 01)</t>
  </si>
  <si>
    <t>742126</t>
  </si>
  <si>
    <t>Накнада по основу конверзије права коришћења у право својине</t>
  </si>
  <si>
    <t>О Д Л У К У</t>
  </si>
  <si>
    <t>Члан 1.</t>
  </si>
  <si>
    <t>I OПШТИ ДЕО</t>
  </si>
  <si>
    <t>Члан 2.</t>
  </si>
  <si>
    <t xml:space="preserve">     </t>
  </si>
  <si>
    <t>Члан 3.</t>
  </si>
  <si>
    <t>Приоритет</t>
  </si>
  <si>
    <t>Назив капиталног пројекта</t>
  </si>
  <si>
    <t>Година почетка финансирања пројекта</t>
  </si>
  <si>
    <t>Година завршетка финансирања пројекта</t>
  </si>
  <si>
    <t>Укупна вредност пројекта</t>
  </si>
  <si>
    <t>-</t>
  </si>
  <si>
    <t>Укупно:</t>
  </si>
  <si>
    <t>Члан 4.</t>
  </si>
  <si>
    <t>Члан 5.</t>
  </si>
  <si>
    <t>ПЛАН РАСХОДА ПОСЕБАН ДЕО</t>
  </si>
  <si>
    <t>Члан 6.</t>
  </si>
  <si>
    <t xml:space="preserve">       ОПШТИ ДЕО  -   ФУНКЦИОНАЛНА КЛАСИФИКАЦИЈА РАСХОДА</t>
  </si>
  <si>
    <t>Члан 7.</t>
  </si>
  <si>
    <t>Члан 8.</t>
  </si>
  <si>
    <t>Ова одлука ступа на снагу осмог дана од дана објављивања у ,,Службеном листу града Шапца</t>
  </si>
  <si>
    <t>СКУПШТИНА ОПШТИНЕ ВЛАДИМИРЦИ</t>
  </si>
  <si>
    <t>Број _________ од _____________</t>
  </si>
  <si>
    <t>ПРЕДСЕДНИК СКУПШТИНЕ</t>
  </si>
  <si>
    <t xml:space="preserve">Драган Симеуновић </t>
  </si>
  <si>
    <t xml:space="preserve">и општина Богатић, Владимирци и Коцељева" </t>
  </si>
  <si>
    <t>Члан 9.</t>
  </si>
  <si>
    <t>Остале одредбе Одлуке о буџету општине Владимирцибр. 400-66/15-I од 21.12.2015. године</t>
  </si>
  <si>
    <t>остају непромењене</t>
  </si>
  <si>
    <t>2101</t>
  </si>
  <si>
    <t>Програм 16.  Политички систем локалне самоуправе</t>
  </si>
  <si>
    <t>2101-0001</t>
  </si>
  <si>
    <t>Функционисање скупштине</t>
  </si>
  <si>
    <t>2101-0002</t>
  </si>
  <si>
    <t>Функционисање извршних органа</t>
  </si>
  <si>
    <t>Извори финансирања за програмску активност 2101-0001:</t>
  </si>
  <si>
    <t>Свега за програмску активност 2101-0001:</t>
  </si>
  <si>
    <t>2101-П2</t>
  </si>
  <si>
    <t>2101-П3</t>
  </si>
  <si>
    <t>Извори финансирања за Програм 16:</t>
  </si>
  <si>
    <t>Свега за Програм 16:</t>
  </si>
  <si>
    <t>Извори финансирања за програмску активност 2101-0002:</t>
  </si>
  <si>
    <t>Свега за програмску активност 2101-0002:</t>
  </si>
  <si>
    <t>1102</t>
  </si>
  <si>
    <t>1102-0001</t>
  </si>
  <si>
    <t>Управљање/одржавање јавним осветљењем</t>
  </si>
  <si>
    <t>1102-0002</t>
  </si>
  <si>
    <t>Одржавање јавних зелених површина</t>
  </si>
  <si>
    <t>1102-0003</t>
  </si>
  <si>
    <t>Одржавање чистоће на површинама јавне намене</t>
  </si>
  <si>
    <t>1102-0004</t>
  </si>
  <si>
    <t>Зоохигијена</t>
  </si>
  <si>
    <t>1102-0005</t>
  </si>
  <si>
    <t>1102-0006</t>
  </si>
  <si>
    <t>1102-0007</t>
  </si>
  <si>
    <t>Производња и дистрибуција топлотне енергије</t>
  </si>
  <si>
    <t>1102-0008</t>
  </si>
  <si>
    <t>1102-0009</t>
  </si>
  <si>
    <t xml:space="preserve">1102-0001  </t>
  </si>
  <si>
    <t>Извори финансирања за функцију 640:</t>
  </si>
  <si>
    <t>Функција 640:</t>
  </si>
  <si>
    <t>Извори финансирања за програмску активност 1102-0001:</t>
  </si>
  <si>
    <t>Свега за програмску активност 1102-0001:</t>
  </si>
  <si>
    <t xml:space="preserve">1102-0002  </t>
  </si>
  <si>
    <t>Кошење Зарић</t>
  </si>
  <si>
    <t>Јавна расвета тек поправке и струја</t>
  </si>
  <si>
    <t>Извори финансирања за програмску активност 1102-0002:</t>
  </si>
  <si>
    <t>Свега за програмску активност 1102-0002:</t>
  </si>
  <si>
    <t xml:space="preserve">1102-0003  </t>
  </si>
  <si>
    <t>Oдржавање чистоће на површинама јавне намене</t>
  </si>
  <si>
    <t>Извори финансирања за програмску активност 1102-0003:</t>
  </si>
  <si>
    <t>Свега за програмску активност 1102-0003:</t>
  </si>
  <si>
    <t xml:space="preserve">1102-0004 </t>
  </si>
  <si>
    <t>Извори финансирања за програмску активност 1102-0004:</t>
  </si>
  <si>
    <t>Свега за програмску активност 1102-0004:</t>
  </si>
  <si>
    <t>Извори финансирања за програмску активност 1102-0008:</t>
  </si>
  <si>
    <t>Свега за програмску активност 1102-0008:</t>
  </si>
  <si>
    <t>Приход од задуживања</t>
  </si>
  <si>
    <t>1102-П1</t>
  </si>
  <si>
    <t>Извори финансирања за функцију 630:</t>
  </si>
  <si>
    <t>Извори финансирања за пројекат 1102-П1:</t>
  </si>
  <si>
    <t>Свега за пројекат 1102-П1:</t>
  </si>
  <si>
    <t>Функција 630:</t>
  </si>
  <si>
    <t>Мере подршке руралном развоју</t>
  </si>
  <si>
    <t>ПРОГРАМ 16: ПОЛИТИЧКИ СИСТЕМ ЛОКАЛНЕ САМОУПРАВЕ</t>
  </si>
  <si>
    <t>Функционисање Скупштине</t>
  </si>
  <si>
    <t>ПРОГРАМ 16 - ПОЛИТИЧКИ СИСТЕМ ЛОКАЛНЕ САМОУПРАВЕ</t>
  </si>
  <si>
    <t>Aзил за керове</t>
  </si>
  <si>
    <t>1102-П2</t>
  </si>
  <si>
    <t>Изградња бунара ,,Суво Село"</t>
  </si>
  <si>
    <t>Извори финансирања за пројекат 1102-П2:</t>
  </si>
  <si>
    <t>Свега за пројекат 1102-П2:</t>
  </si>
  <si>
    <t>Стални тошкови</t>
  </si>
  <si>
    <t>0401-0005</t>
  </si>
  <si>
    <t>Управљање заштитом животне средине</t>
  </si>
  <si>
    <t>Извори финансирања за функцију 510:</t>
  </si>
  <si>
    <t>Функција 510:</t>
  </si>
  <si>
    <t>Извори финансирања за Програмску активност 0401-0005:</t>
  </si>
  <si>
    <t>Свега за Програмску активност 0401-0005:</t>
  </si>
  <si>
    <t>Подршка деци и породицама са децом</t>
  </si>
  <si>
    <t>Функција 040:</t>
  </si>
  <si>
    <t>1801-0002</t>
  </si>
  <si>
    <t>Мртвозорство</t>
  </si>
  <si>
    <t>Функција 760:</t>
  </si>
  <si>
    <t>Извори финансирања за функцију 760:</t>
  </si>
  <si>
    <t>1201-0004</t>
  </si>
  <si>
    <t>Остваривање и унапређивање јавног интереса у области јавног инфоримисања</t>
  </si>
  <si>
    <t>Извори финансирања за функцију 830:</t>
  </si>
  <si>
    <t>Извори финансирања за програмску активност 1201-0004:</t>
  </si>
  <si>
    <t>Свега за програмску активност 1201-0004:</t>
  </si>
  <si>
    <t>Функција 830:</t>
  </si>
  <si>
    <t>ПРОГРАМ 14 - РАЗВОЈ СПОРТА И ОМЛАДИНЕ</t>
  </si>
  <si>
    <t>Извори финансирања за функцију 810:</t>
  </si>
  <si>
    <t>Функција 810:</t>
  </si>
  <si>
    <t>Свега за програмску активност 1301-0001:</t>
  </si>
  <si>
    <t>0501</t>
  </si>
  <si>
    <t>Програм 17.  Енергетска ефикасност</t>
  </si>
  <si>
    <t>Унапређење и побољшање енергетске ефикасности и употреба обновљивих извора енергије</t>
  </si>
  <si>
    <t>Извори финансирања за Програм 14:</t>
  </si>
  <si>
    <t>Свега за Програм 14:</t>
  </si>
  <si>
    <t>Извори финансирања за функцију 170:</t>
  </si>
  <si>
    <t>Функција 170:</t>
  </si>
  <si>
    <t>Текућа буџетска резерва</t>
  </si>
  <si>
    <t>Стална буџетска резерва</t>
  </si>
  <si>
    <t>Свега за програмску активност 0602-0009:</t>
  </si>
  <si>
    <t>Извори финансирања за програмску активност 0602-0009:</t>
  </si>
  <si>
    <t>Свега за пројекат 0602-П1:</t>
  </si>
  <si>
    <t>Прилив од задуживања</t>
  </si>
  <si>
    <t>Пратећи тошкови задуживања</t>
  </si>
  <si>
    <t>Прање улица Зарић</t>
  </si>
  <si>
    <t>742156</t>
  </si>
  <si>
    <t>Приходи остварени по основу пружања услуга боравка деце у предшколским установама у корист нивоа општина</t>
  </si>
  <si>
    <t>ПРОГРАМ 7: ОРГАНИЗАЦИЈА САОБРАЋАЈА И САОБРАЋАЈНА ИНФРАСТРУКТУРА</t>
  </si>
  <si>
    <t>Програм 7: Организација саобраћаја и саобраћајна инфраструктура</t>
  </si>
  <si>
    <t>Трансакције јавног дуга</t>
  </si>
  <si>
    <t>Нераспоређени вишак из ранијих године</t>
  </si>
  <si>
    <t>Нераспоређени вишак прихода из претходних година           (Извор 13)</t>
  </si>
  <si>
    <t>2101-П4</t>
  </si>
  <si>
    <t>Oбележавање значајних датума</t>
  </si>
  <si>
    <t>Извори финансирања за пројекат 2101-П4:</t>
  </si>
  <si>
    <t>Свега за пројекат 2101-П4:</t>
  </si>
  <si>
    <t>Извори финансирања за програмску активност 0101-0001:</t>
  </si>
  <si>
    <t>Свега за програмску активност 0101-0001:</t>
  </si>
  <si>
    <t>0101-0001</t>
  </si>
  <si>
    <t>Подршка за спровођење пољопривредне политике у локалној заједници</t>
  </si>
  <si>
    <t>буџет), њено извршење, обим задуживања за потребе финансирања дефицита и програма, управљања јавним дугом, коришћење</t>
  </si>
  <si>
    <t>донација, коришћење прихода од продаје добара и услуга буџетских корисника, права и обавезе корисника буџетских средстава.</t>
  </si>
  <si>
    <t xml:space="preserve">     Приходи и примања који представљају буџетска средства утврђени су у следећим износима у рачуну прихода и примања:</t>
  </si>
  <si>
    <t>у току године покаже да апропријације нису биле довољне.</t>
  </si>
  <si>
    <t xml:space="preserve">     Средства из става 1. овог члана користе се у складу са чланом 70. Закона о буџетском систему.</t>
  </si>
  <si>
    <t>II ПОСЕБАН ДЕО</t>
  </si>
  <si>
    <t>311712</t>
  </si>
  <si>
    <t>772000</t>
  </si>
  <si>
    <t>772114</t>
  </si>
  <si>
    <t>Меморандумске ставке за рефундацију расхода буџета општине из претходне године</t>
  </si>
  <si>
    <t>МЕМОРАНДУМСКЕ СТАВКЕ ЗА РЕФУНДАЦИЈУ РАСХОДА ИЗ ПРЕТХОДНЕ ГОДИНЕ</t>
  </si>
  <si>
    <t>Утрошен нераспоређени вишак прихода из пртходних година               (Извор 13)</t>
  </si>
  <si>
    <t>Проценат утрошеног нераспоређеног вишка прихода из пртходних година               (Извор 13)</t>
  </si>
  <si>
    <t>Нераспоређени вишак из ранијих година</t>
  </si>
  <si>
    <t>Извршење</t>
  </si>
  <si>
    <t>Приходи индирекних корисника буџета локалне самоуправе који се остварују додатним активностима</t>
  </si>
  <si>
    <t>780000</t>
  </si>
  <si>
    <t>781112</t>
  </si>
  <si>
    <t>781000</t>
  </si>
  <si>
    <t>TРАНСФЕРИ ИЗМЕЂУ БУЏЕТСКИХ КОРИСНИКА НА ИСТОМ НИВОУ</t>
  </si>
  <si>
    <t>Трансфери од директним ка индиректним корисницима на истом нивоу</t>
  </si>
  <si>
    <t>Родитељски динар за ваннаставне активности           (Извор 16)</t>
  </si>
  <si>
    <t>Родитељски динар за ваннаставне активности               (Извор 16)</t>
  </si>
  <si>
    <t>745111</t>
  </si>
  <si>
    <t>Средства по основу разлике за уплату нето прихода запосленог код исплатиоца у јавном сектору</t>
  </si>
  <si>
    <t>Примања - Родитељски динар за ваннаставне активности               (Извор 16)</t>
  </si>
  <si>
    <t>НАРЕДБОДАВАЦ</t>
  </si>
  <si>
    <t>ОБРАЗАЦ ПОПУНИО</t>
  </si>
  <si>
    <t>0901-0009</t>
  </si>
  <si>
    <t>Подршка старијим лицима и/или особама са инвалидитетом</t>
  </si>
  <si>
    <t>Извори финансирања за функцију 020:</t>
  </si>
  <si>
    <t>Функција 020:</t>
  </si>
  <si>
    <t>321311</t>
  </si>
  <si>
    <t>300000</t>
  </si>
  <si>
    <t>ПРЕНЕТА НЕУТРОШЕНА СРЕДСТВА - ОСТВАРЕЊЕ У ПЕРИОДУ 01.01.-30.09.2017. ГОДИНЕ ИЗВОР 13</t>
  </si>
  <si>
    <t>ИЗВРШЕЊЕ У ПЕРИОДУ 01.01-30.09.2017. ГОДИНЕ</t>
  </si>
  <si>
    <t>ИЗВРШЕЊЕ У ПЕРИОДУ 01.01.-30.09.2017. ГОДИНЕ</t>
  </si>
  <si>
    <t>ОСТВАРЕЊЕ ПРИХОДА У ПЕРИОДУ 01.01.-30.09.2017. ГОДИНЕ ИЗВОР 01</t>
  </si>
  <si>
    <t>ОСТВАРЕЊЕ ПРИХОДА У ПЕРИОДУ 01.01.-30.09.2017. ГОДИНЕ ИЗВОР 04</t>
  </si>
  <si>
    <t>ОСТВАРЕЊЕ ПРИХОДА У ПЕРИОДУ 01.01.-30.09.2017. ГОДИНЕ ИЗВОР 07</t>
  </si>
  <si>
    <t>ОСТВАРЕЊЕ ПРИХОДА У ПЕРИОДУ 01.01.-30.09.2017. ГОДИНЕ ИЗВОР 10</t>
  </si>
  <si>
    <t>ОСТВАРЕЊЕ ПРИХОДА У ПЕРИОДУ 01.01.-30.09.2017. ГОДИНЕ ИЗВОР 16</t>
  </si>
  <si>
    <t>OСТВАРЕЊЕ ПРИХОДА И ПРЕНЕТИХ НЕУТРОШЕНИХ СРЕДСТАВА У ПЕРИОДУ  01.01.-30.09.2017. ГОДИНЕ</t>
  </si>
  <si>
    <t>ОПШТИ ДЕО  -    ИЗДАЦИ ПО ОСНОВНИМ НАМЕНАМА</t>
  </si>
  <si>
    <t>ОПШТИ ДЕО - ПРОГРАМСКА КЛАСИФИКАЦИЈА РАСХОДА</t>
  </si>
  <si>
    <t>OРГАНИЗАЦИОНА КЛАСИФИКАЦИЈА - ИЗВРШЕЊЕ У ПЕРИОДУ 01.01.-30.09.2017. ГОДИНЕ</t>
  </si>
  <si>
    <t>Функција 070:</t>
  </si>
  <si>
    <t>Извори финансирања за функцију 070:</t>
  </si>
  <si>
    <t>РЕБАЛАНС</t>
  </si>
  <si>
    <t>Донације од међународних организација (Извор 06)</t>
  </si>
  <si>
    <t>Остварено донације од међународних организација (Извор 06)</t>
  </si>
  <si>
    <t>Проценат извршења донација од међународних организација (Извор 06)</t>
  </si>
  <si>
    <t>732151</t>
  </si>
  <si>
    <t>Текуће донације од међународних организација у корист нивоа општина</t>
  </si>
  <si>
    <t>и гласи:</t>
  </si>
  <si>
    <t>по програмима и корисницима на следећи начин:</t>
  </si>
  <si>
    <t>остају на снази</t>
  </si>
  <si>
    <t xml:space="preserve">     Ова Одлука ступа на снагу 8 дана од дана објављивања у Службеном листу града Шапца и општина Богатић</t>
  </si>
  <si>
    <t>Владимирци и Коцељева</t>
  </si>
  <si>
    <t>ПРЕДСЕДНИК</t>
  </si>
  <si>
    <t>СКУПШТИНЕ ОПШТИНЕ</t>
  </si>
  <si>
    <t>_________________________</t>
  </si>
  <si>
    <t>Капитални наменски трансфери, у ужем смислу, од Републике у корист нивоа општина</t>
  </si>
  <si>
    <t>Извори финансирања за функцију 540:</t>
  </si>
  <si>
    <t>Функција 540:</t>
  </si>
  <si>
    <t>Сервисирање јавног дуга</t>
  </si>
  <si>
    <t>Мере активне политике запошљавања</t>
  </si>
  <si>
    <t>Извори финансирања за Програмску активност 1501-0002:</t>
  </si>
  <si>
    <t>Свега за Програмску активност 1501-0002:</t>
  </si>
  <si>
    <t>Просторно и урбанистичко планирање</t>
  </si>
  <si>
    <t>Уређење трга у Владимирцима</t>
  </si>
  <si>
    <t>Извори финансирања за Пројекат 1101-П1:</t>
  </si>
  <si>
    <t>Свега за Пројекат 1101-П1:</t>
  </si>
  <si>
    <t>Извори финансирања за функцију 133:</t>
  </si>
  <si>
    <t>Функција 133:</t>
  </si>
  <si>
    <t>Управљање и одржавање саобраћајне инфраструктуре</t>
  </si>
  <si>
    <t>Извори финансирања за функцију 451:</t>
  </si>
  <si>
    <t>Функција 451:</t>
  </si>
  <si>
    <t>Једнократне помоћи и други облици помоћи</t>
  </si>
  <si>
    <t>Подршка реализацији програма Црвеног крста</t>
  </si>
  <si>
    <t>Дневне услуге у заједници</t>
  </si>
  <si>
    <t>Извори финансирања за функцију 060:</t>
  </si>
  <si>
    <t>Функција 060:</t>
  </si>
  <si>
    <t>Извори финансирања за Програмску активност 0901-0002:</t>
  </si>
  <si>
    <t>Свега за Програмску активност 0901-0002:</t>
  </si>
  <si>
    <t>Породични и домски смештај, прихватилишта и друге врсте смештаја</t>
  </si>
  <si>
    <t>Подршка рађању и родитељству</t>
  </si>
  <si>
    <t>Извори финансирања за функцију 040:</t>
  </si>
  <si>
    <t>Изградња ограде око средње школе</t>
  </si>
  <si>
    <t>Извори финансирања за Програмску активност 1801-0002:</t>
  </si>
  <si>
    <t>Свега за Програмску активност 1801-0002:</t>
  </si>
  <si>
    <t>Набавка санитетског возила за потребе Дома Здравља Владимирци</t>
  </si>
  <si>
    <t>Опрема</t>
  </si>
  <si>
    <t>Извори финансирања за функцију 710:</t>
  </si>
  <si>
    <t>Функција 710:</t>
  </si>
  <si>
    <t>Извори финансирања за Пројекат 1801-П1:</t>
  </si>
  <si>
    <t>Свега за Пројекат 1801-П1:</t>
  </si>
  <si>
    <t>Изградња индустријске зоне</t>
  </si>
  <si>
    <t>Свега за Пројекат 1501-П1:</t>
  </si>
  <si>
    <t>Извори финансирања за Пројекат 1501-П1:</t>
  </si>
  <si>
    <t xml:space="preserve">1102-0008  </t>
  </si>
  <si>
    <t>Управљање и снабдевање водом за пиће</t>
  </si>
  <si>
    <t>Извори финансирања за функцију 412:</t>
  </si>
  <si>
    <t>Функција 412:</t>
  </si>
  <si>
    <t>Извори финансирања за функцију 411:</t>
  </si>
  <si>
    <t>Функција 411:</t>
  </si>
  <si>
    <t>Субвенције Извор</t>
  </si>
  <si>
    <t>Извори финансирања за функцију 360:</t>
  </si>
  <si>
    <t>Функција 360:</t>
  </si>
  <si>
    <t>ПРОГРАМ 13 - РАЗВОЈ КУЛТУРЕ И ИНФОРМИСАЊА</t>
  </si>
  <si>
    <t>Програм 13.  Развој културе и информисања</t>
  </si>
  <si>
    <t>Унапређење система очувања и представљања културно-историјског наслеђа</t>
  </si>
  <si>
    <t>1201-0003</t>
  </si>
  <si>
    <t>Извори финансирања за функцију 860:</t>
  </si>
  <si>
    <t>Функција 860:</t>
  </si>
  <si>
    <t>Извори финансирања за програмску активност 1201-0003:</t>
  </si>
  <si>
    <t>Свега за програмску активност 1201-0003:</t>
  </si>
  <si>
    <t>125</t>
  </si>
  <si>
    <t>Извори финансирања за програмску активност 1301-0002:</t>
  </si>
  <si>
    <t>Свега за програмску активност 1301-0002:</t>
  </si>
  <si>
    <t>Подршка предшколском и школском спорту</t>
  </si>
  <si>
    <t>ПРОГРАМ 1: СТАНОВАЊЕ УРБАНИЗАМ И ПРОСТОРНО ПЛАНИРАЊЕ</t>
  </si>
  <si>
    <t>1101-0005</t>
  </si>
  <si>
    <t>Oстваривање јавног интереса у одржавању зграда</t>
  </si>
  <si>
    <t>Извори финансирања за Програмску активност 1101-0005:</t>
  </si>
  <si>
    <t>Свега за Програмску активност 1101-0005:</t>
  </si>
  <si>
    <t>Геотермална бушотина</t>
  </si>
  <si>
    <t>30</t>
  </si>
  <si>
    <t>31</t>
  </si>
  <si>
    <t>33</t>
  </si>
  <si>
    <t>34</t>
  </si>
  <si>
    <t>35</t>
  </si>
  <si>
    <t>36</t>
  </si>
  <si>
    <t>37</t>
  </si>
  <si>
    <t>38</t>
  </si>
  <si>
    <t>39</t>
  </si>
  <si>
    <t>40</t>
  </si>
  <si>
    <t>41</t>
  </si>
  <si>
    <t>42</t>
  </si>
  <si>
    <t>43</t>
  </si>
  <si>
    <t>44</t>
  </si>
  <si>
    <t>45</t>
  </si>
  <si>
    <t>46</t>
  </si>
  <si>
    <t>47</t>
  </si>
  <si>
    <t>48</t>
  </si>
  <si>
    <t>49</t>
  </si>
  <si>
    <t>50</t>
  </si>
  <si>
    <t>53</t>
  </si>
  <si>
    <t>54</t>
  </si>
  <si>
    <t>55</t>
  </si>
  <si>
    <t>56</t>
  </si>
  <si>
    <t>57</t>
  </si>
  <si>
    <t>58</t>
  </si>
  <si>
    <t>59</t>
  </si>
  <si>
    <t>60</t>
  </si>
  <si>
    <t>62</t>
  </si>
  <si>
    <t>Програм 1.  Становање, урбанизам и просторно планирање</t>
  </si>
  <si>
    <t>67</t>
  </si>
  <si>
    <t>72</t>
  </si>
  <si>
    <t>ПРОГРАМ 5 - ПОЉОПРИВРЕДА И РУРАЛНИ РАЗВОЈ</t>
  </si>
  <si>
    <t>83</t>
  </si>
  <si>
    <t>84</t>
  </si>
  <si>
    <t>85</t>
  </si>
  <si>
    <t>86</t>
  </si>
  <si>
    <t>87</t>
  </si>
  <si>
    <t>88</t>
  </si>
  <si>
    <t>89</t>
  </si>
  <si>
    <t>90</t>
  </si>
  <si>
    <t>91</t>
  </si>
  <si>
    <t>Извори финансирања за функцију 722:</t>
  </si>
  <si>
    <t>Функција 722:</t>
  </si>
  <si>
    <t>93</t>
  </si>
  <si>
    <t>94</t>
  </si>
  <si>
    <t>95</t>
  </si>
  <si>
    <t>96</t>
  </si>
  <si>
    <t>97</t>
  </si>
  <si>
    <t>98</t>
  </si>
  <si>
    <t>99</t>
  </si>
  <si>
    <t>101</t>
  </si>
  <si>
    <t>102</t>
  </si>
  <si>
    <t>103</t>
  </si>
  <si>
    <t>104</t>
  </si>
  <si>
    <t>105</t>
  </si>
  <si>
    <t>106</t>
  </si>
  <si>
    <t>107</t>
  </si>
  <si>
    <t>108</t>
  </si>
  <si>
    <t>109</t>
  </si>
  <si>
    <t>114</t>
  </si>
  <si>
    <t>115</t>
  </si>
  <si>
    <t>116</t>
  </si>
  <si>
    <t>117</t>
  </si>
  <si>
    <t>118</t>
  </si>
  <si>
    <t>119</t>
  </si>
  <si>
    <t>123</t>
  </si>
  <si>
    <t>124</t>
  </si>
  <si>
    <t>Програм 8.  Предшколско oбразовање и васпитање</t>
  </si>
  <si>
    <t>Програм 9.  Основно образовање и васпитање</t>
  </si>
  <si>
    <t>Програм 10. Средње образовање и васпитање</t>
  </si>
  <si>
    <t>ОПШТИ ДЕО - ПЛАН ПРИХОДА И ПРИМАЊА</t>
  </si>
  <si>
    <t>Изградња бунара Суво Село</t>
  </si>
  <si>
    <t>Просторно и урбанист. план.</t>
  </si>
  <si>
    <t>Реконстр.зграде полиц.станице</t>
  </si>
  <si>
    <t>Асфалтирање путева</t>
  </si>
  <si>
    <t>Постављање лежећих полицајаца</t>
  </si>
  <si>
    <t>Асфалтирање пута Месарци-Бељин</t>
  </si>
  <si>
    <t>Зграда за социјално становање</t>
  </si>
  <si>
    <t>Набавка санитетског возила за потребе дома здравља</t>
  </si>
  <si>
    <t>Терени за мали фудбал</t>
  </si>
  <si>
    <t>Опрема за културу - полице за потребе Библиотеке Диша Атић</t>
  </si>
  <si>
    <t>Реконструкција тротоара Владимирци</t>
  </si>
  <si>
    <t>Куповина књига за потребе Библиотеке Диша Атић</t>
  </si>
  <si>
    <t>Опрема за културу - Јаловичка ликовна колонија</t>
  </si>
  <si>
    <t>Опрема за опремање вртића</t>
  </si>
  <si>
    <t>Капитално одржавање зграде Општинске управе</t>
  </si>
  <si>
    <t>Набавка рачунарске, канцеларијске и електронске опреме за потребе Општинске управе</t>
  </si>
  <si>
    <t>Набавка софтвера за потребе Општинске управе - Одељења за финансије и буџет</t>
  </si>
  <si>
    <t>Набавка земљишта - накнада за одузето земљиште и за потребе вишенаменске акумулације Вукошић</t>
  </si>
  <si>
    <t>од капиталних трансфера од нивоа републике (Извор 07).</t>
  </si>
  <si>
    <t>Изградња бунара ,,Суво Село" и ,,Риђаке"</t>
  </si>
  <si>
    <t>UMANJENJE</t>
  </si>
  <si>
    <t>POVECANJE</t>
  </si>
  <si>
    <t>511</t>
  </si>
  <si>
    <t>ПРОГРАМ 4: РАЗВОЈ ТУРИЗМА</t>
  </si>
  <si>
    <t>Извори финансирања за функцију 473:</t>
  </si>
  <si>
    <t>Извори финансирања за Програмску активност 1502-0001:</t>
  </si>
  <si>
    <t>Свега за Програмску активност 1502-0001:</t>
  </si>
  <si>
    <t>Функција 473:</t>
  </si>
  <si>
    <t>Извори финансирања за Програм 4:</t>
  </si>
  <si>
    <t>Унапређење информационо техничких капацитета Библиотеке ,,Диша Атић" Владимирци</t>
  </si>
  <si>
    <t>Извори финансирања за пројекат 1201-П2:</t>
  </si>
  <si>
    <t>Свега за пројекат 1201-П2:</t>
  </si>
  <si>
    <t>77</t>
  </si>
  <si>
    <t>Члан 8</t>
  </si>
  <si>
    <t>После члана 36. Одлуке о буџету општине Владимирци за 2018. годину бр. 400-38/17-I oд 21.12.2017. године</t>
  </si>
  <si>
    <t>додаје се члан 36а. и гласи:</t>
  </si>
  <si>
    <t>За функционисање основних школа на територији Општине Владимирци су опредељена средства у износу од</t>
  </si>
  <si>
    <t>економским класификацијама:</t>
  </si>
  <si>
    <t>Редни Број</t>
  </si>
  <si>
    <t>Износ</t>
  </si>
  <si>
    <t>Економска Класиф.</t>
  </si>
  <si>
    <t xml:space="preserve">    Од наведеног износа за основну школу ,,Јован Цвијић" Дебрц је опредељено у апсолутном износу и по </t>
  </si>
  <si>
    <t>Укупно Основна Школа ,,Јован Цвијић" Дебрц:</t>
  </si>
  <si>
    <t xml:space="preserve">    Од наведеног износа за основну школу ,,Жика Поповић" Владимирци је опредељено у апсолутном износу и по </t>
  </si>
  <si>
    <t>економским класификацијама</t>
  </si>
  <si>
    <t>Накнаде штете за повреде или штету нанету од државних органа</t>
  </si>
  <si>
    <t>Укупно Основна Школа ,,Жика Поповић" Владимирци:</t>
  </si>
  <si>
    <t>18.798.150,00 динара на Програмској активности 2002-0001 Функционисање основних школа, Програм 2002: Програм 9 - Основно образовање и васпитање, функција 912, економска класификација 463, позиција 80</t>
  </si>
  <si>
    <t>по економским класификацијама по намени</t>
  </si>
  <si>
    <t>Укупно Дом Здравља Владимирци:</t>
  </si>
  <si>
    <t>Програм 12 - Примарна здравствена заштита, функција 760, економска класификација 464, Позиција 91 и то</t>
  </si>
  <si>
    <t>Програмској  активности 1801-0001 Функционисање установа примарне здравствене заштите, Програм 1801:</t>
  </si>
  <si>
    <t xml:space="preserve">   За функционисање Центра за социјални рад  Владимирци су опредељена средства у износу од 10.000.000,00 динара</t>
  </si>
  <si>
    <t>на програмској активности 0901-0001 Једнократне помоћи и други облици помоћи,Програм 0901 - Програм 11 Социјална</t>
  </si>
  <si>
    <t xml:space="preserve">и дечја заштита, функција 090, економска класификација 463, Позиција 83 и то по економским класификацијама и </t>
  </si>
  <si>
    <t>намени:</t>
  </si>
  <si>
    <t>Укупно Центар за социјални рад:</t>
  </si>
  <si>
    <t xml:space="preserve">   За функционисање Посавотамнавске средње школе  су опредељена средства у износу од 5.500.000,00 динара на</t>
  </si>
  <si>
    <t xml:space="preserve">Програмској активности 2002-0001 Функционисање основних школа, Програм 2003: Програм 10   Средње                                                                                                                                                                                                                                                                                                                                                    </t>
  </si>
  <si>
    <t>образовање и васпитање, функција 920, економска класификација 463, Позиција 81 и то по економским</t>
  </si>
  <si>
    <t>класификацијама и намени:</t>
  </si>
  <si>
    <t>Укупно Посавотамнавска средња школа:</t>
  </si>
  <si>
    <t xml:space="preserve">     За функционисање Дома Здравља  Владимирци су опредељена средства у износу од 14.000.000,00 динара на</t>
  </si>
  <si>
    <t>Изградња нове управне зграде</t>
  </si>
  <si>
    <t>67/1</t>
  </si>
  <si>
    <t>ИЗДАЦИ ЗА ОТПЛАТУ ГЛАВНИЦЕ И НАБАВКУ ФИНАНСИЈСКЕ ИМОВИНЕ</t>
  </si>
  <si>
    <t>Примања од oтплате станова у корист нивоа општина</t>
  </si>
  <si>
    <t>2. РЕБАЛАНС</t>
  </si>
  <si>
    <t>3. РЕБАЛАНС</t>
  </si>
  <si>
    <t>uprava</t>
  </si>
  <si>
    <t>turistorg</t>
  </si>
  <si>
    <t>ukupno</t>
  </si>
  <si>
    <t>15.08-31.08.</t>
  </si>
  <si>
    <t>Nova uprava</t>
  </si>
  <si>
    <t>Nova turist.org</t>
  </si>
  <si>
    <t>Visak mase</t>
  </si>
  <si>
    <t>Aleksandra</t>
  </si>
  <si>
    <t>Mikan</t>
  </si>
  <si>
    <t>OBRAČUN PLATA ZA PRERASPODELU U OKVIRU UPRAVE I TURISTIČKE ORGANIZACIJE 3. REBALANS</t>
  </si>
  <si>
    <t>Плате, додаци и накнаде ...</t>
  </si>
  <si>
    <t>Доприноси на терет послодавца</t>
  </si>
  <si>
    <t>PROMENA UPRAVA</t>
  </si>
  <si>
    <t>PROMENA TUR.ORG</t>
  </si>
  <si>
    <t>PROMENA UKUPNO</t>
  </si>
  <si>
    <t>UKUPNO</t>
  </si>
  <si>
    <t>UPR.+TUR.ORG</t>
  </si>
  <si>
    <t>TUR.ORG MASA 1 GODINA</t>
  </si>
  <si>
    <t>TUR.ORG</t>
  </si>
  <si>
    <t>UPRAVA</t>
  </si>
  <si>
    <t xml:space="preserve">     Расходи и издаци буџета утврђују су у следећим износима у рачуну расхода и издатака:</t>
  </si>
  <si>
    <t>t2</t>
  </si>
  <si>
    <t>so</t>
  </si>
  <si>
    <t>predsednik</t>
  </si>
  <si>
    <t>biblioteka</t>
  </si>
  <si>
    <t>suncokreti</t>
  </si>
  <si>
    <t>turist</t>
  </si>
  <si>
    <t>organi</t>
  </si>
  <si>
    <t>bibliotek</t>
  </si>
  <si>
    <t>suncokr</t>
  </si>
  <si>
    <t>turizam</t>
  </si>
  <si>
    <t>preds</t>
  </si>
  <si>
    <t>organi ukup</t>
  </si>
  <si>
    <t>bibliot</t>
  </si>
  <si>
    <t>sucokret</t>
  </si>
  <si>
    <t>turorg</t>
  </si>
  <si>
    <t>ПРОГРАМ 12: ЗДРАВСТВЕНА ЗАШТИТА</t>
  </si>
  <si>
    <t>Функционисање и остваривање предшколскиог васпитања и образовања</t>
  </si>
  <si>
    <t>Превоз ученика средње школе</t>
  </si>
  <si>
    <t>Превоз ученика основних школа</t>
  </si>
  <si>
    <t>42. Сазив Јаловичке ликовне колоније</t>
  </si>
  <si>
    <t>Опрема за културу за потребе Библиотеке Диша Атић</t>
  </si>
  <si>
    <t xml:space="preserve">      Средства из става 1. овог члана користе се за непланиране сврхе за које нису утврђене апропријације или за сврхе за које се у току године</t>
  </si>
  <si>
    <t>24</t>
  </si>
  <si>
    <t>25</t>
  </si>
  <si>
    <t>32</t>
  </si>
  <si>
    <t>51</t>
  </si>
  <si>
    <t>52</t>
  </si>
  <si>
    <t>Примања од продаје нефинансијске имовине (Извор 09)</t>
  </si>
  <si>
    <t>OSNOVICA</t>
  </si>
  <si>
    <t>PDV</t>
  </si>
  <si>
    <t>Изградња цевовода Риђаке - Лојанице и реконструкција водоводне мреже у Варошици Владимирци - Пројектна документација</t>
  </si>
  <si>
    <t>Текуће помоћи од ЕУ</t>
  </si>
  <si>
    <t>732341</t>
  </si>
  <si>
    <t>Текуће помоћи од ЕУ у корист нивоа општина</t>
  </si>
  <si>
    <t>1100</t>
  </si>
  <si>
    <t>sistem rebalansa finansijskih planova</t>
  </si>
  <si>
    <t>Текуће                   помоћи од ЕУ                  (Извор 56)</t>
  </si>
  <si>
    <t>Члан 10.</t>
  </si>
  <si>
    <t>Члан 11.</t>
  </si>
  <si>
    <t>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t>
  </si>
  <si>
    <t>741596</t>
  </si>
  <si>
    <t>Накнада за коришћење дрвета</t>
  </si>
  <si>
    <t>Извори финансирања за Раздео 3:</t>
  </si>
  <si>
    <t>Свега за Раздео 3:</t>
  </si>
  <si>
    <t>Извори финансирања за Главу 4.00:</t>
  </si>
  <si>
    <t>Свега за Главу 4.00:</t>
  </si>
  <si>
    <t>4.01</t>
  </si>
  <si>
    <t>Свега за Главу 4.01:</t>
  </si>
  <si>
    <t>4.02</t>
  </si>
  <si>
    <t>Свега за Главу 4.02:</t>
  </si>
  <si>
    <t>4.03</t>
  </si>
  <si>
    <t>Свега за Главу 4.03:</t>
  </si>
  <si>
    <t>4.04</t>
  </si>
  <si>
    <t>Извори финансирања за Главу 4.04:</t>
  </si>
  <si>
    <t>Свега за Главу 4.04:</t>
  </si>
  <si>
    <t>Извори финансирања за раздео 4:</t>
  </si>
  <si>
    <t>Свега за раздео 4:</t>
  </si>
  <si>
    <t>Извори финансирања за Разделе 1,2, 3 и 4:</t>
  </si>
  <si>
    <t>Свега за Разделе 1,2,3 и 4:</t>
  </si>
  <si>
    <t>Извори финансирања за Главу 4.03:</t>
  </si>
  <si>
    <t>Извори финансирања за Главу 4.02:</t>
  </si>
  <si>
    <t>Извори финансирања за Главу 4.01:</t>
  </si>
  <si>
    <t>ПРЕДСЕДНИК ОПШТИНЕ ВЛАДИМИРЦИ</t>
  </si>
  <si>
    <t>OПШТИНСКО ВЕЋЕ ВЛАДИМИРЦИ</t>
  </si>
  <si>
    <t>ОПШТИНСКА УПРАВА ВЛАДИМИРЦИ</t>
  </si>
  <si>
    <t>Извори финансирања за пројекат 2101-П1:</t>
  </si>
  <si>
    <t>Свега за пројекат 2101-П1:</t>
  </si>
  <si>
    <t>23</t>
  </si>
  <si>
    <t>63</t>
  </si>
  <si>
    <t>65</t>
  </si>
  <si>
    <t>66</t>
  </si>
  <si>
    <t>68</t>
  </si>
  <si>
    <t>69</t>
  </si>
  <si>
    <t>70</t>
  </si>
  <si>
    <t>71</t>
  </si>
  <si>
    <t>Куповина кућа, грађевинског материјала и доходовне активности за породице избеглих и интерно расељених лица</t>
  </si>
  <si>
    <t>Изградња зграде за социјално становање у насељу Варошица Владимирци</t>
  </si>
  <si>
    <t>73</t>
  </si>
  <si>
    <t>74</t>
  </si>
  <si>
    <t>75</t>
  </si>
  <si>
    <t>76</t>
  </si>
  <si>
    <t>78</t>
  </si>
  <si>
    <t>80</t>
  </si>
  <si>
    <t>81</t>
  </si>
  <si>
    <t>82</t>
  </si>
  <si>
    <t>Извори финансирања за пројекат 1301-П1:</t>
  </si>
  <si>
    <t>Извори финансирања за Програмску активност 1301-0001:</t>
  </si>
  <si>
    <t>Свега за пројекат 1301-П1:</t>
  </si>
  <si>
    <t>ТУРИСТИЧКА ОРГАНИЗАЦИЈА ОПШТИНЕ ВЛАДИМИРЦИ</t>
  </si>
  <si>
    <t xml:space="preserve">     Председник општине/општинско веће, на предлог локалног органа управе надлежног за финансије, доноси решење о употреби средстава</t>
  </si>
  <si>
    <t>текуће буџетске резерве.</t>
  </si>
  <si>
    <t>сталне буџетске резерве.</t>
  </si>
  <si>
    <t>Пројектно планирање</t>
  </si>
  <si>
    <t>Набавка опреме за потребе Општинске управе</t>
  </si>
  <si>
    <t>Набавка земљишта и накнада за одузето земљиште</t>
  </si>
  <si>
    <t>Набавка контејнера у Месним Заједницама</t>
  </si>
  <si>
    <t>2. Из сопствених прихода индиректних корисника буџета (Извор 04) у износу од 10.000,00 динара</t>
  </si>
  <si>
    <t>Зграда за социјално становање у Варошици Владимирци</t>
  </si>
  <si>
    <t>126</t>
  </si>
  <si>
    <t>127</t>
  </si>
  <si>
    <t>128</t>
  </si>
  <si>
    <t>77/1</t>
  </si>
  <si>
    <t>77/2</t>
  </si>
  <si>
    <t>77/3</t>
  </si>
  <si>
    <t>77/4</t>
  </si>
  <si>
    <t>78/1</t>
  </si>
  <si>
    <t>56/1</t>
  </si>
  <si>
    <t>Пројекат ,, Мој вртић - вртић за сву децу"</t>
  </si>
  <si>
    <t>Помоћ угроженим лицима у току епидемије Ковид 19 вируса</t>
  </si>
  <si>
    <t>Добровољни трансфери од физичких и правних лица (Извор 08)</t>
  </si>
  <si>
    <t>744151</t>
  </si>
  <si>
    <t>Добровољни трансфери од физичких и правних лица у корист нивоа општина</t>
  </si>
  <si>
    <t>Неутрошена средства донација из претходних година             (Извор 15)</t>
  </si>
  <si>
    <t xml:space="preserve">     Meња се члан 2. Одлуке о буџету општине Владимирци број 400-96/19-I од дана 20.12.2019. године и гласи:</t>
  </si>
  <si>
    <t xml:space="preserve">     Мења се члан 3. Одлуке о буџету општине Владимирци за 2020. годину бр. 400-96/19-I од 20.12.2019. године и гласи:</t>
  </si>
  <si>
    <t xml:space="preserve">     Мења се члан 6. Одлуке о буџету општине Владимирци за 2020. годину бр. 400-96/19-I од 20.12.2019. године и гласи:</t>
  </si>
  <si>
    <t xml:space="preserve">     Мења се члан 4. Одлуке о буџету општине Владимирци за 2020. годину бр. 400-96/19-I од 20.12.2019. године и гласи:</t>
  </si>
  <si>
    <t xml:space="preserve">     Мења се члан 5. Одлуке о буџету општине Владимирци за 2020. годину бр. 400-96/19-I од 20.12.2019. године и гласи:</t>
  </si>
  <si>
    <t xml:space="preserve">     Мења се члан 7. Одлуке о буџету општине Владимирци за 2018. годину бр. 400-96/19-I од 20.12.2019. године и гласи:</t>
  </si>
  <si>
    <t>3. Из донација од међународних организација (Извор 06) у износу од 97.200,00 динара</t>
  </si>
  <si>
    <t xml:space="preserve">      Мења се члан 8. Одлуке о буџету општине Владимирци за 2020. годину бр. 400-96/19-I од 20.12.2019. године</t>
  </si>
  <si>
    <t xml:space="preserve">     Мења се члан 9.  Одлуке о буџету општине Владимирци за 2019. годину бр. 400-96/19-I од 20.12.2019. године и гласи:</t>
  </si>
  <si>
    <t xml:space="preserve">     Мења се члан 10. Одлуке о буџету општине Владимирци за 2020. годину бр. 400-96/19-I од 20.12.2019. године</t>
  </si>
  <si>
    <t xml:space="preserve">     Остале одредбе Одлуке о буџету општине Владимирци за 2020. годину бр. 400-96/19-I од 20.12.2019. године</t>
  </si>
  <si>
    <t>Број : _______ од _______ 2020. године</t>
  </si>
  <si>
    <t>Набавка софтвера</t>
  </si>
  <si>
    <t>Раде Ковачевић</t>
  </si>
  <si>
    <t>Остварено Текуће                   помоћи од ЕУ                  (Извор 56)</t>
  </si>
  <si>
    <t>Проценат остварења Текуће                   помоћи од ЕУ                  (Извор 56)</t>
  </si>
  <si>
    <t>Остварено Добровољни трансфери од физичких и правних лица (Извор 08)</t>
  </si>
  <si>
    <t>Проценат остварења Добровољни трансфери од физичких и правних лица (Извор 08)</t>
  </si>
  <si>
    <t>Остварење Примања од продаје нефинансијске имовине (Извор 09)</t>
  </si>
  <si>
    <t>Проценат остварења Примања од продаје нефинансијске имовине (Извор 09)</t>
  </si>
  <si>
    <t>Остварено Неутрошена средства донација из претходних година             (Извор 15)</t>
  </si>
  <si>
    <t>Проценат остварења Неутрошена средства донација из претходних година             (Извор 15)</t>
  </si>
  <si>
    <t xml:space="preserve">Субвенције јавним нефинансијским предузећима и организацијама                                                                </t>
  </si>
  <si>
    <t>9</t>
  </si>
  <si>
    <t>22</t>
  </si>
  <si>
    <t>26</t>
  </si>
  <si>
    <t>Изградња ,, Балон сале" у Варошици Владимирци</t>
  </si>
  <si>
    <t>Отплата главнице за финансијски лизинг</t>
  </si>
  <si>
    <t>614</t>
  </si>
  <si>
    <t>27</t>
  </si>
  <si>
    <t>28</t>
  </si>
  <si>
    <t>29</t>
  </si>
  <si>
    <t>61</t>
  </si>
  <si>
    <t>64</t>
  </si>
  <si>
    <t>92</t>
  </si>
  <si>
    <t>129</t>
  </si>
  <si>
    <t>Асфалтирање локалних путева, ћуприја и тротоара</t>
  </si>
  <si>
    <t>3. Из примања од продаје нефинансијске имовине (Извор 09) у износу од 30.000,00 динара</t>
  </si>
  <si>
    <t>ПРОГРАМ 17.  ЕНЕРГЕТСКА ЕФИКАСНОСТ</t>
  </si>
  <si>
    <t>0501-4001</t>
  </si>
  <si>
    <t>Унапређење и побољшање енергетске ефикасности и употреба обновљивих извора енергије-замена столарије</t>
  </si>
  <si>
    <t>84/1</t>
  </si>
  <si>
    <t>Извори финансирања за функцију 660:</t>
  </si>
  <si>
    <t>Функција 660:</t>
  </si>
  <si>
    <t>Извори финансирања за пројекат 0501-4001:</t>
  </si>
  <si>
    <t>Свега за пројекат 0501-4001:</t>
  </si>
  <si>
    <t>Извори финансирања за Програм 17:</t>
  </si>
  <si>
    <t>Свега за Програм 17:</t>
  </si>
  <si>
    <t>ПРОГРАМ 10 - СРЕДЊЕ ОБРАЗОВАЊЕ</t>
  </si>
  <si>
    <t xml:space="preserve">ПРОГРАМ 9 - ОСНОВНО ОБРАЗОВАЊЕ </t>
  </si>
  <si>
    <t>ПРОГРАМ 11: СОЦИЈАЛНА И ДЕЧИЈА ЗАШТИТА</t>
  </si>
  <si>
    <t>0901-4002</t>
  </si>
  <si>
    <t>Машине и опреме</t>
  </si>
  <si>
    <t>0602-5001</t>
  </si>
  <si>
    <t>Извори финансирања за Пројекат 1501-5001:</t>
  </si>
  <si>
    <t>Свега за пројекат 2002-4001:</t>
  </si>
  <si>
    <t>4. Из  нераспоређених вишкова прихода из претходних година (Извор 13) у износу од 5.000.000,00 динара</t>
  </si>
  <si>
    <t>2003-4001</t>
  </si>
  <si>
    <t>1201-4001</t>
  </si>
  <si>
    <t>Извори финансирања за пројекат 2001-4001:</t>
  </si>
  <si>
    <t>Извори финансирања за пројекат 1201-4001:</t>
  </si>
  <si>
    <t>Извори финансирања за пројекат 0602-5001:</t>
  </si>
  <si>
    <t>Извори финансирања за пројекат 2003-4001:</t>
  </si>
  <si>
    <t>Извори финансирања за Пројекат 0901-4002:</t>
  </si>
  <si>
    <t>Свега за Пројекат 0901-4002:</t>
  </si>
  <si>
    <t>Свега за пројекат 2001-4001:</t>
  </si>
  <si>
    <t>Свега за пројекат 1201-4001:</t>
  </si>
  <si>
    <t>0602-4001</t>
  </si>
  <si>
    <t>Пројекат доделе неповратних средстава за куповину сеоских кућа</t>
  </si>
  <si>
    <t>Функција 490:</t>
  </si>
  <si>
    <t>Извори финансирања за пројекат 0602-4001:</t>
  </si>
  <si>
    <t>Свега за пројекат 0602-4001:</t>
  </si>
  <si>
    <t>Пројекат доделе бесповратних средстава за куповину сеоских кућа</t>
  </si>
  <si>
    <t>Извори финансирања за функцију 490:</t>
  </si>
  <si>
    <t>Порез на пренос апсолутних права код продаје стечајног дужника као правног лица</t>
  </si>
  <si>
    <t>Накнада за коришћење простора ма јавној површини у пословне и друге сврхе осим ради продаје штампе, књига,и других публикација</t>
  </si>
  <si>
    <t>Трошкови поступка санитарних и здравствених инспектора по захтеву странке</t>
  </si>
  <si>
    <t>0901-0018</t>
  </si>
  <si>
    <t>2002-0002</t>
  </si>
  <si>
    <t>2001-4002</t>
  </si>
  <si>
    <t>од примања из задуживања (Извор 10).</t>
  </si>
  <si>
    <t xml:space="preserve">     За капиталне пројекте планирано је да се у 2024. години обезбеде средства у износу од 12,000,000,00 динара и то у укупном износу</t>
  </si>
  <si>
    <t xml:space="preserve">  </t>
  </si>
  <si>
    <t xml:space="preserve">Материјал </t>
  </si>
  <si>
    <t>Реализација делатности основног образовања</t>
  </si>
  <si>
    <t>2004</t>
  </si>
  <si>
    <t>2004-0001</t>
  </si>
  <si>
    <t>Реализација делатности средњег образовања</t>
  </si>
  <si>
    <t>2004-4001</t>
  </si>
  <si>
    <t>0902</t>
  </si>
  <si>
    <t>0902-0001</t>
  </si>
  <si>
    <t>0902-0016</t>
  </si>
  <si>
    <t>0902-0018</t>
  </si>
  <si>
    <t>Свега за Програмску активност 0902-0016:</t>
  </si>
  <si>
    <t>Извори финансирања за Програмску активност 0902-0018:</t>
  </si>
  <si>
    <t>Свега за Програмску активност 0902-0018:</t>
  </si>
  <si>
    <t>Свега за Програмску активност 0902-0019:</t>
  </si>
  <si>
    <t>Свега за Програмску активност 0902-0020:</t>
  </si>
  <si>
    <t>0902-0019</t>
  </si>
  <si>
    <t>0902-0020</t>
  </si>
  <si>
    <t>0902-4001</t>
  </si>
  <si>
    <t>0902-5001</t>
  </si>
  <si>
    <t>Извори финансирања за Пројекат 0902-4001:</t>
  </si>
  <si>
    <t>Свега за Пројекат 0902-4001:</t>
  </si>
  <si>
    <t>Извори финансирања за Пројекат 0902-5001:</t>
  </si>
  <si>
    <t>Свега за Пројекат 0902-5001:</t>
  </si>
  <si>
    <t>Свега за програмску активност 2004-0001:</t>
  </si>
  <si>
    <t>Извори финансирања за пројекат 2004-4001:</t>
  </si>
  <si>
    <t>Свега за пројекат 2004-4001:</t>
  </si>
  <si>
    <t>Свега за Програмску активност 0902-0001:</t>
  </si>
  <si>
    <t>Извори финансирања за Програмску активност 0902-0001:</t>
  </si>
  <si>
    <t>Извори финансирања за Програмску активност 0902-0016:</t>
  </si>
  <si>
    <t>Извори финансирања за Програмску активност 0901-0019:</t>
  </si>
  <si>
    <t>Извори финансирања за Програмску активност 0901-0020:</t>
  </si>
  <si>
    <t xml:space="preserve">     Овом одлуком уређују се приходи и примања, расходи и издаци буџета општине Владимирци за 2024. годину (у даљем тексту: </t>
  </si>
  <si>
    <t xml:space="preserve">     Буџет општине Владимирци за 2024. годину састоји се од:</t>
  </si>
  <si>
    <t>Локални избори 2023. године</t>
  </si>
  <si>
    <t>7070</t>
  </si>
  <si>
    <t>8/1</t>
  </si>
  <si>
    <t>8/2</t>
  </si>
  <si>
    <t>Улица Новопројектована 7 и Новопројектована 4</t>
  </si>
  <si>
    <t>1501-5002</t>
  </si>
  <si>
    <t>Изградња зграда и објеката</t>
  </si>
  <si>
    <t>Свега за Пројекат 1501-5002:</t>
  </si>
  <si>
    <t>17</t>
  </si>
  <si>
    <t>Неутрошена средства трансфера од других нивоа власти</t>
  </si>
  <si>
    <t>0701-5001</t>
  </si>
  <si>
    <t>Набавка минибуса</t>
  </si>
  <si>
    <t>Извори финансирања за пројекат 0701-5001:</t>
  </si>
  <si>
    <t>Свега за пројекат 0701-5001:</t>
  </si>
  <si>
    <t>1201-4007</t>
  </si>
  <si>
    <t>Санација и конзерваторски радови зграде бившег среског начелства</t>
  </si>
  <si>
    <t>Извори финансирања за пројекат 1201-4007:</t>
  </si>
  <si>
    <t>Свега за пројекат 1201-4007:</t>
  </si>
  <si>
    <t>0602-4002</t>
  </si>
  <si>
    <t>Пројекат реконструкције котларница у Општини и Дому здравља</t>
  </si>
  <si>
    <t>Пренета неутрошена средства од других нивоа власти(Извор 17)</t>
  </si>
  <si>
    <t>Пренета неутрошена средства од других нивоа власти</t>
  </si>
  <si>
    <t>2101-7070</t>
  </si>
  <si>
    <t>Улица новопројектована 7 и 4</t>
  </si>
  <si>
    <t xml:space="preserve">     Приходи и примања и расходи и издаци за 2024. годину утврђени су у следећим износима:</t>
  </si>
  <si>
    <t xml:space="preserve">      Средства текуће буџетске резерве планирају се у буџету општине Владимирци у износу од 2.000.000,00 динара.</t>
  </si>
  <si>
    <t xml:space="preserve">     Издаци за капиталне пројекте, планирани за буџетску 2024. и наредне две године , исказани су у табели капиталних пројеката:</t>
  </si>
  <si>
    <t>КАПИТАЛНИ ПРОЈЕКТИ У ПЕРИОДУ 2024-2026. ГОДИНЕ у хиљадама динара</t>
  </si>
  <si>
    <t xml:space="preserve">     Овом одлуком о буџету општине Владимирци за 2024. годину обезбеђена су средства за наведене пројекте у укупном износу</t>
  </si>
  <si>
    <t>54/1</t>
  </si>
  <si>
    <t>61/1</t>
  </si>
  <si>
    <t>83/1</t>
  </si>
  <si>
    <t>89/1</t>
  </si>
  <si>
    <t>96/1</t>
  </si>
  <si>
    <t>123/1</t>
  </si>
  <si>
    <t>127/1</t>
  </si>
  <si>
    <t>2. Из пренетих наменских средстава трансфера из претходне године од нивоа Републике  (Извор 17) у износу од 24.032.961,00 динара</t>
  </si>
  <si>
    <t xml:space="preserve">     На основу члана 43. Закона о буџетском систему (,,Сл.гласник РС",бр. 54/09, 73/10,..., 31/19 и 72/19 ,149/20, 118/21, 138/22 и 92/23), члана 32. Закона о локалној</t>
  </si>
  <si>
    <t>самоуправи (,,Сл.гласник РС", бр. 129/07, 83/14, 101/16 ,47/18  и 118/21) и чл. 40. Статута општине Владимирци (,,Сл. Лист града Шапца и</t>
  </si>
  <si>
    <t>О ПРВОМ РЕБАЛАНСУ БУЏЕТА ОПШТИНЕ ВЛАДИМИРЦИ ЗА 2024. ГОДИНУ</t>
  </si>
  <si>
    <t>0401-4010</t>
  </si>
  <si>
    <t>Пројекат пошумљавања Новопројектована и Светог Саве</t>
  </si>
  <si>
    <t>66/1</t>
  </si>
  <si>
    <t>Извори финансирања за Пројекат 0401-4010</t>
  </si>
  <si>
    <t>Свега за Пројекат 0401-4010</t>
  </si>
  <si>
    <t>Пројекат уклањања нелегалног отпада Јаловик</t>
  </si>
  <si>
    <t>0401-4011</t>
  </si>
  <si>
    <t>66/2</t>
  </si>
  <si>
    <t>Извори финансирања за Пројекат 0401-4011</t>
  </si>
  <si>
    <t>Свега за Пројекат 0401-4011</t>
  </si>
  <si>
    <t>Пројекат Михољски сусрети села</t>
  </si>
  <si>
    <t>1201-4012</t>
  </si>
  <si>
    <t>83/2</t>
  </si>
  <si>
    <t>83/3</t>
  </si>
  <si>
    <t>83/4</t>
  </si>
  <si>
    <t>Свега за пројекат 1201-4012:</t>
  </si>
  <si>
    <t>остају на снази.</t>
  </si>
  <si>
    <t>Ова Одлука ступа на снагу 8 дана од дана објављивања у Службеном листу града Шапца и општина Богатић</t>
  </si>
  <si>
    <t>Владимирци и Коцељева.</t>
  </si>
  <si>
    <t xml:space="preserve"> СКУПШТИНА ОПШТИНЕ ВЛАДИМИРЦИ</t>
  </si>
  <si>
    <t>Остале одредбе Одлуке о буџету општине Владимирци за 2024. годину бр. 400-16/2024-I од 14.02.2024. године</t>
  </si>
  <si>
    <t>129/1</t>
  </si>
  <si>
    <t xml:space="preserve">     Средства сталне буџетске резерве планирају се у буџету општине Владимирци у износу од 00,00 динара.</t>
  </si>
  <si>
    <t>1. Из текућих прихода буџета (Извор 01) у износу од 76.550.000,00 динара</t>
  </si>
  <si>
    <t>од 100.582.961,00 динара. По изворима финансирања средства се обезбеђују на следећи начин:</t>
  </si>
  <si>
    <t>118.812.086,00  утврђени су и распоређени по програмској класификацији и то:</t>
  </si>
  <si>
    <t>118.812.086,00  утврђени су и распоређени по функционалној класификацији и то:</t>
  </si>
  <si>
    <t>Текући приходи и примања од продаје нефинансијске имовине у укупном износу од 677.239.084,00 динара</t>
  </si>
  <si>
    <t>Текући расходи, издаци за нефинансијску имовину и издаци за отплату главнице по кредитима у износу од 744.962.992,00 динара</t>
  </si>
  <si>
    <t xml:space="preserve">     У плану буџета за 2024. годину утврђен је укупан фискални дефицит у износу од 67.723.908,00 динара.</t>
  </si>
  <si>
    <t xml:space="preserve">    Средства укупног фискалног дефицита  у износу од 67.723.908,00 динара, биће покривена из  пренетих неутрошених средстава из претходне године.</t>
  </si>
  <si>
    <t xml:space="preserve">     Средства из буџета у износу од 633.880.441,00 динара, и средства  из осталих извора у износу од</t>
  </si>
  <si>
    <t xml:space="preserve">     Средства из буџета у износу од 633.880.441,00 динара, и средства  из осталих извора у износу од 118.812.086,00 динара утврђени су и распоређени</t>
  </si>
  <si>
    <t xml:space="preserve"> и општина Богатић, Владимирци и Коцељева", бр. 6/19 и 12/21)  Скупштина општине Владимирци на седници одржаној дана 19.06.2024. године донела је:</t>
  </si>
  <si>
    <t>Број: 001936535 2024 од 19.06.2024. године</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</si>
</sst>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_-* #,##0.00\ _D_i_n_._-;\-* #,##0.00\ _D_i_n_._-;_-* \-??\ _D_i_n_._-;_-@_-"/>
    <numFmt numFmtId="170" formatCode="#,##0_ ;\-#,##0\ "/>
    <numFmt numFmtId="171" formatCode="#,##0.00_ ;\-#,##0.00\ "/>
    <numFmt numFmtId="172" formatCode="#,##0.00\ _R_S_D"/>
  </numFmts>
  <fonts count="90" x14ac:knownFonts="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sz val="10"/>
      <name val="Arial"/>
      <family val="2"/>
      <charset val="238"/>
    </font>
    <font>
      <sz val="10"/>
      <name val="Times New Roman"/>
      <family val="1"/>
      <charset val="238"/>
    </font>
    <font>
      <b/>
      <sz val="11"/>
      <name val="Times New Roman"/>
      <family val="1"/>
    </font>
    <font>
      <b/>
      <sz val="9"/>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sz val="8"/>
      <color theme="1"/>
      <name val="Times New Roman"/>
      <family val="1"/>
    </font>
    <font>
      <b/>
      <sz val="12"/>
      <name val="Times New Roman"/>
      <family val="1"/>
    </font>
    <font>
      <sz val="12"/>
      <name val="Times New Roman"/>
      <family val="1"/>
    </font>
    <font>
      <sz val="9"/>
      <name val="Times New Roman"/>
      <family val="1"/>
    </font>
    <font>
      <b/>
      <sz val="10"/>
      <color theme="1"/>
      <name val="Times New Roman"/>
      <family val="1"/>
    </font>
    <font>
      <b/>
      <sz val="11"/>
      <color theme="1"/>
      <name val="Times New Roman"/>
      <family val="1"/>
      <charset val="238"/>
    </font>
    <font>
      <sz val="11"/>
      <color theme="1"/>
      <name val="Times New Roman"/>
      <family val="1"/>
      <charset val="238"/>
    </font>
    <font>
      <b/>
      <sz val="8"/>
      <name val="Times New Roman"/>
      <family val="1"/>
      <charset val="238"/>
    </font>
    <font>
      <sz val="9"/>
      <color theme="1"/>
      <name val="Times New Roman"/>
      <family val="1"/>
    </font>
    <font>
      <sz val="8"/>
      <name val="Times New Roman"/>
      <family val="1"/>
      <charset val="238"/>
    </font>
    <font>
      <b/>
      <sz val="10"/>
      <color theme="1"/>
      <name val="Times New Roman"/>
      <family val="1"/>
      <charset val="238"/>
    </font>
    <font>
      <sz val="10"/>
      <color rgb="FFFF0000"/>
      <name val="Times New Roman"/>
      <family val="1"/>
    </font>
    <font>
      <b/>
      <sz val="8"/>
      <color theme="1"/>
      <name val="Times New Roman"/>
      <family val="1"/>
      <charset val="238"/>
    </font>
    <font>
      <sz val="12"/>
      <color theme="1"/>
      <name val="Times New Roman"/>
      <family val="1"/>
    </font>
    <font>
      <b/>
      <i/>
      <sz val="11"/>
      <color theme="1"/>
      <name val="Times New Roman"/>
      <family val="1"/>
    </font>
    <font>
      <b/>
      <sz val="11"/>
      <color theme="1"/>
      <name val="Calibri"/>
      <family val="2"/>
      <charset val="238"/>
      <scheme val="minor"/>
    </font>
    <font>
      <sz val="10"/>
      <color theme="1"/>
      <name val="Times New Roman"/>
      <family val="1"/>
      <charset val="238"/>
    </font>
    <font>
      <sz val="10"/>
      <color indexed="8"/>
      <name val="Times New Roman"/>
      <family val="1"/>
      <charset val="238"/>
    </font>
    <font>
      <b/>
      <i/>
      <sz val="11"/>
      <color theme="1"/>
      <name val="Calibri"/>
      <family val="2"/>
      <charset val="238"/>
      <scheme val="minor"/>
    </font>
    <font>
      <b/>
      <sz val="12"/>
      <color theme="1"/>
      <name val="Times New Roman"/>
      <family val="1"/>
    </font>
    <font>
      <sz val="11"/>
      <color rgb="FFFF0000"/>
      <name val="Calibri"/>
      <family val="2"/>
      <charset val="238"/>
      <scheme val="minor"/>
    </font>
    <font>
      <sz val="9"/>
      <name val="Times New Roman"/>
      <family val="1"/>
      <charset val="238"/>
    </font>
    <font>
      <b/>
      <sz val="9"/>
      <color theme="1"/>
      <name val="Times New Roman"/>
      <family val="1"/>
    </font>
    <font>
      <b/>
      <i/>
      <sz val="11"/>
      <color theme="1"/>
      <name val="Times New Roman"/>
      <family val="1"/>
      <charset val="238"/>
    </font>
    <font>
      <b/>
      <sz val="16"/>
      <color theme="1"/>
      <name val="Times New Roman"/>
      <family val="1"/>
      <charset val="238"/>
    </font>
    <font>
      <sz val="11"/>
      <name val="Calibri"/>
      <family val="2"/>
      <charset val="238"/>
      <scheme val="minor"/>
    </font>
    <font>
      <b/>
      <sz val="11"/>
      <color rgb="FFFF0000"/>
      <name val="Calibri"/>
      <family val="2"/>
      <charset val="238"/>
      <scheme val="minor"/>
    </font>
    <font>
      <i/>
      <sz val="11"/>
      <color theme="1"/>
      <name val="Times New Roman"/>
      <family val="1"/>
    </font>
    <font>
      <b/>
      <sz val="12"/>
      <color theme="1"/>
      <name val="Times New Roman"/>
      <family val="1"/>
      <charset val="238"/>
    </font>
    <font>
      <i/>
      <sz val="10"/>
      <color theme="1"/>
      <name val="Times New Roman"/>
      <family val="1"/>
    </font>
    <font>
      <b/>
      <i/>
      <u/>
      <sz val="11"/>
      <color theme="1"/>
      <name val="Times New Roman"/>
      <family val="1"/>
    </font>
    <font>
      <b/>
      <i/>
      <u/>
      <sz val="11"/>
      <color theme="1"/>
      <name val="Times New Roman"/>
      <family val="1"/>
      <charset val="238"/>
    </font>
    <font>
      <sz val="11"/>
      <color rgb="FFFF0000"/>
      <name val="Times New Roman"/>
      <family val="1"/>
    </font>
    <font>
      <b/>
      <sz val="11"/>
      <color rgb="FF00B050"/>
      <name val="Times New Roman"/>
      <family val="1"/>
      <charset val="238"/>
    </font>
    <font>
      <b/>
      <sz val="11"/>
      <color rgb="FFFF0000"/>
      <name val="Times New Roman"/>
      <family val="1"/>
      <charset val="238"/>
    </font>
    <font>
      <sz val="9"/>
      <color theme="1"/>
      <name val="Times New Roman"/>
      <family val="1"/>
      <charset val="238"/>
    </font>
    <font>
      <sz val="11"/>
      <color rgb="FF006600"/>
      <name val="Times New Roman"/>
      <family val="1"/>
    </font>
    <font>
      <sz val="11"/>
      <color rgb="FFFF0000"/>
      <name val="Times New Roman"/>
      <family val="1"/>
      <charset val="238"/>
    </font>
    <font>
      <b/>
      <sz val="9"/>
      <name val="Times New Roman"/>
      <family val="1"/>
      <charset val="238"/>
    </font>
    <font>
      <sz val="11"/>
      <color rgb="FF006600"/>
      <name val="Times New Roman"/>
      <family val="1"/>
      <charset val="238"/>
    </font>
    <font>
      <b/>
      <i/>
      <sz val="12"/>
      <color theme="1"/>
      <name val="Times New Roman"/>
      <family val="1"/>
    </font>
  </fonts>
  <fills count="4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22"/>
        <bgColor indexed="64"/>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rgb="FF00B050"/>
        <bgColor indexed="64"/>
      </patternFill>
    </fill>
    <fill>
      <patternFill patternType="solid">
        <fgColor theme="0"/>
        <bgColor indexed="26"/>
      </patternFill>
    </fill>
    <fill>
      <patternFill patternType="solid">
        <fgColor theme="0" tint="-0.249977111117893"/>
        <bgColor indexed="31"/>
      </patternFill>
    </fill>
    <fill>
      <patternFill patternType="solid">
        <fgColor theme="0" tint="-0.249977111117893"/>
        <bgColor indexed="41"/>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C000"/>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medium">
        <color indexed="64"/>
      </bottom>
      <diagonal/>
    </border>
    <border>
      <left/>
      <right/>
      <top style="thin">
        <color auto="1"/>
      </top>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8"/>
      </left>
      <right style="thin">
        <color indexed="64"/>
      </right>
      <top style="thin">
        <color indexed="64"/>
      </top>
      <bottom style="thin">
        <color indexed="8"/>
      </bottom>
      <diagonal/>
    </border>
    <border>
      <left style="thin">
        <color indexed="8"/>
      </left>
      <right style="thin">
        <color indexed="8"/>
      </right>
      <top style="hair">
        <color indexed="8"/>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hair">
        <color indexed="8"/>
      </top>
      <bottom style="hair">
        <color indexed="8"/>
      </bottom>
      <diagonal/>
    </border>
    <border>
      <left style="thin">
        <color indexed="8"/>
      </left>
      <right style="thin">
        <color indexed="64"/>
      </right>
      <top style="hair">
        <color indexed="8"/>
      </top>
      <bottom style="thin">
        <color indexed="64"/>
      </bottom>
      <diagonal/>
    </border>
    <border>
      <left style="thin">
        <color indexed="64"/>
      </left>
      <right style="thin">
        <color indexed="64"/>
      </right>
      <top style="thin">
        <color indexed="64"/>
      </top>
      <bottom style="hair">
        <color auto="1"/>
      </bottom>
      <diagonal/>
    </border>
    <border>
      <left/>
      <right style="thin">
        <color indexed="64"/>
      </right>
      <top/>
      <bottom/>
      <diagonal/>
    </border>
    <border>
      <left style="thin">
        <color indexed="64"/>
      </left>
      <right style="thin">
        <color indexed="64"/>
      </right>
      <top style="hair">
        <color auto="1"/>
      </top>
      <bottom style="hair">
        <color auto="1"/>
      </bottom>
      <diagonal/>
    </border>
    <border>
      <left/>
      <right/>
      <top style="hair">
        <color indexed="8"/>
      </top>
      <bottom style="hair">
        <color indexed="8"/>
      </bottom>
      <diagonal/>
    </border>
    <border>
      <left/>
      <right/>
      <top style="thin">
        <color indexed="64"/>
      </top>
      <bottom style="thin">
        <color indexed="8"/>
      </bottom>
      <diagonal/>
    </border>
    <border>
      <left style="thin">
        <color indexed="8"/>
      </left>
      <right style="thin">
        <color indexed="64"/>
      </right>
      <top style="thin">
        <color indexed="64"/>
      </top>
      <bottom style="hair">
        <color indexed="8"/>
      </bottom>
      <diagonal/>
    </border>
    <border>
      <left style="thin">
        <color indexed="8"/>
      </left>
      <right style="thin">
        <color indexed="64"/>
      </right>
      <top style="hair">
        <color indexed="8"/>
      </top>
      <bottom/>
      <diagonal/>
    </border>
    <border>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right/>
      <top style="hair">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2">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4" fillId="0" borderId="0"/>
    <xf numFmtId="164" fontId="30" fillId="0" borderId="0" applyFont="0" applyFill="0" applyBorder="0" applyAlignment="0" applyProtection="0"/>
    <xf numFmtId="0" fontId="30" fillId="0" borderId="0"/>
    <xf numFmtId="0" fontId="7" fillId="20" borderId="25" applyNumberFormat="0" applyAlignment="0" applyProtection="0"/>
    <xf numFmtId="0" fontId="14" fillId="7" borderId="25" applyNumberFormat="0" applyAlignment="0" applyProtection="0"/>
    <xf numFmtId="0" fontId="3" fillId="23" borderId="26" applyNumberFormat="0" applyAlignment="0" applyProtection="0"/>
    <xf numFmtId="0" fontId="17" fillId="20" borderId="27" applyNumberFormat="0" applyAlignment="0" applyProtection="0"/>
    <xf numFmtId="0" fontId="19" fillId="0" borderId="28" applyNumberFormat="0" applyFill="0" applyAlignment="0" applyProtection="0"/>
    <xf numFmtId="0" fontId="7" fillId="20" borderId="37" applyNumberFormat="0" applyAlignment="0" applyProtection="0"/>
    <xf numFmtId="0" fontId="14" fillId="7" borderId="37" applyNumberFormat="0" applyAlignment="0" applyProtection="0"/>
    <xf numFmtId="0" fontId="3" fillId="23" borderId="38" applyNumberFormat="0" applyAlignment="0" applyProtection="0"/>
    <xf numFmtId="0" fontId="17" fillId="20" borderId="39" applyNumberFormat="0" applyAlignment="0" applyProtection="0"/>
    <xf numFmtId="0" fontId="19" fillId="0" borderId="40" applyNumberFormat="0" applyFill="0" applyAlignment="0" applyProtection="0"/>
  </cellStyleXfs>
  <cellXfs count="1285">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1" fillId="0" borderId="0" xfId="0" applyFont="1"/>
    <xf numFmtId="0" fontId="45" fillId="0" borderId="17" xfId="0" applyFont="1" applyFill="1" applyBorder="1" applyAlignment="1" applyProtection="1">
      <alignment horizontal="center" vertical="top"/>
    </xf>
    <xf numFmtId="0" fontId="46" fillId="0" borderId="17" xfId="0" applyFont="1" applyBorder="1" applyAlignment="1">
      <alignment horizontal="center" vertical="center"/>
    </xf>
    <xf numFmtId="49" fontId="38" fillId="0" borderId="22" xfId="0" applyNumberFormat="1" applyFont="1" applyFill="1" applyBorder="1" applyAlignment="1">
      <alignment horizontal="center" vertical="center"/>
    </xf>
    <xf numFmtId="49" fontId="40" fillId="20" borderId="22" xfId="0" applyNumberFormat="1" applyFont="1" applyFill="1" applyBorder="1" applyAlignment="1">
      <alignment horizontal="left" vertical="center"/>
    </xf>
    <xf numFmtId="0" fontId="38" fillId="0" borderId="22" xfId="0" applyFont="1" applyFill="1" applyBorder="1" applyAlignment="1">
      <alignment horizontal="left" vertical="center" wrapText="1"/>
    </xf>
    <xf numFmtId="49" fontId="40" fillId="20" borderId="22" xfId="0" applyNumberFormat="1" applyFont="1" applyFill="1" applyBorder="1" applyAlignment="1">
      <alignment horizontal="left"/>
    </xf>
    <xf numFmtId="0" fontId="40" fillId="20" borderId="22" xfId="0" applyFont="1" applyFill="1" applyBorder="1" applyAlignment="1">
      <alignment horizontal="left" wrapText="1"/>
    </xf>
    <xf numFmtId="49" fontId="38" fillId="0" borderId="22" xfId="0" applyNumberFormat="1" applyFont="1" applyFill="1" applyBorder="1" applyAlignment="1">
      <alignment horizontal="center"/>
    </xf>
    <xf numFmtId="0" fontId="38" fillId="0" borderId="22" xfId="0" applyFont="1" applyFill="1" applyBorder="1" applyAlignment="1">
      <alignment horizontal="left" wrapText="1"/>
    </xf>
    <xf numFmtId="49" fontId="38" fillId="0" borderId="22" xfId="0" applyNumberFormat="1" applyFont="1" applyFill="1" applyBorder="1" applyAlignment="1">
      <alignment horizontal="right"/>
    </xf>
    <xf numFmtId="0" fontId="47" fillId="20" borderId="22" xfId="0" applyFont="1" applyFill="1" applyBorder="1" applyAlignment="1">
      <alignment wrapText="1"/>
    </xf>
    <xf numFmtId="0" fontId="48" fillId="0" borderId="22" xfId="0" applyFont="1" applyFill="1" applyBorder="1" applyAlignment="1">
      <alignment wrapText="1"/>
    </xf>
    <xf numFmtId="49" fontId="38" fillId="0" borderId="22" xfId="0" applyNumberFormat="1" applyFont="1" applyFill="1" applyBorder="1" applyAlignment="1">
      <alignment horizontal="right" vertical="center"/>
    </xf>
    <xf numFmtId="49" fontId="40" fillId="27" borderId="22" xfId="0" applyNumberFormat="1" applyFont="1" applyFill="1" applyBorder="1" applyAlignment="1">
      <alignment horizontal="left"/>
    </xf>
    <xf numFmtId="0" fontId="47" fillId="27" borderId="22" xfId="0" applyFont="1" applyFill="1" applyBorder="1" applyAlignment="1">
      <alignment wrapText="1"/>
    </xf>
    <xf numFmtId="0" fontId="40" fillId="25" borderId="22" xfId="0" applyFont="1" applyFill="1" applyBorder="1" applyAlignment="1">
      <alignment horizontal="left"/>
    </xf>
    <xf numFmtId="0" fontId="47" fillId="25" borderId="22" xfId="0" applyFont="1" applyFill="1" applyBorder="1" applyAlignment="1">
      <alignment wrapText="1"/>
    </xf>
    <xf numFmtId="49" fontId="40" fillId="20" borderId="22" xfId="0" applyNumberFormat="1" applyFont="1" applyFill="1" applyBorder="1" applyAlignment="1">
      <alignment horizontal="left" vertical="center" wrapText="1"/>
    </xf>
    <xf numFmtId="49" fontId="38" fillId="0" borderId="22" xfId="0" applyNumberFormat="1" applyFont="1" applyFill="1" applyBorder="1" applyAlignment="1">
      <alignment horizontal="center" vertical="center" wrapText="1"/>
    </xf>
    <xf numFmtId="49" fontId="38" fillId="0" borderId="0" xfId="0" applyNumberFormat="1" applyFont="1" applyBorder="1" applyAlignment="1">
      <alignment horizontal="center" vertical="center" wrapText="1"/>
    </xf>
    <xf numFmtId="0" fontId="38" fillId="0" borderId="0" xfId="0" applyFont="1" applyBorder="1" applyAlignment="1">
      <alignment horizontal="left" vertical="center" wrapText="1"/>
    </xf>
    <xf numFmtId="169" fontId="38" fillId="0" borderId="0" xfId="29" applyNumberFormat="1" applyFont="1" applyFill="1" applyBorder="1" applyAlignment="1" applyProtection="1">
      <alignment horizontal="right" vertical="center" wrapText="1"/>
    </xf>
    <xf numFmtId="0" fontId="40" fillId="0" borderId="0" xfId="0" applyFont="1"/>
    <xf numFmtId="0" fontId="40" fillId="0" borderId="0" xfId="0" applyFont="1" applyAlignment="1">
      <alignment horizontal="left"/>
    </xf>
    <xf numFmtId="49" fontId="40" fillId="6" borderId="0" xfId="0" applyNumberFormat="1" applyFont="1" applyFill="1" applyBorder="1" applyAlignment="1">
      <alignment horizontal="center" vertical="center" wrapText="1"/>
    </xf>
    <xf numFmtId="49" fontId="40" fillId="20" borderId="0" xfId="0" applyNumberFormat="1" applyFont="1" applyFill="1" applyBorder="1" applyAlignment="1">
      <alignment horizontal="center"/>
    </xf>
    <xf numFmtId="0" fontId="40" fillId="20" borderId="0" xfId="0" applyFont="1" applyFill="1" applyBorder="1" applyAlignment="1">
      <alignment horizontal="left"/>
    </xf>
    <xf numFmtId="49" fontId="38" fillId="0" borderId="0" xfId="0" applyNumberFormat="1" applyFont="1" applyFill="1" applyBorder="1" applyAlignment="1">
      <alignment horizontal="center"/>
    </xf>
    <xf numFmtId="0" fontId="38" fillId="0" borderId="0" xfId="0" applyFont="1" applyFill="1" applyBorder="1" applyAlignment="1">
      <alignment horizontal="left"/>
    </xf>
    <xf numFmtId="0" fontId="38" fillId="0" borderId="0" xfId="0" applyNumberFormat="1" applyFont="1" applyFill="1" applyBorder="1" applyAlignment="1">
      <alignment horizontal="center"/>
    </xf>
    <xf numFmtId="0" fontId="38" fillId="0" borderId="0" xfId="0" applyFont="1" applyFill="1" applyAlignment="1">
      <alignment horizontal="center" vertical="center"/>
    </xf>
    <xf numFmtId="0" fontId="38" fillId="0" borderId="0" xfId="0" applyFont="1" applyFill="1"/>
    <xf numFmtId="0" fontId="49" fillId="0" borderId="0" xfId="0" applyFont="1"/>
    <xf numFmtId="1" fontId="38" fillId="0" borderId="0" xfId="0" applyNumberFormat="1" applyFont="1" applyFill="1" applyAlignment="1">
      <alignment horizontal="center" vertical="center" wrapText="1"/>
    </xf>
    <xf numFmtId="0" fontId="48" fillId="0" borderId="0" xfId="0" applyFont="1" applyFill="1" applyAlignment="1">
      <alignment horizontal="left" vertical="center" wrapText="1"/>
    </xf>
    <xf numFmtId="0" fontId="40" fillId="20" borderId="0" xfId="0" applyFont="1" applyFill="1" applyBorder="1" applyAlignment="1">
      <alignment horizontal="center"/>
    </xf>
    <xf numFmtId="0" fontId="40" fillId="20" borderId="0" xfId="0" applyFont="1" applyFill="1" applyBorder="1" applyAlignment="1">
      <alignment horizontal="justify"/>
    </xf>
    <xf numFmtId="0" fontId="38" fillId="0" borderId="0" xfId="0" applyFont="1" applyFill="1" applyBorder="1" applyAlignment="1">
      <alignment horizontal="center"/>
    </xf>
    <xf numFmtId="0" fontId="38" fillId="0" borderId="0" xfId="0" applyFont="1" applyFill="1" applyBorder="1" applyAlignment="1">
      <alignment horizontal="justify"/>
    </xf>
    <xf numFmtId="0" fontId="48" fillId="0" borderId="0" xfId="0" applyFont="1" applyFill="1" applyAlignment="1">
      <alignment horizontal="justify" vertical="center" wrapText="1"/>
    </xf>
    <xf numFmtId="0" fontId="48" fillId="0" borderId="0" xfId="0" applyFont="1" applyFill="1" applyAlignment="1">
      <alignment vertical="center" wrapText="1"/>
    </xf>
    <xf numFmtId="1" fontId="40" fillId="20" borderId="0" xfId="0" applyNumberFormat="1" applyFont="1" applyFill="1" applyAlignment="1">
      <alignment horizontal="center" vertical="center" wrapText="1"/>
    </xf>
    <xf numFmtId="0" fontId="40" fillId="20" borderId="0" xfId="0" applyFont="1" applyFill="1" applyAlignment="1">
      <alignment vertical="center" wrapText="1"/>
    </xf>
    <xf numFmtId="0" fontId="38" fillId="0" borderId="0" xfId="0" applyFont="1" applyFill="1" applyAlignment="1">
      <alignment wrapText="1"/>
    </xf>
    <xf numFmtId="49" fontId="38" fillId="0" borderId="0" xfId="0" applyNumberFormat="1" applyFont="1" applyBorder="1" applyAlignment="1">
      <alignment horizontal="center"/>
    </xf>
    <xf numFmtId="0" fontId="38" fillId="0" borderId="0" xfId="0" applyFont="1" applyBorder="1" applyAlignment="1">
      <alignment horizontal="left"/>
    </xf>
    <xf numFmtId="0" fontId="40" fillId="4" borderId="0" xfId="0" applyFont="1" applyFill="1"/>
    <xf numFmtId="49" fontId="40" fillId="4" borderId="0" xfId="0" applyNumberFormat="1" applyFont="1" applyFill="1" applyBorder="1" applyAlignment="1">
      <alignment vertical="center" wrapText="1"/>
    </xf>
    <xf numFmtId="0" fontId="38" fillId="0" borderId="0" xfId="0" applyFont="1"/>
    <xf numFmtId="0" fontId="52" fillId="0" borderId="17" xfId="0" applyFont="1" applyBorder="1" applyAlignment="1">
      <alignment vertical="center" wrapText="1"/>
    </xf>
    <xf numFmtId="0" fontId="52" fillId="0" borderId="17" xfId="0" applyFont="1" applyFill="1" applyBorder="1" applyAlignment="1">
      <alignment vertical="center" wrapText="1"/>
    </xf>
    <xf numFmtId="49" fontId="52" fillId="0" borderId="17" xfId="0" applyNumberFormat="1" applyFont="1" applyFill="1" applyBorder="1" applyAlignment="1">
      <alignment horizontal="center" vertical="center" wrapText="1"/>
    </xf>
    <xf numFmtId="49" fontId="52" fillId="0" borderId="17" xfId="0" applyNumberFormat="1" applyFont="1" applyFill="1" applyBorder="1" applyAlignment="1">
      <alignment vertical="center" wrapText="1"/>
    </xf>
    <xf numFmtId="49" fontId="37" fillId="0" borderId="17" xfId="0" applyNumberFormat="1" applyFont="1" applyFill="1" applyBorder="1" applyAlignment="1">
      <alignment horizontal="center" vertical="center" wrapText="1"/>
    </xf>
    <xf numFmtId="0" fontId="52" fillId="0" borderId="17" xfId="0" applyFont="1" applyBorder="1" applyAlignment="1">
      <alignment horizontal="center"/>
    </xf>
    <xf numFmtId="0" fontId="52" fillId="0" borderId="17" xfId="0" applyFont="1" applyBorder="1"/>
    <xf numFmtId="49" fontId="37" fillId="26" borderId="17" xfId="0" applyNumberFormat="1" applyFont="1" applyFill="1" applyBorder="1" applyAlignment="1">
      <alignment horizontal="center" vertical="center" wrapText="1"/>
    </xf>
    <xf numFmtId="49" fontId="52" fillId="26" borderId="17" xfId="0" applyNumberFormat="1" applyFont="1" applyFill="1" applyBorder="1" applyAlignment="1">
      <alignment horizontal="center" vertical="center" wrapText="1"/>
    </xf>
    <xf numFmtId="49" fontId="37" fillId="26" borderId="17" xfId="0" applyNumberFormat="1" applyFont="1" applyFill="1" applyBorder="1" applyAlignment="1">
      <alignment vertical="center" wrapText="1"/>
    </xf>
    <xf numFmtId="49" fontId="37" fillId="20" borderId="17" xfId="0" applyNumberFormat="1" applyFont="1" applyFill="1" applyBorder="1" applyAlignment="1">
      <alignment horizontal="left" vertical="center" wrapText="1"/>
    </xf>
    <xf numFmtId="0" fontId="37" fillId="26" borderId="17" xfId="0" applyFont="1" applyFill="1" applyBorder="1" applyAlignment="1">
      <alignment horizontal="center" vertical="center" wrapText="1"/>
    </xf>
    <xf numFmtId="0" fontId="37" fillId="26" borderId="17" xfId="0" applyFont="1" applyFill="1" applyBorder="1" applyAlignment="1">
      <alignment horizontal="center" vertical="top" wrapText="1"/>
    </xf>
    <xf numFmtId="0" fontId="37" fillId="26" borderId="17" xfId="0" applyFont="1" applyFill="1" applyBorder="1" applyAlignment="1">
      <alignment wrapText="1"/>
    </xf>
    <xf numFmtId="0" fontId="52" fillId="20" borderId="17" xfId="0" applyFont="1" applyFill="1" applyBorder="1"/>
    <xf numFmtId="0" fontId="39" fillId="0" borderId="0" xfId="0" applyFont="1" applyAlignment="1">
      <alignment horizontal="center"/>
    </xf>
    <xf numFmtId="0" fontId="39" fillId="0" borderId="0" xfId="0" applyFont="1" applyAlignment="1">
      <alignment vertical="center" wrapText="1"/>
    </xf>
    <xf numFmtId="165" fontId="39" fillId="28" borderId="0" xfId="0" applyNumberFormat="1" applyFont="1" applyFill="1" applyAlignment="1">
      <alignment horizontal="right"/>
    </xf>
    <xf numFmtId="0" fontId="23" fillId="0" borderId="23" xfId="1" applyFont="1" applyFill="1" applyBorder="1" applyAlignment="1">
      <alignment horizontal="center" vertical="center" wrapText="1"/>
    </xf>
    <xf numFmtId="0" fontId="38" fillId="0" borderId="24" xfId="0" applyFont="1" applyFill="1" applyBorder="1" applyAlignment="1">
      <alignment horizontal="center" vertical="center" wrapText="1"/>
    </xf>
    <xf numFmtId="0" fontId="45" fillId="0" borderId="19" xfId="0" applyFont="1" applyFill="1" applyBorder="1" applyAlignment="1" applyProtection="1">
      <alignment horizontal="center" vertical="top"/>
    </xf>
    <xf numFmtId="0" fontId="46" fillId="0" borderId="19" xfId="0" applyFont="1" applyBorder="1" applyAlignment="1">
      <alignment horizontal="center" vertical="center"/>
    </xf>
    <xf numFmtId="0" fontId="40" fillId="30" borderId="0" xfId="0" applyFont="1" applyFill="1" applyBorder="1" applyAlignment="1">
      <alignment horizontal="left" vertical="center"/>
    </xf>
    <xf numFmtId="49" fontId="40" fillId="30" borderId="0" xfId="0" applyNumberFormat="1" applyFont="1" applyFill="1" applyBorder="1" applyAlignment="1">
      <alignment horizontal="center" vertical="center"/>
    </xf>
    <xf numFmtId="49" fontId="40" fillId="30" borderId="0" xfId="0" applyNumberFormat="1" applyFont="1" applyFill="1" applyBorder="1" applyAlignment="1">
      <alignment horizontal="center"/>
    </xf>
    <xf numFmtId="0" fontId="40" fillId="30" borderId="0" xfId="0" applyFont="1" applyFill="1" applyBorder="1" applyAlignment="1">
      <alignment horizontal="left"/>
    </xf>
    <xf numFmtId="49" fontId="52" fillId="32" borderId="17" xfId="0" applyNumberFormat="1" applyFont="1" applyFill="1" applyBorder="1" applyAlignment="1">
      <alignment horizontal="center" vertical="center" wrapText="1"/>
    </xf>
    <xf numFmtId="49" fontId="52" fillId="33" borderId="17" xfId="0" applyNumberFormat="1" applyFont="1" applyFill="1" applyBorder="1" applyAlignment="1">
      <alignment horizontal="center" vertical="center" wrapText="1"/>
    </xf>
    <xf numFmtId="0" fontId="41" fillId="0" borderId="11" xfId="0" applyFont="1" applyBorder="1" applyAlignment="1">
      <alignment horizontal="center" vertical="center" wrapText="1"/>
    </xf>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29" borderId="10" xfId="1" applyNumberFormat="1" applyFont="1" applyFill="1" applyBorder="1" applyAlignment="1">
      <alignment horizontal="center" vertical="center"/>
    </xf>
    <xf numFmtId="0" fontId="1" fillId="29" borderId="10" xfId="1" applyFont="1" applyFill="1" applyBorder="1" applyAlignment="1">
      <alignment horizontal="center" vertical="center" wrapText="1"/>
    </xf>
    <xf numFmtId="49" fontId="38" fillId="0" borderId="24" xfId="0" applyNumberFormat="1" applyFont="1" applyFill="1" applyBorder="1" applyAlignment="1">
      <alignment horizontal="center" vertical="center"/>
    </xf>
    <xf numFmtId="49" fontId="40" fillId="6" borderId="11" xfId="0" applyNumberFormat="1" applyFont="1" applyFill="1" applyBorder="1" applyAlignment="1">
      <alignment horizontal="center" vertical="center" wrapText="1"/>
    </xf>
    <xf numFmtId="0" fontId="40" fillId="6" borderId="11" xfId="0" applyFont="1" applyFill="1" applyBorder="1" applyAlignment="1">
      <alignment horizontal="center" vertical="center" wrapText="1" shrinkToFit="1"/>
    </xf>
    <xf numFmtId="0" fontId="46" fillId="0" borderId="0" xfId="0" applyFont="1"/>
    <xf numFmtId="0" fontId="39" fillId="6" borderId="11" xfId="1" applyFont="1" applyFill="1" applyBorder="1" applyAlignment="1">
      <alignment horizontal="center" vertical="center" wrapText="1"/>
    </xf>
    <xf numFmtId="49" fontId="53" fillId="29" borderId="11" xfId="0" applyNumberFormat="1" applyFont="1" applyFill="1" applyBorder="1" applyAlignment="1" applyProtection="1">
      <alignment horizontal="center" vertical="top"/>
    </xf>
    <xf numFmtId="49" fontId="53" fillId="29" borderId="11" xfId="0" applyNumberFormat="1" applyFont="1" applyFill="1" applyBorder="1" applyAlignment="1" applyProtection="1">
      <alignment horizontal="left" vertical="top"/>
    </xf>
    <xf numFmtId="0" fontId="46" fillId="0" borderId="19" xfId="0" applyFont="1" applyBorder="1" applyAlignment="1">
      <alignment horizontal="center"/>
    </xf>
    <xf numFmtId="0" fontId="46" fillId="0" borderId="19" xfId="0" applyFont="1" applyBorder="1"/>
    <xf numFmtId="0" fontId="46" fillId="0" borderId="17" xfId="0" applyFont="1" applyBorder="1" applyAlignment="1">
      <alignment horizontal="center"/>
    </xf>
    <xf numFmtId="0" fontId="46" fillId="0" borderId="17" xfId="0" applyFont="1" applyBorder="1"/>
    <xf numFmtId="0" fontId="46" fillId="0" borderId="36" xfId="0" applyFont="1" applyBorder="1" applyAlignment="1">
      <alignment horizontal="center"/>
    </xf>
    <xf numFmtId="0" fontId="53" fillId="0" borderId="0" xfId="0" applyFont="1"/>
    <xf numFmtId="49" fontId="46" fillId="0" borderId="19" xfId="0" applyNumberFormat="1" applyFont="1" applyBorder="1" applyAlignment="1" applyProtection="1">
      <alignment horizontal="center" vertical="center"/>
    </xf>
    <xf numFmtId="49" fontId="46" fillId="0" borderId="17" xfId="0" applyNumberFormat="1" applyFont="1" applyBorder="1" applyAlignment="1" applyProtection="1">
      <alignment horizontal="center" vertical="top"/>
    </xf>
    <xf numFmtId="49" fontId="46" fillId="0" borderId="36" xfId="0" applyNumberFormat="1" applyFont="1" applyBorder="1" applyAlignment="1" applyProtection="1">
      <alignment horizontal="center" vertical="top"/>
    </xf>
    <xf numFmtId="49" fontId="46" fillId="0" borderId="19" xfId="0" applyNumberFormat="1" applyFont="1" applyBorder="1" applyAlignment="1" applyProtection="1">
      <alignment horizontal="center" vertical="top"/>
    </xf>
    <xf numFmtId="49" fontId="46" fillId="0" borderId="17" xfId="0" applyNumberFormat="1" applyFont="1" applyBorder="1" applyAlignment="1" applyProtection="1">
      <alignment horizontal="center" vertical="center"/>
    </xf>
    <xf numFmtId="0" fontId="39" fillId="6" borderId="11" xfId="1" applyFont="1" applyFill="1" applyBorder="1" applyAlignment="1">
      <alignment horizontal="left" vertical="center" wrapText="1"/>
    </xf>
    <xf numFmtId="4" fontId="46" fillId="0" borderId="0" xfId="47" applyNumberFormat="1" applyFont="1"/>
    <xf numFmtId="0" fontId="46" fillId="0" borderId="18" xfId="0" applyFont="1" applyBorder="1" applyAlignment="1">
      <alignment horizontal="center"/>
    </xf>
    <xf numFmtId="49" fontId="2" fillId="0" borderId="41" xfId="1" applyNumberFormat="1" applyFont="1" applyFill="1" applyBorder="1" applyAlignment="1">
      <alignment horizontal="center" vertical="center"/>
    </xf>
    <xf numFmtId="0" fontId="2" fillId="0" borderId="41" xfId="1" applyNumberFormat="1" applyFont="1" applyFill="1" applyBorder="1" applyAlignment="1">
      <alignment horizontal="center" vertical="center"/>
    </xf>
    <xf numFmtId="0" fontId="1" fillId="29" borderId="10" xfId="1" applyNumberFormat="1" applyFont="1" applyFill="1" applyBorder="1" applyAlignment="1">
      <alignment horizontal="center" vertical="center"/>
    </xf>
    <xf numFmtId="4" fontId="46" fillId="0" borderId="17" xfId="47" applyNumberFormat="1" applyFont="1" applyFill="1" applyBorder="1" applyAlignment="1">
      <alignment vertical="center"/>
    </xf>
    <xf numFmtId="4" fontId="40" fillId="0" borderId="0" xfId="0" applyNumberFormat="1" applyFont="1" applyAlignment="1">
      <alignment horizontal="right" vertical="center" wrapText="1"/>
    </xf>
    <xf numFmtId="4" fontId="40" fillId="6" borderId="0" xfId="0" applyNumberFormat="1" applyFont="1" applyFill="1" applyBorder="1" applyAlignment="1">
      <alignment horizontal="center" vertical="center" wrapText="1" shrinkToFit="1"/>
    </xf>
    <xf numFmtId="4" fontId="40" fillId="20" borderId="0" xfId="48" applyNumberFormat="1" applyFont="1" applyFill="1" applyBorder="1" applyAlignment="1" applyProtection="1">
      <alignment horizontal="right" vertical="center" wrapText="1"/>
    </xf>
    <xf numFmtId="4" fontId="38" fillId="0" borderId="0" xfId="48" applyNumberFormat="1" applyFont="1" applyFill="1" applyBorder="1" applyAlignment="1" applyProtection="1">
      <alignment horizontal="right" vertical="center" wrapText="1"/>
    </xf>
    <xf numFmtId="4" fontId="38" fillId="0" borderId="0" xfId="48" applyNumberFormat="1" applyFont="1" applyFill="1" applyAlignment="1">
      <alignment horizontal="right" vertical="center" wrapText="1"/>
    </xf>
    <xf numFmtId="4" fontId="40" fillId="20" borderId="0" xfId="48" applyNumberFormat="1" applyFont="1" applyFill="1" applyAlignment="1">
      <alignment horizontal="right" vertical="center" wrapText="1"/>
    </xf>
    <xf numFmtId="4" fontId="38" fillId="20" borderId="0" xfId="48" applyNumberFormat="1" applyFont="1" applyFill="1" applyAlignment="1">
      <alignment horizontal="right" vertical="center" wrapText="1"/>
    </xf>
    <xf numFmtId="4" fontId="38" fillId="0" borderId="0" xfId="48" applyNumberFormat="1" applyFont="1" applyAlignment="1">
      <alignment horizontal="right" vertical="center" wrapText="1"/>
    </xf>
    <xf numFmtId="4" fontId="40" fillId="4" borderId="0" xfId="48" applyNumberFormat="1" applyFont="1" applyFill="1" applyBorder="1" applyAlignment="1" applyProtection="1">
      <alignment horizontal="right" vertical="center" wrapText="1"/>
    </xf>
    <xf numFmtId="4" fontId="38" fillId="0" borderId="0" xfId="0" applyNumberFormat="1" applyFont="1"/>
    <xf numFmtId="4" fontId="41" fillId="0" borderId="0" xfId="0" applyNumberFormat="1" applyFont="1"/>
    <xf numFmtId="0" fontId="41" fillId="28" borderId="0" xfId="0" applyFont="1" applyFill="1"/>
    <xf numFmtId="0" fontId="55" fillId="0" borderId="0" xfId="0" applyFont="1"/>
    <xf numFmtId="10" fontId="40" fillId="20" borderId="0" xfId="29" applyNumberFormat="1" applyFont="1" applyFill="1" applyBorder="1" applyAlignment="1" applyProtection="1">
      <alignment horizontal="right" vertical="center" wrapText="1"/>
    </xf>
    <xf numFmtId="10" fontId="38" fillId="0" borderId="0" xfId="29" applyNumberFormat="1" applyFont="1" applyFill="1" applyBorder="1" applyAlignment="1" applyProtection="1">
      <alignment horizontal="right" vertical="center" wrapText="1"/>
    </xf>
    <xf numFmtId="10" fontId="40" fillId="0" borderId="0" xfId="29" applyNumberFormat="1" applyFont="1" applyFill="1" applyBorder="1" applyAlignment="1" applyProtection="1">
      <alignment horizontal="right" vertical="center" wrapText="1"/>
    </xf>
    <xf numFmtId="10" fontId="40" fillId="30" borderId="0" xfId="29" applyNumberFormat="1" applyFont="1" applyFill="1" applyBorder="1" applyAlignment="1" applyProtection="1">
      <alignment horizontal="right" vertical="center" wrapText="1"/>
    </xf>
    <xf numFmtId="10" fontId="40" fillId="4" borderId="0" xfId="29" applyNumberFormat="1" applyFont="1" applyFill="1" applyBorder="1" applyAlignment="1" applyProtection="1">
      <alignment horizontal="right" vertical="center" wrapText="1"/>
    </xf>
    <xf numFmtId="10" fontId="40" fillId="20" borderId="0" xfId="48" applyNumberFormat="1" applyFont="1" applyFill="1" applyBorder="1" applyAlignment="1" applyProtection="1">
      <alignment horizontal="right" vertical="center" wrapText="1"/>
    </xf>
    <xf numFmtId="10" fontId="38" fillId="0" borderId="0" xfId="48" applyNumberFormat="1" applyFont="1" applyFill="1" applyBorder="1" applyAlignment="1" applyProtection="1">
      <alignment horizontal="right" vertical="center" wrapText="1"/>
    </xf>
    <xf numFmtId="10" fontId="38" fillId="30" borderId="0" xfId="48" applyNumberFormat="1" applyFont="1" applyFill="1" applyBorder="1" applyAlignment="1" applyProtection="1">
      <alignment horizontal="right" vertical="center" wrapText="1"/>
    </xf>
    <xf numFmtId="10" fontId="38" fillId="0" borderId="0" xfId="48" applyNumberFormat="1" applyFont="1" applyFill="1" applyAlignment="1">
      <alignment horizontal="right" vertical="center" wrapText="1"/>
    </xf>
    <xf numFmtId="10" fontId="40" fillId="20" borderId="0" xfId="48" applyNumberFormat="1" applyFont="1" applyFill="1" applyAlignment="1">
      <alignment horizontal="right" vertical="center" wrapText="1"/>
    </xf>
    <xf numFmtId="10" fontId="38" fillId="20" borderId="0" xfId="48" applyNumberFormat="1" applyFont="1" applyFill="1" applyAlignment="1">
      <alignment horizontal="right" vertical="center" wrapText="1"/>
    </xf>
    <xf numFmtId="10" fontId="38" fillId="0" borderId="0" xfId="48" applyNumberFormat="1" applyFont="1" applyAlignment="1">
      <alignment horizontal="right" vertical="center" wrapText="1"/>
    </xf>
    <xf numFmtId="10" fontId="40" fillId="4" borderId="0" xfId="48" applyNumberFormat="1" applyFont="1" applyFill="1" applyBorder="1" applyAlignment="1" applyProtection="1">
      <alignment horizontal="right" vertical="center" wrapText="1"/>
    </xf>
    <xf numFmtId="4" fontId="40" fillId="20" borderId="0" xfId="29" applyNumberFormat="1" applyFont="1" applyFill="1" applyBorder="1" applyAlignment="1" applyProtection="1">
      <alignment horizontal="right" vertical="center" wrapText="1"/>
    </xf>
    <xf numFmtId="4" fontId="38" fillId="0" borderId="0" xfId="29" applyNumberFormat="1" applyFont="1" applyFill="1" applyBorder="1" applyAlignment="1" applyProtection="1">
      <alignment horizontal="right" vertical="center" wrapText="1"/>
    </xf>
    <xf numFmtId="4" fontId="40" fillId="30" borderId="0" xfId="29" applyNumberFormat="1" applyFont="1" applyFill="1" applyBorder="1" applyAlignment="1" applyProtection="1">
      <alignment horizontal="right" vertical="center" wrapText="1"/>
    </xf>
    <xf numFmtId="4" fontId="40" fillId="20" borderId="0" xfId="47" applyNumberFormat="1" applyFont="1" applyFill="1" applyAlignment="1">
      <alignment horizontal="right" vertical="center" wrapText="1"/>
    </xf>
    <xf numFmtId="4" fontId="40" fillId="20" borderId="0" xfId="0" applyNumberFormat="1" applyFont="1" applyFill="1" applyAlignment="1">
      <alignment horizontal="right" vertical="center" wrapText="1"/>
    </xf>
    <xf numFmtId="4" fontId="40" fillId="4" borderId="0" xfId="0" applyNumberFormat="1" applyFont="1" applyFill="1" applyAlignment="1">
      <alignment horizontal="right" vertical="center" wrapText="1"/>
    </xf>
    <xf numFmtId="4" fontId="38" fillId="0" borderId="0" xfId="0" applyNumberFormat="1" applyFont="1" applyFill="1"/>
    <xf numFmtId="4" fontId="40" fillId="0" borderId="0" xfId="29" applyNumberFormat="1" applyFont="1" applyFill="1" applyBorder="1" applyAlignment="1" applyProtection="1">
      <alignment horizontal="right" vertical="center" wrapText="1"/>
    </xf>
    <xf numFmtId="4" fontId="40" fillId="4" borderId="0" xfId="29" applyNumberFormat="1" applyFont="1" applyFill="1" applyBorder="1" applyAlignment="1" applyProtection="1">
      <alignment horizontal="right" vertical="center" wrapText="1"/>
    </xf>
    <xf numFmtId="4" fontId="56" fillId="30" borderId="0" xfId="48" applyNumberFormat="1" applyFont="1" applyFill="1" applyBorder="1" applyAlignment="1" applyProtection="1">
      <alignment horizontal="right" vertical="center" wrapText="1"/>
    </xf>
    <xf numFmtId="4" fontId="56" fillId="30" borderId="0" xfId="0" applyNumberFormat="1" applyFont="1" applyFill="1" applyBorder="1" applyAlignment="1">
      <alignment horizontal="right" vertical="center" wrapText="1"/>
    </xf>
    <xf numFmtId="10" fontId="56" fillId="30" borderId="0" xfId="0" applyNumberFormat="1" applyFont="1" applyFill="1" applyBorder="1" applyAlignment="1">
      <alignment horizontal="right" vertical="center" wrapText="1"/>
    </xf>
    <xf numFmtId="10" fontId="40" fillId="0" borderId="0" xfId="0" applyNumberFormat="1" applyFont="1" applyAlignment="1">
      <alignment horizontal="right" vertical="center" wrapText="1"/>
    </xf>
    <xf numFmtId="10" fontId="40" fillId="6" borderId="0" xfId="0" applyNumberFormat="1" applyFont="1" applyFill="1" applyBorder="1" applyAlignment="1">
      <alignment horizontal="center" vertical="center" wrapText="1" shrinkToFit="1"/>
    </xf>
    <xf numFmtId="10" fontId="40" fillId="20" borderId="0" xfId="0" applyNumberFormat="1" applyFont="1" applyFill="1" applyAlignment="1">
      <alignment horizontal="right" vertical="center" wrapText="1"/>
    </xf>
    <xf numFmtId="10" fontId="40" fillId="4" borderId="0" xfId="0" applyNumberFormat="1" applyFont="1" applyFill="1" applyAlignment="1">
      <alignment horizontal="right" vertical="center" wrapText="1"/>
    </xf>
    <xf numFmtId="10" fontId="38" fillId="0" borderId="0" xfId="0" applyNumberFormat="1" applyFont="1" applyFill="1"/>
    <xf numFmtId="10" fontId="41" fillId="0" borderId="0" xfId="0" applyNumberFormat="1" applyFont="1"/>
    <xf numFmtId="1" fontId="38" fillId="0" borderId="0" xfId="0" applyNumberFormat="1" applyFont="1" applyBorder="1" applyAlignment="1">
      <alignment horizontal="center" vertical="center"/>
    </xf>
    <xf numFmtId="1" fontId="38" fillId="0" borderId="0" xfId="0" applyNumberFormat="1" applyFont="1" applyBorder="1" applyAlignment="1">
      <alignment horizontal="center" vertical="center" wrapText="1"/>
    </xf>
    <xf numFmtId="1" fontId="41" fillId="0" borderId="0" xfId="0" applyNumberFormat="1" applyFont="1"/>
    <xf numFmtId="1" fontId="57" fillId="0" borderId="0" xfId="0" applyNumberFormat="1" applyFont="1" applyAlignment="1">
      <alignment horizontal="center"/>
    </xf>
    <xf numFmtId="4" fontId="58" fillId="0" borderId="0" xfId="29" applyNumberFormat="1" applyFont="1" applyFill="1" applyBorder="1" applyAlignment="1" applyProtection="1">
      <alignment horizontal="right" vertical="center" wrapText="1"/>
    </xf>
    <xf numFmtId="4" fontId="53" fillId="29" borderId="11" xfId="47" applyNumberFormat="1" applyFont="1" applyFill="1" applyBorder="1" applyAlignment="1">
      <alignment vertical="center"/>
    </xf>
    <xf numFmtId="4" fontId="53" fillId="29" borderId="11" xfId="0" applyNumberFormat="1" applyFont="1" applyFill="1" applyBorder="1" applyAlignment="1">
      <alignment vertical="center"/>
    </xf>
    <xf numFmtId="4" fontId="46" fillId="0" borderId="19" xfId="47" applyNumberFormat="1" applyFont="1" applyBorder="1" applyAlignment="1">
      <alignment vertical="center"/>
    </xf>
    <xf numFmtId="4" fontId="46" fillId="0" borderId="19" xfId="0" applyNumberFormat="1" applyFont="1" applyBorder="1" applyAlignment="1">
      <alignment vertical="center"/>
    </xf>
    <xf numFmtId="4" fontId="46" fillId="0" borderId="17" xfId="47" applyNumberFormat="1" applyFont="1" applyBorder="1" applyAlignment="1">
      <alignment vertical="center"/>
    </xf>
    <xf numFmtId="4" fontId="46" fillId="0" borderId="17" xfId="0" applyNumberFormat="1" applyFont="1" applyBorder="1" applyAlignment="1">
      <alignment vertical="center"/>
    </xf>
    <xf numFmtId="4" fontId="45" fillId="0" borderId="17" xfId="47" applyNumberFormat="1" applyFont="1" applyFill="1" applyBorder="1" applyAlignment="1" applyProtection="1">
      <alignment vertical="center"/>
    </xf>
    <xf numFmtId="4" fontId="45" fillId="0" borderId="17" xfId="0" applyNumberFormat="1" applyFont="1" applyFill="1" applyBorder="1" applyAlignment="1" applyProtection="1">
      <alignment vertical="center"/>
    </xf>
    <xf numFmtId="4" fontId="45" fillId="0" borderId="18" xfId="47" applyNumberFormat="1" applyFont="1" applyFill="1" applyBorder="1" applyAlignment="1" applyProtection="1">
      <alignment vertical="center"/>
    </xf>
    <xf numFmtId="4" fontId="45" fillId="0" borderId="18" xfId="0" applyNumberFormat="1" applyFont="1" applyFill="1" applyBorder="1" applyAlignment="1" applyProtection="1">
      <alignment vertical="center"/>
    </xf>
    <xf numFmtId="4" fontId="46" fillId="0" borderId="18" xfId="47" applyNumberFormat="1" applyFont="1" applyBorder="1" applyAlignment="1">
      <alignment vertical="center"/>
    </xf>
    <xf numFmtId="4" fontId="44" fillId="29" borderId="11" xfId="47" applyNumberFormat="1" applyFont="1" applyFill="1" applyBorder="1" applyAlignment="1" applyProtection="1">
      <alignment vertical="center"/>
    </xf>
    <xf numFmtId="4" fontId="45" fillId="0" borderId="19" xfId="0" applyNumberFormat="1" applyFont="1" applyFill="1" applyBorder="1" applyAlignment="1" applyProtection="1">
      <alignment vertical="center"/>
    </xf>
    <xf numFmtId="4" fontId="46" fillId="0" borderId="19" xfId="47" applyNumberFormat="1" applyFont="1" applyFill="1" applyBorder="1" applyAlignment="1">
      <alignment vertical="center"/>
    </xf>
    <xf numFmtId="4" fontId="39" fillId="6" borderId="11" xfId="47" applyNumberFormat="1" applyFont="1" applyFill="1" applyBorder="1" applyAlignment="1">
      <alignment vertical="center" wrapText="1"/>
    </xf>
    <xf numFmtId="4" fontId="39" fillId="6" borderId="11" xfId="1" applyNumberFormat="1" applyFont="1" applyFill="1" applyBorder="1" applyAlignment="1">
      <alignment vertical="center" wrapText="1"/>
    </xf>
    <xf numFmtId="4" fontId="46" fillId="0" borderId="0" xfId="47" applyNumberFormat="1" applyFont="1" applyAlignment="1">
      <alignment horizontal="right"/>
    </xf>
    <xf numFmtId="4" fontId="46" fillId="0" borderId="0" xfId="0" applyNumberFormat="1" applyFont="1"/>
    <xf numFmtId="0" fontId="44" fillId="29" borderId="11" xfId="0" applyFont="1" applyFill="1" applyBorder="1" applyAlignment="1" applyProtection="1">
      <alignment horizontal="left" vertical="top" wrapText="1"/>
    </xf>
    <xf numFmtId="0" fontId="45" fillId="0" borderId="19" xfId="0" applyFont="1" applyFill="1" applyBorder="1" applyAlignment="1" applyProtection="1">
      <alignment horizontal="left" wrapText="1"/>
    </xf>
    <xf numFmtId="0" fontId="45" fillId="0" borderId="17" xfId="0" applyFont="1" applyFill="1" applyBorder="1" applyAlignment="1" applyProtection="1">
      <alignment horizontal="left" wrapText="1"/>
    </xf>
    <xf numFmtId="0" fontId="45" fillId="0" borderId="18" xfId="0" applyFont="1" applyFill="1" applyBorder="1" applyAlignment="1" applyProtection="1">
      <alignment horizontal="left" wrapText="1"/>
    </xf>
    <xf numFmtId="0" fontId="46" fillId="0" borderId="19" xfId="0" applyFont="1" applyBorder="1" applyAlignment="1">
      <alignment horizontal="left" wrapText="1"/>
    </xf>
    <xf numFmtId="0" fontId="46" fillId="0" borderId="17" xfId="0" applyFont="1" applyBorder="1" applyAlignment="1">
      <alignment horizontal="left" wrapText="1"/>
    </xf>
    <xf numFmtId="0" fontId="46" fillId="0" borderId="36" xfId="0" applyFont="1" applyBorder="1" applyAlignment="1">
      <alignment horizontal="left" wrapText="1"/>
    </xf>
    <xf numFmtId="0" fontId="45" fillId="0" borderId="19" xfId="0" applyFont="1" applyFill="1" applyBorder="1" applyAlignment="1" applyProtection="1">
      <alignment horizontal="left" vertical="top" wrapText="1"/>
    </xf>
    <xf numFmtId="0" fontId="45" fillId="0" borderId="17" xfId="0" applyFont="1" applyFill="1" applyBorder="1" applyAlignment="1" applyProtection="1">
      <alignment horizontal="left" vertical="top" wrapText="1"/>
    </xf>
    <xf numFmtId="0" fontId="45" fillId="0" borderId="19" xfId="0" applyFont="1" applyBorder="1" applyAlignment="1" applyProtection="1">
      <alignment horizontal="left" vertical="top" wrapText="1"/>
    </xf>
    <xf numFmtId="0" fontId="45" fillId="0" borderId="17" xfId="0" applyFont="1" applyBorder="1" applyAlignment="1" applyProtection="1">
      <alignment horizontal="left" vertical="top" wrapText="1"/>
    </xf>
    <xf numFmtId="0" fontId="46" fillId="0" borderId="0" xfId="0" applyFont="1" applyAlignment="1">
      <alignment horizontal="left" wrapText="1"/>
    </xf>
    <xf numFmtId="4" fontId="46" fillId="0" borderId="36" xfId="47" applyNumberFormat="1" applyFont="1" applyBorder="1" applyAlignment="1">
      <alignment vertical="center"/>
    </xf>
    <xf numFmtId="4" fontId="46" fillId="0" borderId="50" xfId="47" applyNumberFormat="1" applyFont="1" applyBorder="1" applyAlignment="1">
      <alignment vertical="center"/>
    </xf>
    <xf numFmtId="4" fontId="46" fillId="0" borderId="36" xfId="47" applyNumberFormat="1" applyFont="1" applyFill="1" applyBorder="1" applyAlignment="1">
      <alignment vertical="center"/>
    </xf>
    <xf numFmtId="4" fontId="59" fillId="29" borderId="11" xfId="47" applyNumberFormat="1" applyFont="1" applyFill="1" applyBorder="1" applyAlignment="1">
      <alignment vertical="center"/>
    </xf>
    <xf numFmtId="4" fontId="59" fillId="29" borderId="11" xfId="0" applyNumberFormat="1" applyFont="1" applyFill="1" applyBorder="1" applyAlignment="1">
      <alignment vertical="center"/>
    </xf>
    <xf numFmtId="10" fontId="59" fillId="29" borderId="11" xfId="47" applyNumberFormat="1" applyFont="1" applyFill="1" applyBorder="1" applyAlignment="1">
      <alignment vertical="center"/>
    </xf>
    <xf numFmtId="10" fontId="46" fillId="0" borderId="19" xfId="47" applyNumberFormat="1" applyFont="1" applyBorder="1" applyAlignment="1">
      <alignment vertical="center"/>
    </xf>
    <xf numFmtId="10" fontId="46" fillId="0" borderId="17" xfId="47" applyNumberFormat="1" applyFont="1" applyBorder="1" applyAlignment="1">
      <alignment vertical="center"/>
    </xf>
    <xf numFmtId="10" fontId="45" fillId="0" borderId="17" xfId="47" applyNumberFormat="1" applyFont="1" applyFill="1" applyBorder="1" applyAlignment="1" applyProtection="1">
      <alignment vertical="center"/>
    </xf>
    <xf numFmtId="10" fontId="45" fillId="0" borderId="18" xfId="47" applyNumberFormat="1" applyFont="1" applyFill="1" applyBorder="1" applyAlignment="1" applyProtection="1">
      <alignment vertical="center"/>
    </xf>
    <xf numFmtId="10" fontId="53" fillId="29" borderId="11" xfId="47" applyNumberFormat="1" applyFont="1" applyFill="1" applyBorder="1" applyAlignment="1">
      <alignment vertical="center"/>
    </xf>
    <xf numFmtId="10" fontId="39" fillId="6" borderId="11" xfId="47" applyNumberFormat="1" applyFont="1" applyFill="1" applyBorder="1" applyAlignment="1">
      <alignment vertical="center" wrapText="1"/>
    </xf>
    <xf numFmtId="10" fontId="59" fillId="29" borderId="11" xfId="0" applyNumberFormat="1" applyFont="1" applyFill="1" applyBorder="1" applyAlignment="1">
      <alignment vertical="center"/>
    </xf>
    <xf numFmtId="10" fontId="46" fillId="0" borderId="19" xfId="0" applyNumberFormat="1" applyFont="1" applyBorder="1" applyAlignment="1">
      <alignment vertical="center"/>
    </xf>
    <xf numFmtId="10" fontId="46" fillId="0" borderId="17" xfId="0" applyNumberFormat="1" applyFont="1" applyBorder="1" applyAlignment="1">
      <alignment vertical="center"/>
    </xf>
    <xf numFmtId="10" fontId="45" fillId="0" borderId="17" xfId="0" applyNumberFormat="1" applyFont="1" applyFill="1" applyBorder="1" applyAlignment="1" applyProtection="1">
      <alignment vertical="center"/>
    </xf>
    <xf numFmtId="10" fontId="45" fillId="0" borderId="18" xfId="0" applyNumberFormat="1" applyFont="1" applyFill="1" applyBorder="1" applyAlignment="1" applyProtection="1">
      <alignment vertical="center"/>
    </xf>
    <xf numFmtId="10" fontId="53" fillId="29" borderId="11" xfId="0" applyNumberFormat="1" applyFont="1" applyFill="1" applyBorder="1" applyAlignment="1">
      <alignment vertical="center"/>
    </xf>
    <xf numFmtId="10" fontId="45" fillId="0" borderId="19" xfId="0" applyNumberFormat="1" applyFont="1" applyFill="1" applyBorder="1" applyAlignment="1" applyProtection="1">
      <alignment vertical="center"/>
    </xf>
    <xf numFmtId="10" fontId="39" fillId="6" borderId="11" xfId="1" applyNumberFormat="1" applyFont="1" applyFill="1" applyBorder="1" applyAlignment="1">
      <alignment vertical="center" wrapText="1"/>
    </xf>
    <xf numFmtId="10" fontId="46" fillId="0" borderId="0" xfId="0" applyNumberFormat="1" applyFont="1"/>
    <xf numFmtId="10" fontId="46" fillId="0" borderId="18" xfId="47" applyNumberFormat="1" applyFont="1" applyBorder="1" applyAlignment="1">
      <alignment vertical="center"/>
    </xf>
    <xf numFmtId="10" fontId="46" fillId="0" borderId="36" xfId="47" applyNumberFormat="1" applyFont="1" applyBorder="1" applyAlignment="1">
      <alignment vertical="center"/>
    </xf>
    <xf numFmtId="10" fontId="44" fillId="29" borderId="11" xfId="47" applyNumberFormat="1" applyFont="1" applyFill="1" applyBorder="1" applyAlignment="1" applyProtection="1">
      <alignment vertical="center"/>
    </xf>
    <xf numFmtId="10" fontId="46" fillId="0" borderId="50" xfId="47" applyNumberFormat="1" applyFont="1" applyBorder="1" applyAlignment="1">
      <alignment vertical="center"/>
    </xf>
    <xf numFmtId="10" fontId="46" fillId="0" borderId="19" xfId="47" applyNumberFormat="1" applyFont="1" applyFill="1" applyBorder="1" applyAlignment="1">
      <alignment vertical="center"/>
    </xf>
    <xf numFmtId="10" fontId="46" fillId="0" borderId="17" xfId="47" applyNumberFormat="1" applyFont="1" applyFill="1" applyBorder="1" applyAlignment="1">
      <alignment vertical="center"/>
    </xf>
    <xf numFmtId="10" fontId="46" fillId="0" borderId="36" xfId="47" applyNumberFormat="1" applyFont="1" applyFill="1" applyBorder="1" applyAlignment="1">
      <alignment vertical="center"/>
    </xf>
    <xf numFmtId="10" fontId="46" fillId="0" borderId="0" xfId="47" applyNumberFormat="1" applyFont="1"/>
    <xf numFmtId="10" fontId="60" fillId="0" borderId="19" xfId="47" applyNumberFormat="1" applyFont="1" applyBorder="1" applyAlignment="1">
      <alignment vertical="center"/>
    </xf>
    <xf numFmtId="0" fontId="41" fillId="0" borderId="0" xfId="0" applyFont="1" applyAlignment="1">
      <alignment wrapText="1"/>
    </xf>
    <xf numFmtId="4" fontId="40" fillId="20" borderId="22" xfId="0" applyNumberFormat="1" applyFont="1" applyFill="1" applyBorder="1" applyAlignment="1">
      <alignment horizontal="right" vertical="center" wrapText="1"/>
    </xf>
    <xf numFmtId="4" fontId="38" fillId="0" borderId="22" xfId="0" applyNumberFormat="1" applyFont="1" applyFill="1" applyBorder="1" applyAlignment="1">
      <alignment horizontal="right" vertical="center" wrapText="1"/>
    </xf>
    <xf numFmtId="4" fontId="40" fillId="27" borderId="22" xfId="0" applyNumberFormat="1" applyFont="1" applyFill="1" applyBorder="1" applyAlignment="1">
      <alignment horizontal="right" vertical="center" wrapText="1"/>
    </xf>
    <xf numFmtId="4" fontId="40" fillId="25" borderId="22" xfId="0" applyNumberFormat="1" applyFont="1" applyFill="1" applyBorder="1" applyAlignment="1">
      <alignment horizontal="right" vertical="center" wrapText="1"/>
    </xf>
    <xf numFmtId="171" fontId="38" fillId="0" borderId="22" xfId="0" applyNumberFormat="1" applyFont="1" applyFill="1" applyBorder="1" applyAlignment="1">
      <alignment horizontal="right" vertical="center" wrapText="1"/>
    </xf>
    <xf numFmtId="165" fontId="38" fillId="0" borderId="22" xfId="0" applyNumberFormat="1" applyFont="1" applyFill="1" applyBorder="1" applyAlignment="1">
      <alignment horizontal="right" vertical="center" wrapText="1"/>
    </xf>
    <xf numFmtId="0" fontId="41" fillId="0" borderId="21" xfId="0" applyFont="1" applyBorder="1"/>
    <xf numFmtId="49" fontId="38" fillId="0" borderId="52" xfId="0" applyNumberFormat="1" applyFont="1" applyFill="1" applyBorder="1" applyAlignment="1">
      <alignment horizontal="center"/>
    </xf>
    <xf numFmtId="0" fontId="38" fillId="0" borderId="52" xfId="0" applyFont="1" applyFill="1" applyBorder="1" applyAlignment="1">
      <alignment horizontal="left" wrapText="1"/>
    </xf>
    <xf numFmtId="49" fontId="38" fillId="4" borderId="53" xfId="0" applyNumberFormat="1" applyFont="1" applyFill="1" applyBorder="1" applyAlignment="1">
      <alignment horizontal="center"/>
    </xf>
    <xf numFmtId="0" fontId="40" fillId="4" borderId="53" xfId="0" applyFont="1" applyFill="1" applyBorder="1" applyAlignment="1">
      <alignment horizontal="center" vertical="center" wrapText="1"/>
    </xf>
    <xf numFmtId="10" fontId="38" fillId="0" borderId="54" xfId="0" applyNumberFormat="1" applyFont="1" applyFill="1" applyBorder="1" applyAlignment="1">
      <alignment horizontal="right" vertical="center" wrapText="1"/>
    </xf>
    <xf numFmtId="10" fontId="40" fillId="20" borderId="22" xfId="0" applyNumberFormat="1" applyFont="1" applyFill="1" applyBorder="1" applyAlignment="1">
      <alignment horizontal="right" vertical="center" wrapText="1"/>
    </xf>
    <xf numFmtId="165" fontId="40" fillId="20" borderId="22" xfId="0" applyNumberFormat="1" applyFont="1" applyFill="1" applyBorder="1" applyAlignment="1">
      <alignment horizontal="right" vertical="center" wrapText="1"/>
    </xf>
    <xf numFmtId="10" fontId="61" fillId="27" borderId="50" xfId="0" applyNumberFormat="1" applyFont="1" applyFill="1" applyBorder="1" applyAlignment="1">
      <alignment horizontal="right" wrapText="1"/>
    </xf>
    <xf numFmtId="165" fontId="38" fillId="0" borderId="54" xfId="0" applyNumberFormat="1" applyFont="1" applyFill="1" applyBorder="1" applyAlignment="1">
      <alignment horizontal="right" vertical="center" wrapText="1"/>
    </xf>
    <xf numFmtId="10" fontId="38" fillId="0" borderId="22" xfId="0" applyNumberFormat="1" applyFont="1" applyFill="1" applyBorder="1" applyAlignment="1">
      <alignment horizontal="right" vertical="center" wrapText="1"/>
    </xf>
    <xf numFmtId="0" fontId="41" fillId="27" borderId="50" xfId="0" applyFont="1" applyFill="1" applyBorder="1" applyAlignment="1">
      <alignment horizontal="right" wrapText="1"/>
    </xf>
    <xf numFmtId="165" fontId="40" fillId="25" borderId="22" xfId="0" applyNumberFormat="1" applyFont="1" applyFill="1" applyBorder="1" applyAlignment="1">
      <alignment horizontal="right" vertical="center" wrapText="1"/>
    </xf>
    <xf numFmtId="165" fontId="38" fillId="0" borderId="52" xfId="0" applyNumberFormat="1" applyFont="1" applyFill="1" applyBorder="1" applyAlignment="1">
      <alignment horizontal="right" vertical="center" wrapText="1"/>
    </xf>
    <xf numFmtId="165" fontId="38" fillId="0" borderId="55" xfId="0" applyNumberFormat="1" applyFont="1" applyFill="1" applyBorder="1" applyAlignment="1">
      <alignment horizontal="right" vertical="center" wrapText="1"/>
    </xf>
    <xf numFmtId="171" fontId="40" fillId="20" borderId="22" xfId="0" applyNumberFormat="1" applyFont="1" applyFill="1" applyBorder="1" applyAlignment="1">
      <alignment horizontal="right" vertical="center" wrapText="1"/>
    </xf>
    <xf numFmtId="39" fontId="40" fillId="20" borderId="22" xfId="0" applyNumberFormat="1" applyFont="1" applyFill="1" applyBorder="1" applyAlignment="1">
      <alignment horizontal="right" vertical="center" wrapText="1"/>
    </xf>
    <xf numFmtId="10" fontId="40" fillId="25" borderId="22" xfId="0" applyNumberFormat="1" applyFont="1" applyFill="1" applyBorder="1" applyAlignment="1">
      <alignment horizontal="right" vertical="center" wrapText="1"/>
    </xf>
    <xf numFmtId="10" fontId="40" fillId="27" borderId="22" xfId="0" applyNumberFormat="1" applyFont="1" applyFill="1" applyBorder="1" applyAlignment="1">
      <alignment horizontal="right" vertical="center" wrapText="1"/>
    </xf>
    <xf numFmtId="4" fontId="56" fillId="20" borderId="22" xfId="0" applyNumberFormat="1" applyFont="1" applyFill="1" applyBorder="1" applyAlignment="1">
      <alignment horizontal="right" vertical="center" wrapText="1"/>
    </xf>
    <xf numFmtId="10" fontId="56" fillId="20" borderId="22" xfId="0" applyNumberFormat="1" applyFont="1" applyFill="1" applyBorder="1" applyAlignment="1">
      <alignment horizontal="right" vertical="center" wrapText="1"/>
    </xf>
    <xf numFmtId="171" fontId="40" fillId="4" borderId="53" xfId="29" applyNumberFormat="1" applyFont="1" applyFill="1" applyBorder="1" applyAlignment="1" applyProtection="1">
      <alignment horizontal="right" vertical="center" wrapText="1"/>
    </xf>
    <xf numFmtId="10" fontId="40" fillId="4" borderId="53" xfId="29" applyNumberFormat="1" applyFont="1" applyFill="1" applyBorder="1" applyAlignment="1" applyProtection="1">
      <alignment horizontal="right" vertical="center" wrapText="1"/>
    </xf>
    <xf numFmtId="10" fontId="40" fillId="4" borderId="51" xfId="29" applyNumberFormat="1" applyFont="1" applyFill="1" applyBorder="1" applyAlignment="1" applyProtection="1">
      <alignment horizontal="right" vertical="center" wrapText="1"/>
    </xf>
    <xf numFmtId="0" fontId="52" fillId="0" borderId="17" xfId="0" applyFont="1" applyBorder="1" applyAlignment="1">
      <alignment wrapText="1"/>
    </xf>
    <xf numFmtId="0" fontId="37" fillId="20" borderId="17" xfId="0" applyFont="1" applyFill="1" applyBorder="1" applyAlignment="1">
      <alignment wrapText="1"/>
    </xf>
    <xf numFmtId="4" fontId="52" fillId="0" borderId="17" xfId="29" applyNumberFormat="1" applyFont="1" applyFill="1" applyBorder="1" applyAlignment="1" applyProtection="1">
      <alignment horizontal="right" vertical="center" wrapText="1"/>
    </xf>
    <xf numFmtId="4" fontId="37" fillId="26" borderId="17" xfId="29" applyNumberFormat="1" applyFont="1" applyFill="1" applyBorder="1" applyAlignment="1" applyProtection="1">
      <alignment horizontal="right" vertical="center" wrapText="1"/>
    </xf>
    <xf numFmtId="4" fontId="37" fillId="20" borderId="17" xfId="29" applyNumberFormat="1" applyFont="1" applyFill="1" applyBorder="1" applyAlignment="1" applyProtection="1">
      <alignment horizontal="right" vertical="center" wrapText="1"/>
    </xf>
    <xf numFmtId="4" fontId="37" fillId="26" borderId="17" xfId="0" applyNumberFormat="1" applyFont="1" applyFill="1" applyBorder="1" applyAlignment="1">
      <alignment horizontal="right" vertical="top" wrapText="1"/>
    </xf>
    <xf numFmtId="4" fontId="39" fillId="28" borderId="0" xfId="0" applyNumberFormat="1" applyFont="1" applyFill="1" applyAlignment="1">
      <alignment horizontal="right"/>
    </xf>
    <xf numFmtId="10" fontId="37" fillId="31" borderId="17" xfId="48" applyNumberFormat="1" applyFont="1" applyFill="1" applyBorder="1" applyAlignment="1" applyProtection="1">
      <alignment horizontal="center" vertical="center" wrapText="1"/>
    </xf>
    <xf numFmtId="10" fontId="39" fillId="28" borderId="0" xfId="0" applyNumberFormat="1" applyFont="1" applyFill="1" applyBorder="1"/>
    <xf numFmtId="10" fontId="52" fillId="0" borderId="17" xfId="29" applyNumberFormat="1" applyFont="1" applyFill="1" applyBorder="1" applyAlignment="1" applyProtection="1">
      <alignment horizontal="right" vertical="center" wrapText="1"/>
    </xf>
    <xf numFmtId="10" fontId="37" fillId="26" borderId="17" xfId="29" applyNumberFormat="1" applyFont="1" applyFill="1" applyBorder="1" applyAlignment="1" applyProtection="1">
      <alignment horizontal="right" vertical="center" wrapText="1"/>
    </xf>
    <xf numFmtId="10" fontId="37" fillId="20" borderId="17" xfId="29" applyNumberFormat="1" applyFont="1" applyFill="1" applyBorder="1" applyAlignment="1" applyProtection="1">
      <alignment horizontal="right" vertical="center" wrapText="1"/>
    </xf>
    <xf numFmtId="10" fontId="37" fillId="26" borderId="17" xfId="0" applyNumberFormat="1" applyFont="1" applyFill="1" applyBorder="1" applyAlignment="1">
      <alignment horizontal="right" vertical="top" wrapText="1"/>
    </xf>
    <xf numFmtId="10" fontId="39" fillId="28" borderId="0" xfId="0" applyNumberFormat="1" applyFont="1" applyFill="1" applyAlignment="1">
      <alignment horizontal="right"/>
    </xf>
    <xf numFmtId="4" fontId="37" fillId="22" borderId="50" xfId="29" applyNumberFormat="1" applyFont="1" applyFill="1" applyBorder="1" applyAlignment="1" applyProtection="1">
      <alignment horizontal="right" vertical="center" wrapText="1"/>
    </xf>
    <xf numFmtId="4" fontId="52" fillId="0" borderId="50" xfId="29" applyNumberFormat="1" applyFont="1" applyFill="1" applyBorder="1" applyAlignment="1" applyProtection="1">
      <alignment horizontal="right" vertical="center" wrapText="1"/>
    </xf>
    <xf numFmtId="4" fontId="37" fillId="26" borderId="50" xfId="29" applyNumberFormat="1" applyFont="1" applyFill="1" applyBorder="1" applyAlignment="1" applyProtection="1">
      <alignment horizontal="right" vertical="center" wrapText="1"/>
    </xf>
    <xf numFmtId="4" fontId="37" fillId="20" borderId="50" xfId="29" applyNumberFormat="1" applyFont="1" applyFill="1" applyBorder="1" applyAlignment="1" applyProtection="1">
      <alignment horizontal="right" vertical="center" wrapText="1"/>
    </xf>
    <xf numFmtId="4" fontId="37" fillId="26" borderId="50" xfId="0" applyNumberFormat="1" applyFont="1" applyFill="1" applyBorder="1" applyAlignment="1">
      <alignment horizontal="right" vertical="top" wrapText="1"/>
    </xf>
    <xf numFmtId="0" fontId="52" fillId="0" borderId="17" xfId="0" applyFont="1" applyBorder="1" applyAlignment="1">
      <alignment horizontal="left" wrapText="1"/>
    </xf>
    <xf numFmtId="4" fontId="37" fillId="31" borderId="17" xfId="48" applyNumberFormat="1" applyFont="1" applyFill="1" applyBorder="1" applyAlignment="1" applyProtection="1">
      <alignment horizontal="right" vertical="center" wrapText="1"/>
    </xf>
    <xf numFmtId="0" fontId="39" fillId="28" borderId="0" xfId="0" applyFont="1" applyFill="1" applyBorder="1" applyAlignment="1">
      <alignment horizontal="right"/>
    </xf>
    <xf numFmtId="10" fontId="37" fillId="22" borderId="57" xfId="29" applyNumberFormat="1" applyFont="1" applyFill="1" applyBorder="1" applyAlignment="1" applyProtection="1">
      <alignment horizontal="right" vertical="center" wrapText="1"/>
    </xf>
    <xf numFmtId="10" fontId="52" fillId="0" borderId="57" xfId="29" applyNumberFormat="1" applyFont="1" applyFill="1" applyBorder="1" applyAlignment="1" applyProtection="1">
      <alignment horizontal="right" vertical="center" wrapText="1"/>
    </xf>
    <xf numFmtId="10" fontId="37" fillId="26" borderId="57" xfId="29" applyNumberFormat="1" applyFont="1" applyFill="1" applyBorder="1" applyAlignment="1" applyProtection="1">
      <alignment horizontal="right" vertical="center" wrapText="1"/>
    </xf>
    <xf numFmtId="10" fontId="37" fillId="20" borderId="57" xfId="29" applyNumberFormat="1" applyFont="1" applyFill="1" applyBorder="1" applyAlignment="1" applyProtection="1">
      <alignment horizontal="right" vertical="center" wrapText="1"/>
    </xf>
    <xf numFmtId="10" fontId="37" fillId="26" borderId="57" xfId="0" applyNumberFormat="1" applyFont="1" applyFill="1" applyBorder="1" applyAlignment="1">
      <alignment horizontal="right" vertical="top" wrapText="1"/>
    </xf>
    <xf numFmtId="0" fontId="41" fillId="0" borderId="0" xfId="0" applyFont="1" applyAlignment="1"/>
    <xf numFmtId="4" fontId="1" fillId="29" borderId="10" xfId="1" applyNumberFormat="1" applyFont="1" applyFill="1" applyBorder="1" applyAlignment="1">
      <alignment horizontal="center" vertical="center" wrapText="1"/>
    </xf>
    <xf numFmtId="4" fontId="2" fillId="0" borderId="10" xfId="29" applyNumberFormat="1" applyFont="1" applyFill="1" applyBorder="1" applyAlignment="1" applyProtection="1">
      <alignment horizontal="right" vertical="center"/>
    </xf>
    <xf numFmtId="4" fontId="1" fillId="0" borderId="10" xfId="29" applyNumberFormat="1" applyFont="1" applyFill="1" applyBorder="1" applyAlignment="1" applyProtection="1">
      <alignment horizontal="right" vertical="center"/>
    </xf>
    <xf numFmtId="4" fontId="2" fillId="0" borderId="10" xfId="29" applyNumberFormat="1" applyFont="1" applyFill="1" applyBorder="1" applyAlignment="1" applyProtection="1">
      <alignment horizontal="right" vertical="center" wrapText="1"/>
    </xf>
    <xf numFmtId="4" fontId="2" fillId="0" borderId="41" xfId="29" applyNumberFormat="1" applyFont="1" applyFill="1" applyBorder="1" applyAlignment="1" applyProtection="1">
      <alignment horizontal="right" vertical="center"/>
    </xf>
    <xf numFmtId="4" fontId="1" fillId="29" borderId="10" xfId="29" applyNumberFormat="1" applyFont="1" applyFill="1" applyBorder="1" applyAlignment="1" applyProtection="1">
      <alignment horizontal="right" vertical="center"/>
    </xf>
    <xf numFmtId="4" fontId="0" fillId="0" borderId="0" xfId="0" applyNumberFormat="1"/>
    <xf numFmtId="4" fontId="52" fillId="0" borderId="58" xfId="29" applyNumberFormat="1" applyFont="1" applyFill="1" applyBorder="1" applyAlignment="1" applyProtection="1">
      <alignment horizontal="right" vertical="center" wrapText="1"/>
    </xf>
    <xf numFmtId="4" fontId="37" fillId="26" borderId="58" xfId="29" applyNumberFormat="1" applyFont="1" applyFill="1" applyBorder="1" applyAlignment="1" applyProtection="1">
      <alignment horizontal="right" vertical="center" wrapText="1"/>
    </xf>
    <xf numFmtId="4" fontId="37" fillId="20" borderId="58" xfId="29" applyNumberFormat="1" applyFont="1" applyFill="1" applyBorder="1" applyAlignment="1" applyProtection="1">
      <alignment horizontal="right" vertical="center" wrapText="1"/>
    </xf>
    <xf numFmtId="4" fontId="37" fillId="26" borderId="58" xfId="0" applyNumberFormat="1" applyFont="1" applyFill="1" applyBorder="1" applyAlignment="1">
      <alignment horizontal="right" vertical="top" wrapText="1"/>
    </xf>
    <xf numFmtId="0" fontId="41" fillId="0" borderId="33" xfId="0" applyFont="1" applyBorder="1"/>
    <xf numFmtId="172" fontId="61" fillId="27" borderId="0" xfId="0" applyNumberFormat="1" applyFont="1" applyFill="1" applyBorder="1" applyAlignment="1">
      <alignment horizontal="right" vertical="center" wrapText="1"/>
    </xf>
    <xf numFmtId="165" fontId="38" fillId="0" borderId="59" xfId="0" applyNumberFormat="1" applyFont="1" applyFill="1" applyBorder="1" applyAlignment="1">
      <alignment horizontal="right" vertical="center" wrapText="1"/>
    </xf>
    <xf numFmtId="171" fontId="38" fillId="0" borderId="59" xfId="0" applyNumberFormat="1" applyFont="1" applyFill="1" applyBorder="1" applyAlignment="1">
      <alignment horizontal="right" vertical="center" wrapText="1"/>
    </xf>
    <xf numFmtId="4" fontId="61" fillId="27" borderId="0" xfId="0" applyNumberFormat="1" applyFont="1" applyFill="1" applyBorder="1" applyAlignment="1">
      <alignment horizontal="right" wrapText="1"/>
    </xf>
    <xf numFmtId="4" fontId="38" fillId="0" borderId="59" xfId="0" applyNumberFormat="1" applyFont="1" applyFill="1" applyBorder="1" applyAlignment="1">
      <alignment horizontal="right" vertical="center" wrapText="1"/>
    </xf>
    <xf numFmtId="0" fontId="41" fillId="27" borderId="0" xfId="0" applyFont="1" applyFill="1" applyBorder="1" applyAlignment="1">
      <alignment horizontal="right" wrapText="1"/>
    </xf>
    <xf numFmtId="171" fontId="40" fillId="4" borderId="60" xfId="29" applyNumberFormat="1" applyFont="1" applyFill="1" applyBorder="1" applyAlignment="1" applyProtection="1">
      <alignment horizontal="right" vertical="center" wrapText="1"/>
    </xf>
    <xf numFmtId="0" fontId="38" fillId="0" borderId="61" xfId="0" applyFont="1" applyFill="1" applyBorder="1" applyAlignment="1">
      <alignment horizontal="center" vertical="center" wrapText="1"/>
    </xf>
    <xf numFmtId="172" fontId="40" fillId="20" borderId="54" xfId="0" applyNumberFormat="1" applyFont="1" applyFill="1" applyBorder="1" applyAlignment="1">
      <alignment horizontal="right" vertical="center" wrapText="1"/>
    </xf>
    <xf numFmtId="171" fontId="38" fillId="0" borderId="54" xfId="0" applyNumberFormat="1" applyFont="1" applyFill="1" applyBorder="1" applyAlignment="1">
      <alignment horizontal="right" vertical="center" wrapText="1"/>
    </xf>
    <xf numFmtId="4" fontId="40" fillId="20" borderId="54" xfId="0" applyNumberFormat="1" applyFont="1" applyFill="1" applyBorder="1" applyAlignment="1">
      <alignment horizontal="right" vertical="center" wrapText="1"/>
    </xf>
    <xf numFmtId="4" fontId="38" fillId="0" borderId="54" xfId="0" applyNumberFormat="1" applyFont="1" applyFill="1" applyBorder="1" applyAlignment="1">
      <alignment horizontal="right" vertical="center" wrapText="1"/>
    </xf>
    <xf numFmtId="165" fontId="40" fillId="20" borderId="54" xfId="0" applyNumberFormat="1" applyFont="1" applyFill="1" applyBorder="1" applyAlignment="1">
      <alignment horizontal="right" vertical="center" wrapText="1"/>
    </xf>
    <xf numFmtId="4" fontId="40" fillId="27" borderId="54" xfId="0" applyNumberFormat="1" applyFont="1" applyFill="1" applyBorder="1" applyAlignment="1">
      <alignment horizontal="right" vertical="center" wrapText="1"/>
    </xf>
    <xf numFmtId="4" fontId="40" fillId="25" borderId="54" xfId="0" applyNumberFormat="1" applyFont="1" applyFill="1" applyBorder="1" applyAlignment="1">
      <alignment horizontal="right" vertical="center" wrapText="1"/>
    </xf>
    <xf numFmtId="4" fontId="56" fillId="20" borderId="54" xfId="0" applyNumberFormat="1" applyFont="1" applyFill="1" applyBorder="1" applyAlignment="1">
      <alignment horizontal="right" vertical="center" wrapText="1"/>
    </xf>
    <xf numFmtId="165" fontId="38" fillId="0" borderId="62" xfId="0" applyNumberFormat="1" applyFont="1" applyFill="1" applyBorder="1" applyAlignment="1">
      <alignment horizontal="right" vertical="center" wrapText="1"/>
    </xf>
    <xf numFmtId="171" fontId="40" fillId="4" borderId="51" xfId="29" applyNumberFormat="1" applyFont="1" applyFill="1" applyBorder="1" applyAlignment="1" applyProtection="1">
      <alignment horizontal="right" vertical="center" wrapText="1"/>
    </xf>
    <xf numFmtId="0" fontId="42" fillId="0" borderId="0" xfId="0" applyFont="1" applyAlignment="1">
      <alignment horizontal="center"/>
    </xf>
    <xf numFmtId="0" fontId="42" fillId="0" borderId="12" xfId="0" applyFont="1" applyBorder="1"/>
    <xf numFmtId="0" fontId="46" fillId="0" borderId="36" xfId="0" applyFont="1" applyBorder="1"/>
    <xf numFmtId="0" fontId="45" fillId="0" borderId="50" xfId="0" applyFont="1" applyFill="1" applyBorder="1" applyAlignment="1" applyProtection="1">
      <alignment horizontal="left" wrapText="1"/>
    </xf>
    <xf numFmtId="4" fontId="45" fillId="0" borderId="50" xfId="47" applyNumberFormat="1" applyFont="1" applyFill="1" applyBorder="1" applyAlignment="1" applyProtection="1">
      <alignment vertical="center"/>
    </xf>
    <xf numFmtId="10" fontId="45" fillId="0" borderId="50" xfId="47" applyNumberFormat="1" applyFont="1" applyFill="1" applyBorder="1" applyAlignment="1" applyProtection="1">
      <alignment vertical="center"/>
    </xf>
    <xf numFmtId="4" fontId="45" fillId="0" borderId="50" xfId="0" applyNumberFormat="1" applyFont="1" applyFill="1" applyBorder="1" applyAlignment="1" applyProtection="1">
      <alignment vertical="center"/>
    </xf>
    <xf numFmtId="10" fontId="45" fillId="0" borderId="50" xfId="0" applyNumberFormat="1" applyFont="1" applyFill="1" applyBorder="1" applyAlignment="1" applyProtection="1">
      <alignment vertical="center"/>
    </xf>
    <xf numFmtId="4" fontId="46" fillId="0" borderId="50" xfId="47" applyNumberFormat="1" applyFont="1" applyFill="1" applyBorder="1" applyAlignment="1">
      <alignment vertical="center"/>
    </xf>
    <xf numFmtId="10" fontId="46" fillId="0" borderId="50" xfId="47" applyNumberFormat="1" applyFont="1" applyFill="1" applyBorder="1" applyAlignment="1">
      <alignment vertical="center"/>
    </xf>
    <xf numFmtId="0" fontId="46" fillId="0" borderId="0" xfId="0" applyFont="1" applyBorder="1"/>
    <xf numFmtId="0" fontId="46" fillId="0" borderId="50" xfId="0" applyFont="1" applyBorder="1" applyAlignment="1">
      <alignment horizontal="center" vertical="center"/>
    </xf>
    <xf numFmtId="4" fontId="46" fillId="29" borderId="11" xfId="47" applyNumberFormat="1" applyFont="1" applyFill="1" applyBorder="1" applyAlignment="1">
      <alignment vertical="center"/>
    </xf>
    <xf numFmtId="10" fontId="46" fillId="29" borderId="11" xfId="47" applyNumberFormat="1" applyFont="1" applyFill="1" applyBorder="1" applyAlignment="1">
      <alignment vertical="center"/>
    </xf>
    <xf numFmtId="0" fontId="45" fillId="0" borderId="57" xfId="0" applyFont="1" applyFill="1" applyBorder="1" applyAlignment="1" applyProtection="1">
      <alignment horizontal="left" wrapText="1"/>
    </xf>
    <xf numFmtId="0" fontId="46" fillId="28" borderId="17" xfId="0" applyFont="1" applyFill="1" applyBorder="1" applyAlignment="1">
      <alignment horizontal="center"/>
    </xf>
    <xf numFmtId="3" fontId="35" fillId="28" borderId="0" xfId="49" applyNumberFormat="1" applyFont="1" applyFill="1" applyBorder="1" applyAlignment="1">
      <alignment horizontal="left" vertical="center" wrapText="1"/>
    </xf>
    <xf numFmtId="4" fontId="45" fillId="28" borderId="17" xfId="47" applyNumberFormat="1" applyFont="1" applyFill="1" applyBorder="1" applyAlignment="1" applyProtection="1">
      <alignment vertical="center"/>
    </xf>
    <xf numFmtId="10" fontId="45" fillId="28" borderId="17" xfId="47" applyNumberFormat="1" applyFont="1" applyFill="1" applyBorder="1" applyAlignment="1" applyProtection="1">
      <alignment vertical="center"/>
    </xf>
    <xf numFmtId="4" fontId="45" fillId="28" borderId="17" xfId="0" applyNumberFormat="1" applyFont="1" applyFill="1" applyBorder="1" applyAlignment="1" applyProtection="1">
      <alignment vertical="center"/>
    </xf>
    <xf numFmtId="10" fontId="45" fillId="28" borderId="17" xfId="0" applyNumberFormat="1" applyFont="1" applyFill="1" applyBorder="1" applyAlignment="1" applyProtection="1">
      <alignment vertical="center"/>
    </xf>
    <xf numFmtId="4" fontId="46" fillId="28" borderId="17" xfId="47" applyNumberFormat="1" applyFont="1" applyFill="1" applyBorder="1" applyAlignment="1">
      <alignment vertical="center"/>
    </xf>
    <xf numFmtId="10" fontId="46" fillId="28" borderId="17" xfId="47" applyNumberFormat="1" applyFont="1" applyFill="1" applyBorder="1" applyAlignment="1">
      <alignment vertical="center"/>
    </xf>
    <xf numFmtId="0" fontId="46" fillId="28" borderId="0" xfId="0" applyFont="1" applyFill="1"/>
    <xf numFmtId="0" fontId="45" fillId="28" borderId="17" xfId="0" applyFont="1" applyFill="1" applyBorder="1" applyAlignment="1" applyProtection="1">
      <alignment horizontal="left" wrapText="1"/>
    </xf>
    <xf numFmtId="0" fontId="46" fillId="0" borderId="58" xfId="0" applyFont="1" applyBorder="1" applyAlignment="1">
      <alignment horizontal="center"/>
    </xf>
    <xf numFmtId="0" fontId="45" fillId="0" borderId="58" xfId="0" applyFont="1" applyFill="1" applyBorder="1" applyAlignment="1" applyProtection="1">
      <alignment horizontal="center" vertical="top"/>
    </xf>
    <xf numFmtId="0" fontId="46" fillId="0" borderId="58" xfId="0" applyFont="1" applyBorder="1" applyAlignment="1">
      <alignment horizontal="left" wrapText="1"/>
    </xf>
    <xf numFmtId="4" fontId="46" fillId="0" borderId="58" xfId="47" applyNumberFormat="1" applyFont="1" applyBorder="1" applyAlignment="1">
      <alignment vertical="center"/>
    </xf>
    <xf numFmtId="10" fontId="46" fillId="0" borderId="58" xfId="47" applyNumberFormat="1" applyFont="1" applyBorder="1" applyAlignment="1">
      <alignment vertical="center"/>
    </xf>
    <xf numFmtId="4" fontId="46" fillId="0" borderId="58" xfId="0" applyNumberFormat="1" applyFont="1" applyBorder="1" applyAlignment="1">
      <alignment vertical="center"/>
    </xf>
    <xf numFmtId="10" fontId="46" fillId="0" borderId="58" xfId="0" applyNumberFormat="1" applyFont="1" applyBorder="1" applyAlignment="1">
      <alignment vertical="center"/>
    </xf>
    <xf numFmtId="10" fontId="40" fillId="6" borderId="11" xfId="0" applyNumberFormat="1" applyFont="1" applyFill="1" applyBorder="1" applyAlignment="1">
      <alignment horizontal="center" vertical="center" wrapText="1" shrinkToFit="1"/>
    </xf>
    <xf numFmtId="10" fontId="38" fillId="0" borderId="24" xfId="0" applyNumberFormat="1" applyFont="1" applyFill="1" applyBorder="1" applyAlignment="1">
      <alignment horizontal="center" vertical="center" wrapText="1"/>
    </xf>
    <xf numFmtId="10" fontId="38" fillId="0" borderId="52" xfId="0" applyNumberFormat="1" applyFont="1" applyFill="1" applyBorder="1" applyAlignment="1">
      <alignment horizontal="right" vertical="center" wrapText="1"/>
    </xf>
    <xf numFmtId="10" fontId="42" fillId="0" borderId="0" xfId="0" applyNumberFormat="1" applyFont="1" applyAlignment="1">
      <alignment horizontal="center"/>
    </xf>
    <xf numFmtId="10" fontId="42" fillId="0" borderId="12" xfId="0" applyNumberFormat="1" applyFont="1" applyBorder="1"/>
    <xf numFmtId="0" fontId="46" fillId="0" borderId="58" xfId="0" applyFont="1" applyBorder="1"/>
    <xf numFmtId="0" fontId="45" fillId="0" borderId="58" xfId="0" applyFont="1" applyBorder="1" applyAlignment="1" applyProtection="1">
      <alignment horizontal="left" vertical="top" wrapText="1"/>
    </xf>
    <xf numFmtId="0" fontId="45" fillId="0" borderId="58" xfId="0" applyFont="1" applyFill="1" applyBorder="1" applyAlignment="1" applyProtection="1">
      <alignment horizontal="center" vertical="center"/>
    </xf>
    <xf numFmtId="0" fontId="64" fillId="0" borderId="0" xfId="0" applyFont="1"/>
    <xf numFmtId="10" fontId="52" fillId="0" borderId="58" xfId="29" applyNumberFormat="1" applyFont="1" applyFill="1" applyBorder="1" applyAlignment="1" applyProtection="1">
      <alignment horizontal="right" vertical="center" wrapText="1"/>
    </xf>
    <xf numFmtId="4" fontId="52" fillId="28" borderId="17" xfId="29" applyNumberFormat="1" applyFont="1" applyFill="1" applyBorder="1" applyAlignment="1" applyProtection="1">
      <alignment horizontal="right" vertical="center" wrapText="1"/>
    </xf>
    <xf numFmtId="4" fontId="52" fillId="28" borderId="58" xfId="29" applyNumberFormat="1" applyFont="1" applyFill="1" applyBorder="1" applyAlignment="1" applyProtection="1">
      <alignment horizontal="right" vertical="center" wrapText="1"/>
    </xf>
    <xf numFmtId="10" fontId="37" fillId="20" borderId="58" xfId="29" applyNumberFormat="1" applyFont="1" applyFill="1" applyBorder="1" applyAlignment="1" applyProtection="1">
      <alignment horizontal="right" vertical="center" wrapText="1"/>
    </xf>
    <xf numFmtId="0" fontId="41" fillId="0" borderId="0" xfId="0" applyFont="1" applyAlignment="1">
      <alignment horizontal="center"/>
    </xf>
    <xf numFmtId="0" fontId="41" fillId="0" borderId="0" xfId="0" applyFont="1" applyAlignment="1">
      <alignment horizontal="left"/>
    </xf>
    <xf numFmtId="49" fontId="53" fillId="28" borderId="50" xfId="0" applyNumberFormat="1" applyFont="1" applyFill="1" applyBorder="1" applyAlignment="1" applyProtection="1">
      <alignment horizontal="center" vertical="top"/>
    </xf>
    <xf numFmtId="49" fontId="65" fillId="28" borderId="50" xfId="0" applyNumberFormat="1" applyFont="1" applyFill="1" applyBorder="1" applyAlignment="1" applyProtection="1">
      <alignment horizontal="center" vertical="center"/>
    </xf>
    <xf numFmtId="0" fontId="66" fillId="28" borderId="50" xfId="0" applyFont="1" applyFill="1" applyBorder="1" applyAlignment="1" applyProtection="1">
      <alignment horizontal="left" vertical="top" wrapText="1"/>
    </xf>
    <xf numFmtId="4" fontId="65" fillId="28" borderId="50" xfId="47" applyNumberFormat="1" applyFont="1" applyFill="1" applyBorder="1" applyAlignment="1">
      <alignment vertical="center"/>
    </xf>
    <xf numFmtId="10" fontId="65" fillId="28" borderId="50" xfId="47" applyNumberFormat="1" applyFont="1" applyFill="1" applyBorder="1" applyAlignment="1">
      <alignment vertical="center"/>
    </xf>
    <xf numFmtId="4" fontId="65" fillId="28" borderId="50" xfId="0" applyNumberFormat="1" applyFont="1" applyFill="1" applyBorder="1" applyAlignment="1">
      <alignment vertical="center"/>
    </xf>
    <xf numFmtId="10" fontId="65" fillId="28" borderId="50" xfId="0" applyNumberFormat="1" applyFont="1" applyFill="1" applyBorder="1" applyAlignment="1">
      <alignment vertical="center"/>
    </xf>
    <xf numFmtId="0" fontId="52" fillId="28" borderId="17" xfId="0" applyFont="1" applyFill="1" applyBorder="1" applyAlignment="1">
      <alignment horizontal="center" vertical="center" wrapText="1"/>
    </xf>
    <xf numFmtId="0" fontId="52" fillId="28" borderId="17" xfId="0" applyFont="1" applyFill="1" applyBorder="1" applyAlignment="1">
      <alignment vertical="center" wrapText="1"/>
    </xf>
    <xf numFmtId="10" fontId="52" fillId="28" borderId="17" xfId="29" applyNumberFormat="1" applyFont="1" applyFill="1" applyBorder="1" applyAlignment="1" applyProtection="1">
      <alignment horizontal="right" vertical="center" wrapText="1"/>
    </xf>
    <xf numFmtId="0" fontId="37" fillId="28" borderId="17" xfId="0" applyFont="1" applyFill="1" applyBorder="1" applyAlignment="1">
      <alignment horizontal="center" vertical="center" wrapText="1"/>
    </xf>
    <xf numFmtId="49" fontId="52" fillId="28" borderId="17" xfId="0" applyNumberFormat="1" applyFont="1" applyFill="1" applyBorder="1" applyAlignment="1">
      <alignment horizontal="center" vertical="center" wrapText="1"/>
    </xf>
    <xf numFmtId="49" fontId="37" fillId="28" borderId="17" xfId="0" applyNumberFormat="1" applyFont="1" applyFill="1" applyBorder="1" applyAlignment="1">
      <alignment horizontal="center" vertical="center" wrapText="1"/>
    </xf>
    <xf numFmtId="49" fontId="52" fillId="28" borderId="17" xfId="0" applyNumberFormat="1" applyFont="1" applyFill="1" applyBorder="1" applyAlignment="1">
      <alignment vertical="center" wrapText="1"/>
    </xf>
    <xf numFmtId="49" fontId="37" fillId="28" borderId="58" xfId="0" applyNumberFormat="1" applyFont="1" applyFill="1" applyBorder="1" applyAlignment="1">
      <alignment horizontal="center" vertical="center" wrapText="1"/>
    </xf>
    <xf numFmtId="49" fontId="52" fillId="28" borderId="58" xfId="0" applyNumberFormat="1" applyFont="1" applyFill="1" applyBorder="1" applyAlignment="1">
      <alignment horizontal="center" vertical="center" wrapText="1"/>
    </xf>
    <xf numFmtId="10" fontId="52" fillId="28" borderId="58" xfId="29" applyNumberFormat="1" applyFont="1" applyFill="1" applyBorder="1" applyAlignment="1" applyProtection="1">
      <alignment horizontal="right" vertical="center" wrapText="1"/>
    </xf>
    <xf numFmtId="49" fontId="37" fillId="36" borderId="17" xfId="0" applyNumberFormat="1" applyFont="1" applyFill="1" applyBorder="1" applyAlignment="1">
      <alignment horizontal="right" vertical="center" wrapText="1"/>
    </xf>
    <xf numFmtId="49" fontId="52" fillId="36" borderId="17" xfId="0" applyNumberFormat="1" applyFont="1" applyFill="1" applyBorder="1" applyAlignment="1">
      <alignment horizontal="center" vertical="center" wrapText="1"/>
    </xf>
    <xf numFmtId="49" fontId="37" fillId="36" borderId="17" xfId="0" applyNumberFormat="1" applyFont="1" applyFill="1" applyBorder="1" applyAlignment="1">
      <alignment vertical="center" wrapText="1"/>
    </xf>
    <xf numFmtId="4" fontId="37" fillId="36" borderId="17" xfId="29" applyNumberFormat="1" applyFont="1" applyFill="1" applyBorder="1" applyAlignment="1" applyProtection="1">
      <alignment horizontal="right" vertical="center" wrapText="1"/>
    </xf>
    <xf numFmtId="10" fontId="37" fillId="36" borderId="17" xfId="29" applyNumberFormat="1" applyFont="1" applyFill="1" applyBorder="1" applyAlignment="1" applyProtection="1">
      <alignment horizontal="right" vertical="center" wrapText="1"/>
    </xf>
    <xf numFmtId="4" fontId="37" fillId="36" borderId="58" xfId="29" applyNumberFormat="1" applyFont="1" applyFill="1" applyBorder="1" applyAlignment="1" applyProtection="1">
      <alignment horizontal="right" vertical="center" wrapText="1"/>
    </xf>
    <xf numFmtId="49" fontId="37" fillId="27" borderId="17" xfId="0" applyNumberFormat="1" applyFont="1" applyFill="1" applyBorder="1" applyAlignment="1">
      <alignment horizontal="center" vertical="center" wrapText="1"/>
    </xf>
    <xf numFmtId="49" fontId="37" fillId="27" borderId="17" xfId="0" applyNumberFormat="1" applyFont="1" applyFill="1" applyBorder="1" applyAlignment="1">
      <alignment vertical="center" wrapText="1"/>
    </xf>
    <xf numFmtId="4" fontId="37" fillId="27" borderId="17" xfId="29" applyNumberFormat="1" applyFont="1" applyFill="1" applyBorder="1" applyAlignment="1" applyProtection="1">
      <alignment horizontal="right" vertical="center" wrapText="1"/>
    </xf>
    <xf numFmtId="10" fontId="37" fillId="27" borderId="17" xfId="29" applyNumberFormat="1" applyFont="1" applyFill="1" applyBorder="1" applyAlignment="1" applyProtection="1">
      <alignment horizontal="right" vertical="center" wrapText="1"/>
    </xf>
    <xf numFmtId="10" fontId="37" fillId="27" borderId="58" xfId="29" applyNumberFormat="1" applyFont="1" applyFill="1" applyBorder="1" applyAlignment="1" applyProtection="1">
      <alignment horizontal="right" vertical="center" wrapText="1"/>
    </xf>
    <xf numFmtId="4" fontId="37" fillId="27" borderId="58" xfId="29" applyNumberFormat="1" applyFont="1" applyFill="1" applyBorder="1" applyAlignment="1" applyProtection="1">
      <alignment horizontal="right" vertical="center" wrapText="1"/>
    </xf>
    <xf numFmtId="0" fontId="52" fillId="27" borderId="17" xfId="0" applyFont="1" applyFill="1" applyBorder="1" applyAlignment="1">
      <alignment horizontal="center"/>
    </xf>
    <xf numFmtId="0" fontId="37" fillId="27" borderId="17" xfId="0" applyFont="1" applyFill="1" applyBorder="1" applyAlignment="1">
      <alignment horizontal="center" vertical="center" wrapText="1"/>
    </xf>
    <xf numFmtId="0" fontId="37" fillId="27" borderId="17" xfId="0" applyFont="1" applyFill="1" applyBorder="1" applyAlignment="1">
      <alignment vertical="center" wrapText="1"/>
    </xf>
    <xf numFmtId="4" fontId="37" fillId="27" borderId="17" xfId="0" applyNumberFormat="1" applyFont="1" applyFill="1" applyBorder="1" applyAlignment="1">
      <alignment horizontal="right" vertical="center" wrapText="1"/>
    </xf>
    <xf numFmtId="4" fontId="37" fillId="27" borderId="17" xfId="48" applyNumberFormat="1" applyFont="1" applyFill="1" applyBorder="1" applyAlignment="1">
      <alignment horizontal="right" vertical="center" wrapText="1"/>
    </xf>
    <xf numFmtId="10" fontId="37" fillId="27" borderId="17" xfId="48" applyNumberFormat="1" applyFont="1" applyFill="1" applyBorder="1" applyAlignment="1">
      <alignment horizontal="center" vertical="center" wrapText="1"/>
    </xf>
    <xf numFmtId="10" fontId="37" fillId="27" borderId="17" xfId="0" applyNumberFormat="1" applyFont="1" applyFill="1" applyBorder="1" applyAlignment="1">
      <alignment horizontal="right" vertical="center" wrapText="1"/>
    </xf>
    <xf numFmtId="4" fontId="37" fillId="27" borderId="58" xfId="0" applyNumberFormat="1" applyFont="1" applyFill="1" applyBorder="1" applyAlignment="1">
      <alignment horizontal="right" vertical="center" wrapText="1"/>
    </xf>
    <xf numFmtId="49" fontId="37" fillId="31" borderId="17" xfId="0" applyNumberFormat="1" applyFont="1" applyFill="1" applyBorder="1" applyAlignment="1">
      <alignment horizontal="center" vertical="center" wrapText="1"/>
    </xf>
    <xf numFmtId="49" fontId="52" fillId="31" borderId="17" xfId="0" applyNumberFormat="1" applyFont="1" applyFill="1" applyBorder="1" applyAlignment="1">
      <alignment horizontal="center" vertical="center" wrapText="1"/>
    </xf>
    <xf numFmtId="49" fontId="37" fillId="31" borderId="17" xfId="0" applyNumberFormat="1" applyFont="1" applyFill="1" applyBorder="1" applyAlignment="1">
      <alignment vertical="center" wrapText="1"/>
    </xf>
    <xf numFmtId="4" fontId="37" fillId="31" borderId="17" xfId="29" applyNumberFormat="1" applyFont="1" applyFill="1" applyBorder="1" applyAlignment="1" applyProtection="1">
      <alignment horizontal="right" vertical="center" wrapText="1"/>
    </xf>
    <xf numFmtId="10" fontId="37" fillId="31" borderId="17" xfId="29" applyNumberFormat="1" applyFont="1" applyFill="1" applyBorder="1" applyAlignment="1" applyProtection="1">
      <alignment horizontal="right" vertical="center" wrapText="1"/>
    </xf>
    <xf numFmtId="10" fontId="37" fillId="31" borderId="58" xfId="29" applyNumberFormat="1" applyFont="1" applyFill="1" applyBorder="1" applyAlignment="1" applyProtection="1">
      <alignment horizontal="right" vertical="center" wrapText="1"/>
    </xf>
    <xf numFmtId="4" fontId="37" fillId="31" borderId="58" xfId="29" applyNumberFormat="1" applyFont="1" applyFill="1" applyBorder="1" applyAlignment="1" applyProtection="1">
      <alignment horizontal="right" vertical="center" wrapText="1"/>
    </xf>
    <xf numFmtId="49" fontId="37" fillId="31" borderId="17" xfId="0" applyNumberFormat="1" applyFont="1" applyFill="1" applyBorder="1" applyAlignment="1">
      <alignment horizontal="right" vertical="center" wrapText="1"/>
    </xf>
    <xf numFmtId="49" fontId="37" fillId="37" borderId="17" xfId="0" applyNumberFormat="1" applyFont="1" applyFill="1" applyBorder="1" applyAlignment="1">
      <alignment horizontal="center" vertical="center" wrapText="1"/>
    </xf>
    <xf numFmtId="49" fontId="52" fillId="37" borderId="17" xfId="0" applyNumberFormat="1" applyFont="1" applyFill="1" applyBorder="1" applyAlignment="1">
      <alignment horizontal="center" vertical="center" wrapText="1"/>
    </xf>
    <xf numFmtId="49" fontId="37" fillId="37" borderId="17" xfId="0" applyNumberFormat="1" applyFont="1" applyFill="1" applyBorder="1" applyAlignment="1">
      <alignment vertical="center" wrapText="1"/>
    </xf>
    <xf numFmtId="4" fontId="37" fillId="37" borderId="17" xfId="29" applyNumberFormat="1" applyFont="1" applyFill="1" applyBorder="1" applyAlignment="1" applyProtection="1">
      <alignment horizontal="right" vertical="center" wrapText="1"/>
    </xf>
    <xf numFmtId="4" fontId="37" fillId="37" borderId="17" xfId="48" applyNumberFormat="1" applyFont="1" applyFill="1" applyBorder="1" applyAlignment="1" applyProtection="1">
      <alignment horizontal="right" vertical="center" wrapText="1"/>
    </xf>
    <xf numFmtId="10" fontId="37" fillId="37" borderId="17" xfId="48" applyNumberFormat="1" applyFont="1" applyFill="1" applyBorder="1" applyAlignment="1" applyProtection="1">
      <alignment horizontal="center" vertical="center" wrapText="1"/>
    </xf>
    <xf numFmtId="10" fontId="37" fillId="37" borderId="17" xfId="29" applyNumberFormat="1" applyFont="1" applyFill="1" applyBorder="1" applyAlignment="1" applyProtection="1">
      <alignment horizontal="right" vertical="center" wrapText="1"/>
    </xf>
    <xf numFmtId="4" fontId="37" fillId="37" borderId="58" xfId="29" applyNumberFormat="1" applyFont="1" applyFill="1" applyBorder="1" applyAlignment="1" applyProtection="1">
      <alignment horizontal="right" vertical="center" wrapText="1"/>
    </xf>
    <xf numFmtId="0" fontId="37" fillId="31" borderId="17" xfId="0" applyFont="1" applyFill="1" applyBorder="1" applyAlignment="1">
      <alignment horizontal="right" vertical="center" wrapText="1"/>
    </xf>
    <xf numFmtId="0" fontId="52" fillId="31" borderId="17" xfId="0" applyFont="1" applyFill="1" applyBorder="1" applyAlignment="1">
      <alignment horizontal="center" vertical="center" wrapText="1"/>
    </xf>
    <xf numFmtId="0" fontId="37" fillId="31" borderId="17" xfId="0" applyFont="1" applyFill="1" applyBorder="1" applyAlignment="1">
      <alignment vertical="center" wrapText="1"/>
    </xf>
    <xf numFmtId="0" fontId="37" fillId="31" borderId="17" xfId="0" applyFont="1" applyFill="1" applyBorder="1" applyAlignment="1">
      <alignment horizontal="center" vertical="center" wrapText="1"/>
    </xf>
    <xf numFmtId="49" fontId="37" fillId="27" borderId="19" xfId="0" applyNumberFormat="1" applyFont="1" applyFill="1" applyBorder="1" applyAlignment="1">
      <alignment horizontal="left" vertical="center" wrapText="1"/>
    </xf>
    <xf numFmtId="49" fontId="37" fillId="27" borderId="19" xfId="0" applyNumberFormat="1" applyFont="1" applyFill="1" applyBorder="1" applyAlignment="1">
      <alignment horizontal="center" wrapText="1"/>
    </xf>
    <xf numFmtId="4" fontId="37" fillId="27" borderId="19" xfId="29" applyNumberFormat="1" applyFont="1" applyFill="1" applyBorder="1" applyAlignment="1" applyProtection="1">
      <alignment horizontal="right" vertical="center" wrapText="1"/>
    </xf>
    <xf numFmtId="4" fontId="37" fillId="27" borderId="19" xfId="48" applyNumberFormat="1" applyFont="1" applyFill="1" applyBorder="1" applyAlignment="1" applyProtection="1">
      <alignment horizontal="right" vertical="center" wrapText="1"/>
    </xf>
    <xf numFmtId="10" fontId="37" fillId="27" borderId="19" xfId="48" applyNumberFormat="1" applyFont="1" applyFill="1" applyBorder="1" applyAlignment="1" applyProtection="1">
      <alignment horizontal="center" vertical="center" wrapText="1"/>
    </xf>
    <xf numFmtId="4" fontId="37" fillId="27" borderId="56" xfId="29" applyNumberFormat="1" applyFont="1" applyFill="1" applyBorder="1" applyAlignment="1" applyProtection="1">
      <alignment horizontal="right" vertical="center" wrapText="1"/>
    </xf>
    <xf numFmtId="49" fontId="37" fillId="27" borderId="17" xfId="0" applyNumberFormat="1" applyFont="1" applyFill="1" applyBorder="1" applyAlignment="1">
      <alignment horizontal="left" wrapText="1"/>
    </xf>
    <xf numFmtId="49" fontId="37" fillId="27" borderId="17" xfId="0" applyNumberFormat="1" applyFont="1" applyFill="1" applyBorder="1" applyAlignment="1">
      <alignment horizontal="center" wrapText="1"/>
    </xf>
    <xf numFmtId="49" fontId="37" fillId="27" borderId="17" xfId="0" applyNumberFormat="1" applyFont="1" applyFill="1" applyBorder="1" applyAlignment="1">
      <alignment horizontal="left" vertical="center" wrapText="1"/>
    </xf>
    <xf numFmtId="0" fontId="37" fillId="37" borderId="17" xfId="0" applyFont="1" applyFill="1" applyBorder="1" applyAlignment="1">
      <alignment horizontal="center" vertical="center" wrapText="1"/>
    </xf>
    <xf numFmtId="0" fontId="37" fillId="37" borderId="17" xfId="0" applyFont="1" applyFill="1" applyBorder="1" applyAlignment="1">
      <alignment horizontal="left" vertical="center" wrapText="1"/>
    </xf>
    <xf numFmtId="49" fontId="38" fillId="28" borderId="0" xfId="0" applyNumberFormat="1" applyFont="1" applyFill="1" applyBorder="1" applyAlignment="1">
      <alignment horizontal="center"/>
    </xf>
    <xf numFmtId="0" fontId="49" fillId="28" borderId="0" xfId="0" applyFont="1" applyFill="1"/>
    <xf numFmtId="4" fontId="38" fillId="28" borderId="0" xfId="29" applyNumberFormat="1" applyFont="1" applyFill="1" applyBorder="1" applyAlignment="1" applyProtection="1">
      <alignment horizontal="right" vertical="center" wrapText="1"/>
    </xf>
    <xf numFmtId="4" fontId="38" fillId="28" borderId="0" xfId="48" applyNumberFormat="1" applyFont="1" applyFill="1" applyBorder="1" applyAlignment="1" applyProtection="1">
      <alignment horizontal="right" vertical="center" wrapText="1"/>
    </xf>
    <xf numFmtId="10" fontId="38" fillId="28" borderId="0" xfId="48" applyNumberFormat="1" applyFont="1" applyFill="1" applyBorder="1" applyAlignment="1" applyProtection="1">
      <alignment horizontal="right" vertical="center" wrapText="1"/>
    </xf>
    <xf numFmtId="10" fontId="38" fillId="28" borderId="0" xfId="29" applyNumberFormat="1" applyFont="1" applyFill="1" applyBorder="1" applyAlignment="1" applyProtection="1">
      <alignment horizontal="right" vertical="center" wrapText="1"/>
    </xf>
    <xf numFmtId="4" fontId="58" fillId="28" borderId="0" xfId="29" applyNumberFormat="1" applyFont="1" applyFill="1" applyBorder="1" applyAlignment="1" applyProtection="1">
      <alignment horizontal="right" vertical="center" wrapText="1"/>
    </xf>
    <xf numFmtId="10" fontId="40" fillId="28" borderId="0" xfId="29" applyNumberFormat="1" applyFont="1" applyFill="1" applyBorder="1" applyAlignment="1" applyProtection="1">
      <alignment horizontal="right" vertical="center" wrapText="1"/>
    </xf>
    <xf numFmtId="4" fontId="53" fillId="28" borderId="50" xfId="47" applyNumberFormat="1" applyFont="1" applyFill="1" applyBorder="1" applyAlignment="1">
      <alignment vertical="center"/>
    </xf>
    <xf numFmtId="10" fontId="53" fillId="28" borderId="50" xfId="47" applyNumberFormat="1" applyFont="1" applyFill="1" applyBorder="1" applyAlignment="1">
      <alignment vertical="center"/>
    </xf>
    <xf numFmtId="10" fontId="58" fillId="0" borderId="0" xfId="29" applyNumberFormat="1" applyFont="1" applyFill="1" applyBorder="1" applyAlignment="1" applyProtection="1">
      <alignment horizontal="right" vertical="center" wrapText="1"/>
    </xf>
    <xf numFmtId="0" fontId="60" fillId="0" borderId="17" xfId="0" applyFont="1" applyBorder="1" applyAlignment="1">
      <alignment horizontal="center"/>
    </xf>
    <xf numFmtId="0" fontId="60" fillId="0" borderId="17" xfId="0" applyFont="1" applyBorder="1" applyAlignment="1">
      <alignment horizontal="left" wrapText="1"/>
    </xf>
    <xf numFmtId="4" fontId="60" fillId="0" borderId="17" xfId="47" applyNumberFormat="1" applyFont="1" applyBorder="1" applyAlignment="1">
      <alignment vertical="center"/>
    </xf>
    <xf numFmtId="10" fontId="60" fillId="0" borderId="17" xfId="47" applyNumberFormat="1" applyFont="1" applyBorder="1" applyAlignment="1">
      <alignment vertical="center"/>
    </xf>
    <xf numFmtId="4" fontId="60" fillId="0" borderId="17" xfId="0" applyNumberFormat="1" applyFont="1" applyBorder="1" applyAlignment="1">
      <alignment vertical="center"/>
    </xf>
    <xf numFmtId="10" fontId="60" fillId="0" borderId="17" xfId="0" applyNumberFormat="1" applyFont="1" applyBorder="1" applyAlignment="1">
      <alignment vertical="center"/>
    </xf>
    <xf numFmtId="4" fontId="37" fillId="37" borderId="50" xfId="29" applyNumberFormat="1" applyFont="1" applyFill="1" applyBorder="1" applyAlignment="1" applyProtection="1">
      <alignment horizontal="right" vertical="center" wrapText="1"/>
    </xf>
    <xf numFmtId="4" fontId="37" fillId="31" borderId="50" xfId="29" applyNumberFormat="1" applyFont="1" applyFill="1" applyBorder="1" applyAlignment="1" applyProtection="1">
      <alignment horizontal="right" vertical="center" wrapText="1"/>
    </xf>
    <xf numFmtId="10" fontId="37" fillId="31" borderId="57" xfId="29" applyNumberFormat="1" applyFont="1" applyFill="1" applyBorder="1" applyAlignment="1" applyProtection="1">
      <alignment horizontal="right" vertical="center" wrapText="1"/>
    </xf>
    <xf numFmtId="4" fontId="37" fillId="27" borderId="50" xfId="29" applyNumberFormat="1" applyFont="1" applyFill="1" applyBorder="1" applyAlignment="1" applyProtection="1">
      <alignment horizontal="right" vertical="center" wrapText="1"/>
    </xf>
    <xf numFmtId="10" fontId="37" fillId="27" borderId="57" xfId="29" applyNumberFormat="1" applyFont="1" applyFill="1" applyBorder="1" applyAlignment="1" applyProtection="1">
      <alignment horizontal="right" vertical="center" wrapText="1"/>
    </xf>
    <xf numFmtId="4" fontId="37" fillId="27" borderId="50" xfId="0" applyNumberFormat="1" applyFont="1" applyFill="1" applyBorder="1" applyAlignment="1">
      <alignment horizontal="right" vertical="center" wrapText="1"/>
    </xf>
    <xf numFmtId="10" fontId="37" fillId="27" borderId="57" xfId="0" applyNumberFormat="1" applyFont="1" applyFill="1" applyBorder="1" applyAlignment="1">
      <alignment horizontal="right" vertical="center" wrapText="1"/>
    </xf>
    <xf numFmtId="10" fontId="37" fillId="37" borderId="57" xfId="29" applyNumberFormat="1" applyFont="1" applyFill="1" applyBorder="1" applyAlignment="1" applyProtection="1">
      <alignment horizontal="right" vertical="center" wrapText="1"/>
    </xf>
    <xf numFmtId="49" fontId="52" fillId="31" borderId="58" xfId="0" applyNumberFormat="1" applyFont="1" applyFill="1" applyBorder="1" applyAlignment="1">
      <alignment horizontal="center" vertical="center" wrapText="1"/>
    </xf>
    <xf numFmtId="49" fontId="37" fillId="31" borderId="58" xfId="0" applyNumberFormat="1" applyFont="1" applyFill="1" applyBorder="1" applyAlignment="1">
      <alignment horizontal="right" vertical="center" wrapText="1"/>
    </xf>
    <xf numFmtId="49" fontId="37" fillId="28" borderId="19" xfId="0" applyNumberFormat="1" applyFont="1" applyFill="1" applyBorder="1" applyAlignment="1">
      <alignment horizontal="left" vertical="center" wrapText="1"/>
    </xf>
    <xf numFmtId="4" fontId="37" fillId="28" borderId="19" xfId="29" applyNumberFormat="1" applyFont="1" applyFill="1" applyBorder="1" applyAlignment="1" applyProtection="1">
      <alignment horizontal="right" vertical="center" wrapText="1"/>
    </xf>
    <xf numFmtId="4" fontId="37" fillId="28" borderId="19" xfId="48" applyNumberFormat="1" applyFont="1" applyFill="1" applyBorder="1" applyAlignment="1" applyProtection="1">
      <alignment horizontal="right" vertical="center" wrapText="1"/>
    </xf>
    <xf numFmtId="10" fontId="37" fillId="28" borderId="19" xfId="48" applyNumberFormat="1" applyFont="1" applyFill="1" applyBorder="1" applyAlignment="1" applyProtection="1">
      <alignment horizontal="center" vertical="center" wrapText="1"/>
    </xf>
    <xf numFmtId="4" fontId="37" fillId="28" borderId="58" xfId="29" applyNumberFormat="1" applyFont="1" applyFill="1" applyBorder="1" applyAlignment="1" applyProtection="1">
      <alignment horizontal="right" vertical="center" wrapText="1"/>
    </xf>
    <xf numFmtId="10" fontId="37" fillId="28" borderId="58" xfId="29" applyNumberFormat="1" applyFont="1" applyFill="1" applyBorder="1" applyAlignment="1" applyProtection="1">
      <alignment horizontal="right" vertical="center" wrapText="1"/>
    </xf>
    <xf numFmtId="10" fontId="37" fillId="27" borderId="19" xfId="29" applyNumberFormat="1" applyFont="1" applyFill="1" applyBorder="1" applyAlignment="1" applyProtection="1">
      <alignment horizontal="right" vertical="center" wrapText="1"/>
    </xf>
    <xf numFmtId="10" fontId="37" fillId="27" borderId="56" xfId="29" applyNumberFormat="1" applyFont="1" applyFill="1" applyBorder="1" applyAlignment="1" applyProtection="1">
      <alignment horizontal="right" vertical="center" wrapText="1"/>
    </xf>
    <xf numFmtId="10" fontId="37" fillId="37" borderId="58" xfId="29" applyNumberFormat="1" applyFont="1" applyFill="1" applyBorder="1" applyAlignment="1" applyProtection="1">
      <alignment horizontal="right" vertical="center" wrapText="1"/>
    </xf>
    <xf numFmtId="4" fontId="64" fillId="0" borderId="0" xfId="0" applyNumberFormat="1" applyFont="1"/>
    <xf numFmtId="0" fontId="52" fillId="28" borderId="58" xfId="0" applyFont="1" applyFill="1" applyBorder="1" applyAlignment="1">
      <alignment horizontal="center" vertical="center" wrapText="1"/>
    </xf>
    <xf numFmtId="49" fontId="52" fillId="28" borderId="58" xfId="0" applyNumberFormat="1" applyFont="1" applyFill="1" applyBorder="1" applyAlignment="1">
      <alignment vertical="center" wrapText="1"/>
    </xf>
    <xf numFmtId="0" fontId="41" fillId="0" borderId="0" xfId="0" applyFont="1" applyAlignment="1">
      <alignment horizontal="center"/>
    </xf>
    <xf numFmtId="49" fontId="37" fillId="0" borderId="58" xfId="0" applyNumberFormat="1" applyFont="1" applyFill="1" applyBorder="1" applyAlignment="1">
      <alignment horizontal="center" vertical="center" wrapText="1"/>
    </xf>
    <xf numFmtId="49" fontId="52" fillId="0" borderId="58" xfId="0" applyNumberFormat="1" applyFont="1" applyFill="1" applyBorder="1" applyAlignment="1">
      <alignment vertical="center" wrapText="1"/>
    </xf>
    <xf numFmtId="4" fontId="55" fillId="0" borderId="0" xfId="0" applyNumberFormat="1" applyFont="1"/>
    <xf numFmtId="0" fontId="0" fillId="29" borderId="64" xfId="0" applyFill="1" applyBorder="1"/>
    <xf numFmtId="0" fontId="41" fillId="0" borderId="12" xfId="0" applyFont="1" applyBorder="1"/>
    <xf numFmtId="10" fontId="41" fillId="0" borderId="12" xfId="0" applyNumberFormat="1" applyFont="1" applyBorder="1"/>
    <xf numFmtId="4" fontId="46" fillId="0" borderId="12" xfId="47" applyNumberFormat="1" applyFont="1" applyBorder="1"/>
    <xf numFmtId="4" fontId="46" fillId="0" borderId="12" xfId="0" applyNumberFormat="1" applyFont="1" applyBorder="1"/>
    <xf numFmtId="4" fontId="41" fillId="0" borderId="12" xfId="0" applyNumberFormat="1" applyFont="1" applyBorder="1"/>
    <xf numFmtId="165" fontId="39" fillId="28" borderId="12" xfId="0" applyNumberFormat="1" applyFont="1" applyFill="1" applyBorder="1" applyAlignment="1">
      <alignment horizontal="right"/>
    </xf>
    <xf numFmtId="0" fontId="39" fillId="0" borderId="12" xfId="0" applyFont="1" applyBorder="1" applyAlignment="1">
      <alignment vertical="center" wrapText="1"/>
    </xf>
    <xf numFmtId="0" fontId="39" fillId="0" borderId="0" xfId="0" applyFont="1" applyAlignment="1">
      <alignment horizontal="center" vertical="center" wrapText="1"/>
    </xf>
    <xf numFmtId="10" fontId="39" fillId="28" borderId="12" xfId="0" applyNumberFormat="1" applyFont="1" applyFill="1" applyBorder="1" applyAlignment="1">
      <alignment horizontal="right"/>
    </xf>
    <xf numFmtId="10" fontId="37" fillId="27" borderId="58" xfId="0" applyNumberFormat="1" applyFont="1" applyFill="1" applyBorder="1" applyAlignment="1">
      <alignment horizontal="right" vertical="center" wrapText="1"/>
    </xf>
    <xf numFmtId="49" fontId="46" fillId="0" borderId="58" xfId="0" applyNumberFormat="1" applyFont="1" applyBorder="1" applyAlignment="1" applyProtection="1">
      <alignment horizontal="center" vertical="center"/>
    </xf>
    <xf numFmtId="0" fontId="45" fillId="0" borderId="58" xfId="0" applyFont="1" applyFill="1" applyBorder="1" applyAlignment="1" applyProtection="1">
      <alignment horizontal="left" wrapText="1"/>
    </xf>
    <xf numFmtId="4" fontId="45" fillId="0" borderId="58" xfId="47" applyNumberFormat="1" applyFont="1" applyFill="1" applyBorder="1" applyAlignment="1" applyProtection="1">
      <alignment vertical="center"/>
    </xf>
    <xf numFmtId="10" fontId="45" fillId="0" borderId="58" xfId="47" applyNumberFormat="1" applyFont="1" applyFill="1" applyBorder="1" applyAlignment="1" applyProtection="1">
      <alignment vertical="center"/>
    </xf>
    <xf numFmtId="4" fontId="45" fillId="0" borderId="58" xfId="0" applyNumberFormat="1" applyFont="1" applyFill="1" applyBorder="1" applyAlignment="1" applyProtection="1">
      <alignment vertical="center"/>
    </xf>
    <xf numFmtId="4" fontId="70" fillId="28" borderId="19" xfId="29" applyNumberFormat="1" applyFont="1" applyFill="1" applyBorder="1" applyAlignment="1" applyProtection="1">
      <alignment horizontal="right" vertical="center" wrapText="1"/>
    </xf>
    <xf numFmtId="4" fontId="70" fillId="28" borderId="19" xfId="48" applyNumberFormat="1" applyFont="1" applyFill="1" applyBorder="1" applyAlignment="1" applyProtection="1">
      <alignment horizontal="right" vertical="center" wrapText="1"/>
    </xf>
    <xf numFmtId="10" fontId="70" fillId="28" borderId="19" xfId="48" applyNumberFormat="1" applyFont="1" applyFill="1" applyBorder="1" applyAlignment="1" applyProtection="1">
      <alignment horizontal="center" vertical="center" wrapText="1"/>
    </xf>
    <xf numFmtId="4" fontId="70" fillId="28" borderId="58" xfId="29" applyNumberFormat="1" applyFont="1" applyFill="1" applyBorder="1" applyAlignment="1" applyProtection="1">
      <alignment horizontal="right" vertical="center" wrapText="1"/>
    </xf>
    <xf numFmtId="10" fontId="70" fillId="28" borderId="58" xfId="29" applyNumberFormat="1" applyFont="1" applyFill="1" applyBorder="1" applyAlignment="1" applyProtection="1">
      <alignment horizontal="right" vertical="center" wrapText="1"/>
    </xf>
    <xf numFmtId="10" fontId="70" fillId="28" borderId="19" xfId="29" applyNumberFormat="1" applyFont="1" applyFill="1" applyBorder="1" applyAlignment="1" applyProtection="1">
      <alignment horizontal="right" vertical="center" wrapText="1"/>
    </xf>
    <xf numFmtId="49" fontId="70" fillId="28" borderId="19" xfId="0" applyNumberFormat="1" applyFont="1" applyFill="1" applyBorder="1" applyAlignment="1">
      <alignment horizontal="center" wrapText="1"/>
    </xf>
    <xf numFmtId="165" fontId="39" fillId="28" borderId="0" xfId="0" applyNumberFormat="1" applyFont="1" applyFill="1" applyBorder="1" applyAlignment="1">
      <alignment horizontal="right"/>
    </xf>
    <xf numFmtId="4" fontId="52" fillId="28" borderId="50" xfId="29" applyNumberFormat="1" applyFont="1" applyFill="1" applyBorder="1" applyAlignment="1" applyProtection="1">
      <alignment horizontal="right" vertical="center" wrapText="1"/>
    </xf>
    <xf numFmtId="10" fontId="52" fillId="28" borderId="57" xfId="29" applyNumberFormat="1" applyFont="1" applyFill="1" applyBorder="1" applyAlignment="1" applyProtection="1">
      <alignment horizontal="right" vertical="center" wrapText="1"/>
    </xf>
    <xf numFmtId="10" fontId="52" fillId="28" borderId="19" xfId="29" applyNumberFormat="1" applyFont="1" applyFill="1" applyBorder="1" applyAlignment="1" applyProtection="1">
      <alignment horizontal="right" vertical="center" wrapText="1"/>
    </xf>
    <xf numFmtId="0" fontId="41" fillId="0" borderId="0" xfId="0" applyFont="1" applyAlignment="1">
      <alignment horizontal="center"/>
    </xf>
    <xf numFmtId="1" fontId="43" fillId="0" borderId="11" xfId="47" applyNumberFormat="1" applyFont="1" applyFill="1" applyBorder="1" applyAlignment="1">
      <alignment horizontal="center" vertical="center" wrapText="1"/>
    </xf>
    <xf numFmtId="1" fontId="46" fillId="0" borderId="0" xfId="0" applyNumberFormat="1" applyFont="1"/>
    <xf numFmtId="1" fontId="66" fillId="0" borderId="11" xfId="1" applyNumberFormat="1" applyFont="1" applyFill="1" applyBorder="1" applyAlignment="1">
      <alignment horizontal="center" vertical="center" wrapText="1"/>
    </xf>
    <xf numFmtId="1" fontId="66" fillId="0" borderId="11" xfId="47" applyNumberFormat="1" applyFont="1" applyFill="1" applyBorder="1" applyAlignment="1">
      <alignment horizontal="center" vertical="center" wrapText="1"/>
    </xf>
    <xf numFmtId="4" fontId="1" fillId="0" borderId="10" xfId="29" applyNumberFormat="1" applyFont="1" applyFill="1" applyBorder="1" applyAlignment="1" applyProtection="1">
      <alignment horizontal="right" vertical="center" wrapText="1"/>
    </xf>
    <xf numFmtId="0" fontId="55" fillId="0" borderId="0" xfId="0" applyFont="1" applyAlignment="1">
      <alignment horizontal="left"/>
    </xf>
    <xf numFmtId="0" fontId="55" fillId="0" borderId="0" xfId="0" applyFont="1" applyAlignment="1">
      <alignment horizontal="center"/>
    </xf>
    <xf numFmtId="0" fontId="55" fillId="0" borderId="11" xfId="0" applyFont="1" applyBorder="1" applyAlignment="1">
      <alignment horizontal="center" vertical="center" textRotation="90" wrapText="1"/>
    </xf>
    <xf numFmtId="0" fontId="55" fillId="0" borderId="11" xfId="0" applyFont="1" applyBorder="1" applyAlignment="1">
      <alignment horizontal="center"/>
    </xf>
    <xf numFmtId="0" fontId="55" fillId="0" borderId="11" xfId="0" applyFont="1" applyBorder="1" applyAlignment="1">
      <alignment horizontal="center" vertical="center"/>
    </xf>
    <xf numFmtId="4" fontId="55" fillId="0" borderId="11" xfId="0" applyNumberFormat="1" applyFont="1" applyBorder="1"/>
    <xf numFmtId="4" fontId="55" fillId="0" borderId="11" xfId="0" applyNumberFormat="1" applyFont="1" applyBorder="1" applyAlignment="1">
      <alignment horizontal="right"/>
    </xf>
    <xf numFmtId="4" fontId="55" fillId="0" borderId="11" xfId="0" applyNumberFormat="1" applyFont="1" applyBorder="1" applyAlignment="1">
      <alignment horizontal="right" vertical="center"/>
    </xf>
    <xf numFmtId="0" fontId="55" fillId="28" borderId="11" xfId="0" applyFont="1" applyFill="1" applyBorder="1" applyAlignment="1">
      <alignment horizontal="center" vertical="center"/>
    </xf>
    <xf numFmtId="4" fontId="55" fillId="28" borderId="11" xfId="0" applyNumberFormat="1" applyFont="1" applyFill="1" applyBorder="1" applyAlignment="1">
      <alignment horizontal="right" vertical="center"/>
    </xf>
    <xf numFmtId="0" fontId="65" fillId="0" borderId="0" xfId="0" applyFont="1"/>
    <xf numFmtId="0" fontId="65" fillId="0" borderId="0" xfId="0" applyFont="1" applyAlignment="1">
      <alignment horizontal="center"/>
    </xf>
    <xf numFmtId="0" fontId="65" fillId="0" borderId="0" xfId="0" applyFont="1" applyAlignment="1">
      <alignment wrapText="1"/>
    </xf>
    <xf numFmtId="10" fontId="65" fillId="0" borderId="0" xfId="0" applyNumberFormat="1" applyFont="1"/>
    <xf numFmtId="4" fontId="46" fillId="0" borderId="0" xfId="0" applyNumberFormat="1" applyFont="1" applyAlignment="1">
      <alignment horizontal="center"/>
    </xf>
    <xf numFmtId="4" fontId="54" fillId="0" borderId="0" xfId="0" applyNumberFormat="1" applyFont="1" applyAlignment="1">
      <alignment horizontal="center" vertical="center"/>
    </xf>
    <xf numFmtId="4" fontId="72" fillId="0" borderId="0" xfId="0" applyNumberFormat="1" applyFont="1" applyAlignment="1">
      <alignment horizontal="center"/>
    </xf>
    <xf numFmtId="0" fontId="46" fillId="0" borderId="46" xfId="0" applyFont="1" applyBorder="1"/>
    <xf numFmtId="3" fontId="35" fillId="28" borderId="58" xfId="49" applyNumberFormat="1" applyFont="1" applyFill="1" applyBorder="1" applyAlignment="1">
      <alignment horizontal="left" vertical="center" wrapText="1"/>
    </xf>
    <xf numFmtId="1" fontId="46" fillId="0" borderId="65" xfId="0" applyNumberFormat="1" applyFont="1" applyBorder="1"/>
    <xf numFmtId="0" fontId="52" fillId="0" borderId="17" xfId="0" applyFont="1" applyBorder="1" applyAlignment="1">
      <alignment horizontal="center" vertical="center"/>
    </xf>
    <xf numFmtId="0" fontId="45" fillId="0" borderId="17" xfId="0" applyFont="1" applyFill="1" applyBorder="1" applyAlignment="1" applyProtection="1">
      <alignment horizontal="center" vertical="center"/>
    </xf>
    <xf numFmtId="0" fontId="45" fillId="0" borderId="19" xfId="0" applyFont="1" applyFill="1" applyBorder="1" applyAlignment="1" applyProtection="1">
      <alignment horizontal="center" vertical="center"/>
    </xf>
    <xf numFmtId="171" fontId="41" fillId="0" borderId="0" xfId="0" applyNumberFormat="1" applyFont="1"/>
    <xf numFmtId="4" fontId="53" fillId="0" borderId="0" xfId="0" applyNumberFormat="1" applyFont="1"/>
    <xf numFmtId="0" fontId="45" fillId="0" borderId="17" xfId="0" applyFont="1" applyFill="1" applyBorder="1" applyAlignment="1" applyProtection="1">
      <alignment horizontal="left" vertical="center" wrapText="1"/>
    </xf>
    <xf numFmtId="4" fontId="55" fillId="0" borderId="11" xfId="0" applyNumberFormat="1" applyFont="1" applyBorder="1" applyAlignment="1">
      <alignment vertical="center"/>
    </xf>
    <xf numFmtId="0" fontId="73" fillId="0" borderId="50" xfId="0" applyFont="1" applyFill="1" applyBorder="1" applyAlignment="1">
      <alignment horizontal="center" vertical="center" textRotation="90" wrapText="1"/>
    </xf>
    <xf numFmtId="0" fontId="73" fillId="0" borderId="21" xfId="0" applyFont="1" applyBorder="1" applyAlignment="1">
      <alignment horizontal="center" vertical="center" textRotation="90" wrapText="1"/>
    </xf>
    <xf numFmtId="4" fontId="0" fillId="0" borderId="11" xfId="0" applyNumberFormat="1" applyBorder="1"/>
    <xf numFmtId="0" fontId="23" fillId="0" borderId="0" xfId="0" applyFont="1"/>
    <xf numFmtId="4" fontId="23" fillId="0" borderId="0" xfId="0" applyNumberFormat="1" applyFont="1"/>
    <xf numFmtId="0" fontId="23" fillId="0" borderId="0" xfId="0" applyFont="1" applyAlignment="1"/>
    <xf numFmtId="0" fontId="65" fillId="0" borderId="11" xfId="0" applyFont="1" applyBorder="1" applyAlignment="1">
      <alignment horizontal="center" vertical="center"/>
    </xf>
    <xf numFmtId="4" fontId="59" fillId="0" borderId="11" xfId="0" applyNumberFormat="1" applyFont="1" applyBorder="1"/>
    <xf numFmtId="4" fontId="65" fillId="0" borderId="11" xfId="0" applyNumberFormat="1" applyFont="1" applyBorder="1" applyAlignment="1">
      <alignment horizontal="right" vertical="center"/>
    </xf>
    <xf numFmtId="4" fontId="65" fillId="28" borderId="11" xfId="0" applyNumberFormat="1" applyFont="1" applyFill="1" applyBorder="1" applyAlignment="1">
      <alignment horizontal="right" vertical="center"/>
    </xf>
    <xf numFmtId="4" fontId="65" fillId="0" borderId="11" xfId="0" applyNumberFormat="1" applyFont="1" applyBorder="1" applyAlignment="1">
      <alignment horizontal="center" vertical="center"/>
    </xf>
    <xf numFmtId="4" fontId="59" fillId="0" borderId="11" xfId="0" applyNumberFormat="1" applyFont="1" applyBorder="1" applyAlignment="1">
      <alignment vertical="center"/>
    </xf>
    <xf numFmtId="0" fontId="41" fillId="0" borderId="0" xfId="0" applyFont="1" applyAlignment="1">
      <alignment horizontal="center"/>
    </xf>
    <xf numFmtId="0" fontId="41" fillId="0" borderId="0" xfId="0" applyFont="1" applyAlignment="1">
      <alignment horizontal="left" wrapText="1"/>
    </xf>
    <xf numFmtId="0" fontId="41" fillId="0" borderId="11" xfId="0" applyFont="1" applyBorder="1" applyAlignment="1">
      <alignment horizontal="center"/>
    </xf>
    <xf numFmtId="0" fontId="41" fillId="0" borderId="34" xfId="0" applyFont="1" applyBorder="1" applyAlignment="1">
      <alignment horizontal="left"/>
    </xf>
    <xf numFmtId="0" fontId="41" fillId="0" borderId="63" xfId="0" applyFont="1" applyBorder="1" applyAlignment="1">
      <alignment horizontal="left"/>
    </xf>
    <xf numFmtId="0" fontId="41" fillId="0" borderId="14" xfId="0" applyFont="1" applyBorder="1" applyAlignment="1">
      <alignment horizontal="left"/>
    </xf>
    <xf numFmtId="4" fontId="41" fillId="0" borderId="11" xfId="0" applyNumberFormat="1" applyFont="1" applyBorder="1" applyAlignment="1"/>
    <xf numFmtId="0" fontId="42" fillId="0" borderId="11" xfId="0" applyFont="1" applyBorder="1" applyAlignment="1">
      <alignment horizontal="center"/>
    </xf>
    <xf numFmtId="4" fontId="42" fillId="0" borderId="11" xfId="0" applyNumberFormat="1" applyFont="1" applyBorder="1" applyAlignment="1">
      <alignment horizontal="right"/>
    </xf>
    <xf numFmtId="0" fontId="42" fillId="0" borderId="11" xfId="0" applyFont="1" applyBorder="1" applyAlignment="1">
      <alignment horizontal="center" vertical="center"/>
    </xf>
    <xf numFmtId="0" fontId="42" fillId="0" borderId="11" xfId="0" applyFont="1" applyBorder="1" applyAlignment="1">
      <alignment horizontal="center" vertical="center" wrapText="1"/>
    </xf>
    <xf numFmtId="0" fontId="42" fillId="0" borderId="11" xfId="0" applyFont="1" applyBorder="1" applyAlignment="1">
      <alignment vertical="center"/>
    </xf>
    <xf numFmtId="4" fontId="42" fillId="0" borderId="11" xfId="0" applyNumberFormat="1" applyFont="1" applyBorder="1" applyAlignment="1"/>
    <xf numFmtId="4" fontId="41" fillId="0" borderId="0" xfId="47" applyNumberFormat="1" applyFont="1"/>
    <xf numFmtId="4" fontId="41" fillId="0" borderId="11" xfId="0" applyNumberFormat="1" applyFont="1" applyBorder="1" applyAlignment="1">
      <alignment horizontal="center"/>
    </xf>
    <xf numFmtId="10" fontId="41" fillId="0" borderId="11" xfId="0" applyNumberFormat="1" applyFont="1" applyBorder="1" applyAlignment="1">
      <alignment horizontal="center"/>
    </xf>
    <xf numFmtId="4" fontId="41" fillId="0" borderId="11" xfId="47" applyNumberFormat="1" applyFont="1" applyBorder="1" applyAlignment="1">
      <alignment horizontal="right"/>
    </xf>
    <xf numFmtId="4" fontId="41" fillId="0" borderId="11" xfId="0" applyNumberFormat="1" applyFont="1" applyBorder="1"/>
    <xf numFmtId="10" fontId="41" fillId="0" borderId="11" xfId="0" applyNumberFormat="1" applyFont="1" applyBorder="1"/>
    <xf numFmtId="4" fontId="41" fillId="0" borderId="11" xfId="47" applyNumberFormat="1" applyFont="1" applyBorder="1"/>
    <xf numFmtId="4" fontId="42" fillId="0" borderId="11" xfId="0" applyNumberFormat="1" applyFont="1" applyBorder="1"/>
    <xf numFmtId="10" fontId="42" fillId="0" borderId="11" xfId="0" applyNumberFormat="1" applyFont="1" applyBorder="1"/>
    <xf numFmtId="4" fontId="42" fillId="0" borderId="11" xfId="47" applyNumberFormat="1" applyFont="1" applyBorder="1"/>
    <xf numFmtId="0" fontId="46" fillId="0" borderId="0" xfId="0" applyFont="1" applyAlignment="1"/>
    <xf numFmtId="0" fontId="41" fillId="0" borderId="11" xfId="0" applyFont="1" applyBorder="1" applyAlignment="1">
      <alignment vertical="center"/>
    </xf>
    <xf numFmtId="4" fontId="41" fillId="0" borderId="11" xfId="0" applyNumberFormat="1" applyFont="1" applyBorder="1" applyAlignment="1">
      <alignment horizontal="right" vertical="center"/>
    </xf>
    <xf numFmtId="4" fontId="41" fillId="0" borderId="11" xfId="0" applyNumberFormat="1" applyFont="1" applyBorder="1" applyAlignment="1">
      <alignment horizontal="right"/>
    </xf>
    <xf numFmtId="0" fontId="40" fillId="30" borderId="0" xfId="0" applyFont="1" applyFill="1" applyBorder="1" applyAlignment="1">
      <alignment horizontal="left" wrapText="1"/>
    </xf>
    <xf numFmtId="49" fontId="0" fillId="0" borderId="0" xfId="0" applyNumberFormat="1"/>
    <xf numFmtId="1" fontId="64" fillId="0" borderId="0" xfId="0" applyNumberFormat="1" applyFont="1" applyAlignment="1">
      <alignment horizontal="center"/>
    </xf>
    <xf numFmtId="49" fontId="64" fillId="0" borderId="0" xfId="0" applyNumberFormat="1" applyFont="1"/>
    <xf numFmtId="4" fontId="69" fillId="0" borderId="0" xfId="0" applyNumberFormat="1" applyFont="1"/>
    <xf numFmtId="0" fontId="0" fillId="0" borderId="0" xfId="0" applyAlignment="1">
      <alignment horizontal="center"/>
    </xf>
    <xf numFmtId="4" fontId="0" fillId="0" borderId="66" xfId="0" applyNumberFormat="1" applyBorder="1"/>
    <xf numFmtId="4" fontId="69" fillId="0" borderId="66" xfId="0" applyNumberFormat="1" applyFont="1" applyBorder="1"/>
    <xf numFmtId="4" fontId="0" fillId="0" borderId="0" xfId="0" applyNumberFormat="1" applyBorder="1"/>
    <xf numFmtId="4" fontId="69" fillId="0" borderId="0" xfId="0" applyNumberFormat="1" applyFont="1" applyBorder="1"/>
    <xf numFmtId="4" fontId="69" fillId="0" borderId="57" xfId="0" applyNumberFormat="1" applyFont="1" applyBorder="1"/>
    <xf numFmtId="4" fontId="0" fillId="0" borderId="67" xfId="0" applyNumberFormat="1" applyBorder="1"/>
    <xf numFmtId="4" fontId="0" fillId="0" borderId="12" xfId="0" applyNumberFormat="1" applyBorder="1"/>
    <xf numFmtId="4" fontId="69" fillId="0" borderId="67" xfId="0" applyNumberFormat="1" applyFont="1" applyBorder="1"/>
    <xf numFmtId="4" fontId="69" fillId="0" borderId="12" xfId="0" applyNumberFormat="1" applyFont="1" applyBorder="1"/>
    <xf numFmtId="4" fontId="69" fillId="0" borderId="68" xfId="0" applyNumberFormat="1" applyFont="1" applyBorder="1"/>
    <xf numFmtId="4" fontId="0" fillId="0" borderId="34" xfId="0" applyNumberFormat="1" applyBorder="1" applyAlignment="1">
      <alignment horizontal="center" vertical="center" wrapText="1"/>
    </xf>
    <xf numFmtId="4" fontId="0" fillId="0" borderId="63" xfId="0" applyNumberFormat="1" applyBorder="1" applyAlignment="1">
      <alignment horizontal="center" vertical="center" wrapText="1"/>
    </xf>
    <xf numFmtId="0" fontId="0" fillId="0" borderId="63" xfId="0" applyBorder="1" applyAlignment="1">
      <alignment horizontal="center" vertical="center" wrapText="1"/>
    </xf>
    <xf numFmtId="0" fontId="75" fillId="0" borderId="34" xfId="0" applyFont="1" applyBorder="1" applyAlignment="1">
      <alignment horizontal="center" vertical="center" wrapText="1"/>
    </xf>
    <xf numFmtId="0" fontId="75" fillId="0" borderId="63" xfId="0" applyFont="1" applyBorder="1" applyAlignment="1">
      <alignment horizontal="center" vertical="center" wrapText="1"/>
    </xf>
    <xf numFmtId="0" fontId="75" fillId="0" borderId="14" xfId="0" applyFont="1" applyBorder="1" applyAlignment="1">
      <alignment horizontal="center" vertical="center" wrapText="1"/>
    </xf>
    <xf numFmtId="0" fontId="0" fillId="0" borderId="11" xfId="0" applyBorder="1"/>
    <xf numFmtId="0" fontId="0" fillId="0" borderId="11" xfId="0" applyBorder="1" applyAlignment="1">
      <alignment horizontal="center"/>
    </xf>
    <xf numFmtId="4" fontId="64" fillId="0" borderId="11" xfId="0" applyNumberFormat="1" applyFont="1" applyBorder="1"/>
    <xf numFmtId="0" fontId="64" fillId="0" borderId="11" xfId="0" applyFont="1" applyBorder="1" applyAlignment="1">
      <alignment horizontal="center"/>
    </xf>
    <xf numFmtId="4" fontId="0" fillId="0" borderId="0" xfId="0" applyNumberFormat="1" applyFont="1"/>
    <xf numFmtId="4" fontId="59" fillId="0" borderId="11" xfId="0" applyNumberFormat="1" applyFont="1" applyBorder="1" applyAlignment="1">
      <alignment horizontal="center"/>
    </xf>
    <xf numFmtId="4" fontId="0" fillId="0" borderId="0" xfId="0" applyNumberFormat="1" applyAlignment="1">
      <alignment horizontal="center"/>
    </xf>
    <xf numFmtId="0" fontId="55" fillId="0" borderId="0" xfId="0" applyFont="1" applyAlignment="1">
      <alignment horizontal="center"/>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0" fontId="36" fillId="0" borderId="0" xfId="0" applyFont="1"/>
    <xf numFmtId="0" fontId="36" fillId="0" borderId="0" xfId="0" applyFont="1" applyBorder="1"/>
    <xf numFmtId="0" fontId="23" fillId="0" borderId="11" xfId="0" applyFont="1" applyBorder="1" applyAlignment="1">
      <alignment horizontal="center" vertical="center"/>
    </xf>
    <xf numFmtId="0" fontId="23" fillId="0" borderId="11" xfId="0" applyFont="1" applyBorder="1"/>
    <xf numFmtId="0" fontId="23" fillId="0" borderId="11" xfId="0" applyFont="1" applyBorder="1" applyAlignment="1">
      <alignment horizontal="center" vertical="center" wrapText="1"/>
    </xf>
    <xf numFmtId="170" fontId="23" fillId="0" borderId="11" xfId="0" applyNumberFormat="1" applyFont="1" applyBorder="1"/>
    <xf numFmtId="0" fontId="23" fillId="32" borderId="11" xfId="0" applyFont="1" applyFill="1" applyBorder="1"/>
    <xf numFmtId="3" fontId="23" fillId="0" borderId="11" xfId="0" applyNumberFormat="1" applyFont="1" applyBorder="1" applyAlignment="1">
      <alignment horizontal="right"/>
    </xf>
    <xf numFmtId="0" fontId="23" fillId="33" borderId="11" xfId="0" applyFont="1" applyFill="1" applyBorder="1"/>
    <xf numFmtId="0" fontId="23" fillId="0" borderId="11" xfId="0" applyFont="1" applyFill="1" applyBorder="1"/>
    <xf numFmtId="4" fontId="52" fillId="28" borderId="17" xfId="48" applyNumberFormat="1" applyFont="1" applyFill="1" applyBorder="1" applyAlignment="1" applyProtection="1">
      <alignment horizontal="right" vertical="center" wrapText="1"/>
    </xf>
    <xf numFmtId="10" fontId="52" fillId="28" borderId="17" xfId="48" applyNumberFormat="1" applyFont="1" applyFill="1" applyBorder="1" applyAlignment="1" applyProtection="1">
      <alignment horizontal="center" vertical="center" wrapText="1"/>
    </xf>
    <xf numFmtId="3" fontId="23" fillId="0" borderId="11" xfId="0" applyNumberFormat="1" applyFont="1" applyBorder="1"/>
    <xf numFmtId="0" fontId="36" fillId="0" borderId="11" xfId="0" applyFont="1" applyBorder="1" applyAlignment="1">
      <alignment horizontal="left" vertical="center"/>
    </xf>
    <xf numFmtId="3" fontId="36" fillId="0" borderId="11" xfId="0" applyNumberFormat="1" applyFont="1" applyBorder="1" applyAlignment="1">
      <alignment vertical="center"/>
    </xf>
    <xf numFmtId="165" fontId="23" fillId="0" borderId="0" xfId="0" applyNumberFormat="1" applyFont="1"/>
    <xf numFmtId="0" fontId="52" fillId="33" borderId="17" xfId="0" applyFont="1" applyFill="1" applyBorder="1" applyAlignment="1">
      <alignment horizontal="center" vertical="center" wrapText="1"/>
    </xf>
    <xf numFmtId="4" fontId="52" fillId="0" borderId="17" xfId="48" applyNumberFormat="1" applyFont="1" applyFill="1" applyBorder="1" applyAlignment="1" applyProtection="1">
      <alignment horizontal="right" vertical="center" wrapText="1"/>
    </xf>
    <xf numFmtId="10" fontId="52" fillId="0" borderId="17" xfId="48" applyNumberFormat="1" applyFont="1" applyFill="1" applyBorder="1" applyAlignment="1" applyProtection="1">
      <alignment horizontal="center" vertical="center" wrapText="1"/>
    </xf>
    <xf numFmtId="0" fontId="52" fillId="28" borderId="11" xfId="0" applyFont="1" applyFill="1" applyBorder="1" applyAlignment="1">
      <alignment vertical="center" wrapText="1"/>
    </xf>
    <xf numFmtId="0" fontId="52" fillId="28" borderId="58" xfId="0" applyFont="1" applyFill="1" applyBorder="1" applyAlignment="1">
      <alignment vertical="center" wrapText="1"/>
    </xf>
    <xf numFmtId="4" fontId="52" fillId="28" borderId="58" xfId="48" applyNumberFormat="1" applyFont="1" applyFill="1" applyBorder="1" applyAlignment="1" applyProtection="1">
      <alignment horizontal="right" vertical="center" wrapText="1"/>
    </xf>
    <xf numFmtId="10" fontId="52" fillId="28" borderId="58" xfId="48" applyNumberFormat="1" applyFont="1" applyFill="1" applyBorder="1" applyAlignment="1" applyProtection="1">
      <alignment horizontal="center" vertical="center" wrapText="1"/>
    </xf>
    <xf numFmtId="4" fontId="37" fillId="36" borderId="17" xfId="48" applyNumberFormat="1" applyFont="1" applyFill="1" applyBorder="1" applyAlignment="1" applyProtection="1">
      <alignment horizontal="right" vertical="center" wrapText="1"/>
    </xf>
    <xf numFmtId="10" fontId="37" fillId="36" borderId="17" xfId="48" applyNumberFormat="1" applyFont="1" applyFill="1" applyBorder="1" applyAlignment="1" applyProtection="1">
      <alignment horizontal="center" vertical="center" wrapText="1"/>
    </xf>
    <xf numFmtId="4" fontId="52" fillId="0" borderId="58" xfId="48" applyNumberFormat="1" applyFont="1" applyFill="1" applyBorder="1" applyAlignment="1" applyProtection="1">
      <alignment horizontal="right" vertical="center" wrapText="1"/>
    </xf>
    <xf numFmtId="10" fontId="52" fillId="0" borderId="58" xfId="48" applyNumberFormat="1" applyFont="1" applyFill="1" applyBorder="1" applyAlignment="1" applyProtection="1">
      <alignment horizontal="center" vertical="center" wrapText="1"/>
    </xf>
    <xf numFmtId="4" fontId="70" fillId="0" borderId="0" xfId="0" applyNumberFormat="1" applyFont="1" applyAlignment="1">
      <alignment vertical="center"/>
    </xf>
    <xf numFmtId="49" fontId="37" fillId="31" borderId="58" xfId="0" applyNumberFormat="1" applyFont="1" applyFill="1" applyBorder="1" applyAlignment="1">
      <alignment vertical="center" wrapText="1"/>
    </xf>
    <xf numFmtId="4" fontId="37" fillId="31" borderId="58" xfId="48" applyNumberFormat="1" applyFont="1" applyFill="1" applyBorder="1" applyAlignment="1" applyProtection="1">
      <alignment horizontal="right" vertical="center" wrapText="1"/>
    </xf>
    <xf numFmtId="10" fontId="37" fillId="31" borderId="58" xfId="48" applyNumberFormat="1" applyFont="1" applyFill="1" applyBorder="1" applyAlignment="1" applyProtection="1">
      <alignment horizontal="center" vertical="center" wrapText="1"/>
    </xf>
    <xf numFmtId="49" fontId="52" fillId="20" borderId="17" xfId="0" applyNumberFormat="1" applyFont="1" applyFill="1" applyBorder="1" applyAlignment="1">
      <alignment horizontal="center" vertical="center" wrapText="1"/>
    </xf>
    <xf numFmtId="49" fontId="37" fillId="20" borderId="17" xfId="0" applyNumberFormat="1" applyFont="1" applyFill="1" applyBorder="1" applyAlignment="1">
      <alignment vertical="center" wrapText="1"/>
    </xf>
    <xf numFmtId="4" fontId="37" fillId="20" borderId="17" xfId="48" applyNumberFormat="1" applyFont="1" applyFill="1" applyBorder="1" applyAlignment="1" applyProtection="1">
      <alignment horizontal="right" vertical="center" wrapText="1"/>
    </xf>
    <xf numFmtId="10" fontId="37" fillId="20" borderId="17" xfId="48" applyNumberFormat="1" applyFont="1" applyFill="1" applyBorder="1" applyAlignment="1" applyProtection="1">
      <alignment horizontal="center" vertical="center" wrapText="1"/>
    </xf>
    <xf numFmtId="0" fontId="37" fillId="31" borderId="17" xfId="0" applyFont="1" applyFill="1" applyBorder="1" applyAlignment="1">
      <alignment wrapText="1"/>
    </xf>
    <xf numFmtId="0" fontId="52" fillId="0" borderId="58" xfId="0" applyFont="1" applyBorder="1"/>
    <xf numFmtId="0" fontId="52" fillId="0" borderId="58" xfId="0" applyFont="1" applyBorder="1" applyAlignment="1">
      <alignment wrapText="1"/>
    </xf>
    <xf numFmtId="4" fontId="37" fillId="26" borderId="17" xfId="48" applyNumberFormat="1" applyFont="1" applyFill="1" applyBorder="1" applyAlignment="1">
      <alignment horizontal="right" vertical="top" wrapText="1"/>
    </xf>
    <xf numFmtId="10" fontId="37" fillId="26" borderId="17" xfId="48" applyNumberFormat="1" applyFont="1" applyFill="1" applyBorder="1" applyAlignment="1">
      <alignment horizontal="center" vertical="top" wrapText="1"/>
    </xf>
    <xf numFmtId="4" fontId="37" fillId="26" borderId="17" xfId="48" applyNumberFormat="1" applyFont="1" applyFill="1" applyBorder="1" applyAlignment="1" applyProtection="1">
      <alignment horizontal="right" vertical="center" wrapText="1"/>
    </xf>
    <xf numFmtId="10" fontId="37" fillId="26" borderId="17" xfId="48" applyNumberFormat="1" applyFont="1" applyFill="1" applyBorder="1" applyAlignment="1" applyProtection="1">
      <alignment horizontal="center" vertical="center" wrapText="1"/>
    </xf>
    <xf numFmtId="4" fontId="37" fillId="27" borderId="17" xfId="48" applyNumberFormat="1" applyFont="1" applyFill="1" applyBorder="1" applyAlignment="1" applyProtection="1">
      <alignment horizontal="right" vertical="center" wrapText="1"/>
    </xf>
    <xf numFmtId="10" fontId="37" fillId="27" borderId="17" xfId="48" applyNumberFormat="1" applyFont="1" applyFill="1" applyBorder="1" applyAlignment="1" applyProtection="1">
      <alignment horizontal="center" vertical="center" wrapText="1"/>
    </xf>
    <xf numFmtId="4" fontId="23" fillId="0" borderId="0" xfId="0" applyNumberFormat="1" applyFont="1" applyAlignment="1">
      <alignment horizontal="left"/>
    </xf>
    <xf numFmtId="0" fontId="23" fillId="0" borderId="0" xfId="0" applyFont="1" applyAlignment="1">
      <alignment wrapText="1"/>
    </xf>
    <xf numFmtId="4" fontId="23" fillId="0" borderId="0" xfId="0" applyNumberFormat="1" applyFont="1" applyAlignment="1">
      <alignment horizontal="right"/>
    </xf>
    <xf numFmtId="3" fontId="23" fillId="0" borderId="0" xfId="0" applyNumberFormat="1" applyFont="1" applyAlignment="1">
      <alignment horizontal="right"/>
    </xf>
    <xf numFmtId="10" fontId="23" fillId="0" borderId="0" xfId="0" applyNumberFormat="1" applyFont="1" applyAlignment="1">
      <alignment horizontal="right"/>
    </xf>
    <xf numFmtId="0" fontId="23" fillId="0" borderId="0" xfId="0" applyFont="1" applyAlignment="1">
      <alignment horizontal="right"/>
    </xf>
    <xf numFmtId="10" fontId="23" fillId="0" borderId="0" xfId="0" applyNumberFormat="1" applyFont="1"/>
    <xf numFmtId="4" fontId="74" fillId="0" borderId="0" xfId="0" applyNumberFormat="1" applyFont="1"/>
    <xf numFmtId="0" fontId="55" fillId="0" borderId="0" xfId="0" applyFont="1" applyAlignment="1"/>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65" fontId="39" fillId="28" borderId="0" xfId="0" applyNumberFormat="1" applyFont="1" applyFill="1" applyAlignment="1">
      <alignment horizontal="center"/>
    </xf>
    <xf numFmtId="0" fontId="59" fillId="27" borderId="0" xfId="0" applyFont="1" applyFill="1" applyAlignment="1">
      <alignment horizontal="right" vertical="center"/>
    </xf>
    <xf numFmtId="0" fontId="59" fillId="28" borderId="0" xfId="0" applyFont="1" applyFill="1" applyAlignment="1">
      <alignment horizontal="right" vertical="center"/>
    </xf>
    <xf numFmtId="0" fontId="55" fillId="0" borderId="0" xfId="0" applyFont="1" applyAlignment="1">
      <alignment horizontal="center"/>
    </xf>
    <xf numFmtId="0" fontId="55" fillId="0" borderId="0" xfId="0" applyFont="1" applyAlignment="1">
      <alignment horizontal="left"/>
    </xf>
    <xf numFmtId="10" fontId="37" fillId="38" borderId="49" xfId="0" applyNumberFormat="1" applyFont="1" applyFill="1" applyBorder="1" applyAlignment="1">
      <alignment horizontal="center" vertical="center" wrapText="1"/>
    </xf>
    <xf numFmtId="0" fontId="41" fillId="0" borderId="0" xfId="0" applyFont="1" applyAlignment="1">
      <alignment horizontal="left"/>
    </xf>
    <xf numFmtId="0" fontId="41" fillId="0" borderId="0" xfId="0" applyFont="1" applyAlignment="1">
      <alignment horizontal="left" vertical="center"/>
    </xf>
    <xf numFmtId="0" fontId="41" fillId="0" borderId="0" xfId="0" applyFont="1" applyAlignment="1">
      <alignment horizontal="center" vertical="center"/>
    </xf>
    <xf numFmtId="49" fontId="41" fillId="0" borderId="0" xfId="0" applyNumberFormat="1" applyFont="1" applyAlignment="1">
      <alignment horizontal="center" vertical="center"/>
    </xf>
    <xf numFmtId="49" fontId="42" fillId="0" borderId="0" xfId="0" applyNumberFormat="1" applyFont="1" applyAlignment="1">
      <alignment horizontal="left" vertical="center"/>
    </xf>
    <xf numFmtId="0" fontId="42" fillId="0" borderId="0" xfId="0" applyFont="1" applyFill="1" applyAlignment="1">
      <alignment vertical="center" wrapText="1"/>
    </xf>
    <xf numFmtId="4" fontId="41" fillId="0" borderId="0" xfId="47" applyNumberFormat="1" applyFont="1" applyAlignment="1">
      <alignment horizontal="right" vertical="center"/>
    </xf>
    <xf numFmtId="10" fontId="41" fillId="0" borderId="0" xfId="47" applyNumberFormat="1" applyFont="1" applyAlignment="1">
      <alignment horizontal="right" vertical="center"/>
    </xf>
    <xf numFmtId="4" fontId="41" fillId="0" borderId="0" xfId="47" applyNumberFormat="1" applyFont="1" applyAlignment="1">
      <alignment vertical="center"/>
    </xf>
    <xf numFmtId="10" fontId="41" fillId="0" borderId="0" xfId="47" applyNumberFormat="1" applyFont="1" applyAlignment="1">
      <alignment vertical="center"/>
    </xf>
    <xf numFmtId="3" fontId="42" fillId="0" borderId="0" xfId="49" applyNumberFormat="1" applyFont="1" applyFill="1" applyBorder="1" applyAlignment="1">
      <alignment horizontal="center" vertical="center"/>
    </xf>
    <xf numFmtId="49" fontId="42" fillId="0" borderId="0" xfId="49" applyNumberFormat="1" applyFont="1" applyFill="1" applyBorder="1" applyAlignment="1">
      <alignment horizontal="center" vertical="center"/>
    </xf>
    <xf numFmtId="0" fontId="42" fillId="0" borderId="0" xfId="0" applyFont="1" applyFill="1" applyBorder="1" applyAlignment="1">
      <alignment horizontal="left"/>
    </xf>
    <xf numFmtId="0" fontId="42" fillId="0" borderId="0" xfId="0" applyFont="1" applyAlignment="1">
      <alignment horizontal="center" vertical="center"/>
    </xf>
    <xf numFmtId="49" fontId="42" fillId="0" borderId="0" xfId="0" applyNumberFormat="1" applyFont="1" applyAlignment="1">
      <alignment horizontal="center" vertical="center"/>
    </xf>
    <xf numFmtId="0" fontId="42" fillId="0" borderId="0" xfId="0" applyFont="1" applyBorder="1" applyAlignment="1">
      <alignment horizontal="center"/>
    </xf>
    <xf numFmtId="0" fontId="42" fillId="0" borderId="0" xfId="0" applyFont="1" applyFill="1" applyBorder="1" applyAlignment="1" applyProtection="1">
      <alignment wrapText="1"/>
    </xf>
    <xf numFmtId="4" fontId="41" fillId="0" borderId="0" xfId="47" applyNumberFormat="1" applyFont="1" applyFill="1" applyBorder="1" applyAlignment="1">
      <alignment horizontal="right" vertical="center"/>
    </xf>
    <xf numFmtId="10" fontId="41" fillId="0" borderId="0" xfId="47" applyNumberFormat="1" applyFont="1" applyFill="1" applyBorder="1" applyAlignment="1">
      <alignment horizontal="right" vertical="center"/>
    </xf>
    <xf numFmtId="4" fontId="41" fillId="0" borderId="0" xfId="47" applyNumberFormat="1" applyFont="1" applyFill="1" applyAlignment="1">
      <alignment vertical="center"/>
    </xf>
    <xf numFmtId="10" fontId="41" fillId="0" borderId="0" xfId="47" applyNumberFormat="1" applyFont="1" applyFill="1" applyAlignment="1">
      <alignment vertical="center"/>
    </xf>
    <xf numFmtId="0" fontId="76" fillId="0" borderId="0" xfId="0" applyFont="1" applyAlignment="1">
      <alignment horizontal="center" vertical="center"/>
    </xf>
    <xf numFmtId="49" fontId="76" fillId="0" borderId="0" xfId="0" applyNumberFormat="1" applyFont="1" applyAlignment="1">
      <alignment horizontal="center" vertical="center"/>
    </xf>
    <xf numFmtId="0" fontId="76" fillId="0" borderId="0"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0" xfId="0" applyFont="1" applyAlignment="1">
      <alignment horizontal="center" vertical="center" wrapText="1"/>
    </xf>
    <xf numFmtId="3" fontId="41" fillId="0" borderId="0" xfId="0" applyNumberFormat="1" applyFont="1" applyAlignment="1">
      <alignment horizontal="left" vertical="center" wrapText="1"/>
    </xf>
    <xf numFmtId="49" fontId="41" fillId="0" borderId="0" xfId="0" applyNumberFormat="1" applyFont="1" applyBorder="1" applyAlignment="1">
      <alignment horizontal="center" vertical="center" wrapText="1"/>
    </xf>
    <xf numFmtId="0" fontId="41" fillId="0" borderId="0" xfId="0" applyFont="1" applyBorder="1" applyAlignment="1">
      <alignment horizontal="center" vertical="center" wrapText="1"/>
    </xf>
    <xf numFmtId="3" fontId="42" fillId="0" borderId="32" xfId="1" applyNumberFormat="1" applyFont="1" applyFill="1" applyBorder="1" applyAlignment="1">
      <alignment horizontal="left" vertical="center" wrapText="1"/>
    </xf>
    <xf numFmtId="4" fontId="42" fillId="0" borderId="32" xfId="47" applyNumberFormat="1" applyFont="1" applyFill="1" applyBorder="1" applyAlignment="1">
      <alignment horizontal="right" vertical="center" wrapText="1"/>
    </xf>
    <xf numFmtId="10" fontId="42" fillId="0" borderId="32" xfId="47" applyNumberFormat="1" applyFont="1" applyFill="1" applyBorder="1" applyAlignment="1">
      <alignment horizontal="right" vertical="center" wrapText="1"/>
    </xf>
    <xf numFmtId="4" fontId="41" fillId="0" borderId="32" xfId="47" applyNumberFormat="1" applyFont="1" applyBorder="1" applyAlignment="1">
      <alignment horizontal="right" vertical="center" wrapText="1"/>
    </xf>
    <xf numFmtId="10" fontId="41" fillId="0" borderId="32" xfId="47" applyNumberFormat="1" applyFont="1" applyBorder="1" applyAlignment="1">
      <alignment horizontal="right" vertical="center" wrapText="1"/>
    </xf>
    <xf numFmtId="49" fontId="41" fillId="0" borderId="0" xfId="0" applyNumberFormat="1" applyFont="1" applyBorder="1" applyAlignment="1">
      <alignment horizontal="center" vertical="center"/>
    </xf>
    <xf numFmtId="0" fontId="41" fillId="0" borderId="0" xfId="1" applyNumberFormat="1" applyFont="1" applyBorder="1" applyAlignment="1">
      <alignment horizontal="center" vertical="center" wrapText="1"/>
    </xf>
    <xf numFmtId="3" fontId="41" fillId="0" borderId="0" xfId="1" applyNumberFormat="1" applyFont="1" applyFill="1" applyBorder="1" applyAlignment="1">
      <alignment horizontal="left" vertical="center" wrapText="1"/>
    </xf>
    <xf numFmtId="4" fontId="41" fillId="0" borderId="0" xfId="47" applyNumberFormat="1" applyFont="1" applyBorder="1" applyAlignment="1">
      <alignment horizontal="right" vertical="center"/>
    </xf>
    <xf numFmtId="10" fontId="41" fillId="0" borderId="0" xfId="47" applyNumberFormat="1" applyFont="1" applyBorder="1" applyAlignment="1">
      <alignment horizontal="right" vertical="center"/>
    </xf>
    <xf numFmtId="4" fontId="41" fillId="0" borderId="0" xfId="47" applyNumberFormat="1" applyFont="1" applyBorder="1" applyAlignment="1">
      <alignment vertical="center"/>
    </xf>
    <xf numFmtId="10" fontId="41" fillId="0" borderId="0" xfId="47" applyNumberFormat="1" applyFont="1" applyBorder="1" applyAlignment="1">
      <alignment vertical="center"/>
    </xf>
    <xf numFmtId="0" fontId="42" fillId="0" borderId="20" xfId="0" applyFont="1" applyBorder="1" applyAlignment="1">
      <alignment vertical="center" wrapText="1"/>
    </xf>
    <xf numFmtId="4" fontId="42" fillId="0" borderId="20" xfId="47" applyNumberFormat="1" applyFont="1" applyBorder="1" applyAlignment="1">
      <alignment horizontal="right" vertical="center"/>
    </xf>
    <xf numFmtId="10" fontId="42" fillId="0" borderId="20" xfId="47" applyNumberFormat="1" applyFont="1" applyBorder="1" applyAlignment="1">
      <alignment horizontal="right" vertical="center"/>
    </xf>
    <xf numFmtId="4" fontId="42" fillId="0" borderId="20" xfId="47" applyNumberFormat="1" applyFont="1" applyBorder="1" applyAlignment="1">
      <alignment vertical="center"/>
    </xf>
    <xf numFmtId="10" fontId="42" fillId="0" borderId="20" xfId="47" applyNumberFormat="1" applyFont="1" applyBorder="1" applyAlignment="1">
      <alignment vertical="center"/>
    </xf>
    <xf numFmtId="3" fontId="42" fillId="0" borderId="29" xfId="1" applyNumberFormat="1" applyFont="1" applyFill="1" applyBorder="1" applyAlignment="1">
      <alignment horizontal="left" vertical="center" wrapText="1"/>
    </xf>
    <xf numFmtId="4" fontId="42" fillId="0" borderId="29" xfId="47" applyNumberFormat="1" applyFont="1" applyFill="1" applyBorder="1" applyAlignment="1">
      <alignment horizontal="right" vertical="center" wrapText="1"/>
    </xf>
    <xf numFmtId="4" fontId="42" fillId="0" borderId="46" xfId="47" applyNumberFormat="1" applyFont="1" applyFill="1" applyBorder="1" applyAlignment="1">
      <alignment horizontal="right" vertical="center" wrapText="1"/>
    </xf>
    <xf numFmtId="10" fontId="42" fillId="0" borderId="46" xfId="47" applyNumberFormat="1" applyFont="1" applyFill="1" applyBorder="1" applyAlignment="1">
      <alignment horizontal="right" vertical="center" wrapText="1"/>
    </xf>
    <xf numFmtId="4" fontId="41" fillId="0" borderId="29" xfId="47" applyNumberFormat="1" applyFont="1" applyBorder="1" applyAlignment="1">
      <alignment horizontal="right" vertical="center" wrapText="1"/>
    </xf>
    <xf numFmtId="4" fontId="41" fillId="0" borderId="46" xfId="47" applyNumberFormat="1" applyFont="1" applyBorder="1" applyAlignment="1">
      <alignment horizontal="right" vertical="center" wrapText="1"/>
    </xf>
    <xf numFmtId="10" fontId="41" fillId="0" borderId="46" xfId="47" applyNumberFormat="1" applyFont="1" applyBorder="1" applyAlignment="1">
      <alignment horizontal="right" vertical="center" wrapText="1"/>
    </xf>
    <xf numFmtId="49" fontId="41" fillId="0" borderId="0" xfId="0" applyNumberFormat="1" applyFont="1" applyAlignment="1">
      <alignment horizontal="left" vertical="center"/>
    </xf>
    <xf numFmtId="0" fontId="42" fillId="0" borderId="0" xfId="0" applyFont="1" applyBorder="1" applyAlignment="1">
      <alignment vertical="center" wrapText="1"/>
    </xf>
    <xf numFmtId="4" fontId="42" fillId="0" borderId="0" xfId="47" applyNumberFormat="1" applyFont="1" applyBorder="1" applyAlignment="1">
      <alignment horizontal="right" vertical="center"/>
    </xf>
    <xf numFmtId="10" fontId="42" fillId="0" borderId="0" xfId="47" applyNumberFormat="1" applyFont="1" applyBorder="1" applyAlignment="1">
      <alignment horizontal="right" vertical="center"/>
    </xf>
    <xf numFmtId="4" fontId="42" fillId="0" borderId="0" xfId="47" applyNumberFormat="1" applyFont="1" applyBorder="1" applyAlignment="1">
      <alignment vertical="center"/>
    </xf>
    <xf numFmtId="10" fontId="42" fillId="0" borderId="0" xfId="47" applyNumberFormat="1" applyFont="1" applyBorder="1" applyAlignment="1">
      <alignment vertical="center"/>
    </xf>
    <xf numFmtId="3" fontId="41" fillId="28" borderId="48" xfId="0" applyNumberFormat="1" applyFont="1" applyFill="1" applyBorder="1" applyAlignment="1">
      <alignment horizontal="left" vertical="center" wrapText="1"/>
    </xf>
    <xf numFmtId="49" fontId="41" fillId="0" borderId="0" xfId="1" applyNumberFormat="1" applyFont="1" applyBorder="1" applyAlignment="1">
      <alignment horizontal="center" vertical="center" wrapText="1"/>
    </xf>
    <xf numFmtId="3" fontId="42" fillId="0" borderId="0" xfId="1" applyNumberFormat="1" applyFont="1" applyFill="1" applyBorder="1" applyAlignment="1">
      <alignment horizontal="left" vertical="center" wrapText="1"/>
    </xf>
    <xf numFmtId="4" fontId="42" fillId="0" borderId="0" xfId="47" applyNumberFormat="1" applyFont="1" applyFill="1" applyBorder="1" applyAlignment="1">
      <alignment horizontal="right" vertical="center" wrapText="1"/>
    </xf>
    <xf numFmtId="10" fontId="42" fillId="0" borderId="0" xfId="47" applyNumberFormat="1" applyFont="1" applyFill="1" applyBorder="1" applyAlignment="1">
      <alignment horizontal="right" vertical="center" wrapText="1"/>
    </xf>
    <xf numFmtId="4" fontId="41" fillId="0" borderId="0" xfId="47" applyNumberFormat="1" applyFont="1" applyBorder="1" applyAlignment="1">
      <alignment horizontal="right" vertical="center" wrapText="1"/>
    </xf>
    <xf numFmtId="10" fontId="41" fillId="0" borderId="0" xfId="47" applyNumberFormat="1" applyFont="1" applyBorder="1" applyAlignment="1">
      <alignment horizontal="right" vertical="center" wrapText="1"/>
    </xf>
    <xf numFmtId="0" fontId="41" fillId="0" borderId="0" xfId="0" applyFont="1" applyBorder="1"/>
    <xf numFmtId="4" fontId="41" fillId="40" borderId="0" xfId="0" applyNumberFormat="1" applyFont="1" applyFill="1" applyAlignment="1">
      <alignment horizontal="center"/>
    </xf>
    <xf numFmtId="4" fontId="41" fillId="39" borderId="0" xfId="0" applyNumberFormat="1" applyFont="1" applyFill="1" applyAlignment="1">
      <alignment horizontal="center"/>
    </xf>
    <xf numFmtId="4" fontId="54" fillId="41" borderId="0" xfId="0" applyNumberFormat="1" applyFont="1" applyFill="1"/>
    <xf numFmtId="4" fontId="54" fillId="42" borderId="0" xfId="0" applyNumberFormat="1" applyFont="1" applyFill="1"/>
    <xf numFmtId="4" fontId="41" fillId="0" borderId="0" xfId="0" applyNumberFormat="1" applyFont="1" applyAlignment="1">
      <alignment horizontal="center" vertical="center"/>
    </xf>
    <xf numFmtId="4" fontId="41" fillId="40" borderId="0" xfId="0" applyNumberFormat="1" applyFont="1" applyFill="1" applyAlignment="1">
      <alignment horizontal="right"/>
    </xf>
    <xf numFmtId="4" fontId="41" fillId="39" borderId="0" xfId="0" applyNumberFormat="1" applyFont="1" applyFill="1"/>
    <xf numFmtId="0" fontId="62" fillId="0" borderId="0" xfId="0" applyFont="1" applyAlignment="1">
      <alignment horizontal="center" vertical="center"/>
    </xf>
    <xf numFmtId="4" fontId="41" fillId="0" borderId="0" xfId="0" applyNumberFormat="1" applyFont="1" applyAlignment="1">
      <alignment horizontal="left" vertical="center"/>
    </xf>
    <xf numFmtId="0" fontId="41" fillId="0" borderId="0" xfId="0" applyFont="1" applyAlignment="1">
      <alignment vertical="center"/>
    </xf>
    <xf numFmtId="4" fontId="54" fillId="40" borderId="0" xfId="0" applyNumberFormat="1" applyFont="1" applyFill="1" applyAlignment="1">
      <alignment horizontal="center" vertical="center"/>
    </xf>
    <xf numFmtId="4" fontId="54" fillId="39" borderId="0" xfId="0" applyNumberFormat="1" applyFont="1" applyFill="1" applyAlignment="1">
      <alignment horizontal="center" vertical="center"/>
    </xf>
    <xf numFmtId="4" fontId="54" fillId="41" borderId="0" xfId="0" applyNumberFormat="1" applyFont="1" applyFill="1" applyAlignment="1">
      <alignment horizontal="center" vertical="center"/>
    </xf>
    <xf numFmtId="4" fontId="54" fillId="42" borderId="0" xfId="0" applyNumberFormat="1" applyFont="1" applyFill="1" applyAlignment="1">
      <alignment horizontal="center" vertical="center"/>
    </xf>
    <xf numFmtId="3" fontId="42" fillId="0" borderId="11" xfId="49" applyNumberFormat="1" applyFont="1" applyBorder="1" applyAlignment="1">
      <alignment horizontal="center" vertical="center" textRotation="90" wrapText="1"/>
    </xf>
    <xf numFmtId="49" fontId="42" fillId="0" borderId="11" xfId="49" applyNumberFormat="1" applyFont="1" applyBorder="1" applyAlignment="1">
      <alignment horizontal="center" vertical="center" textRotation="90" wrapText="1"/>
    </xf>
    <xf numFmtId="49" fontId="42" fillId="0" borderId="13" xfId="49" applyNumberFormat="1" applyFont="1" applyBorder="1" applyAlignment="1">
      <alignment horizontal="center" vertical="center" textRotation="90" wrapText="1"/>
    </xf>
    <xf numFmtId="0" fontId="42" fillId="0" borderId="11" xfId="49" applyFont="1" applyBorder="1" applyAlignment="1">
      <alignment horizontal="center" vertical="center" textRotation="90" wrapText="1"/>
    </xf>
    <xf numFmtId="3" fontId="42" fillId="0" borderId="11" xfId="49" applyNumberFormat="1" applyFont="1" applyBorder="1" applyAlignment="1">
      <alignment horizontal="center" vertical="center" wrapText="1"/>
    </xf>
    <xf numFmtId="4" fontId="42" fillId="0" borderId="11" xfId="47" applyNumberFormat="1" applyFont="1" applyBorder="1" applyAlignment="1">
      <alignment horizontal="center" textRotation="90" wrapText="1"/>
    </xf>
    <xf numFmtId="10" fontId="42" fillId="0" borderId="11" xfId="47" applyNumberFormat="1" applyFont="1" applyBorder="1" applyAlignment="1">
      <alignment horizontal="center" textRotation="90" wrapText="1"/>
    </xf>
    <xf numFmtId="4" fontId="42" fillId="0" borderId="34" xfId="47" applyNumberFormat="1" applyFont="1" applyBorder="1" applyAlignment="1">
      <alignment horizontal="center" textRotation="90" wrapText="1"/>
    </xf>
    <xf numFmtId="4" fontId="42" fillId="0" borderId="11" xfId="47" applyNumberFormat="1" applyFont="1" applyFill="1" applyBorder="1" applyAlignment="1">
      <alignment horizontal="center" textRotation="90" wrapText="1"/>
    </xf>
    <xf numFmtId="3" fontId="42" fillId="0" borderId="30" xfId="49" applyNumberFormat="1" applyFont="1" applyBorder="1" applyAlignment="1">
      <alignment horizontal="center" vertical="center" wrapText="1"/>
    </xf>
    <xf numFmtId="49" fontId="42" fillId="0" borderId="30" xfId="49" applyNumberFormat="1" applyFont="1" applyBorder="1" applyAlignment="1">
      <alignment horizontal="center" vertical="center" wrapText="1"/>
    </xf>
    <xf numFmtId="49" fontId="42" fillId="0" borderId="31" xfId="49" applyNumberFormat="1" applyFont="1" applyBorder="1" applyAlignment="1">
      <alignment horizontal="center" vertical="center" wrapText="1"/>
    </xf>
    <xf numFmtId="0" fontId="42" fillId="0" borderId="30" xfId="49" applyFont="1" applyBorder="1" applyAlignment="1">
      <alignment horizontal="center" vertical="center" wrapText="1"/>
    </xf>
    <xf numFmtId="4" fontId="42" fillId="0" borderId="30" xfId="47" applyNumberFormat="1" applyFont="1" applyBorder="1" applyAlignment="1">
      <alignment horizontal="center" vertical="center" wrapText="1"/>
    </xf>
    <xf numFmtId="1" fontId="42" fillId="0" borderId="45" xfId="47" applyNumberFormat="1" applyFont="1" applyBorder="1" applyAlignment="1">
      <alignment horizontal="center" vertical="center" wrapText="1"/>
    </xf>
    <xf numFmtId="1" fontId="42" fillId="0" borderId="47" xfId="47" applyNumberFormat="1" applyFont="1" applyBorder="1" applyAlignment="1">
      <alignment horizontal="center" vertical="center" wrapText="1"/>
    </xf>
    <xf numFmtId="1" fontId="42" fillId="0" borderId="35" xfId="47" applyNumberFormat="1" applyFont="1" applyFill="1" applyBorder="1" applyAlignment="1">
      <alignment horizontal="center" vertical="center" wrapText="1"/>
    </xf>
    <xf numFmtId="0" fontId="42" fillId="27" borderId="0" xfId="0" applyFont="1" applyFill="1" applyAlignment="1">
      <alignment horizontal="center" vertical="center"/>
    </xf>
    <xf numFmtId="49" fontId="42" fillId="27" borderId="0" xfId="0" applyNumberFormat="1" applyFont="1" applyFill="1" applyAlignment="1">
      <alignment horizontal="center" vertical="center"/>
    </xf>
    <xf numFmtId="49" fontId="41" fillId="27" borderId="0" xfId="0" applyNumberFormat="1" applyFont="1" applyFill="1" applyAlignment="1">
      <alignment horizontal="left" vertical="center"/>
    </xf>
    <xf numFmtId="0" fontId="41" fillId="27" borderId="0" xfId="0" applyFont="1" applyFill="1" applyAlignment="1">
      <alignment horizontal="center" vertical="center"/>
    </xf>
    <xf numFmtId="49" fontId="41" fillId="27" borderId="0" xfId="0" applyNumberFormat="1" applyFont="1" applyFill="1" applyAlignment="1">
      <alignment horizontal="center" vertical="center"/>
    </xf>
    <xf numFmtId="0" fontId="42" fillId="27" borderId="0" xfId="0" applyFont="1" applyFill="1" applyAlignment="1">
      <alignment vertical="center" wrapText="1"/>
    </xf>
    <xf numFmtId="4" fontId="41" fillId="27" borderId="0" xfId="47" applyNumberFormat="1" applyFont="1" applyFill="1" applyAlignment="1">
      <alignment horizontal="right" vertical="center"/>
    </xf>
    <xf numFmtId="10" fontId="41" fillId="27" borderId="0" xfId="47" applyNumberFormat="1" applyFont="1" applyFill="1" applyAlignment="1">
      <alignment horizontal="right" vertical="center"/>
    </xf>
    <xf numFmtId="4" fontId="41" fillId="27" borderId="0" xfId="47" applyNumberFormat="1" applyFont="1" applyFill="1" applyAlignment="1">
      <alignment vertical="center"/>
    </xf>
    <xf numFmtId="10" fontId="41" fillId="27" borderId="0" xfId="47" applyNumberFormat="1" applyFont="1" applyFill="1" applyAlignment="1">
      <alignment vertical="center"/>
    </xf>
    <xf numFmtId="3" fontId="42" fillId="0" borderId="0" xfId="49" applyNumberFormat="1" applyFont="1" applyFill="1" applyBorder="1" applyAlignment="1">
      <alignment horizontal="left" vertical="center" wrapText="1"/>
    </xf>
    <xf numFmtId="4" fontId="41" fillId="0" borderId="0" xfId="0" applyNumberFormat="1" applyFont="1" applyBorder="1"/>
    <xf numFmtId="4" fontId="41" fillId="0" borderId="0" xfId="0" applyNumberFormat="1" applyFont="1" applyBorder="1" applyAlignment="1">
      <alignment vertical="center"/>
    </xf>
    <xf numFmtId="4" fontId="41" fillId="28" borderId="0" xfId="0" applyNumberFormat="1" applyFont="1" applyFill="1" applyBorder="1"/>
    <xf numFmtId="0" fontId="41" fillId="28" borderId="0" xfId="0" applyFont="1" applyFill="1" applyBorder="1"/>
    <xf numFmtId="0" fontId="41" fillId="0" borderId="0" xfId="0" applyFont="1" applyAlignment="1">
      <alignment horizontal="left" vertical="center" wrapText="1"/>
    </xf>
    <xf numFmtId="0" fontId="41" fillId="0" borderId="0" xfId="0" applyNumberFormat="1" applyFont="1" applyAlignment="1">
      <alignment horizontal="center" vertical="center"/>
    </xf>
    <xf numFmtId="3" fontId="41" fillId="0" borderId="0" xfId="0" applyNumberFormat="1" applyFont="1" applyBorder="1" applyAlignment="1">
      <alignment horizontal="left" vertical="center" wrapText="1"/>
    </xf>
    <xf numFmtId="4" fontId="42" fillId="0" borderId="32" xfId="47" applyNumberFormat="1" applyFont="1" applyBorder="1" applyAlignment="1">
      <alignment horizontal="right" vertical="center" wrapText="1"/>
    </xf>
    <xf numFmtId="4" fontId="42" fillId="0" borderId="33" xfId="47" applyNumberFormat="1" applyFont="1" applyBorder="1" applyAlignment="1">
      <alignment horizontal="right" vertical="center" wrapText="1"/>
    </xf>
    <xf numFmtId="0" fontId="41" fillId="0" borderId="0" xfId="0" applyFont="1" applyAlignment="1">
      <alignment vertical="center" wrapText="1"/>
    </xf>
    <xf numFmtId="4" fontId="42" fillId="0" borderId="0" xfId="47" applyNumberFormat="1" applyFont="1" applyBorder="1" applyAlignment="1">
      <alignment horizontal="right" vertical="center" wrapText="1"/>
    </xf>
    <xf numFmtId="3" fontId="42" fillId="28" borderId="0" xfId="49" applyNumberFormat="1" applyFont="1" applyFill="1" applyBorder="1" applyAlignment="1">
      <alignment horizontal="center" vertical="center"/>
    </xf>
    <xf numFmtId="49" fontId="42" fillId="28" borderId="0" xfId="49" applyNumberFormat="1" applyFont="1" applyFill="1" applyBorder="1" applyAlignment="1">
      <alignment horizontal="center" vertical="center"/>
    </xf>
    <xf numFmtId="49" fontId="42" fillId="28" borderId="0" xfId="0" applyNumberFormat="1" applyFont="1" applyFill="1" applyBorder="1" applyAlignment="1" applyProtection="1">
      <alignment horizontal="left" vertical="top"/>
    </xf>
    <xf numFmtId="0" fontId="41" fillId="28" borderId="0" xfId="0" applyFont="1" applyFill="1" applyAlignment="1">
      <alignment horizontal="center" vertical="center"/>
    </xf>
    <xf numFmtId="49" fontId="41" fillId="28" borderId="0" xfId="0" applyNumberFormat="1" applyFont="1" applyFill="1" applyAlignment="1">
      <alignment horizontal="center" vertical="center"/>
    </xf>
    <xf numFmtId="0" fontId="42" fillId="28" borderId="0" xfId="0" applyFont="1" applyFill="1" applyAlignment="1">
      <alignment vertical="center" wrapText="1"/>
    </xf>
    <xf numFmtId="4" fontId="41" fillId="28" borderId="0" xfId="47" applyNumberFormat="1" applyFont="1" applyFill="1" applyBorder="1" applyAlignment="1">
      <alignment horizontal="right" vertical="center"/>
    </xf>
    <xf numFmtId="10" fontId="41" fillId="28" borderId="0" xfId="47" applyNumberFormat="1" applyFont="1" applyFill="1" applyBorder="1" applyAlignment="1">
      <alignment horizontal="right" vertical="center"/>
    </xf>
    <xf numFmtId="4" fontId="41" fillId="28" borderId="0" xfId="47" applyNumberFormat="1" applyFont="1" applyFill="1" applyAlignment="1">
      <alignment vertical="center"/>
    </xf>
    <xf numFmtId="10" fontId="41" fillId="28" borderId="0" xfId="47" applyNumberFormat="1" applyFont="1" applyFill="1" applyAlignment="1">
      <alignment vertical="center"/>
    </xf>
    <xf numFmtId="4" fontId="41" fillId="28" borderId="0" xfId="47" applyNumberFormat="1" applyFont="1" applyFill="1" applyBorder="1" applyAlignment="1">
      <alignment horizontal="right" vertical="center" wrapText="1"/>
    </xf>
    <xf numFmtId="4" fontId="41" fillId="28" borderId="0" xfId="0" applyNumberFormat="1" applyFont="1" applyFill="1"/>
    <xf numFmtId="0" fontId="42" fillId="28" borderId="0" xfId="0" applyFont="1" applyFill="1" applyBorder="1" applyAlignment="1">
      <alignment horizontal="left"/>
    </xf>
    <xf numFmtId="0" fontId="42" fillId="28" borderId="0" xfId="0" applyFont="1" applyFill="1" applyAlignment="1">
      <alignment horizontal="center" vertical="center"/>
    </xf>
    <xf numFmtId="49" fontId="42" fillId="28" borderId="0" xfId="0" applyNumberFormat="1" applyFont="1" applyFill="1" applyAlignment="1">
      <alignment horizontal="center" vertical="center"/>
    </xf>
    <xf numFmtId="0" fontId="42" fillId="28" borderId="0" xfId="0" applyFont="1" applyFill="1" applyBorder="1" applyAlignment="1">
      <alignment horizontal="center"/>
    </xf>
    <xf numFmtId="0" fontId="42" fillId="28" borderId="0" xfId="0" applyFont="1" applyFill="1" applyBorder="1" applyAlignment="1" applyProtection="1">
      <alignment vertical="center" wrapText="1"/>
    </xf>
    <xf numFmtId="0" fontId="76" fillId="28" borderId="0" xfId="0" applyFont="1" applyFill="1" applyAlignment="1">
      <alignment horizontal="center" vertical="center"/>
    </xf>
    <xf numFmtId="49" fontId="76" fillId="28" borderId="0" xfId="0" applyNumberFormat="1" applyFont="1" applyFill="1" applyAlignment="1">
      <alignment horizontal="center" vertical="center"/>
    </xf>
    <xf numFmtId="0" fontId="76" fillId="28" borderId="0" xfId="0" applyFont="1" applyFill="1" applyAlignment="1">
      <alignment vertical="center" wrapText="1"/>
    </xf>
    <xf numFmtId="3" fontId="42" fillId="28" borderId="0" xfId="49" applyNumberFormat="1" applyFont="1" applyFill="1" applyBorder="1" applyAlignment="1">
      <alignment horizontal="left" vertical="center"/>
    </xf>
    <xf numFmtId="49" fontId="41" fillId="28" borderId="0" xfId="49" applyNumberFormat="1" applyFont="1" applyFill="1" applyBorder="1" applyAlignment="1">
      <alignment horizontal="center" vertical="center"/>
    </xf>
    <xf numFmtId="0" fontId="41" fillId="28" borderId="0" xfId="0" applyFont="1" applyFill="1" applyAlignment="1">
      <alignment horizontal="center" vertical="center" wrapText="1"/>
    </xf>
    <xf numFmtId="3" fontId="41" fillId="28" borderId="0" xfId="0" applyNumberFormat="1" applyFont="1" applyFill="1" applyAlignment="1">
      <alignment horizontal="left" vertical="center" wrapText="1"/>
    </xf>
    <xf numFmtId="0" fontId="41" fillId="35" borderId="0" xfId="0" applyFont="1" applyFill="1" applyBorder="1"/>
    <xf numFmtId="3" fontId="41" fillId="28" borderId="0" xfId="0" applyNumberFormat="1" applyFont="1" applyFill="1" applyBorder="1" applyAlignment="1">
      <alignment horizontal="left" vertical="center" wrapText="1"/>
    </xf>
    <xf numFmtId="49" fontId="41" fillId="28" borderId="0" xfId="0" applyNumberFormat="1" applyFont="1" applyFill="1" applyAlignment="1">
      <alignment horizontal="left" vertical="center"/>
    </xf>
    <xf numFmtId="49" fontId="41" fillId="28" borderId="0" xfId="0" applyNumberFormat="1" applyFont="1" applyFill="1" applyBorder="1" applyAlignment="1">
      <alignment horizontal="center" vertical="center" wrapText="1"/>
    </xf>
    <xf numFmtId="0" fontId="41" fillId="28" borderId="0" xfId="0" applyFont="1" applyFill="1" applyBorder="1" applyAlignment="1">
      <alignment horizontal="center" vertical="center" wrapText="1"/>
    </xf>
    <xf numFmtId="3" fontId="42" fillId="28" borderId="32" xfId="1" applyNumberFormat="1" applyFont="1" applyFill="1" applyBorder="1" applyAlignment="1">
      <alignment horizontal="left" vertical="center" wrapText="1"/>
    </xf>
    <xf numFmtId="4" fontId="42" fillId="28" borderId="32" xfId="47" applyNumberFormat="1" applyFont="1" applyFill="1" applyBorder="1" applyAlignment="1">
      <alignment horizontal="right" vertical="center" wrapText="1"/>
    </xf>
    <xf numFmtId="10" fontId="42" fillId="28" borderId="32" xfId="47" applyNumberFormat="1" applyFont="1" applyFill="1" applyBorder="1" applyAlignment="1">
      <alignment horizontal="right" vertical="center" wrapText="1"/>
    </xf>
    <xf numFmtId="4" fontId="41" fillId="28" borderId="32" xfId="47" applyNumberFormat="1" applyFont="1" applyFill="1" applyBorder="1" applyAlignment="1">
      <alignment horizontal="right" vertical="center" wrapText="1"/>
    </xf>
    <xf numFmtId="10" fontId="41" fillId="28" borderId="32" xfId="47" applyNumberFormat="1" applyFont="1" applyFill="1" applyBorder="1" applyAlignment="1">
      <alignment horizontal="right" vertical="center" wrapText="1"/>
    </xf>
    <xf numFmtId="49" fontId="41" fillId="28" borderId="0" xfId="0" applyNumberFormat="1" applyFont="1" applyFill="1" applyBorder="1" applyAlignment="1">
      <alignment horizontal="center" vertical="center"/>
    </xf>
    <xf numFmtId="49" fontId="41" fillId="28" borderId="0" xfId="1" applyNumberFormat="1" applyFont="1" applyFill="1" applyBorder="1" applyAlignment="1">
      <alignment horizontal="center" vertical="center" wrapText="1"/>
    </xf>
    <xf numFmtId="3" fontId="41" fillId="28" borderId="0" xfId="1" applyNumberFormat="1" applyFont="1" applyFill="1" applyBorder="1" applyAlignment="1">
      <alignment horizontal="left" vertical="center" wrapText="1"/>
    </xf>
    <xf numFmtId="4" fontId="41" fillId="28" borderId="0" xfId="47" applyNumberFormat="1" applyFont="1" applyFill="1" applyBorder="1" applyAlignment="1">
      <alignment vertical="center"/>
    </xf>
    <xf numFmtId="10" fontId="41" fillId="28" borderId="0" xfId="47" applyNumberFormat="1" applyFont="1" applyFill="1" applyBorder="1" applyAlignment="1">
      <alignment vertical="center"/>
    </xf>
    <xf numFmtId="0" fontId="42" fillId="28" borderId="20" xfId="0" applyFont="1" applyFill="1" applyBorder="1" applyAlignment="1">
      <alignment vertical="center" wrapText="1"/>
    </xf>
    <xf numFmtId="4" fontId="42" fillId="28" borderId="20" xfId="47" applyNumberFormat="1" applyFont="1" applyFill="1" applyBorder="1" applyAlignment="1">
      <alignment horizontal="right" vertical="center"/>
    </xf>
    <xf numFmtId="10" fontId="42" fillId="28" borderId="20" xfId="47" applyNumberFormat="1" applyFont="1" applyFill="1" applyBorder="1" applyAlignment="1">
      <alignment horizontal="right" vertical="center"/>
    </xf>
    <xf numFmtId="4" fontId="42" fillId="28" borderId="20" xfId="47" applyNumberFormat="1" applyFont="1" applyFill="1" applyBorder="1" applyAlignment="1">
      <alignment vertical="center"/>
    </xf>
    <xf numFmtId="10" fontId="42" fillId="28" borderId="20" xfId="47" applyNumberFormat="1" applyFont="1" applyFill="1" applyBorder="1" applyAlignment="1">
      <alignment vertical="center"/>
    </xf>
    <xf numFmtId="3" fontId="42" fillId="28" borderId="29" xfId="1" applyNumberFormat="1" applyFont="1" applyFill="1" applyBorder="1" applyAlignment="1">
      <alignment horizontal="left" vertical="center" wrapText="1"/>
    </xf>
    <xf numFmtId="4" fontId="42" fillId="28" borderId="29" xfId="47" applyNumberFormat="1" applyFont="1" applyFill="1" applyBorder="1" applyAlignment="1">
      <alignment horizontal="right" vertical="center" wrapText="1"/>
    </xf>
    <xf numFmtId="4" fontId="42" fillId="28" borderId="46" xfId="47" applyNumberFormat="1" applyFont="1" applyFill="1" applyBorder="1" applyAlignment="1">
      <alignment horizontal="right" vertical="center" wrapText="1"/>
    </xf>
    <xf numFmtId="10" fontId="42" fillId="28" borderId="46" xfId="47" applyNumberFormat="1" applyFont="1" applyFill="1" applyBorder="1" applyAlignment="1">
      <alignment horizontal="right" vertical="center" wrapText="1"/>
    </xf>
    <xf numFmtId="4" fontId="41" fillId="28" borderId="29" xfId="47" applyNumberFormat="1" applyFont="1" applyFill="1" applyBorder="1" applyAlignment="1">
      <alignment horizontal="right" vertical="center" wrapText="1"/>
    </xf>
    <xf numFmtId="4" fontId="41" fillId="28" borderId="46" xfId="47" applyNumberFormat="1" applyFont="1" applyFill="1" applyBorder="1" applyAlignment="1">
      <alignment horizontal="right" vertical="center" wrapText="1"/>
    </xf>
    <xf numFmtId="10" fontId="41" fillId="28" borderId="46" xfId="47" applyNumberFormat="1" applyFont="1" applyFill="1" applyBorder="1" applyAlignment="1">
      <alignment horizontal="right" vertical="center" wrapText="1"/>
    </xf>
    <xf numFmtId="4" fontId="42" fillId="28" borderId="33" xfId="47" applyNumberFormat="1" applyFont="1" applyFill="1" applyBorder="1" applyAlignment="1">
      <alignment horizontal="right" vertical="center" wrapText="1"/>
    </xf>
    <xf numFmtId="0" fontId="41" fillId="28" borderId="0" xfId="1" applyNumberFormat="1" applyFont="1" applyFill="1" applyBorder="1" applyAlignment="1">
      <alignment horizontal="center" vertical="center" wrapText="1"/>
    </xf>
    <xf numFmtId="4" fontId="41" fillId="28" borderId="0" xfId="47" applyNumberFormat="1" applyFont="1" applyFill="1" applyAlignment="1">
      <alignment horizontal="right" vertical="center"/>
    </xf>
    <xf numFmtId="10" fontId="41" fillId="28" borderId="0" xfId="47" applyNumberFormat="1" applyFont="1" applyFill="1" applyAlignment="1">
      <alignment horizontal="right" vertical="center"/>
    </xf>
    <xf numFmtId="3" fontId="42" fillId="27" borderId="0" xfId="49" applyNumberFormat="1" applyFont="1" applyFill="1" applyBorder="1" applyAlignment="1">
      <alignment horizontal="left" vertical="center" wrapText="1"/>
    </xf>
    <xf numFmtId="0" fontId="41" fillId="34" borderId="0" xfId="0" applyFont="1" applyFill="1" applyBorder="1"/>
    <xf numFmtId="3" fontId="42" fillId="0" borderId="0" xfId="0" applyNumberFormat="1" applyFont="1" applyBorder="1" applyAlignment="1">
      <alignment horizontal="left" vertical="center" wrapText="1"/>
    </xf>
    <xf numFmtId="49" fontId="42" fillId="27" borderId="0" xfId="0" applyNumberFormat="1" applyFont="1" applyFill="1" applyAlignment="1">
      <alignment horizontal="left" vertical="center"/>
    </xf>
    <xf numFmtId="3" fontId="42" fillId="25" borderId="0" xfId="49" applyNumberFormat="1" applyFont="1" applyFill="1" applyBorder="1" applyAlignment="1">
      <alignment horizontal="left" vertical="center" wrapText="1"/>
    </xf>
    <xf numFmtId="4" fontId="42" fillId="27" borderId="0" xfId="47" applyNumberFormat="1" applyFont="1" applyFill="1" applyAlignment="1">
      <alignment horizontal="right" vertical="center"/>
    </xf>
    <xf numFmtId="10" fontId="42" fillId="27" borderId="0" xfId="47" applyNumberFormat="1" applyFont="1" applyFill="1" applyAlignment="1">
      <alignment horizontal="right" vertical="center"/>
    </xf>
    <xf numFmtId="4" fontId="42" fillId="27" borderId="0" xfId="47" applyNumberFormat="1" applyFont="1" applyFill="1" applyAlignment="1">
      <alignment vertical="center"/>
    </xf>
    <xf numFmtId="10" fontId="42" fillId="27" borderId="0" xfId="47" applyNumberFormat="1" applyFont="1" applyFill="1" applyAlignment="1">
      <alignment vertical="center"/>
    </xf>
    <xf numFmtId="4" fontId="54" fillId="27" borderId="0" xfId="47" applyNumberFormat="1" applyFont="1" applyFill="1" applyAlignment="1">
      <alignment vertical="center"/>
    </xf>
    <xf numFmtId="10" fontId="54" fillId="27" borderId="0" xfId="47" applyNumberFormat="1" applyFont="1" applyFill="1" applyAlignment="1">
      <alignment vertical="center"/>
    </xf>
    <xf numFmtId="0" fontId="54" fillId="0" borderId="0" xfId="0" applyFont="1" applyBorder="1"/>
    <xf numFmtId="0" fontId="54" fillId="0" borderId="0" xfId="0" applyFont="1"/>
    <xf numFmtId="4" fontId="54" fillId="0" borderId="0" xfId="0" applyNumberFormat="1" applyFont="1"/>
    <xf numFmtId="4" fontId="54" fillId="40" borderId="0" xfId="0" applyNumberFormat="1" applyFont="1" applyFill="1" applyAlignment="1">
      <alignment horizontal="right"/>
    </xf>
    <xf numFmtId="4" fontId="54" fillId="39" borderId="0" xfId="0" applyNumberFormat="1" applyFont="1" applyFill="1"/>
    <xf numFmtId="0" fontId="42" fillId="0" borderId="0" xfId="0" applyFont="1"/>
    <xf numFmtId="3" fontId="42" fillId="25" borderId="0" xfId="49" applyNumberFormat="1" applyFont="1" applyFill="1" applyBorder="1" applyAlignment="1">
      <alignment horizontal="center" vertical="center"/>
    </xf>
    <xf numFmtId="49" fontId="42" fillId="25" borderId="0" xfId="49" applyNumberFormat="1" applyFont="1" applyFill="1" applyBorder="1" applyAlignment="1">
      <alignment horizontal="center" vertical="center"/>
    </xf>
    <xf numFmtId="3" fontId="42" fillId="25" borderId="0" xfId="49" applyNumberFormat="1" applyFont="1" applyFill="1" applyBorder="1" applyAlignment="1">
      <alignment horizontal="left" vertical="center"/>
    </xf>
    <xf numFmtId="3" fontId="46" fillId="25" borderId="0" xfId="49" applyNumberFormat="1" applyFont="1" applyFill="1" applyBorder="1" applyAlignment="1">
      <alignment horizontal="center" vertical="center"/>
    </xf>
    <xf numFmtId="4" fontId="41" fillId="25" borderId="0" xfId="47" applyNumberFormat="1" applyFont="1" applyFill="1" applyBorder="1" applyAlignment="1">
      <alignment horizontal="right" vertical="center"/>
    </xf>
    <xf numFmtId="10" fontId="41" fillId="25" borderId="0" xfId="47" applyNumberFormat="1" applyFont="1" applyFill="1" applyBorder="1" applyAlignment="1">
      <alignment horizontal="right" vertical="center"/>
    </xf>
    <xf numFmtId="4" fontId="41" fillId="25" borderId="0" xfId="47" applyNumberFormat="1" applyFont="1" applyFill="1" applyBorder="1" applyAlignment="1">
      <alignment horizontal="right" vertical="center" wrapText="1"/>
    </xf>
    <xf numFmtId="0" fontId="41" fillId="28" borderId="0" xfId="49" applyNumberFormat="1" applyFont="1" applyFill="1" applyBorder="1" applyAlignment="1">
      <alignment horizontal="center" vertical="center"/>
    </xf>
    <xf numFmtId="0" fontId="42" fillId="28" borderId="0" xfId="0" applyFont="1" applyFill="1" applyBorder="1" applyAlignment="1">
      <alignment horizontal="left" vertical="center"/>
    </xf>
    <xf numFmtId="0" fontId="42" fillId="28" borderId="0" xfId="0" applyFont="1" applyFill="1" applyBorder="1" applyAlignment="1">
      <alignment vertical="center" wrapText="1"/>
    </xf>
    <xf numFmtId="0" fontId="41" fillId="0" borderId="0" xfId="0" applyFont="1" applyFill="1" applyBorder="1" applyAlignment="1">
      <alignment horizontal="left" wrapText="1"/>
    </xf>
    <xf numFmtId="4" fontId="42" fillId="28" borderId="0" xfId="47" applyNumberFormat="1" applyFont="1" applyFill="1" applyBorder="1" applyAlignment="1">
      <alignment horizontal="right" vertical="center"/>
    </xf>
    <xf numFmtId="10" fontId="42" fillId="28" borderId="0" xfId="47" applyNumberFormat="1" applyFont="1" applyFill="1" applyBorder="1" applyAlignment="1">
      <alignment horizontal="right" vertical="center"/>
    </xf>
    <xf numFmtId="4" fontId="42" fillId="28" borderId="0" xfId="47" applyNumberFormat="1" applyFont="1" applyFill="1" applyBorder="1" applyAlignment="1">
      <alignment vertical="center"/>
    </xf>
    <xf numFmtId="10" fontId="42" fillId="28" borderId="0" xfId="47" applyNumberFormat="1" applyFont="1" applyFill="1" applyBorder="1" applyAlignment="1">
      <alignment vertical="center"/>
    </xf>
    <xf numFmtId="3" fontId="42" fillId="0" borderId="0" xfId="49" applyNumberFormat="1" applyFont="1" applyFill="1" applyBorder="1" applyAlignment="1">
      <alignment horizontal="left" vertical="center"/>
    </xf>
    <xf numFmtId="3" fontId="46" fillId="0" borderId="0" xfId="49" applyNumberFormat="1" applyFont="1" applyFill="1" applyBorder="1" applyAlignment="1">
      <alignment horizontal="center" vertical="center"/>
    </xf>
    <xf numFmtId="4" fontId="41" fillId="0" borderId="0" xfId="47" applyNumberFormat="1" applyFont="1" applyFill="1" applyBorder="1" applyAlignment="1">
      <alignment horizontal="right" vertical="center" wrapText="1"/>
    </xf>
    <xf numFmtId="0" fontId="41" fillId="0" borderId="0" xfId="0" applyFont="1" applyFill="1" applyBorder="1"/>
    <xf numFmtId="0" fontId="41" fillId="0" borderId="0" xfId="0" applyFont="1" applyFill="1"/>
    <xf numFmtId="4" fontId="41" fillId="0" borderId="0" xfId="0" applyNumberFormat="1" applyFont="1" applyFill="1"/>
    <xf numFmtId="49" fontId="42" fillId="0" borderId="0" xfId="0" applyNumberFormat="1" applyFont="1" applyFill="1" applyBorder="1" applyAlignment="1" applyProtection="1">
      <alignment horizontal="left" vertical="top"/>
    </xf>
    <xf numFmtId="0" fontId="76" fillId="0" borderId="0" xfId="0" applyFont="1" applyFill="1" applyAlignment="1">
      <alignment vertical="center" wrapText="1"/>
    </xf>
    <xf numFmtId="49" fontId="41" fillId="0" borderId="0" xfId="49" applyNumberFormat="1" applyFont="1" applyFill="1" applyBorder="1" applyAlignment="1">
      <alignment horizontal="center" vertical="center"/>
    </xf>
    <xf numFmtId="3" fontId="42" fillId="28" borderId="0" xfId="1" applyNumberFormat="1" applyFont="1" applyFill="1" applyBorder="1" applyAlignment="1">
      <alignment horizontal="left" vertical="center" wrapText="1"/>
    </xf>
    <xf numFmtId="4" fontId="42" fillId="28" borderId="0" xfId="47" applyNumberFormat="1" applyFont="1" applyFill="1" applyBorder="1" applyAlignment="1">
      <alignment horizontal="right" vertical="center" wrapText="1"/>
    </xf>
    <xf numFmtId="10" fontId="42" fillId="28" borderId="0" xfId="47" applyNumberFormat="1" applyFont="1" applyFill="1" applyBorder="1" applyAlignment="1">
      <alignment horizontal="right" vertical="center" wrapText="1"/>
    </xf>
    <xf numFmtId="10" fontId="41" fillId="28" borderId="0" xfId="47" applyNumberFormat="1" applyFont="1" applyFill="1" applyBorder="1" applyAlignment="1">
      <alignment horizontal="right" vertical="center" wrapText="1"/>
    </xf>
    <xf numFmtId="3" fontId="54" fillId="0" borderId="0" xfId="49" applyNumberFormat="1" applyFont="1" applyFill="1" applyBorder="1" applyAlignment="1">
      <alignment horizontal="center" vertical="center"/>
    </xf>
    <xf numFmtId="49" fontId="54" fillId="0" borderId="0" xfId="49" applyNumberFormat="1" applyFont="1" applyFill="1" applyBorder="1" applyAlignment="1">
      <alignment horizontal="center" vertical="center"/>
    </xf>
    <xf numFmtId="3" fontId="65" fillId="0" borderId="0" xfId="49" applyNumberFormat="1" applyFont="1" applyFill="1" applyBorder="1" applyAlignment="1">
      <alignment horizontal="center" vertical="center"/>
    </xf>
    <xf numFmtId="3" fontId="54" fillId="0" borderId="0" xfId="49" applyNumberFormat="1" applyFont="1" applyFill="1" applyBorder="1" applyAlignment="1">
      <alignment horizontal="left" vertical="center" wrapText="1"/>
    </xf>
    <xf numFmtId="0" fontId="42" fillId="0" borderId="0" xfId="0" applyFont="1" applyAlignment="1">
      <alignment vertical="center" wrapText="1"/>
    </xf>
    <xf numFmtId="49" fontId="76" fillId="0" borderId="0" xfId="49" applyNumberFormat="1" applyFont="1" applyFill="1" applyBorder="1" applyAlignment="1">
      <alignment horizontal="center" vertical="center"/>
    </xf>
    <xf numFmtId="3" fontId="78" fillId="0" borderId="0" xfId="49" applyNumberFormat="1" applyFont="1" applyFill="1" applyBorder="1" applyAlignment="1">
      <alignment horizontal="center" vertical="center"/>
    </xf>
    <xf numFmtId="3" fontId="76" fillId="0" borderId="0" xfId="49" applyNumberFormat="1" applyFont="1" applyFill="1" applyBorder="1" applyAlignment="1">
      <alignment horizontal="left" vertical="center" wrapText="1"/>
    </xf>
    <xf numFmtId="3" fontId="41" fillId="0" borderId="0" xfId="49" applyNumberFormat="1" applyFont="1" applyFill="1" applyBorder="1" applyAlignment="1">
      <alignment horizontal="center" vertical="center"/>
    </xf>
    <xf numFmtId="3" fontId="41" fillId="0" borderId="0" xfId="49" applyNumberFormat="1" applyFont="1" applyFill="1" applyBorder="1" applyAlignment="1">
      <alignment horizontal="left" vertical="center"/>
    </xf>
    <xf numFmtId="3" fontId="41" fillId="0" borderId="0" xfId="49" applyNumberFormat="1" applyFont="1" applyFill="1" applyBorder="1" applyAlignment="1">
      <alignment horizontal="left" vertical="center" wrapText="1"/>
    </xf>
    <xf numFmtId="0" fontId="42" fillId="0" borderId="0" xfId="0" applyFont="1" applyBorder="1" applyAlignment="1">
      <alignment horizontal="left" vertical="center"/>
    </xf>
    <xf numFmtId="0" fontId="41" fillId="0" borderId="0" xfId="0" applyFont="1" applyBorder="1" applyAlignment="1">
      <alignment horizontal="center" vertical="center"/>
    </xf>
    <xf numFmtId="49" fontId="41" fillId="0" borderId="0" xfId="0" applyNumberFormat="1" applyFont="1"/>
    <xf numFmtId="3" fontId="42" fillId="28" borderId="0" xfId="49" applyNumberFormat="1" applyFont="1" applyFill="1" applyBorder="1" applyAlignment="1">
      <alignment horizontal="left" vertical="center" wrapText="1"/>
    </xf>
    <xf numFmtId="0" fontId="41" fillId="0" borderId="0" xfId="0" applyFont="1" applyFill="1" applyAlignment="1">
      <alignment vertical="center" wrapText="1"/>
    </xf>
    <xf numFmtId="0" fontId="41" fillId="28" borderId="0" xfId="0" applyFont="1" applyFill="1" applyAlignment="1">
      <alignment vertical="center" wrapText="1"/>
    </xf>
    <xf numFmtId="49" fontId="42" fillId="28" borderId="0" xfId="0" applyNumberFormat="1" applyFont="1" applyFill="1" applyAlignment="1">
      <alignment horizontal="left" vertical="center"/>
    </xf>
    <xf numFmtId="4" fontId="41" fillId="28" borderId="48" xfId="47" applyNumberFormat="1" applyFont="1" applyFill="1" applyBorder="1" applyAlignment="1">
      <alignment horizontal="right" vertical="center"/>
    </xf>
    <xf numFmtId="10" fontId="41" fillId="28" borderId="48" xfId="47" applyNumberFormat="1" applyFont="1" applyFill="1" applyBorder="1" applyAlignment="1">
      <alignment horizontal="right" vertical="center"/>
    </xf>
    <xf numFmtId="4" fontId="41" fillId="28" borderId="48" xfId="47" applyNumberFormat="1" applyFont="1" applyFill="1" applyBorder="1" applyAlignment="1">
      <alignment vertical="center"/>
    </xf>
    <xf numFmtId="10" fontId="41" fillId="28" borderId="48" xfId="47" applyNumberFormat="1" applyFont="1" applyFill="1" applyBorder="1" applyAlignment="1">
      <alignment vertical="center"/>
    </xf>
    <xf numFmtId="3" fontId="54" fillId="28" borderId="0" xfId="49" applyNumberFormat="1" applyFont="1" applyFill="1" applyBorder="1" applyAlignment="1">
      <alignment horizontal="center" vertical="center"/>
    </xf>
    <xf numFmtId="49" fontId="54" fillId="28" borderId="0" xfId="49" applyNumberFormat="1" applyFont="1" applyFill="1" applyBorder="1" applyAlignment="1">
      <alignment horizontal="center" vertical="center"/>
    </xf>
    <xf numFmtId="4" fontId="41" fillId="34" borderId="0" xfId="47" applyNumberFormat="1" applyFont="1" applyFill="1" applyAlignment="1">
      <alignment horizontal="right" vertical="center"/>
    </xf>
    <xf numFmtId="49" fontId="41" fillId="0" borderId="0" xfId="0" applyNumberFormat="1" applyFont="1" applyFill="1" applyBorder="1" applyAlignment="1">
      <alignment horizontal="center" vertical="center"/>
    </xf>
    <xf numFmtId="0" fontId="41" fillId="0" borderId="0" xfId="0" applyFont="1" applyFill="1" applyBorder="1" applyAlignment="1">
      <alignment horizontal="center" vertical="center"/>
    </xf>
    <xf numFmtId="4" fontId="41" fillId="0" borderId="0" xfId="47" applyNumberFormat="1" applyFont="1" applyAlignment="1">
      <alignment horizontal="right"/>
    </xf>
    <xf numFmtId="10" fontId="41" fillId="0" borderId="0" xfId="47" applyNumberFormat="1" applyFont="1" applyAlignment="1">
      <alignment horizontal="right"/>
    </xf>
    <xf numFmtId="10" fontId="41" fillId="0" borderId="0" xfId="47" applyNumberFormat="1" applyFont="1"/>
    <xf numFmtId="49" fontId="76" fillId="0" borderId="0" xfId="0" applyNumberFormat="1" applyFont="1" applyFill="1" applyBorder="1" applyAlignment="1" applyProtection="1">
      <alignment horizontal="center" vertical="top"/>
    </xf>
    <xf numFmtId="49" fontId="76" fillId="0" borderId="0" xfId="0" applyNumberFormat="1" applyFont="1" applyFill="1" applyBorder="1" applyAlignment="1">
      <alignment horizontal="center" vertical="center"/>
    </xf>
    <xf numFmtId="0" fontId="76" fillId="0" borderId="0" xfId="0" applyFont="1" applyFill="1" applyBorder="1" applyAlignment="1">
      <alignment horizontal="center" vertical="center"/>
    </xf>
    <xf numFmtId="0" fontId="76" fillId="0" borderId="0" xfId="0" applyFont="1" applyFill="1" applyBorder="1" applyAlignment="1" applyProtection="1">
      <alignment vertical="center" wrapText="1"/>
    </xf>
    <xf numFmtId="49" fontId="41" fillId="0" borderId="0" xfId="0" applyNumberFormat="1" applyFont="1" applyFill="1"/>
    <xf numFmtId="0" fontId="55" fillId="28" borderId="0" xfId="0" applyFont="1" applyFill="1" applyBorder="1" applyAlignment="1">
      <alignment horizontal="center" vertical="center" wrapText="1"/>
    </xf>
    <xf numFmtId="3" fontId="54" fillId="28" borderId="0" xfId="1" applyNumberFormat="1" applyFont="1" applyFill="1" applyBorder="1" applyAlignment="1">
      <alignment horizontal="left" vertical="center" wrapText="1"/>
    </xf>
    <xf numFmtId="0" fontId="55" fillId="28" borderId="0" xfId="1" applyNumberFormat="1" applyFont="1" applyFill="1" applyBorder="1" applyAlignment="1">
      <alignment horizontal="center" vertical="center" wrapText="1"/>
    </xf>
    <xf numFmtId="3" fontId="55" fillId="28" borderId="0" xfId="1" applyNumberFormat="1" applyFont="1" applyFill="1" applyBorder="1" applyAlignment="1">
      <alignment horizontal="left" vertical="center" wrapText="1"/>
    </xf>
    <xf numFmtId="49" fontId="55" fillId="28" borderId="0" xfId="1" applyNumberFormat="1" applyFont="1" applyFill="1" applyBorder="1" applyAlignment="1">
      <alignment horizontal="center" vertical="center" wrapText="1"/>
    </xf>
    <xf numFmtId="49" fontId="55" fillId="0" borderId="0" xfId="1" applyNumberFormat="1" applyFont="1" applyBorder="1" applyAlignment="1">
      <alignment horizontal="center" vertical="center" wrapText="1"/>
    </xf>
    <xf numFmtId="3" fontId="55" fillId="0" borderId="0" xfId="1" applyNumberFormat="1" applyFont="1" applyFill="1" applyBorder="1" applyAlignment="1">
      <alignment horizontal="left" vertical="center" wrapText="1"/>
    </xf>
    <xf numFmtId="49" fontId="53" fillId="25" borderId="0" xfId="49" applyNumberFormat="1" applyFont="1" applyFill="1" applyBorder="1" applyAlignment="1">
      <alignment horizontal="center" vertical="center"/>
    </xf>
    <xf numFmtId="4" fontId="41" fillId="25" borderId="0" xfId="47" applyNumberFormat="1" applyFont="1" applyFill="1" applyBorder="1" applyAlignment="1">
      <alignment horizontal="center" vertical="center"/>
    </xf>
    <xf numFmtId="10" fontId="41" fillId="25" borderId="0" xfId="47" applyNumberFormat="1" applyFont="1" applyFill="1" applyBorder="1" applyAlignment="1">
      <alignment horizontal="center" vertical="center"/>
    </xf>
    <xf numFmtId="4" fontId="41" fillId="27" borderId="0" xfId="47" applyNumberFormat="1" applyFont="1" applyFill="1"/>
    <xf numFmtId="4" fontId="79" fillId="28" borderId="0" xfId="47" applyNumberFormat="1" applyFont="1" applyFill="1" applyAlignment="1">
      <alignment vertical="center"/>
    </xf>
    <xf numFmtId="10" fontId="79" fillId="28" borderId="0" xfId="47" applyNumberFormat="1" applyFont="1" applyFill="1" applyAlignment="1">
      <alignment vertical="center"/>
    </xf>
    <xf numFmtId="0" fontId="41" fillId="40" borderId="0" xfId="0" applyFont="1" applyFill="1"/>
    <xf numFmtId="0" fontId="41" fillId="39" borderId="0" xfId="0" applyFont="1" applyFill="1"/>
    <xf numFmtId="0" fontId="54" fillId="41" borderId="0" xfId="0" applyFont="1" applyFill="1"/>
    <xf numFmtId="0" fontId="54" fillId="42" borderId="0" xfId="0" applyFont="1" applyFill="1"/>
    <xf numFmtId="3" fontId="42" fillId="27" borderId="0" xfId="0" applyNumberFormat="1" applyFont="1" applyFill="1" applyAlignment="1">
      <alignment horizontal="left" vertical="center" wrapText="1"/>
    </xf>
    <xf numFmtId="0" fontId="55" fillId="0" borderId="0" xfId="0" applyFont="1" applyAlignment="1">
      <alignment horizontal="center" vertical="center" wrapText="1"/>
    </xf>
    <xf numFmtId="3" fontId="55" fillId="0" borderId="0" xfId="0" applyNumberFormat="1" applyFont="1" applyAlignment="1">
      <alignment horizontal="left" vertical="center" wrapText="1"/>
    </xf>
    <xf numFmtId="4" fontId="55" fillId="28" borderId="0" xfId="47" applyNumberFormat="1" applyFont="1" applyFill="1" applyAlignment="1">
      <alignment vertical="center"/>
    </xf>
    <xf numFmtId="10" fontId="55" fillId="28" borderId="0" xfId="47" applyNumberFormat="1" applyFont="1" applyFill="1" applyAlignment="1">
      <alignment vertical="center"/>
    </xf>
    <xf numFmtId="3" fontId="55" fillId="0" borderId="0" xfId="0" applyNumberFormat="1" applyFont="1" applyBorder="1" applyAlignment="1">
      <alignment horizontal="left" vertical="center" wrapText="1"/>
    </xf>
    <xf numFmtId="4" fontId="80" fillId="34" borderId="0" xfId="47" applyNumberFormat="1" applyFont="1" applyFill="1" applyAlignment="1">
      <alignment vertical="center"/>
    </xf>
    <xf numFmtId="10" fontId="80" fillId="34" borderId="0" xfId="47" applyNumberFormat="1" applyFont="1" applyFill="1" applyAlignment="1">
      <alignment vertical="center"/>
    </xf>
    <xf numFmtId="0" fontId="55" fillId="0" borderId="0" xfId="0" applyFont="1" applyBorder="1" applyAlignment="1">
      <alignment horizontal="center" vertical="center" wrapText="1"/>
    </xf>
    <xf numFmtId="49" fontId="55" fillId="0" borderId="0" xfId="0" applyNumberFormat="1" applyFont="1" applyBorder="1" applyAlignment="1">
      <alignment horizontal="center" vertical="center" wrapText="1"/>
    </xf>
    <xf numFmtId="4" fontId="80" fillId="28" borderId="32" xfId="47" applyNumberFormat="1" applyFont="1" applyFill="1" applyBorder="1" applyAlignment="1">
      <alignment horizontal="right" vertical="center" wrapText="1"/>
    </xf>
    <xf numFmtId="10" fontId="80" fillId="28" borderId="32" xfId="47" applyNumberFormat="1" applyFont="1" applyFill="1" applyBorder="1" applyAlignment="1">
      <alignment horizontal="right" vertical="center" wrapText="1"/>
    </xf>
    <xf numFmtId="0" fontId="55" fillId="0" borderId="0" xfId="1" applyNumberFormat="1" applyFont="1" applyBorder="1" applyAlignment="1">
      <alignment horizontal="center" vertical="center" wrapText="1"/>
    </xf>
    <xf numFmtId="4" fontId="55" fillId="28" borderId="0" xfId="47" applyNumberFormat="1" applyFont="1" applyFill="1" applyBorder="1" applyAlignment="1">
      <alignment vertical="center"/>
    </xf>
    <xf numFmtId="10" fontId="55" fillId="28" borderId="0" xfId="47" applyNumberFormat="1" applyFont="1" applyFill="1" applyBorder="1" applyAlignment="1">
      <alignment vertical="center"/>
    </xf>
    <xf numFmtId="4" fontId="80" fillId="28" borderId="0" xfId="47" applyNumberFormat="1" applyFont="1" applyFill="1" applyAlignment="1">
      <alignment vertical="center"/>
    </xf>
    <xf numFmtId="10" fontId="80" fillId="28" borderId="0" xfId="47" applyNumberFormat="1" applyFont="1" applyFill="1" applyAlignment="1">
      <alignment vertical="center"/>
    </xf>
    <xf numFmtId="4" fontId="80" fillId="28" borderId="0" xfId="47" applyNumberFormat="1" applyFont="1" applyFill="1" applyBorder="1" applyAlignment="1">
      <alignment vertical="center"/>
    </xf>
    <xf numFmtId="4" fontId="54" fillId="28" borderId="20" xfId="47" applyNumberFormat="1" applyFont="1" applyFill="1" applyBorder="1" applyAlignment="1">
      <alignment vertical="center"/>
    </xf>
    <xf numFmtId="10" fontId="54" fillId="28" borderId="20" xfId="47" applyNumberFormat="1" applyFont="1" applyFill="1" applyBorder="1" applyAlignment="1">
      <alignment vertical="center"/>
    </xf>
    <xf numFmtId="3" fontId="54" fillId="0" borderId="29" xfId="1" applyNumberFormat="1" applyFont="1" applyFill="1" applyBorder="1" applyAlignment="1">
      <alignment horizontal="left" vertical="center" wrapText="1"/>
    </xf>
    <xf numFmtId="4" fontId="80" fillId="28" borderId="29" xfId="47" applyNumberFormat="1" applyFont="1" applyFill="1" applyBorder="1" applyAlignment="1">
      <alignment horizontal="right" vertical="center" wrapText="1"/>
    </xf>
    <xf numFmtId="4" fontId="80" fillId="28" borderId="46" xfId="47" applyNumberFormat="1" applyFont="1" applyFill="1" applyBorder="1" applyAlignment="1">
      <alignment horizontal="right" vertical="center" wrapText="1"/>
    </xf>
    <xf numFmtId="10" fontId="80" fillId="28" borderId="46" xfId="47" applyNumberFormat="1" applyFont="1" applyFill="1" applyBorder="1" applyAlignment="1">
      <alignment horizontal="right" vertical="center" wrapText="1"/>
    </xf>
    <xf numFmtId="4" fontId="80" fillId="28" borderId="33" xfId="47" applyNumberFormat="1" applyFont="1" applyFill="1" applyBorder="1" applyAlignment="1">
      <alignment horizontal="right" vertical="center" wrapText="1"/>
    </xf>
    <xf numFmtId="0" fontId="41" fillId="0" borderId="0" xfId="0" applyFont="1" applyFill="1" applyAlignment="1">
      <alignment horizontal="center" vertical="center"/>
    </xf>
    <xf numFmtId="49" fontId="41" fillId="0" borderId="0" xfId="0" applyNumberFormat="1" applyFont="1" applyFill="1" applyAlignment="1">
      <alignment horizontal="center" vertical="center"/>
    </xf>
    <xf numFmtId="49" fontId="41" fillId="0" borderId="0" xfId="0" applyNumberFormat="1" applyFont="1" applyFill="1" applyAlignment="1">
      <alignment horizontal="left" vertical="center"/>
    </xf>
    <xf numFmtId="3" fontId="42" fillId="0" borderId="0" xfId="0" applyNumberFormat="1" applyFont="1" applyFill="1" applyAlignment="1">
      <alignment horizontal="left" vertical="center" wrapText="1"/>
    </xf>
    <xf numFmtId="4" fontId="41" fillId="0" borderId="0" xfId="47" applyNumberFormat="1" applyFont="1" applyFill="1" applyAlignment="1">
      <alignment horizontal="right" vertical="center"/>
    </xf>
    <xf numFmtId="10" fontId="41" fillId="0" borderId="0" xfId="47" applyNumberFormat="1" applyFont="1" applyFill="1" applyAlignment="1">
      <alignment horizontal="right" vertical="center"/>
    </xf>
    <xf numFmtId="3" fontId="54" fillId="0" borderId="0" xfId="1" applyNumberFormat="1" applyFont="1" applyFill="1" applyBorder="1" applyAlignment="1">
      <alignment horizontal="left" vertical="center" wrapText="1"/>
    </xf>
    <xf numFmtId="4" fontId="0" fillId="0" borderId="0" xfId="47" applyNumberFormat="1" applyFont="1" applyAlignment="1">
      <alignment horizontal="right" vertical="center"/>
    </xf>
    <xf numFmtId="0" fontId="42" fillId="27" borderId="0" xfId="0" applyFont="1" applyFill="1" applyBorder="1" applyAlignment="1">
      <alignment vertical="center" wrapText="1"/>
    </xf>
    <xf numFmtId="4" fontId="42" fillId="27" borderId="0" xfId="47" applyNumberFormat="1" applyFont="1" applyFill="1" applyBorder="1" applyAlignment="1">
      <alignment horizontal="right" vertical="center"/>
    </xf>
    <xf numFmtId="10" fontId="42" fillId="27" borderId="0" xfId="47" applyNumberFormat="1" applyFont="1" applyFill="1" applyBorder="1" applyAlignment="1">
      <alignment horizontal="right" vertical="center"/>
    </xf>
    <xf numFmtId="4" fontId="42" fillId="27" borderId="0" xfId="47" applyNumberFormat="1" applyFont="1" applyFill="1" applyBorder="1" applyAlignment="1">
      <alignment vertical="center"/>
    </xf>
    <xf numFmtId="10" fontId="42" fillId="27" borderId="0" xfId="47" applyNumberFormat="1" applyFont="1" applyFill="1" applyBorder="1" applyAlignment="1">
      <alignment vertical="center"/>
    </xf>
    <xf numFmtId="4" fontId="54" fillId="0" borderId="0" xfId="47" applyNumberFormat="1" applyFont="1" applyAlignment="1">
      <alignment horizontal="right" vertical="center"/>
    </xf>
    <xf numFmtId="4" fontId="41" fillId="0" borderId="12" xfId="47" applyNumberFormat="1" applyFont="1" applyBorder="1" applyAlignment="1">
      <alignment horizontal="right" vertical="center"/>
    </xf>
    <xf numFmtId="4" fontId="41" fillId="0" borderId="12" xfId="47" applyNumberFormat="1" applyFont="1" applyBorder="1" applyAlignment="1">
      <alignment vertical="center"/>
    </xf>
    <xf numFmtId="0" fontId="54" fillId="27" borderId="0" xfId="0" applyFont="1" applyFill="1" applyAlignment="1">
      <alignment vertical="center" wrapText="1"/>
    </xf>
    <xf numFmtId="4" fontId="54" fillId="27" borderId="0" xfId="47" applyNumberFormat="1" applyFont="1" applyFill="1" applyAlignment="1">
      <alignment horizontal="right" vertical="center"/>
    </xf>
    <xf numFmtId="4" fontId="55" fillId="0" borderId="0" xfId="47" applyNumberFormat="1" applyFont="1" applyBorder="1" applyAlignment="1">
      <alignment horizontal="right" vertical="center"/>
    </xf>
    <xf numFmtId="0" fontId="54" fillId="0" borderId="0" xfId="0" applyFont="1" applyAlignment="1">
      <alignment vertical="center" wrapText="1"/>
    </xf>
    <xf numFmtId="4" fontId="41" fillId="28" borderId="0" xfId="0" applyNumberFormat="1" applyFont="1" applyFill="1" applyAlignment="1">
      <alignment horizontal="right"/>
    </xf>
    <xf numFmtId="4" fontId="54" fillId="28" borderId="0" xfId="0" applyNumberFormat="1" applyFont="1" applyFill="1"/>
    <xf numFmtId="4" fontId="81" fillId="0" borderId="0" xfId="47" applyNumberFormat="1" applyFont="1" applyAlignment="1">
      <alignment vertical="center"/>
    </xf>
    <xf numFmtId="4" fontId="82" fillId="0" borderId="0" xfId="47" applyNumberFormat="1" applyFont="1" applyAlignment="1">
      <alignment horizontal="right" vertical="center"/>
    </xf>
    <xf numFmtId="4" fontId="83" fillId="0" borderId="0" xfId="47" applyNumberFormat="1" applyFont="1" applyAlignment="1">
      <alignment horizontal="right" vertical="center"/>
    </xf>
    <xf numFmtId="4" fontId="83" fillId="0" borderId="0" xfId="47" applyNumberFormat="1" applyFont="1" applyAlignment="1">
      <alignment vertical="center"/>
    </xf>
    <xf numFmtId="4" fontId="84" fillId="28" borderId="58" xfId="29" applyNumberFormat="1" applyFont="1" applyFill="1" applyBorder="1" applyAlignment="1" applyProtection="1">
      <alignment horizontal="right" vertical="center" wrapText="1"/>
    </xf>
    <xf numFmtId="0" fontId="55" fillId="0" borderId="0" xfId="0" applyFont="1" applyAlignment="1">
      <alignment horizontal="left"/>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4" fontId="85" fillId="0" borderId="0" xfId="47" applyNumberFormat="1" applyFont="1" applyAlignment="1">
      <alignment horizontal="right" vertical="center"/>
    </xf>
    <xf numFmtId="3" fontId="54" fillId="0" borderId="0" xfId="49" applyNumberFormat="1" applyFont="1" applyFill="1" applyBorder="1" applyAlignment="1">
      <alignment horizontal="left" vertical="center"/>
    </xf>
    <xf numFmtId="49" fontId="55" fillId="0" borderId="0" xfId="49" applyNumberFormat="1" applyFont="1" applyFill="1" applyBorder="1" applyAlignment="1">
      <alignment horizontal="center" vertical="center"/>
    </xf>
    <xf numFmtId="3" fontId="55" fillId="0" borderId="0" xfId="49" applyNumberFormat="1" applyFont="1" applyFill="1" applyBorder="1" applyAlignment="1">
      <alignment horizontal="left" vertical="center" wrapText="1"/>
    </xf>
    <xf numFmtId="4" fontId="55" fillId="0" borderId="0" xfId="47" applyNumberFormat="1" applyFont="1" applyFill="1" applyBorder="1" applyAlignment="1">
      <alignment horizontal="right" vertical="center"/>
    </xf>
    <xf numFmtId="10" fontId="55" fillId="0" borderId="0" xfId="47" applyNumberFormat="1" applyFont="1" applyFill="1" applyBorder="1" applyAlignment="1">
      <alignment horizontal="right" vertical="center"/>
    </xf>
    <xf numFmtId="4" fontId="55" fillId="0" borderId="0" xfId="47" applyNumberFormat="1" applyFont="1" applyFill="1" applyAlignment="1">
      <alignment vertical="center"/>
    </xf>
    <xf numFmtId="10" fontId="55" fillId="0" borderId="0" xfId="47" applyNumberFormat="1" applyFont="1" applyFill="1" applyAlignment="1">
      <alignment vertical="center"/>
    </xf>
    <xf numFmtId="4" fontId="55" fillId="0" borderId="0" xfId="47" applyNumberFormat="1" applyFont="1" applyFill="1" applyBorder="1" applyAlignment="1">
      <alignment horizontal="right" vertical="center" wrapText="1"/>
    </xf>
    <xf numFmtId="0" fontId="55" fillId="0" borderId="0" xfId="0" applyFont="1" applyFill="1" applyBorder="1"/>
    <xf numFmtId="0" fontId="55" fillId="0" borderId="0" xfId="0" applyFont="1" applyFill="1"/>
    <xf numFmtId="4" fontId="55" fillId="0" borderId="0" xfId="0" applyNumberFormat="1" applyFont="1" applyFill="1"/>
    <xf numFmtId="4" fontId="55" fillId="40" borderId="0" xfId="0" applyNumberFormat="1" applyFont="1" applyFill="1" applyAlignment="1">
      <alignment horizontal="right"/>
    </xf>
    <xf numFmtId="4" fontId="55" fillId="39" borderId="0" xfId="0" applyNumberFormat="1" applyFont="1" applyFill="1"/>
    <xf numFmtId="3" fontId="55" fillId="0" borderId="0" xfId="49" applyNumberFormat="1" applyFont="1" applyFill="1" applyBorder="1" applyAlignment="1">
      <alignment horizontal="center" vertical="center"/>
    </xf>
    <xf numFmtId="4" fontId="81" fillId="0" borderId="0" xfId="47" applyNumberFormat="1" applyFont="1" applyAlignment="1">
      <alignment horizontal="right" vertical="center"/>
    </xf>
    <xf numFmtId="4" fontId="54" fillId="28" borderId="0" xfId="47" applyNumberFormat="1" applyFont="1" applyFill="1" applyBorder="1" applyAlignment="1">
      <alignment vertical="center"/>
    </xf>
    <xf numFmtId="10" fontId="54" fillId="28" borderId="0" xfId="47" applyNumberFormat="1" applyFont="1" applyFill="1" applyBorder="1" applyAlignment="1">
      <alignment vertical="center"/>
    </xf>
    <xf numFmtId="0" fontId="55" fillId="0" borderId="0" xfId="0" applyFont="1" applyBorder="1" applyAlignment="1">
      <alignment vertical="center" wrapText="1"/>
    </xf>
    <xf numFmtId="10" fontId="55" fillId="0" borderId="0" xfId="47" applyNumberFormat="1" applyFont="1" applyBorder="1" applyAlignment="1">
      <alignment horizontal="right" vertical="center"/>
    </xf>
    <xf numFmtId="4" fontId="81" fillId="0" borderId="0" xfId="47" applyNumberFormat="1" applyFont="1" applyBorder="1" applyAlignment="1">
      <alignment horizontal="right" vertical="center"/>
    </xf>
    <xf numFmtId="39" fontId="40" fillId="25" borderId="22" xfId="0" applyNumberFormat="1" applyFont="1" applyFill="1" applyBorder="1" applyAlignment="1">
      <alignment horizontal="right" vertical="center" wrapText="1"/>
    </xf>
    <xf numFmtId="39" fontId="38" fillId="0" borderId="22" xfId="0" applyNumberFormat="1" applyFont="1" applyFill="1" applyBorder="1" applyAlignment="1">
      <alignment horizontal="right" vertical="center" wrapText="1"/>
    </xf>
    <xf numFmtId="0" fontId="87" fillId="27" borderId="58" xfId="0" applyFont="1" applyFill="1" applyBorder="1" applyAlignment="1">
      <alignment vertical="center" wrapText="1"/>
    </xf>
    <xf numFmtId="4" fontId="87" fillId="27" borderId="58" xfId="29" applyNumberFormat="1" applyFont="1" applyFill="1" applyBorder="1" applyAlignment="1" applyProtection="1">
      <alignment horizontal="right" vertical="center" wrapText="1"/>
    </xf>
    <xf numFmtId="4" fontId="85" fillId="0" borderId="0" xfId="47" applyNumberFormat="1" applyFont="1" applyBorder="1" applyAlignment="1">
      <alignment horizontal="right" vertical="center"/>
    </xf>
    <xf numFmtId="4" fontId="86" fillId="0" borderId="0" xfId="47" applyNumberFormat="1" applyFont="1" applyAlignment="1">
      <alignment horizontal="right" vertical="center"/>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4" fontId="52" fillId="0" borderId="0" xfId="29" applyNumberFormat="1" applyFont="1" applyFill="1" applyBorder="1" applyAlignment="1" applyProtection="1">
      <alignment horizontal="right" vertical="center" wrapText="1"/>
    </xf>
    <xf numFmtId="4" fontId="88" fillId="0" borderId="0" xfId="47" applyNumberFormat="1" applyFont="1" applyBorder="1" applyAlignment="1">
      <alignment horizontal="right" vertical="center"/>
    </xf>
    <xf numFmtId="4" fontId="88" fillId="0" borderId="0" xfId="47" applyNumberFormat="1" applyFont="1" applyAlignment="1">
      <alignment horizontal="right" vertical="center"/>
    </xf>
    <xf numFmtId="4" fontId="86" fillId="28" borderId="0" xfId="47" applyNumberFormat="1" applyFont="1" applyFill="1" applyAlignment="1">
      <alignment horizontal="right" vertical="center"/>
    </xf>
    <xf numFmtId="4" fontId="55" fillId="0" borderId="0" xfId="47" applyNumberFormat="1" applyFont="1" applyBorder="1" applyAlignment="1">
      <alignment vertic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65" fontId="39" fillId="28" borderId="0" xfId="0" applyNumberFormat="1" applyFont="1" applyFill="1" applyAlignment="1">
      <alignment horizontal="center"/>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0" fontId="87" fillId="27" borderId="58" xfId="29" applyNumberFormat="1" applyFont="1" applyFill="1" applyBorder="1" applyAlignment="1" applyProtection="1">
      <alignment horizontal="right" vertical="center" wrapText="1"/>
    </xf>
    <xf numFmtId="49" fontId="87" fillId="27" borderId="58" xfId="0" applyNumberFormat="1" applyFont="1" applyFill="1" applyBorder="1" applyAlignment="1">
      <alignment horizontal="right" vertical="center" wrapText="1"/>
    </xf>
    <xf numFmtId="49" fontId="87" fillId="27" borderId="58" xfId="0" applyNumberFormat="1" applyFont="1" applyFill="1" applyBorder="1" applyAlignment="1">
      <alignment horizontal="center" vertical="center" wrapText="1"/>
    </xf>
    <xf numFmtId="4" fontId="87" fillId="27" borderId="58" xfId="48" applyNumberFormat="1" applyFont="1" applyFill="1" applyBorder="1" applyAlignment="1" applyProtection="1">
      <alignment horizontal="right" vertical="center" wrapText="1"/>
    </xf>
    <xf numFmtId="10" fontId="87" fillId="27" borderId="58" xfId="48" applyNumberFormat="1" applyFont="1" applyFill="1" applyBorder="1" applyAlignment="1" applyProtection="1">
      <alignment horizontal="center" vertical="center" wrapText="1"/>
    </xf>
    <xf numFmtId="4" fontId="87" fillId="27" borderId="50" xfId="29" applyNumberFormat="1" applyFont="1" applyFill="1" applyBorder="1" applyAlignment="1" applyProtection="1">
      <alignment horizontal="right" vertical="center" wrapText="1"/>
    </xf>
    <xf numFmtId="10" fontId="87" fillId="27" borderId="57" xfId="29" applyNumberFormat="1" applyFont="1" applyFill="1" applyBorder="1" applyAlignment="1" applyProtection="1">
      <alignment horizontal="right" vertical="center" wrapText="1"/>
    </xf>
    <xf numFmtId="0" fontId="22" fillId="0" borderId="0" xfId="0" applyFont="1"/>
    <xf numFmtId="10" fontId="37" fillId="26" borderId="58" xfId="0" applyNumberFormat="1" applyFont="1" applyFill="1" applyBorder="1" applyAlignment="1">
      <alignment horizontal="right" vertical="top" wrapText="1"/>
    </xf>
    <xf numFmtId="10" fontId="37" fillId="26" borderId="58" xfId="29" applyNumberFormat="1" applyFont="1" applyFill="1" applyBorder="1" applyAlignment="1" applyProtection="1">
      <alignment horizontal="right" vertical="center" wrapText="1"/>
    </xf>
    <xf numFmtId="49" fontId="81" fillId="0" borderId="0" xfId="0" applyNumberFormat="1" applyFont="1" applyAlignment="1">
      <alignment horizontal="center" vertical="center"/>
    </xf>
    <xf numFmtId="0" fontId="81" fillId="0" borderId="0" xfId="0" applyFont="1" applyAlignment="1">
      <alignment horizontal="center" vertical="center"/>
    </xf>
    <xf numFmtId="10" fontId="81" fillId="0" borderId="0" xfId="47" applyNumberFormat="1" applyFont="1" applyAlignment="1">
      <alignment horizontal="right" vertical="center"/>
    </xf>
    <xf numFmtId="10" fontId="81" fillId="0" borderId="0" xfId="47" applyNumberFormat="1" applyFont="1" applyAlignment="1">
      <alignment vertical="center"/>
    </xf>
    <xf numFmtId="49" fontId="81" fillId="0" borderId="0" xfId="0" applyNumberFormat="1" applyFont="1" applyAlignment="1">
      <alignment horizontal="left" vertical="center"/>
    </xf>
    <xf numFmtId="0" fontId="81" fillId="0" borderId="0" xfId="0" applyFont="1" applyAlignment="1">
      <alignment vertical="center" wrapText="1"/>
    </xf>
    <xf numFmtId="4" fontId="42" fillId="41" borderId="0" xfId="0" applyNumberFormat="1" applyFont="1" applyFill="1"/>
    <xf numFmtId="4" fontId="42" fillId="42" borderId="0" xfId="0" applyNumberFormat="1" applyFont="1" applyFill="1"/>
    <xf numFmtId="0" fontId="41" fillId="0" borderId="0" xfId="0" applyFont="1" applyBorder="1" applyAlignment="1">
      <alignment vertical="center" wrapText="1"/>
    </xf>
    <xf numFmtId="3" fontId="41" fillId="0" borderId="0" xfId="0" applyNumberFormat="1" applyFont="1" applyFill="1"/>
    <xf numFmtId="0" fontId="0" fillId="0" borderId="0" xfId="0" applyAlignment="1">
      <alignment wrapText="1"/>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65" fontId="39" fillId="28" borderId="0" xfId="0" applyNumberFormat="1" applyFont="1" applyFill="1" applyAlignment="1">
      <alignment horizontal="center"/>
    </xf>
    <xf numFmtId="49" fontId="41" fillId="0" borderId="0" xfId="0" applyNumberFormat="1" applyFont="1" applyAlignment="1">
      <alignment horizontal="center" vertical="center"/>
    </xf>
    <xf numFmtId="0" fontId="76" fillId="0" borderId="0" xfId="0" applyFont="1" applyBorder="1" applyAlignment="1">
      <alignment vertical="center" wrapText="1"/>
    </xf>
    <xf numFmtId="4" fontId="41" fillId="0" borderId="32" xfId="47" applyNumberFormat="1" applyFont="1" applyFill="1" applyBorder="1" applyAlignment="1">
      <alignment horizontal="right" vertical="center" wrapText="1"/>
    </xf>
    <xf numFmtId="10" fontId="41" fillId="0" borderId="32" xfId="47" applyNumberFormat="1" applyFont="1" applyFill="1" applyBorder="1" applyAlignment="1">
      <alignment horizontal="right" vertical="center" wrapText="1"/>
    </xf>
    <xf numFmtId="3" fontId="42" fillId="0" borderId="46" xfId="1" applyNumberFormat="1" applyFont="1" applyFill="1" applyBorder="1" applyAlignment="1">
      <alignment horizontal="left" vertical="center" wrapText="1"/>
    </xf>
    <xf numFmtId="4" fontId="41" fillId="0" borderId="20" xfId="47" applyNumberFormat="1" applyFont="1" applyBorder="1" applyAlignment="1">
      <alignment horizontal="right" vertical="center"/>
    </xf>
    <xf numFmtId="49" fontId="41" fillId="0" borderId="0" xfId="0" applyNumberFormat="1" applyFont="1" applyAlignment="1">
      <alignment horizontal="center" vertical="center"/>
    </xf>
    <xf numFmtId="49" fontId="41" fillId="0" borderId="0" xfId="0" applyNumberFormat="1" applyFont="1" applyAlignment="1">
      <alignment horizontal="center" vertical="center"/>
    </xf>
    <xf numFmtId="0" fontId="41" fillId="0" borderId="0" xfId="0" applyFont="1" applyAlignment="1">
      <alignment horizontal="left"/>
    </xf>
    <xf numFmtId="49" fontId="41" fillId="0" borderId="0" xfId="0" applyNumberFormat="1" applyFont="1" applyAlignment="1">
      <alignment horizontal="center" vertical="center"/>
    </xf>
    <xf numFmtId="49" fontId="41" fillId="0" borderId="0" xfId="0" applyNumberFormat="1" applyFont="1" applyAlignment="1">
      <alignment horizontal="center" vertical="center"/>
    </xf>
    <xf numFmtId="49" fontId="41" fillId="0" borderId="0" xfId="0" applyNumberFormat="1" applyFont="1" applyAlignment="1">
      <alignment horizontal="center" vertical="center"/>
    </xf>
    <xf numFmtId="49" fontId="76" fillId="0" borderId="0" xfId="0" applyNumberFormat="1" applyFont="1" applyBorder="1" applyAlignment="1">
      <alignment horizontal="center" vertical="center"/>
    </xf>
    <xf numFmtId="49" fontId="76" fillId="0" borderId="0" xfId="1" applyNumberFormat="1" applyFont="1" applyBorder="1" applyAlignment="1">
      <alignment horizontal="center" vertical="center" wrapText="1"/>
    </xf>
    <xf numFmtId="3" fontId="76" fillId="0" borderId="0" xfId="1" applyNumberFormat="1" applyFont="1" applyFill="1" applyBorder="1" applyAlignment="1">
      <alignment horizontal="left" vertical="center" wrapText="1"/>
    </xf>
    <xf numFmtId="49" fontId="42" fillId="0" borderId="0" xfId="0" applyNumberFormat="1" applyFont="1" applyBorder="1" applyAlignment="1">
      <alignment horizontal="center" vertical="center"/>
    </xf>
    <xf numFmtId="49" fontId="42" fillId="0" borderId="0" xfId="1" applyNumberFormat="1" applyFont="1" applyBorder="1" applyAlignment="1">
      <alignment horizontal="center" vertical="center" wrapText="1"/>
    </xf>
    <xf numFmtId="0" fontId="46" fillId="0" borderId="0" xfId="0" applyFont="1" applyAlignment="1">
      <alignment horizontal="left" vertical="top"/>
    </xf>
    <xf numFmtId="0" fontId="41" fillId="0" borderId="0" xfId="0" applyFont="1" applyAlignment="1">
      <alignment horizontal="left" vertical="top"/>
    </xf>
    <xf numFmtId="0" fontId="46" fillId="0" borderId="0" xfId="0" applyFont="1" applyAlignment="1">
      <alignment horizontal="left" vertical="top" wrapText="1"/>
    </xf>
    <xf numFmtId="4" fontId="46" fillId="0" borderId="0" xfId="47" applyNumberFormat="1" applyFont="1" applyAlignment="1">
      <alignment horizontal="left" vertical="top"/>
    </xf>
    <xf numFmtId="4" fontId="46" fillId="0" borderId="0" xfId="0" applyNumberFormat="1" applyFont="1" applyAlignment="1">
      <alignment horizontal="left" vertical="top"/>
    </xf>
    <xf numFmtId="10" fontId="46" fillId="0" borderId="0" xfId="0" applyNumberFormat="1" applyFont="1" applyAlignment="1">
      <alignment horizontal="left" vertical="top"/>
    </xf>
    <xf numFmtId="4" fontId="42" fillId="0" borderId="0" xfId="0" applyNumberFormat="1" applyFont="1" applyAlignment="1">
      <alignment horizontal="center" vertical="center"/>
    </xf>
    <xf numFmtId="4" fontId="89" fillId="0" borderId="0" xfId="0" applyNumberFormat="1" applyFont="1"/>
    <xf numFmtId="0" fontId="41" fillId="0" borderId="0" xfId="0" applyFont="1" applyAlignment="1">
      <alignment horizontal="center" vertical="center"/>
    </xf>
    <xf numFmtId="49" fontId="41" fillId="0" borderId="0" xfId="0" applyNumberFormat="1" applyFont="1" applyAlignment="1">
      <alignment horizontal="center" vertical="center"/>
    </xf>
    <xf numFmtId="0" fontId="55" fillId="0" borderId="0" xfId="0" applyFont="1" applyAlignment="1">
      <alignment horizontal="left"/>
    </xf>
    <xf numFmtId="0" fontId="55" fillId="0" borderId="0" xfId="0" applyFont="1" applyAlignment="1">
      <alignment horizontal="center"/>
    </xf>
    <xf numFmtId="0" fontId="54" fillId="0" borderId="0" xfId="0" applyFont="1" applyAlignment="1">
      <alignment horizontal="center"/>
    </xf>
    <xf numFmtId="3" fontId="1" fillId="29" borderId="10" xfId="1" applyNumberFormat="1" applyFont="1" applyFill="1" applyBorder="1" applyAlignment="1">
      <alignment vertical="center" wrapText="1"/>
    </xf>
    <xf numFmtId="3" fontId="2" fillId="0" borderId="42" xfId="1" applyNumberFormat="1" applyFont="1" applyFill="1" applyBorder="1" applyAlignment="1">
      <alignment horizontal="left" vertical="center" wrapText="1"/>
    </xf>
    <xf numFmtId="3" fontId="2" fillId="0" borderId="43" xfId="1" applyNumberFormat="1" applyFont="1" applyFill="1" applyBorder="1" applyAlignment="1">
      <alignment horizontal="left" vertical="center" wrapText="1"/>
    </xf>
    <xf numFmtId="3" fontId="2" fillId="0" borderId="44" xfId="1" applyNumberFormat="1" applyFont="1" applyFill="1" applyBorder="1" applyAlignment="1">
      <alignment horizontal="left" vertical="center" wrapText="1"/>
    </xf>
    <xf numFmtId="3" fontId="2" fillId="0" borderId="42" xfId="1" applyNumberFormat="1" applyFont="1" applyFill="1" applyBorder="1" applyAlignment="1">
      <alignment vertical="center" wrapText="1"/>
    </xf>
    <xf numFmtId="3" fontId="2" fillId="0" borderId="43" xfId="1" applyNumberFormat="1" applyFont="1" applyFill="1" applyBorder="1" applyAlignment="1">
      <alignment vertical="center" wrapText="1"/>
    </xf>
    <xf numFmtId="3" fontId="2" fillId="0" borderId="44"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0" fontId="1" fillId="29" borderId="10" xfId="1" applyFont="1" applyFill="1" applyBorder="1" applyAlignment="1">
      <alignment horizontal="left" vertical="center" wrapText="1"/>
    </xf>
    <xf numFmtId="3" fontId="2" fillId="0" borderId="10" xfId="1" applyNumberFormat="1" applyFont="1" applyFill="1" applyBorder="1" applyAlignment="1">
      <alignment vertical="center" wrapText="1"/>
    </xf>
    <xf numFmtId="3" fontId="1" fillId="29" borderId="10" xfId="1" applyNumberFormat="1" applyFont="1" applyFill="1" applyBorder="1" applyAlignment="1">
      <alignment horizontal="left" vertical="center" wrapText="1"/>
    </xf>
    <xf numFmtId="0" fontId="67" fillId="0" borderId="0" xfId="0" applyFont="1" applyAlignment="1">
      <alignment horizontal="right"/>
    </xf>
    <xf numFmtId="0" fontId="50" fillId="0" borderId="0" xfId="0" applyFont="1" applyBorder="1" applyAlignment="1">
      <alignment horizontal="center"/>
    </xf>
    <xf numFmtId="0" fontId="50" fillId="0" borderId="12" xfId="0" applyFont="1" applyBorder="1" applyAlignment="1">
      <alignment horizontal="center" wrapText="1"/>
    </xf>
    <xf numFmtId="0" fontId="36" fillId="0" borderId="0" xfId="0" applyFont="1" applyAlignment="1">
      <alignment horizontal="center" wrapText="1"/>
    </xf>
    <xf numFmtId="0" fontId="50" fillId="0" borderId="0" xfId="0" applyFont="1" applyAlignment="1">
      <alignment horizontal="center"/>
    </xf>
    <xf numFmtId="0" fontId="22" fillId="0" borderId="0" xfId="0" applyFont="1" applyAlignment="1">
      <alignment horizontal="center"/>
    </xf>
    <xf numFmtId="168" fontId="37" fillId="38" borderId="21" xfId="0" applyNumberFormat="1" applyFont="1" applyFill="1" applyBorder="1" applyAlignment="1">
      <alignment horizontal="center" vertical="center" wrapText="1" shrinkToFit="1"/>
    </xf>
    <xf numFmtId="168" fontId="37" fillId="38" borderId="49" xfId="0" applyNumberFormat="1" applyFont="1" applyFill="1" applyBorder="1" applyAlignment="1">
      <alignment horizontal="center" vertical="center" wrapText="1" shrinkToFit="1"/>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49" fontId="37" fillId="38" borderId="56" xfId="0" applyNumberFormat="1" applyFont="1" applyFill="1" applyBorder="1" applyAlignment="1">
      <alignment horizontal="center" vertical="center" wrapText="1"/>
    </xf>
    <xf numFmtId="49" fontId="37" fillId="38" borderId="18" xfId="0" applyNumberFormat="1" applyFont="1" applyFill="1" applyBorder="1" applyAlignment="1">
      <alignment horizontal="center" vertical="center" wrapText="1"/>
    </xf>
    <xf numFmtId="4" fontId="37" fillId="38" borderId="21" xfId="0" applyNumberFormat="1" applyFont="1" applyFill="1" applyBorder="1" applyAlignment="1">
      <alignment horizontal="center" vertical="center" wrapText="1" shrinkToFit="1"/>
    </xf>
    <xf numFmtId="0" fontId="74" fillId="27" borderId="49" xfId="0" applyFont="1" applyFill="1" applyBorder="1"/>
    <xf numFmtId="0" fontId="37" fillId="38" borderId="21" xfId="0" applyFont="1" applyFill="1" applyBorder="1" applyAlignment="1">
      <alignment horizontal="center" vertical="center" wrapText="1"/>
    </xf>
    <xf numFmtId="0" fontId="37" fillId="38" borderId="49" xfId="0" applyFont="1" applyFill="1" applyBorder="1" applyAlignment="1">
      <alignment horizontal="center" vertical="center" wrapText="1"/>
    </xf>
    <xf numFmtId="4" fontId="37" fillId="38" borderId="49" xfId="0" applyNumberFormat="1" applyFont="1" applyFill="1" applyBorder="1" applyAlignment="1">
      <alignment horizontal="center" vertical="center" wrapText="1" shrinkToFit="1"/>
    </xf>
    <xf numFmtId="165" fontId="39" fillId="28" borderId="0" xfId="0" applyNumberFormat="1" applyFont="1" applyFill="1" applyAlignment="1">
      <alignment horizontal="center"/>
    </xf>
    <xf numFmtId="10" fontId="39" fillId="28" borderId="0" xfId="0" applyNumberFormat="1" applyFont="1" applyFill="1" applyBorder="1" applyAlignment="1">
      <alignment horizontal="center"/>
    </xf>
    <xf numFmtId="0" fontId="39" fillId="28" borderId="12" xfId="0" applyFont="1" applyFill="1" applyBorder="1" applyAlignment="1">
      <alignment horizontal="center"/>
    </xf>
    <xf numFmtId="49" fontId="37" fillId="0" borderId="0" xfId="0" applyNumberFormat="1" applyFont="1" applyBorder="1" applyAlignment="1">
      <alignment horizontal="center" vertical="center" wrapText="1"/>
    </xf>
    <xf numFmtId="0" fontId="41" fillId="0" borderId="0" xfId="0" applyFont="1" applyAlignment="1">
      <alignment horizontal="left"/>
    </xf>
    <xf numFmtId="0" fontId="71" fillId="0" borderId="0" xfId="0" applyFont="1" applyAlignment="1">
      <alignment horizontal="center"/>
    </xf>
    <xf numFmtId="4" fontId="42" fillId="0" borderId="0" xfId="0" applyNumberFormat="1" applyFont="1" applyAlignment="1">
      <alignment horizontal="center"/>
    </xf>
    <xf numFmtId="0" fontId="41" fillId="0" borderId="0" xfId="0" applyFont="1" applyAlignment="1">
      <alignment horizontal="center" vertical="center"/>
    </xf>
    <xf numFmtId="0" fontId="41" fillId="0" borderId="0" xfId="0" applyFont="1" applyAlignment="1">
      <alignment horizontal="center" vertical="top"/>
    </xf>
    <xf numFmtId="4" fontId="42" fillId="0" borderId="0" xfId="47" applyNumberFormat="1" applyFont="1" applyAlignment="1">
      <alignment horizontal="center" vertical="center"/>
    </xf>
    <xf numFmtId="0" fontId="42" fillId="0" borderId="0" xfId="0" applyFont="1" applyAlignment="1">
      <alignment horizontal="center" vertical="top"/>
    </xf>
    <xf numFmtId="0" fontId="41" fillId="0" borderId="11" xfId="0" applyFont="1" applyBorder="1" applyAlignment="1">
      <alignment horizontal="left"/>
    </xf>
    <xf numFmtId="0" fontId="42" fillId="0" borderId="34" xfId="0" applyFont="1" applyBorder="1" applyAlignment="1">
      <alignment horizontal="right"/>
    </xf>
    <xf numFmtId="0" fontId="42" fillId="0" borderId="63" xfId="0" applyFont="1" applyBorder="1" applyAlignment="1">
      <alignment horizontal="right"/>
    </xf>
    <xf numFmtId="0" fontId="42" fillId="0" borderId="14" xfId="0" applyFont="1" applyBorder="1" applyAlignment="1">
      <alignment horizontal="right"/>
    </xf>
    <xf numFmtId="0" fontId="41" fillId="0" borderId="34" xfId="0" applyFont="1" applyBorder="1" applyAlignment="1">
      <alignment horizontal="left"/>
    </xf>
    <xf numFmtId="0" fontId="41" fillId="0" borderId="63" xfId="0" applyFont="1" applyBorder="1" applyAlignment="1">
      <alignment horizontal="left"/>
    </xf>
    <xf numFmtId="0" fontId="41" fillId="0" borderId="14" xfId="0" applyFont="1" applyBorder="1" applyAlignment="1">
      <alignment horizontal="left"/>
    </xf>
    <xf numFmtId="4" fontId="54" fillId="0" borderId="0" xfId="47" applyNumberFormat="1" applyFont="1" applyAlignment="1">
      <alignment horizontal="center"/>
    </xf>
    <xf numFmtId="0" fontId="41" fillId="0" borderId="0" xfId="0" applyFont="1" applyAlignment="1">
      <alignment horizontal="center"/>
    </xf>
    <xf numFmtId="4" fontId="39" fillId="6" borderId="11" xfId="1" applyNumberFormat="1" applyFont="1" applyFill="1" applyBorder="1" applyAlignment="1">
      <alignment horizontal="center" vertical="center" wrapText="1"/>
    </xf>
    <xf numFmtId="4" fontId="39" fillId="6" borderId="11" xfId="47" applyNumberFormat="1" applyFont="1" applyFill="1" applyBorder="1" applyAlignment="1">
      <alignment horizontal="center" vertical="center" wrapText="1"/>
    </xf>
    <xf numFmtId="49" fontId="50" fillId="0" borderId="12" xfId="1" applyNumberFormat="1" applyFont="1" applyBorder="1" applyAlignment="1">
      <alignment horizontal="center" vertical="center" wrapText="1"/>
    </xf>
    <xf numFmtId="4" fontId="39" fillId="6" borderId="21" xfId="1" applyNumberFormat="1" applyFont="1" applyFill="1" applyBorder="1" applyAlignment="1">
      <alignment horizontal="center" vertical="center" wrapText="1"/>
    </xf>
    <xf numFmtId="4" fontId="39" fillId="6" borderId="49" xfId="1" applyNumberFormat="1" applyFont="1" applyFill="1" applyBorder="1" applyAlignment="1">
      <alignment horizontal="center" vertical="center" wrapText="1"/>
    </xf>
    <xf numFmtId="4" fontId="39" fillId="6" borderId="21" xfId="47" applyNumberFormat="1" applyFont="1" applyFill="1" applyBorder="1" applyAlignment="1">
      <alignment horizontal="center" vertical="center" wrapText="1"/>
    </xf>
    <xf numFmtId="4" fontId="39" fillId="6" borderId="49" xfId="47" applyNumberFormat="1" applyFont="1" applyFill="1" applyBorder="1" applyAlignment="1">
      <alignment horizontal="center" vertical="center" wrapText="1"/>
    </xf>
    <xf numFmtId="10" fontId="39" fillId="6" borderId="21" xfId="47" applyNumberFormat="1" applyFont="1" applyFill="1" applyBorder="1" applyAlignment="1">
      <alignment horizontal="center" vertical="center" wrapText="1"/>
    </xf>
    <xf numFmtId="10" fontId="39" fillId="6" borderId="49" xfId="47" applyNumberFormat="1" applyFont="1" applyFill="1" applyBorder="1" applyAlignment="1">
      <alignment horizontal="center" vertical="center" wrapText="1"/>
    </xf>
    <xf numFmtId="10" fontId="39" fillId="6" borderId="21" xfId="1" applyNumberFormat="1" applyFont="1" applyFill="1" applyBorder="1" applyAlignment="1">
      <alignment horizontal="center" vertical="center" wrapText="1"/>
    </xf>
    <xf numFmtId="10" fontId="39" fillId="6" borderId="49" xfId="1" applyNumberFormat="1" applyFont="1" applyFill="1" applyBorder="1" applyAlignment="1">
      <alignment horizontal="center" vertical="center" wrapText="1"/>
    </xf>
    <xf numFmtId="0" fontId="68" fillId="0" borderId="0" xfId="0" applyFont="1" applyAlignment="1">
      <alignment horizontal="center"/>
    </xf>
    <xf numFmtId="0" fontId="41" fillId="0" borderId="0" xfId="0" applyFont="1" applyAlignment="1">
      <alignment horizontal="left" vertical="center"/>
    </xf>
    <xf numFmtId="4" fontId="41" fillId="0" borderId="0" xfId="47" applyNumberFormat="1" applyFont="1" applyAlignment="1">
      <alignment horizontal="center"/>
    </xf>
    <xf numFmtId="0" fontId="39" fillId="6" borderId="34" xfId="1" applyFont="1" applyFill="1" applyBorder="1" applyAlignment="1">
      <alignment horizontal="center" vertical="center" wrapText="1"/>
    </xf>
    <xf numFmtId="0" fontId="39" fillId="6" borderId="14" xfId="1" applyFont="1" applyFill="1" applyBorder="1" applyAlignment="1">
      <alignment horizontal="center" vertical="center" wrapText="1"/>
    </xf>
    <xf numFmtId="0" fontId="39" fillId="6" borderId="13" xfId="1" applyFont="1" applyFill="1" applyBorder="1" applyAlignment="1">
      <alignment horizontal="center" vertical="center" wrapText="1"/>
    </xf>
    <xf numFmtId="0" fontId="39" fillId="6" borderId="11" xfId="1" applyFont="1" applyFill="1" applyBorder="1" applyAlignment="1">
      <alignment horizontal="center" vertical="center" wrapText="1"/>
    </xf>
    <xf numFmtId="0" fontId="42" fillId="0" borderId="34" xfId="0" applyFont="1" applyBorder="1" applyAlignment="1">
      <alignment horizontal="center" vertical="center"/>
    </xf>
    <xf numFmtId="0" fontId="42" fillId="0" borderId="63" xfId="0" applyFont="1" applyBorder="1" applyAlignment="1">
      <alignment horizontal="center" vertical="center"/>
    </xf>
    <xf numFmtId="0" fontId="42" fillId="0" borderId="14" xfId="0" applyFont="1" applyBorder="1" applyAlignment="1">
      <alignment horizontal="center" vertical="center"/>
    </xf>
    <xf numFmtId="0" fontId="41" fillId="0" borderId="0" xfId="0" applyFont="1" applyAlignment="1">
      <alignment horizontal="left" wrapText="1"/>
    </xf>
    <xf numFmtId="0" fontId="42" fillId="0" borderId="11" xfId="0" applyFont="1" applyBorder="1" applyAlignment="1">
      <alignment horizontal="right"/>
    </xf>
    <xf numFmtId="0" fontId="41" fillId="0" borderId="11" xfId="0" applyFont="1" applyBorder="1" applyAlignment="1">
      <alignment horizontal="left" wrapText="1"/>
    </xf>
    <xf numFmtId="0" fontId="41" fillId="0" borderId="34" xfId="0" applyFont="1" applyBorder="1" applyAlignment="1">
      <alignment horizontal="left" vertical="center"/>
    </xf>
    <xf numFmtId="0" fontId="41" fillId="0" borderId="63" xfId="0" applyFont="1" applyBorder="1" applyAlignment="1">
      <alignment horizontal="left" vertical="center"/>
    </xf>
    <xf numFmtId="0" fontId="41" fillId="0" borderId="14" xfId="0" applyFont="1" applyBorder="1" applyAlignment="1">
      <alignment horizontal="left" vertical="center"/>
    </xf>
    <xf numFmtId="0" fontId="42" fillId="0" borderId="0" xfId="0" applyFont="1" applyAlignment="1">
      <alignment horizontal="center"/>
    </xf>
    <xf numFmtId="0" fontId="63" fillId="0" borderId="33" xfId="0" applyFont="1" applyBorder="1" applyAlignment="1">
      <alignment horizontal="center"/>
    </xf>
    <xf numFmtId="49" fontId="51" fillId="0" borderId="0" xfId="0" applyNumberFormat="1" applyFont="1" applyBorder="1" applyAlignment="1">
      <alignment horizontal="center" vertical="center" wrapText="1"/>
    </xf>
    <xf numFmtId="0" fontId="65" fillId="0" borderId="0" xfId="0" applyFont="1" applyAlignment="1">
      <alignment horizontal="left"/>
    </xf>
    <xf numFmtId="0" fontId="62" fillId="0" borderId="0" xfId="0" applyFont="1" applyAlignment="1">
      <alignment horizontal="center"/>
    </xf>
    <xf numFmtId="49" fontId="50" fillId="0" borderId="12" xfId="0" applyNumberFormat="1" applyFont="1" applyBorder="1" applyAlignment="1">
      <alignment horizontal="center" vertical="center" wrapText="1"/>
    </xf>
    <xf numFmtId="0" fontId="77" fillId="0" borderId="0" xfId="0" applyFont="1" applyAlignment="1">
      <alignment horizontal="center" vertical="center"/>
    </xf>
    <xf numFmtId="0" fontId="68" fillId="0" borderId="12" xfId="0" applyFont="1" applyBorder="1" applyAlignment="1">
      <alignment horizontal="center" vertical="center"/>
    </xf>
    <xf numFmtId="0" fontId="62" fillId="0" borderId="0" xfId="0" applyFont="1" applyAlignment="1">
      <alignment horizontal="center" vertical="center"/>
    </xf>
    <xf numFmtId="0" fontId="68" fillId="0" borderId="0" xfId="0" applyFont="1" applyAlignment="1">
      <alignment horizontal="center" vertical="center"/>
    </xf>
    <xf numFmtId="49" fontId="41" fillId="0" borderId="0" xfId="0" applyNumberFormat="1" applyFont="1" applyAlignment="1">
      <alignment horizontal="center" vertical="center"/>
    </xf>
    <xf numFmtId="0" fontId="65" fillId="0" borderId="34" xfId="0" applyFont="1" applyBorder="1" applyAlignment="1">
      <alignment horizontal="left" wrapText="1"/>
    </xf>
    <xf numFmtId="0" fontId="65" fillId="0" borderId="63" xfId="0" applyFont="1" applyBorder="1" applyAlignment="1">
      <alignment horizontal="left" wrapText="1"/>
    </xf>
    <xf numFmtId="0" fontId="65" fillId="0" borderId="14" xfId="0" applyFont="1" applyBorder="1" applyAlignment="1">
      <alignment horizontal="left" wrapText="1"/>
    </xf>
    <xf numFmtId="0" fontId="65" fillId="0" borderId="34" xfId="0" applyFont="1" applyBorder="1" applyAlignment="1">
      <alignment horizontal="left"/>
    </xf>
    <xf numFmtId="0" fontId="65" fillId="0" borderId="63" xfId="0" applyFont="1" applyBorder="1" applyAlignment="1">
      <alignment horizontal="left"/>
    </xf>
    <xf numFmtId="0" fontId="65" fillId="0" borderId="14" xfId="0" applyFont="1" applyBorder="1" applyAlignment="1">
      <alignment horizontal="left"/>
    </xf>
    <xf numFmtId="0" fontId="55" fillId="0" borderId="11" xfId="0" applyFont="1" applyBorder="1" applyAlignment="1">
      <alignment horizontal="center" vertical="center" wrapText="1"/>
    </xf>
    <xf numFmtId="0" fontId="65" fillId="0" borderId="34" xfId="0" applyFont="1" applyBorder="1" applyAlignment="1">
      <alignment horizontal="center"/>
    </xf>
    <xf numFmtId="0" fontId="65" fillId="0" borderId="63" xfId="0" applyFont="1" applyBorder="1" applyAlignment="1">
      <alignment horizontal="center"/>
    </xf>
    <xf numFmtId="0" fontId="65" fillId="0" borderId="14" xfId="0" applyFont="1" applyBorder="1" applyAlignment="1">
      <alignment horizontal="center"/>
    </xf>
    <xf numFmtId="0" fontId="55" fillId="0" borderId="0" xfId="0" applyFont="1" applyAlignment="1"/>
    <xf numFmtId="0" fontId="59" fillId="0" borderId="11" xfId="0" applyFont="1" applyBorder="1" applyAlignment="1">
      <alignment horizontal="right"/>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xf numFmtId="0" fontId="55" fillId="28" borderId="34" xfId="0" applyFont="1" applyFill="1" applyBorder="1" applyAlignment="1">
      <alignment horizontal="left" vertical="center" wrapText="1"/>
    </xf>
    <xf numFmtId="0" fontId="55" fillId="28" borderId="63" xfId="0" applyFont="1" applyFill="1" applyBorder="1" applyAlignment="1">
      <alignment horizontal="left" vertical="center" wrapText="1"/>
    </xf>
    <xf numFmtId="0" fontId="55" fillId="28" borderId="14" xfId="0" applyFont="1" applyFill="1" applyBorder="1" applyAlignment="1">
      <alignment horizontal="left" vertical="center" wrapText="1"/>
    </xf>
    <xf numFmtId="0" fontId="55" fillId="0" borderId="11" xfId="0" applyFont="1" applyBorder="1" applyAlignment="1">
      <alignment horizontal="left"/>
    </xf>
    <xf numFmtId="0" fontId="55" fillId="0" borderId="34" xfId="0" applyFont="1" applyBorder="1" applyAlignment="1">
      <alignment horizontal="left"/>
    </xf>
    <xf numFmtId="0" fontId="55" fillId="0" borderId="63" xfId="0" applyFont="1" applyBorder="1" applyAlignment="1">
      <alignment horizontal="left"/>
    </xf>
    <xf numFmtId="0" fontId="55" fillId="0" borderId="14" xfId="0" applyFont="1" applyBorder="1" applyAlignment="1">
      <alignment horizontal="left"/>
    </xf>
    <xf numFmtId="0" fontId="55" fillId="0" borderId="34" xfId="0" applyFont="1" applyBorder="1" applyAlignment="1">
      <alignment horizontal="center"/>
    </xf>
    <xf numFmtId="0" fontId="55" fillId="0" borderId="63" xfId="0" applyFont="1" applyBorder="1" applyAlignment="1">
      <alignment horizontal="center"/>
    </xf>
    <xf numFmtId="0" fontId="55" fillId="0" borderId="14" xfId="0" applyFont="1" applyBorder="1" applyAlignment="1">
      <alignment horizontal="center"/>
    </xf>
    <xf numFmtId="0" fontId="55" fillId="0" borderId="34" xfId="0" applyFont="1" applyBorder="1" applyAlignment="1">
      <alignment horizontal="left" wrapText="1"/>
    </xf>
    <xf numFmtId="0" fontId="55" fillId="0" borderId="63" xfId="0" applyFont="1" applyBorder="1" applyAlignment="1">
      <alignment horizontal="left" wrapText="1"/>
    </xf>
    <xf numFmtId="0" fontId="55" fillId="0" borderId="14" xfId="0" applyFont="1" applyBorder="1" applyAlignment="1">
      <alignment horizontal="left" wrapText="1"/>
    </xf>
    <xf numFmtId="0" fontId="55" fillId="0" borderId="11" xfId="0" applyFont="1" applyBorder="1" applyAlignment="1">
      <alignment horizontal="right"/>
    </xf>
    <xf numFmtId="0" fontId="64" fillId="0" borderId="0" xfId="0" applyFont="1" applyAlignment="1">
      <alignment horizontal="center"/>
    </xf>
    <xf numFmtId="4" fontId="64" fillId="0" borderId="34" xfId="0" applyNumberFormat="1" applyFont="1" applyBorder="1" applyAlignment="1">
      <alignment horizontal="center"/>
    </xf>
    <xf numFmtId="4" fontId="64" fillId="0" borderId="63" xfId="0" applyNumberFormat="1" applyFont="1" applyBorder="1" applyAlignment="1">
      <alignment horizontal="center"/>
    </xf>
    <xf numFmtId="4" fontId="64" fillId="0" borderId="14" xfId="0" applyNumberFormat="1" applyFont="1" applyBorder="1" applyAlignment="1">
      <alignment horizontal="center"/>
    </xf>
  </cellXfs>
  <cellStyles count="62">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2"/>
    <cellStyle name="Calculation 4" xfId="57"/>
    <cellStyle name="Check Cell 2" xfId="28"/>
    <cellStyle name="Comma" xfId="47" builtinId="3"/>
    <cellStyle name="Comma 2" xfId="29"/>
    <cellStyle name="Comma 3" xfId="50"/>
    <cellStyle name="Explanatory Text 2" xfId="30"/>
    <cellStyle name="Good 2" xfId="31"/>
    <cellStyle name="Heading 1 2" xfId="32"/>
    <cellStyle name="Heading 2 2" xfId="33"/>
    <cellStyle name="Heading 3 2" xfId="34"/>
    <cellStyle name="Heading 4 2" xfId="35"/>
    <cellStyle name="Input 2" xfId="36"/>
    <cellStyle name="Input 3" xfId="53"/>
    <cellStyle name="Input 4" xfId="58"/>
    <cellStyle name="Linked Cell 2" xfId="37"/>
    <cellStyle name="Neutral 2" xfId="38"/>
    <cellStyle name="Normal" xfId="0" builtinId="0"/>
    <cellStyle name="Normal 2" xfId="1"/>
    <cellStyle name="Normal 2 2" xfId="51"/>
    <cellStyle name="Normal 3" xfId="46"/>
    <cellStyle name="Normal_Расходи по корисницима" xfId="49"/>
    <cellStyle name="Note 2" xfId="39"/>
    <cellStyle name="Note 3" xfId="54"/>
    <cellStyle name="Note 4" xfId="59"/>
    <cellStyle name="Output 2" xfId="40"/>
    <cellStyle name="Output 3" xfId="55"/>
    <cellStyle name="Output 4" xfId="60"/>
    <cellStyle name="Percent" xfId="48" builtinId="5"/>
    <cellStyle name="Percent 2" xfId="41"/>
    <cellStyle name="Percent 3" xfId="45"/>
    <cellStyle name="Title 2" xfId="42"/>
    <cellStyle name="Total 2" xfId="43"/>
    <cellStyle name="Total 3" xfId="56"/>
    <cellStyle name="Total 4" xfId="61"/>
    <cellStyle name="Warning Text 2" xfId="44"/>
  </cellStyles>
  <dxfs count="10">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lor rgb="FFFF0000"/>
      </font>
      <fill>
        <patternFill>
          <bgColor theme="5" tint="0.39994506668294322"/>
        </patternFill>
      </fill>
    </dxf>
    <dxf>
      <font>
        <condense val="0"/>
        <extend val="0"/>
        <color rgb="FF9C0006"/>
      </font>
      <fill>
        <patternFill>
          <bgColor rgb="FFFFC7CE"/>
        </patternFill>
      </fill>
    </dxf>
    <dxf>
      <font>
        <color rgb="FFFF0000"/>
      </font>
      <fill>
        <patternFill>
          <bgColor theme="5" tint="0.39994506668294322"/>
        </patternFill>
      </fill>
    </dxf>
    <dxf>
      <font>
        <color auto="1"/>
      </font>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006600"/>
      <color rgb="FF1B1B1B"/>
      <color rgb="FF66FF99"/>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r-Latn-R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x-none"/>
              <a:t>Струтура</a:t>
            </a:r>
            <a:r>
              <a:rPr lang="x-none" baseline="0"/>
              <a:t> буџета по економској класификацији </a:t>
            </a:r>
            <a:endParaRPr lang="en-US"/>
          </a:p>
        </c:rich>
      </c:tx>
      <c:layout/>
      <c:overlay val="0"/>
    </c:title>
    <c:autoTitleDeleted val="0"/>
    <c:plotArea>
      <c:layout/>
      <c:pieChart>
        <c:varyColors val="1"/>
        <c:ser>
          <c:idx val="0"/>
          <c:order val="0"/>
          <c:explosion val="25"/>
          <c:dLbls>
            <c:spPr>
              <a:noFill/>
              <a:ln>
                <a:noFill/>
              </a:ln>
              <a:effectLst/>
            </c:spPr>
            <c:txPr>
              <a:bodyPr/>
              <a:lstStyle/>
              <a:p>
                <a:pPr>
                  <a:defRPr lang="sr-Latn-RS"/>
                </a:pPr>
                <a:endParaRPr lang="sr-Latn-RS"/>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multiLvlStrRef>
              <c:f>('По основ. нам.'!$A$8:$B$8,'По основ. нам.'!$A$17:$B$17,'По основ. нам.'!$A$24:$B$24,'По основ. нам.'!$A$30:$B$30,'По основ. нам.'!$A$35:$B$35,'По основ. нам.'!$A$41:$B$41,'По основ. нам.'!$A$48:$B$48,'По основ. нам.'!$A$50:$B$50,'По основ. нам.'!$A$57:$B$57,'По основ. нам.'!$A$65:$B$65,'По основ. нам.'!$A$71:$B$71,'По основ. нам.'!$A$76:$B$76,'По основ. нам.'!$A$83:$B$83,'По основ. нам.'!$A$88:$B$88)</c:f>
              <c:multiLvlStrCache>
                <c:ptCount val="14"/>
                <c:lvl>
                  <c:pt idx="0">
                    <c:v>РАСХОДИ ЗА ЗАПОСЛЕНЕ</c:v>
                  </c:pt>
                  <c:pt idx="1">
                    <c:v>КОРИШЋЕЊЕ УСЛУГА И РОБА</c:v>
                  </c:pt>
                  <c:pt idx="2">
                    <c:v>УПОТРЕБА ОСНОВНИХ СРЕДСТАВА</c:v>
                  </c:pt>
                  <c:pt idx="3">
                    <c:v>ОТПЛАТА КАМАТА</c:v>
                  </c:pt>
                  <c:pt idx="4">
                    <c:v>СУБВЕНЦИЈЕ</c:v>
                  </c:pt>
                  <c:pt idx="5">
                    <c:v>ДОНАЦИЈЕ И ТРАНСФЕРИ</c:v>
                  </c:pt>
                  <c:pt idx="6">
                    <c:v>СОЦИЈАЛНА ПОМОЋ</c:v>
                  </c:pt>
                  <c:pt idx="7">
                    <c:v>ОСТАЛИ РАСХОДИ</c:v>
                  </c:pt>
                  <c:pt idx="8">
                    <c:v>АДМИНИСТРАТИВНИ ТРАНСФЕРИ БУЏЕТА</c:v>
                  </c:pt>
                  <c:pt idx="9">
                    <c:v>ОСНОВНА СРЕДСТВА</c:v>
                  </c:pt>
                  <c:pt idx="10">
                    <c:v>ЗАЛИХЕ</c:v>
                  </c:pt>
                  <c:pt idx="11">
                    <c:v>ПРИРОДНА ИМОВИНА</c:v>
                  </c:pt>
                  <c:pt idx="12">
                    <c:v>ОТПЛАТА ГЛАВНИЦЕ </c:v>
                  </c:pt>
                  <c:pt idx="13">
                    <c:v>Набавка финансијске имовине</c:v>
                  </c:pt>
                </c:lvl>
                <c:lvl>
                  <c:pt idx="0">
                    <c:v>410</c:v>
                  </c:pt>
                  <c:pt idx="1">
                    <c:v>420</c:v>
                  </c:pt>
                  <c:pt idx="2">
                    <c:v>430</c:v>
                  </c:pt>
                  <c:pt idx="3">
                    <c:v>440</c:v>
                  </c:pt>
                  <c:pt idx="4">
                    <c:v>450</c:v>
                  </c:pt>
                  <c:pt idx="5">
                    <c:v>460</c:v>
                  </c:pt>
                  <c:pt idx="6">
                    <c:v>470</c:v>
                  </c:pt>
                  <c:pt idx="7">
                    <c:v>480</c:v>
                  </c:pt>
                  <c:pt idx="8">
                    <c:v>490</c:v>
                  </c:pt>
                  <c:pt idx="9">
                    <c:v>510</c:v>
                  </c:pt>
                  <c:pt idx="10">
                    <c:v>520</c:v>
                  </c:pt>
                  <c:pt idx="11">
                    <c:v>540</c:v>
                  </c:pt>
                  <c:pt idx="12">
                    <c:v>610</c:v>
                  </c:pt>
                  <c:pt idx="13">
                    <c:v>620</c:v>
                  </c:pt>
                </c:lvl>
              </c:multiLvlStrCache>
            </c:multiLvlStrRef>
          </c:cat>
          <c:val>
            <c:numRef>
              <c:f>('По основ. нам.'!$C$8,'По основ. нам.'!$C$17,'По основ. нам.'!$C$24,'По основ. нам.'!$C$30,'По основ. нам.'!$C$35,'По основ. нам.'!$C$41,'По основ. нам.'!$C$48,'По основ. нам.'!$C$50,'По основ. нам.'!$C$57,'По основ. нам.'!$C$65,'По основ. нам.'!$C$71,'По основ. нам.'!$C$76,'По основ. нам.'!$C$83,'По основ. нам.'!$C$88)</c:f>
              <c:numCache>
                <c:formatCode>#,##0.00</c:formatCode>
                <c:ptCount val="14"/>
                <c:pt idx="0">
                  <c:v>150468541</c:v>
                </c:pt>
                <c:pt idx="1">
                  <c:v>219197794</c:v>
                </c:pt>
                <c:pt idx="2">
                  <c:v>0</c:v>
                </c:pt>
                <c:pt idx="3">
                  <c:v>320000</c:v>
                </c:pt>
                <c:pt idx="4">
                  <c:v>36000000</c:v>
                </c:pt>
                <c:pt idx="5">
                  <c:v>58000000</c:v>
                </c:pt>
                <c:pt idx="6">
                  <c:v>35000000</c:v>
                </c:pt>
                <c:pt idx="7">
                  <c:v>24234571</c:v>
                </c:pt>
                <c:pt idx="8">
                  <c:v>2000000</c:v>
                </c:pt>
                <c:pt idx="9">
                  <c:v>99930000</c:v>
                </c:pt>
                <c:pt idx="10">
                  <c:v>0</c:v>
                </c:pt>
                <c:pt idx="11">
                  <c:v>1000000</c:v>
                </c:pt>
                <c:pt idx="12">
                  <c:v>7729535</c:v>
                </c:pt>
                <c:pt idx="13">
                  <c:v>0</c:v>
                </c:pt>
              </c:numCache>
            </c:numRef>
          </c:val>
          <c:extLst xmlns:c16r2="http://schemas.microsoft.com/office/drawing/2015/06/chart">
            <c:ext xmlns:c16="http://schemas.microsoft.com/office/drawing/2014/chart" uri="{C3380CC4-5D6E-409C-BE32-E72D297353CC}">
              <c16:uniqueId val="{00000000-3A91-42C4-B3A9-20CE8FA1BCA3}"/>
            </c:ext>
          </c:extLst>
        </c:ser>
        <c:dLbls>
          <c:showLegendKey val="0"/>
          <c:showVal val="0"/>
          <c:showCatName val="1"/>
          <c:showSerName val="0"/>
          <c:showPercent val="1"/>
          <c:showBubbleSize val="0"/>
          <c:showLeaderLines val="0"/>
        </c:dLbls>
        <c:firstSliceAng val="0"/>
      </c:pieChart>
    </c:plotArea>
    <c:plotVisOnly val="1"/>
    <c:dispBlanksAs val="zero"/>
    <c:showDLblsOverMax val="0"/>
  </c:chart>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r-Latn-R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x-none"/>
              <a:t>Структура буџета по програмској класификацији</a:t>
            </a:r>
            <a:endParaRPr lang="en-US"/>
          </a:p>
        </c:rich>
      </c:tx>
      <c:layout>
        <c:manualLayout>
          <c:xMode val="edge"/>
          <c:yMode val="edge"/>
          <c:x val="8.8610279348884768E-2"/>
          <c:y val="1.6309885251289527E-2"/>
        </c:manualLayout>
      </c:layout>
      <c:overlay val="1"/>
    </c:title>
    <c:autoTitleDeleted val="0"/>
    <c:plotArea>
      <c:layout>
        <c:manualLayout>
          <c:layoutTarget val="inner"/>
          <c:xMode val="edge"/>
          <c:yMode val="edge"/>
          <c:x val="2.8422402060853516E-2"/>
          <c:y val="0.30585418379211893"/>
          <c:w val="0.43132728200642811"/>
          <c:h val="0.66786147228832204"/>
        </c:manualLayout>
      </c:layout>
      <c:pieChart>
        <c:varyColors val="1"/>
        <c:dLbls>
          <c:showLegendKey val="0"/>
          <c:showVal val="0"/>
          <c:showCatName val="0"/>
          <c:showSerName val="0"/>
          <c:showPercent val="0"/>
          <c:showBubbleSize val="0"/>
          <c:showLeaderLines val="0"/>
        </c:dLbls>
        <c:firstSliceAng val="0"/>
      </c:pieChart>
    </c:plotArea>
    <c:legend>
      <c:legendPos val="r"/>
      <c:layout>
        <c:manualLayout>
          <c:xMode val="edge"/>
          <c:yMode val="edge"/>
          <c:x val="0.66902766409031034"/>
          <c:y val="0.10139848890422508"/>
          <c:w val="0.32052916772502404"/>
          <c:h val="0.89786833331433724"/>
        </c:manualLayout>
      </c:layout>
      <c:overlay val="0"/>
    </c:legend>
    <c:plotVisOnly val="1"/>
    <c:dispBlanksAs val="zero"/>
    <c:showDLblsOverMax val="0"/>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r-Latn-R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sr-Latn-RS" sz="1600" b="1" i="0" u="none" strike="noStrike" kern="1200" baseline="0">
                <a:solidFill>
                  <a:schemeClr val="tx1">
                    <a:lumMod val="65000"/>
                    <a:lumOff val="35000"/>
                  </a:schemeClr>
                </a:solidFill>
                <a:latin typeface="+mn-lt"/>
                <a:ea typeface="+mn-ea"/>
                <a:cs typeface="+mn-cs"/>
              </a:defRPr>
            </a:pPr>
            <a:r>
              <a:rPr lang="x-none"/>
              <a:t>Структура буџета по функционалној класификацији</a:t>
            </a:r>
            <a:endParaRPr lang="en-US"/>
          </a:p>
        </c:rich>
      </c:tx>
      <c:layout>
        <c:manualLayout>
          <c:xMode val="edge"/>
          <c:yMode val="edge"/>
          <c:x val="1.1286089238845727E-3"/>
          <c:y val="3.5703779004267605E-2"/>
        </c:manualLayout>
      </c:layout>
      <c:overlay val="0"/>
      <c:spPr>
        <a:noFill/>
        <a:ln>
          <a:noFill/>
        </a:ln>
        <a:effectLst/>
      </c:spPr>
    </c:title>
    <c:autoTitleDeleted val="0"/>
    <c:plotArea>
      <c:layout>
        <c:manualLayout>
          <c:layoutTarget val="inner"/>
          <c:xMode val="edge"/>
          <c:yMode val="edge"/>
          <c:x val="0.26960982011394918"/>
          <c:y val="3.0615256984563364E-4"/>
          <c:w val="0.62744702643880634"/>
          <c:h val="0.62320010186010733"/>
        </c:manualLayout>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0-422A-46BF-9C21-C845F17BB262}"/>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422A-46BF-9C21-C845F17BB26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2-422A-46BF-9C21-C845F17BB262}"/>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422A-46BF-9C21-C845F17BB262}"/>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4-422A-46BF-9C21-C845F17BB262}"/>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422A-46BF-9C21-C845F17BB262}"/>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6-422A-46BF-9C21-C845F17BB262}"/>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422A-46BF-9C21-C845F17BB262}"/>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8-422A-46BF-9C21-C845F17BB262}"/>
              </c:ext>
            </c:extLst>
          </c:dPt>
          <c:dLbls>
            <c:spPr>
              <a:noFill/>
              <a:ln>
                <a:noFill/>
              </a:ln>
              <a:effectLst/>
            </c:spPr>
            <c:txPr>
              <a:bodyPr rot="0" spcFirstLastPara="1" vertOverflow="ellipsis" vert="horz" wrap="square" lIns="38100" tIns="19050" rIns="38100" bIns="19050" anchor="ctr" anchorCtr="1">
                <a:spAutoFit/>
              </a:bodyPr>
              <a:lstStyle/>
              <a:p>
                <a:pPr>
                  <a:defRPr lang="sr-Latn-RS"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multiLvlStrRef>
              <c:f>('Расх по функц. '!$A$11:$B$11,'Расх по функц. '!$A$21:$B$21,'Расх по функц. '!$A$38:$B$38,'Расх по функц. '!$A$45:$B$45,'Расх по функц. '!$A$85:$B$85,'Расх по функц. '!$A$92:$B$92,'Расх по функц. '!$A$99:$B$99,'Расх по функц. '!$A$117:$B$117,'Расх по функц. '!$A$124:$B$124)</c:f>
              <c:multiLvlStrCache>
                <c:ptCount val="9"/>
                <c:lvl>
                  <c:pt idx="0">
                    <c:v>СОЦИЈАЛНА ЗАШТИТА</c:v>
                  </c:pt>
                  <c:pt idx="1">
                    <c:v>ОПШТЕ ЈАВНЕ УСЛУГЕ</c:v>
                  </c:pt>
                  <c:pt idx="2">
                    <c:v>ЈАВНИ РЕД И БЕЗБЕДНОСТ</c:v>
                  </c:pt>
                  <c:pt idx="3">
                    <c:v>ЕКОНОМСКИ ПОСЛОВИ</c:v>
                  </c:pt>
                  <c:pt idx="4">
                    <c:v>ЗАШТИТА ЖИВОТНЕ СРЕДИНЕ</c:v>
                  </c:pt>
                  <c:pt idx="5">
                    <c:v>ПОСЛОВИ СТАНОВАЊА И ЗАЈЕДНИЦЕ</c:v>
                  </c:pt>
                  <c:pt idx="6">
                    <c:v>ЗДРАВСТВО</c:v>
                  </c:pt>
                  <c:pt idx="7">
                    <c:v>РЕКРЕАЦИЈА, СПОРТ, КУЛТУРА И ВЕРЕ</c:v>
                  </c:pt>
                  <c:pt idx="8">
                    <c:v>ОБРАЗОВАЊЕ</c:v>
                  </c:pt>
                </c:lvl>
                <c:lvl>
                  <c:pt idx="0">
                    <c:v>000</c:v>
                  </c:pt>
                  <c:pt idx="1">
                    <c:v>100</c:v>
                  </c:pt>
                  <c:pt idx="2">
                    <c:v>300</c:v>
                  </c:pt>
                  <c:pt idx="3">
                    <c:v>400</c:v>
                  </c:pt>
                  <c:pt idx="4">
                    <c:v>500</c:v>
                  </c:pt>
                  <c:pt idx="5">
                    <c:v>600</c:v>
                  </c:pt>
                  <c:pt idx="6">
                    <c:v>700</c:v>
                  </c:pt>
                  <c:pt idx="7">
                    <c:v>800</c:v>
                  </c:pt>
                  <c:pt idx="8">
                    <c:v>900</c:v>
                  </c:pt>
                </c:lvl>
              </c:multiLvlStrCache>
            </c:multiLvlStrRef>
          </c:cat>
          <c:val>
            <c:numRef>
              <c:f>('Расх по функц. '!$C$11,'Расх по функц. '!$C$21,'Расх по функц. '!$C$38,'Расх по функц. '!$C$45,'Расх по функц. '!$C$85,'Расх по функц. '!$C$92,'Расх по функц. '!$C$99,'Расх по функц. '!$C$117,'Расх по функц. '!$C$124)</c:f>
              <c:numCache>
                <c:formatCode>#,##0.00_ ;\-#,##0.00\ </c:formatCode>
                <c:ptCount val="9"/>
                <c:pt idx="0" formatCode="#,##0.00">
                  <c:v>24800000</c:v>
                </c:pt>
                <c:pt idx="1">
                  <c:v>181177423</c:v>
                </c:pt>
                <c:pt idx="2">
                  <c:v>1400000</c:v>
                </c:pt>
                <c:pt idx="3">
                  <c:v>150769515</c:v>
                </c:pt>
                <c:pt idx="4">
                  <c:v>15230000</c:v>
                </c:pt>
                <c:pt idx="5" formatCode="#,##0.00">
                  <c:v>61090000</c:v>
                </c:pt>
                <c:pt idx="6" formatCode="#,##0.00">
                  <c:v>4800000</c:v>
                </c:pt>
                <c:pt idx="7" formatCode="#,##0.00">
                  <c:v>43563503</c:v>
                </c:pt>
                <c:pt idx="8" formatCode="#,##0.00">
                  <c:v>151050000</c:v>
                </c:pt>
              </c:numCache>
            </c:numRef>
          </c:val>
          <c:extLst xmlns:c16r2="http://schemas.microsoft.com/office/drawing/2015/06/chart">
            <c:ext xmlns:c16="http://schemas.microsoft.com/office/drawing/2014/chart" uri="{C3380CC4-5D6E-409C-BE32-E72D297353CC}">
              <c16:uniqueId val="{00000009-422A-46BF-9C21-C845F17BB262}"/>
            </c:ext>
          </c:extLst>
        </c:ser>
        <c:dLbls>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4.1906515468234956E-2"/>
          <c:y val="0.46994520997375488"/>
          <c:w val="0.77197531195974056"/>
          <c:h val="0.53005492825886935"/>
        </c:manualLayout>
      </c:layout>
      <c:overlay val="0"/>
      <c:spPr>
        <a:noFill/>
        <a:ln>
          <a:noFill/>
        </a:ln>
        <a:effectLst/>
      </c:spPr>
      <c:txPr>
        <a:bodyPr rot="0" spcFirstLastPara="1" vertOverflow="ellipsis" vert="horz" wrap="square" anchor="ctr" anchorCtr="1"/>
        <a:lstStyle/>
        <a:p>
          <a:pPr>
            <a:defRPr lang="sr-Latn-RS" sz="900" b="0" i="0" u="none" strike="noStrike" kern="1200" baseline="0">
              <a:solidFill>
                <a:schemeClr val="tx1">
                  <a:lumMod val="65000"/>
                  <a:lumOff val="35000"/>
                </a:schemeClr>
              </a:solidFill>
              <a:latin typeface="+mn-lt"/>
              <a:ea typeface="+mn-ea"/>
              <a:cs typeface="+mn-cs"/>
            </a:defRPr>
          </a:pPr>
          <a:endParaRPr lang="sr-Latn-R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r-Latn-RS"/>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12</xdr:col>
      <xdr:colOff>0</xdr:colOff>
      <xdr:row>80</xdr:row>
      <xdr:rowOff>123823</xdr:rowOff>
    </xdr:from>
    <xdr:to>
      <xdr:col>18</xdr:col>
      <xdr:colOff>377824</xdr:colOff>
      <xdr:row>123</xdr:row>
      <xdr:rowOff>0</xdr:rowOff>
    </xdr:to>
    <xdr:graphicFrame macro="">
      <xdr:nvGraphicFramePr>
        <xdr:cNvPr id="3" name="Chart 2">
          <a:extLst>
            <a:ext uri="{FF2B5EF4-FFF2-40B4-BE49-F238E27FC236}">
              <a16:creationId xmlns=""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257175</xdr:colOff>
      <xdr:row>707</xdr:row>
      <xdr:rowOff>66674</xdr:rowOff>
    </xdr:from>
    <xdr:to>
      <xdr:col>21</xdr:col>
      <xdr:colOff>152400</xdr:colOff>
      <xdr:row>776</xdr:row>
      <xdr:rowOff>57148</xdr:rowOff>
    </xdr:to>
    <xdr:graphicFrame macro="">
      <xdr:nvGraphicFramePr>
        <xdr:cNvPr id="3" name="Chart 2">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57150</xdr:colOff>
      <xdr:row>136</xdr:row>
      <xdr:rowOff>142875</xdr:rowOff>
    </xdr:from>
    <xdr:to>
      <xdr:col>30</xdr:col>
      <xdr:colOff>85725</xdr:colOff>
      <xdr:row>198</xdr:row>
      <xdr:rowOff>114300</xdr:rowOff>
    </xdr:to>
    <xdr:graphicFrame macro="">
      <xdr:nvGraphicFramePr>
        <xdr:cNvPr id="2" name="Chart 1">
          <a:extLst>
            <a:ext uri="{FF2B5EF4-FFF2-40B4-BE49-F238E27FC236}">
              <a16:creationId xmlns=""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A1:M39"/>
  <sheetViews>
    <sheetView workbookViewId="0">
      <selection activeCell="A5" sqref="A5:I5"/>
    </sheetView>
  </sheetViews>
  <sheetFormatPr defaultRowHeight="15" x14ac:dyDescent="0.25"/>
  <cols>
    <col min="7" max="7" width="13.5703125" customWidth="1"/>
    <col min="8" max="8" width="26.85546875" customWidth="1"/>
    <col min="9" max="9" width="27.85546875" style="366" customWidth="1"/>
    <col min="10" max="10" width="0.140625" customWidth="1"/>
  </cols>
  <sheetData>
    <row r="1" spans="1:9" x14ac:dyDescent="0.25">
      <c r="A1" s="1177"/>
      <c r="B1" s="1177"/>
      <c r="C1" s="1177"/>
      <c r="D1" s="1177"/>
      <c r="E1" s="1177"/>
      <c r="F1" s="1177"/>
      <c r="G1" s="1177"/>
      <c r="H1" s="1177"/>
      <c r="I1" s="1177"/>
    </row>
    <row r="3" spans="1:9" x14ac:dyDescent="0.25">
      <c r="A3" s="1163" t="s">
        <v>5507</v>
      </c>
      <c r="B3" s="1163"/>
      <c r="C3" s="1163"/>
      <c r="D3" s="1163"/>
      <c r="E3" s="1163"/>
      <c r="F3" s="1163"/>
      <c r="G3" s="1163"/>
      <c r="H3" s="1163"/>
      <c r="I3" s="1163"/>
    </row>
    <row r="4" spans="1:9" x14ac:dyDescent="0.25">
      <c r="A4" s="1163" t="s">
        <v>5508</v>
      </c>
      <c r="B4" s="1163"/>
      <c r="C4" s="1163"/>
      <c r="D4" s="1163"/>
      <c r="E4" s="1163"/>
      <c r="F4" s="1163"/>
      <c r="G4" s="1163"/>
      <c r="H4" s="1163"/>
      <c r="I4" s="1163"/>
    </row>
    <row r="5" spans="1:9" x14ac:dyDescent="0.25">
      <c r="A5" s="1163" t="s">
        <v>5543</v>
      </c>
      <c r="B5" s="1163"/>
      <c r="C5" s="1163"/>
      <c r="D5" s="1163"/>
      <c r="E5" s="1163"/>
      <c r="F5" s="1163"/>
      <c r="G5" s="1163"/>
      <c r="H5" s="1163"/>
      <c r="I5" s="1163"/>
    </row>
    <row r="6" spans="1:9" x14ac:dyDescent="0.25">
      <c r="A6" s="204"/>
      <c r="B6" s="204"/>
      <c r="C6" s="204"/>
      <c r="D6" s="204"/>
      <c r="E6" s="204"/>
      <c r="F6" s="204"/>
      <c r="G6" s="204"/>
      <c r="H6" s="204"/>
      <c r="I6" s="547"/>
    </row>
    <row r="7" spans="1:9" x14ac:dyDescent="0.25">
      <c r="A7" s="1165" t="s">
        <v>4807</v>
      </c>
      <c r="B7" s="1165"/>
      <c r="C7" s="1165"/>
      <c r="D7" s="1165"/>
      <c r="E7" s="1165"/>
      <c r="F7" s="1165"/>
      <c r="G7" s="1165"/>
      <c r="H7" s="1165"/>
      <c r="I7" s="1165"/>
    </row>
    <row r="8" spans="1:9" x14ac:dyDescent="0.25">
      <c r="A8" s="1165" t="s">
        <v>5509</v>
      </c>
      <c r="B8" s="1165"/>
      <c r="C8" s="1165"/>
      <c r="D8" s="1165"/>
      <c r="E8" s="1165"/>
      <c r="F8" s="1165"/>
      <c r="G8" s="1165"/>
      <c r="H8" s="1165"/>
      <c r="I8" s="1165"/>
    </row>
    <row r="9" spans="1:9" x14ac:dyDescent="0.25">
      <c r="A9" s="204"/>
      <c r="B9" s="204"/>
      <c r="C9" s="204"/>
      <c r="D9" s="204"/>
      <c r="E9" s="204"/>
      <c r="F9" s="204"/>
      <c r="G9" s="204"/>
      <c r="H9" s="204"/>
      <c r="I9" s="547"/>
    </row>
    <row r="10" spans="1:9" x14ac:dyDescent="0.25">
      <c r="A10" s="1164" t="s">
        <v>4808</v>
      </c>
      <c r="B10" s="1164"/>
      <c r="C10" s="1164"/>
      <c r="D10" s="1164"/>
      <c r="E10" s="1164"/>
      <c r="F10" s="1164"/>
      <c r="G10" s="1164"/>
      <c r="H10" s="1164"/>
      <c r="I10" s="1164"/>
    </row>
    <row r="11" spans="1:9" x14ac:dyDescent="0.25">
      <c r="A11" s="676"/>
      <c r="B11" s="676"/>
      <c r="C11" s="676"/>
      <c r="D11" s="676"/>
      <c r="E11" s="676"/>
      <c r="F11" s="676"/>
      <c r="G11" s="676"/>
      <c r="H11" s="676"/>
      <c r="I11" s="676"/>
    </row>
    <row r="12" spans="1:9" x14ac:dyDescent="0.25">
      <c r="A12" s="1163" t="s">
        <v>5468</v>
      </c>
      <c r="B12" s="1163"/>
      <c r="C12" s="1163"/>
      <c r="D12" s="1163"/>
      <c r="E12" s="1163"/>
      <c r="F12" s="1163"/>
      <c r="G12" s="1163"/>
      <c r="H12" s="1163"/>
      <c r="I12" s="1163"/>
    </row>
    <row r="13" spans="1:9" x14ac:dyDescent="0.25">
      <c r="A13" s="1163" t="s">
        <v>4952</v>
      </c>
      <c r="B13" s="1163"/>
      <c r="C13" s="1163"/>
      <c r="D13" s="1163"/>
      <c r="E13" s="1163"/>
      <c r="F13" s="1163"/>
      <c r="G13" s="1163"/>
      <c r="H13" s="1163"/>
      <c r="I13" s="1163"/>
    </row>
    <row r="14" spans="1:9" x14ac:dyDescent="0.25">
      <c r="A14" s="1163" t="s">
        <v>4953</v>
      </c>
      <c r="B14" s="1163"/>
      <c r="C14" s="1163"/>
      <c r="D14" s="1163"/>
      <c r="E14" s="1163"/>
      <c r="F14" s="1163"/>
      <c r="G14" s="1163"/>
      <c r="H14" s="1163"/>
      <c r="I14" s="1163"/>
    </row>
    <row r="15" spans="1:9" x14ac:dyDescent="0.25">
      <c r="A15" s="581"/>
      <c r="B15" s="581"/>
      <c r="C15" s="581"/>
      <c r="D15" s="581"/>
      <c r="E15" s="581"/>
      <c r="F15" s="581"/>
      <c r="G15" s="581"/>
      <c r="H15" s="581"/>
      <c r="I15" s="581"/>
    </row>
    <row r="16" spans="1:9" x14ac:dyDescent="0.25">
      <c r="A16" s="581"/>
      <c r="B16" s="581"/>
      <c r="C16" s="581"/>
      <c r="D16" s="581"/>
      <c r="E16" s="581"/>
      <c r="F16" s="581"/>
      <c r="G16" s="581"/>
      <c r="H16" s="581"/>
      <c r="I16" s="581"/>
    </row>
    <row r="17" spans="1:13" x14ac:dyDescent="0.25">
      <c r="A17" s="1164" t="s">
        <v>4809</v>
      </c>
      <c r="B17" s="1164"/>
      <c r="C17" s="1164"/>
      <c r="D17" s="1164"/>
      <c r="E17" s="1164"/>
      <c r="F17" s="1164"/>
      <c r="G17" s="1164"/>
      <c r="H17" s="1164"/>
      <c r="I17" s="1164"/>
      <c r="M17" s="1132"/>
    </row>
    <row r="18" spans="1:13" x14ac:dyDescent="0.25">
      <c r="A18" s="676"/>
      <c r="B18" s="676"/>
      <c r="C18" s="676"/>
      <c r="D18" s="676"/>
      <c r="E18" s="676"/>
      <c r="F18" s="676"/>
      <c r="G18" s="676"/>
      <c r="H18" s="676"/>
      <c r="I18" s="676"/>
      <c r="M18" s="1132"/>
    </row>
    <row r="19" spans="1:13" x14ac:dyDescent="0.25">
      <c r="A19" s="1164" t="s">
        <v>4810</v>
      </c>
      <c r="B19" s="1164"/>
      <c r="C19" s="1164"/>
      <c r="D19" s="1164"/>
      <c r="E19" s="1164"/>
      <c r="F19" s="1164"/>
      <c r="G19" s="1164"/>
      <c r="H19" s="1164"/>
      <c r="I19" s="1164"/>
    </row>
    <row r="20" spans="1:13" hidden="1" x14ac:dyDescent="0.25">
      <c r="A20" s="1163" t="s">
        <v>5354</v>
      </c>
      <c r="B20" s="1163"/>
      <c r="C20" s="1163"/>
      <c r="D20" s="1163"/>
      <c r="E20" s="1163"/>
      <c r="F20" s="1163"/>
      <c r="G20" s="1163"/>
      <c r="H20" s="1163"/>
      <c r="I20" s="1163"/>
    </row>
    <row r="21" spans="1:13" x14ac:dyDescent="0.25">
      <c r="A21" s="582"/>
      <c r="B21" s="582"/>
      <c r="C21" s="582"/>
      <c r="D21" s="582"/>
      <c r="E21" s="582"/>
      <c r="F21" s="582"/>
      <c r="G21" s="582"/>
      <c r="H21" s="582"/>
      <c r="I21" s="582"/>
    </row>
    <row r="22" spans="1:13" x14ac:dyDescent="0.25">
      <c r="A22" s="1163" t="s">
        <v>5469</v>
      </c>
      <c r="B22" s="1163"/>
      <c r="C22" s="1163"/>
      <c r="D22" s="1163"/>
      <c r="E22" s="1163"/>
      <c r="F22" s="1163"/>
      <c r="G22" s="1163"/>
      <c r="H22" s="1163"/>
      <c r="I22" s="1163"/>
    </row>
    <row r="24" spans="1:13" ht="126" x14ac:dyDescent="0.25">
      <c r="A24" s="165" t="s">
        <v>0</v>
      </c>
      <c r="B24" s="1174" t="s">
        <v>1</v>
      </c>
      <c r="C24" s="1174"/>
      <c r="D24" s="1174"/>
      <c r="E24" s="1174"/>
      <c r="F24" s="1174"/>
      <c r="G24" s="1174"/>
      <c r="H24" s="166" t="s">
        <v>2</v>
      </c>
      <c r="I24" s="360" t="s">
        <v>3</v>
      </c>
      <c r="J24" s="360" t="s">
        <v>4966</v>
      </c>
    </row>
    <row r="25" spans="1:13" ht="30" customHeight="1" x14ac:dyDescent="0.25">
      <c r="A25" s="2" t="s">
        <v>16</v>
      </c>
      <c r="B25" s="1175" t="s">
        <v>4</v>
      </c>
      <c r="C25" s="1175"/>
      <c r="D25" s="1175"/>
      <c r="E25" s="1175"/>
      <c r="F25" s="1175"/>
      <c r="G25" s="1175"/>
      <c r="H25" s="3" t="s">
        <v>5</v>
      </c>
      <c r="I25" s="361">
        <v>677239084</v>
      </c>
      <c r="J25" s="361">
        <v>188611924.21000001</v>
      </c>
    </row>
    <row r="26" spans="1:13" ht="30" customHeight="1" x14ac:dyDescent="0.25">
      <c r="A26" s="2" t="s">
        <v>17</v>
      </c>
      <c r="B26" s="1175" t="s">
        <v>6</v>
      </c>
      <c r="C26" s="1175"/>
      <c r="D26" s="1175"/>
      <c r="E26" s="1175"/>
      <c r="F26" s="1175"/>
      <c r="G26" s="1175"/>
      <c r="H26" s="3" t="s">
        <v>7</v>
      </c>
      <c r="I26" s="361">
        <v>744962992</v>
      </c>
      <c r="J26" s="361">
        <v>186943726.37999994</v>
      </c>
    </row>
    <row r="27" spans="1:13" ht="30" customHeight="1" x14ac:dyDescent="0.25">
      <c r="A27" s="1" t="s">
        <v>18</v>
      </c>
      <c r="B27" s="1173" t="s">
        <v>8</v>
      </c>
      <c r="C27" s="1173"/>
      <c r="D27" s="1173"/>
      <c r="E27" s="1173"/>
      <c r="F27" s="1173"/>
      <c r="G27" s="1173"/>
      <c r="H27" s="4" t="s">
        <v>9</v>
      </c>
      <c r="I27" s="362">
        <f>I25-I26</f>
        <v>-67723908</v>
      </c>
      <c r="J27" s="362">
        <f>J25-J26</f>
        <v>1668197.8300000727</v>
      </c>
    </row>
    <row r="28" spans="1:13" ht="30" customHeight="1" x14ac:dyDescent="0.25">
      <c r="A28" s="2" t="s">
        <v>19</v>
      </c>
      <c r="B28" s="1170" t="s">
        <v>4694</v>
      </c>
      <c r="C28" s="1171"/>
      <c r="D28" s="1171"/>
      <c r="E28" s="1171"/>
      <c r="F28" s="1171"/>
      <c r="G28" s="1172"/>
      <c r="H28" s="5">
        <v>62</v>
      </c>
      <c r="I28" s="363">
        <f>'По основ. нам.'!I88-'По основ. нам.'!I89</f>
        <v>0</v>
      </c>
      <c r="J28" s="363">
        <v>0</v>
      </c>
    </row>
    <row r="29" spans="1:13" ht="30" customHeight="1" x14ac:dyDescent="0.25">
      <c r="A29" s="1" t="s">
        <v>21</v>
      </c>
      <c r="B29" s="1173" t="s">
        <v>10</v>
      </c>
      <c r="C29" s="1173"/>
      <c r="D29" s="1173"/>
      <c r="E29" s="1173"/>
      <c r="F29" s="1173"/>
      <c r="G29" s="1173"/>
      <c r="H29" s="4" t="s">
        <v>4695</v>
      </c>
      <c r="I29" s="580">
        <f>I27+I28</f>
        <v>-67723908</v>
      </c>
      <c r="J29" s="362">
        <f>J27-J28</f>
        <v>1668197.8300000727</v>
      </c>
    </row>
    <row r="30" spans="1:13" ht="30" customHeight="1" x14ac:dyDescent="0.25">
      <c r="A30" s="165" t="s">
        <v>11</v>
      </c>
      <c r="B30" s="1176" t="s">
        <v>12</v>
      </c>
      <c r="C30" s="1176"/>
      <c r="D30" s="1176"/>
      <c r="E30" s="1176"/>
      <c r="F30" s="1176"/>
      <c r="G30" s="1176"/>
      <c r="H30" s="1176"/>
      <c r="I30" s="1176"/>
      <c r="J30" s="548"/>
    </row>
    <row r="31" spans="1:13" ht="30" customHeight="1" x14ac:dyDescent="0.25">
      <c r="A31" s="2" t="s">
        <v>16</v>
      </c>
      <c r="B31" s="1175" t="s">
        <v>13</v>
      </c>
      <c r="C31" s="1175"/>
      <c r="D31" s="1175"/>
      <c r="E31" s="1175"/>
      <c r="F31" s="1175"/>
      <c r="G31" s="1175"/>
      <c r="H31" s="3">
        <v>91</v>
      </c>
      <c r="I31" s="361">
        <v>0</v>
      </c>
      <c r="J31" s="361">
        <v>0</v>
      </c>
    </row>
    <row r="32" spans="1:13" ht="30" customHeight="1" x14ac:dyDescent="0.25">
      <c r="A32" s="2" t="s">
        <v>17</v>
      </c>
      <c r="B32" s="1175" t="s">
        <v>4697</v>
      </c>
      <c r="C32" s="1175"/>
      <c r="D32" s="1175"/>
      <c r="E32" s="1175"/>
      <c r="F32" s="1175"/>
      <c r="G32" s="1175"/>
      <c r="H32" s="3">
        <v>92</v>
      </c>
      <c r="I32" s="361">
        <f>'Општи део - (6)'!AL134</f>
        <v>0</v>
      </c>
      <c r="J32" s="361">
        <v>0</v>
      </c>
    </row>
    <row r="33" spans="1:10" ht="30" customHeight="1" x14ac:dyDescent="0.25">
      <c r="A33" s="188" t="s">
        <v>18</v>
      </c>
      <c r="B33" s="1167" t="s">
        <v>4687</v>
      </c>
      <c r="C33" s="1168"/>
      <c r="D33" s="1168"/>
      <c r="E33" s="1168"/>
      <c r="F33" s="1168"/>
      <c r="G33" s="1169"/>
      <c r="H33" s="189">
        <v>3</v>
      </c>
      <c r="I33" s="364">
        <v>75453443</v>
      </c>
      <c r="J33" s="364">
        <v>2228650</v>
      </c>
    </row>
    <row r="34" spans="1:10" ht="30" customHeight="1" x14ac:dyDescent="0.25">
      <c r="A34" s="2" t="s">
        <v>19</v>
      </c>
      <c r="B34" s="1175" t="s">
        <v>4698</v>
      </c>
      <c r="C34" s="1175"/>
      <c r="D34" s="1175"/>
      <c r="E34" s="1175"/>
      <c r="F34" s="1175"/>
      <c r="G34" s="1175"/>
      <c r="H34" s="3">
        <v>6211</v>
      </c>
      <c r="I34" s="361">
        <v>0</v>
      </c>
      <c r="J34" s="361">
        <v>0</v>
      </c>
    </row>
    <row r="35" spans="1:10" ht="30" customHeight="1" x14ac:dyDescent="0.25">
      <c r="A35" s="2" t="s">
        <v>20</v>
      </c>
      <c r="B35" s="1175" t="s">
        <v>14</v>
      </c>
      <c r="C35" s="1175"/>
      <c r="D35" s="1175"/>
      <c r="E35" s="1175"/>
      <c r="F35" s="1175"/>
      <c r="G35" s="1175"/>
      <c r="H35" s="3">
        <v>61</v>
      </c>
      <c r="I35" s="361">
        <v>7729535</v>
      </c>
      <c r="J35" s="361">
        <v>0</v>
      </c>
    </row>
    <row r="36" spans="1:10" ht="30" customHeight="1" x14ac:dyDescent="0.25">
      <c r="A36" s="165" t="s">
        <v>4689</v>
      </c>
      <c r="B36" s="1166" t="s">
        <v>15</v>
      </c>
      <c r="C36" s="1166"/>
      <c r="D36" s="1166"/>
      <c r="E36" s="1166"/>
      <c r="F36" s="1166"/>
      <c r="G36" s="1166"/>
      <c r="H36" s="190" t="s">
        <v>4688</v>
      </c>
      <c r="I36" s="365">
        <f>I31+I32+I33-I34-I35</f>
        <v>67723908</v>
      </c>
      <c r="J36" s="365">
        <f>J31+J32+J33-J34-J35</f>
        <v>2228650</v>
      </c>
    </row>
    <row r="38" spans="1:10" x14ac:dyDescent="0.25">
      <c r="I38" s="541"/>
      <c r="J38" s="430">
        <f>J29+J36</f>
        <v>3896847.8300000727</v>
      </c>
    </row>
    <row r="39" spans="1:10" x14ac:dyDescent="0.25">
      <c r="A39" s="1163" t="s">
        <v>4954</v>
      </c>
      <c r="B39" s="1163"/>
      <c r="C39" s="1163"/>
      <c r="D39" s="1163"/>
      <c r="E39" s="1163"/>
      <c r="F39" s="1163"/>
      <c r="G39" s="1163"/>
      <c r="H39" s="1163"/>
      <c r="I39" s="1163"/>
    </row>
  </sheetData>
  <mergeCells count="28">
    <mergeCell ref="B34:G34"/>
    <mergeCell ref="B35:G35"/>
    <mergeCell ref="A1:I1"/>
    <mergeCell ref="A10:I10"/>
    <mergeCell ref="A12:I12"/>
    <mergeCell ref="A17:I17"/>
    <mergeCell ref="A3:I3"/>
    <mergeCell ref="A4:I4"/>
    <mergeCell ref="A5:I5"/>
    <mergeCell ref="A7:I7"/>
    <mergeCell ref="A13:I13"/>
    <mergeCell ref="A14:I14"/>
    <mergeCell ref="A39:I39"/>
    <mergeCell ref="A19:I19"/>
    <mergeCell ref="A20:I20"/>
    <mergeCell ref="A22:I22"/>
    <mergeCell ref="A8:I8"/>
    <mergeCell ref="B36:G36"/>
    <mergeCell ref="B33:G33"/>
    <mergeCell ref="B28:G28"/>
    <mergeCell ref="B29:G29"/>
    <mergeCell ref="B24:G24"/>
    <mergeCell ref="B25:G25"/>
    <mergeCell ref="B26:G26"/>
    <mergeCell ref="B27:G27"/>
    <mergeCell ref="B30:I30"/>
    <mergeCell ref="B31:G31"/>
    <mergeCell ref="B32:G32"/>
  </mergeCells>
  <conditionalFormatting sqref="J29">
    <cfRule type="cellIs" dxfId="9" priority="2" operator="lessThan">
      <formula>0</formula>
    </cfRule>
  </conditionalFormatting>
  <conditionalFormatting sqref="J27">
    <cfRule type="cellIs" dxfId="8" priority="1" operator="lessThan">
      <formula>0</formula>
    </cfRule>
  </conditionalFormatting>
  <printOptions horizontalCentered="1"/>
  <pageMargins left="0.7" right="0.7" top="0.75" bottom="0.75" header="0.3" footer="0.3"/>
  <pageSetup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L52" sqref="L52"/>
    </sheetView>
  </sheetViews>
  <sheetFormatPr defaultRowHeight="15" x14ac:dyDescent="0.25"/>
  <cols>
    <col min="1" max="1" width="11.7109375" bestFit="1" customWidth="1"/>
    <col min="2" max="2" width="12.7109375" style="673" bestFit="1" customWidth="1"/>
    <col min="3" max="3" width="14.7109375" customWidth="1"/>
  </cols>
  <sheetData>
    <row r="1" spans="1:3" x14ac:dyDescent="0.25">
      <c r="A1" s="366">
        <v>199998</v>
      </c>
    </row>
    <row r="2" spans="1:3" x14ac:dyDescent="0.25">
      <c r="A2" s="366">
        <v>569947</v>
      </c>
    </row>
    <row r="3" spans="1:3" x14ac:dyDescent="0.25">
      <c r="A3" s="366">
        <v>44300</v>
      </c>
    </row>
    <row r="4" spans="1:3" x14ac:dyDescent="0.25">
      <c r="A4" s="366">
        <v>362441</v>
      </c>
    </row>
    <row r="5" spans="1:3" x14ac:dyDescent="0.25">
      <c r="A5" s="366">
        <v>411068</v>
      </c>
    </row>
    <row r="6" spans="1:3" x14ac:dyDescent="0.25">
      <c r="A6" s="366">
        <v>77137</v>
      </c>
    </row>
    <row r="7" spans="1:3" x14ac:dyDescent="0.25">
      <c r="A7" s="541">
        <f>SUM(A1:A6)</f>
        <v>1664891</v>
      </c>
      <c r="B7" s="673" t="s">
        <v>5270</v>
      </c>
    </row>
    <row r="9" spans="1:3" x14ac:dyDescent="0.25">
      <c r="A9" s="541">
        <f>A7/0.2</f>
        <v>8324455</v>
      </c>
      <c r="B9" s="673" t="s">
        <v>5269</v>
      </c>
    </row>
    <row r="14" spans="1:3" x14ac:dyDescent="0.25">
      <c r="A14">
        <v>31041767</v>
      </c>
      <c r="B14" s="673">
        <f>A14*1.035</f>
        <v>32128228.844999999</v>
      </c>
      <c r="C14">
        <v>32128229</v>
      </c>
    </row>
    <row r="15" spans="1:3" x14ac:dyDescent="0.25">
      <c r="A15">
        <v>5209275</v>
      </c>
      <c r="B15" s="673">
        <f>A15*1.035</f>
        <v>5391599.625</v>
      </c>
      <c r="C15">
        <v>5391600</v>
      </c>
    </row>
    <row r="16" spans="1:3" x14ac:dyDescent="0.25">
      <c r="A16">
        <f>SUM(A14:A15)</f>
        <v>36251042</v>
      </c>
      <c r="B16" s="673">
        <f>SUM(B14:B15)</f>
        <v>37519828.469999999</v>
      </c>
      <c r="C16">
        <f>SUM(C14:C15)</f>
        <v>37519829</v>
      </c>
    </row>
    <row r="17" spans="2:2" x14ac:dyDescent="0.25">
      <c r="B17" s="673">
        <f>A16*1.035</f>
        <v>37519828.469999999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M24" sqref="M2:M24"/>
    </sheetView>
  </sheetViews>
  <sheetFormatPr defaultRowHeight="15" x14ac:dyDescent="0.25"/>
  <sheetData>
    <row r="1" spans="1:13" ht="111" x14ac:dyDescent="0.25">
      <c r="A1" s="583" t="s">
        <v>4813</v>
      </c>
      <c r="B1" s="1258" t="s">
        <v>4814</v>
      </c>
      <c r="C1" s="1258"/>
      <c r="D1" s="1258"/>
      <c r="E1" s="583" t="s">
        <v>4815</v>
      </c>
      <c r="F1" s="583" t="s">
        <v>4816</v>
      </c>
      <c r="G1" s="583" t="s">
        <v>4817</v>
      </c>
      <c r="H1" s="583">
        <v>2018</v>
      </c>
      <c r="I1" s="609">
        <v>1</v>
      </c>
      <c r="J1" s="609">
        <v>4</v>
      </c>
      <c r="K1" s="608">
        <v>7</v>
      </c>
      <c r="L1" s="608">
        <v>10</v>
      </c>
      <c r="M1" s="608">
        <v>13</v>
      </c>
    </row>
    <row r="2" spans="1:13" x14ac:dyDescent="0.25">
      <c r="A2" s="589">
        <v>3</v>
      </c>
      <c r="B2" s="1267" t="s">
        <v>4716</v>
      </c>
      <c r="C2" s="1268"/>
      <c r="D2" s="1269"/>
      <c r="E2" s="589">
        <v>2018</v>
      </c>
      <c r="F2" s="589">
        <v>2020</v>
      </c>
      <c r="G2" s="590">
        <v>5200</v>
      </c>
      <c r="H2" s="590">
        <v>5200</v>
      </c>
      <c r="I2" s="590">
        <v>200</v>
      </c>
      <c r="J2" s="590"/>
      <c r="K2" s="610"/>
      <c r="L2" s="610">
        <v>5000</v>
      </c>
      <c r="M2" s="610"/>
    </row>
    <row r="3" spans="1:13" x14ac:dyDescent="0.25">
      <c r="A3" s="585">
        <v>4</v>
      </c>
      <c r="B3" s="1270" t="s">
        <v>5151</v>
      </c>
      <c r="C3" s="1270"/>
      <c r="D3" s="1270"/>
      <c r="E3" s="585">
        <v>2018</v>
      </c>
      <c r="F3" s="585">
        <v>2018</v>
      </c>
      <c r="G3" s="586">
        <v>18500</v>
      </c>
      <c r="H3" s="588">
        <v>18500</v>
      </c>
      <c r="I3" s="588"/>
      <c r="J3" s="588"/>
      <c r="K3" s="610">
        <v>7500</v>
      </c>
      <c r="L3" s="610">
        <v>10800</v>
      </c>
      <c r="M3" s="610">
        <v>200</v>
      </c>
    </row>
    <row r="4" spans="1:13" x14ac:dyDescent="0.25">
      <c r="A4" s="585">
        <v>5</v>
      </c>
      <c r="B4" s="1271" t="s">
        <v>5049</v>
      </c>
      <c r="C4" s="1272"/>
      <c r="D4" s="1273"/>
      <c r="E4" s="585">
        <v>2018</v>
      </c>
      <c r="F4" s="585">
        <v>2018</v>
      </c>
      <c r="G4" s="586">
        <v>10000</v>
      </c>
      <c r="H4" s="588">
        <v>10000</v>
      </c>
      <c r="I4" s="588">
        <v>5000</v>
      </c>
      <c r="J4" s="588"/>
      <c r="K4" s="610">
        <v>5000</v>
      </c>
      <c r="L4" s="610"/>
      <c r="M4" s="610"/>
    </row>
    <row r="5" spans="1:13" x14ac:dyDescent="0.25">
      <c r="A5" s="585">
        <v>6</v>
      </c>
      <c r="B5" s="1271" t="s">
        <v>5078</v>
      </c>
      <c r="C5" s="1272"/>
      <c r="D5" s="1273"/>
      <c r="E5" s="585">
        <v>2018</v>
      </c>
      <c r="F5" s="585">
        <v>2018</v>
      </c>
      <c r="G5" s="586">
        <v>2000</v>
      </c>
      <c r="H5" s="588">
        <v>2000</v>
      </c>
      <c r="I5" s="588">
        <v>2000</v>
      </c>
      <c r="J5" s="588"/>
      <c r="K5" s="610"/>
      <c r="L5" s="610"/>
      <c r="M5" s="610"/>
    </row>
    <row r="6" spans="1:13" x14ac:dyDescent="0.25">
      <c r="A6" s="585">
        <v>7</v>
      </c>
      <c r="B6" s="1271" t="s">
        <v>5152</v>
      </c>
      <c r="C6" s="1272"/>
      <c r="D6" s="1273"/>
      <c r="E6" s="585">
        <v>2018</v>
      </c>
      <c r="F6" s="585">
        <v>2018</v>
      </c>
      <c r="G6" s="586">
        <v>2000</v>
      </c>
      <c r="H6" s="588">
        <v>2000</v>
      </c>
      <c r="I6" s="588">
        <v>2000</v>
      </c>
      <c r="J6" s="588"/>
      <c r="K6" s="610"/>
      <c r="L6" s="610"/>
      <c r="M6" s="610"/>
    </row>
    <row r="7" spans="1:13" x14ac:dyDescent="0.25">
      <c r="A7" s="585">
        <v>8</v>
      </c>
      <c r="B7" s="1271" t="s">
        <v>5153</v>
      </c>
      <c r="C7" s="1272"/>
      <c r="D7" s="1273"/>
      <c r="E7" s="585">
        <v>2018</v>
      </c>
      <c r="F7" s="585">
        <v>2018</v>
      </c>
      <c r="G7" s="586">
        <v>2300</v>
      </c>
      <c r="H7" s="588">
        <v>2300</v>
      </c>
      <c r="I7" s="588">
        <v>2300</v>
      </c>
      <c r="J7" s="588"/>
      <c r="K7" s="610"/>
      <c r="L7" s="610"/>
      <c r="M7" s="610"/>
    </row>
    <row r="8" spans="1:13" x14ac:dyDescent="0.25">
      <c r="A8" s="585">
        <v>9</v>
      </c>
      <c r="B8" s="1271" t="s">
        <v>5022</v>
      </c>
      <c r="C8" s="1272"/>
      <c r="D8" s="1273"/>
      <c r="E8" s="585">
        <v>2018</v>
      </c>
      <c r="F8" s="585">
        <v>2018</v>
      </c>
      <c r="G8" s="586">
        <v>3000</v>
      </c>
      <c r="H8" s="588">
        <v>3000</v>
      </c>
      <c r="I8" s="588">
        <v>3000</v>
      </c>
      <c r="J8" s="588"/>
      <c r="K8" s="610"/>
      <c r="L8" s="610"/>
      <c r="M8" s="610"/>
    </row>
    <row r="9" spans="1:13" x14ac:dyDescent="0.25">
      <c r="A9" s="585">
        <v>10</v>
      </c>
      <c r="B9" s="1271" t="s">
        <v>5154</v>
      </c>
      <c r="C9" s="1272"/>
      <c r="D9" s="1273"/>
      <c r="E9" s="585">
        <v>2018</v>
      </c>
      <c r="F9" s="585">
        <v>2018</v>
      </c>
      <c r="G9" s="586">
        <v>10000</v>
      </c>
      <c r="H9" s="588">
        <v>10000</v>
      </c>
      <c r="I9" s="588"/>
      <c r="J9" s="588"/>
      <c r="K9" s="610"/>
      <c r="L9" s="610">
        <v>10000</v>
      </c>
      <c r="M9" s="610"/>
    </row>
    <row r="10" spans="1:13" x14ac:dyDescent="0.25">
      <c r="A10" s="585">
        <v>11</v>
      </c>
      <c r="B10" s="1270" t="s">
        <v>5155</v>
      </c>
      <c r="C10" s="1270"/>
      <c r="D10" s="1270"/>
      <c r="E10" s="585">
        <v>2018</v>
      </c>
      <c r="F10" s="585">
        <v>2018</v>
      </c>
      <c r="G10" s="586">
        <v>1950</v>
      </c>
      <c r="H10" s="587">
        <v>1950</v>
      </c>
      <c r="I10" s="587">
        <v>1950</v>
      </c>
      <c r="J10" s="587" t="s">
        <v>4818</v>
      </c>
      <c r="K10" s="610"/>
      <c r="L10" s="610"/>
      <c r="M10" s="610"/>
    </row>
    <row r="11" spans="1:13" x14ac:dyDescent="0.25">
      <c r="A11" s="585">
        <v>12</v>
      </c>
      <c r="B11" s="1274" t="s">
        <v>5156</v>
      </c>
      <c r="C11" s="1275"/>
      <c r="D11" s="1276"/>
      <c r="E11" s="585">
        <v>2018</v>
      </c>
      <c r="F11" s="585">
        <v>2018</v>
      </c>
      <c r="G11" s="586">
        <v>15982</v>
      </c>
      <c r="H11" s="588">
        <v>15982</v>
      </c>
      <c r="I11" s="588"/>
      <c r="J11" s="588"/>
      <c r="K11" s="610">
        <v>6550</v>
      </c>
      <c r="L11" s="610">
        <v>9432</v>
      </c>
      <c r="M11" s="610"/>
    </row>
    <row r="12" spans="1:13" x14ac:dyDescent="0.25">
      <c r="A12" s="585">
        <v>13</v>
      </c>
      <c r="B12" s="1277" t="s">
        <v>5161</v>
      </c>
      <c r="C12" s="1278"/>
      <c r="D12" s="1279"/>
      <c r="E12" s="585">
        <v>2018</v>
      </c>
      <c r="F12" s="585">
        <v>2018</v>
      </c>
      <c r="G12" s="607">
        <v>3500</v>
      </c>
      <c r="H12" s="588">
        <v>3500</v>
      </c>
      <c r="I12" s="588">
        <v>3500</v>
      </c>
      <c r="J12" s="588"/>
      <c r="K12" s="610"/>
      <c r="L12" s="610"/>
      <c r="M12" s="610"/>
    </row>
    <row r="13" spans="1:13" x14ac:dyDescent="0.25">
      <c r="A13" s="585">
        <v>14</v>
      </c>
      <c r="B13" s="1274" t="s">
        <v>5040</v>
      </c>
      <c r="C13" s="1275"/>
      <c r="D13" s="1276"/>
      <c r="E13" s="585">
        <v>2018</v>
      </c>
      <c r="F13" s="585">
        <v>2018</v>
      </c>
      <c r="G13" s="586">
        <v>1000</v>
      </c>
      <c r="H13" s="588">
        <v>1000</v>
      </c>
      <c r="I13" s="588">
        <v>1000</v>
      </c>
      <c r="J13" s="588"/>
      <c r="K13" s="610"/>
      <c r="L13" s="610"/>
      <c r="M13" s="610"/>
    </row>
    <row r="14" spans="1:13" x14ac:dyDescent="0.25">
      <c r="A14" s="585">
        <v>15</v>
      </c>
      <c r="B14" s="1271" t="s">
        <v>5157</v>
      </c>
      <c r="C14" s="1272"/>
      <c r="D14" s="1273"/>
      <c r="E14" s="585">
        <v>2018</v>
      </c>
      <c r="F14" s="585">
        <v>2018</v>
      </c>
      <c r="G14" s="586">
        <v>9000</v>
      </c>
      <c r="H14" s="588">
        <v>9000</v>
      </c>
      <c r="I14" s="588">
        <v>9000</v>
      </c>
      <c r="J14" s="588"/>
      <c r="K14" s="610"/>
      <c r="L14" s="610"/>
      <c r="M14" s="610"/>
    </row>
    <row r="15" spans="1:13" x14ac:dyDescent="0.25">
      <c r="A15" s="585">
        <v>16</v>
      </c>
      <c r="B15" s="1277" t="s">
        <v>5158</v>
      </c>
      <c r="C15" s="1278"/>
      <c r="D15" s="1279"/>
      <c r="E15" s="585">
        <v>2018</v>
      </c>
      <c r="F15" s="585">
        <v>2018</v>
      </c>
      <c r="G15" s="607">
        <v>3000</v>
      </c>
      <c r="H15" s="588">
        <v>3000</v>
      </c>
      <c r="I15" s="588">
        <v>3000</v>
      </c>
      <c r="J15" s="588"/>
      <c r="K15" s="610"/>
      <c r="L15" s="610"/>
      <c r="M15" s="610"/>
    </row>
    <row r="16" spans="1:13" x14ac:dyDescent="0.25">
      <c r="A16" s="585">
        <v>17</v>
      </c>
      <c r="B16" s="1271" t="s">
        <v>5159</v>
      </c>
      <c r="C16" s="1272"/>
      <c r="D16" s="1273"/>
      <c r="E16" s="585">
        <v>2018</v>
      </c>
      <c r="F16" s="585">
        <v>2018</v>
      </c>
      <c r="G16" s="586">
        <v>5000</v>
      </c>
      <c r="H16" s="588">
        <v>5000</v>
      </c>
      <c r="I16" s="588">
        <v>1000</v>
      </c>
      <c r="J16" s="588"/>
      <c r="K16" s="610"/>
      <c r="L16" s="610">
        <v>4000</v>
      </c>
      <c r="M16" s="610"/>
    </row>
    <row r="17" spans="1:13" x14ac:dyDescent="0.25">
      <c r="A17" s="585">
        <v>18</v>
      </c>
      <c r="B17" s="1277" t="s">
        <v>5160</v>
      </c>
      <c r="C17" s="1278"/>
      <c r="D17" s="1279"/>
      <c r="E17" s="585">
        <v>2018</v>
      </c>
      <c r="F17" s="585">
        <v>2018</v>
      </c>
      <c r="G17" s="607">
        <v>550</v>
      </c>
      <c r="H17" s="588">
        <v>550</v>
      </c>
      <c r="I17" s="588">
        <v>500</v>
      </c>
      <c r="J17" s="588">
        <v>50</v>
      </c>
      <c r="K17" s="610"/>
      <c r="L17" s="610"/>
      <c r="M17" s="610"/>
    </row>
    <row r="18" spans="1:13" x14ac:dyDescent="0.25">
      <c r="A18" s="585">
        <v>19</v>
      </c>
      <c r="B18" s="1277" t="s">
        <v>5162</v>
      </c>
      <c r="C18" s="1278"/>
      <c r="D18" s="1279"/>
      <c r="E18" s="585">
        <v>2018</v>
      </c>
      <c r="F18" s="585">
        <v>2018</v>
      </c>
      <c r="G18" s="607">
        <v>550</v>
      </c>
      <c r="H18" s="588">
        <v>550</v>
      </c>
      <c r="I18" s="588">
        <v>450</v>
      </c>
      <c r="J18" s="588">
        <v>100</v>
      </c>
      <c r="K18" s="610"/>
      <c r="L18" s="610"/>
      <c r="M18" s="610"/>
    </row>
    <row r="19" spans="1:13" x14ac:dyDescent="0.25">
      <c r="A19" s="585">
        <v>20</v>
      </c>
      <c r="B19" s="1277" t="s">
        <v>5163</v>
      </c>
      <c r="C19" s="1278"/>
      <c r="D19" s="1279"/>
      <c r="E19" s="585">
        <v>2018</v>
      </c>
      <c r="F19" s="585">
        <v>2018</v>
      </c>
      <c r="G19" s="607">
        <v>50</v>
      </c>
      <c r="H19" s="588">
        <v>50</v>
      </c>
      <c r="I19" s="588"/>
      <c r="J19" s="588"/>
      <c r="K19" s="610">
        <v>50</v>
      </c>
      <c r="L19" s="610"/>
      <c r="M19" s="610"/>
    </row>
    <row r="20" spans="1:13" x14ac:dyDescent="0.25">
      <c r="A20" s="585">
        <v>21</v>
      </c>
      <c r="B20" s="1277" t="s">
        <v>5164</v>
      </c>
      <c r="C20" s="1278"/>
      <c r="D20" s="1279"/>
      <c r="E20" s="585">
        <v>2018</v>
      </c>
      <c r="F20" s="585">
        <v>2018</v>
      </c>
      <c r="G20" s="607">
        <v>245</v>
      </c>
      <c r="H20" s="588">
        <v>245</v>
      </c>
      <c r="I20" s="588">
        <v>245</v>
      </c>
      <c r="J20" s="588"/>
      <c r="K20" s="610"/>
      <c r="L20" s="610"/>
      <c r="M20" s="610"/>
    </row>
    <row r="21" spans="1:13" x14ac:dyDescent="0.25">
      <c r="A21" s="585">
        <v>22</v>
      </c>
      <c r="B21" s="1277" t="s">
        <v>5165</v>
      </c>
      <c r="C21" s="1278"/>
      <c r="D21" s="1279"/>
      <c r="E21" s="585">
        <v>2018</v>
      </c>
      <c r="F21" s="585">
        <v>2018</v>
      </c>
      <c r="G21" s="607">
        <v>250</v>
      </c>
      <c r="H21" s="588">
        <v>250</v>
      </c>
      <c r="I21" s="588">
        <v>250</v>
      </c>
      <c r="J21" s="588"/>
      <c r="K21" s="610"/>
      <c r="L21" s="610"/>
      <c r="M21" s="610"/>
    </row>
    <row r="22" spans="1:13" x14ac:dyDescent="0.25">
      <c r="A22" s="585">
        <v>23</v>
      </c>
      <c r="B22" s="1277" t="s">
        <v>5166</v>
      </c>
      <c r="C22" s="1278"/>
      <c r="D22" s="1279"/>
      <c r="E22" s="585">
        <v>2018</v>
      </c>
      <c r="F22" s="585">
        <v>2018</v>
      </c>
      <c r="G22" s="607">
        <v>2035</v>
      </c>
      <c r="H22" s="588">
        <v>2035</v>
      </c>
      <c r="I22" s="588">
        <v>2035</v>
      </c>
      <c r="J22" s="588"/>
      <c r="K22" s="610"/>
      <c r="L22" s="610"/>
      <c r="M22" s="610"/>
    </row>
    <row r="23" spans="1:13" x14ac:dyDescent="0.25">
      <c r="A23" s="585">
        <v>24</v>
      </c>
      <c r="B23" s="1277" t="s">
        <v>5167</v>
      </c>
      <c r="C23" s="1278"/>
      <c r="D23" s="1279"/>
      <c r="E23" s="585">
        <v>2018</v>
      </c>
      <c r="F23" s="585">
        <v>2018</v>
      </c>
      <c r="G23" s="607">
        <v>150</v>
      </c>
      <c r="H23" s="588">
        <v>150</v>
      </c>
      <c r="I23" s="588">
        <v>150</v>
      </c>
      <c r="J23" s="588"/>
      <c r="K23" s="610"/>
      <c r="L23" s="610"/>
      <c r="M23" s="610"/>
    </row>
    <row r="24" spans="1:13" x14ac:dyDescent="0.25">
      <c r="A24" s="584">
        <v>25</v>
      </c>
      <c r="B24" s="1277" t="s">
        <v>5168</v>
      </c>
      <c r="C24" s="1278"/>
      <c r="D24" s="1279"/>
      <c r="E24" s="585">
        <v>2018</v>
      </c>
      <c r="F24" s="585">
        <v>2018</v>
      </c>
      <c r="G24" s="607">
        <v>3500</v>
      </c>
      <c r="H24" s="588">
        <v>3500</v>
      </c>
      <c r="I24" s="588">
        <v>3500</v>
      </c>
      <c r="J24" s="588"/>
      <c r="K24" s="610"/>
      <c r="L24" s="610"/>
      <c r="M24" s="610"/>
    </row>
    <row r="25" spans="1:13" x14ac:dyDescent="0.25">
      <c r="A25" s="1280" t="s">
        <v>4819</v>
      </c>
      <c r="B25" s="1280"/>
      <c r="C25" s="1280"/>
      <c r="D25" s="1280"/>
      <c r="E25" s="1280"/>
      <c r="F25" s="1280"/>
      <c r="G25" s="586">
        <f t="shared" ref="G25:M25" si="0">SUM(G2:G24)</f>
        <v>99762</v>
      </c>
      <c r="H25" s="586">
        <f t="shared" si="0"/>
        <v>99762</v>
      </c>
      <c r="I25" s="586">
        <f t="shared" si="0"/>
        <v>41080</v>
      </c>
      <c r="J25" s="586">
        <f t="shared" si="0"/>
        <v>150</v>
      </c>
      <c r="K25" s="610">
        <f t="shared" si="0"/>
        <v>19100</v>
      </c>
      <c r="L25" s="610">
        <f t="shared" si="0"/>
        <v>39232</v>
      </c>
      <c r="M25" s="610">
        <f t="shared" si="0"/>
        <v>200</v>
      </c>
    </row>
  </sheetData>
  <mergeCells count="25">
    <mergeCell ref="B23:D23"/>
    <mergeCell ref="B24:D24"/>
    <mergeCell ref="A25:F25"/>
    <mergeCell ref="B17:D17"/>
    <mergeCell ref="B18:D18"/>
    <mergeCell ref="B19:D19"/>
    <mergeCell ref="B20:D20"/>
    <mergeCell ref="B21:D21"/>
    <mergeCell ref="B22:D22"/>
    <mergeCell ref="B16:D16"/>
    <mergeCell ref="B6:D6"/>
    <mergeCell ref="B7:D7"/>
    <mergeCell ref="B8:D8"/>
    <mergeCell ref="B9:D9"/>
    <mergeCell ref="B10:D10"/>
    <mergeCell ref="B11:D11"/>
    <mergeCell ref="B12:D12"/>
    <mergeCell ref="B13:D13"/>
    <mergeCell ref="B14:D14"/>
    <mergeCell ref="B15:D15"/>
    <mergeCell ref="B2:D2"/>
    <mergeCell ref="B3:D3"/>
    <mergeCell ref="B4:D4"/>
    <mergeCell ref="B5:D5"/>
    <mergeCell ref="B1:D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M12" sqref="M12"/>
    </sheetView>
  </sheetViews>
  <sheetFormatPr defaultRowHeight="15" x14ac:dyDescent="0.25"/>
  <cols>
    <col min="2" max="2" width="31.140625" customWidth="1"/>
    <col min="3" max="3" width="15" style="366" customWidth="1"/>
    <col min="4" max="4" width="13.42578125" style="366" customWidth="1"/>
    <col min="5" max="5" width="16.28515625" style="366" customWidth="1"/>
    <col min="6" max="6" width="15" customWidth="1"/>
    <col min="7" max="7" width="15.28515625" customWidth="1"/>
    <col min="8" max="8" width="16.140625" customWidth="1"/>
    <col min="9" max="9" width="13.140625" customWidth="1"/>
    <col min="10" max="10" width="14" customWidth="1"/>
    <col min="11" max="11" width="12.42578125" customWidth="1"/>
  </cols>
  <sheetData>
    <row r="1" spans="1:11" x14ac:dyDescent="0.25">
      <c r="A1" s="1281" t="s">
        <v>5229</v>
      </c>
      <c r="B1" s="1281"/>
      <c r="C1" s="1281"/>
      <c r="D1" s="1281"/>
      <c r="E1" s="1281"/>
      <c r="F1" s="1281"/>
      <c r="G1" s="1281"/>
      <c r="H1" s="1281"/>
      <c r="I1" s="1281"/>
      <c r="J1" s="1281"/>
      <c r="K1" s="1281"/>
    </row>
    <row r="2" spans="1:11" ht="30" x14ac:dyDescent="0.25">
      <c r="C2" s="663" t="s">
        <v>5220</v>
      </c>
      <c r="D2" s="664" t="s">
        <v>5221</v>
      </c>
      <c r="E2" s="664" t="s">
        <v>4037</v>
      </c>
      <c r="F2" s="663" t="s">
        <v>5224</v>
      </c>
      <c r="G2" s="664" t="s">
        <v>5225</v>
      </c>
      <c r="H2" s="665" t="s">
        <v>4037</v>
      </c>
      <c r="I2" s="666" t="s">
        <v>5232</v>
      </c>
      <c r="J2" s="667" t="s">
        <v>5233</v>
      </c>
      <c r="K2" s="668" t="s">
        <v>5234</v>
      </c>
    </row>
    <row r="3" spans="1:11" x14ac:dyDescent="0.25">
      <c r="A3">
        <v>411</v>
      </c>
      <c r="B3" t="s">
        <v>5230</v>
      </c>
      <c r="C3" s="653">
        <v>39452926.409999996</v>
      </c>
      <c r="D3" s="655">
        <v>658012.5</v>
      </c>
      <c r="E3" s="655">
        <f>SUM(C3:D3)</f>
        <v>40110938.909999996</v>
      </c>
      <c r="F3" s="653">
        <f>H3-G3</f>
        <v>39616741.809999995</v>
      </c>
      <c r="G3" s="655">
        <v>494197.1</v>
      </c>
      <c r="H3" s="655">
        <v>40110938.909999996</v>
      </c>
      <c r="I3" s="654">
        <f t="shared" ref="I3:J5" si="0">F3-C3</f>
        <v>163815.39999999851</v>
      </c>
      <c r="J3" s="656">
        <f t="shared" si="0"/>
        <v>-163815.40000000002</v>
      </c>
      <c r="K3" s="657">
        <f>SUM(I3:J3)</f>
        <v>-1.5133991837501526E-9</v>
      </c>
    </row>
    <row r="4" spans="1:11" x14ac:dyDescent="0.25">
      <c r="A4">
        <v>412</v>
      </c>
      <c r="B4" t="s">
        <v>5231</v>
      </c>
      <c r="C4" s="653">
        <v>7062074.8100000005</v>
      </c>
      <c r="D4" s="655">
        <v>117784.26</v>
      </c>
      <c r="E4" s="655">
        <f>SUM(C4:D4)</f>
        <v>7179859.0700000003</v>
      </c>
      <c r="F4" s="653">
        <f>H4-G4</f>
        <v>7091397.7600000007</v>
      </c>
      <c r="G4" s="655">
        <v>88461.31</v>
      </c>
      <c r="H4" s="655">
        <v>7179859.0700000003</v>
      </c>
      <c r="I4" s="654">
        <f t="shared" si="0"/>
        <v>29322.950000000186</v>
      </c>
      <c r="J4" s="656">
        <f t="shared" si="0"/>
        <v>-29322.949999999997</v>
      </c>
      <c r="K4" s="657">
        <f>SUM(I4:J4)</f>
        <v>1.8917489796876907E-10</v>
      </c>
    </row>
    <row r="5" spans="1:11" x14ac:dyDescent="0.25">
      <c r="C5" s="658">
        <f t="shared" ref="C5:H5" si="1">SUM(C3:C4)</f>
        <v>46515001.219999999</v>
      </c>
      <c r="D5" s="659">
        <f t="shared" si="1"/>
        <v>775796.76</v>
      </c>
      <c r="E5" s="659">
        <f t="shared" si="1"/>
        <v>47290797.979999997</v>
      </c>
      <c r="F5" s="658">
        <f t="shared" si="1"/>
        <v>46708139.569999993</v>
      </c>
      <c r="G5" s="659">
        <f t="shared" si="1"/>
        <v>582658.40999999992</v>
      </c>
      <c r="H5" s="659">
        <f t="shared" si="1"/>
        <v>47290797.979999997</v>
      </c>
      <c r="I5" s="660">
        <f t="shared" si="0"/>
        <v>193138.34999999404</v>
      </c>
      <c r="J5" s="661">
        <f t="shared" si="0"/>
        <v>-193138.35000000009</v>
      </c>
      <c r="K5" s="662">
        <f>SUM(I5:J5)</f>
        <v>-6.0535967350006104E-9</v>
      </c>
    </row>
    <row r="7" spans="1:11" x14ac:dyDescent="0.25">
      <c r="B7" s="430" t="s">
        <v>5228</v>
      </c>
      <c r="C7" s="649">
        <v>411</v>
      </c>
      <c r="D7" s="649">
        <v>412</v>
      </c>
      <c r="E7" s="649" t="s">
        <v>5222</v>
      </c>
    </row>
    <row r="8" spans="1:11" x14ac:dyDescent="0.25">
      <c r="B8" s="648" t="s">
        <v>5223</v>
      </c>
      <c r="C8" s="366">
        <f>39413.02+6160.94</f>
        <v>45573.96</v>
      </c>
      <c r="D8" s="366">
        <f>5468.88+2347.06+341.8</f>
        <v>8157.7400000000007</v>
      </c>
      <c r="E8" s="366">
        <f>SUM(C8:D8)</f>
        <v>53731.7</v>
      </c>
      <c r="F8" s="366">
        <v>39616741.809999995</v>
      </c>
      <c r="G8" s="366">
        <v>31274668.700000003</v>
      </c>
      <c r="H8" s="366">
        <f>F8*G11</f>
        <v>31363253.93291666</v>
      </c>
      <c r="I8" s="651">
        <f>H8-G8</f>
        <v>88585.232916656882</v>
      </c>
    </row>
    <row r="9" spans="1:11" x14ac:dyDescent="0.25">
      <c r="B9" s="648">
        <v>9</v>
      </c>
      <c r="C9" s="366">
        <v>87350.3</v>
      </c>
      <c r="D9" s="366">
        <v>15635.71</v>
      </c>
      <c r="E9" s="366">
        <f>SUM(C9:D9)</f>
        <v>102986.01000000001</v>
      </c>
      <c r="F9" s="366">
        <v>7091397.7600000007</v>
      </c>
      <c r="G9" s="366">
        <v>5607207.3499999996</v>
      </c>
      <c r="H9" s="366">
        <f>F9*G11</f>
        <v>5614023.2266666666</v>
      </c>
      <c r="I9" s="651">
        <f>H9-G9</f>
        <v>6815.8766666669399</v>
      </c>
    </row>
    <row r="10" spans="1:11" x14ac:dyDescent="0.25">
      <c r="B10" s="648" t="s">
        <v>250</v>
      </c>
      <c r="C10" s="366">
        <v>87350.3</v>
      </c>
      <c r="D10" s="366">
        <v>15635.71</v>
      </c>
      <c r="E10" s="366">
        <f>SUM(C10:D10)</f>
        <v>102986.01000000001</v>
      </c>
    </row>
    <row r="11" spans="1:11" x14ac:dyDescent="0.25">
      <c r="B11" s="648" t="s">
        <v>252</v>
      </c>
      <c r="C11" s="366">
        <v>87350.3</v>
      </c>
      <c r="D11" s="366">
        <v>15635.71</v>
      </c>
      <c r="E11" s="366">
        <f>SUM(C11:D11)</f>
        <v>102986.01000000001</v>
      </c>
      <c r="G11">
        <f>19/24</f>
        <v>0.79166666666666663</v>
      </c>
      <c r="I11" s="366">
        <f>SUM(I8:I9)</f>
        <v>95401.109583323821</v>
      </c>
      <c r="J11" s="652" t="s">
        <v>5226</v>
      </c>
    </row>
    <row r="12" spans="1:11" x14ac:dyDescent="0.25">
      <c r="B12" s="648" t="s">
        <v>254</v>
      </c>
      <c r="C12" s="366">
        <v>87350.3</v>
      </c>
      <c r="D12" s="366">
        <v>15635.71</v>
      </c>
      <c r="E12" s="366">
        <f>SUM(C12:D12)</f>
        <v>102986.01000000001</v>
      </c>
    </row>
    <row r="13" spans="1:11" x14ac:dyDescent="0.25">
      <c r="B13" s="648"/>
      <c r="C13" s="541">
        <f>SUM(C8:C12)</f>
        <v>394975.16</v>
      </c>
      <c r="D13" s="541">
        <f>SUM(D8:D12)</f>
        <v>70700.58</v>
      </c>
      <c r="E13" s="541">
        <f>SUM(E8:E12)</f>
        <v>465675.74000000005</v>
      </c>
    </row>
    <row r="14" spans="1:11" x14ac:dyDescent="0.25">
      <c r="B14" s="650" t="s">
        <v>5227</v>
      </c>
      <c r="C14" s="649">
        <v>411</v>
      </c>
      <c r="D14" s="649">
        <v>412</v>
      </c>
      <c r="E14" s="649" t="s">
        <v>5222</v>
      </c>
    </row>
    <row r="15" spans="1:11" x14ac:dyDescent="0.25">
      <c r="B15" s="648" t="s">
        <v>250</v>
      </c>
      <c r="C15" s="366">
        <v>20528.64</v>
      </c>
      <c r="D15" s="366">
        <v>3674.63</v>
      </c>
      <c r="E15" s="366">
        <f>SUM(C15:D15)</f>
        <v>24203.27</v>
      </c>
    </row>
    <row r="16" spans="1:11" x14ac:dyDescent="0.25">
      <c r="B16" s="648" t="s">
        <v>252</v>
      </c>
      <c r="C16" s="366">
        <v>39346.65</v>
      </c>
      <c r="D16" s="366">
        <v>7043.05</v>
      </c>
      <c r="E16" s="366">
        <f>SUM(C16:D16)</f>
        <v>46389.700000000004</v>
      </c>
    </row>
    <row r="17" spans="2:9" x14ac:dyDescent="0.25">
      <c r="B17" s="648" t="s">
        <v>254</v>
      </c>
      <c r="C17" s="366">
        <v>39346.65</v>
      </c>
      <c r="D17" s="366">
        <v>7043.05</v>
      </c>
      <c r="E17" s="366">
        <f>SUM(C17:D17)</f>
        <v>46389.700000000004</v>
      </c>
    </row>
    <row r="18" spans="2:9" x14ac:dyDescent="0.25">
      <c r="B18" s="648"/>
      <c r="C18" s="541">
        <f>SUM(C15:C17)</f>
        <v>99221.94</v>
      </c>
      <c r="D18" s="541">
        <f>SUM(D15:D17)</f>
        <v>17760.73</v>
      </c>
      <c r="E18" s="541">
        <f>SUM(E15:E17)</f>
        <v>116982.67000000001</v>
      </c>
    </row>
    <row r="19" spans="2:9" x14ac:dyDescent="0.25">
      <c r="B19" s="648"/>
    </row>
    <row r="20" spans="2:9" x14ac:dyDescent="0.25">
      <c r="C20" s="541">
        <f>C13+C18</f>
        <v>494197.1</v>
      </c>
      <c r="D20" s="541">
        <f>D13+D18</f>
        <v>88461.31</v>
      </c>
      <c r="E20" s="541">
        <f>E13+E18</f>
        <v>582658.41</v>
      </c>
    </row>
    <row r="22" spans="2:9" x14ac:dyDescent="0.25">
      <c r="B22">
        <v>2019</v>
      </c>
      <c r="C22" s="1282" t="s">
        <v>5237</v>
      </c>
      <c r="D22" s="1283"/>
      <c r="E22" s="1284"/>
      <c r="F22" s="669"/>
      <c r="G22" s="670" t="s">
        <v>5236</v>
      </c>
      <c r="H22" s="672" t="s">
        <v>5238</v>
      </c>
      <c r="I22" s="672" t="s">
        <v>5239</v>
      </c>
    </row>
    <row r="23" spans="2:9" x14ac:dyDescent="0.25">
      <c r="C23" s="610">
        <f>C17*12</f>
        <v>472159.80000000005</v>
      </c>
      <c r="D23" s="610">
        <f>D16*12</f>
        <v>84516.6</v>
      </c>
      <c r="E23" s="610">
        <f>SUM(C23:D23)</f>
        <v>556676.4</v>
      </c>
      <c r="F23" s="672">
        <v>411</v>
      </c>
      <c r="G23" s="610">
        <v>40110938.909999996</v>
      </c>
      <c r="H23" s="610">
        <v>1520363.4000000001</v>
      </c>
      <c r="I23" s="610">
        <f>G23-H23</f>
        <v>38590575.509999998</v>
      </c>
    </row>
    <row r="24" spans="2:9" x14ac:dyDescent="0.25">
      <c r="C24" s="610">
        <f>C12*12</f>
        <v>1048203.6000000001</v>
      </c>
      <c r="D24" s="610">
        <f>D12*12</f>
        <v>187628.52</v>
      </c>
      <c r="E24" s="610">
        <f>E12*12</f>
        <v>1235832.1200000001</v>
      </c>
      <c r="F24" s="672">
        <v>412</v>
      </c>
      <c r="G24" s="610">
        <v>7179859.0700000003</v>
      </c>
      <c r="H24" s="610">
        <v>272145.12</v>
      </c>
      <c r="I24" s="610">
        <f>G24-H24</f>
        <v>6907713.9500000002</v>
      </c>
    </row>
    <row r="25" spans="2:9" x14ac:dyDescent="0.25">
      <c r="C25" s="610">
        <f>SUM(C23:C24)</f>
        <v>1520363.4000000001</v>
      </c>
      <c r="D25" s="610">
        <f>SUM(D23:D24)</f>
        <v>272145.12</v>
      </c>
      <c r="E25" s="610">
        <f>SUM(E23:E24)</f>
        <v>1792508.52</v>
      </c>
      <c r="F25" s="672" t="s">
        <v>5235</v>
      </c>
      <c r="G25" s="671">
        <v>47290797.979999997</v>
      </c>
      <c r="H25" s="671">
        <f>SUM(H23:H24)</f>
        <v>1792508.52</v>
      </c>
      <c r="I25" s="671">
        <f>G25-H25</f>
        <v>45498289.459999993</v>
      </c>
    </row>
  </sheetData>
  <mergeCells count="2">
    <mergeCell ref="A1:K1"/>
    <mergeCell ref="C22:E22"/>
  </mergeCells>
  <pageMargins left="0.7" right="0.7" top="0.75" bottom="0.75" header="0.3" footer="0.3"/>
  <pageSetup paperSize="9" scale="75"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opLeftCell="A16" workbookViewId="0">
      <selection activeCell="E35" sqref="E35"/>
    </sheetView>
  </sheetViews>
  <sheetFormatPr defaultRowHeight="15" x14ac:dyDescent="0.25"/>
  <cols>
    <col min="3" max="3" width="13.140625" customWidth="1"/>
    <col min="4" max="4" width="15.28515625" customWidth="1"/>
    <col min="5" max="5" width="15.7109375" customWidth="1"/>
    <col min="6" max="6" width="15.42578125" style="366" customWidth="1"/>
    <col min="7" max="7" width="15.85546875" customWidth="1"/>
    <col min="8" max="8" width="14.5703125" customWidth="1"/>
    <col min="9" max="9" width="13.42578125" customWidth="1"/>
  </cols>
  <sheetData>
    <row r="1" spans="1:9" x14ac:dyDescent="0.25">
      <c r="A1" t="s">
        <v>5241</v>
      </c>
      <c r="C1" t="s">
        <v>5242</v>
      </c>
      <c r="D1" t="s">
        <v>5243</v>
      </c>
      <c r="E1" t="s">
        <v>5220</v>
      </c>
      <c r="G1" s="652"/>
    </row>
    <row r="2" spans="1:9" x14ac:dyDescent="0.25">
      <c r="B2">
        <v>411</v>
      </c>
      <c r="C2" s="366">
        <v>2620502.29</v>
      </c>
      <c r="D2" s="366">
        <v>2636632.7599999998</v>
      </c>
      <c r="E2" s="366">
        <v>39616741.809999995</v>
      </c>
      <c r="F2" s="366">
        <f>SUM(C2:E2)</f>
        <v>44873876.859999992</v>
      </c>
      <c r="G2" s="366"/>
    </row>
    <row r="3" spans="1:9" x14ac:dyDescent="0.25">
      <c r="B3">
        <v>412</v>
      </c>
      <c r="C3" s="366">
        <v>469069.92</v>
      </c>
      <c r="D3" s="366">
        <v>471957.28</v>
      </c>
      <c r="E3" s="366">
        <v>7091397.7600000007</v>
      </c>
      <c r="F3" s="366">
        <f>SUM(C3:E3)</f>
        <v>8032424.9600000009</v>
      </c>
      <c r="G3" s="366"/>
    </row>
    <row r="4" spans="1:9" x14ac:dyDescent="0.25">
      <c r="B4" t="s">
        <v>5222</v>
      </c>
      <c r="C4" s="366">
        <f>SUM(C2:C3)</f>
        <v>3089572.21</v>
      </c>
      <c r="D4" s="366">
        <f>SUM(D2:D3)</f>
        <v>3108590.04</v>
      </c>
      <c r="E4" s="366">
        <f>SUM(E2:E3)</f>
        <v>46708139.569999993</v>
      </c>
      <c r="F4" s="366">
        <f>SUM(F2:F3)</f>
        <v>52906301.819999993</v>
      </c>
      <c r="G4" s="366"/>
    </row>
    <row r="5" spans="1:9" x14ac:dyDescent="0.25">
      <c r="B5">
        <v>465</v>
      </c>
      <c r="C5" s="651">
        <v>323700</v>
      </c>
      <c r="D5" s="651">
        <v>323000</v>
      </c>
      <c r="E5" s="651">
        <v>4087986.1599999997</v>
      </c>
      <c r="F5" s="651">
        <f>SUM(C5:E5)</f>
        <v>4734686.16</v>
      </c>
    </row>
    <row r="9" spans="1:9" x14ac:dyDescent="0.25">
      <c r="C9" s="652" t="s">
        <v>5244</v>
      </c>
      <c r="E9" t="s">
        <v>5247</v>
      </c>
      <c r="F9" s="366" t="s">
        <v>5248</v>
      </c>
      <c r="G9" t="s">
        <v>5249</v>
      </c>
      <c r="H9" t="s">
        <v>5250</v>
      </c>
      <c r="I9" t="s">
        <v>5222</v>
      </c>
    </row>
    <row r="10" spans="1:9" x14ac:dyDescent="0.25">
      <c r="B10">
        <v>411</v>
      </c>
      <c r="C10" s="366">
        <v>6622948</v>
      </c>
      <c r="E10" s="366">
        <v>44873876.859999992</v>
      </c>
      <c r="F10" s="366">
        <v>6622948</v>
      </c>
      <c r="G10" s="366">
        <v>23199299.48</v>
      </c>
      <c r="H10" s="366">
        <v>494197.10000000149</v>
      </c>
      <c r="I10" s="366">
        <f>SUM(E10:H10)</f>
        <v>75190321.439999998</v>
      </c>
    </row>
    <row r="11" spans="1:9" x14ac:dyDescent="0.25">
      <c r="B11">
        <v>412</v>
      </c>
      <c r="C11" s="366">
        <v>1186108</v>
      </c>
      <c r="E11" s="366">
        <v>8032424.9600000009</v>
      </c>
      <c r="F11" s="366">
        <v>1186108</v>
      </c>
      <c r="G11" s="366">
        <v>4152674.89</v>
      </c>
      <c r="H11" s="366">
        <v>88461.309999999808</v>
      </c>
      <c r="I11" s="366">
        <f>SUM(E11:H11)</f>
        <v>13459669.160000002</v>
      </c>
    </row>
    <row r="12" spans="1:9" x14ac:dyDescent="0.25">
      <c r="C12" s="366">
        <f>SUM(C10:C11)</f>
        <v>7809056</v>
      </c>
      <c r="E12" s="366">
        <f>SUM(E10:E11)</f>
        <v>52906301.819999993</v>
      </c>
      <c r="F12" s="366">
        <f>SUM(F10:F11)</f>
        <v>7809056</v>
      </c>
      <c r="G12" s="366">
        <f>SUM(G10:G11)</f>
        <v>27351974.370000001</v>
      </c>
      <c r="H12" s="366">
        <f>SUM(H10:H11)</f>
        <v>582658.41000000131</v>
      </c>
      <c r="I12" s="366">
        <f>SUM(I10:I11)</f>
        <v>88649990.599999994</v>
      </c>
    </row>
    <row r="14" spans="1:9" x14ac:dyDescent="0.25">
      <c r="D14">
        <v>465</v>
      </c>
      <c r="E14" s="366">
        <v>4734686</v>
      </c>
      <c r="F14" s="366">
        <v>440000</v>
      </c>
      <c r="G14" s="366">
        <v>2347884.0299999998</v>
      </c>
      <c r="H14" s="366">
        <v>62578.14</v>
      </c>
      <c r="I14" s="366">
        <f>SUM(E14:H14)</f>
        <v>7585148.169999999</v>
      </c>
    </row>
    <row r="15" spans="1:9" x14ac:dyDescent="0.25">
      <c r="E15" s="366">
        <v>233854</v>
      </c>
      <c r="F15" s="366">
        <v>35000</v>
      </c>
      <c r="G15" s="366">
        <v>0</v>
      </c>
      <c r="H15" s="366">
        <v>0</v>
      </c>
    </row>
    <row r="16" spans="1:9" x14ac:dyDescent="0.25">
      <c r="E16" s="651">
        <f>SUM(E14:E15)</f>
        <v>4968540</v>
      </c>
      <c r="F16" s="651">
        <f>SUM(F14:F15)</f>
        <v>475000</v>
      </c>
      <c r="G16" s="651">
        <f>SUM(G14:G15)</f>
        <v>2347884.0299999998</v>
      </c>
      <c r="H16" s="651">
        <f>SUM(H14:H15)</f>
        <v>62578.14</v>
      </c>
    </row>
    <row r="17" spans="1:9" x14ac:dyDescent="0.25">
      <c r="C17" t="s">
        <v>5245</v>
      </c>
    </row>
    <row r="18" spans="1:9" x14ac:dyDescent="0.25">
      <c r="B18">
        <v>411</v>
      </c>
      <c r="C18" s="366">
        <v>23199299.48</v>
      </c>
    </row>
    <row r="19" spans="1:9" x14ac:dyDescent="0.25">
      <c r="B19">
        <v>412</v>
      </c>
      <c r="C19" s="366">
        <v>4152674.89</v>
      </c>
    </row>
    <row r="20" spans="1:9" x14ac:dyDescent="0.25">
      <c r="C20" s="366">
        <f>SUM(C18:C19)</f>
        <v>27351974.370000001</v>
      </c>
      <c r="E20">
        <v>233853.73207673855</v>
      </c>
    </row>
    <row r="21" spans="1:9" x14ac:dyDescent="0.25">
      <c r="E21">
        <v>35000</v>
      </c>
    </row>
    <row r="25" spans="1:9" x14ac:dyDescent="0.25">
      <c r="C25" t="s">
        <v>5246</v>
      </c>
    </row>
    <row r="26" spans="1:9" x14ac:dyDescent="0.25">
      <c r="B26">
        <v>411</v>
      </c>
      <c r="C26" s="366">
        <v>494197.10000000149</v>
      </c>
    </row>
    <row r="27" spans="1:9" x14ac:dyDescent="0.25">
      <c r="B27">
        <v>412</v>
      </c>
      <c r="C27" s="366">
        <v>88461.309999999808</v>
      </c>
    </row>
    <row r="28" spans="1:9" x14ac:dyDescent="0.25">
      <c r="C28" s="366">
        <f>SUM(C26:C27)</f>
        <v>582658.41000000131</v>
      </c>
    </row>
    <row r="31" spans="1:9" x14ac:dyDescent="0.25">
      <c r="B31" s="652" t="s">
        <v>5242</v>
      </c>
      <c r="C31" s="652" t="s">
        <v>5251</v>
      </c>
      <c r="D31" s="652" t="s">
        <v>5220</v>
      </c>
      <c r="E31" s="652" t="s">
        <v>5252</v>
      </c>
      <c r="F31" s="675" t="s">
        <v>5253</v>
      </c>
      <c r="G31" s="652" t="s">
        <v>5254</v>
      </c>
      <c r="H31" s="652" t="s">
        <v>5255</v>
      </c>
    </row>
    <row r="32" spans="1:9" x14ac:dyDescent="0.25">
      <c r="A32">
        <v>413</v>
      </c>
      <c r="B32" s="366"/>
      <c r="C32" s="366"/>
      <c r="D32" s="366"/>
      <c r="E32" s="366">
        <v>3304708.5</v>
      </c>
      <c r="G32" s="366"/>
      <c r="H32" s="366"/>
      <c r="I32" s="366">
        <f>SUM(E32:H32)</f>
        <v>3304708.5</v>
      </c>
    </row>
    <row r="33" spans="1:9" x14ac:dyDescent="0.25">
      <c r="A33">
        <v>414</v>
      </c>
      <c r="B33" s="366"/>
      <c r="C33" s="366"/>
      <c r="D33" s="366">
        <v>613864.30000000005</v>
      </c>
      <c r="E33" s="366">
        <f>SUM(B33:D33)</f>
        <v>613864.30000000005</v>
      </c>
      <c r="F33" s="366">
        <v>50000</v>
      </c>
      <c r="G33" s="366">
        <v>35000</v>
      </c>
      <c r="H33" s="366"/>
      <c r="I33" s="366">
        <f>SUM(E33:H33)</f>
        <v>698864.3</v>
      </c>
    </row>
    <row r="34" spans="1:9" x14ac:dyDescent="0.25">
      <c r="A34">
        <v>415</v>
      </c>
      <c r="B34" s="366">
        <v>86545.82</v>
      </c>
      <c r="C34" s="366">
        <v>146374.29999999999</v>
      </c>
      <c r="D34" s="366">
        <v>2853591.1</v>
      </c>
      <c r="E34" s="366">
        <f>SUM(B34:D34)</f>
        <v>3086511.22</v>
      </c>
      <c r="F34" s="366">
        <v>335000</v>
      </c>
      <c r="G34" s="366">
        <v>2175000</v>
      </c>
      <c r="H34" s="366"/>
      <c r="I34" s="366">
        <f>SUM(E34:H34)</f>
        <v>5596511.2200000007</v>
      </c>
    </row>
    <row r="35" spans="1:9" x14ac:dyDescent="0.25">
      <c r="A35">
        <v>416</v>
      </c>
      <c r="B35" s="366"/>
      <c r="C35" s="366"/>
      <c r="D35" s="366"/>
      <c r="E35" s="366">
        <f>1364691.59+455000</f>
        <v>1819691.59</v>
      </c>
      <c r="G35" s="366">
        <v>708000</v>
      </c>
      <c r="H35" s="366"/>
      <c r="I35" s="366">
        <f>SUM(E35:H35)</f>
        <v>2527691.59</v>
      </c>
    </row>
    <row r="36" spans="1:9" x14ac:dyDescent="0.25">
      <c r="I36" s="366">
        <f>SUM(I32:I35)</f>
        <v>12127775.609999999</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2" sqref="J1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AT147"/>
  <sheetViews>
    <sheetView view="pageBreakPreview" zoomScaleSheetLayoutView="100" workbookViewId="0">
      <selection activeCell="D54" sqref="D54"/>
    </sheetView>
  </sheetViews>
  <sheetFormatPr defaultRowHeight="15" x14ac:dyDescent="0.25"/>
  <cols>
    <col min="1" max="1" width="9.42578125" style="611" customWidth="1"/>
    <col min="2" max="2" width="7.85546875" style="611" customWidth="1"/>
    <col min="3" max="3" width="31.42578125" style="725" customWidth="1"/>
    <col min="4" max="4" width="13.85546875" style="612" customWidth="1"/>
    <col min="5" max="5" width="13.85546875" style="729" hidden="1" customWidth="1"/>
    <col min="6" max="6" width="13.85546875" style="730" hidden="1" customWidth="1"/>
    <col min="7" max="7" width="13.85546875" style="611" customWidth="1"/>
    <col min="8" max="8" width="13.85546875" style="611" hidden="1" customWidth="1"/>
    <col min="9" max="9" width="13.85546875" style="730" hidden="1" customWidth="1"/>
    <col min="10" max="10" width="13.85546875" style="611" customWidth="1"/>
    <col min="11" max="15" width="13.85546875" style="611" hidden="1" customWidth="1"/>
    <col min="16" max="16" width="13.85546875" style="611" customWidth="1"/>
    <col min="17" max="18" width="13.85546875" style="611" hidden="1" customWidth="1"/>
    <col min="19" max="19" width="13.85546875" style="611" customWidth="1"/>
    <col min="20" max="24" width="13.85546875" style="611" hidden="1" customWidth="1"/>
    <col min="25" max="25" width="13.85546875" style="611" customWidth="1"/>
    <col min="26" max="27" width="13.85546875" style="611" hidden="1" customWidth="1"/>
    <col min="28" max="28" width="13.85546875" style="611" customWidth="1"/>
    <col min="29" max="30" width="13.85546875" style="611" hidden="1" customWidth="1"/>
    <col min="31" max="31" width="13.85546875" style="611" customWidth="1"/>
    <col min="32" max="36" width="13.85546875" style="611" hidden="1" customWidth="1"/>
    <col min="37" max="38" width="13.85546875" style="611" customWidth="1"/>
    <col min="39" max="40" width="15.140625" style="611" hidden="1" customWidth="1"/>
    <col min="41" max="41" width="9.140625" style="611"/>
    <col min="42" max="42" width="8.140625" style="611" customWidth="1"/>
    <col min="43" max="43" width="36.7109375" style="611" customWidth="1"/>
    <col min="44" max="44" width="14.28515625" style="611" customWidth="1"/>
    <col min="45" max="45" width="14.42578125" style="611" customWidth="1"/>
    <col min="46" max="46" width="15.28515625" style="611" customWidth="1"/>
    <col min="47" max="83" width="9.140625" style="611" customWidth="1"/>
    <col min="84" max="16384" width="9.140625" style="611"/>
  </cols>
  <sheetData>
    <row r="1" spans="1:46" x14ac:dyDescent="0.25">
      <c r="A1" s="1182" t="s">
        <v>5150</v>
      </c>
      <c r="B1" s="1182"/>
      <c r="C1" s="1182"/>
      <c r="D1" s="1182"/>
      <c r="E1" s="1182"/>
      <c r="F1" s="1182"/>
      <c r="G1" s="1182"/>
      <c r="H1" s="1182"/>
      <c r="I1" s="1182"/>
      <c r="J1" s="1182"/>
      <c r="K1" s="1182"/>
      <c r="L1" s="1182"/>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1182"/>
    </row>
    <row r="2" spans="1:46" ht="31.5" hidden="1" customHeight="1" x14ac:dyDescent="0.25">
      <c r="A2" s="1180" t="s">
        <v>4994</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row>
    <row r="3" spans="1:46" s="613" customFormat="1" ht="15.75" hidden="1" x14ac:dyDescent="0.25">
      <c r="A3" s="1181" t="s">
        <v>4989</v>
      </c>
      <c r="B3" s="1181"/>
      <c r="C3" s="1181"/>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row>
    <row r="4" spans="1:46" s="680" customFormat="1" ht="15.75" hidden="1" x14ac:dyDescent="0.25">
      <c r="A4" s="1181" t="s">
        <v>4990</v>
      </c>
      <c r="B4" s="1181"/>
      <c r="C4" s="1181"/>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row>
    <row r="5" spans="1:46" s="680" customFormat="1" ht="15.75" hidden="1" x14ac:dyDescent="0.25">
      <c r="A5" s="1181" t="s">
        <v>4991</v>
      </c>
      <c r="B5" s="1181"/>
      <c r="C5" s="1181"/>
      <c r="D5" s="1181"/>
      <c r="E5" s="1181"/>
      <c r="F5" s="1181"/>
      <c r="G5" s="1181"/>
      <c r="H5" s="1181"/>
      <c r="I5" s="1181"/>
      <c r="J5" s="1181"/>
      <c r="K5" s="1181"/>
      <c r="L5" s="1181"/>
      <c r="M5" s="1181"/>
      <c r="N5" s="1181"/>
      <c r="O5" s="1181"/>
      <c r="P5" s="1181"/>
      <c r="Q5" s="1181"/>
      <c r="R5" s="1181"/>
      <c r="S5" s="1181"/>
      <c r="T5" s="1181"/>
      <c r="U5" s="1181"/>
      <c r="V5" s="1181"/>
      <c r="W5" s="1181"/>
      <c r="X5" s="1181"/>
      <c r="Y5" s="1181"/>
      <c r="Z5" s="1181"/>
      <c r="AA5" s="1181"/>
      <c r="AB5" s="1181"/>
      <c r="AC5" s="1181"/>
      <c r="AD5" s="1181"/>
      <c r="AE5" s="1181"/>
      <c r="AF5" s="1181"/>
      <c r="AG5" s="1181"/>
      <c r="AH5" s="1181"/>
      <c r="AI5" s="1181"/>
      <c r="AJ5" s="1181"/>
      <c r="AK5" s="1181"/>
      <c r="AL5" s="1181"/>
      <c r="AM5" s="1181"/>
      <c r="AN5" s="1181"/>
    </row>
    <row r="6" spans="1:46" s="681" customFormat="1" ht="15.75" hidden="1" x14ac:dyDescent="0.25">
      <c r="A6" s="1178" t="s">
        <v>4992</v>
      </c>
      <c r="B6" s="1178"/>
      <c r="C6" s="1178"/>
      <c r="D6" s="1178"/>
      <c r="E6" s="1178"/>
      <c r="F6" s="1178"/>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row>
    <row r="7" spans="1:46" s="681" customFormat="1" ht="15.75" hidden="1" x14ac:dyDescent="0.25">
      <c r="A7" s="1178" t="s">
        <v>4993</v>
      </c>
      <c r="B7" s="1178"/>
      <c r="C7" s="1178"/>
      <c r="D7" s="1178"/>
      <c r="E7" s="1178"/>
      <c r="F7" s="1178"/>
      <c r="G7" s="1178"/>
      <c r="H7" s="1178"/>
      <c r="I7" s="1178"/>
      <c r="J7" s="1178"/>
      <c r="K7" s="1178"/>
      <c r="L7" s="1178"/>
      <c r="M7" s="1178"/>
      <c r="N7" s="1178"/>
      <c r="O7" s="1178"/>
      <c r="P7" s="1178"/>
      <c r="Q7" s="1178"/>
      <c r="R7" s="1178"/>
      <c r="S7" s="1178"/>
      <c r="T7" s="1178"/>
      <c r="U7" s="1178"/>
      <c r="V7" s="1178"/>
      <c r="W7" s="1178"/>
      <c r="X7" s="1178"/>
      <c r="Y7" s="1178"/>
      <c r="Z7" s="1178"/>
      <c r="AA7" s="1178"/>
      <c r="AB7" s="1178"/>
      <c r="AC7" s="1178"/>
      <c r="AD7" s="1178"/>
      <c r="AE7" s="1178"/>
      <c r="AF7" s="1178"/>
      <c r="AG7" s="1178"/>
      <c r="AH7" s="1178"/>
      <c r="AI7" s="1178"/>
      <c r="AJ7" s="1178"/>
      <c r="AK7" s="1178"/>
      <c r="AL7" s="1178"/>
      <c r="AM7" s="1178"/>
      <c r="AN7" s="1178"/>
    </row>
    <row r="8" spans="1:46" s="680" customFormat="1" ht="39" hidden="1" customHeight="1" x14ac:dyDescent="0.25">
      <c r="A8" s="1179" t="s">
        <v>4986</v>
      </c>
      <c r="B8" s="1179"/>
      <c r="C8" s="1179"/>
      <c r="D8" s="1179"/>
      <c r="E8" s="1179"/>
      <c r="F8" s="1179"/>
      <c r="G8" s="1179"/>
      <c r="H8" s="1179"/>
      <c r="I8" s="1179"/>
      <c r="J8" s="1179"/>
      <c r="K8" s="1179"/>
      <c r="L8" s="1179"/>
      <c r="M8" s="1179"/>
      <c r="N8" s="1179"/>
      <c r="O8" s="1179"/>
      <c r="P8" s="1179"/>
      <c r="Q8" s="1179"/>
      <c r="R8" s="1179"/>
      <c r="S8" s="1179"/>
      <c r="T8" s="1179"/>
      <c r="U8" s="1179"/>
      <c r="V8" s="1179"/>
      <c r="W8" s="1179"/>
      <c r="X8" s="1179"/>
      <c r="Y8" s="1179"/>
      <c r="Z8" s="1179"/>
      <c r="AA8" s="1179"/>
      <c r="AB8" s="1179"/>
      <c r="AC8" s="1179"/>
      <c r="AD8" s="1179"/>
      <c r="AE8" s="1179"/>
      <c r="AF8" s="1179"/>
      <c r="AG8" s="1179"/>
      <c r="AH8" s="1179"/>
      <c r="AI8" s="1179"/>
      <c r="AJ8" s="1179"/>
      <c r="AK8" s="1179"/>
      <c r="AL8" s="1179"/>
      <c r="AM8" s="1179"/>
      <c r="AN8" s="1179"/>
    </row>
    <row r="9" spans="1:46" ht="2.25" customHeight="1" x14ac:dyDescent="0.25">
      <c r="A9" s="1187" t="s">
        <v>3681</v>
      </c>
      <c r="B9" s="1187" t="s">
        <v>3682</v>
      </c>
      <c r="C9" s="1187" t="s">
        <v>3683</v>
      </c>
      <c r="D9" s="1189" t="s">
        <v>4764</v>
      </c>
      <c r="E9" s="1191" t="s">
        <v>4804</v>
      </c>
      <c r="F9" s="1185" t="s">
        <v>4766</v>
      </c>
      <c r="G9" s="1189" t="s">
        <v>4765</v>
      </c>
      <c r="H9" s="1191" t="s">
        <v>4767</v>
      </c>
      <c r="I9" s="1185" t="s">
        <v>4768</v>
      </c>
      <c r="J9" s="1191" t="s">
        <v>4769</v>
      </c>
      <c r="K9" s="1191" t="s">
        <v>4770</v>
      </c>
      <c r="L9" s="1185" t="s">
        <v>4796</v>
      </c>
      <c r="M9" s="678"/>
      <c r="N9" s="678"/>
      <c r="O9" s="678"/>
      <c r="P9" s="1069"/>
      <c r="Q9" s="1106"/>
      <c r="R9" s="1106"/>
      <c r="S9" s="733"/>
      <c r="T9" s="1106"/>
      <c r="U9" s="1106"/>
      <c r="V9" s="1185" t="s">
        <v>4773</v>
      </c>
      <c r="W9" s="1185" t="s">
        <v>4774</v>
      </c>
      <c r="X9" s="1185" t="s">
        <v>4775</v>
      </c>
      <c r="Y9" s="1185" t="s">
        <v>4943</v>
      </c>
      <c r="Z9" s="1185" t="s">
        <v>4963</v>
      </c>
      <c r="AA9" s="1185" t="s">
        <v>4964</v>
      </c>
      <c r="AB9" s="1099"/>
      <c r="AC9" s="1110"/>
      <c r="AD9" s="1110"/>
      <c r="AE9" s="1185" t="s">
        <v>4973</v>
      </c>
      <c r="AF9" s="1185" t="s">
        <v>4977</v>
      </c>
      <c r="AG9" s="1185" t="s">
        <v>4974</v>
      </c>
      <c r="AH9" s="736"/>
      <c r="AI9" s="1106"/>
      <c r="AJ9" s="1106"/>
      <c r="AK9" s="1133"/>
      <c r="AL9" s="1183" t="s">
        <v>4102</v>
      </c>
      <c r="AM9" s="1183" t="s">
        <v>4771</v>
      </c>
      <c r="AN9" s="1183" t="s">
        <v>4772</v>
      </c>
    </row>
    <row r="10" spans="1:46" ht="99.75" customHeight="1" x14ac:dyDescent="0.25">
      <c r="A10" s="1188"/>
      <c r="B10" s="1188"/>
      <c r="C10" s="1188"/>
      <c r="D10" s="1190"/>
      <c r="E10" s="1192"/>
      <c r="F10" s="1186"/>
      <c r="G10" s="1193"/>
      <c r="H10" s="1192"/>
      <c r="I10" s="1186"/>
      <c r="J10" s="1192"/>
      <c r="K10" s="1192"/>
      <c r="L10" s="1186"/>
      <c r="M10" s="679" t="s">
        <v>5001</v>
      </c>
      <c r="N10" s="679" t="s">
        <v>5002</v>
      </c>
      <c r="O10" s="679" t="s">
        <v>5003</v>
      </c>
      <c r="P10" s="1070" t="s">
        <v>5350</v>
      </c>
      <c r="Q10" s="1107" t="s">
        <v>5370</v>
      </c>
      <c r="R10" s="1107" t="s">
        <v>5371</v>
      </c>
      <c r="S10" s="734" t="s">
        <v>5268</v>
      </c>
      <c r="T10" s="1107" t="s">
        <v>5372</v>
      </c>
      <c r="U10" s="1107" t="s">
        <v>5373</v>
      </c>
      <c r="V10" s="1186"/>
      <c r="W10" s="1186"/>
      <c r="X10" s="1186"/>
      <c r="Y10" s="1186"/>
      <c r="Z10" s="1186"/>
      <c r="AA10" s="1186"/>
      <c r="AB10" s="1100" t="s">
        <v>5353</v>
      </c>
      <c r="AC10" s="1111" t="s">
        <v>5374</v>
      </c>
      <c r="AD10" s="1111" t="s">
        <v>5375</v>
      </c>
      <c r="AE10" s="1186"/>
      <c r="AF10" s="1186"/>
      <c r="AG10" s="1186"/>
      <c r="AH10" s="742" t="s">
        <v>5277</v>
      </c>
      <c r="AI10" s="1107" t="s">
        <v>5368</v>
      </c>
      <c r="AJ10" s="1107" t="s">
        <v>5369</v>
      </c>
      <c r="AK10" s="1134" t="s">
        <v>5490</v>
      </c>
      <c r="AL10" s="1184"/>
      <c r="AM10" s="1184"/>
      <c r="AN10" s="1184"/>
      <c r="AP10" s="682" t="s">
        <v>4199</v>
      </c>
      <c r="AQ10" s="683"/>
      <c r="AR10" s="684" t="s">
        <v>25</v>
      </c>
      <c r="AS10" s="684" t="s">
        <v>3755</v>
      </c>
      <c r="AT10" s="684" t="s">
        <v>3759</v>
      </c>
    </row>
    <row r="11" spans="1:46" ht="24" x14ac:dyDescent="0.25">
      <c r="A11" s="494" t="s">
        <v>4985</v>
      </c>
      <c r="B11" s="495"/>
      <c r="C11" s="494" t="s">
        <v>3684</v>
      </c>
      <c r="D11" s="496"/>
      <c r="E11" s="497"/>
      <c r="F11" s="498"/>
      <c r="G11" s="462"/>
      <c r="H11" s="462"/>
      <c r="I11" s="463"/>
      <c r="J11" s="496"/>
      <c r="K11" s="496"/>
      <c r="L11" s="462"/>
      <c r="M11" s="496"/>
      <c r="N11" s="496"/>
      <c r="O11" s="496"/>
      <c r="P11" s="496"/>
      <c r="Q11" s="496"/>
      <c r="R11" s="496"/>
      <c r="S11" s="496"/>
      <c r="T11" s="496"/>
      <c r="U11" s="496"/>
      <c r="V11" s="496"/>
      <c r="W11" s="496"/>
      <c r="X11" s="496"/>
      <c r="Y11" s="496">
        <f>SUM(Y12:Y13)</f>
        <v>1000000</v>
      </c>
      <c r="Z11" s="496">
        <f>SUM(Z12:Z13)</f>
        <v>1647483.34</v>
      </c>
      <c r="AA11" s="538">
        <f t="shared" ref="AA11:AA12" si="0">Z11/Y11</f>
        <v>1.6474833400000002</v>
      </c>
      <c r="AB11" s="496">
        <f>SUM(AB12:AB13)</f>
        <v>0</v>
      </c>
      <c r="AC11" s="496">
        <f>SUM(AC12:AC13)</f>
        <v>720982</v>
      </c>
      <c r="AD11" s="538" t="e">
        <f>AC11/AB11</f>
        <v>#DIV/0!</v>
      </c>
      <c r="AE11" s="538"/>
      <c r="AF11" s="538"/>
      <c r="AG11" s="538"/>
      <c r="AH11" s="538"/>
      <c r="AI11" s="538"/>
      <c r="AJ11" s="538"/>
      <c r="AK11" s="496">
        <f>AK12</f>
        <v>74453443</v>
      </c>
      <c r="AL11" s="499">
        <f>SUM(AL12:AL13)</f>
        <v>75453443</v>
      </c>
      <c r="AM11" s="499">
        <f>SUM(AM12:AM13)</f>
        <v>2368465.34</v>
      </c>
      <c r="AN11" s="539">
        <f>SUM(AN13)</f>
        <v>0.14755834000000009</v>
      </c>
      <c r="AP11" s="683"/>
      <c r="AQ11" s="683" t="s">
        <v>3684</v>
      </c>
      <c r="AR11" s="685">
        <f>D11</f>
        <v>0</v>
      </c>
      <c r="AS11" s="685">
        <f>G11</f>
        <v>0</v>
      </c>
      <c r="AT11" s="685">
        <f>AL11</f>
        <v>75453443</v>
      </c>
    </row>
    <row r="12" spans="1:46" x14ac:dyDescent="0.25">
      <c r="A12" s="532"/>
      <c r="B12" s="570" t="s">
        <v>4958</v>
      </c>
      <c r="C12" s="532"/>
      <c r="D12" s="564"/>
      <c r="E12" s="565"/>
      <c r="F12" s="566"/>
      <c r="G12" s="567"/>
      <c r="H12" s="567"/>
      <c r="I12" s="568"/>
      <c r="J12" s="564"/>
      <c r="K12" s="564"/>
      <c r="L12" s="567"/>
      <c r="M12" s="564"/>
      <c r="N12" s="564"/>
      <c r="O12" s="564"/>
      <c r="P12" s="564"/>
      <c r="Q12" s="564"/>
      <c r="R12" s="564"/>
      <c r="S12" s="564"/>
      <c r="T12" s="564"/>
      <c r="U12" s="564"/>
      <c r="V12" s="564"/>
      <c r="W12" s="564"/>
      <c r="X12" s="564"/>
      <c r="Y12" s="564"/>
      <c r="Z12" s="564">
        <v>1499925</v>
      </c>
      <c r="AA12" s="569" t="e">
        <f t="shared" si="0"/>
        <v>#DIV/0!</v>
      </c>
      <c r="AB12" s="564"/>
      <c r="AC12" s="564">
        <v>720982</v>
      </c>
      <c r="AD12" s="569" t="e">
        <f>AC12/AB12</f>
        <v>#DIV/0!</v>
      </c>
      <c r="AE12" s="564"/>
      <c r="AF12" s="564"/>
      <c r="AG12" s="564"/>
      <c r="AH12" s="564"/>
      <c r="AI12" s="564"/>
      <c r="AJ12" s="564"/>
      <c r="AK12" s="564">
        <f>74761048+692395-1000000</f>
        <v>74453443</v>
      </c>
      <c r="AL12" s="564">
        <f>AK12+AB12</f>
        <v>74453443</v>
      </c>
      <c r="AM12" s="564">
        <f>Z12+AC12</f>
        <v>2220907</v>
      </c>
      <c r="AN12" s="569">
        <f t="shared" ref="AN12:AN17" si="1">AM12/AL12</f>
        <v>2.9829473433485139E-2</v>
      </c>
      <c r="AP12" s="683"/>
      <c r="AQ12" s="683"/>
      <c r="AR12" s="685"/>
      <c r="AS12" s="685"/>
      <c r="AT12" s="685"/>
    </row>
    <row r="13" spans="1:46" x14ac:dyDescent="0.25">
      <c r="A13" s="532"/>
      <c r="B13" s="570" t="s">
        <v>4984</v>
      </c>
      <c r="C13" s="532"/>
      <c r="D13" s="533"/>
      <c r="E13" s="534"/>
      <c r="F13" s="535"/>
      <c r="G13" s="536"/>
      <c r="H13" s="536"/>
      <c r="I13" s="537"/>
      <c r="J13" s="533"/>
      <c r="K13" s="533"/>
      <c r="L13" s="536"/>
      <c r="M13" s="533"/>
      <c r="N13" s="533"/>
      <c r="O13" s="533"/>
      <c r="P13" s="533"/>
      <c r="Q13" s="533"/>
      <c r="R13" s="533"/>
      <c r="S13" s="533"/>
      <c r="T13" s="533"/>
      <c r="U13" s="533"/>
      <c r="V13" s="533"/>
      <c r="W13" s="533"/>
      <c r="X13" s="533"/>
      <c r="Y13" s="564">
        <v>1000000</v>
      </c>
      <c r="Z13" s="564">
        <v>147558.34000000008</v>
      </c>
      <c r="AA13" s="574">
        <f>Z13/Y13</f>
        <v>0.14755834000000009</v>
      </c>
      <c r="AB13" s="574"/>
      <c r="AC13" s="574"/>
      <c r="AD13" s="574"/>
      <c r="AE13" s="533"/>
      <c r="AF13" s="533"/>
      <c r="AG13" s="533"/>
      <c r="AH13" s="533"/>
      <c r="AI13" s="533"/>
      <c r="AJ13" s="533"/>
      <c r="AK13" s="533"/>
      <c r="AL13" s="564">
        <f>SUM(Y13)</f>
        <v>1000000</v>
      </c>
      <c r="AM13" s="564">
        <f>Z13</f>
        <v>147558.34000000008</v>
      </c>
      <c r="AN13" s="569">
        <f t="shared" si="1"/>
        <v>0.14755834000000009</v>
      </c>
      <c r="AP13" s="683"/>
      <c r="AQ13" s="683"/>
      <c r="AR13" s="685"/>
      <c r="AS13" s="685"/>
      <c r="AT13" s="685"/>
    </row>
    <row r="14" spans="1:46" x14ac:dyDescent="0.25">
      <c r="A14" s="500" t="s">
        <v>2206</v>
      </c>
      <c r="B14" s="501"/>
      <c r="C14" s="502" t="s">
        <v>3685</v>
      </c>
      <c r="D14" s="462">
        <f>SUM(D15,D58,D70,D115,D118)</f>
        <v>633880441</v>
      </c>
      <c r="E14" s="470">
        <f>SUM(E15,E58,E70,E115,E118)</f>
        <v>293073345.09999996</v>
      </c>
      <c r="F14" s="471">
        <f>E14/D14</f>
        <v>0.46234798574578506</v>
      </c>
      <c r="G14" s="462">
        <f>SUM(G15,G58,G70,G115,G118)</f>
        <v>507000</v>
      </c>
      <c r="H14" s="462">
        <f>SUM(H15,H58,H70,H115)</f>
        <v>226275.81</v>
      </c>
      <c r="I14" s="463">
        <f>H14/G14</f>
        <v>0.44630337278106508</v>
      </c>
      <c r="J14" s="462">
        <f>SUM(J15,J58,J70,J115,J118)</f>
        <v>41613030</v>
      </c>
      <c r="K14" s="462">
        <f>SUM(K15,K58,K70,K115,K118)</f>
        <v>21088606.800000001</v>
      </c>
      <c r="L14" s="463">
        <f>K14/J14</f>
        <v>0.50677892958047033</v>
      </c>
      <c r="M14" s="465">
        <f>SUM(M58)</f>
        <v>0</v>
      </c>
      <c r="N14" s="465">
        <f>SUM(N58)</f>
        <v>0</v>
      </c>
      <c r="O14" s="464" t="e">
        <f>N14/M14</f>
        <v>#DIV/0!</v>
      </c>
      <c r="P14" s="465">
        <f>P70</f>
        <v>0</v>
      </c>
      <c r="Q14" s="465">
        <f>Q70</f>
        <v>1262510</v>
      </c>
      <c r="R14" s="464" t="e">
        <f>Q14/P14</f>
        <v>#DIV/0!</v>
      </c>
      <c r="S14" s="464"/>
      <c r="T14" s="464"/>
      <c r="U14" s="464"/>
      <c r="V14" s="462">
        <f>SUM(V15,V58,V70,V115,V118)</f>
        <v>0</v>
      </c>
      <c r="W14" s="462">
        <f>SUM(W15,W58,W70,W115,W118)</f>
        <v>0</v>
      </c>
      <c r="X14" s="462"/>
      <c r="Y14" s="465"/>
      <c r="Z14" s="465"/>
      <c r="AA14" s="465"/>
      <c r="AB14" s="465"/>
      <c r="AC14" s="465"/>
      <c r="AD14" s="465"/>
      <c r="AE14" s="465">
        <f>SUM(AE15,AE58,AE70,AE115,AE118,AE111)</f>
        <v>1120000</v>
      </c>
      <c r="AF14" s="465">
        <f t="shared" ref="AF14" si="2">SUM(AF15,AF58,AF70,AF115,AF118,AF111)</f>
        <v>626593.86</v>
      </c>
      <c r="AG14" s="464">
        <f>AF14/AE14</f>
        <v>0.55945880357142852</v>
      </c>
      <c r="AH14" s="465">
        <f>AH58</f>
        <v>0</v>
      </c>
      <c r="AI14" s="465">
        <f>AI58</f>
        <v>532589.81999999995</v>
      </c>
      <c r="AJ14" s="464" t="e">
        <f>AI14/AH14</f>
        <v>#DIV/0!</v>
      </c>
      <c r="AK14" s="464"/>
      <c r="AL14" s="465">
        <f>SUM(AL15,AL58,AL70,AL115,AL118)</f>
        <v>677189084</v>
      </c>
      <c r="AM14" s="465">
        <f>SUM(AM15,AM58,AM70,AM115,AM118)</f>
        <v>316809921.38999999</v>
      </c>
      <c r="AN14" s="464">
        <f t="shared" si="1"/>
        <v>0.46783081546246541</v>
      </c>
      <c r="AP14" s="686"/>
      <c r="AQ14" s="683" t="s">
        <v>4197</v>
      </c>
      <c r="AR14" s="687">
        <f>D27+D35+D36+D37+D46+D47+D52+D53+D54+D56+D60+D72+D74+D79+D80+D81+D82+D83+D87+D88+D91+D93+D94+D96+D102+D104+D105+D110+D112+D114</f>
        <v>75037759</v>
      </c>
      <c r="AS14" s="687">
        <f>G27+G35+G36+G37+G46+G47+G52+G53+G54+G56+G60+G72+G74+G79+G80+G81+G82+G83+G87+G88+G91+G93+G94+G96+G102+G104+G105+G110+G112+G114</f>
        <v>0</v>
      </c>
      <c r="AT14" s="687">
        <f>AL27+AL35+AL36+AL37+AL46+AL47+AL52+AL53+AL54+AL56+AL60+AL72+AL74+AL79+AL80+AL81+AL82+AL83+AL87+AL88+AL91+AL93+AL94+AL96+AL102+AL104+AL105+AL110+AL112+AL114</f>
        <v>75037759</v>
      </c>
    </row>
    <row r="15" spans="1:46" x14ac:dyDescent="0.25">
      <c r="A15" s="503">
        <v>710000</v>
      </c>
      <c r="B15" s="503"/>
      <c r="C15" s="504" t="s">
        <v>3686</v>
      </c>
      <c r="D15" s="485">
        <f>SUM(D16,D32,D34,D44,D55)</f>
        <v>384318107</v>
      </c>
      <c r="E15" s="486">
        <f>SUM(E16,E32,E34,E44,E55)</f>
        <v>131580703.83999999</v>
      </c>
      <c r="F15" s="487">
        <f>E15/D15</f>
        <v>0.34237445866686678</v>
      </c>
      <c r="G15" s="485">
        <f>SUM(G16,G32,G34,G44,G55)</f>
        <v>0</v>
      </c>
      <c r="H15" s="485">
        <f>SUM(H16,H32,H34,H44,H55)</f>
        <v>0</v>
      </c>
      <c r="I15" s="488"/>
      <c r="J15" s="485">
        <f>SUM(J16,J32,J34,J44,J55)</f>
        <v>0</v>
      </c>
      <c r="K15" s="485">
        <f>SUM(K16,K32,K34,K44,K55)</f>
        <v>0</v>
      </c>
      <c r="L15" s="485"/>
      <c r="M15" s="489"/>
      <c r="N15" s="489"/>
      <c r="O15" s="489"/>
      <c r="P15" s="489"/>
      <c r="Q15" s="489"/>
      <c r="R15" s="489"/>
      <c r="S15" s="489"/>
      <c r="T15" s="489"/>
      <c r="U15" s="489"/>
      <c r="V15" s="485">
        <f>SUM(V16,V32,V34,V44,V55)</f>
        <v>0</v>
      </c>
      <c r="W15" s="485">
        <f>SUM(W16,W32,W34,W44,W55)</f>
        <v>0</v>
      </c>
      <c r="X15" s="485"/>
      <c r="Y15" s="489"/>
      <c r="Z15" s="489"/>
      <c r="AA15" s="489"/>
      <c r="AB15" s="489"/>
      <c r="AC15" s="489"/>
      <c r="AD15" s="489"/>
      <c r="AE15" s="489"/>
      <c r="AF15" s="489"/>
      <c r="AG15" s="489"/>
      <c r="AH15" s="489"/>
      <c r="AI15" s="489"/>
      <c r="AJ15" s="489"/>
      <c r="AK15" s="489"/>
      <c r="AL15" s="489">
        <f>SUM(AL16,AL32,AL34,AL44,AL55)</f>
        <v>384318107</v>
      </c>
      <c r="AM15" s="489">
        <f>SUM(AM16,AM32,AM34,AM44,AM55)</f>
        <v>131580703.83999999</v>
      </c>
      <c r="AN15" s="540">
        <f t="shared" si="1"/>
        <v>0.34237445866686678</v>
      </c>
      <c r="AP15" s="688"/>
      <c r="AQ15" s="683" t="s">
        <v>4198</v>
      </c>
      <c r="AR15" s="687">
        <f>D17+D18+D19+D20+D22+D21+D23+D24+D25+D26+D31+D38+D39+D41+D40+D42+D43+D45+D49+D51+D75+D76+D84+D85+D92+D100+D117</f>
        <v>311349846</v>
      </c>
      <c r="AS15" s="687">
        <f>G17+G18+G19+G20+G22+G21+G23+G24+G25+G26+G31+G38+G39+G41+G40+G42+G43+G45+G49+G51+G75+G76+G84+G85+G92+G100+G117</f>
        <v>0</v>
      </c>
      <c r="AT15" s="687">
        <f>AL17+AL18+AL19+AL20+AL22+AL21+AL23+AL24+AL25+AL26+AL31+AL38+AL39+AL41+AL40+AL42+AL43+AL45+AL49+AL51+AL75+AL76+AL84+AL85+AL92+AL100+AL117</f>
        <v>311349846</v>
      </c>
    </row>
    <row r="16" spans="1:46" ht="24" x14ac:dyDescent="0.25">
      <c r="A16" s="490">
        <v>711000</v>
      </c>
      <c r="B16" s="491"/>
      <c r="C16" s="492" t="s">
        <v>3687</v>
      </c>
      <c r="D16" s="477">
        <f>SUM(D17:D31)</f>
        <v>304902307</v>
      </c>
      <c r="E16" s="352">
        <f>SUM(E17:E31)</f>
        <v>92689654.099999994</v>
      </c>
      <c r="F16" s="339">
        <f>E16/D16</f>
        <v>0.30399787726105987</v>
      </c>
      <c r="G16" s="477">
        <f>SUM(G17:G31)</f>
        <v>0</v>
      </c>
      <c r="H16" s="477">
        <f>SUM(H17:H31)</f>
        <v>0</v>
      </c>
      <c r="I16" s="478"/>
      <c r="J16" s="477">
        <f>SUM(J17:J31)</f>
        <v>0</v>
      </c>
      <c r="K16" s="477">
        <f>SUM(K17:K31)</f>
        <v>0</v>
      </c>
      <c r="L16" s="477"/>
      <c r="M16" s="480"/>
      <c r="N16" s="480"/>
      <c r="O16" s="480"/>
      <c r="P16" s="480"/>
      <c r="Q16" s="480"/>
      <c r="R16" s="480"/>
      <c r="S16" s="480"/>
      <c r="T16" s="480"/>
      <c r="U16" s="480"/>
      <c r="V16" s="477">
        <f>SUM(V17:V31)</f>
        <v>0</v>
      </c>
      <c r="W16" s="477">
        <f>SUM(W17:W31)</f>
        <v>0</v>
      </c>
      <c r="X16" s="477"/>
      <c r="Y16" s="480"/>
      <c r="Z16" s="480"/>
      <c r="AA16" s="480"/>
      <c r="AB16" s="480"/>
      <c r="AC16" s="480"/>
      <c r="AD16" s="480"/>
      <c r="AE16" s="480"/>
      <c r="AF16" s="480"/>
      <c r="AG16" s="480"/>
      <c r="AH16" s="480"/>
      <c r="AI16" s="480"/>
      <c r="AJ16" s="480"/>
      <c r="AK16" s="480"/>
      <c r="AL16" s="480">
        <f>SUM(AL17:AL31)</f>
        <v>304902307</v>
      </c>
      <c r="AM16" s="480">
        <f>SUM(AM17:AM31)</f>
        <v>92689654.099999994</v>
      </c>
      <c r="AN16" s="479">
        <f t="shared" si="1"/>
        <v>0.30399787726105987</v>
      </c>
      <c r="AP16" s="689"/>
      <c r="AQ16" s="689" t="s">
        <v>56</v>
      </c>
      <c r="AR16" s="687">
        <f>SUM(D63:D69)</f>
        <v>198117049</v>
      </c>
      <c r="AS16" s="687">
        <f>SUM(G63:G69)</f>
        <v>0</v>
      </c>
      <c r="AT16" s="687">
        <f>SUM(AL63:AL69)</f>
        <v>239730079</v>
      </c>
    </row>
    <row r="17" spans="1:46" x14ac:dyDescent="0.25">
      <c r="A17" s="444"/>
      <c r="B17" s="444">
        <v>711111</v>
      </c>
      <c r="C17" s="445" t="s">
        <v>3688</v>
      </c>
      <c r="D17" s="432">
        <f>224000000-286048+290000+2446000-692395+4653592-68613+10545893-1980192+1530000+183570+5900000+3940000</f>
        <v>250461807</v>
      </c>
      <c r="E17" s="690">
        <v>73355581.75</v>
      </c>
      <c r="F17" s="691">
        <f>E17/D17</f>
        <v>0.29288130844636123</v>
      </c>
      <c r="G17" s="432"/>
      <c r="H17" s="432"/>
      <c r="I17" s="446"/>
      <c r="J17" s="432"/>
      <c r="K17" s="432"/>
      <c r="L17" s="432"/>
      <c r="M17" s="433"/>
      <c r="N17" s="433"/>
      <c r="O17" s="433"/>
      <c r="P17" s="433"/>
      <c r="Q17" s="433"/>
      <c r="R17" s="433"/>
      <c r="S17" s="433"/>
      <c r="T17" s="433"/>
      <c r="U17" s="433"/>
      <c r="V17" s="432"/>
      <c r="W17" s="432"/>
      <c r="X17" s="432"/>
      <c r="Y17" s="433"/>
      <c r="Z17" s="433"/>
      <c r="AA17" s="433"/>
      <c r="AB17" s="433"/>
      <c r="AC17" s="433"/>
      <c r="AD17" s="433"/>
      <c r="AE17" s="433"/>
      <c r="AF17" s="433"/>
      <c r="AG17" s="433"/>
      <c r="AH17" s="433"/>
      <c r="AI17" s="433"/>
      <c r="AJ17" s="433"/>
      <c r="AK17" s="433"/>
      <c r="AL17" s="433">
        <f t="shared" ref="AL17:AL31" si="3">SUM(G17,D17,J17,M17,AE17)</f>
        <v>250461807</v>
      </c>
      <c r="AM17" s="347">
        <f>SUM(H17,E17,K17,W17)</f>
        <v>73355581.75</v>
      </c>
      <c r="AN17" s="355">
        <f t="shared" si="1"/>
        <v>0.29288130844636123</v>
      </c>
      <c r="AP17" s="683"/>
      <c r="AQ17" s="683" t="s">
        <v>58</v>
      </c>
      <c r="AR17" s="687">
        <f>SUM(D121)</f>
        <v>0</v>
      </c>
      <c r="AS17" s="687">
        <f>SUM(G121)</f>
        <v>0</v>
      </c>
      <c r="AT17" s="687">
        <f>SUM(AL121)</f>
        <v>50000</v>
      </c>
    </row>
    <row r="18" spans="1:46" ht="48" x14ac:dyDescent="0.25">
      <c r="A18" s="444"/>
      <c r="B18" s="444">
        <v>711121</v>
      </c>
      <c r="C18" s="445" t="s">
        <v>3689</v>
      </c>
      <c r="D18" s="432">
        <v>75000</v>
      </c>
      <c r="E18" s="690">
        <v>24813</v>
      </c>
      <c r="F18" s="691">
        <f t="shared" ref="F18:F84" si="4">E18/D18</f>
        <v>0.33084000000000002</v>
      </c>
      <c r="G18" s="432"/>
      <c r="H18" s="432"/>
      <c r="I18" s="446"/>
      <c r="J18" s="432"/>
      <c r="K18" s="432"/>
      <c r="L18" s="432"/>
      <c r="M18" s="433"/>
      <c r="N18" s="433"/>
      <c r="O18" s="433"/>
      <c r="P18" s="433"/>
      <c r="Q18" s="433"/>
      <c r="R18" s="433"/>
      <c r="S18" s="433"/>
      <c r="T18" s="433"/>
      <c r="U18" s="433"/>
      <c r="V18" s="432"/>
      <c r="W18" s="432"/>
      <c r="X18" s="432"/>
      <c r="Y18" s="433"/>
      <c r="Z18" s="433"/>
      <c r="AA18" s="433"/>
      <c r="AB18" s="433"/>
      <c r="AC18" s="433"/>
      <c r="AD18" s="433"/>
      <c r="AE18" s="433"/>
      <c r="AF18" s="433"/>
      <c r="AG18" s="433"/>
      <c r="AH18" s="433"/>
      <c r="AI18" s="433"/>
      <c r="AJ18" s="433"/>
      <c r="AK18" s="433"/>
      <c r="AL18" s="433">
        <f t="shared" si="3"/>
        <v>75000</v>
      </c>
      <c r="AM18" s="347">
        <f t="shared" ref="AM18:AM31" si="5">SUM(H18,E18,K18,W18)</f>
        <v>24813</v>
      </c>
      <c r="AN18" s="355">
        <f t="shared" ref="AN18:AN31" si="6">AM18/AL18</f>
        <v>0.33084000000000002</v>
      </c>
      <c r="AP18" s="683"/>
      <c r="AQ18" s="683" t="s">
        <v>13</v>
      </c>
      <c r="AR18" s="692">
        <f>SUM(D128)</f>
        <v>0</v>
      </c>
      <c r="AS18" s="692">
        <f>SUM(G128)</f>
        <v>0</v>
      </c>
      <c r="AT18" s="692">
        <f>SUM(AL128)</f>
        <v>0</v>
      </c>
    </row>
    <row r="19" spans="1:46" ht="48" x14ac:dyDescent="0.25">
      <c r="A19" s="444"/>
      <c r="B19" s="444">
        <v>711122</v>
      </c>
      <c r="C19" s="445" t="s">
        <v>3690</v>
      </c>
      <c r="D19" s="432">
        <f>3500000</f>
        <v>3500000</v>
      </c>
      <c r="E19" s="690">
        <v>4382922.29</v>
      </c>
      <c r="F19" s="691">
        <f t="shared" si="4"/>
        <v>1.2522635114285714</v>
      </c>
      <c r="G19" s="432"/>
      <c r="H19" s="432"/>
      <c r="I19" s="446"/>
      <c r="J19" s="432"/>
      <c r="K19" s="432"/>
      <c r="L19" s="432"/>
      <c r="M19" s="433"/>
      <c r="N19" s="433"/>
      <c r="O19" s="433"/>
      <c r="P19" s="433"/>
      <c r="Q19" s="433"/>
      <c r="R19" s="433"/>
      <c r="S19" s="433"/>
      <c r="T19" s="433"/>
      <c r="U19" s="433"/>
      <c r="V19" s="432"/>
      <c r="W19" s="432"/>
      <c r="X19" s="432"/>
      <c r="Y19" s="433"/>
      <c r="Z19" s="433"/>
      <c r="AA19" s="433"/>
      <c r="AB19" s="433"/>
      <c r="AC19" s="433"/>
      <c r="AD19" s="433"/>
      <c r="AE19" s="433"/>
      <c r="AF19" s="433"/>
      <c r="AG19" s="433"/>
      <c r="AH19" s="433"/>
      <c r="AI19" s="433"/>
      <c r="AJ19" s="433"/>
      <c r="AK19" s="433"/>
      <c r="AL19" s="433">
        <f t="shared" si="3"/>
        <v>3500000</v>
      </c>
      <c r="AM19" s="347">
        <f t="shared" si="5"/>
        <v>4382922.29</v>
      </c>
      <c r="AN19" s="355">
        <f t="shared" si="6"/>
        <v>1.2522635114285714</v>
      </c>
      <c r="AP19" s="683"/>
      <c r="AQ19" s="693" t="s">
        <v>4100</v>
      </c>
      <c r="AR19" s="694">
        <f>SUM(AR11:AR18)</f>
        <v>584504654</v>
      </c>
      <c r="AS19" s="694">
        <f>SUM(AS11:AS18)</f>
        <v>0</v>
      </c>
      <c r="AT19" s="694">
        <f>SUM(AT11:AT18)</f>
        <v>701621127</v>
      </c>
    </row>
    <row r="20" spans="1:46" ht="36" x14ac:dyDescent="0.25">
      <c r="A20" s="444"/>
      <c r="B20" s="444">
        <v>711123</v>
      </c>
      <c r="C20" s="445" t="s">
        <v>3748</v>
      </c>
      <c r="D20" s="432">
        <v>23000000</v>
      </c>
      <c r="E20" s="690">
        <v>7130237.1600000001</v>
      </c>
      <c r="F20" s="691">
        <f t="shared" si="4"/>
        <v>0.31001031130434781</v>
      </c>
      <c r="G20" s="432"/>
      <c r="H20" s="432"/>
      <c r="I20" s="446"/>
      <c r="J20" s="432"/>
      <c r="K20" s="432"/>
      <c r="L20" s="432"/>
      <c r="M20" s="433"/>
      <c r="N20" s="433"/>
      <c r="O20" s="433"/>
      <c r="P20" s="433"/>
      <c r="Q20" s="433"/>
      <c r="R20" s="433"/>
      <c r="S20" s="433"/>
      <c r="T20" s="433"/>
      <c r="U20" s="433"/>
      <c r="V20" s="432"/>
      <c r="W20" s="432"/>
      <c r="X20" s="432"/>
      <c r="Y20" s="433"/>
      <c r="Z20" s="433"/>
      <c r="AA20" s="433"/>
      <c r="AB20" s="433"/>
      <c r="AC20" s="433"/>
      <c r="AD20" s="433"/>
      <c r="AE20" s="433"/>
      <c r="AF20" s="433"/>
      <c r="AG20" s="433"/>
      <c r="AH20" s="433"/>
      <c r="AI20" s="433"/>
      <c r="AJ20" s="433"/>
      <c r="AK20" s="433"/>
      <c r="AL20" s="433">
        <f t="shared" si="3"/>
        <v>23000000</v>
      </c>
      <c r="AM20" s="347">
        <f t="shared" si="5"/>
        <v>7130237.1600000001</v>
      </c>
      <c r="AN20" s="355">
        <f t="shared" si="6"/>
        <v>0.31001031130434781</v>
      </c>
      <c r="AR20" s="695">
        <f>D137-AR19</f>
        <v>49375787</v>
      </c>
      <c r="AS20" s="695">
        <f>G137-AS19</f>
        <v>507000</v>
      </c>
      <c r="AT20" s="695">
        <f>AL137-AT19</f>
        <v>51071400</v>
      </c>
    </row>
    <row r="21" spans="1:46" hidden="1" x14ac:dyDescent="0.25">
      <c r="A21" s="444"/>
      <c r="B21" s="444">
        <v>711143</v>
      </c>
      <c r="C21" s="445" t="s">
        <v>3691</v>
      </c>
      <c r="D21" s="432"/>
      <c r="E21" s="690">
        <v>0</v>
      </c>
      <c r="F21" s="691">
        <v>0</v>
      </c>
      <c r="G21" s="432"/>
      <c r="H21" s="432"/>
      <c r="I21" s="446"/>
      <c r="J21" s="432"/>
      <c r="K21" s="432"/>
      <c r="L21" s="432"/>
      <c r="M21" s="433"/>
      <c r="N21" s="433"/>
      <c r="O21" s="433"/>
      <c r="P21" s="433"/>
      <c r="Q21" s="433"/>
      <c r="R21" s="433"/>
      <c r="S21" s="433"/>
      <c r="T21" s="433"/>
      <c r="U21" s="433"/>
      <c r="V21" s="432"/>
      <c r="W21" s="432"/>
      <c r="X21" s="432"/>
      <c r="Y21" s="433"/>
      <c r="Z21" s="433"/>
      <c r="AA21" s="433"/>
      <c r="AB21" s="433"/>
      <c r="AC21" s="433"/>
      <c r="AD21" s="433"/>
      <c r="AE21" s="433"/>
      <c r="AF21" s="433"/>
      <c r="AG21" s="433"/>
      <c r="AH21" s="433"/>
      <c r="AI21" s="433"/>
      <c r="AJ21" s="433"/>
      <c r="AK21" s="433"/>
      <c r="AL21" s="433">
        <f t="shared" si="3"/>
        <v>0</v>
      </c>
      <c r="AM21" s="347">
        <f t="shared" si="5"/>
        <v>0</v>
      </c>
      <c r="AN21" s="355"/>
    </row>
    <row r="22" spans="1:46" ht="49.5" customHeight="1" x14ac:dyDescent="0.25">
      <c r="A22" s="444"/>
      <c r="B22" s="444">
        <v>711145</v>
      </c>
      <c r="C22" s="445" t="s">
        <v>3749</v>
      </c>
      <c r="D22" s="432">
        <v>400000</v>
      </c>
      <c r="E22" s="690">
        <v>187560.37</v>
      </c>
      <c r="F22" s="691">
        <f t="shared" si="4"/>
        <v>0.46890092499999997</v>
      </c>
      <c r="G22" s="432"/>
      <c r="H22" s="432"/>
      <c r="I22" s="446"/>
      <c r="J22" s="432"/>
      <c r="K22" s="432"/>
      <c r="L22" s="432"/>
      <c r="M22" s="433"/>
      <c r="N22" s="433"/>
      <c r="O22" s="433"/>
      <c r="P22" s="433"/>
      <c r="Q22" s="433"/>
      <c r="R22" s="433"/>
      <c r="S22" s="433"/>
      <c r="T22" s="433"/>
      <c r="U22" s="433"/>
      <c r="V22" s="432"/>
      <c r="W22" s="432"/>
      <c r="X22" s="432"/>
      <c r="Y22" s="433"/>
      <c r="Z22" s="433"/>
      <c r="AA22" s="433"/>
      <c r="AB22" s="433"/>
      <c r="AC22" s="433"/>
      <c r="AD22" s="433"/>
      <c r="AE22" s="433"/>
      <c r="AF22" s="433"/>
      <c r="AG22" s="433"/>
      <c r="AH22" s="433"/>
      <c r="AI22" s="433"/>
      <c r="AJ22" s="433"/>
      <c r="AK22" s="433"/>
      <c r="AL22" s="433">
        <f t="shared" si="3"/>
        <v>400000</v>
      </c>
      <c r="AM22" s="347">
        <f t="shared" si="5"/>
        <v>187560.37</v>
      </c>
      <c r="AN22" s="355">
        <f t="shared" si="6"/>
        <v>0.46890092499999997</v>
      </c>
    </row>
    <row r="23" spans="1:46" ht="24" x14ac:dyDescent="0.25">
      <c r="A23" s="444"/>
      <c r="B23" s="444">
        <v>711146</v>
      </c>
      <c r="C23" s="445" t="s">
        <v>3692</v>
      </c>
      <c r="D23" s="432">
        <v>500</v>
      </c>
      <c r="E23" s="690">
        <v>328.33</v>
      </c>
      <c r="F23" s="691"/>
      <c r="G23" s="432"/>
      <c r="H23" s="432"/>
      <c r="I23" s="446"/>
      <c r="J23" s="432"/>
      <c r="K23" s="432"/>
      <c r="L23" s="432"/>
      <c r="M23" s="433"/>
      <c r="N23" s="433"/>
      <c r="O23" s="433"/>
      <c r="P23" s="433"/>
      <c r="Q23" s="433"/>
      <c r="R23" s="433"/>
      <c r="S23" s="433"/>
      <c r="T23" s="433"/>
      <c r="U23" s="433"/>
      <c r="V23" s="432"/>
      <c r="W23" s="432"/>
      <c r="X23" s="432"/>
      <c r="Y23" s="433"/>
      <c r="Z23" s="433"/>
      <c r="AA23" s="433"/>
      <c r="AB23" s="433"/>
      <c r="AC23" s="433"/>
      <c r="AD23" s="433"/>
      <c r="AE23" s="433"/>
      <c r="AF23" s="433"/>
      <c r="AG23" s="433"/>
      <c r="AH23" s="433"/>
      <c r="AI23" s="433"/>
      <c r="AJ23" s="433"/>
      <c r="AK23" s="433"/>
      <c r="AL23" s="433">
        <f t="shared" si="3"/>
        <v>500</v>
      </c>
      <c r="AM23" s="347">
        <f t="shared" si="5"/>
        <v>328.33</v>
      </c>
      <c r="AN23" s="355"/>
    </row>
    <row r="24" spans="1:46" x14ac:dyDescent="0.25">
      <c r="A24" s="444"/>
      <c r="B24" s="444">
        <v>711147</v>
      </c>
      <c r="C24" s="445" t="s">
        <v>3693</v>
      </c>
      <c r="D24" s="432">
        <v>15000</v>
      </c>
      <c r="E24" s="690">
        <v>27746</v>
      </c>
      <c r="F24" s="691">
        <f t="shared" si="4"/>
        <v>1.8497333333333332</v>
      </c>
      <c r="G24" s="432"/>
      <c r="H24" s="432"/>
      <c r="I24" s="446"/>
      <c r="J24" s="432"/>
      <c r="K24" s="432"/>
      <c r="L24" s="432"/>
      <c r="M24" s="433"/>
      <c r="N24" s="433"/>
      <c r="O24" s="433"/>
      <c r="P24" s="433"/>
      <c r="Q24" s="433"/>
      <c r="R24" s="433"/>
      <c r="S24" s="433"/>
      <c r="T24" s="433"/>
      <c r="U24" s="433"/>
      <c r="V24" s="432"/>
      <c r="W24" s="432"/>
      <c r="X24" s="432"/>
      <c r="Y24" s="433"/>
      <c r="Z24" s="433"/>
      <c r="AA24" s="433"/>
      <c r="AB24" s="433"/>
      <c r="AC24" s="433"/>
      <c r="AD24" s="433"/>
      <c r="AE24" s="433"/>
      <c r="AF24" s="433"/>
      <c r="AG24" s="433"/>
      <c r="AH24" s="433"/>
      <c r="AI24" s="433"/>
      <c r="AJ24" s="433"/>
      <c r="AK24" s="433"/>
      <c r="AL24" s="433">
        <f t="shared" si="3"/>
        <v>15000</v>
      </c>
      <c r="AM24" s="347">
        <f t="shared" si="5"/>
        <v>27746</v>
      </c>
      <c r="AN24" s="355">
        <f t="shared" si="6"/>
        <v>1.8497333333333332</v>
      </c>
    </row>
    <row r="25" spans="1:46" ht="24" hidden="1" x14ac:dyDescent="0.25">
      <c r="A25" s="444"/>
      <c r="B25" s="444">
        <v>711148</v>
      </c>
      <c r="C25" s="445" t="s">
        <v>3694</v>
      </c>
      <c r="D25" s="432"/>
      <c r="E25" s="690">
        <v>0</v>
      </c>
      <c r="F25" s="691"/>
      <c r="G25" s="432"/>
      <c r="H25" s="432"/>
      <c r="I25" s="446"/>
      <c r="J25" s="432"/>
      <c r="K25" s="432"/>
      <c r="L25" s="432"/>
      <c r="M25" s="433"/>
      <c r="N25" s="433"/>
      <c r="O25" s="433"/>
      <c r="P25" s="433"/>
      <c r="Q25" s="433"/>
      <c r="R25" s="433"/>
      <c r="S25" s="433"/>
      <c r="T25" s="433"/>
      <c r="U25" s="433"/>
      <c r="V25" s="432"/>
      <c r="W25" s="432"/>
      <c r="X25" s="432"/>
      <c r="Y25" s="433"/>
      <c r="Z25" s="433"/>
      <c r="AA25" s="433"/>
      <c r="AB25" s="433"/>
      <c r="AC25" s="433"/>
      <c r="AD25" s="433"/>
      <c r="AE25" s="433"/>
      <c r="AF25" s="433"/>
      <c r="AG25" s="433"/>
      <c r="AH25" s="433"/>
      <c r="AI25" s="433"/>
      <c r="AJ25" s="433"/>
      <c r="AK25" s="433"/>
      <c r="AL25" s="433">
        <f t="shared" si="3"/>
        <v>0</v>
      </c>
      <c r="AM25" s="347">
        <f t="shared" si="5"/>
        <v>0</v>
      </c>
      <c r="AN25" s="355"/>
    </row>
    <row r="26" spans="1:46" hidden="1" x14ac:dyDescent="0.25">
      <c r="A26" s="444"/>
      <c r="B26" s="444">
        <v>711161</v>
      </c>
      <c r="C26" s="445" t="s">
        <v>3695</v>
      </c>
      <c r="D26" s="432"/>
      <c r="E26" s="690">
        <v>0</v>
      </c>
      <c r="F26" s="691"/>
      <c r="G26" s="432"/>
      <c r="H26" s="432"/>
      <c r="I26" s="446"/>
      <c r="J26" s="432"/>
      <c r="K26" s="432"/>
      <c r="L26" s="432"/>
      <c r="M26" s="433"/>
      <c r="N26" s="433"/>
      <c r="O26" s="433"/>
      <c r="P26" s="433"/>
      <c r="Q26" s="433"/>
      <c r="R26" s="433"/>
      <c r="S26" s="433"/>
      <c r="T26" s="433"/>
      <c r="U26" s="433"/>
      <c r="V26" s="432"/>
      <c r="W26" s="432"/>
      <c r="X26" s="432"/>
      <c r="Y26" s="433"/>
      <c r="Z26" s="433"/>
      <c r="AA26" s="433"/>
      <c r="AB26" s="433"/>
      <c r="AC26" s="433"/>
      <c r="AD26" s="433"/>
      <c r="AE26" s="433"/>
      <c r="AF26" s="433"/>
      <c r="AG26" s="433"/>
      <c r="AH26" s="433"/>
      <c r="AI26" s="433"/>
      <c r="AJ26" s="433"/>
      <c r="AK26" s="433"/>
      <c r="AL26" s="433">
        <f t="shared" si="3"/>
        <v>0</v>
      </c>
      <c r="AM26" s="347">
        <f t="shared" si="5"/>
        <v>0</v>
      </c>
      <c r="AN26" s="355"/>
    </row>
    <row r="27" spans="1:46" ht="24" x14ac:dyDescent="0.25">
      <c r="A27" s="444"/>
      <c r="B27" s="444">
        <v>711181</v>
      </c>
      <c r="C27" s="445" t="s">
        <v>4756</v>
      </c>
      <c r="D27" s="432">
        <v>25000</v>
      </c>
      <c r="E27" s="690">
        <v>0</v>
      </c>
      <c r="F27" s="691"/>
      <c r="G27" s="432"/>
      <c r="H27" s="432"/>
      <c r="I27" s="446"/>
      <c r="J27" s="432"/>
      <c r="K27" s="432"/>
      <c r="L27" s="432"/>
      <c r="M27" s="433"/>
      <c r="N27" s="433"/>
      <c r="O27" s="433"/>
      <c r="P27" s="433"/>
      <c r="Q27" s="433"/>
      <c r="R27" s="433"/>
      <c r="S27" s="433"/>
      <c r="T27" s="433"/>
      <c r="U27" s="433"/>
      <c r="V27" s="432"/>
      <c r="W27" s="432"/>
      <c r="X27" s="432"/>
      <c r="Y27" s="433"/>
      <c r="Z27" s="433"/>
      <c r="AA27" s="433"/>
      <c r="AB27" s="433"/>
      <c r="AC27" s="433"/>
      <c r="AD27" s="433"/>
      <c r="AE27" s="433"/>
      <c r="AF27" s="433"/>
      <c r="AG27" s="433"/>
      <c r="AH27" s="433"/>
      <c r="AI27" s="433"/>
      <c r="AJ27" s="433"/>
      <c r="AK27" s="433"/>
      <c r="AL27" s="433">
        <f t="shared" si="3"/>
        <v>25000</v>
      </c>
      <c r="AM27" s="347">
        <f t="shared" si="5"/>
        <v>0</v>
      </c>
      <c r="AN27" s="355"/>
    </row>
    <row r="28" spans="1:46" ht="24" x14ac:dyDescent="0.25">
      <c r="A28" s="444"/>
      <c r="B28" s="444">
        <v>711183</v>
      </c>
      <c r="C28" s="445" t="s">
        <v>4757</v>
      </c>
      <c r="D28" s="432">
        <v>100000</v>
      </c>
      <c r="E28" s="690">
        <v>39461</v>
      </c>
      <c r="F28" s="691">
        <f t="shared" si="4"/>
        <v>0.39461000000000002</v>
      </c>
      <c r="G28" s="432"/>
      <c r="H28" s="432"/>
      <c r="I28" s="446"/>
      <c r="J28" s="432"/>
      <c r="K28" s="432"/>
      <c r="L28" s="432"/>
      <c r="M28" s="433"/>
      <c r="N28" s="433"/>
      <c r="O28" s="433"/>
      <c r="P28" s="433"/>
      <c r="Q28" s="433"/>
      <c r="R28" s="433"/>
      <c r="S28" s="433"/>
      <c r="T28" s="433"/>
      <c r="U28" s="433"/>
      <c r="V28" s="432"/>
      <c r="W28" s="432"/>
      <c r="X28" s="432"/>
      <c r="Y28" s="433"/>
      <c r="Z28" s="433"/>
      <c r="AA28" s="433"/>
      <c r="AB28" s="433"/>
      <c r="AC28" s="433"/>
      <c r="AD28" s="433"/>
      <c r="AE28" s="433"/>
      <c r="AF28" s="433"/>
      <c r="AG28" s="433"/>
      <c r="AH28" s="433"/>
      <c r="AI28" s="433"/>
      <c r="AJ28" s="433"/>
      <c r="AK28" s="433"/>
      <c r="AL28" s="433">
        <f t="shared" si="3"/>
        <v>100000</v>
      </c>
      <c r="AM28" s="347">
        <f t="shared" si="5"/>
        <v>39461</v>
      </c>
      <c r="AN28" s="355">
        <f t="shared" si="6"/>
        <v>0.39461000000000002</v>
      </c>
    </row>
    <row r="29" spans="1:46" ht="24" x14ac:dyDescent="0.25">
      <c r="A29" s="444"/>
      <c r="B29" s="444">
        <v>711184</v>
      </c>
      <c r="C29" s="445" t="s">
        <v>4795</v>
      </c>
      <c r="D29" s="432">
        <v>25000</v>
      </c>
      <c r="E29" s="690">
        <v>16280</v>
      </c>
      <c r="F29" s="691">
        <f t="shared" si="4"/>
        <v>0.6512</v>
      </c>
      <c r="G29" s="432"/>
      <c r="H29" s="432"/>
      <c r="I29" s="446"/>
      <c r="J29" s="432"/>
      <c r="K29" s="432"/>
      <c r="L29" s="432"/>
      <c r="M29" s="433"/>
      <c r="N29" s="433"/>
      <c r="O29" s="433"/>
      <c r="P29" s="433"/>
      <c r="Q29" s="433"/>
      <c r="R29" s="433"/>
      <c r="S29" s="433"/>
      <c r="T29" s="433"/>
      <c r="U29" s="433"/>
      <c r="V29" s="432"/>
      <c r="W29" s="432"/>
      <c r="X29" s="432"/>
      <c r="Y29" s="433"/>
      <c r="Z29" s="433"/>
      <c r="AA29" s="433"/>
      <c r="AB29" s="433"/>
      <c r="AC29" s="433"/>
      <c r="AD29" s="433"/>
      <c r="AE29" s="433"/>
      <c r="AF29" s="433"/>
      <c r="AG29" s="433"/>
      <c r="AH29" s="433"/>
      <c r="AI29" s="433"/>
      <c r="AJ29" s="433"/>
      <c r="AK29" s="433"/>
      <c r="AL29" s="433">
        <f t="shared" si="3"/>
        <v>25000</v>
      </c>
      <c r="AM29" s="347">
        <f t="shared" si="5"/>
        <v>16280</v>
      </c>
      <c r="AN29" s="355">
        <f t="shared" si="6"/>
        <v>0.6512</v>
      </c>
    </row>
    <row r="30" spans="1:46" x14ac:dyDescent="0.25">
      <c r="A30" s="444"/>
      <c r="B30" s="444">
        <v>711191</v>
      </c>
      <c r="C30" s="445" t="s">
        <v>4758</v>
      </c>
      <c r="D30" s="432">
        <f>26000000+1200000</f>
        <v>27200000</v>
      </c>
      <c r="E30" s="690">
        <v>7466726.7400000002</v>
      </c>
      <c r="F30" s="691">
        <f t="shared" si="4"/>
        <v>0.27451201250000001</v>
      </c>
      <c r="G30" s="432"/>
      <c r="H30" s="432"/>
      <c r="I30" s="446"/>
      <c r="J30" s="432"/>
      <c r="K30" s="432"/>
      <c r="L30" s="432"/>
      <c r="M30" s="433"/>
      <c r="N30" s="433"/>
      <c r="O30" s="433"/>
      <c r="P30" s="433"/>
      <c r="Q30" s="433"/>
      <c r="R30" s="433"/>
      <c r="S30" s="433"/>
      <c r="T30" s="433"/>
      <c r="U30" s="433"/>
      <c r="V30" s="432"/>
      <c r="W30" s="432"/>
      <c r="X30" s="432"/>
      <c r="Y30" s="433"/>
      <c r="Z30" s="433"/>
      <c r="AA30" s="433"/>
      <c r="AB30" s="433"/>
      <c r="AC30" s="433"/>
      <c r="AD30" s="433"/>
      <c r="AE30" s="433"/>
      <c r="AF30" s="433"/>
      <c r="AG30" s="433"/>
      <c r="AH30" s="433"/>
      <c r="AI30" s="433"/>
      <c r="AJ30" s="433"/>
      <c r="AK30" s="433"/>
      <c r="AL30" s="433">
        <f t="shared" si="3"/>
        <v>27200000</v>
      </c>
      <c r="AM30" s="347">
        <f t="shared" si="5"/>
        <v>7466726.7400000002</v>
      </c>
      <c r="AN30" s="355">
        <f t="shared" si="6"/>
        <v>0.27451201250000001</v>
      </c>
    </row>
    <row r="31" spans="1:46" ht="24" x14ac:dyDescent="0.25">
      <c r="A31" s="447"/>
      <c r="B31" s="444">
        <v>711193</v>
      </c>
      <c r="C31" s="445" t="s">
        <v>4759</v>
      </c>
      <c r="D31" s="432">
        <v>100000</v>
      </c>
      <c r="E31" s="690">
        <v>57997.46</v>
      </c>
      <c r="F31" s="691">
        <f t="shared" si="4"/>
        <v>0.57997460000000001</v>
      </c>
      <c r="G31" s="432"/>
      <c r="H31" s="432"/>
      <c r="I31" s="446"/>
      <c r="J31" s="432"/>
      <c r="K31" s="432"/>
      <c r="L31" s="432"/>
      <c r="M31" s="433"/>
      <c r="N31" s="433"/>
      <c r="O31" s="433"/>
      <c r="P31" s="433"/>
      <c r="Q31" s="433"/>
      <c r="R31" s="433"/>
      <c r="S31" s="433"/>
      <c r="T31" s="433"/>
      <c r="U31" s="433"/>
      <c r="V31" s="432"/>
      <c r="W31" s="432"/>
      <c r="X31" s="432"/>
      <c r="Y31" s="433"/>
      <c r="Z31" s="433"/>
      <c r="AA31" s="433"/>
      <c r="AB31" s="433"/>
      <c r="AC31" s="433"/>
      <c r="AD31" s="433"/>
      <c r="AE31" s="433"/>
      <c r="AF31" s="433"/>
      <c r="AG31" s="433"/>
      <c r="AH31" s="433"/>
      <c r="AI31" s="433"/>
      <c r="AJ31" s="433"/>
      <c r="AK31" s="433"/>
      <c r="AL31" s="433">
        <f t="shared" si="3"/>
        <v>100000</v>
      </c>
      <c r="AM31" s="347">
        <f t="shared" si="5"/>
        <v>57997.46</v>
      </c>
      <c r="AN31" s="355">
        <f t="shared" si="6"/>
        <v>0.57997460000000001</v>
      </c>
    </row>
    <row r="32" spans="1:46" x14ac:dyDescent="0.25">
      <c r="A32" s="490">
        <v>712000</v>
      </c>
      <c r="B32" s="493"/>
      <c r="C32" s="492" t="s">
        <v>4754</v>
      </c>
      <c r="D32" s="477">
        <f>SUM(D33)</f>
        <v>10</v>
      </c>
      <c r="E32" s="352">
        <f>SUM(E33)</f>
        <v>0</v>
      </c>
      <c r="F32" s="339">
        <f t="shared" si="4"/>
        <v>0</v>
      </c>
      <c r="G32" s="477">
        <f>SUM(G33)</f>
        <v>0</v>
      </c>
      <c r="H32" s="477">
        <f>SUM(H33)</f>
        <v>0</v>
      </c>
      <c r="I32" s="478"/>
      <c r="J32" s="477">
        <f>SUM(J33)</f>
        <v>0</v>
      </c>
      <c r="K32" s="477">
        <f>SUM(K33)</f>
        <v>0</v>
      </c>
      <c r="L32" s="477"/>
      <c r="M32" s="480"/>
      <c r="N32" s="480"/>
      <c r="O32" s="480"/>
      <c r="P32" s="480"/>
      <c r="Q32" s="480"/>
      <c r="R32" s="480"/>
      <c r="S32" s="480"/>
      <c r="T32" s="480"/>
      <c r="U32" s="480"/>
      <c r="V32" s="477">
        <f>SUM(V33)</f>
        <v>0</v>
      </c>
      <c r="W32" s="477">
        <f>SUM(W33)</f>
        <v>0</v>
      </c>
      <c r="X32" s="477"/>
      <c r="Y32" s="480"/>
      <c r="Z32" s="480"/>
      <c r="AA32" s="480"/>
      <c r="AB32" s="480"/>
      <c r="AC32" s="480"/>
      <c r="AD32" s="480"/>
      <c r="AE32" s="480"/>
      <c r="AF32" s="480"/>
      <c r="AG32" s="480"/>
      <c r="AH32" s="480"/>
      <c r="AI32" s="480"/>
      <c r="AJ32" s="480"/>
      <c r="AK32" s="480"/>
      <c r="AL32" s="480">
        <f>SUM(AL33)</f>
        <v>10</v>
      </c>
      <c r="AM32" s="523">
        <f>SUM(AM33)</f>
        <v>0</v>
      </c>
      <c r="AN32" s="524"/>
    </row>
    <row r="33" spans="1:40" ht="24" x14ac:dyDescent="0.25">
      <c r="A33" s="447"/>
      <c r="B33" s="444">
        <v>712112</v>
      </c>
      <c r="C33" s="445" t="s">
        <v>4755</v>
      </c>
      <c r="D33" s="432">
        <v>10</v>
      </c>
      <c r="E33" s="690"/>
      <c r="F33" s="691">
        <f t="shared" si="4"/>
        <v>0</v>
      </c>
      <c r="G33" s="432">
        <v>0</v>
      </c>
      <c r="H33" s="432"/>
      <c r="I33" s="446"/>
      <c r="J33" s="432"/>
      <c r="K33" s="432"/>
      <c r="L33" s="432"/>
      <c r="M33" s="433"/>
      <c r="N33" s="433"/>
      <c r="O33" s="433"/>
      <c r="P33" s="433"/>
      <c r="Q33" s="433"/>
      <c r="R33" s="433"/>
      <c r="S33" s="433"/>
      <c r="T33" s="433"/>
      <c r="U33" s="433"/>
      <c r="V33" s="432"/>
      <c r="W33" s="432"/>
      <c r="X33" s="432"/>
      <c r="Y33" s="433"/>
      <c r="Z33" s="433"/>
      <c r="AA33" s="433"/>
      <c r="AB33" s="433"/>
      <c r="AC33" s="433"/>
      <c r="AD33" s="433"/>
      <c r="AE33" s="433"/>
      <c r="AF33" s="433"/>
      <c r="AG33" s="433"/>
      <c r="AH33" s="433"/>
      <c r="AI33" s="433"/>
      <c r="AJ33" s="433"/>
      <c r="AK33" s="433"/>
      <c r="AL33" s="433">
        <f>SUM(G33,D33,J33,M33,AE33)</f>
        <v>10</v>
      </c>
      <c r="AM33" s="347">
        <f>SUM(H33,E33,K33,W33)</f>
        <v>0</v>
      </c>
      <c r="AN33" s="355">
        <f>AM33/AL33</f>
        <v>0</v>
      </c>
    </row>
    <row r="34" spans="1:40" x14ac:dyDescent="0.25">
      <c r="A34" s="490">
        <v>713000</v>
      </c>
      <c r="B34" s="493"/>
      <c r="C34" s="492" t="s">
        <v>3696</v>
      </c>
      <c r="D34" s="477">
        <f>SUM(D35:D43)</f>
        <v>56595790</v>
      </c>
      <c r="E34" s="352">
        <f>SUM(E35:E43)</f>
        <v>27598811.849999998</v>
      </c>
      <c r="F34" s="339">
        <f>E34/D34</f>
        <v>0.48764778881962773</v>
      </c>
      <c r="G34" s="477">
        <f>SUM(G35:G43)</f>
        <v>0</v>
      </c>
      <c r="H34" s="477">
        <f>SUM(H35:H43)</f>
        <v>0</v>
      </c>
      <c r="I34" s="478"/>
      <c r="J34" s="477">
        <f>SUM(J35:J43)</f>
        <v>0</v>
      </c>
      <c r="K34" s="477">
        <f>SUM(K35:K43)</f>
        <v>0</v>
      </c>
      <c r="L34" s="477"/>
      <c r="M34" s="480"/>
      <c r="N34" s="480"/>
      <c r="O34" s="480"/>
      <c r="P34" s="480"/>
      <c r="Q34" s="480"/>
      <c r="R34" s="480"/>
      <c r="S34" s="480"/>
      <c r="T34" s="480"/>
      <c r="U34" s="480"/>
      <c r="V34" s="477">
        <f>SUM(V35:V43)</f>
        <v>0</v>
      </c>
      <c r="W34" s="477">
        <f>SUM(W35:W43)</f>
        <v>0</v>
      </c>
      <c r="X34" s="477"/>
      <c r="Y34" s="480"/>
      <c r="Z34" s="480"/>
      <c r="AA34" s="480"/>
      <c r="AB34" s="480"/>
      <c r="AC34" s="480"/>
      <c r="AD34" s="480"/>
      <c r="AE34" s="480"/>
      <c r="AF34" s="480"/>
      <c r="AG34" s="480"/>
      <c r="AH34" s="480"/>
      <c r="AI34" s="480"/>
      <c r="AJ34" s="480"/>
      <c r="AK34" s="480"/>
      <c r="AL34" s="480">
        <f>SUM(AL35:AL43)</f>
        <v>56595790</v>
      </c>
      <c r="AM34" s="523">
        <f>SUM(AM35:AM43)</f>
        <v>27598811.849999998</v>
      </c>
      <c r="AN34" s="524"/>
    </row>
    <row r="35" spans="1:40" ht="24" x14ac:dyDescent="0.25">
      <c r="A35" s="444"/>
      <c r="B35" s="444">
        <v>713121</v>
      </c>
      <c r="C35" s="445" t="s">
        <v>4760</v>
      </c>
      <c r="D35" s="432">
        <v>46862759</v>
      </c>
      <c r="E35" s="690">
        <v>12561776.039999999</v>
      </c>
      <c r="F35" s="691">
        <f t="shared" si="4"/>
        <v>0.26805455564406694</v>
      </c>
      <c r="G35" s="432"/>
      <c r="H35" s="432"/>
      <c r="I35" s="446"/>
      <c r="J35" s="432"/>
      <c r="K35" s="432"/>
      <c r="L35" s="432"/>
      <c r="M35" s="433"/>
      <c r="N35" s="433"/>
      <c r="O35" s="433"/>
      <c r="P35" s="433"/>
      <c r="Q35" s="433"/>
      <c r="R35" s="433"/>
      <c r="S35" s="433"/>
      <c r="T35" s="433"/>
      <c r="U35" s="433"/>
      <c r="V35" s="432"/>
      <c r="W35" s="432"/>
      <c r="X35" s="432"/>
      <c r="Y35" s="433"/>
      <c r="Z35" s="433"/>
      <c r="AA35" s="433"/>
      <c r="AB35" s="433"/>
      <c r="AC35" s="433"/>
      <c r="AD35" s="433"/>
      <c r="AE35" s="433"/>
      <c r="AF35" s="433"/>
      <c r="AG35" s="433"/>
      <c r="AH35" s="433"/>
      <c r="AI35" s="433"/>
      <c r="AJ35" s="433"/>
      <c r="AK35" s="433"/>
      <c r="AL35" s="433">
        <f t="shared" ref="AL35:AL43" si="7">SUM(G35,D35,J35,M35,AE35)</f>
        <v>46862759</v>
      </c>
      <c r="AM35" s="347">
        <f t="shared" ref="AM35:AM43" si="8">SUM(H35,E35,K35,W35)</f>
        <v>12561776.039999999</v>
      </c>
      <c r="AN35" s="355">
        <f t="shared" ref="AN35:AN102" si="9">AM35/AL35</f>
        <v>0.26805455564406694</v>
      </c>
    </row>
    <row r="36" spans="1:40" ht="24" x14ac:dyDescent="0.25">
      <c r="A36" s="444"/>
      <c r="B36" s="444">
        <v>713122</v>
      </c>
      <c r="C36" s="445" t="s">
        <v>4761</v>
      </c>
      <c r="D36" s="432">
        <v>300000</v>
      </c>
      <c r="E36" s="690">
        <v>9118913.2100000009</v>
      </c>
      <c r="F36" s="691">
        <f t="shared" si="4"/>
        <v>30.39637736666667</v>
      </c>
      <c r="G36" s="432"/>
      <c r="H36" s="432"/>
      <c r="I36" s="446"/>
      <c r="J36" s="432"/>
      <c r="K36" s="432"/>
      <c r="L36" s="432"/>
      <c r="M36" s="433"/>
      <c r="N36" s="433"/>
      <c r="O36" s="433"/>
      <c r="P36" s="433"/>
      <c r="Q36" s="433"/>
      <c r="R36" s="433"/>
      <c r="S36" s="433"/>
      <c r="T36" s="433"/>
      <c r="U36" s="433"/>
      <c r="V36" s="432"/>
      <c r="W36" s="432"/>
      <c r="X36" s="432"/>
      <c r="Y36" s="433"/>
      <c r="Z36" s="433"/>
      <c r="AA36" s="433"/>
      <c r="AB36" s="433"/>
      <c r="AC36" s="433"/>
      <c r="AD36" s="433"/>
      <c r="AE36" s="433"/>
      <c r="AF36" s="433"/>
      <c r="AG36" s="433"/>
      <c r="AH36" s="433"/>
      <c r="AI36" s="433"/>
      <c r="AJ36" s="433"/>
      <c r="AK36" s="433"/>
      <c r="AL36" s="433">
        <f t="shared" si="7"/>
        <v>300000</v>
      </c>
      <c r="AM36" s="347">
        <f t="shared" si="8"/>
        <v>9118913.2100000009</v>
      </c>
      <c r="AN36" s="355">
        <f t="shared" si="9"/>
        <v>30.39637736666667</v>
      </c>
    </row>
    <row r="37" spans="1:40" ht="36" hidden="1" x14ac:dyDescent="0.25">
      <c r="A37" s="444"/>
      <c r="B37" s="444">
        <v>713126</v>
      </c>
      <c r="C37" s="445" t="s">
        <v>3750</v>
      </c>
      <c r="D37" s="432">
        <v>0</v>
      </c>
      <c r="E37" s="690"/>
      <c r="F37" s="691" t="e">
        <f t="shared" si="4"/>
        <v>#DIV/0!</v>
      </c>
      <c r="G37" s="432"/>
      <c r="H37" s="432"/>
      <c r="I37" s="446"/>
      <c r="J37" s="432"/>
      <c r="K37" s="432"/>
      <c r="L37" s="432"/>
      <c r="M37" s="433"/>
      <c r="N37" s="433"/>
      <c r="O37" s="433"/>
      <c r="P37" s="433"/>
      <c r="Q37" s="433"/>
      <c r="R37" s="433"/>
      <c r="S37" s="433"/>
      <c r="T37" s="433"/>
      <c r="U37" s="433"/>
      <c r="V37" s="432"/>
      <c r="W37" s="432"/>
      <c r="X37" s="432"/>
      <c r="Y37" s="433"/>
      <c r="Z37" s="433"/>
      <c r="AA37" s="433"/>
      <c r="AB37" s="433"/>
      <c r="AC37" s="433"/>
      <c r="AD37" s="433"/>
      <c r="AE37" s="433"/>
      <c r="AF37" s="433"/>
      <c r="AG37" s="433"/>
      <c r="AH37" s="433"/>
      <c r="AI37" s="433"/>
      <c r="AJ37" s="433"/>
      <c r="AK37" s="433"/>
      <c r="AL37" s="433">
        <f t="shared" si="7"/>
        <v>0</v>
      </c>
      <c r="AM37" s="347">
        <f t="shared" si="8"/>
        <v>0</v>
      </c>
      <c r="AN37" s="355" t="e">
        <f t="shared" si="9"/>
        <v>#DIV/0!</v>
      </c>
    </row>
    <row r="38" spans="1:40" ht="24" x14ac:dyDescent="0.25">
      <c r="A38" s="444"/>
      <c r="B38" s="444">
        <v>713311</v>
      </c>
      <c r="C38" s="445" t="s">
        <v>3697</v>
      </c>
      <c r="D38" s="432">
        <v>3455708</v>
      </c>
      <c r="E38" s="690">
        <v>1411039.13</v>
      </c>
      <c r="F38" s="691">
        <f t="shared" si="4"/>
        <v>0.40832128466872775</v>
      </c>
      <c r="G38" s="432"/>
      <c r="H38" s="432"/>
      <c r="I38" s="446"/>
      <c r="J38" s="432"/>
      <c r="K38" s="432"/>
      <c r="L38" s="432"/>
      <c r="M38" s="433"/>
      <c r="N38" s="433"/>
      <c r="O38" s="433"/>
      <c r="P38" s="433"/>
      <c r="Q38" s="433"/>
      <c r="R38" s="433"/>
      <c r="S38" s="433"/>
      <c r="T38" s="433"/>
      <c r="U38" s="433"/>
      <c r="V38" s="432"/>
      <c r="W38" s="432"/>
      <c r="X38" s="432"/>
      <c r="Y38" s="433"/>
      <c r="Z38" s="433"/>
      <c r="AA38" s="433"/>
      <c r="AB38" s="433"/>
      <c r="AC38" s="433"/>
      <c r="AD38" s="433"/>
      <c r="AE38" s="433"/>
      <c r="AF38" s="433"/>
      <c r="AG38" s="433"/>
      <c r="AH38" s="433"/>
      <c r="AI38" s="433"/>
      <c r="AJ38" s="433"/>
      <c r="AK38" s="433"/>
      <c r="AL38" s="433">
        <f t="shared" si="7"/>
        <v>3455708</v>
      </c>
      <c r="AM38" s="347">
        <f t="shared" si="8"/>
        <v>1411039.13</v>
      </c>
      <c r="AN38" s="355">
        <f t="shared" si="9"/>
        <v>0.40832128466872775</v>
      </c>
    </row>
    <row r="39" spans="1:40" ht="36" x14ac:dyDescent="0.25">
      <c r="A39" s="444"/>
      <c r="B39" s="444">
        <v>713421</v>
      </c>
      <c r="C39" s="445" t="s">
        <v>3698</v>
      </c>
      <c r="D39" s="432">
        <v>2500000</v>
      </c>
      <c r="E39" s="690">
        <v>3299207.4</v>
      </c>
      <c r="F39" s="691">
        <f t="shared" si="4"/>
        <v>1.31968296</v>
      </c>
      <c r="G39" s="432"/>
      <c r="H39" s="432"/>
      <c r="I39" s="446"/>
      <c r="J39" s="432"/>
      <c r="K39" s="432"/>
      <c r="L39" s="432"/>
      <c r="M39" s="433"/>
      <c r="N39" s="433"/>
      <c r="O39" s="433"/>
      <c r="P39" s="433"/>
      <c r="Q39" s="433"/>
      <c r="R39" s="433"/>
      <c r="S39" s="433"/>
      <c r="T39" s="433"/>
      <c r="U39" s="433"/>
      <c r="V39" s="432"/>
      <c r="W39" s="432"/>
      <c r="X39" s="432"/>
      <c r="Y39" s="433"/>
      <c r="Z39" s="433"/>
      <c r="AA39" s="433"/>
      <c r="AB39" s="433"/>
      <c r="AC39" s="433"/>
      <c r="AD39" s="433"/>
      <c r="AE39" s="433"/>
      <c r="AF39" s="433"/>
      <c r="AG39" s="433"/>
      <c r="AH39" s="433"/>
      <c r="AI39" s="433"/>
      <c r="AJ39" s="433"/>
      <c r="AK39" s="433"/>
      <c r="AL39" s="433">
        <f t="shared" si="7"/>
        <v>2500000</v>
      </c>
      <c r="AM39" s="347">
        <f t="shared" si="8"/>
        <v>3299207.4</v>
      </c>
      <c r="AN39" s="355">
        <f t="shared" si="9"/>
        <v>1.31968296</v>
      </c>
    </row>
    <row r="40" spans="1:40" ht="48" hidden="1" x14ac:dyDescent="0.25">
      <c r="A40" s="444"/>
      <c r="B40" s="444">
        <v>713422</v>
      </c>
      <c r="C40" s="445" t="s">
        <v>3699</v>
      </c>
      <c r="D40" s="432">
        <v>0</v>
      </c>
      <c r="E40" s="690"/>
      <c r="F40" s="691" t="e">
        <f t="shared" si="4"/>
        <v>#DIV/0!</v>
      </c>
      <c r="G40" s="432"/>
      <c r="H40" s="432"/>
      <c r="I40" s="446"/>
      <c r="J40" s="432"/>
      <c r="K40" s="432"/>
      <c r="L40" s="432"/>
      <c r="M40" s="433"/>
      <c r="N40" s="433"/>
      <c r="O40" s="433"/>
      <c r="P40" s="433"/>
      <c r="Q40" s="433"/>
      <c r="R40" s="433"/>
      <c r="S40" s="433"/>
      <c r="T40" s="433"/>
      <c r="U40" s="433"/>
      <c r="V40" s="432"/>
      <c r="W40" s="432"/>
      <c r="X40" s="432"/>
      <c r="Y40" s="433"/>
      <c r="Z40" s="433"/>
      <c r="AA40" s="433"/>
      <c r="AB40" s="433"/>
      <c r="AC40" s="433"/>
      <c r="AD40" s="433"/>
      <c r="AE40" s="433"/>
      <c r="AF40" s="433"/>
      <c r="AG40" s="433"/>
      <c r="AH40" s="433"/>
      <c r="AI40" s="433"/>
      <c r="AJ40" s="433"/>
      <c r="AK40" s="433"/>
      <c r="AL40" s="433">
        <f t="shared" si="7"/>
        <v>0</v>
      </c>
      <c r="AM40" s="347">
        <f t="shared" si="8"/>
        <v>0</v>
      </c>
      <c r="AN40" s="355" t="e">
        <f t="shared" si="9"/>
        <v>#DIV/0!</v>
      </c>
    </row>
    <row r="41" spans="1:40" ht="48" x14ac:dyDescent="0.25">
      <c r="A41" s="444"/>
      <c r="B41" s="444">
        <v>713423</v>
      </c>
      <c r="C41" s="445" t="s">
        <v>3751</v>
      </c>
      <c r="D41" s="432">
        <v>2469864</v>
      </c>
      <c r="E41" s="690">
        <v>1203126.07</v>
      </c>
      <c r="F41" s="691">
        <f t="shared" si="4"/>
        <v>0.48712239621290893</v>
      </c>
      <c r="G41" s="432"/>
      <c r="H41" s="432"/>
      <c r="I41" s="446"/>
      <c r="J41" s="432"/>
      <c r="K41" s="432"/>
      <c r="L41" s="432"/>
      <c r="M41" s="433"/>
      <c r="N41" s="433"/>
      <c r="O41" s="433"/>
      <c r="P41" s="433"/>
      <c r="Q41" s="433"/>
      <c r="R41" s="433"/>
      <c r="S41" s="433"/>
      <c r="T41" s="433"/>
      <c r="U41" s="433"/>
      <c r="V41" s="432"/>
      <c r="W41" s="432"/>
      <c r="X41" s="432"/>
      <c r="Y41" s="433"/>
      <c r="Z41" s="433"/>
      <c r="AA41" s="433"/>
      <c r="AB41" s="433"/>
      <c r="AC41" s="433"/>
      <c r="AD41" s="433"/>
      <c r="AE41" s="433"/>
      <c r="AF41" s="433"/>
      <c r="AG41" s="433"/>
      <c r="AH41" s="433"/>
      <c r="AI41" s="433"/>
      <c r="AJ41" s="433"/>
      <c r="AK41" s="433"/>
      <c r="AL41" s="433">
        <f t="shared" si="7"/>
        <v>2469864</v>
      </c>
      <c r="AM41" s="347">
        <f t="shared" si="8"/>
        <v>1203126.07</v>
      </c>
      <c r="AN41" s="355">
        <f t="shared" si="9"/>
        <v>0.48712239621290893</v>
      </c>
    </row>
    <row r="42" spans="1:40" ht="36" x14ac:dyDescent="0.25">
      <c r="A42" s="444"/>
      <c r="B42" s="444">
        <v>713426</v>
      </c>
      <c r="C42" s="445" t="s">
        <v>5428</v>
      </c>
      <c r="D42" s="432">
        <v>1000000</v>
      </c>
      <c r="E42" s="690"/>
      <c r="F42" s="691"/>
      <c r="G42" s="432"/>
      <c r="H42" s="432"/>
      <c r="I42" s="446"/>
      <c r="J42" s="432"/>
      <c r="K42" s="432"/>
      <c r="L42" s="432"/>
      <c r="M42" s="433"/>
      <c r="N42" s="433"/>
      <c r="O42" s="433"/>
      <c r="P42" s="433"/>
      <c r="Q42" s="433"/>
      <c r="R42" s="433"/>
      <c r="S42" s="433"/>
      <c r="T42" s="433"/>
      <c r="U42" s="433"/>
      <c r="V42" s="432"/>
      <c r="W42" s="432"/>
      <c r="X42" s="432"/>
      <c r="Y42" s="433"/>
      <c r="Z42" s="433"/>
      <c r="AA42" s="433"/>
      <c r="AB42" s="433"/>
      <c r="AC42" s="433"/>
      <c r="AD42" s="433"/>
      <c r="AE42" s="433"/>
      <c r="AF42" s="433"/>
      <c r="AG42" s="433"/>
      <c r="AH42" s="433"/>
      <c r="AI42" s="433"/>
      <c r="AJ42" s="433"/>
      <c r="AK42" s="433"/>
      <c r="AL42" s="433">
        <f t="shared" si="7"/>
        <v>1000000</v>
      </c>
      <c r="AM42" s="347">
        <f t="shared" si="8"/>
        <v>0</v>
      </c>
      <c r="AN42" s="355">
        <f t="shared" si="9"/>
        <v>0</v>
      </c>
    </row>
    <row r="43" spans="1:40" x14ac:dyDescent="0.25">
      <c r="A43" s="444"/>
      <c r="B43" s="444">
        <v>713611</v>
      </c>
      <c r="C43" s="445" t="s">
        <v>3700</v>
      </c>
      <c r="D43" s="432">
        <v>7459</v>
      </c>
      <c r="E43" s="690">
        <v>4750</v>
      </c>
      <c r="F43" s="691"/>
      <c r="G43" s="432"/>
      <c r="H43" s="432"/>
      <c r="I43" s="446"/>
      <c r="J43" s="432"/>
      <c r="K43" s="432"/>
      <c r="L43" s="432"/>
      <c r="M43" s="433"/>
      <c r="N43" s="433"/>
      <c r="O43" s="433"/>
      <c r="P43" s="433"/>
      <c r="Q43" s="433"/>
      <c r="R43" s="433"/>
      <c r="S43" s="433"/>
      <c r="T43" s="433"/>
      <c r="U43" s="433"/>
      <c r="V43" s="432"/>
      <c r="W43" s="432"/>
      <c r="X43" s="432"/>
      <c r="Y43" s="433"/>
      <c r="Z43" s="433"/>
      <c r="AA43" s="433"/>
      <c r="AB43" s="433"/>
      <c r="AC43" s="433"/>
      <c r="AD43" s="433"/>
      <c r="AE43" s="433"/>
      <c r="AF43" s="433"/>
      <c r="AG43" s="433"/>
      <c r="AH43" s="433"/>
      <c r="AI43" s="433"/>
      <c r="AJ43" s="433"/>
      <c r="AK43" s="433"/>
      <c r="AL43" s="433">
        <f t="shared" si="7"/>
        <v>7459</v>
      </c>
      <c r="AM43" s="347">
        <f t="shared" si="8"/>
        <v>4750</v>
      </c>
      <c r="AN43" s="355"/>
    </row>
    <row r="44" spans="1:40" x14ac:dyDescent="0.25">
      <c r="A44" s="490">
        <v>714000</v>
      </c>
      <c r="B44" s="491"/>
      <c r="C44" s="492" t="s">
        <v>3701</v>
      </c>
      <c r="D44" s="477">
        <f>SUM(D45:D54)</f>
        <v>18320000</v>
      </c>
      <c r="E44" s="352">
        <f>SUM(E45:E54)</f>
        <v>6915220.7000000002</v>
      </c>
      <c r="F44" s="339">
        <f>E44/D44</f>
        <v>0.37746837882096068</v>
      </c>
      <c r="G44" s="477">
        <f>SUM(G45:G54)</f>
        <v>0</v>
      </c>
      <c r="H44" s="477">
        <f>SUM(H45:H54)</f>
        <v>0</v>
      </c>
      <c r="I44" s="478"/>
      <c r="J44" s="477">
        <f>SUM(J45:J54)</f>
        <v>0</v>
      </c>
      <c r="K44" s="477">
        <f>SUM(K45:K54)</f>
        <v>0</v>
      </c>
      <c r="L44" s="477"/>
      <c r="M44" s="480"/>
      <c r="N44" s="480"/>
      <c r="O44" s="480"/>
      <c r="P44" s="480"/>
      <c r="Q44" s="480"/>
      <c r="R44" s="480"/>
      <c r="S44" s="480"/>
      <c r="T44" s="480"/>
      <c r="U44" s="480"/>
      <c r="V44" s="477">
        <f>SUM(V45:V54)</f>
        <v>0</v>
      </c>
      <c r="W44" s="477">
        <f>SUM(W45:W54)</f>
        <v>0</v>
      </c>
      <c r="X44" s="477"/>
      <c r="Y44" s="480"/>
      <c r="Z44" s="480"/>
      <c r="AA44" s="480"/>
      <c r="AB44" s="480"/>
      <c r="AC44" s="480"/>
      <c r="AD44" s="480"/>
      <c r="AE44" s="480"/>
      <c r="AF44" s="480"/>
      <c r="AG44" s="480"/>
      <c r="AH44" s="480"/>
      <c r="AI44" s="480"/>
      <c r="AJ44" s="480"/>
      <c r="AK44" s="480"/>
      <c r="AL44" s="480">
        <f>SUM(AL45:AL54)</f>
        <v>18320000</v>
      </c>
      <c r="AM44" s="523">
        <f>SUM(AM45:AM54)</f>
        <v>6915220.7000000002</v>
      </c>
      <c r="AN44" s="524">
        <f t="shared" si="9"/>
        <v>0.37746837882096068</v>
      </c>
    </row>
    <row r="45" spans="1:40" hidden="1" x14ac:dyDescent="0.25">
      <c r="A45" s="136"/>
      <c r="B45" s="696">
        <v>714441</v>
      </c>
      <c r="C45" s="134" t="s">
        <v>3702</v>
      </c>
      <c r="D45" s="334"/>
      <c r="E45" s="697"/>
      <c r="F45" s="698" t="e">
        <f t="shared" si="4"/>
        <v>#DIV/0!</v>
      </c>
      <c r="G45" s="334"/>
      <c r="H45" s="334"/>
      <c r="I45" s="341"/>
      <c r="J45" s="334"/>
      <c r="K45" s="334"/>
      <c r="L45" s="334"/>
      <c r="M45" s="367"/>
      <c r="N45" s="367"/>
      <c r="O45" s="367"/>
      <c r="P45" s="367"/>
      <c r="Q45" s="367"/>
      <c r="R45" s="367"/>
      <c r="S45" s="367"/>
      <c r="T45" s="367"/>
      <c r="U45" s="367"/>
      <c r="V45" s="334"/>
      <c r="W45" s="334"/>
      <c r="X45" s="334"/>
      <c r="Y45" s="367"/>
      <c r="Z45" s="367"/>
      <c r="AA45" s="367"/>
      <c r="AB45" s="367"/>
      <c r="AC45" s="367"/>
      <c r="AD45" s="367"/>
      <c r="AE45" s="367"/>
      <c r="AF45" s="367"/>
      <c r="AG45" s="367"/>
      <c r="AH45" s="367"/>
      <c r="AI45" s="367"/>
      <c r="AJ45" s="367"/>
      <c r="AK45" s="367"/>
      <c r="AL45" s="367">
        <f>SUM(G45,D45)</f>
        <v>0</v>
      </c>
      <c r="AM45" s="347"/>
      <c r="AN45" s="355" t="e">
        <f t="shared" si="9"/>
        <v>#DIV/0!</v>
      </c>
    </row>
    <row r="46" spans="1:40" ht="63.75" customHeight="1" x14ac:dyDescent="0.25">
      <c r="A46" s="448"/>
      <c r="B46" s="444">
        <v>714431</v>
      </c>
      <c r="C46" s="445" t="s">
        <v>5280</v>
      </c>
      <c r="D46" s="432">
        <v>0</v>
      </c>
      <c r="E46" s="690">
        <v>0</v>
      </c>
      <c r="F46" s="691" t="e">
        <f t="shared" si="4"/>
        <v>#DIV/0!</v>
      </c>
      <c r="G46" s="432"/>
      <c r="H46" s="432"/>
      <c r="I46" s="446"/>
      <c r="J46" s="432"/>
      <c r="K46" s="432"/>
      <c r="L46" s="432"/>
      <c r="M46" s="433"/>
      <c r="N46" s="433"/>
      <c r="O46" s="433"/>
      <c r="P46" s="433"/>
      <c r="Q46" s="433"/>
      <c r="R46" s="433"/>
      <c r="S46" s="433"/>
      <c r="T46" s="433"/>
      <c r="U46" s="433"/>
      <c r="V46" s="432"/>
      <c r="W46" s="432"/>
      <c r="X46" s="432"/>
      <c r="Y46" s="433"/>
      <c r="Z46" s="433"/>
      <c r="AA46" s="433"/>
      <c r="AB46" s="433"/>
      <c r="AC46" s="433"/>
      <c r="AD46" s="433"/>
      <c r="AE46" s="433"/>
      <c r="AF46" s="433"/>
      <c r="AG46" s="433"/>
      <c r="AH46" s="433"/>
      <c r="AI46" s="433"/>
      <c r="AJ46" s="433"/>
      <c r="AK46" s="433"/>
      <c r="AL46" s="433">
        <f t="shared" ref="AL46:AL53" si="10">SUM(G46,D46,J46,M46,AE46)</f>
        <v>0</v>
      </c>
      <c r="AM46" s="347">
        <f t="shared" ref="AM46:AM53" si="11">SUM(H46,E46,K46,W46)</f>
        <v>0</v>
      </c>
      <c r="AN46" s="355" t="e">
        <f t="shared" si="9"/>
        <v>#DIV/0!</v>
      </c>
    </row>
    <row r="47" spans="1:40" ht="36" x14ac:dyDescent="0.25">
      <c r="A47" s="448"/>
      <c r="B47" s="444">
        <v>714513</v>
      </c>
      <c r="C47" s="445" t="s">
        <v>3703</v>
      </c>
      <c r="D47" s="432">
        <v>9525000</v>
      </c>
      <c r="E47" s="690">
        <v>6502610</v>
      </c>
      <c r="F47" s="691">
        <f t="shared" si="4"/>
        <v>0.68268871391076114</v>
      </c>
      <c r="G47" s="432"/>
      <c r="H47" s="432"/>
      <c r="I47" s="446"/>
      <c r="J47" s="432"/>
      <c r="K47" s="432"/>
      <c r="L47" s="432"/>
      <c r="M47" s="433"/>
      <c r="N47" s="433"/>
      <c r="O47" s="433"/>
      <c r="P47" s="433"/>
      <c r="Q47" s="433"/>
      <c r="R47" s="433"/>
      <c r="S47" s="433"/>
      <c r="T47" s="433"/>
      <c r="U47" s="433"/>
      <c r="V47" s="432"/>
      <c r="W47" s="432"/>
      <c r="X47" s="432"/>
      <c r="Y47" s="433"/>
      <c r="Z47" s="433"/>
      <c r="AA47" s="433"/>
      <c r="AB47" s="433"/>
      <c r="AC47" s="433"/>
      <c r="AD47" s="433"/>
      <c r="AE47" s="433"/>
      <c r="AF47" s="433"/>
      <c r="AG47" s="433"/>
      <c r="AH47" s="433"/>
      <c r="AI47" s="433"/>
      <c r="AJ47" s="433"/>
      <c r="AK47" s="433"/>
      <c r="AL47" s="433">
        <f t="shared" si="10"/>
        <v>9525000</v>
      </c>
      <c r="AM47" s="347">
        <f t="shared" si="11"/>
        <v>6502610</v>
      </c>
      <c r="AN47" s="355">
        <f t="shared" si="9"/>
        <v>0.68268871391076114</v>
      </c>
    </row>
    <row r="48" spans="1:40" hidden="1" x14ac:dyDescent="0.25">
      <c r="A48" s="448"/>
      <c r="B48" s="444">
        <v>714514</v>
      </c>
      <c r="C48" s="445" t="s">
        <v>4797</v>
      </c>
      <c r="D48" s="432">
        <v>0</v>
      </c>
      <c r="E48" s="690">
        <v>0</v>
      </c>
      <c r="F48" s="691" t="e">
        <f t="shared" si="4"/>
        <v>#DIV/0!</v>
      </c>
      <c r="G48" s="432"/>
      <c r="H48" s="432"/>
      <c r="I48" s="446"/>
      <c r="J48" s="432"/>
      <c r="K48" s="432"/>
      <c r="L48" s="432"/>
      <c r="M48" s="433"/>
      <c r="N48" s="433"/>
      <c r="O48" s="433"/>
      <c r="P48" s="433"/>
      <c r="Q48" s="433"/>
      <c r="R48" s="433"/>
      <c r="S48" s="433"/>
      <c r="T48" s="433"/>
      <c r="U48" s="433"/>
      <c r="V48" s="432"/>
      <c r="W48" s="432"/>
      <c r="X48" s="432"/>
      <c r="Y48" s="433"/>
      <c r="Z48" s="433"/>
      <c r="AA48" s="433"/>
      <c r="AB48" s="433"/>
      <c r="AC48" s="433"/>
      <c r="AD48" s="433"/>
      <c r="AE48" s="433"/>
      <c r="AF48" s="433"/>
      <c r="AG48" s="433"/>
      <c r="AH48" s="433"/>
      <c r="AI48" s="433"/>
      <c r="AJ48" s="433"/>
      <c r="AK48" s="433"/>
      <c r="AL48" s="433">
        <f t="shared" si="10"/>
        <v>0</v>
      </c>
      <c r="AM48" s="347">
        <f t="shared" si="11"/>
        <v>0</v>
      </c>
      <c r="AN48" s="355"/>
    </row>
    <row r="49" spans="1:44" ht="24.75" customHeight="1" x14ac:dyDescent="0.25">
      <c r="A49" s="448"/>
      <c r="B49" s="444">
        <v>714543</v>
      </c>
      <c r="C49" s="445" t="s">
        <v>3704</v>
      </c>
      <c r="D49" s="432">
        <v>70000</v>
      </c>
      <c r="E49" s="690">
        <v>49514.8</v>
      </c>
      <c r="F49" s="691">
        <f t="shared" si="4"/>
        <v>0.70735428571428571</v>
      </c>
      <c r="G49" s="432"/>
      <c r="H49" s="432"/>
      <c r="I49" s="446"/>
      <c r="J49" s="432"/>
      <c r="K49" s="432"/>
      <c r="L49" s="432"/>
      <c r="M49" s="433"/>
      <c r="N49" s="433"/>
      <c r="O49" s="433"/>
      <c r="P49" s="433"/>
      <c r="Q49" s="433"/>
      <c r="R49" s="433"/>
      <c r="S49" s="433"/>
      <c r="T49" s="433"/>
      <c r="U49" s="433"/>
      <c r="V49" s="432"/>
      <c r="W49" s="432"/>
      <c r="X49" s="432"/>
      <c r="Y49" s="433"/>
      <c r="Z49" s="433"/>
      <c r="AA49" s="433"/>
      <c r="AB49" s="433"/>
      <c r="AC49" s="433"/>
      <c r="AD49" s="433"/>
      <c r="AE49" s="433"/>
      <c r="AF49" s="433"/>
      <c r="AG49" s="433"/>
      <c r="AH49" s="433"/>
      <c r="AI49" s="433"/>
      <c r="AJ49" s="433"/>
      <c r="AK49" s="433"/>
      <c r="AL49" s="433">
        <f t="shared" si="10"/>
        <v>70000</v>
      </c>
      <c r="AM49" s="347">
        <f t="shared" si="11"/>
        <v>49514.8</v>
      </c>
      <c r="AN49" s="355">
        <f t="shared" si="9"/>
        <v>0.70735428571428571</v>
      </c>
    </row>
    <row r="50" spans="1:44" hidden="1" x14ac:dyDescent="0.25">
      <c r="A50" s="448"/>
      <c r="B50" s="444">
        <v>714547</v>
      </c>
      <c r="C50" s="445" t="s">
        <v>4762</v>
      </c>
      <c r="D50" s="432">
        <v>0</v>
      </c>
      <c r="E50" s="690"/>
      <c r="F50" s="691" t="e">
        <f t="shared" si="4"/>
        <v>#DIV/0!</v>
      </c>
      <c r="G50" s="432"/>
      <c r="H50" s="432"/>
      <c r="I50" s="446"/>
      <c r="J50" s="432"/>
      <c r="K50" s="432"/>
      <c r="L50" s="432"/>
      <c r="M50" s="433"/>
      <c r="N50" s="433"/>
      <c r="O50" s="433"/>
      <c r="P50" s="433"/>
      <c r="Q50" s="433"/>
      <c r="R50" s="433"/>
      <c r="S50" s="433"/>
      <c r="T50" s="433"/>
      <c r="U50" s="433"/>
      <c r="V50" s="432"/>
      <c r="W50" s="432"/>
      <c r="X50" s="432"/>
      <c r="Y50" s="433"/>
      <c r="Z50" s="433"/>
      <c r="AA50" s="433"/>
      <c r="AB50" s="433"/>
      <c r="AC50" s="433"/>
      <c r="AD50" s="433"/>
      <c r="AE50" s="433"/>
      <c r="AF50" s="433"/>
      <c r="AG50" s="433"/>
      <c r="AH50" s="433"/>
      <c r="AI50" s="433"/>
      <c r="AJ50" s="433"/>
      <c r="AK50" s="433"/>
      <c r="AL50" s="433">
        <f t="shared" si="10"/>
        <v>0</v>
      </c>
      <c r="AM50" s="347">
        <f t="shared" si="11"/>
        <v>0</v>
      </c>
      <c r="AN50" s="355" t="e">
        <f t="shared" si="9"/>
        <v>#DIV/0!</v>
      </c>
    </row>
    <row r="51" spans="1:44" ht="24" hidden="1" x14ac:dyDescent="0.25">
      <c r="A51" s="448"/>
      <c r="B51" s="444">
        <v>714549</v>
      </c>
      <c r="C51" s="445" t="s">
        <v>3705</v>
      </c>
      <c r="D51" s="432">
        <v>0</v>
      </c>
      <c r="E51" s="690"/>
      <c r="F51" s="691" t="e">
        <f t="shared" si="4"/>
        <v>#DIV/0!</v>
      </c>
      <c r="G51" s="432"/>
      <c r="H51" s="432"/>
      <c r="I51" s="446"/>
      <c r="J51" s="432"/>
      <c r="K51" s="432"/>
      <c r="L51" s="432"/>
      <c r="M51" s="433"/>
      <c r="N51" s="433"/>
      <c r="O51" s="433"/>
      <c r="P51" s="433"/>
      <c r="Q51" s="433"/>
      <c r="R51" s="433"/>
      <c r="S51" s="433"/>
      <c r="T51" s="433"/>
      <c r="U51" s="433"/>
      <c r="V51" s="432"/>
      <c r="W51" s="432"/>
      <c r="X51" s="432"/>
      <c r="Y51" s="433"/>
      <c r="Z51" s="433"/>
      <c r="AA51" s="433"/>
      <c r="AB51" s="433"/>
      <c r="AC51" s="433"/>
      <c r="AD51" s="433"/>
      <c r="AE51" s="433"/>
      <c r="AF51" s="433"/>
      <c r="AG51" s="433"/>
      <c r="AH51" s="433"/>
      <c r="AI51" s="433"/>
      <c r="AJ51" s="433"/>
      <c r="AK51" s="433"/>
      <c r="AL51" s="433">
        <f t="shared" si="10"/>
        <v>0</v>
      </c>
      <c r="AM51" s="347">
        <f t="shared" si="11"/>
        <v>0</v>
      </c>
      <c r="AN51" s="355" t="e">
        <f t="shared" si="9"/>
        <v>#DIV/0!</v>
      </c>
    </row>
    <row r="52" spans="1:44" x14ac:dyDescent="0.25">
      <c r="A52" s="447"/>
      <c r="B52" s="444">
        <v>714552</v>
      </c>
      <c r="C52" s="445" t="s">
        <v>3706</v>
      </c>
      <c r="D52" s="432">
        <v>25000</v>
      </c>
      <c r="E52" s="690"/>
      <c r="F52" s="691">
        <f t="shared" si="4"/>
        <v>0</v>
      </c>
      <c r="G52" s="432"/>
      <c r="H52" s="432"/>
      <c r="I52" s="446"/>
      <c r="J52" s="432"/>
      <c r="K52" s="432"/>
      <c r="L52" s="432"/>
      <c r="M52" s="433"/>
      <c r="N52" s="433"/>
      <c r="O52" s="433"/>
      <c r="P52" s="433"/>
      <c r="Q52" s="433"/>
      <c r="R52" s="433"/>
      <c r="S52" s="433"/>
      <c r="T52" s="433"/>
      <c r="U52" s="433"/>
      <c r="V52" s="432"/>
      <c r="W52" s="432"/>
      <c r="X52" s="432"/>
      <c r="Y52" s="433"/>
      <c r="Z52" s="433"/>
      <c r="AA52" s="433"/>
      <c r="AB52" s="433"/>
      <c r="AC52" s="433"/>
      <c r="AD52" s="433"/>
      <c r="AE52" s="433"/>
      <c r="AF52" s="433"/>
      <c r="AG52" s="433"/>
      <c r="AH52" s="433"/>
      <c r="AI52" s="433"/>
      <c r="AJ52" s="433"/>
      <c r="AK52" s="433"/>
      <c r="AL52" s="433">
        <f t="shared" si="10"/>
        <v>25000</v>
      </c>
      <c r="AM52" s="347">
        <f t="shared" si="11"/>
        <v>0</v>
      </c>
      <c r="AN52" s="355">
        <f t="shared" si="9"/>
        <v>0</v>
      </c>
    </row>
    <row r="53" spans="1:44" ht="24" x14ac:dyDescent="0.25">
      <c r="A53" s="448"/>
      <c r="B53" s="444">
        <v>714562</v>
      </c>
      <c r="C53" s="445" t="s">
        <v>3707</v>
      </c>
      <c r="D53" s="432">
        <f>5700000+2500000</f>
        <v>8200000</v>
      </c>
      <c r="E53" s="690">
        <v>363095.9</v>
      </c>
      <c r="F53" s="691">
        <f t="shared" si="4"/>
        <v>4.4279987804878053E-2</v>
      </c>
      <c r="G53" s="432"/>
      <c r="H53" s="432"/>
      <c r="I53" s="446"/>
      <c r="J53" s="432"/>
      <c r="K53" s="432"/>
      <c r="L53" s="432"/>
      <c r="M53" s="433"/>
      <c r="N53" s="433"/>
      <c r="O53" s="433"/>
      <c r="P53" s="433"/>
      <c r="Q53" s="433"/>
      <c r="R53" s="433"/>
      <c r="S53" s="433"/>
      <c r="T53" s="433"/>
      <c r="U53" s="433"/>
      <c r="V53" s="432"/>
      <c r="W53" s="432"/>
      <c r="X53" s="432"/>
      <c r="Y53" s="433"/>
      <c r="Z53" s="433"/>
      <c r="AA53" s="433"/>
      <c r="AB53" s="433"/>
      <c r="AC53" s="433"/>
      <c r="AD53" s="433"/>
      <c r="AE53" s="433"/>
      <c r="AF53" s="433"/>
      <c r="AG53" s="433"/>
      <c r="AH53" s="433"/>
      <c r="AI53" s="433"/>
      <c r="AJ53" s="433"/>
      <c r="AK53" s="433"/>
      <c r="AL53" s="433">
        <f t="shared" si="10"/>
        <v>8200000</v>
      </c>
      <c r="AM53" s="347">
        <f t="shared" si="11"/>
        <v>363095.9</v>
      </c>
      <c r="AN53" s="355">
        <f t="shared" si="9"/>
        <v>4.4279987804878053E-2</v>
      </c>
    </row>
    <row r="54" spans="1:44" ht="48" x14ac:dyDescent="0.25">
      <c r="A54" s="136"/>
      <c r="B54" s="444">
        <v>714565</v>
      </c>
      <c r="C54" s="134" t="s">
        <v>5429</v>
      </c>
      <c r="D54" s="334">
        <v>500000</v>
      </c>
      <c r="E54" s="697"/>
      <c r="F54" s="698">
        <f t="shared" si="4"/>
        <v>0</v>
      </c>
      <c r="G54" s="334"/>
      <c r="H54" s="334"/>
      <c r="I54" s="341"/>
      <c r="J54" s="334"/>
      <c r="K54" s="334"/>
      <c r="L54" s="334"/>
      <c r="M54" s="367"/>
      <c r="N54" s="367"/>
      <c r="O54" s="367"/>
      <c r="P54" s="367"/>
      <c r="Q54" s="367"/>
      <c r="R54" s="367"/>
      <c r="S54" s="367"/>
      <c r="T54" s="367"/>
      <c r="U54" s="367"/>
      <c r="V54" s="334"/>
      <c r="W54" s="334"/>
      <c r="X54" s="334"/>
      <c r="Y54" s="367"/>
      <c r="Z54" s="367"/>
      <c r="AA54" s="367"/>
      <c r="AB54" s="367"/>
      <c r="AC54" s="367"/>
      <c r="AD54" s="367"/>
      <c r="AE54" s="367"/>
      <c r="AF54" s="367"/>
      <c r="AG54" s="367"/>
      <c r="AH54" s="367"/>
      <c r="AI54" s="367"/>
      <c r="AJ54" s="367"/>
      <c r="AK54" s="367"/>
      <c r="AL54" s="367">
        <f>SUM(G54,D54)</f>
        <v>500000</v>
      </c>
      <c r="AM54" s="347"/>
      <c r="AN54" s="355">
        <f t="shared" si="9"/>
        <v>0</v>
      </c>
    </row>
    <row r="55" spans="1:44" x14ac:dyDescent="0.25">
      <c r="A55" s="481" t="s">
        <v>2390</v>
      </c>
      <c r="B55" s="475"/>
      <c r="C55" s="476" t="s">
        <v>3708</v>
      </c>
      <c r="D55" s="477">
        <f>SUM(D56:D57)</f>
        <v>4500000</v>
      </c>
      <c r="E55" s="352">
        <f>SUM(E56:E57)</f>
        <v>4377017.1900000004</v>
      </c>
      <c r="F55" s="339">
        <f t="shared" si="4"/>
        <v>0.97267048666666678</v>
      </c>
      <c r="G55" s="477">
        <f>SUM(G56:G57)</f>
        <v>0</v>
      </c>
      <c r="H55" s="477">
        <f>SUM(H56:H57)</f>
        <v>0</v>
      </c>
      <c r="I55" s="478"/>
      <c r="J55" s="477">
        <f>SUM(J56:J57)</f>
        <v>0</v>
      </c>
      <c r="K55" s="477">
        <f>SUM(K56:K57)</f>
        <v>0</v>
      </c>
      <c r="L55" s="477"/>
      <c r="M55" s="480"/>
      <c r="N55" s="480"/>
      <c r="O55" s="480"/>
      <c r="P55" s="480"/>
      <c r="Q55" s="480"/>
      <c r="R55" s="480"/>
      <c r="S55" s="480"/>
      <c r="T55" s="480"/>
      <c r="U55" s="480"/>
      <c r="V55" s="477">
        <f>SUM(V56:V57)</f>
        <v>0</v>
      </c>
      <c r="W55" s="477">
        <f>SUM(W56:W57)</f>
        <v>0</v>
      </c>
      <c r="X55" s="477"/>
      <c r="Y55" s="480"/>
      <c r="Z55" s="480"/>
      <c r="AA55" s="480"/>
      <c r="AB55" s="480"/>
      <c r="AC55" s="480"/>
      <c r="AD55" s="480"/>
      <c r="AE55" s="480"/>
      <c r="AF55" s="480"/>
      <c r="AG55" s="480"/>
      <c r="AH55" s="480"/>
      <c r="AI55" s="480"/>
      <c r="AJ55" s="480"/>
      <c r="AK55" s="480"/>
      <c r="AL55" s="480">
        <f>SUM(AL56:AL57)</f>
        <v>4500000</v>
      </c>
      <c r="AM55" s="523">
        <f>SUM(AM56:AM57)</f>
        <v>4377017.1900000004</v>
      </c>
      <c r="AN55" s="524">
        <f t="shared" si="9"/>
        <v>0.97267048666666678</v>
      </c>
    </row>
    <row r="56" spans="1:44" ht="24" x14ac:dyDescent="0.25">
      <c r="A56" s="448"/>
      <c r="B56" s="448" t="s">
        <v>2394</v>
      </c>
      <c r="C56" s="445" t="s">
        <v>3709</v>
      </c>
      <c r="D56" s="432">
        <v>4100000</v>
      </c>
      <c r="E56" s="690">
        <v>4377017.1900000004</v>
      </c>
      <c r="F56" s="691">
        <f t="shared" si="4"/>
        <v>1.067565168292683</v>
      </c>
      <c r="G56" s="432"/>
      <c r="H56" s="432"/>
      <c r="I56" s="446"/>
      <c r="J56" s="432"/>
      <c r="K56" s="432"/>
      <c r="L56" s="432"/>
      <c r="M56" s="433"/>
      <c r="N56" s="433"/>
      <c r="O56" s="433"/>
      <c r="P56" s="433"/>
      <c r="Q56" s="433"/>
      <c r="R56" s="433"/>
      <c r="S56" s="433"/>
      <c r="T56" s="433"/>
      <c r="U56" s="433"/>
      <c r="V56" s="432"/>
      <c r="W56" s="432"/>
      <c r="X56" s="432"/>
      <c r="Y56" s="433"/>
      <c r="Z56" s="433"/>
      <c r="AA56" s="433"/>
      <c r="AB56" s="433"/>
      <c r="AC56" s="433"/>
      <c r="AD56" s="433"/>
      <c r="AE56" s="433"/>
      <c r="AF56" s="433"/>
      <c r="AG56" s="433"/>
      <c r="AH56" s="433"/>
      <c r="AI56" s="433"/>
      <c r="AJ56" s="433"/>
      <c r="AK56" s="433"/>
      <c r="AL56" s="433">
        <f>SUM(G56,D56,J56,M56,AE56)</f>
        <v>4100000</v>
      </c>
      <c r="AM56" s="347">
        <f>SUM(H56,E56,K56,W56)</f>
        <v>4377017.1900000004</v>
      </c>
      <c r="AN56" s="355">
        <f t="shared" si="9"/>
        <v>1.067565168292683</v>
      </c>
    </row>
    <row r="57" spans="1:44" ht="60" x14ac:dyDescent="0.25">
      <c r="A57" s="448"/>
      <c r="B57" s="448" t="s">
        <v>4763</v>
      </c>
      <c r="C57" s="445" t="s">
        <v>4776</v>
      </c>
      <c r="D57" s="432">
        <v>400000</v>
      </c>
      <c r="E57" s="690">
        <v>0</v>
      </c>
      <c r="F57" s="691">
        <f t="shared" si="4"/>
        <v>0</v>
      </c>
      <c r="G57" s="432"/>
      <c r="H57" s="432"/>
      <c r="I57" s="446"/>
      <c r="J57" s="432"/>
      <c r="K57" s="432"/>
      <c r="L57" s="432"/>
      <c r="M57" s="433"/>
      <c r="N57" s="433"/>
      <c r="O57" s="433"/>
      <c r="P57" s="433"/>
      <c r="Q57" s="433"/>
      <c r="R57" s="433"/>
      <c r="S57" s="433"/>
      <c r="T57" s="433"/>
      <c r="U57" s="433"/>
      <c r="V57" s="432"/>
      <c r="W57" s="432"/>
      <c r="X57" s="432"/>
      <c r="Y57" s="433"/>
      <c r="Z57" s="433"/>
      <c r="AA57" s="433"/>
      <c r="AB57" s="433"/>
      <c r="AC57" s="433"/>
      <c r="AD57" s="433"/>
      <c r="AE57" s="433"/>
      <c r="AF57" s="433"/>
      <c r="AG57" s="433"/>
      <c r="AH57" s="433"/>
      <c r="AI57" s="433"/>
      <c r="AJ57" s="433"/>
      <c r="AK57" s="433"/>
      <c r="AL57" s="433">
        <f>SUM(G57,D57,J57,M57,AE57)</f>
        <v>400000</v>
      </c>
      <c r="AM57" s="347">
        <f>SUM(H57,E57,K57,W57)</f>
        <v>0</v>
      </c>
      <c r="AN57" s="355"/>
      <c r="AQ57" s="611">
        <v>211607513.31999999</v>
      </c>
      <c r="AR57" s="611">
        <v>104651054.94</v>
      </c>
    </row>
    <row r="58" spans="1:44" x14ac:dyDescent="0.25">
      <c r="A58" s="482" t="s">
        <v>2597</v>
      </c>
      <c r="B58" s="483"/>
      <c r="C58" s="484" t="s">
        <v>3710</v>
      </c>
      <c r="D58" s="485">
        <f>SUM(D59,D62)</f>
        <v>198117049</v>
      </c>
      <c r="E58" s="486">
        <f>SUM(E59,E62)</f>
        <v>148587786</v>
      </c>
      <c r="F58" s="487">
        <f t="shared" si="4"/>
        <v>0.74999999621435909</v>
      </c>
      <c r="G58" s="485">
        <f>SUM(G59,G62)</f>
        <v>0</v>
      </c>
      <c r="H58" s="485">
        <f>SUM(H59,H62)</f>
        <v>0</v>
      </c>
      <c r="I58" s="488"/>
      <c r="J58" s="485">
        <f>SUM(J59,J62)</f>
        <v>41613030</v>
      </c>
      <c r="K58" s="485">
        <f>SUM(K59,K62)</f>
        <v>21088606.800000001</v>
      </c>
      <c r="L58" s="488">
        <f>K58/J58</f>
        <v>0.50677892958047033</v>
      </c>
      <c r="M58" s="489">
        <f>SUM(M59)</f>
        <v>0</v>
      </c>
      <c r="N58" s="489">
        <f>SUM(N59)</f>
        <v>0</v>
      </c>
      <c r="O58" s="540" t="e">
        <f>N58/M58</f>
        <v>#DIV/0!</v>
      </c>
      <c r="P58" s="540"/>
      <c r="Q58" s="540"/>
      <c r="R58" s="540"/>
      <c r="S58" s="540"/>
      <c r="T58" s="540"/>
      <c r="U58" s="540"/>
      <c r="V58" s="485">
        <f>SUM(V59,V62)</f>
        <v>0</v>
      </c>
      <c r="W58" s="485">
        <f>SUM(W59,W62)</f>
        <v>0</v>
      </c>
      <c r="X58" s="485"/>
      <c r="Y58" s="489"/>
      <c r="Z58" s="489"/>
      <c r="AA58" s="489"/>
      <c r="AB58" s="489"/>
      <c r="AC58" s="489"/>
      <c r="AD58" s="489"/>
      <c r="AE58" s="489"/>
      <c r="AF58" s="489"/>
      <c r="AG58" s="489"/>
      <c r="AH58" s="489">
        <f>SUM(AH59)</f>
        <v>0</v>
      </c>
      <c r="AI58" s="489">
        <f>SUM(AI59)</f>
        <v>532589.81999999995</v>
      </c>
      <c r="AJ58" s="540" t="e">
        <f>AI58/AH58</f>
        <v>#DIV/0!</v>
      </c>
      <c r="AK58" s="540"/>
      <c r="AL58" s="489">
        <f>SUM(AL59,AL62)</f>
        <v>239798692</v>
      </c>
      <c r="AM58" s="522">
        <f>SUM(AM59,AM62)</f>
        <v>170208982.62</v>
      </c>
      <c r="AN58" s="529">
        <f t="shared" si="9"/>
        <v>0.70979946220890977</v>
      </c>
    </row>
    <row r="59" spans="1:44" ht="24" x14ac:dyDescent="0.25">
      <c r="A59" s="481" t="s">
        <v>2622</v>
      </c>
      <c r="B59" s="475"/>
      <c r="C59" s="476" t="s">
        <v>3711</v>
      </c>
      <c r="D59" s="477">
        <f>SUM(D60)</f>
        <v>0</v>
      </c>
      <c r="E59" s="352">
        <f>SUM(E60)</f>
        <v>0</v>
      </c>
      <c r="F59" s="339"/>
      <c r="G59" s="477">
        <f>SUM(G60)</f>
        <v>0</v>
      </c>
      <c r="H59" s="477">
        <f>SUM(H60)</f>
        <v>0</v>
      </c>
      <c r="I59" s="478"/>
      <c r="J59" s="477">
        <f>SUM(J60)</f>
        <v>0</v>
      </c>
      <c r="K59" s="477">
        <f>SUM(K60)</f>
        <v>0</v>
      </c>
      <c r="L59" s="478" t="e">
        <f>K59/J59</f>
        <v>#DIV/0!</v>
      </c>
      <c r="M59" s="480">
        <f>SUM(M60)</f>
        <v>0</v>
      </c>
      <c r="N59" s="480">
        <f>SUM(N60)</f>
        <v>0</v>
      </c>
      <c r="O59" s="479" t="e">
        <f>N59/M59</f>
        <v>#DIV/0!</v>
      </c>
      <c r="P59" s="479"/>
      <c r="Q59" s="479"/>
      <c r="R59" s="479"/>
      <c r="S59" s="479"/>
      <c r="T59" s="479"/>
      <c r="U59" s="479"/>
      <c r="V59" s="477">
        <f>SUM(V60)</f>
        <v>0</v>
      </c>
      <c r="W59" s="477">
        <f>SUM(W60)</f>
        <v>0</v>
      </c>
      <c r="X59" s="477"/>
      <c r="Y59" s="480"/>
      <c r="Z59" s="480"/>
      <c r="AA59" s="480"/>
      <c r="AB59" s="480"/>
      <c r="AC59" s="480"/>
      <c r="AD59" s="480"/>
      <c r="AE59" s="480"/>
      <c r="AF59" s="480"/>
      <c r="AG59" s="480"/>
      <c r="AH59" s="480">
        <f>SUM(AH61)</f>
        <v>0</v>
      </c>
      <c r="AI59" s="480">
        <f>SUM(AI61)</f>
        <v>532589.81999999995</v>
      </c>
      <c r="AJ59" s="479" t="e">
        <f>AI59/AH59</f>
        <v>#DIV/0!</v>
      </c>
      <c r="AK59" s="479"/>
      <c r="AL59" s="480">
        <f>SUM(AL60:AL61)</f>
        <v>68613</v>
      </c>
      <c r="AM59" s="523">
        <f>SUM(AM60:AM61)</f>
        <v>532589.81999999995</v>
      </c>
      <c r="AN59" s="524">
        <f t="shared" si="9"/>
        <v>7.7622290236544087</v>
      </c>
    </row>
    <row r="60" spans="1:44" ht="24" x14ac:dyDescent="0.25">
      <c r="A60" s="448"/>
      <c r="B60" s="448" t="s">
        <v>5004</v>
      </c>
      <c r="C60" s="450" t="s">
        <v>5005</v>
      </c>
      <c r="D60" s="432"/>
      <c r="E60" s="690"/>
      <c r="F60" s="691"/>
      <c r="G60" s="432"/>
      <c r="H60" s="432"/>
      <c r="I60" s="446"/>
      <c r="J60" s="432"/>
      <c r="K60" s="432"/>
      <c r="L60" s="446"/>
      <c r="M60" s="433">
        <v>0</v>
      </c>
      <c r="N60" s="433">
        <v>0</v>
      </c>
      <c r="O60" s="453" t="e">
        <f>N60/M60</f>
        <v>#DIV/0!</v>
      </c>
      <c r="P60" s="453"/>
      <c r="Q60" s="453"/>
      <c r="R60" s="453"/>
      <c r="S60" s="453"/>
      <c r="T60" s="453"/>
      <c r="U60" s="453"/>
      <c r="V60" s="432"/>
      <c r="W60" s="432"/>
      <c r="X60" s="432"/>
      <c r="Y60" s="433"/>
      <c r="Z60" s="433"/>
      <c r="AA60" s="433"/>
      <c r="AB60" s="433"/>
      <c r="AC60" s="433"/>
      <c r="AD60" s="433"/>
      <c r="AE60" s="433"/>
      <c r="AF60" s="433"/>
      <c r="AG60" s="433"/>
      <c r="AH60" s="433"/>
      <c r="AI60" s="433"/>
      <c r="AJ60" s="453"/>
      <c r="AK60" s="453"/>
      <c r="AL60" s="433">
        <f>SUM(G60,D60,J60,M60,AE60)</f>
        <v>0</v>
      </c>
      <c r="AM60" s="572">
        <f>SUM(H60,E60,K60,W60,N60)</f>
        <v>0</v>
      </c>
      <c r="AN60" s="573" t="e">
        <f t="shared" si="9"/>
        <v>#DIV/0!</v>
      </c>
    </row>
    <row r="61" spans="1:44" ht="24" x14ac:dyDescent="0.25">
      <c r="A61" s="452"/>
      <c r="B61" s="452" t="s">
        <v>5273</v>
      </c>
      <c r="C61" s="543" t="s">
        <v>5274</v>
      </c>
      <c r="D61" s="433"/>
      <c r="E61" s="701"/>
      <c r="F61" s="702"/>
      <c r="G61" s="433"/>
      <c r="H61" s="433"/>
      <c r="I61" s="453"/>
      <c r="J61" s="433"/>
      <c r="K61" s="433"/>
      <c r="L61" s="453"/>
      <c r="M61" s="433"/>
      <c r="N61" s="433"/>
      <c r="O61" s="453"/>
      <c r="P61" s="453"/>
      <c r="Q61" s="453"/>
      <c r="R61" s="453"/>
      <c r="S61" s="453"/>
      <c r="T61" s="453"/>
      <c r="U61" s="453"/>
      <c r="V61" s="433"/>
      <c r="W61" s="433"/>
      <c r="X61" s="433"/>
      <c r="Y61" s="433"/>
      <c r="Z61" s="433"/>
      <c r="AA61" s="433"/>
      <c r="AB61" s="433">
        <v>68613</v>
      </c>
      <c r="AC61" s="433"/>
      <c r="AD61" s="433"/>
      <c r="AE61" s="433"/>
      <c r="AF61" s="433"/>
      <c r="AG61" s="433"/>
      <c r="AH61" s="433">
        <v>0</v>
      </c>
      <c r="AI61" s="433">
        <v>532589.81999999995</v>
      </c>
      <c r="AJ61" s="453" t="e">
        <f>AI61/AH61</f>
        <v>#DIV/0!</v>
      </c>
      <c r="AK61" s="453"/>
      <c r="AL61" s="433">
        <f>AB61</f>
        <v>68613</v>
      </c>
      <c r="AM61" s="572">
        <f>AI61</f>
        <v>532589.81999999995</v>
      </c>
      <c r="AN61" s="573">
        <f t="shared" si="9"/>
        <v>7.7622290236544087</v>
      </c>
    </row>
    <row r="62" spans="1:44" ht="24" x14ac:dyDescent="0.25">
      <c r="A62" s="481" t="s">
        <v>2646</v>
      </c>
      <c r="B62" s="475"/>
      <c r="C62" s="476" t="s">
        <v>3712</v>
      </c>
      <c r="D62" s="477">
        <f>SUM(D63:D69)</f>
        <v>198117049</v>
      </c>
      <c r="E62" s="352">
        <f>SUM(E63:E69)</f>
        <v>148587786</v>
      </c>
      <c r="F62" s="339">
        <f>E62/D62</f>
        <v>0.74999999621435909</v>
      </c>
      <c r="G62" s="477">
        <f>SUM(G63:G69)</f>
        <v>0</v>
      </c>
      <c r="H62" s="477">
        <f>SUM(H63:H69)</f>
        <v>0</v>
      </c>
      <c r="I62" s="478"/>
      <c r="J62" s="477">
        <f>SUM(J63:J69)</f>
        <v>41613030</v>
      </c>
      <c r="K62" s="477">
        <f>SUM(K63:K69)</f>
        <v>21088606.800000001</v>
      </c>
      <c r="L62" s="478">
        <f>K62/J62</f>
        <v>0.50677892958047033</v>
      </c>
      <c r="M62" s="479"/>
      <c r="N62" s="479"/>
      <c r="O62" s="479"/>
      <c r="P62" s="479"/>
      <c r="Q62" s="479"/>
      <c r="R62" s="479"/>
      <c r="S62" s="479"/>
      <c r="T62" s="479"/>
      <c r="U62" s="479"/>
      <c r="V62" s="477">
        <f>SUM(V63:V69)</f>
        <v>0</v>
      </c>
      <c r="W62" s="477">
        <f>SUM(W63:W69)</f>
        <v>0</v>
      </c>
      <c r="X62" s="477"/>
      <c r="Y62" s="480"/>
      <c r="Z62" s="480"/>
      <c r="AA62" s="480"/>
      <c r="AB62" s="480"/>
      <c r="AC62" s="480"/>
      <c r="AD62" s="480"/>
      <c r="AE62" s="480"/>
      <c r="AF62" s="480"/>
      <c r="AG62" s="480"/>
      <c r="AH62" s="480"/>
      <c r="AI62" s="480"/>
      <c r="AJ62" s="480"/>
      <c r="AK62" s="480"/>
      <c r="AL62" s="480">
        <f>SUM(AL63:AL69)</f>
        <v>239730079</v>
      </c>
      <c r="AM62" s="523">
        <f>SUM(AM63:AM69)</f>
        <v>169676392.80000001</v>
      </c>
      <c r="AN62" s="524">
        <f t="shared" si="9"/>
        <v>0.70778099063655675</v>
      </c>
    </row>
    <row r="63" spans="1:44" ht="24.75" hidden="1" x14ac:dyDescent="0.25">
      <c r="A63" s="138"/>
      <c r="B63" s="139">
        <v>733141</v>
      </c>
      <c r="C63" s="332" t="s">
        <v>3713</v>
      </c>
      <c r="D63" s="334"/>
      <c r="E63" s="697"/>
      <c r="F63" s="698" t="e">
        <f t="shared" si="4"/>
        <v>#DIV/0!</v>
      </c>
      <c r="G63" s="334"/>
      <c r="H63" s="334"/>
      <c r="I63" s="341"/>
      <c r="J63" s="334"/>
      <c r="K63" s="334"/>
      <c r="L63" s="341">
        <v>0</v>
      </c>
      <c r="M63" s="431"/>
      <c r="N63" s="431"/>
      <c r="O63" s="431"/>
      <c r="P63" s="431"/>
      <c r="Q63" s="431"/>
      <c r="R63" s="431"/>
      <c r="S63" s="431"/>
      <c r="T63" s="431"/>
      <c r="U63" s="431"/>
      <c r="V63" s="334"/>
      <c r="W63" s="334"/>
      <c r="X63" s="334"/>
      <c r="Y63" s="367"/>
      <c r="Z63" s="367"/>
      <c r="AA63" s="367"/>
      <c r="AB63" s="367"/>
      <c r="AC63" s="367"/>
      <c r="AD63" s="367"/>
      <c r="AE63" s="367"/>
      <c r="AF63" s="367"/>
      <c r="AG63" s="367"/>
      <c r="AH63" s="367"/>
      <c r="AI63" s="367"/>
      <c r="AJ63" s="367"/>
      <c r="AK63" s="367"/>
      <c r="AL63" s="367">
        <f>SUM(G63,D63)</f>
        <v>0</v>
      </c>
      <c r="AM63" s="347"/>
      <c r="AN63" s="355" t="e">
        <f t="shared" si="9"/>
        <v>#DIV/0!</v>
      </c>
    </row>
    <row r="64" spans="1:44" ht="24.75" x14ac:dyDescent="0.25">
      <c r="A64" s="138"/>
      <c r="B64" s="139">
        <v>733151</v>
      </c>
      <c r="C64" s="332" t="s">
        <v>4777</v>
      </c>
      <c r="D64" s="334">
        <v>198117049</v>
      </c>
      <c r="E64" s="690">
        <f>137192949.84+11394836.16</f>
        <v>148587786</v>
      </c>
      <c r="F64" s="698">
        <f t="shared" si="4"/>
        <v>0.74999999621435909</v>
      </c>
      <c r="G64" s="334"/>
      <c r="H64" s="334"/>
      <c r="I64" s="341"/>
      <c r="J64" s="334"/>
      <c r="K64" s="432">
        <v>0</v>
      </c>
      <c r="L64" s="341">
        <v>0</v>
      </c>
      <c r="M64" s="431"/>
      <c r="N64" s="431"/>
      <c r="O64" s="431"/>
      <c r="P64" s="431"/>
      <c r="Q64" s="431"/>
      <c r="R64" s="431"/>
      <c r="S64" s="431"/>
      <c r="T64" s="431"/>
      <c r="U64" s="431"/>
      <c r="V64" s="334"/>
      <c r="W64" s="334"/>
      <c r="X64" s="334"/>
      <c r="Y64" s="367"/>
      <c r="Z64" s="367"/>
      <c r="AA64" s="367"/>
      <c r="AB64" s="367"/>
      <c r="AC64" s="367"/>
      <c r="AD64" s="367"/>
      <c r="AE64" s="367"/>
      <c r="AF64" s="367"/>
      <c r="AG64" s="367"/>
      <c r="AH64" s="367"/>
      <c r="AI64" s="367"/>
      <c r="AJ64" s="367"/>
      <c r="AK64" s="367"/>
      <c r="AL64" s="367">
        <f>SUM(G64,D64,J64,M64,AE64)</f>
        <v>198117049</v>
      </c>
      <c r="AM64" s="347">
        <f>SUM(H64,E64,K64,W64)</f>
        <v>148587786</v>
      </c>
      <c r="AN64" s="355">
        <f t="shared" si="9"/>
        <v>0.74999999621435909</v>
      </c>
    </row>
    <row r="65" spans="1:40" ht="24.75" hidden="1" x14ac:dyDescent="0.25">
      <c r="A65" s="138"/>
      <c r="B65" s="139">
        <v>733152</v>
      </c>
      <c r="C65" s="351" t="s">
        <v>4778</v>
      </c>
      <c r="D65" s="334"/>
      <c r="E65" s="690">
        <v>0</v>
      </c>
      <c r="F65" s="698"/>
      <c r="G65" s="334"/>
      <c r="H65" s="334"/>
      <c r="I65" s="341"/>
      <c r="J65" s="334"/>
      <c r="K65" s="432"/>
      <c r="L65" s="334"/>
      <c r="M65" s="367"/>
      <c r="N65" s="367"/>
      <c r="O65" s="367"/>
      <c r="P65" s="367"/>
      <c r="Q65" s="367"/>
      <c r="R65" s="367"/>
      <c r="S65" s="367"/>
      <c r="T65" s="367"/>
      <c r="U65" s="367"/>
      <c r="V65" s="334"/>
      <c r="W65" s="334"/>
      <c r="X65" s="334"/>
      <c r="Y65" s="367"/>
      <c r="Z65" s="367"/>
      <c r="AA65" s="367"/>
      <c r="AB65" s="367"/>
      <c r="AC65" s="367"/>
      <c r="AD65" s="367"/>
      <c r="AE65" s="367"/>
      <c r="AF65" s="367"/>
      <c r="AG65" s="367"/>
      <c r="AH65" s="367"/>
      <c r="AI65" s="367"/>
      <c r="AJ65" s="367"/>
      <c r="AK65" s="367"/>
      <c r="AL65" s="367">
        <f>SUM(G65,D65,J65,M65,AE65)</f>
        <v>0</v>
      </c>
      <c r="AM65" s="347">
        <f>SUM(H65,E65,K65,W65)</f>
        <v>0</v>
      </c>
      <c r="AN65" s="355"/>
    </row>
    <row r="66" spans="1:40" ht="36.75" x14ac:dyDescent="0.25">
      <c r="A66" s="138"/>
      <c r="B66" s="139">
        <v>733154</v>
      </c>
      <c r="C66" s="332" t="s">
        <v>4779</v>
      </c>
      <c r="D66" s="432"/>
      <c r="E66" s="690">
        <v>0</v>
      </c>
      <c r="F66" s="698"/>
      <c r="G66" s="334"/>
      <c r="H66" s="334"/>
      <c r="I66" s="341"/>
      <c r="J66" s="334">
        <f>45000000-4653592-3300000+2791392+2488800-2460000+498930+247500+1000000</f>
        <v>41613030</v>
      </c>
      <c r="K66" s="432">
        <v>21088606.800000001</v>
      </c>
      <c r="L66" s="341">
        <f>K66/J66</f>
        <v>0.50677892958047033</v>
      </c>
      <c r="M66" s="431"/>
      <c r="N66" s="431"/>
      <c r="O66" s="431"/>
      <c r="P66" s="431"/>
      <c r="Q66" s="431"/>
      <c r="R66" s="431"/>
      <c r="S66" s="431"/>
      <c r="T66" s="431"/>
      <c r="U66" s="431"/>
      <c r="V66" s="334"/>
      <c r="W66" s="334"/>
      <c r="X66" s="334"/>
      <c r="Y66" s="367"/>
      <c r="Z66" s="367"/>
      <c r="AA66" s="367"/>
      <c r="AB66" s="367"/>
      <c r="AC66" s="367"/>
      <c r="AD66" s="367"/>
      <c r="AE66" s="367"/>
      <c r="AF66" s="367"/>
      <c r="AG66" s="367"/>
      <c r="AH66" s="367"/>
      <c r="AI66" s="367"/>
      <c r="AJ66" s="367"/>
      <c r="AK66" s="367"/>
      <c r="AL66" s="367">
        <f>SUM(G66,D66,J66,M66,AE66,AK66)</f>
        <v>41613030</v>
      </c>
      <c r="AM66" s="347">
        <f>SUM(H66,E66,K66,W66)</f>
        <v>21088606.800000001</v>
      </c>
      <c r="AN66" s="355">
        <f t="shared" si="9"/>
        <v>0.50677892958047033</v>
      </c>
    </row>
    <row r="67" spans="1:40" ht="36.75" hidden="1" x14ac:dyDescent="0.25">
      <c r="A67" s="138"/>
      <c r="B67" s="601">
        <v>733251</v>
      </c>
      <c r="C67" s="332" t="s">
        <v>5014</v>
      </c>
      <c r="D67" s="432"/>
      <c r="E67" s="697">
        <v>0</v>
      </c>
      <c r="F67" s="698"/>
      <c r="G67" s="334"/>
      <c r="H67" s="334"/>
      <c r="I67" s="341"/>
      <c r="J67" s="334">
        <v>0</v>
      </c>
      <c r="K67" s="334">
        <v>0</v>
      </c>
      <c r="L67" s="341" t="e">
        <f>K67/J67</f>
        <v>#DIV/0!</v>
      </c>
      <c r="M67" s="367"/>
      <c r="N67" s="367"/>
      <c r="O67" s="367"/>
      <c r="P67" s="367"/>
      <c r="Q67" s="367"/>
      <c r="R67" s="367"/>
      <c r="S67" s="367"/>
      <c r="T67" s="367"/>
      <c r="U67" s="367"/>
      <c r="V67" s="334"/>
      <c r="W67" s="334"/>
      <c r="X67" s="334"/>
      <c r="Y67" s="367"/>
      <c r="Z67" s="367"/>
      <c r="AA67" s="367"/>
      <c r="AB67" s="367"/>
      <c r="AC67" s="367"/>
      <c r="AD67" s="367"/>
      <c r="AE67" s="367"/>
      <c r="AF67" s="367"/>
      <c r="AG67" s="367"/>
      <c r="AH67" s="367"/>
      <c r="AI67" s="367"/>
      <c r="AJ67" s="367"/>
      <c r="AK67" s="367"/>
      <c r="AL67" s="367">
        <f>SUM(G67,D67,J67,M67,AE67)</f>
        <v>0</v>
      </c>
      <c r="AM67" s="347">
        <f>SUM(H67,E67,K67,W67)</f>
        <v>0</v>
      </c>
      <c r="AN67" s="355" t="e">
        <f t="shared" si="9"/>
        <v>#DIV/0!</v>
      </c>
    </row>
    <row r="68" spans="1:40" ht="36" hidden="1" x14ac:dyDescent="0.25">
      <c r="A68" s="138"/>
      <c r="B68" s="136" t="s">
        <v>2661</v>
      </c>
      <c r="C68" s="137" t="s">
        <v>3714</v>
      </c>
      <c r="D68" s="334"/>
      <c r="E68" s="697"/>
      <c r="F68" s="698" t="e">
        <f t="shared" si="4"/>
        <v>#DIV/0!</v>
      </c>
      <c r="G68" s="334"/>
      <c r="H68" s="334"/>
      <c r="I68" s="341"/>
      <c r="J68" s="334"/>
      <c r="K68" s="334"/>
      <c r="L68" s="334"/>
      <c r="M68" s="367"/>
      <c r="N68" s="367"/>
      <c r="O68" s="367"/>
      <c r="P68" s="367"/>
      <c r="Q68" s="367"/>
      <c r="R68" s="367"/>
      <c r="S68" s="367"/>
      <c r="T68" s="367"/>
      <c r="U68" s="367"/>
      <c r="V68" s="334"/>
      <c r="W68" s="334"/>
      <c r="X68" s="334"/>
      <c r="Y68" s="367"/>
      <c r="Z68" s="367"/>
      <c r="AA68" s="367"/>
      <c r="AB68" s="367"/>
      <c r="AC68" s="367"/>
      <c r="AD68" s="367"/>
      <c r="AE68" s="367"/>
      <c r="AF68" s="367"/>
      <c r="AG68" s="367"/>
      <c r="AH68" s="367"/>
      <c r="AI68" s="367"/>
      <c r="AJ68" s="367"/>
      <c r="AK68" s="367"/>
      <c r="AL68" s="367">
        <f>SUM(G68,D68)</f>
        <v>0</v>
      </c>
      <c r="AM68" s="347"/>
      <c r="AN68" s="355" t="e">
        <f t="shared" si="9"/>
        <v>#DIV/0!</v>
      </c>
    </row>
    <row r="69" spans="1:40" ht="24" hidden="1" x14ac:dyDescent="0.25">
      <c r="A69" s="138"/>
      <c r="B69" s="136" t="s">
        <v>2696</v>
      </c>
      <c r="C69" s="137" t="s">
        <v>3715</v>
      </c>
      <c r="D69" s="334"/>
      <c r="E69" s="697"/>
      <c r="F69" s="698" t="e">
        <f t="shared" si="4"/>
        <v>#DIV/0!</v>
      </c>
      <c r="G69" s="334"/>
      <c r="H69" s="334"/>
      <c r="I69" s="341"/>
      <c r="J69" s="334"/>
      <c r="K69" s="334"/>
      <c r="L69" s="334"/>
      <c r="M69" s="367"/>
      <c r="N69" s="367"/>
      <c r="O69" s="367"/>
      <c r="P69" s="367"/>
      <c r="Q69" s="367"/>
      <c r="R69" s="367"/>
      <c r="S69" s="367"/>
      <c r="T69" s="367"/>
      <c r="U69" s="367"/>
      <c r="V69" s="334"/>
      <c r="W69" s="334"/>
      <c r="X69" s="334"/>
      <c r="Y69" s="367"/>
      <c r="Z69" s="367"/>
      <c r="AA69" s="367"/>
      <c r="AB69" s="367"/>
      <c r="AC69" s="367"/>
      <c r="AD69" s="367"/>
      <c r="AE69" s="367"/>
      <c r="AF69" s="367"/>
      <c r="AG69" s="367"/>
      <c r="AH69" s="367"/>
      <c r="AI69" s="367"/>
      <c r="AJ69" s="367"/>
      <c r="AK69" s="367"/>
      <c r="AL69" s="367">
        <f>SUM(G69,D69)</f>
        <v>0</v>
      </c>
      <c r="AM69" s="347"/>
      <c r="AN69" s="355" t="e">
        <f t="shared" si="9"/>
        <v>#DIV/0!</v>
      </c>
    </row>
    <row r="70" spans="1:40" x14ac:dyDescent="0.25">
      <c r="A70" s="482" t="s">
        <v>2706</v>
      </c>
      <c r="B70" s="483"/>
      <c r="C70" s="484" t="s">
        <v>3716</v>
      </c>
      <c r="D70" s="485">
        <f>SUM(D71,D86,D99,D103,D109)+D107</f>
        <v>51050777</v>
      </c>
      <c r="E70" s="486">
        <f>SUM(E71,E86,E99,E103,E109)</f>
        <v>12768637.279999999</v>
      </c>
      <c r="F70" s="487">
        <f t="shared" si="4"/>
        <v>0.25011641409493141</v>
      </c>
      <c r="G70" s="485">
        <f>SUM(G71,G86,G99,G103,G109)</f>
        <v>507000</v>
      </c>
      <c r="H70" s="485">
        <f>SUM(H71,H86,H99,H103,H109)</f>
        <v>226275.81</v>
      </c>
      <c r="I70" s="488">
        <f>H70/G70</f>
        <v>0.44630337278106508</v>
      </c>
      <c r="J70" s="485">
        <f>SUM(J71,J86,J99,J103,J109)</f>
        <v>0</v>
      </c>
      <c r="K70" s="485">
        <f>SUM(K71,K86,K99,K103,K109)</f>
        <v>0</v>
      </c>
      <c r="L70" s="485"/>
      <c r="M70" s="489"/>
      <c r="N70" s="489"/>
      <c r="O70" s="489"/>
      <c r="P70" s="489">
        <f>P107</f>
        <v>0</v>
      </c>
      <c r="Q70" s="489">
        <f>Q107</f>
        <v>1262510</v>
      </c>
      <c r="R70" s="540" t="e">
        <f>Q70/P70</f>
        <v>#DIV/0!</v>
      </c>
      <c r="S70" s="489"/>
      <c r="T70" s="489"/>
      <c r="U70" s="489"/>
      <c r="V70" s="485">
        <f>SUM(V71,V86,V99,V103,V109)</f>
        <v>0</v>
      </c>
      <c r="W70" s="485">
        <f>SUM(W71,W86,W99,W103,W109)</f>
        <v>0</v>
      </c>
      <c r="X70" s="485"/>
      <c r="Y70" s="489"/>
      <c r="Z70" s="489"/>
      <c r="AA70" s="489"/>
      <c r="AB70" s="489"/>
      <c r="AC70" s="489"/>
      <c r="AD70" s="489"/>
      <c r="AE70" s="489">
        <f>AE86</f>
        <v>1120000</v>
      </c>
      <c r="AF70" s="489">
        <f t="shared" ref="AF70:AG70" si="12">AF86</f>
        <v>626593.86</v>
      </c>
      <c r="AG70" s="540">
        <f t="shared" si="12"/>
        <v>0.55945880357142852</v>
      </c>
      <c r="AH70" s="489"/>
      <c r="AI70" s="489"/>
      <c r="AJ70" s="489"/>
      <c r="AK70" s="489"/>
      <c r="AL70" s="489">
        <f>SUM(AL71,AL86,AL99,AL103,AL109,AL107)</f>
        <v>52677777</v>
      </c>
      <c r="AM70" s="522">
        <f>SUM(AM71,AM86,AM99,AM103,AM109,AM107)</f>
        <v>14884016.949999999</v>
      </c>
      <c r="AN70" s="529">
        <f t="shared" si="9"/>
        <v>0.28254831159636823</v>
      </c>
    </row>
    <row r="71" spans="1:40" x14ac:dyDescent="0.25">
      <c r="A71" s="481" t="s">
        <v>2708</v>
      </c>
      <c r="B71" s="475"/>
      <c r="C71" s="476" t="s">
        <v>3717</v>
      </c>
      <c r="D71" s="477">
        <f>SUM(D72:D85)</f>
        <v>24991277</v>
      </c>
      <c r="E71" s="352">
        <f>SUM(E72:E85)</f>
        <v>4926458.3499999996</v>
      </c>
      <c r="F71" s="339">
        <f>E71/D71</f>
        <v>0.19712711559317275</v>
      </c>
      <c r="G71" s="477">
        <f>SUM(G72:G85)</f>
        <v>0</v>
      </c>
      <c r="H71" s="477">
        <f>SUM(H72:H85)</f>
        <v>0</v>
      </c>
      <c r="I71" s="478"/>
      <c r="J71" s="477">
        <f>SUM(J72:J85)</f>
        <v>0</v>
      </c>
      <c r="K71" s="477">
        <f>SUM(K72:K85)</f>
        <v>0</v>
      </c>
      <c r="L71" s="477"/>
      <c r="M71" s="480"/>
      <c r="N71" s="480"/>
      <c r="O71" s="480"/>
      <c r="P71" s="480"/>
      <c r="Q71" s="480"/>
      <c r="R71" s="480"/>
      <c r="S71" s="480"/>
      <c r="T71" s="480"/>
      <c r="U71" s="480"/>
      <c r="V71" s="477">
        <f>SUM(V72:V85)</f>
        <v>0</v>
      </c>
      <c r="W71" s="477">
        <f>SUM(W72:W85)</f>
        <v>0</v>
      </c>
      <c r="X71" s="477"/>
      <c r="Y71" s="480"/>
      <c r="Z71" s="480"/>
      <c r="AA71" s="480"/>
      <c r="AB71" s="480"/>
      <c r="AC71" s="480"/>
      <c r="AD71" s="480"/>
      <c r="AE71" s="480"/>
      <c r="AF71" s="480"/>
      <c r="AG71" s="480"/>
      <c r="AH71" s="480"/>
      <c r="AI71" s="480"/>
      <c r="AJ71" s="480"/>
      <c r="AK71" s="480"/>
      <c r="AL71" s="480">
        <f>SUM(AL72:AL85)</f>
        <v>24991277</v>
      </c>
      <c r="AM71" s="523">
        <f>SUM(AM72:AM85)</f>
        <v>4926458.3499999996</v>
      </c>
      <c r="AN71" s="524">
        <f t="shared" si="9"/>
        <v>0.19712711559317275</v>
      </c>
    </row>
    <row r="72" spans="1:40" ht="36" hidden="1" x14ac:dyDescent="0.25">
      <c r="A72" s="138"/>
      <c r="B72" s="160" t="s">
        <v>2718</v>
      </c>
      <c r="C72" s="134" t="s">
        <v>3718</v>
      </c>
      <c r="D72" s="334"/>
      <c r="E72" s="697"/>
      <c r="F72" s="698" t="e">
        <f t="shared" si="4"/>
        <v>#DIV/0!</v>
      </c>
      <c r="G72" s="334"/>
      <c r="H72" s="334"/>
      <c r="I72" s="341"/>
      <c r="J72" s="334"/>
      <c r="K72" s="334"/>
      <c r="L72" s="334"/>
      <c r="M72" s="367"/>
      <c r="N72" s="367"/>
      <c r="O72" s="367"/>
      <c r="P72" s="367"/>
      <c r="Q72" s="367"/>
      <c r="R72" s="367"/>
      <c r="S72" s="367"/>
      <c r="T72" s="367"/>
      <c r="U72" s="367"/>
      <c r="V72" s="334"/>
      <c r="W72" s="334"/>
      <c r="X72" s="334"/>
      <c r="Y72" s="367"/>
      <c r="Z72" s="367"/>
      <c r="AA72" s="367"/>
      <c r="AB72" s="367"/>
      <c r="AC72" s="367"/>
      <c r="AD72" s="367"/>
      <c r="AE72" s="367"/>
      <c r="AF72" s="367"/>
      <c r="AG72" s="367"/>
      <c r="AH72" s="367"/>
      <c r="AI72" s="367"/>
      <c r="AJ72" s="367"/>
      <c r="AK72" s="367"/>
      <c r="AL72" s="367">
        <f>SUM(G72,D72)</f>
        <v>0</v>
      </c>
      <c r="AM72" s="347"/>
      <c r="AN72" s="355" t="e">
        <f t="shared" si="9"/>
        <v>#DIV/0!</v>
      </c>
    </row>
    <row r="73" spans="1:40" ht="36" x14ac:dyDescent="0.25">
      <c r="A73" s="449"/>
      <c r="B73" s="448" t="s">
        <v>4782</v>
      </c>
      <c r="C73" s="445" t="s">
        <v>3718</v>
      </c>
      <c r="D73" s="432">
        <v>92012</v>
      </c>
      <c r="E73" s="690">
        <v>58595.81</v>
      </c>
      <c r="F73" s="691">
        <f t="shared" si="4"/>
        <v>0.63682791375038039</v>
      </c>
      <c r="G73" s="432"/>
      <c r="H73" s="432"/>
      <c r="I73" s="446"/>
      <c r="J73" s="432"/>
      <c r="K73" s="432"/>
      <c r="L73" s="432"/>
      <c r="M73" s="433"/>
      <c r="N73" s="433"/>
      <c r="O73" s="433"/>
      <c r="P73" s="433"/>
      <c r="Q73" s="433"/>
      <c r="R73" s="433"/>
      <c r="S73" s="433"/>
      <c r="T73" s="433"/>
      <c r="U73" s="433"/>
      <c r="V73" s="432"/>
      <c r="W73" s="432"/>
      <c r="X73" s="432"/>
      <c r="Y73" s="433"/>
      <c r="Z73" s="433"/>
      <c r="AA73" s="433"/>
      <c r="AB73" s="433"/>
      <c r="AC73" s="433"/>
      <c r="AD73" s="433"/>
      <c r="AE73" s="433"/>
      <c r="AF73" s="433"/>
      <c r="AG73" s="433"/>
      <c r="AH73" s="433"/>
      <c r="AI73" s="433"/>
      <c r="AJ73" s="433"/>
      <c r="AK73" s="433"/>
      <c r="AL73" s="433">
        <f t="shared" ref="AL73:AL82" si="13">SUM(G73,D73,J73,M73,AE73)</f>
        <v>92012</v>
      </c>
      <c r="AM73" s="347">
        <f t="shared" ref="AM73:AM83" si="14">SUM(H73,E73,K73,W73)</f>
        <v>58595.81</v>
      </c>
      <c r="AN73" s="355">
        <f t="shared" si="9"/>
        <v>0.63682791375038039</v>
      </c>
    </row>
    <row r="74" spans="1:40" ht="24" x14ac:dyDescent="0.25">
      <c r="A74" s="449"/>
      <c r="B74" s="448" t="s">
        <v>2747</v>
      </c>
      <c r="C74" s="450" t="s">
        <v>46</v>
      </c>
      <c r="D74" s="432">
        <v>0</v>
      </c>
      <c r="E74" s="690"/>
      <c r="F74" s="691"/>
      <c r="G74" s="432"/>
      <c r="H74" s="432"/>
      <c r="I74" s="446"/>
      <c r="J74" s="432"/>
      <c r="K74" s="432"/>
      <c r="L74" s="432"/>
      <c r="M74" s="433"/>
      <c r="N74" s="433"/>
      <c r="O74" s="433"/>
      <c r="P74" s="433"/>
      <c r="Q74" s="433"/>
      <c r="R74" s="433"/>
      <c r="S74" s="433"/>
      <c r="T74" s="433"/>
      <c r="U74" s="433"/>
      <c r="V74" s="432"/>
      <c r="W74" s="432"/>
      <c r="X74" s="432"/>
      <c r="Y74" s="433"/>
      <c r="Z74" s="433"/>
      <c r="AA74" s="433"/>
      <c r="AB74" s="433"/>
      <c r="AC74" s="433"/>
      <c r="AD74" s="433"/>
      <c r="AE74" s="433"/>
      <c r="AF74" s="433"/>
      <c r="AG74" s="433"/>
      <c r="AH74" s="433"/>
      <c r="AI74" s="433"/>
      <c r="AJ74" s="433"/>
      <c r="AK74" s="433"/>
      <c r="AL74" s="433">
        <f t="shared" si="13"/>
        <v>0</v>
      </c>
      <c r="AM74" s="347">
        <f t="shared" si="14"/>
        <v>0</v>
      </c>
      <c r="AN74" s="355"/>
    </row>
    <row r="75" spans="1:40" ht="24" x14ac:dyDescent="0.25">
      <c r="A75" s="449"/>
      <c r="B75" s="448" t="s">
        <v>4798</v>
      </c>
      <c r="C75" s="450" t="s">
        <v>4799</v>
      </c>
      <c r="D75" s="432">
        <f>9900000+5000000</f>
        <v>14900000</v>
      </c>
      <c r="E75" s="690">
        <v>1520000</v>
      </c>
      <c r="F75" s="691">
        <f t="shared" si="4"/>
        <v>0.10201342281879194</v>
      </c>
      <c r="G75" s="432"/>
      <c r="H75" s="432"/>
      <c r="I75" s="446"/>
      <c r="J75" s="432"/>
      <c r="K75" s="432"/>
      <c r="L75" s="432"/>
      <c r="M75" s="433"/>
      <c r="N75" s="433"/>
      <c r="O75" s="433"/>
      <c r="P75" s="433"/>
      <c r="Q75" s="433"/>
      <c r="R75" s="433"/>
      <c r="S75" s="433"/>
      <c r="T75" s="433"/>
      <c r="U75" s="433"/>
      <c r="V75" s="432"/>
      <c r="W75" s="432"/>
      <c r="X75" s="432"/>
      <c r="Y75" s="433"/>
      <c r="Z75" s="433"/>
      <c r="AA75" s="433"/>
      <c r="AB75" s="433"/>
      <c r="AC75" s="433"/>
      <c r="AD75" s="433"/>
      <c r="AE75" s="433"/>
      <c r="AF75" s="433"/>
      <c r="AG75" s="433"/>
      <c r="AH75" s="433"/>
      <c r="AI75" s="433"/>
      <c r="AJ75" s="433"/>
      <c r="AK75" s="433"/>
      <c r="AL75" s="433">
        <f t="shared" si="13"/>
        <v>14900000</v>
      </c>
      <c r="AM75" s="347">
        <f t="shared" si="14"/>
        <v>1520000</v>
      </c>
      <c r="AN75" s="355">
        <f t="shared" si="9"/>
        <v>0.10201342281879194</v>
      </c>
    </row>
    <row r="76" spans="1:40" ht="24" hidden="1" x14ac:dyDescent="0.25">
      <c r="A76" s="449"/>
      <c r="B76" s="448" t="s">
        <v>2761</v>
      </c>
      <c r="C76" s="450" t="s">
        <v>42</v>
      </c>
      <c r="D76" s="432">
        <v>0</v>
      </c>
      <c r="E76" s="690"/>
      <c r="F76" s="691"/>
      <c r="G76" s="432"/>
      <c r="H76" s="432"/>
      <c r="I76" s="446"/>
      <c r="J76" s="432"/>
      <c r="K76" s="432"/>
      <c r="L76" s="432"/>
      <c r="M76" s="433"/>
      <c r="N76" s="433"/>
      <c r="O76" s="433"/>
      <c r="P76" s="433"/>
      <c r="Q76" s="433"/>
      <c r="R76" s="433"/>
      <c r="S76" s="433"/>
      <c r="T76" s="433"/>
      <c r="U76" s="433"/>
      <c r="V76" s="432"/>
      <c r="W76" s="432"/>
      <c r="X76" s="432"/>
      <c r="Y76" s="433"/>
      <c r="Z76" s="433"/>
      <c r="AA76" s="433"/>
      <c r="AB76" s="433"/>
      <c r="AC76" s="433"/>
      <c r="AD76" s="433"/>
      <c r="AE76" s="433"/>
      <c r="AF76" s="433"/>
      <c r="AG76" s="433"/>
      <c r="AH76" s="433"/>
      <c r="AI76" s="433"/>
      <c r="AJ76" s="433"/>
      <c r="AK76" s="433"/>
      <c r="AL76" s="433">
        <f t="shared" si="13"/>
        <v>0</v>
      </c>
      <c r="AM76" s="347">
        <f t="shared" si="14"/>
        <v>0</v>
      </c>
      <c r="AN76" s="355"/>
    </row>
    <row r="77" spans="1:40" ht="48" x14ac:dyDescent="0.25">
      <c r="A77" s="449"/>
      <c r="B77" s="448" t="s">
        <v>4781</v>
      </c>
      <c r="C77" s="450" t="s">
        <v>4783</v>
      </c>
      <c r="D77" s="432">
        <f>9000000+999265</f>
        <v>9999265</v>
      </c>
      <c r="E77" s="690">
        <v>3038049.07</v>
      </c>
      <c r="F77" s="691">
        <f t="shared" si="4"/>
        <v>0.30382723830201519</v>
      </c>
      <c r="G77" s="432"/>
      <c r="H77" s="432"/>
      <c r="I77" s="446"/>
      <c r="J77" s="432"/>
      <c r="K77" s="432"/>
      <c r="L77" s="432"/>
      <c r="M77" s="433"/>
      <c r="N77" s="433"/>
      <c r="O77" s="433"/>
      <c r="P77" s="433"/>
      <c r="Q77" s="433"/>
      <c r="R77" s="433"/>
      <c r="S77" s="433"/>
      <c r="T77" s="433"/>
      <c r="U77" s="433"/>
      <c r="V77" s="432"/>
      <c r="W77" s="432"/>
      <c r="X77" s="432"/>
      <c r="Y77" s="433"/>
      <c r="Z77" s="433"/>
      <c r="AA77" s="433"/>
      <c r="AB77" s="433"/>
      <c r="AC77" s="433"/>
      <c r="AD77" s="433"/>
      <c r="AE77" s="433"/>
      <c r="AF77" s="433"/>
      <c r="AG77" s="433"/>
      <c r="AH77" s="433"/>
      <c r="AI77" s="433"/>
      <c r="AJ77" s="433"/>
      <c r="AK77" s="433"/>
      <c r="AL77" s="433">
        <f t="shared" si="13"/>
        <v>9999265</v>
      </c>
      <c r="AM77" s="347">
        <f t="shared" si="14"/>
        <v>3038049.07</v>
      </c>
      <c r="AN77" s="355">
        <f t="shared" si="9"/>
        <v>0.30382723830201519</v>
      </c>
    </row>
    <row r="78" spans="1:40" ht="24" x14ac:dyDescent="0.25">
      <c r="A78" s="449"/>
      <c r="B78" s="448" t="s">
        <v>4780</v>
      </c>
      <c r="C78" s="450" t="s">
        <v>4784</v>
      </c>
      <c r="D78" s="432">
        <v>0</v>
      </c>
      <c r="E78" s="690">
        <v>0</v>
      </c>
      <c r="F78" s="691" t="e">
        <f t="shared" si="4"/>
        <v>#DIV/0!</v>
      </c>
      <c r="G78" s="432"/>
      <c r="H78" s="432"/>
      <c r="I78" s="446"/>
      <c r="J78" s="432"/>
      <c r="K78" s="432"/>
      <c r="L78" s="432"/>
      <c r="M78" s="433"/>
      <c r="N78" s="433"/>
      <c r="O78" s="433"/>
      <c r="P78" s="433"/>
      <c r="Q78" s="433"/>
      <c r="R78" s="433"/>
      <c r="S78" s="433"/>
      <c r="T78" s="433"/>
      <c r="U78" s="433"/>
      <c r="V78" s="432"/>
      <c r="W78" s="432"/>
      <c r="X78" s="432"/>
      <c r="Y78" s="433"/>
      <c r="Z78" s="433"/>
      <c r="AA78" s="433"/>
      <c r="AB78" s="433"/>
      <c r="AC78" s="433"/>
      <c r="AD78" s="433"/>
      <c r="AE78" s="433"/>
      <c r="AF78" s="433"/>
      <c r="AG78" s="433"/>
      <c r="AH78" s="433"/>
      <c r="AI78" s="433"/>
      <c r="AJ78" s="433"/>
      <c r="AK78" s="433"/>
      <c r="AL78" s="433">
        <f t="shared" si="13"/>
        <v>0</v>
      </c>
      <c r="AM78" s="347">
        <f t="shared" si="14"/>
        <v>0</v>
      </c>
      <c r="AN78" s="355" t="e">
        <f t="shared" si="9"/>
        <v>#DIV/0!</v>
      </c>
    </row>
    <row r="79" spans="1:40" ht="72" hidden="1" x14ac:dyDescent="0.25">
      <c r="A79" s="449"/>
      <c r="B79" s="448" t="s">
        <v>2773</v>
      </c>
      <c r="C79" s="450" t="s">
        <v>3719</v>
      </c>
      <c r="D79" s="432">
        <v>0</v>
      </c>
      <c r="E79" s="690"/>
      <c r="F79" s="691" t="e">
        <f t="shared" si="4"/>
        <v>#DIV/0!</v>
      </c>
      <c r="G79" s="432"/>
      <c r="H79" s="432"/>
      <c r="I79" s="446"/>
      <c r="J79" s="432"/>
      <c r="K79" s="432"/>
      <c r="L79" s="432"/>
      <c r="M79" s="433"/>
      <c r="N79" s="433"/>
      <c r="O79" s="433"/>
      <c r="P79" s="433"/>
      <c r="Q79" s="433"/>
      <c r="R79" s="433"/>
      <c r="S79" s="433"/>
      <c r="T79" s="433"/>
      <c r="U79" s="433"/>
      <c r="V79" s="432"/>
      <c r="W79" s="432"/>
      <c r="X79" s="432"/>
      <c r="Y79" s="433"/>
      <c r="Z79" s="433"/>
      <c r="AA79" s="433"/>
      <c r="AB79" s="433"/>
      <c r="AC79" s="433"/>
      <c r="AD79" s="433"/>
      <c r="AE79" s="433"/>
      <c r="AF79" s="433"/>
      <c r="AG79" s="433"/>
      <c r="AH79" s="433"/>
      <c r="AI79" s="433"/>
      <c r="AJ79" s="433"/>
      <c r="AK79" s="433"/>
      <c r="AL79" s="433">
        <f t="shared" si="13"/>
        <v>0</v>
      </c>
      <c r="AM79" s="347">
        <f t="shared" si="14"/>
        <v>0</v>
      </c>
      <c r="AN79" s="355" t="e">
        <f t="shared" si="9"/>
        <v>#DIV/0!</v>
      </c>
    </row>
    <row r="80" spans="1:40" ht="48" hidden="1" x14ac:dyDescent="0.25">
      <c r="A80" s="449"/>
      <c r="B80" s="448" t="s">
        <v>2775</v>
      </c>
      <c r="C80" s="450" t="s">
        <v>3720</v>
      </c>
      <c r="D80" s="432">
        <v>0</v>
      </c>
      <c r="E80" s="690"/>
      <c r="F80" s="691" t="e">
        <f t="shared" si="4"/>
        <v>#DIV/0!</v>
      </c>
      <c r="G80" s="432"/>
      <c r="H80" s="432"/>
      <c r="I80" s="446"/>
      <c r="J80" s="432"/>
      <c r="K80" s="432"/>
      <c r="L80" s="432"/>
      <c r="M80" s="433"/>
      <c r="N80" s="433"/>
      <c r="O80" s="433"/>
      <c r="P80" s="433"/>
      <c r="Q80" s="433"/>
      <c r="R80" s="433"/>
      <c r="S80" s="433"/>
      <c r="T80" s="433"/>
      <c r="U80" s="433"/>
      <c r="V80" s="432"/>
      <c r="W80" s="432"/>
      <c r="X80" s="432"/>
      <c r="Y80" s="433"/>
      <c r="Z80" s="433"/>
      <c r="AA80" s="433"/>
      <c r="AB80" s="433"/>
      <c r="AC80" s="433"/>
      <c r="AD80" s="433"/>
      <c r="AE80" s="433"/>
      <c r="AF80" s="433"/>
      <c r="AG80" s="433"/>
      <c r="AH80" s="433"/>
      <c r="AI80" s="433"/>
      <c r="AJ80" s="433"/>
      <c r="AK80" s="433"/>
      <c r="AL80" s="433">
        <f t="shared" si="13"/>
        <v>0</v>
      </c>
      <c r="AM80" s="347">
        <f t="shared" si="14"/>
        <v>0</v>
      </c>
      <c r="AN80" s="355" t="e">
        <f t="shared" si="9"/>
        <v>#DIV/0!</v>
      </c>
    </row>
    <row r="81" spans="1:40" ht="48" hidden="1" x14ac:dyDescent="0.25">
      <c r="A81" s="449"/>
      <c r="B81" s="448" t="s">
        <v>2777</v>
      </c>
      <c r="C81" s="450" t="s">
        <v>3721</v>
      </c>
      <c r="D81" s="432">
        <v>0</v>
      </c>
      <c r="E81" s="690"/>
      <c r="F81" s="691" t="e">
        <f t="shared" si="4"/>
        <v>#DIV/0!</v>
      </c>
      <c r="G81" s="432"/>
      <c r="H81" s="432"/>
      <c r="I81" s="446"/>
      <c r="J81" s="432"/>
      <c r="K81" s="432"/>
      <c r="L81" s="432"/>
      <c r="M81" s="433"/>
      <c r="N81" s="433"/>
      <c r="O81" s="433"/>
      <c r="P81" s="433"/>
      <c r="Q81" s="433"/>
      <c r="R81" s="433"/>
      <c r="S81" s="433"/>
      <c r="T81" s="433"/>
      <c r="U81" s="433"/>
      <c r="V81" s="432"/>
      <c r="W81" s="432"/>
      <c r="X81" s="432"/>
      <c r="Y81" s="433"/>
      <c r="Z81" s="433"/>
      <c r="AA81" s="433"/>
      <c r="AB81" s="433"/>
      <c r="AC81" s="433"/>
      <c r="AD81" s="433"/>
      <c r="AE81" s="433"/>
      <c r="AF81" s="433"/>
      <c r="AG81" s="433"/>
      <c r="AH81" s="433"/>
      <c r="AI81" s="433"/>
      <c r="AJ81" s="433"/>
      <c r="AK81" s="433"/>
      <c r="AL81" s="433">
        <f t="shared" si="13"/>
        <v>0</v>
      </c>
      <c r="AM81" s="347">
        <f t="shared" si="14"/>
        <v>0</v>
      </c>
      <c r="AN81" s="355" t="e">
        <f t="shared" si="9"/>
        <v>#DIV/0!</v>
      </c>
    </row>
    <row r="82" spans="1:40" ht="24" x14ac:dyDescent="0.25">
      <c r="A82" s="449"/>
      <c r="B82" s="448" t="s">
        <v>2779</v>
      </c>
      <c r="C82" s="450" t="s">
        <v>43</v>
      </c>
      <c r="D82" s="432">
        <v>0</v>
      </c>
      <c r="E82" s="690">
        <v>36522</v>
      </c>
      <c r="F82" s="691" t="e">
        <f t="shared" si="4"/>
        <v>#DIV/0!</v>
      </c>
      <c r="G82" s="432"/>
      <c r="H82" s="432"/>
      <c r="I82" s="446"/>
      <c r="J82" s="432"/>
      <c r="K82" s="432"/>
      <c r="L82" s="432"/>
      <c r="M82" s="433"/>
      <c r="N82" s="433"/>
      <c r="O82" s="433"/>
      <c r="P82" s="433"/>
      <c r="Q82" s="433"/>
      <c r="R82" s="433"/>
      <c r="S82" s="433"/>
      <c r="T82" s="433"/>
      <c r="U82" s="433"/>
      <c r="V82" s="432"/>
      <c r="W82" s="432"/>
      <c r="X82" s="432"/>
      <c r="Y82" s="433"/>
      <c r="Z82" s="433"/>
      <c r="AA82" s="433"/>
      <c r="AB82" s="433"/>
      <c r="AC82" s="433"/>
      <c r="AD82" s="433"/>
      <c r="AE82" s="433"/>
      <c r="AF82" s="433"/>
      <c r="AG82" s="433"/>
      <c r="AH82" s="433"/>
      <c r="AI82" s="433"/>
      <c r="AJ82" s="433"/>
      <c r="AK82" s="433"/>
      <c r="AL82" s="433">
        <f t="shared" si="13"/>
        <v>0</v>
      </c>
      <c r="AM82" s="347">
        <f t="shared" si="14"/>
        <v>36522</v>
      </c>
      <c r="AN82" s="355" t="e">
        <f t="shared" si="9"/>
        <v>#DIV/0!</v>
      </c>
    </row>
    <row r="83" spans="1:40" x14ac:dyDescent="0.25">
      <c r="A83" s="138"/>
      <c r="B83" s="448" t="s">
        <v>5281</v>
      </c>
      <c r="C83" s="134" t="s">
        <v>5282</v>
      </c>
      <c r="D83" s="334">
        <v>0</v>
      </c>
      <c r="E83" s="697">
        <v>273291.46999999997</v>
      </c>
      <c r="F83" s="698" t="e">
        <f t="shared" si="4"/>
        <v>#DIV/0!</v>
      </c>
      <c r="G83" s="334"/>
      <c r="H83" s="334"/>
      <c r="I83" s="341"/>
      <c r="J83" s="334"/>
      <c r="K83" s="334"/>
      <c r="L83" s="334"/>
      <c r="M83" s="367"/>
      <c r="N83" s="367"/>
      <c r="O83" s="367"/>
      <c r="P83" s="367"/>
      <c r="Q83" s="367"/>
      <c r="R83" s="367"/>
      <c r="S83" s="367"/>
      <c r="T83" s="367"/>
      <c r="U83" s="367"/>
      <c r="V83" s="334"/>
      <c r="W83" s="334"/>
      <c r="X83" s="334"/>
      <c r="Y83" s="367"/>
      <c r="Z83" s="367"/>
      <c r="AA83" s="367"/>
      <c r="AB83" s="367"/>
      <c r="AC83" s="367"/>
      <c r="AD83" s="367"/>
      <c r="AE83" s="367"/>
      <c r="AF83" s="367"/>
      <c r="AG83" s="367"/>
      <c r="AH83" s="367"/>
      <c r="AI83" s="367"/>
      <c r="AJ83" s="367"/>
      <c r="AK83" s="367"/>
      <c r="AL83" s="367">
        <f>SUM(G83,D83)</f>
        <v>0</v>
      </c>
      <c r="AM83" s="347">
        <f t="shared" si="14"/>
        <v>273291.46999999997</v>
      </c>
      <c r="AN83" s="355" t="e">
        <f t="shared" si="9"/>
        <v>#DIV/0!</v>
      </c>
    </row>
    <row r="84" spans="1:40" ht="24" hidden="1" x14ac:dyDescent="0.25">
      <c r="A84" s="138"/>
      <c r="B84" s="161" t="s">
        <v>2786</v>
      </c>
      <c r="C84" s="134" t="s">
        <v>44</v>
      </c>
      <c r="D84" s="334"/>
      <c r="E84" s="697"/>
      <c r="F84" s="698" t="e">
        <f t="shared" si="4"/>
        <v>#DIV/0!</v>
      </c>
      <c r="G84" s="334"/>
      <c r="H84" s="334"/>
      <c r="I84" s="341"/>
      <c r="J84" s="334"/>
      <c r="K84" s="334"/>
      <c r="L84" s="334"/>
      <c r="M84" s="367"/>
      <c r="N84" s="367"/>
      <c r="O84" s="367"/>
      <c r="P84" s="367"/>
      <c r="Q84" s="367"/>
      <c r="R84" s="367"/>
      <c r="S84" s="367"/>
      <c r="T84" s="367"/>
      <c r="U84" s="367"/>
      <c r="V84" s="334"/>
      <c r="W84" s="334"/>
      <c r="X84" s="334"/>
      <c r="Y84" s="367"/>
      <c r="Z84" s="367"/>
      <c r="AA84" s="367"/>
      <c r="AB84" s="367"/>
      <c r="AC84" s="367"/>
      <c r="AD84" s="367"/>
      <c r="AE84" s="367"/>
      <c r="AF84" s="367"/>
      <c r="AG84" s="367"/>
      <c r="AH84" s="367"/>
      <c r="AI84" s="367"/>
      <c r="AJ84" s="367"/>
      <c r="AK84" s="367"/>
      <c r="AL84" s="367">
        <f>SUM(G84,D84)</f>
        <v>0</v>
      </c>
      <c r="AM84" s="347"/>
      <c r="AN84" s="355" t="e">
        <f t="shared" si="9"/>
        <v>#DIV/0!</v>
      </c>
    </row>
    <row r="85" spans="1:40" hidden="1" x14ac:dyDescent="0.25">
      <c r="A85" s="138"/>
      <c r="B85" s="161" t="s">
        <v>2790</v>
      </c>
      <c r="C85" s="134" t="s">
        <v>3722</v>
      </c>
      <c r="D85" s="334"/>
      <c r="E85" s="697"/>
      <c r="F85" s="698" t="e">
        <f t="shared" ref="F85:F137" si="15">E85/D85</f>
        <v>#DIV/0!</v>
      </c>
      <c r="G85" s="334"/>
      <c r="H85" s="334"/>
      <c r="I85" s="341"/>
      <c r="J85" s="334"/>
      <c r="K85" s="334"/>
      <c r="L85" s="334"/>
      <c r="M85" s="367"/>
      <c r="N85" s="367"/>
      <c r="O85" s="367"/>
      <c r="P85" s="367"/>
      <c r="Q85" s="367"/>
      <c r="R85" s="367"/>
      <c r="S85" s="367"/>
      <c r="T85" s="367"/>
      <c r="U85" s="367"/>
      <c r="V85" s="334"/>
      <c r="W85" s="334"/>
      <c r="X85" s="334"/>
      <c r="Y85" s="367"/>
      <c r="Z85" s="367"/>
      <c r="AA85" s="367"/>
      <c r="AB85" s="367"/>
      <c r="AC85" s="367"/>
      <c r="AD85" s="367"/>
      <c r="AE85" s="367"/>
      <c r="AF85" s="367"/>
      <c r="AG85" s="367"/>
      <c r="AH85" s="367"/>
      <c r="AI85" s="367"/>
      <c r="AJ85" s="367"/>
      <c r="AK85" s="367"/>
      <c r="AL85" s="367">
        <f>SUM(G85,D85)</f>
        <v>0</v>
      </c>
      <c r="AM85" s="347"/>
      <c r="AN85" s="355" t="e">
        <f t="shared" si="9"/>
        <v>#DIV/0!</v>
      </c>
    </row>
    <row r="86" spans="1:40" ht="24" x14ac:dyDescent="0.25">
      <c r="A86" s="481" t="s">
        <v>2813</v>
      </c>
      <c r="B86" s="475"/>
      <c r="C86" s="476" t="s">
        <v>3723</v>
      </c>
      <c r="D86" s="477">
        <f>SUM(D87:D97)</f>
        <v>14620000</v>
      </c>
      <c r="E86" s="352">
        <f>SUM(E87:E97)</f>
        <v>4115086.09</v>
      </c>
      <c r="F86" s="339">
        <f>E86/D86</f>
        <v>0.28146963679890558</v>
      </c>
      <c r="G86" s="477">
        <f>SUM(G87:G97)</f>
        <v>507000</v>
      </c>
      <c r="H86" s="477">
        <f>SUM(H87:H97)</f>
        <v>226275.81</v>
      </c>
      <c r="I86" s="478">
        <f>H86/G86</f>
        <v>0.44630337278106508</v>
      </c>
      <c r="J86" s="477">
        <f>SUM(J87:J96)</f>
        <v>0</v>
      </c>
      <c r="K86" s="477">
        <f>SUM(K87:K96)</f>
        <v>0</v>
      </c>
      <c r="L86" s="477"/>
      <c r="M86" s="480"/>
      <c r="N86" s="480"/>
      <c r="O86" s="480"/>
      <c r="P86" s="480"/>
      <c r="Q86" s="480"/>
      <c r="R86" s="480"/>
      <c r="S86" s="480"/>
      <c r="T86" s="480"/>
      <c r="U86" s="480"/>
      <c r="V86" s="477">
        <f>SUM(V87:V96)</f>
        <v>0</v>
      </c>
      <c r="W86" s="477">
        <f>SUM(W87:W96)</f>
        <v>0</v>
      </c>
      <c r="X86" s="477"/>
      <c r="Y86" s="480"/>
      <c r="Z86" s="480"/>
      <c r="AA86" s="480"/>
      <c r="AB86" s="480"/>
      <c r="AC86" s="480"/>
      <c r="AD86" s="480"/>
      <c r="AE86" s="480">
        <f>AE98</f>
        <v>1120000</v>
      </c>
      <c r="AF86" s="480">
        <f>AF98</f>
        <v>626593.86</v>
      </c>
      <c r="AG86" s="479">
        <f>AF86/AE86</f>
        <v>0.55945880357142852</v>
      </c>
      <c r="AH86" s="480"/>
      <c r="AI86" s="480"/>
      <c r="AJ86" s="480"/>
      <c r="AK86" s="480"/>
      <c r="AL86" s="480">
        <f>SUM(AL87:AL98)</f>
        <v>16247000</v>
      </c>
      <c r="AM86" s="523">
        <f>SUM(AM87:AM98)</f>
        <v>4967955.76</v>
      </c>
      <c r="AN86" s="524">
        <f t="shared" si="9"/>
        <v>0.30577680556410414</v>
      </c>
    </row>
    <row r="87" spans="1:40" ht="24" x14ac:dyDescent="0.25">
      <c r="A87" s="449"/>
      <c r="B87" s="448" t="s">
        <v>4805</v>
      </c>
      <c r="C87" s="699" t="s">
        <v>4806</v>
      </c>
      <c r="D87" s="432">
        <v>0</v>
      </c>
      <c r="E87" s="690">
        <v>0</v>
      </c>
      <c r="F87" s="691" t="e">
        <f t="shared" si="15"/>
        <v>#DIV/0!</v>
      </c>
      <c r="G87" s="432"/>
      <c r="H87" s="432"/>
      <c r="I87" s="446"/>
      <c r="J87" s="432"/>
      <c r="K87" s="432"/>
      <c r="L87" s="432"/>
      <c r="M87" s="433"/>
      <c r="N87" s="433"/>
      <c r="O87" s="433"/>
      <c r="P87" s="433"/>
      <c r="Q87" s="433"/>
      <c r="R87" s="433"/>
      <c r="S87" s="433"/>
      <c r="T87" s="433"/>
      <c r="U87" s="433"/>
      <c r="V87" s="432"/>
      <c r="W87" s="432"/>
      <c r="X87" s="432"/>
      <c r="Y87" s="433"/>
      <c r="Z87" s="433"/>
      <c r="AA87" s="433"/>
      <c r="AB87" s="433"/>
      <c r="AC87" s="433"/>
      <c r="AD87" s="433"/>
      <c r="AE87" s="433"/>
      <c r="AF87" s="433"/>
      <c r="AG87" s="433"/>
      <c r="AH87" s="433"/>
      <c r="AI87" s="433"/>
      <c r="AJ87" s="433"/>
      <c r="AK87" s="433"/>
      <c r="AL87" s="433">
        <f t="shared" ref="AL87:AL97" si="16">SUM(G87,D87,J87,M87,AE87)</f>
        <v>0</v>
      </c>
      <c r="AM87" s="347">
        <f t="shared" ref="AM87:AM97" si="17">SUM(H87,E87,K87,W87)</f>
        <v>0</v>
      </c>
      <c r="AN87" s="355" t="e">
        <f t="shared" si="9"/>
        <v>#DIV/0!</v>
      </c>
    </row>
    <row r="88" spans="1:40" ht="24" hidden="1" x14ac:dyDescent="0.25">
      <c r="A88" s="449"/>
      <c r="B88" s="448" t="s">
        <v>2835</v>
      </c>
      <c r="C88" s="445" t="s">
        <v>3724</v>
      </c>
      <c r="D88" s="432">
        <v>0</v>
      </c>
      <c r="E88" s="690"/>
      <c r="F88" s="691" t="e">
        <f t="shared" si="15"/>
        <v>#DIV/0!</v>
      </c>
      <c r="G88" s="432"/>
      <c r="H88" s="432"/>
      <c r="I88" s="446"/>
      <c r="J88" s="432"/>
      <c r="K88" s="432"/>
      <c r="L88" s="432"/>
      <c r="M88" s="433"/>
      <c r="N88" s="433"/>
      <c r="O88" s="433"/>
      <c r="P88" s="433"/>
      <c r="Q88" s="433"/>
      <c r="R88" s="433"/>
      <c r="S88" s="433"/>
      <c r="T88" s="433"/>
      <c r="U88" s="433"/>
      <c r="V88" s="432"/>
      <c r="W88" s="432"/>
      <c r="X88" s="432"/>
      <c r="Y88" s="433"/>
      <c r="Z88" s="433"/>
      <c r="AA88" s="433"/>
      <c r="AB88" s="433"/>
      <c r="AC88" s="433"/>
      <c r="AD88" s="433"/>
      <c r="AE88" s="433"/>
      <c r="AF88" s="433"/>
      <c r="AG88" s="433"/>
      <c r="AH88" s="433"/>
      <c r="AI88" s="433"/>
      <c r="AJ88" s="433"/>
      <c r="AK88" s="433"/>
      <c r="AL88" s="433">
        <f t="shared" si="16"/>
        <v>0</v>
      </c>
      <c r="AM88" s="347">
        <f t="shared" si="17"/>
        <v>0</v>
      </c>
      <c r="AN88" s="355" t="e">
        <f t="shared" si="9"/>
        <v>#DIV/0!</v>
      </c>
    </row>
    <row r="89" spans="1:40" ht="48" x14ac:dyDescent="0.25">
      <c r="A89" s="449"/>
      <c r="B89" s="448" t="s">
        <v>4785</v>
      </c>
      <c r="C89" s="445" t="s">
        <v>4786</v>
      </c>
      <c r="D89" s="432">
        <v>1900000</v>
      </c>
      <c r="E89" s="690">
        <v>551412.26</v>
      </c>
      <c r="F89" s="691">
        <f t="shared" si="15"/>
        <v>0.29021697894736842</v>
      </c>
      <c r="G89" s="432"/>
      <c r="H89" s="432">
        <v>0</v>
      </c>
      <c r="I89" s="446"/>
      <c r="J89" s="432"/>
      <c r="K89" s="432"/>
      <c r="L89" s="432"/>
      <c r="M89" s="433"/>
      <c r="N89" s="433"/>
      <c r="O89" s="433"/>
      <c r="P89" s="433"/>
      <c r="Q89" s="433"/>
      <c r="R89" s="433"/>
      <c r="S89" s="433"/>
      <c r="T89" s="433"/>
      <c r="U89" s="433"/>
      <c r="V89" s="432"/>
      <c r="W89" s="432"/>
      <c r="X89" s="432"/>
      <c r="Y89" s="433"/>
      <c r="Z89" s="433"/>
      <c r="AA89" s="433"/>
      <c r="AB89" s="433"/>
      <c r="AC89" s="433"/>
      <c r="AD89" s="433"/>
      <c r="AE89" s="433"/>
      <c r="AF89" s="433"/>
      <c r="AG89" s="433"/>
      <c r="AH89" s="433"/>
      <c r="AI89" s="433"/>
      <c r="AJ89" s="433"/>
      <c r="AK89" s="433"/>
      <c r="AL89" s="433">
        <f t="shared" si="16"/>
        <v>1900000</v>
      </c>
      <c r="AM89" s="347">
        <f t="shared" si="17"/>
        <v>551412.26</v>
      </c>
      <c r="AN89" s="355">
        <f t="shared" si="9"/>
        <v>0.29021697894736842</v>
      </c>
    </row>
    <row r="90" spans="1:40" ht="36" x14ac:dyDescent="0.25">
      <c r="A90" s="451"/>
      <c r="B90" s="452" t="s">
        <v>4937</v>
      </c>
      <c r="C90" s="700" t="s">
        <v>4938</v>
      </c>
      <c r="D90" s="1066">
        <v>9000000</v>
      </c>
      <c r="E90" s="701">
        <v>1864549</v>
      </c>
      <c r="F90" s="702">
        <f t="shared" si="15"/>
        <v>0.20717211111111111</v>
      </c>
      <c r="G90" s="433"/>
      <c r="H90" s="433">
        <v>0</v>
      </c>
      <c r="I90" s="453"/>
      <c r="J90" s="433"/>
      <c r="K90" s="433"/>
      <c r="L90" s="433"/>
      <c r="M90" s="433"/>
      <c r="N90" s="433"/>
      <c r="O90" s="433"/>
      <c r="P90" s="433"/>
      <c r="Q90" s="433"/>
      <c r="R90" s="433"/>
      <c r="S90" s="433"/>
      <c r="T90" s="433"/>
      <c r="U90" s="433"/>
      <c r="V90" s="433"/>
      <c r="W90" s="433"/>
      <c r="X90" s="433"/>
      <c r="Y90" s="433"/>
      <c r="Z90" s="433"/>
      <c r="AA90" s="433"/>
      <c r="AB90" s="433"/>
      <c r="AC90" s="433"/>
      <c r="AD90" s="433"/>
      <c r="AE90" s="433"/>
      <c r="AF90" s="433"/>
      <c r="AG90" s="433"/>
      <c r="AH90" s="433"/>
      <c r="AI90" s="433"/>
      <c r="AJ90" s="433"/>
      <c r="AK90" s="433"/>
      <c r="AL90" s="433">
        <f t="shared" si="16"/>
        <v>9000000</v>
      </c>
      <c r="AM90" s="347">
        <f t="shared" si="17"/>
        <v>1864549</v>
      </c>
      <c r="AN90" s="355">
        <f>AM90/AL90</f>
        <v>0.20717211111111111</v>
      </c>
    </row>
    <row r="91" spans="1:40" x14ac:dyDescent="0.25">
      <c r="A91" s="449"/>
      <c r="B91" s="444">
        <v>742251</v>
      </c>
      <c r="C91" s="450" t="s">
        <v>4800</v>
      </c>
      <c r="D91" s="432">
        <v>300000</v>
      </c>
      <c r="E91" s="690">
        <v>135624.4</v>
      </c>
      <c r="F91" s="691">
        <f t="shared" si="15"/>
        <v>0.45208133333333334</v>
      </c>
      <c r="G91" s="432"/>
      <c r="H91" s="432"/>
      <c r="I91" s="446"/>
      <c r="J91" s="432"/>
      <c r="K91" s="432"/>
      <c r="L91" s="432"/>
      <c r="M91" s="433"/>
      <c r="N91" s="433"/>
      <c r="O91" s="433"/>
      <c r="P91" s="433"/>
      <c r="Q91" s="433"/>
      <c r="R91" s="433"/>
      <c r="S91" s="433"/>
      <c r="T91" s="433"/>
      <c r="U91" s="433"/>
      <c r="V91" s="432"/>
      <c r="W91" s="432"/>
      <c r="X91" s="432"/>
      <c r="Y91" s="433"/>
      <c r="Z91" s="433"/>
      <c r="AA91" s="433"/>
      <c r="AB91" s="433"/>
      <c r="AC91" s="433"/>
      <c r="AD91" s="433"/>
      <c r="AE91" s="433"/>
      <c r="AF91" s="433"/>
      <c r="AG91" s="433"/>
      <c r="AH91" s="433"/>
      <c r="AI91" s="433"/>
      <c r="AJ91" s="433"/>
      <c r="AK91" s="433"/>
      <c r="AL91" s="433">
        <f t="shared" si="16"/>
        <v>300000</v>
      </c>
      <c r="AM91" s="347">
        <f t="shared" si="17"/>
        <v>135624.4</v>
      </c>
      <c r="AN91" s="355"/>
    </row>
    <row r="92" spans="1:40" ht="24" hidden="1" x14ac:dyDescent="0.25">
      <c r="A92" s="449"/>
      <c r="B92" s="444">
        <v>742252</v>
      </c>
      <c r="C92" s="445" t="s">
        <v>48</v>
      </c>
      <c r="D92" s="432">
        <v>0</v>
      </c>
      <c r="E92" s="690"/>
      <c r="F92" s="691" t="e">
        <f t="shared" si="15"/>
        <v>#DIV/0!</v>
      </c>
      <c r="G92" s="432"/>
      <c r="H92" s="432"/>
      <c r="I92" s="446"/>
      <c r="J92" s="432"/>
      <c r="K92" s="432"/>
      <c r="L92" s="432"/>
      <c r="M92" s="433"/>
      <c r="N92" s="433"/>
      <c r="O92" s="433"/>
      <c r="P92" s="433"/>
      <c r="Q92" s="433"/>
      <c r="R92" s="433"/>
      <c r="S92" s="433"/>
      <c r="T92" s="433"/>
      <c r="U92" s="433"/>
      <c r="V92" s="432"/>
      <c r="W92" s="432"/>
      <c r="X92" s="432"/>
      <c r="Y92" s="433"/>
      <c r="Z92" s="433"/>
      <c r="AA92" s="433"/>
      <c r="AB92" s="433"/>
      <c r="AC92" s="433"/>
      <c r="AD92" s="433"/>
      <c r="AE92" s="433"/>
      <c r="AF92" s="433"/>
      <c r="AG92" s="433"/>
      <c r="AH92" s="433"/>
      <c r="AI92" s="433"/>
      <c r="AJ92" s="433"/>
      <c r="AK92" s="433"/>
      <c r="AL92" s="433">
        <f t="shared" si="16"/>
        <v>0</v>
      </c>
      <c r="AM92" s="347">
        <f t="shared" si="17"/>
        <v>0</v>
      </c>
      <c r="AN92" s="355" t="e">
        <f t="shared" si="9"/>
        <v>#DIV/0!</v>
      </c>
    </row>
    <row r="93" spans="1:40" ht="24" x14ac:dyDescent="0.25">
      <c r="A93" s="449"/>
      <c r="B93" s="444">
        <v>742253</v>
      </c>
      <c r="C93" s="450" t="s">
        <v>50</v>
      </c>
      <c r="D93" s="432">
        <v>300000</v>
      </c>
      <c r="E93" s="690">
        <v>92926.23</v>
      </c>
      <c r="F93" s="691">
        <f t="shared" si="15"/>
        <v>0.30975409999999998</v>
      </c>
      <c r="G93" s="432"/>
      <c r="H93" s="432"/>
      <c r="I93" s="446"/>
      <c r="J93" s="432"/>
      <c r="K93" s="432"/>
      <c r="L93" s="432"/>
      <c r="M93" s="433"/>
      <c r="N93" s="433"/>
      <c r="O93" s="433"/>
      <c r="P93" s="433"/>
      <c r="Q93" s="433"/>
      <c r="R93" s="433"/>
      <c r="S93" s="433"/>
      <c r="T93" s="433"/>
      <c r="U93" s="433"/>
      <c r="V93" s="432"/>
      <c r="W93" s="432"/>
      <c r="X93" s="432"/>
      <c r="Y93" s="433"/>
      <c r="Z93" s="433"/>
      <c r="AA93" s="433"/>
      <c r="AB93" s="433"/>
      <c r="AC93" s="433"/>
      <c r="AD93" s="433"/>
      <c r="AE93" s="433"/>
      <c r="AF93" s="433"/>
      <c r="AG93" s="433"/>
      <c r="AH93" s="433"/>
      <c r="AI93" s="433"/>
      <c r="AJ93" s="433"/>
      <c r="AK93" s="433"/>
      <c r="AL93" s="433">
        <f t="shared" si="16"/>
        <v>300000</v>
      </c>
      <c r="AM93" s="347">
        <f t="shared" si="17"/>
        <v>92926.23</v>
      </c>
      <c r="AN93" s="355">
        <f t="shared" si="9"/>
        <v>0.30975409999999998</v>
      </c>
    </row>
    <row r="94" spans="1:40" ht="24" x14ac:dyDescent="0.25">
      <c r="A94" s="449"/>
      <c r="B94" s="444">
        <v>742255</v>
      </c>
      <c r="C94" s="450" t="s">
        <v>4801</v>
      </c>
      <c r="D94" s="432">
        <v>1500000</v>
      </c>
      <c r="E94" s="690">
        <v>815500</v>
      </c>
      <c r="F94" s="691">
        <f t="shared" si="15"/>
        <v>0.54366666666666663</v>
      </c>
      <c r="G94" s="432"/>
      <c r="H94" s="432"/>
      <c r="I94" s="446"/>
      <c r="J94" s="432"/>
      <c r="K94" s="432"/>
      <c r="L94" s="432"/>
      <c r="M94" s="433"/>
      <c r="N94" s="433"/>
      <c r="O94" s="433"/>
      <c r="P94" s="433"/>
      <c r="Q94" s="433"/>
      <c r="R94" s="433"/>
      <c r="S94" s="433"/>
      <c r="T94" s="433"/>
      <c r="U94" s="433"/>
      <c r="V94" s="432"/>
      <c r="W94" s="432"/>
      <c r="X94" s="432"/>
      <c r="Y94" s="433"/>
      <c r="Z94" s="433"/>
      <c r="AA94" s="433"/>
      <c r="AB94" s="433"/>
      <c r="AC94" s="433"/>
      <c r="AD94" s="433"/>
      <c r="AE94" s="433"/>
      <c r="AF94" s="433"/>
      <c r="AG94" s="433"/>
      <c r="AH94" s="433"/>
      <c r="AI94" s="433"/>
      <c r="AJ94" s="433"/>
      <c r="AK94" s="433"/>
      <c r="AL94" s="433">
        <f t="shared" si="16"/>
        <v>1500000</v>
      </c>
      <c r="AM94" s="347">
        <f t="shared" si="17"/>
        <v>815500</v>
      </c>
      <c r="AN94" s="355">
        <f t="shared" si="9"/>
        <v>0.54366666666666663</v>
      </c>
    </row>
    <row r="95" spans="1:40" ht="36" x14ac:dyDescent="0.25">
      <c r="A95" s="449"/>
      <c r="B95" s="444">
        <v>742324</v>
      </c>
      <c r="C95" s="450" t="s">
        <v>5430</v>
      </c>
      <c r="D95" s="432">
        <v>20000</v>
      </c>
      <c r="E95" s="690"/>
      <c r="F95" s="691">
        <f t="shared" si="15"/>
        <v>0</v>
      </c>
      <c r="G95" s="432"/>
      <c r="H95" s="432"/>
      <c r="I95" s="446"/>
      <c r="J95" s="432"/>
      <c r="K95" s="432"/>
      <c r="L95" s="432"/>
      <c r="M95" s="433"/>
      <c r="N95" s="433"/>
      <c r="O95" s="433"/>
      <c r="P95" s="433"/>
      <c r="Q95" s="433"/>
      <c r="R95" s="433"/>
      <c r="S95" s="433"/>
      <c r="T95" s="433"/>
      <c r="U95" s="433"/>
      <c r="V95" s="432"/>
      <c r="W95" s="432"/>
      <c r="X95" s="432"/>
      <c r="Y95" s="433"/>
      <c r="Z95" s="433"/>
      <c r="AA95" s="433"/>
      <c r="AB95" s="433"/>
      <c r="AC95" s="433"/>
      <c r="AD95" s="433"/>
      <c r="AE95" s="433"/>
      <c r="AF95" s="433"/>
      <c r="AG95" s="433"/>
      <c r="AH95" s="433"/>
      <c r="AI95" s="433"/>
      <c r="AJ95" s="433"/>
      <c r="AK95" s="433"/>
      <c r="AL95" s="433">
        <f t="shared" si="16"/>
        <v>20000</v>
      </c>
      <c r="AM95" s="347">
        <f t="shared" si="17"/>
        <v>0</v>
      </c>
      <c r="AN95" s="355">
        <f t="shared" si="9"/>
        <v>0</v>
      </c>
    </row>
    <row r="96" spans="1:40" ht="24" x14ac:dyDescent="0.25">
      <c r="A96" s="449"/>
      <c r="B96" s="444">
        <v>742351</v>
      </c>
      <c r="C96" s="450" t="s">
        <v>4787</v>
      </c>
      <c r="D96" s="432">
        <v>1600000</v>
      </c>
      <c r="E96" s="690">
        <v>655074.19999999995</v>
      </c>
      <c r="F96" s="691">
        <f t="shared" si="15"/>
        <v>0.40942137499999998</v>
      </c>
      <c r="G96" s="432"/>
      <c r="H96" s="432"/>
      <c r="I96" s="446"/>
      <c r="J96" s="432"/>
      <c r="K96" s="432"/>
      <c r="L96" s="432"/>
      <c r="M96" s="433"/>
      <c r="N96" s="433"/>
      <c r="O96" s="433"/>
      <c r="P96" s="433"/>
      <c r="Q96" s="433"/>
      <c r="R96" s="433"/>
      <c r="S96" s="433"/>
      <c r="T96" s="433"/>
      <c r="U96" s="433"/>
      <c r="V96" s="432"/>
      <c r="W96" s="432"/>
      <c r="X96" s="432"/>
      <c r="Y96" s="433"/>
      <c r="Z96" s="433"/>
      <c r="AA96" s="433"/>
      <c r="AB96" s="433"/>
      <c r="AC96" s="433"/>
      <c r="AD96" s="433"/>
      <c r="AE96" s="433"/>
      <c r="AF96" s="433"/>
      <c r="AG96" s="433"/>
      <c r="AH96" s="433"/>
      <c r="AI96" s="433"/>
      <c r="AJ96" s="433"/>
      <c r="AK96" s="433"/>
      <c r="AL96" s="433">
        <f t="shared" si="16"/>
        <v>1600000</v>
      </c>
      <c r="AM96" s="347">
        <f t="shared" si="17"/>
        <v>655074.19999999995</v>
      </c>
      <c r="AN96" s="355">
        <f t="shared" si="9"/>
        <v>0.40942137499999998</v>
      </c>
    </row>
    <row r="97" spans="1:40" ht="36" x14ac:dyDescent="0.25">
      <c r="A97" s="451"/>
      <c r="B97" s="542">
        <v>742372</v>
      </c>
      <c r="C97" s="543" t="s">
        <v>4967</v>
      </c>
      <c r="D97" s="433"/>
      <c r="E97" s="701"/>
      <c r="F97" s="702"/>
      <c r="G97" s="433">
        <v>507000</v>
      </c>
      <c r="H97" s="433">
        <v>226275.81</v>
      </c>
      <c r="I97" s="453">
        <f>H97/G97</f>
        <v>0.44630337278106508</v>
      </c>
      <c r="J97" s="433"/>
      <c r="K97" s="433"/>
      <c r="L97" s="433"/>
      <c r="M97" s="433"/>
      <c r="N97" s="433"/>
      <c r="O97" s="433"/>
      <c r="P97" s="433"/>
      <c r="Q97" s="433"/>
      <c r="R97" s="433"/>
      <c r="S97" s="433"/>
      <c r="T97" s="433"/>
      <c r="U97" s="433"/>
      <c r="V97" s="433"/>
      <c r="W97" s="433"/>
      <c r="X97" s="433"/>
      <c r="Y97" s="433"/>
      <c r="Z97" s="433"/>
      <c r="AA97" s="433"/>
      <c r="AB97" s="433"/>
      <c r="AC97" s="433"/>
      <c r="AD97" s="433"/>
      <c r="AE97" s="433"/>
      <c r="AF97" s="433"/>
      <c r="AG97" s="433"/>
      <c r="AH97" s="433"/>
      <c r="AI97" s="433"/>
      <c r="AJ97" s="433"/>
      <c r="AK97" s="433"/>
      <c r="AL97" s="433">
        <f t="shared" si="16"/>
        <v>507000</v>
      </c>
      <c r="AM97" s="347">
        <f t="shared" si="17"/>
        <v>226275.81</v>
      </c>
      <c r="AN97" s="355">
        <f t="shared" si="9"/>
        <v>0.44630337278106508</v>
      </c>
    </row>
    <row r="98" spans="1:40" ht="24" x14ac:dyDescent="0.25">
      <c r="A98" s="451"/>
      <c r="B98" s="542">
        <v>742378</v>
      </c>
      <c r="C98" s="543" t="s">
        <v>263</v>
      </c>
      <c r="D98" s="433"/>
      <c r="E98" s="701"/>
      <c r="F98" s="702"/>
      <c r="G98" s="433"/>
      <c r="H98" s="433"/>
      <c r="I98" s="453"/>
      <c r="J98" s="433"/>
      <c r="K98" s="433"/>
      <c r="L98" s="433"/>
      <c r="M98" s="433"/>
      <c r="N98" s="433"/>
      <c r="O98" s="433"/>
      <c r="P98" s="433"/>
      <c r="Q98" s="433"/>
      <c r="R98" s="433"/>
      <c r="S98" s="433"/>
      <c r="T98" s="433"/>
      <c r="U98" s="433"/>
      <c r="V98" s="433"/>
      <c r="W98" s="433"/>
      <c r="X98" s="433"/>
      <c r="Y98" s="433"/>
      <c r="Z98" s="433"/>
      <c r="AA98" s="433"/>
      <c r="AB98" s="433"/>
      <c r="AC98" s="433"/>
      <c r="AD98" s="433"/>
      <c r="AE98" s="433">
        <v>1120000</v>
      </c>
      <c r="AF98" s="433">
        <v>626593.86</v>
      </c>
      <c r="AG98" s="453">
        <f>AF98/AE98</f>
        <v>0.55945880357142852</v>
      </c>
      <c r="AH98" s="433"/>
      <c r="AI98" s="433"/>
      <c r="AJ98" s="433"/>
      <c r="AK98" s="433"/>
      <c r="AL98" s="433">
        <f>AE98</f>
        <v>1120000</v>
      </c>
      <c r="AM98" s="347">
        <f>AF98</f>
        <v>626593.86</v>
      </c>
      <c r="AN98" s="355">
        <f t="shared" si="9"/>
        <v>0.55945880357142852</v>
      </c>
    </row>
    <row r="99" spans="1:40" ht="24" x14ac:dyDescent="0.25">
      <c r="A99" s="481" t="s">
        <v>2918</v>
      </c>
      <c r="B99" s="475"/>
      <c r="C99" s="476" t="s">
        <v>3725</v>
      </c>
      <c r="D99" s="477">
        <f>SUM(D100:D106)</f>
        <v>9639500</v>
      </c>
      <c r="E99" s="352">
        <f>SUM(E100:E106)</f>
        <v>3307115.58</v>
      </c>
      <c r="F99" s="339">
        <f t="shared" si="15"/>
        <v>0.34307957674153222</v>
      </c>
      <c r="G99" s="477">
        <f>SUM(G100:G102)</f>
        <v>0</v>
      </c>
      <c r="H99" s="477">
        <f>SUM(H100:H102)</f>
        <v>0</v>
      </c>
      <c r="I99" s="478"/>
      <c r="J99" s="477">
        <f>SUM(J100:J102)</f>
        <v>0</v>
      </c>
      <c r="K99" s="477">
        <f>SUM(K100:K102)</f>
        <v>0</v>
      </c>
      <c r="L99" s="477"/>
      <c r="M99" s="480"/>
      <c r="N99" s="480"/>
      <c r="O99" s="480"/>
      <c r="P99" s="480"/>
      <c r="Q99" s="480"/>
      <c r="R99" s="480"/>
      <c r="S99" s="480"/>
      <c r="T99" s="480"/>
      <c r="U99" s="480"/>
      <c r="V99" s="477">
        <f>SUM(V100:V102)</f>
        <v>0</v>
      </c>
      <c r="W99" s="477">
        <f>SUM(W100:W102)</f>
        <v>0</v>
      </c>
      <c r="X99" s="477"/>
      <c r="Y99" s="480"/>
      <c r="Z99" s="480"/>
      <c r="AA99" s="480"/>
      <c r="AB99" s="480"/>
      <c r="AC99" s="480"/>
      <c r="AD99" s="480"/>
      <c r="AE99" s="480"/>
      <c r="AF99" s="480"/>
      <c r="AG99" s="480"/>
      <c r="AH99" s="480"/>
      <c r="AI99" s="480"/>
      <c r="AJ99" s="480"/>
      <c r="AK99" s="480"/>
      <c r="AL99" s="480">
        <f>SUM(AL100:AL106)</f>
        <v>9639500</v>
      </c>
      <c r="AM99" s="523">
        <f>SUM(AM100:AM106)</f>
        <v>3307115.58</v>
      </c>
      <c r="AN99" s="524">
        <f t="shared" si="9"/>
        <v>0.34307957674153222</v>
      </c>
    </row>
    <row r="100" spans="1:40" ht="36" x14ac:dyDescent="0.25">
      <c r="A100" s="449"/>
      <c r="B100" s="448" t="s">
        <v>2942</v>
      </c>
      <c r="C100" s="445" t="s">
        <v>3726</v>
      </c>
      <c r="D100" s="432">
        <v>9000000</v>
      </c>
      <c r="E100" s="690">
        <v>3292484.58</v>
      </c>
      <c r="F100" s="691">
        <f t="shared" si="15"/>
        <v>0.36583162000000002</v>
      </c>
      <c r="G100" s="432"/>
      <c r="H100" s="432"/>
      <c r="I100" s="446"/>
      <c r="J100" s="432"/>
      <c r="K100" s="432"/>
      <c r="L100" s="432"/>
      <c r="M100" s="433"/>
      <c r="N100" s="433"/>
      <c r="O100" s="433"/>
      <c r="P100" s="433"/>
      <c r="Q100" s="433"/>
      <c r="R100" s="433"/>
      <c r="S100" s="433"/>
      <c r="T100" s="433"/>
      <c r="U100" s="433"/>
      <c r="V100" s="432"/>
      <c r="W100" s="432"/>
      <c r="X100" s="432"/>
      <c r="Y100" s="433"/>
      <c r="Z100" s="433"/>
      <c r="AA100" s="433"/>
      <c r="AB100" s="433"/>
      <c r="AC100" s="433"/>
      <c r="AD100" s="433"/>
      <c r="AE100" s="433"/>
      <c r="AF100" s="433"/>
      <c r="AG100" s="433"/>
      <c r="AH100" s="433"/>
      <c r="AI100" s="433"/>
      <c r="AJ100" s="433"/>
      <c r="AK100" s="433"/>
      <c r="AL100" s="433">
        <f t="shared" ref="AL100:AL106" si="18">SUM(G100,D100,J100,M100,AE100)</f>
        <v>9000000</v>
      </c>
      <c r="AM100" s="347">
        <f t="shared" ref="AM100:AM106" si="19">SUM(H100,E100,K100,W100)</f>
        <v>3292484.58</v>
      </c>
      <c r="AN100" s="355">
        <f t="shared" si="9"/>
        <v>0.36583162000000002</v>
      </c>
    </row>
    <row r="101" spans="1:40" ht="48" x14ac:dyDescent="0.25">
      <c r="A101" s="449"/>
      <c r="B101" s="448" t="s">
        <v>4788</v>
      </c>
      <c r="C101" s="445" t="s">
        <v>4789</v>
      </c>
      <c r="D101" s="432">
        <v>632228</v>
      </c>
      <c r="E101" s="690">
        <v>10000</v>
      </c>
      <c r="F101" s="691">
        <f t="shared" si="15"/>
        <v>1.5817078648841874E-2</v>
      </c>
      <c r="G101" s="432"/>
      <c r="H101" s="432"/>
      <c r="I101" s="446"/>
      <c r="J101" s="432"/>
      <c r="K101" s="432"/>
      <c r="L101" s="432"/>
      <c r="M101" s="433"/>
      <c r="N101" s="433"/>
      <c r="O101" s="433"/>
      <c r="P101" s="433"/>
      <c r="Q101" s="433"/>
      <c r="R101" s="433"/>
      <c r="S101" s="433"/>
      <c r="T101" s="433"/>
      <c r="U101" s="433"/>
      <c r="V101" s="432"/>
      <c r="W101" s="432"/>
      <c r="X101" s="432"/>
      <c r="Y101" s="433"/>
      <c r="Z101" s="433"/>
      <c r="AA101" s="433"/>
      <c r="AB101" s="433"/>
      <c r="AC101" s="433"/>
      <c r="AD101" s="433"/>
      <c r="AE101" s="433"/>
      <c r="AF101" s="433"/>
      <c r="AG101" s="433"/>
      <c r="AH101" s="433"/>
      <c r="AI101" s="433"/>
      <c r="AJ101" s="433"/>
      <c r="AK101" s="433"/>
      <c r="AL101" s="433">
        <f t="shared" si="18"/>
        <v>632228</v>
      </c>
      <c r="AM101" s="347">
        <f t="shared" si="19"/>
        <v>10000</v>
      </c>
      <c r="AN101" s="355">
        <f t="shared" si="9"/>
        <v>1.5817078648841874E-2</v>
      </c>
    </row>
    <row r="102" spans="1:40" ht="24" hidden="1" x14ac:dyDescent="0.25">
      <c r="A102" s="449"/>
      <c r="B102" s="448" t="s">
        <v>2952</v>
      </c>
      <c r="C102" s="445" t="s">
        <v>3727</v>
      </c>
      <c r="D102" s="432">
        <v>0</v>
      </c>
      <c r="E102" s="690"/>
      <c r="F102" s="691" t="e">
        <f t="shared" si="15"/>
        <v>#DIV/0!</v>
      </c>
      <c r="G102" s="432"/>
      <c r="H102" s="432"/>
      <c r="I102" s="446"/>
      <c r="J102" s="432"/>
      <c r="K102" s="432"/>
      <c r="L102" s="432"/>
      <c r="M102" s="433"/>
      <c r="N102" s="433"/>
      <c r="O102" s="433"/>
      <c r="P102" s="433"/>
      <c r="Q102" s="433"/>
      <c r="R102" s="433"/>
      <c r="S102" s="433"/>
      <c r="T102" s="433"/>
      <c r="U102" s="433"/>
      <c r="V102" s="432"/>
      <c r="W102" s="432"/>
      <c r="X102" s="432"/>
      <c r="Y102" s="433"/>
      <c r="Z102" s="433"/>
      <c r="AA102" s="433"/>
      <c r="AB102" s="433"/>
      <c r="AC102" s="433"/>
      <c r="AD102" s="433"/>
      <c r="AE102" s="433"/>
      <c r="AF102" s="433"/>
      <c r="AG102" s="433"/>
      <c r="AH102" s="433"/>
      <c r="AI102" s="433"/>
      <c r="AJ102" s="433"/>
      <c r="AK102" s="433"/>
      <c r="AL102" s="433">
        <f t="shared" si="18"/>
        <v>0</v>
      </c>
      <c r="AM102" s="347">
        <f t="shared" si="19"/>
        <v>0</v>
      </c>
      <c r="AN102" s="355" t="e">
        <f t="shared" si="9"/>
        <v>#DIV/0!</v>
      </c>
    </row>
    <row r="103" spans="1:40" ht="24" hidden="1" x14ac:dyDescent="0.25">
      <c r="A103" s="454" t="s">
        <v>2992</v>
      </c>
      <c r="B103" s="455"/>
      <c r="C103" s="456" t="s">
        <v>3728</v>
      </c>
      <c r="D103" s="457"/>
      <c r="E103" s="703"/>
      <c r="F103" s="704" t="e">
        <f t="shared" si="15"/>
        <v>#DIV/0!</v>
      </c>
      <c r="G103" s="457">
        <f>SUM(G104:G105)</f>
        <v>0</v>
      </c>
      <c r="H103" s="457"/>
      <c r="I103" s="458"/>
      <c r="J103" s="457"/>
      <c r="K103" s="457"/>
      <c r="L103" s="457"/>
      <c r="M103" s="459"/>
      <c r="N103" s="459"/>
      <c r="O103" s="459"/>
      <c r="P103" s="459"/>
      <c r="Q103" s="459"/>
      <c r="R103" s="459"/>
      <c r="S103" s="459"/>
      <c r="T103" s="459"/>
      <c r="U103" s="459"/>
      <c r="V103" s="457"/>
      <c r="W103" s="457"/>
      <c r="X103" s="457"/>
      <c r="Y103" s="459"/>
      <c r="Z103" s="459"/>
      <c r="AA103" s="459"/>
      <c r="AB103" s="459"/>
      <c r="AC103" s="459"/>
      <c r="AD103" s="459"/>
      <c r="AE103" s="459"/>
      <c r="AF103" s="459"/>
      <c r="AG103" s="459"/>
      <c r="AH103" s="459"/>
      <c r="AI103" s="459"/>
      <c r="AJ103" s="459"/>
      <c r="AK103" s="459"/>
      <c r="AL103" s="459">
        <f t="shared" si="18"/>
        <v>0</v>
      </c>
      <c r="AM103" s="346">
        <f t="shared" si="19"/>
        <v>0</v>
      </c>
      <c r="AN103" s="354" t="e">
        <f t="shared" ref="AN103:AN108" si="20">AM103/AL103</f>
        <v>#DIV/0!</v>
      </c>
    </row>
    <row r="104" spans="1:40" ht="36" hidden="1" x14ac:dyDescent="0.25">
      <c r="A104" s="449"/>
      <c r="B104" s="448" t="s">
        <v>3001</v>
      </c>
      <c r="C104" s="445" t="s">
        <v>3729</v>
      </c>
      <c r="D104" s="432"/>
      <c r="E104" s="690"/>
      <c r="F104" s="691" t="e">
        <f t="shared" si="15"/>
        <v>#DIV/0!</v>
      </c>
      <c r="G104" s="432"/>
      <c r="H104" s="432"/>
      <c r="I104" s="446"/>
      <c r="J104" s="432"/>
      <c r="K104" s="432"/>
      <c r="L104" s="432"/>
      <c r="M104" s="433"/>
      <c r="N104" s="433"/>
      <c r="O104" s="433"/>
      <c r="P104" s="433"/>
      <c r="Q104" s="433"/>
      <c r="R104" s="433"/>
      <c r="S104" s="433"/>
      <c r="T104" s="433"/>
      <c r="U104" s="433"/>
      <c r="V104" s="432"/>
      <c r="W104" s="432"/>
      <c r="X104" s="432"/>
      <c r="Y104" s="433"/>
      <c r="Z104" s="433"/>
      <c r="AA104" s="433"/>
      <c r="AB104" s="433"/>
      <c r="AC104" s="433"/>
      <c r="AD104" s="433"/>
      <c r="AE104" s="433"/>
      <c r="AF104" s="433"/>
      <c r="AG104" s="433"/>
      <c r="AH104" s="433"/>
      <c r="AI104" s="433"/>
      <c r="AJ104" s="433"/>
      <c r="AK104" s="433"/>
      <c r="AL104" s="433">
        <f t="shared" si="18"/>
        <v>0</v>
      </c>
      <c r="AM104" s="347">
        <f t="shared" si="19"/>
        <v>0</v>
      </c>
      <c r="AN104" s="355" t="e">
        <f t="shared" si="20"/>
        <v>#DIV/0!</v>
      </c>
    </row>
    <row r="105" spans="1:40" ht="36" hidden="1" x14ac:dyDescent="0.25">
      <c r="A105" s="449"/>
      <c r="B105" s="448" t="s">
        <v>3014</v>
      </c>
      <c r="C105" s="445" t="s">
        <v>3730</v>
      </c>
      <c r="D105" s="432"/>
      <c r="E105" s="690"/>
      <c r="F105" s="691" t="e">
        <f t="shared" si="15"/>
        <v>#DIV/0!</v>
      </c>
      <c r="G105" s="432"/>
      <c r="H105" s="432"/>
      <c r="I105" s="446"/>
      <c r="J105" s="432"/>
      <c r="K105" s="432"/>
      <c r="L105" s="432"/>
      <c r="M105" s="433"/>
      <c r="N105" s="433"/>
      <c r="O105" s="433"/>
      <c r="P105" s="433"/>
      <c r="Q105" s="433"/>
      <c r="R105" s="433"/>
      <c r="S105" s="433"/>
      <c r="T105" s="433"/>
      <c r="U105" s="433"/>
      <c r="V105" s="432"/>
      <c r="W105" s="432"/>
      <c r="X105" s="432"/>
      <c r="Y105" s="433"/>
      <c r="Z105" s="433"/>
      <c r="AA105" s="433"/>
      <c r="AB105" s="433"/>
      <c r="AC105" s="433"/>
      <c r="AD105" s="433"/>
      <c r="AE105" s="433"/>
      <c r="AF105" s="433"/>
      <c r="AG105" s="433"/>
      <c r="AH105" s="433"/>
      <c r="AI105" s="433"/>
      <c r="AJ105" s="433"/>
      <c r="AK105" s="433"/>
      <c r="AL105" s="433">
        <f t="shared" si="18"/>
        <v>0</v>
      </c>
      <c r="AM105" s="347">
        <f t="shared" si="19"/>
        <v>0</v>
      </c>
      <c r="AN105" s="355" t="e">
        <f t="shared" si="20"/>
        <v>#DIV/0!</v>
      </c>
    </row>
    <row r="106" spans="1:40" ht="36" x14ac:dyDescent="0.25">
      <c r="A106" s="449"/>
      <c r="B106" s="448" t="s">
        <v>4802</v>
      </c>
      <c r="C106" s="445" t="s">
        <v>4803</v>
      </c>
      <c r="D106" s="432">
        <v>7272</v>
      </c>
      <c r="E106" s="690">
        <v>4631</v>
      </c>
      <c r="F106" s="691">
        <f t="shared" si="15"/>
        <v>0.63682618261826185</v>
      </c>
      <c r="G106" s="432"/>
      <c r="H106" s="432"/>
      <c r="I106" s="446"/>
      <c r="J106" s="432"/>
      <c r="K106" s="432"/>
      <c r="L106" s="432"/>
      <c r="M106" s="433"/>
      <c r="N106" s="433"/>
      <c r="O106" s="433"/>
      <c r="P106" s="433"/>
      <c r="Q106" s="433"/>
      <c r="R106" s="433"/>
      <c r="S106" s="433"/>
      <c r="T106" s="433"/>
      <c r="U106" s="433"/>
      <c r="V106" s="432"/>
      <c r="W106" s="432"/>
      <c r="X106" s="432"/>
      <c r="Y106" s="433"/>
      <c r="Z106" s="433"/>
      <c r="AA106" s="433"/>
      <c r="AB106" s="433"/>
      <c r="AC106" s="433"/>
      <c r="AD106" s="433"/>
      <c r="AE106" s="433"/>
      <c r="AF106" s="433"/>
      <c r="AG106" s="433"/>
      <c r="AH106" s="433"/>
      <c r="AI106" s="433"/>
      <c r="AJ106" s="433"/>
      <c r="AK106" s="433"/>
      <c r="AL106" s="433">
        <f t="shared" si="18"/>
        <v>7272</v>
      </c>
      <c r="AM106" s="347">
        <f t="shared" si="19"/>
        <v>4631</v>
      </c>
      <c r="AN106" s="355">
        <f t="shared" si="20"/>
        <v>0.63682618261826185</v>
      </c>
    </row>
    <row r="107" spans="1:40" s="1119" customFormat="1" ht="24" x14ac:dyDescent="0.2">
      <c r="A107" s="1113" t="s">
        <v>2992</v>
      </c>
      <c r="B107" s="1114"/>
      <c r="C107" s="1094" t="s">
        <v>3728</v>
      </c>
      <c r="D107" s="1095">
        <f>D108</f>
        <v>0</v>
      </c>
      <c r="E107" s="1115"/>
      <c r="F107" s="1116"/>
      <c r="G107" s="1095"/>
      <c r="H107" s="1095"/>
      <c r="I107" s="1112"/>
      <c r="J107" s="1095"/>
      <c r="K107" s="1095"/>
      <c r="L107" s="1095"/>
      <c r="M107" s="1095"/>
      <c r="N107" s="1095"/>
      <c r="O107" s="1095"/>
      <c r="P107" s="1095">
        <f>P108</f>
        <v>0</v>
      </c>
      <c r="Q107" s="1095">
        <f>Q108</f>
        <v>1262510</v>
      </c>
      <c r="R107" s="1112" t="e">
        <f t="shared" ref="R107:R108" si="21">Q107/P107</f>
        <v>#DIV/0!</v>
      </c>
      <c r="S107" s="1095"/>
      <c r="T107" s="1095"/>
      <c r="U107" s="1095"/>
      <c r="V107" s="1095"/>
      <c r="W107" s="1095"/>
      <c r="X107" s="1095"/>
      <c r="Y107" s="1095"/>
      <c r="Z107" s="1095"/>
      <c r="AA107" s="1095"/>
      <c r="AB107" s="1095"/>
      <c r="AC107" s="1095"/>
      <c r="AD107" s="1095"/>
      <c r="AE107" s="1095"/>
      <c r="AF107" s="1095"/>
      <c r="AG107" s="1095"/>
      <c r="AH107" s="1095"/>
      <c r="AI107" s="1095"/>
      <c r="AJ107" s="1095"/>
      <c r="AK107" s="1095"/>
      <c r="AL107" s="1095">
        <f>SUM(AL108)</f>
        <v>0</v>
      </c>
      <c r="AM107" s="1117">
        <f>SUM(AM108)</f>
        <v>1262510</v>
      </c>
      <c r="AN107" s="1118" t="e">
        <f t="shared" si="20"/>
        <v>#DIV/0!</v>
      </c>
    </row>
    <row r="108" spans="1:40" ht="24" x14ac:dyDescent="0.25">
      <c r="A108" s="451"/>
      <c r="B108" s="452" t="s">
        <v>5351</v>
      </c>
      <c r="C108" s="700" t="s">
        <v>5352</v>
      </c>
      <c r="D108" s="433"/>
      <c r="E108" s="701"/>
      <c r="F108" s="702"/>
      <c r="G108" s="433"/>
      <c r="H108" s="433"/>
      <c r="I108" s="453"/>
      <c r="J108" s="433"/>
      <c r="K108" s="433"/>
      <c r="L108" s="433"/>
      <c r="M108" s="433"/>
      <c r="N108" s="433"/>
      <c r="O108" s="433"/>
      <c r="P108" s="433"/>
      <c r="Q108" s="433">
        <v>1262510</v>
      </c>
      <c r="R108" s="453" t="e">
        <f t="shared" si="21"/>
        <v>#DIV/0!</v>
      </c>
      <c r="S108" s="433"/>
      <c r="T108" s="433"/>
      <c r="U108" s="433"/>
      <c r="V108" s="433"/>
      <c r="W108" s="433"/>
      <c r="X108" s="433"/>
      <c r="Y108" s="433"/>
      <c r="Z108" s="433"/>
      <c r="AA108" s="433"/>
      <c r="AB108" s="433"/>
      <c r="AC108" s="433"/>
      <c r="AD108" s="433"/>
      <c r="AE108" s="433"/>
      <c r="AF108" s="433"/>
      <c r="AG108" s="433"/>
      <c r="AH108" s="433"/>
      <c r="AI108" s="433"/>
      <c r="AJ108" s="433"/>
      <c r="AK108" s="433"/>
      <c r="AL108" s="433">
        <f>SUM(D108:P108)</f>
        <v>0</v>
      </c>
      <c r="AM108" s="347">
        <f>Q108</f>
        <v>1262510</v>
      </c>
      <c r="AN108" s="355" t="e">
        <f t="shared" si="20"/>
        <v>#DIV/0!</v>
      </c>
    </row>
    <row r="109" spans="1:40" ht="24" x14ac:dyDescent="0.25">
      <c r="A109" s="481" t="s">
        <v>3020</v>
      </c>
      <c r="B109" s="475"/>
      <c r="C109" s="476" t="s">
        <v>3731</v>
      </c>
      <c r="D109" s="477">
        <f>SUM(D110:D114)</f>
        <v>1800000</v>
      </c>
      <c r="E109" s="352">
        <f>SUM(E110:E114)</f>
        <v>419977.26</v>
      </c>
      <c r="F109" s="339">
        <f t="shared" si="15"/>
        <v>0.23332069999999999</v>
      </c>
      <c r="G109" s="477">
        <f>SUM(G110:G114)</f>
        <v>0</v>
      </c>
      <c r="H109" s="477">
        <f>SUM(H110:H114)</f>
        <v>0</v>
      </c>
      <c r="I109" s="478"/>
      <c r="J109" s="477">
        <f>SUM(J110:J114)</f>
        <v>0</v>
      </c>
      <c r="K109" s="477">
        <f>SUM(K110:K114)</f>
        <v>0</v>
      </c>
      <c r="L109" s="477"/>
      <c r="M109" s="480"/>
      <c r="N109" s="480"/>
      <c r="O109" s="480"/>
      <c r="P109" s="480"/>
      <c r="Q109" s="480"/>
      <c r="R109" s="480"/>
      <c r="S109" s="480"/>
      <c r="T109" s="480"/>
      <c r="U109" s="480"/>
      <c r="V109" s="477">
        <f>SUM(V110:V114)</f>
        <v>0</v>
      </c>
      <c r="W109" s="477">
        <f>SUM(W110:W114)</f>
        <v>0</v>
      </c>
      <c r="X109" s="477"/>
      <c r="Y109" s="480"/>
      <c r="Z109" s="480"/>
      <c r="AA109" s="480"/>
      <c r="AB109" s="480"/>
      <c r="AC109" s="480"/>
      <c r="AD109" s="480"/>
      <c r="AE109" s="480">
        <f>SUM(AE111)</f>
        <v>0</v>
      </c>
      <c r="AF109" s="480">
        <f>SUM(AF111:AF114)</f>
        <v>0</v>
      </c>
      <c r="AG109" s="479"/>
      <c r="AH109" s="479"/>
      <c r="AI109" s="479"/>
      <c r="AJ109" s="479"/>
      <c r="AK109" s="479"/>
      <c r="AL109" s="480">
        <f>SUM(AL110:AL114)</f>
        <v>1800000</v>
      </c>
      <c r="AM109" s="523">
        <f>SUM(AM110:AM114)</f>
        <v>419977.26</v>
      </c>
      <c r="AN109" s="524">
        <f t="shared" ref="AN109:AN136" si="22">AM109/AL109</f>
        <v>0.23332069999999999</v>
      </c>
    </row>
    <row r="110" spans="1:40" hidden="1" x14ac:dyDescent="0.25">
      <c r="A110" s="138"/>
      <c r="B110" s="160" t="s">
        <v>3042</v>
      </c>
      <c r="C110" s="137" t="s">
        <v>3752</v>
      </c>
      <c r="D110" s="334"/>
      <c r="E110" s="697"/>
      <c r="F110" s="698" t="e">
        <f t="shared" si="15"/>
        <v>#DIV/0!</v>
      </c>
      <c r="G110" s="334"/>
      <c r="H110" s="334"/>
      <c r="I110" s="341" t="e">
        <f t="shared" ref="I110:I113" si="23">H110/G110</f>
        <v>#DIV/0!</v>
      </c>
      <c r="J110" s="334"/>
      <c r="K110" s="334"/>
      <c r="L110" s="334"/>
      <c r="M110" s="367"/>
      <c r="N110" s="367"/>
      <c r="O110" s="367"/>
      <c r="P110" s="367"/>
      <c r="Q110" s="367"/>
      <c r="R110" s="367"/>
      <c r="S110" s="367"/>
      <c r="T110" s="367"/>
      <c r="U110" s="367"/>
      <c r="V110" s="334"/>
      <c r="W110" s="334"/>
      <c r="X110" s="334"/>
      <c r="Y110" s="367"/>
      <c r="Z110" s="367"/>
      <c r="AA110" s="367"/>
      <c r="AB110" s="367"/>
      <c r="AC110" s="367"/>
      <c r="AD110" s="367"/>
      <c r="AE110" s="367"/>
      <c r="AF110" s="367"/>
      <c r="AG110" s="367"/>
      <c r="AH110" s="367"/>
      <c r="AI110" s="367"/>
      <c r="AJ110" s="367"/>
      <c r="AK110" s="367"/>
      <c r="AL110" s="367">
        <f>SUM(G110,D110)</f>
        <v>0</v>
      </c>
      <c r="AM110" s="347"/>
      <c r="AN110" s="355" t="e">
        <f t="shared" si="22"/>
        <v>#DIV/0!</v>
      </c>
    </row>
    <row r="111" spans="1:40" ht="36" hidden="1" x14ac:dyDescent="0.25">
      <c r="A111" s="545"/>
      <c r="B111" s="452" t="s">
        <v>4975</v>
      </c>
      <c r="C111" s="546" t="s">
        <v>4976</v>
      </c>
      <c r="D111" s="367"/>
      <c r="E111" s="705">
        <v>0</v>
      </c>
      <c r="F111" s="706"/>
      <c r="G111" s="367"/>
      <c r="H111" s="367"/>
      <c r="I111" s="431"/>
      <c r="J111" s="367"/>
      <c r="K111" s="367"/>
      <c r="L111" s="367"/>
      <c r="M111" s="367"/>
      <c r="N111" s="367"/>
      <c r="O111" s="367"/>
      <c r="P111" s="367"/>
      <c r="Q111" s="367"/>
      <c r="R111" s="367"/>
      <c r="S111" s="367"/>
      <c r="T111" s="367"/>
      <c r="U111" s="367"/>
      <c r="V111" s="367"/>
      <c r="W111" s="367"/>
      <c r="X111" s="367"/>
      <c r="Y111" s="367"/>
      <c r="Z111" s="367"/>
      <c r="AA111" s="367"/>
      <c r="AB111" s="1101"/>
      <c r="AC111" s="1101"/>
      <c r="AD111" s="1101"/>
      <c r="AE111" s="707">
        <v>0</v>
      </c>
      <c r="AF111" s="367"/>
      <c r="AG111" s="431" t="e">
        <f>AF111/AE111</f>
        <v>#DIV/0!</v>
      </c>
      <c r="AH111" s="431"/>
      <c r="AI111" s="431"/>
      <c r="AJ111" s="431"/>
      <c r="AK111" s="431"/>
      <c r="AL111" s="367">
        <f>SUM(G111,D111,J111,M111,AE111)</f>
        <v>0</v>
      </c>
      <c r="AM111" s="347">
        <v>0</v>
      </c>
      <c r="AN111" s="355" t="e">
        <f t="shared" si="22"/>
        <v>#DIV/0!</v>
      </c>
    </row>
    <row r="112" spans="1:40" ht="24" hidden="1" x14ac:dyDescent="0.25">
      <c r="A112" s="138"/>
      <c r="B112" s="160" t="s">
        <v>3044</v>
      </c>
      <c r="C112" s="137" t="s">
        <v>3753</v>
      </c>
      <c r="D112" s="334"/>
      <c r="E112" s="697"/>
      <c r="F112" s="698" t="e">
        <f t="shared" si="15"/>
        <v>#DIV/0!</v>
      </c>
      <c r="G112" s="334"/>
      <c r="H112" s="334"/>
      <c r="I112" s="341" t="e">
        <f t="shared" si="23"/>
        <v>#DIV/0!</v>
      </c>
      <c r="J112" s="334"/>
      <c r="K112" s="334"/>
      <c r="L112" s="334"/>
      <c r="M112" s="367"/>
      <c r="N112" s="367"/>
      <c r="O112" s="367"/>
      <c r="P112" s="367"/>
      <c r="Q112" s="367"/>
      <c r="R112" s="367"/>
      <c r="S112" s="367"/>
      <c r="T112" s="367"/>
      <c r="U112" s="367"/>
      <c r="V112" s="334"/>
      <c r="W112" s="334"/>
      <c r="X112" s="334"/>
      <c r="Y112" s="367"/>
      <c r="Z112" s="367"/>
      <c r="AA112" s="367"/>
      <c r="AB112" s="367"/>
      <c r="AC112" s="367"/>
      <c r="AD112" s="367"/>
      <c r="AE112" s="367"/>
      <c r="AF112" s="367"/>
      <c r="AG112" s="367"/>
      <c r="AH112" s="367"/>
      <c r="AI112" s="367"/>
      <c r="AJ112" s="367"/>
      <c r="AK112" s="367"/>
      <c r="AL112" s="367">
        <f>SUM(G112,D112,J112,M112,AE112)</f>
        <v>0</v>
      </c>
      <c r="AM112" s="347">
        <f>SUM(H112,E112,K112,W112)</f>
        <v>0</v>
      </c>
      <c r="AN112" s="355" t="e">
        <f t="shared" si="22"/>
        <v>#DIV/0!</v>
      </c>
    </row>
    <row r="113" spans="1:43" ht="36" hidden="1" x14ac:dyDescent="0.25">
      <c r="A113" s="138"/>
      <c r="B113" s="160" t="s">
        <v>3046</v>
      </c>
      <c r="C113" s="137" t="s">
        <v>3754</v>
      </c>
      <c r="D113" s="334"/>
      <c r="E113" s="697"/>
      <c r="F113" s="698" t="e">
        <f t="shared" si="15"/>
        <v>#DIV/0!</v>
      </c>
      <c r="G113" s="334"/>
      <c r="H113" s="334"/>
      <c r="I113" s="341" t="e">
        <f t="shared" si="23"/>
        <v>#DIV/0!</v>
      </c>
      <c r="J113" s="334"/>
      <c r="K113" s="334"/>
      <c r="L113" s="334"/>
      <c r="M113" s="367"/>
      <c r="N113" s="367"/>
      <c r="O113" s="367"/>
      <c r="P113" s="367"/>
      <c r="Q113" s="367"/>
      <c r="R113" s="367"/>
      <c r="S113" s="367"/>
      <c r="T113" s="367"/>
      <c r="U113" s="367"/>
      <c r="V113" s="334"/>
      <c r="W113" s="334"/>
      <c r="X113" s="334"/>
      <c r="Y113" s="367"/>
      <c r="Z113" s="367"/>
      <c r="AA113" s="367"/>
      <c r="AB113" s="367"/>
      <c r="AC113" s="367"/>
      <c r="AD113" s="367"/>
      <c r="AE113" s="367"/>
      <c r="AF113" s="367"/>
      <c r="AG113" s="367"/>
      <c r="AH113" s="367"/>
      <c r="AI113" s="367"/>
      <c r="AJ113" s="367"/>
      <c r="AK113" s="367"/>
      <c r="AL113" s="367">
        <f>SUM(G113,D113,J113,M113,AE113)</f>
        <v>0</v>
      </c>
      <c r="AM113" s="347">
        <f>SUM(H113,E113,K113,W113)</f>
        <v>0</v>
      </c>
      <c r="AN113" s="355" t="e">
        <f t="shared" si="22"/>
        <v>#DIV/0!</v>
      </c>
    </row>
    <row r="114" spans="1:43" x14ac:dyDescent="0.25">
      <c r="A114" s="449"/>
      <c r="B114" s="448" t="s">
        <v>4790</v>
      </c>
      <c r="C114" s="450" t="s">
        <v>4791</v>
      </c>
      <c r="D114" s="432">
        <v>1800000</v>
      </c>
      <c r="E114" s="690">
        <v>419977.26</v>
      </c>
      <c r="F114" s="691">
        <f t="shared" si="15"/>
        <v>0.23332069999999999</v>
      </c>
      <c r="G114" s="432">
        <v>0</v>
      </c>
      <c r="H114" s="432">
        <v>0</v>
      </c>
      <c r="I114" s="446"/>
      <c r="J114" s="432"/>
      <c r="K114" s="432"/>
      <c r="L114" s="432"/>
      <c r="M114" s="433"/>
      <c r="N114" s="433"/>
      <c r="O114" s="433"/>
      <c r="P114" s="433"/>
      <c r="Q114" s="433"/>
      <c r="R114" s="433"/>
      <c r="S114" s="433"/>
      <c r="T114" s="433"/>
      <c r="U114" s="433"/>
      <c r="V114" s="432"/>
      <c r="W114" s="432"/>
      <c r="X114" s="432"/>
      <c r="Y114" s="433"/>
      <c r="Z114" s="433"/>
      <c r="AA114" s="433"/>
      <c r="AB114" s="433"/>
      <c r="AC114" s="433"/>
      <c r="AD114" s="433"/>
      <c r="AE114" s="433"/>
      <c r="AF114" s="433"/>
      <c r="AG114" s="433"/>
      <c r="AH114" s="433"/>
      <c r="AI114" s="433"/>
      <c r="AJ114" s="433"/>
      <c r="AK114" s="433"/>
      <c r="AL114" s="433">
        <f>SUM(G114,D114,J114,M114,AE114)</f>
        <v>1800000</v>
      </c>
      <c r="AM114" s="347">
        <f>SUM(H114,E114,K114,W114)</f>
        <v>419977.26</v>
      </c>
      <c r="AN114" s="355">
        <f t="shared" si="22"/>
        <v>0.23332069999999999</v>
      </c>
    </row>
    <row r="115" spans="1:43" ht="24" x14ac:dyDescent="0.25">
      <c r="A115" s="474" t="s">
        <v>3060</v>
      </c>
      <c r="B115" s="475"/>
      <c r="C115" s="476" t="s">
        <v>3732</v>
      </c>
      <c r="D115" s="477">
        <f>SUM(D116)</f>
        <v>394508</v>
      </c>
      <c r="E115" s="352">
        <f>SUM(E116)</f>
        <v>136217.98000000001</v>
      </c>
      <c r="F115" s="339">
        <f t="shared" si="15"/>
        <v>0.34528572297646692</v>
      </c>
      <c r="G115" s="477">
        <f>SUM(G117)</f>
        <v>0</v>
      </c>
      <c r="H115" s="477">
        <f>SUM(H116)</f>
        <v>0</v>
      </c>
      <c r="I115" s="478"/>
      <c r="J115" s="477"/>
      <c r="K115" s="477"/>
      <c r="L115" s="477"/>
      <c r="M115" s="480"/>
      <c r="N115" s="480"/>
      <c r="O115" s="480"/>
      <c r="P115" s="480"/>
      <c r="Q115" s="480"/>
      <c r="R115" s="480"/>
      <c r="S115" s="480"/>
      <c r="T115" s="480"/>
      <c r="U115" s="480"/>
      <c r="V115" s="477"/>
      <c r="W115" s="477"/>
      <c r="X115" s="477"/>
      <c r="Y115" s="480"/>
      <c r="Z115" s="480"/>
      <c r="AA115" s="480"/>
      <c r="AB115" s="480"/>
      <c r="AC115" s="480"/>
      <c r="AD115" s="480"/>
      <c r="AE115" s="480"/>
      <c r="AF115" s="480"/>
      <c r="AG115" s="480"/>
      <c r="AH115" s="480"/>
      <c r="AI115" s="480"/>
      <c r="AJ115" s="480"/>
      <c r="AK115" s="480"/>
      <c r="AL115" s="480">
        <f>AL116</f>
        <v>394508</v>
      </c>
      <c r="AM115" s="523">
        <f>SUM(AM116)</f>
        <v>136217.98000000001</v>
      </c>
      <c r="AN115" s="524">
        <f t="shared" si="22"/>
        <v>0.34528572297646692</v>
      </c>
    </row>
    <row r="116" spans="1:43" ht="36" x14ac:dyDescent="0.25">
      <c r="A116" s="531" t="s">
        <v>4959</v>
      </c>
      <c r="B116" s="530"/>
      <c r="C116" s="708" t="s">
        <v>4962</v>
      </c>
      <c r="D116" s="480">
        <f>SUM(D117)</f>
        <v>394508</v>
      </c>
      <c r="E116" s="709">
        <f>SUM(E117)</f>
        <v>136217.98000000001</v>
      </c>
      <c r="F116" s="710">
        <f t="shared" si="15"/>
        <v>0.34528572297646692</v>
      </c>
      <c r="G116" s="480"/>
      <c r="H116" s="480"/>
      <c r="I116" s="479"/>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f>AL117</f>
        <v>394508</v>
      </c>
      <c r="AM116" s="523">
        <f>SUM(AM117)</f>
        <v>136217.98000000001</v>
      </c>
      <c r="AN116" s="524">
        <f t="shared" si="22"/>
        <v>0.34528572297646692</v>
      </c>
    </row>
    <row r="117" spans="1:43" ht="36" x14ac:dyDescent="0.25">
      <c r="A117" s="138"/>
      <c r="B117" s="448" t="s">
        <v>4960</v>
      </c>
      <c r="C117" s="137" t="s">
        <v>4961</v>
      </c>
      <c r="D117" s="334">
        <v>394508</v>
      </c>
      <c r="E117" s="697">
        <v>136217.98000000001</v>
      </c>
      <c r="F117" s="698">
        <f t="shared" si="15"/>
        <v>0.34528572297646692</v>
      </c>
      <c r="G117" s="334"/>
      <c r="H117" s="334"/>
      <c r="I117" s="341"/>
      <c r="J117" s="334"/>
      <c r="K117" s="334"/>
      <c r="L117" s="334"/>
      <c r="M117" s="367"/>
      <c r="N117" s="367"/>
      <c r="O117" s="367"/>
      <c r="P117" s="367"/>
      <c r="Q117" s="367"/>
      <c r="R117" s="367"/>
      <c r="S117" s="367"/>
      <c r="T117" s="367"/>
      <c r="U117" s="367"/>
      <c r="V117" s="334"/>
      <c r="W117" s="334"/>
      <c r="X117" s="334"/>
      <c r="Y117" s="367"/>
      <c r="Z117" s="367"/>
      <c r="AA117" s="367"/>
      <c r="AB117" s="367"/>
      <c r="AC117" s="367"/>
      <c r="AD117" s="367"/>
      <c r="AE117" s="367"/>
      <c r="AF117" s="367"/>
      <c r="AG117" s="367"/>
      <c r="AH117" s="367"/>
      <c r="AI117" s="367"/>
      <c r="AJ117" s="367"/>
      <c r="AK117" s="367"/>
      <c r="AL117" s="367">
        <f>SUM(G117,D117,J117,M117,AE117)</f>
        <v>394508</v>
      </c>
      <c r="AM117" s="347">
        <f>SUM(H117,E117,K117,W117)</f>
        <v>136217.98000000001</v>
      </c>
      <c r="AN117" s="355">
        <f t="shared" si="22"/>
        <v>0.34528572297646692</v>
      </c>
      <c r="AQ117" s="612"/>
    </row>
    <row r="118" spans="1:43" ht="24" hidden="1" x14ac:dyDescent="0.25">
      <c r="A118" s="474" t="s">
        <v>4968</v>
      </c>
      <c r="B118" s="475"/>
      <c r="C118" s="476" t="s">
        <v>4971</v>
      </c>
      <c r="D118" s="477">
        <f>SUM(D119)</f>
        <v>0</v>
      </c>
      <c r="E118" s="352">
        <f>SUM(E119)</f>
        <v>0</v>
      </c>
      <c r="F118" s="339"/>
      <c r="G118" s="477">
        <f>SUM(G119)</f>
        <v>0</v>
      </c>
      <c r="H118" s="477">
        <f>SUM(H119)</f>
        <v>0</v>
      </c>
      <c r="I118" s="478"/>
      <c r="J118" s="477">
        <f>SUM(J119)</f>
        <v>0</v>
      </c>
      <c r="K118" s="477">
        <f>SUM(K119)</f>
        <v>0</v>
      </c>
      <c r="L118" s="477"/>
      <c r="M118" s="480"/>
      <c r="N118" s="480"/>
      <c r="O118" s="480"/>
      <c r="P118" s="480"/>
      <c r="Q118" s="480"/>
      <c r="R118" s="480"/>
      <c r="S118" s="480"/>
      <c r="T118" s="480"/>
      <c r="U118" s="480"/>
      <c r="V118" s="477">
        <f t="shared" ref="V118:X119" si="24">SUM(V119)</f>
        <v>0</v>
      </c>
      <c r="W118" s="477">
        <f t="shared" si="24"/>
        <v>0</v>
      </c>
      <c r="X118" s="477">
        <f t="shared" si="24"/>
        <v>0</v>
      </c>
      <c r="Y118" s="480"/>
      <c r="Z118" s="480">
        <f>SUM(Z119)</f>
        <v>0</v>
      </c>
      <c r="AA118" s="480">
        <f>SUM(AA119)</f>
        <v>0</v>
      </c>
      <c r="AB118" s="480"/>
      <c r="AC118" s="480"/>
      <c r="AD118" s="480"/>
      <c r="AE118" s="480"/>
      <c r="AF118" s="480"/>
      <c r="AG118" s="480"/>
      <c r="AH118" s="480"/>
      <c r="AI118" s="480"/>
      <c r="AJ118" s="480"/>
      <c r="AK118" s="480"/>
      <c r="AL118" s="480">
        <f>SUM(AL119)</f>
        <v>0</v>
      </c>
      <c r="AM118" s="523">
        <f>SUM(AM119)</f>
        <v>0</v>
      </c>
      <c r="AN118" s="524" t="e">
        <f t="shared" si="22"/>
        <v>#DIV/0!</v>
      </c>
    </row>
    <row r="119" spans="1:43" ht="24" hidden="1" x14ac:dyDescent="0.25">
      <c r="A119" s="531" t="s">
        <v>4970</v>
      </c>
      <c r="B119" s="530"/>
      <c r="C119" s="476" t="s">
        <v>4971</v>
      </c>
      <c r="D119" s="480">
        <f>SUM(D120)</f>
        <v>0</v>
      </c>
      <c r="E119" s="709">
        <f>SUM(E120)</f>
        <v>0</v>
      </c>
      <c r="F119" s="710"/>
      <c r="G119" s="480">
        <f>SUM(G120)</f>
        <v>0</v>
      </c>
      <c r="H119" s="480">
        <f>SUM(H120)</f>
        <v>0</v>
      </c>
      <c r="I119" s="479"/>
      <c r="J119" s="480">
        <f>SUM(J120)</f>
        <v>0</v>
      </c>
      <c r="K119" s="480">
        <f>SUM(K120)</f>
        <v>0</v>
      </c>
      <c r="L119" s="480"/>
      <c r="M119" s="480"/>
      <c r="N119" s="480"/>
      <c r="O119" s="480"/>
      <c r="P119" s="480"/>
      <c r="Q119" s="480"/>
      <c r="R119" s="480"/>
      <c r="S119" s="480"/>
      <c r="T119" s="480"/>
      <c r="U119" s="480"/>
      <c r="V119" s="480">
        <f t="shared" si="24"/>
        <v>0</v>
      </c>
      <c r="W119" s="480">
        <f t="shared" si="24"/>
        <v>0</v>
      </c>
      <c r="X119" s="480">
        <f t="shared" si="24"/>
        <v>0</v>
      </c>
      <c r="Y119" s="480"/>
      <c r="Z119" s="480">
        <f>SUM(Z120)</f>
        <v>0</v>
      </c>
      <c r="AA119" s="480">
        <f>SUM(AA120)</f>
        <v>0</v>
      </c>
      <c r="AB119" s="480"/>
      <c r="AC119" s="480"/>
      <c r="AD119" s="480"/>
      <c r="AE119" s="480"/>
      <c r="AF119" s="480"/>
      <c r="AG119" s="480"/>
      <c r="AH119" s="480"/>
      <c r="AI119" s="480"/>
      <c r="AJ119" s="480"/>
      <c r="AK119" s="480"/>
      <c r="AL119" s="480">
        <f>SUM(AL120)</f>
        <v>0</v>
      </c>
      <c r="AM119" s="523">
        <f>SUM(AM120)</f>
        <v>0</v>
      </c>
      <c r="AN119" s="524" t="e">
        <f t="shared" si="22"/>
        <v>#DIV/0!</v>
      </c>
    </row>
    <row r="120" spans="1:43" ht="36" hidden="1" x14ac:dyDescent="0.25">
      <c r="A120" s="138"/>
      <c r="B120" s="136" t="s">
        <v>4969</v>
      </c>
      <c r="C120" s="137" t="s">
        <v>4972</v>
      </c>
      <c r="D120" s="334"/>
      <c r="E120" s="697">
        <v>0</v>
      </c>
      <c r="F120" s="698"/>
      <c r="G120" s="334"/>
      <c r="H120" s="334"/>
      <c r="I120" s="341"/>
      <c r="J120" s="334"/>
      <c r="K120" s="334"/>
      <c r="L120" s="334"/>
      <c r="M120" s="367"/>
      <c r="N120" s="367"/>
      <c r="O120" s="367"/>
      <c r="P120" s="367"/>
      <c r="Q120" s="367"/>
      <c r="R120" s="367"/>
      <c r="S120" s="367"/>
      <c r="T120" s="367"/>
      <c r="U120" s="367"/>
      <c r="V120" s="334"/>
      <c r="W120" s="334"/>
      <c r="X120" s="334"/>
      <c r="Y120" s="367"/>
      <c r="Z120" s="367"/>
      <c r="AA120" s="367"/>
      <c r="AB120" s="367"/>
      <c r="AC120" s="367"/>
      <c r="AD120" s="367"/>
      <c r="AE120" s="367"/>
      <c r="AF120" s="367"/>
      <c r="AG120" s="367"/>
      <c r="AH120" s="367"/>
      <c r="AI120" s="367"/>
      <c r="AJ120" s="367"/>
      <c r="AK120" s="367"/>
      <c r="AL120" s="367">
        <f>SUM(G120,D120,J120,M120,AE120)</f>
        <v>0</v>
      </c>
      <c r="AM120" s="347">
        <f>SUM(H120,E120,K120,W120)</f>
        <v>0</v>
      </c>
      <c r="AN120" s="355" t="e">
        <f t="shared" si="22"/>
        <v>#DIV/0!</v>
      </c>
    </row>
    <row r="121" spans="1:43" ht="24" x14ac:dyDescent="0.25">
      <c r="A121" s="144" t="s">
        <v>3092</v>
      </c>
      <c r="B121" s="711"/>
      <c r="C121" s="712" t="s">
        <v>3733</v>
      </c>
      <c r="D121" s="336">
        <f>D122+D126</f>
        <v>0</v>
      </c>
      <c r="E121" s="713">
        <f>E122</f>
        <v>0</v>
      </c>
      <c r="F121" s="714"/>
      <c r="G121" s="336">
        <f>G122+G126</f>
        <v>0</v>
      </c>
      <c r="H121" s="336"/>
      <c r="I121" s="343"/>
      <c r="J121" s="336"/>
      <c r="K121" s="336"/>
      <c r="L121" s="336"/>
      <c r="M121" s="369"/>
      <c r="N121" s="369"/>
      <c r="O121" s="369"/>
      <c r="P121" s="369"/>
      <c r="Q121" s="369"/>
      <c r="R121" s="369"/>
      <c r="S121" s="369">
        <f>SUM(S122)</f>
        <v>50000</v>
      </c>
      <c r="T121" s="369">
        <f>SUM(T122)</f>
        <v>18228.599999999999</v>
      </c>
      <c r="U121" s="434">
        <f>T121/S121</f>
        <v>0.36457199999999995</v>
      </c>
      <c r="V121" s="336"/>
      <c r="W121" s="336"/>
      <c r="X121" s="336"/>
      <c r="Y121" s="369"/>
      <c r="Z121" s="369"/>
      <c r="AA121" s="369"/>
      <c r="AB121" s="369"/>
      <c r="AC121" s="369"/>
      <c r="AD121" s="369"/>
      <c r="AE121" s="369"/>
      <c r="AF121" s="369"/>
      <c r="AG121" s="369"/>
      <c r="AH121" s="369"/>
      <c r="AI121" s="369"/>
      <c r="AJ121" s="369"/>
      <c r="AK121" s="369"/>
      <c r="AL121" s="369">
        <f t="shared" ref="AL121:AM123" si="25">SUM(S121)</f>
        <v>50000</v>
      </c>
      <c r="AM121" s="349">
        <f t="shared" si="25"/>
        <v>18228.599999999999</v>
      </c>
      <c r="AN121" s="357">
        <f t="shared" si="22"/>
        <v>0.36457199999999995</v>
      </c>
    </row>
    <row r="122" spans="1:43" ht="24.75" x14ac:dyDescent="0.25">
      <c r="A122" s="493">
        <v>810000</v>
      </c>
      <c r="B122" s="475"/>
      <c r="C122" s="715" t="s">
        <v>3734</v>
      </c>
      <c r="D122" s="477">
        <f>D125</f>
        <v>0</v>
      </c>
      <c r="E122" s="352">
        <f>E123</f>
        <v>0</v>
      </c>
      <c r="F122" s="339"/>
      <c r="G122" s="477">
        <f>SUM(G123:G125)</f>
        <v>0</v>
      </c>
      <c r="H122" s="477"/>
      <c r="I122" s="478"/>
      <c r="J122" s="477"/>
      <c r="K122" s="477"/>
      <c r="L122" s="477"/>
      <c r="M122" s="480"/>
      <c r="N122" s="480"/>
      <c r="O122" s="480"/>
      <c r="P122" s="480"/>
      <c r="Q122" s="480"/>
      <c r="R122" s="480"/>
      <c r="S122" s="480">
        <f>SUM(S123)</f>
        <v>50000</v>
      </c>
      <c r="T122" s="480">
        <f>SUM(T123)</f>
        <v>18228.599999999999</v>
      </c>
      <c r="U122" s="479">
        <f t="shared" ref="U122:U137" si="26">T122/S122</f>
        <v>0.36457199999999995</v>
      </c>
      <c r="V122" s="477"/>
      <c r="W122" s="477"/>
      <c r="X122" s="477"/>
      <c r="Y122" s="480"/>
      <c r="Z122" s="480"/>
      <c r="AA122" s="480"/>
      <c r="AB122" s="480"/>
      <c r="AC122" s="480"/>
      <c r="AD122" s="480"/>
      <c r="AE122" s="480"/>
      <c r="AF122" s="480"/>
      <c r="AG122" s="480"/>
      <c r="AH122" s="480"/>
      <c r="AI122" s="480"/>
      <c r="AJ122" s="480"/>
      <c r="AK122" s="480"/>
      <c r="AL122" s="480">
        <f t="shared" si="25"/>
        <v>50000</v>
      </c>
      <c r="AM122" s="523">
        <f t="shared" si="25"/>
        <v>18228.599999999999</v>
      </c>
      <c r="AN122" s="524">
        <f t="shared" si="22"/>
        <v>0.36457199999999995</v>
      </c>
    </row>
    <row r="123" spans="1:43" hidden="1" x14ac:dyDescent="0.25">
      <c r="A123" s="138"/>
      <c r="B123" s="139">
        <v>811000</v>
      </c>
      <c r="C123" s="332" t="s">
        <v>3735</v>
      </c>
      <c r="D123" s="334">
        <v>0</v>
      </c>
      <c r="E123" s="697">
        <f>E124</f>
        <v>0</v>
      </c>
      <c r="F123" s="698"/>
      <c r="G123" s="334"/>
      <c r="H123" s="334"/>
      <c r="I123" s="341"/>
      <c r="J123" s="334"/>
      <c r="K123" s="334"/>
      <c r="L123" s="334"/>
      <c r="M123" s="367"/>
      <c r="N123" s="367"/>
      <c r="O123" s="367"/>
      <c r="P123" s="367"/>
      <c r="Q123" s="367"/>
      <c r="R123" s="367"/>
      <c r="S123" s="367">
        <f>SUM(S125)</f>
        <v>50000</v>
      </c>
      <c r="T123" s="367">
        <f>SUM(T125)</f>
        <v>18228.599999999999</v>
      </c>
      <c r="U123" s="431">
        <f t="shared" si="26"/>
        <v>0.36457199999999995</v>
      </c>
      <c r="V123" s="334"/>
      <c r="W123" s="334"/>
      <c r="X123" s="334"/>
      <c r="Y123" s="367"/>
      <c r="Z123" s="367"/>
      <c r="AA123" s="367"/>
      <c r="AB123" s="367"/>
      <c r="AC123" s="367"/>
      <c r="AD123" s="367"/>
      <c r="AE123" s="367"/>
      <c r="AF123" s="367"/>
      <c r="AG123" s="367"/>
      <c r="AH123" s="367"/>
      <c r="AI123" s="367"/>
      <c r="AJ123" s="367"/>
      <c r="AK123" s="367"/>
      <c r="AL123" s="367">
        <f t="shared" si="25"/>
        <v>50000</v>
      </c>
      <c r="AM123" s="347">
        <f t="shared" si="25"/>
        <v>18228.599999999999</v>
      </c>
      <c r="AN123" s="355">
        <f t="shared" si="22"/>
        <v>0.36457199999999995</v>
      </c>
    </row>
    <row r="124" spans="1:43" hidden="1" x14ac:dyDescent="0.25">
      <c r="A124" s="545"/>
      <c r="B124" s="716">
        <v>811150</v>
      </c>
      <c r="C124" s="717"/>
      <c r="D124" s="367"/>
      <c r="E124" s="705">
        <f>E125</f>
        <v>0</v>
      </c>
      <c r="F124" s="706"/>
      <c r="G124" s="367"/>
      <c r="H124" s="367"/>
      <c r="I124" s="431"/>
      <c r="J124" s="367"/>
      <c r="K124" s="367"/>
      <c r="L124" s="367"/>
      <c r="M124" s="367"/>
      <c r="N124" s="367"/>
      <c r="O124" s="367"/>
      <c r="P124" s="367"/>
      <c r="Q124" s="367"/>
      <c r="R124" s="367"/>
      <c r="S124" s="367"/>
      <c r="T124" s="367"/>
      <c r="U124" s="431" t="e">
        <f t="shared" si="26"/>
        <v>#DIV/0!</v>
      </c>
      <c r="V124" s="367"/>
      <c r="W124" s="367"/>
      <c r="X124" s="367"/>
      <c r="Y124" s="367"/>
      <c r="Z124" s="367"/>
      <c r="AA124" s="367"/>
      <c r="AB124" s="367"/>
      <c r="AC124" s="367"/>
      <c r="AD124" s="367"/>
      <c r="AE124" s="367"/>
      <c r="AF124" s="367"/>
      <c r="AG124" s="367"/>
      <c r="AH124" s="367"/>
      <c r="AI124" s="367"/>
      <c r="AJ124" s="367"/>
      <c r="AK124" s="367"/>
      <c r="AL124" s="367">
        <f>SUM(S124)</f>
        <v>0</v>
      </c>
      <c r="AM124" s="347">
        <f>SUM(H124,E124,K124,W124)</f>
        <v>0</v>
      </c>
      <c r="AN124" s="355" t="e">
        <f t="shared" si="22"/>
        <v>#DIV/0!</v>
      </c>
    </row>
    <row r="125" spans="1:43" ht="24.75" x14ac:dyDescent="0.25">
      <c r="A125" s="138"/>
      <c r="B125" s="601">
        <v>811153</v>
      </c>
      <c r="C125" s="332" t="s">
        <v>5217</v>
      </c>
      <c r="D125" s="334"/>
      <c r="E125" s="697">
        <v>0</v>
      </c>
      <c r="F125" s="698"/>
      <c r="G125" s="334"/>
      <c r="H125" s="334"/>
      <c r="I125" s="341"/>
      <c r="J125" s="334"/>
      <c r="K125" s="334"/>
      <c r="L125" s="334"/>
      <c r="M125" s="367"/>
      <c r="N125" s="367"/>
      <c r="O125" s="367"/>
      <c r="P125" s="367"/>
      <c r="Q125" s="367"/>
      <c r="R125" s="367"/>
      <c r="S125" s="367">
        <v>50000</v>
      </c>
      <c r="T125" s="367">
        <v>18228.599999999999</v>
      </c>
      <c r="U125" s="431">
        <f t="shared" si="26"/>
        <v>0.36457199999999995</v>
      </c>
      <c r="V125" s="334"/>
      <c r="W125" s="334"/>
      <c r="X125" s="334"/>
      <c r="Y125" s="367"/>
      <c r="Z125" s="367"/>
      <c r="AA125" s="367"/>
      <c r="AB125" s="367"/>
      <c r="AC125" s="367"/>
      <c r="AD125" s="367"/>
      <c r="AE125" s="367"/>
      <c r="AF125" s="367"/>
      <c r="AG125" s="367"/>
      <c r="AH125" s="367"/>
      <c r="AI125" s="367"/>
      <c r="AJ125" s="367"/>
      <c r="AK125" s="367"/>
      <c r="AL125" s="367">
        <f>SUM(S125)</f>
        <v>50000</v>
      </c>
      <c r="AM125" s="347">
        <f>T125</f>
        <v>18228.599999999999</v>
      </c>
      <c r="AN125" s="355">
        <f t="shared" si="22"/>
        <v>0.36457199999999995</v>
      </c>
    </row>
    <row r="126" spans="1:43" ht="24.75" hidden="1" x14ac:dyDescent="0.25">
      <c r="A126" s="145">
        <v>840000</v>
      </c>
      <c r="B126" s="146"/>
      <c r="C126" s="147" t="s">
        <v>3736</v>
      </c>
      <c r="D126" s="337">
        <f>SUM(D127)</f>
        <v>0</v>
      </c>
      <c r="E126" s="718"/>
      <c r="F126" s="719" t="e">
        <f t="shared" si="15"/>
        <v>#DIV/0!</v>
      </c>
      <c r="G126" s="337">
        <f>SUM(G127)</f>
        <v>0</v>
      </c>
      <c r="H126" s="337"/>
      <c r="I126" s="344"/>
      <c r="J126" s="337"/>
      <c r="K126" s="337"/>
      <c r="L126" s="337"/>
      <c r="M126" s="370"/>
      <c r="N126" s="370"/>
      <c r="O126" s="370"/>
      <c r="P126" s="370"/>
      <c r="Q126" s="370"/>
      <c r="R126" s="370"/>
      <c r="S126" s="370"/>
      <c r="T126" s="370"/>
      <c r="U126" s="1120" t="e">
        <f t="shared" si="26"/>
        <v>#DIV/0!</v>
      </c>
      <c r="V126" s="337"/>
      <c r="W126" s="337"/>
      <c r="X126" s="337"/>
      <c r="Y126" s="370"/>
      <c r="Z126" s="370"/>
      <c r="AA126" s="370"/>
      <c r="AB126" s="370"/>
      <c r="AC126" s="370"/>
      <c r="AD126" s="370"/>
      <c r="AE126" s="370"/>
      <c r="AF126" s="370"/>
      <c r="AG126" s="370"/>
      <c r="AH126" s="370"/>
      <c r="AI126" s="370"/>
      <c r="AJ126" s="370"/>
      <c r="AK126" s="370"/>
      <c r="AL126" s="370">
        <f>SUM(AL127)</f>
        <v>0</v>
      </c>
      <c r="AM126" s="350"/>
      <c r="AN126" s="358" t="e">
        <f t="shared" si="22"/>
        <v>#DIV/0!</v>
      </c>
    </row>
    <row r="127" spans="1:43" hidden="1" x14ac:dyDescent="0.25">
      <c r="A127" s="138"/>
      <c r="B127" s="140">
        <v>841000</v>
      </c>
      <c r="C127" s="332" t="s">
        <v>3737</v>
      </c>
      <c r="D127" s="334"/>
      <c r="E127" s="697"/>
      <c r="F127" s="698" t="e">
        <f t="shared" si="15"/>
        <v>#DIV/0!</v>
      </c>
      <c r="G127" s="334"/>
      <c r="H127" s="334"/>
      <c r="I127" s="341"/>
      <c r="J127" s="334"/>
      <c r="K127" s="334"/>
      <c r="L127" s="334"/>
      <c r="M127" s="367"/>
      <c r="N127" s="367"/>
      <c r="O127" s="367"/>
      <c r="P127" s="367"/>
      <c r="Q127" s="367"/>
      <c r="R127" s="367"/>
      <c r="S127" s="367"/>
      <c r="T127" s="367"/>
      <c r="U127" s="431" t="e">
        <f t="shared" si="26"/>
        <v>#DIV/0!</v>
      </c>
      <c r="V127" s="334"/>
      <c r="W127" s="334"/>
      <c r="X127" s="334"/>
      <c r="Y127" s="367"/>
      <c r="Z127" s="367"/>
      <c r="AA127" s="367"/>
      <c r="AB127" s="367"/>
      <c r="AC127" s="367"/>
      <c r="AD127" s="367"/>
      <c r="AE127" s="367"/>
      <c r="AF127" s="367"/>
      <c r="AG127" s="367"/>
      <c r="AH127" s="367"/>
      <c r="AI127" s="367"/>
      <c r="AJ127" s="367"/>
      <c r="AK127" s="367"/>
      <c r="AL127" s="367">
        <f>SUM(G127,D127)</f>
        <v>0</v>
      </c>
      <c r="AM127" s="347"/>
      <c r="AN127" s="355" t="e">
        <f t="shared" si="22"/>
        <v>#DIV/0!</v>
      </c>
    </row>
    <row r="128" spans="1:43" ht="36.75" hidden="1" x14ac:dyDescent="0.25">
      <c r="A128" s="144" t="s">
        <v>3218</v>
      </c>
      <c r="B128" s="148"/>
      <c r="C128" s="333" t="s">
        <v>3738</v>
      </c>
      <c r="D128" s="336">
        <f>SUM(D129,D134)</f>
        <v>0</v>
      </c>
      <c r="E128" s="352">
        <f>SUM(E129,E134)</f>
        <v>0</v>
      </c>
      <c r="F128" s="339"/>
      <c r="G128" s="336">
        <f>SUM(G129,G134)</f>
        <v>0</v>
      </c>
      <c r="H128" s="336">
        <f>SUM(H129,H134)</f>
        <v>0</v>
      </c>
      <c r="I128" s="343"/>
      <c r="J128" s="336">
        <f>SUM(J129,J134)</f>
        <v>0</v>
      </c>
      <c r="K128" s="336">
        <f>SUM(K129,K134)</f>
        <v>0</v>
      </c>
      <c r="L128" s="336"/>
      <c r="M128" s="369"/>
      <c r="N128" s="369"/>
      <c r="O128" s="369"/>
      <c r="P128" s="369"/>
      <c r="Q128" s="369"/>
      <c r="R128" s="369"/>
      <c r="S128" s="369"/>
      <c r="T128" s="369"/>
      <c r="U128" s="434" t="e">
        <f t="shared" si="26"/>
        <v>#DIV/0!</v>
      </c>
      <c r="V128" s="336">
        <f>SUM(V129,V134)</f>
        <v>0</v>
      </c>
      <c r="W128" s="336">
        <f>SUM(W129,W134)</f>
        <v>0</v>
      </c>
      <c r="X128" s="343" t="e">
        <f>SUM(X129)</f>
        <v>#DIV/0!</v>
      </c>
      <c r="Y128" s="434"/>
      <c r="Z128" s="434"/>
      <c r="AA128" s="434"/>
      <c r="AB128" s="434"/>
      <c r="AC128" s="434"/>
      <c r="AD128" s="434"/>
      <c r="AE128" s="434"/>
      <c r="AF128" s="434"/>
      <c r="AG128" s="434"/>
      <c r="AH128" s="434"/>
      <c r="AI128" s="434"/>
      <c r="AJ128" s="434"/>
      <c r="AK128" s="434"/>
      <c r="AL128" s="369">
        <f>SUM(AL129,AL134)</f>
        <v>0</v>
      </c>
      <c r="AM128" s="522">
        <f>SUM(AM129,AM134)</f>
        <v>0</v>
      </c>
      <c r="AN128" s="357" t="e">
        <f t="shared" si="22"/>
        <v>#DIV/0!</v>
      </c>
    </row>
    <row r="129" spans="1:43" hidden="1" x14ac:dyDescent="0.25">
      <c r="A129" s="474" t="s">
        <v>3220</v>
      </c>
      <c r="B129" s="475"/>
      <c r="C129" s="476" t="s">
        <v>3739</v>
      </c>
      <c r="D129" s="477">
        <f>SUM(D130)</f>
        <v>0</v>
      </c>
      <c r="E129" s="352">
        <f>SUM(E130)</f>
        <v>0</v>
      </c>
      <c r="F129" s="339"/>
      <c r="G129" s="477">
        <f>SUM(G130)</f>
        <v>0</v>
      </c>
      <c r="H129" s="477">
        <f>SUM(H130)</f>
        <v>0</v>
      </c>
      <c r="I129" s="478"/>
      <c r="J129" s="477">
        <f>SUM(J130)</f>
        <v>0</v>
      </c>
      <c r="K129" s="477">
        <f>SUM(K130)</f>
        <v>0</v>
      </c>
      <c r="L129" s="477"/>
      <c r="M129" s="480"/>
      <c r="N129" s="480"/>
      <c r="O129" s="480"/>
      <c r="P129" s="480"/>
      <c r="Q129" s="480"/>
      <c r="R129" s="480"/>
      <c r="S129" s="480"/>
      <c r="T129" s="480"/>
      <c r="U129" s="479" t="e">
        <f t="shared" si="26"/>
        <v>#DIV/0!</v>
      </c>
      <c r="V129" s="477">
        <f>SUM(V130)</f>
        <v>0</v>
      </c>
      <c r="W129" s="477">
        <f>SUM(W130)</f>
        <v>0</v>
      </c>
      <c r="X129" s="478" t="e">
        <f>SUM(X130)</f>
        <v>#DIV/0!</v>
      </c>
      <c r="Y129" s="479"/>
      <c r="Z129" s="479"/>
      <c r="AA129" s="479"/>
      <c r="AB129" s="479"/>
      <c r="AC129" s="479"/>
      <c r="AD129" s="479"/>
      <c r="AE129" s="479"/>
      <c r="AF129" s="479"/>
      <c r="AG129" s="479"/>
      <c r="AH129" s="479"/>
      <c r="AI129" s="479"/>
      <c r="AJ129" s="479"/>
      <c r="AK129" s="479"/>
      <c r="AL129" s="480">
        <f>SUM(AL130)</f>
        <v>0</v>
      </c>
      <c r="AM129" s="523">
        <f>SUM(AM130)</f>
        <v>0</v>
      </c>
      <c r="AN129" s="524" t="e">
        <f t="shared" si="22"/>
        <v>#DIV/0!</v>
      </c>
    </row>
    <row r="130" spans="1:43" ht="24" hidden="1" x14ac:dyDescent="0.25">
      <c r="A130" s="481" t="s">
        <v>4792</v>
      </c>
      <c r="B130" s="475"/>
      <c r="C130" s="476" t="s">
        <v>3731</v>
      </c>
      <c r="D130" s="477">
        <f>SUM(D131:D133)</f>
        <v>0</v>
      </c>
      <c r="E130" s="352">
        <f>SUM(E131:E133)</f>
        <v>0</v>
      </c>
      <c r="F130" s="339"/>
      <c r="G130" s="477">
        <f>SUM(G131:G133)</f>
        <v>0</v>
      </c>
      <c r="H130" s="477">
        <f>SUM(H131:H133)</f>
        <v>0</v>
      </c>
      <c r="I130" s="478"/>
      <c r="J130" s="477">
        <f>SUM(J131:J133)</f>
        <v>0</v>
      </c>
      <c r="K130" s="477">
        <f>SUM(K131:K133)</f>
        <v>0</v>
      </c>
      <c r="L130" s="477"/>
      <c r="M130" s="480"/>
      <c r="N130" s="480"/>
      <c r="O130" s="480"/>
      <c r="P130" s="480"/>
      <c r="Q130" s="480"/>
      <c r="R130" s="480"/>
      <c r="S130" s="480"/>
      <c r="T130" s="480"/>
      <c r="U130" s="479" t="e">
        <f t="shared" si="26"/>
        <v>#DIV/0!</v>
      </c>
      <c r="V130" s="477">
        <f>SUM(V131:V133)</f>
        <v>0</v>
      </c>
      <c r="W130" s="477">
        <f>SUM(W131:W133)</f>
        <v>0</v>
      </c>
      <c r="X130" s="478" t="e">
        <f>SUM(X132)</f>
        <v>#DIV/0!</v>
      </c>
      <c r="Y130" s="479"/>
      <c r="Z130" s="479"/>
      <c r="AA130" s="479"/>
      <c r="AB130" s="479"/>
      <c r="AC130" s="479"/>
      <c r="AD130" s="479"/>
      <c r="AE130" s="479"/>
      <c r="AF130" s="479"/>
      <c r="AG130" s="479"/>
      <c r="AH130" s="479"/>
      <c r="AI130" s="479"/>
      <c r="AJ130" s="479"/>
      <c r="AK130" s="479"/>
      <c r="AL130" s="480">
        <f>SUM(AL131:AL133)</f>
        <v>0</v>
      </c>
      <c r="AM130" s="523">
        <f>SUM(AM131:AM133)</f>
        <v>0</v>
      </c>
      <c r="AN130" s="524" t="e">
        <f t="shared" si="22"/>
        <v>#DIV/0!</v>
      </c>
    </row>
    <row r="131" spans="1:43" ht="24" hidden="1" x14ac:dyDescent="0.25">
      <c r="A131" s="136"/>
      <c r="B131" s="136" t="s">
        <v>3260</v>
      </c>
      <c r="C131" s="134" t="s">
        <v>3740</v>
      </c>
      <c r="D131" s="334"/>
      <c r="E131" s="697"/>
      <c r="F131" s="698" t="e">
        <f t="shared" si="15"/>
        <v>#DIV/0!</v>
      </c>
      <c r="G131" s="334"/>
      <c r="H131" s="334"/>
      <c r="I131" s="341"/>
      <c r="J131" s="334"/>
      <c r="K131" s="334"/>
      <c r="L131" s="334"/>
      <c r="M131" s="367"/>
      <c r="N131" s="367"/>
      <c r="O131" s="367"/>
      <c r="P131" s="367"/>
      <c r="Q131" s="367"/>
      <c r="R131" s="367"/>
      <c r="S131" s="367"/>
      <c r="T131" s="367"/>
      <c r="U131" s="431" t="e">
        <f t="shared" si="26"/>
        <v>#DIV/0!</v>
      </c>
      <c r="V131" s="334"/>
      <c r="W131" s="334"/>
      <c r="X131" s="341"/>
      <c r="Y131" s="431"/>
      <c r="Z131" s="431"/>
      <c r="AA131" s="431"/>
      <c r="AB131" s="431"/>
      <c r="AC131" s="431"/>
      <c r="AD131" s="431"/>
      <c r="AE131" s="431"/>
      <c r="AF131" s="431"/>
      <c r="AG131" s="431"/>
      <c r="AH131" s="431"/>
      <c r="AI131" s="431"/>
      <c r="AJ131" s="431"/>
      <c r="AK131" s="431"/>
      <c r="AL131" s="367">
        <f>SUM(G131,D131)</f>
        <v>0</v>
      </c>
      <c r="AM131" s="347"/>
      <c r="AN131" s="355" t="e">
        <f t="shared" si="22"/>
        <v>#DIV/0!</v>
      </c>
    </row>
    <row r="132" spans="1:43" ht="24" hidden="1" x14ac:dyDescent="0.25">
      <c r="A132" s="136"/>
      <c r="B132" s="136" t="s">
        <v>4793</v>
      </c>
      <c r="C132" s="134" t="s">
        <v>4794</v>
      </c>
      <c r="D132" s="334"/>
      <c r="E132" s="697">
        <v>0</v>
      </c>
      <c r="F132" s="698"/>
      <c r="G132" s="334"/>
      <c r="H132" s="334"/>
      <c r="I132" s="341"/>
      <c r="J132" s="334"/>
      <c r="K132" s="334"/>
      <c r="L132" s="334"/>
      <c r="M132" s="367"/>
      <c r="N132" s="367"/>
      <c r="O132" s="367"/>
      <c r="P132" s="367"/>
      <c r="Q132" s="367"/>
      <c r="R132" s="367"/>
      <c r="S132" s="367"/>
      <c r="T132" s="367"/>
      <c r="U132" s="431" t="e">
        <f t="shared" si="26"/>
        <v>#DIV/0!</v>
      </c>
      <c r="V132" s="334">
        <v>0</v>
      </c>
      <c r="W132" s="334"/>
      <c r="X132" s="341" t="e">
        <f>W132/V132</f>
        <v>#DIV/0!</v>
      </c>
      <c r="Y132" s="431"/>
      <c r="Z132" s="431"/>
      <c r="AA132" s="431"/>
      <c r="AB132" s="431"/>
      <c r="AC132" s="431"/>
      <c r="AD132" s="431"/>
      <c r="AE132" s="431"/>
      <c r="AF132" s="431"/>
      <c r="AG132" s="431"/>
      <c r="AH132" s="431"/>
      <c r="AI132" s="431"/>
      <c r="AJ132" s="431"/>
      <c r="AK132" s="431"/>
      <c r="AL132" s="367">
        <f>SUM(G132,D132,J132,V132)</f>
        <v>0</v>
      </c>
      <c r="AM132" s="347">
        <f>SUM(H132,E132,K132,W132)</f>
        <v>0</v>
      </c>
      <c r="AN132" s="355" t="e">
        <f t="shared" si="22"/>
        <v>#DIV/0!</v>
      </c>
    </row>
    <row r="133" spans="1:43" hidden="1" x14ac:dyDescent="0.25">
      <c r="A133" s="138"/>
      <c r="B133" s="136" t="s">
        <v>3741</v>
      </c>
      <c r="C133" s="137" t="s">
        <v>3742</v>
      </c>
      <c r="D133" s="334"/>
      <c r="E133" s="697"/>
      <c r="F133" s="698" t="e">
        <f t="shared" si="15"/>
        <v>#DIV/0!</v>
      </c>
      <c r="G133" s="334"/>
      <c r="H133" s="334"/>
      <c r="I133" s="341"/>
      <c r="J133" s="334"/>
      <c r="K133" s="334"/>
      <c r="L133" s="334"/>
      <c r="M133" s="367"/>
      <c r="N133" s="367"/>
      <c r="O133" s="367"/>
      <c r="P133" s="367"/>
      <c r="Q133" s="367"/>
      <c r="R133" s="367"/>
      <c r="S133" s="367"/>
      <c r="T133" s="367"/>
      <c r="U133" s="431" t="e">
        <f t="shared" si="26"/>
        <v>#DIV/0!</v>
      </c>
      <c r="V133" s="334"/>
      <c r="W133" s="334"/>
      <c r="X133" s="334"/>
      <c r="Y133" s="367"/>
      <c r="Z133" s="367"/>
      <c r="AA133" s="367"/>
      <c r="AB133" s="367"/>
      <c r="AC133" s="367"/>
      <c r="AD133" s="367"/>
      <c r="AE133" s="367"/>
      <c r="AF133" s="367"/>
      <c r="AG133" s="367"/>
      <c r="AH133" s="367"/>
      <c r="AI133" s="367"/>
      <c r="AJ133" s="367"/>
      <c r="AK133" s="367"/>
      <c r="AL133" s="367">
        <f>SUM(G133,D133)</f>
        <v>0</v>
      </c>
      <c r="AM133" s="347"/>
      <c r="AN133" s="355" t="e">
        <f t="shared" si="22"/>
        <v>#DIV/0!</v>
      </c>
    </row>
    <row r="134" spans="1:43" ht="24" hidden="1" x14ac:dyDescent="0.25">
      <c r="A134" s="141" t="s">
        <v>3390</v>
      </c>
      <c r="B134" s="142"/>
      <c r="C134" s="143" t="s">
        <v>3743</v>
      </c>
      <c r="D134" s="335">
        <f>SUM(D135)</f>
        <v>0</v>
      </c>
      <c r="E134" s="720"/>
      <c r="F134" s="721" t="e">
        <f t="shared" si="15"/>
        <v>#DIV/0!</v>
      </c>
      <c r="G134" s="335">
        <f>SUM(G135)</f>
        <v>0</v>
      </c>
      <c r="H134" s="335"/>
      <c r="I134" s="342"/>
      <c r="J134" s="335"/>
      <c r="K134" s="335"/>
      <c r="L134" s="335"/>
      <c r="M134" s="368"/>
      <c r="N134" s="368"/>
      <c r="O134" s="368"/>
      <c r="P134" s="368"/>
      <c r="Q134" s="368"/>
      <c r="R134" s="368"/>
      <c r="S134" s="368"/>
      <c r="T134" s="368"/>
      <c r="U134" s="1121" t="e">
        <f t="shared" si="26"/>
        <v>#DIV/0!</v>
      </c>
      <c r="V134" s="335"/>
      <c r="W134" s="335"/>
      <c r="X134" s="335"/>
      <c r="Y134" s="368"/>
      <c r="Z134" s="368"/>
      <c r="AA134" s="368"/>
      <c r="AB134" s="368"/>
      <c r="AC134" s="368"/>
      <c r="AD134" s="368"/>
      <c r="AE134" s="368"/>
      <c r="AF134" s="368"/>
      <c r="AG134" s="368"/>
      <c r="AH134" s="368"/>
      <c r="AI134" s="368"/>
      <c r="AJ134" s="368"/>
      <c r="AK134" s="368"/>
      <c r="AL134" s="368">
        <f>SUM(AL135)</f>
        <v>0</v>
      </c>
      <c r="AM134" s="348"/>
      <c r="AN134" s="356" t="e">
        <f t="shared" si="22"/>
        <v>#DIV/0!</v>
      </c>
    </row>
    <row r="135" spans="1:43" ht="24" hidden="1" x14ac:dyDescent="0.25">
      <c r="A135" s="138"/>
      <c r="B135" s="136" t="s">
        <v>3482</v>
      </c>
      <c r="C135" s="135" t="s">
        <v>3744</v>
      </c>
      <c r="D135" s="334"/>
      <c r="E135" s="697"/>
      <c r="F135" s="698" t="e">
        <f t="shared" si="15"/>
        <v>#DIV/0!</v>
      </c>
      <c r="G135" s="334"/>
      <c r="H135" s="334"/>
      <c r="I135" s="341"/>
      <c r="J135" s="334"/>
      <c r="K135" s="334"/>
      <c r="L135" s="334"/>
      <c r="M135" s="367"/>
      <c r="N135" s="367"/>
      <c r="O135" s="367"/>
      <c r="P135" s="367"/>
      <c r="Q135" s="367"/>
      <c r="R135" s="367"/>
      <c r="S135" s="367"/>
      <c r="T135" s="367"/>
      <c r="U135" s="431" t="e">
        <f t="shared" si="26"/>
        <v>#DIV/0!</v>
      </c>
      <c r="V135" s="334"/>
      <c r="W135" s="334"/>
      <c r="X135" s="334"/>
      <c r="Y135" s="367"/>
      <c r="Z135" s="367"/>
      <c r="AA135" s="367"/>
      <c r="AB135" s="367"/>
      <c r="AC135" s="367"/>
      <c r="AD135" s="367"/>
      <c r="AE135" s="367"/>
      <c r="AF135" s="367"/>
      <c r="AG135" s="367"/>
      <c r="AH135" s="367"/>
      <c r="AI135" s="367"/>
      <c r="AJ135" s="367"/>
      <c r="AK135" s="367"/>
      <c r="AL135" s="367">
        <f>SUM(G135,D135)</f>
        <v>0</v>
      </c>
      <c r="AM135" s="347"/>
      <c r="AN135" s="355" t="e">
        <f t="shared" si="22"/>
        <v>#DIV/0!</v>
      </c>
    </row>
    <row r="136" spans="1:43" ht="33.75" customHeight="1" x14ac:dyDescent="0.25">
      <c r="A136" s="460"/>
      <c r="B136" s="460" t="s">
        <v>3745</v>
      </c>
      <c r="C136" s="461" t="s">
        <v>3746</v>
      </c>
      <c r="D136" s="462">
        <f>SUM(D14,D121,D128)</f>
        <v>633880441</v>
      </c>
      <c r="E136" s="722">
        <f>SUM(E14,E121,E128)</f>
        <v>293073345.09999996</v>
      </c>
      <c r="F136" s="723">
        <f t="shared" si="15"/>
        <v>0.46234798574578506</v>
      </c>
      <c r="G136" s="462">
        <f>SUM(G14,G121,G128)</f>
        <v>507000</v>
      </c>
      <c r="H136" s="462">
        <f>SUM(H14,H121,H128)</f>
        <v>226275.81</v>
      </c>
      <c r="I136" s="463">
        <f>H136/G136</f>
        <v>0.44630337278106508</v>
      </c>
      <c r="J136" s="462">
        <f>SUM(J14,J121,J128)</f>
        <v>41613030</v>
      </c>
      <c r="K136" s="462">
        <f>SUM(K14,K121,K128)</f>
        <v>21088606.800000001</v>
      </c>
      <c r="L136" s="463">
        <f>K136/J136</f>
        <v>0.50677892958047033</v>
      </c>
      <c r="M136" s="465">
        <f>SUM(M58)</f>
        <v>0</v>
      </c>
      <c r="N136" s="465">
        <f>SUM(N58)</f>
        <v>0</v>
      </c>
      <c r="O136" s="464" t="e">
        <f>N136/M136</f>
        <v>#DIV/0!</v>
      </c>
      <c r="P136" s="465">
        <f>P107</f>
        <v>0</v>
      </c>
      <c r="Q136" s="465">
        <f>Q107</f>
        <v>1262510</v>
      </c>
      <c r="R136" s="464" t="e">
        <f t="shared" ref="R136:R137" si="27">Q136/P136</f>
        <v>#DIV/0!</v>
      </c>
      <c r="S136" s="465">
        <f>S125</f>
        <v>50000</v>
      </c>
      <c r="T136" s="465">
        <f>T121</f>
        <v>18228.599999999999</v>
      </c>
      <c r="U136" s="464">
        <f t="shared" si="26"/>
        <v>0.36457199999999995</v>
      </c>
      <c r="V136" s="462">
        <f>SUM(V14,V121,V128)</f>
        <v>0</v>
      </c>
      <c r="W136" s="462">
        <v>0</v>
      </c>
      <c r="X136" s="463"/>
      <c r="Y136" s="464"/>
      <c r="Z136" s="464"/>
      <c r="AA136" s="464"/>
      <c r="AB136" s="465">
        <v>68613</v>
      </c>
      <c r="AC136" s="464"/>
      <c r="AD136" s="464"/>
      <c r="AE136" s="465">
        <f>AE14</f>
        <v>1120000</v>
      </c>
      <c r="AF136" s="465">
        <f>AF14</f>
        <v>626593.86</v>
      </c>
      <c r="AG136" s="464">
        <f>AF136/AE136</f>
        <v>0.55945880357142852</v>
      </c>
      <c r="AH136" s="465">
        <f>AH58</f>
        <v>0</v>
      </c>
      <c r="AI136" s="465">
        <f>AI58</f>
        <v>532589.81999999995</v>
      </c>
      <c r="AJ136" s="464" t="e">
        <f>AI136/AH136</f>
        <v>#DIV/0!</v>
      </c>
      <c r="AK136" s="465">
        <f>AK13</f>
        <v>0</v>
      </c>
      <c r="AL136" s="465">
        <f>SUM(AL14,AL121,AL128,)</f>
        <v>677239084</v>
      </c>
      <c r="AM136" s="525">
        <f>SUM(AM14,AM121,AM128)</f>
        <v>316828149.99000001</v>
      </c>
      <c r="AN136" s="526">
        <f t="shared" si="22"/>
        <v>0.46782319194974281</v>
      </c>
      <c r="AQ136" s="724"/>
    </row>
    <row r="137" spans="1:43" ht="40.5" customHeight="1" x14ac:dyDescent="0.25">
      <c r="A137" s="466"/>
      <c r="B137" s="467" t="s">
        <v>3747</v>
      </c>
      <c r="C137" s="468" t="s">
        <v>4101</v>
      </c>
      <c r="D137" s="469">
        <f>SUM(D11,D14,D121,D128)</f>
        <v>633880441</v>
      </c>
      <c r="E137" s="470">
        <f>SUM(E11,E14,E121,E128)</f>
        <v>293073345.09999996</v>
      </c>
      <c r="F137" s="471">
        <f t="shared" si="15"/>
        <v>0.46234798574578506</v>
      </c>
      <c r="G137" s="469">
        <f>SUM(G11,G14,G121,G128)</f>
        <v>507000</v>
      </c>
      <c r="H137" s="469">
        <f>SUM(H11,H14,H121,H128)</f>
        <v>226275.81</v>
      </c>
      <c r="I137" s="472">
        <f>H137/G137</f>
        <v>0.44630337278106508</v>
      </c>
      <c r="J137" s="469">
        <f>SUM(J11,J14,J121,J128)</f>
        <v>41613030</v>
      </c>
      <c r="K137" s="469">
        <f>SUM(K11,K14,K121,K128)</f>
        <v>21088606.800000001</v>
      </c>
      <c r="L137" s="472">
        <f>K137/J137</f>
        <v>0.50677892958047033</v>
      </c>
      <c r="M137" s="473">
        <f>SUM(M136)</f>
        <v>0</v>
      </c>
      <c r="N137" s="473">
        <f>SUM(N136)</f>
        <v>0</v>
      </c>
      <c r="O137" s="558" t="e">
        <f>N137/M137</f>
        <v>#DIV/0!</v>
      </c>
      <c r="P137" s="473">
        <f>P136</f>
        <v>0</v>
      </c>
      <c r="Q137" s="473">
        <f>Q136</f>
        <v>1262510</v>
      </c>
      <c r="R137" s="558" t="e">
        <f t="shared" si="27"/>
        <v>#DIV/0!</v>
      </c>
      <c r="S137" s="473">
        <f>S136</f>
        <v>50000</v>
      </c>
      <c r="T137" s="473">
        <f>T136</f>
        <v>18228.599999999999</v>
      </c>
      <c r="U137" s="558">
        <f t="shared" si="26"/>
        <v>0.36457199999999995</v>
      </c>
      <c r="V137" s="469">
        <f>SUM(V11,V14,V121,V128)</f>
        <v>0</v>
      </c>
      <c r="W137" s="469">
        <v>0</v>
      </c>
      <c r="X137" s="472"/>
      <c r="Y137" s="473">
        <f>Y11</f>
        <v>1000000</v>
      </c>
      <c r="Z137" s="473">
        <f>SUM(Z12:Z13)</f>
        <v>1647483.34</v>
      </c>
      <c r="AA137" s="558">
        <f>Z137/Y137</f>
        <v>1.6474833400000002</v>
      </c>
      <c r="AB137" s="473">
        <f>AB136</f>
        <v>68613</v>
      </c>
      <c r="AC137" s="473">
        <f t="shared" ref="AC137:AD137" si="28">AC12</f>
        <v>720982</v>
      </c>
      <c r="AD137" s="558" t="e">
        <f t="shared" si="28"/>
        <v>#DIV/0!</v>
      </c>
      <c r="AE137" s="473">
        <f>SUM(AE136)</f>
        <v>1120000</v>
      </c>
      <c r="AF137" s="473">
        <f>SUM(AF136)</f>
        <v>626593.86</v>
      </c>
      <c r="AG137" s="558">
        <f>AF137/AE137</f>
        <v>0.55945880357142852</v>
      </c>
      <c r="AH137" s="473">
        <f>AH136</f>
        <v>0</v>
      </c>
      <c r="AI137" s="473">
        <f>AI136</f>
        <v>532589.81999999995</v>
      </c>
      <c r="AJ137" s="558" t="e">
        <f>AI137/AH137</f>
        <v>#DIV/0!</v>
      </c>
      <c r="AK137" s="473">
        <f>AK12</f>
        <v>74453443</v>
      </c>
      <c r="AL137" s="473">
        <f>SUM(AL11,AL14,AL121,AL128)</f>
        <v>752692527</v>
      </c>
      <c r="AM137" s="527">
        <f>SUM(AM11,AM14,AM121,AM128)</f>
        <v>319196615.32999998</v>
      </c>
      <c r="AN137" s="528">
        <f>AM137/AL137</f>
        <v>0.42407304959200159</v>
      </c>
    </row>
    <row r="138" spans="1:43" x14ac:dyDescent="0.25">
      <c r="A138" s="149"/>
      <c r="B138" s="149"/>
      <c r="C138" s="150"/>
      <c r="D138" s="338"/>
      <c r="E138" s="353"/>
      <c r="F138" s="340"/>
      <c r="G138" s="151"/>
      <c r="H138" s="151"/>
      <c r="I138" s="345"/>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row>
    <row r="139" spans="1:43" hidden="1" x14ac:dyDescent="0.25">
      <c r="A139" s="149"/>
      <c r="B139" s="149"/>
      <c r="C139" s="556" t="s">
        <v>4979</v>
      </c>
      <c r="D139" s="338"/>
      <c r="E139" s="1195" t="s">
        <v>4978</v>
      </c>
      <c r="F139" s="1195"/>
      <c r="G139" s="151"/>
      <c r="H139" s="1194" t="s">
        <v>4978</v>
      </c>
      <c r="I139" s="1194"/>
      <c r="J139" s="151"/>
      <c r="K139" s="1194" t="s">
        <v>4978</v>
      </c>
      <c r="L139" s="1194"/>
      <c r="M139" s="677"/>
      <c r="N139" s="677"/>
      <c r="O139" s="677"/>
      <c r="P139" s="1068"/>
      <c r="Q139" s="1108"/>
      <c r="R139" s="1108"/>
      <c r="S139" s="735"/>
      <c r="T139" s="1108"/>
      <c r="U139" s="1108"/>
      <c r="V139" s="151"/>
      <c r="W139" s="1194" t="s">
        <v>4978</v>
      </c>
      <c r="X139" s="1194"/>
      <c r="Y139" s="151"/>
      <c r="Z139" s="1194" t="s">
        <v>4978</v>
      </c>
      <c r="AA139" s="1194"/>
      <c r="AB139" s="1098"/>
      <c r="AC139" s="1109"/>
      <c r="AD139" s="1109"/>
      <c r="AE139" s="151"/>
      <c r="AF139" s="1194" t="s">
        <v>4978</v>
      </c>
      <c r="AG139" s="1194"/>
      <c r="AH139" s="737"/>
      <c r="AI139" s="1108"/>
      <c r="AJ139" s="1108"/>
      <c r="AK139" s="1135"/>
      <c r="AL139" s="677"/>
      <c r="AM139" s="151"/>
      <c r="AN139" s="677" t="s">
        <v>4978</v>
      </c>
    </row>
    <row r="140" spans="1:43" hidden="1" x14ac:dyDescent="0.25">
      <c r="A140" s="149"/>
      <c r="B140" s="149"/>
      <c r="C140" s="555"/>
      <c r="D140" s="338"/>
      <c r="E140" s="1196"/>
      <c r="F140" s="1196"/>
      <c r="G140" s="151"/>
      <c r="H140" s="554"/>
      <c r="I140" s="557"/>
      <c r="J140" s="151"/>
      <c r="K140" s="554"/>
      <c r="L140" s="554"/>
      <c r="M140" s="571"/>
      <c r="N140" s="571"/>
      <c r="O140" s="571"/>
      <c r="P140" s="571"/>
      <c r="Q140" s="571"/>
      <c r="R140" s="571"/>
      <c r="S140" s="571"/>
      <c r="T140" s="571"/>
      <c r="U140" s="571"/>
      <c r="V140" s="151"/>
      <c r="W140" s="554"/>
      <c r="X140" s="554"/>
      <c r="Y140" s="151"/>
      <c r="Z140" s="554"/>
      <c r="AA140" s="554"/>
      <c r="AB140" s="571"/>
      <c r="AC140" s="571"/>
      <c r="AD140" s="571"/>
      <c r="AE140" s="151"/>
      <c r="AF140" s="554"/>
      <c r="AG140" s="554"/>
      <c r="AH140" s="554"/>
      <c r="AI140" s="554"/>
      <c r="AJ140" s="554"/>
      <c r="AK140" s="554"/>
      <c r="AL140" s="554"/>
      <c r="AM140" s="151"/>
      <c r="AN140" s="554"/>
    </row>
    <row r="141" spans="1:43" x14ac:dyDescent="0.25">
      <c r="A141" s="149"/>
      <c r="B141" s="149"/>
      <c r="C141" s="150"/>
      <c r="D141" s="338"/>
      <c r="E141" s="353"/>
      <c r="F141" s="340"/>
      <c r="G141" s="151"/>
      <c r="H141" s="151"/>
      <c r="I141" s="345"/>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row>
    <row r="142" spans="1:43" ht="30" x14ac:dyDescent="0.25">
      <c r="C142" s="725" t="s">
        <v>4693</v>
      </c>
      <c r="D142" s="726">
        <f>D137-'По основ. нам.'!C90</f>
        <v>0</v>
      </c>
      <c r="E142" s="727"/>
      <c r="F142" s="728"/>
      <c r="G142" s="727"/>
      <c r="H142" s="727"/>
      <c r="I142" s="728"/>
      <c r="J142" s="727"/>
      <c r="K142" s="727"/>
      <c r="L142" s="727"/>
      <c r="M142" s="727"/>
      <c r="N142" s="727"/>
      <c r="O142" s="727"/>
      <c r="P142" s="727"/>
      <c r="Q142" s="727"/>
      <c r="R142" s="727"/>
      <c r="S142" s="727"/>
      <c r="T142" s="727"/>
      <c r="U142" s="727"/>
      <c r="V142" s="727"/>
      <c r="W142" s="727"/>
      <c r="X142" s="727"/>
      <c r="Y142" s="727"/>
      <c r="Z142" s="727"/>
      <c r="AA142" s="727"/>
      <c r="AB142" s="727"/>
      <c r="AC142" s="727"/>
      <c r="AD142" s="727"/>
      <c r="AE142" s="727"/>
      <c r="AF142" s="727"/>
      <c r="AG142" s="727"/>
      <c r="AH142" s="727"/>
      <c r="AI142" s="727"/>
      <c r="AJ142" s="727"/>
      <c r="AK142" s="727"/>
      <c r="AL142" s="727"/>
      <c r="AM142" s="727"/>
      <c r="AN142" s="727"/>
    </row>
    <row r="143" spans="1:43" x14ac:dyDescent="0.25">
      <c r="AL143" s="612"/>
      <c r="AN143" s="612"/>
    </row>
    <row r="144" spans="1:43" x14ac:dyDescent="0.25">
      <c r="AL144" s="612">
        <f>D137+G137+J137+M137+S137+Y137+AE137+P137</f>
        <v>678170471</v>
      </c>
      <c r="AM144" s="731">
        <v>305591213.82999998</v>
      </c>
    </row>
    <row r="145" spans="12:40" x14ac:dyDescent="0.25">
      <c r="L145" s="612"/>
      <c r="Y145" s="612"/>
      <c r="AL145" s="612"/>
      <c r="AM145" s="612">
        <f>AM144+Z137+AC137</f>
        <v>307959679.16999996</v>
      </c>
      <c r="AN145" s="612"/>
    </row>
    <row r="146" spans="12:40" x14ac:dyDescent="0.25">
      <c r="AL146" s="612">
        <f>AM137-E137</f>
        <v>26123270.230000019</v>
      </c>
    </row>
    <row r="147" spans="12:40" x14ac:dyDescent="0.25">
      <c r="AL147" s="612"/>
    </row>
  </sheetData>
  <mergeCells count="39">
    <mergeCell ref="AF139:AG139"/>
    <mergeCell ref="Z139:AA139"/>
    <mergeCell ref="E139:F139"/>
    <mergeCell ref="E140:F140"/>
    <mergeCell ref="H139:I139"/>
    <mergeCell ref="K139:L139"/>
    <mergeCell ref="W139:X139"/>
    <mergeCell ref="D9:D10"/>
    <mergeCell ref="E9:E10"/>
    <mergeCell ref="K9:K10"/>
    <mergeCell ref="L9:L10"/>
    <mergeCell ref="F9:F10"/>
    <mergeCell ref="G9:G10"/>
    <mergeCell ref="H9:H10"/>
    <mergeCell ref="I9:I10"/>
    <mergeCell ref="J9:J10"/>
    <mergeCell ref="A1:AN1"/>
    <mergeCell ref="AM9:AM10"/>
    <mergeCell ref="AN9:AN10"/>
    <mergeCell ref="V9:V10"/>
    <mergeCell ref="W9:W10"/>
    <mergeCell ref="X9:X10"/>
    <mergeCell ref="AL9:AL10"/>
    <mergeCell ref="Y9:Y10"/>
    <mergeCell ref="AA9:AA10"/>
    <mergeCell ref="Z9:Z10"/>
    <mergeCell ref="AE9:AE10"/>
    <mergeCell ref="AF9:AF10"/>
    <mergeCell ref="AG9:AG10"/>
    <mergeCell ref="A9:A10"/>
    <mergeCell ref="B9:B10"/>
    <mergeCell ref="C9:C10"/>
    <mergeCell ref="A7:AN7"/>
    <mergeCell ref="A8:AN8"/>
    <mergeCell ref="A2:AN2"/>
    <mergeCell ref="A6:AN6"/>
    <mergeCell ref="A5:AN5"/>
    <mergeCell ref="A4:AN4"/>
    <mergeCell ref="A3:AN3"/>
  </mergeCells>
  <conditionalFormatting sqref="D142:AN142">
    <cfRule type="cellIs" dxfId="7" priority="1" operator="notEqual">
      <formula>0</formula>
    </cfRule>
    <cfRule type="cellIs" dxfId="6" priority="2" operator="notEqual">
      <formula>0</formula>
    </cfRule>
    <cfRule type="cellIs" dxfId="5" priority="4" operator="lessThan">
      <formula>0</formula>
    </cfRule>
  </conditionalFormatting>
  <conditionalFormatting sqref="AR20:AT20">
    <cfRule type="cellIs" dxfId="4" priority="3" operator="notEqual">
      <formula>0</formula>
    </cfRule>
  </conditionalFormatting>
  <printOptions horizontalCentered="1"/>
  <pageMargins left="0" right="0" top="0.196850393700787" bottom="0.196850393700787" header="0.31496062992126" footer="0.31496062992126"/>
  <pageSetup scale="60" fitToWidth="0" fitToHeight="0" orientation="landscape" r:id="rId1"/>
  <rowBreaks count="2" manualBreakCount="2">
    <brk id="53" max="30" man="1"/>
    <brk id="106" max="3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14" t="s">
        <v>22</v>
      </c>
      <c r="B1" s="15" t="s">
        <v>23</v>
      </c>
      <c r="C1" s="15" t="s">
        <v>24</v>
      </c>
      <c r="D1" s="16" t="s">
        <v>25</v>
      </c>
      <c r="E1" s="74" t="s">
        <v>3755</v>
      </c>
      <c r="F1" s="74" t="s">
        <v>4100</v>
      </c>
    </row>
    <row r="2" spans="1:6" x14ac:dyDescent="0.25">
      <c r="A2" s="7">
        <v>1</v>
      </c>
      <c r="B2" s="6">
        <v>2</v>
      </c>
      <c r="C2" s="6">
        <v>3</v>
      </c>
      <c r="D2" s="6">
        <v>4</v>
      </c>
      <c r="E2" s="6">
        <v>5</v>
      </c>
      <c r="F2" s="152">
        <v>6</v>
      </c>
    </row>
    <row r="3" spans="1:6" ht="28.5" x14ac:dyDescent="0.25">
      <c r="A3" s="41" t="s">
        <v>26</v>
      </c>
      <c r="B3" s="18" t="s">
        <v>27</v>
      </c>
      <c r="C3" s="12" t="s">
        <v>28</v>
      </c>
      <c r="D3" s="19"/>
      <c r="E3" s="75"/>
      <c r="F3" s="75"/>
    </row>
    <row r="4" spans="1:6" x14ac:dyDescent="0.25">
      <c r="A4" s="42" t="s">
        <v>16</v>
      </c>
      <c r="B4" s="20" t="s">
        <v>29</v>
      </c>
      <c r="C4" s="21">
        <v>71</v>
      </c>
      <c r="D4" s="22"/>
      <c r="E4" s="76"/>
      <c r="F4" s="76"/>
    </row>
    <row r="5" spans="1:6" ht="30" x14ac:dyDescent="0.25">
      <c r="A5" s="13" t="s">
        <v>30</v>
      </c>
      <c r="B5" s="23" t="s">
        <v>31</v>
      </c>
      <c r="C5" s="17">
        <v>711</v>
      </c>
      <c r="D5" s="24"/>
      <c r="E5" s="77"/>
      <c r="F5" s="77"/>
    </row>
    <row r="6" spans="1:6" x14ac:dyDescent="0.25">
      <c r="A6" s="13" t="s">
        <v>32</v>
      </c>
      <c r="B6" s="23" t="s">
        <v>33</v>
      </c>
      <c r="C6" s="17">
        <v>711180</v>
      </c>
      <c r="D6" s="24"/>
      <c r="E6" s="77"/>
      <c r="F6" s="77"/>
    </row>
    <row r="7" spans="1:6" x14ac:dyDescent="0.25">
      <c r="A7" s="13" t="s">
        <v>34</v>
      </c>
      <c r="B7" s="23" t="s">
        <v>35</v>
      </c>
      <c r="C7" s="17">
        <v>713</v>
      </c>
      <c r="D7" s="24"/>
      <c r="E7" s="77"/>
      <c r="F7" s="77"/>
    </row>
    <row r="8" spans="1:6" x14ac:dyDescent="0.25">
      <c r="A8" s="13" t="s">
        <v>36</v>
      </c>
      <c r="B8" s="23" t="s">
        <v>37</v>
      </c>
      <c r="C8" s="17"/>
      <c r="D8" s="24"/>
      <c r="E8" s="77"/>
      <c r="F8" s="77"/>
    </row>
    <row r="9" spans="1:6" x14ac:dyDescent="0.25">
      <c r="A9" s="43" t="s">
        <v>17</v>
      </c>
      <c r="B9" s="25" t="s">
        <v>38</v>
      </c>
      <c r="C9" s="26">
        <v>74</v>
      </c>
      <c r="D9" s="27"/>
      <c r="E9" s="78"/>
      <c r="F9" s="78"/>
    </row>
    <row r="10" spans="1:6" x14ac:dyDescent="0.25">
      <c r="A10" s="44" t="s">
        <v>39</v>
      </c>
      <c r="B10" s="28" t="s">
        <v>40</v>
      </c>
      <c r="C10" s="29">
        <v>741510</v>
      </c>
      <c r="D10" s="30"/>
      <c r="E10" s="79"/>
      <c r="F10" s="79"/>
    </row>
    <row r="11" spans="1:6" x14ac:dyDescent="0.25">
      <c r="A11" s="45" t="s">
        <v>41</v>
      </c>
      <c r="B11" s="28" t="s">
        <v>42</v>
      </c>
      <c r="C11" s="29">
        <v>741520</v>
      </c>
      <c r="D11" s="30"/>
      <c r="E11" s="79"/>
      <c r="F11" s="79"/>
    </row>
    <row r="12" spans="1:6" x14ac:dyDescent="0.25">
      <c r="A12" s="45" t="s">
        <v>41</v>
      </c>
      <c r="B12" s="28" t="s">
        <v>43</v>
      </c>
      <c r="C12" s="29">
        <v>741534</v>
      </c>
      <c r="D12" s="30"/>
      <c r="E12" s="79"/>
      <c r="F12" s="79"/>
    </row>
    <row r="13" spans="1:6" x14ac:dyDescent="0.25">
      <c r="A13" s="45" t="s">
        <v>45</v>
      </c>
      <c r="B13" s="31" t="s">
        <v>44</v>
      </c>
      <c r="C13" s="29">
        <v>741542</v>
      </c>
      <c r="D13" s="30"/>
      <c r="E13" s="79"/>
      <c r="F13" s="79"/>
    </row>
    <row r="14" spans="1:6" x14ac:dyDescent="0.25">
      <c r="A14" s="45" t="s">
        <v>47</v>
      </c>
      <c r="B14" s="47" t="s">
        <v>46</v>
      </c>
      <c r="C14" s="48">
        <v>741411</v>
      </c>
      <c r="D14" s="30"/>
      <c r="E14" s="79"/>
      <c r="F14" s="79"/>
    </row>
    <row r="15" spans="1:6" x14ac:dyDescent="0.25">
      <c r="A15" s="45" t="s">
        <v>49</v>
      </c>
      <c r="B15" s="47" t="s">
        <v>48</v>
      </c>
      <c r="C15" s="49">
        <v>742252</v>
      </c>
      <c r="D15" s="30"/>
      <c r="E15" s="79"/>
      <c r="F15" s="79"/>
    </row>
    <row r="16" spans="1:6" x14ac:dyDescent="0.25">
      <c r="A16" s="45" t="s">
        <v>51</v>
      </c>
      <c r="B16" s="47" t="s">
        <v>50</v>
      </c>
      <c r="C16" s="49">
        <v>742253</v>
      </c>
      <c r="D16" s="30"/>
      <c r="E16" s="79"/>
      <c r="F16" s="79"/>
    </row>
    <row r="17" spans="1:6" ht="45" x14ac:dyDescent="0.25">
      <c r="A17" s="45" t="s">
        <v>92</v>
      </c>
      <c r="B17" s="50" t="s">
        <v>52</v>
      </c>
      <c r="C17" s="49">
        <v>742340</v>
      </c>
      <c r="D17" s="30"/>
      <c r="E17" s="79"/>
      <c r="F17" s="79"/>
    </row>
    <row r="18" spans="1:6" x14ac:dyDescent="0.25">
      <c r="A18" s="8" t="s">
        <v>93</v>
      </c>
      <c r="B18" s="50" t="s">
        <v>53</v>
      </c>
      <c r="C18" s="51"/>
      <c r="D18" s="30"/>
      <c r="E18" s="79"/>
      <c r="F18" s="79"/>
    </row>
    <row r="19" spans="1:6" x14ac:dyDescent="0.25">
      <c r="A19" s="46" t="s">
        <v>18</v>
      </c>
      <c r="B19" s="32" t="s">
        <v>54</v>
      </c>
      <c r="C19" s="33" t="s">
        <v>55</v>
      </c>
      <c r="D19" s="34"/>
      <c r="E19" s="80"/>
      <c r="F19" s="80"/>
    </row>
    <row r="20" spans="1:6" x14ac:dyDescent="0.25">
      <c r="A20" s="42" t="s">
        <v>19</v>
      </c>
      <c r="B20" s="20" t="s">
        <v>56</v>
      </c>
      <c r="C20" s="21">
        <v>733</v>
      </c>
      <c r="D20" s="22"/>
      <c r="E20" s="76"/>
      <c r="F20" s="76"/>
    </row>
    <row r="21" spans="1:6" x14ac:dyDescent="0.25">
      <c r="A21" s="42" t="s">
        <v>20</v>
      </c>
      <c r="B21" s="20" t="s">
        <v>57</v>
      </c>
      <c r="C21" s="21">
        <v>771</v>
      </c>
      <c r="D21" s="22"/>
      <c r="E21" s="76"/>
      <c r="F21" s="76"/>
    </row>
    <row r="22" spans="1:6" x14ac:dyDescent="0.25">
      <c r="A22" s="42" t="s">
        <v>21</v>
      </c>
      <c r="B22" s="20" t="s">
        <v>58</v>
      </c>
      <c r="C22" s="21">
        <v>8</v>
      </c>
      <c r="D22" s="22"/>
      <c r="E22" s="76"/>
      <c r="F22" s="76"/>
    </row>
    <row r="23" spans="1:6" ht="28.5" x14ac:dyDescent="0.25">
      <c r="A23" s="11" t="s">
        <v>59</v>
      </c>
      <c r="B23" s="18" t="s">
        <v>60</v>
      </c>
      <c r="C23" s="12" t="s">
        <v>61</v>
      </c>
      <c r="D23" s="19"/>
      <c r="E23" s="75"/>
      <c r="F23" s="75"/>
    </row>
    <row r="24" spans="1:6" x14ac:dyDescent="0.25">
      <c r="A24" s="42" t="s">
        <v>16</v>
      </c>
      <c r="B24" s="20" t="s">
        <v>62</v>
      </c>
      <c r="C24" s="21" t="s">
        <v>63</v>
      </c>
      <c r="D24" s="22"/>
      <c r="E24" s="76"/>
      <c r="F24" s="76"/>
    </row>
    <row r="25" spans="1:6" x14ac:dyDescent="0.25">
      <c r="A25" s="13" t="s">
        <v>30</v>
      </c>
      <c r="B25" s="23" t="s">
        <v>64</v>
      </c>
      <c r="C25" s="17">
        <v>41</v>
      </c>
      <c r="D25" s="24"/>
      <c r="E25" s="77"/>
      <c r="F25" s="77"/>
    </row>
    <row r="26" spans="1:6" x14ac:dyDescent="0.25">
      <c r="A26" s="13" t="s">
        <v>32</v>
      </c>
      <c r="B26" s="23" t="s">
        <v>65</v>
      </c>
      <c r="C26" s="17">
        <v>42</v>
      </c>
      <c r="D26" s="24"/>
      <c r="E26" s="77"/>
      <c r="F26" s="77"/>
    </row>
    <row r="27" spans="1:6" x14ac:dyDescent="0.25">
      <c r="A27" s="13" t="s">
        <v>34</v>
      </c>
      <c r="B27" s="23" t="s">
        <v>66</v>
      </c>
      <c r="C27" s="17">
        <v>43</v>
      </c>
      <c r="D27" s="24"/>
      <c r="E27" s="77"/>
      <c r="F27" s="77"/>
    </row>
    <row r="28" spans="1:6" x14ac:dyDescent="0.25">
      <c r="A28" s="13" t="s">
        <v>67</v>
      </c>
      <c r="B28" s="23" t="s">
        <v>68</v>
      </c>
      <c r="C28" s="17">
        <v>44</v>
      </c>
      <c r="D28" s="24"/>
      <c r="E28" s="77"/>
      <c r="F28" s="77"/>
    </row>
    <row r="29" spans="1:6" x14ac:dyDescent="0.25">
      <c r="A29" s="13" t="s">
        <v>69</v>
      </c>
      <c r="B29" s="23" t="s">
        <v>70</v>
      </c>
      <c r="C29" s="17">
        <v>45</v>
      </c>
      <c r="D29" s="24"/>
      <c r="E29" s="77"/>
      <c r="F29" s="77"/>
    </row>
    <row r="30" spans="1:6" x14ac:dyDescent="0.25">
      <c r="A30" s="13" t="s">
        <v>36</v>
      </c>
      <c r="B30" s="23" t="s">
        <v>71</v>
      </c>
      <c r="C30" s="17">
        <v>47</v>
      </c>
      <c r="D30" s="24"/>
      <c r="E30" s="77"/>
      <c r="F30" s="77"/>
    </row>
    <row r="31" spans="1:6" x14ac:dyDescent="0.25">
      <c r="A31" s="13" t="s">
        <v>72</v>
      </c>
      <c r="B31" s="23" t="s">
        <v>73</v>
      </c>
      <c r="C31" s="17" t="s">
        <v>74</v>
      </c>
      <c r="D31" s="24"/>
      <c r="E31" s="77"/>
      <c r="F31" s="77"/>
    </row>
    <row r="32" spans="1:6" x14ac:dyDescent="0.25">
      <c r="A32" s="42" t="s">
        <v>17</v>
      </c>
      <c r="B32" s="20" t="s">
        <v>56</v>
      </c>
      <c r="C32" s="21">
        <v>463</v>
      </c>
      <c r="D32" s="22"/>
      <c r="E32" s="76"/>
      <c r="F32" s="76"/>
    </row>
    <row r="33" spans="1:6" x14ac:dyDescent="0.25">
      <c r="A33" s="42" t="s">
        <v>18</v>
      </c>
      <c r="B33" s="20" t="s">
        <v>75</v>
      </c>
      <c r="C33" s="21">
        <v>5</v>
      </c>
      <c r="D33" s="22"/>
      <c r="E33" s="76"/>
      <c r="F33" s="76"/>
    </row>
    <row r="34" spans="1:6" x14ac:dyDescent="0.25">
      <c r="A34" s="42" t="s">
        <v>19</v>
      </c>
      <c r="B34" s="20" t="s">
        <v>76</v>
      </c>
      <c r="C34" s="21">
        <v>62</v>
      </c>
      <c r="D34" s="22"/>
      <c r="E34" s="76"/>
      <c r="F34" s="76"/>
    </row>
    <row r="35" spans="1:6" ht="28.5" x14ac:dyDescent="0.25">
      <c r="A35" s="11" t="s">
        <v>77</v>
      </c>
      <c r="B35" s="18" t="s">
        <v>78</v>
      </c>
      <c r="C35" s="12">
        <v>9</v>
      </c>
      <c r="D35" s="19"/>
      <c r="E35" s="75"/>
      <c r="F35" s="75"/>
    </row>
    <row r="36" spans="1:6" x14ac:dyDescent="0.25">
      <c r="A36" s="42" t="s">
        <v>16</v>
      </c>
      <c r="B36" s="20" t="s">
        <v>79</v>
      </c>
      <c r="C36" s="21">
        <v>91</v>
      </c>
      <c r="D36" s="22"/>
      <c r="E36" s="76"/>
      <c r="F36" s="76"/>
    </row>
    <row r="37" spans="1:6" x14ac:dyDescent="0.25">
      <c r="A37" s="13" t="s">
        <v>30</v>
      </c>
      <c r="B37" s="23" t="s">
        <v>80</v>
      </c>
      <c r="C37" s="17">
        <v>911</v>
      </c>
      <c r="D37" s="24"/>
      <c r="E37" s="77"/>
      <c r="F37" s="77"/>
    </row>
    <row r="38" spans="1:6" x14ac:dyDescent="0.25">
      <c r="A38" s="13" t="s">
        <v>32</v>
      </c>
      <c r="B38" s="23" t="s">
        <v>81</v>
      </c>
      <c r="C38" s="17">
        <v>912</v>
      </c>
      <c r="D38" s="24"/>
      <c r="E38" s="77"/>
      <c r="F38" s="77"/>
    </row>
    <row r="39" spans="1:6" ht="28.5" x14ac:dyDescent="0.25">
      <c r="A39" s="42" t="s">
        <v>17</v>
      </c>
      <c r="B39" s="20" t="s">
        <v>82</v>
      </c>
      <c r="C39" s="21">
        <v>92</v>
      </c>
      <c r="D39" s="22"/>
      <c r="E39" s="76"/>
      <c r="F39" s="76"/>
    </row>
    <row r="40" spans="1:6" ht="28.5" x14ac:dyDescent="0.25">
      <c r="A40" s="11" t="s">
        <v>83</v>
      </c>
      <c r="B40" s="18" t="s">
        <v>84</v>
      </c>
      <c r="C40" s="12">
        <v>6</v>
      </c>
      <c r="D40" s="19"/>
      <c r="E40" s="75"/>
      <c r="F40" s="75"/>
    </row>
    <row r="41" spans="1:6" x14ac:dyDescent="0.25">
      <c r="A41" s="42" t="s">
        <v>16</v>
      </c>
      <c r="B41" s="20" t="s">
        <v>85</v>
      </c>
      <c r="C41" s="21">
        <v>61</v>
      </c>
      <c r="D41" s="22"/>
      <c r="E41" s="76"/>
      <c r="F41" s="76"/>
    </row>
    <row r="42" spans="1:6" x14ac:dyDescent="0.25">
      <c r="A42" s="13" t="s">
        <v>30</v>
      </c>
      <c r="B42" s="23" t="s">
        <v>86</v>
      </c>
      <c r="C42" s="35">
        <v>611</v>
      </c>
      <c r="D42" s="36"/>
      <c r="E42" s="81"/>
      <c r="F42" s="81"/>
    </row>
    <row r="43" spans="1:6" x14ac:dyDescent="0.25">
      <c r="A43" s="13" t="s">
        <v>32</v>
      </c>
      <c r="B43" s="23" t="s">
        <v>87</v>
      </c>
      <c r="C43" s="35">
        <v>612</v>
      </c>
      <c r="D43" s="36"/>
      <c r="E43" s="81"/>
      <c r="F43" s="81"/>
    </row>
    <row r="44" spans="1:6" x14ac:dyDescent="0.25">
      <c r="A44" s="13" t="s">
        <v>34</v>
      </c>
      <c r="B44" s="23" t="s">
        <v>88</v>
      </c>
      <c r="C44" s="35">
        <v>613</v>
      </c>
      <c r="D44" s="36"/>
      <c r="E44" s="81"/>
      <c r="F44" s="81"/>
    </row>
    <row r="45" spans="1:6" x14ac:dyDescent="0.25">
      <c r="A45" s="42" t="s">
        <v>17</v>
      </c>
      <c r="B45" s="20" t="s">
        <v>89</v>
      </c>
      <c r="C45" s="37">
        <v>6211</v>
      </c>
      <c r="D45" s="38"/>
      <c r="E45" s="82"/>
      <c r="F45" s="82"/>
    </row>
    <row r="46" spans="1:6" x14ac:dyDescent="0.25">
      <c r="A46" s="10"/>
      <c r="B46" s="9"/>
      <c r="C46" s="39"/>
      <c r="D46" s="40"/>
      <c r="E46" s="83"/>
      <c r="F46" s="83"/>
    </row>
    <row r="47" spans="1:6" ht="28.5" x14ac:dyDescent="0.25">
      <c r="A47" s="11" t="s">
        <v>90</v>
      </c>
      <c r="B47" s="18" t="s">
        <v>91</v>
      </c>
      <c r="C47" s="12">
        <v>3</v>
      </c>
      <c r="D47" s="19"/>
      <c r="E47" s="75"/>
      <c r="F47" s="75"/>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P97"/>
  <sheetViews>
    <sheetView view="pageBreakPreview" topLeftCell="A89" zoomScale="110" zoomScaleSheetLayoutView="110" workbookViewId="0">
      <selection activeCell="F52" sqref="F52"/>
    </sheetView>
  </sheetViews>
  <sheetFormatPr defaultRowHeight="15" x14ac:dyDescent="0.25"/>
  <cols>
    <col min="1" max="1" width="7" style="84" customWidth="1"/>
    <col min="2" max="2" width="39.85546875" style="84" customWidth="1"/>
    <col min="3" max="3" width="15.42578125" style="202" customWidth="1"/>
    <col min="4" max="4" width="15.28515625" style="202" hidden="1" customWidth="1"/>
    <col min="5" max="5" width="8.7109375" style="202" hidden="1" customWidth="1"/>
    <col min="6" max="6" width="15.140625" style="202" customWidth="1"/>
    <col min="7" max="7" width="15.140625" style="202" hidden="1" customWidth="1"/>
    <col min="8" max="8" width="8.85546875" style="235" hidden="1" customWidth="1"/>
    <col min="9" max="9" width="15.5703125" style="202" customWidth="1"/>
    <col min="10" max="11" width="12.5703125" style="202" hidden="1" customWidth="1"/>
    <col min="12" max="12" width="9.140625" style="84"/>
    <col min="13" max="13" width="16" style="84" customWidth="1"/>
    <col min="14" max="15" width="9.140625" style="84"/>
    <col min="16" max="16" width="13.7109375" style="84" bestFit="1" customWidth="1"/>
    <col min="17" max="16384" width="9.140625" style="84"/>
  </cols>
  <sheetData>
    <row r="1" spans="1:16" x14ac:dyDescent="0.25">
      <c r="A1" s="1198" t="s">
        <v>5240</v>
      </c>
      <c r="B1" s="1198"/>
      <c r="C1" s="1198"/>
      <c r="D1" s="1198"/>
      <c r="E1" s="1198"/>
      <c r="F1" s="1198"/>
      <c r="G1" s="1198"/>
      <c r="H1" s="1198"/>
      <c r="I1" s="1198"/>
    </row>
    <row r="2" spans="1:16" hidden="1" x14ac:dyDescent="0.25">
      <c r="A2" s="1199" t="s">
        <v>4988</v>
      </c>
      <c r="B2" s="1199"/>
      <c r="C2" s="1199"/>
      <c r="D2" s="1199"/>
      <c r="E2" s="1199"/>
      <c r="F2" s="1199"/>
      <c r="G2" s="1199"/>
      <c r="H2" s="1199"/>
      <c r="I2" s="1199"/>
      <c r="J2" s="1199"/>
      <c r="K2" s="1199"/>
    </row>
    <row r="3" spans="1:16" ht="15" customHeight="1" x14ac:dyDescent="0.25">
      <c r="A3" s="1197" t="s">
        <v>4995</v>
      </c>
      <c r="B3" s="1197"/>
      <c r="C3" s="1197"/>
      <c r="D3" s="1197"/>
      <c r="E3" s="1197"/>
      <c r="F3" s="1197"/>
      <c r="G3" s="1197"/>
      <c r="H3" s="1197"/>
      <c r="I3" s="1197"/>
      <c r="J3" s="1197"/>
      <c r="K3" s="1197"/>
    </row>
    <row r="4" spans="1:16" hidden="1" x14ac:dyDescent="0.25">
      <c r="A4" s="107"/>
      <c r="B4" s="108"/>
      <c r="C4" s="192"/>
      <c r="D4" s="192"/>
      <c r="E4" s="192"/>
      <c r="F4" s="192"/>
      <c r="G4" s="192"/>
      <c r="H4" s="230"/>
      <c r="I4" s="192"/>
    </row>
    <row r="5" spans="1:16" ht="31.5" x14ac:dyDescent="0.25">
      <c r="A5" s="109" t="s">
        <v>3756</v>
      </c>
      <c r="B5" s="109" t="s">
        <v>3757</v>
      </c>
      <c r="C5" s="193" t="s">
        <v>25</v>
      </c>
      <c r="D5" s="193" t="s">
        <v>4749</v>
      </c>
      <c r="E5" s="193" t="s">
        <v>4700</v>
      </c>
      <c r="F5" s="193" t="s">
        <v>3755</v>
      </c>
      <c r="G5" s="193" t="s">
        <v>4750</v>
      </c>
      <c r="H5" s="231" t="s">
        <v>4700</v>
      </c>
      <c r="I5" s="193" t="s">
        <v>4097</v>
      </c>
      <c r="J5" s="193" t="s">
        <v>4702</v>
      </c>
      <c r="K5" s="193" t="s">
        <v>4700</v>
      </c>
      <c r="P5" s="202">
        <f>I7+I64</f>
        <v>744962992</v>
      </c>
    </row>
    <row r="6" spans="1:16" s="238" customFormat="1" x14ac:dyDescent="0.25">
      <c r="A6" s="236" t="s">
        <v>3760</v>
      </c>
      <c r="B6" s="236">
        <v>2</v>
      </c>
      <c r="C6" s="237">
        <v>3</v>
      </c>
      <c r="D6" s="237">
        <v>3</v>
      </c>
      <c r="E6" s="237">
        <v>4</v>
      </c>
      <c r="F6" s="237">
        <v>4</v>
      </c>
      <c r="G6" s="237">
        <v>6</v>
      </c>
      <c r="H6" s="237">
        <v>7</v>
      </c>
      <c r="I6" s="237">
        <v>5</v>
      </c>
      <c r="J6" s="239">
        <v>9</v>
      </c>
      <c r="K6" s="239">
        <v>10</v>
      </c>
    </row>
    <row r="7" spans="1:16" x14ac:dyDescent="0.25">
      <c r="A7" s="157" t="s">
        <v>3914</v>
      </c>
      <c r="B7" s="156" t="s">
        <v>4195</v>
      </c>
      <c r="C7" s="228">
        <f>SUM(C8,C17,C24,C30,C35,C41,C48,C50,C57)</f>
        <v>525220906</v>
      </c>
      <c r="D7" s="228">
        <f>SUM(D8,D17,D24,D30,D35,D41,D48,D50,D57)</f>
        <v>276625797.97000003</v>
      </c>
      <c r="E7" s="229">
        <f t="shared" ref="E7:E14" si="0">D7/C7</f>
        <v>0.52668466698467642</v>
      </c>
      <c r="F7" s="228">
        <f>SUM(F8,F17,F24,F30,F35,F41,F48,F50,F57)</f>
        <v>94779125</v>
      </c>
      <c r="G7" s="228">
        <f>SUM(G8,G17,G24,G30,G35,G41,G48,G50,G57)</f>
        <v>17096829.990000002</v>
      </c>
      <c r="H7" s="229">
        <f>G7/F7</f>
        <v>0.18038602899108852</v>
      </c>
      <c r="I7" s="228">
        <f>SUM(F7,C7)</f>
        <v>620000031</v>
      </c>
      <c r="J7" s="228">
        <f>D7+G7</f>
        <v>293722627.96000004</v>
      </c>
      <c r="K7" s="229">
        <f>J7/I7</f>
        <v>0.4737461504417248</v>
      </c>
    </row>
    <row r="8" spans="1:16" x14ac:dyDescent="0.25">
      <c r="A8" s="110" t="s">
        <v>3761</v>
      </c>
      <c r="B8" s="111" t="s">
        <v>3762</v>
      </c>
      <c r="C8" s="218">
        <f>SUM(C9:C16)</f>
        <v>150468541</v>
      </c>
      <c r="D8" s="194">
        <f>SUM(D9:D16)</f>
        <v>79255456.459999979</v>
      </c>
      <c r="E8" s="210">
        <f t="shared" si="0"/>
        <v>0.52672442979293577</v>
      </c>
      <c r="F8" s="218">
        <f>SUM(F9:F16)</f>
        <v>11546408</v>
      </c>
      <c r="G8" s="218">
        <f>SUM(G9:G16)</f>
        <v>5458272.7000000002</v>
      </c>
      <c r="H8" s="205">
        <f>G8/F8</f>
        <v>0.472724738290904</v>
      </c>
      <c r="I8" s="218">
        <f t="shared" ref="I8:I37" si="1">C8+F8</f>
        <v>162014949</v>
      </c>
      <c r="J8" s="218">
        <f t="shared" ref="J8:J71" si="2">D8+G8</f>
        <v>84713729.159999982</v>
      </c>
      <c r="K8" s="205">
        <f t="shared" ref="K8:K14" si="3">J8/I8</f>
        <v>0.52287600423834957</v>
      </c>
    </row>
    <row r="9" spans="1:16" x14ac:dyDescent="0.25">
      <c r="A9" s="112">
        <v>411</v>
      </c>
      <c r="B9" s="113" t="s">
        <v>3763</v>
      </c>
      <c r="C9" s="219">
        <f>SUMIF('ПО КОРИСНИЦИМА'!$F$17:$F$1904,'По основ. нам.'!A9,'ПО КОРИСНИЦИМА'!$H$17:$H$1904)</f>
        <v>121045154</v>
      </c>
      <c r="D9" s="195">
        <f>SUMIF('ПО КОРИСНИЦИМА'!$F$17:$F$1904,'По основ. нам.'!A9,'ПО КОРИСНИЦИМА'!$I$17:$I$1904)</f>
        <v>63368565.869999997</v>
      </c>
      <c r="E9" s="211">
        <f t="shared" si="0"/>
        <v>0.52351179519338709</v>
      </c>
      <c r="F9" s="219">
        <f>SUMIF('ПО КОРИСНИЦИМА'!$F$17:$F$1904,'По основ. нам.'!A9,'ПО КОРИСНИЦИМА'!$L$17:$L$1904)</f>
        <v>9715108</v>
      </c>
      <c r="G9" s="219">
        <f>SUMIF('ПО КОРИСНИЦИМА'!$F$17:$F$1904,'По основ. нам.'!A9,'ПО КОРИСНИЦИМА'!$M$17:$M$1904)</f>
        <v>4658347.1000000006</v>
      </c>
      <c r="H9" s="206"/>
      <c r="I9" s="219">
        <f t="shared" si="1"/>
        <v>130760262</v>
      </c>
      <c r="J9" s="219">
        <f>D9+G9</f>
        <v>68026912.969999999</v>
      </c>
      <c r="K9" s="206">
        <f t="shared" si="3"/>
        <v>0.52024148567398865</v>
      </c>
      <c r="M9" s="202">
        <f>SUM(C9:C10)</f>
        <v>140178541</v>
      </c>
    </row>
    <row r="10" spans="1:16" x14ac:dyDescent="0.25">
      <c r="A10" s="112">
        <v>412</v>
      </c>
      <c r="B10" s="113" t="s">
        <v>3764</v>
      </c>
      <c r="C10" s="219">
        <f>SUMIF('ПО КОРИСНИЦИМА'!$F$17:$F$1904,'По основ. нам.'!A10,'ПО КОРИСНИЦИМА'!$H$17:$H$1904)</f>
        <v>19133387</v>
      </c>
      <c r="D10" s="195">
        <f>SUMIF('ПО КОРИСНИЦИМА'!$F$17:$F$1904,'По основ. нам.'!A10,'ПО КОРИСНИЦИМА'!$I$17:$I$1904)</f>
        <v>10567802.950000003</v>
      </c>
      <c r="E10" s="211">
        <f t="shared" si="0"/>
        <v>0.55232264679536369</v>
      </c>
      <c r="F10" s="219">
        <f>SUMIF('ПО КОРИСНИЦИМА'!$F$17:$F$1904,'По основ. нам.'!A10,'ПО КОРИСНИЦИМА'!$L$17:$L$1904)</f>
        <v>1781300</v>
      </c>
      <c r="G10" s="219">
        <f>SUMIF('ПО КОРИСНИЦИМА'!$F$17:$F$1904,'По основ. нам.'!A10,'ПО КОРИСНИЦИМА'!$M$17:$M$1904)</f>
        <v>775415.91999999993</v>
      </c>
      <c r="H10" s="206"/>
      <c r="I10" s="219">
        <f t="shared" si="1"/>
        <v>20914687</v>
      </c>
      <c r="J10" s="219">
        <f t="shared" si="2"/>
        <v>11343218.870000003</v>
      </c>
      <c r="K10" s="206">
        <f t="shared" si="3"/>
        <v>0.54235661619033571</v>
      </c>
    </row>
    <row r="11" spans="1:16" x14ac:dyDescent="0.25">
      <c r="A11" s="114">
        <v>413</v>
      </c>
      <c r="B11" s="113" t="s">
        <v>3765</v>
      </c>
      <c r="C11" s="219">
        <f>SUMIF('ПО КОРИСНИЦИМА'!$F$17:$F$1904,'По основ. нам.'!A11,'ПО КОРИСНИЦИМА'!$H$17:$H$1904)</f>
        <v>30000</v>
      </c>
      <c r="D11" s="195">
        <f>SUMIF('ПО КОРИСНИЦИМА'!$F$17:$F$1904,'По основ. нам.'!A11,'ПО КОРИСНИЦИМА'!$I$17:$I$1904)</f>
        <v>61270</v>
      </c>
      <c r="E11" s="211">
        <f t="shared" si="0"/>
        <v>2.0423333333333331</v>
      </c>
      <c r="F11" s="219">
        <f>SUMIF('ПО КОРИСНИЦИМА'!$F$17:$F$1904,'По основ. нам.'!A11,'ПО КОРИСНИЦИМА'!$L$17:$L$1904)</f>
        <v>0</v>
      </c>
      <c r="G11" s="219">
        <f>SUMIF('ПО КОРИСНИЦИМА'!$F$17:$F$1904,'По основ. нам.'!A11,'ПО КОРИСНИЦИМА'!$M$17:$M$1904)</f>
        <v>0</v>
      </c>
      <c r="H11" s="206"/>
      <c r="I11" s="219">
        <f t="shared" si="1"/>
        <v>30000</v>
      </c>
      <c r="J11" s="219">
        <f t="shared" si="2"/>
        <v>61270</v>
      </c>
      <c r="K11" s="206">
        <f t="shared" si="3"/>
        <v>2.0423333333333331</v>
      </c>
    </row>
    <row r="12" spans="1:16" x14ac:dyDescent="0.25">
      <c r="A12" s="112" t="s">
        <v>3766</v>
      </c>
      <c r="B12" s="113" t="s">
        <v>3767</v>
      </c>
      <c r="C12" s="219">
        <f>SUMIF('ПО КОРИСНИЦИМА'!$F$17:$F$1904,'По основ. нам.'!A12,'ПО КОРИСНИЦИМА'!$H$17:$H$1904)</f>
        <v>2740000</v>
      </c>
      <c r="D12" s="195">
        <f>SUMIF('ПО КОРИСНИЦИМА'!$F$17:$F$1904,'По основ. нам.'!A12,'ПО КОРИСНИЦИМА'!$I$17:$I$1904)</f>
        <v>835043</v>
      </c>
      <c r="E12" s="211">
        <f t="shared" si="0"/>
        <v>0.30476021897810218</v>
      </c>
      <c r="F12" s="219">
        <f>SUMIF('ПО КОРИСНИЦИМА'!$F$17:$F$1904,'По основ. нам.'!A12,'ПО КОРИСНИЦИМА'!$L$17:$L$1904)</f>
        <v>50000</v>
      </c>
      <c r="G12" s="219">
        <f>SUMIF('ПО КОРИСНИЦИМА'!$F$17:$F$1904,'По основ. нам.'!A12,'ПО КОРИСНИЦИМА'!$M$17:$M$1904)</f>
        <v>24509.68</v>
      </c>
      <c r="H12" s="206">
        <f>G12/F12</f>
        <v>0.49019360000000001</v>
      </c>
      <c r="I12" s="219">
        <f t="shared" si="1"/>
        <v>2790000</v>
      </c>
      <c r="J12" s="219">
        <f t="shared" si="2"/>
        <v>859552.68</v>
      </c>
      <c r="K12" s="206">
        <f t="shared" si="3"/>
        <v>0.30808339784946237</v>
      </c>
    </row>
    <row r="13" spans="1:16" x14ac:dyDescent="0.25">
      <c r="A13" s="112" t="s">
        <v>3768</v>
      </c>
      <c r="B13" s="113" t="s">
        <v>3769</v>
      </c>
      <c r="C13" s="219">
        <f>SUMIF('ПО КОРИСНИЦИМА'!$F$17:$F$1904,'По основ. нам.'!A13,'ПО КОРИСНИЦИМА'!$H$17:$H$1904)</f>
        <v>5990000</v>
      </c>
      <c r="D13" s="195">
        <f>SUMIF('ПО КОРИСНИЦИМА'!$F$17:$F$1904,'По основ. нам.'!A13,'ПО КОРИСНИЦИМА'!$I$17:$I$1904)</f>
        <v>3215427.2299999967</v>
      </c>
      <c r="E13" s="211">
        <f t="shared" si="0"/>
        <v>0.53679920367278744</v>
      </c>
      <c r="F13" s="219">
        <f>SUMIF('ПО КОРИСНИЦИМА'!$F$17:$F$1904,'По основ. нам.'!A13,'ПО КОРИСНИЦИМА'!$L$17:$L$1904)</f>
        <v>0</v>
      </c>
      <c r="G13" s="219">
        <f>SUMIF('ПО КОРИСНИЦИМА'!$F$17:$F$1904,'По основ. нам.'!A13,'ПО КОРИСНИЦИМА'!$M$17:$M$1904)</f>
        <v>0</v>
      </c>
      <c r="H13" s="206"/>
      <c r="I13" s="219">
        <f t="shared" si="1"/>
        <v>5990000</v>
      </c>
      <c r="J13" s="219">
        <f t="shared" si="2"/>
        <v>3215427.2299999967</v>
      </c>
      <c r="K13" s="206">
        <f t="shared" si="3"/>
        <v>0.53679920367278744</v>
      </c>
    </row>
    <row r="14" spans="1:16" x14ac:dyDescent="0.25">
      <c r="A14" s="112" t="s">
        <v>3770</v>
      </c>
      <c r="B14" s="113" t="s">
        <v>3771</v>
      </c>
      <c r="C14" s="219">
        <f>SUMIF('ПО КОРИСНИЦИМА'!$F$17:$F$1904,'По основ. нам.'!A14,'ПО КОРИСНИЦИМА'!$H$17:$H$1904)</f>
        <v>1530000</v>
      </c>
      <c r="D14" s="195">
        <f>SUMIF('ПО КОРИСНИЦИМА'!$F$17:$F$1904,'По основ. нам.'!A14,'ПО КОРИСНИЦИМА'!$I$17:$I$1904)</f>
        <v>1207347.4100000006</v>
      </c>
      <c r="E14" s="211">
        <f t="shared" si="0"/>
        <v>0.78911595424836645</v>
      </c>
      <c r="F14" s="219">
        <f>SUMIF('ПО КОРИСНИЦИМА'!$F$17:$F$1904,'По основ. нам.'!A14,'ПО КОРИСНИЦИМА'!$L$17:$L$1904)</f>
        <v>0</v>
      </c>
      <c r="G14" s="219">
        <f>SUMIF('ПО КОРИСНИЦИМА'!$F$17:$F$1904,'По основ. нам.'!A14,'ПО КОРИСНИЦИМА'!$M$17:$M$1904)</f>
        <v>0</v>
      </c>
      <c r="H14" s="206"/>
      <c r="I14" s="219">
        <f t="shared" si="1"/>
        <v>1530000</v>
      </c>
      <c r="J14" s="219">
        <f t="shared" si="2"/>
        <v>1207347.4100000006</v>
      </c>
      <c r="K14" s="206">
        <f t="shared" si="3"/>
        <v>0.78911595424836645</v>
      </c>
    </row>
    <row r="15" spans="1:16" x14ac:dyDescent="0.25">
      <c r="A15" s="112">
        <v>417</v>
      </c>
      <c r="B15" s="113" t="s">
        <v>3772</v>
      </c>
      <c r="C15" s="219">
        <f>SUMIF('ПО КОРИСНИЦИМА'!$F$17:$F$1904,'По основ. нам.'!A15,'ПО КОРИСНИЦИМА'!$H$17:$H$1904)</f>
        <v>0</v>
      </c>
      <c r="D15" s="195">
        <f>SUMIF('ПО КОРИСНИЦИМА'!$F$17:$F$1904,'По основ. нам.'!A15,'ПО КОРИСНИЦИМА'!$I$17:$I$1904)</f>
        <v>0</v>
      </c>
      <c r="E15" s="211"/>
      <c r="F15" s="219">
        <f>SUMIF('ПО КОРИСНИЦИМА'!$F$17:$F$1904,'По основ. нам.'!A15,'ПО КОРИСНИЦИМА'!$L$17:$L$1904)</f>
        <v>0</v>
      </c>
      <c r="G15" s="219">
        <f>SUMIF('ПО КОРИСНИЦИМА'!$F$17:$F$1904,'По основ. нам.'!A15,'ПО КОРИСНИЦИМА'!$M$17:$M$1904)</f>
        <v>0</v>
      </c>
      <c r="H15" s="206"/>
      <c r="I15" s="219">
        <f t="shared" si="1"/>
        <v>0</v>
      </c>
      <c r="J15" s="219">
        <f t="shared" si="2"/>
        <v>0</v>
      </c>
      <c r="K15" s="206"/>
      <c r="P15" s="202">
        <f>I7+I64</f>
        <v>744962992</v>
      </c>
    </row>
    <row r="16" spans="1:16" x14ac:dyDescent="0.25">
      <c r="A16" s="112">
        <v>418</v>
      </c>
      <c r="B16" s="113" t="s">
        <v>3773</v>
      </c>
      <c r="C16" s="219">
        <f>SUMIF('ПО КОРИСНИЦИМА'!$F$17:$F$1904,'По основ. нам.'!A16,'ПО КОРИСНИЦИМА'!$H$17:$H$1904)</f>
        <v>0</v>
      </c>
      <c r="D16" s="195">
        <f>SUMIF('ПО КОРИСНИЦИМА'!$F$17:$F$1904,'По основ. нам.'!A16,'ПО КОРИСНИЦИМА'!$I$17:$I$1904)</f>
        <v>0</v>
      </c>
      <c r="E16" s="211"/>
      <c r="F16" s="219">
        <f>SUMIF('ПО КОРИСНИЦИМА'!$F$17:$F$1904,'По основ. нам.'!A16,'ПО КОРИСНИЦИМА'!$L$17:$L$1904)</f>
        <v>0</v>
      </c>
      <c r="G16" s="219">
        <f>SUMIF('ПО КОРИСНИЦИМА'!$F$17:$F$1904,'По основ. нам.'!A16,'ПО КОРИСНИЦИМА'!$M$17:$M$1904)</f>
        <v>0</v>
      </c>
      <c r="H16" s="206"/>
      <c r="I16" s="225">
        <f t="shared" si="1"/>
        <v>0</v>
      </c>
      <c r="J16" s="225">
        <f t="shared" si="2"/>
        <v>0</v>
      </c>
      <c r="K16" s="207"/>
    </row>
    <row r="17" spans="1:11" x14ac:dyDescent="0.25">
      <c r="A17" s="110" t="s">
        <v>3774</v>
      </c>
      <c r="B17" s="111" t="s">
        <v>3775</v>
      </c>
      <c r="C17" s="218">
        <f>SUM(C18:C23)</f>
        <v>219197794</v>
      </c>
      <c r="D17" s="194">
        <f>SUM(D18:D23)</f>
        <v>132064605.29000002</v>
      </c>
      <c r="E17" s="210">
        <f t="shared" ref="E17:E23" si="4">D17/C17</f>
        <v>0.60249057657030991</v>
      </c>
      <c r="F17" s="218">
        <f>SUM(F18:F23)</f>
        <v>50889316</v>
      </c>
      <c r="G17" s="218">
        <f>SUM(G18:G23)</f>
        <v>1688771.1200000003</v>
      </c>
      <c r="H17" s="205">
        <f>G17/F17</f>
        <v>3.3185180166304465E-2</v>
      </c>
      <c r="I17" s="218">
        <f t="shared" si="1"/>
        <v>270087110</v>
      </c>
      <c r="J17" s="218">
        <f t="shared" si="2"/>
        <v>133753376.41000003</v>
      </c>
      <c r="K17" s="205">
        <f t="shared" ref="K17:K25" si="5">J17/I17</f>
        <v>0.49522310194662761</v>
      </c>
    </row>
    <row r="18" spans="1:11" x14ac:dyDescent="0.25">
      <c r="A18" s="112" t="s">
        <v>3776</v>
      </c>
      <c r="B18" s="113" t="s">
        <v>3777</v>
      </c>
      <c r="C18" s="219">
        <f>SUMIF('ПО КОРИСНИЦИМА'!$F$17:$F$1904,'По основ. нам.'!A18,'ПО КОРИСНИЦИМА'!$H$17:$H$1904)</f>
        <v>49147611</v>
      </c>
      <c r="D18" s="195">
        <f>SUMIF('ПО КОРИСНИЦИМА'!$F$17:$F$1904,'По основ. нам.'!A18,'ПО КОРИСНИЦИМА'!$I$17:$I$1904)</f>
        <v>25196818.75</v>
      </c>
      <c r="E18" s="211">
        <f t="shared" si="4"/>
        <v>0.51267636894904212</v>
      </c>
      <c r="F18" s="219">
        <f>SUMIF('ПО КОРИСНИЦИМА'!$F$17:$F$1904,'По основ. нам.'!A18,'ПО КОРИСНИЦИМА'!$L$17:$L$1904)</f>
        <v>264000</v>
      </c>
      <c r="G18" s="219">
        <f>SUMIF('ПО КОРИСНИЦИМА'!$F$17:$F$1904,'По основ. нам.'!A18,'ПО КОРИСНИЦИМА'!$M$17:$M$1904)</f>
        <v>163397.95000000001</v>
      </c>
      <c r="H18" s="206">
        <f>G18/F18</f>
        <v>0.61893162878787888</v>
      </c>
      <c r="I18" s="219">
        <f t="shared" si="1"/>
        <v>49411611</v>
      </c>
      <c r="J18" s="219">
        <f t="shared" si="2"/>
        <v>25360216.699999999</v>
      </c>
      <c r="K18" s="206">
        <f t="shared" si="5"/>
        <v>0.5132440773890169</v>
      </c>
    </row>
    <row r="19" spans="1:11" x14ac:dyDescent="0.25">
      <c r="A19" s="112">
        <v>422</v>
      </c>
      <c r="B19" s="113" t="s">
        <v>3778</v>
      </c>
      <c r="C19" s="219">
        <f>SUMIF('ПО КОРИСНИЦИМА'!$F$17:$F$1904,'По основ. нам.'!A19,'ПО КОРИСНИЦИМА'!$H$17:$H$1904)</f>
        <v>604000</v>
      </c>
      <c r="D19" s="195">
        <f>SUMIF('ПО КОРИСНИЦИМА'!$F$17:$F$1904,'По основ. нам.'!A19,'ПО КОРИСНИЦИМА'!$I$17:$I$1904)</f>
        <v>22355</v>
      </c>
      <c r="E19" s="211">
        <f t="shared" si="4"/>
        <v>3.7011589403973512E-2</v>
      </c>
      <c r="F19" s="219">
        <f>SUMIF('ПО КОРИСНИЦИМА'!$F$17:$F$1904,'По основ. нам.'!A19,'ПО КОРИСНИЦИМА'!$L$17:$L$1904)</f>
        <v>210000</v>
      </c>
      <c r="G19" s="219">
        <f>SUMIF('ПО КОРИСНИЦИМА'!$F$17:$F$1904,'По основ. нам.'!A19,'ПО КОРИСНИЦИМА'!$M$17:$M$1904)</f>
        <v>120627</v>
      </c>
      <c r="H19" s="206">
        <f>G19/F19</f>
        <v>0.57441428571428577</v>
      </c>
      <c r="I19" s="219">
        <f t="shared" si="1"/>
        <v>814000</v>
      </c>
      <c r="J19" s="219">
        <f t="shared" si="2"/>
        <v>142982</v>
      </c>
      <c r="K19" s="206">
        <f t="shared" si="5"/>
        <v>0.17565356265356266</v>
      </c>
    </row>
    <row r="20" spans="1:11" x14ac:dyDescent="0.25">
      <c r="A20" s="112">
        <v>423</v>
      </c>
      <c r="B20" s="113" t="s">
        <v>3779</v>
      </c>
      <c r="C20" s="219">
        <f>SUMIF('ПО КОРИСНИЦИМА'!$F$17:$F$1904,'По основ. нам.'!A20,'ПО КОРИСНИЦИМА'!$H$17:$H$1904)</f>
        <v>47338922</v>
      </c>
      <c r="D20" s="195">
        <f>SUMIF('ПО КОРИСНИЦИМА'!$F$17:$F$1904,'По основ. нам.'!A20,'ПО КОРИСНИЦИМА'!$I$17:$I$1904)</f>
        <v>29771604.640000015</v>
      </c>
      <c r="E20" s="211">
        <f t="shared" si="4"/>
        <v>0.62890330793759974</v>
      </c>
      <c r="F20" s="219">
        <f>SUMIF('ПО КОРИСНИЦИМА'!$F$17:$F$1904,'По основ. нам.'!A20,'ПО КОРИСНИЦИМА'!$L$17:$L$1904)</f>
        <v>1723613</v>
      </c>
      <c r="G20" s="219">
        <f>SUMIF('ПО КОРИСНИЦИМА'!$F$17:$F$1904,'По основ. нам.'!A20,'ПО КОРИСНИЦИМА'!$M$17:$M$1904)</f>
        <v>758785.51000000013</v>
      </c>
      <c r="H20" s="206">
        <f>G20/F20</f>
        <v>0.44022962811257521</v>
      </c>
      <c r="I20" s="219">
        <f t="shared" si="1"/>
        <v>49062535</v>
      </c>
      <c r="J20" s="219">
        <f t="shared" si="2"/>
        <v>30530390.150000017</v>
      </c>
      <c r="K20" s="206">
        <f t="shared" si="5"/>
        <v>0.62227502410953728</v>
      </c>
    </row>
    <row r="21" spans="1:11" x14ac:dyDescent="0.25">
      <c r="A21" s="112" t="s">
        <v>3780</v>
      </c>
      <c r="B21" s="113" t="s">
        <v>3781</v>
      </c>
      <c r="C21" s="219">
        <f>SUMIF('ПО КОРИСНИЦИМА'!$F$17:$F$1904,'По основ. нам.'!A21,'ПО КОРИСНИЦИМА'!$H$17:$H$1904)</f>
        <v>11205000</v>
      </c>
      <c r="D21" s="195">
        <f>SUMIF('ПО КОРИСНИЦИМА'!$F$17:$F$1904,'По основ. нам.'!A21,'ПО КОРИСНИЦИМА'!$I$17:$I$1904)</f>
        <v>3115083.7699999996</v>
      </c>
      <c r="E21" s="211">
        <f t="shared" si="4"/>
        <v>0.27800836858545286</v>
      </c>
      <c r="F21" s="219">
        <f>SUMIF('ПО КОРИСНИЦИМА'!$F$17:$F$1904,'По основ. нам.'!A21,'ПО КОРИСНИЦИМА'!$L$17:$L$1904)</f>
        <v>5380192</v>
      </c>
      <c r="G21" s="219">
        <f>SUMIF('ПО КОРИСНИЦИМА'!$F$17:$F$1904,'По основ. нам.'!A21,'ПО КОРИСНИЦИМА'!$M$17:$M$1904)</f>
        <v>0</v>
      </c>
      <c r="H21" s="206"/>
      <c r="I21" s="219">
        <f t="shared" si="1"/>
        <v>16585192</v>
      </c>
      <c r="J21" s="219">
        <f t="shared" si="2"/>
        <v>3115083.7699999996</v>
      </c>
      <c r="K21" s="206">
        <f t="shared" si="5"/>
        <v>0.18782319613785595</v>
      </c>
    </row>
    <row r="22" spans="1:11" x14ac:dyDescent="0.25">
      <c r="A22" s="112" t="s">
        <v>3782</v>
      </c>
      <c r="B22" s="113" t="s">
        <v>3783</v>
      </c>
      <c r="C22" s="219">
        <f>SUMIF('ПО КОРИСНИЦИМА'!$F$17:$F$1904,'По основ. нам.'!A22,'ПО КОРИСНИЦИМА'!$H$17:$H$1904)</f>
        <v>87620576</v>
      </c>
      <c r="D22" s="195">
        <f>SUMIF('ПО КОРИСНИЦИМА'!$F$17:$F$1904,'По основ. нам.'!A22,'ПО КОРИСНИЦИМА'!$I$17:$I$1904)</f>
        <v>54206449.32</v>
      </c>
      <c r="E22" s="211">
        <f t="shared" si="4"/>
        <v>0.61864977148746436</v>
      </c>
      <c r="F22" s="219">
        <f>SUMIF('ПО КОРИСНИЦИМА'!$F$17:$F$1904,'По основ. нам.'!A22,'ПО КОРИСНИЦИМА'!$L$17:$L$1904)</f>
        <v>41363330</v>
      </c>
      <c r="G22" s="219">
        <f>SUMIF('ПО КОРИСНИЦИМА'!$F$17:$F$1904,'По основ. нам.'!A22,'ПО КОРИСНИЦИМА'!$M$17:$M$1904)</f>
        <v>532589.81999999995</v>
      </c>
      <c r="H22" s="206">
        <f>G22/F22</f>
        <v>1.2875893212659618E-2</v>
      </c>
      <c r="I22" s="219">
        <f t="shared" si="1"/>
        <v>128983906</v>
      </c>
      <c r="J22" s="219">
        <f t="shared" si="2"/>
        <v>54739039.140000001</v>
      </c>
      <c r="K22" s="206">
        <f t="shared" si="5"/>
        <v>0.42438658308269872</v>
      </c>
    </row>
    <row r="23" spans="1:11" x14ac:dyDescent="0.25">
      <c r="A23" s="112" t="s">
        <v>3784</v>
      </c>
      <c r="B23" s="113" t="s">
        <v>3785</v>
      </c>
      <c r="C23" s="219">
        <f>SUMIF('ПО КОРИСНИЦИМА'!$F$17:$F$1904,'По основ. нам.'!A23,'ПО КОРИСНИЦИМА'!$H$17:$H$1904)</f>
        <v>23281685</v>
      </c>
      <c r="D23" s="195">
        <f>SUMIF('ПО КОРИСНИЦИМА'!$F$17:$F$1904,'По основ. нам.'!A23,'ПО КОРИСНИЦИМА'!$I$17:$I$1904)</f>
        <v>19752293.810000002</v>
      </c>
      <c r="E23" s="211">
        <f t="shared" si="4"/>
        <v>0.848404821644138</v>
      </c>
      <c r="F23" s="219">
        <f>SUMIF('ПО КОРИСНИЦИМА'!$F$17:$F$1904,'По основ. нам.'!A23,'ПО КОРИСНИЦИМА'!$L$17:$L$1904)</f>
        <v>1948181</v>
      </c>
      <c r="G23" s="219">
        <f>SUMIF('ПО КОРИСНИЦИМА'!$F$17:$F$1904,'По основ. нам.'!A23,'ПО КОРИСНИЦИМА'!$M$17:$M$1904)</f>
        <v>113370.84</v>
      </c>
      <c r="H23" s="206">
        <f>G23/F23</f>
        <v>5.8193176096060888E-2</v>
      </c>
      <c r="I23" s="219">
        <f t="shared" si="1"/>
        <v>25229866</v>
      </c>
      <c r="J23" s="219">
        <f t="shared" si="2"/>
        <v>19865664.650000002</v>
      </c>
      <c r="K23" s="206">
        <f t="shared" si="5"/>
        <v>0.78738684739744569</v>
      </c>
    </row>
    <row r="24" spans="1:11" x14ac:dyDescent="0.25">
      <c r="A24" s="110" t="s">
        <v>3786</v>
      </c>
      <c r="B24" s="111" t="s">
        <v>3787</v>
      </c>
      <c r="C24" s="218">
        <f>SUM(C25:C29)</f>
        <v>0</v>
      </c>
      <c r="D24" s="194">
        <f>SUM(D25:D29)</f>
        <v>0</v>
      </c>
      <c r="E24" s="210"/>
      <c r="F24" s="218">
        <f>SUM(F25:F29)</f>
        <v>0</v>
      </c>
      <c r="G24" s="218">
        <f>SUM(G25:G29)</f>
        <v>0</v>
      </c>
      <c r="H24" s="205" t="e">
        <f>G24/F24</f>
        <v>#DIV/0!</v>
      </c>
      <c r="I24" s="218">
        <f t="shared" si="1"/>
        <v>0</v>
      </c>
      <c r="J24" s="218">
        <f t="shared" si="2"/>
        <v>0</v>
      </c>
      <c r="K24" s="205" t="e">
        <f t="shared" si="5"/>
        <v>#DIV/0!</v>
      </c>
    </row>
    <row r="25" spans="1:11" x14ac:dyDescent="0.25">
      <c r="A25" s="112">
        <v>431</v>
      </c>
      <c r="B25" s="113" t="s">
        <v>3788</v>
      </c>
      <c r="C25" s="219">
        <f>SUMIF('ПО КОРИСНИЦИМА'!$F$17:$F$1904,'По основ. нам.'!A25,'ПО КОРИСНИЦИМА'!$H$17:$H$1904)</f>
        <v>0</v>
      </c>
      <c r="D25" s="195">
        <f>SUMIF('ПО КОРИСНИЦИМА'!$F$17:$F$1904,'По основ. нам.'!A25,'ПО КОРИСНИЦИМА'!$I$17:$I$1904)</f>
        <v>0</v>
      </c>
      <c r="E25" s="211"/>
      <c r="F25" s="219">
        <f>SUMIF('ПО КОРИСНИЦИМА'!$F$17:$F$1904,'По основ. нам.'!A25,'ПО КОРИСНИЦИМА'!$L$17:$L$1904)</f>
        <v>0</v>
      </c>
      <c r="G25" s="219">
        <f>SUMIF('ПО КОРИСНИЦИМА'!$F$17:$F$1904,'По основ. нам.'!A25,'ПО КОРИСНИЦИМА'!$M$17:$M$1904)</f>
        <v>0</v>
      </c>
      <c r="H25" s="206" t="e">
        <f>G25/F25</f>
        <v>#DIV/0!</v>
      </c>
      <c r="I25" s="219">
        <f t="shared" si="1"/>
        <v>0</v>
      </c>
      <c r="J25" s="219">
        <f t="shared" si="2"/>
        <v>0</v>
      </c>
      <c r="K25" s="206" t="e">
        <f t="shared" si="5"/>
        <v>#DIV/0!</v>
      </c>
    </row>
    <row r="26" spans="1:11" x14ac:dyDescent="0.25">
      <c r="A26" s="112">
        <v>432</v>
      </c>
      <c r="B26" s="113" t="s">
        <v>3789</v>
      </c>
      <c r="C26" s="219">
        <f>SUMIF('ПО КОРИСНИЦИМА'!$F$17:$F$1904,'По основ. нам.'!A26,'ПО КОРИСНИЦИМА'!$H$17:$H$1904)</f>
        <v>0</v>
      </c>
      <c r="D26" s="195">
        <f>SUMIF('ПО КОРИСНИЦИМА'!$F$17:$F$1904,'По основ. нам.'!A26,'ПО КОРИСНИЦИМА'!$I$17:$I$1904)</f>
        <v>0</v>
      </c>
      <c r="E26" s="211"/>
      <c r="F26" s="219">
        <f>SUMIF('ПО КОРИСНИЦИМА'!$F$17:$F$1904,'По основ. нам.'!A26,'ПО КОРИСНИЦИМА'!$L$17:$L$1904)</f>
        <v>0</v>
      </c>
      <c r="G26" s="219">
        <f>SUMIF('ПО КОРИСНИЦИМА'!$F$17:$F$1904,'По основ. нам.'!A26,'ПО КОРИСНИЦИМА'!$M$17:$M$1904)</f>
        <v>0</v>
      </c>
      <c r="H26" s="206"/>
      <c r="I26" s="240">
        <f t="shared" si="1"/>
        <v>0</v>
      </c>
      <c r="J26" s="240">
        <f t="shared" si="2"/>
        <v>0</v>
      </c>
      <c r="K26" s="207"/>
    </row>
    <row r="27" spans="1:11" x14ac:dyDescent="0.25">
      <c r="A27" s="112">
        <v>433</v>
      </c>
      <c r="B27" s="113" t="s">
        <v>3790</v>
      </c>
      <c r="C27" s="219">
        <f>SUMIF('ПО КОРИСНИЦИМА'!$F$17:$F$1904,'По основ. нам.'!A27,'ПО КОРИСНИЦИМА'!$H$17:$H$1904)</f>
        <v>0</v>
      </c>
      <c r="D27" s="195">
        <f>SUMIF('ПО КОРИСНИЦИМА'!$F$17:$F$1904,'По основ. нам.'!A27,'ПО КОРИСНИЦИМА'!$I$17:$I$1904)</f>
        <v>0</v>
      </c>
      <c r="E27" s="211"/>
      <c r="F27" s="219">
        <f>SUMIF('ПО КОРИСНИЦИМА'!$F$17:$F$1904,'По основ. нам.'!A27,'ПО КОРИСНИЦИМА'!$L$17:$L$1904)</f>
        <v>0</v>
      </c>
      <c r="G27" s="219">
        <f>SUMIF('ПО КОРИСНИЦИМА'!$F$17:$F$1904,'По основ. нам.'!A27,'ПО КОРИСНИЦИМА'!$M$17:$M$1904)</f>
        <v>0</v>
      </c>
      <c r="H27" s="206"/>
      <c r="I27" s="240">
        <f t="shared" si="1"/>
        <v>0</v>
      </c>
      <c r="J27" s="240">
        <f t="shared" si="2"/>
        <v>0</v>
      </c>
      <c r="K27" s="207"/>
    </row>
    <row r="28" spans="1:11" x14ac:dyDescent="0.25">
      <c r="A28" s="112">
        <v>434</v>
      </c>
      <c r="B28" s="113" t="s">
        <v>3791</v>
      </c>
      <c r="C28" s="219">
        <f>SUMIF('ПО КОРИСНИЦИМА'!$F$17:$F$1904,'По основ. нам.'!A28,'ПО КОРИСНИЦИМА'!$H$17:$H$1904)</f>
        <v>0</v>
      </c>
      <c r="D28" s="195">
        <f>SUMIF('ПО КОРИСНИЦИМА'!$F$17:$F$1904,'По основ. нам.'!A28,'ПО КОРИСНИЦИМА'!$I$17:$I$1904)</f>
        <v>0</v>
      </c>
      <c r="E28" s="211"/>
      <c r="F28" s="219">
        <f>SUMIF('ПО КОРИСНИЦИМА'!$F$17:$F$1904,'По основ. нам.'!A28,'ПО КОРИСНИЦИМА'!$L$17:$L$1904)</f>
        <v>0</v>
      </c>
      <c r="G28" s="219">
        <f>SUMIF('ПО КОРИСНИЦИМА'!$F$17:$F$1904,'По основ. нам.'!A28,'ПО КОРИСНИЦИМА'!$M$17:$M$1904)</f>
        <v>0</v>
      </c>
      <c r="H28" s="206"/>
      <c r="I28" s="240">
        <f t="shared" si="1"/>
        <v>0</v>
      </c>
      <c r="J28" s="240">
        <f t="shared" si="2"/>
        <v>0</v>
      </c>
      <c r="K28" s="206"/>
    </row>
    <row r="29" spans="1:11" x14ac:dyDescent="0.25">
      <c r="A29" s="112">
        <v>435</v>
      </c>
      <c r="B29" s="113" t="s">
        <v>3792</v>
      </c>
      <c r="C29" s="219">
        <f>SUMIF('ПО КОРИСНИЦИМА'!$F$17:$F$1904,'По основ. нам.'!A29,'ПО КОРИСНИЦИМА'!$H$17:$H$1904)</f>
        <v>0</v>
      </c>
      <c r="D29" s="195">
        <f>SUMIF('ПО КОРИСНИЦИМА'!$F$17:$F$1904,'По основ. нам.'!A29,'ПО КОРИСНИЦИМА'!$I$17:$I$1904)</f>
        <v>0</v>
      </c>
      <c r="E29" s="211"/>
      <c r="F29" s="219">
        <f>SUMIF('ПО КОРИСНИЦИМА'!$F$17:$F$1904,'По основ. нам.'!A29,'ПО КОРИСНИЦИМА'!$L$17:$L$1904)</f>
        <v>0</v>
      </c>
      <c r="G29" s="219">
        <f>SUMIF('ПО КОРИСНИЦИМА'!$F$17:$F$1904,'По основ. нам.'!A29,'ПО КОРИСНИЦИМА'!$M$17:$M$1904)</f>
        <v>0</v>
      </c>
      <c r="H29" s="206"/>
      <c r="I29" s="240">
        <f t="shared" si="1"/>
        <v>0</v>
      </c>
      <c r="J29" s="240">
        <f t="shared" si="2"/>
        <v>0</v>
      </c>
      <c r="K29" s="207"/>
    </row>
    <row r="30" spans="1:11" x14ac:dyDescent="0.25">
      <c r="A30" s="110" t="s">
        <v>3793</v>
      </c>
      <c r="B30" s="111" t="s">
        <v>3794</v>
      </c>
      <c r="C30" s="218">
        <f>SUM(C31:C34)</f>
        <v>320000</v>
      </c>
      <c r="D30" s="194">
        <f>SUM(D31:D34)</f>
        <v>661266.68000000005</v>
      </c>
      <c r="E30" s="210">
        <f>D30/C30</f>
        <v>2.0664583750000003</v>
      </c>
      <c r="F30" s="218">
        <f>SUM(F31:F34)</f>
        <v>0</v>
      </c>
      <c r="G30" s="218">
        <f>SUM(G31:G34)</f>
        <v>0</v>
      </c>
      <c r="H30" s="205"/>
      <c r="I30" s="218">
        <f t="shared" si="1"/>
        <v>320000</v>
      </c>
      <c r="J30" s="218">
        <f t="shared" si="2"/>
        <v>661266.68000000005</v>
      </c>
      <c r="K30" s="205">
        <f>J30/I30</f>
        <v>2.0664583750000003</v>
      </c>
    </row>
    <row r="31" spans="1:11" x14ac:dyDescent="0.25">
      <c r="A31" s="112">
        <v>441</v>
      </c>
      <c r="B31" s="113" t="s">
        <v>3795</v>
      </c>
      <c r="C31" s="219">
        <f>SUMIF('ПО КОРИСНИЦИМА'!$F$17:$F$1904,'По основ. нам.'!A31,'ПО КОРИСНИЦИМА'!$H$17:$H$1904)</f>
        <v>150000</v>
      </c>
      <c r="D31" s="195">
        <f>SUMIF('ПО КОРИСНИЦИМА'!$F$17:$F$1904,'По основ. нам.'!A31,'ПО КОРИСНИЦИМА'!$I$17:$I$1904)</f>
        <v>530758.9800000001</v>
      </c>
      <c r="E31" s="211">
        <f>D31/C31</f>
        <v>3.5383932000000007</v>
      </c>
      <c r="F31" s="219">
        <f>SUMIF('ПО КОРИСНИЦИМА'!$F$17:$F$1904,'По основ. нам.'!A31,'ПО КОРИСНИЦИМА'!$L$17:$L$1904)</f>
        <v>0</v>
      </c>
      <c r="G31" s="219">
        <f>SUMIF('ПО КОРИСНИЦИМА'!$F$17:$F$1904,'По основ. нам.'!A31,'ПО КОРИСНИЦИМА'!$M$17:$M$1904)</f>
        <v>0</v>
      </c>
      <c r="H31" s="206"/>
      <c r="I31" s="219">
        <f t="shared" si="1"/>
        <v>150000</v>
      </c>
      <c r="J31" s="219">
        <f t="shared" si="2"/>
        <v>530758.9800000001</v>
      </c>
      <c r="K31" s="206">
        <f>J31/I31</f>
        <v>3.5383932000000007</v>
      </c>
    </row>
    <row r="32" spans="1:11" x14ac:dyDescent="0.25">
      <c r="A32" s="112">
        <v>442</v>
      </c>
      <c r="B32" s="113" t="s">
        <v>3796</v>
      </c>
      <c r="C32" s="219">
        <f>SUMIF('ПО КОРИСНИЦИМА'!$F$17:$F$1904,'По основ. нам.'!A32,'ПО КОРИСНИЦИМА'!$H$17:$H$1904)</f>
        <v>0</v>
      </c>
      <c r="D32" s="195">
        <f>SUMIF('ПО КОРИСНИЦИМА'!$F$17:$F$1904,'По основ. нам.'!A32,'ПО КОРИСНИЦИМА'!$I$17:$I$1904)</f>
        <v>0</v>
      </c>
      <c r="E32" s="211"/>
      <c r="F32" s="219">
        <f>SUMIF('ПО КОРИСНИЦИМА'!$F$17:$F$1904,'По основ. нам.'!A32,'ПО КОРИСНИЦИМА'!$L$17:$L$1904)</f>
        <v>0</v>
      </c>
      <c r="G32" s="219">
        <f>SUMIF('ПО КОРИСНИЦИМА'!$F$17:$F$1904,'По основ. нам.'!A32,'ПО КОРИСНИЦИМА'!$M$17:$M$1904)</f>
        <v>0</v>
      </c>
      <c r="H32" s="206"/>
      <c r="I32" s="240">
        <f t="shared" si="1"/>
        <v>0</v>
      </c>
      <c r="J32" s="240">
        <f t="shared" si="2"/>
        <v>0</v>
      </c>
      <c r="K32" s="207"/>
    </row>
    <row r="33" spans="1:11" x14ac:dyDescent="0.25">
      <c r="A33" s="112">
        <v>443</v>
      </c>
      <c r="B33" s="113" t="s">
        <v>3797</v>
      </c>
      <c r="C33" s="219">
        <f>SUMIF('ПО КОРИСНИЦИМА'!$F$17:$F$1904,'По основ. нам.'!A33,'ПО КОРИСНИЦИМА'!$H$17:$H$1904)</f>
        <v>0</v>
      </c>
      <c r="D33" s="195">
        <f>SUMIF('ПО КОРИСНИЦИМА'!$F$17:$F$1904,'По основ. нам.'!A33,'ПО КОРИСНИЦИМА'!$I$17:$I$1904)</f>
        <v>0</v>
      </c>
      <c r="E33" s="211"/>
      <c r="F33" s="219">
        <f>SUMIF('ПО КОРИСНИЦИМА'!$F$17:$F$1904,'По основ. нам.'!A33,'ПО КОРИСНИЦИМА'!$L$17:$L$1904)</f>
        <v>0</v>
      </c>
      <c r="G33" s="219">
        <f>SUMIF('ПО КОРИСНИЦИМА'!$F$17:$F$1904,'По основ. нам.'!A33,'ПО КОРИСНИЦИМА'!$M$17:$M$1904)</f>
        <v>0</v>
      </c>
      <c r="H33" s="206"/>
      <c r="I33" s="240">
        <f t="shared" si="1"/>
        <v>0</v>
      </c>
      <c r="J33" s="240">
        <f t="shared" si="2"/>
        <v>0</v>
      </c>
      <c r="K33" s="207"/>
    </row>
    <row r="34" spans="1:11" x14ac:dyDescent="0.25">
      <c r="A34" s="115">
        <v>444</v>
      </c>
      <c r="B34" s="116" t="s">
        <v>3798</v>
      </c>
      <c r="C34" s="219">
        <f>SUMIF('ПО КОРИСНИЦИМА'!$F$17:$F$1904,'По основ. нам.'!A34,'ПО КОРИСНИЦИМА'!$H$17:$H$1904)</f>
        <v>170000</v>
      </c>
      <c r="D34" s="195">
        <f>SUMIF('ПО КОРИСНИЦИМА'!$F$17:$F$1904,'По основ. нам.'!A34,'ПО КОРИСНИЦИМА'!$I$17:$I$1904)</f>
        <v>130507.7</v>
      </c>
      <c r="E34" s="211">
        <f>D34/C34</f>
        <v>0.76769235294117644</v>
      </c>
      <c r="F34" s="219">
        <f>SUMIF('ПО КОРИСНИЦИМА'!$F$17:$F$1904,'По основ. нам.'!A34,'ПО КОРИСНИЦИМА'!$L$17:$L$1904)</f>
        <v>0</v>
      </c>
      <c r="G34" s="219">
        <f>SUMIF('ПО КОРИСНИЦИМА'!$F$17:$F$1904,'По основ. нам.'!A34,'ПО КОРИСНИЦИМА'!$M$17:$M$1904)</f>
        <v>0</v>
      </c>
      <c r="H34" s="206"/>
      <c r="I34" s="240">
        <f t="shared" si="1"/>
        <v>170000</v>
      </c>
      <c r="J34" s="240">
        <f t="shared" si="2"/>
        <v>130507.7</v>
      </c>
      <c r="K34" s="207">
        <f>J34/I34</f>
        <v>0.76769235294117644</v>
      </c>
    </row>
    <row r="35" spans="1:11" x14ac:dyDescent="0.25">
      <c r="A35" s="110" t="s">
        <v>3799</v>
      </c>
      <c r="B35" s="111" t="s">
        <v>3800</v>
      </c>
      <c r="C35" s="218">
        <f>SUM(C36:C40)</f>
        <v>36000000</v>
      </c>
      <c r="D35" s="194">
        <f>SUM(D36:D40)</f>
        <v>2110498</v>
      </c>
      <c r="E35" s="210">
        <f>D35/C35</f>
        <v>5.8624944444444445E-2</v>
      </c>
      <c r="F35" s="218">
        <f>SUM(F36:F40)</f>
        <v>18669757</v>
      </c>
      <c r="G35" s="218">
        <f>SUM(G36:G40)</f>
        <v>532589.81999999995</v>
      </c>
      <c r="H35" s="205"/>
      <c r="I35" s="218">
        <f t="shared" si="1"/>
        <v>54669757</v>
      </c>
      <c r="J35" s="218">
        <f t="shared" si="2"/>
        <v>2643087.8199999998</v>
      </c>
      <c r="K35" s="205">
        <f>J35/I35</f>
        <v>4.8346434391504607E-2</v>
      </c>
    </row>
    <row r="36" spans="1:11" s="203" customFormat="1" x14ac:dyDescent="0.25">
      <c r="A36" s="505" t="s">
        <v>3933</v>
      </c>
      <c r="B36" s="506" t="s">
        <v>1691</v>
      </c>
      <c r="C36" s="507">
        <f>SUMIF('ПО КОРИСНИЦИМА'!$F$17:$F$1904,'По основ. нам.'!A36,'ПО КОРИСНИЦИМА'!$H$17:$H$1904)</f>
        <v>25000000</v>
      </c>
      <c r="D36" s="508">
        <f>SUMIF('ПО КОРИСНИЦИМА'!$F$17:$F$1904,'По основ. нам.'!A36,'ПО КОРИСНИЦИМА'!$I$17:$I$1904)</f>
        <v>374498</v>
      </c>
      <c r="E36" s="509">
        <f>D36/C36</f>
        <v>1.4979920000000001E-2</v>
      </c>
      <c r="F36" s="507">
        <f>SUMIF('ПО КОРИСНИЦИМА'!$F$17:$F$1904,'По основ. нам.'!A36,'ПО КОРИСНИЦИМА'!$L$17:$L$1904)</f>
        <v>0</v>
      </c>
      <c r="G36" s="507">
        <f>SUMIF('ПО КОРИСНИЦИМА'!$F$17:$F$1904,'По основ. нам.'!A36,'ПО КОРИСНИЦИМА'!$M$17:$M$1904)</f>
        <v>0</v>
      </c>
      <c r="H36" s="510"/>
      <c r="I36" s="511">
        <f t="shared" si="1"/>
        <v>25000000</v>
      </c>
      <c r="J36" s="511">
        <f t="shared" si="2"/>
        <v>374498</v>
      </c>
      <c r="K36" s="510">
        <f>J36/I36</f>
        <v>1.4979920000000001E-2</v>
      </c>
    </row>
    <row r="37" spans="1:11" s="203" customFormat="1" x14ac:dyDescent="0.25">
      <c r="A37" s="505" t="s">
        <v>3854</v>
      </c>
      <c r="B37" s="506" t="s">
        <v>1700</v>
      </c>
      <c r="C37" s="507">
        <f>SUMIF('ПО КОРИСНИЦИМА'!$F$17:$F$1904,'По основ. нам.'!A37,'ПО КОРИСНИЦИМА'!$H$17:$H$1904)</f>
        <v>0</v>
      </c>
      <c r="D37" s="508">
        <f>SUMIF('ПО КОРИСНИЦИМА'!$F$17:$F$1904,'По основ. нам.'!A37,'ПО КОРИСНИЦИМА'!$I$17:$I$1904)</f>
        <v>0</v>
      </c>
      <c r="E37" s="509"/>
      <c r="F37" s="507">
        <f>SUMIF('ПО КОРИСНИЦИМА'!$F$17:$F$1904,'По основ. нам.'!A37,'ПО КОРИСНИЦИМА'!$L$17:$L$1904)</f>
        <v>0</v>
      </c>
      <c r="G37" s="507">
        <f>SUMIF('ПО КОРИСНИЦИМА'!$F$17:$F$1904,'По основ. нам.'!A37,'ПО КОРИСНИЦИМА'!$M$17:$M$1904)</f>
        <v>0</v>
      </c>
      <c r="H37" s="510"/>
      <c r="I37" s="511">
        <f t="shared" si="1"/>
        <v>0</v>
      </c>
      <c r="J37" s="511">
        <f t="shared" si="2"/>
        <v>0</v>
      </c>
      <c r="K37" s="512"/>
    </row>
    <row r="38" spans="1:11" x14ac:dyDescent="0.25">
      <c r="A38" s="112" t="s">
        <v>3855</v>
      </c>
      <c r="B38" s="113" t="s">
        <v>3801</v>
      </c>
      <c r="C38" s="219">
        <f>SUMIF('ПО КОРИСНИЦИМА'!$F$17:$F$1904,'По основ. нам.'!A38,'ПО КОРИСНИЦИМА'!$H$17:$H$1904)</f>
        <v>0</v>
      </c>
      <c r="D38" s="195">
        <f>SUMIF('ПО КОРИСНИЦИМА'!$F$17:$F$1904,'По основ. нам.'!A38,'ПО КОРИСНИЦИМА'!$I$17:$I$1904)</f>
        <v>0</v>
      </c>
      <c r="E38" s="211"/>
      <c r="F38" s="219">
        <f>SUMIF('ПО КОРИСНИЦИМА'!$F$17:$F$1904,'По основ. нам.'!A38,'ПО КОРИСНИЦИМА'!$L$17:$L$1904)</f>
        <v>0</v>
      </c>
      <c r="G38" s="219">
        <f>SUMIF('ПО КОРИСНИЦИМА'!$F$17:$F$1904,'По основ. нам.'!A38,'ПО КОРИСНИЦИМА'!$M$17:$M$1904)</f>
        <v>0</v>
      </c>
      <c r="H38" s="206"/>
      <c r="I38" s="240"/>
      <c r="J38" s="240">
        <f t="shared" si="2"/>
        <v>0</v>
      </c>
      <c r="K38" s="207"/>
    </row>
    <row r="39" spans="1:11" x14ac:dyDescent="0.25">
      <c r="A39" s="112">
        <v>453</v>
      </c>
      <c r="B39" s="113" t="s">
        <v>3802</v>
      </c>
      <c r="C39" s="219">
        <f>SUMIF('ПО КОРИСНИЦИМА'!$F$17:$F$1904,'По основ. нам.'!A39,'ПО КОРИСНИЦИМА'!$H$17:$H$1904)</f>
        <v>0</v>
      </c>
      <c r="D39" s="195">
        <f>SUMIF('ПО КОРИСНИЦИМА'!$F$17:$F$1904,'По основ. нам.'!A39,'ПО КОРИСНИЦИМА'!$I$17:$I$1904)</f>
        <v>0</v>
      </c>
      <c r="E39" s="211"/>
      <c r="F39" s="219">
        <f>SUMIF('ПО КОРИСНИЦИМА'!$F$17:$F$1904,'По основ. нам.'!A39,'ПО КОРИСНИЦИМА'!$L$17:$L$1904)</f>
        <v>0</v>
      </c>
      <c r="G39" s="219">
        <f>SUMIF('ПО КОРИСНИЦИМА'!$F$17:$F$1904,'По основ. нам.'!A39,'ПО КОРИСНИЦИМА'!$M$17:$M$1904)</f>
        <v>0</v>
      </c>
      <c r="H39" s="206"/>
      <c r="I39" s="240">
        <f t="shared" ref="I39:I63" si="6">C39+F39</f>
        <v>0</v>
      </c>
      <c r="J39" s="240">
        <f t="shared" si="2"/>
        <v>0</v>
      </c>
      <c r="K39" s="207"/>
    </row>
    <row r="40" spans="1:11" x14ac:dyDescent="0.25">
      <c r="A40" s="112">
        <v>454</v>
      </c>
      <c r="B40" s="113" t="s">
        <v>3803</v>
      </c>
      <c r="C40" s="219">
        <f>SUMIF('ПО КОРИСНИЦИМА'!$F$17:$F$1904,'По основ. нам.'!A40,'ПО КОРИСНИЦИМА'!$H$17:$H$1904)</f>
        <v>11000000</v>
      </c>
      <c r="D40" s="195">
        <f>SUMIF('ПО КОРИСНИЦИМА'!$F$17:$F$1904,'По основ. нам.'!A40,'ПО КОРИСНИЦИМА'!$I$17:$I$1904)</f>
        <v>1736000</v>
      </c>
      <c r="E40" s="211"/>
      <c r="F40" s="219">
        <f>SUMIF('ПО КОРИСНИЦИМА'!$F$17:$F$1904,'По основ. нам.'!A40,'ПО КОРИСНИЦИМА'!$L$17:$L$1904)+669757</f>
        <v>18669757</v>
      </c>
      <c r="G40" s="219">
        <f>SUMIF('ПО КОРИСНИЦИМА'!$F$17:$F$1904,'По основ. нам.'!A40,'ПО КОРИСНИЦИМА'!$M$17:$M$1904)</f>
        <v>532589.81999999995</v>
      </c>
      <c r="H40" s="206"/>
      <c r="I40" s="240">
        <f t="shared" si="6"/>
        <v>29669757</v>
      </c>
      <c r="J40" s="240">
        <f t="shared" si="2"/>
        <v>2268589.8199999998</v>
      </c>
      <c r="K40" s="207"/>
    </row>
    <row r="41" spans="1:11" x14ac:dyDescent="0.25">
      <c r="A41" s="110" t="s">
        <v>3804</v>
      </c>
      <c r="B41" s="111" t="s">
        <v>3710</v>
      </c>
      <c r="C41" s="218">
        <f>SUM(C42:C47)</f>
        <v>58000000</v>
      </c>
      <c r="D41" s="194">
        <f>SUM(D42:D47)</f>
        <v>33248462.219999999</v>
      </c>
      <c r="E41" s="210">
        <f>D41/C41</f>
        <v>0.57324934862068966</v>
      </c>
      <c r="F41" s="218">
        <f>SUM(F42:F47)</f>
        <v>0</v>
      </c>
      <c r="G41" s="218">
        <f>SUM(G42:G47)</f>
        <v>0</v>
      </c>
      <c r="H41" s="205"/>
      <c r="I41" s="218">
        <f t="shared" si="6"/>
        <v>58000000</v>
      </c>
      <c r="J41" s="218">
        <f t="shared" si="2"/>
        <v>33248462.219999999</v>
      </c>
      <c r="K41" s="205">
        <f>J41/I41</f>
        <v>0.57324934862068966</v>
      </c>
    </row>
    <row r="42" spans="1:11" x14ac:dyDescent="0.25">
      <c r="A42" s="118">
        <v>461</v>
      </c>
      <c r="B42" s="119" t="s">
        <v>3805</v>
      </c>
      <c r="C42" s="219">
        <f>SUMIF('ПО КОРИСНИЦИМА'!$F$17:$F$1904,'По основ. нам.'!A42,'ПО КОРИСНИЦИМА'!$H$17:$H$1904)</f>
        <v>0</v>
      </c>
      <c r="D42" s="195">
        <f>SUMIF('ПО КОРИСНИЦИМА'!$F$17:$F$1904,'По основ. нам.'!A42,'ПО КОРИСНИЦИМА'!$I$17:$I$1904)</f>
        <v>0</v>
      </c>
      <c r="E42" s="211"/>
      <c r="F42" s="219">
        <f>SUMIF('ПО КОРИСНИЦИМА'!$F$17:$F$1904,'По основ. нам.'!A42,'ПО КОРИСНИЦИМА'!$L$17:$L$1904)</f>
        <v>0</v>
      </c>
      <c r="G42" s="219">
        <f>SUMIF('ПО КОРИСНИЦИМА'!$F$17:$F$1904,'По основ. нам.'!A42,'ПО КОРИСНИЦИМА'!$M$17:$M$1904)</f>
        <v>0</v>
      </c>
      <c r="H42" s="206"/>
      <c r="I42" s="240">
        <f t="shared" si="6"/>
        <v>0</v>
      </c>
      <c r="J42" s="240">
        <f t="shared" si="2"/>
        <v>0</v>
      </c>
      <c r="K42" s="207"/>
    </row>
    <row r="43" spans="1:11" x14ac:dyDescent="0.25">
      <c r="A43" s="118">
        <v>462</v>
      </c>
      <c r="B43" s="119" t="s">
        <v>3806</v>
      </c>
      <c r="C43" s="219">
        <f>SUMIF('ПО КОРИСНИЦИМА'!$F$17:$F$1904,'По основ. нам.'!A43,'ПО КОРИСНИЦИМА'!$H$17:$H$1904)</f>
        <v>0</v>
      </c>
      <c r="D43" s="195">
        <f>SUMIF('ПО КОРИСНИЦИМА'!$F$17:$F$1904,'По основ. нам.'!A43,'ПО КОРИСНИЦИМА'!$I$17:$I$1904)</f>
        <v>0</v>
      </c>
      <c r="E43" s="211"/>
      <c r="F43" s="219">
        <f>SUMIF('ПО КОРИСНИЦИМА'!$F$17:$F$1904,'По основ. нам.'!A43,'ПО КОРИСНИЦИМА'!$L$17:$L$1904)</f>
        <v>0</v>
      </c>
      <c r="G43" s="219">
        <f>SUMIF('ПО КОРИСНИЦИМА'!$F$17:$F$1904,'По основ. нам.'!A43,'ПО КОРИСНИЦИМА'!$M$17:$M$1904)</f>
        <v>0</v>
      </c>
      <c r="H43" s="206"/>
      <c r="I43" s="240">
        <f t="shared" si="6"/>
        <v>0</v>
      </c>
      <c r="J43" s="240">
        <f t="shared" si="2"/>
        <v>0</v>
      </c>
      <c r="K43" s="207"/>
    </row>
    <row r="44" spans="1:11" x14ac:dyDescent="0.25">
      <c r="A44" s="118">
        <v>463</v>
      </c>
      <c r="B44" s="119" t="s">
        <v>3807</v>
      </c>
      <c r="C44" s="219">
        <f>SUMIF('ПО КОРИСНИЦИМА'!$F$17:$F$1904,'По основ. нам.'!A44,'ПО КОРИСНИЦИМА'!$H$17:$H$1904)</f>
        <v>54000000</v>
      </c>
      <c r="D44" s="195">
        <f>SUMIF('ПО КОРИСНИЦИМА'!$F$17:$F$1904,'По основ. нам.'!A44,'ПО КОРИСНИЦИМА'!$I$17:$I$1904)</f>
        <v>25486128.120000001</v>
      </c>
      <c r="E44" s="211">
        <f>D44/C44</f>
        <v>0.47196533555555559</v>
      </c>
      <c r="F44" s="219">
        <f>SUMIF('ПО КОРИСНИЦИМА'!$F$17:$F$1904,'По основ. нам.'!A44,'ПО КОРИСНИЦИМА'!$L$17:$L$1904)</f>
        <v>0</v>
      </c>
      <c r="G44" s="219">
        <f>SUMIF('ПО КОРИСНИЦИМА'!$F$17:$F$1904,'По основ. нам.'!A44,'ПО КОРИСНИЦИМА'!$M$17:$M$1904)</f>
        <v>0</v>
      </c>
      <c r="H44" s="206"/>
      <c r="I44" s="240">
        <f t="shared" si="6"/>
        <v>54000000</v>
      </c>
      <c r="J44" s="240">
        <f t="shared" si="2"/>
        <v>25486128.120000001</v>
      </c>
      <c r="K44" s="206">
        <f>J44/I44</f>
        <v>0.47196533555555559</v>
      </c>
    </row>
    <row r="45" spans="1:11" x14ac:dyDescent="0.25">
      <c r="A45" s="118">
        <v>4632</v>
      </c>
      <c r="B45" s="119" t="s">
        <v>3808</v>
      </c>
      <c r="C45" s="219">
        <f>SUMIF('ПО КОРИСНИЦИМА'!$F$17:$F$1904,'По основ. нам.'!A45,'ПО КОРИСНИЦИМА'!$H$17:$H$1904)</f>
        <v>0</v>
      </c>
      <c r="D45" s="195">
        <f>SUMIF('ПО КОРИСНИЦИМА'!$F$17:$F$1904,'По основ. нам.'!A45,'ПО КОРИСНИЦИМА'!$I$17:$I$1904)</f>
        <v>0</v>
      </c>
      <c r="E45" s="211"/>
      <c r="F45" s="219">
        <f>SUMIF('ПО КОРИСНИЦИМА'!$F$17:$F$1904,'По основ. нам.'!A45,'ПО КОРИСНИЦИМА'!$L$17:$L$1904)</f>
        <v>0</v>
      </c>
      <c r="G45" s="219">
        <f>SUMIF('ПО КОРИСНИЦИМА'!$F$17:$F$1904,'По основ. нам.'!A45,'ПО КОРИСНИЦИМА'!$M$17:$M$1904)</f>
        <v>0</v>
      </c>
      <c r="H45" s="206"/>
      <c r="I45" s="240">
        <f t="shared" si="6"/>
        <v>0</v>
      </c>
      <c r="J45" s="240">
        <f t="shared" si="2"/>
        <v>0</v>
      </c>
      <c r="K45" s="206"/>
    </row>
    <row r="46" spans="1:11" ht="22.5" x14ac:dyDescent="0.25">
      <c r="A46" s="118">
        <v>464</v>
      </c>
      <c r="B46" s="119" t="s">
        <v>3809</v>
      </c>
      <c r="C46" s="219">
        <f>SUMIF('ПО КОРИСНИЦИМА'!$F$17:$F$1904,'По основ. нам.'!A46,'ПО КОРИСНИЦИМА'!$H$17:$H$1904)</f>
        <v>4000000</v>
      </c>
      <c r="D46" s="195">
        <f>SUMIF('ПО КОРИСНИЦИМА'!$F$17:$F$1904,'По основ. нам.'!A46,'ПО КОРИСНИЦИМА'!$I$17:$I$1904)</f>
        <v>7762334.0999999987</v>
      </c>
      <c r="E46" s="211">
        <f t="shared" ref="E46:E54" si="7">D46/C46</f>
        <v>1.9405835249999996</v>
      </c>
      <c r="F46" s="219">
        <f>SUMIF('ПО КОРИСНИЦИМА'!$F$17:$F$1904,'По основ. нам.'!A46,'ПО КОРИСНИЦИМА'!$L$17:$L$1904)</f>
        <v>0</v>
      </c>
      <c r="G46" s="219">
        <f>SUMIF('ПО КОРИСНИЦИМА'!$F$17:$F$1904,'По основ. нам.'!A46,'ПО КОРИСНИЦИМА'!$M$17:$M$1904)</f>
        <v>0</v>
      </c>
      <c r="H46" s="206"/>
      <c r="I46" s="240">
        <f t="shared" si="6"/>
        <v>4000000</v>
      </c>
      <c r="J46" s="240">
        <f t="shared" si="2"/>
        <v>7762334.0999999987</v>
      </c>
      <c r="K46" s="515">
        <f t="shared" ref="K46:K54" si="8">J46/I46</f>
        <v>1.9405835249999996</v>
      </c>
    </row>
    <row r="47" spans="1:11" x14ac:dyDescent="0.25">
      <c r="A47" s="118">
        <v>465</v>
      </c>
      <c r="B47" s="119" t="s">
        <v>3810</v>
      </c>
      <c r="C47" s="219">
        <f>SUMIF('ПО КОРИСНИЦИМА'!$F$17:$F$1904,'По основ. нам.'!A47,'ПО КОРИСНИЦИМА'!$H$17:$H$1904)</f>
        <v>0</v>
      </c>
      <c r="D47" s="195">
        <f>SUMIF('ПО КОРИСНИЦИМА'!$F$17:$F$1904,'По основ. нам.'!A47,'ПО КОРИСНИЦИМА'!$I$17:$I$1904)</f>
        <v>0</v>
      </c>
      <c r="E47" s="211" t="e">
        <f t="shared" si="7"/>
        <v>#DIV/0!</v>
      </c>
      <c r="F47" s="219">
        <f>SUMIF('ПО КОРИСНИЦИМА'!$F$17:$F$1904,'По основ. нам.'!A47,'ПО КОРИСНИЦИМА'!$L$17:$L$1904)</f>
        <v>0</v>
      </c>
      <c r="G47" s="219">
        <f>SUMIF('ПО КОРИСНИЦИМА'!$F$17:$F$1904,'По основ. нам.'!A47,'ПО КОРИСНИЦИМА'!$M$17:$M$1904)</f>
        <v>0</v>
      </c>
      <c r="H47" s="206"/>
      <c r="I47" s="240">
        <f t="shared" si="6"/>
        <v>0</v>
      </c>
      <c r="J47" s="240">
        <f t="shared" si="2"/>
        <v>0</v>
      </c>
      <c r="K47" s="515" t="e">
        <f t="shared" si="8"/>
        <v>#DIV/0!</v>
      </c>
    </row>
    <row r="48" spans="1:11" x14ac:dyDescent="0.25">
      <c r="A48" s="110" t="s">
        <v>3811</v>
      </c>
      <c r="B48" s="111" t="s">
        <v>3812</v>
      </c>
      <c r="C48" s="218">
        <f>SUM(C49)</f>
        <v>35000000</v>
      </c>
      <c r="D48" s="194">
        <f>SUM(D49)</f>
        <v>16075855.610000001</v>
      </c>
      <c r="E48" s="210">
        <f t="shared" si="7"/>
        <v>0.45931016028571431</v>
      </c>
      <c r="F48" s="218">
        <f>SUM(F49)</f>
        <v>13235000</v>
      </c>
      <c r="G48" s="218">
        <f>SUM(G49)</f>
        <v>9417196.3499999996</v>
      </c>
      <c r="H48" s="205">
        <f>G48/F48</f>
        <v>0.71153731394030972</v>
      </c>
      <c r="I48" s="218">
        <f t="shared" si="6"/>
        <v>48235000</v>
      </c>
      <c r="J48" s="218">
        <f t="shared" si="2"/>
        <v>25493051.960000001</v>
      </c>
      <c r="K48" s="205">
        <f t="shared" si="8"/>
        <v>0.52851771452264951</v>
      </c>
    </row>
    <row r="49" spans="1:11" x14ac:dyDescent="0.25">
      <c r="A49" s="112">
        <v>472</v>
      </c>
      <c r="B49" s="113" t="s">
        <v>3813</v>
      </c>
      <c r="C49" s="219">
        <f>SUMIF('ПО КОРИСНИЦИМА'!$F$17:$F$1904,'По основ. нам.'!A49,'ПО КОРИСНИЦИМА'!$H$17:$H$1904)</f>
        <v>35000000</v>
      </c>
      <c r="D49" s="195">
        <f>SUMIF('ПО КОРИСНИЦИМА'!$F$17:$F$1904,'По основ. нам.'!A49,'ПО КОРИСНИЦИМА'!$I$17:$I$1904)</f>
        <v>16075855.610000001</v>
      </c>
      <c r="E49" s="211">
        <f t="shared" si="7"/>
        <v>0.45931016028571431</v>
      </c>
      <c r="F49" s="219">
        <f>SUMIF('ПО КОРИСНИЦИМА'!$F$17:$F$1904,'По основ. нам.'!A49,'ПО КОРИСНИЦИМА'!$L$17:$L$1904)</f>
        <v>13235000</v>
      </c>
      <c r="G49" s="219">
        <f>SUMIF('ПО КОРИСНИЦИМА'!$F$17:$F$1904,'По основ. нам.'!A49,'ПО КОРИСНИЦИМА'!$M$17:$M$1904)</f>
        <v>9417196.3499999996</v>
      </c>
      <c r="H49" s="206">
        <f>G49/F49</f>
        <v>0.71153731394030972</v>
      </c>
      <c r="I49" s="219">
        <f t="shared" si="6"/>
        <v>48235000</v>
      </c>
      <c r="J49" s="219">
        <f>D49+G49</f>
        <v>25493051.960000001</v>
      </c>
      <c r="K49" s="206">
        <f t="shared" si="8"/>
        <v>0.52851771452264951</v>
      </c>
    </row>
    <row r="50" spans="1:11" x14ac:dyDescent="0.25">
      <c r="A50" s="110" t="s">
        <v>3814</v>
      </c>
      <c r="B50" s="111" t="s">
        <v>3815</v>
      </c>
      <c r="C50" s="218">
        <f>SUM(C51:C56)</f>
        <v>24234571</v>
      </c>
      <c r="D50" s="194">
        <f>SUM(D51:D56)</f>
        <v>13209653.710000001</v>
      </c>
      <c r="E50" s="210">
        <f t="shared" si="7"/>
        <v>0.54507479047184293</v>
      </c>
      <c r="F50" s="218">
        <f>SUM(F51:F56)</f>
        <v>438644</v>
      </c>
      <c r="G50" s="218">
        <f>SUM(G51:G56)</f>
        <v>0</v>
      </c>
      <c r="H50" s="205">
        <f>G50/F50</f>
        <v>0</v>
      </c>
      <c r="I50" s="218">
        <f t="shared" si="6"/>
        <v>24673215</v>
      </c>
      <c r="J50" s="218">
        <f t="shared" si="2"/>
        <v>13209653.710000001</v>
      </c>
      <c r="K50" s="205">
        <f t="shared" si="8"/>
        <v>0.53538437167592468</v>
      </c>
    </row>
    <row r="51" spans="1:11" x14ac:dyDescent="0.25">
      <c r="A51" s="112">
        <v>481</v>
      </c>
      <c r="B51" s="113" t="s">
        <v>3816</v>
      </c>
      <c r="C51" s="219">
        <f>SUMIF('ПО КОРИСНИЦИМА'!$F$17:$F$1904,'По основ. нам.'!A51,'ПО КОРИСНИЦИМА'!$H$17:$H$1904)</f>
        <v>20917571</v>
      </c>
      <c r="D51" s="195">
        <f>SUMIF('ПО КОРИСНИЦИМА'!$F$17:$F$1904,'По основ. нам.'!A51,'ПО КОРИСНИЦИМА'!$I$17:$I$1904)</f>
        <v>11799886.810000002</v>
      </c>
      <c r="E51" s="211">
        <f t="shared" si="7"/>
        <v>0.56411362533441389</v>
      </c>
      <c r="F51" s="219">
        <f>SUMIF('ПО КОРИСНИЦИМА'!$F$17:$F$1904,'По основ. нам.'!A51,'ПО КОРИСНИЦИМА'!$L$17:$L$1904)+4000</f>
        <v>428644</v>
      </c>
      <c r="G51" s="219">
        <f>SUMIF('ПО КОРИСНИЦИМА'!$F$17:$F$1904,'По основ. нам.'!A51,'ПО КОРИСНИЦИМА'!$M$17:$M$1904)</f>
        <v>0</v>
      </c>
      <c r="H51" s="206"/>
      <c r="I51" s="219">
        <f t="shared" si="6"/>
        <v>21346215</v>
      </c>
      <c r="J51" s="219">
        <f t="shared" si="2"/>
        <v>11799886.810000002</v>
      </c>
      <c r="K51" s="206">
        <f t="shared" si="8"/>
        <v>0.55278590654127691</v>
      </c>
    </row>
    <row r="52" spans="1:11" x14ac:dyDescent="0.25">
      <c r="A52" s="112">
        <v>482</v>
      </c>
      <c r="B52" s="113" t="s">
        <v>3817</v>
      </c>
      <c r="C52" s="219">
        <f>SUMIF('ПО КОРИСНИЦИМА'!$F$17:$F$1904,'По основ. нам.'!A52,'ПО КОРИСНИЦИМА'!$H$17:$H$1904)</f>
        <v>617000</v>
      </c>
      <c r="D52" s="195">
        <f>SUMIF('ПО КОРИСНИЦИМА'!$F$17:$F$1904,'По основ. нам.'!A52,'ПО КОРИСНИЦИМА'!$I$17:$I$1904)</f>
        <v>138060.04</v>
      </c>
      <c r="E52" s="211">
        <f t="shared" si="7"/>
        <v>0.22376019448946516</v>
      </c>
      <c r="F52" s="219">
        <f>SUMIF('ПО КОРИСНИЦИМА'!$F$17:$F$1904,'По основ. нам.'!A52,'ПО КОРИСНИЦИМА'!$L$17:$L$1904)</f>
        <v>10000</v>
      </c>
      <c r="G52" s="219">
        <f>SUMIF('ПО КОРИСНИЦИМА'!$F$17:$F$1904,'По основ. нам.'!A52,'ПО КОРИСНИЦИМА'!$M$17:$M$1904)</f>
        <v>0</v>
      </c>
      <c r="H52" s="206">
        <f>G52/F52</f>
        <v>0</v>
      </c>
      <c r="I52" s="219">
        <f t="shared" si="6"/>
        <v>627000</v>
      </c>
      <c r="J52" s="219">
        <f t="shared" si="2"/>
        <v>138060.04</v>
      </c>
      <c r="K52" s="206">
        <f t="shared" si="8"/>
        <v>0.2201914513556619</v>
      </c>
    </row>
    <row r="53" spans="1:11" x14ac:dyDescent="0.25">
      <c r="A53" s="112">
        <v>483</v>
      </c>
      <c r="B53" s="113" t="s">
        <v>3818</v>
      </c>
      <c r="C53" s="219">
        <f>SUMIF('ПО КОРИСНИЦИМА'!$F$17:$F$1904,'По основ. нам.'!A53,'ПО КОРИСНИЦИМА'!$H$17:$H$1904)</f>
        <v>700000</v>
      </c>
      <c r="D53" s="195">
        <f>SUMIF('ПО КОРИСНИЦИМА'!$F$17:$F$1904,'По основ. нам.'!A53,'ПО КОРИСНИЦИМА'!$I$17:$I$1904)</f>
        <v>608756.15</v>
      </c>
      <c r="E53" s="211">
        <f t="shared" si="7"/>
        <v>0.86965164285714291</v>
      </c>
      <c r="F53" s="219">
        <f>SUMIF('ПО КОРИСНИЦИМА'!$F$17:$F$1904,'По основ. нам.'!A53,'ПО КОРИСНИЦИМА'!$L$17:$L$1904)</f>
        <v>0</v>
      </c>
      <c r="G53" s="219">
        <f>SUMIF('ПО КОРИСНИЦИМА'!$F$17:$F$1904,'По основ. нам.'!A53,'ПО КОРИСНИЦИМА'!$M$17:$M$1904)</f>
        <v>0</v>
      </c>
      <c r="H53" s="206" t="e">
        <f>G53/F53</f>
        <v>#DIV/0!</v>
      </c>
      <c r="I53" s="219">
        <f t="shared" si="6"/>
        <v>700000</v>
      </c>
      <c r="J53" s="219">
        <f t="shared" si="2"/>
        <v>608756.15</v>
      </c>
      <c r="K53" s="206">
        <f t="shared" si="8"/>
        <v>0.86965164285714291</v>
      </c>
    </row>
    <row r="54" spans="1:11" x14ac:dyDescent="0.25">
      <c r="A54" s="112">
        <v>484</v>
      </c>
      <c r="B54" s="113" t="s">
        <v>3819</v>
      </c>
      <c r="C54" s="219">
        <f>SUMIF('ПО КОРИСНИЦИМА'!$F$17:$F$1904,'По основ. нам.'!A54,'ПО КОРИСНИЦИМА'!$H$17:$H$1904)</f>
        <v>500000</v>
      </c>
      <c r="D54" s="195">
        <f>SUMIF('ПО КОРИСНИЦИМА'!$F$17:$F$1904,'По основ. нам.'!A54,'ПО КОРИСНИЦИМА'!$I$17:$I$1904)</f>
        <v>0</v>
      </c>
      <c r="E54" s="211">
        <f t="shared" si="7"/>
        <v>0</v>
      </c>
      <c r="F54" s="219">
        <f>SUMIF('ПО КОРИСНИЦИМА'!$F$17:$F$1904,'По основ. нам.'!A54,'ПО КОРИСНИЦИМА'!$L$17:$L$1904)</f>
        <v>0</v>
      </c>
      <c r="G54" s="219">
        <f>SUMIF('ПО КОРИСНИЦИМА'!$F$17:$F$1904,'По основ. нам.'!A54,'ПО КОРИСНИЦИМА'!$M$17:$M$1904)</f>
        <v>0</v>
      </c>
      <c r="H54" s="206"/>
      <c r="I54" s="219">
        <f t="shared" si="6"/>
        <v>500000</v>
      </c>
      <c r="J54" s="219">
        <f t="shared" si="2"/>
        <v>0</v>
      </c>
      <c r="K54" s="206">
        <f t="shared" si="8"/>
        <v>0</v>
      </c>
    </row>
    <row r="55" spans="1:11" x14ac:dyDescent="0.25">
      <c r="A55" s="112">
        <v>485</v>
      </c>
      <c r="B55" s="113" t="s">
        <v>3820</v>
      </c>
      <c r="C55" s="219">
        <f>SUMIF('ПО КОРИСНИЦИМА'!$F$17:$F$1904,'По основ. нам.'!A55,'ПО КОРИСНИЦИМА'!$H$17:$H$1904)</f>
        <v>1500000</v>
      </c>
      <c r="D55" s="195">
        <f>SUMIF('ПО КОРИСНИЦИМА'!$F$17:$F$1904,'По основ. нам.'!A55,'ПО КОРИСНИЦИМА'!$I$17:$I$1904)</f>
        <v>662950.71</v>
      </c>
      <c r="E55" s="211"/>
      <c r="F55" s="219">
        <f>SUMIF('ПО КОРИСНИЦИМА'!$F$17:$F$1904,'По основ. нам.'!A55,'ПО КОРИСНИЦИМА'!$L$17:$L$1904)</f>
        <v>0</v>
      </c>
      <c r="G55" s="219">
        <f>SUMIF('ПО КОРИСНИЦИМА'!$F$17:$F$1904,'По основ. нам.'!A55,'ПО КОРИСНИЦИМА'!$M$17:$M$1904)</f>
        <v>0</v>
      </c>
      <c r="H55" s="206"/>
      <c r="I55" s="219">
        <f t="shared" si="6"/>
        <v>1500000</v>
      </c>
      <c r="J55" s="219">
        <f t="shared" si="2"/>
        <v>662950.71</v>
      </c>
      <c r="K55" s="206"/>
    </row>
    <row r="56" spans="1:11" x14ac:dyDescent="0.25">
      <c r="A56" s="112">
        <v>489</v>
      </c>
      <c r="B56" s="113" t="s">
        <v>3821</v>
      </c>
      <c r="C56" s="219">
        <f>SUMIF('ПО КОРИСНИЦИМА'!$F$17:$F$1904,'По основ. нам.'!A56,'ПО КОРИСНИЦИМА'!$H$17:$H$1904)</f>
        <v>0</v>
      </c>
      <c r="D56" s="195">
        <f>SUMIF('ПО КОРИСНИЦИМА'!$F$17:$F$1904,'По основ. нам.'!A56,'ПО КОРИСНИЦИМА'!$I$17:$I$1904)</f>
        <v>0</v>
      </c>
      <c r="E56" s="211"/>
      <c r="F56" s="219">
        <f>SUMIF('ПО КОРИСНИЦИМА'!$F$17:$F$1904,'По основ. нам.'!A56,'ПО КОРИСНИЦИМА'!$L$17:$L$1904)</f>
        <v>0</v>
      </c>
      <c r="G56" s="219">
        <f>SUMIF('ПО КОРИСНИЦИМА'!$F$17:$F$1904,'По основ. нам.'!A56,'ПО КОРИСНИЦИМА'!$M$17:$M$1904)</f>
        <v>0</v>
      </c>
      <c r="H56" s="206"/>
      <c r="I56" s="219">
        <f t="shared" si="6"/>
        <v>0</v>
      </c>
      <c r="J56" s="219">
        <f t="shared" si="2"/>
        <v>0</v>
      </c>
      <c r="K56" s="206"/>
    </row>
    <row r="57" spans="1:11" x14ac:dyDescent="0.25">
      <c r="A57" s="120">
        <v>490</v>
      </c>
      <c r="B57" s="121" t="s">
        <v>3822</v>
      </c>
      <c r="C57" s="218">
        <f>C61</f>
        <v>2000000</v>
      </c>
      <c r="D57" s="194">
        <f>SUM(D58:D63)</f>
        <v>0</v>
      </c>
      <c r="E57" s="210">
        <f>D57/C57</f>
        <v>0</v>
      </c>
      <c r="F57" s="218">
        <f>SUM(F58:F63)</f>
        <v>0</v>
      </c>
      <c r="G57" s="218">
        <f>SUM(G58:G63)</f>
        <v>0</v>
      </c>
      <c r="H57" s="205"/>
      <c r="I57" s="218">
        <f t="shared" si="6"/>
        <v>2000000</v>
      </c>
      <c r="J57" s="218">
        <f t="shared" si="2"/>
        <v>0</v>
      </c>
      <c r="K57" s="205">
        <f>J57/I57</f>
        <v>0</v>
      </c>
    </row>
    <row r="58" spans="1:11" ht="23.25" x14ac:dyDescent="0.25">
      <c r="A58" s="122">
        <v>494</v>
      </c>
      <c r="B58" s="123" t="s">
        <v>4108</v>
      </c>
      <c r="C58" s="219">
        <f>SUMIF('ПО КОРИСНИЦИМА'!$F$17:$F$1904,'По основ. нам.'!A58,'ПО КОРИСНИЦИМА'!$H$17:$H$1904)</f>
        <v>0</v>
      </c>
      <c r="D58" s="195">
        <f>SUMIF('ПО КОРИСНИЦИМА'!$F$17:$F$1904,'По основ. нам.'!A58,'ПО КОРИСНИЦИМА'!$I$17:$I$1904)</f>
        <v>0</v>
      </c>
      <c r="E58" s="211"/>
      <c r="F58" s="219">
        <f>SUMIF('ПО КОРИСНИЦИМА'!$F$17:$F$1904,'По основ. нам.'!A58,'ПО КОРИСНИЦИМА'!$L$17:$L$1904)</f>
        <v>0</v>
      </c>
      <c r="G58" s="219">
        <f>SUMIF('ПО КОРИСНИЦИМА'!$F$17:$F$1904,'По основ. нам.'!A58,'ПО КОРИСНИЦИМА'!$M$17:$M$1904)</f>
        <v>0</v>
      </c>
      <c r="H58" s="206"/>
      <c r="I58" s="219">
        <f t="shared" si="6"/>
        <v>0</v>
      </c>
      <c r="J58" s="219">
        <f t="shared" si="2"/>
        <v>0</v>
      </c>
      <c r="K58" s="206"/>
    </row>
    <row r="59" spans="1:11" ht="23.25" x14ac:dyDescent="0.25">
      <c r="A59" s="122">
        <v>495</v>
      </c>
      <c r="B59" s="123" t="s">
        <v>4109</v>
      </c>
      <c r="C59" s="219">
        <f>SUMIF('ПО КОРИСНИЦИМА'!$F$17:$F$1904,'По основ. нам.'!A59,'ПО КОРИСНИЦИМА'!$H$17:$H$1904)</f>
        <v>0</v>
      </c>
      <c r="D59" s="195">
        <f>SUMIF('ПО КОРИСНИЦИМА'!$F$17:$F$1904,'По основ. нам.'!A59,'ПО КОРИСНИЦИМА'!$I$17:$I$1904)</f>
        <v>0</v>
      </c>
      <c r="E59" s="211"/>
      <c r="F59" s="219">
        <f>SUMIF('ПО КОРИСНИЦИМА'!$F$17:$F$1904,'По основ. нам.'!A59,'ПО КОРИСНИЦИМА'!$L$17:$L$1904)</f>
        <v>0</v>
      </c>
      <c r="G59" s="219">
        <f>SUMIF('ПО КОРИСНИЦИМА'!$F$17:$F$1904,'По основ. нам.'!A59,'ПО КОРИСНИЦИМА'!$M$17:$M$1904)</f>
        <v>0</v>
      </c>
      <c r="H59" s="206"/>
      <c r="I59" s="219">
        <f t="shared" si="6"/>
        <v>0</v>
      </c>
      <c r="J59" s="219">
        <f t="shared" si="2"/>
        <v>0</v>
      </c>
      <c r="K59" s="206"/>
    </row>
    <row r="60" spans="1:11" ht="23.25" x14ac:dyDescent="0.25">
      <c r="A60" s="122">
        <v>496</v>
      </c>
      <c r="B60" s="123" t="s">
        <v>4110</v>
      </c>
      <c r="C60" s="219">
        <f>SUMIF('ПО КОРИСНИЦИМА'!$F$17:$F$1904,'По основ. нам.'!A60,'ПО КОРИСНИЦИМА'!$H$17:$H$1904)</f>
        <v>0</v>
      </c>
      <c r="D60" s="195">
        <f>SUMIF('ПО КОРИСНИЦИМА'!$F$17:$F$1904,'По основ. нам.'!A60,'ПО КОРИСНИЦИМА'!$I$17:$I$1904)</f>
        <v>0</v>
      </c>
      <c r="E60" s="211"/>
      <c r="F60" s="219">
        <f>SUMIF('ПО КОРИСНИЦИМА'!$F$17:$F$1904,'По основ. нам.'!A60,'ПО КОРИСНИЦИМА'!$L$17:$L$1904)</f>
        <v>0</v>
      </c>
      <c r="G60" s="219">
        <f>SUMIF('ПО КОРИСНИЦИМА'!$F$17:$F$1904,'По основ. нам.'!A60,'ПО КОРИСНИЦИМА'!$M$17:$M$1904)</f>
        <v>0</v>
      </c>
      <c r="H60" s="206"/>
      <c r="I60" s="219">
        <f t="shared" si="6"/>
        <v>0</v>
      </c>
      <c r="J60" s="219">
        <f t="shared" si="2"/>
        <v>0</v>
      </c>
      <c r="K60" s="206"/>
    </row>
    <row r="61" spans="1:11" ht="23.25" x14ac:dyDescent="0.25">
      <c r="A61" s="122">
        <v>499</v>
      </c>
      <c r="B61" s="123" t="s">
        <v>4111</v>
      </c>
      <c r="C61" s="219">
        <f>SUMIF('ПО КОРИСНИЦИМА'!$F$17:$F$1904,'По основ. нам.'!A61,'ПО КОРИСНИЦИМА'!$H$17:$H$1904)</f>
        <v>2000000</v>
      </c>
      <c r="D61" s="195">
        <f>SUMIF('ПО КОРИСНИЦИМА'!$F$17:$F$1904,'По основ. нам.'!A61,'ПО КОРИСНИЦИМА'!$I$17:$I$1904)</f>
        <v>0</v>
      </c>
      <c r="E61" s="211">
        <f>D61/C61</f>
        <v>0</v>
      </c>
      <c r="F61" s="219">
        <f>SUMIF('ПО КОРИСНИЦИМА'!$F$17:$F$1904,'По основ. нам.'!A61,'ПО КОРИСНИЦИМА'!$L$17:$L$1904)</f>
        <v>0</v>
      </c>
      <c r="G61" s="219">
        <f>SUMIF('ПО КОРИСНИЦИМА'!$F$17:$F$1904,'По основ. нам.'!A61,'ПО КОРИСНИЦИМА'!$M$17:$M$1904)</f>
        <v>0</v>
      </c>
      <c r="H61" s="206"/>
      <c r="I61" s="219">
        <f t="shared" si="6"/>
        <v>2000000</v>
      </c>
      <c r="J61" s="219">
        <f t="shared" si="2"/>
        <v>0</v>
      </c>
      <c r="K61" s="206">
        <f>J61/I61</f>
        <v>0</v>
      </c>
    </row>
    <row r="62" spans="1:11" x14ac:dyDescent="0.25">
      <c r="A62" s="122">
        <v>49911</v>
      </c>
      <c r="B62" s="123" t="s">
        <v>3823</v>
      </c>
      <c r="C62" s="219">
        <v>6000000</v>
      </c>
      <c r="D62" s="195">
        <f>SUMIF('ПО КОРИСНИЦИМА'!$F$17:$F$1904,'По основ. нам.'!A62,'ПО КОРИСНИЦИМА'!$I$17:$I$1904)</f>
        <v>0</v>
      </c>
      <c r="E62" s="211"/>
      <c r="F62" s="219">
        <f>SUMIF('ПО КОРИСНИЦИМА'!$F$17:$F$1904,'По основ. нам.'!A62,'ПО КОРИСНИЦИМА'!$L$17:$L$1904)</f>
        <v>0</v>
      </c>
      <c r="G62" s="219">
        <f>SUMIF('ПО КОРИСНИЦИМА'!$F$17:$F$1904,'По основ. нам.'!A62,'ПО КОРИСНИЦИМА'!$M$17:$M$1904)</f>
        <v>0</v>
      </c>
      <c r="H62" s="206"/>
      <c r="I62" s="219">
        <f t="shared" si="6"/>
        <v>6000000</v>
      </c>
      <c r="J62" s="219">
        <f t="shared" si="2"/>
        <v>0</v>
      </c>
      <c r="K62" s="206"/>
    </row>
    <row r="63" spans="1:11" x14ac:dyDescent="0.25">
      <c r="A63" s="112" t="s">
        <v>3824</v>
      </c>
      <c r="B63" s="113" t="s">
        <v>3825</v>
      </c>
      <c r="C63" s="219">
        <f>C61-C62</f>
        <v>-4000000</v>
      </c>
      <c r="D63" s="195">
        <f>SUMIF('ПО КОРИСНИЦИМА'!$F$17:$F$1904,'По основ. нам.'!A63,'ПО КОРИСНИЦИМА'!$I$17:$I$1904)</f>
        <v>0</v>
      </c>
      <c r="E63" s="211"/>
      <c r="F63" s="219">
        <f>SUMIF('ПО КОРИСНИЦИМА'!$F$17:$F$1904,'По основ. нам.'!A63,'ПО КОРИСНИЦИМА'!$L$17:$L$1904)</f>
        <v>0</v>
      </c>
      <c r="G63" s="219">
        <f>SUMIF('ПО КОРИСНИЦИМА'!$F$17:$F$1904,'По основ. нам.'!A63,'ПО КОРИСНИЦИМА'!$M$17:$M$1904)</f>
        <v>0</v>
      </c>
      <c r="H63" s="206"/>
      <c r="I63" s="219">
        <f t="shared" si="6"/>
        <v>-4000000</v>
      </c>
      <c r="J63" s="219">
        <f t="shared" si="2"/>
        <v>0</v>
      </c>
      <c r="K63" s="206"/>
    </row>
    <row r="64" spans="1:11" x14ac:dyDescent="0.25">
      <c r="A64" s="158" t="s">
        <v>3952</v>
      </c>
      <c r="B64" s="159" t="s">
        <v>4196</v>
      </c>
      <c r="C64" s="220">
        <f>SUM(C65,C71,C76,C80)</f>
        <v>100930000</v>
      </c>
      <c r="D64" s="227">
        <f t="shared" ref="D64:K64" si="9">SUM(D65,D71,D76,D80)</f>
        <v>9815811.7999999989</v>
      </c>
      <c r="E64" s="212">
        <f t="shared" si="9"/>
        <v>0.54065837959671781</v>
      </c>
      <c r="F64" s="220">
        <f t="shared" si="9"/>
        <v>24032961</v>
      </c>
      <c r="G64" s="220">
        <f t="shared" si="9"/>
        <v>784197.8</v>
      </c>
      <c r="H64" s="208">
        <f t="shared" si="9"/>
        <v>3.2630094976644784E-2</v>
      </c>
      <c r="I64" s="220">
        <f>SUM(I65,I71,I76,I80)</f>
        <v>124962961</v>
      </c>
      <c r="J64" s="220">
        <f t="shared" si="9"/>
        <v>10600009.6</v>
      </c>
      <c r="K64" s="208">
        <f t="shared" si="9"/>
        <v>0.52880802149415329</v>
      </c>
    </row>
    <row r="65" spans="1:13" x14ac:dyDescent="0.25">
      <c r="A65" s="110" t="s">
        <v>3826</v>
      </c>
      <c r="B65" s="111" t="s">
        <v>3827</v>
      </c>
      <c r="C65" s="218">
        <f>SUM(C66:C70)</f>
        <v>99930000</v>
      </c>
      <c r="D65" s="194">
        <f>SUM(D66:D70)</f>
        <v>9368908.129999999</v>
      </c>
      <c r="E65" s="210">
        <f>D65/C65</f>
        <v>9.3754709596717695E-2</v>
      </c>
      <c r="F65" s="218">
        <f>SUM(F66:F70)</f>
        <v>24032961</v>
      </c>
      <c r="G65" s="218">
        <f>SUM(G66:G70)</f>
        <v>784197.8</v>
      </c>
      <c r="H65" s="205">
        <f>G65/F65</f>
        <v>3.2630094976644784E-2</v>
      </c>
      <c r="I65" s="218">
        <f t="shared" ref="I65:I74" si="10">C65+F65</f>
        <v>123962961</v>
      </c>
      <c r="J65" s="218">
        <f t="shared" si="2"/>
        <v>10153105.93</v>
      </c>
      <c r="K65" s="205">
        <f>J65/I65</f>
        <v>8.1904351494153163E-2</v>
      </c>
    </row>
    <row r="66" spans="1:13" x14ac:dyDescent="0.25">
      <c r="A66" s="112" t="s">
        <v>5173</v>
      </c>
      <c r="B66" s="113" t="s">
        <v>3828</v>
      </c>
      <c r="C66" s="219">
        <f>SUMIF('ПО КОРИСНИЦИМА'!$F$17:$F$1904,'По основ. нам.'!A66,'ПО КОРИСНИЦИМА'!$H$17:$H$1904)</f>
        <v>93440000</v>
      </c>
      <c r="D66" s="195">
        <f>SUMIF('ПО КОРИСНИЦИМА'!$F$17:$F$1904,'По основ. нам.'!A66,'ПО КОРИСНИЦИМА'!$I$17:$I$1904)</f>
        <v>5607393.1500000004</v>
      </c>
      <c r="E66" s="211">
        <f>D66/C66</f>
        <v>6.0010628745719184E-2</v>
      </c>
      <c r="F66" s="219">
        <f>SUMIF('ПО КОРИСНИЦИМА'!$F$17:$F$1904,'По основ. нам.'!A66,'ПО КОРИСНИЦИМА'!$L$17:$L$1904)</f>
        <v>17032961</v>
      </c>
      <c r="G66" s="219">
        <f>SUMIF('ПО КОРИСНИЦИМА'!$F$17:$F$1904,'По основ. нам.'!A66,'ПО КОРИСНИЦИМА'!$M$17:$M$1904)</f>
        <v>0</v>
      </c>
      <c r="H66" s="206">
        <f>G66/F66</f>
        <v>0</v>
      </c>
      <c r="I66" s="219">
        <f t="shared" si="10"/>
        <v>110472961</v>
      </c>
      <c r="J66" s="219">
        <f t="shared" si="2"/>
        <v>5607393.1500000004</v>
      </c>
      <c r="K66" s="206">
        <f>J66/I66</f>
        <v>5.0758059702953016E-2</v>
      </c>
    </row>
    <row r="67" spans="1:13" x14ac:dyDescent="0.25">
      <c r="A67" s="112">
        <v>512</v>
      </c>
      <c r="B67" s="113" t="s">
        <v>3829</v>
      </c>
      <c r="C67" s="219">
        <f>SUMIF('ПО КОРИСНИЦИМА'!$F$17:$F$1904,'По основ. нам.'!A67,'ПО КОРИСНИЦИМА'!$H$17:$H$1904)</f>
        <v>5790000</v>
      </c>
      <c r="D67" s="195">
        <f>SUMIF('ПО КОРИСНИЦИМА'!$F$17:$F$1904,'По основ. нам.'!A67,'ПО КОРИСНИЦИМА'!$I$17:$I$1904)</f>
        <v>3722171.78</v>
      </c>
      <c r="E67" s="211">
        <f>D67/C67</f>
        <v>0.6428621381692573</v>
      </c>
      <c r="F67" s="219">
        <f>SUMIF('ПО КОРИСНИЦИМА'!$F$17:$F$1904,'По основ. нам.'!A67,'ПО КОРИСНИЦИМА'!$L$17:$L$1904)</f>
        <v>7000000</v>
      </c>
      <c r="G67" s="219">
        <f>SUMIF('ПО КОРИСНИЦИМА'!$F$17:$F$1904,'По основ. нам.'!A67,'ПО КОРИСНИЦИМА'!$M$17:$M$1904)</f>
        <v>492834</v>
      </c>
      <c r="H67" s="206">
        <f>G67/F67</f>
        <v>7.0404857142857144E-2</v>
      </c>
      <c r="I67" s="219">
        <f t="shared" si="10"/>
        <v>12790000</v>
      </c>
      <c r="J67" s="219">
        <f t="shared" si="2"/>
        <v>4215005.7799999993</v>
      </c>
      <c r="K67" s="206">
        <f>J67/I67</f>
        <v>0.32955479124315867</v>
      </c>
    </row>
    <row r="68" spans="1:13" x14ac:dyDescent="0.25">
      <c r="A68" s="112">
        <v>513</v>
      </c>
      <c r="B68" s="113" t="s">
        <v>3830</v>
      </c>
      <c r="C68" s="219">
        <f>SUMIF('ПО КОРИСНИЦИМА'!$F$17:$F$1904,'По основ. нам.'!A68,'ПО КОРИСНИЦИМА'!$H$17:$H$1904)</f>
        <v>0</v>
      </c>
      <c r="D68" s="195">
        <f>SUMIF('ПО КОРИСНИЦИМА'!$F$17:$F$1904,'По основ. нам.'!A68,'ПО КОРИСНИЦИМА'!$I$17:$I$1904)</f>
        <v>0</v>
      </c>
      <c r="E68" s="211"/>
      <c r="F68" s="219">
        <f>SUMIF('ПО КОРИСНИЦИМА'!$F$17:$F$1904,'По основ. нам.'!A68,'ПО КОРИСНИЦИМА'!$L$17:$L$1904)</f>
        <v>0</v>
      </c>
      <c r="G68" s="219">
        <f>SUMIF('ПО КОРИСНИЦИМА'!$F$17:$F$1904,'По основ. нам.'!A68,'ПО КОРИСНИЦИМА'!$M$17:$M$1904)</f>
        <v>0</v>
      </c>
      <c r="H68" s="206"/>
      <c r="I68" s="240">
        <f t="shared" si="10"/>
        <v>0</v>
      </c>
      <c r="J68" s="240">
        <f t="shared" si="2"/>
        <v>0</v>
      </c>
      <c r="K68" s="207"/>
    </row>
    <row r="69" spans="1:13" x14ac:dyDescent="0.25">
      <c r="A69" s="112">
        <v>514</v>
      </c>
      <c r="B69" s="113" t="s">
        <v>3831</v>
      </c>
      <c r="C69" s="219">
        <f>SUMIF('ПО КОРИСНИЦИМА'!$F$17:$F$1904,'По основ. нам.'!A69,'ПО КОРИСНИЦИМА'!$H$17:$H$1904)</f>
        <v>0</v>
      </c>
      <c r="D69" s="195">
        <f>SUMIF('ПО КОРИСНИЦИМА'!$F$17:$F$1904,'По основ. нам.'!A69,'ПО КОРИСНИЦИМА'!$I$17:$I$1904)</f>
        <v>0</v>
      </c>
      <c r="E69" s="211"/>
      <c r="F69" s="219">
        <f>SUMIF('ПО КОРИСНИЦИМА'!$F$17:$F$1904,'По основ. нам.'!A69,'ПО КОРИСНИЦИМА'!$L$17:$L$1904)</f>
        <v>0</v>
      </c>
      <c r="G69" s="219">
        <f>SUMIF('ПО КОРИСНИЦИМА'!$F$17:$F$1904,'По основ. нам.'!A69,'ПО КОРИСНИЦИМА'!$M$17:$M$1904)</f>
        <v>0</v>
      </c>
      <c r="H69" s="206"/>
      <c r="I69" s="219">
        <f t="shared" si="10"/>
        <v>0</v>
      </c>
      <c r="J69" s="219">
        <f t="shared" si="2"/>
        <v>0</v>
      </c>
      <c r="K69" s="206"/>
    </row>
    <row r="70" spans="1:13" x14ac:dyDescent="0.25">
      <c r="A70" s="112">
        <v>515</v>
      </c>
      <c r="B70" s="113" t="s">
        <v>3832</v>
      </c>
      <c r="C70" s="219">
        <f>SUMIF('ПО КОРИСНИЦИМА'!$F$17:$F$1904,'По основ. нам.'!A70,'ПО КОРИСНИЦИМА'!$H$17:$H$1904)</f>
        <v>700000</v>
      </c>
      <c r="D70" s="195">
        <f>SUMIF('ПО КОРИСНИЦИМА'!$F$17:$F$1904,'По основ. нам.'!A70,'ПО КОРИСНИЦИМА'!$I$17:$I$1904)</f>
        <v>39343.199999999997</v>
      </c>
      <c r="E70" s="211">
        <f>D70/C70</f>
        <v>5.6204571428571423E-2</v>
      </c>
      <c r="F70" s="219">
        <f>SUMIF('ПО КОРИСНИЦИМА'!$F$17:$F$1904,'По основ. нам.'!A70,'ПО КОРИСНИЦИМА'!$L$17:$L$1904)</f>
        <v>0</v>
      </c>
      <c r="G70" s="219">
        <f>SUMIF('ПО КОРИСНИЦИМА'!$F$17:$F$1904,'По основ. нам.'!A70,'ПО КОРИСНИЦИМА'!$M$17:$M$1904)</f>
        <v>291363.8</v>
      </c>
      <c r="H70" s="206" t="e">
        <f>G70/F70</f>
        <v>#DIV/0!</v>
      </c>
      <c r="I70" s="219">
        <f t="shared" si="10"/>
        <v>700000</v>
      </c>
      <c r="J70" s="219">
        <f t="shared" si="2"/>
        <v>330707</v>
      </c>
      <c r="K70" s="206">
        <f>J70/I70</f>
        <v>0.47243857142857143</v>
      </c>
      <c r="M70" s="202">
        <f>I64+I7</f>
        <v>744962992</v>
      </c>
    </row>
    <row r="71" spans="1:13" x14ac:dyDescent="0.25">
      <c r="A71" s="110" t="s">
        <v>3833</v>
      </c>
      <c r="B71" s="111" t="s">
        <v>3834</v>
      </c>
      <c r="C71" s="218">
        <f>SUM(C72:C75)</f>
        <v>0</v>
      </c>
      <c r="D71" s="194">
        <f>SUM(D72:D75)</f>
        <v>0</v>
      </c>
      <c r="E71" s="210"/>
      <c r="F71" s="218">
        <f>SUM(F72:F74)</f>
        <v>0</v>
      </c>
      <c r="G71" s="218">
        <f>SUM(G72:G75)</f>
        <v>0</v>
      </c>
      <c r="H71" s="205"/>
      <c r="I71" s="218">
        <f t="shared" si="10"/>
        <v>0</v>
      </c>
      <c r="J71" s="218">
        <f t="shared" si="2"/>
        <v>0</v>
      </c>
      <c r="K71" s="205"/>
    </row>
    <row r="72" spans="1:13" x14ac:dyDescent="0.25">
      <c r="A72" s="118">
        <v>521</v>
      </c>
      <c r="B72" s="124" t="s">
        <v>3835</v>
      </c>
      <c r="C72" s="219">
        <f>SUMIF('ПО КОРИСНИЦИМА'!$F$17:$F$1904,'По основ. нам.'!A72,'ПО КОРИСНИЦИМА'!$H$17:$H$1904)</f>
        <v>0</v>
      </c>
      <c r="D72" s="196">
        <f>SUMIF('ПО КОРИСНИЦИМА'!$F$17:$F$1904,'По основ. нам.'!A72,'ПО КОРИСНИЦИМА'!$I$17:$I$1904)</f>
        <v>0</v>
      </c>
      <c r="E72" s="213"/>
      <c r="F72" s="219">
        <f>SUMIF('ПО КОРИСНИЦИМА'!$F$17:$F$1904,'По основ. нам.'!A72,'ПО КОРИСНИЦИМА'!$L$17:$L$1904)</f>
        <v>0</v>
      </c>
      <c r="G72" s="219">
        <f>SUMIF('ПО КОРИСНИЦИМА'!$F$17:$F$1904,'По основ. нам.'!A72,'ПО КОРИСНИЦИМА'!$M$17:$M$1904)</f>
        <v>0</v>
      </c>
      <c r="H72" s="206"/>
      <c r="I72" s="219">
        <f t="shared" si="10"/>
        <v>0</v>
      </c>
      <c r="J72" s="219">
        <f t="shared" ref="J72:J90" si="11">D72+G72</f>
        <v>0</v>
      </c>
      <c r="K72" s="206"/>
    </row>
    <row r="73" spans="1:13" x14ac:dyDescent="0.25">
      <c r="A73" s="118">
        <v>522</v>
      </c>
      <c r="B73" s="124" t="s">
        <v>3836</v>
      </c>
      <c r="C73" s="219">
        <f>SUMIF('ПО КОРИСНИЦИМА'!$F$17:$F$1904,'По основ. нам.'!A73,'ПО КОРИСНИЦИМА'!$H$17:$H$1904)</f>
        <v>0</v>
      </c>
      <c r="D73" s="196">
        <f>SUMIF('ПО КОРИСНИЦИМА'!$F$17:$F$1904,'По основ. нам.'!A73,'ПО КОРИСНИЦИМА'!$I$17:$I$1904)</f>
        <v>0</v>
      </c>
      <c r="E73" s="213"/>
      <c r="F73" s="219">
        <f>SUMIF('ПО КОРИСНИЦИМА'!$F$17:$F$1904,'По основ. нам.'!A73,'ПО КОРИСНИЦИМА'!$L$17:$L$1904)</f>
        <v>0</v>
      </c>
      <c r="G73" s="219">
        <f>SUMIF('ПО КОРИСНИЦИМА'!$F$17:$F$1904,'По основ. нам.'!A73,'ПО КОРИСНИЦИМА'!$M$17:$M$1904)</f>
        <v>0</v>
      </c>
      <c r="H73" s="206"/>
      <c r="I73" s="219">
        <f t="shared" si="10"/>
        <v>0</v>
      </c>
      <c r="J73" s="219">
        <f t="shared" si="11"/>
        <v>0</v>
      </c>
      <c r="K73" s="206"/>
    </row>
    <row r="74" spans="1:13" x14ac:dyDescent="0.25">
      <c r="A74" s="118">
        <v>523</v>
      </c>
      <c r="B74" s="125" t="s">
        <v>3837</v>
      </c>
      <c r="C74" s="219">
        <f>SUMIF('ПО КОРИСНИЦИМА'!$F$17:$F$1904,'По основ. нам.'!A74,'ПО КОРИСНИЦИМА'!$H$17:$H$1904)</f>
        <v>0</v>
      </c>
      <c r="D74" s="196">
        <f>SUMIF('ПО КОРИСНИЦИМА'!$F$17:$F$1904,'По основ. нам.'!A74,'ПО КОРИСНИЦИМА'!$I$17:$I$1904)</f>
        <v>0</v>
      </c>
      <c r="E74" s="213"/>
      <c r="F74" s="219">
        <f>SUMIF('ПО КОРИСНИЦИМА'!$F$17:$F$1904,'По основ. нам.'!A74,'ПО КОРИСНИЦИМА'!$L$17:$L$1904)</f>
        <v>0</v>
      </c>
      <c r="G74" s="219">
        <f>SUMIF('ПО КОРИСНИЦИМА'!$F$17:$F$1904,'По основ. нам.'!A74,'ПО КОРИСНИЦИМА'!$M$17:$M$1904)</f>
        <v>0</v>
      </c>
      <c r="H74" s="206"/>
      <c r="I74" s="219">
        <f t="shared" si="10"/>
        <v>0</v>
      </c>
      <c r="J74" s="219">
        <f t="shared" si="11"/>
        <v>0</v>
      </c>
      <c r="K74" s="206"/>
    </row>
    <row r="75" spans="1:13" x14ac:dyDescent="0.25">
      <c r="A75" s="118">
        <v>531</v>
      </c>
      <c r="B75" s="125" t="s">
        <v>4112</v>
      </c>
      <c r="C75" s="219">
        <f>SUMIF('ПО КОРИСНИЦИМА'!$F$17:$F$1904,'По основ. нам.'!A75,'ПО КОРИСНИЦИМА'!$H$17:$H$1904)</f>
        <v>0</v>
      </c>
      <c r="D75" s="196">
        <f>SUMIF('ПО КОРИСНИЦИМА'!$F$17:$F$1904,'По основ. нам.'!A75,'ПО КОРИСНИЦИМА'!$I$17:$I$1904)</f>
        <v>0</v>
      </c>
      <c r="E75" s="213"/>
      <c r="F75" s="219">
        <v>0</v>
      </c>
      <c r="G75" s="219">
        <f>SUMIF('ПО КОРИСНИЦИМА'!$F$17:$F$1904,'По основ. нам.'!A75,'ПО КОРИСНИЦИМА'!$M$17:$M$1904)</f>
        <v>0</v>
      </c>
      <c r="H75" s="206"/>
      <c r="I75" s="219">
        <v>0</v>
      </c>
      <c r="J75" s="219">
        <f t="shared" si="11"/>
        <v>0</v>
      </c>
      <c r="K75" s="206"/>
    </row>
    <row r="76" spans="1:13" ht="15.75" customHeight="1" x14ac:dyDescent="0.25">
      <c r="A76" s="110" t="s">
        <v>3838</v>
      </c>
      <c r="B76" s="111" t="s">
        <v>3839</v>
      </c>
      <c r="C76" s="221">
        <f>SUM(C77:C79)</f>
        <v>1000000</v>
      </c>
      <c r="D76" s="197">
        <f>SUM(D77:D79)</f>
        <v>446903.67000000016</v>
      </c>
      <c r="E76" s="214">
        <f>D76/C76</f>
        <v>0.44690367000000014</v>
      </c>
      <c r="F76" s="222">
        <f>SUM(F77:F79)</f>
        <v>0</v>
      </c>
      <c r="G76" s="222">
        <f>SUM(G77:G79)</f>
        <v>0</v>
      </c>
      <c r="H76" s="232"/>
      <c r="I76" s="218">
        <f t="shared" ref="I76:I84" si="12">C76+F76</f>
        <v>1000000</v>
      </c>
      <c r="J76" s="218">
        <f t="shared" si="11"/>
        <v>446903.67000000016</v>
      </c>
      <c r="K76" s="205">
        <f>J76/I76</f>
        <v>0.44690367000000014</v>
      </c>
    </row>
    <row r="77" spans="1:13" x14ac:dyDescent="0.25">
      <c r="A77" s="118">
        <v>541</v>
      </c>
      <c r="B77" s="124" t="s">
        <v>3840</v>
      </c>
      <c r="C77" s="219">
        <f>SUMIF('ПО КОРИСНИЦИМА'!$F$17:$F$1904,'По основ. нам.'!A77,'ПО КОРИСНИЦИМА'!$H$17:$H$1904)</f>
        <v>1000000</v>
      </c>
      <c r="D77" s="196">
        <f>SUMIF('ПО КОРИСНИЦИМА'!$F$17:$F$1904,'По основ. нам.'!A77,'ПО КОРИСНИЦИМА'!$I$17:$I$1904)</f>
        <v>446903.67000000016</v>
      </c>
      <c r="E77" s="213">
        <f>D77/C77</f>
        <v>0.44690367000000014</v>
      </c>
      <c r="F77" s="219">
        <f>SUMIF('ПО КОРИСНИЦИМА'!$F$17:$F$1904,'По основ. нам.'!A77,'ПО КОРИСНИЦИМА'!$L$17:$L$1904)</f>
        <v>0</v>
      </c>
      <c r="G77" s="219">
        <f>SUMIF('ПО КОРИСНИЦИМА'!$F$17:$F$1904,'По основ. нам.'!A77,'ПО КОРИСНИЦИМА'!$M$17:$M$1904)</f>
        <v>0</v>
      </c>
      <c r="H77" s="206"/>
      <c r="I77" s="240">
        <f t="shared" si="12"/>
        <v>1000000</v>
      </c>
      <c r="J77" s="240">
        <f t="shared" si="11"/>
        <v>446903.67000000016</v>
      </c>
      <c r="K77" s="206">
        <f>J77/I77</f>
        <v>0.44690367000000014</v>
      </c>
    </row>
    <row r="78" spans="1:13" x14ac:dyDescent="0.25">
      <c r="A78" s="118">
        <v>542</v>
      </c>
      <c r="B78" s="124" t="s">
        <v>3841</v>
      </c>
      <c r="C78" s="219">
        <f>SUMIF('ПО КОРИСНИЦИМА'!$F$17:$F$1904,'По основ. нам.'!A78,'ПО КОРИСНИЦИМА'!$H$17:$H$1904)</f>
        <v>0</v>
      </c>
      <c r="D78" s="196">
        <f>SUMIF('ПО КОРИСНИЦИМА'!$F$17:$F$1904,'По основ. нам.'!A78,'ПО КОРИСНИЦИМА'!$I$17:$I$1904)</f>
        <v>0</v>
      </c>
      <c r="E78" s="213"/>
      <c r="F78" s="219">
        <f>SUMIF('ПО КОРИСНИЦИМА'!$F$17:$F$1904,'По основ. нам.'!A78,'ПО КОРИСНИЦИМА'!$L$17:$L$1904)</f>
        <v>0</v>
      </c>
      <c r="G78" s="219">
        <f>SUMIF('ПО КОРИСНИЦИМА'!$F$17:$F$1904,'По основ. нам.'!A78,'ПО КОРИСНИЦИМА'!$M$17:$M$1904)</f>
        <v>0</v>
      </c>
      <c r="H78" s="206"/>
      <c r="I78" s="240">
        <f t="shared" si="12"/>
        <v>0</v>
      </c>
      <c r="J78" s="240">
        <f t="shared" si="11"/>
        <v>0</v>
      </c>
      <c r="K78" s="207"/>
    </row>
    <row r="79" spans="1:13" x14ac:dyDescent="0.25">
      <c r="A79" s="118">
        <v>543</v>
      </c>
      <c r="B79" s="125" t="s">
        <v>3842</v>
      </c>
      <c r="C79" s="219">
        <f>SUMIF('ПО КОРИСНИЦИМА'!$F$17:$F$1904,'По основ. нам.'!A79,'ПО КОРИСНИЦИМА'!$H$17:$H$1904)</f>
        <v>0</v>
      </c>
      <c r="D79" s="196">
        <f>SUMIF('ПО КОРИСНИЦИМА'!$F$17:$F$1904,'По основ. нам.'!A79,'ПО КОРИСНИЦИМА'!$I$17:$I$1904)</f>
        <v>0</v>
      </c>
      <c r="E79" s="213"/>
      <c r="F79" s="219">
        <f>SUMIF('ПО КОРИСНИЦИМА'!$F$17:$F$1904,'По основ. нам.'!A79,'ПО КОРИСНИЦИМА'!$L$17:$L$1904)</f>
        <v>0</v>
      </c>
      <c r="G79" s="219">
        <f>SUMIF('ПО КОРИСНИЦИМА'!$F$17:$F$1904,'По основ. нам.'!A79,'ПО КОРИСНИЦИМА'!$M$17:$M$1904)</f>
        <v>0</v>
      </c>
      <c r="H79" s="206"/>
      <c r="I79" s="240">
        <f t="shared" si="12"/>
        <v>0</v>
      </c>
      <c r="J79" s="240">
        <f t="shared" si="11"/>
        <v>0</v>
      </c>
      <c r="K79" s="207"/>
    </row>
    <row r="80" spans="1:13" x14ac:dyDescent="0.25">
      <c r="A80" s="126">
        <v>550</v>
      </c>
      <c r="B80" s="127" t="s">
        <v>3843</v>
      </c>
      <c r="C80" s="222">
        <f>SUM(C81)</f>
        <v>0</v>
      </c>
      <c r="D80" s="198">
        <f>SUM(D81)</f>
        <v>0</v>
      </c>
      <c r="E80" s="215"/>
      <c r="F80" s="222">
        <f>SUM(F81)</f>
        <v>0</v>
      </c>
      <c r="G80" s="222">
        <f>SUM(G81)</f>
        <v>0</v>
      </c>
      <c r="H80" s="232"/>
      <c r="I80" s="218">
        <f t="shared" si="12"/>
        <v>0</v>
      </c>
      <c r="J80" s="218">
        <f t="shared" si="11"/>
        <v>0</v>
      </c>
      <c r="K80" s="205"/>
    </row>
    <row r="81" spans="1:11" x14ac:dyDescent="0.25">
      <c r="A81" s="118">
        <v>551</v>
      </c>
      <c r="B81" s="128" t="s">
        <v>3844</v>
      </c>
      <c r="C81" s="219">
        <f>SUMIF('ПО КОРИСНИЦИМА'!$F$17:$F$1904,'По основ. нам.'!A81,'ПО КОРИСНИЦИМА'!$H$17:$H$1904)</f>
        <v>0</v>
      </c>
      <c r="D81" s="196">
        <f>SUMIF('ПО КОРИСНИЦИМА'!$F$17:$F$1904,'По основ. нам.'!A81,'ПО КОРИСНИЦИМА'!$I$17:$I$1904)</f>
        <v>0</v>
      </c>
      <c r="E81" s="213"/>
      <c r="F81" s="219">
        <f>SUMIF('ПО КОРИСНИЦИМА'!$F$17:$F$1904,'По основ. нам.'!A81,'ПО КОРИСНИЦИМА'!$L$17:$L$1904)</f>
        <v>0</v>
      </c>
      <c r="G81" s="219">
        <f>SUMIF('ПО КОРИСНИЦИМА'!$F$17:$F$1904,'По основ. нам.'!A81,'ПО КОРИСНИЦИМА'!$M$17:$M$1904)</f>
        <v>0</v>
      </c>
      <c r="H81" s="206"/>
      <c r="I81" s="240">
        <f t="shared" si="12"/>
        <v>0</v>
      </c>
      <c r="J81" s="240">
        <f t="shared" si="11"/>
        <v>0</v>
      </c>
      <c r="K81" s="207"/>
    </row>
    <row r="82" spans="1:11" ht="29.25" customHeight="1" x14ac:dyDescent="0.25">
      <c r="A82" s="158" t="s">
        <v>3961</v>
      </c>
      <c r="B82" s="647" t="s">
        <v>5216</v>
      </c>
      <c r="C82" s="220">
        <f>C83</f>
        <v>7729535</v>
      </c>
      <c r="D82" s="227">
        <f t="shared" ref="D82:K82" si="13">D83</f>
        <v>5515551.9400000004</v>
      </c>
      <c r="E82" s="212">
        <f t="shared" si="13"/>
        <v>0.71356840223894458</v>
      </c>
      <c r="F82" s="220">
        <f t="shared" si="13"/>
        <v>0</v>
      </c>
      <c r="G82" s="220">
        <f t="shared" si="13"/>
        <v>0</v>
      </c>
      <c r="H82" s="208">
        <f t="shared" si="13"/>
        <v>0</v>
      </c>
      <c r="I82" s="220">
        <f t="shared" si="13"/>
        <v>7729535</v>
      </c>
      <c r="J82" s="220">
        <f t="shared" si="13"/>
        <v>5515551.9400000004</v>
      </c>
      <c r="K82" s="208">
        <f t="shared" si="13"/>
        <v>0.71356840223894458</v>
      </c>
    </row>
    <row r="83" spans="1:11" x14ac:dyDescent="0.25">
      <c r="A83" s="110" t="s">
        <v>3845</v>
      </c>
      <c r="B83" s="111" t="s">
        <v>3846</v>
      </c>
      <c r="C83" s="222">
        <f>SUM(C84:C87)</f>
        <v>7729535</v>
      </c>
      <c r="D83" s="197">
        <f>SUM(D84:D86)</f>
        <v>5515551.9400000004</v>
      </c>
      <c r="E83" s="214">
        <f>D83/C83</f>
        <v>0.71356840223894458</v>
      </c>
      <c r="F83" s="222">
        <f>SUM(F84:F86)</f>
        <v>0</v>
      </c>
      <c r="G83" s="222">
        <f>SUM(G84:G86)</f>
        <v>0</v>
      </c>
      <c r="H83" s="232"/>
      <c r="I83" s="218">
        <f>SUM(I84:I87)</f>
        <v>7729535</v>
      </c>
      <c r="J83" s="218">
        <f t="shared" si="11"/>
        <v>5515551.9400000004</v>
      </c>
      <c r="K83" s="205">
        <f>J83/I83</f>
        <v>0.71356840223894458</v>
      </c>
    </row>
    <row r="84" spans="1:11" x14ac:dyDescent="0.25">
      <c r="A84" s="112" t="s">
        <v>3847</v>
      </c>
      <c r="B84" s="113" t="s">
        <v>3848</v>
      </c>
      <c r="C84" s="219">
        <f>SUMIF('ПО КОРИСНИЦИМА'!$F$17:$F$1904,'По основ. нам.'!A84,'ПО КОРИСНИЦИМА'!$H$17:$H$1904)</f>
        <v>7729535</v>
      </c>
      <c r="D84" s="196">
        <f>SUMIF('ПО КОРИСНИЦИМА'!$F$17:$F$1904,'По основ. нам.'!A84,'ПО КОРИСНИЦИМА'!$I$17:$I$1904)</f>
        <v>5515551.9400000004</v>
      </c>
      <c r="E84" s="213">
        <f>D84/C84</f>
        <v>0.71356840223894458</v>
      </c>
      <c r="F84" s="219">
        <f>SUMIF('ПО КОРИСНИЦИМА'!$F$17:$F$1904,'По основ. нам.'!A84,'ПО КОРИСНИЦИМА'!$L$17:$L$1904)</f>
        <v>0</v>
      </c>
      <c r="G84" s="219">
        <f>SUMIF('ПО КОРИСНИЦИМА'!$F$17:$F$1904,'По основ. нам.'!A84,'ПО КОРИСНИЦИМА'!$M$17:$M$1904)</f>
        <v>0</v>
      </c>
      <c r="H84" s="206"/>
      <c r="I84" s="219">
        <f t="shared" si="12"/>
        <v>7729535</v>
      </c>
      <c r="J84" s="219">
        <f t="shared" si="11"/>
        <v>5515551.9400000004</v>
      </c>
      <c r="K84" s="206">
        <f>J84/I84</f>
        <v>0.71356840223894458</v>
      </c>
    </row>
    <row r="85" spans="1:11" x14ac:dyDescent="0.25">
      <c r="A85" s="129" t="s">
        <v>3849</v>
      </c>
      <c r="B85" s="130" t="s">
        <v>3850</v>
      </c>
      <c r="C85" s="219">
        <f>SUMIF('ПО КОРИСНИЦИМА'!$F$17:$F$1904,'По основ. нам.'!A85,'ПО КОРИСНИЦИМА'!$H$17:$H$1904)</f>
        <v>0</v>
      </c>
      <c r="D85" s="199">
        <f>SUMIF('ПО КОРИСНИЦИМА'!$F$17:$F$1904,'По основ. нам.'!A85,'ПО КОРИСНИЦИМА'!$I$17:$I$1904)</f>
        <v>0</v>
      </c>
      <c r="E85" s="216"/>
      <c r="F85" s="219">
        <f>SUMIF('ПО КОРИСНИЦИМА'!$F$17:$F$1904,'По основ. нам.'!A85,'ПО КОРИСНИЦИМА'!$L$17:$L$1904)</f>
        <v>0</v>
      </c>
      <c r="G85" s="219">
        <f>SUMIF('ПО КОРИСНИЦИМА'!$F$17:$F$1904,'По основ. нам.'!A85,'ПО КОРИСНИЦИМА'!$M$17:$M$1904)</f>
        <v>0</v>
      </c>
      <c r="H85" s="206"/>
      <c r="I85" s="225"/>
      <c r="J85" s="225">
        <f t="shared" si="11"/>
        <v>0</v>
      </c>
      <c r="K85" s="207"/>
    </row>
    <row r="86" spans="1:11" x14ac:dyDescent="0.25">
      <c r="A86" s="129" t="s">
        <v>3851</v>
      </c>
      <c r="B86" s="130" t="s">
        <v>88</v>
      </c>
      <c r="C86" s="219">
        <f>SUMIF('ПО КОРИСНИЦИМА'!$F$17:$F$1904,'По основ. нам.'!A86,'ПО КОРИСНИЦИМА'!$H$17:$H$1904)</f>
        <v>0</v>
      </c>
      <c r="D86" s="199">
        <f>SUMIF('ПО КОРИСНИЦИМА'!$F$17:$F$1904,'По основ. нам.'!A86,'ПО КОРИСНИЦИМА'!$I$17:$I$1904)</f>
        <v>0</v>
      </c>
      <c r="E86" s="216"/>
      <c r="F86" s="219">
        <f>SUMIF('ПО КОРИСНИЦИМА'!$F$17:$F$1904,'По основ. нам.'!A86,'ПО КОРИСНИЦИМА'!$L$17:$L$1904)</f>
        <v>0</v>
      </c>
      <c r="G86" s="219">
        <f>SUMIF('ПО КОРИСНИЦИМА'!$F$17:$F$1904,'По основ. нам.'!A86,'ПО КОРИСНИЦИМА'!$M$17:$M$1904)</f>
        <v>0</v>
      </c>
      <c r="H86" s="206"/>
      <c r="I86" s="225"/>
      <c r="J86" s="225">
        <f t="shared" si="11"/>
        <v>0</v>
      </c>
      <c r="K86" s="207"/>
    </row>
    <row r="87" spans="1:11" x14ac:dyDescent="0.25">
      <c r="A87" s="129" t="s">
        <v>5382</v>
      </c>
      <c r="B87" s="130" t="s">
        <v>5381</v>
      </c>
      <c r="C87" s="219">
        <f>SUMIF('ПО КОРИСНИЦИМА'!$F$17:$F$1904,'По основ. нам.'!A87,'ПО КОРИСНИЦИМА'!$H$17:$H$1904)</f>
        <v>0</v>
      </c>
      <c r="D87" s="199"/>
      <c r="E87" s="216"/>
      <c r="F87" s="219">
        <v>0</v>
      </c>
      <c r="G87" s="219"/>
      <c r="H87" s="206"/>
      <c r="I87" s="240">
        <f t="shared" ref="I87" si="14">C87+F87</f>
        <v>0</v>
      </c>
      <c r="J87" s="225"/>
      <c r="K87" s="207"/>
    </row>
    <row r="88" spans="1:11" x14ac:dyDescent="0.25">
      <c r="A88" s="110" t="s">
        <v>3852</v>
      </c>
      <c r="B88" s="111" t="s">
        <v>89</v>
      </c>
      <c r="C88" s="222">
        <f>SUMIF('ПО КОРИСНИЦИМА'!$F$17:$F$1904,'По основ. нам.'!A88,'ПО КОРИСНИЦИМА'!$H$17:$H$1904)</f>
        <v>0</v>
      </c>
      <c r="D88" s="198">
        <f>SUM(D89)</f>
        <v>0</v>
      </c>
      <c r="E88" s="215"/>
      <c r="F88" s="222">
        <f>SUM(F89)</f>
        <v>0</v>
      </c>
      <c r="G88" s="222">
        <f>SUM(G89)</f>
        <v>0</v>
      </c>
      <c r="H88" s="232"/>
      <c r="I88" s="218">
        <f>C88+F88</f>
        <v>0</v>
      </c>
      <c r="J88" s="218">
        <f t="shared" si="11"/>
        <v>0</v>
      </c>
      <c r="K88" s="205"/>
    </row>
    <row r="89" spans="1:11" x14ac:dyDescent="0.25">
      <c r="A89" s="129" t="s">
        <v>4696</v>
      </c>
      <c r="B89" s="117" t="s">
        <v>1999</v>
      </c>
      <c r="C89" s="219">
        <f>SUMIF('ПО КОРИСНИЦИМА'!$F$17:$F$1904,'По основ. нам.'!A89,'ПО КОРИСНИЦИМА'!$H$17:$H$1904)</f>
        <v>0</v>
      </c>
      <c r="D89" s="199">
        <f>SUMIF('ПО КОРИСНИЦИМА'!$F$17:$F$1904,'По основ. нам.'!A89,'ПО КОРИСНИЦИМА'!$I$17:$I$1904)</f>
        <v>0</v>
      </c>
      <c r="E89" s="216"/>
      <c r="F89" s="219">
        <f>SUMIF('ПО КОРИСНИЦИМА'!$F$17:$F$1904,'По основ. нам.'!A89,'ПО КОРИСНИЦИМА'!$L$17:$L$1904)</f>
        <v>0</v>
      </c>
      <c r="G89" s="219">
        <f>SUMIF('ПО КОРИСНИЦИМА'!$F$17:$F$1904,'По основ. нам.'!A89,'ПО КОРИСНИЦИМА'!$M$17:$M$1904)</f>
        <v>0</v>
      </c>
      <c r="H89" s="206"/>
      <c r="I89" s="240">
        <f>C89+F89</f>
        <v>0</v>
      </c>
      <c r="J89" s="240">
        <f t="shared" si="11"/>
        <v>0</v>
      </c>
      <c r="K89" s="207"/>
    </row>
    <row r="90" spans="1:11" x14ac:dyDescent="0.25">
      <c r="A90" s="131"/>
      <c r="B90" s="132" t="s">
        <v>3853</v>
      </c>
      <c r="C90" s="223">
        <f>SUM(C8,C17,C24,C30,C35,C41,C48,C50,C57,C65,C71,C76,C80,C83,C88)</f>
        <v>633880441</v>
      </c>
      <c r="D90" s="200">
        <f>SUM(D8,D17,D24,D30,D35,D41,D48,D50,D57,D65,D71,D76,D80,D83,D88)</f>
        <v>291957161.71000004</v>
      </c>
      <c r="E90" s="217">
        <f>D90/C90</f>
        <v>0.46058711205761915</v>
      </c>
      <c r="F90" s="223">
        <f>SUM(F8,F17,F24,F30,F35,F41,F50,F48,F57,F65,F71,F76,F80,F83,F88)</f>
        <v>118812086</v>
      </c>
      <c r="G90" s="223">
        <f>SUM(G8,G17,G24,G30,G35,G41,G50,G48,G57,G65,G71,G76,G80,G83,G88)</f>
        <v>17881027.790000003</v>
      </c>
      <c r="H90" s="233">
        <f>G90/F90</f>
        <v>0.15049839113169011</v>
      </c>
      <c r="I90" s="226">
        <f>C90+F90</f>
        <v>752692527</v>
      </c>
      <c r="J90" s="226">
        <f t="shared" si="11"/>
        <v>309838189.50000006</v>
      </c>
      <c r="K90" s="209">
        <f>J90/I90</f>
        <v>0.41163978435513293</v>
      </c>
    </row>
    <row r="91" spans="1:11" hidden="1" x14ac:dyDescent="0.25">
      <c r="A91" s="133"/>
      <c r="B91" s="133"/>
      <c r="C91" s="224">
        <f>C90-'ПО КОРИСНИЦИМА'!H1904</f>
        <v>0</v>
      </c>
      <c r="D91" s="201"/>
      <c r="E91" s="201"/>
      <c r="F91" s="224">
        <f>F90-'ПО КОРИСНИЦИМА'!L1904</f>
        <v>0</v>
      </c>
      <c r="G91" s="224"/>
      <c r="H91" s="234"/>
      <c r="I91" s="224" t="e">
        <f>Ukupno_izdaci-'ПО КОРИСНИЦИМА'!S1904</f>
        <v>#REF!</v>
      </c>
    </row>
    <row r="93" spans="1:11" hidden="1" x14ac:dyDescent="0.25">
      <c r="E93" s="1200" t="s">
        <v>4979</v>
      </c>
      <c r="F93" s="1200"/>
      <c r="I93" s="1200" t="s">
        <v>4978</v>
      </c>
      <c r="J93" s="1200"/>
    </row>
    <row r="94" spans="1:11" hidden="1" x14ac:dyDescent="0.25"/>
    <row r="95" spans="1:11" hidden="1" x14ac:dyDescent="0.25">
      <c r="E95" s="553"/>
      <c r="F95" s="553"/>
      <c r="I95" s="553"/>
      <c r="J95" s="553"/>
    </row>
    <row r="96" spans="1:11" hidden="1" x14ac:dyDescent="0.25"/>
    <row r="97" spans="3:3" hidden="1" x14ac:dyDescent="0.25">
      <c r="C97" s="202">
        <f>C90-Програмска!D592</f>
        <v>0</v>
      </c>
    </row>
  </sheetData>
  <mergeCells count="5">
    <mergeCell ref="A3:K3"/>
    <mergeCell ref="A1:I1"/>
    <mergeCell ref="A2:K2"/>
    <mergeCell ref="I93:J93"/>
    <mergeCell ref="E93:F93"/>
  </mergeCells>
  <conditionalFormatting sqref="C91 F91:I91">
    <cfRule type="cellIs" dxfId="3" priority="5" stopIfTrue="1" operator="notEqual">
      <formula>0</formula>
    </cfRule>
  </conditionalFormatting>
  <conditionalFormatting sqref="C9:C16 C18:C23 C25:C29 C31:C34 C36:C40 C42:C47 C49 C51:C56 C62:C64 C66:C70 C77:C79 C84:C87 C89 F9:H16 F18:H23 F25:H29 F31:H34 F36:H40 F42:H47 F49:H49 F51:H56 F66:H70 F72:H75 F77:H79 F84:H87 F89:H89 C72:C75 F62:H64 C81:C82 F81:H82">
    <cfRule type="expression" priority="4" stopIfTrue="1">
      <formula>NOT(ISERROR(SEARCH("411",C9)))</formula>
    </cfRule>
  </conditionalFormatting>
  <conditionalFormatting sqref="C58:C63">
    <cfRule type="expression" priority="3" stopIfTrue="1">
      <formula>NOT(ISERROR(SEARCH("411",C58)))</formula>
    </cfRule>
  </conditionalFormatting>
  <conditionalFormatting sqref="F58:H63">
    <cfRule type="expression" priority="2" stopIfTrue="1">
      <formula>NOT(ISERROR(SEARCH("411",F58)))</formula>
    </cfRule>
  </conditionalFormatting>
  <conditionalFormatting sqref="C91:I91">
    <cfRule type="cellIs" dxfId="2" priority="1" operator="notEqual">
      <formula>0</formula>
    </cfRule>
  </conditionalFormatting>
  <printOptions horizontalCentered="1"/>
  <pageMargins left="0" right="0" top="0.19685039370078741" bottom="0.19685039370078741" header="0" footer="0"/>
  <pageSetup orientation="portrait" r:id="rId1"/>
  <colBreaks count="1" manualBreakCount="1">
    <brk id="11" max="1048575" man="1"/>
  </colBreaks>
  <cellWatches>
    <cellWatch r="C91"/>
  </cellWatche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T737"/>
  <sheetViews>
    <sheetView tabSelected="1" topLeftCell="A583" workbookViewId="0">
      <selection activeCell="G737" sqref="G737"/>
    </sheetView>
  </sheetViews>
  <sheetFormatPr defaultRowHeight="12.75" x14ac:dyDescent="0.2"/>
  <cols>
    <col min="1" max="1" width="11.28515625" style="170" customWidth="1"/>
    <col min="2" max="2" width="11.7109375" style="170" customWidth="1"/>
    <col min="3" max="3" width="31.28515625" style="270" customWidth="1"/>
    <col min="4" max="4" width="16.28515625" style="186" customWidth="1"/>
    <col min="5" max="5" width="16.28515625" style="186" hidden="1" customWidth="1"/>
    <col min="6" max="6" width="10.5703125" style="186" hidden="1" customWidth="1"/>
    <col min="7" max="7" width="14.7109375" style="258" customWidth="1"/>
    <col min="8" max="8" width="14.7109375" style="258" hidden="1" customWidth="1"/>
    <col min="9" max="9" width="9.42578125" style="291" hidden="1" customWidth="1"/>
    <col min="10" max="10" width="14.42578125" style="186" customWidth="1"/>
    <col min="11" max="11" width="13.7109375" style="186" hidden="1" customWidth="1"/>
    <col min="12" max="12" width="11.85546875" style="299" hidden="1" customWidth="1"/>
    <col min="13" max="13" width="11.85546875" style="170" customWidth="1"/>
    <col min="14" max="14" width="9.140625" style="170"/>
    <col min="15" max="15" width="10.5703125" style="170" bestFit="1" customWidth="1"/>
    <col min="16" max="16384" width="9.140625" style="170"/>
  </cols>
  <sheetData>
    <row r="1" spans="1:20" ht="15" x14ac:dyDescent="0.25">
      <c r="A1" s="1213" t="s">
        <v>5278</v>
      </c>
      <c r="B1" s="1213"/>
      <c r="C1" s="1213"/>
      <c r="D1" s="1213"/>
      <c r="E1" s="1213"/>
      <c r="F1" s="1213"/>
      <c r="G1" s="1213"/>
      <c r="H1" s="1213"/>
      <c r="I1" s="1213"/>
      <c r="J1" s="1213"/>
    </row>
    <row r="2" spans="1:20" ht="12" customHeight="1" x14ac:dyDescent="0.25">
      <c r="A2" s="435"/>
      <c r="B2" s="435"/>
      <c r="C2" s="435"/>
      <c r="D2" s="435"/>
      <c r="E2" s="435"/>
      <c r="F2" s="435"/>
      <c r="G2" s="435"/>
      <c r="H2" s="435"/>
      <c r="I2" s="435"/>
      <c r="J2" s="435"/>
    </row>
    <row r="3" spans="1:20" ht="15" hidden="1" x14ac:dyDescent="0.2">
      <c r="A3" s="1226" t="s">
        <v>5363</v>
      </c>
      <c r="B3" s="1226"/>
      <c r="C3" s="1226"/>
      <c r="D3" s="1226"/>
      <c r="E3" s="1226"/>
      <c r="F3" s="1226"/>
      <c r="G3" s="1226"/>
      <c r="H3" s="1226"/>
      <c r="I3" s="1226"/>
      <c r="J3" s="1226"/>
      <c r="K3" s="1226"/>
      <c r="L3" s="1226"/>
      <c r="M3" s="1226"/>
      <c r="N3" s="1226"/>
      <c r="O3" s="1226"/>
      <c r="P3" s="1226"/>
    </row>
    <row r="4" spans="1:20" ht="10.5" customHeight="1" x14ac:dyDescent="0.25">
      <c r="A4" s="575"/>
      <c r="B4" s="575"/>
      <c r="C4" s="575"/>
      <c r="D4" s="575"/>
      <c r="E4" s="575"/>
      <c r="F4" s="575"/>
      <c r="G4" s="575"/>
      <c r="H4" s="575"/>
      <c r="I4" s="575"/>
      <c r="J4" s="575"/>
    </row>
    <row r="5" spans="1:20" ht="15" x14ac:dyDescent="0.25">
      <c r="A5" s="1198" t="s">
        <v>5541</v>
      </c>
      <c r="B5" s="1198"/>
      <c r="C5" s="1198"/>
      <c r="D5" s="1198"/>
      <c r="E5" s="1198"/>
      <c r="F5" s="1198"/>
      <c r="G5" s="1198"/>
      <c r="H5" s="1198"/>
      <c r="I5" s="1198"/>
      <c r="J5" s="1198"/>
    </row>
    <row r="6" spans="1:20" ht="15" x14ac:dyDescent="0.25">
      <c r="A6" s="1144" t="s">
        <v>5535</v>
      </c>
      <c r="B6" s="436"/>
      <c r="C6" s="436"/>
      <c r="D6" s="436"/>
      <c r="E6" s="436"/>
      <c r="F6" s="436"/>
      <c r="G6" s="436"/>
      <c r="H6" s="436"/>
      <c r="I6" s="436"/>
      <c r="J6" s="436"/>
    </row>
    <row r="7" spans="1:20" ht="15.75" hidden="1" x14ac:dyDescent="0.25">
      <c r="A7" s="1225" t="s">
        <v>4988</v>
      </c>
      <c r="B7" s="1225"/>
      <c r="C7" s="1225"/>
      <c r="D7" s="1225"/>
      <c r="E7" s="1225"/>
      <c r="F7" s="1225"/>
      <c r="G7" s="1225"/>
      <c r="H7" s="1225"/>
      <c r="I7" s="1225"/>
      <c r="J7" s="1225"/>
      <c r="K7" s="1225"/>
      <c r="L7" s="1225"/>
    </row>
    <row r="8" spans="1:20" ht="26.25" customHeight="1" x14ac:dyDescent="0.2">
      <c r="A8" s="1216" t="s">
        <v>4996</v>
      </c>
      <c r="B8" s="1216"/>
      <c r="C8" s="1216"/>
      <c r="D8" s="1216"/>
      <c r="E8" s="1216"/>
      <c r="F8" s="1216"/>
      <c r="G8" s="1216"/>
      <c r="H8" s="1216"/>
      <c r="I8" s="1216"/>
      <c r="J8" s="1216"/>
      <c r="K8" s="1216"/>
      <c r="L8" s="1216"/>
    </row>
    <row r="9" spans="1:20" ht="15" customHeight="1" x14ac:dyDescent="0.2">
      <c r="A9" s="1230" t="s">
        <v>3605</v>
      </c>
      <c r="B9" s="1229"/>
      <c r="C9" s="1231" t="s">
        <v>4091</v>
      </c>
      <c r="D9" s="1215" t="s">
        <v>25</v>
      </c>
      <c r="E9" s="1219" t="s">
        <v>4749</v>
      </c>
      <c r="F9" s="1219" t="s">
        <v>4700</v>
      </c>
      <c r="G9" s="1214" t="s">
        <v>3758</v>
      </c>
      <c r="H9" s="1217" t="s">
        <v>4751</v>
      </c>
      <c r="I9" s="1223" t="s">
        <v>4700</v>
      </c>
      <c r="J9" s="1215" t="s">
        <v>3759</v>
      </c>
      <c r="K9" s="1219" t="s">
        <v>4752</v>
      </c>
      <c r="L9" s="1221" t="s">
        <v>4700</v>
      </c>
    </row>
    <row r="10" spans="1:20" ht="41.25" customHeight="1" x14ac:dyDescent="0.2">
      <c r="A10" s="171" t="s">
        <v>4038</v>
      </c>
      <c r="B10" s="171" t="s">
        <v>4090</v>
      </c>
      <c r="C10" s="1231"/>
      <c r="D10" s="1215"/>
      <c r="E10" s="1220"/>
      <c r="F10" s="1220"/>
      <c r="G10" s="1214"/>
      <c r="H10" s="1218"/>
      <c r="I10" s="1224"/>
      <c r="J10" s="1215"/>
      <c r="K10" s="1220"/>
      <c r="L10" s="1222"/>
    </row>
    <row r="11" spans="1:20" s="577" customFormat="1" x14ac:dyDescent="0.2">
      <c r="A11" s="578" t="s">
        <v>3760</v>
      </c>
      <c r="B11" s="578" t="s">
        <v>4039</v>
      </c>
      <c r="C11" s="578" t="s">
        <v>4103</v>
      </c>
      <c r="D11" s="579">
        <v>4</v>
      </c>
      <c r="E11" s="579"/>
      <c r="F11" s="579"/>
      <c r="G11" s="578">
        <v>6</v>
      </c>
      <c r="H11" s="578"/>
      <c r="I11" s="578"/>
      <c r="J11" s="579">
        <v>7</v>
      </c>
      <c r="K11" s="576"/>
      <c r="L11" s="576"/>
      <c r="T11" s="600"/>
    </row>
    <row r="12" spans="1:20" ht="25.5" x14ac:dyDescent="0.2">
      <c r="A12" s="172" t="s">
        <v>3560</v>
      </c>
      <c r="B12" s="173"/>
      <c r="C12" s="259" t="s">
        <v>5108</v>
      </c>
      <c r="D12" s="274">
        <f>SUM(D13:D39)</f>
        <v>3000000</v>
      </c>
      <c r="E12" s="274" t="e">
        <f t="shared" ref="E12:L12" si="0">SUM(E13:E39)</f>
        <v>#REF!</v>
      </c>
      <c r="F12" s="276" t="e">
        <f t="shared" si="0"/>
        <v>#REF!</v>
      </c>
      <c r="G12" s="275">
        <f t="shared" si="0"/>
        <v>0</v>
      </c>
      <c r="H12" s="275">
        <f t="shared" si="0"/>
        <v>0</v>
      </c>
      <c r="I12" s="283"/>
      <c r="J12" s="274">
        <f t="shared" si="0"/>
        <v>3000000</v>
      </c>
      <c r="K12" s="274" t="e">
        <f t="shared" si="0"/>
        <v>#REF!</v>
      </c>
      <c r="L12" s="276" t="e">
        <f t="shared" si="0"/>
        <v>#REF!</v>
      </c>
    </row>
    <row r="13" spans="1:20" ht="25.5" x14ac:dyDescent="0.2">
      <c r="A13" s="174"/>
      <c r="B13" s="174" t="s">
        <v>4201</v>
      </c>
      <c r="C13" s="260" t="s">
        <v>5021</v>
      </c>
      <c r="D13" s="243">
        <f>SUMIF('ПО КОРИСНИЦИМА'!$G$16:$G$1904,"Свега за програмску активност 1101-0001:",'ПО КОРИСНИЦИМА'!$H$16:$H$1904)</f>
        <v>3000000</v>
      </c>
      <c r="E13" s="243">
        <f>SUMIF('ПО КОРИСНИЦИМА'!$G$16:$G$1904,"Свега за програмску активност 1101-0001:",'ПО КОРИСНИЦИМА'!$I$16:$I$1904)</f>
        <v>0</v>
      </c>
      <c r="F13" s="277">
        <f>E13/D13</f>
        <v>0</v>
      </c>
      <c r="G13" s="244">
        <f>SUMIF('ПО КОРИСНИЦИМА'!$G$16:$G$1904,"Свега за програмску активност 1101-0001:",'ПО КОРИСНИЦИМА'!$L$16:$L$1904)</f>
        <v>0</v>
      </c>
      <c r="H13" s="244">
        <v>0</v>
      </c>
      <c r="I13" s="284"/>
      <c r="J13" s="243">
        <f>D13+G13</f>
        <v>3000000</v>
      </c>
      <c r="K13" s="243">
        <f>E13+H13</f>
        <v>0</v>
      </c>
      <c r="L13" s="277">
        <f>K13/J13</f>
        <v>0</v>
      </c>
      <c r="R13" s="598"/>
    </row>
    <row r="14" spans="1:20" ht="25.5" customHeight="1" x14ac:dyDescent="0.2">
      <c r="A14" s="176"/>
      <c r="B14" s="176" t="s">
        <v>4202</v>
      </c>
      <c r="C14" s="261" t="s">
        <v>4040</v>
      </c>
      <c r="D14" s="245">
        <f>SUMIF('ПО КОРИСНИЦИМА'!$G$16:$G$1904,"Свега за програмску активност 1101-0002:",'ПО КОРИСНИЦИМА'!$H$16:$H$1904)</f>
        <v>0</v>
      </c>
      <c r="E14" s="245"/>
      <c r="F14" s="278"/>
      <c r="G14" s="246">
        <f>SUMIF('ПО КОРИСНИЦИМА'!$G$16:$G$1904,"Свега за програмску активност 1101-0002:",'ПО КОРИСНИЦИМА'!$L$16:$L$1904)</f>
        <v>0</v>
      </c>
      <c r="H14" s="246"/>
      <c r="I14" s="285"/>
      <c r="J14" s="245">
        <f t="shared" ref="J14:J50" si="1">D14+G14</f>
        <v>0</v>
      </c>
      <c r="K14" s="245"/>
      <c r="L14" s="278"/>
    </row>
    <row r="15" spans="1:20" ht="25.5" x14ac:dyDescent="0.2">
      <c r="A15" s="415"/>
      <c r="B15" s="176" t="s">
        <v>5074</v>
      </c>
      <c r="C15" s="560" t="s">
        <v>5075</v>
      </c>
      <c r="D15" s="418">
        <f>SUMIF('ПО КОРИСНИЦИМА'!$G$16:$G$1904,"Свега за програмску активност 1101-0005:",'ПО КОРИСНИЦИМА'!$H$16:$H$1904)</f>
        <v>0</v>
      </c>
      <c r="E15" s="418" t="e">
        <f>SUMIF('ПО КОРИСНИЦИМА'!$G$16:$G$1904,"Свега за програмску активност 1101-0005:",'ПО КОРИСНИЦИМА'!$I$16:$I$1904)</f>
        <v>#REF!</v>
      </c>
      <c r="F15" s="419" t="e">
        <f>E15/D15</f>
        <v>#REF!</v>
      </c>
      <c r="G15" s="420">
        <f>SUMIF('ПО КОРИСНИЦИМА'!$G$16:$G$1904,"Свега за програмску активност 1101-0005:",'ПО КОРИСНИЦИМА'!$L$16:$L$1904)</f>
        <v>0</v>
      </c>
      <c r="H15" s="420">
        <v>0</v>
      </c>
      <c r="I15" s="421"/>
      <c r="J15" s="418">
        <f>D15+G15</f>
        <v>0</v>
      </c>
      <c r="K15" s="418" t="e">
        <f>E15+H15</f>
        <v>#REF!</v>
      </c>
      <c r="L15" s="419" t="e">
        <f>K15/J15</f>
        <v>#REF!</v>
      </c>
    </row>
    <row r="16" spans="1:20" hidden="1" x14ac:dyDescent="0.2">
      <c r="A16" s="176"/>
      <c r="B16" s="176" t="s">
        <v>4203</v>
      </c>
      <c r="C16" s="261" t="str">
        <f>IFERROR(VLOOKUP(B16,'ПО КОРИСНИЦИМА'!$C$16:$S$1904,5,FALSE),"")</f>
        <v>Уређење трга у Владимирцима</v>
      </c>
      <c r="D16" s="247">
        <f>SUMIF('ПО КОРИСНИЦИМА'!$G$16:$G$1904,"Свега за пројекат 1101-П1:",'ПО КОРИСНИЦИМА'!$H$16:$H$1904)</f>
        <v>0</v>
      </c>
      <c r="E16" s="247">
        <f>SUMIF('ПО КОРИСНИЦИМА'!$G$16:$G$1904,"Свега за пројекат 1101-П1:",'ПО КОРИСНИЦИМА'!$I$16:$I$1904)</f>
        <v>0</v>
      </c>
      <c r="F16" s="279"/>
      <c r="G16" s="248">
        <f>SUMIF('ПО КОРИСНИЦИМА'!$G$16:$G$1904,"Свега за пројекат 1101-П1:",'ПО КОРИСНИЦИМА'!$L$16:$L$1904)</f>
        <v>0</v>
      </c>
      <c r="H16" s="248"/>
      <c r="I16" s="286"/>
      <c r="J16" s="245">
        <f t="shared" si="1"/>
        <v>0</v>
      </c>
      <c r="K16" s="245"/>
      <c r="L16" s="278"/>
    </row>
    <row r="17" spans="1:12" hidden="1" x14ac:dyDescent="0.2">
      <c r="A17" s="176"/>
      <c r="B17" s="176" t="s">
        <v>4204</v>
      </c>
      <c r="C17" s="261" t="str">
        <f>IFERROR(VLOOKUP(B17,'ПО КОРИСНИЦИМА'!$C$16:$S$1904,5,FALSE),"")</f>
        <v/>
      </c>
      <c r="D17" s="247">
        <f>SUMIF('ПО КОРИСНИЦИМА'!$G$16:$G$1904,"Свега за пројекат 1101-П2:",'ПО КОРИСНИЦИМА'!$H$16:$H$1904)</f>
        <v>0</v>
      </c>
      <c r="E17" s="247"/>
      <c r="F17" s="279"/>
      <c r="G17" s="248">
        <f>SUMIF('ПО КОРИСНИЦИМА'!$G$16:$G$1904,"Свега за пројекат 1101-П2:",'ПО КОРИСНИЦИМА'!$L$16:$L$1904)</f>
        <v>0</v>
      </c>
      <c r="H17" s="248"/>
      <c r="I17" s="286"/>
      <c r="J17" s="245">
        <f t="shared" si="1"/>
        <v>0</v>
      </c>
      <c r="K17" s="245"/>
      <c r="L17" s="278"/>
    </row>
    <row r="18" spans="1:12" hidden="1" x14ac:dyDescent="0.2">
      <c r="A18" s="176"/>
      <c r="B18" s="176" t="s">
        <v>4205</v>
      </c>
      <c r="C18" s="261" t="str">
        <f>IFERROR(VLOOKUP(B18,'ПО КОРИСНИЦИМА'!$C$16:$S$1904,5,FALSE),"")</f>
        <v/>
      </c>
      <c r="D18" s="247">
        <f>SUMIF('ПО КОРИСНИЦИМА'!$G$16:$G$1904,"Свега за пројекат 1101-П3:",'ПО КОРИСНИЦИМА'!$H$16:$H$1904)</f>
        <v>0</v>
      </c>
      <c r="E18" s="247"/>
      <c r="F18" s="279"/>
      <c r="G18" s="248">
        <f>SUMIF('ПО КОРИСНИЦИМА'!$G$16:$G$1904,"Свега за пројекат 1101-П3:",'ПО КОРИСНИЦИМА'!$L$16:$L$1904)</f>
        <v>0</v>
      </c>
      <c r="H18" s="248"/>
      <c r="I18" s="286"/>
      <c r="J18" s="245">
        <f t="shared" si="1"/>
        <v>0</v>
      </c>
      <c r="K18" s="245"/>
      <c r="L18" s="278"/>
    </row>
    <row r="19" spans="1:12" hidden="1" x14ac:dyDescent="0.2">
      <c r="A19" s="176"/>
      <c r="B19" s="176" t="s">
        <v>4206</v>
      </c>
      <c r="C19" s="261" t="str">
        <f>IFERROR(VLOOKUP(B19,'ПО КОРИСНИЦИМА'!$C$16:$S$1904,5,FALSE),"")</f>
        <v/>
      </c>
      <c r="D19" s="247">
        <f>SUMIF('ПО КОРИСНИЦИМА'!$G$16:$G$1904,"Свега за пројекат 1101-П4:",'ПО КОРИСНИЦИМА'!$H$16:$H$1904)</f>
        <v>0</v>
      </c>
      <c r="E19" s="247"/>
      <c r="F19" s="279"/>
      <c r="G19" s="248">
        <f>SUMIF('ПО КОРИСНИЦИМА'!$G$16:$G$1904,"Свега за пројекат 1101-П4:",'ПО КОРИСНИЦИМА'!$L$16:$L$1904)</f>
        <v>0</v>
      </c>
      <c r="H19" s="248"/>
      <c r="I19" s="286"/>
      <c r="J19" s="245">
        <f t="shared" si="1"/>
        <v>0</v>
      </c>
      <c r="K19" s="245"/>
      <c r="L19" s="278"/>
    </row>
    <row r="20" spans="1:12" hidden="1" x14ac:dyDescent="0.2">
      <c r="A20" s="176"/>
      <c r="B20" s="176" t="s">
        <v>4207</v>
      </c>
      <c r="C20" s="261" t="str">
        <f>IFERROR(VLOOKUP(B20,'ПО КОРИСНИЦИМА'!$C$16:$S$1904,5,FALSE),"")</f>
        <v/>
      </c>
      <c r="D20" s="247">
        <f>SUMIF('ПО КОРИСНИЦИМА'!$G$16:$G$1904,"Свега за пројекат 1101-П5:",'ПО КОРИСНИЦИМА'!$H$16:$H$1904)</f>
        <v>0</v>
      </c>
      <c r="E20" s="247"/>
      <c r="F20" s="279"/>
      <c r="G20" s="248">
        <f>SUMIF('ПО КОРИСНИЦИМА'!$G$16:$G$1904,"Свега за пројекат 1101-П5:",'ПО КОРИСНИЦИМА'!$L$16:$L$1904)</f>
        <v>0</v>
      </c>
      <c r="H20" s="248"/>
      <c r="I20" s="286"/>
      <c r="J20" s="245">
        <f t="shared" si="1"/>
        <v>0</v>
      </c>
      <c r="K20" s="245"/>
      <c r="L20" s="278"/>
    </row>
    <row r="21" spans="1:12" hidden="1" x14ac:dyDescent="0.2">
      <c r="A21" s="176"/>
      <c r="B21" s="176" t="s">
        <v>4208</v>
      </c>
      <c r="C21" s="261" t="str">
        <f>IFERROR(VLOOKUP(B21,'ПО КОРИСНИЦИМА'!$C$16:$S$1904,5,FALSE),"")</f>
        <v/>
      </c>
      <c r="D21" s="247">
        <f>SUMIF('ПО КОРИСНИЦИМА'!$G$16:$G$1904,"Свега за пројекат 1101-П6:",'ПО КОРИСНИЦИМА'!$H$16:$H$1904)</f>
        <v>0</v>
      </c>
      <c r="E21" s="247"/>
      <c r="F21" s="279"/>
      <c r="G21" s="248">
        <f>SUMIF('ПО КОРИСНИЦИМА'!$G$16:$G$1904,"Свега за пројекат 1101-П6:",'ПО КОРИСНИЦИМА'!$L$16:$L$1904)</f>
        <v>0</v>
      </c>
      <c r="H21" s="248"/>
      <c r="I21" s="286"/>
      <c r="J21" s="245">
        <f t="shared" si="1"/>
        <v>0</v>
      </c>
      <c r="K21" s="245"/>
      <c r="L21" s="278"/>
    </row>
    <row r="22" spans="1:12" hidden="1" x14ac:dyDescent="0.2">
      <c r="A22" s="176"/>
      <c r="B22" s="176" t="s">
        <v>4209</v>
      </c>
      <c r="C22" s="261" t="str">
        <f>IFERROR(VLOOKUP(B22,'ПО КОРИСНИЦИМА'!$C$16:$S$1904,5,FALSE),"")</f>
        <v/>
      </c>
      <c r="D22" s="247">
        <f>SUMIF('ПО КОРИСНИЦИМА'!$G$16:$G$1904,"Свега за пројекат 1101-П7:",'ПО КОРИСНИЦИМА'!$H$16:$H$1904)</f>
        <v>0</v>
      </c>
      <c r="E22" s="247"/>
      <c r="F22" s="279"/>
      <c r="G22" s="248">
        <f>SUMIF('ПО КОРИСНИЦИМА'!$G$16:$G$1904,"Свега за пројекат 1101-П7:",'ПО КОРИСНИЦИМА'!$L$16:$L$1904)</f>
        <v>0</v>
      </c>
      <c r="H22" s="248"/>
      <c r="I22" s="286"/>
      <c r="J22" s="245">
        <f t="shared" si="1"/>
        <v>0</v>
      </c>
      <c r="K22" s="245"/>
      <c r="L22" s="278"/>
    </row>
    <row r="23" spans="1:12" hidden="1" x14ac:dyDescent="0.2">
      <c r="A23" s="176"/>
      <c r="B23" s="176" t="s">
        <v>4210</v>
      </c>
      <c r="C23" s="261" t="str">
        <f>IFERROR(VLOOKUP(B23,'ПО КОРИСНИЦИМА'!$C$16:$S$1904,5,FALSE),"")</f>
        <v/>
      </c>
      <c r="D23" s="247">
        <f>SUMIF('ПО КОРИСНИЦИМА'!$G$16:$G$1904,"Свега за пројекат 1101-П8:",'ПО КОРИСНИЦИМА'!$H$16:$H$1904)</f>
        <v>0</v>
      </c>
      <c r="E23" s="247"/>
      <c r="F23" s="279"/>
      <c r="G23" s="248">
        <f>SUMIF('ПО КОРИСНИЦИМА'!$G$16:$G$1904,"Свега за пројекат 1101-П8:",'ПО КОРИСНИЦИМА'!$L$16:$L$1904)</f>
        <v>0</v>
      </c>
      <c r="H23" s="248"/>
      <c r="I23" s="286"/>
      <c r="J23" s="245">
        <f t="shared" si="1"/>
        <v>0</v>
      </c>
      <c r="K23" s="245"/>
      <c r="L23" s="278"/>
    </row>
    <row r="24" spans="1:12" hidden="1" x14ac:dyDescent="0.2">
      <c r="A24" s="176"/>
      <c r="B24" s="176" t="s">
        <v>4211</v>
      </c>
      <c r="C24" s="261" t="str">
        <f>IFERROR(VLOOKUP(B24,'ПО КОРИСНИЦИМА'!$C$16:$S$1904,5,FALSE),"")</f>
        <v/>
      </c>
      <c r="D24" s="247">
        <f>SUMIF('ПО КОРИСНИЦИМА'!$G$16:$G$1904,"Свега за пројекат 1101-П9:",'ПО КОРИСНИЦИМА'!$H$16:$H$1904)</f>
        <v>0</v>
      </c>
      <c r="E24" s="247"/>
      <c r="F24" s="279"/>
      <c r="G24" s="248">
        <f>SUMIF('ПО КОРИСНИЦИМА'!$G$16:$G$1904,"Свега за пројекат 1101-П9:",'ПО КОРИСНИЦИМА'!$L$16:$L$1904)</f>
        <v>0</v>
      </c>
      <c r="H24" s="248"/>
      <c r="I24" s="286"/>
      <c r="J24" s="245">
        <f t="shared" si="1"/>
        <v>0</v>
      </c>
      <c r="K24" s="245"/>
      <c r="L24" s="278"/>
    </row>
    <row r="25" spans="1:12" hidden="1" x14ac:dyDescent="0.2">
      <c r="A25" s="176"/>
      <c r="B25" s="176" t="s">
        <v>4212</v>
      </c>
      <c r="C25" s="261" t="str">
        <f>IFERROR(VLOOKUP(B25,'ПО КОРИСНИЦИМА'!$C$16:$S$1904,5,FALSE),"")</f>
        <v/>
      </c>
      <c r="D25" s="247">
        <f>SUMIF('ПО КОРИСНИЦИМА'!$G$16:$G$1904,"Свега за пројекат 1101-П10:",'ПО КОРИСНИЦИМА'!$H$16:$H$1904)</f>
        <v>0</v>
      </c>
      <c r="E25" s="247"/>
      <c r="F25" s="279"/>
      <c r="G25" s="248">
        <f>SUMIF('ПО КОРИСНИЦИМА'!$G$16:$G$1904,"Свега за пројекат 1101-П10:",'ПО КОРИСНИЦИМА'!$L$16:$L$1904)</f>
        <v>0</v>
      </c>
      <c r="H25" s="248"/>
      <c r="I25" s="286"/>
      <c r="J25" s="245">
        <f t="shared" si="1"/>
        <v>0</v>
      </c>
      <c r="K25" s="245"/>
      <c r="L25" s="278"/>
    </row>
    <row r="26" spans="1:12" hidden="1" x14ac:dyDescent="0.2">
      <c r="A26" s="176"/>
      <c r="B26" s="176" t="s">
        <v>4213</v>
      </c>
      <c r="C26" s="261" t="str">
        <f>IFERROR(VLOOKUP(B26,'ПО КОРИСНИЦИМА'!$C$16:$S$1904,5,FALSE),"")</f>
        <v/>
      </c>
      <c r="D26" s="247">
        <f>SUMIF('ПО КОРИСНИЦИМА'!$G$16:$G$1904,"Свега за пројекат 1101-П11:",'ПО КОРИСНИЦИМА'!$H$16:$H$1904)</f>
        <v>0</v>
      </c>
      <c r="E26" s="247"/>
      <c r="F26" s="279"/>
      <c r="G26" s="248">
        <f>SUMIF('ПО КОРИСНИЦИМА'!$G$16:$G$1904,"Свега за пројекат 1101-П11:",'ПО КОРИСНИЦИМА'!$L$16:$L$1904)</f>
        <v>0</v>
      </c>
      <c r="H26" s="248"/>
      <c r="I26" s="286"/>
      <c r="J26" s="245">
        <f t="shared" si="1"/>
        <v>0</v>
      </c>
      <c r="K26" s="245"/>
      <c r="L26" s="278"/>
    </row>
    <row r="27" spans="1:12" hidden="1" x14ac:dyDescent="0.2">
      <c r="A27" s="176"/>
      <c r="B27" s="176" t="s">
        <v>4214</v>
      </c>
      <c r="C27" s="261" t="str">
        <f>IFERROR(VLOOKUP(B27,'ПО КОРИСНИЦИМА'!$C$16:$S$1904,5,FALSE),"")</f>
        <v/>
      </c>
      <c r="D27" s="247">
        <f>SUMIF('ПО КОРИСНИЦИМА'!$G$16:$G$1904,"Свега за пројекат 1101-П12:",'ПО КОРИСНИЦИМА'!$H$16:$H$1904)</f>
        <v>0</v>
      </c>
      <c r="E27" s="247"/>
      <c r="F27" s="279"/>
      <c r="G27" s="248">
        <f>SUMIF('ПО КОРИСНИЦИМА'!$G$16:$G$1904,"Свега за пројекат 1101-П12:",'ПО КОРИСНИЦИМА'!$L$16:$L$1904)</f>
        <v>0</v>
      </c>
      <c r="H27" s="248"/>
      <c r="I27" s="286"/>
      <c r="J27" s="245">
        <f t="shared" si="1"/>
        <v>0</v>
      </c>
      <c r="K27" s="245"/>
      <c r="L27" s="278"/>
    </row>
    <row r="28" spans="1:12" hidden="1" x14ac:dyDescent="0.2">
      <c r="A28" s="176"/>
      <c r="B28" s="176" t="s">
        <v>4215</v>
      </c>
      <c r="C28" s="261" t="str">
        <f>IFERROR(VLOOKUP(B28,'ПО КОРИСНИЦИМА'!$C$16:$S$1904,5,FALSE),"")</f>
        <v/>
      </c>
      <c r="D28" s="247">
        <f>SUMIF('ПО КОРИСНИЦИМА'!$G$16:$G$1904,"Свега за пројекат 1101-П13:",'ПО КОРИСНИЦИМА'!$H$16:$H$1904)</f>
        <v>0</v>
      </c>
      <c r="E28" s="247"/>
      <c r="F28" s="279"/>
      <c r="G28" s="248">
        <f>SUMIF('ПО КОРИСНИЦИМА'!$G$16:$G$1904,"Свега за пројекат 1101-П13:",'ПО КОРИСНИЦИМА'!$L$16:$L$1904)</f>
        <v>0</v>
      </c>
      <c r="H28" s="248"/>
      <c r="I28" s="286"/>
      <c r="J28" s="245">
        <f t="shared" si="1"/>
        <v>0</v>
      </c>
      <c r="K28" s="245"/>
      <c r="L28" s="278"/>
    </row>
    <row r="29" spans="1:12" hidden="1" x14ac:dyDescent="0.2">
      <c r="A29" s="176"/>
      <c r="B29" s="176" t="s">
        <v>4216</v>
      </c>
      <c r="C29" s="261" t="str">
        <f>IFERROR(VLOOKUP(B29,'ПО КОРИСНИЦИМА'!$C$16:$S$1904,5,FALSE),"")</f>
        <v/>
      </c>
      <c r="D29" s="247">
        <f>SUMIF('ПО КОРИСНИЦИМА'!$G$16:$G$1904,"Свега за пројекат 1101-П14:",'ПО КОРИСНИЦИМА'!$H$16:$H$1904)</f>
        <v>0</v>
      </c>
      <c r="E29" s="247"/>
      <c r="F29" s="279"/>
      <c r="G29" s="248">
        <f>SUMIF('ПО КОРИСНИЦИМА'!$G$16:$G$1904,"Свега за пројекат 1101-П14:",'ПО КОРИСНИЦИМА'!$L$16:$L$1904)</f>
        <v>0</v>
      </c>
      <c r="H29" s="248"/>
      <c r="I29" s="286"/>
      <c r="J29" s="245">
        <f t="shared" si="1"/>
        <v>0</v>
      </c>
      <c r="K29" s="245"/>
      <c r="L29" s="278"/>
    </row>
    <row r="30" spans="1:12" hidden="1" x14ac:dyDescent="0.2">
      <c r="A30" s="176"/>
      <c r="B30" s="176" t="s">
        <v>4217</v>
      </c>
      <c r="C30" s="261" t="str">
        <f>IFERROR(VLOOKUP(B30,'ПО КОРИСНИЦИМА'!$C$16:$S$1904,5,FALSE),"")</f>
        <v/>
      </c>
      <c r="D30" s="247">
        <f>SUMIF('ПО КОРИСНИЦИМА'!$G$16:$G$1904,"Свега за пројекат 1101-П15:",'ПО КОРИСНИЦИМА'!$H$16:$H$1904)</f>
        <v>0</v>
      </c>
      <c r="E30" s="247"/>
      <c r="F30" s="279"/>
      <c r="G30" s="248">
        <f>SUMIF('ПО КОРИСНИЦИМА'!$G$16:$G$1904,"Свега за пројекат 1101-П15:",'ПО КОРИСНИЦИМА'!$L$16:$L$1904)</f>
        <v>0</v>
      </c>
      <c r="H30" s="248"/>
      <c r="I30" s="286"/>
      <c r="J30" s="245">
        <f t="shared" si="1"/>
        <v>0</v>
      </c>
      <c r="K30" s="245"/>
      <c r="L30" s="278"/>
    </row>
    <row r="31" spans="1:12" hidden="1" x14ac:dyDescent="0.2">
      <c r="A31" s="176"/>
      <c r="B31" s="176" t="s">
        <v>4218</v>
      </c>
      <c r="C31" s="261" t="str">
        <f>IFERROR(VLOOKUP(B31,'ПО КОРИСНИЦИМА'!$C$16:$S$1904,5,FALSE),"")</f>
        <v/>
      </c>
      <c r="D31" s="247">
        <f>SUMIF('ПО КОРИСНИЦИМА'!$G$16:$G$1904,"Свега за пројекат 1101-П16:",'ПО КОРИСНИЦИМА'!$H$16:$H$1904)</f>
        <v>0</v>
      </c>
      <c r="E31" s="247"/>
      <c r="F31" s="279"/>
      <c r="G31" s="248">
        <f>SUMIF('ПО КОРИСНИЦИМА'!$G$16:$G$1904,"Свега за пројекат 1101-П16:",'ПО КОРИСНИЦИМА'!$L$16:$L$1904)</f>
        <v>0</v>
      </c>
      <c r="H31" s="248"/>
      <c r="I31" s="286"/>
      <c r="J31" s="245">
        <f t="shared" si="1"/>
        <v>0</v>
      </c>
      <c r="K31" s="245"/>
      <c r="L31" s="278"/>
    </row>
    <row r="32" spans="1:12" hidden="1" x14ac:dyDescent="0.2">
      <c r="A32" s="176"/>
      <c r="B32" s="176" t="s">
        <v>4219</v>
      </c>
      <c r="C32" s="261" t="str">
        <f>IFERROR(VLOOKUP(B32,'ПО КОРИСНИЦИМА'!$C$16:$S$1904,5,FALSE),"")</f>
        <v/>
      </c>
      <c r="D32" s="247">
        <f>SUMIF('ПО КОРИСНИЦИМА'!$G$16:$G$1904,"Свега за пројекат 1101-П17:",'ПО КОРИСНИЦИМА'!$H$16:$H$1904)</f>
        <v>0</v>
      </c>
      <c r="E32" s="247"/>
      <c r="F32" s="279"/>
      <c r="G32" s="248">
        <f>SUMIF('ПО КОРИСНИЦИМА'!$G$16:$G$1904,"Свега за пројекат 1101-П17:",'ПО КОРИСНИЦИМА'!$L$16:$L$1904)</f>
        <v>0</v>
      </c>
      <c r="H32" s="248"/>
      <c r="I32" s="286"/>
      <c r="J32" s="245">
        <f t="shared" si="1"/>
        <v>0</v>
      </c>
      <c r="K32" s="245"/>
      <c r="L32" s="278"/>
    </row>
    <row r="33" spans="1:12" hidden="1" x14ac:dyDescent="0.2">
      <c r="A33" s="176"/>
      <c r="B33" s="176" t="s">
        <v>4220</v>
      </c>
      <c r="C33" s="261" t="str">
        <f>IFERROR(VLOOKUP(B33,'ПО КОРИСНИЦИМА'!$C$16:$S$1904,5,FALSE),"")</f>
        <v/>
      </c>
      <c r="D33" s="247">
        <f>SUMIF('ПО КОРИСНИЦИМА'!$G$16:$G$1904,"Свега за пројекат 1101-П18:",'ПО КОРИСНИЦИМА'!$H$16:$H$1904)</f>
        <v>0</v>
      </c>
      <c r="E33" s="247"/>
      <c r="F33" s="279"/>
      <c r="G33" s="248">
        <f>SUMIF('ПО КОРИСНИЦИМА'!$G$16:$G$1904,"Свега за пројекат 1101-П18:",'ПО КОРИСНИЦИМА'!$L$16:$L$1904)</f>
        <v>0</v>
      </c>
      <c r="H33" s="248"/>
      <c r="I33" s="286"/>
      <c r="J33" s="245">
        <f t="shared" si="1"/>
        <v>0</v>
      </c>
      <c r="K33" s="245"/>
      <c r="L33" s="278"/>
    </row>
    <row r="34" spans="1:12" hidden="1" x14ac:dyDescent="0.2">
      <c r="A34" s="176"/>
      <c r="B34" s="176" t="s">
        <v>4221</v>
      </c>
      <c r="C34" s="261" t="str">
        <f>IFERROR(VLOOKUP(B34,'ПО КОРИСНИЦИМА'!$C$16:$S$1904,5,FALSE),"")</f>
        <v/>
      </c>
      <c r="D34" s="247">
        <f>SUMIF('ПО КОРИСНИЦИМА'!$G$16:$G$1904,"Свега за пројекат 1101-П19:",'ПО КОРИСНИЦИМА'!$H$16:$H$1904)</f>
        <v>0</v>
      </c>
      <c r="E34" s="247"/>
      <c r="F34" s="279"/>
      <c r="G34" s="248">
        <f>SUMIF('ПО КОРИСНИЦИМА'!$G$16:$G$1904,"Свега за пројекат 1101-П19:",'ПО КОРИСНИЦИМА'!$L$16:$L$1904)</f>
        <v>0</v>
      </c>
      <c r="H34" s="248"/>
      <c r="I34" s="286"/>
      <c r="J34" s="245">
        <f t="shared" si="1"/>
        <v>0</v>
      </c>
      <c r="K34" s="245"/>
      <c r="L34" s="278"/>
    </row>
    <row r="35" spans="1:12" hidden="1" x14ac:dyDescent="0.2">
      <c r="A35" s="176"/>
      <c r="B35" s="176" t="s">
        <v>4222</v>
      </c>
      <c r="C35" s="261" t="str">
        <f>IFERROR(VLOOKUP(B35,'ПО КОРИСНИЦИМА'!$C$16:$S$1904,5,FALSE),"")</f>
        <v/>
      </c>
      <c r="D35" s="247">
        <f>SUMIF('ПО КОРИСНИЦИМА'!$G$16:$G$1904,"Свега за пројекат 1101-П20:",'ПО КОРИСНИЦИМА'!$H$16:$H$1904)</f>
        <v>0</v>
      </c>
      <c r="E35" s="247"/>
      <c r="F35" s="279"/>
      <c r="G35" s="248">
        <f>SUMIF('ПО КОРИСНИЦИМА'!$G$16:$G$1904,"Свега за пројекат 1101-П20:",'ПО КОРИСНИЦИМА'!$L$16:$L$1904)</f>
        <v>0</v>
      </c>
      <c r="H35" s="248"/>
      <c r="I35" s="286"/>
      <c r="J35" s="245">
        <f t="shared" si="1"/>
        <v>0</v>
      </c>
      <c r="K35" s="245"/>
      <c r="L35" s="278"/>
    </row>
    <row r="36" spans="1:12" hidden="1" x14ac:dyDescent="0.2">
      <c r="A36" s="176"/>
      <c r="B36" s="176" t="s">
        <v>4223</v>
      </c>
      <c r="C36" s="261" t="str">
        <f>IFERROR(VLOOKUP(B36,'ПО КОРИСНИЦИМА'!$C$16:$S$1904,5,FALSE),"")</f>
        <v/>
      </c>
      <c r="D36" s="247">
        <f>SUMIF('ПО КОРИСНИЦИМА'!$G$16:$G$1904,"Свега за пројекат 1101-П21:",'ПО КОРИСНИЦИМА'!$H$16:$H$1904)</f>
        <v>0</v>
      </c>
      <c r="E36" s="247"/>
      <c r="F36" s="279"/>
      <c r="G36" s="248">
        <f>SUMIF('ПО КОРИСНИЦИМА'!$G$16:$G$1904,"Свега за пројекат 1101-П21:",'ПО КОРИСНИЦИМА'!$L$16:$L$1904)</f>
        <v>0</v>
      </c>
      <c r="H36" s="248"/>
      <c r="I36" s="286"/>
      <c r="J36" s="245">
        <f t="shared" si="1"/>
        <v>0</v>
      </c>
      <c r="K36" s="245"/>
      <c r="L36" s="278"/>
    </row>
    <row r="37" spans="1:12" hidden="1" x14ac:dyDescent="0.2">
      <c r="A37" s="176"/>
      <c r="B37" s="176" t="s">
        <v>4224</v>
      </c>
      <c r="C37" s="261" t="str">
        <f>IFERROR(VLOOKUP(B37,'ПО КОРИСНИЦИМА'!$C$16:$S$1904,5,FALSE),"")</f>
        <v/>
      </c>
      <c r="D37" s="247">
        <f>SUMIF('ПО КОРИСНИЦИМА'!$G$16:$G$1904,"Свега за пројекат 1101-П22:",'ПО КОРИСНИЦИМА'!$H$16:$H$1904)</f>
        <v>0</v>
      </c>
      <c r="E37" s="247"/>
      <c r="F37" s="279"/>
      <c r="G37" s="248">
        <f>SUMIF('ПО КОРИСНИЦИМА'!$G$16:$G$1904,"Свега за пројекат 1101-П22:",'ПО КОРИСНИЦИМА'!$L$16:$L$1904)</f>
        <v>0</v>
      </c>
      <c r="H37" s="248"/>
      <c r="I37" s="286"/>
      <c r="J37" s="245">
        <f t="shared" si="1"/>
        <v>0</v>
      </c>
      <c r="K37" s="245"/>
      <c r="L37" s="278"/>
    </row>
    <row r="38" spans="1:12" hidden="1" x14ac:dyDescent="0.2">
      <c r="A38" s="176"/>
      <c r="B38" s="176" t="s">
        <v>4225</v>
      </c>
      <c r="C38" s="261" t="str">
        <f>IFERROR(VLOOKUP(B38,'ПО КОРИСНИЦИМА'!$C$16:$S$1904,5,FALSE),"")</f>
        <v/>
      </c>
      <c r="D38" s="247">
        <f>SUMIF('ПО КОРИСНИЦИМА'!$G$16:$G$1904,"Свега за пројекат 1101-П23:",'ПО КОРИСНИЦИМА'!$H$16:$H$1904)</f>
        <v>0</v>
      </c>
      <c r="E38" s="247"/>
      <c r="F38" s="279"/>
      <c r="G38" s="248">
        <f>SUMIF('ПО КОРИСНИЦИМА'!$G$16:$G$1904,"Свега за пројекат 1101-П23:",'ПО КОРИСНИЦИМА'!$L$16:$L$1904)</f>
        <v>0</v>
      </c>
      <c r="H38" s="248"/>
      <c r="I38" s="286"/>
      <c r="J38" s="245">
        <f t="shared" si="1"/>
        <v>0</v>
      </c>
      <c r="K38" s="245"/>
      <c r="L38" s="278"/>
    </row>
    <row r="39" spans="1:12" hidden="1" x14ac:dyDescent="0.2">
      <c r="A39" s="187"/>
      <c r="B39" s="187" t="s">
        <v>4226</v>
      </c>
      <c r="C39" s="262" t="str">
        <f>IFERROR(VLOOKUP(B39,'ПО КОРИСНИЦИМА'!$C$16:$S$1904,5,FALSE),"")</f>
        <v/>
      </c>
      <c r="D39" s="249">
        <f>SUMIF('ПО КОРИСНИЦИМА'!$G$16:$G$1904,"Свега за пројекат 1101-П24:",'ПО КОРИСНИЦИМА'!$H$16:$H$1904)</f>
        <v>0</v>
      </c>
      <c r="E39" s="249"/>
      <c r="F39" s="280"/>
      <c r="G39" s="250">
        <f>SUMIF('ПО КОРИСНИЦИМА'!$G$16:$G$1904,"Свега за пројекат 1101-П24:",'ПО КОРИСНИЦИМА'!$L$16:$L$1904)</f>
        <v>0</v>
      </c>
      <c r="H39" s="250"/>
      <c r="I39" s="287"/>
      <c r="J39" s="251">
        <f t="shared" si="1"/>
        <v>0</v>
      </c>
      <c r="K39" s="251"/>
      <c r="L39" s="292"/>
    </row>
    <row r="40" spans="1:12" x14ac:dyDescent="0.2">
      <c r="A40" s="172" t="s">
        <v>4850</v>
      </c>
      <c r="B40" s="173"/>
      <c r="C40" s="259" t="s">
        <v>3667</v>
      </c>
      <c r="D40" s="241">
        <f>SUM(D41:D98)</f>
        <v>61590000</v>
      </c>
      <c r="E40" s="241">
        <f>SUM(E41:E98)</f>
        <v>23124546.650000002</v>
      </c>
      <c r="F40" s="281">
        <f>E40/D40</f>
        <v>0.37545943578503005</v>
      </c>
      <c r="G40" s="242">
        <f>SUM(G41:G98)</f>
        <v>0</v>
      </c>
      <c r="H40" s="242">
        <f>SUM(H41:H51)</f>
        <v>0</v>
      </c>
      <c r="I40" s="288" t="e">
        <f>H40/G40</f>
        <v>#DIV/0!</v>
      </c>
      <c r="J40" s="241">
        <f t="shared" si="1"/>
        <v>61590000</v>
      </c>
      <c r="K40" s="241">
        <f>E40+H40</f>
        <v>23124546.650000002</v>
      </c>
      <c r="L40" s="281">
        <f>K40/J40</f>
        <v>0.37545943578503005</v>
      </c>
    </row>
    <row r="41" spans="1:12" ht="25.5" x14ac:dyDescent="0.2">
      <c r="A41" s="174"/>
      <c r="B41" s="174" t="s">
        <v>4851</v>
      </c>
      <c r="C41" s="263" t="s">
        <v>4852</v>
      </c>
      <c r="D41" s="243">
        <f>30740000+2500000</f>
        <v>33240000</v>
      </c>
      <c r="E41" s="243">
        <f>SUMIF('ПО КОРИСНИЦИМА'!$G$16:$G$1904,"Свега за програмску активност 1102-0001:",'ПО КОРИСНИЦИМА'!$I$16:$I$1904)</f>
        <v>14884097.860000001</v>
      </c>
      <c r="F41" s="277">
        <f t="shared" ref="F41:F52" si="2">E41/D41</f>
        <v>0.44777671058965107</v>
      </c>
      <c r="G41" s="244">
        <f>SUMIF('ПО КОРИСНИЦИМА'!$G$16:$G$1904,"Свега за програмску активност 1102-0001:",'ПО КОРИСНИЦИМА'!$L$16:$L$1904)</f>
        <v>0</v>
      </c>
      <c r="H41" s="244">
        <f>SUMIF('ПО КОРИСНИЦИМА'!$G$16:$G$1904,"Свега за програмску активност 1102-0001:",'ПО КОРИСНИЦИМА'!$M$16:$M$1904)</f>
        <v>0</v>
      </c>
      <c r="I41" s="284" t="e">
        <f>H41/G41</f>
        <v>#DIV/0!</v>
      </c>
      <c r="J41" s="243">
        <f t="shared" si="1"/>
        <v>33240000</v>
      </c>
      <c r="K41" s="243">
        <f t="shared" ref="K41:K50" si="3">E41+H41</f>
        <v>14884097.860000001</v>
      </c>
      <c r="L41" s="277">
        <f t="shared" ref="L41:L50" si="4">K41/J41</f>
        <v>0.44777671058965107</v>
      </c>
    </row>
    <row r="42" spans="1:12" x14ac:dyDescent="0.2">
      <c r="A42" s="176"/>
      <c r="B42" s="176" t="s">
        <v>4853</v>
      </c>
      <c r="C42" s="264" t="s">
        <v>4854</v>
      </c>
      <c r="D42" s="245">
        <f>SUMIF('ПО КОРИСНИЦИМА'!$G$16:$G$1904,"Свега за програмску активност 1102-0002:",'ПО КОРИСНИЦИМА'!$H$16:$H$1904)</f>
        <v>3500000</v>
      </c>
      <c r="E42" s="245">
        <f>SUMIF('ПО КОРИСНИЦИМА'!$G$16:$G$1904,"Свега за програмску активност 1102-0002:",'ПО КОРИСНИЦИМА'!$I$16:$I$1904)</f>
        <v>404098.08</v>
      </c>
      <c r="F42" s="278">
        <f t="shared" si="2"/>
        <v>0.1154565942857143</v>
      </c>
      <c r="G42" s="246">
        <f>SUMIF('ПО КОРИСНИЦИМА'!$G$16:$G$1904,"Свега за програмску активност 1102-0002:",'ПО КОРИСНИЦИМА'!$L$16:$L$1904)</f>
        <v>0</v>
      </c>
      <c r="H42" s="246">
        <f>SUMIF('ПО КОРИСНИЦИМА'!$G$16:$G$1904,"Свега за програмску активност 1102-0002:",'ПО КОРИСНИЦИМА'!$M$16:$M$1904)</f>
        <v>0</v>
      </c>
      <c r="I42" s="285"/>
      <c r="J42" s="245">
        <f t="shared" si="1"/>
        <v>3500000</v>
      </c>
      <c r="K42" s="245">
        <f t="shared" si="3"/>
        <v>404098.08</v>
      </c>
      <c r="L42" s="278">
        <f t="shared" si="4"/>
        <v>0.1154565942857143</v>
      </c>
    </row>
    <row r="43" spans="1:12" ht="25.5" x14ac:dyDescent="0.2">
      <c r="A43" s="176"/>
      <c r="B43" s="176" t="s">
        <v>4855</v>
      </c>
      <c r="C43" s="264" t="s">
        <v>4856</v>
      </c>
      <c r="D43" s="245">
        <f>SUMIF('ПО КОРИСНИЦИМА'!$G$16:$G$1904,"Свега за програмску активност 1102-0003:",'ПО КОРИСНИЦИМА'!$H$16:$H$1904)</f>
        <v>350000</v>
      </c>
      <c r="E43" s="245">
        <f>SUMIF('ПО КОРИСНИЦИМА'!$G$16:$G$1904,"Свега за програмску активност 1102-0003:",'ПО КОРИСНИЦИМА'!$I$16:$I$1904)</f>
        <v>173400</v>
      </c>
      <c r="F43" s="278">
        <f t="shared" si="2"/>
        <v>0.49542857142857144</v>
      </c>
      <c r="G43" s="246">
        <f>SUMIF('ПО КОРИСНИЦИМА'!$G$16:$G$1904,"Свега за програмску активност 1102-0003:",'ПО КОРИСНИЦИМА'!$L$16:$L$1904)</f>
        <v>0</v>
      </c>
      <c r="H43" s="246">
        <f>SUMIF('ПО КОРИСНИЦИМА'!$G$16:$G$1904,"Свега за програмску активност 1102-0003:",'ПО КОРИСНИЦИМА'!$M$16:$M$1904)</f>
        <v>0</v>
      </c>
      <c r="I43" s="285"/>
      <c r="J43" s="245">
        <f t="shared" si="1"/>
        <v>350000</v>
      </c>
      <c r="K43" s="245">
        <f t="shared" si="3"/>
        <v>173400</v>
      </c>
      <c r="L43" s="278">
        <f t="shared" si="4"/>
        <v>0.49542857142857144</v>
      </c>
    </row>
    <row r="44" spans="1:12" x14ac:dyDescent="0.2">
      <c r="A44" s="176"/>
      <c r="B44" s="176" t="s">
        <v>4857</v>
      </c>
      <c r="C44" s="264" t="s">
        <v>4858</v>
      </c>
      <c r="D44" s="245">
        <f>SUMIF('ПО КОРИСНИЦИМА'!$G$16:$G$1904,"Свега за програмску активност 1102-0004:",'ПО КОРИСНИЦИМА'!$H$16:$H$1904)</f>
        <v>1500000</v>
      </c>
      <c r="E44" s="245">
        <f>SUMIF('ПО КОРИСНИЦИМА'!$G$16:$G$1904,"Свега за програмску активност 1102-0004:",'ПО КОРИСНИЦИМА'!$I$16:$I$1904)</f>
        <v>662950.71</v>
      </c>
      <c r="F44" s="278">
        <f t="shared" si="2"/>
        <v>0.44196713999999998</v>
      </c>
      <c r="G44" s="246">
        <f>SUMIF('ПО КОРИСНИЦИМА'!$G$16:$G$1904,"Свега за програмску активност 1102-0004:",'ПО КОРИСНИЦИМА'!$L$16:$L$1904)</f>
        <v>0</v>
      </c>
      <c r="H44" s="246">
        <f>SUMIF('ПО КОРИСНИЦИМА'!$G$16:$G$1904,"Свега за програмску активност 1102-0004:",'ПО КОРИСНИЦИМА'!$M$16:$M$1904)</f>
        <v>0</v>
      </c>
      <c r="I44" s="285"/>
      <c r="J44" s="245">
        <f t="shared" si="1"/>
        <v>1500000</v>
      </c>
      <c r="K44" s="245">
        <f t="shared" si="3"/>
        <v>662950.71</v>
      </c>
      <c r="L44" s="278">
        <f t="shared" si="4"/>
        <v>0.44196713999999998</v>
      </c>
    </row>
    <row r="45" spans="1:12" ht="25.5" hidden="1" x14ac:dyDescent="0.2">
      <c r="A45" s="176"/>
      <c r="B45" s="176" t="s">
        <v>4859</v>
      </c>
      <c r="C45" s="264" t="s">
        <v>4149</v>
      </c>
      <c r="D45" s="245">
        <f>SUMIF('ПО КОРИСНИЦИМА'!$G$16:$G$1904,"Свега за програмску активност 0601-0005:",'ПО КОРИСНИЦИМА'!$H$16:$H$1904)</f>
        <v>0</v>
      </c>
      <c r="E45" s="245">
        <f>SUMIF('ПО КОРИСНИЦИМА'!$G$16:$G$1904,"Свега за програмску активност 0601-0005:",'ПО КОРИСНИЦИМА'!$H$16:$H$1904)</f>
        <v>0</v>
      </c>
      <c r="F45" s="277" t="e">
        <f t="shared" si="2"/>
        <v>#DIV/0!</v>
      </c>
      <c r="G45" s="246">
        <f>SUMIF('ПО КОРИСНИЦИМА'!$G$16:$G$1904,"Свега за програмску активност 0601-0005:",'ПО КОРИСНИЦИМА'!$L$16:$L$1904)</f>
        <v>0</v>
      </c>
      <c r="H45" s="246"/>
      <c r="I45" s="285"/>
      <c r="J45" s="245">
        <f t="shared" si="1"/>
        <v>0</v>
      </c>
      <c r="K45" s="245">
        <f t="shared" si="3"/>
        <v>0</v>
      </c>
      <c r="L45" s="278" t="e">
        <f t="shared" si="4"/>
        <v>#DIV/0!</v>
      </c>
    </row>
    <row r="46" spans="1:12" ht="25.5" hidden="1" x14ac:dyDescent="0.2">
      <c r="A46" s="176"/>
      <c r="B46" s="176" t="s">
        <v>4860</v>
      </c>
      <c r="C46" s="264" t="s">
        <v>4042</v>
      </c>
      <c r="D46" s="245">
        <f>SUMIF('ПО КОРИСНИЦИМА'!$G$16:$G$1904,"Свега за програмску активност 0601-0006:",'ПО КОРИСНИЦИМА'!$H$16:$H$1904)</f>
        <v>0</v>
      </c>
      <c r="E46" s="245">
        <f>SUMIF('ПО КОРИСНИЦИМА'!$G$16:$G$1904,"Свега за програмску активност 0601-0006:",'ПО КОРИСНИЦИМА'!$H$16:$H$1904)</f>
        <v>0</v>
      </c>
      <c r="F46" s="278" t="e">
        <f t="shared" si="2"/>
        <v>#DIV/0!</v>
      </c>
      <c r="G46" s="246">
        <f>SUMIF('ПО КОРИСНИЦИМА'!$G$16:$G$1904,"Свега за програмску активност 0601-0006:",'ПО КОРИСНИЦИМА'!$L$16:$L$1904)</f>
        <v>0</v>
      </c>
      <c r="H46" s="246"/>
      <c r="I46" s="285"/>
      <c r="J46" s="245">
        <f t="shared" si="1"/>
        <v>0</v>
      </c>
      <c r="K46" s="245">
        <f t="shared" si="3"/>
        <v>0</v>
      </c>
      <c r="L46" s="278" t="e">
        <f t="shared" si="4"/>
        <v>#DIV/0!</v>
      </c>
    </row>
    <row r="47" spans="1:12" ht="25.5" hidden="1" x14ac:dyDescent="0.2">
      <c r="A47" s="176"/>
      <c r="B47" s="176" t="s">
        <v>4861</v>
      </c>
      <c r="C47" s="264" t="s">
        <v>4862</v>
      </c>
      <c r="D47" s="245">
        <f>SUMIF('ПО КОРИСНИЦИМА'!$G$16:$G$1904,"Свега за програмску активност 0601-0007:",'ПО КОРИСНИЦИМА'!$H$16:$H$1904)</f>
        <v>0</v>
      </c>
      <c r="E47" s="245">
        <f>SUMIF('ПО КОРИСНИЦИМА'!$G$16:$G$1904,"Свега за програмску активност 0601-0007:",'ПО КОРИСНИЦИМА'!$H$16:$H$1904)</f>
        <v>0</v>
      </c>
      <c r="F47" s="278" t="e">
        <f t="shared" si="2"/>
        <v>#DIV/0!</v>
      </c>
      <c r="G47" s="246">
        <f>SUMIF('ПО КОРИСНИЦИМА'!$G$16:$G$1904,"Свега за програмску активност 0601-0007:",'ПО КОРИСНИЦИМА'!$L$16:$L$1904)</f>
        <v>0</v>
      </c>
      <c r="H47" s="246"/>
      <c r="I47" s="285"/>
      <c r="J47" s="245">
        <f t="shared" si="1"/>
        <v>0</v>
      </c>
      <c r="K47" s="245">
        <f t="shared" si="3"/>
        <v>0</v>
      </c>
      <c r="L47" s="278" t="e">
        <f t="shared" si="4"/>
        <v>#DIV/0!</v>
      </c>
    </row>
    <row r="48" spans="1:12" ht="25.5" x14ac:dyDescent="0.2">
      <c r="A48" s="176"/>
      <c r="B48" s="86" t="s">
        <v>4863</v>
      </c>
      <c r="C48" s="264" t="s">
        <v>5053</v>
      </c>
      <c r="D48" s="245">
        <f>SUMIF('ПО КОРИСНИЦИМА'!$G$16:$G$1904,"Свега за програмску активност 1102-0008:",'ПО КОРИСНИЦИМА'!$H$16:$H$1904)</f>
        <v>23000000</v>
      </c>
      <c r="E48" s="245">
        <f>SUMIF('ПО КОРИСНИЦИМА'!$G$16:$G$1904,"Свега за програмску активност 1102-0008:",'ПО КОРИСНИЦИМА'!$I$16:$I$1904)</f>
        <v>7000000</v>
      </c>
      <c r="F48" s="278">
        <f t="shared" si="2"/>
        <v>0.30434782608695654</v>
      </c>
      <c r="G48" s="246">
        <f>SUMIF('ПО КОРИСНИЦИМА'!$G$16:$G$1904,"Свега за програмску активност 1102-0008:",'ПО КОРИСНИЦИМА'!$L$16:$L$1904)</f>
        <v>0</v>
      </c>
      <c r="H48" s="246">
        <f>SUMIF('ПО КОРИСНИЦИМА'!$G$16:$G$1904,"Свега за програмску активност 1102-0008:",'ПО КОРИСНИЦИМА'!$M$16:$M$1904)</f>
        <v>0</v>
      </c>
      <c r="I48" s="285"/>
      <c r="J48" s="245">
        <f t="shared" si="1"/>
        <v>23000000</v>
      </c>
      <c r="K48" s="245">
        <f t="shared" si="3"/>
        <v>7000000</v>
      </c>
      <c r="L48" s="278">
        <f t="shared" si="4"/>
        <v>0.30434782608695654</v>
      </c>
    </row>
    <row r="49" spans="1:12" hidden="1" x14ac:dyDescent="0.2">
      <c r="A49" s="516"/>
      <c r="B49" s="516" t="s">
        <v>4864</v>
      </c>
      <c r="C49" s="517" t="s">
        <v>4041</v>
      </c>
      <c r="D49" s="518">
        <f>SUMIF('ПО КОРИСНИЦИМА'!$G$16:$G$1904,"Свега за програмску активност 1102-0009:",'ПО КОРИСНИЦИМА'!$H$16:$H$1904)</f>
        <v>0</v>
      </c>
      <c r="E49" s="518">
        <f>SUMIF('ПО КОРИСНИЦИМА'!$G$16:$G$1904,"Свега за програмску активност 1102-0009:",'ПО КОРИСНИЦИМА'!$H$16:$H$1904)</f>
        <v>0</v>
      </c>
      <c r="F49" s="519"/>
      <c r="G49" s="520">
        <f>SUMIF('ПО КОРИСНИЦИМА'!$G$16:$G$1904,"Свега за програмску активност 1102-0009:",'ПО КОРИСНИЦИМА'!$L$16:$L$1904)</f>
        <v>0</v>
      </c>
      <c r="H49" s="520"/>
      <c r="I49" s="521"/>
      <c r="J49" s="518">
        <f t="shared" si="1"/>
        <v>0</v>
      </c>
      <c r="K49" s="518">
        <f t="shared" si="3"/>
        <v>0</v>
      </c>
      <c r="L49" s="519"/>
    </row>
    <row r="50" spans="1:12" ht="55.5" hidden="1" customHeight="1" x14ac:dyDescent="0.2">
      <c r="A50" s="176"/>
      <c r="B50" s="86" t="s">
        <v>4885</v>
      </c>
      <c r="C50" s="406" t="s">
        <v>5271</v>
      </c>
      <c r="D50" s="247">
        <f>SUMIF('ПО КОРИСНИЦИМА'!$G$16:$G$1904,"Свега за пројекат 1102-П1:",'ПО КОРИСНИЦИМА'!$H$16:$H$1904)</f>
        <v>0</v>
      </c>
      <c r="E50" s="247">
        <f>SUMIF('ПО КОРИСНИЦИМА'!$G$16:$G$1904,"Свега за пројекат 1102-П1:",'ПО КОРИСНИЦИМА'!$I$16:$I$1904)</f>
        <v>0</v>
      </c>
      <c r="F50" s="279" t="e">
        <f t="shared" si="2"/>
        <v>#DIV/0!</v>
      </c>
      <c r="G50" s="248">
        <f>SUMIF('ПО КОРИСНИЦИМА'!$G$16:$G$1904,"Свега за пројекат 1102-П1:",'ПО КОРИСНИЦИМА'!$L$16:$L$1904)</f>
        <v>0</v>
      </c>
      <c r="H50" s="248">
        <f>SUMIF('ПО КОРИСНИЦИМА'!$G$16:$G$1904,"Свега за пројекат 1102-П1:",'ПО КОРИСНИЦИМА'!$M$16:$M$1904)</f>
        <v>0</v>
      </c>
      <c r="I50" s="286" t="e">
        <f>H50/G50</f>
        <v>#DIV/0!</v>
      </c>
      <c r="J50" s="245">
        <f t="shared" si="1"/>
        <v>0</v>
      </c>
      <c r="K50" s="245">
        <f t="shared" si="3"/>
        <v>0</v>
      </c>
      <c r="L50" s="278" t="e">
        <f t="shared" si="4"/>
        <v>#DIV/0!</v>
      </c>
    </row>
    <row r="51" spans="1:12" s="413" customFormat="1" hidden="1" x14ac:dyDescent="0.2">
      <c r="A51" s="405"/>
      <c r="B51" s="405" t="s">
        <v>4895</v>
      </c>
      <c r="C51" s="599" t="s">
        <v>4896</v>
      </c>
      <c r="D51" s="407">
        <f>SUMIF('ПО КОРИСНИЦИМА'!$G$16:$G$1904,"Свега за пројекат 1102-П2:",'ПО КОРИСНИЦИМА'!$H$16:$H$1904)</f>
        <v>0</v>
      </c>
      <c r="E51" s="407">
        <f>SUMIF('ПО КОРИСНИЦИМА'!$G$16:$G$1904,"Свега за пројекат 1102-П2:",'ПО КОРИСНИЦИМА'!$I$16:$I$1904)</f>
        <v>0</v>
      </c>
      <c r="F51" s="408" t="e">
        <f>E51/D51</f>
        <v>#DIV/0!</v>
      </c>
      <c r="G51" s="409">
        <f>SUMIF('ПО КОРИСНИЦИМА'!$G$16:$G$1904,"Свега за пројекат 1102-П2:",'ПО КОРИСНИЦИМА'!$L$16:$L$1904)</f>
        <v>0</v>
      </c>
      <c r="H51" s="409">
        <f>SUMIF('ПО КОРИСНИЦИМА'!$G$16:$G$1904,"Свега за пројекат 1102-П2:",'ПО КОРИСНИЦИМА'!$M$16:$M$1904)</f>
        <v>0</v>
      </c>
      <c r="I51" s="410" t="e">
        <f>H51/G51</f>
        <v>#DIV/0!</v>
      </c>
      <c r="J51" s="411">
        <f>D51+G51</f>
        <v>0</v>
      </c>
      <c r="K51" s="411">
        <f>E51+H51</f>
        <v>0</v>
      </c>
      <c r="L51" s="412" t="e">
        <f>K51/J51</f>
        <v>#DIV/0!</v>
      </c>
    </row>
    <row r="52" spans="1:12" s="413" customFormat="1" hidden="1" x14ac:dyDescent="0.2">
      <c r="A52" s="405"/>
      <c r="B52" s="405" t="s">
        <v>4227</v>
      </c>
      <c r="C52" s="414" t="str">
        <f>IFERROR(VLOOKUP(B52,'ПО КОРИСНИЦИМА'!$C$16:$S$1904,5,FALSE),"")</f>
        <v/>
      </c>
      <c r="D52" s="407">
        <f>SUMIF('ПО КОРИСНИЦИМА'!$G$16:$G$1904,"Свега за пројекат 0601-П4:",'ПО КОРИСНИЦИМА'!$H$16:$H$1904)</f>
        <v>0</v>
      </c>
      <c r="E52" s="407">
        <f>SUMIF('ПО КОРИСНИЦИМА'!$G$16:$G$1904,"Свега за пројекат 0601-П4:",'ПО КОРИСНИЦИМА'!$I$16:$I$1904)</f>
        <v>0</v>
      </c>
      <c r="F52" s="408" t="e">
        <f t="shared" si="2"/>
        <v>#DIV/0!</v>
      </c>
      <c r="G52" s="409">
        <f>SUMIF('ПО КОРИСНИЦИМА'!$G$16:$G$1904,"Свега за пројекат 0601-П4:",'ПО КОРИСНИЦИМА'!$L$16:$L$1904)</f>
        <v>0</v>
      </c>
      <c r="H52" s="409">
        <f>SUMIF('ПО КОРИСНИЦИМА'!$G$16:$G$1904,"Свега за пројекат 0601-П4:",'ПО КОРИСНИЦИМА'!$M$16:$M$1904)</f>
        <v>0</v>
      </c>
      <c r="I52" s="410"/>
      <c r="J52" s="411">
        <f>D52+G52</f>
        <v>0</v>
      </c>
      <c r="K52" s="411"/>
      <c r="L52" s="412"/>
    </row>
    <row r="53" spans="1:12" hidden="1" x14ac:dyDescent="0.2">
      <c r="A53" s="176"/>
      <c r="B53" s="176" t="s">
        <v>4228</v>
      </c>
      <c r="C53" s="261" t="str">
        <f>IFERROR(VLOOKUP(B53,'ПО КОРИСНИЦИМА'!$C$16:$S$1904,5,FALSE),"")</f>
        <v/>
      </c>
      <c r="D53" s="247"/>
      <c r="E53" s="247"/>
      <c r="F53" s="279"/>
      <c r="G53" s="248"/>
      <c r="H53" s="248"/>
      <c r="I53" s="286"/>
      <c r="J53" s="245"/>
      <c r="K53" s="245"/>
      <c r="L53" s="278"/>
    </row>
    <row r="54" spans="1:12" hidden="1" x14ac:dyDescent="0.2">
      <c r="A54" s="176"/>
      <c r="B54" s="176" t="s">
        <v>4229</v>
      </c>
      <c r="C54" s="261" t="str">
        <f>IFERROR(VLOOKUP(B54,'ПО КОРИСНИЦИМА'!$C$16:$S$1904,5,FALSE),"")</f>
        <v/>
      </c>
      <c r="D54" s="247"/>
      <c r="E54" s="247"/>
      <c r="F54" s="279"/>
      <c r="G54" s="248"/>
      <c r="H54" s="248"/>
      <c r="I54" s="286"/>
      <c r="J54" s="245"/>
      <c r="K54" s="245"/>
      <c r="L54" s="278"/>
    </row>
    <row r="55" spans="1:12" hidden="1" x14ac:dyDescent="0.2">
      <c r="A55" s="176"/>
      <c r="B55" s="176" t="s">
        <v>4230</v>
      </c>
      <c r="C55" s="261" t="str">
        <f>IFERROR(VLOOKUP(B55,'ПО КОРИСНИЦИМА'!$C$16:$S$1904,5,FALSE),"")</f>
        <v/>
      </c>
      <c r="D55" s="247"/>
      <c r="E55" s="247"/>
      <c r="F55" s="279"/>
      <c r="G55" s="248"/>
      <c r="H55" s="248"/>
      <c r="I55" s="286"/>
      <c r="J55" s="245"/>
      <c r="K55" s="245"/>
      <c r="L55" s="278"/>
    </row>
    <row r="56" spans="1:12" hidden="1" x14ac:dyDescent="0.2">
      <c r="A56" s="176"/>
      <c r="B56" s="176" t="s">
        <v>4231</v>
      </c>
      <c r="C56" s="261" t="str">
        <f>IFERROR(VLOOKUP(B56,'ПО КОРИСНИЦИМА'!$C$16:$S$1904,5,FALSE),"")</f>
        <v/>
      </c>
      <c r="D56" s="247"/>
      <c r="E56" s="247"/>
      <c r="F56" s="279"/>
      <c r="G56" s="248"/>
      <c r="H56" s="248"/>
      <c r="I56" s="286"/>
      <c r="J56" s="245"/>
      <c r="K56" s="245"/>
      <c r="L56" s="278"/>
    </row>
    <row r="57" spans="1:12" hidden="1" x14ac:dyDescent="0.2">
      <c r="A57" s="176"/>
      <c r="B57" s="176" t="s">
        <v>4232</v>
      </c>
      <c r="C57" s="261" t="str">
        <f>IFERROR(VLOOKUP(B57,'ПО КОРИСНИЦИМА'!$C$16:$S$1904,5,FALSE),"")</f>
        <v/>
      </c>
      <c r="D57" s="247"/>
      <c r="E57" s="247"/>
      <c r="F57" s="279"/>
      <c r="G57" s="248"/>
      <c r="H57" s="248"/>
      <c r="I57" s="286"/>
      <c r="J57" s="245"/>
      <c r="K57" s="245"/>
      <c r="L57" s="278"/>
    </row>
    <row r="58" spans="1:12" hidden="1" x14ac:dyDescent="0.2">
      <c r="A58" s="176"/>
      <c r="B58" s="176" t="s">
        <v>4233</v>
      </c>
      <c r="C58" s="261" t="str">
        <f>IFERROR(VLOOKUP(B58,'ПО КОРИСНИЦИМА'!$C$16:$S$1904,5,FALSE),"")</f>
        <v/>
      </c>
      <c r="D58" s="247"/>
      <c r="E58" s="247"/>
      <c r="F58" s="279"/>
      <c r="G58" s="248"/>
      <c r="H58" s="248"/>
      <c r="I58" s="286"/>
      <c r="J58" s="245"/>
      <c r="K58" s="245"/>
      <c r="L58" s="278"/>
    </row>
    <row r="59" spans="1:12" hidden="1" x14ac:dyDescent="0.2">
      <c r="A59" s="176"/>
      <c r="B59" s="176" t="s">
        <v>4234</v>
      </c>
      <c r="C59" s="261" t="str">
        <f>IFERROR(VLOOKUP(B59,'ПО КОРИСНИЦИМА'!$C$16:$S$1904,5,FALSE),"")</f>
        <v/>
      </c>
      <c r="D59" s="247"/>
      <c r="E59" s="247"/>
      <c r="F59" s="279"/>
      <c r="G59" s="248"/>
      <c r="H59" s="248"/>
      <c r="I59" s="286"/>
      <c r="J59" s="245"/>
      <c r="K59" s="245"/>
      <c r="L59" s="278"/>
    </row>
    <row r="60" spans="1:12" hidden="1" x14ac:dyDescent="0.2">
      <c r="A60" s="176"/>
      <c r="B60" s="176" t="s">
        <v>4235</v>
      </c>
      <c r="C60" s="261" t="str">
        <f>IFERROR(VLOOKUP(B60,'ПО КОРИСНИЦИМА'!$C$16:$S$1904,5,FALSE),"")</f>
        <v/>
      </c>
      <c r="D60" s="247">
        <f>SUMIF('ПО КОРИСНИЦИМА'!$G$16:$G$1904,"Свега за пројекат 0601-П12:",'ПО КОРИСНИЦИМА'!$H$16:$H$1904)</f>
        <v>0</v>
      </c>
      <c r="E60" s="247"/>
      <c r="F60" s="279"/>
      <c r="G60" s="248">
        <f>SUMIF('ПО КОРИСНИЦИМА'!$G$16:$G$1904,"Свега за пројекат 0601-П12:",'ПО КОРИСНИЦИМА'!$L$16:$L$1904)</f>
        <v>0</v>
      </c>
      <c r="H60" s="248"/>
      <c r="I60" s="286"/>
      <c r="J60" s="245">
        <f t="shared" ref="J60:K123" si="5">D60+G60</f>
        <v>0</v>
      </c>
      <c r="K60" s="245"/>
      <c r="L60" s="278"/>
    </row>
    <row r="61" spans="1:12" hidden="1" x14ac:dyDescent="0.2">
      <c r="A61" s="176"/>
      <c r="B61" s="176" t="s">
        <v>4236</v>
      </c>
      <c r="C61" s="261" t="str">
        <f>IFERROR(VLOOKUP(B61,'ПО КОРИСНИЦИМА'!$C$16:$S$1904,5,FALSE),"")</f>
        <v/>
      </c>
      <c r="D61" s="247">
        <f>SUMIF('ПО КОРИСНИЦИМА'!$G$16:$G$1904,"Свега за пројекат 0601-П13:",'ПО КОРИСНИЦИМА'!$H$16:$H$1904)</f>
        <v>0</v>
      </c>
      <c r="E61" s="247"/>
      <c r="F61" s="279"/>
      <c r="G61" s="248">
        <f>SUMIF('ПО КОРИСНИЦИМА'!$G$16:$G$1904,"Свега за пројекат 0601-П13:",'ПО КОРИСНИЦИМА'!$L$16:$L$1904)</f>
        <v>0</v>
      </c>
      <c r="H61" s="248"/>
      <c r="I61" s="286"/>
      <c r="J61" s="245">
        <f t="shared" si="5"/>
        <v>0</v>
      </c>
      <c r="K61" s="245"/>
      <c r="L61" s="278"/>
    </row>
    <row r="62" spans="1:12" hidden="1" x14ac:dyDescent="0.2">
      <c r="A62" s="176"/>
      <c r="B62" s="176" t="s">
        <v>4237</v>
      </c>
      <c r="C62" s="261" t="str">
        <f>IFERROR(VLOOKUP(B62,'ПО КОРИСНИЦИМА'!$C$16:$S$1904,5,FALSE),"")</f>
        <v/>
      </c>
      <c r="D62" s="247">
        <f>SUMIF('ПО КОРИСНИЦИМА'!$G$16:$G$1904,"Свега за пројекат 0601-П14:",'ПО КОРИСНИЦИМА'!$H$16:$H$1904)</f>
        <v>0</v>
      </c>
      <c r="E62" s="247"/>
      <c r="F62" s="279"/>
      <c r="G62" s="248">
        <f>SUMIF('ПО КОРИСНИЦИМА'!$G$16:$G$1904,"Свега за пројекат 0601-П14:",'ПО КОРИСНИЦИМА'!$L$16:$L$1904)</f>
        <v>0</v>
      </c>
      <c r="H62" s="248"/>
      <c r="I62" s="286"/>
      <c r="J62" s="245">
        <f t="shared" si="5"/>
        <v>0</v>
      </c>
      <c r="K62" s="245"/>
      <c r="L62" s="278"/>
    </row>
    <row r="63" spans="1:12" hidden="1" x14ac:dyDescent="0.2">
      <c r="A63" s="176"/>
      <c r="B63" s="176" t="s">
        <v>4238</v>
      </c>
      <c r="C63" s="261" t="str">
        <f>IFERROR(VLOOKUP(B63,'ПО КОРИСНИЦИМА'!$C$16:$S$1904,5,FALSE),"")</f>
        <v/>
      </c>
      <c r="D63" s="247">
        <f>SUMIF('ПО КОРИСНИЦИМА'!$G$16:$G$1904,"Свега за пројекат 0601-П15:",'ПО КОРИСНИЦИМА'!$H$16:$H$1904)</f>
        <v>0</v>
      </c>
      <c r="E63" s="247"/>
      <c r="F63" s="279"/>
      <c r="G63" s="248">
        <f>SUMIF('ПО КОРИСНИЦИМА'!$G$16:$G$1904,"Свега за пројекат 0601-П15:",'ПО КОРИСНИЦИМА'!$L$16:$L$1904)</f>
        <v>0</v>
      </c>
      <c r="H63" s="248"/>
      <c r="I63" s="286"/>
      <c r="J63" s="245">
        <f t="shared" si="5"/>
        <v>0</v>
      </c>
      <c r="K63" s="245"/>
      <c r="L63" s="278"/>
    </row>
    <row r="64" spans="1:12" hidden="1" x14ac:dyDescent="0.2">
      <c r="A64" s="176"/>
      <c r="B64" s="176" t="s">
        <v>4239</v>
      </c>
      <c r="C64" s="261" t="str">
        <f>IFERROR(VLOOKUP(B64,'ПО КОРИСНИЦИМА'!$C$16:$S$1904,5,FALSE),"")</f>
        <v/>
      </c>
      <c r="D64" s="247">
        <f>SUMIF('ПО КОРИСНИЦИМА'!$G$16:$G$1904,"Свега за пројекат 0601-П16:",'ПО КОРИСНИЦИМА'!$H$16:$H$1904)</f>
        <v>0</v>
      </c>
      <c r="E64" s="247"/>
      <c r="F64" s="279"/>
      <c r="G64" s="248">
        <f>SUMIF('ПО КОРИСНИЦИМА'!$G$16:$G$1904,"Свега за пројекат 0601-П16:",'ПО КОРИСНИЦИМА'!$L$16:$L$1904)</f>
        <v>0</v>
      </c>
      <c r="H64" s="248"/>
      <c r="I64" s="286"/>
      <c r="J64" s="245">
        <f t="shared" si="5"/>
        <v>0</v>
      </c>
      <c r="K64" s="245"/>
      <c r="L64" s="278"/>
    </row>
    <row r="65" spans="1:12" hidden="1" x14ac:dyDescent="0.2">
      <c r="A65" s="176"/>
      <c r="B65" s="176" t="s">
        <v>4240</v>
      </c>
      <c r="C65" s="261" t="str">
        <f>IFERROR(VLOOKUP(B65,'ПО КОРИСНИЦИМА'!$C$16:$S$1904,5,FALSE),"")</f>
        <v/>
      </c>
      <c r="D65" s="247">
        <f>SUMIF('ПО КОРИСНИЦИМА'!$G$16:$G$1904,"Свега за пројекат 0601-П17:",'ПО КОРИСНИЦИМА'!$H$16:$H$1904)</f>
        <v>0</v>
      </c>
      <c r="E65" s="247"/>
      <c r="F65" s="279"/>
      <c r="G65" s="248">
        <f>SUMIF('ПО КОРИСНИЦИМА'!$G$16:$G$1904,"Свега за пројекат 0601-П17:",'ПО КОРИСНИЦИМА'!$L$16:$L$1904)</f>
        <v>0</v>
      </c>
      <c r="H65" s="248"/>
      <c r="I65" s="286"/>
      <c r="J65" s="245">
        <f t="shared" si="5"/>
        <v>0</v>
      </c>
      <c r="K65" s="245"/>
      <c r="L65" s="278"/>
    </row>
    <row r="66" spans="1:12" hidden="1" x14ac:dyDescent="0.2">
      <c r="A66" s="176"/>
      <c r="B66" s="176" t="s">
        <v>4241</v>
      </c>
      <c r="C66" s="261" t="str">
        <f>IFERROR(VLOOKUP(B66,'ПО КОРИСНИЦИМА'!$C$16:$S$1904,5,FALSE),"")</f>
        <v/>
      </c>
      <c r="D66" s="247">
        <f>SUMIF('ПО КОРИСНИЦИМА'!$G$16:$G$1904,"Свега за пројекат 0601-П18:",'ПО КОРИСНИЦИМА'!$H$16:$H$1904)</f>
        <v>0</v>
      </c>
      <c r="E66" s="247"/>
      <c r="F66" s="279"/>
      <c r="G66" s="248">
        <f>SUMIF('ПО КОРИСНИЦИМА'!$G$16:$G$1904,"Свега за пројекат 0601-П18:",'ПО КОРИСНИЦИМА'!$L$16:$L$1904)</f>
        <v>0</v>
      </c>
      <c r="H66" s="248"/>
      <c r="I66" s="286"/>
      <c r="J66" s="245">
        <f t="shared" si="5"/>
        <v>0</v>
      </c>
      <c r="K66" s="245"/>
      <c r="L66" s="278"/>
    </row>
    <row r="67" spans="1:12" hidden="1" x14ac:dyDescent="0.2">
      <c r="A67" s="176"/>
      <c r="B67" s="176" t="s">
        <v>4242</v>
      </c>
      <c r="C67" s="261" t="str">
        <f>IFERROR(VLOOKUP(B67,'ПО КОРИСНИЦИМА'!$C$16:$S$1904,5,FALSE),"")</f>
        <v/>
      </c>
      <c r="D67" s="247">
        <f>SUMIF('ПО КОРИСНИЦИМА'!$G$16:$G$1904,"Свега за пројекат 0601-П19:",'ПО КОРИСНИЦИМА'!$H$16:$H$1904)</f>
        <v>0</v>
      </c>
      <c r="E67" s="247"/>
      <c r="F67" s="279"/>
      <c r="G67" s="248">
        <f>SUMIF('ПО КОРИСНИЦИМА'!$G$16:$G$1904,"Свега за пројекат 0601-П19:",'ПО КОРИСНИЦИМА'!$L$16:$L$1904)</f>
        <v>0</v>
      </c>
      <c r="H67" s="248"/>
      <c r="I67" s="286"/>
      <c r="J67" s="245">
        <f t="shared" si="5"/>
        <v>0</v>
      </c>
      <c r="K67" s="245"/>
      <c r="L67" s="278"/>
    </row>
    <row r="68" spans="1:12" hidden="1" x14ac:dyDescent="0.2">
      <c r="A68" s="176"/>
      <c r="B68" s="176" t="s">
        <v>4243</v>
      </c>
      <c r="C68" s="261" t="str">
        <f>IFERROR(VLOOKUP(B68,'ПО КОРИСНИЦИМА'!$C$16:$S$1904,5,FALSE),"")</f>
        <v/>
      </c>
      <c r="D68" s="247">
        <f>SUMIF('ПО КОРИСНИЦИМА'!$G$16:$G$1904,"Свега за пројекат 0601-П20:",'ПО КОРИСНИЦИМА'!$H$16:$H$1904)</f>
        <v>0</v>
      </c>
      <c r="E68" s="247"/>
      <c r="F68" s="279"/>
      <c r="G68" s="248">
        <f>SUMIF('ПО КОРИСНИЦИМА'!$G$16:$G$1904,"Свега за пројекат 0601-П20:",'ПО КОРИСНИЦИМА'!$L$16:$L$1904)</f>
        <v>0</v>
      </c>
      <c r="H68" s="248"/>
      <c r="I68" s="286"/>
      <c r="J68" s="245">
        <f t="shared" si="5"/>
        <v>0</v>
      </c>
      <c r="K68" s="245"/>
      <c r="L68" s="278"/>
    </row>
    <row r="69" spans="1:12" hidden="1" x14ac:dyDescent="0.2">
      <c r="A69" s="176"/>
      <c r="B69" s="176" t="s">
        <v>4244</v>
      </c>
      <c r="C69" s="261" t="str">
        <f>IFERROR(VLOOKUP(B69,'ПО КОРИСНИЦИМА'!$C$16:$S$1904,5,FALSE),"")</f>
        <v/>
      </c>
      <c r="D69" s="247">
        <f>SUMIF('ПО КОРИСНИЦИМА'!$G$16:$G$1904,"Свега за пројекат 0601-П21:",'ПО КОРИСНИЦИМА'!$H$16:$H$1904)</f>
        <v>0</v>
      </c>
      <c r="E69" s="247"/>
      <c r="F69" s="279"/>
      <c r="G69" s="248">
        <f>SUMIF('ПО КОРИСНИЦИМА'!$G$16:$G$1904,"Свега за пројекат 0601-П21:",'ПО КОРИСНИЦИМА'!$L$16:$L$1904)</f>
        <v>0</v>
      </c>
      <c r="H69" s="248"/>
      <c r="I69" s="286"/>
      <c r="J69" s="245">
        <f t="shared" si="5"/>
        <v>0</v>
      </c>
      <c r="K69" s="245"/>
      <c r="L69" s="278"/>
    </row>
    <row r="70" spans="1:12" hidden="1" x14ac:dyDescent="0.2">
      <c r="A70" s="176"/>
      <c r="B70" s="176" t="s">
        <v>4245</v>
      </c>
      <c r="C70" s="261" t="str">
        <f>IFERROR(VLOOKUP(B70,'ПО КОРИСНИЦИМА'!$C$16:$S$1904,5,FALSE),"")</f>
        <v/>
      </c>
      <c r="D70" s="247">
        <f>SUMIF('ПО КОРИСНИЦИМА'!$G$16:$G$1904,"Свега за пројекат 0601-П22:",'ПО КОРИСНИЦИМА'!$H$16:$H$1904)</f>
        <v>0</v>
      </c>
      <c r="E70" s="247"/>
      <c r="F70" s="279"/>
      <c r="G70" s="248">
        <f>SUMIF('ПО КОРИСНИЦИМА'!$G$16:$G$1904,"Свега за пројекат 0601-П22:",'ПО КОРИСНИЦИМА'!$L$16:$L$1904)</f>
        <v>0</v>
      </c>
      <c r="H70" s="248"/>
      <c r="I70" s="286"/>
      <c r="J70" s="245">
        <f t="shared" si="5"/>
        <v>0</v>
      </c>
      <c r="K70" s="245"/>
      <c r="L70" s="278"/>
    </row>
    <row r="71" spans="1:12" hidden="1" x14ac:dyDescent="0.2">
      <c r="A71" s="176"/>
      <c r="B71" s="176" t="s">
        <v>4246</v>
      </c>
      <c r="C71" s="261" t="str">
        <f>IFERROR(VLOOKUP(B71,'ПО КОРИСНИЦИМА'!$C$16:$S$1904,5,FALSE),"")</f>
        <v/>
      </c>
      <c r="D71" s="247">
        <f>SUMIF('ПО КОРИСНИЦИМА'!$G$16:$G$1904,"Свега за пројекат 0601-П23:",'ПО КОРИСНИЦИМА'!$H$16:$H$1904)</f>
        <v>0</v>
      </c>
      <c r="E71" s="247"/>
      <c r="F71" s="279"/>
      <c r="G71" s="248">
        <f>SUMIF('ПО КОРИСНИЦИМА'!$G$16:$G$1904,"Свега за пројекат 0601-П23:",'ПО КОРИСНИЦИМА'!$L$16:$L$1904)</f>
        <v>0</v>
      </c>
      <c r="H71" s="248"/>
      <c r="I71" s="286"/>
      <c r="J71" s="245">
        <f t="shared" si="5"/>
        <v>0</v>
      </c>
      <c r="K71" s="245"/>
      <c r="L71" s="278"/>
    </row>
    <row r="72" spans="1:12" hidden="1" x14ac:dyDescent="0.2">
      <c r="A72" s="176"/>
      <c r="B72" s="176" t="s">
        <v>4247</v>
      </c>
      <c r="C72" s="261" t="str">
        <f>IFERROR(VLOOKUP(B72,'ПО КОРИСНИЦИМА'!$C$16:$S$1904,5,FALSE),"")</f>
        <v/>
      </c>
      <c r="D72" s="247">
        <f>SUMIF('ПО КОРИСНИЦИМА'!$G$16:$G$1904,"Свега за пројекат 0601-П24:",'ПО КОРИСНИЦИМА'!$H$16:$H$1904)</f>
        <v>0</v>
      </c>
      <c r="E72" s="247"/>
      <c r="F72" s="279"/>
      <c r="G72" s="248">
        <f>SUMIF('ПО КОРИСНИЦИМА'!$G$16:$G$1904,"Свега за пројекат 0601-П24:",'ПО КОРИСНИЦИМА'!$L$16:$L$1904)</f>
        <v>0</v>
      </c>
      <c r="H72" s="248"/>
      <c r="I72" s="286"/>
      <c r="J72" s="245">
        <f t="shared" si="5"/>
        <v>0</v>
      </c>
      <c r="K72" s="245"/>
      <c r="L72" s="278"/>
    </row>
    <row r="73" spans="1:12" hidden="1" x14ac:dyDescent="0.2">
      <c r="A73" s="176"/>
      <c r="B73" s="176" t="s">
        <v>4248</v>
      </c>
      <c r="C73" s="261" t="str">
        <f>IFERROR(VLOOKUP(B73,'ПО КОРИСНИЦИМА'!$C$16:$S$1904,5,FALSE),"")</f>
        <v/>
      </c>
      <c r="D73" s="247">
        <f>SUMIF('ПО КОРИСНИЦИМА'!$G$16:$G$1904,"Свега за пројекат 0601-П25:",'ПО КОРИСНИЦИМА'!$H$16:$H$1904)</f>
        <v>0</v>
      </c>
      <c r="E73" s="247"/>
      <c r="F73" s="279"/>
      <c r="G73" s="248">
        <f>SUMIF('ПО КОРИСНИЦИМА'!$G$16:$G$1904,"Свега за пројекат 0601-П25:",'ПО КОРИСНИЦИМА'!$L$16:$L$1904)</f>
        <v>0</v>
      </c>
      <c r="H73" s="248"/>
      <c r="I73" s="286"/>
      <c r="J73" s="245">
        <f t="shared" si="5"/>
        <v>0</v>
      </c>
      <c r="K73" s="245"/>
      <c r="L73" s="278"/>
    </row>
    <row r="74" spans="1:12" hidden="1" x14ac:dyDescent="0.2">
      <c r="A74" s="176"/>
      <c r="B74" s="176" t="s">
        <v>4249</v>
      </c>
      <c r="C74" s="261" t="str">
        <f>IFERROR(VLOOKUP(B74,'ПО КОРИСНИЦИМА'!$C$16:$S$1904,5,FALSE),"")</f>
        <v/>
      </c>
      <c r="D74" s="247">
        <f>SUMIF('ПО КОРИСНИЦИМА'!$G$16:$G$1904,"Свега за пројекат 0601-П26:",'ПО КОРИСНИЦИМА'!$H$16:$H$1904)</f>
        <v>0</v>
      </c>
      <c r="E74" s="247"/>
      <c r="F74" s="279"/>
      <c r="G74" s="248">
        <f>SUMIF('ПО КОРИСНИЦИМА'!$G$16:$G$1904,"Свега за пројекат 0601-П26:",'ПО КОРИСНИЦИМА'!$L$16:$L$1904)</f>
        <v>0</v>
      </c>
      <c r="H74" s="248"/>
      <c r="I74" s="286"/>
      <c r="J74" s="245">
        <f t="shared" si="5"/>
        <v>0</v>
      </c>
      <c r="K74" s="245"/>
      <c r="L74" s="278"/>
    </row>
    <row r="75" spans="1:12" hidden="1" x14ac:dyDescent="0.2">
      <c r="A75" s="176"/>
      <c r="B75" s="176" t="s">
        <v>4250</v>
      </c>
      <c r="C75" s="261" t="str">
        <f>IFERROR(VLOOKUP(B75,'ПО КОРИСНИЦИМА'!$C$16:$S$1904,5,FALSE),"")</f>
        <v/>
      </c>
      <c r="D75" s="247">
        <f>SUMIF('ПО КОРИСНИЦИМА'!$G$16:$G$1904,"Свега за пројекат 0601-П27:",'ПО КОРИСНИЦИМА'!$H$16:$H$1904)</f>
        <v>0</v>
      </c>
      <c r="E75" s="247"/>
      <c r="F75" s="279"/>
      <c r="G75" s="248">
        <f>SUMIF('ПО КОРИСНИЦИМА'!$G$16:$G$1904,"Свега за пројекат 0601-П27:",'ПО КОРИСНИЦИМА'!$L$16:$L$1904)</f>
        <v>0</v>
      </c>
      <c r="H75" s="248"/>
      <c r="I75" s="286"/>
      <c r="J75" s="245">
        <f t="shared" si="5"/>
        <v>0</v>
      </c>
      <c r="K75" s="245"/>
      <c r="L75" s="278"/>
    </row>
    <row r="76" spans="1:12" hidden="1" x14ac:dyDescent="0.2">
      <c r="A76" s="176"/>
      <c r="B76" s="176" t="s">
        <v>4251</v>
      </c>
      <c r="C76" s="261" t="str">
        <f>IFERROR(VLOOKUP(B76,'ПО КОРИСНИЦИМА'!$C$16:$S$1904,5,FALSE),"")</f>
        <v/>
      </c>
      <c r="D76" s="247">
        <f>SUMIF('ПО КОРИСНИЦИМА'!$G$16:$G$1904,"Свега за пројекат 0601-П28:",'ПО КОРИСНИЦИМА'!$H$16:$H$1904)</f>
        <v>0</v>
      </c>
      <c r="E76" s="247"/>
      <c r="F76" s="279"/>
      <c r="G76" s="248">
        <f>SUMIF('ПО КОРИСНИЦИМА'!$G$16:$G$1904,"Свега за пројекат 0601-П28:",'ПО КОРИСНИЦИМА'!$L$16:$L$1904)</f>
        <v>0</v>
      </c>
      <c r="H76" s="248"/>
      <c r="I76" s="286"/>
      <c r="J76" s="245">
        <f t="shared" si="5"/>
        <v>0</v>
      </c>
      <c r="K76" s="245"/>
      <c r="L76" s="278"/>
    </row>
    <row r="77" spans="1:12" hidden="1" x14ac:dyDescent="0.2">
      <c r="A77" s="176"/>
      <c r="B77" s="176" t="s">
        <v>4252</v>
      </c>
      <c r="C77" s="261" t="str">
        <f>IFERROR(VLOOKUP(B77,'ПО КОРИСНИЦИМА'!$C$16:$S$1904,5,FALSE),"")</f>
        <v/>
      </c>
      <c r="D77" s="247">
        <f>SUMIF('ПО КОРИСНИЦИМА'!$G$16:$G$1904,"Свега за пројекат 0601-П29:",'ПО КОРИСНИЦИМА'!$H$16:$H$1904)</f>
        <v>0</v>
      </c>
      <c r="E77" s="247"/>
      <c r="F77" s="279"/>
      <c r="G77" s="248">
        <f>SUMIF('ПО КОРИСНИЦИМА'!$G$16:$G$1904,"Свега за пројекат 0601-П29:",'ПО КОРИСНИЦИМА'!$L$16:$L$1904)</f>
        <v>0</v>
      </c>
      <c r="H77" s="248"/>
      <c r="I77" s="286"/>
      <c r="J77" s="245">
        <f t="shared" si="5"/>
        <v>0</v>
      </c>
      <c r="K77" s="245"/>
      <c r="L77" s="278"/>
    </row>
    <row r="78" spans="1:12" hidden="1" x14ac:dyDescent="0.2">
      <c r="A78" s="176"/>
      <c r="B78" s="176" t="s">
        <v>4253</v>
      </c>
      <c r="C78" s="261" t="str">
        <f>IFERROR(VLOOKUP(B78,'ПО КОРИСНИЦИМА'!$C$16:$S$1904,5,FALSE),"")</f>
        <v/>
      </c>
      <c r="D78" s="247">
        <f>SUMIF('ПО КОРИСНИЦИМА'!$G$16:$G$1904,"Свега за пројекат 0601-П30:",'ПО КОРИСНИЦИМА'!$H$16:$H$1904)</f>
        <v>0</v>
      </c>
      <c r="E78" s="247"/>
      <c r="F78" s="279"/>
      <c r="G78" s="248">
        <f>SUMIF('ПО КОРИСНИЦИМА'!$G$16:$G$1904,"Свега за пројекат 0601-П30:",'ПО КОРИСНИЦИМА'!$L$16:$L$1904)</f>
        <v>0</v>
      </c>
      <c r="H78" s="248"/>
      <c r="I78" s="286"/>
      <c r="J78" s="245">
        <f t="shared" si="5"/>
        <v>0</v>
      </c>
      <c r="K78" s="245"/>
      <c r="L78" s="278"/>
    </row>
    <row r="79" spans="1:12" hidden="1" x14ac:dyDescent="0.2">
      <c r="A79" s="176"/>
      <c r="B79" s="176" t="s">
        <v>4254</v>
      </c>
      <c r="C79" s="261" t="str">
        <f>IFERROR(VLOOKUP(B79,'ПО КОРИСНИЦИМА'!$C$16:$S$1904,5,FALSE),"")</f>
        <v/>
      </c>
      <c r="D79" s="247">
        <f>SUMIF('ПО КОРИСНИЦИМА'!$G$16:$G$1904,"Свега за пројекат 0601-П31:",'ПО КОРИСНИЦИМА'!$H$16:$H$1904)</f>
        <v>0</v>
      </c>
      <c r="E79" s="247"/>
      <c r="F79" s="279"/>
      <c r="G79" s="248">
        <f>SUMIF('ПО КОРИСНИЦИМА'!$G$16:$G$1904,"Свега за пројекат 0601-П31:",'ПО КОРИСНИЦИМА'!$L$16:$L$1904)</f>
        <v>0</v>
      </c>
      <c r="H79" s="248"/>
      <c r="I79" s="286"/>
      <c r="J79" s="245">
        <f t="shared" si="5"/>
        <v>0</v>
      </c>
      <c r="K79" s="245"/>
      <c r="L79" s="278"/>
    </row>
    <row r="80" spans="1:12" hidden="1" x14ac:dyDescent="0.2">
      <c r="A80" s="176"/>
      <c r="B80" s="176" t="s">
        <v>4255</v>
      </c>
      <c r="C80" s="261" t="str">
        <f>IFERROR(VLOOKUP(B80,'ПО КОРИСНИЦИМА'!$C$16:$S$1904,5,FALSE),"")</f>
        <v/>
      </c>
      <c r="D80" s="247">
        <f>SUMIF('ПО КОРИСНИЦИМА'!$G$16:$G$1904,"Свега за пројекат 0601-П32:",'ПО КОРИСНИЦИМА'!$H$16:$H$1904)</f>
        <v>0</v>
      </c>
      <c r="E80" s="247"/>
      <c r="F80" s="279"/>
      <c r="G80" s="248">
        <f>SUMIF('ПО КОРИСНИЦИМА'!$G$16:$G$1904,"Свега за пројекат 0601-П32:",'ПО КОРИСНИЦИМА'!$L$16:$L$1904)</f>
        <v>0</v>
      </c>
      <c r="H80" s="248"/>
      <c r="I80" s="286"/>
      <c r="J80" s="245">
        <f t="shared" si="5"/>
        <v>0</v>
      </c>
      <c r="K80" s="245"/>
      <c r="L80" s="278"/>
    </row>
    <row r="81" spans="1:12" hidden="1" x14ac:dyDescent="0.2">
      <c r="A81" s="176"/>
      <c r="B81" s="176" t="s">
        <v>4256</v>
      </c>
      <c r="C81" s="261" t="str">
        <f>IFERROR(VLOOKUP(B81,'ПО КОРИСНИЦИМА'!$C$16:$S$1904,5,FALSE),"")</f>
        <v/>
      </c>
      <c r="D81" s="247">
        <f>SUMIF('ПО КОРИСНИЦИМА'!$G$16:$G$1904,"Свега за пројекат 0601-П33:",'ПО КОРИСНИЦИМА'!$H$16:$H$1904)</f>
        <v>0</v>
      </c>
      <c r="E81" s="247"/>
      <c r="F81" s="279"/>
      <c r="G81" s="248">
        <f>SUMIF('ПО КОРИСНИЦИМА'!$G$16:$G$1904,"Свега за пројекат 0601-П33:",'ПО КОРИСНИЦИМА'!$L$16:$L$1904)</f>
        <v>0</v>
      </c>
      <c r="H81" s="248"/>
      <c r="I81" s="286"/>
      <c r="J81" s="245">
        <f t="shared" si="5"/>
        <v>0</v>
      </c>
      <c r="K81" s="245"/>
      <c r="L81" s="278"/>
    </row>
    <row r="82" spans="1:12" hidden="1" x14ac:dyDescent="0.2">
      <c r="A82" s="176"/>
      <c r="B82" s="176" t="s">
        <v>4257</v>
      </c>
      <c r="C82" s="261" t="str">
        <f>IFERROR(VLOOKUP(B82,'ПО КОРИСНИЦИМА'!$C$16:$S$1904,5,FALSE),"")</f>
        <v/>
      </c>
      <c r="D82" s="247">
        <f>SUMIF('ПО КОРИСНИЦИМА'!$G$16:$G$1904,"Свега за пројекат 0601-П34:",'ПО КОРИСНИЦИМА'!$H$16:$H$1904)</f>
        <v>0</v>
      </c>
      <c r="E82" s="247"/>
      <c r="F82" s="279"/>
      <c r="G82" s="248">
        <f>SUMIF('ПО КОРИСНИЦИМА'!$G$16:$G$1904,"Свега за пројекат 0601-П34:",'ПО КОРИСНИЦИМА'!$L$16:$L$1904)</f>
        <v>0</v>
      </c>
      <c r="H82" s="248"/>
      <c r="I82" s="286"/>
      <c r="J82" s="245">
        <f t="shared" si="5"/>
        <v>0</v>
      </c>
      <c r="K82" s="245"/>
      <c r="L82" s="278"/>
    </row>
    <row r="83" spans="1:12" hidden="1" x14ac:dyDescent="0.2">
      <c r="A83" s="176"/>
      <c r="B83" s="176" t="s">
        <v>4258</v>
      </c>
      <c r="C83" s="261" t="str">
        <f>IFERROR(VLOOKUP(B83,'ПО КОРИСНИЦИМА'!$C$16:$S$1904,5,FALSE),"")</f>
        <v/>
      </c>
      <c r="D83" s="247">
        <f>SUMIF('ПО КОРИСНИЦИМА'!$G$16:$G$1904,"Свега за пројекат 0601-П35:",'ПО КОРИСНИЦИМА'!$H$16:$H$1904)</f>
        <v>0</v>
      </c>
      <c r="E83" s="247"/>
      <c r="F83" s="279"/>
      <c r="G83" s="248">
        <f>SUMIF('ПО КОРИСНИЦИМА'!$G$16:$G$1904,"Свега за пројекат 0601-П35:",'ПО КОРИСНИЦИМА'!$L$16:$L$1904)</f>
        <v>0</v>
      </c>
      <c r="H83" s="248"/>
      <c r="I83" s="286"/>
      <c r="J83" s="245">
        <f t="shared" si="5"/>
        <v>0</v>
      </c>
      <c r="K83" s="245"/>
      <c r="L83" s="278"/>
    </row>
    <row r="84" spans="1:12" hidden="1" x14ac:dyDescent="0.2">
      <c r="A84" s="176"/>
      <c r="B84" s="176" t="s">
        <v>4259</v>
      </c>
      <c r="C84" s="261" t="str">
        <f>IFERROR(VLOOKUP(B84,'ПО КОРИСНИЦИМА'!$C$16:$S$1904,5,FALSE),"")</f>
        <v/>
      </c>
      <c r="D84" s="247">
        <f>SUMIF('ПО КОРИСНИЦИМА'!$G$16:$G$1904,"Свега за пројекат 0601-П36:",'ПО КОРИСНИЦИМА'!$H$16:$H$1904)</f>
        <v>0</v>
      </c>
      <c r="E84" s="247"/>
      <c r="F84" s="279"/>
      <c r="G84" s="248">
        <f>SUMIF('ПО КОРИСНИЦИМА'!$G$16:$G$1904,"Свега за пројекат 0601-П36:",'ПО КОРИСНИЦИМА'!$L$16:$L$1904)</f>
        <v>0</v>
      </c>
      <c r="H84" s="248"/>
      <c r="I84" s="286"/>
      <c r="J84" s="245">
        <f t="shared" si="5"/>
        <v>0</v>
      </c>
      <c r="K84" s="245"/>
      <c r="L84" s="278"/>
    </row>
    <row r="85" spans="1:12" hidden="1" x14ac:dyDescent="0.2">
      <c r="A85" s="176"/>
      <c r="B85" s="176" t="s">
        <v>4260</v>
      </c>
      <c r="C85" s="261" t="str">
        <f>IFERROR(VLOOKUP(B85,'ПО КОРИСНИЦИМА'!$C$16:$S$1904,5,FALSE),"")</f>
        <v/>
      </c>
      <c r="D85" s="247">
        <f>SUMIF('ПО КОРИСНИЦИМА'!$G$16:$G$1904,"Свега за пројекат 0601-П37:",'ПО КОРИСНИЦИМА'!$H$16:$H$1904)</f>
        <v>0</v>
      </c>
      <c r="E85" s="247"/>
      <c r="F85" s="279"/>
      <c r="G85" s="248">
        <f>SUMIF('ПО КОРИСНИЦИМА'!$G$16:$G$1904,"Свега за пројекат 0601-П37:",'ПО КОРИСНИЦИМА'!$L$16:$L$1904)</f>
        <v>0</v>
      </c>
      <c r="H85" s="248"/>
      <c r="I85" s="286"/>
      <c r="J85" s="245">
        <f t="shared" si="5"/>
        <v>0</v>
      </c>
      <c r="K85" s="245"/>
      <c r="L85" s="278"/>
    </row>
    <row r="86" spans="1:12" hidden="1" x14ac:dyDescent="0.2">
      <c r="A86" s="178"/>
      <c r="B86" s="176" t="s">
        <v>4261</v>
      </c>
      <c r="C86" s="261" t="str">
        <f>IFERROR(VLOOKUP(B86,'ПО КОРИСНИЦИМА'!$C$16:$S$1904,5,FALSE),"")</f>
        <v/>
      </c>
      <c r="D86" s="247">
        <f>SUMIF('ПО КОРИСНИЦИМА'!$G$16:$G$1904,"Свега за пројекат 0601-П38:",'ПО КОРИСНИЦИМА'!$H$16:$H$1904)</f>
        <v>0</v>
      </c>
      <c r="E86" s="247"/>
      <c r="F86" s="279"/>
      <c r="G86" s="248">
        <f>SUMIF('ПО КОРИСНИЦИМА'!$G$16:$G$1904,"Свега за пројекат 0601-П38:",'ПО КОРИСНИЦИМА'!$L$16:$L$1904)</f>
        <v>0</v>
      </c>
      <c r="H86" s="248"/>
      <c r="I86" s="286"/>
      <c r="J86" s="245">
        <f t="shared" si="5"/>
        <v>0</v>
      </c>
      <c r="K86" s="271"/>
      <c r="L86" s="293"/>
    </row>
    <row r="87" spans="1:12" hidden="1" x14ac:dyDescent="0.2">
      <c r="A87" s="176"/>
      <c r="B87" s="176" t="s">
        <v>4262</v>
      </c>
      <c r="C87" s="261" t="str">
        <f>IFERROR(VLOOKUP(B87,'ПО КОРИСНИЦИМА'!$C$16:$S$1904,5,FALSE),"")</f>
        <v/>
      </c>
      <c r="D87" s="247">
        <f>SUMIF('ПО КОРИСНИЦИМА'!$G$16:$G$1904,"Свега за пројекат 0601-П39:",'ПО КОРИСНИЦИМА'!$H$16:$H$1904)</f>
        <v>0</v>
      </c>
      <c r="E87" s="247"/>
      <c r="F87" s="279"/>
      <c r="G87" s="248">
        <f>SUMIF('ПО КОРИСНИЦИМА'!$G$16:$G$1904,"Свега за пројекат 0601-П39:",'ПО КОРИСНИЦИМА'!$L$16:$L$1904)</f>
        <v>0</v>
      </c>
      <c r="H87" s="248"/>
      <c r="I87" s="286"/>
      <c r="J87" s="245">
        <f t="shared" si="5"/>
        <v>0</v>
      </c>
      <c r="K87" s="245"/>
      <c r="L87" s="278"/>
    </row>
    <row r="88" spans="1:12" hidden="1" x14ac:dyDescent="0.2">
      <c r="A88" s="176"/>
      <c r="B88" s="176" t="s">
        <v>4263</v>
      </c>
      <c r="C88" s="261" t="str">
        <f>IFERROR(VLOOKUP(B88,'ПО КОРИСНИЦИМА'!$C$16:$S$1904,5,FALSE),"")</f>
        <v/>
      </c>
      <c r="D88" s="247">
        <f>SUMIF('ПО КОРИСНИЦИМА'!$G$16:$G$1904,"Свега за пројекат 0601-П40:",'ПО КОРИСНИЦИМА'!$H$16:$H$1904)</f>
        <v>0</v>
      </c>
      <c r="E88" s="247"/>
      <c r="F88" s="279"/>
      <c r="G88" s="248">
        <f>SUMIF('ПО КОРИСНИЦИМА'!$G$16:$G$1904,"Свега за пројекат 0601-П40:",'ПО КОРИСНИЦИМА'!$L$16:$L$1904)</f>
        <v>0</v>
      </c>
      <c r="H88" s="248"/>
      <c r="I88" s="286"/>
      <c r="J88" s="245">
        <f t="shared" si="5"/>
        <v>0</v>
      </c>
      <c r="K88" s="245"/>
      <c r="L88" s="278"/>
    </row>
    <row r="89" spans="1:12" hidden="1" x14ac:dyDescent="0.2">
      <c r="A89" s="176"/>
      <c r="B89" s="176" t="s">
        <v>4264</v>
      </c>
      <c r="C89" s="261" t="str">
        <f>IFERROR(VLOOKUP(B89,'ПО КОРИСНИЦИМА'!$C$16:$S$1904,5,FALSE),"")</f>
        <v/>
      </c>
      <c r="D89" s="247">
        <f>SUMIF('ПО КОРИСНИЦИМА'!$G$16:$G$1904,"Свега за пројекат 0601-П41:",'ПО КОРИСНИЦИМА'!$H$16:$H$1904)</f>
        <v>0</v>
      </c>
      <c r="E89" s="247"/>
      <c r="F89" s="279"/>
      <c r="G89" s="248">
        <f>SUMIF('ПО КОРИСНИЦИМА'!$G$16:$G$1904,"Свега за пројекат 0601-П41:",'ПО КОРИСНИЦИМА'!$L$16:$L$1904)</f>
        <v>0</v>
      </c>
      <c r="H89" s="248"/>
      <c r="I89" s="286"/>
      <c r="J89" s="245">
        <f t="shared" si="5"/>
        <v>0</v>
      </c>
      <c r="K89" s="245"/>
      <c r="L89" s="278"/>
    </row>
    <row r="90" spans="1:12" hidden="1" x14ac:dyDescent="0.2">
      <c r="A90" s="176"/>
      <c r="B90" s="176" t="s">
        <v>4265</v>
      </c>
      <c r="C90" s="261" t="str">
        <f>IFERROR(VLOOKUP(B90,'ПО КОРИСНИЦИМА'!$C$16:$S$1904,5,FALSE),"")</f>
        <v/>
      </c>
      <c r="D90" s="247">
        <f>SUMIF('ПО КОРИСНИЦИМА'!$G$16:$G$1904,"Свега за пројекат 0601-П42:",'ПО КОРИСНИЦИМА'!$H$16:$H$1904)</f>
        <v>0</v>
      </c>
      <c r="E90" s="247"/>
      <c r="F90" s="279"/>
      <c r="G90" s="248">
        <f>SUMIF('ПО КОРИСНИЦИМА'!$G$16:$G$1904,"Свега за пројекат 0601-П42:",'ПО КОРИСНИЦИМА'!$L$16:$L$1904)</f>
        <v>0</v>
      </c>
      <c r="H90" s="248"/>
      <c r="I90" s="286"/>
      <c r="J90" s="245">
        <f t="shared" si="5"/>
        <v>0</v>
      </c>
      <c r="K90" s="245"/>
      <c r="L90" s="278"/>
    </row>
    <row r="91" spans="1:12" hidden="1" x14ac:dyDescent="0.2">
      <c r="A91" s="176"/>
      <c r="B91" s="176" t="s">
        <v>4266</v>
      </c>
      <c r="C91" s="261" t="str">
        <f>IFERROR(VLOOKUP(B91,'ПО КОРИСНИЦИМА'!$C$16:$S$1904,5,FALSE),"")</f>
        <v/>
      </c>
      <c r="D91" s="247">
        <f>SUMIF('ПО КОРИСНИЦИМА'!$G$16:$G$1904,"Свега за пројекат 0601-П43:",'ПО КОРИСНИЦИМА'!$H$16:$H$1904)</f>
        <v>0</v>
      </c>
      <c r="E91" s="247"/>
      <c r="F91" s="279"/>
      <c r="G91" s="248">
        <f>SUMIF('ПО КОРИСНИЦИМА'!$G$16:$G$1904,"Свега за пројекат 0601-П43:",'ПО КОРИСНИЦИМА'!$L$16:$L$1904)</f>
        <v>0</v>
      </c>
      <c r="H91" s="248"/>
      <c r="I91" s="286"/>
      <c r="J91" s="245">
        <f t="shared" si="5"/>
        <v>0</v>
      </c>
      <c r="K91" s="245"/>
      <c r="L91" s="278"/>
    </row>
    <row r="92" spans="1:12" hidden="1" x14ac:dyDescent="0.2">
      <c r="A92" s="176"/>
      <c r="B92" s="176" t="s">
        <v>4267</v>
      </c>
      <c r="C92" s="261" t="str">
        <f>IFERROR(VLOOKUP(B92,'ПО КОРИСНИЦИМА'!$C$16:$S$1904,5,FALSE),"")</f>
        <v/>
      </c>
      <c r="D92" s="247">
        <f>SUMIF('ПО КОРИСНИЦИМА'!$G$16:$G$1904,"Свега за пројекат 0601-П44:",'ПО КОРИСНИЦИМА'!$H$16:$H$1904)</f>
        <v>0</v>
      </c>
      <c r="E92" s="247"/>
      <c r="F92" s="279"/>
      <c r="G92" s="248">
        <f>SUMIF('ПО КОРИСНИЦИМА'!$G$16:$G$1904,"Свега за пројекат 0601-П44:",'ПО КОРИСНИЦИМА'!$L$16:$L$1904)</f>
        <v>0</v>
      </c>
      <c r="H92" s="248"/>
      <c r="I92" s="286"/>
      <c r="J92" s="245">
        <f t="shared" si="5"/>
        <v>0</v>
      </c>
      <c r="K92" s="245"/>
      <c r="L92" s="278"/>
    </row>
    <row r="93" spans="1:12" hidden="1" x14ac:dyDescent="0.2">
      <c r="A93" s="176"/>
      <c r="B93" s="176" t="s">
        <v>4268</v>
      </c>
      <c r="C93" s="261" t="str">
        <f>IFERROR(VLOOKUP(B93,'ПО КОРИСНИЦИМА'!$C$16:$S$1904,5,FALSE),"")</f>
        <v/>
      </c>
      <c r="D93" s="247">
        <f>SUMIF('ПО КОРИСНИЦИМА'!$G$16:$G$1904,"Свега за пројекат 0601-П45:",'ПО КОРИСНИЦИМА'!$H$16:$H$1904)</f>
        <v>0</v>
      </c>
      <c r="E93" s="247"/>
      <c r="F93" s="279"/>
      <c r="G93" s="248">
        <f>SUMIF('ПО КОРИСНИЦИМА'!$G$16:$G$1904,"Свега за пројекат 0601-П45:",'ПО КОРИСНИЦИМА'!$L$16:$L$1904)</f>
        <v>0</v>
      </c>
      <c r="H93" s="248"/>
      <c r="I93" s="286"/>
      <c r="J93" s="245">
        <f t="shared" si="5"/>
        <v>0</v>
      </c>
      <c r="K93" s="245"/>
      <c r="L93" s="278"/>
    </row>
    <row r="94" spans="1:12" hidden="1" x14ac:dyDescent="0.2">
      <c r="A94" s="176"/>
      <c r="B94" s="176" t="s">
        <v>4269</v>
      </c>
      <c r="C94" s="261" t="str">
        <f>IFERROR(VLOOKUP(B94,'ПО КОРИСНИЦИМА'!$C$16:$S$1904,5,FALSE),"")</f>
        <v/>
      </c>
      <c r="D94" s="247">
        <f>SUMIF('ПО КОРИСНИЦИМА'!$G$16:$G$1904,"Свега за пројекат 0601-П46:",'ПО КОРИСНИЦИМА'!$H$16:$H$1904)</f>
        <v>0</v>
      </c>
      <c r="E94" s="247"/>
      <c r="F94" s="279"/>
      <c r="G94" s="248">
        <f>SUMIF('ПО КОРИСНИЦИМА'!$G$16:$G$1904,"Свега за пројекат 0601-П46:",'ПО КОРИСНИЦИМА'!$L$16:$L$1904)</f>
        <v>0</v>
      </c>
      <c r="H94" s="248"/>
      <c r="I94" s="286"/>
      <c r="J94" s="245">
        <f t="shared" si="5"/>
        <v>0</v>
      </c>
      <c r="K94" s="245"/>
      <c r="L94" s="278"/>
    </row>
    <row r="95" spans="1:12" hidden="1" x14ac:dyDescent="0.2">
      <c r="A95" s="176"/>
      <c r="B95" s="176" t="s">
        <v>4270</v>
      </c>
      <c r="C95" s="261" t="str">
        <f>IFERROR(VLOOKUP(B95,'ПО КОРИСНИЦИМА'!$C$16:$S$1904,5,FALSE),"")</f>
        <v/>
      </c>
      <c r="D95" s="247">
        <f>SUMIF('ПО КОРИСНИЦИМА'!$G$16:$G$1904,"Свега за пројекат 0601-П47:",'ПО КОРИСНИЦИМА'!$H$16:$H$1904)</f>
        <v>0</v>
      </c>
      <c r="E95" s="247"/>
      <c r="F95" s="279"/>
      <c r="G95" s="248">
        <f>SUMIF('ПО КОРИСНИЦИМА'!$G$16:$G$1904,"Свега за пројекат 0601-П47:",'ПО КОРИСНИЦИМА'!$L$16:$L$1904)</f>
        <v>0</v>
      </c>
      <c r="H95" s="248"/>
      <c r="I95" s="286"/>
      <c r="J95" s="245">
        <f t="shared" si="5"/>
        <v>0</v>
      </c>
      <c r="K95" s="245"/>
      <c r="L95" s="278"/>
    </row>
    <row r="96" spans="1:12" hidden="1" x14ac:dyDescent="0.2">
      <c r="A96" s="176"/>
      <c r="B96" s="176" t="s">
        <v>4271</v>
      </c>
      <c r="C96" s="261" t="str">
        <f>IFERROR(VLOOKUP(B96,'ПО КОРИСНИЦИМА'!$C$16:$S$1904,5,FALSE),"")</f>
        <v/>
      </c>
      <c r="D96" s="247">
        <f>SUMIF('ПО КОРИСНИЦИМА'!$G$16:$G$1904,"Свега за пројекат 0601-П48:",'ПО КОРИСНИЦИМА'!$H$16:$H$1904)</f>
        <v>0</v>
      </c>
      <c r="E96" s="247"/>
      <c r="F96" s="279"/>
      <c r="G96" s="248">
        <f>SUMIF('ПО КОРИСНИЦИМА'!$G$16:$G$1904,"Свега за пројекат 0601-П48:",'ПО КОРИСНИЦИМА'!$L$16:$L$1904)</f>
        <v>0</v>
      </c>
      <c r="H96" s="248"/>
      <c r="I96" s="286"/>
      <c r="J96" s="245">
        <f t="shared" si="5"/>
        <v>0</v>
      </c>
      <c r="K96" s="245"/>
      <c r="L96" s="278"/>
    </row>
    <row r="97" spans="1:12" hidden="1" x14ac:dyDescent="0.2">
      <c r="A97" s="176"/>
      <c r="B97" s="176" t="s">
        <v>4272</v>
      </c>
      <c r="C97" s="261" t="str">
        <f>IFERROR(VLOOKUP(B97,'ПО КОРИСНИЦИМА'!$C$16:$S$1904,5,FALSE),"")</f>
        <v/>
      </c>
      <c r="D97" s="247">
        <f>SUMIF('ПО КОРИСНИЦИМА'!$G$16:$G$1904,"Свега за пројекат 0601-П49:",'ПО КОРИСНИЦИМА'!$H$16:$H$1904)</f>
        <v>0</v>
      </c>
      <c r="E97" s="247"/>
      <c r="F97" s="279"/>
      <c r="G97" s="248">
        <f>SUMIF('ПО КОРИСНИЦИМА'!$G$16:$G$1904,"Свега за пројекат 0601-П49:",'ПО КОРИСНИЦИМА'!$L$16:$L$1904)</f>
        <v>0</v>
      </c>
      <c r="H97" s="248"/>
      <c r="I97" s="286"/>
      <c r="J97" s="245">
        <f t="shared" si="5"/>
        <v>0</v>
      </c>
      <c r="K97" s="245"/>
      <c r="L97" s="278"/>
    </row>
    <row r="98" spans="1:12" hidden="1" x14ac:dyDescent="0.2">
      <c r="A98" s="187"/>
      <c r="B98" s="187" t="s">
        <v>4273</v>
      </c>
      <c r="C98" s="262" t="str">
        <f>IFERROR(VLOOKUP(B98,'ПО КОРИСНИЦИМА'!$C$16:$S$1904,5,FALSE),"")</f>
        <v/>
      </c>
      <c r="D98" s="249">
        <f>SUMIF('ПО КОРИСНИЦИМА'!$G$16:$G$1904,"Свега за пројекат 0601-П50:",'ПО КОРИСНИЦИМА'!$H$16:$H$1904)</f>
        <v>0</v>
      </c>
      <c r="E98" s="249"/>
      <c r="F98" s="280"/>
      <c r="G98" s="250">
        <f>SUMIF('ПО КОРИСНИЦИМА'!$G$16:$G$1904,"Свега за пројекат 0601-П50:",'ПО КОРИСНИЦИМА'!$L$16:$L$1904)</f>
        <v>0</v>
      </c>
      <c r="H98" s="250"/>
      <c r="I98" s="287"/>
      <c r="J98" s="251">
        <f t="shared" si="5"/>
        <v>0</v>
      </c>
      <c r="K98" s="251"/>
      <c r="L98" s="292"/>
    </row>
    <row r="99" spans="1:12" ht="25.5" x14ac:dyDescent="0.2">
      <c r="A99" s="172" t="s">
        <v>3566</v>
      </c>
      <c r="B99" s="173"/>
      <c r="C99" s="259" t="s">
        <v>3668</v>
      </c>
      <c r="D99" s="241">
        <f>SUM(D100:D128)</f>
        <v>17200000</v>
      </c>
      <c r="E99" s="241">
        <f>SUM(E100:E128)</f>
        <v>7920939.9700000044</v>
      </c>
      <c r="F99" s="281">
        <f t="shared" ref="F99:F104" si="6">E99/D99</f>
        <v>0.46051976569767467</v>
      </c>
      <c r="G99" s="242">
        <f>SUM(G100:G128)</f>
        <v>0</v>
      </c>
      <c r="H99" s="242">
        <f>SUM(H101:H105)</f>
        <v>0</v>
      </c>
      <c r="I99" s="288"/>
      <c r="J99" s="241">
        <f t="shared" si="5"/>
        <v>17200000</v>
      </c>
      <c r="K99" s="241">
        <f>E99+H99</f>
        <v>7920939.9700000044</v>
      </c>
      <c r="L99" s="281">
        <f t="shared" ref="L99:L104" si="7">K99/J99</f>
        <v>0.46051976569767467</v>
      </c>
    </row>
    <row r="100" spans="1:12" x14ac:dyDescent="0.2">
      <c r="A100" s="174"/>
      <c r="B100" s="174" t="s">
        <v>5475</v>
      </c>
      <c r="C100" s="263" t="s">
        <v>5493</v>
      </c>
      <c r="D100" s="243">
        <v>14000000</v>
      </c>
      <c r="E100" s="243"/>
      <c r="F100" s="277">
        <f t="shared" si="6"/>
        <v>0</v>
      </c>
      <c r="G100" s="244">
        <v>0</v>
      </c>
      <c r="H100" s="244"/>
      <c r="I100" s="284"/>
      <c r="J100" s="243">
        <f t="shared" si="5"/>
        <v>14000000</v>
      </c>
      <c r="K100" s="243"/>
      <c r="L100" s="277">
        <f t="shared" si="7"/>
        <v>0</v>
      </c>
    </row>
    <row r="101" spans="1:12" ht="12.75" customHeight="1" x14ac:dyDescent="0.2">
      <c r="A101" s="176"/>
      <c r="B101" s="176" t="s">
        <v>4043</v>
      </c>
      <c r="C101" s="264" t="s">
        <v>5018</v>
      </c>
      <c r="D101" s="245">
        <f>SUMIF('ПО КОРИСНИЦИМА'!$G$16:$G$1904,"Свега за програмску активност 1501-0002:",'ПО КОРИСНИЦИМА'!$H$16:$H$1904)</f>
        <v>3200000</v>
      </c>
      <c r="E101" s="245">
        <f>SUMIF('ПО КОРИСНИЦИМА'!$G$16:$G$1904,"Свега за програмску активност 1501-0002:",'ПО КОРИСНИЦИМА'!$I$16:$I$1904)</f>
        <v>4680064.0400000038</v>
      </c>
      <c r="F101" s="278">
        <f t="shared" si="6"/>
        <v>1.4625200125000011</v>
      </c>
      <c r="G101" s="246">
        <f>SUMIF('ПО КОРИСНИЦИМА'!$G$16:$G$1904,"Свега за програмску активност 1501-0002:",'ПО КОРИСНИЦИМА'!$L$16:$L$1904)</f>
        <v>0</v>
      </c>
      <c r="H101" s="246">
        <v>0</v>
      </c>
      <c r="I101" s="285"/>
      <c r="J101" s="245">
        <f t="shared" si="5"/>
        <v>3200000</v>
      </c>
      <c r="K101" s="245">
        <f t="shared" si="5"/>
        <v>4680064.0400000038</v>
      </c>
      <c r="L101" s="278">
        <f t="shared" si="7"/>
        <v>1.4625200125000011</v>
      </c>
    </row>
    <row r="102" spans="1:12" hidden="1" x14ac:dyDescent="0.2">
      <c r="A102" s="176"/>
      <c r="B102" s="176" t="s">
        <v>4044</v>
      </c>
      <c r="C102" s="264" t="s">
        <v>4045</v>
      </c>
      <c r="D102" s="245">
        <f>SUMIF('ПО КОРИСНИЦИМА'!$G$16:$G$1904,"Свега за програмску активност 1501-0003:",'ПО КОРИСНИЦИМА'!$H$16:$H$1904)</f>
        <v>0</v>
      </c>
      <c r="E102" s="245">
        <f>SUMIF('ПО КОРИСНИЦИМА'!$G$16:$G$1904,"Свега за програмску активност 1501-0003:",'ПО КОРИСНИЦИМА'!$H$16:$H$1904)</f>
        <v>0</v>
      </c>
      <c r="F102" s="278" t="e">
        <f t="shared" si="6"/>
        <v>#DIV/0!</v>
      </c>
      <c r="G102" s="246">
        <f>SUMIF('ПО КОРИСНИЦИМА'!$G$16:$G$1904,"Свега за програмску активност 1501-0003:",'ПО КОРИСНИЦИМА'!$L$16:$L$1904)</f>
        <v>0</v>
      </c>
      <c r="H102" s="246"/>
      <c r="I102" s="285"/>
      <c r="J102" s="245">
        <f t="shared" si="5"/>
        <v>0</v>
      </c>
      <c r="K102" s="245">
        <f t="shared" si="5"/>
        <v>0</v>
      </c>
      <c r="L102" s="278" t="e">
        <f t="shared" si="7"/>
        <v>#DIV/0!</v>
      </c>
    </row>
    <row r="103" spans="1:12" hidden="1" x14ac:dyDescent="0.2">
      <c r="A103" s="176"/>
      <c r="B103" s="176"/>
      <c r="C103" s="264"/>
      <c r="D103" s="245">
        <f>SUMIF('ПО КОРИСНИЦИМА'!$G$16:$G$1904,"Свега за програмску активност 1501-0004:",'ПО КОРИСНИЦИМА'!$H$16:$H$1904)</f>
        <v>0</v>
      </c>
      <c r="E103" s="245">
        <f>SUMIF('ПО КОРИСНИЦИМА'!$G$16:$G$1904,"Свега за програмску активност 1501-0004:",'ПО КОРИСНИЦИМА'!$H$16:$H$1904)</f>
        <v>0</v>
      </c>
      <c r="F103" s="278" t="e">
        <f t="shared" si="6"/>
        <v>#DIV/0!</v>
      </c>
      <c r="G103" s="246">
        <f>SUMIF('ПО КОРИСНИЦИМА'!$G$16:$G$1904,"Свега за програмску активност 1501-0004:",'ПО КОРИСНИЦИМА'!$L$16:$L$1904)</f>
        <v>0</v>
      </c>
      <c r="H103" s="246"/>
      <c r="I103" s="285"/>
      <c r="J103" s="245">
        <f t="shared" si="5"/>
        <v>0</v>
      </c>
      <c r="K103" s="245">
        <f t="shared" si="5"/>
        <v>0</v>
      </c>
      <c r="L103" s="278" t="e">
        <f t="shared" si="7"/>
        <v>#DIV/0!</v>
      </c>
    </row>
    <row r="104" spans="1:12" hidden="1" x14ac:dyDescent="0.2">
      <c r="A104" s="176"/>
      <c r="B104" s="176"/>
      <c r="C104" s="264"/>
      <c r="D104" s="245">
        <f>SUMIF('ПО КОРИСНИЦИМА'!$G$16:$G$1904,"Свега за програмску активност 1501-0005:",'ПО КОРИСНИЦИМА'!$H$16:$H$1904)</f>
        <v>0</v>
      </c>
      <c r="E104" s="245">
        <f>SUMIF('ПО КОРИСНИЦИМА'!$G$16:$G$1904,"Свега за програмску активност 1501-0005:",'ПО КОРИСНИЦИМА'!$H$16:$H$1904)</f>
        <v>0</v>
      </c>
      <c r="F104" s="278" t="e">
        <f t="shared" si="6"/>
        <v>#DIV/0!</v>
      </c>
      <c r="G104" s="246">
        <f>SUMIF('ПО КОРИСНИЦИМА'!$G$16:$G$1904,"Свега за програмску активност 1501-0005:",'ПО КОРИСНИЦИМА'!$L$16:$L$1904)</f>
        <v>0</v>
      </c>
      <c r="H104" s="246">
        <f>SUMIF('ПО КОРИСНИЦИМА'!$G$16:$G$1904,"Свега за програмску активност 1501-0005:",'ПО КОРИСНИЦИМА'!$M$16:$M$1904)</f>
        <v>0</v>
      </c>
      <c r="I104" s="285"/>
      <c r="J104" s="245">
        <f t="shared" si="5"/>
        <v>0</v>
      </c>
      <c r="K104" s="245">
        <f t="shared" si="5"/>
        <v>0</v>
      </c>
      <c r="L104" s="278" t="e">
        <f t="shared" si="7"/>
        <v>#DIV/0!</v>
      </c>
    </row>
    <row r="105" spans="1:12" hidden="1" x14ac:dyDescent="0.2">
      <c r="A105" s="176"/>
      <c r="B105" s="176" t="s">
        <v>4274</v>
      </c>
      <c r="C105" s="261" t="str">
        <f>IFERROR(VLOOKUP(B105,'ПО КОРИСНИЦИМА'!$C$16:$S$1904,5,FALSE),"")</f>
        <v>Изградња индустријске зоне</v>
      </c>
      <c r="D105" s="247">
        <f>SUMIF('ПО КОРИСНИЦИМА'!$G$16:$G$1904,"Свега за пројекат 1501-П1:",'ПО КОРИСНИЦИМА'!$H$16:$H$1904)</f>
        <v>0</v>
      </c>
      <c r="E105" s="247">
        <f>SUMIF('ПО КОРИСНИЦИМА'!$G$16:$G$1904,"Свега за пројекат 1501-П1:",'ПО КОРИСНИЦИМА'!$I$16:$I$1904)</f>
        <v>3240875.93</v>
      </c>
      <c r="F105" s="279" t="e">
        <f>E105/D105</f>
        <v>#DIV/0!</v>
      </c>
      <c r="G105" s="248">
        <f>SUMIF('ПО КОРИСНИЦИМА'!$G$16:$G$1904,"Свега за пројекат 1501-П1:",'ПО КОРИСНИЦИМА'!$L$16:$L$1904)</f>
        <v>0</v>
      </c>
      <c r="H105" s="248">
        <f>SUMIF('ПО КОРИСНИЦИМА'!$G$16:$G$1904,"Свега за пројекат 1501-П1:",'ПО КОРИСНИЦИМА'!$M$16:$M$1904)</f>
        <v>0</v>
      </c>
      <c r="I105" s="286" t="e">
        <f>H105/G105</f>
        <v>#DIV/0!</v>
      </c>
      <c r="J105" s="245">
        <f>D105+G105</f>
        <v>0</v>
      </c>
      <c r="K105" s="245">
        <f>E105+H105</f>
        <v>3240875.93</v>
      </c>
      <c r="L105" s="278" t="e">
        <f>K105/J105</f>
        <v>#DIV/0!</v>
      </c>
    </row>
    <row r="106" spans="1:12" hidden="1" x14ac:dyDescent="0.2">
      <c r="A106" s="176"/>
      <c r="B106" s="176" t="s">
        <v>4275</v>
      </c>
      <c r="C106" s="261" t="str">
        <f>IFERROR(VLOOKUP(B106,'ПО КОРИСНИЦИМА'!$C$16:$S$1904,5,FALSE),"")</f>
        <v/>
      </c>
      <c r="D106" s="247">
        <f>SUMIF('ПО КОРИСНИЦИМА'!$G$16:$G$1904,"Свега за пројекат 1501-П2:",'ПО КОРИСНИЦИМА'!$H$16:$H$1904)</f>
        <v>0</v>
      </c>
      <c r="E106" s="247">
        <f>SUMIF('ПО КОРИСНИЦИМА'!$G$16:$G$1904,"Свега за пројекат 1501-П2:",'ПО КОРИСНИЦИМА'!$I$16:$I$1904)</f>
        <v>0</v>
      </c>
      <c r="F106" s="279" t="e">
        <f>E106/D106</f>
        <v>#DIV/0!</v>
      </c>
      <c r="G106" s="248">
        <f>SUMIF('ПО КОРИСНИЦИМА'!$G$16:$G$1904,"Свега за пројекат 1501-П2:",'ПО КОРИСНИЦИМА'!$L$16:$L$1904)</f>
        <v>0</v>
      </c>
      <c r="H106" s="248">
        <f>SUMIF('ПО КОРИСНИЦИМА'!$G$16:$G$1904,"Свега за пројекат 1501-П2:",'ПО КОРИСНИЦИМА'!$M$16:$M$1904)</f>
        <v>0</v>
      </c>
      <c r="I106" s="286"/>
      <c r="J106" s="245">
        <f>D106+G106</f>
        <v>0</v>
      </c>
      <c r="K106" s="245">
        <f>E106+H106</f>
        <v>0</v>
      </c>
      <c r="L106" s="278" t="e">
        <f>K106/J106</f>
        <v>#DIV/0!</v>
      </c>
    </row>
    <row r="107" spans="1:12" hidden="1" x14ac:dyDescent="0.2">
      <c r="A107" s="176"/>
      <c r="B107" s="176" t="s">
        <v>4276</v>
      </c>
      <c r="C107" s="261" t="str">
        <f>IFERROR(VLOOKUP(B107,'ПО КОРИСНИЦИМА'!$C$16:$S$1904,5,FALSE),"")</f>
        <v/>
      </c>
      <c r="D107" s="247">
        <f>SUMIF('ПО КОРИСНИЦИМА'!$G$16:$G$1904,"Свега за пројекат 1501-П3:",'ПО КОРИСНИЦИМА'!$H$16:$H$1904)</f>
        <v>0</v>
      </c>
      <c r="E107" s="247"/>
      <c r="F107" s="279"/>
      <c r="G107" s="248">
        <f>SUMIF('ПО КОРИСНИЦИМА'!$G$16:$G$1904,"Свега за пројекат 1501-П3:",'ПО КОРИСНИЦИМА'!$L$16:$L$1904)</f>
        <v>0</v>
      </c>
      <c r="H107" s="248"/>
      <c r="I107" s="286"/>
      <c r="J107" s="245">
        <f t="shared" si="5"/>
        <v>0</v>
      </c>
      <c r="K107" s="245"/>
      <c r="L107" s="278"/>
    </row>
    <row r="108" spans="1:12" hidden="1" x14ac:dyDescent="0.2">
      <c r="A108" s="176"/>
      <c r="B108" s="176" t="s">
        <v>4277</v>
      </c>
      <c r="C108" s="264"/>
      <c r="D108" s="247">
        <f>SUMIF('ПО КОРИСНИЦИМА'!$G$16:$G$1904,"Свега за пројекат 1501-П4:",'ПО КОРИСНИЦИМА'!$H$16:$H$1904)</f>
        <v>0</v>
      </c>
      <c r="E108" s="247"/>
      <c r="F108" s="279"/>
      <c r="G108" s="248">
        <f>SUMIF('ПО КОРИСНИЦИМА'!$G$16:$G$1904,"Свега за пројекат 1501-П4:",'ПО КОРИСНИЦИМА'!$L$16:$L$1904)</f>
        <v>0</v>
      </c>
      <c r="H108" s="248"/>
      <c r="I108" s="286"/>
      <c r="J108" s="245">
        <f t="shared" si="5"/>
        <v>0</v>
      </c>
      <c r="K108" s="245"/>
      <c r="L108" s="278"/>
    </row>
    <row r="109" spans="1:12" hidden="1" x14ac:dyDescent="0.2">
      <c r="A109" s="176"/>
      <c r="B109" s="176" t="s">
        <v>4278</v>
      </c>
      <c r="C109" s="264"/>
      <c r="D109" s="247">
        <f>SUMIF('ПО КОРИСНИЦИМА'!$G$16:$G$1904,"Свега за пројекат 1501-П5:",'ПО КОРИСНИЦИМА'!$H$16:$H$1904)</f>
        <v>0</v>
      </c>
      <c r="E109" s="247"/>
      <c r="F109" s="279"/>
      <c r="G109" s="248">
        <f>SUMIF('ПО КОРИСНИЦИМА'!$G$16:$G$1904,"Свега за пројекат 1501-П5:",'ПО КОРИСНИЦИМА'!$L$16:$L$1904)</f>
        <v>0</v>
      </c>
      <c r="H109" s="248"/>
      <c r="I109" s="286"/>
      <c r="J109" s="245">
        <f t="shared" si="5"/>
        <v>0</v>
      </c>
      <c r="K109" s="245"/>
      <c r="L109" s="278"/>
    </row>
    <row r="110" spans="1:12" hidden="1" x14ac:dyDescent="0.2">
      <c r="A110" s="176"/>
      <c r="B110" s="176" t="s">
        <v>4279</v>
      </c>
      <c r="C110" s="264"/>
      <c r="D110" s="247">
        <f>SUMIF('ПО КОРИСНИЦИМА'!$G$16:$G$1904,"Свега за пројекат 1501-П6:",'ПО КОРИСНИЦИМА'!$H$16:$H$1904)</f>
        <v>0</v>
      </c>
      <c r="E110" s="247"/>
      <c r="F110" s="279"/>
      <c r="G110" s="248">
        <f>SUMIF('ПО КОРИСНИЦИМА'!$G$16:$G$1904,"Свега за пројекат 1501-П6:",'ПО КОРИСНИЦИМА'!$L$16:$L$1904)</f>
        <v>0</v>
      </c>
      <c r="H110" s="248"/>
      <c r="I110" s="286"/>
      <c r="J110" s="245">
        <f t="shared" si="5"/>
        <v>0</v>
      </c>
      <c r="K110" s="245"/>
      <c r="L110" s="278"/>
    </row>
    <row r="111" spans="1:12" hidden="1" x14ac:dyDescent="0.2">
      <c r="A111" s="176"/>
      <c r="B111" s="176" t="s">
        <v>4280</v>
      </c>
      <c r="C111" s="264"/>
      <c r="D111" s="247">
        <f>SUMIF('ПО КОРИСНИЦИМА'!$G$16:$G$1904,"Свега за пројекат 1501-П7:",'ПО КОРИСНИЦИМА'!$H$16:$H$1904)</f>
        <v>0</v>
      </c>
      <c r="E111" s="247"/>
      <c r="F111" s="279"/>
      <c r="G111" s="248">
        <f>SUMIF('ПО КОРИСНИЦИМА'!$G$16:$G$1904,"Свега за пројекат 1501-П7:",'ПО КОРИСНИЦИМА'!$L$16:$L$1904)</f>
        <v>0</v>
      </c>
      <c r="H111" s="248"/>
      <c r="I111" s="286"/>
      <c r="J111" s="245">
        <f t="shared" si="5"/>
        <v>0</v>
      </c>
      <c r="K111" s="245"/>
      <c r="L111" s="278"/>
    </row>
    <row r="112" spans="1:12" hidden="1" x14ac:dyDescent="0.2">
      <c r="A112" s="176"/>
      <c r="B112" s="176" t="s">
        <v>4281</v>
      </c>
      <c r="C112" s="264"/>
      <c r="D112" s="247">
        <f>SUMIF('ПО КОРИСНИЦИМА'!$G$16:$G$1904,"Свега за пројекат 1501-П8:",'ПО КОРИСНИЦИМА'!$H$16:$H$1904)</f>
        <v>0</v>
      </c>
      <c r="E112" s="247"/>
      <c r="F112" s="279"/>
      <c r="G112" s="248">
        <f>SUMIF('ПО КОРИСНИЦИМА'!$G$16:$G$1904,"Свега за пројекат 1501-П8:",'ПО КОРИСНИЦИМА'!$L$16:$L$1904)</f>
        <v>0</v>
      </c>
      <c r="H112" s="248"/>
      <c r="I112" s="286"/>
      <c r="J112" s="245">
        <f t="shared" si="5"/>
        <v>0</v>
      </c>
      <c r="K112" s="245"/>
      <c r="L112" s="278"/>
    </row>
    <row r="113" spans="1:12" hidden="1" x14ac:dyDescent="0.2">
      <c r="A113" s="176"/>
      <c r="B113" s="176" t="s">
        <v>4282</v>
      </c>
      <c r="C113" s="264"/>
      <c r="D113" s="247">
        <f>SUMIF('ПО КОРИСНИЦИМА'!$G$16:$G$1904,"Свега за пројекат 1501-П9:",'ПО КОРИСНИЦИМА'!$H$16:$H$1904)</f>
        <v>0</v>
      </c>
      <c r="E113" s="247"/>
      <c r="F113" s="279"/>
      <c r="G113" s="248">
        <f>SUMIF('ПО КОРИСНИЦИМА'!$G$16:$G$1904,"Свега за пројекат 1501-П9:",'ПО КОРИСНИЦИМА'!$L$16:$L$1904)</f>
        <v>0</v>
      </c>
      <c r="H113" s="248"/>
      <c r="I113" s="286"/>
      <c r="J113" s="245">
        <f t="shared" si="5"/>
        <v>0</v>
      </c>
      <c r="K113" s="245"/>
      <c r="L113" s="278"/>
    </row>
    <row r="114" spans="1:12" hidden="1" x14ac:dyDescent="0.2">
      <c r="A114" s="176"/>
      <c r="B114" s="176" t="s">
        <v>4283</v>
      </c>
      <c r="C114" s="264"/>
      <c r="D114" s="247">
        <f>SUMIF('ПО КОРИСНИЦИМА'!$G$16:$G$1904,"Свега за пројекат 1501-П10:",'ПО КОРИСНИЦИМА'!$H$16:$H$1904)</f>
        <v>0</v>
      </c>
      <c r="E114" s="247"/>
      <c r="F114" s="279"/>
      <c r="G114" s="248">
        <f>SUMIF('ПО КОРИСНИЦИМА'!$G$16:$G$1904,"Свега за пројекат 1501-П10:",'ПО КОРИСНИЦИМА'!$L$16:$L$1904)</f>
        <v>0</v>
      </c>
      <c r="H114" s="248"/>
      <c r="I114" s="286"/>
      <c r="J114" s="245">
        <f t="shared" si="5"/>
        <v>0</v>
      </c>
      <c r="K114" s="245"/>
      <c r="L114" s="278"/>
    </row>
    <row r="115" spans="1:12" hidden="1" x14ac:dyDescent="0.2">
      <c r="A115" s="176"/>
      <c r="B115" s="176" t="s">
        <v>4284</v>
      </c>
      <c r="C115" s="264"/>
      <c r="D115" s="247">
        <f>SUMIF('ПО КОРИСНИЦИМА'!$G$16:$G$1904,"Свега за пројекат 1501-П11:",'ПО КОРИСНИЦИМА'!$H$16:$H$1904)</f>
        <v>0</v>
      </c>
      <c r="E115" s="247"/>
      <c r="F115" s="279"/>
      <c r="G115" s="248">
        <f>SUMIF('ПО КОРИСНИЦИМА'!$G$16:$G$1904,"Свега за пројекат 1501-П11:",'ПО КОРИСНИЦИМА'!$L$16:$L$1904)</f>
        <v>0</v>
      </c>
      <c r="H115" s="248"/>
      <c r="I115" s="286"/>
      <c r="J115" s="245">
        <f t="shared" si="5"/>
        <v>0</v>
      </c>
      <c r="K115" s="245"/>
      <c r="L115" s="278"/>
    </row>
    <row r="116" spans="1:12" hidden="1" x14ac:dyDescent="0.2">
      <c r="A116" s="176"/>
      <c r="B116" s="176" t="s">
        <v>4285</v>
      </c>
      <c r="C116" s="264"/>
      <c r="D116" s="247">
        <f>SUMIF('ПО КОРИСНИЦИМА'!$G$16:$G$1904,"Свега за пројекат 1501-П12:",'ПО КОРИСНИЦИМА'!$H$16:$H$1904)</f>
        <v>0</v>
      </c>
      <c r="E116" s="247"/>
      <c r="F116" s="279"/>
      <c r="G116" s="248">
        <f>SUMIF('ПО КОРИСНИЦИМА'!$G$16:$G$1904,"Свега за пројекат 1501-П12:",'ПО КОРИСНИЦИМА'!$L$16:$L$1904)</f>
        <v>0</v>
      </c>
      <c r="H116" s="248"/>
      <c r="I116" s="286"/>
      <c r="J116" s="245">
        <f t="shared" si="5"/>
        <v>0</v>
      </c>
      <c r="K116" s="245"/>
      <c r="L116" s="278"/>
    </row>
    <row r="117" spans="1:12" hidden="1" x14ac:dyDescent="0.2">
      <c r="A117" s="176"/>
      <c r="B117" s="176" t="s">
        <v>4286</v>
      </c>
      <c r="C117" s="264"/>
      <c r="D117" s="247">
        <f>SUMIF('ПО КОРИСНИЦИМА'!$G$16:$G$1904,"Свега за пројекат 1501-П13:",'ПО КОРИСНИЦИМА'!$H$16:$H$1904)</f>
        <v>0</v>
      </c>
      <c r="E117" s="247"/>
      <c r="F117" s="279"/>
      <c r="G117" s="248">
        <f>SUMIF('ПО КОРИСНИЦИМА'!$G$16:$G$1904,"Свега за пројекат 1501-П13:",'ПО КОРИСНИЦИМА'!$L$16:$L$1904)</f>
        <v>0</v>
      </c>
      <c r="H117" s="248"/>
      <c r="I117" s="286"/>
      <c r="J117" s="245">
        <f t="shared" si="5"/>
        <v>0</v>
      </c>
      <c r="K117" s="245"/>
      <c r="L117" s="278"/>
    </row>
    <row r="118" spans="1:12" hidden="1" x14ac:dyDescent="0.2">
      <c r="A118" s="176"/>
      <c r="B118" s="176" t="s">
        <v>4287</v>
      </c>
      <c r="C118" s="264"/>
      <c r="D118" s="247">
        <f>SUMIF('ПО КОРИСНИЦИМА'!$G$16:$G$1904,"Свега за пројекат 1501-П14:",'ПО КОРИСНИЦИМА'!$H$16:$H$1904)</f>
        <v>0</v>
      </c>
      <c r="E118" s="247"/>
      <c r="F118" s="279"/>
      <c r="G118" s="248">
        <f>SUMIF('ПО КОРИСНИЦИМА'!$G$16:$G$1904,"Свега за пројекат 1501-П14:",'ПО КОРИСНИЦИМА'!$L$16:$L$1904)</f>
        <v>0</v>
      </c>
      <c r="H118" s="248"/>
      <c r="I118" s="286"/>
      <c r="J118" s="245">
        <f t="shared" si="5"/>
        <v>0</v>
      </c>
      <c r="K118" s="245"/>
      <c r="L118" s="278"/>
    </row>
    <row r="119" spans="1:12" hidden="1" x14ac:dyDescent="0.2">
      <c r="A119" s="176"/>
      <c r="B119" s="176" t="s">
        <v>4288</v>
      </c>
      <c r="C119" s="264"/>
      <c r="D119" s="247">
        <f>SUMIF('ПО КОРИСНИЦИМА'!$G$16:$G$1904,"Свега за пројекат 1501-П15:",'ПО КОРИСНИЦИМА'!$H$16:$H$1904)</f>
        <v>0</v>
      </c>
      <c r="E119" s="247"/>
      <c r="F119" s="279"/>
      <c r="G119" s="248">
        <f>SUMIF('ПО КОРИСНИЦИМА'!$G$16:$G$1904,"Свега за пројекат 1501-П15:",'ПО КОРИСНИЦИМА'!$L$16:$L$1904)</f>
        <v>0</v>
      </c>
      <c r="H119" s="248"/>
      <c r="I119" s="286"/>
      <c r="J119" s="245">
        <f t="shared" si="5"/>
        <v>0</v>
      </c>
      <c r="K119" s="245"/>
      <c r="L119" s="278"/>
    </row>
    <row r="120" spans="1:12" hidden="1" x14ac:dyDescent="0.2">
      <c r="A120" s="176"/>
      <c r="B120" s="176" t="s">
        <v>4289</v>
      </c>
      <c r="C120" s="264"/>
      <c r="D120" s="247">
        <f>SUMIF('ПО КОРИСНИЦИМА'!$G$16:$G$1904,"Свега за пројекат 1501-П16:",'ПО КОРИСНИЦИМА'!$H$16:$H$1904)</f>
        <v>0</v>
      </c>
      <c r="E120" s="247"/>
      <c r="F120" s="279"/>
      <c r="G120" s="248">
        <f>SUMIF('ПО КОРИСНИЦИМА'!$G$16:$G$1904,"Свега за пројекат 1501-П16:",'ПО КОРИСНИЦИМА'!$L$16:$L$1904)</f>
        <v>0</v>
      </c>
      <c r="H120" s="248"/>
      <c r="I120" s="286"/>
      <c r="J120" s="245">
        <f t="shared" si="5"/>
        <v>0</v>
      </c>
      <c r="K120" s="245"/>
      <c r="L120" s="278"/>
    </row>
    <row r="121" spans="1:12" hidden="1" x14ac:dyDescent="0.2">
      <c r="A121" s="176"/>
      <c r="B121" s="176" t="s">
        <v>4290</v>
      </c>
      <c r="C121" s="264"/>
      <c r="D121" s="247">
        <f>SUMIF('ПО КОРИСНИЦИМА'!$G$16:$G$1904,"Свега за пројекат 1501-П17:",'ПО КОРИСНИЦИМА'!$H$16:$H$1904)</f>
        <v>0</v>
      </c>
      <c r="E121" s="247"/>
      <c r="F121" s="279"/>
      <c r="G121" s="248">
        <f>SUMIF('ПО КОРИСНИЦИМА'!$G$16:$G$1904,"Свега за пројекат 1501-П17:",'ПО КОРИСНИЦИМА'!$L$16:$L$1904)</f>
        <v>0</v>
      </c>
      <c r="H121" s="248"/>
      <c r="I121" s="286"/>
      <c r="J121" s="245">
        <f t="shared" si="5"/>
        <v>0</v>
      </c>
      <c r="K121" s="245"/>
      <c r="L121" s="278"/>
    </row>
    <row r="122" spans="1:12" hidden="1" x14ac:dyDescent="0.2">
      <c r="A122" s="176"/>
      <c r="B122" s="176" t="s">
        <v>4291</v>
      </c>
      <c r="C122" s="264"/>
      <c r="D122" s="247">
        <f>SUMIF('ПО КОРИСНИЦИМА'!$G$16:$G$1904,"Свега за пројекат 1501-П18:",'ПО КОРИСНИЦИМА'!$H$16:$H$1904)</f>
        <v>0</v>
      </c>
      <c r="E122" s="247"/>
      <c r="F122" s="279"/>
      <c r="G122" s="248">
        <f>SUMIF('ПО КОРИСНИЦИМА'!$G$16:$G$1904,"Свега за пројекат 1501-П18:",'ПО КОРИСНИЦИМА'!$L$16:$L$1904)</f>
        <v>0</v>
      </c>
      <c r="H122" s="248"/>
      <c r="I122" s="286"/>
      <c r="J122" s="245">
        <f t="shared" si="5"/>
        <v>0</v>
      </c>
      <c r="K122" s="245"/>
      <c r="L122" s="278"/>
    </row>
    <row r="123" spans="1:12" hidden="1" x14ac:dyDescent="0.2">
      <c r="A123" s="176"/>
      <c r="B123" s="176" t="s">
        <v>4292</v>
      </c>
      <c r="C123" s="264"/>
      <c r="D123" s="247">
        <f>SUMIF('ПО КОРИСНИЦИМА'!$G$16:$G$1904,"Свега за пројекат 1501-П19:",'ПО КОРИСНИЦИМА'!$H$16:$H$1904)</f>
        <v>0</v>
      </c>
      <c r="E123" s="247"/>
      <c r="F123" s="279"/>
      <c r="G123" s="248">
        <f>SUMIF('ПО КОРИСНИЦИМА'!$G$16:$G$1904,"Свега за пројекат 1501-П19:",'ПО КОРИСНИЦИМА'!$L$16:$L$1904)</f>
        <v>0</v>
      </c>
      <c r="H123" s="248"/>
      <c r="I123" s="286"/>
      <c r="J123" s="245">
        <f t="shared" si="5"/>
        <v>0</v>
      </c>
      <c r="K123" s="245"/>
      <c r="L123" s="278"/>
    </row>
    <row r="124" spans="1:12" hidden="1" x14ac:dyDescent="0.2">
      <c r="A124" s="176"/>
      <c r="B124" s="176" t="s">
        <v>4293</v>
      </c>
      <c r="C124" s="264"/>
      <c r="D124" s="247">
        <f>SUMIF('ПО КОРИСНИЦИМА'!$G$16:$G$1904,"Свега за пројекат 1501-П20:",'ПО КОРИСНИЦИМА'!$H$16:$H$1904)</f>
        <v>0</v>
      </c>
      <c r="E124" s="247"/>
      <c r="F124" s="279"/>
      <c r="G124" s="248">
        <f>SUMIF('ПО КОРИСНИЦИМА'!$G$16:$G$1904,"Свега за пројекат 1501-П20:",'ПО КОРИСНИЦИМА'!$L$16:$L$1904)</f>
        <v>0</v>
      </c>
      <c r="H124" s="248"/>
      <c r="I124" s="286"/>
      <c r="J124" s="245">
        <f t="shared" ref="J124:J155" si="8">D124+G124</f>
        <v>0</v>
      </c>
      <c r="K124" s="245"/>
      <c r="L124" s="278"/>
    </row>
    <row r="125" spans="1:12" hidden="1" x14ac:dyDescent="0.2">
      <c r="A125" s="176"/>
      <c r="B125" s="176" t="s">
        <v>4294</v>
      </c>
      <c r="C125" s="264"/>
      <c r="D125" s="247">
        <f>SUMIF('ПО КОРИСНИЦИМА'!$G$16:$G$1904,"Свега за пројекат 1501-П21:",'ПО КОРИСНИЦИМА'!$H$16:$H$1904)</f>
        <v>0</v>
      </c>
      <c r="E125" s="247"/>
      <c r="F125" s="279"/>
      <c r="G125" s="248">
        <f>SUMIF('ПО КОРИСНИЦИМА'!$G$16:$G$1904,"Свега за пројекат 1501-П21:",'ПО КОРИСНИЦИМА'!$L$16:$L$1904)</f>
        <v>0</v>
      </c>
      <c r="H125" s="248"/>
      <c r="I125" s="286"/>
      <c r="J125" s="245">
        <f t="shared" si="8"/>
        <v>0</v>
      </c>
      <c r="K125" s="245"/>
      <c r="L125" s="278"/>
    </row>
    <row r="126" spans="1:12" hidden="1" x14ac:dyDescent="0.2">
      <c r="A126" s="176"/>
      <c r="B126" s="176" t="s">
        <v>4295</v>
      </c>
      <c r="C126" s="264"/>
      <c r="D126" s="247">
        <f>SUMIF('ПО КОРИСНИЦИМА'!$G$16:$G$1904,"Свега за пројекат 1501-П22:",'ПО КОРИСНИЦИМА'!$H$16:$H$1904)</f>
        <v>0</v>
      </c>
      <c r="E126" s="247"/>
      <c r="F126" s="279"/>
      <c r="G126" s="248">
        <f>SUMIF('ПО КОРИСНИЦИМА'!$G$16:$G$1904,"Свега за пројекат 1501-П22:",'ПО КОРИСНИЦИМА'!$L$16:$L$1904)</f>
        <v>0</v>
      </c>
      <c r="H126" s="248"/>
      <c r="I126" s="286"/>
      <c r="J126" s="245">
        <f t="shared" si="8"/>
        <v>0</v>
      </c>
      <c r="K126" s="245"/>
      <c r="L126" s="278"/>
    </row>
    <row r="127" spans="1:12" hidden="1" x14ac:dyDescent="0.2">
      <c r="A127" s="176"/>
      <c r="B127" s="176" t="s">
        <v>4296</v>
      </c>
      <c r="C127" s="264"/>
      <c r="D127" s="247">
        <f>SUMIF('ПО КОРИСНИЦИМА'!$G$16:$G$1904,"Свега за пројекат 1501-П23:",'ПО КОРИСНИЦИМА'!$H$16:$H$1904)</f>
        <v>0</v>
      </c>
      <c r="E127" s="247"/>
      <c r="F127" s="279"/>
      <c r="G127" s="248">
        <f>SUMIF('ПО КОРИСНИЦИМА'!$G$16:$G$1904,"Свега за пројекат 1501-П23:",'ПО КОРИСНИЦИМА'!$L$16:$L$1904)</f>
        <v>0</v>
      </c>
      <c r="H127" s="248"/>
      <c r="I127" s="286"/>
      <c r="J127" s="245">
        <f t="shared" si="8"/>
        <v>0</v>
      </c>
      <c r="K127" s="245"/>
      <c r="L127" s="278"/>
    </row>
    <row r="128" spans="1:12" hidden="1" x14ac:dyDescent="0.2">
      <c r="A128" s="178"/>
      <c r="B128" s="176" t="s">
        <v>4297</v>
      </c>
      <c r="C128" s="265"/>
      <c r="D128" s="247">
        <f>SUMIF('ПО КОРИСНИЦИМА'!$G$16:$G$1904,"Свега за пројекат 1501-П24:",'ПО КОРИСНИЦИМА'!$H$16:$H$1904)</f>
        <v>0</v>
      </c>
      <c r="E128" s="247"/>
      <c r="F128" s="279"/>
      <c r="G128" s="248">
        <f>SUMIF('ПО КОРИСНИЦИМА'!$G$16:$G$1904,"Свега за пројекат 1501-П24:",'ПО КОРИСНИЦИМА'!$L$16:$L$1904)</f>
        <v>0</v>
      </c>
      <c r="H128" s="248"/>
      <c r="I128" s="286"/>
      <c r="J128" s="245">
        <f t="shared" si="8"/>
        <v>0</v>
      </c>
      <c r="K128" s="271"/>
      <c r="L128" s="293"/>
    </row>
    <row r="129" spans="1:12" s="179" customFormat="1" x14ac:dyDescent="0.2">
      <c r="A129" s="172" t="s">
        <v>3569</v>
      </c>
      <c r="B129" s="173"/>
      <c r="C129" s="259" t="s">
        <v>3669</v>
      </c>
      <c r="D129" s="241">
        <f>SUM(D130:D155)</f>
        <v>15762317</v>
      </c>
      <c r="E129" s="241">
        <f>SUM(E130:E131)</f>
        <v>10959396.540000003</v>
      </c>
      <c r="F129" s="281">
        <f>E129/D129</f>
        <v>0.69529096134787816</v>
      </c>
      <c r="G129" s="242">
        <f>SUM(G130:G155)</f>
        <v>0</v>
      </c>
      <c r="H129" s="242">
        <v>0</v>
      </c>
      <c r="I129" s="288"/>
      <c r="J129" s="241">
        <f t="shared" si="8"/>
        <v>15762317</v>
      </c>
      <c r="K129" s="241">
        <f>E129+H129</f>
        <v>10959396.540000003</v>
      </c>
      <c r="L129" s="281">
        <f>K129/J129</f>
        <v>0.69529096134787816</v>
      </c>
    </row>
    <row r="130" spans="1:12" x14ac:dyDescent="0.2">
      <c r="A130" s="174"/>
      <c r="B130" s="180" t="s">
        <v>4059</v>
      </c>
      <c r="C130" s="266" t="s">
        <v>4046</v>
      </c>
      <c r="D130" s="243">
        <f>SUMIF('ПО КОРИСНИЦИМА'!$G$16:$G$1904,"Свега за програмску активност 1502-0001:",'ПО КОРИСНИЦИМА'!$H$16:$H$1904)</f>
        <v>15762317</v>
      </c>
      <c r="E130" s="243">
        <f>SUMIF('ПО КОРИСНИЦИМА'!$G$16:$G$1904,"Свега за програмску активност 1502-0001:",'ПО КОРИСНИЦИМА'!$I$16:$I$1904)</f>
        <v>10959396.540000003</v>
      </c>
      <c r="F130" s="277">
        <f>E130/D130</f>
        <v>0.69529096134787816</v>
      </c>
      <c r="G130" s="244">
        <f>SUMIF('ПО КОРИСНИЦИМА'!$G$16:$G$1904,"Свега за програмску активност 1502-0001:",'ПО КОРИСНИЦИМА'!$L$16:$L$1904)</f>
        <v>0</v>
      </c>
      <c r="H130" s="244">
        <v>0</v>
      </c>
      <c r="I130" s="284"/>
      <c r="J130" s="243">
        <f t="shared" si="8"/>
        <v>15762317</v>
      </c>
      <c r="K130" s="243">
        <f>E130+H130</f>
        <v>10959396.540000003</v>
      </c>
      <c r="L130" s="277">
        <f>K130/J130</f>
        <v>0.69529096134787816</v>
      </c>
    </row>
    <row r="131" spans="1:12" hidden="1" x14ac:dyDescent="0.2">
      <c r="A131" s="176"/>
      <c r="B131" s="181" t="s">
        <v>4160</v>
      </c>
      <c r="C131" s="267"/>
      <c r="D131" s="245">
        <f>SUMIF('ПО КОРИСНИЦИМА'!$G$16:$G$1904,"Свега за програмску активност 1502-0002:",'ПО КОРИСНИЦИМА'!$H$16:$H$1904)</f>
        <v>0</v>
      </c>
      <c r="E131" s="245">
        <v>0</v>
      </c>
      <c r="F131" s="278"/>
      <c r="G131" s="246"/>
      <c r="H131" s="246">
        <v>0</v>
      </c>
      <c r="I131" s="285"/>
      <c r="J131" s="245"/>
      <c r="K131" s="245">
        <v>0</v>
      </c>
      <c r="L131" s="278"/>
    </row>
    <row r="132" spans="1:12" hidden="1" x14ac:dyDescent="0.2">
      <c r="A132" s="181"/>
      <c r="B132" s="176" t="s">
        <v>4298</v>
      </c>
      <c r="C132" s="261" t="str">
        <f>IFERROR(VLOOKUP(B132,'ПО КОРИСНИЦИМА'!$C$16:$S$1904,5,FALSE),"")</f>
        <v/>
      </c>
      <c r="D132" s="247">
        <f>SUMIF('ПО КОРИСНИЦИМА'!$G$16:$G$1904,"Свега за пројекат 1502-П1:",'ПО КОРИСНИЦИМА'!$H$16:$H$1904)</f>
        <v>0</v>
      </c>
      <c r="E132" s="247"/>
      <c r="F132" s="279"/>
      <c r="G132" s="248">
        <f>SUMIF('ПО КОРИСНИЦИМА'!$G$16:$G$1904,"Свега за пројекат 1502-П1:",'ПО КОРИСНИЦИМА'!$L$16:$L$1904)</f>
        <v>0</v>
      </c>
      <c r="H132" s="248"/>
      <c r="I132" s="286"/>
      <c r="J132" s="245">
        <f t="shared" si="8"/>
        <v>0</v>
      </c>
      <c r="K132" s="245"/>
      <c r="L132" s="278"/>
    </row>
    <row r="133" spans="1:12" hidden="1" x14ac:dyDescent="0.2">
      <c r="A133" s="181"/>
      <c r="B133" s="176" t="s">
        <v>4299</v>
      </c>
      <c r="C133" s="261" t="str">
        <f>IFERROR(VLOOKUP(B133,'ПО КОРИСНИЦИМА'!$C$16:$S$1904,5,FALSE),"")</f>
        <v/>
      </c>
      <c r="D133" s="247">
        <f>SUMIF('ПО КОРИСНИЦИМА'!$G$16:$G$1904,"Свега за пројекат 1502-П2:",'ПО КОРИСНИЦИМА'!$H$16:$H$1904)</f>
        <v>0</v>
      </c>
      <c r="E133" s="247"/>
      <c r="F133" s="279"/>
      <c r="G133" s="248">
        <f>SUMIF('ПО КОРИСНИЦИМА'!$G$16:$G$1904,"Свега за пројекат 1502-П2:",'ПО КОРИСНИЦИМА'!$L$16:$L$1904)</f>
        <v>0</v>
      </c>
      <c r="H133" s="248"/>
      <c r="I133" s="286"/>
      <c r="J133" s="245">
        <f t="shared" si="8"/>
        <v>0</v>
      </c>
      <c r="K133" s="245"/>
      <c r="L133" s="278"/>
    </row>
    <row r="134" spans="1:12" hidden="1" x14ac:dyDescent="0.2">
      <c r="A134" s="181"/>
      <c r="B134" s="176" t="s">
        <v>4300</v>
      </c>
      <c r="C134" s="261" t="str">
        <f>IFERROR(VLOOKUP(B134,'ПО КОРИСНИЦИМА'!$C$16:$S$1904,5,FALSE),"")</f>
        <v/>
      </c>
      <c r="D134" s="247">
        <f>SUMIF('ПО КОРИСНИЦИМА'!$G$16:$G$1904,"Свега за пројекат 1502-П3:",'ПО КОРИСНИЦИМА'!$H$16:$H$1904)</f>
        <v>0</v>
      </c>
      <c r="E134" s="247"/>
      <c r="F134" s="279"/>
      <c r="G134" s="248">
        <f>SUMIF('ПО КОРИСНИЦИМА'!$G$16:$G$1904,"Свега за пројекат 1502-П3:",'ПО КОРИСНИЦИМА'!$L$16:$L$1904)</f>
        <v>0</v>
      </c>
      <c r="H134" s="248"/>
      <c r="I134" s="286"/>
      <c r="J134" s="245">
        <f t="shared" si="8"/>
        <v>0</v>
      </c>
      <c r="K134" s="245"/>
      <c r="L134" s="278"/>
    </row>
    <row r="135" spans="1:12" hidden="1" x14ac:dyDescent="0.2">
      <c r="A135" s="181"/>
      <c r="B135" s="176" t="s">
        <v>4301</v>
      </c>
      <c r="C135" s="261" t="str">
        <f>IFERROR(VLOOKUP(B135,'ПО КОРИСНИЦИМА'!$C$16:$S$1904,5,FALSE),"")</f>
        <v/>
      </c>
      <c r="D135" s="247">
        <f>SUMIF('ПО КОРИСНИЦИМА'!$G$16:$G$1904,"Свега за пројекат 1502-П4:",'ПО КОРИСНИЦИМА'!$H$16:$H$1904)</f>
        <v>0</v>
      </c>
      <c r="E135" s="247"/>
      <c r="F135" s="279"/>
      <c r="G135" s="248">
        <f>SUMIF('ПО КОРИСНИЦИМА'!$G$16:$G$1904,"Свега за пројекат 1502-П4:",'ПО КОРИСНИЦИМА'!$L$16:$L$1904)</f>
        <v>0</v>
      </c>
      <c r="H135" s="248"/>
      <c r="I135" s="286"/>
      <c r="J135" s="245">
        <f t="shared" si="8"/>
        <v>0</v>
      </c>
      <c r="K135" s="245"/>
      <c r="L135" s="278"/>
    </row>
    <row r="136" spans="1:12" hidden="1" x14ac:dyDescent="0.2">
      <c r="A136" s="181"/>
      <c r="B136" s="176" t="s">
        <v>4302</v>
      </c>
      <c r="C136" s="261" t="str">
        <f>IFERROR(VLOOKUP(B136,'ПО КОРИСНИЦИМА'!$C$16:$S$1904,5,FALSE),"")</f>
        <v/>
      </c>
      <c r="D136" s="247">
        <f>SUMIF('ПО КОРИСНИЦИМА'!$G$16:$G$1904,"Свега за пројекат 1502-П5:",'ПО КОРИСНИЦИМА'!$H$16:$H$1904)</f>
        <v>0</v>
      </c>
      <c r="E136" s="247"/>
      <c r="F136" s="279"/>
      <c r="G136" s="248">
        <f>SUMIF('ПО КОРИСНИЦИМА'!$G$16:$G$1904,"Свега за пројекат 1502-П5:",'ПО КОРИСНИЦИМА'!$L$16:$L$1904)</f>
        <v>0</v>
      </c>
      <c r="H136" s="248"/>
      <c r="I136" s="286"/>
      <c r="J136" s="245">
        <f t="shared" si="8"/>
        <v>0</v>
      </c>
      <c r="K136" s="245"/>
      <c r="L136" s="278"/>
    </row>
    <row r="137" spans="1:12" hidden="1" x14ac:dyDescent="0.2">
      <c r="A137" s="181"/>
      <c r="B137" s="176" t="s">
        <v>4303</v>
      </c>
      <c r="C137" s="261" t="str">
        <f>IFERROR(VLOOKUP(B137,'ПО КОРИСНИЦИМА'!$C$16:$S$1904,5,FALSE),"")</f>
        <v/>
      </c>
      <c r="D137" s="247">
        <f>SUMIF('ПО КОРИСНИЦИМА'!$G$16:$G$1904,"Свега за пројекат 1502-П6:",'ПО КОРИСНИЦИМА'!$H$16:$H$1904)</f>
        <v>0</v>
      </c>
      <c r="E137" s="247"/>
      <c r="F137" s="279"/>
      <c r="G137" s="248">
        <f>SUMIF('ПО КОРИСНИЦИМА'!$G$16:$G$1904,"Свега за пројекат 1502-П6:",'ПО КОРИСНИЦИМА'!$L$16:$L$1904)</f>
        <v>0</v>
      </c>
      <c r="H137" s="248"/>
      <c r="I137" s="286"/>
      <c r="J137" s="245">
        <f t="shared" si="8"/>
        <v>0</v>
      </c>
      <c r="K137" s="245"/>
      <c r="L137" s="278"/>
    </row>
    <row r="138" spans="1:12" hidden="1" x14ac:dyDescent="0.2">
      <c r="A138" s="181"/>
      <c r="B138" s="176" t="s">
        <v>4304</v>
      </c>
      <c r="C138" s="261" t="str">
        <f>IFERROR(VLOOKUP(B138,'ПО КОРИСНИЦИМА'!$C$16:$S$1904,5,FALSE),"")</f>
        <v/>
      </c>
      <c r="D138" s="247">
        <f>SUMIF('ПО КОРИСНИЦИМА'!$G$16:$G$1904,"Свега за пројекат 1502-П7:",'ПО КОРИСНИЦИМА'!$H$16:$H$1904)</f>
        <v>0</v>
      </c>
      <c r="E138" s="247"/>
      <c r="F138" s="279"/>
      <c r="G138" s="248">
        <f>SUMIF('ПО КОРИСНИЦИМА'!$G$16:$G$1904,"Свега за пројекат 1502-П7:",'ПО КОРИСНИЦИМА'!$L$16:$L$1904)</f>
        <v>0</v>
      </c>
      <c r="H138" s="248"/>
      <c r="I138" s="286"/>
      <c r="J138" s="245">
        <f t="shared" si="8"/>
        <v>0</v>
      </c>
      <c r="K138" s="245"/>
      <c r="L138" s="278"/>
    </row>
    <row r="139" spans="1:12" hidden="1" x14ac:dyDescent="0.2">
      <c r="A139" s="181"/>
      <c r="B139" s="176" t="s">
        <v>4305</v>
      </c>
      <c r="C139" s="261" t="str">
        <f>IFERROR(VLOOKUP(B139,'ПО КОРИСНИЦИМА'!$C$16:$S$1904,5,FALSE),"")</f>
        <v/>
      </c>
      <c r="D139" s="247">
        <f>SUMIF('ПО КОРИСНИЦИМА'!$G$16:$G$1904,"Свега за пројекат 1502-П8:",'ПО КОРИСНИЦИМА'!$H$16:$H$1904)</f>
        <v>0</v>
      </c>
      <c r="E139" s="247"/>
      <c r="F139" s="279"/>
      <c r="G139" s="248">
        <f>SUMIF('ПО КОРИСНИЦИМА'!$G$16:$G$1904,"Свега за пројекат 1502-П8:",'ПО КОРИСНИЦИМА'!$L$16:$L$1904)</f>
        <v>0</v>
      </c>
      <c r="H139" s="248"/>
      <c r="I139" s="286"/>
      <c r="J139" s="245">
        <f t="shared" si="8"/>
        <v>0</v>
      </c>
      <c r="K139" s="245"/>
      <c r="L139" s="278"/>
    </row>
    <row r="140" spans="1:12" hidden="1" x14ac:dyDescent="0.2">
      <c r="A140" s="181"/>
      <c r="B140" s="176" t="s">
        <v>4306</v>
      </c>
      <c r="C140" s="261" t="str">
        <f>IFERROR(VLOOKUP(B140,'ПО КОРИСНИЦИМА'!$C$16:$S$1904,5,FALSE),"")</f>
        <v/>
      </c>
      <c r="D140" s="247">
        <f>SUMIF('ПО КОРИСНИЦИМА'!$G$16:$G$1904,"Свега за пројекат 1502-П9:",'ПО КОРИСНИЦИМА'!$H$16:$H$1904)</f>
        <v>0</v>
      </c>
      <c r="E140" s="247"/>
      <c r="F140" s="279"/>
      <c r="G140" s="248">
        <f>SUMIF('ПО КОРИСНИЦИМА'!$G$16:$G$1904,"Свега за пројекат 1502-П9:",'ПО КОРИСНИЦИМА'!$L$16:$L$1904)</f>
        <v>0</v>
      </c>
      <c r="H140" s="248"/>
      <c r="I140" s="286"/>
      <c r="J140" s="245">
        <f t="shared" si="8"/>
        <v>0</v>
      </c>
      <c r="K140" s="245"/>
      <c r="L140" s="278"/>
    </row>
    <row r="141" spans="1:12" hidden="1" x14ac:dyDescent="0.2">
      <c r="A141" s="181"/>
      <c r="B141" s="176" t="s">
        <v>4307</v>
      </c>
      <c r="C141" s="261" t="str">
        <f>IFERROR(VLOOKUP(B141,'ПО КОРИСНИЦИМА'!$C$16:$S$1904,5,FALSE),"")</f>
        <v/>
      </c>
      <c r="D141" s="247">
        <f>SUMIF('ПО КОРИСНИЦИМА'!$G$16:$G$1904,"Свега за пројекат 1502-П10:",'ПО КОРИСНИЦИМА'!$H$16:$H$1904)</f>
        <v>0</v>
      </c>
      <c r="E141" s="247"/>
      <c r="F141" s="279"/>
      <c r="G141" s="248">
        <f>SUMIF('ПО КОРИСНИЦИМА'!$G$16:$G$1904,"Свега за пројекат 1502-П10:",'ПО КОРИСНИЦИМА'!$L$16:$L$1904)</f>
        <v>0</v>
      </c>
      <c r="H141" s="248"/>
      <c r="I141" s="286"/>
      <c r="J141" s="245">
        <f t="shared" si="8"/>
        <v>0</v>
      </c>
      <c r="K141" s="245"/>
      <c r="L141" s="278"/>
    </row>
    <row r="142" spans="1:12" hidden="1" x14ac:dyDescent="0.2">
      <c r="A142" s="181"/>
      <c r="B142" s="176" t="s">
        <v>4308</v>
      </c>
      <c r="C142" s="261" t="str">
        <f>IFERROR(VLOOKUP(B142,'ПО КОРИСНИЦИМА'!$C$16:$S$1904,5,FALSE),"")</f>
        <v/>
      </c>
      <c r="D142" s="247">
        <f>SUMIF('ПО КОРИСНИЦИМА'!$G$16:$G$1904,"Свега за пројекат 1502-П11:",'ПО КОРИСНИЦИМА'!$H$16:$H$1904)</f>
        <v>0</v>
      </c>
      <c r="E142" s="247"/>
      <c r="F142" s="279"/>
      <c r="G142" s="248">
        <f>SUMIF('ПО КОРИСНИЦИМА'!$G$16:$G$1904,"Свега за пројекат 1502-П11:",'ПО КОРИСНИЦИМА'!$L$16:$L$1904)</f>
        <v>0</v>
      </c>
      <c r="H142" s="248"/>
      <c r="I142" s="286"/>
      <c r="J142" s="245">
        <f t="shared" si="8"/>
        <v>0</v>
      </c>
      <c r="K142" s="245"/>
      <c r="L142" s="278"/>
    </row>
    <row r="143" spans="1:12" hidden="1" x14ac:dyDescent="0.2">
      <c r="A143" s="181"/>
      <c r="B143" s="176" t="s">
        <v>4309</v>
      </c>
      <c r="C143" s="261" t="str">
        <f>IFERROR(VLOOKUP(B143,'ПО КОРИСНИЦИМА'!$C$16:$S$1904,5,FALSE),"")</f>
        <v/>
      </c>
      <c r="D143" s="247">
        <f>SUMIF('ПО КОРИСНИЦИМА'!$G$16:$G$1904,"Свега за пројекат 1502-П12:",'ПО КОРИСНИЦИМА'!$H$16:$H$1904)</f>
        <v>0</v>
      </c>
      <c r="E143" s="247"/>
      <c r="F143" s="279"/>
      <c r="G143" s="248">
        <f>SUMIF('ПО КОРИСНИЦИМА'!$G$16:$G$1904,"Свега за пројекат 1502-П12:",'ПО КОРИСНИЦИМА'!$L$16:$L$1904)</f>
        <v>0</v>
      </c>
      <c r="H143" s="248"/>
      <c r="I143" s="286"/>
      <c r="J143" s="245">
        <f t="shared" si="8"/>
        <v>0</v>
      </c>
      <c r="K143" s="245"/>
      <c r="L143" s="278"/>
    </row>
    <row r="144" spans="1:12" hidden="1" x14ac:dyDescent="0.2">
      <c r="A144" s="181"/>
      <c r="B144" s="176" t="s">
        <v>4310</v>
      </c>
      <c r="C144" s="261" t="str">
        <f>IFERROR(VLOOKUP(B144,'ПО КОРИСНИЦИМА'!$C$16:$S$1904,5,FALSE),"")</f>
        <v/>
      </c>
      <c r="D144" s="247">
        <f>SUMIF('ПО КОРИСНИЦИМА'!$G$16:$G$1904,"Свега за пројекат 1502-П13:",'ПО КОРИСНИЦИМА'!$H$16:$H$1904)</f>
        <v>0</v>
      </c>
      <c r="E144" s="247"/>
      <c r="F144" s="279"/>
      <c r="G144" s="248">
        <f>SUMIF('ПО КОРИСНИЦИМА'!$G$16:$G$1904,"Свега за пројекат 1502-П13:",'ПО КОРИСНИЦИМА'!$L$16:$L$1904)</f>
        <v>0</v>
      </c>
      <c r="H144" s="248"/>
      <c r="I144" s="286"/>
      <c r="J144" s="245">
        <f t="shared" si="8"/>
        <v>0</v>
      </c>
      <c r="K144" s="245"/>
      <c r="L144" s="278"/>
    </row>
    <row r="145" spans="1:12" hidden="1" x14ac:dyDescent="0.2">
      <c r="A145" s="181"/>
      <c r="B145" s="176" t="s">
        <v>4311</v>
      </c>
      <c r="C145" s="261" t="str">
        <f>IFERROR(VLOOKUP(B145,'ПО КОРИСНИЦИМА'!$C$16:$S$1904,5,FALSE),"")</f>
        <v/>
      </c>
      <c r="D145" s="247">
        <f>SUMIF('ПО КОРИСНИЦИМА'!$G$16:$G$1904,"Свега за пројекат 1502-П14:",'ПО КОРИСНИЦИМА'!$H$16:$H$1904)</f>
        <v>0</v>
      </c>
      <c r="E145" s="247"/>
      <c r="F145" s="279"/>
      <c r="G145" s="248">
        <f>SUMIF('ПО КОРИСНИЦИМА'!$G$16:$G$1904,"Свега за пројекат 1502-П14:",'ПО КОРИСНИЦИМА'!$L$16:$L$1904)</f>
        <v>0</v>
      </c>
      <c r="H145" s="248"/>
      <c r="I145" s="286"/>
      <c r="J145" s="245">
        <f t="shared" si="8"/>
        <v>0</v>
      </c>
      <c r="K145" s="245"/>
      <c r="L145" s="278"/>
    </row>
    <row r="146" spans="1:12" hidden="1" x14ac:dyDescent="0.2">
      <c r="A146" s="181"/>
      <c r="B146" s="176" t="s">
        <v>4312</v>
      </c>
      <c r="C146" s="261" t="str">
        <f>IFERROR(VLOOKUP(B146,'ПО КОРИСНИЦИМА'!$C$16:$S$1904,5,FALSE),"")</f>
        <v/>
      </c>
      <c r="D146" s="247">
        <f>SUMIF('ПО КОРИСНИЦИМА'!$G$16:$G$1904,"Свега за пројекат 1502-П15:",'ПО КОРИСНИЦИМА'!$H$16:$H$1904)</f>
        <v>0</v>
      </c>
      <c r="E146" s="247"/>
      <c r="F146" s="279"/>
      <c r="G146" s="248">
        <f>SUMIF('ПО КОРИСНИЦИМА'!$G$16:$G$1904,"Свега за пројекат 1502-П15:",'ПО КОРИСНИЦИМА'!$L$16:$L$1904)</f>
        <v>0</v>
      </c>
      <c r="H146" s="248"/>
      <c r="I146" s="286"/>
      <c r="J146" s="245">
        <f t="shared" si="8"/>
        <v>0</v>
      </c>
      <c r="K146" s="245"/>
      <c r="L146" s="278"/>
    </row>
    <row r="147" spans="1:12" hidden="1" x14ac:dyDescent="0.2">
      <c r="A147" s="181"/>
      <c r="B147" s="176" t="s">
        <v>4313</v>
      </c>
      <c r="C147" s="261" t="str">
        <f>IFERROR(VLOOKUP(B147,'ПО КОРИСНИЦИМА'!$C$16:$S$1904,5,FALSE),"")</f>
        <v/>
      </c>
      <c r="D147" s="247">
        <f>SUMIF('ПО КОРИСНИЦИМА'!$G$16:$G$1904,"Свега за пројекат 1502-П16:",'ПО КОРИСНИЦИМА'!$H$16:$H$1904)</f>
        <v>0</v>
      </c>
      <c r="E147" s="247"/>
      <c r="F147" s="279"/>
      <c r="G147" s="248">
        <f>SUMIF('ПО КОРИСНИЦИМА'!$G$16:$G$1904,"Свега за пројекат 1502-П16:",'ПО КОРИСНИЦИМА'!$L$16:$L$1904)</f>
        <v>0</v>
      </c>
      <c r="H147" s="248"/>
      <c r="I147" s="286"/>
      <c r="J147" s="245">
        <f t="shared" si="8"/>
        <v>0</v>
      </c>
      <c r="K147" s="245"/>
      <c r="L147" s="278"/>
    </row>
    <row r="148" spans="1:12" hidden="1" x14ac:dyDescent="0.2">
      <c r="A148" s="181"/>
      <c r="B148" s="176" t="s">
        <v>4314</v>
      </c>
      <c r="C148" s="261" t="str">
        <f>IFERROR(VLOOKUP(B148,'ПО КОРИСНИЦИМА'!$C$16:$S$1904,5,FALSE),"")</f>
        <v/>
      </c>
      <c r="D148" s="247">
        <f>SUMIF('ПО КОРИСНИЦИМА'!$G$16:$G$1904,"Свега за пројекат 1502-П17:",'ПО КОРИСНИЦИМА'!$H$16:$H$1904)</f>
        <v>0</v>
      </c>
      <c r="E148" s="247"/>
      <c r="F148" s="279"/>
      <c r="G148" s="248">
        <f>SUMIF('ПО КОРИСНИЦИМА'!$G$16:$G$1904,"Свега за пројекат 1502-П17:",'ПО КОРИСНИЦИМА'!$L$16:$L$1904)</f>
        <v>0</v>
      </c>
      <c r="H148" s="248"/>
      <c r="I148" s="286"/>
      <c r="J148" s="245">
        <f t="shared" si="8"/>
        <v>0</v>
      </c>
      <c r="K148" s="245"/>
      <c r="L148" s="278"/>
    </row>
    <row r="149" spans="1:12" hidden="1" x14ac:dyDescent="0.2">
      <c r="A149" s="181"/>
      <c r="B149" s="176" t="s">
        <v>4315</v>
      </c>
      <c r="C149" s="261" t="str">
        <f>IFERROR(VLOOKUP(B149,'ПО КОРИСНИЦИМА'!$C$16:$S$1904,5,FALSE),"")</f>
        <v/>
      </c>
      <c r="D149" s="247">
        <f>SUMIF('ПО КОРИСНИЦИМА'!$G$16:$G$1904,"Свега за пројекат 1502-П18:",'ПО КОРИСНИЦИМА'!$H$16:$H$1904)</f>
        <v>0</v>
      </c>
      <c r="E149" s="247"/>
      <c r="F149" s="279"/>
      <c r="G149" s="248">
        <f>SUMIF('ПО КОРИСНИЦИМА'!$G$16:$G$1904,"Свега за пројекат 1502-П18:",'ПО КОРИСНИЦИМА'!$L$16:$L$1904)</f>
        <v>0</v>
      </c>
      <c r="H149" s="248"/>
      <c r="I149" s="286"/>
      <c r="J149" s="245">
        <f t="shared" si="8"/>
        <v>0</v>
      </c>
      <c r="K149" s="245"/>
      <c r="L149" s="278"/>
    </row>
    <row r="150" spans="1:12" hidden="1" x14ac:dyDescent="0.2">
      <c r="A150" s="181"/>
      <c r="B150" s="176" t="s">
        <v>4316</v>
      </c>
      <c r="C150" s="261" t="str">
        <f>IFERROR(VLOOKUP(B150,'ПО КОРИСНИЦИМА'!$C$16:$S$1904,5,FALSE),"")</f>
        <v/>
      </c>
      <c r="D150" s="247">
        <f>SUMIF('ПО КОРИСНИЦИМА'!$G$16:$G$1904,"Свега за пројекат 1502-П19:",'ПО КОРИСНИЦИМА'!$H$16:$H$1904)</f>
        <v>0</v>
      </c>
      <c r="E150" s="247"/>
      <c r="F150" s="279"/>
      <c r="G150" s="248">
        <f>SUMIF('ПО КОРИСНИЦИМА'!$G$16:$G$1904,"Свега за пројекат 1502-П19:",'ПО КОРИСНИЦИМА'!$L$16:$L$1904)</f>
        <v>0</v>
      </c>
      <c r="H150" s="248"/>
      <c r="I150" s="286"/>
      <c r="J150" s="245">
        <f t="shared" si="8"/>
        <v>0</v>
      </c>
      <c r="K150" s="245"/>
      <c r="L150" s="278"/>
    </row>
    <row r="151" spans="1:12" hidden="1" x14ac:dyDescent="0.2">
      <c r="A151" s="181"/>
      <c r="B151" s="176" t="s">
        <v>4317</v>
      </c>
      <c r="C151" s="261" t="str">
        <f>IFERROR(VLOOKUP(B151,'ПО КОРИСНИЦИМА'!$C$16:$S$1904,5,FALSE),"")</f>
        <v/>
      </c>
      <c r="D151" s="247">
        <f>SUMIF('ПО КОРИСНИЦИМА'!$G$16:$G$1904,"Свега за пројекат 1502-П20:",'ПО КОРИСНИЦИМА'!$H$16:$H$1904)</f>
        <v>0</v>
      </c>
      <c r="E151" s="247"/>
      <c r="F151" s="279"/>
      <c r="G151" s="248">
        <f>SUMIF('ПО КОРИСНИЦИМА'!$G$16:$G$1904,"Свега за пројекат 1502-П20:",'ПО КОРИСНИЦИМА'!$L$16:$L$1904)</f>
        <v>0</v>
      </c>
      <c r="H151" s="248"/>
      <c r="I151" s="286"/>
      <c r="J151" s="245">
        <f t="shared" si="8"/>
        <v>0</v>
      </c>
      <c r="K151" s="245"/>
      <c r="L151" s="278"/>
    </row>
    <row r="152" spans="1:12" hidden="1" x14ac:dyDescent="0.2">
      <c r="A152" s="181"/>
      <c r="B152" s="176" t="s">
        <v>4318</v>
      </c>
      <c r="C152" s="261" t="str">
        <f>IFERROR(VLOOKUP(B152,'ПО КОРИСНИЦИМА'!$C$16:$S$1904,5,FALSE),"")</f>
        <v/>
      </c>
      <c r="D152" s="247">
        <f>SUMIF('ПО КОРИСНИЦИМА'!$G$16:$G$1904,"Свега за пројекат 1502-П21:",'ПО КОРИСНИЦИМА'!$H$16:$H$1904)</f>
        <v>0</v>
      </c>
      <c r="E152" s="247"/>
      <c r="F152" s="279"/>
      <c r="G152" s="248">
        <f>SUMIF('ПО КОРИСНИЦИМА'!$G$16:$G$1904,"Свега за пројекат 1502-П21:",'ПО КОРИСНИЦИМА'!$L$16:$L$1904)</f>
        <v>0</v>
      </c>
      <c r="H152" s="248"/>
      <c r="I152" s="286"/>
      <c r="J152" s="245">
        <f t="shared" si="8"/>
        <v>0</v>
      </c>
      <c r="K152" s="245"/>
      <c r="L152" s="278"/>
    </row>
    <row r="153" spans="1:12" hidden="1" x14ac:dyDescent="0.2">
      <c r="A153" s="181"/>
      <c r="B153" s="176" t="s">
        <v>4319</v>
      </c>
      <c r="C153" s="261" t="str">
        <f>IFERROR(VLOOKUP(B153,'ПО КОРИСНИЦИМА'!$C$16:$S$1904,5,FALSE),"")</f>
        <v/>
      </c>
      <c r="D153" s="247">
        <f>SUMIF('ПО КОРИСНИЦИМА'!$G$16:$G$1904,"Свега за пројекат 1502-П22:",'ПО КОРИСНИЦИМА'!$H$16:$H$1904)</f>
        <v>0</v>
      </c>
      <c r="E153" s="247"/>
      <c r="F153" s="279"/>
      <c r="G153" s="248">
        <f>SUMIF('ПО КОРИСНИЦИМА'!$G$16:$G$1904,"Свега за пројекат 1502-П22:",'ПО КОРИСНИЦИМА'!$L$16:$L$1904)</f>
        <v>0</v>
      </c>
      <c r="H153" s="248"/>
      <c r="I153" s="286"/>
      <c r="J153" s="245">
        <f t="shared" si="8"/>
        <v>0</v>
      </c>
      <c r="K153" s="245"/>
      <c r="L153" s="278"/>
    </row>
    <row r="154" spans="1:12" hidden="1" x14ac:dyDescent="0.2">
      <c r="A154" s="181"/>
      <c r="B154" s="176" t="s">
        <v>4320</v>
      </c>
      <c r="C154" s="261" t="str">
        <f>IFERROR(VLOOKUP(B154,'ПО КОРИСНИЦИМА'!$C$16:$S$1904,5,FALSE),"")</f>
        <v/>
      </c>
      <c r="D154" s="247">
        <f>SUMIF('ПО КОРИСНИЦИМА'!$G$16:$G$1904,"Свега за пројекат 1502-П23:",'ПО КОРИСНИЦИМА'!$H$16:$H$1904)</f>
        <v>0</v>
      </c>
      <c r="E154" s="247"/>
      <c r="F154" s="279"/>
      <c r="G154" s="248">
        <f>SUMIF('ПО КОРИСНИЦИМА'!$G$16:$G$1904,"Свега за пројекат 1502-П23:",'ПО КОРИСНИЦИМА'!$L$16:$L$1904)</f>
        <v>0</v>
      </c>
      <c r="H154" s="248"/>
      <c r="I154" s="286"/>
      <c r="J154" s="245">
        <f t="shared" si="8"/>
        <v>0</v>
      </c>
      <c r="K154" s="245"/>
      <c r="L154" s="278"/>
    </row>
    <row r="155" spans="1:12" hidden="1" x14ac:dyDescent="0.2">
      <c r="A155" s="182"/>
      <c r="B155" s="176" t="s">
        <v>4321</v>
      </c>
      <c r="C155" s="261" t="str">
        <f>IFERROR(VLOOKUP(B155,'ПО КОРИСНИЦИМА'!$C$16:$S$1904,5,FALSE),"")</f>
        <v/>
      </c>
      <c r="D155" s="247">
        <f>SUMIF('ПО КОРИСНИЦИМА'!$G$16:$G$1904,"Свега за пројекат 1502-П24:",'ПО КОРИСНИЦИМА'!$H$16:$H$1904)</f>
        <v>0</v>
      </c>
      <c r="E155" s="247"/>
      <c r="F155" s="279"/>
      <c r="G155" s="248">
        <f>SUMIF('ПО КОРИСНИЦИМА'!$G$16:$G$1904,"Свега за пројекат 1502-П24:",'ПО КОРИСНИЦИМА'!$L$16:$L$1904)</f>
        <v>0</v>
      </c>
      <c r="H155" s="248"/>
      <c r="I155" s="286"/>
      <c r="J155" s="245">
        <f t="shared" si="8"/>
        <v>0</v>
      </c>
      <c r="K155" s="271"/>
      <c r="L155" s="293"/>
    </row>
    <row r="156" spans="1:12" s="179" customFormat="1" x14ac:dyDescent="0.2">
      <c r="A156" s="172" t="s">
        <v>3572</v>
      </c>
      <c r="B156" s="173"/>
      <c r="C156" s="259" t="s">
        <v>3670</v>
      </c>
      <c r="D156" s="241">
        <f>SUM(D157:D158)</f>
        <v>12604000</v>
      </c>
      <c r="E156" s="241">
        <f>SUM(E157:E158)</f>
        <v>4466130.7200000007</v>
      </c>
      <c r="F156" s="281">
        <f>E156/D156</f>
        <v>0.35434232941923205</v>
      </c>
      <c r="G156" s="242">
        <f>SUM(G158:G173)</f>
        <v>3027200</v>
      </c>
      <c r="H156" s="242">
        <f>SUM(H158:H173)</f>
        <v>0</v>
      </c>
      <c r="I156" s="288"/>
      <c r="J156" s="241">
        <f t="shared" ref="J156:J187" si="9">D156+G156</f>
        <v>15631200</v>
      </c>
      <c r="K156" s="241">
        <f>E156+H156</f>
        <v>4466130.7200000007</v>
      </c>
      <c r="L156" s="281">
        <f>K156/J156</f>
        <v>0.28571899278366347</v>
      </c>
    </row>
    <row r="157" spans="1:12" s="179" customFormat="1" ht="38.25" x14ac:dyDescent="0.2">
      <c r="A157" s="437"/>
      <c r="B157" s="438" t="s">
        <v>4950</v>
      </c>
      <c r="C157" s="439" t="s">
        <v>4951</v>
      </c>
      <c r="D157" s="440">
        <f>SUMIF('ПО КОРИСНИЦИМА'!$G$16:$G$1904,"Свега за програмску активност 0101-0001:",'ПО КОРИСНИЦИМА'!$H$16:$H$1904)</f>
        <v>5500000</v>
      </c>
      <c r="E157" s="440">
        <f>SUMIF('ПО КОРИСНИЦИМА'!$G$16:$G$1904,"Свега за програмску активност 0101-0001:",'ПО КОРИСНИЦИМА'!$I$16:$I$1904)</f>
        <v>1086000</v>
      </c>
      <c r="F157" s="441">
        <f>E157/D157</f>
        <v>0.19745454545454547</v>
      </c>
      <c r="G157" s="442">
        <f>SUMIF('ПО КОРИСНИЦИМА'!$G$16:$G$1904,"Свега за програмску активност 0101-0001:",'ПО КОРИСНИЦИМА'!$L$16:$L$1904)</f>
        <v>0</v>
      </c>
      <c r="H157" s="442">
        <f>SUMIF('ПО КОРИСНИЦИМА'!$G$16:$G$1904,"Свега за програмску активност 0101-0002:",'ПО КОРИСНИЦИМА'!$M$16:$M$1904)</f>
        <v>0</v>
      </c>
      <c r="I157" s="443"/>
      <c r="J157" s="440">
        <f t="shared" si="9"/>
        <v>5500000</v>
      </c>
      <c r="K157" s="513"/>
      <c r="L157" s="514"/>
    </row>
    <row r="158" spans="1:12" x14ac:dyDescent="0.2">
      <c r="A158" s="176"/>
      <c r="B158" s="181" t="s">
        <v>4058</v>
      </c>
      <c r="C158" s="261" t="str">
        <f>IFERROR(VLOOKUP(B158,'ПО КОРИСНИЦИМА'!$C$16:$S$1904,5,FALSE),"")</f>
        <v>Мере подршке руралном развоју</v>
      </c>
      <c r="D158" s="245">
        <f>SUMIF('ПО КОРИСНИЦИМА'!$G$16:$G$1904,"Свега за програмску активност 0101-0002:",'ПО КОРИСНИЦИМА'!$H$16:$H$1904)</f>
        <v>7104000</v>
      </c>
      <c r="E158" s="245">
        <f>SUMIF('ПО КОРИСНИЦИМА'!$G$16:$G$1904,"Свега за програмску активност 0101-0002:",'ПО КОРИСНИЦИМА'!$I$16:$I$1904)</f>
        <v>3380130.72</v>
      </c>
      <c r="F158" s="278">
        <f>E158/D158</f>
        <v>0.47580668918918922</v>
      </c>
      <c r="G158" s="246">
        <f>SUMIF('ПО КОРИСНИЦИМА'!$G$16:$G$1904,"Свега за програмску активност 0101-0002:",'ПО КОРИСНИЦИМА'!$L$16:$L$1904)</f>
        <v>3027200</v>
      </c>
      <c r="H158" s="246">
        <f>SUMIF('ПО КОРИСНИЦИМА'!$G$16:$G$1904,"Свега за програмску активност 0101-0002:",'ПО КОРИСНИЦИМА'!$M$16:$M$1904)</f>
        <v>0</v>
      </c>
      <c r="I158" s="285"/>
      <c r="J158" s="245">
        <f t="shared" si="9"/>
        <v>10131200</v>
      </c>
      <c r="K158" s="245">
        <f>E158+H158</f>
        <v>3380130.72</v>
      </c>
      <c r="L158" s="278">
        <f>K158/J158</f>
        <v>0.33363577068856604</v>
      </c>
    </row>
    <row r="159" spans="1:12" hidden="1" x14ac:dyDescent="0.2">
      <c r="A159" s="181"/>
      <c r="B159" s="184" t="s">
        <v>4322</v>
      </c>
      <c r="C159" s="261" t="str">
        <f>IFERROR(VLOOKUP(B159,'ПО КОРИСНИЦИМА'!$C$16:$S$1904,5,FALSE),"")</f>
        <v/>
      </c>
      <c r="D159" s="247">
        <f>SUMIF('ПО КОРИСНИЦИМА'!$G$16:$G$1904,"Свега за пројекат 0101-П2:",'ПО КОРИСНИЦИМА'!$H$16:$H$1904)</f>
        <v>0</v>
      </c>
      <c r="E159" s="247"/>
      <c r="F159" s="279"/>
      <c r="G159" s="248">
        <f>SUMIF('ПО КОРИСНИЦИМА'!$G$16:$G$1904,"Свега за пројекат 0101-П2:",'ПО КОРИСНИЦИМА'!$L$16:$L$1904)</f>
        <v>0</v>
      </c>
      <c r="H159" s="248"/>
      <c r="I159" s="286"/>
      <c r="J159" s="245">
        <f t="shared" si="9"/>
        <v>0</v>
      </c>
      <c r="K159" s="245"/>
      <c r="L159" s="278"/>
    </row>
    <row r="160" spans="1:12" hidden="1" x14ac:dyDescent="0.2">
      <c r="A160" s="181"/>
      <c r="B160" s="184" t="s">
        <v>4323</v>
      </c>
      <c r="C160" s="261" t="str">
        <f>IFERROR(VLOOKUP(B160,'ПО КОРИСНИЦИМА'!$C$16:$S$1904,5,FALSE),"")</f>
        <v/>
      </c>
      <c r="D160" s="247">
        <f>SUMIF('ПО КОРИСНИЦИМА'!$G$16:$G$1904,"Свега за пројекат 0101-П3:",'ПО КОРИСНИЦИМА'!$H$16:$H$1904)</f>
        <v>0</v>
      </c>
      <c r="E160" s="247"/>
      <c r="F160" s="279"/>
      <c r="G160" s="248">
        <f>SUMIF('ПО КОРИСНИЦИМА'!$G$16:$G$1904,"Свега за пројекат 0101-П3:",'ПО КОРИСНИЦИМА'!$L$16:$L$1904)</f>
        <v>0</v>
      </c>
      <c r="H160" s="248"/>
      <c r="I160" s="286"/>
      <c r="J160" s="245">
        <f t="shared" si="9"/>
        <v>0</v>
      </c>
      <c r="K160" s="245"/>
      <c r="L160" s="278"/>
    </row>
    <row r="161" spans="1:12" hidden="1" x14ac:dyDescent="0.2">
      <c r="A161" s="181"/>
      <c r="B161" s="184" t="s">
        <v>4324</v>
      </c>
      <c r="C161" s="261" t="str">
        <f>IFERROR(VLOOKUP(B161,'ПО КОРИСНИЦИМА'!$C$16:$S$1904,5,FALSE),"")</f>
        <v/>
      </c>
      <c r="D161" s="247">
        <f>SUMIF('ПО КОРИСНИЦИМА'!$G$16:$G$1904,"Свега за пројекат 0101-П4:",'ПО КОРИСНИЦИМА'!$H$16:$H$1904)</f>
        <v>0</v>
      </c>
      <c r="E161" s="247"/>
      <c r="F161" s="279"/>
      <c r="G161" s="248">
        <f>SUMIF('ПО КОРИСНИЦИМА'!$G$16:$G$1904,"Свега за пројекат 0101-П4:",'ПО КОРИСНИЦИМА'!$L$16:$L$1904)</f>
        <v>0</v>
      </c>
      <c r="H161" s="248"/>
      <c r="I161" s="286"/>
      <c r="J161" s="245">
        <f t="shared" si="9"/>
        <v>0</v>
      </c>
      <c r="K161" s="245"/>
      <c r="L161" s="278"/>
    </row>
    <row r="162" spans="1:12" hidden="1" x14ac:dyDescent="0.2">
      <c r="A162" s="181"/>
      <c r="B162" s="184" t="s">
        <v>4325</v>
      </c>
      <c r="C162" s="261" t="str">
        <f>IFERROR(VLOOKUP(B162,'ПО КОРИСНИЦИМА'!$C$16:$S$1904,5,FALSE),"")</f>
        <v/>
      </c>
      <c r="D162" s="247">
        <f>SUMIF('ПО КОРИСНИЦИМА'!$G$16:$G$1904,"Свега за пројекат 0101-П5:",'ПО КОРИСНИЦИМА'!$H$16:$H$1904)</f>
        <v>0</v>
      </c>
      <c r="E162" s="247"/>
      <c r="F162" s="279"/>
      <c r="G162" s="248">
        <f>SUMIF('ПО КОРИСНИЦИМА'!$G$16:$G$1904,"Свега за пројекат 0101-П5:",'ПО КОРИСНИЦИМА'!$L$16:$L$1904)</f>
        <v>0</v>
      </c>
      <c r="H162" s="248"/>
      <c r="I162" s="286"/>
      <c r="J162" s="245">
        <f t="shared" si="9"/>
        <v>0</v>
      </c>
      <c r="K162" s="245"/>
      <c r="L162" s="278"/>
    </row>
    <row r="163" spans="1:12" hidden="1" x14ac:dyDescent="0.2">
      <c r="A163" s="181"/>
      <c r="B163" s="184" t="s">
        <v>4326</v>
      </c>
      <c r="C163" s="261" t="str">
        <f>IFERROR(VLOOKUP(B163,'ПО КОРИСНИЦИМА'!$C$16:$S$1904,5,FALSE),"")</f>
        <v/>
      </c>
      <c r="D163" s="247">
        <f>SUMIF('ПО КОРИСНИЦИМА'!$G$16:$G$1904,"Свега за пројекат 0101-П6:",'ПО КОРИСНИЦИМА'!$H$16:$H$1904)</f>
        <v>0</v>
      </c>
      <c r="E163" s="247"/>
      <c r="F163" s="279"/>
      <c r="G163" s="248">
        <f>SUMIF('ПО КОРИСНИЦИМА'!$G$16:$G$1904,"Свега за пројекат 0101-П6:",'ПО КОРИСНИЦИМА'!$L$16:$L$1904)</f>
        <v>0</v>
      </c>
      <c r="H163" s="248"/>
      <c r="I163" s="286"/>
      <c r="J163" s="245">
        <f t="shared" si="9"/>
        <v>0</v>
      </c>
      <c r="K163" s="245"/>
      <c r="L163" s="278"/>
    </row>
    <row r="164" spans="1:12" hidden="1" x14ac:dyDescent="0.2">
      <c r="A164" s="181"/>
      <c r="B164" s="184" t="s">
        <v>4327</v>
      </c>
      <c r="C164" s="261" t="str">
        <f>IFERROR(VLOOKUP(B164,'ПО КОРИСНИЦИМА'!$C$16:$S$1904,5,FALSE),"")</f>
        <v/>
      </c>
      <c r="D164" s="247">
        <f>SUMIF('ПО КОРИСНИЦИМА'!$G$16:$G$1904,"Свега за пројекат 0101-П7:",'ПО КОРИСНИЦИМА'!$H$16:$H$1904)</f>
        <v>0</v>
      </c>
      <c r="E164" s="247"/>
      <c r="F164" s="279"/>
      <c r="G164" s="248">
        <f>SUMIF('ПО КОРИСНИЦИМА'!$G$16:$G$1904,"Свега за пројекат 0101-П7:",'ПО КОРИСНИЦИМА'!$L$16:$L$1904)</f>
        <v>0</v>
      </c>
      <c r="H164" s="248"/>
      <c r="I164" s="286"/>
      <c r="J164" s="245">
        <f t="shared" si="9"/>
        <v>0</v>
      </c>
      <c r="K164" s="245"/>
      <c r="L164" s="278"/>
    </row>
    <row r="165" spans="1:12" hidden="1" x14ac:dyDescent="0.2">
      <c r="A165" s="181"/>
      <c r="B165" s="184" t="s">
        <v>4328</v>
      </c>
      <c r="C165" s="261" t="str">
        <f>IFERROR(VLOOKUP(B165,'ПО КОРИСНИЦИМА'!$C$16:$S$1904,5,FALSE),"")</f>
        <v/>
      </c>
      <c r="D165" s="247">
        <f>SUMIF('ПО КОРИСНИЦИМА'!$G$16:$G$1904,"Свега за пројекат 0101-П8:",'ПО КОРИСНИЦИМА'!$H$16:$H$1904)</f>
        <v>0</v>
      </c>
      <c r="E165" s="247"/>
      <c r="F165" s="279"/>
      <c r="G165" s="248">
        <f>SUMIF('ПО КОРИСНИЦИМА'!$G$16:$G$1904,"Свега за пројекат 0101-П8:",'ПО КОРИСНИЦИМА'!$L$16:$L$1904)</f>
        <v>0</v>
      </c>
      <c r="H165" s="248"/>
      <c r="I165" s="286"/>
      <c r="J165" s="245">
        <f t="shared" si="9"/>
        <v>0</v>
      </c>
      <c r="K165" s="245"/>
      <c r="L165" s="278"/>
    </row>
    <row r="166" spans="1:12" hidden="1" x14ac:dyDescent="0.2">
      <c r="A166" s="181"/>
      <c r="B166" s="184" t="s">
        <v>4329</v>
      </c>
      <c r="C166" s="261" t="str">
        <f>IFERROR(VLOOKUP(B166,'ПО КОРИСНИЦИМА'!$C$16:$S$1904,5,FALSE),"")</f>
        <v/>
      </c>
      <c r="D166" s="247">
        <f>SUMIF('ПО КОРИСНИЦИМА'!$G$16:$G$1904,"Свега за пројекат 0101-П9:",'ПО КОРИСНИЦИМА'!$H$16:$H$1904)</f>
        <v>0</v>
      </c>
      <c r="E166" s="247"/>
      <c r="F166" s="279"/>
      <c r="G166" s="248">
        <f>SUMIF('ПО КОРИСНИЦИМА'!$G$16:$G$1904,"Свега за пројекат 0101-П9:",'ПО КОРИСНИЦИМА'!$L$16:$L$1904)</f>
        <v>0</v>
      </c>
      <c r="H166" s="248"/>
      <c r="I166" s="286"/>
      <c r="J166" s="245">
        <f t="shared" si="9"/>
        <v>0</v>
      </c>
      <c r="K166" s="245"/>
      <c r="L166" s="278"/>
    </row>
    <row r="167" spans="1:12" hidden="1" x14ac:dyDescent="0.2">
      <c r="A167" s="181"/>
      <c r="B167" s="184" t="s">
        <v>4330</v>
      </c>
      <c r="C167" s="261" t="str">
        <f>IFERROR(VLOOKUP(B167,'ПО КОРИСНИЦИМА'!$C$16:$S$1904,5,FALSE),"")</f>
        <v/>
      </c>
      <c r="D167" s="247">
        <f>SUMIF('ПО КОРИСНИЦИМА'!$G$16:$G$1904,"Свега за пројекат 0101-П10:",'ПО КОРИСНИЦИМА'!$H$16:$H$1904)</f>
        <v>0</v>
      </c>
      <c r="E167" s="247"/>
      <c r="F167" s="279"/>
      <c r="G167" s="248">
        <f>SUMIF('ПО КОРИСНИЦИМА'!$G$16:$G$1904,"Свега за пројекат 0101-П10:",'ПО КОРИСНИЦИМА'!$L$16:$L$1904)</f>
        <v>0</v>
      </c>
      <c r="H167" s="248"/>
      <c r="I167" s="286"/>
      <c r="J167" s="245">
        <f t="shared" si="9"/>
        <v>0</v>
      </c>
      <c r="K167" s="245"/>
      <c r="L167" s="278"/>
    </row>
    <row r="168" spans="1:12" hidden="1" x14ac:dyDescent="0.2">
      <c r="A168" s="181"/>
      <c r="B168" s="184" t="s">
        <v>4331</v>
      </c>
      <c r="C168" s="261" t="str">
        <f>IFERROR(VLOOKUP(B168,'ПО КОРИСНИЦИМА'!$C$16:$S$1904,5,FALSE),"")</f>
        <v/>
      </c>
      <c r="D168" s="247">
        <f>SUMIF('ПО КОРИСНИЦИМА'!$G$16:$G$1904,"Свега за пројекат 0101-П11:",'ПО КОРИСНИЦИМА'!$H$16:$H$1904)</f>
        <v>0</v>
      </c>
      <c r="E168" s="247"/>
      <c r="F168" s="279"/>
      <c r="G168" s="248">
        <f>SUMIF('ПО КОРИСНИЦИМА'!$G$16:$G$1904,"Свега за пројекат 0101-П11:",'ПО КОРИСНИЦИМА'!$L$16:$L$1904)</f>
        <v>0</v>
      </c>
      <c r="H168" s="248"/>
      <c r="I168" s="286"/>
      <c r="J168" s="245">
        <f t="shared" si="9"/>
        <v>0</v>
      </c>
      <c r="K168" s="245"/>
      <c r="L168" s="278"/>
    </row>
    <row r="169" spans="1:12" hidden="1" x14ac:dyDescent="0.2">
      <c r="A169" s="181"/>
      <c r="B169" s="184" t="s">
        <v>4332</v>
      </c>
      <c r="C169" s="261" t="str">
        <f>IFERROR(VLOOKUP(B169,'ПО КОРИСНИЦИМА'!$C$16:$S$1904,5,FALSE),"")</f>
        <v/>
      </c>
      <c r="D169" s="247">
        <f>SUMIF('ПО КОРИСНИЦИМА'!$G$16:$G$1904,"Свега за пројекат 0101-П12:",'ПО КОРИСНИЦИМА'!$H$16:$H$1904)</f>
        <v>0</v>
      </c>
      <c r="E169" s="247"/>
      <c r="F169" s="279"/>
      <c r="G169" s="248">
        <f>SUMIF('ПО КОРИСНИЦИМА'!$G$16:$G$1904,"Свега за пројекат 0101-П12:",'ПО КОРИСНИЦИМА'!$L$16:$L$1904)</f>
        <v>0</v>
      </c>
      <c r="H169" s="248"/>
      <c r="I169" s="286"/>
      <c r="J169" s="245">
        <f t="shared" si="9"/>
        <v>0</v>
      </c>
      <c r="K169" s="245"/>
      <c r="L169" s="278"/>
    </row>
    <row r="170" spans="1:12" hidden="1" x14ac:dyDescent="0.2">
      <c r="A170" s="181"/>
      <c r="B170" s="184" t="s">
        <v>4333</v>
      </c>
      <c r="C170" s="261" t="str">
        <f>IFERROR(VLOOKUP(B170,'ПО КОРИСНИЦИМА'!$C$16:$S$1904,5,FALSE),"")</f>
        <v/>
      </c>
      <c r="D170" s="247">
        <f>SUMIF('ПО КОРИСНИЦИМА'!$G$16:$G$1904,"Свега за пројекат 0101-П13:",'ПО КОРИСНИЦИМА'!$H$16:$H$1904)</f>
        <v>0</v>
      </c>
      <c r="E170" s="247"/>
      <c r="F170" s="279"/>
      <c r="G170" s="248">
        <f>SUMIF('ПО КОРИСНИЦИМА'!$G$16:$G$1904,"Свега за пројекат 0101-П13:",'ПО КОРИСНИЦИМА'!$L$16:$L$1904)</f>
        <v>0</v>
      </c>
      <c r="H170" s="248"/>
      <c r="I170" s="286"/>
      <c r="J170" s="245">
        <f t="shared" si="9"/>
        <v>0</v>
      </c>
      <c r="K170" s="245"/>
      <c r="L170" s="278"/>
    </row>
    <row r="171" spans="1:12" hidden="1" x14ac:dyDescent="0.2">
      <c r="A171" s="181"/>
      <c r="B171" s="184" t="s">
        <v>4334</v>
      </c>
      <c r="C171" s="261" t="str">
        <f>IFERROR(VLOOKUP(B171,'ПО КОРИСНИЦИМА'!$C$16:$S$1904,5,FALSE),"")</f>
        <v/>
      </c>
      <c r="D171" s="247">
        <f>SUMIF('ПО КОРИСНИЦИМА'!$G$16:$G$1904,"Свега за пројекат 0101-П14:",'ПО КОРИСНИЦИМА'!$H$16:$H$1904)</f>
        <v>0</v>
      </c>
      <c r="E171" s="247"/>
      <c r="F171" s="279"/>
      <c r="G171" s="248">
        <f>SUMIF('ПО КОРИСНИЦИМА'!$G$16:$G$1904,"Свега за пројекат 0101-П14:",'ПО КОРИСНИЦИМА'!$L$16:$L$1904)</f>
        <v>0</v>
      </c>
      <c r="H171" s="248"/>
      <c r="I171" s="286"/>
      <c r="J171" s="245">
        <f t="shared" si="9"/>
        <v>0</v>
      </c>
      <c r="K171" s="245"/>
      <c r="L171" s="278"/>
    </row>
    <row r="172" spans="1:12" hidden="1" x14ac:dyDescent="0.2">
      <c r="A172" s="181"/>
      <c r="B172" s="184" t="s">
        <v>4335</v>
      </c>
      <c r="C172" s="261" t="str">
        <f>IFERROR(VLOOKUP(B172,'ПО КОРИСНИЦИМА'!$C$16:$S$1904,5,FALSE),"")</f>
        <v/>
      </c>
      <c r="D172" s="247">
        <f>SUMIF('ПО КОРИСНИЦИМА'!$G$16:$G$1904,"Свега за пројекат 0101-П15:",'ПО КОРИСНИЦИМА'!$H$16:$H$1904)</f>
        <v>0</v>
      </c>
      <c r="E172" s="247"/>
      <c r="F172" s="279"/>
      <c r="G172" s="248">
        <f>SUMIF('ПО КОРИСНИЦИМА'!$G$16:$G$1904,"Свега за пројекат 0101-П15:",'ПО КОРИСНИЦИМА'!$L$16:$L$1904)</f>
        <v>0</v>
      </c>
      <c r="H172" s="248"/>
      <c r="I172" s="286"/>
      <c r="J172" s="245">
        <f t="shared" si="9"/>
        <v>0</v>
      </c>
      <c r="K172" s="245"/>
      <c r="L172" s="278"/>
    </row>
    <row r="173" spans="1:12" hidden="1" x14ac:dyDescent="0.2">
      <c r="A173" s="182"/>
      <c r="B173" s="184" t="s">
        <v>4336</v>
      </c>
      <c r="C173" s="261" t="str">
        <f>IFERROR(VLOOKUP(B173,'ПО КОРИСНИЦИМА'!$C$16:$S$1904,5,FALSE),"")</f>
        <v/>
      </c>
      <c r="D173" s="247">
        <f>SUMIF('ПО КОРИСНИЦИМА'!$G$16:$G$1904,"Свега за пројекат 0101-П16:",'ПО КОРИСНИЦИМА'!$H$16:$H$1904)</f>
        <v>0</v>
      </c>
      <c r="E173" s="247"/>
      <c r="F173" s="279"/>
      <c r="G173" s="248">
        <f>SUMIF('ПО КОРИСНИЦИМА'!$G$16:$G$1904,"Свега за пројекат 0101-П16:",'ПО КОРИСНИЦИМА'!$L$16:$L$1904)</f>
        <v>0</v>
      </c>
      <c r="H173" s="248"/>
      <c r="I173" s="286"/>
      <c r="J173" s="245">
        <f t="shared" si="9"/>
        <v>0</v>
      </c>
      <c r="K173" s="271"/>
      <c r="L173" s="293"/>
    </row>
    <row r="174" spans="1:12" s="179" customFormat="1" ht="25.5" x14ac:dyDescent="0.2">
      <c r="A174" s="172" t="s">
        <v>3575</v>
      </c>
      <c r="B174" s="173"/>
      <c r="C174" s="259" t="s">
        <v>3671</v>
      </c>
      <c r="D174" s="241">
        <f>SUM(D175:D194)</f>
        <v>11730000</v>
      </c>
      <c r="E174" s="241">
        <f>SUM(E175:E194)</f>
        <v>8237638</v>
      </c>
      <c r="F174" s="281">
        <f>E174/D174</f>
        <v>0.70227092924126178</v>
      </c>
      <c r="G174" s="242">
        <f>SUM(G175:G194)</f>
        <v>5280192</v>
      </c>
      <c r="H174" s="242">
        <f>SUM(H175:H194)</f>
        <v>0</v>
      </c>
      <c r="I174" s="288"/>
      <c r="J174" s="241">
        <f t="shared" si="9"/>
        <v>17010192</v>
      </c>
      <c r="K174" s="241">
        <f t="shared" ref="K174:K179" si="10">E174+H174</f>
        <v>8237638</v>
      </c>
      <c r="L174" s="281">
        <f>K174/J174</f>
        <v>0.48427660310947696</v>
      </c>
    </row>
    <row r="175" spans="1:12" ht="25.5" x14ac:dyDescent="0.2">
      <c r="A175" s="174"/>
      <c r="B175" s="154" t="s">
        <v>4047</v>
      </c>
      <c r="C175" s="263" t="s">
        <v>4048</v>
      </c>
      <c r="D175" s="243">
        <f>SUMIF('ПО КОРИСНИЦИМА'!$G$16:$G$1904,"Свега за програмску активност 0401-0001:",'ПО КОРИСНИЦИМА'!$H$16:$H$1904)</f>
        <v>1200000</v>
      </c>
      <c r="E175" s="243">
        <f>SUMIF('ПО КОРИСНИЦИМА'!$G$16:$G$1904,"Свега за програмску активност 0401-0001:",'ПО КОРИСНИЦИМА'!$I$16:$I$1904)</f>
        <v>0</v>
      </c>
      <c r="F175" s="277">
        <f>E175/D175</f>
        <v>0</v>
      </c>
      <c r="G175" s="244">
        <f>SUMIF('ПО КОРИСНИЦИМА'!$G$16:$G$1904,"Свега за програмску активност 0401-0001:",'ПО КОРИСНИЦИМА'!$L$16:$L$1904)</f>
        <v>0</v>
      </c>
      <c r="H175" s="244">
        <f>SUMIF('ПО КОРИСНИЦИМА'!$G$16:$G$1904,"Свега за програмску активност 0401-0001:",'ПО КОРИСНИЦИМА'!$M$16:$M$1904)</f>
        <v>0</v>
      </c>
      <c r="I175" s="284"/>
      <c r="J175" s="243">
        <f t="shared" si="9"/>
        <v>1200000</v>
      </c>
      <c r="K175" s="243">
        <f t="shared" si="10"/>
        <v>0</v>
      </c>
      <c r="L175" s="277">
        <f>K175/J175</f>
        <v>0</v>
      </c>
    </row>
    <row r="176" spans="1:12" hidden="1" x14ac:dyDescent="0.2">
      <c r="A176" s="176"/>
      <c r="B176" s="85" t="s">
        <v>4049</v>
      </c>
      <c r="C176" s="264" t="s">
        <v>4050</v>
      </c>
      <c r="D176" s="245">
        <f>SUMIF('ПО КОРИСНИЦИМА'!$G$16:$G$1904,"Свега за програмску активност 0401-0002:",'ПО КОРИСНИЦИМА'!$H$16:$H$1904)</f>
        <v>0</v>
      </c>
      <c r="E176" s="245">
        <f>SUMIF('ПО КОРИСНИЦИМА'!$G$16:$G$1904,"Свега за програмску активност 0401-0002:",'ПО КОРИСНИЦИМА'!$I$16:$I$1904)</f>
        <v>0</v>
      </c>
      <c r="F176" s="278"/>
      <c r="G176" s="246">
        <f>SUMIF('ПО КОРИСНИЦИМА'!$G$16:$G$1904,"Свега за програмску активност 0401-0002:",'ПО КОРИСНИЦИМА'!$L$16:$L$1904)</f>
        <v>0</v>
      </c>
      <c r="H176" s="246">
        <f>SUMIF('ПО КОРИСНИЦИМА'!$G$16:$G$1904,"Свега за програмску активност 0401-0002:",'ПО КОРИСНИЦИМА'!$M$16:$M$1904)</f>
        <v>0</v>
      </c>
      <c r="I176" s="285"/>
      <c r="J176" s="245">
        <f t="shared" si="9"/>
        <v>0</v>
      </c>
      <c r="K176" s="245">
        <f t="shared" si="10"/>
        <v>0</v>
      </c>
      <c r="L176" s="278"/>
    </row>
    <row r="177" spans="1:12" ht="25.5" hidden="1" x14ac:dyDescent="0.2">
      <c r="A177" s="176"/>
      <c r="B177" s="85" t="s">
        <v>4051</v>
      </c>
      <c r="C177" s="264" t="s">
        <v>4052</v>
      </c>
      <c r="D177" s="245">
        <f>SUMIF('ПО КОРИСНИЦИМА'!$G$16:$G$1904,"Свега за програмску активност 0401-0003:",'ПО КОРИСНИЦИМА'!$H$16:$H$1904)</f>
        <v>0</v>
      </c>
      <c r="E177" s="245">
        <f>SUMIF('ПО КОРИСНИЦИМА'!$G$16:$G$1904,"Свега за програмску активност 0401-0003:",'ПО КОРИСНИЦИМА'!$I$16:$I$1904)</f>
        <v>0</v>
      </c>
      <c r="F177" s="278"/>
      <c r="G177" s="246">
        <f>SUMIF('ПО КОРИСНИЦИМА'!$G$16:$G$1904,"Свега за програмску активност 0401-0003:",'ПО КОРИСНИЦИМА'!$L$16:$L$1904)</f>
        <v>0</v>
      </c>
      <c r="H177" s="246">
        <f>SUMIF('ПО КОРИСНИЦИМА'!$G$16:$G$1904,"Свега за програмску активност 0401-0003:",'ПО КОРИСНИЦИМА'!$M$16:$M$1904)</f>
        <v>0</v>
      </c>
      <c r="I177" s="285"/>
      <c r="J177" s="245">
        <f t="shared" si="9"/>
        <v>0</v>
      </c>
      <c r="K177" s="245">
        <f t="shared" si="10"/>
        <v>0</v>
      </c>
      <c r="L177" s="278"/>
    </row>
    <row r="178" spans="1:12" ht="38.25" hidden="1" x14ac:dyDescent="0.2">
      <c r="A178" s="176"/>
      <c r="B178" s="85" t="s">
        <v>4053</v>
      </c>
      <c r="C178" s="264" t="s">
        <v>4054</v>
      </c>
      <c r="D178" s="245">
        <f>SUMIF('ПО КОРИСНИЦИМА'!$G$16:$G$1904,"Свега за програмску активност 0401-0004:",'ПО КОРИСНИЦИМА'!$H$16:$H$1904)</f>
        <v>0</v>
      </c>
      <c r="E178" s="245">
        <f>SUMIF('ПО КОРИСНИЦИМА'!$G$16:$G$1904,"Свега за програмску активност 0401-0004:",'ПО КОРИСНИЦИМА'!$I$16:$I$1904)</f>
        <v>0</v>
      </c>
      <c r="F178" s="278"/>
      <c r="G178" s="246">
        <f>SUMIF('ПО КОРИСНИЦИМА'!$G$16:$G$1904,"Свега за програмску активност 0401-0004:",'ПО КОРИСНИЦИМА'!$L$16:$L$1904)</f>
        <v>0</v>
      </c>
      <c r="H178" s="246">
        <f>SUMIF('ПО КОРИСНИЦИМА'!$G$16:$G$1904,"Свега за програмску активност 0401-0004:",'ПО КОРИСНИЦИМА'!$M$16:$M$1904)</f>
        <v>0</v>
      </c>
      <c r="I178" s="285"/>
      <c r="J178" s="245">
        <f t="shared" si="9"/>
        <v>0</v>
      </c>
      <c r="K178" s="245">
        <f t="shared" si="10"/>
        <v>0</v>
      </c>
      <c r="L178" s="278"/>
    </row>
    <row r="179" spans="1:12" x14ac:dyDescent="0.2">
      <c r="A179" s="415"/>
      <c r="B179" s="416" t="s">
        <v>4900</v>
      </c>
      <c r="C179" s="417" t="s">
        <v>4050</v>
      </c>
      <c r="D179" s="418">
        <f>SUMIF('ПО КОРИСНИЦИМА'!$G$16:$G$1904,"Свега за програмску активност 0401-0005:",'ПО КОРИСНИЦИМА'!$H$16:$H$1904)</f>
        <v>9000000</v>
      </c>
      <c r="E179" s="418">
        <f>SUMIF('ПО КОРИСНИЦИМА'!$G$16:$G$1904,"Свега за програмску активност 0401-0005:",'ПО КОРИСНИЦИМА'!$I$16:$I$1904)</f>
        <v>8237638</v>
      </c>
      <c r="F179" s="419">
        <f>E179/D179</f>
        <v>0.91529311111111111</v>
      </c>
      <c r="G179" s="420">
        <f>SUMIF('ПО КОРИСНИЦИМА'!$G$16:$G$1904,"Свега за програмску активност 0401-0001:",'ПО КОРИСНИЦИМА'!$L$16:$L$1904)</f>
        <v>0</v>
      </c>
      <c r="H179" s="420">
        <f>SUMIF('ПО КОРИСНИЦИМА'!$G$16:$G$1904,"Свега за програмску активност 0401-0001:",'ПО КОРИСНИЦИМА'!$M$16:$M$1904)</f>
        <v>0</v>
      </c>
      <c r="I179" s="421"/>
      <c r="J179" s="418">
        <f t="shared" si="9"/>
        <v>9000000</v>
      </c>
      <c r="K179" s="418">
        <f t="shared" si="10"/>
        <v>8237638</v>
      </c>
      <c r="L179" s="419">
        <f>K179/J179</f>
        <v>0.91529311111111111</v>
      </c>
    </row>
    <row r="180" spans="1:12" ht="25.5" x14ac:dyDescent="0.2">
      <c r="A180" s="176"/>
      <c r="B180" s="85" t="s">
        <v>5510</v>
      </c>
      <c r="C180" s="261" t="str">
        <f>IFERROR(VLOOKUP(B180,'ПО КОРИСНИЦИМА'!$C$16:$S$1904,5,FALSE),"")</f>
        <v>Пројекат пошумљавања Новопројектована и Светог Саве</v>
      </c>
      <c r="D180" s="247">
        <v>800000</v>
      </c>
      <c r="E180" s="247"/>
      <c r="F180" s="279"/>
      <c r="G180" s="248">
        <v>2791392</v>
      </c>
      <c r="H180" s="248"/>
      <c r="I180" s="286"/>
      <c r="J180" s="245">
        <f t="shared" si="9"/>
        <v>3591392</v>
      </c>
      <c r="K180" s="245"/>
      <c r="L180" s="278"/>
    </row>
    <row r="181" spans="1:12" ht="25.5" x14ac:dyDescent="0.2">
      <c r="A181" s="176"/>
      <c r="B181" s="85" t="s">
        <v>5516</v>
      </c>
      <c r="C181" s="261" t="str">
        <f>IFERROR(VLOOKUP(B181,'ПО КОРИСНИЦИМА'!$C$16:$S$1904,5,FALSE),"")</f>
        <v>Пројекат уклањања нелегалног отпада Јаловик</v>
      </c>
      <c r="D181" s="247">
        <v>730000</v>
      </c>
      <c r="E181" s="247"/>
      <c r="F181" s="279"/>
      <c r="G181" s="248">
        <v>2488800</v>
      </c>
      <c r="H181" s="248"/>
      <c r="I181" s="286"/>
      <c r="J181" s="245">
        <f t="shared" si="9"/>
        <v>3218800</v>
      </c>
      <c r="K181" s="245"/>
      <c r="L181" s="278"/>
    </row>
    <row r="182" spans="1:12" hidden="1" x14ac:dyDescent="0.2">
      <c r="A182" s="176"/>
      <c r="B182" s="85" t="s">
        <v>4337</v>
      </c>
      <c r="C182" s="261" t="str">
        <f>IFERROR(VLOOKUP(B182,'ПО КОРИСНИЦИМА'!$C$16:$S$1904,5,FALSE),"")</f>
        <v/>
      </c>
      <c r="D182" s="247">
        <f>SUMIF('ПО КОРИСНИЦИМА'!$G$16:$G$1904,"Свега за пројекат 0401-П3:",'ПО КОРИСНИЦИМА'!$H$16:$H$1904)</f>
        <v>0</v>
      </c>
      <c r="E182" s="247"/>
      <c r="F182" s="279"/>
      <c r="G182" s="248">
        <f>SUMIF('ПО КОРИСНИЦИМА'!$G$16:$G$1904,"Свега за пројекат 0401-П3:",'ПО КОРИСНИЦИМА'!$L$16:$L$1904)</f>
        <v>0</v>
      </c>
      <c r="H182" s="248"/>
      <c r="I182" s="286"/>
      <c r="J182" s="245">
        <f t="shared" si="9"/>
        <v>0</v>
      </c>
      <c r="K182" s="245"/>
      <c r="L182" s="278"/>
    </row>
    <row r="183" spans="1:12" hidden="1" x14ac:dyDescent="0.2">
      <c r="A183" s="176"/>
      <c r="B183" s="85" t="s">
        <v>4338</v>
      </c>
      <c r="C183" s="261" t="str">
        <f>IFERROR(VLOOKUP(B183,'ПО КОРИСНИЦИМА'!$C$16:$S$1904,5,FALSE),"")</f>
        <v/>
      </c>
      <c r="D183" s="247">
        <f>SUMIF('ПО КОРИСНИЦИМА'!$G$16:$G$1904,"Свега за пројекат 0401-П4:",'ПО КОРИСНИЦИМА'!$H$16:$H$1904)</f>
        <v>0</v>
      </c>
      <c r="E183" s="247"/>
      <c r="F183" s="279"/>
      <c r="G183" s="248">
        <f>SUMIF('ПО КОРИСНИЦИМА'!$G$16:$G$1904,"Свега за пројекат 0401-П4:",'ПО КОРИСНИЦИМА'!$L$16:$L$1904)</f>
        <v>0</v>
      </c>
      <c r="H183" s="248"/>
      <c r="I183" s="286"/>
      <c r="J183" s="245">
        <f t="shared" si="9"/>
        <v>0</v>
      </c>
      <c r="K183" s="245"/>
      <c r="L183" s="278"/>
    </row>
    <row r="184" spans="1:12" hidden="1" x14ac:dyDescent="0.2">
      <c r="A184" s="176"/>
      <c r="B184" s="85" t="s">
        <v>4339</v>
      </c>
      <c r="C184" s="261" t="str">
        <f>IFERROR(VLOOKUP(B184,'ПО КОРИСНИЦИМА'!$C$16:$S$1904,5,FALSE),"")</f>
        <v/>
      </c>
      <c r="D184" s="247">
        <f>SUMIF('ПО КОРИСНИЦИМА'!$G$16:$G$1904,"Свега за пројекат 0401-П5:",'ПО КОРИСНИЦИМА'!$H$16:$H$1904)</f>
        <v>0</v>
      </c>
      <c r="E184" s="247"/>
      <c r="F184" s="279"/>
      <c r="G184" s="248">
        <f>SUMIF('ПО КОРИСНИЦИМА'!$G$16:$G$1904,"Свега за пројекат 0401-П5:",'ПО КОРИСНИЦИМА'!$L$16:$L$1904)</f>
        <v>0</v>
      </c>
      <c r="H184" s="248"/>
      <c r="I184" s="286"/>
      <c r="J184" s="245">
        <f t="shared" si="9"/>
        <v>0</v>
      </c>
      <c r="K184" s="245"/>
      <c r="L184" s="278"/>
    </row>
    <row r="185" spans="1:12" hidden="1" x14ac:dyDescent="0.2">
      <c r="A185" s="176"/>
      <c r="B185" s="85" t="s">
        <v>4340</v>
      </c>
      <c r="C185" s="261" t="str">
        <f>IFERROR(VLOOKUP(B185,'ПО КОРИСНИЦИМА'!$C$16:$S$1904,5,FALSE),"")</f>
        <v/>
      </c>
      <c r="D185" s="247">
        <f>SUMIF('ПО КОРИСНИЦИМА'!$G$16:$G$1904,"Свега за пројекат 0401-П6:",'ПО КОРИСНИЦИМА'!$H$16:$H$1904)</f>
        <v>0</v>
      </c>
      <c r="E185" s="247"/>
      <c r="F185" s="279"/>
      <c r="G185" s="248">
        <f>SUMIF('ПО КОРИСНИЦИМА'!$G$16:$G$1904,"Свега за пројекат 0401-П6:",'ПО КОРИСНИЦИМА'!$L$16:$L$1904)</f>
        <v>0</v>
      </c>
      <c r="H185" s="248"/>
      <c r="I185" s="286"/>
      <c r="J185" s="245">
        <f t="shared" si="9"/>
        <v>0</v>
      </c>
      <c r="K185" s="245"/>
      <c r="L185" s="278"/>
    </row>
    <row r="186" spans="1:12" hidden="1" x14ac:dyDescent="0.2">
      <c r="A186" s="176"/>
      <c r="B186" s="85" t="s">
        <v>4341</v>
      </c>
      <c r="C186" s="261" t="str">
        <f>IFERROR(VLOOKUP(B186,'ПО КОРИСНИЦИМА'!$C$16:$S$1904,5,FALSE),"")</f>
        <v/>
      </c>
      <c r="D186" s="247">
        <f>SUMIF('ПО КОРИСНИЦИМА'!$G$16:$G$1904,"Свега за пројекат 0401-П7:",'ПО КОРИСНИЦИМА'!$H$16:$H$1904)</f>
        <v>0</v>
      </c>
      <c r="E186" s="247"/>
      <c r="F186" s="279"/>
      <c r="G186" s="248">
        <f>SUMIF('ПО КОРИСНИЦИМА'!$G$16:$G$1904,"Свега за пројекат 0401-П7:",'ПО КОРИСНИЦИМА'!$L$16:$L$1904)</f>
        <v>0</v>
      </c>
      <c r="H186" s="248"/>
      <c r="I186" s="286"/>
      <c r="J186" s="245">
        <f t="shared" si="9"/>
        <v>0</v>
      </c>
      <c r="K186" s="245"/>
      <c r="L186" s="278"/>
    </row>
    <row r="187" spans="1:12" hidden="1" x14ac:dyDescent="0.2">
      <c r="A187" s="176"/>
      <c r="B187" s="85" t="s">
        <v>4342</v>
      </c>
      <c r="C187" s="261" t="str">
        <f>IFERROR(VLOOKUP(B187,'ПО КОРИСНИЦИМА'!$C$16:$S$1904,5,FALSE),"")</f>
        <v/>
      </c>
      <c r="D187" s="247">
        <f>SUMIF('ПО КОРИСНИЦИМА'!$G$16:$G$1904,"Свега за пројекат 0401-П8:",'ПО КОРИСНИЦИМА'!$H$16:$H$1904)</f>
        <v>0</v>
      </c>
      <c r="E187" s="247"/>
      <c r="F187" s="279"/>
      <c r="G187" s="248">
        <f>SUMIF('ПО КОРИСНИЦИМА'!$G$16:$G$1904,"Свега за пројекат 0401-П8:",'ПО КОРИСНИЦИМА'!$L$16:$L$1904)</f>
        <v>0</v>
      </c>
      <c r="H187" s="248"/>
      <c r="I187" s="286"/>
      <c r="J187" s="245">
        <f t="shared" si="9"/>
        <v>0</v>
      </c>
      <c r="K187" s="245"/>
      <c r="L187" s="278"/>
    </row>
    <row r="188" spans="1:12" hidden="1" x14ac:dyDescent="0.2">
      <c r="A188" s="176"/>
      <c r="B188" s="85" t="s">
        <v>4343</v>
      </c>
      <c r="C188" s="261" t="str">
        <f>IFERROR(VLOOKUP(B188,'ПО КОРИСНИЦИМА'!$C$16:$S$1904,5,FALSE),"")</f>
        <v/>
      </c>
      <c r="D188" s="247">
        <f>SUMIF('ПО КОРИСНИЦИМА'!$G$16:$G$1904,"Свега за пројекат 0401-П9:",'ПО КОРИСНИЦИМА'!$H$16:$H$1904)</f>
        <v>0</v>
      </c>
      <c r="E188" s="247"/>
      <c r="F188" s="279"/>
      <c r="G188" s="248">
        <f>SUMIF('ПО КОРИСНИЦИМА'!$G$16:$G$1904,"Свега за пројекат 0401-П9:",'ПО КОРИСНИЦИМА'!$L$16:$L$1904)</f>
        <v>0</v>
      </c>
      <c r="H188" s="248"/>
      <c r="I188" s="286"/>
      <c r="J188" s="245">
        <f t="shared" ref="J188:J230" si="11">D188+G188</f>
        <v>0</v>
      </c>
      <c r="K188" s="245"/>
      <c r="L188" s="278"/>
    </row>
    <row r="189" spans="1:12" hidden="1" x14ac:dyDescent="0.2">
      <c r="A189" s="176"/>
      <c r="B189" s="85" t="s">
        <v>4344</v>
      </c>
      <c r="C189" s="261" t="str">
        <f>IFERROR(VLOOKUP(B189,'ПО КОРИСНИЦИМА'!$C$16:$S$1904,5,FALSE),"")</f>
        <v/>
      </c>
      <c r="D189" s="247">
        <f>SUMIF('ПО КОРИСНИЦИМА'!$G$16:$G$1904,"Свега за пројекат 0401-П10:",'ПО КОРИСНИЦИМА'!$H$16:$H$1904)</f>
        <v>0</v>
      </c>
      <c r="E189" s="247"/>
      <c r="F189" s="279"/>
      <c r="G189" s="248">
        <f>SUMIF('ПО КОРИСНИЦИМА'!$G$16:$G$1904,"Свега за пројекат 0401-П10:",'ПО КОРИСНИЦИМА'!$L$16:$L$1904)</f>
        <v>0</v>
      </c>
      <c r="H189" s="248"/>
      <c r="I189" s="286"/>
      <c r="J189" s="245">
        <f t="shared" si="11"/>
        <v>0</v>
      </c>
      <c r="K189" s="245"/>
      <c r="L189" s="278"/>
    </row>
    <row r="190" spans="1:12" hidden="1" x14ac:dyDescent="0.2">
      <c r="A190" s="176"/>
      <c r="B190" s="85" t="s">
        <v>4345</v>
      </c>
      <c r="C190" s="261" t="str">
        <f>IFERROR(VLOOKUP(B190,'ПО КОРИСНИЦИМА'!$C$16:$S$1904,5,FALSE),"")</f>
        <v/>
      </c>
      <c r="D190" s="247">
        <f>SUMIF('ПО КОРИСНИЦИМА'!$G$16:$G$1904,"Свега за пројекат 0401-П11:",'ПО КОРИСНИЦИМА'!$H$16:$H$1904)</f>
        <v>0</v>
      </c>
      <c r="E190" s="247"/>
      <c r="F190" s="279"/>
      <c r="G190" s="248">
        <f>SUMIF('ПО КОРИСНИЦИМА'!$G$16:$G$1904,"Свега за пројекат 0401-П11:",'ПО КОРИСНИЦИМА'!$L$16:$L$1904)</f>
        <v>0</v>
      </c>
      <c r="H190" s="248"/>
      <c r="I190" s="286"/>
      <c r="J190" s="245">
        <f t="shared" si="11"/>
        <v>0</v>
      </c>
      <c r="K190" s="245"/>
      <c r="L190" s="278"/>
    </row>
    <row r="191" spans="1:12" hidden="1" x14ac:dyDescent="0.2">
      <c r="A191" s="176"/>
      <c r="B191" s="85" t="s">
        <v>4346</v>
      </c>
      <c r="C191" s="261" t="str">
        <f>IFERROR(VLOOKUP(B191,'ПО КОРИСНИЦИМА'!$C$16:$S$1904,5,FALSE),"")</f>
        <v/>
      </c>
      <c r="D191" s="247">
        <f>SUMIF('ПО КОРИСНИЦИМА'!$G$16:$G$1904,"Свега за пројекат 0401-П12:",'ПО КОРИСНИЦИМА'!$H$16:$H$1904)</f>
        <v>0</v>
      </c>
      <c r="E191" s="247"/>
      <c r="F191" s="279"/>
      <c r="G191" s="248">
        <f>SUMIF('ПО КОРИСНИЦИМА'!$G$16:$G$1904,"Свега за пројекат 0401-П12:",'ПО КОРИСНИЦИМА'!$L$16:$L$1904)</f>
        <v>0</v>
      </c>
      <c r="H191" s="248"/>
      <c r="I191" s="286"/>
      <c r="J191" s="245">
        <f t="shared" si="11"/>
        <v>0</v>
      </c>
      <c r="K191" s="245"/>
      <c r="L191" s="278"/>
    </row>
    <row r="192" spans="1:12" hidden="1" x14ac:dyDescent="0.2">
      <c r="A192" s="176"/>
      <c r="B192" s="85" t="s">
        <v>4347</v>
      </c>
      <c r="C192" s="261" t="str">
        <f>IFERROR(VLOOKUP(B192,'ПО КОРИСНИЦИМА'!$C$16:$S$1904,5,FALSE),"")</f>
        <v/>
      </c>
      <c r="D192" s="247">
        <f>SUMIF('ПО КОРИСНИЦИМА'!$G$16:$G$1904,"Свега за пројекат 0401-П13:",'ПО КОРИСНИЦИМА'!$H$16:$H$1904)</f>
        <v>0</v>
      </c>
      <c r="E192" s="247"/>
      <c r="F192" s="279"/>
      <c r="G192" s="248">
        <f>SUMIF('ПО КОРИСНИЦИМА'!$G$16:$G$1904,"Свега за пројекат 0401-П13:",'ПО КОРИСНИЦИМА'!$L$16:$L$1904)</f>
        <v>0</v>
      </c>
      <c r="H192" s="248"/>
      <c r="I192" s="286"/>
      <c r="J192" s="245">
        <f t="shared" si="11"/>
        <v>0</v>
      </c>
      <c r="K192" s="245"/>
      <c r="L192" s="278"/>
    </row>
    <row r="193" spans="1:12" hidden="1" x14ac:dyDescent="0.2">
      <c r="A193" s="176"/>
      <c r="B193" s="85" t="s">
        <v>4348</v>
      </c>
      <c r="C193" s="261" t="str">
        <f>IFERROR(VLOOKUP(B193,'ПО КОРИСНИЦИМА'!$C$16:$S$1904,5,FALSE),"")</f>
        <v/>
      </c>
      <c r="D193" s="247">
        <f>SUMIF('ПО КОРИСНИЦИМА'!$G$16:$G$1904,"Свега за пројекат 0401-П14:",'ПО КОРИСНИЦИМА'!$H$16:$H$1904)</f>
        <v>0</v>
      </c>
      <c r="E193" s="247"/>
      <c r="F193" s="279"/>
      <c r="G193" s="248">
        <f>SUMIF('ПО КОРИСНИЦИМА'!$G$16:$G$1904,"Свега за пројекат 0401-П14:",'ПО КОРИСНИЦИМА'!$L$16:$L$1904)</f>
        <v>0</v>
      </c>
      <c r="H193" s="248"/>
      <c r="I193" s="286"/>
      <c r="J193" s="245">
        <f t="shared" si="11"/>
        <v>0</v>
      </c>
      <c r="K193" s="245"/>
      <c r="L193" s="278"/>
    </row>
    <row r="194" spans="1:12" hidden="1" x14ac:dyDescent="0.2">
      <c r="A194" s="182"/>
      <c r="B194" s="85" t="s">
        <v>4349</v>
      </c>
      <c r="C194" s="261" t="str">
        <f>IFERROR(VLOOKUP(B194,'ПО КОРИСНИЦИМА'!$C$16:$S$1904,5,FALSE),"")</f>
        <v/>
      </c>
      <c r="D194" s="247">
        <f>SUMIF('ПО КОРИСНИЦИМА'!$G$16:$G$1904,"Свега за пројекат 0401-П15:",'ПО КОРИСНИЦИМА'!$H$16:$H$1904)</f>
        <v>0</v>
      </c>
      <c r="E194" s="247"/>
      <c r="F194" s="279"/>
      <c r="G194" s="248">
        <f>SUMIF('ПО КОРИСНИЦИМА'!$G$16:$G$1904,"Свега за пројекат 0401-П15:",'ПО КОРИСНИЦИМА'!$L$16:$L$1904)</f>
        <v>0</v>
      </c>
      <c r="H194" s="248"/>
      <c r="I194" s="286"/>
      <c r="J194" s="245">
        <f t="shared" si="11"/>
        <v>0</v>
      </c>
      <c r="K194" s="271"/>
      <c r="L194" s="293"/>
    </row>
    <row r="195" spans="1:12" s="179" customFormat="1" ht="25.5" x14ac:dyDescent="0.2">
      <c r="A195" s="172" t="s">
        <v>3578</v>
      </c>
      <c r="B195" s="173"/>
      <c r="C195" s="259" t="s">
        <v>4940</v>
      </c>
      <c r="D195" s="241">
        <f>SUM(D196:D226)</f>
        <v>106786768</v>
      </c>
      <c r="E195" s="241">
        <f>SUM(E196:E226)</f>
        <v>38219713.359999999</v>
      </c>
      <c r="F195" s="281">
        <f>E195/D195</f>
        <v>0.35790682755751163</v>
      </c>
      <c r="G195" s="242">
        <f>SUM(G196:G226)</f>
        <v>8000000</v>
      </c>
      <c r="H195" s="242">
        <f>SUM(H196:H226)</f>
        <v>0</v>
      </c>
      <c r="I195" s="288">
        <f>H195/G195</f>
        <v>0</v>
      </c>
      <c r="J195" s="252">
        <f t="shared" si="11"/>
        <v>114786768</v>
      </c>
      <c r="K195" s="252">
        <f>E195+H195</f>
        <v>38219713.359999999</v>
      </c>
      <c r="L195" s="294">
        <f>K195/J195</f>
        <v>0.33296271012700696</v>
      </c>
    </row>
    <row r="196" spans="1:12" x14ac:dyDescent="0.2">
      <c r="A196" s="174"/>
      <c r="B196" s="180" t="s">
        <v>4089</v>
      </c>
      <c r="C196" s="266"/>
      <c r="D196" s="243">
        <f>SUMIF('ПО КОРИСНИЦИМА'!$G$16:$G$1904,"Свега за програмску активност 0701-0001:",'ПО КОРИСНИЦИМА'!$H$16:$H$1904)</f>
        <v>0</v>
      </c>
      <c r="E196" s="243">
        <f>SUMIF('ПО КОРИСНИЦИМА'!$G$16:$G$1904,"Свега за програмску активност 0701-0001:",'ПО КОРИСНИЦИМА'!$I$16:$I$1904)</f>
        <v>0</v>
      </c>
      <c r="F196" s="300" t="e">
        <f>E196/D196</f>
        <v>#DIV/0!</v>
      </c>
      <c r="G196" s="244">
        <f>SUMIF('ПО КОРИСНИЦИМА'!$G$16:$G$1904,"Свега за програмску активност 0701-0001:",'ПО КОРИСНИЦИМА'!$L$16:$L$1904)</f>
        <v>0</v>
      </c>
      <c r="H196" s="244">
        <f>SUMIF('ПО КОРИСНИЦИМА'!$G$16:$G$1904,"Свега за програмску активност 0701-0001:",'ПО КОРИСНИЦИМА'!$M$16:$M$1904)</f>
        <v>0</v>
      </c>
      <c r="I196" s="284" t="e">
        <f>H196/G196</f>
        <v>#DIV/0!</v>
      </c>
      <c r="J196" s="243">
        <f t="shared" si="11"/>
        <v>0</v>
      </c>
      <c r="K196" s="243">
        <f>E196+H196</f>
        <v>0</v>
      </c>
      <c r="L196" s="277" t="e">
        <f>K196/J196</f>
        <v>#DIV/0!</v>
      </c>
    </row>
    <row r="197" spans="1:12" ht="25.5" x14ac:dyDescent="0.2">
      <c r="A197" s="176"/>
      <c r="B197" s="184" t="s">
        <v>4200</v>
      </c>
      <c r="C197" s="267" t="s">
        <v>5027</v>
      </c>
      <c r="D197" s="245">
        <f>SUMIF('ПО КОРИСНИЦИМА'!$G$16:$G$1904,"Свега за програмску активност 0701-0002:",'ПО КОРИСНИЦИМА'!$H$16:$H$1904)</f>
        <v>104536768</v>
      </c>
      <c r="E197" s="245">
        <f>SUMIF('ПО КОРИСНИЦИМА'!$G$16:$G$1904,"Свега за програмску активност 0701-0002:",'ПО КОРИСНИЦИМА'!$I$16:$I$1904)</f>
        <v>38219713.359999999</v>
      </c>
      <c r="F197" s="278">
        <f>E197/D197</f>
        <v>0.36561024500011324</v>
      </c>
      <c r="G197" s="246">
        <f>SUMIF('ПО КОРИСНИЦИМА'!$G$16:$G$1904,"Свега за програмску активност 0701-0002:",'ПО КОРИСНИЦИМА'!$L$16:$L$1904)+1000000</f>
        <v>1000000</v>
      </c>
      <c r="H197" s="246">
        <f>SUMIF('ПО КОРИСНИЦИМА'!$G$16:$G$1904,"Свега за програмску активност 0701-0002:",'ПО КОРИСНИЦИМА'!$M$16:$M$1904)</f>
        <v>0</v>
      </c>
      <c r="I197" s="285">
        <v>0</v>
      </c>
      <c r="J197" s="245">
        <f t="shared" si="11"/>
        <v>105536768</v>
      </c>
      <c r="K197" s="245">
        <f>E197+H197</f>
        <v>38219713.359999999</v>
      </c>
      <c r="L197" s="278">
        <f>K197/J197</f>
        <v>0.36214595239452474</v>
      </c>
    </row>
    <row r="198" spans="1:12" x14ac:dyDescent="0.2">
      <c r="A198" s="181"/>
      <c r="B198" s="184" t="s">
        <v>5480</v>
      </c>
      <c r="C198" s="261" t="str">
        <f>IFERROR(VLOOKUP(B198,'ПО КОРИСНИЦИМА'!$C$16:$S$1904,5,FALSE),"")</f>
        <v>Набавка минибуса</v>
      </c>
      <c r="D198" s="247">
        <v>2250000</v>
      </c>
      <c r="E198" s="247">
        <f>SUMIF('ПО КОРИСНИЦИМА'!$G$16:$G$1904,"Свега за пројекат 0701-П1:",'ПО КОРИСНИЦИМА'!$I$16:$I$1904)</f>
        <v>0</v>
      </c>
      <c r="F198" s="279"/>
      <c r="G198" s="248">
        <v>7000000</v>
      </c>
      <c r="H198" s="248">
        <f>SUMIF('ПО КОРИСНИЦИМА'!$G$16:$G$1904,"Свега за пројекат 0701-П1:",'ПО КОРИСНИЦИМА'!$M$16:$M$1904)</f>
        <v>0</v>
      </c>
      <c r="I198" s="286">
        <f>H198/G198</f>
        <v>0</v>
      </c>
      <c r="J198" s="245">
        <f>D198+G198</f>
        <v>9250000</v>
      </c>
      <c r="K198" s="245">
        <f>E198+H198</f>
        <v>0</v>
      </c>
      <c r="L198" s="278">
        <f>K198/J198</f>
        <v>0</v>
      </c>
    </row>
    <row r="199" spans="1:12" ht="28.5" hidden="1" customHeight="1" x14ac:dyDescent="0.2">
      <c r="A199" s="181"/>
      <c r="B199" s="184" t="s">
        <v>4350</v>
      </c>
      <c r="C199" s="261" t="str">
        <f>IFERROR(VLOOKUP(B199,'ПО КОРИСНИЦИМА'!$C$16:$S$1904,5,FALSE),"")</f>
        <v/>
      </c>
      <c r="D199" s="247">
        <f>SUMIF('ПО КОРИСНИЦИМА'!$G$16:$G$1904,"Свега за пројекат 0701-П2:",'ПО КОРИСНИЦИМА'!$H$16:$H$1904)</f>
        <v>0</v>
      </c>
      <c r="E199" s="247">
        <f>SUMIF('ПО КОРИСНИЦИМА'!$G$16:$G$1904,"Свега за пројекат 0701-П2:",'ПО КОРИСНИЦИМА'!$I$16:$I$1904)</f>
        <v>0</v>
      </c>
      <c r="F199" s="279" t="e">
        <f>E199/D199</f>
        <v>#DIV/0!</v>
      </c>
      <c r="G199" s="248">
        <f>SUMIF('ПО КОРИСНИЦИМА'!$G$16:$G$1904,"Свега за пројекат 0701-П2:",'ПО КОРИСНИЦИМА'!$L$16:$L$1904)</f>
        <v>0</v>
      </c>
      <c r="H199" s="248">
        <f>SUMIF('ПО КОРИСНИЦИМА'!$G$16:$G$1904,"Свега за пројекат 0701-П2:",'ПО КОРИСНИЦИМА'!$M$16:$M$1904)</f>
        <v>0</v>
      </c>
      <c r="I199" s="286"/>
      <c r="J199" s="245">
        <f t="shared" si="11"/>
        <v>0</v>
      </c>
      <c r="K199" s="245">
        <f>E199+H199</f>
        <v>0</v>
      </c>
      <c r="L199" s="278" t="e">
        <f>K199/J199</f>
        <v>#DIV/0!</v>
      </c>
    </row>
    <row r="200" spans="1:12" ht="26.25" hidden="1" customHeight="1" x14ac:dyDescent="0.2">
      <c r="A200" s="181"/>
      <c r="B200" s="184" t="s">
        <v>4351</v>
      </c>
      <c r="C200" s="261" t="str">
        <f>IFERROR(VLOOKUP(B200,'ПО КОРИСНИЦИМА'!$C$16:$S$1904,5,FALSE),"")</f>
        <v/>
      </c>
      <c r="D200" s="247">
        <f>SUMIF('ПО КОРИСНИЦИМА'!$G$16:$G$1904,"Свега за пројекат 0701-П3:",'ПО КОРИСНИЦИМА'!$H$16:$H$1904)</f>
        <v>0</v>
      </c>
      <c r="E200" s="247">
        <f>SUMIF('ПО КОРИСНИЦИМА'!$G$16:$G$1904,"Свега за пројекат 0701-П3:",'ПО КОРИСНИЦИМА'!$I$16:$I$1904)</f>
        <v>0</v>
      </c>
      <c r="F200" s="279" t="e">
        <f>E200/D200</f>
        <v>#DIV/0!</v>
      </c>
      <c r="G200" s="248">
        <f>SUMIF('ПО КОРИСНИЦИМА'!$G$16:$G$1904,"Свега за пројекат 0701-П3:",'ПО КОРИСНИЦИМА'!$L$16:$L$1904)</f>
        <v>0</v>
      </c>
      <c r="H200" s="248">
        <f>SUMIF('ПО КОРИСНИЦИМА'!$G$16:$G$1904,"Свега за пројекат 0701-П3:",'ПО КОРИСНИЦИМА'!$M$16:$M$1904)</f>
        <v>0</v>
      </c>
      <c r="I200" s="286"/>
      <c r="J200" s="245">
        <f>D200+G200</f>
        <v>0</v>
      </c>
      <c r="K200" s="245"/>
      <c r="L200" s="278"/>
    </row>
    <row r="201" spans="1:12" hidden="1" x14ac:dyDescent="0.2">
      <c r="A201" s="181"/>
      <c r="B201" s="184" t="s">
        <v>4352</v>
      </c>
      <c r="C201" s="261" t="str">
        <f>IFERROR(VLOOKUP(B201,'ПО КОРИСНИЦИМА'!$C$16:$S$1904,5,FALSE),"")</f>
        <v/>
      </c>
      <c r="D201" s="247">
        <f>SUMIF('ПО КОРИСНИЦИМА'!$G$16:$G$1904,"Свега за пројекат 0701-П4:",'ПО КОРИСНИЦИМА'!$H$16:$H$1904)</f>
        <v>0</v>
      </c>
      <c r="E201" s="247"/>
      <c r="F201" s="279"/>
      <c r="G201" s="248">
        <f>SUMIF('ПО КОРИСНИЦИМА'!$G$16:$G$1904,"Свега за пројекат 0701-П4:",'ПО КОРИСНИЦИМА'!$L$16:$L$1904)</f>
        <v>0</v>
      </c>
      <c r="H201" s="248"/>
      <c r="I201" s="286"/>
      <c r="J201" s="245">
        <f t="shared" si="11"/>
        <v>0</v>
      </c>
      <c r="K201" s="245"/>
      <c r="L201" s="278"/>
    </row>
    <row r="202" spans="1:12" ht="37.5" hidden="1" customHeight="1" x14ac:dyDescent="0.2">
      <c r="A202" s="181"/>
      <c r="B202" s="184" t="s">
        <v>4353</v>
      </c>
      <c r="C202" s="261" t="str">
        <f>IFERROR(VLOOKUP(B202,'ПО КОРИСНИЦИМА'!$C$16:$S$1904,5,FALSE),"")</f>
        <v/>
      </c>
      <c r="D202" s="247">
        <f>SUMIF('ПО КОРИСНИЦИМА'!$G$16:$G$1904,"Свега за пројекат 0701-П5:",'ПО КОРИСНИЦИМА'!$H$16:$H$1904)</f>
        <v>0</v>
      </c>
      <c r="E202" s="247"/>
      <c r="F202" s="279"/>
      <c r="G202" s="248">
        <f>SUMIF('ПО КОРИСНИЦИМА'!$G$16:$G$1904,"Свега за пројекат 0701-П5:",'ПО КОРИСНИЦИМА'!$L$16:$L$1904)</f>
        <v>0</v>
      </c>
      <c r="H202" s="248"/>
      <c r="I202" s="286"/>
      <c r="J202" s="245">
        <f t="shared" si="11"/>
        <v>0</v>
      </c>
      <c r="K202" s="245"/>
      <c r="L202" s="278"/>
    </row>
    <row r="203" spans="1:12" ht="27.75" hidden="1" customHeight="1" x14ac:dyDescent="0.2">
      <c r="A203" s="181"/>
      <c r="B203" s="184" t="s">
        <v>4354</v>
      </c>
      <c r="C203" s="261" t="str">
        <f>IFERROR(VLOOKUP(B203,'ПО КОРИСНИЦИМА'!$C$16:$S$1904,5,FALSE),"")</f>
        <v/>
      </c>
      <c r="D203" s="247">
        <f>SUMIF('ПО КОРИСНИЦИМА'!$G$16:$G$1904,"Свега за пројекат 0701-П6:",'ПО КОРИСНИЦИМА'!$H$16:$H$1904)</f>
        <v>0</v>
      </c>
      <c r="E203" s="247"/>
      <c r="F203" s="279"/>
      <c r="G203" s="248">
        <f>SUMIF('ПО КОРИСНИЦИМА'!$G$16:$G$1904,"Свега за пројекат 0701-П6:",'ПО КОРИСНИЦИМА'!$L$16:$L$1904)</f>
        <v>0</v>
      </c>
      <c r="H203" s="248"/>
      <c r="I203" s="286"/>
      <c r="J203" s="245">
        <f t="shared" si="11"/>
        <v>0</v>
      </c>
      <c r="K203" s="245"/>
      <c r="L203" s="278"/>
    </row>
    <row r="204" spans="1:12" ht="26.25" hidden="1" customHeight="1" x14ac:dyDescent="0.2">
      <c r="A204" s="181"/>
      <c r="B204" s="184" t="s">
        <v>4355</v>
      </c>
      <c r="C204" s="261" t="str">
        <f>IFERROR(VLOOKUP(B204,'ПО КОРИСНИЦИМА'!$C$16:$S$1904,5,FALSE),"")</f>
        <v/>
      </c>
      <c r="D204" s="247">
        <f>SUMIF('ПО КОРИСНИЦИМА'!$G$16:$G$1904,"Свега за пројекат 0701-П7:",'ПО КОРИСНИЦИМА'!$H$16:$H$1904)</f>
        <v>0</v>
      </c>
      <c r="E204" s="247"/>
      <c r="F204" s="279"/>
      <c r="G204" s="248">
        <f>SUMIF('ПО КОРИСНИЦИМА'!$G$16:$G$1904,"Свега за пројекат 0701-П7:",'ПО КОРИСНИЦИМА'!$L$16:$L$1904)</f>
        <v>0</v>
      </c>
      <c r="H204" s="248"/>
      <c r="I204" s="286"/>
      <c r="J204" s="245">
        <f t="shared" si="11"/>
        <v>0</v>
      </c>
      <c r="K204" s="245"/>
      <c r="L204" s="278"/>
    </row>
    <row r="205" spans="1:12" ht="38.25" hidden="1" customHeight="1" x14ac:dyDescent="0.2">
      <c r="A205" s="181"/>
      <c r="B205" s="184" t="s">
        <v>4356</v>
      </c>
      <c r="C205" s="261" t="str">
        <f>IFERROR(VLOOKUP(B205,'ПО КОРИСНИЦИМА'!$C$16:$S$1904,5,FALSE),"")</f>
        <v/>
      </c>
      <c r="D205" s="247">
        <f>SUMIF('ПО КОРИСНИЦИМА'!$G$16:$G$1904,"Свега за пројекат 0701-П8:",'ПО КОРИСНИЦИМА'!$H$16:$H$1904)</f>
        <v>0</v>
      </c>
      <c r="E205" s="247"/>
      <c r="F205" s="279"/>
      <c r="G205" s="248">
        <f>SUMIF('ПО КОРИСНИЦИМА'!$G$16:$G$1904,"Свега за пројекат 0701-П8:",'ПО КОРИСНИЦИМА'!$L$16:$L$1904)</f>
        <v>0</v>
      </c>
      <c r="H205" s="248"/>
      <c r="I205" s="286"/>
      <c r="J205" s="245">
        <f t="shared" si="11"/>
        <v>0</v>
      </c>
      <c r="K205" s="245"/>
      <c r="L205" s="278"/>
    </row>
    <row r="206" spans="1:12" ht="25.5" hidden="1" customHeight="1" x14ac:dyDescent="0.2">
      <c r="A206" s="181"/>
      <c r="B206" s="184" t="s">
        <v>4357</v>
      </c>
      <c r="C206" s="261" t="str">
        <f>IFERROR(VLOOKUP(B206,'ПО КОРИСНИЦИМА'!$C$16:$S$1904,5,FALSE),"")</f>
        <v/>
      </c>
      <c r="D206" s="247">
        <f>SUMIF('ПО КОРИСНИЦИМА'!$G$16:$G$1904,"Свега за пројекат 0701-П9:",'ПО КОРИСНИЦИМА'!$H$16:$H$1904)</f>
        <v>0</v>
      </c>
      <c r="E206" s="247"/>
      <c r="F206" s="279"/>
      <c r="G206" s="248">
        <f>SUMIF('ПО КОРИСНИЦИМА'!$G$16:$G$1904,"Свега за пројекат 0701-П9:",'ПО КОРИСНИЦИМА'!$L$16:$L$1904)</f>
        <v>0</v>
      </c>
      <c r="H206" s="248"/>
      <c r="I206" s="286"/>
      <c r="J206" s="245">
        <f t="shared" si="11"/>
        <v>0</v>
      </c>
      <c r="K206" s="245"/>
      <c r="L206" s="278"/>
    </row>
    <row r="207" spans="1:12" ht="28.5" hidden="1" customHeight="1" x14ac:dyDescent="0.2">
      <c r="A207" s="181"/>
      <c r="B207" s="184" t="s">
        <v>4358</v>
      </c>
      <c r="C207" s="606" t="str">
        <f>IFERROR(VLOOKUP(B207,'ПО КОРИСНИЦИМА'!$C$16:$S$1904,5,FALSE),"")</f>
        <v/>
      </c>
      <c r="D207" s="247">
        <f>SUMIF('ПО КОРИСНИЦИМА'!$G$16:$G$1904,"Свега за пројекат 0701-П10:",'ПО КОРИСНИЦИМА'!$H$16:$H$1904)</f>
        <v>0</v>
      </c>
      <c r="E207" s="247"/>
      <c r="F207" s="279"/>
      <c r="G207" s="248">
        <f>SUMIF('ПО КОРИСНИЦИМА'!$G$16:$G$1904,"Свега за пројекат 0701-П10:",'ПО КОРИСНИЦИМА'!$L$16:$L$1904)</f>
        <v>0</v>
      </c>
      <c r="H207" s="248"/>
      <c r="I207" s="286"/>
      <c r="J207" s="245">
        <f t="shared" si="11"/>
        <v>0</v>
      </c>
      <c r="K207" s="245"/>
      <c r="L207" s="278"/>
    </row>
    <row r="208" spans="1:12" ht="37.5" hidden="1" customHeight="1" x14ac:dyDescent="0.2">
      <c r="A208" s="181"/>
      <c r="B208" s="184" t="s">
        <v>4359</v>
      </c>
      <c r="C208" s="261" t="str">
        <f>IFERROR(VLOOKUP(B208,'ПО КОРИСНИЦИМА'!$C$16:$S$1904,5,FALSE),"")</f>
        <v/>
      </c>
      <c r="D208" s="247">
        <f>SUMIF('ПО КОРИСНИЦИМА'!$G$16:$G$1904,"Свега за пројекат 0701-П11:",'ПО КОРИСНИЦИМА'!$H$16:$H$1904)</f>
        <v>0</v>
      </c>
      <c r="E208" s="247"/>
      <c r="F208" s="279"/>
      <c r="G208" s="248">
        <f>SUMIF('ПО КОРИСНИЦИМА'!$G$16:$G$1904,"Свега за пројекат 0701-П11:",'ПО КОРИСНИЦИМА'!$L$16:$L$1904)</f>
        <v>0</v>
      </c>
      <c r="H208" s="248"/>
      <c r="I208" s="286"/>
      <c r="J208" s="245">
        <f t="shared" si="11"/>
        <v>0</v>
      </c>
      <c r="K208" s="245"/>
      <c r="L208" s="278"/>
    </row>
    <row r="209" spans="1:12" hidden="1" x14ac:dyDescent="0.2">
      <c r="A209" s="181"/>
      <c r="B209" s="181" t="s">
        <v>4360</v>
      </c>
      <c r="C209" s="261" t="str">
        <f>IFERROR(VLOOKUP(B209,'ПО КОРИСНИЦИМА'!$C$16:$S$1904,5,FALSE),"")</f>
        <v/>
      </c>
      <c r="D209" s="247">
        <f>SUMIF('ПО КОРИСНИЦИМА'!$G$16:$G$1904,"Свега за пројекат 0701-П12:",'ПО КОРИСНИЦИМА'!$H$16:$H$1904)</f>
        <v>0</v>
      </c>
      <c r="E209" s="247"/>
      <c r="F209" s="279"/>
      <c r="G209" s="248">
        <f>SUMIF('ПО КОРИСНИЦИМА'!$G$16:$G$1904,"Свега за пројекат 0701-П12:",'ПО КОРИСНИЦИМА'!$L$16:$L$1904)</f>
        <v>0</v>
      </c>
      <c r="H209" s="248"/>
      <c r="I209" s="286"/>
      <c r="J209" s="245">
        <f t="shared" si="11"/>
        <v>0</v>
      </c>
      <c r="K209" s="245"/>
      <c r="L209" s="278"/>
    </row>
    <row r="210" spans="1:12" hidden="1" x14ac:dyDescent="0.2">
      <c r="A210" s="181"/>
      <c r="B210" s="181" t="s">
        <v>4361</v>
      </c>
      <c r="C210" s="261" t="str">
        <f>IFERROR(VLOOKUP(B210,'ПО КОРИСНИЦИМА'!$C$16:$S$1904,5,FALSE),"")</f>
        <v/>
      </c>
      <c r="D210" s="247">
        <f>SUMIF('ПО КОРИСНИЦИМА'!$G$16:$G$1904,"Свега за пројекат 0701-П13:",'ПО КОРИСНИЦИМА'!$H$16:$H$1904)</f>
        <v>0</v>
      </c>
      <c r="E210" s="247"/>
      <c r="F210" s="279"/>
      <c r="G210" s="248">
        <f>SUMIF('ПО КОРИСНИЦИМА'!$G$16:$G$1904,"Свега за пројекат 0701-П13:",'ПО КОРИСНИЦИМА'!$L$16:$L$1904)</f>
        <v>0</v>
      </c>
      <c r="H210" s="248"/>
      <c r="I210" s="286"/>
      <c r="J210" s="245">
        <f t="shared" si="11"/>
        <v>0</v>
      </c>
      <c r="K210" s="245"/>
      <c r="L210" s="278"/>
    </row>
    <row r="211" spans="1:12" hidden="1" x14ac:dyDescent="0.2">
      <c r="A211" s="181"/>
      <c r="B211" s="181" t="s">
        <v>4362</v>
      </c>
      <c r="C211" s="261" t="str">
        <f>IFERROR(VLOOKUP(B211,'ПО КОРИСНИЦИМА'!$C$16:$S$1904,5,FALSE),"")</f>
        <v/>
      </c>
      <c r="D211" s="247">
        <f>SUMIF('ПО КОРИСНИЦИМА'!$G$16:$G$1904,"Свега за пројекат 0701-П14:",'ПО КОРИСНИЦИМА'!$H$16:$H$1904)</f>
        <v>0</v>
      </c>
      <c r="E211" s="247"/>
      <c r="F211" s="279"/>
      <c r="G211" s="248">
        <f>SUMIF('ПО КОРИСНИЦИМА'!$G$16:$G$1904,"Свега за пројекат 0701-П14:",'ПО КОРИСНИЦИМА'!$L$16:$L$1904)</f>
        <v>0</v>
      </c>
      <c r="H211" s="248"/>
      <c r="I211" s="286"/>
      <c r="J211" s="245">
        <f t="shared" si="11"/>
        <v>0</v>
      </c>
      <c r="K211" s="245"/>
      <c r="L211" s="278"/>
    </row>
    <row r="212" spans="1:12" hidden="1" x14ac:dyDescent="0.2">
      <c r="A212" s="181"/>
      <c r="B212" s="181" t="s">
        <v>4363</v>
      </c>
      <c r="C212" s="261" t="str">
        <f>IFERROR(VLOOKUP(B212,'ПО КОРИСНИЦИМА'!$C$16:$S$1904,5,FALSE),"")</f>
        <v/>
      </c>
      <c r="D212" s="247">
        <f>SUMIF('ПО КОРИСНИЦИМА'!$G$16:$G$1904,"Свега за пројекат 0701-П15:",'ПО КОРИСНИЦИМА'!$H$16:$H$1904)</f>
        <v>0</v>
      </c>
      <c r="E212" s="247"/>
      <c r="F212" s="279"/>
      <c r="G212" s="248">
        <f>SUMIF('ПО КОРИСНИЦИМА'!$G$16:$G$1904,"Свега за пројекат 0701-П15:",'ПО КОРИСНИЦИМА'!$L$16:$L$1904)</f>
        <v>0</v>
      </c>
      <c r="H212" s="248"/>
      <c r="I212" s="286"/>
      <c r="J212" s="245">
        <f t="shared" si="11"/>
        <v>0</v>
      </c>
      <c r="K212" s="245"/>
      <c r="L212" s="278"/>
    </row>
    <row r="213" spans="1:12" hidden="1" x14ac:dyDescent="0.2">
      <c r="A213" s="181"/>
      <c r="B213" s="181" t="s">
        <v>4364</v>
      </c>
      <c r="C213" s="261" t="str">
        <f>IFERROR(VLOOKUP(B213,'ПО КОРИСНИЦИМА'!$C$16:$S$1904,5,FALSE),"")</f>
        <v/>
      </c>
      <c r="D213" s="247">
        <f>SUMIF('ПО КОРИСНИЦИМА'!$G$16:$G$1904,"Свега за пројекат 0701-П16:",'ПО КОРИСНИЦИМА'!$H$16:$H$1904)</f>
        <v>0</v>
      </c>
      <c r="E213" s="247"/>
      <c r="F213" s="279"/>
      <c r="G213" s="248">
        <f>SUMIF('ПО КОРИСНИЦИМА'!$G$16:$G$1904,"Свега за пројекат 0701-П16:",'ПО КОРИСНИЦИМА'!$L$16:$L$1904)</f>
        <v>0</v>
      </c>
      <c r="H213" s="248"/>
      <c r="I213" s="286"/>
      <c r="J213" s="245">
        <f t="shared" si="11"/>
        <v>0</v>
      </c>
      <c r="K213" s="245"/>
      <c r="L213" s="278"/>
    </row>
    <row r="214" spans="1:12" hidden="1" x14ac:dyDescent="0.2">
      <c r="A214" s="181"/>
      <c r="B214" s="181" t="s">
        <v>4365</v>
      </c>
      <c r="C214" s="261" t="str">
        <f>IFERROR(VLOOKUP(B214,'ПО КОРИСНИЦИМА'!$C$16:$S$1904,5,FALSE),"")</f>
        <v/>
      </c>
      <c r="D214" s="247">
        <f>SUMIF('ПО КОРИСНИЦИМА'!$G$16:$G$1904,"Свега за пројекат 0701-П17:",'ПО КОРИСНИЦИМА'!$H$16:$H$1904)</f>
        <v>0</v>
      </c>
      <c r="E214" s="247"/>
      <c r="F214" s="279"/>
      <c r="G214" s="248">
        <f>SUMIF('ПО КОРИСНИЦИМА'!$G$16:$G$1904,"Свега за пројекат 0701-П17:",'ПО КОРИСНИЦИМА'!$L$16:$L$1904)</f>
        <v>0</v>
      </c>
      <c r="H214" s="248"/>
      <c r="I214" s="286"/>
      <c r="J214" s="245">
        <f t="shared" si="11"/>
        <v>0</v>
      </c>
      <c r="K214" s="245"/>
      <c r="L214" s="278"/>
    </row>
    <row r="215" spans="1:12" hidden="1" x14ac:dyDescent="0.2">
      <c r="A215" s="181"/>
      <c r="B215" s="181" t="s">
        <v>4366</v>
      </c>
      <c r="C215" s="261" t="str">
        <f>IFERROR(VLOOKUP(B215,'ПО КОРИСНИЦИМА'!$C$16:$S$1904,5,FALSE),"")</f>
        <v/>
      </c>
      <c r="D215" s="247">
        <f>SUMIF('ПО КОРИСНИЦИМА'!$G$16:$G$1904,"Свега за пројекат 0701-П18:",'ПО КОРИСНИЦИМА'!$H$16:$H$1904)</f>
        <v>0</v>
      </c>
      <c r="E215" s="247"/>
      <c r="F215" s="279"/>
      <c r="G215" s="248">
        <f>SUMIF('ПО КОРИСНИЦИМА'!$G$16:$G$1904,"Свега за пројекат 0701-П18:",'ПО КОРИСНИЦИМА'!$L$16:$L$1904)</f>
        <v>0</v>
      </c>
      <c r="H215" s="248"/>
      <c r="I215" s="286"/>
      <c r="J215" s="245">
        <f t="shared" si="11"/>
        <v>0</v>
      </c>
      <c r="K215" s="245"/>
      <c r="L215" s="278"/>
    </row>
    <row r="216" spans="1:12" hidden="1" x14ac:dyDescent="0.2">
      <c r="A216" s="181"/>
      <c r="B216" s="181" t="s">
        <v>4367</v>
      </c>
      <c r="C216" s="261" t="str">
        <f>IFERROR(VLOOKUP(B216,'ПО КОРИСНИЦИМА'!$C$16:$S$1904,5,FALSE),"")</f>
        <v/>
      </c>
      <c r="D216" s="247">
        <f>SUMIF('ПО КОРИСНИЦИМА'!$G$16:$G$1904,"Свега за пројекат 0701-П19:",'ПО КОРИСНИЦИМА'!$H$16:$H$1904)</f>
        <v>0</v>
      </c>
      <c r="E216" s="247"/>
      <c r="F216" s="279"/>
      <c r="G216" s="248">
        <f>SUMIF('ПО КОРИСНИЦИМА'!$G$16:$G$1904,"Свега за пројекат 0701-П19:",'ПО КОРИСНИЦИМА'!$L$16:$L$1904)</f>
        <v>0</v>
      </c>
      <c r="H216" s="248"/>
      <c r="I216" s="286"/>
      <c r="J216" s="245">
        <f t="shared" si="11"/>
        <v>0</v>
      </c>
      <c r="K216" s="245"/>
      <c r="L216" s="278"/>
    </row>
    <row r="217" spans="1:12" hidden="1" x14ac:dyDescent="0.2">
      <c r="A217" s="181"/>
      <c r="B217" s="181" t="s">
        <v>4368</v>
      </c>
      <c r="C217" s="261" t="str">
        <f>IFERROR(VLOOKUP(B217,'ПО КОРИСНИЦИМА'!$C$16:$S$1904,5,FALSE),"")</f>
        <v/>
      </c>
      <c r="D217" s="247">
        <f>SUMIF('ПО КОРИСНИЦИМА'!$G$16:$G$1904,"Свега за пројекат 0701-П20:",'ПО КОРИСНИЦИМА'!$H$16:$H$1904)</f>
        <v>0</v>
      </c>
      <c r="E217" s="247"/>
      <c r="F217" s="279"/>
      <c r="G217" s="248">
        <f>SUMIF('ПО КОРИСНИЦИМА'!$G$16:$G$1904,"Свега за пројекат 0701-П20:",'ПО КОРИСНИЦИМА'!$L$16:$L$1904)</f>
        <v>0</v>
      </c>
      <c r="H217" s="248"/>
      <c r="I217" s="286"/>
      <c r="J217" s="245">
        <f t="shared" si="11"/>
        <v>0</v>
      </c>
      <c r="K217" s="245"/>
      <c r="L217" s="278"/>
    </row>
    <row r="218" spans="1:12" hidden="1" x14ac:dyDescent="0.2">
      <c r="A218" s="181"/>
      <c r="B218" s="181" t="s">
        <v>4369</v>
      </c>
      <c r="C218" s="261" t="str">
        <f>IFERROR(VLOOKUP(B218,'ПО КОРИСНИЦИМА'!$C$16:$S$1904,5,FALSE),"")</f>
        <v/>
      </c>
      <c r="D218" s="247">
        <f>SUMIF('ПО КОРИСНИЦИМА'!$G$16:$G$1904,"Свега за пројекат 0701-П21:",'ПО КОРИСНИЦИМА'!$H$16:$H$1904)</f>
        <v>0</v>
      </c>
      <c r="E218" s="247"/>
      <c r="F218" s="279"/>
      <c r="G218" s="248">
        <f>SUMIF('ПО КОРИСНИЦИМА'!$G$16:$G$1904,"Свега за пројекат 0701-П21:",'ПО КОРИСНИЦИМА'!$L$16:$L$1904)</f>
        <v>0</v>
      </c>
      <c r="H218" s="248"/>
      <c r="I218" s="286"/>
      <c r="J218" s="245">
        <f t="shared" si="11"/>
        <v>0</v>
      </c>
      <c r="K218" s="245"/>
      <c r="L218" s="278"/>
    </row>
    <row r="219" spans="1:12" hidden="1" x14ac:dyDescent="0.2">
      <c r="A219" s="181"/>
      <c r="B219" s="181" t="s">
        <v>4370</v>
      </c>
      <c r="C219" s="261" t="str">
        <f>IFERROR(VLOOKUP(B219,'ПО КОРИСНИЦИМА'!$C$16:$S$1904,5,FALSE),"")</f>
        <v/>
      </c>
      <c r="D219" s="247">
        <f>SUMIF('ПО КОРИСНИЦИМА'!$G$16:$G$1904,"Свега за пројекат 0701-П22:",'ПО КОРИСНИЦИМА'!$H$16:$H$1904)</f>
        <v>0</v>
      </c>
      <c r="E219" s="247"/>
      <c r="F219" s="279"/>
      <c r="G219" s="248">
        <f>SUMIF('ПО КОРИСНИЦИМА'!$G$16:$G$1904,"Свега за пројекат 0701-П22:",'ПО КОРИСНИЦИМА'!$L$16:$L$1904)</f>
        <v>0</v>
      </c>
      <c r="H219" s="248"/>
      <c r="I219" s="286"/>
      <c r="J219" s="245">
        <f t="shared" si="11"/>
        <v>0</v>
      </c>
      <c r="K219" s="245"/>
      <c r="L219" s="278"/>
    </row>
    <row r="220" spans="1:12" hidden="1" x14ac:dyDescent="0.2">
      <c r="A220" s="181"/>
      <c r="B220" s="181" t="s">
        <v>4371</v>
      </c>
      <c r="C220" s="261" t="str">
        <f>IFERROR(VLOOKUP(B220,'ПО КОРИСНИЦИМА'!$C$16:$S$1904,5,FALSE),"")</f>
        <v/>
      </c>
      <c r="D220" s="247">
        <f>SUMIF('ПО КОРИСНИЦИМА'!$G$16:$G$1904,"Свега за пројекат 0701-П23:",'ПО КОРИСНИЦИМА'!$H$16:$H$1904)</f>
        <v>0</v>
      </c>
      <c r="E220" s="247"/>
      <c r="F220" s="279"/>
      <c r="G220" s="248">
        <f>SUMIF('ПО КОРИСНИЦИМА'!$G$16:$G$1904,"Свега за пројекат 0701-П23:",'ПО КОРИСНИЦИМА'!$L$16:$L$1904)</f>
        <v>0</v>
      </c>
      <c r="H220" s="248"/>
      <c r="I220" s="286"/>
      <c r="J220" s="245">
        <f t="shared" si="11"/>
        <v>0</v>
      </c>
      <c r="K220" s="245"/>
      <c r="L220" s="278"/>
    </row>
    <row r="221" spans="1:12" hidden="1" x14ac:dyDescent="0.2">
      <c r="A221" s="181"/>
      <c r="B221" s="181" t="s">
        <v>4372</v>
      </c>
      <c r="C221" s="261" t="str">
        <f>IFERROR(VLOOKUP(B221,'ПО КОРИСНИЦИМА'!$C$16:$S$1904,5,FALSE),"")</f>
        <v/>
      </c>
      <c r="D221" s="247">
        <f>SUMIF('ПО КОРИСНИЦИМА'!$G$16:$G$1904,"Свега за пројекат 0701-П24:",'ПО КОРИСНИЦИМА'!$H$16:$H$1904)</f>
        <v>0</v>
      </c>
      <c r="E221" s="247"/>
      <c r="F221" s="279"/>
      <c r="G221" s="248">
        <f>SUMIF('ПО КОРИСНИЦИМА'!$G$16:$G$1904,"Свега за пројекат 0701-П24:",'ПО КОРИСНИЦИМА'!$L$16:$L$1904)</f>
        <v>0</v>
      </c>
      <c r="H221" s="248"/>
      <c r="I221" s="286"/>
      <c r="J221" s="245">
        <f t="shared" si="11"/>
        <v>0</v>
      </c>
      <c r="K221" s="245"/>
      <c r="L221" s="278"/>
    </row>
    <row r="222" spans="1:12" hidden="1" x14ac:dyDescent="0.2">
      <c r="A222" s="181"/>
      <c r="B222" s="181" t="s">
        <v>4373</v>
      </c>
      <c r="C222" s="261" t="str">
        <f>IFERROR(VLOOKUP(B222,'ПО КОРИСНИЦИМА'!$C$16:$S$1904,5,FALSE),"")</f>
        <v/>
      </c>
      <c r="D222" s="247">
        <f>SUMIF('ПО КОРИСНИЦИМА'!$G$16:$G$1904,"Свега за пројекат 0701-П25:",'ПО КОРИСНИЦИМА'!$H$16:$H$1904)</f>
        <v>0</v>
      </c>
      <c r="E222" s="247"/>
      <c r="F222" s="279"/>
      <c r="G222" s="248">
        <f>SUMIF('ПО КОРИСНИЦИМА'!$G$16:$G$1904,"Свега за пројекат 0701-П25:",'ПО КОРИСНИЦИМА'!$L$16:$L$1904)</f>
        <v>0</v>
      </c>
      <c r="H222" s="248"/>
      <c r="I222" s="286"/>
      <c r="J222" s="245">
        <f t="shared" si="11"/>
        <v>0</v>
      </c>
      <c r="K222" s="245"/>
      <c r="L222" s="278"/>
    </row>
    <row r="223" spans="1:12" hidden="1" x14ac:dyDescent="0.2">
      <c r="A223" s="181"/>
      <c r="B223" s="181" t="s">
        <v>4374</v>
      </c>
      <c r="C223" s="261" t="str">
        <f>IFERROR(VLOOKUP(B223,'ПО КОРИСНИЦИМА'!$C$16:$S$1904,5,FALSE),"")</f>
        <v/>
      </c>
      <c r="D223" s="247">
        <f>SUMIF('ПО КОРИСНИЦИМА'!$G$16:$G$1904,"Свега за пројекат 0701-П26:",'ПО КОРИСНИЦИМА'!$H$16:$H$1904)</f>
        <v>0</v>
      </c>
      <c r="E223" s="247"/>
      <c r="F223" s="279"/>
      <c r="G223" s="248">
        <f>SUMIF('ПО КОРИСНИЦИМА'!$G$16:$G$1904,"Свега за пројекат 0701-П26:",'ПО КОРИСНИЦИМА'!$L$16:$L$1904)</f>
        <v>0</v>
      </c>
      <c r="H223" s="248"/>
      <c r="I223" s="286"/>
      <c r="J223" s="245">
        <f t="shared" si="11"/>
        <v>0</v>
      </c>
      <c r="K223" s="245"/>
      <c r="L223" s="278"/>
    </row>
    <row r="224" spans="1:12" hidden="1" x14ac:dyDescent="0.2">
      <c r="A224" s="181"/>
      <c r="B224" s="181" t="s">
        <v>4375</v>
      </c>
      <c r="C224" s="261" t="str">
        <f>IFERROR(VLOOKUP(B224,'ПО КОРИСНИЦИМА'!$C$16:$S$1904,5,FALSE),"")</f>
        <v/>
      </c>
      <c r="D224" s="247">
        <f>SUMIF('ПО КОРИСНИЦИМА'!$G$16:$G$1904,"Свега за пројекат 0701-П27:",'ПО КОРИСНИЦИМА'!$H$16:$H$1904)</f>
        <v>0</v>
      </c>
      <c r="E224" s="247"/>
      <c r="F224" s="279"/>
      <c r="G224" s="248">
        <f>SUMIF('ПО КОРИСНИЦИМА'!$G$16:$G$1904,"Свега за пројекат 0701-П27:",'ПО КОРИСНИЦИМА'!$L$16:$L$1904)</f>
        <v>0</v>
      </c>
      <c r="H224" s="248"/>
      <c r="I224" s="286"/>
      <c r="J224" s="245">
        <f t="shared" si="11"/>
        <v>0</v>
      </c>
      <c r="K224" s="245"/>
      <c r="L224" s="278"/>
    </row>
    <row r="225" spans="1:12" hidden="1" x14ac:dyDescent="0.2">
      <c r="A225" s="181"/>
      <c r="B225" s="181" t="s">
        <v>4376</v>
      </c>
      <c r="C225" s="261" t="str">
        <f>IFERROR(VLOOKUP(B225,'ПО КОРИСНИЦИМА'!$C$16:$S$1904,5,FALSE),"")</f>
        <v/>
      </c>
      <c r="D225" s="247">
        <f>SUMIF('ПО КОРИСНИЦИМА'!$G$16:$G$1904,"Свега за пројекат 0701-П28:",'ПО КОРИСНИЦИМА'!$H$16:$H$1904)</f>
        <v>0</v>
      </c>
      <c r="E225" s="247"/>
      <c r="F225" s="279"/>
      <c r="G225" s="248">
        <f>SUMIF('ПО КОРИСНИЦИМА'!$G$16:$G$1904,"Свега за пројекат 0701-П28:",'ПО КОРИСНИЦИМА'!$L$16:$L$1904)</f>
        <v>0</v>
      </c>
      <c r="H225" s="248"/>
      <c r="I225" s="286"/>
      <c r="J225" s="245">
        <f t="shared" si="11"/>
        <v>0</v>
      </c>
      <c r="K225" s="245"/>
      <c r="L225" s="278"/>
    </row>
    <row r="226" spans="1:12" hidden="1" x14ac:dyDescent="0.2">
      <c r="A226" s="181"/>
      <c r="B226" s="181" t="s">
        <v>4377</v>
      </c>
      <c r="C226" s="261" t="str">
        <f>IFERROR(VLOOKUP(B226,'ПО КОРИСНИЦИМА'!$C$16:$S$1904,5,FALSE),"")</f>
        <v/>
      </c>
      <c r="D226" s="247">
        <f>SUMIF('ПО КОРИСНИЦИМА'!$G$16:$G$1904,"Свега за пројекат 0701-П29:",'ПО КОРИСНИЦИМА'!$H$16:$H$1904)</f>
        <v>0</v>
      </c>
      <c r="E226" s="247"/>
      <c r="F226" s="279"/>
      <c r="G226" s="248">
        <f>SUMIF('ПО КОРИСНИЦИМА'!$G$16:$G$1904,"Свега за пројекат 0701-П29:",'ПО КОРИСНИЦИМА'!$L$16:$L$1904)</f>
        <v>0</v>
      </c>
      <c r="H226" s="248"/>
      <c r="I226" s="286"/>
      <c r="J226" s="245">
        <f t="shared" si="11"/>
        <v>0</v>
      </c>
      <c r="K226" s="245"/>
      <c r="L226" s="278"/>
    </row>
    <row r="227" spans="1:12" s="179" customFormat="1" ht="25.5" x14ac:dyDescent="0.2">
      <c r="A227" s="172" t="s">
        <v>3584</v>
      </c>
      <c r="B227" s="173"/>
      <c r="C227" s="259" t="s">
        <v>5147</v>
      </c>
      <c r="D227" s="241">
        <f>SUM(D228:D258)</f>
        <v>80350000</v>
      </c>
      <c r="E227" s="241">
        <f>SUM(E228:E258)</f>
        <v>38511895.649999999</v>
      </c>
      <c r="F227" s="281">
        <f>E227/D227</f>
        <v>0.47930175046670814</v>
      </c>
      <c r="G227" s="242">
        <f>SUM(G228:G258)</f>
        <v>14127659</v>
      </c>
      <c r="H227" s="242">
        <f>SUM(H228:H229)</f>
        <v>6231155.8199999994</v>
      </c>
      <c r="I227" s="288">
        <f>H227/G227</f>
        <v>0.44106074615759056</v>
      </c>
      <c r="J227" s="241">
        <f t="shared" si="11"/>
        <v>94477659</v>
      </c>
      <c r="K227" s="241">
        <f>E227+H227</f>
        <v>44743051.469999999</v>
      </c>
      <c r="L227" s="281">
        <f>K227/J227</f>
        <v>0.47358340525774456</v>
      </c>
    </row>
    <row r="228" spans="1:12" ht="25.5" x14ac:dyDescent="0.2">
      <c r="A228" s="174"/>
      <c r="B228" s="183" t="s">
        <v>4060</v>
      </c>
      <c r="C228" s="266" t="s">
        <v>4055</v>
      </c>
      <c r="D228" s="243">
        <f>SUMIF('ПО КОРИСНИЦИМА'!$G$16:$G$1904,"Свега за програмску активност 2001-0001:",'ПО КОРИСНИЦИМА'!$H$16:$H$1904)</f>
        <v>80350000</v>
      </c>
      <c r="E228" s="243">
        <f>SUMIF('ПО КОРИСНИЦИМА'!$G$16:$G$1904,"Свега за програмску активност 2001-0001:",'ПО КОРИСНИЦИМА'!$I$16:$I$1904)</f>
        <v>38511895.649999999</v>
      </c>
      <c r="F228" s="277">
        <f>E228/D228</f>
        <v>0.47930175046670814</v>
      </c>
      <c r="G228" s="244">
        <v>12863908</v>
      </c>
      <c r="H228" s="244">
        <f>SUMIF('ПО КОРИСНИЦИМА'!$G$16:$G$1904,"Свега за програмску активност 2001-0001:",'ПО КОРИСНИЦИМА'!$M$16:$M$1904)</f>
        <v>6231155.8199999994</v>
      </c>
      <c r="I228" s="284">
        <f>H228/G228</f>
        <v>0.48439057710922678</v>
      </c>
      <c r="J228" s="243">
        <f t="shared" si="11"/>
        <v>93213908</v>
      </c>
      <c r="K228" s="243">
        <f>E228+H228</f>
        <v>44743051.469999999</v>
      </c>
      <c r="L228" s="277">
        <f>K228/J228</f>
        <v>0.48000402976345546</v>
      </c>
    </row>
    <row r="229" spans="1:12" ht="25.5" x14ac:dyDescent="0.2">
      <c r="A229" s="181"/>
      <c r="B229" s="181" t="s">
        <v>5433</v>
      </c>
      <c r="C229" s="261" t="str">
        <f>IFERROR(VLOOKUP(B229,'ПО КОРИСНИЦИМА'!$C$16:$S$1904,5,FALSE),"")</f>
        <v>Пројекат ,, Мој вртић - вртић за сву децу"</v>
      </c>
      <c r="D229" s="247">
        <v>0</v>
      </c>
      <c r="E229" s="247">
        <f>SUMIF('ПО КОРИСНИЦИМА'!$G$16:$G$1904,"Свега за пројекат 2001-П1:",'ПО КОРИСНИЦИМА'!$I$16:$I$1904)</f>
        <v>0</v>
      </c>
      <c r="F229" s="279"/>
      <c r="G229" s="248">
        <f>522751+741000</f>
        <v>1263751</v>
      </c>
      <c r="H229" s="248">
        <f>SUMIF('ПО КОРИСНИЦИМА'!$G$16:$G$1904,"Свега за пројекат 2001-П1:",'ПО КОРИСНИЦИМА'!$M$16:$M$1904)</f>
        <v>0</v>
      </c>
      <c r="I229" s="286"/>
      <c r="J229" s="245">
        <f t="shared" si="11"/>
        <v>1263751</v>
      </c>
      <c r="K229" s="245">
        <f>E229+H229</f>
        <v>0</v>
      </c>
      <c r="L229" s="278"/>
    </row>
    <row r="230" spans="1:12" hidden="1" x14ac:dyDescent="0.2">
      <c r="A230" s="181"/>
      <c r="B230" s="181" t="s">
        <v>4378</v>
      </c>
      <c r="C230" s="261" t="str">
        <f>IFERROR(VLOOKUP(B230,'ПО КОРИСНИЦИМА'!$C$16:$S$1904,5,FALSE),"")</f>
        <v/>
      </c>
      <c r="D230" s="247">
        <f>SUMIF('ПО КОРИСНИЦИМА'!$G$16:$G$1904,"Свега за пројекат 2001-П2:",'ПО КОРИСНИЦИМА'!$H$16:$H$1904)</f>
        <v>0</v>
      </c>
      <c r="E230" s="247"/>
      <c r="F230" s="279"/>
      <c r="G230" s="248">
        <f>SUMIF('ПО КОРИСНИЦИМА'!$G$16:$G$1904,"Свега за пројекат 2001-П2:",'ПО КОРИСНИЦИМА'!$L$16:$L$1904)</f>
        <v>0</v>
      </c>
      <c r="H230" s="248"/>
      <c r="I230" s="286"/>
      <c r="J230" s="245">
        <f t="shared" si="11"/>
        <v>0</v>
      </c>
      <c r="K230" s="245"/>
      <c r="L230" s="278"/>
    </row>
    <row r="231" spans="1:12" hidden="1" x14ac:dyDescent="0.2">
      <c r="A231" s="181"/>
      <c r="B231" s="181" t="s">
        <v>4379</v>
      </c>
      <c r="C231" s="261" t="str">
        <f>IFERROR(VLOOKUP(B231,'ПО КОРИСНИЦИМА'!$C$16:$S$1904,5,FALSE),"")</f>
        <v/>
      </c>
      <c r="D231" s="247">
        <f>SUMIF('ПО КОРИСНИЦИМА'!$G$16:$G$1904,"Свега за пројекат 2001-П3:",'ПО КОРИСНИЦИМА'!$H$16:$H$1904)</f>
        <v>0</v>
      </c>
      <c r="E231" s="247"/>
      <c r="F231" s="279"/>
      <c r="G231" s="248">
        <f>SUMIF('ПО КОРИСНИЦИМА'!$G$16:$G$1904,"Свега за пројекат 2001-П3:",'ПО КОРИСНИЦИМА'!$L$16:$L$1904)</f>
        <v>0</v>
      </c>
      <c r="H231" s="248"/>
      <c r="I231" s="286"/>
      <c r="J231" s="245">
        <f t="shared" ref="J231:J294" si="12">D231+G231</f>
        <v>0</v>
      </c>
      <c r="K231" s="245"/>
      <c r="L231" s="278"/>
    </row>
    <row r="232" spans="1:12" hidden="1" x14ac:dyDescent="0.2">
      <c r="A232" s="181"/>
      <c r="B232" s="181" t="s">
        <v>4380</v>
      </c>
      <c r="C232" s="261" t="str">
        <f>IFERROR(VLOOKUP(B232,'ПО КОРИСНИЦИМА'!$C$16:$S$1904,5,FALSE),"")</f>
        <v/>
      </c>
      <c r="D232" s="247">
        <f>SUMIF('ПО КОРИСНИЦИМА'!$G$16:$G$1904,"Свега за пројекат 2001-П4:",'ПО КОРИСНИЦИМА'!$H$16:$H$1904)</f>
        <v>0</v>
      </c>
      <c r="E232" s="247"/>
      <c r="F232" s="279"/>
      <c r="G232" s="248">
        <f>SUMIF('ПО КОРИСНИЦИМА'!$G$16:$G$1904,"Свега за пројекат 2001-П4:",'ПО КОРИСНИЦИМА'!$L$16:$L$1904)</f>
        <v>0</v>
      </c>
      <c r="H232" s="248"/>
      <c r="I232" s="286"/>
      <c r="J232" s="245">
        <f t="shared" si="12"/>
        <v>0</v>
      </c>
      <c r="K232" s="245"/>
      <c r="L232" s="278"/>
    </row>
    <row r="233" spans="1:12" hidden="1" x14ac:dyDescent="0.2">
      <c r="A233" s="181"/>
      <c r="B233" s="181" t="s">
        <v>4381</v>
      </c>
      <c r="C233" s="261" t="str">
        <f>IFERROR(VLOOKUP(B233,'ПО КОРИСНИЦИМА'!$C$16:$S$1904,5,FALSE),"")</f>
        <v/>
      </c>
      <c r="D233" s="247">
        <f>SUMIF('ПО КОРИСНИЦИМА'!$G$16:$G$1904,"Свега за пројекат 2001-П5:",'ПО КОРИСНИЦИМА'!$H$16:$H$1904)</f>
        <v>0</v>
      </c>
      <c r="E233" s="247"/>
      <c r="F233" s="279"/>
      <c r="G233" s="248">
        <f>SUMIF('ПО КОРИСНИЦИМА'!$G$16:$G$1904,"Свега за пројекат 2001-П5:",'ПО КОРИСНИЦИМА'!$L$16:$L$1904)</f>
        <v>0</v>
      </c>
      <c r="H233" s="248"/>
      <c r="I233" s="286"/>
      <c r="J233" s="245">
        <f t="shared" si="12"/>
        <v>0</v>
      </c>
      <c r="K233" s="245"/>
      <c r="L233" s="278"/>
    </row>
    <row r="234" spans="1:12" hidden="1" x14ac:dyDescent="0.2">
      <c r="A234" s="181"/>
      <c r="B234" s="181" t="s">
        <v>4382</v>
      </c>
      <c r="C234" s="261" t="str">
        <f>IFERROR(VLOOKUP(B234,'ПО КОРИСНИЦИМА'!$C$16:$S$1904,5,FALSE),"")</f>
        <v/>
      </c>
      <c r="D234" s="247">
        <f>SUMIF('ПО КОРИСНИЦИМА'!$G$16:$G$1904,"Свега за пројекат 2001-П6:",'ПО КОРИСНИЦИМА'!$H$16:$H$1904)</f>
        <v>0</v>
      </c>
      <c r="E234" s="247"/>
      <c r="F234" s="279"/>
      <c r="G234" s="248">
        <f>SUMIF('ПО КОРИСНИЦИМА'!$G$16:$G$1904,"Свега за пројекат 2001-П6:",'ПО КОРИСНИЦИМА'!$L$16:$L$1904)</f>
        <v>0</v>
      </c>
      <c r="H234" s="248"/>
      <c r="I234" s="286"/>
      <c r="J234" s="245">
        <f t="shared" si="12"/>
        <v>0</v>
      </c>
      <c r="K234" s="245"/>
      <c r="L234" s="278"/>
    </row>
    <row r="235" spans="1:12" hidden="1" x14ac:dyDescent="0.2">
      <c r="A235" s="181"/>
      <c r="B235" s="181" t="s">
        <v>4383</v>
      </c>
      <c r="C235" s="261" t="str">
        <f>IFERROR(VLOOKUP(B235,'ПО КОРИСНИЦИМА'!$C$16:$S$1904,5,FALSE),"")</f>
        <v/>
      </c>
      <c r="D235" s="247">
        <f>SUMIF('ПО КОРИСНИЦИМА'!$G$16:$G$1904,"Свега за пројекат 2001-П7:",'ПО КОРИСНИЦИМА'!$H$16:$H$1904)</f>
        <v>0</v>
      </c>
      <c r="E235" s="247"/>
      <c r="F235" s="279"/>
      <c r="G235" s="248">
        <f>SUMIF('ПО КОРИСНИЦИМА'!$G$16:$G$1904,"Свега за пројекат 2001-П7:",'ПО КОРИСНИЦИМА'!$L$16:$L$1904)</f>
        <v>0</v>
      </c>
      <c r="H235" s="248"/>
      <c r="I235" s="286"/>
      <c r="J235" s="245">
        <f t="shared" si="12"/>
        <v>0</v>
      </c>
      <c r="K235" s="245"/>
      <c r="L235" s="278"/>
    </row>
    <row r="236" spans="1:12" hidden="1" x14ac:dyDescent="0.2">
      <c r="A236" s="181"/>
      <c r="B236" s="181" t="s">
        <v>4384</v>
      </c>
      <c r="C236" s="261" t="str">
        <f>IFERROR(VLOOKUP(B236,'ПО КОРИСНИЦИМА'!$C$16:$S$1904,5,FALSE),"")</f>
        <v/>
      </c>
      <c r="D236" s="247">
        <f>SUMIF('ПО КОРИСНИЦИМА'!$G$16:$G$1904,"Свега за пројекат 2001-П8:",'ПО КОРИСНИЦИМА'!$H$16:$H$1904)</f>
        <v>0</v>
      </c>
      <c r="E236" s="247"/>
      <c r="F236" s="279"/>
      <c r="G236" s="248">
        <f>SUMIF('ПО КОРИСНИЦИМА'!$G$16:$G$1904,"Свега за пројекат 2001-П8:",'ПО КОРИСНИЦИМА'!$L$16:$L$1904)</f>
        <v>0</v>
      </c>
      <c r="H236" s="248"/>
      <c r="I236" s="286"/>
      <c r="J236" s="245">
        <f t="shared" si="12"/>
        <v>0</v>
      </c>
      <c r="K236" s="245"/>
      <c r="L236" s="278"/>
    </row>
    <row r="237" spans="1:12" hidden="1" x14ac:dyDescent="0.2">
      <c r="A237" s="181"/>
      <c r="B237" s="181" t="s">
        <v>4385</v>
      </c>
      <c r="C237" s="261" t="str">
        <f>IFERROR(VLOOKUP(B237,'ПО КОРИСНИЦИМА'!$C$16:$S$1904,5,FALSE),"")</f>
        <v/>
      </c>
      <c r="D237" s="247">
        <f>SUMIF('ПО КОРИСНИЦИМА'!$G$16:$G$1904,"Свега за пројекат 2001-П9:",'ПО КОРИСНИЦИМА'!$H$16:$H$1904)</f>
        <v>0</v>
      </c>
      <c r="E237" s="247"/>
      <c r="F237" s="279"/>
      <c r="G237" s="248">
        <f>SUMIF('ПО КОРИСНИЦИМА'!$G$16:$G$1904,"Свега за пројекат 2001-П9:",'ПО КОРИСНИЦИМА'!$L$16:$L$1904)</f>
        <v>0</v>
      </c>
      <c r="H237" s="248"/>
      <c r="I237" s="286"/>
      <c r="J237" s="245">
        <f t="shared" si="12"/>
        <v>0</v>
      </c>
      <c r="K237" s="245"/>
      <c r="L237" s="278"/>
    </row>
    <row r="238" spans="1:12" hidden="1" x14ac:dyDescent="0.2">
      <c r="A238" s="181"/>
      <c r="B238" s="181" t="s">
        <v>4386</v>
      </c>
      <c r="C238" s="261" t="str">
        <f>IFERROR(VLOOKUP(B238,'ПО КОРИСНИЦИМА'!$C$16:$S$1904,5,FALSE),"")</f>
        <v/>
      </c>
      <c r="D238" s="247">
        <f>SUMIF('ПО КОРИСНИЦИМА'!$G$16:$G$1904,"Свега за пројекат 2001-П10:",'ПО КОРИСНИЦИМА'!$H$16:$H$1904)</f>
        <v>0</v>
      </c>
      <c r="E238" s="247"/>
      <c r="F238" s="279"/>
      <c r="G238" s="248">
        <f>SUMIF('ПО КОРИСНИЦИМА'!$G$16:$G$1904,"Свега за пројекат 2001-П10:",'ПО КОРИСНИЦИМА'!$L$16:$L$1904)</f>
        <v>0</v>
      </c>
      <c r="H238" s="248"/>
      <c r="I238" s="286"/>
      <c r="J238" s="245">
        <f t="shared" si="12"/>
        <v>0</v>
      </c>
      <c r="K238" s="245"/>
      <c r="L238" s="278"/>
    </row>
    <row r="239" spans="1:12" hidden="1" x14ac:dyDescent="0.2">
      <c r="A239" s="181"/>
      <c r="B239" s="181" t="s">
        <v>4387</v>
      </c>
      <c r="C239" s="261" t="str">
        <f>IFERROR(VLOOKUP(B239,'ПО КОРИСНИЦИМА'!$C$16:$S$1904,5,FALSE),"")</f>
        <v/>
      </c>
      <c r="D239" s="247">
        <f>SUMIF('ПО КОРИСНИЦИМА'!$G$16:$G$1904,"Свега за пројекат 2001-П11:",'ПО КОРИСНИЦИМА'!$H$16:$H$1904)</f>
        <v>0</v>
      </c>
      <c r="E239" s="247"/>
      <c r="F239" s="279"/>
      <c r="G239" s="248">
        <f>SUMIF('ПО КОРИСНИЦИМА'!$G$16:$G$1904,"Свега за пројекат 2001-П11:",'ПО КОРИСНИЦИМА'!$L$16:$L$1904)</f>
        <v>0</v>
      </c>
      <c r="H239" s="248"/>
      <c r="I239" s="286"/>
      <c r="J239" s="245">
        <f t="shared" si="12"/>
        <v>0</v>
      </c>
      <c r="K239" s="245"/>
      <c r="L239" s="278"/>
    </row>
    <row r="240" spans="1:12" hidden="1" x14ac:dyDescent="0.2">
      <c r="A240" s="181"/>
      <c r="B240" s="181" t="s">
        <v>4388</v>
      </c>
      <c r="C240" s="261" t="str">
        <f>IFERROR(VLOOKUP(B240,'ПО КОРИСНИЦИМА'!$C$16:$S$1904,5,FALSE),"")</f>
        <v/>
      </c>
      <c r="D240" s="247">
        <f>SUMIF('ПО КОРИСНИЦИМА'!$G$16:$G$1904,"Свега за пројекат 2001-П12:",'ПО КОРИСНИЦИМА'!$H$16:$H$1904)</f>
        <v>0</v>
      </c>
      <c r="E240" s="247"/>
      <c r="F240" s="279"/>
      <c r="G240" s="248">
        <f>SUMIF('ПО КОРИСНИЦИМА'!$G$16:$G$1904,"Свега за пројекат 2001-П12:",'ПО КОРИСНИЦИМА'!$L$16:$L$1904)</f>
        <v>0</v>
      </c>
      <c r="H240" s="248"/>
      <c r="I240" s="286"/>
      <c r="J240" s="245">
        <f t="shared" si="12"/>
        <v>0</v>
      </c>
      <c r="K240" s="245"/>
      <c r="L240" s="278"/>
    </row>
    <row r="241" spans="1:12" hidden="1" x14ac:dyDescent="0.2">
      <c r="A241" s="181"/>
      <c r="B241" s="181" t="s">
        <v>4389</v>
      </c>
      <c r="C241" s="261" t="str">
        <f>IFERROR(VLOOKUP(B241,'ПО КОРИСНИЦИМА'!$C$16:$S$1904,5,FALSE),"")</f>
        <v/>
      </c>
      <c r="D241" s="247">
        <f>SUMIF('ПО КОРИСНИЦИМА'!$G$16:$G$1904,"Свега за пројекат 2001-П13:",'ПО КОРИСНИЦИМА'!$H$16:$H$1904)</f>
        <v>0</v>
      </c>
      <c r="E241" s="247"/>
      <c r="F241" s="279"/>
      <c r="G241" s="248">
        <f>SUMIF('ПО КОРИСНИЦИМА'!$G$16:$G$1904,"Свега за пројекат 2001-П13:",'ПО КОРИСНИЦИМА'!$L$16:$L$1904)</f>
        <v>0</v>
      </c>
      <c r="H241" s="248"/>
      <c r="I241" s="286"/>
      <c r="J241" s="245">
        <f t="shared" si="12"/>
        <v>0</v>
      </c>
      <c r="K241" s="245"/>
      <c r="L241" s="278"/>
    </row>
    <row r="242" spans="1:12" hidden="1" x14ac:dyDescent="0.2">
      <c r="A242" s="181"/>
      <c r="B242" s="181" t="s">
        <v>4390</v>
      </c>
      <c r="C242" s="261" t="str">
        <f>IFERROR(VLOOKUP(B242,'ПО КОРИСНИЦИМА'!$C$16:$S$1904,5,FALSE),"")</f>
        <v/>
      </c>
      <c r="D242" s="247">
        <f>SUMIF('ПО КОРИСНИЦИМА'!$G$16:$G$1904,"Свега за пројекат 2001-П14:",'ПО КОРИСНИЦИМА'!$H$16:$H$1904)</f>
        <v>0</v>
      </c>
      <c r="E242" s="247"/>
      <c r="F242" s="279"/>
      <c r="G242" s="248">
        <f>SUMIF('ПО КОРИСНИЦИМА'!$G$16:$G$1904,"Свега за пројекат 2001-П14:",'ПО КОРИСНИЦИМА'!$L$16:$L$1904)</f>
        <v>0</v>
      </c>
      <c r="H242" s="248"/>
      <c r="I242" s="286"/>
      <c r="J242" s="245">
        <f t="shared" si="12"/>
        <v>0</v>
      </c>
      <c r="K242" s="245"/>
      <c r="L242" s="278"/>
    </row>
    <row r="243" spans="1:12" hidden="1" x14ac:dyDescent="0.2">
      <c r="A243" s="181"/>
      <c r="B243" s="181" t="s">
        <v>4391</v>
      </c>
      <c r="C243" s="261" t="str">
        <f>IFERROR(VLOOKUP(B243,'ПО КОРИСНИЦИМА'!$C$16:$S$1904,5,FALSE),"")</f>
        <v/>
      </c>
      <c r="D243" s="247">
        <f>SUMIF('ПО КОРИСНИЦИМА'!$G$16:$G$1904,"Свега за пројекат 2001-П15:",'ПО КОРИСНИЦИМА'!$H$16:$H$1904)</f>
        <v>0</v>
      </c>
      <c r="E243" s="247"/>
      <c r="F243" s="279"/>
      <c r="G243" s="248">
        <f>SUMIF('ПО КОРИСНИЦИМА'!$G$16:$G$1904,"Свега за пројекат 2001-П15:",'ПО КОРИСНИЦИМА'!$L$16:$L$1904)</f>
        <v>0</v>
      </c>
      <c r="H243" s="248"/>
      <c r="I243" s="286"/>
      <c r="J243" s="245">
        <f t="shared" si="12"/>
        <v>0</v>
      </c>
      <c r="K243" s="245"/>
      <c r="L243" s="278"/>
    </row>
    <row r="244" spans="1:12" hidden="1" x14ac:dyDescent="0.2">
      <c r="A244" s="181"/>
      <c r="B244" s="181" t="s">
        <v>4392</v>
      </c>
      <c r="C244" s="261" t="str">
        <f>IFERROR(VLOOKUP(B244,'ПО КОРИСНИЦИМА'!$C$16:$S$1904,5,FALSE),"")</f>
        <v/>
      </c>
      <c r="D244" s="247">
        <f>SUMIF('ПО КОРИСНИЦИМА'!$G$16:$G$1904,"Свега за пројекат 2001-П16:",'ПО КОРИСНИЦИМА'!$H$16:$H$1904)</f>
        <v>0</v>
      </c>
      <c r="E244" s="247"/>
      <c r="F244" s="279"/>
      <c r="G244" s="248">
        <f>SUMIF('ПО КОРИСНИЦИМА'!$G$16:$G$1904,"Свега за пројекат 2001-П16:",'ПО КОРИСНИЦИМА'!$L$16:$L$1904)</f>
        <v>0</v>
      </c>
      <c r="H244" s="248"/>
      <c r="I244" s="286"/>
      <c r="J244" s="245">
        <f t="shared" si="12"/>
        <v>0</v>
      </c>
      <c r="K244" s="245"/>
      <c r="L244" s="278"/>
    </row>
    <row r="245" spans="1:12" hidden="1" x14ac:dyDescent="0.2">
      <c r="A245" s="181"/>
      <c r="B245" s="181" t="s">
        <v>4393</v>
      </c>
      <c r="C245" s="261" t="str">
        <f>IFERROR(VLOOKUP(B245,'ПО КОРИСНИЦИМА'!$C$16:$S$1904,5,FALSE),"")</f>
        <v/>
      </c>
      <c r="D245" s="247">
        <f>SUMIF('ПО КОРИСНИЦИМА'!$G$16:$G$1904,"Свега за пројекат 2001-П17:",'ПО КОРИСНИЦИМА'!$H$16:$H$1904)</f>
        <v>0</v>
      </c>
      <c r="E245" s="247"/>
      <c r="F245" s="279"/>
      <c r="G245" s="248">
        <f>SUMIF('ПО КОРИСНИЦИМА'!$G$16:$G$1904,"Свега за пројекат 2001-П17:",'ПО КОРИСНИЦИМА'!$L$16:$L$1904)</f>
        <v>0</v>
      </c>
      <c r="H245" s="248"/>
      <c r="I245" s="286"/>
      <c r="J245" s="245">
        <f t="shared" si="12"/>
        <v>0</v>
      </c>
      <c r="K245" s="245"/>
      <c r="L245" s="278"/>
    </row>
    <row r="246" spans="1:12" hidden="1" x14ac:dyDescent="0.2">
      <c r="A246" s="181"/>
      <c r="B246" s="181" t="s">
        <v>4394</v>
      </c>
      <c r="C246" s="261" t="str">
        <f>IFERROR(VLOOKUP(B246,'ПО КОРИСНИЦИМА'!$C$16:$S$1904,5,FALSE),"")</f>
        <v/>
      </c>
      <c r="D246" s="247">
        <f>SUMIF('ПО КОРИСНИЦИМА'!$G$16:$G$1904,"Свега за пројекат 2001-П18:",'ПО КОРИСНИЦИМА'!$H$16:$H$1904)</f>
        <v>0</v>
      </c>
      <c r="E246" s="247"/>
      <c r="F246" s="279"/>
      <c r="G246" s="248">
        <f>SUMIF('ПО КОРИСНИЦИМА'!$G$16:$G$1904,"Свега за пројекат 2001-П18:",'ПО КОРИСНИЦИМА'!$L$16:$L$1904)</f>
        <v>0</v>
      </c>
      <c r="H246" s="248"/>
      <c r="I246" s="286"/>
      <c r="J246" s="245">
        <f t="shared" si="12"/>
        <v>0</v>
      </c>
      <c r="K246" s="245"/>
      <c r="L246" s="278"/>
    </row>
    <row r="247" spans="1:12" hidden="1" x14ac:dyDescent="0.2">
      <c r="A247" s="181"/>
      <c r="B247" s="181" t="s">
        <v>4395</v>
      </c>
      <c r="C247" s="261" t="str">
        <f>IFERROR(VLOOKUP(B247,'ПО КОРИСНИЦИМА'!$C$16:$S$1904,5,FALSE),"")</f>
        <v/>
      </c>
      <c r="D247" s="247">
        <f>SUMIF('ПО КОРИСНИЦИМА'!$G$16:$G$1904,"Свега за пројекат 2001-П19:",'ПО КОРИСНИЦИМА'!$H$16:$H$1904)</f>
        <v>0</v>
      </c>
      <c r="E247" s="247"/>
      <c r="F247" s="279"/>
      <c r="G247" s="248">
        <f>SUMIF('ПО КОРИСНИЦИМА'!$G$16:$G$1904,"Свега за пројекат 2001-П19:",'ПО КОРИСНИЦИМА'!$L$16:$L$1904)</f>
        <v>0</v>
      </c>
      <c r="H247" s="248"/>
      <c r="I247" s="286"/>
      <c r="J247" s="245">
        <f t="shared" si="12"/>
        <v>0</v>
      </c>
      <c r="K247" s="245"/>
      <c r="L247" s="278"/>
    </row>
    <row r="248" spans="1:12" hidden="1" x14ac:dyDescent="0.2">
      <c r="A248" s="181"/>
      <c r="B248" s="181" t="s">
        <v>4396</v>
      </c>
      <c r="C248" s="261" t="str">
        <f>IFERROR(VLOOKUP(B248,'ПО КОРИСНИЦИМА'!$C$16:$S$1904,5,FALSE),"")</f>
        <v/>
      </c>
      <c r="D248" s="247">
        <f>SUMIF('ПО КОРИСНИЦИМА'!$G$16:$G$1904,"Свега за пројекат 2001-П20:",'ПО КОРИСНИЦИМА'!$H$16:$H$1904)</f>
        <v>0</v>
      </c>
      <c r="E248" s="247"/>
      <c r="F248" s="279"/>
      <c r="G248" s="248">
        <f>SUMIF('ПО КОРИСНИЦИМА'!$G$16:$G$1904,"Свега за пројекат 2001-П20:",'ПО КОРИСНИЦИМА'!$L$16:$L$1904)</f>
        <v>0</v>
      </c>
      <c r="H248" s="248"/>
      <c r="I248" s="286"/>
      <c r="J248" s="245">
        <f t="shared" si="12"/>
        <v>0</v>
      </c>
      <c r="K248" s="245"/>
      <c r="L248" s="278"/>
    </row>
    <row r="249" spans="1:12" hidden="1" x14ac:dyDescent="0.2">
      <c r="A249" s="181"/>
      <c r="B249" s="181" t="s">
        <v>4397</v>
      </c>
      <c r="C249" s="261" t="str">
        <f>IFERROR(VLOOKUP(B249,'ПО КОРИСНИЦИМА'!$C$16:$S$1904,5,FALSE),"")</f>
        <v/>
      </c>
      <c r="D249" s="247">
        <f>SUMIF('ПО КОРИСНИЦИМА'!$G$16:$G$1904,"Свега за пројекат 2001-П21:",'ПО КОРИСНИЦИМА'!$H$16:$H$1904)</f>
        <v>0</v>
      </c>
      <c r="E249" s="247"/>
      <c r="F249" s="279"/>
      <c r="G249" s="248">
        <f>SUMIF('ПО КОРИСНИЦИМА'!$G$16:$G$1904,"Свега за пројекат 2001-П21:",'ПО КОРИСНИЦИМА'!$L$16:$L$1904)</f>
        <v>0</v>
      </c>
      <c r="H249" s="248"/>
      <c r="I249" s="286"/>
      <c r="J249" s="245">
        <f t="shared" si="12"/>
        <v>0</v>
      </c>
      <c r="K249" s="245"/>
      <c r="L249" s="278"/>
    </row>
    <row r="250" spans="1:12" hidden="1" x14ac:dyDescent="0.2">
      <c r="A250" s="181"/>
      <c r="B250" s="181" t="s">
        <v>4398</v>
      </c>
      <c r="C250" s="261" t="str">
        <f>IFERROR(VLOOKUP(B250,'ПО КОРИСНИЦИМА'!$C$16:$S$1904,5,FALSE),"")</f>
        <v/>
      </c>
      <c r="D250" s="247">
        <f>SUMIF('ПО КОРИСНИЦИМА'!$G$16:$G$1904,"Свега за пројекат 2001-П22:",'ПО КОРИСНИЦИМА'!$H$16:$H$1904)</f>
        <v>0</v>
      </c>
      <c r="E250" s="247"/>
      <c r="F250" s="279"/>
      <c r="G250" s="248">
        <f>SUMIF('ПО КОРИСНИЦИМА'!$G$16:$G$1904,"Свега за пројекат 2001-П22:",'ПО КОРИСНИЦИМА'!$L$16:$L$1904)</f>
        <v>0</v>
      </c>
      <c r="H250" s="248"/>
      <c r="I250" s="286"/>
      <c r="J250" s="245">
        <f t="shared" si="12"/>
        <v>0</v>
      </c>
      <c r="K250" s="245"/>
      <c r="L250" s="278"/>
    </row>
    <row r="251" spans="1:12" hidden="1" x14ac:dyDescent="0.2">
      <c r="A251" s="181"/>
      <c r="B251" s="181" t="s">
        <v>4399</v>
      </c>
      <c r="C251" s="261" t="str">
        <f>IFERROR(VLOOKUP(B251,'ПО КОРИСНИЦИМА'!$C$16:$S$1904,5,FALSE),"")</f>
        <v/>
      </c>
      <c r="D251" s="247">
        <f>SUMIF('ПО КОРИСНИЦИМА'!$G$16:$G$1904,"Свега за пројекат 2001-П23:",'ПО КОРИСНИЦИМА'!$H$16:$H$1904)</f>
        <v>0</v>
      </c>
      <c r="E251" s="247"/>
      <c r="F251" s="279"/>
      <c r="G251" s="248">
        <f>SUMIF('ПО КОРИСНИЦИМА'!$G$16:$G$1904,"Свега за пројекат 2001-П23:",'ПО КОРИСНИЦИМА'!$L$16:$L$1904)</f>
        <v>0</v>
      </c>
      <c r="H251" s="248"/>
      <c r="I251" s="286"/>
      <c r="J251" s="245">
        <f t="shared" si="12"/>
        <v>0</v>
      </c>
      <c r="K251" s="245"/>
      <c r="L251" s="278"/>
    </row>
    <row r="252" spans="1:12" hidden="1" x14ac:dyDescent="0.2">
      <c r="A252" s="181"/>
      <c r="B252" s="181" t="s">
        <v>4400</v>
      </c>
      <c r="C252" s="261" t="str">
        <f>IFERROR(VLOOKUP(B252,'ПО КОРИСНИЦИМА'!$C$16:$S$1904,5,FALSE),"")</f>
        <v/>
      </c>
      <c r="D252" s="247">
        <f>SUMIF('ПО КОРИСНИЦИМА'!$G$16:$G$1904,"Свега за пројекат 2001-П24:",'ПО КОРИСНИЦИМА'!$H$16:$H$1904)</f>
        <v>0</v>
      </c>
      <c r="E252" s="247"/>
      <c r="F252" s="279"/>
      <c r="G252" s="248">
        <f>SUMIF('ПО КОРИСНИЦИМА'!$G$16:$G$1904,"Свега за пројекат 2001-П24:",'ПО КОРИСНИЦИМА'!$L$16:$L$1904)</f>
        <v>0</v>
      </c>
      <c r="H252" s="248"/>
      <c r="I252" s="286"/>
      <c r="J252" s="245">
        <f t="shared" si="12"/>
        <v>0</v>
      </c>
      <c r="K252" s="245"/>
      <c r="L252" s="278"/>
    </row>
    <row r="253" spans="1:12" hidden="1" x14ac:dyDescent="0.2">
      <c r="A253" s="181"/>
      <c r="B253" s="181" t="s">
        <v>4401</v>
      </c>
      <c r="C253" s="261" t="str">
        <f>IFERROR(VLOOKUP(B253,'ПО КОРИСНИЦИМА'!$C$16:$S$1904,5,FALSE),"")</f>
        <v/>
      </c>
      <c r="D253" s="247">
        <f>SUMIF('ПО КОРИСНИЦИМА'!$G$16:$G$1904,"Свега за пројекат 2001-П25:",'ПО КОРИСНИЦИМА'!$H$16:$H$1904)</f>
        <v>0</v>
      </c>
      <c r="E253" s="247"/>
      <c r="F253" s="279"/>
      <c r="G253" s="248">
        <f>SUMIF('ПО КОРИСНИЦИМА'!$G$16:$G$1904,"Свега за пројекат 2001-П25:",'ПО КОРИСНИЦИМА'!$L$16:$L$1904)</f>
        <v>0</v>
      </c>
      <c r="H253" s="248"/>
      <c r="I253" s="286"/>
      <c r="J253" s="245">
        <f t="shared" si="12"/>
        <v>0</v>
      </c>
      <c r="K253" s="245"/>
      <c r="L253" s="278"/>
    </row>
    <row r="254" spans="1:12" hidden="1" x14ac:dyDescent="0.2">
      <c r="A254" s="181"/>
      <c r="B254" s="181" t="s">
        <v>4402</v>
      </c>
      <c r="C254" s="261" t="str">
        <f>IFERROR(VLOOKUP(B254,'ПО КОРИСНИЦИМА'!$C$16:$S$1904,5,FALSE),"")</f>
        <v/>
      </c>
      <c r="D254" s="247">
        <f>SUMIF('ПО КОРИСНИЦИМА'!$G$16:$G$1904,"Свега за пројекат 2001-П26:",'ПО КОРИСНИЦИМА'!$H$16:$H$1904)</f>
        <v>0</v>
      </c>
      <c r="E254" s="247"/>
      <c r="F254" s="279"/>
      <c r="G254" s="248">
        <f>SUMIF('ПО КОРИСНИЦИМА'!$G$16:$G$1904,"Свега за пројекат 2001-П26:",'ПО КОРИСНИЦИМА'!$L$16:$L$1904)</f>
        <v>0</v>
      </c>
      <c r="H254" s="248"/>
      <c r="I254" s="286"/>
      <c r="J254" s="245">
        <f t="shared" si="12"/>
        <v>0</v>
      </c>
      <c r="K254" s="245"/>
      <c r="L254" s="278"/>
    </row>
    <row r="255" spans="1:12" hidden="1" x14ac:dyDescent="0.2">
      <c r="A255" s="181"/>
      <c r="B255" s="181" t="s">
        <v>4403</v>
      </c>
      <c r="C255" s="261" t="str">
        <f>IFERROR(VLOOKUP(B255,'ПО КОРИСНИЦИМА'!$C$16:$S$1904,5,FALSE),"")</f>
        <v/>
      </c>
      <c r="D255" s="247">
        <f>SUMIF('ПО КОРИСНИЦИМА'!$G$16:$G$1904,"Свега за пројекат 2001-П27:",'ПО КОРИСНИЦИМА'!$H$16:$H$1904)</f>
        <v>0</v>
      </c>
      <c r="E255" s="247"/>
      <c r="F255" s="279"/>
      <c r="G255" s="248">
        <f>SUMIF('ПО КОРИСНИЦИМА'!$G$16:$G$1904,"Свега за пројекат 2001-П27:",'ПО КОРИСНИЦИМА'!$L$16:$L$1904)</f>
        <v>0</v>
      </c>
      <c r="H255" s="248"/>
      <c r="I255" s="286"/>
      <c r="J255" s="245">
        <f t="shared" si="12"/>
        <v>0</v>
      </c>
      <c r="K255" s="245"/>
      <c r="L255" s="278"/>
    </row>
    <row r="256" spans="1:12" hidden="1" x14ac:dyDescent="0.2">
      <c r="A256" s="181"/>
      <c r="B256" s="181" t="s">
        <v>4404</v>
      </c>
      <c r="C256" s="261" t="str">
        <f>IFERROR(VLOOKUP(B256,'ПО КОРИСНИЦИМА'!$C$16:$S$1904,5,FALSE),"")</f>
        <v/>
      </c>
      <c r="D256" s="247">
        <f>SUMIF('ПО КОРИСНИЦИМА'!$G$16:$G$1904,"Свега за пројекат 2001-П28:",'ПО КОРИСНИЦИМА'!$H$16:$H$1904)</f>
        <v>0</v>
      </c>
      <c r="E256" s="247"/>
      <c r="F256" s="279"/>
      <c r="G256" s="248">
        <f>SUMIF('ПО КОРИСНИЦИМА'!$G$16:$G$1904,"Свега за пројекат 2001-П28:",'ПО КОРИСНИЦИМА'!$L$16:$L$1904)</f>
        <v>0</v>
      </c>
      <c r="H256" s="248"/>
      <c r="I256" s="286"/>
      <c r="J256" s="245">
        <f t="shared" si="12"/>
        <v>0</v>
      </c>
      <c r="K256" s="245"/>
      <c r="L256" s="278"/>
    </row>
    <row r="257" spans="1:12" hidden="1" x14ac:dyDescent="0.2">
      <c r="A257" s="181"/>
      <c r="B257" s="181" t="s">
        <v>4405</v>
      </c>
      <c r="C257" s="261" t="str">
        <f>IFERROR(VLOOKUP(B257,'ПО КОРИСНИЦИМА'!$C$16:$S$1904,5,FALSE),"")</f>
        <v/>
      </c>
      <c r="D257" s="247">
        <f>SUMIF('ПО КОРИСНИЦИМА'!$G$16:$G$1904,"Свега за пројекат 2001-П29:",'ПО КОРИСНИЦИМА'!$H$16:$H$1904)</f>
        <v>0</v>
      </c>
      <c r="E257" s="247"/>
      <c r="F257" s="279"/>
      <c r="G257" s="248">
        <f>SUMIF('ПО КОРИСНИЦИМА'!$G$16:$G$1904,"Свега за пројекат 2001-П29:",'ПО КОРИСНИЦИМА'!$L$16:$L$1904)</f>
        <v>0</v>
      </c>
      <c r="H257" s="248"/>
      <c r="I257" s="286"/>
      <c r="J257" s="245">
        <f t="shared" si="12"/>
        <v>0</v>
      </c>
      <c r="K257" s="245"/>
      <c r="L257" s="278"/>
    </row>
    <row r="258" spans="1:12" hidden="1" x14ac:dyDescent="0.2">
      <c r="A258" s="182"/>
      <c r="B258" s="181" t="s">
        <v>4464</v>
      </c>
      <c r="C258" s="261" t="str">
        <f>IFERROR(VLOOKUP(B258,'ПО КОРИСНИЦИМА'!$C$16:$S$1904,5,FALSE),"")</f>
        <v/>
      </c>
      <c r="D258" s="247">
        <f>SUMIF('ПО КОРИСНИЦИМА'!$G$16:$G$1904,"Свега за пројекат 2001-П30:",'ПО КОРИСНИЦИМА'!$H$16:$H$1904)</f>
        <v>0</v>
      </c>
      <c r="E258" s="247"/>
      <c r="F258" s="279"/>
      <c r="G258" s="248">
        <f>SUMIF('ПО КОРИСНИЦИМА'!$G$16:$G$1904,"Свега за пројекат 2001-П30:",'ПО КОРИСНИЦИМА'!$L$16:$L$1904)</f>
        <v>0</v>
      </c>
      <c r="H258" s="248"/>
      <c r="I258" s="286"/>
      <c r="J258" s="245">
        <f t="shared" si="12"/>
        <v>0</v>
      </c>
      <c r="K258" s="271"/>
      <c r="L258" s="293"/>
    </row>
    <row r="259" spans="1:12" s="179" customFormat="1" ht="25.5" x14ac:dyDescent="0.2">
      <c r="A259" s="172" t="s">
        <v>3587</v>
      </c>
      <c r="B259" s="173"/>
      <c r="C259" s="259" t="s">
        <v>5148</v>
      </c>
      <c r="D259" s="241">
        <f>SUM(D260:D290)</f>
        <v>53000000</v>
      </c>
      <c r="E259" s="241">
        <f>SUM(E260:E290)</f>
        <v>11563179.230000008</v>
      </c>
      <c r="F259" s="281">
        <f>E259/D259</f>
        <v>0.21817319301886806</v>
      </c>
      <c r="G259" s="242">
        <f>SUM(G260:G290)</f>
        <v>0</v>
      </c>
      <c r="H259" s="242">
        <f>SUM(H260:H290)</f>
        <v>0</v>
      </c>
      <c r="I259" s="288"/>
      <c r="J259" s="241">
        <f t="shared" si="12"/>
        <v>53000000</v>
      </c>
      <c r="K259" s="241">
        <f>E259+H259</f>
        <v>11563179.230000008</v>
      </c>
      <c r="L259" s="281">
        <f>K259/J259</f>
        <v>0.21817319301886806</v>
      </c>
    </row>
    <row r="260" spans="1:12" x14ac:dyDescent="0.2">
      <c r="A260" s="174"/>
      <c r="B260" s="183" t="s">
        <v>4169</v>
      </c>
      <c r="C260" s="266" t="s">
        <v>4056</v>
      </c>
      <c r="D260" s="243">
        <f>SUMIF('ПО КОРИСНИЦИМА'!$G$16:$G$1904,"Свега за програмску активност 2002-0001:",'ПО КОРИСНИЦИМА'!$H$16:$H$1904)</f>
        <v>28000000</v>
      </c>
      <c r="E260" s="243">
        <f>SUMIF('ПО КОРИСНИЦИМА'!$G$16:$G$1904,"Свега за програмску активност 2002-0001:",'ПО КОРИСНИЦИМА'!$I$16:$I$1904)</f>
        <v>11563179.230000008</v>
      </c>
      <c r="F260" s="277">
        <f>E260/D260</f>
        <v>0.41297068678571458</v>
      </c>
      <c r="G260" s="244">
        <f>SUMIF('ПО КОРИСНИЦИМА'!$G$16:$G$1904,"Свега за програмску активност 2002-0001:",'ПО КОРИСНИЦИМА'!$L$16:$L$1904)</f>
        <v>0</v>
      </c>
      <c r="H260" s="244">
        <f>SUMIF('ПО КОРИСНИЦИМА'!$G$16:$G$1904,"Свега за програмску активност 2002-0001:",'ПО КОРИСНИЦИМА'!$M$16:$M$1904)</f>
        <v>0</v>
      </c>
      <c r="I260" s="284"/>
      <c r="J260" s="243">
        <f t="shared" si="12"/>
        <v>28000000</v>
      </c>
      <c r="K260" s="243">
        <f>E260+H260</f>
        <v>11563179.230000008</v>
      </c>
      <c r="L260" s="277">
        <f>K260/J260</f>
        <v>0.41297068678571458</v>
      </c>
    </row>
    <row r="261" spans="1:12" x14ac:dyDescent="0.2">
      <c r="A261" s="174"/>
      <c r="B261" s="183" t="s">
        <v>5411</v>
      </c>
      <c r="C261" s="261" t="s">
        <v>5259</v>
      </c>
      <c r="D261" s="247">
        <v>25000000</v>
      </c>
      <c r="E261" s="247">
        <f>SUMIF('ПО КОРИСНИЦИМА'!$G$16:$G$1904,"Свега за пројекат 2002-П1:",'ПО КОРИСНИЦИМА'!$I$16:$I$1904)</f>
        <v>0</v>
      </c>
      <c r="F261" s="279"/>
      <c r="G261" s="248">
        <f>SUMIF('ПО КОРИСНИЦИМА'!$G$16:$G$1904,"Свега за пројекат 2002-П1:",'ПО КОРИСНИЦИМА'!$L$16:$L$1904)</f>
        <v>0</v>
      </c>
      <c r="H261" s="253"/>
      <c r="I261" s="289"/>
      <c r="J261" s="243">
        <f t="shared" si="12"/>
        <v>25000000</v>
      </c>
      <c r="K261" s="243">
        <f>E261+H261</f>
        <v>0</v>
      </c>
      <c r="L261" s="277">
        <f>K261/J261</f>
        <v>0</v>
      </c>
    </row>
    <row r="262" spans="1:12" hidden="1" x14ac:dyDescent="0.2">
      <c r="A262" s="174"/>
      <c r="B262" s="183" t="s">
        <v>4406</v>
      </c>
      <c r="C262" s="261" t="str">
        <f>IFERROR(VLOOKUP(B262,'ПО КОРИСНИЦИМА'!$C$16:$S$1904,5,FALSE),"")</f>
        <v/>
      </c>
      <c r="D262" s="247">
        <f>SUMIF('ПО КОРИСНИЦИМА'!$G$16:$G$1904,"Свега за пројекат 2002-П2:",'ПО КОРИСНИЦИМА'!$H$16:$H$1904)</f>
        <v>0</v>
      </c>
      <c r="E262" s="247"/>
      <c r="F262" s="279"/>
      <c r="G262" s="248">
        <f>SUMIF('ПО КОРИСНИЦИМА'!$G$16:$G$1904,"Свега за пројекат 2002-П2:",'ПО КОРИСНИЦИМА'!$L$16:$L$1904)</f>
        <v>0</v>
      </c>
      <c r="H262" s="253"/>
      <c r="I262" s="289"/>
      <c r="J262" s="243">
        <f t="shared" si="12"/>
        <v>0</v>
      </c>
      <c r="K262" s="243"/>
      <c r="L262" s="277"/>
    </row>
    <row r="263" spans="1:12" hidden="1" x14ac:dyDescent="0.2">
      <c r="A263" s="174"/>
      <c r="B263" s="183" t="s">
        <v>4407</v>
      </c>
      <c r="C263" s="261" t="str">
        <f>IFERROR(VLOOKUP(B263,'ПО КОРИСНИЦИМА'!$C$16:$S$1904,5,FALSE),"")</f>
        <v/>
      </c>
      <c r="D263" s="247">
        <f>SUMIF('ПО КОРИСНИЦИМА'!$G$16:$G$1904,"Свега за пројекат 2002-П3:",'ПО КОРИСНИЦИМА'!$H$16:$H$1904)</f>
        <v>0</v>
      </c>
      <c r="E263" s="247"/>
      <c r="F263" s="279"/>
      <c r="G263" s="248">
        <f>SUMIF('ПО КОРИСНИЦИМА'!$G$16:$G$1904,"Свега за пројекат 2002-П3:",'ПО КОРИСНИЦИМА'!$L$16:$L$1904)</f>
        <v>0</v>
      </c>
      <c r="H263" s="253"/>
      <c r="I263" s="289"/>
      <c r="J263" s="243">
        <f t="shared" si="12"/>
        <v>0</v>
      </c>
      <c r="K263" s="243"/>
      <c r="L263" s="277"/>
    </row>
    <row r="264" spans="1:12" hidden="1" x14ac:dyDescent="0.2">
      <c r="A264" s="174"/>
      <c r="B264" s="183" t="s">
        <v>4408</v>
      </c>
      <c r="C264" s="261" t="str">
        <f>IFERROR(VLOOKUP(B264,'ПО КОРИСНИЦИМА'!$C$16:$S$1904,5,FALSE),"")</f>
        <v/>
      </c>
      <c r="D264" s="247">
        <f>SUMIF('ПО КОРИСНИЦИМА'!$G$16:$G$1904,"Свега за пројекат 2002-П4:",'ПО КОРИСНИЦИМА'!$H$16:$H$1904)</f>
        <v>0</v>
      </c>
      <c r="E264" s="247"/>
      <c r="F264" s="279"/>
      <c r="G264" s="248">
        <f>SUMIF('ПО КОРИСНИЦИМА'!$G$16:$G$1904,"Свега за пројекат 2002-П4:",'ПО КОРИСНИЦИМА'!$L$16:$L$1904)</f>
        <v>0</v>
      </c>
      <c r="H264" s="253"/>
      <c r="I264" s="289"/>
      <c r="J264" s="243">
        <f t="shared" si="12"/>
        <v>0</v>
      </c>
      <c r="K264" s="243"/>
      <c r="L264" s="277"/>
    </row>
    <row r="265" spans="1:12" hidden="1" x14ac:dyDescent="0.2">
      <c r="A265" s="174"/>
      <c r="B265" s="183" t="s">
        <v>4409</v>
      </c>
      <c r="C265" s="261" t="str">
        <f>IFERROR(VLOOKUP(B265,'ПО КОРИСНИЦИМА'!$C$16:$S$1904,5,FALSE),"")</f>
        <v/>
      </c>
      <c r="D265" s="247">
        <f>SUMIF('ПО КОРИСНИЦИМА'!$G$16:$G$1904,"Свега за пројекат 2002-П5:",'ПО КОРИСНИЦИМА'!$H$16:$H$1904)</f>
        <v>0</v>
      </c>
      <c r="E265" s="247"/>
      <c r="F265" s="279"/>
      <c r="G265" s="248">
        <f>SUMIF('ПО КОРИСНИЦИМА'!$G$16:$G$1904,"Свега за пројекат 2002-П5:",'ПО КОРИСНИЦИМА'!$L$16:$L$1904)</f>
        <v>0</v>
      </c>
      <c r="H265" s="253"/>
      <c r="I265" s="289"/>
      <c r="J265" s="243">
        <f t="shared" si="12"/>
        <v>0</v>
      </c>
      <c r="K265" s="243"/>
      <c r="L265" s="277"/>
    </row>
    <row r="266" spans="1:12" hidden="1" x14ac:dyDescent="0.2">
      <c r="A266" s="174"/>
      <c r="B266" s="183" t="s">
        <v>4410</v>
      </c>
      <c r="C266" s="261" t="str">
        <f>IFERROR(VLOOKUP(B266,'ПО КОРИСНИЦИМА'!$C$16:$S$1904,5,FALSE),"")</f>
        <v/>
      </c>
      <c r="D266" s="247">
        <f>SUMIF('ПО КОРИСНИЦИМА'!$G$16:$G$1904,"Свега за пројекат 2002-П6:",'ПО КОРИСНИЦИМА'!$H$16:$H$1904)</f>
        <v>0</v>
      </c>
      <c r="E266" s="247"/>
      <c r="F266" s="279"/>
      <c r="G266" s="248">
        <f>SUMIF('ПО КОРИСНИЦИМА'!$G$16:$G$1904,"Свега за пројекат 2002-П6:",'ПО КОРИСНИЦИМА'!$L$16:$L$1904)</f>
        <v>0</v>
      </c>
      <c r="H266" s="253"/>
      <c r="I266" s="289"/>
      <c r="J266" s="243">
        <f t="shared" si="12"/>
        <v>0</v>
      </c>
      <c r="K266" s="243"/>
      <c r="L266" s="277"/>
    </row>
    <row r="267" spans="1:12" hidden="1" x14ac:dyDescent="0.2">
      <c r="A267" s="174"/>
      <c r="B267" s="183" t="s">
        <v>4411</v>
      </c>
      <c r="C267" s="261" t="str">
        <f>IFERROR(VLOOKUP(B267,'ПО КОРИСНИЦИМА'!$C$16:$S$1904,5,FALSE),"")</f>
        <v/>
      </c>
      <c r="D267" s="247">
        <f>SUMIF('ПО КОРИСНИЦИМА'!$G$16:$G$1904,"Свега за пројекат 2002-П7:",'ПО КОРИСНИЦИМА'!$H$16:$H$1904)</f>
        <v>0</v>
      </c>
      <c r="E267" s="247"/>
      <c r="F267" s="279"/>
      <c r="G267" s="248">
        <f>SUMIF('ПО КОРИСНИЦИМА'!$G$16:$G$1904,"Свега за пројекат 2002-П7:",'ПО КОРИСНИЦИМА'!$L$16:$L$1904)</f>
        <v>0</v>
      </c>
      <c r="H267" s="253"/>
      <c r="I267" s="289"/>
      <c r="J267" s="243">
        <f t="shared" si="12"/>
        <v>0</v>
      </c>
      <c r="K267" s="243"/>
      <c r="L267" s="277"/>
    </row>
    <row r="268" spans="1:12" hidden="1" x14ac:dyDescent="0.2">
      <c r="A268" s="174"/>
      <c r="B268" s="183" t="s">
        <v>4412</v>
      </c>
      <c r="C268" s="261" t="str">
        <f>IFERROR(VLOOKUP(B268,'ПО КОРИСНИЦИМА'!$C$16:$S$1904,5,FALSE),"")</f>
        <v/>
      </c>
      <c r="D268" s="247">
        <f>SUMIF('ПО КОРИСНИЦИМА'!$G$16:$G$1904,"Свега за пројекат 2002-П8:",'ПО КОРИСНИЦИМА'!$H$16:$H$1904)</f>
        <v>0</v>
      </c>
      <c r="E268" s="247"/>
      <c r="F268" s="279"/>
      <c r="G268" s="248">
        <f>SUMIF('ПО КОРИСНИЦИМА'!$G$16:$G$1904,"Свега за пројекат 2002-П8:",'ПО КОРИСНИЦИМА'!$L$16:$L$1904)</f>
        <v>0</v>
      </c>
      <c r="H268" s="253"/>
      <c r="I268" s="289"/>
      <c r="J268" s="243">
        <f t="shared" si="12"/>
        <v>0</v>
      </c>
      <c r="K268" s="243"/>
      <c r="L268" s="277"/>
    </row>
    <row r="269" spans="1:12" hidden="1" x14ac:dyDescent="0.2">
      <c r="A269" s="174"/>
      <c r="B269" s="183" t="s">
        <v>4413</v>
      </c>
      <c r="C269" s="261" t="str">
        <f>IFERROR(VLOOKUP(B269,'ПО КОРИСНИЦИМА'!$C$16:$S$1904,5,FALSE),"")</f>
        <v/>
      </c>
      <c r="D269" s="247">
        <f>SUMIF('ПО КОРИСНИЦИМА'!$G$16:$G$1904,"Свега за пројекат 2002-П9:",'ПО КОРИСНИЦИМА'!$H$16:$H$1904)</f>
        <v>0</v>
      </c>
      <c r="E269" s="247"/>
      <c r="F269" s="279"/>
      <c r="G269" s="248">
        <f>SUMIF('ПО КОРИСНИЦИМА'!$G$16:$G$1904,"Свега за пројекат 2002-П9:",'ПО КОРИСНИЦИМА'!$L$16:$L$1904)</f>
        <v>0</v>
      </c>
      <c r="H269" s="253"/>
      <c r="I269" s="289"/>
      <c r="J269" s="243">
        <f t="shared" si="12"/>
        <v>0</v>
      </c>
      <c r="K269" s="243"/>
      <c r="L269" s="277"/>
    </row>
    <row r="270" spans="1:12" hidden="1" x14ac:dyDescent="0.2">
      <c r="A270" s="174"/>
      <c r="B270" s="183" t="s">
        <v>4414</v>
      </c>
      <c r="C270" s="261" t="str">
        <f>IFERROR(VLOOKUP(B270,'ПО КОРИСНИЦИМА'!$C$16:$S$1904,5,FALSE),"")</f>
        <v/>
      </c>
      <c r="D270" s="247">
        <f>SUMIF('ПО КОРИСНИЦИМА'!$G$16:$G$1904,"Свега за пројекат 2002-П10:",'ПО КОРИСНИЦИМА'!$H$16:$H$1904)</f>
        <v>0</v>
      </c>
      <c r="E270" s="247"/>
      <c r="F270" s="279"/>
      <c r="G270" s="248">
        <f>SUMIF('ПО КОРИСНИЦИМА'!$G$16:$G$1904,"Свега за пројекат 2002-П10:",'ПО КОРИСНИЦИМА'!$L$16:$L$1904)</f>
        <v>0</v>
      </c>
      <c r="H270" s="253"/>
      <c r="I270" s="289"/>
      <c r="J270" s="243">
        <f t="shared" si="12"/>
        <v>0</v>
      </c>
      <c r="K270" s="243"/>
      <c r="L270" s="277"/>
    </row>
    <row r="271" spans="1:12" hidden="1" x14ac:dyDescent="0.2">
      <c r="A271" s="174"/>
      <c r="B271" s="183" t="s">
        <v>4415</v>
      </c>
      <c r="C271" s="261" t="str">
        <f>IFERROR(VLOOKUP(B271,'ПО КОРИСНИЦИМА'!$C$16:$S$1904,5,FALSE),"")</f>
        <v/>
      </c>
      <c r="D271" s="247">
        <f>SUMIF('ПО КОРИСНИЦИМА'!$G$16:$G$1904,"Свега за пројекат 2002-П11:",'ПО КОРИСНИЦИМА'!$H$16:$H$1904)</f>
        <v>0</v>
      </c>
      <c r="E271" s="247"/>
      <c r="F271" s="279"/>
      <c r="G271" s="248">
        <f>SUMIF('ПО КОРИСНИЦИМА'!$G$16:$G$1904,"Свега за пројекат 2002-П11:",'ПО КОРИСНИЦИМА'!$L$16:$L$1904)</f>
        <v>0</v>
      </c>
      <c r="H271" s="253"/>
      <c r="I271" s="289"/>
      <c r="J271" s="243">
        <f t="shared" si="12"/>
        <v>0</v>
      </c>
      <c r="K271" s="243"/>
      <c r="L271" s="277"/>
    </row>
    <row r="272" spans="1:12" hidden="1" x14ac:dyDescent="0.2">
      <c r="A272" s="174"/>
      <c r="B272" s="183" t="s">
        <v>4416</v>
      </c>
      <c r="C272" s="261" t="str">
        <f>IFERROR(VLOOKUP(B272,'ПО КОРИСНИЦИМА'!$C$16:$S$1904,5,FALSE),"")</f>
        <v/>
      </c>
      <c r="D272" s="247">
        <f>SUMIF('ПО КОРИСНИЦИМА'!$G$16:$G$1904,"Свега за пројекат 2002-П12:",'ПО КОРИСНИЦИМА'!$H$16:$H$1904)</f>
        <v>0</v>
      </c>
      <c r="E272" s="247"/>
      <c r="F272" s="279"/>
      <c r="G272" s="248">
        <f>SUMIF('ПО КОРИСНИЦИМА'!$G$16:$G$1904,"Свега за пројекат 2002-П12:",'ПО КОРИСНИЦИМА'!$L$16:$L$1904)</f>
        <v>0</v>
      </c>
      <c r="H272" s="253"/>
      <c r="I272" s="289"/>
      <c r="J272" s="243">
        <f t="shared" si="12"/>
        <v>0</v>
      </c>
      <c r="K272" s="243"/>
      <c r="L272" s="277"/>
    </row>
    <row r="273" spans="1:12" hidden="1" x14ac:dyDescent="0.2">
      <c r="A273" s="174"/>
      <c r="B273" s="183" t="s">
        <v>4417</v>
      </c>
      <c r="C273" s="261" t="str">
        <f>IFERROR(VLOOKUP(B273,'ПО КОРИСНИЦИМА'!$C$16:$S$1904,5,FALSE),"")</f>
        <v/>
      </c>
      <c r="D273" s="247">
        <f>SUMIF('ПО КОРИСНИЦИМА'!$G$16:$G$1904,"Свега за пројекат 2002-П13:",'ПО КОРИСНИЦИМА'!$H$16:$H$1904)</f>
        <v>0</v>
      </c>
      <c r="E273" s="247"/>
      <c r="F273" s="279"/>
      <c r="G273" s="248">
        <f>SUMIF('ПО КОРИСНИЦИМА'!$G$16:$G$1904,"Свега за пројекат 2002-П13:",'ПО КОРИСНИЦИМА'!$L$16:$L$1904)</f>
        <v>0</v>
      </c>
      <c r="H273" s="253"/>
      <c r="I273" s="289"/>
      <c r="J273" s="243">
        <f t="shared" si="12"/>
        <v>0</v>
      </c>
      <c r="K273" s="243"/>
      <c r="L273" s="277"/>
    </row>
    <row r="274" spans="1:12" hidden="1" x14ac:dyDescent="0.2">
      <c r="A274" s="174"/>
      <c r="B274" s="183" t="s">
        <v>4418</v>
      </c>
      <c r="C274" s="261" t="str">
        <f>IFERROR(VLOOKUP(B274,'ПО КОРИСНИЦИМА'!$C$16:$S$1904,5,FALSE),"")</f>
        <v/>
      </c>
      <c r="D274" s="247">
        <f>SUMIF('ПО КОРИСНИЦИМА'!$G$16:$G$1904,"Свега за пројекат 2002-П14:",'ПО КОРИСНИЦИМА'!$H$16:$H$1904)</f>
        <v>0</v>
      </c>
      <c r="E274" s="247"/>
      <c r="F274" s="279"/>
      <c r="G274" s="248">
        <f>SUMIF('ПО КОРИСНИЦИМА'!$G$16:$G$1904,"Свега за пројекат 2002-П14:",'ПО КОРИСНИЦИМА'!$L$16:$L$1904)</f>
        <v>0</v>
      </c>
      <c r="H274" s="253"/>
      <c r="I274" s="289"/>
      <c r="J274" s="243">
        <f t="shared" si="12"/>
        <v>0</v>
      </c>
      <c r="K274" s="243"/>
      <c r="L274" s="277"/>
    </row>
    <row r="275" spans="1:12" hidden="1" x14ac:dyDescent="0.2">
      <c r="A275" s="174"/>
      <c r="B275" s="183" t="s">
        <v>4419</v>
      </c>
      <c r="C275" s="261" t="str">
        <f>IFERROR(VLOOKUP(B275,'ПО КОРИСНИЦИМА'!$C$16:$S$1904,5,FALSE),"")</f>
        <v/>
      </c>
      <c r="D275" s="247">
        <f>SUMIF('ПО КОРИСНИЦИМА'!$G$16:$G$1904,"Свега за пројекат 2002-П15:",'ПО КОРИСНИЦИМА'!$H$16:$H$1904)</f>
        <v>0</v>
      </c>
      <c r="E275" s="247"/>
      <c r="F275" s="279"/>
      <c r="G275" s="248">
        <f>SUMIF('ПО КОРИСНИЦИМА'!$G$16:$G$1904,"Свега за пројекат 2002-П15:",'ПО КОРИСНИЦИМА'!$L$16:$L$1904)</f>
        <v>0</v>
      </c>
      <c r="H275" s="253"/>
      <c r="I275" s="289"/>
      <c r="J275" s="243">
        <f t="shared" si="12"/>
        <v>0</v>
      </c>
      <c r="K275" s="243"/>
      <c r="L275" s="277"/>
    </row>
    <row r="276" spans="1:12" hidden="1" x14ac:dyDescent="0.2">
      <c r="A276" s="174"/>
      <c r="B276" s="183" t="s">
        <v>4420</v>
      </c>
      <c r="C276" s="261" t="str">
        <f>IFERROR(VLOOKUP(B276,'ПО КОРИСНИЦИМА'!$C$16:$S$1904,5,FALSE),"")</f>
        <v/>
      </c>
      <c r="D276" s="247">
        <f>SUMIF('ПО КОРИСНИЦИМА'!$G$16:$G$1904,"Свега за пројекат 2002-П16:",'ПО КОРИСНИЦИМА'!$H$16:$H$1904)</f>
        <v>0</v>
      </c>
      <c r="E276" s="247"/>
      <c r="F276" s="279"/>
      <c r="G276" s="248">
        <f>SUMIF('ПО КОРИСНИЦИМА'!$G$16:$G$1904,"Свега за пројекат 2002-П16:",'ПО КОРИСНИЦИМА'!$L$16:$L$1904)</f>
        <v>0</v>
      </c>
      <c r="H276" s="253"/>
      <c r="I276" s="289"/>
      <c r="J276" s="243">
        <f t="shared" si="12"/>
        <v>0</v>
      </c>
      <c r="K276" s="243"/>
      <c r="L276" s="277"/>
    </row>
    <row r="277" spans="1:12" hidden="1" x14ac:dyDescent="0.2">
      <c r="A277" s="174"/>
      <c r="B277" s="183" t="s">
        <v>4421</v>
      </c>
      <c r="C277" s="261" t="str">
        <f>IFERROR(VLOOKUP(B277,'ПО КОРИСНИЦИМА'!$C$16:$S$1904,5,FALSE),"")</f>
        <v/>
      </c>
      <c r="D277" s="247">
        <f>SUMIF('ПО КОРИСНИЦИМА'!$G$16:$G$1904,"Свега за пројекат 2002-П17:",'ПО КОРИСНИЦИМА'!$H$16:$H$1904)</f>
        <v>0</v>
      </c>
      <c r="E277" s="247"/>
      <c r="F277" s="279"/>
      <c r="G277" s="248">
        <f>SUMIF('ПО КОРИСНИЦИМА'!$G$16:$G$1904,"Свега за пројекат 2002-П17:",'ПО КОРИСНИЦИМА'!$L$16:$L$1904)</f>
        <v>0</v>
      </c>
      <c r="H277" s="253"/>
      <c r="I277" s="289"/>
      <c r="J277" s="243">
        <f t="shared" si="12"/>
        <v>0</v>
      </c>
      <c r="K277" s="243"/>
      <c r="L277" s="277"/>
    </row>
    <row r="278" spans="1:12" hidden="1" x14ac:dyDescent="0.2">
      <c r="A278" s="174"/>
      <c r="B278" s="183" t="s">
        <v>4422</v>
      </c>
      <c r="C278" s="261" t="str">
        <f>IFERROR(VLOOKUP(B278,'ПО КОРИСНИЦИМА'!$C$16:$S$1904,5,FALSE),"")</f>
        <v/>
      </c>
      <c r="D278" s="247">
        <f>SUMIF('ПО КОРИСНИЦИМА'!$G$16:$G$1904,"Свега за пројекат 2002-П18:",'ПО КОРИСНИЦИМА'!$H$16:$H$1904)</f>
        <v>0</v>
      </c>
      <c r="E278" s="247"/>
      <c r="F278" s="279"/>
      <c r="G278" s="248">
        <f>SUMIF('ПО КОРИСНИЦИМА'!$G$16:$G$1904,"Свега за пројекат 2002-П18:",'ПО КОРИСНИЦИМА'!$L$16:$L$1904)</f>
        <v>0</v>
      </c>
      <c r="H278" s="253"/>
      <c r="I278" s="289"/>
      <c r="J278" s="243">
        <f t="shared" si="12"/>
        <v>0</v>
      </c>
      <c r="K278" s="243"/>
      <c r="L278" s="277"/>
    </row>
    <row r="279" spans="1:12" hidden="1" x14ac:dyDescent="0.2">
      <c r="A279" s="174"/>
      <c r="B279" s="183" t="s">
        <v>4423</v>
      </c>
      <c r="C279" s="261" t="str">
        <f>IFERROR(VLOOKUP(B279,'ПО КОРИСНИЦИМА'!$C$16:$S$1904,5,FALSE),"")</f>
        <v/>
      </c>
      <c r="D279" s="247">
        <f>SUMIF('ПО КОРИСНИЦИМА'!$G$16:$G$1904,"Свега за пројекат 2002-П19:",'ПО КОРИСНИЦИМА'!$H$16:$H$1904)</f>
        <v>0</v>
      </c>
      <c r="E279" s="247"/>
      <c r="F279" s="279"/>
      <c r="G279" s="248">
        <f>SUMIF('ПО КОРИСНИЦИМА'!$G$16:$G$1904,"Свега за пројекат 2002-П19:",'ПО КОРИСНИЦИМА'!$L$16:$L$1904)</f>
        <v>0</v>
      </c>
      <c r="H279" s="253"/>
      <c r="I279" s="289"/>
      <c r="J279" s="243">
        <f t="shared" si="12"/>
        <v>0</v>
      </c>
      <c r="K279" s="243"/>
      <c r="L279" s="277"/>
    </row>
    <row r="280" spans="1:12" hidden="1" x14ac:dyDescent="0.2">
      <c r="A280" s="174"/>
      <c r="B280" s="183" t="s">
        <v>4424</v>
      </c>
      <c r="C280" s="261" t="str">
        <f>IFERROR(VLOOKUP(B280,'ПО КОРИСНИЦИМА'!$C$16:$S$1904,5,FALSE),"")</f>
        <v/>
      </c>
      <c r="D280" s="247">
        <f>SUMIF('ПО КОРИСНИЦИМА'!$G$16:$G$1904,"Свега за пројекат 2002-П20:",'ПО КОРИСНИЦИМА'!$H$16:$H$1904)</f>
        <v>0</v>
      </c>
      <c r="E280" s="247"/>
      <c r="F280" s="279"/>
      <c r="G280" s="248">
        <f>SUMIF('ПО КОРИСНИЦИМА'!$G$16:$G$1904,"Свега за пројекат 2002-П20:",'ПО КОРИСНИЦИМА'!$L$16:$L$1904)</f>
        <v>0</v>
      </c>
      <c r="H280" s="253"/>
      <c r="I280" s="289"/>
      <c r="J280" s="243">
        <f t="shared" si="12"/>
        <v>0</v>
      </c>
      <c r="K280" s="243"/>
      <c r="L280" s="277"/>
    </row>
    <row r="281" spans="1:12" hidden="1" x14ac:dyDescent="0.2">
      <c r="A281" s="174"/>
      <c r="B281" s="183" t="s">
        <v>4425</v>
      </c>
      <c r="C281" s="261" t="str">
        <f>IFERROR(VLOOKUP(B281,'ПО КОРИСНИЦИМА'!$C$16:$S$1904,5,FALSE),"")</f>
        <v/>
      </c>
      <c r="D281" s="247">
        <f>SUMIF('ПО КОРИСНИЦИМА'!$G$16:$G$1904,"Свега за пројекат 2002-П21:",'ПО КОРИСНИЦИМА'!$H$16:$H$1904)</f>
        <v>0</v>
      </c>
      <c r="E281" s="247"/>
      <c r="F281" s="279"/>
      <c r="G281" s="248">
        <f>SUMIF('ПО КОРИСНИЦИМА'!$G$16:$G$1904,"Свега за пројекат 2002-П21:",'ПО КОРИСНИЦИМА'!$L$16:$L$1904)</f>
        <v>0</v>
      </c>
      <c r="H281" s="253"/>
      <c r="I281" s="289"/>
      <c r="J281" s="243">
        <f t="shared" si="12"/>
        <v>0</v>
      </c>
      <c r="K281" s="243"/>
      <c r="L281" s="277"/>
    </row>
    <row r="282" spans="1:12" hidden="1" x14ac:dyDescent="0.2">
      <c r="A282" s="174"/>
      <c r="B282" s="183" t="s">
        <v>4426</v>
      </c>
      <c r="C282" s="261" t="str">
        <f>IFERROR(VLOOKUP(B282,'ПО КОРИСНИЦИМА'!$C$16:$S$1904,5,FALSE),"")</f>
        <v/>
      </c>
      <c r="D282" s="247">
        <f>SUMIF('ПО КОРИСНИЦИМА'!$G$16:$G$1904,"Свега за пројекат 2002-П22:",'ПО КОРИСНИЦИМА'!$H$16:$H$1904)</f>
        <v>0</v>
      </c>
      <c r="E282" s="247"/>
      <c r="F282" s="279"/>
      <c r="G282" s="248">
        <f>SUMIF('ПО КОРИСНИЦИМА'!$G$16:$G$1904,"Свега за пројекат 2002-П22:",'ПО КОРИСНИЦИМА'!$L$16:$L$1904)</f>
        <v>0</v>
      </c>
      <c r="H282" s="253"/>
      <c r="I282" s="289"/>
      <c r="J282" s="243">
        <f t="shared" si="12"/>
        <v>0</v>
      </c>
      <c r="K282" s="243"/>
      <c r="L282" s="277"/>
    </row>
    <row r="283" spans="1:12" hidden="1" x14ac:dyDescent="0.2">
      <c r="A283" s="174"/>
      <c r="B283" s="183" t="s">
        <v>4427</v>
      </c>
      <c r="C283" s="261" t="str">
        <f>IFERROR(VLOOKUP(B283,'ПО КОРИСНИЦИМА'!$C$16:$S$1904,5,FALSE),"")</f>
        <v/>
      </c>
      <c r="D283" s="247">
        <f>SUMIF('ПО КОРИСНИЦИМА'!$G$16:$G$1904,"Свега за пројекат 2002-П23:",'ПО КОРИСНИЦИМА'!$H$16:$H$1904)</f>
        <v>0</v>
      </c>
      <c r="E283" s="247"/>
      <c r="F283" s="279"/>
      <c r="G283" s="248">
        <f>SUMIF('ПО КОРИСНИЦИМА'!$G$16:$G$1904,"Свега за пројекат 2002-П23:",'ПО КОРИСНИЦИМА'!$L$16:$L$1904)</f>
        <v>0</v>
      </c>
      <c r="H283" s="253"/>
      <c r="I283" s="289"/>
      <c r="J283" s="243">
        <f t="shared" si="12"/>
        <v>0</v>
      </c>
      <c r="K283" s="243"/>
      <c r="L283" s="277"/>
    </row>
    <row r="284" spans="1:12" hidden="1" x14ac:dyDescent="0.2">
      <c r="A284" s="174"/>
      <c r="B284" s="183" t="s">
        <v>4428</v>
      </c>
      <c r="C284" s="261" t="str">
        <f>IFERROR(VLOOKUP(B284,'ПО КОРИСНИЦИМА'!$C$16:$S$1904,5,FALSE),"")</f>
        <v/>
      </c>
      <c r="D284" s="247">
        <f>SUMIF('ПО КОРИСНИЦИМА'!$G$16:$G$1904,"Свега за пројекат 2002-П24:",'ПО КОРИСНИЦИМА'!$H$16:$H$1904)</f>
        <v>0</v>
      </c>
      <c r="E284" s="247"/>
      <c r="F284" s="279"/>
      <c r="G284" s="248">
        <f>SUMIF('ПО КОРИСНИЦИМА'!$G$16:$G$1904,"Свега за пројекат 2002-П24:",'ПО КОРИСНИЦИМА'!$L$16:$L$1904)</f>
        <v>0</v>
      </c>
      <c r="H284" s="253"/>
      <c r="I284" s="289"/>
      <c r="J284" s="243">
        <f t="shared" si="12"/>
        <v>0</v>
      </c>
      <c r="K284" s="243"/>
      <c r="L284" s="277"/>
    </row>
    <row r="285" spans="1:12" hidden="1" x14ac:dyDescent="0.2">
      <c r="A285" s="174"/>
      <c r="B285" s="183" t="s">
        <v>4429</v>
      </c>
      <c r="C285" s="261" t="str">
        <f>IFERROR(VLOOKUP(B285,'ПО КОРИСНИЦИМА'!$C$16:$S$1904,5,FALSE),"")</f>
        <v/>
      </c>
      <c r="D285" s="247">
        <f>SUMIF('ПО КОРИСНИЦИМА'!$G$16:$G$1904,"Свега за пројекат 2002-П25:",'ПО КОРИСНИЦИМА'!$H$16:$H$1904)</f>
        <v>0</v>
      </c>
      <c r="E285" s="247"/>
      <c r="F285" s="279"/>
      <c r="G285" s="248">
        <f>SUMIF('ПО КОРИСНИЦИМА'!$G$16:$G$1904,"Свега за пројекат 2002-П25:",'ПО КОРИСНИЦИМА'!$L$16:$L$1904)</f>
        <v>0</v>
      </c>
      <c r="H285" s="253"/>
      <c r="I285" s="289"/>
      <c r="J285" s="243">
        <f t="shared" si="12"/>
        <v>0</v>
      </c>
      <c r="K285" s="243"/>
      <c r="L285" s="277"/>
    </row>
    <row r="286" spans="1:12" hidden="1" x14ac:dyDescent="0.2">
      <c r="A286" s="181"/>
      <c r="B286" s="183" t="s">
        <v>4430</v>
      </c>
      <c r="C286" s="261" t="str">
        <f>IFERROR(VLOOKUP(B286,'ПО КОРИСНИЦИМА'!$C$16:$S$1904,5,FALSE),"")</f>
        <v/>
      </c>
      <c r="D286" s="247">
        <f>SUMIF('ПО КОРИСНИЦИМА'!$G$16:$G$1904,"Свега за пројекат 2002-П26:",'ПО КОРИСНИЦИМА'!$H$16:$H$1904)</f>
        <v>0</v>
      </c>
      <c r="E286" s="247"/>
      <c r="F286" s="279"/>
      <c r="G286" s="248">
        <f>SUMIF('ПО КОРИСНИЦИМА'!$G$16:$G$1904,"Свега за пројекат 2002-П26:",'ПО КОРИСНИЦИМА'!$L$16:$L$1904)</f>
        <v>0</v>
      </c>
      <c r="H286" s="253"/>
      <c r="I286" s="289"/>
      <c r="J286" s="243">
        <f t="shared" si="12"/>
        <v>0</v>
      </c>
      <c r="K286" s="243"/>
      <c r="L286" s="277"/>
    </row>
    <row r="287" spans="1:12" hidden="1" x14ac:dyDescent="0.2">
      <c r="A287" s="181"/>
      <c r="B287" s="183" t="s">
        <v>4431</v>
      </c>
      <c r="C287" s="261" t="str">
        <f>IFERROR(VLOOKUP(B287,'ПО КОРИСНИЦИМА'!$C$16:$S$1904,5,FALSE),"")</f>
        <v/>
      </c>
      <c r="D287" s="247">
        <f>SUMIF('ПО КОРИСНИЦИМА'!$G$16:$G$1904,"Свега за пројекат 2002-П27:",'ПО КОРИСНИЦИМА'!$H$16:$H$1904)</f>
        <v>0</v>
      </c>
      <c r="E287" s="247"/>
      <c r="F287" s="279"/>
      <c r="G287" s="248">
        <f>SUMIF('ПО КОРИСНИЦИМА'!$G$16:$G$1904,"Свега за пројекат 2002-П27:",'ПО КОРИСНИЦИМА'!$L$16:$L$1904)</f>
        <v>0</v>
      </c>
      <c r="H287" s="253"/>
      <c r="I287" s="289"/>
      <c r="J287" s="243">
        <f t="shared" si="12"/>
        <v>0</v>
      </c>
      <c r="K287" s="243"/>
      <c r="L287" s="277"/>
    </row>
    <row r="288" spans="1:12" hidden="1" x14ac:dyDescent="0.2">
      <c r="A288" s="181"/>
      <c r="B288" s="183" t="s">
        <v>4432</v>
      </c>
      <c r="C288" s="261" t="str">
        <f>IFERROR(VLOOKUP(B288,'ПО КОРИСНИЦИМА'!$C$16:$S$1904,5,FALSE),"")</f>
        <v/>
      </c>
      <c r="D288" s="247">
        <f>SUMIF('ПО КОРИСНИЦИМА'!$G$16:$G$1904,"Свега за пројекат 2002-П28:",'ПО КОРИСНИЦИМА'!$H$16:$H$1904)</f>
        <v>0</v>
      </c>
      <c r="E288" s="247"/>
      <c r="F288" s="279"/>
      <c r="G288" s="248">
        <f>SUMIF('ПО КОРИСНИЦИМА'!$G$16:$G$1904,"Свега за пројекат 2002-П28:",'ПО КОРИСНИЦИМА'!$L$16:$L$1904)</f>
        <v>0</v>
      </c>
      <c r="H288" s="253"/>
      <c r="I288" s="289"/>
      <c r="J288" s="243">
        <f t="shared" si="12"/>
        <v>0</v>
      </c>
      <c r="K288" s="243"/>
      <c r="L288" s="277"/>
    </row>
    <row r="289" spans="1:12" hidden="1" x14ac:dyDescent="0.2">
      <c r="A289" s="181"/>
      <c r="B289" s="183" t="s">
        <v>4433</v>
      </c>
      <c r="C289" s="261" t="str">
        <f>IFERROR(VLOOKUP(B289,'ПО КОРИСНИЦИМА'!$C$16:$S$1904,5,FALSE),"")</f>
        <v/>
      </c>
      <c r="D289" s="247">
        <f>SUMIF('ПО КОРИСНИЦИМА'!$G$16:$G$1904,"Свега за пројекат 2002-П29:",'ПО КОРИСНИЦИМА'!$H$16:$H$1904)</f>
        <v>0</v>
      </c>
      <c r="E289" s="247"/>
      <c r="F289" s="279"/>
      <c r="G289" s="248">
        <f>SUMIF('ПО КОРИСНИЦИМА'!$G$16:$G$1904,"Свега за пројекат 2002-П29:",'ПО КОРИСНИЦИМА'!$L$16:$L$1904)</f>
        <v>0</v>
      </c>
      <c r="H289" s="253"/>
      <c r="I289" s="289"/>
      <c r="J289" s="243">
        <f t="shared" si="12"/>
        <v>0</v>
      </c>
      <c r="K289" s="243"/>
      <c r="L289" s="277"/>
    </row>
    <row r="290" spans="1:12" hidden="1" x14ac:dyDescent="0.2">
      <c r="A290" s="182"/>
      <c r="B290" s="183" t="s">
        <v>4434</v>
      </c>
      <c r="C290" s="261" t="str">
        <f>IFERROR(VLOOKUP(B290,'ПО КОРИСНИЦИМА'!$C$16:$S$1904,5,FALSE),"")</f>
        <v/>
      </c>
      <c r="D290" s="247">
        <f>SUMIF('ПО КОРИСНИЦИМА'!$G$16:$G$1904,"Свега за пројекат 2002-П30:",'ПО КОРИСНИЦИМА'!$H$16:$H$1904)</f>
        <v>0</v>
      </c>
      <c r="E290" s="247"/>
      <c r="F290" s="279"/>
      <c r="G290" s="248">
        <f>SUMIF('ПО КОРИСНИЦИМА'!$G$16:$G$1904,"Свега за пројекат 2002-П30:",'ПО КОРИСНИЦИМА'!$L$16:$L$1904)</f>
        <v>0</v>
      </c>
      <c r="H290" s="253"/>
      <c r="I290" s="289"/>
      <c r="J290" s="243">
        <f t="shared" si="12"/>
        <v>0</v>
      </c>
      <c r="K290" s="272"/>
      <c r="L290" s="295"/>
    </row>
    <row r="291" spans="1:12" s="179" customFormat="1" ht="25.5" x14ac:dyDescent="0.2">
      <c r="A291" s="172" t="s">
        <v>5439</v>
      </c>
      <c r="B291" s="173"/>
      <c r="C291" s="259" t="s">
        <v>5149</v>
      </c>
      <c r="D291" s="241">
        <f>SUM(D292:D322)</f>
        <v>17700000</v>
      </c>
      <c r="E291" s="241">
        <f>SUM(E292:E293)</f>
        <v>0</v>
      </c>
      <c r="F291" s="281">
        <f>E291/D291</f>
        <v>0</v>
      </c>
      <c r="G291" s="242">
        <f>SUM(G292:G322)</f>
        <v>0</v>
      </c>
      <c r="H291" s="242">
        <f>SUM(H292:H322)</f>
        <v>0</v>
      </c>
      <c r="I291" s="288"/>
      <c r="J291" s="241">
        <f t="shared" si="12"/>
        <v>17700000</v>
      </c>
      <c r="K291" s="241">
        <f>E291+H291</f>
        <v>0</v>
      </c>
      <c r="L291" s="281">
        <f>K291/J291</f>
        <v>0</v>
      </c>
    </row>
    <row r="292" spans="1:12" x14ac:dyDescent="0.2">
      <c r="A292" s="175"/>
      <c r="B292" s="183" t="s">
        <v>5440</v>
      </c>
      <c r="C292" s="266" t="s">
        <v>4057</v>
      </c>
      <c r="D292" s="243">
        <v>17000000</v>
      </c>
      <c r="E292" s="243">
        <f>SUMIF('ПО КОРИСНИЦИМА'!$G$16:$G$1904,"Свега за програмску активност 2003-0001:",'ПО КОРИСНИЦИМА'!$I$16:$I$1904)</f>
        <v>0</v>
      </c>
      <c r="F292" s="277">
        <f>E292/D292</f>
        <v>0</v>
      </c>
      <c r="G292" s="244">
        <f>SUMIF('ПО КОРИСНИЦИМА'!$G$16:$G$1904,"Свега за програмску активност 2003-0001:",'ПО КОРИСНИЦИМА'!$L$16:$L$1904)</f>
        <v>0</v>
      </c>
      <c r="H292" s="244">
        <f>SUMIF('ПО КОРИСНИЦИМА'!$G$16:$G$1904,"Свега за програмску активност 2003-0001:",'ПО КОРИСНИЦИМА'!$M$16:$M$1904)</f>
        <v>0</v>
      </c>
      <c r="I292" s="284"/>
      <c r="J292" s="243">
        <f t="shared" si="12"/>
        <v>17000000</v>
      </c>
      <c r="K292" s="243">
        <f>E292+H292</f>
        <v>0</v>
      </c>
      <c r="L292" s="277">
        <f>K292/J292</f>
        <v>0</v>
      </c>
    </row>
    <row r="293" spans="1:12" ht="13.5" customHeight="1" x14ac:dyDescent="0.2">
      <c r="A293" s="181"/>
      <c r="B293" s="184" t="s">
        <v>5442</v>
      </c>
      <c r="C293" s="606" t="s">
        <v>5258</v>
      </c>
      <c r="D293" s="247">
        <v>700000</v>
      </c>
      <c r="E293" s="247">
        <f>SUMIF('ПО КОРИСНИЦИМА'!$G$16:$G$1904,"Свега за пројекат 2003-П1:",'ПО КОРИСНИЦИМА'!$I$16:$I$1904)</f>
        <v>0</v>
      </c>
      <c r="F293" s="279">
        <f>E293/D293</f>
        <v>0</v>
      </c>
      <c r="G293" s="248">
        <v>0</v>
      </c>
      <c r="H293" s="253">
        <v>0</v>
      </c>
      <c r="I293" s="289"/>
      <c r="J293" s="243">
        <f t="shared" si="12"/>
        <v>700000</v>
      </c>
      <c r="K293" s="243">
        <f>E293+H293</f>
        <v>0</v>
      </c>
      <c r="L293" s="277">
        <f>K293/J293</f>
        <v>0</v>
      </c>
    </row>
    <row r="294" spans="1:12" hidden="1" x14ac:dyDescent="0.2">
      <c r="A294" s="181"/>
      <c r="B294" s="181" t="s">
        <v>4435</v>
      </c>
      <c r="C294" s="261" t="str">
        <f>IFERROR(VLOOKUP(B294,'ПО КОРИСНИЦИМА'!$C$16:$S$1904,5,FALSE),"")</f>
        <v/>
      </c>
      <c r="D294" s="247">
        <f>SUMIF('ПО КОРИСНИЦИМА'!$G$16:$G$1904,"Свега за пројекат 2003-П2:",'ПО КОРИСНИЦИМА'!$H$16:$H$1904)</f>
        <v>0</v>
      </c>
      <c r="E294" s="247"/>
      <c r="F294" s="279"/>
      <c r="G294" s="248">
        <f>SUMIF('ПО КОРИСНИЦИМА'!$G$16:$G$1904,"Свега за пројекат 2003-П2:",'ПО КОРИСНИЦИМА'!$L$16:$L$1904)</f>
        <v>0</v>
      </c>
      <c r="H294" s="253"/>
      <c r="I294" s="289"/>
      <c r="J294" s="243">
        <f t="shared" si="12"/>
        <v>0</v>
      </c>
      <c r="K294" s="243"/>
      <c r="L294" s="277"/>
    </row>
    <row r="295" spans="1:12" hidden="1" x14ac:dyDescent="0.2">
      <c r="A295" s="181"/>
      <c r="B295" s="181" t="s">
        <v>4436</v>
      </c>
      <c r="C295" s="261" t="str">
        <f>IFERROR(VLOOKUP(B295,'ПО КОРИСНИЦИМА'!$C$16:$S$1904,5,FALSE),"")</f>
        <v/>
      </c>
      <c r="D295" s="247">
        <f>SUMIF('ПО КОРИСНИЦИМА'!$G$16:$G$1904,"Свега за пројекат 2003-П3:",'ПО КОРИСНИЦИМА'!$H$16:$H$1904)</f>
        <v>0</v>
      </c>
      <c r="E295" s="247"/>
      <c r="F295" s="279"/>
      <c r="G295" s="248">
        <f>SUMIF('ПО КОРИСНИЦИМА'!$G$16:$G$1904,"Свега за пројекат 2003-П3:",'ПО КОРИСНИЦИМА'!$L$16:$L$1904)</f>
        <v>0</v>
      </c>
      <c r="H295" s="253"/>
      <c r="I295" s="289"/>
      <c r="J295" s="243">
        <f t="shared" ref="J295:J360" si="13">D295+G295</f>
        <v>0</v>
      </c>
      <c r="K295" s="243"/>
      <c r="L295" s="277"/>
    </row>
    <row r="296" spans="1:12" hidden="1" x14ac:dyDescent="0.2">
      <c r="A296" s="181"/>
      <c r="B296" s="181" t="s">
        <v>4437</v>
      </c>
      <c r="C296" s="261" t="str">
        <f>IFERROR(VLOOKUP(B296,'ПО КОРИСНИЦИМА'!$C$16:$S$1904,5,FALSE),"")</f>
        <v/>
      </c>
      <c r="D296" s="247">
        <f>SUMIF('ПО КОРИСНИЦИМА'!$G$16:$G$1904,"Свега за пројекат 2003-П4:",'ПО КОРИСНИЦИМА'!$H$16:$H$1904)</f>
        <v>0</v>
      </c>
      <c r="E296" s="247"/>
      <c r="F296" s="279"/>
      <c r="G296" s="248">
        <f>SUMIF('ПО КОРИСНИЦИМА'!$G$16:$G$1904,"Свега за пројекат 2003-П4:",'ПО КОРИСНИЦИМА'!$L$16:$L$1904)</f>
        <v>0</v>
      </c>
      <c r="H296" s="253"/>
      <c r="I296" s="289"/>
      <c r="J296" s="243">
        <f t="shared" si="13"/>
        <v>0</v>
      </c>
      <c r="K296" s="243"/>
      <c r="L296" s="277"/>
    </row>
    <row r="297" spans="1:12" hidden="1" x14ac:dyDescent="0.2">
      <c r="A297" s="181"/>
      <c r="B297" s="181" t="s">
        <v>4438</v>
      </c>
      <c r="C297" s="261" t="str">
        <f>IFERROR(VLOOKUP(B297,'ПО КОРИСНИЦИМА'!$C$16:$S$1904,5,FALSE),"")</f>
        <v/>
      </c>
      <c r="D297" s="247">
        <f>SUMIF('ПО КОРИСНИЦИМА'!$G$16:$G$1904,"Свега за пројекат 2003-П5:",'ПО КОРИСНИЦИМА'!$H$16:$H$1904)</f>
        <v>0</v>
      </c>
      <c r="E297" s="247"/>
      <c r="F297" s="279"/>
      <c r="G297" s="248">
        <f>SUMIF('ПО КОРИСНИЦИМА'!$G$16:$G$1904,"Свега за пројекат 2003-П5:",'ПО КОРИСНИЦИМА'!$L$16:$L$1904)</f>
        <v>0</v>
      </c>
      <c r="H297" s="253"/>
      <c r="I297" s="289"/>
      <c r="J297" s="243">
        <f t="shared" si="13"/>
        <v>0</v>
      </c>
      <c r="K297" s="243"/>
      <c r="L297" s="277"/>
    </row>
    <row r="298" spans="1:12" hidden="1" x14ac:dyDescent="0.2">
      <c r="A298" s="181"/>
      <c r="B298" s="181" t="s">
        <v>4439</v>
      </c>
      <c r="C298" s="261" t="str">
        <f>IFERROR(VLOOKUP(B298,'ПО КОРИСНИЦИМА'!$C$16:$S$1904,5,FALSE),"")</f>
        <v/>
      </c>
      <c r="D298" s="247">
        <f>SUMIF('ПО КОРИСНИЦИМА'!$G$16:$G$1904,"Свега за пројекат 2003-П6:",'ПО КОРИСНИЦИМА'!$H$16:$H$1904)</f>
        <v>0</v>
      </c>
      <c r="E298" s="247"/>
      <c r="F298" s="279"/>
      <c r="G298" s="248">
        <f>SUMIF('ПО КОРИСНИЦИМА'!$G$16:$G$1904,"Свега за пројекат 2003-П6:",'ПО КОРИСНИЦИМА'!$L$16:$L$1904)</f>
        <v>0</v>
      </c>
      <c r="H298" s="253"/>
      <c r="I298" s="289"/>
      <c r="J298" s="243">
        <f t="shared" si="13"/>
        <v>0</v>
      </c>
      <c r="K298" s="243"/>
      <c r="L298" s="277"/>
    </row>
    <row r="299" spans="1:12" hidden="1" x14ac:dyDescent="0.2">
      <c r="A299" s="181"/>
      <c r="B299" s="181" t="s">
        <v>4440</v>
      </c>
      <c r="C299" s="261" t="str">
        <f>IFERROR(VLOOKUP(B299,'ПО КОРИСНИЦИМА'!$C$16:$S$1904,5,FALSE),"")</f>
        <v/>
      </c>
      <c r="D299" s="247">
        <f>SUMIF('ПО КОРИСНИЦИМА'!$G$16:$G$1904,"Свега за пројекат 2003-П7:",'ПО КОРИСНИЦИМА'!$H$16:$H$1904)</f>
        <v>0</v>
      </c>
      <c r="E299" s="247"/>
      <c r="F299" s="279"/>
      <c r="G299" s="248">
        <f>SUMIF('ПО КОРИСНИЦИМА'!$G$16:$G$1904,"Свега за пројекат 2003-П7:",'ПО КОРИСНИЦИМА'!$L$16:$L$1904)</f>
        <v>0</v>
      </c>
      <c r="H299" s="253"/>
      <c r="I299" s="289"/>
      <c r="J299" s="243">
        <f t="shared" si="13"/>
        <v>0</v>
      </c>
      <c r="K299" s="243"/>
      <c r="L299" s="277"/>
    </row>
    <row r="300" spans="1:12" hidden="1" x14ac:dyDescent="0.2">
      <c r="A300" s="181"/>
      <c r="B300" s="181" t="s">
        <v>4441</v>
      </c>
      <c r="C300" s="261" t="str">
        <f>IFERROR(VLOOKUP(B300,'ПО КОРИСНИЦИМА'!$C$16:$S$1904,5,FALSE),"")</f>
        <v/>
      </c>
      <c r="D300" s="247">
        <f>SUMIF('ПО КОРИСНИЦИМА'!$G$16:$G$1904,"Свега за пројекат 2003-П8:",'ПО КОРИСНИЦИМА'!$H$16:$H$1904)</f>
        <v>0</v>
      </c>
      <c r="E300" s="247"/>
      <c r="F300" s="279"/>
      <c r="G300" s="248">
        <f>SUMIF('ПО КОРИСНИЦИМА'!$G$16:$G$1904,"Свега за пројекат 2003-П8:",'ПО КОРИСНИЦИМА'!$L$16:$L$1904)</f>
        <v>0</v>
      </c>
      <c r="H300" s="253"/>
      <c r="I300" s="289"/>
      <c r="J300" s="243">
        <f t="shared" si="13"/>
        <v>0</v>
      </c>
      <c r="K300" s="243"/>
      <c r="L300" s="277"/>
    </row>
    <row r="301" spans="1:12" hidden="1" x14ac:dyDescent="0.2">
      <c r="A301" s="181"/>
      <c r="B301" s="181" t="s">
        <v>4442</v>
      </c>
      <c r="C301" s="261" t="str">
        <f>IFERROR(VLOOKUP(B301,'ПО КОРИСНИЦИМА'!$C$16:$S$1904,5,FALSE),"")</f>
        <v/>
      </c>
      <c r="D301" s="247">
        <f>SUMIF('ПО КОРИСНИЦИМА'!$G$16:$G$1904,"Свега за пројекат 2003-П9:",'ПО КОРИСНИЦИМА'!$H$16:$H$1904)</f>
        <v>0</v>
      </c>
      <c r="E301" s="247"/>
      <c r="F301" s="279"/>
      <c r="G301" s="248">
        <f>SUMIF('ПО КОРИСНИЦИМА'!$G$16:$G$1904,"Свега за пројекат 2003-П9:",'ПО КОРИСНИЦИМА'!$L$16:$L$1904)</f>
        <v>0</v>
      </c>
      <c r="H301" s="253"/>
      <c r="I301" s="289"/>
      <c r="J301" s="243">
        <f t="shared" si="13"/>
        <v>0</v>
      </c>
      <c r="K301" s="243"/>
      <c r="L301" s="277"/>
    </row>
    <row r="302" spans="1:12" hidden="1" x14ac:dyDescent="0.2">
      <c r="A302" s="181"/>
      <c r="B302" s="181" t="s">
        <v>4443</v>
      </c>
      <c r="C302" s="261" t="str">
        <f>IFERROR(VLOOKUP(B302,'ПО КОРИСНИЦИМА'!$C$16:$S$1904,5,FALSE),"")</f>
        <v/>
      </c>
      <c r="D302" s="247">
        <f>SUMIF('ПО КОРИСНИЦИМА'!$G$16:$G$1904,"Свега за пројекат 2003-П10:",'ПО КОРИСНИЦИМА'!$H$16:$H$1904)</f>
        <v>0</v>
      </c>
      <c r="E302" s="247"/>
      <c r="F302" s="279"/>
      <c r="G302" s="248">
        <f>SUMIF('ПО КОРИСНИЦИМА'!$G$16:$G$1904,"Свега за пројекат 2003-П10:",'ПО КОРИСНИЦИМА'!$L$16:$L$1904)</f>
        <v>0</v>
      </c>
      <c r="H302" s="253"/>
      <c r="I302" s="289"/>
      <c r="J302" s="243">
        <f t="shared" si="13"/>
        <v>0</v>
      </c>
      <c r="K302" s="243"/>
      <c r="L302" s="277"/>
    </row>
    <row r="303" spans="1:12" hidden="1" x14ac:dyDescent="0.2">
      <c r="A303" s="181"/>
      <c r="B303" s="181" t="s">
        <v>4444</v>
      </c>
      <c r="C303" s="261" t="str">
        <f>IFERROR(VLOOKUP(B303,'ПО КОРИСНИЦИМА'!$C$16:$S$1904,5,FALSE),"")</f>
        <v/>
      </c>
      <c r="D303" s="247">
        <f>SUMIF('ПО КОРИСНИЦИМА'!$G$16:$G$1904,"Свега за пројекат 2003-П11:",'ПО КОРИСНИЦИМА'!$H$16:$H$1904)</f>
        <v>0</v>
      </c>
      <c r="E303" s="247"/>
      <c r="F303" s="279"/>
      <c r="G303" s="248">
        <f>SUMIF('ПО КОРИСНИЦИМА'!$G$16:$G$1904,"Свега за пројекат 2003-П11:",'ПО КОРИСНИЦИМА'!$L$16:$L$1904)</f>
        <v>0</v>
      </c>
      <c r="H303" s="253"/>
      <c r="I303" s="289"/>
      <c r="J303" s="243">
        <f t="shared" si="13"/>
        <v>0</v>
      </c>
      <c r="K303" s="243"/>
      <c r="L303" s="277"/>
    </row>
    <row r="304" spans="1:12" hidden="1" x14ac:dyDescent="0.2">
      <c r="A304" s="181"/>
      <c r="B304" s="181" t="s">
        <v>4445</v>
      </c>
      <c r="C304" s="261" t="str">
        <f>IFERROR(VLOOKUP(B304,'ПО КОРИСНИЦИМА'!$C$16:$S$1904,5,FALSE),"")</f>
        <v/>
      </c>
      <c r="D304" s="247">
        <f>SUMIF('ПО КОРИСНИЦИМА'!$G$16:$G$1904,"Свега за пројекат 2003-П12:",'ПО КОРИСНИЦИМА'!$H$16:$H$1904)</f>
        <v>0</v>
      </c>
      <c r="E304" s="247"/>
      <c r="F304" s="279"/>
      <c r="G304" s="248">
        <f>SUMIF('ПО КОРИСНИЦИМА'!$G$16:$G$1904,"Свега за пројекат 2003-П12:",'ПО КОРИСНИЦИМА'!$L$16:$L$1904)</f>
        <v>0</v>
      </c>
      <c r="H304" s="253"/>
      <c r="I304" s="289"/>
      <c r="J304" s="243">
        <f t="shared" si="13"/>
        <v>0</v>
      </c>
      <c r="K304" s="243"/>
      <c r="L304" s="277"/>
    </row>
    <row r="305" spans="1:12" hidden="1" x14ac:dyDescent="0.2">
      <c r="A305" s="181"/>
      <c r="B305" s="181" t="s">
        <v>4446</v>
      </c>
      <c r="C305" s="261" t="str">
        <f>IFERROR(VLOOKUP(B305,'ПО КОРИСНИЦИМА'!$C$16:$S$1904,5,FALSE),"")</f>
        <v/>
      </c>
      <c r="D305" s="247">
        <f>SUMIF('ПО КОРИСНИЦИМА'!$G$16:$G$1904,"Свега за пројекат 2003-П13:",'ПО КОРИСНИЦИМА'!$H$16:$H$1904)</f>
        <v>0</v>
      </c>
      <c r="E305" s="247"/>
      <c r="F305" s="279"/>
      <c r="G305" s="248">
        <f>SUMIF('ПО КОРИСНИЦИМА'!$G$16:$G$1904,"Свега за пројекат 2003-П13:",'ПО КОРИСНИЦИМА'!$L$16:$L$1904)</f>
        <v>0</v>
      </c>
      <c r="H305" s="253"/>
      <c r="I305" s="289"/>
      <c r="J305" s="243">
        <f t="shared" si="13"/>
        <v>0</v>
      </c>
      <c r="K305" s="243"/>
      <c r="L305" s="277"/>
    </row>
    <row r="306" spans="1:12" hidden="1" x14ac:dyDescent="0.2">
      <c r="A306" s="181"/>
      <c r="B306" s="181" t="s">
        <v>4447</v>
      </c>
      <c r="C306" s="261" t="str">
        <f>IFERROR(VLOOKUP(B306,'ПО КОРИСНИЦИМА'!$C$16:$S$1904,5,FALSE),"")</f>
        <v/>
      </c>
      <c r="D306" s="247">
        <f>SUMIF('ПО КОРИСНИЦИМА'!$G$16:$G$1904,"Свега за пројекат 2003-П14:",'ПО КОРИСНИЦИМА'!$H$16:$H$1904)</f>
        <v>0</v>
      </c>
      <c r="E306" s="247"/>
      <c r="F306" s="279"/>
      <c r="G306" s="248">
        <f>SUMIF('ПО КОРИСНИЦИМА'!$G$16:$G$1904,"Свега за пројекат 2003-П14:",'ПО КОРИСНИЦИМА'!$L$16:$L$1904)</f>
        <v>0</v>
      </c>
      <c r="H306" s="253"/>
      <c r="I306" s="289"/>
      <c r="J306" s="243">
        <f t="shared" si="13"/>
        <v>0</v>
      </c>
      <c r="K306" s="243"/>
      <c r="L306" s="277"/>
    </row>
    <row r="307" spans="1:12" hidden="1" x14ac:dyDescent="0.2">
      <c r="A307" s="181"/>
      <c r="B307" s="181" t="s">
        <v>4448</v>
      </c>
      <c r="C307" s="261" t="str">
        <f>IFERROR(VLOOKUP(B307,'ПО КОРИСНИЦИМА'!$C$16:$S$1904,5,FALSE),"")</f>
        <v/>
      </c>
      <c r="D307" s="247">
        <f>SUMIF('ПО КОРИСНИЦИМА'!$G$16:$G$1904,"Свега за пројекат 2003-П15:",'ПО КОРИСНИЦИМА'!$H$16:$H$1904)</f>
        <v>0</v>
      </c>
      <c r="E307" s="247"/>
      <c r="F307" s="279"/>
      <c r="G307" s="248">
        <f>SUMIF('ПО КОРИСНИЦИМА'!$G$16:$G$1904,"Свега за пројекат 2003-П15:",'ПО КОРИСНИЦИМА'!$L$16:$L$1904)</f>
        <v>0</v>
      </c>
      <c r="H307" s="253"/>
      <c r="I307" s="289"/>
      <c r="J307" s="243">
        <f t="shared" si="13"/>
        <v>0</v>
      </c>
      <c r="K307" s="243"/>
      <c r="L307" s="277"/>
    </row>
    <row r="308" spans="1:12" hidden="1" x14ac:dyDescent="0.2">
      <c r="A308" s="181"/>
      <c r="B308" s="181" t="s">
        <v>4449</v>
      </c>
      <c r="C308" s="261" t="str">
        <f>IFERROR(VLOOKUP(B308,'ПО КОРИСНИЦИМА'!$C$16:$S$1904,5,FALSE),"")</f>
        <v/>
      </c>
      <c r="D308" s="247">
        <f>SUMIF('ПО КОРИСНИЦИМА'!$G$16:$G$1904,"Свега за пројекат 2003-П16:",'ПО КОРИСНИЦИМА'!$H$16:$H$1904)</f>
        <v>0</v>
      </c>
      <c r="E308" s="247"/>
      <c r="F308" s="279"/>
      <c r="G308" s="248">
        <f>SUMIF('ПО КОРИСНИЦИМА'!$G$16:$G$1904,"Свега за пројекат 2003-П16:",'ПО КОРИСНИЦИМА'!$L$16:$L$1904)</f>
        <v>0</v>
      </c>
      <c r="H308" s="253"/>
      <c r="I308" s="289"/>
      <c r="J308" s="243">
        <f t="shared" si="13"/>
        <v>0</v>
      </c>
      <c r="K308" s="243"/>
      <c r="L308" s="277"/>
    </row>
    <row r="309" spans="1:12" hidden="1" x14ac:dyDescent="0.2">
      <c r="A309" s="181"/>
      <c r="B309" s="181" t="s">
        <v>4450</v>
      </c>
      <c r="C309" s="261" t="str">
        <f>IFERROR(VLOOKUP(B309,'ПО КОРИСНИЦИМА'!$C$16:$S$1904,5,FALSE),"")</f>
        <v/>
      </c>
      <c r="D309" s="247">
        <f>SUMIF('ПО КОРИСНИЦИМА'!$G$16:$G$1904,"Свега за пројекат 2003-П17:",'ПО КОРИСНИЦИМА'!$H$16:$H$1904)</f>
        <v>0</v>
      </c>
      <c r="E309" s="247"/>
      <c r="F309" s="279"/>
      <c r="G309" s="248">
        <f>SUMIF('ПО КОРИСНИЦИМА'!$G$16:$G$1904,"Свега за пројекат 2003-П17:",'ПО КОРИСНИЦИМА'!$L$16:$L$1904)</f>
        <v>0</v>
      </c>
      <c r="H309" s="253"/>
      <c r="I309" s="289"/>
      <c r="J309" s="243">
        <f t="shared" si="13"/>
        <v>0</v>
      </c>
      <c r="K309" s="243"/>
      <c r="L309" s="277"/>
    </row>
    <row r="310" spans="1:12" hidden="1" x14ac:dyDescent="0.2">
      <c r="A310" s="181"/>
      <c r="B310" s="181" t="s">
        <v>4451</v>
      </c>
      <c r="C310" s="261" t="str">
        <f>IFERROR(VLOOKUP(B310,'ПО КОРИСНИЦИМА'!$C$16:$S$1904,5,FALSE),"")</f>
        <v/>
      </c>
      <c r="D310" s="247">
        <f>SUMIF('ПО КОРИСНИЦИМА'!$G$16:$G$1904,"Свега за пројекат 2003-П18:",'ПО КОРИСНИЦИМА'!$H$16:$H$1904)</f>
        <v>0</v>
      </c>
      <c r="E310" s="247"/>
      <c r="F310" s="279"/>
      <c r="G310" s="248">
        <f>SUMIF('ПО КОРИСНИЦИМА'!$G$16:$G$1904,"Свега за пројекат 2003-П18:",'ПО КОРИСНИЦИМА'!$L$16:$L$1904)</f>
        <v>0</v>
      </c>
      <c r="H310" s="253"/>
      <c r="I310" s="289"/>
      <c r="J310" s="243">
        <f t="shared" si="13"/>
        <v>0</v>
      </c>
      <c r="K310" s="243"/>
      <c r="L310" s="277"/>
    </row>
    <row r="311" spans="1:12" hidden="1" x14ac:dyDescent="0.2">
      <c r="A311" s="181"/>
      <c r="B311" s="181" t="s">
        <v>4452</v>
      </c>
      <c r="C311" s="261" t="str">
        <f>IFERROR(VLOOKUP(B311,'ПО КОРИСНИЦИМА'!$C$16:$S$1904,5,FALSE),"")</f>
        <v/>
      </c>
      <c r="D311" s="247">
        <f>SUMIF('ПО КОРИСНИЦИМА'!$G$16:$G$1904,"Свега за пројекат 2003-П19:",'ПО КОРИСНИЦИМА'!$H$16:$H$1904)</f>
        <v>0</v>
      </c>
      <c r="E311" s="247"/>
      <c r="F311" s="279"/>
      <c r="G311" s="248">
        <f>SUMIF('ПО КОРИСНИЦИМА'!$G$16:$G$1904,"Свега за пројекат 2003-П19:",'ПО КОРИСНИЦИМА'!$L$16:$L$1904)</f>
        <v>0</v>
      </c>
      <c r="H311" s="253"/>
      <c r="I311" s="289"/>
      <c r="J311" s="243">
        <f t="shared" si="13"/>
        <v>0</v>
      </c>
      <c r="K311" s="243"/>
      <c r="L311" s="277"/>
    </row>
    <row r="312" spans="1:12" hidden="1" x14ac:dyDescent="0.2">
      <c r="A312" s="181"/>
      <c r="B312" s="181" t="s">
        <v>4453</v>
      </c>
      <c r="C312" s="261" t="str">
        <f>IFERROR(VLOOKUP(B312,'ПО КОРИСНИЦИМА'!$C$16:$S$1904,5,FALSE),"")</f>
        <v/>
      </c>
      <c r="D312" s="247">
        <f>SUMIF('ПО КОРИСНИЦИМА'!$G$16:$G$1904,"Свега за пројекат 2003-П20:",'ПО КОРИСНИЦИМА'!$H$16:$H$1904)</f>
        <v>0</v>
      </c>
      <c r="E312" s="247"/>
      <c r="F312" s="279"/>
      <c r="G312" s="248">
        <f>SUMIF('ПО КОРИСНИЦИМА'!$G$16:$G$1904,"Свега за пројекат 2003-П20:",'ПО КОРИСНИЦИМА'!$L$16:$L$1904)</f>
        <v>0</v>
      </c>
      <c r="H312" s="253"/>
      <c r="I312" s="289"/>
      <c r="J312" s="243">
        <f t="shared" si="13"/>
        <v>0</v>
      </c>
      <c r="K312" s="243"/>
      <c r="L312" s="277"/>
    </row>
    <row r="313" spans="1:12" hidden="1" x14ac:dyDescent="0.2">
      <c r="A313" s="181"/>
      <c r="B313" s="181" t="s">
        <v>4454</v>
      </c>
      <c r="C313" s="261" t="str">
        <f>IFERROR(VLOOKUP(B313,'ПО КОРИСНИЦИМА'!$C$16:$S$1904,5,FALSE),"")</f>
        <v/>
      </c>
      <c r="D313" s="247">
        <f>SUMIF('ПО КОРИСНИЦИМА'!$G$16:$G$1904,"Свега за пројекат 2003-П21:",'ПО КОРИСНИЦИМА'!$H$16:$H$1904)</f>
        <v>0</v>
      </c>
      <c r="E313" s="247"/>
      <c r="F313" s="279"/>
      <c r="G313" s="248">
        <f>SUMIF('ПО КОРИСНИЦИМА'!$G$16:$G$1904,"Свега за пројекат 2003-П21:",'ПО КОРИСНИЦИМА'!$L$16:$L$1904)</f>
        <v>0</v>
      </c>
      <c r="H313" s="253"/>
      <c r="I313" s="289"/>
      <c r="J313" s="243">
        <f t="shared" si="13"/>
        <v>0</v>
      </c>
      <c r="K313" s="243"/>
      <c r="L313" s="277"/>
    </row>
    <row r="314" spans="1:12" hidden="1" x14ac:dyDescent="0.2">
      <c r="A314" s="181"/>
      <c r="B314" s="181" t="s">
        <v>4455</v>
      </c>
      <c r="C314" s="261" t="str">
        <f>IFERROR(VLOOKUP(B314,'ПО КОРИСНИЦИМА'!$C$16:$S$1904,5,FALSE),"")</f>
        <v/>
      </c>
      <c r="D314" s="247">
        <f>SUMIF('ПО КОРИСНИЦИМА'!$G$16:$G$1904,"Свега за пројекат 2003-П22:",'ПО КОРИСНИЦИМА'!$H$16:$H$1904)</f>
        <v>0</v>
      </c>
      <c r="E314" s="247"/>
      <c r="F314" s="279"/>
      <c r="G314" s="248">
        <f>SUMIF('ПО КОРИСНИЦИМА'!$G$16:$G$1904,"Свега за пројекат 2003-П22:",'ПО КОРИСНИЦИМА'!$L$16:$L$1904)</f>
        <v>0</v>
      </c>
      <c r="H314" s="253"/>
      <c r="I314" s="289"/>
      <c r="J314" s="243">
        <f t="shared" si="13"/>
        <v>0</v>
      </c>
      <c r="K314" s="243"/>
      <c r="L314" s="277"/>
    </row>
    <row r="315" spans="1:12" hidden="1" x14ac:dyDescent="0.2">
      <c r="A315" s="181"/>
      <c r="B315" s="181" t="s">
        <v>4456</v>
      </c>
      <c r="C315" s="261" t="str">
        <f>IFERROR(VLOOKUP(B315,'ПО КОРИСНИЦИМА'!$C$16:$S$1904,5,FALSE),"")</f>
        <v/>
      </c>
      <c r="D315" s="247">
        <f>SUMIF('ПО КОРИСНИЦИМА'!$G$16:$G$1904,"Свега за пројекат 2003-П23:",'ПО КОРИСНИЦИМА'!$H$16:$H$1904)</f>
        <v>0</v>
      </c>
      <c r="E315" s="247"/>
      <c r="F315" s="279"/>
      <c r="G315" s="248">
        <f>SUMIF('ПО КОРИСНИЦИМА'!$G$16:$G$1904,"Свега за пројекат 2003-П23:",'ПО КОРИСНИЦИМА'!$L$16:$L$1904)</f>
        <v>0</v>
      </c>
      <c r="H315" s="253"/>
      <c r="I315" s="289"/>
      <c r="J315" s="243">
        <f t="shared" si="13"/>
        <v>0</v>
      </c>
      <c r="K315" s="243"/>
      <c r="L315" s="277"/>
    </row>
    <row r="316" spans="1:12" hidden="1" x14ac:dyDescent="0.2">
      <c r="A316" s="181"/>
      <c r="B316" s="181" t="s">
        <v>4457</v>
      </c>
      <c r="C316" s="261" t="str">
        <f>IFERROR(VLOOKUP(B316,'ПО КОРИСНИЦИМА'!$C$16:$S$1904,5,FALSE),"")</f>
        <v/>
      </c>
      <c r="D316" s="247">
        <f>SUMIF('ПО КОРИСНИЦИМА'!$G$16:$G$1904,"Свега за пројекат 2003-П24:",'ПО КОРИСНИЦИМА'!$H$16:$H$1904)</f>
        <v>0</v>
      </c>
      <c r="E316" s="247"/>
      <c r="F316" s="279"/>
      <c r="G316" s="248">
        <f>SUMIF('ПО КОРИСНИЦИМА'!$G$16:$G$1904,"Свега за пројекат 2003-П24:",'ПО КОРИСНИЦИМА'!$L$16:$L$1904)</f>
        <v>0</v>
      </c>
      <c r="H316" s="253"/>
      <c r="I316" s="289"/>
      <c r="J316" s="243">
        <f t="shared" si="13"/>
        <v>0</v>
      </c>
      <c r="K316" s="243"/>
      <c r="L316" s="277"/>
    </row>
    <row r="317" spans="1:12" hidden="1" x14ac:dyDescent="0.2">
      <c r="A317" s="181"/>
      <c r="B317" s="181" t="s">
        <v>4458</v>
      </c>
      <c r="C317" s="261" t="str">
        <f>IFERROR(VLOOKUP(B317,'ПО КОРИСНИЦИМА'!$C$16:$S$1904,5,FALSE),"")</f>
        <v/>
      </c>
      <c r="D317" s="247">
        <f>SUMIF('ПО КОРИСНИЦИМА'!$G$16:$G$1904,"Свега за пројекат 2003-П25:",'ПО КОРИСНИЦИМА'!$H$16:$H$1904)</f>
        <v>0</v>
      </c>
      <c r="E317" s="247"/>
      <c r="F317" s="279"/>
      <c r="G317" s="248">
        <f>SUMIF('ПО КОРИСНИЦИМА'!$G$16:$G$1904,"Свега за пројекат 2003-П25:",'ПО КОРИСНИЦИМА'!$L$16:$L$1904)</f>
        <v>0</v>
      </c>
      <c r="H317" s="253"/>
      <c r="I317" s="289"/>
      <c r="J317" s="243">
        <f t="shared" si="13"/>
        <v>0</v>
      </c>
      <c r="K317" s="243"/>
      <c r="L317" s="277"/>
    </row>
    <row r="318" spans="1:12" hidden="1" x14ac:dyDescent="0.2">
      <c r="A318" s="181"/>
      <c r="B318" s="181" t="s">
        <v>4459</v>
      </c>
      <c r="C318" s="261" t="str">
        <f>IFERROR(VLOOKUP(B318,'ПО КОРИСНИЦИМА'!$C$16:$S$1904,5,FALSE),"")</f>
        <v/>
      </c>
      <c r="D318" s="247">
        <f>SUMIF('ПО КОРИСНИЦИМА'!$G$16:$G$1904,"Свега за пројекат 2003-П26:",'ПО КОРИСНИЦИМА'!$H$16:$H$1904)</f>
        <v>0</v>
      </c>
      <c r="E318" s="247"/>
      <c r="F318" s="279"/>
      <c r="G318" s="248">
        <f>SUMIF('ПО КОРИСНИЦИМА'!$G$16:$G$1904,"Свега за пројекат 2003-П26:",'ПО КОРИСНИЦИМА'!$L$16:$L$1904)</f>
        <v>0</v>
      </c>
      <c r="H318" s="253"/>
      <c r="I318" s="289"/>
      <c r="J318" s="243">
        <f t="shared" si="13"/>
        <v>0</v>
      </c>
      <c r="K318" s="243"/>
      <c r="L318" s="277"/>
    </row>
    <row r="319" spans="1:12" hidden="1" x14ac:dyDescent="0.2">
      <c r="A319" s="181"/>
      <c r="B319" s="181" t="s">
        <v>4460</v>
      </c>
      <c r="C319" s="261" t="str">
        <f>IFERROR(VLOOKUP(B319,'ПО КОРИСНИЦИМА'!$C$16:$S$1904,5,FALSE),"")</f>
        <v/>
      </c>
      <c r="D319" s="247">
        <f>SUMIF('ПО КОРИСНИЦИМА'!$G$16:$G$1904,"Свега за пројекат 2003-П27:",'ПО КОРИСНИЦИМА'!$H$16:$H$1904)</f>
        <v>0</v>
      </c>
      <c r="E319" s="247"/>
      <c r="F319" s="279"/>
      <c r="G319" s="248">
        <f>SUMIF('ПО КОРИСНИЦИМА'!$G$16:$G$1904,"Свега за пројекат 2003-П27:",'ПО КОРИСНИЦИМА'!$L$16:$L$1904)</f>
        <v>0</v>
      </c>
      <c r="H319" s="253"/>
      <c r="I319" s="289"/>
      <c r="J319" s="243">
        <f t="shared" si="13"/>
        <v>0</v>
      </c>
      <c r="K319" s="243"/>
      <c r="L319" s="277"/>
    </row>
    <row r="320" spans="1:12" hidden="1" x14ac:dyDescent="0.2">
      <c r="A320" s="181"/>
      <c r="B320" s="181" t="s">
        <v>4461</v>
      </c>
      <c r="C320" s="261" t="str">
        <f>IFERROR(VLOOKUP(B320,'ПО КОРИСНИЦИМА'!$C$16:$S$1904,5,FALSE),"")</f>
        <v/>
      </c>
      <c r="D320" s="247">
        <f>SUMIF('ПО КОРИСНИЦИМА'!$G$16:$G$1904,"Свега за пројекат 2003-П28:",'ПО КОРИСНИЦИМА'!$H$16:$H$1904)</f>
        <v>0</v>
      </c>
      <c r="E320" s="247"/>
      <c r="F320" s="279"/>
      <c r="G320" s="248">
        <f>SUMIF('ПО КОРИСНИЦИМА'!$G$16:$G$1904,"Свега за пројекат 2003-П28:",'ПО КОРИСНИЦИМА'!$L$16:$L$1904)</f>
        <v>0</v>
      </c>
      <c r="H320" s="253"/>
      <c r="I320" s="289"/>
      <c r="J320" s="243">
        <f t="shared" si="13"/>
        <v>0</v>
      </c>
      <c r="K320" s="243"/>
      <c r="L320" s="277"/>
    </row>
    <row r="321" spans="1:12" hidden="1" x14ac:dyDescent="0.2">
      <c r="A321" s="181"/>
      <c r="B321" s="181" t="s">
        <v>4462</v>
      </c>
      <c r="C321" s="261" t="str">
        <f>IFERROR(VLOOKUP(B321,'ПО КОРИСНИЦИМА'!$C$16:$S$1904,5,FALSE),"")</f>
        <v/>
      </c>
      <c r="D321" s="247">
        <f>SUMIF('ПО КОРИСНИЦИМА'!$G$16:$G$1904,"Свега за пројекат 2003-П29:",'ПО КОРИСНИЦИМА'!$H$16:$H$1904)</f>
        <v>0</v>
      </c>
      <c r="E321" s="247"/>
      <c r="F321" s="279"/>
      <c r="G321" s="248">
        <f>SUMIF('ПО КОРИСНИЦИМА'!$G$16:$G$1904,"Свега за пројекат 2003-П29:",'ПО КОРИСНИЦИМА'!$L$16:$L$1904)</f>
        <v>0</v>
      </c>
      <c r="H321" s="253"/>
      <c r="I321" s="289"/>
      <c r="J321" s="243">
        <f t="shared" si="13"/>
        <v>0</v>
      </c>
      <c r="K321" s="243"/>
      <c r="L321" s="277"/>
    </row>
    <row r="322" spans="1:12" hidden="1" x14ac:dyDescent="0.2">
      <c r="A322" s="182"/>
      <c r="B322" s="181" t="s">
        <v>4463</v>
      </c>
      <c r="C322" s="261" t="str">
        <f>IFERROR(VLOOKUP(B322,'ПО КОРИСНИЦИМА'!$C$16:$S$1904,5,FALSE),"")</f>
        <v/>
      </c>
      <c r="D322" s="247">
        <f>SUMIF('ПО КОРИСНИЦИМА'!$G$16:$G$1904,"Свега за пројекат 2003-П30:",'ПО КОРИСНИЦИМА'!$H$16:$H$1904)</f>
        <v>0</v>
      </c>
      <c r="E322" s="247"/>
      <c r="F322" s="279"/>
      <c r="G322" s="248">
        <f>SUMIF('ПО КОРИСНИЦИМА'!$G$16:$G$1904,"Свега за пројекат 2003-П30:",'ПО КОРИСНИЦИМА'!$L$16:$L$1904)</f>
        <v>0</v>
      </c>
      <c r="H322" s="253"/>
      <c r="I322" s="289"/>
      <c r="J322" s="243">
        <f t="shared" si="13"/>
        <v>0</v>
      </c>
      <c r="K322" s="272"/>
      <c r="L322" s="295"/>
    </row>
    <row r="323" spans="1:12" s="179" customFormat="1" ht="25.5" x14ac:dyDescent="0.2">
      <c r="A323" s="172" t="s">
        <v>3590</v>
      </c>
      <c r="B323" s="173"/>
      <c r="C323" s="259" t="s">
        <v>3676</v>
      </c>
      <c r="D323" s="241">
        <f>SUM(D324:D360)</f>
        <v>24800000</v>
      </c>
      <c r="E323" s="241">
        <f>SUM(E324:E360)</f>
        <v>0</v>
      </c>
      <c r="F323" s="281">
        <f>E323/D323</f>
        <v>0</v>
      </c>
      <c r="G323" s="242">
        <f>SUM(G324:G360)</f>
        <v>13663644</v>
      </c>
      <c r="H323" s="242">
        <f>SUM(H324:H360)</f>
        <v>0</v>
      </c>
      <c r="I323" s="288">
        <f>H323/G323</f>
        <v>0</v>
      </c>
      <c r="J323" s="241">
        <f>SUM(J324:J360)</f>
        <v>38463644</v>
      </c>
      <c r="K323" s="241">
        <f>SUM(K324:K360)</f>
        <v>0</v>
      </c>
      <c r="L323" s="281">
        <f>K323/J323</f>
        <v>0</v>
      </c>
    </row>
    <row r="324" spans="1:12" ht="25.5" x14ac:dyDescent="0.2">
      <c r="A324" s="175"/>
      <c r="B324" s="180" t="s">
        <v>5444</v>
      </c>
      <c r="C324" s="268" t="s">
        <v>5030</v>
      </c>
      <c r="D324" s="243">
        <v>9000000</v>
      </c>
      <c r="E324" s="243">
        <f>SUMIF('ПО КОРИСНИЦИМА'!$G$16:$G$1904,"Свега за програмску активност 0901-0001:",'ПО КОРИСНИЦИМА'!$I$16:$I$1904)</f>
        <v>0</v>
      </c>
      <c r="F324" s="277">
        <f>E324/D324</f>
        <v>0</v>
      </c>
      <c r="G324" s="244">
        <f>SUMIF('ПО КОРИСНИЦИМА'!$G$16:$G$1904,"Свега за програмску активност 0901-0001:",'ПО КОРИСНИЦИМА'!$L$16:$L$1904)</f>
        <v>0</v>
      </c>
      <c r="H324" s="244">
        <f>SUMIF('ПО КОРИСНИЦИМА'!$G$16:$G$1904,"Свега за програмску активност 0901-0001:",'ПО КОРИСНИЦИМА'!$M$16:$M$1904)</f>
        <v>0</v>
      </c>
      <c r="I324" s="284" t="e">
        <f t="shared" ref="I324:I332" si="14">H324/G324</f>
        <v>#DIV/0!</v>
      </c>
      <c r="J324" s="254">
        <f t="shared" si="13"/>
        <v>9000000</v>
      </c>
      <c r="K324" s="254">
        <f t="shared" ref="K324:K329" si="15">E324+H324</f>
        <v>0</v>
      </c>
      <c r="L324" s="296">
        <f>K324/J324</f>
        <v>0</v>
      </c>
    </row>
    <row r="325" spans="1:12" ht="25.5" hidden="1" x14ac:dyDescent="0.2">
      <c r="A325" s="177"/>
      <c r="B325" s="184" t="s">
        <v>4061</v>
      </c>
      <c r="C325" s="269" t="s">
        <v>4062</v>
      </c>
      <c r="D325" s="245">
        <f>SUMIF('ПО КОРИСНИЦИМА'!$G$16:$G$1904,"Свега за програмску активност 0901-0002:",'ПО КОРИСНИЦИМА'!$H$16:$H$1904)</f>
        <v>0</v>
      </c>
      <c r="E325" s="245">
        <f>SUMIF('ПО КОРИСНИЦИМА'!$G$16:$G$1904,"Свега за програмску активност 0901-0002:",'ПО КОРИСНИЦИМА'!$I$16:$I$1904)</f>
        <v>0</v>
      </c>
      <c r="F325" s="278"/>
      <c r="G325" s="246">
        <f>SUMIF('ПО КОРИСНИЦИМА'!$G$16:$G$1904,"Свега за програмску активност 0901-0002:",'ПО КОРИСНИЦИМА'!$L$16:$L$1904)</f>
        <v>0</v>
      </c>
      <c r="H325" s="244">
        <f>SUMIF('ПО КОРИСНИЦИМА'!$G$16:$G$1904,"Свега за програмску активност 0901-0002:",'ПО КОРИСНИЦИМА'!$M$16:$M$1904)</f>
        <v>0</v>
      </c>
      <c r="I325" s="284" t="e">
        <f t="shared" si="14"/>
        <v>#DIV/0!</v>
      </c>
      <c r="J325" s="254">
        <f t="shared" si="13"/>
        <v>0</v>
      </c>
      <c r="K325" s="254">
        <f t="shared" si="15"/>
        <v>0</v>
      </c>
      <c r="L325" s="296"/>
    </row>
    <row r="326" spans="1:12" x14ac:dyDescent="0.2">
      <c r="A326" s="177"/>
      <c r="B326" s="184" t="s">
        <v>5445</v>
      </c>
      <c r="C326" s="269" t="s">
        <v>5032</v>
      </c>
      <c r="D326" s="245">
        <v>2000000</v>
      </c>
      <c r="E326" s="245">
        <f>SUMIF('ПО КОРИСНИЦИМА'!$G$16:$G$1904,"Свега за програмску активност 0901-0003:",'ПО КОРИСНИЦИМА'!$I$16:$I$1904)</f>
        <v>0</v>
      </c>
      <c r="F326" s="278">
        <f>E326/D326</f>
        <v>0</v>
      </c>
      <c r="G326" s="246">
        <v>2000000</v>
      </c>
      <c r="H326" s="244">
        <f>SUMIF('ПО КОРИСНИЦИМА'!$G$16:$G$1904,"Свега за програмску активност 0901-0003:",'ПО КОРИСНИЦИМА'!$M$16:$M$1904)</f>
        <v>0</v>
      </c>
      <c r="I326" s="284">
        <f t="shared" si="14"/>
        <v>0</v>
      </c>
      <c r="J326" s="254">
        <f t="shared" si="13"/>
        <v>4000000</v>
      </c>
      <c r="K326" s="254">
        <f t="shared" si="15"/>
        <v>0</v>
      </c>
      <c r="L326" s="296">
        <f>K326/J326</f>
        <v>0</v>
      </c>
    </row>
    <row r="327" spans="1:12" ht="25.5" hidden="1" x14ac:dyDescent="0.2">
      <c r="A327" s="177"/>
      <c r="B327" s="184" t="s">
        <v>4063</v>
      </c>
      <c r="C327" s="269" t="s">
        <v>4064</v>
      </c>
      <c r="D327" s="245">
        <f>SUMIF('ПО КОРИСНИЦИМА'!$G$16:$G$1904,"Свега за програмску активност 0901-0004:",'ПО КОРИСНИЦИМА'!$H$16:$H$1904)</f>
        <v>0</v>
      </c>
      <c r="E327" s="245">
        <f>SUMIF('ПО КОРИСНИЦИМА'!$G$16:$G$1904,"Свега за програмску активност 0901-0004:",'ПО КОРИСНИЦИМА'!$H$16:$H$1904)</f>
        <v>0</v>
      </c>
      <c r="F327" s="278"/>
      <c r="G327" s="246">
        <f>SUMIF('ПО КОРИСНИЦИМА'!$G$16:$G$1904,"Свега за програмску активност 0901-0004:",'ПО КОРИСНИЦИМА'!$L$16:$L$1904)</f>
        <v>0</v>
      </c>
      <c r="H327" s="244">
        <f>SUMIF('ПО КОРИСНИЦИМА'!$G$16:$G$1904,"Свега за програмску активност 0901-0004:",'ПО КОРИСНИЦИМА'!$M$16:$M$1904)</f>
        <v>0</v>
      </c>
      <c r="I327" s="284" t="e">
        <f t="shared" si="14"/>
        <v>#DIV/0!</v>
      </c>
      <c r="J327" s="254">
        <f t="shared" si="13"/>
        <v>0</v>
      </c>
      <c r="K327" s="254">
        <f t="shared" si="15"/>
        <v>0</v>
      </c>
      <c r="L327" s="296"/>
    </row>
    <row r="328" spans="1:12" ht="25.5" x14ac:dyDescent="0.2">
      <c r="A328" s="177"/>
      <c r="B328" s="184" t="s">
        <v>5431</v>
      </c>
      <c r="C328" s="269" t="s">
        <v>5031</v>
      </c>
      <c r="D328" s="245">
        <v>6500000</v>
      </c>
      <c r="E328" s="245">
        <f>SUMIF('ПО КОРИСНИЦИМА'!$G$16:$G$1904,"Свега за програмску активност 0901-0005:",'ПО КОРИСНИЦИМА'!$I$16:$I$1904)</f>
        <v>0</v>
      </c>
      <c r="F328" s="278">
        <f>E328/D328</f>
        <v>0</v>
      </c>
      <c r="G328" s="246">
        <f>169644+259000</f>
        <v>428644</v>
      </c>
      <c r="H328" s="244">
        <f>SUMIF('ПО КОРИСНИЦИМА'!$G$16:$G$1904,"Свега за програмску активност 0901-0005:",'ПО КОРИСНИЦИМА'!$M$16:$M$1904)</f>
        <v>0</v>
      </c>
      <c r="I328" s="284">
        <f t="shared" si="14"/>
        <v>0</v>
      </c>
      <c r="J328" s="254">
        <f>D328+G328</f>
        <v>6928644</v>
      </c>
      <c r="K328" s="254">
        <f t="shared" si="15"/>
        <v>0</v>
      </c>
      <c r="L328" s="296">
        <f>K328/J328</f>
        <v>0</v>
      </c>
    </row>
    <row r="329" spans="1:12" ht="25.5" x14ac:dyDescent="0.2">
      <c r="A329" s="177"/>
      <c r="B329" s="184" t="s">
        <v>5452</v>
      </c>
      <c r="C329" s="261" t="s">
        <v>4906</v>
      </c>
      <c r="D329" s="247">
        <v>3000000</v>
      </c>
      <c r="E329" s="247">
        <f>SUMIF('ПО КОРИСНИЦИМА'!$G$16:$G$1904,"Свега за програмску активност 0901-0006:",'ПО КОРИСНИЦИМА'!$I$16:$I$1904)</f>
        <v>0</v>
      </c>
      <c r="F329" s="279">
        <f>E329/D329</f>
        <v>0</v>
      </c>
      <c r="G329" s="248">
        <v>0</v>
      </c>
      <c r="H329" s="253">
        <f>SUMIF('ПО КОРИСНИЦИМА'!$G$16:$G$1904,"Свега за програмску активност 0901-0006:",'ПО КОРИСНИЦИМА'!$M$16:$M$1904)</f>
        <v>0</v>
      </c>
      <c r="I329" s="289" t="e">
        <f t="shared" si="14"/>
        <v>#DIV/0!</v>
      </c>
      <c r="J329" s="254">
        <f>D329+G329</f>
        <v>3000000</v>
      </c>
      <c r="K329" s="254">
        <f t="shared" si="15"/>
        <v>0</v>
      </c>
      <c r="L329" s="296">
        <f>K329/J329</f>
        <v>0</v>
      </c>
    </row>
    <row r="330" spans="1:12" x14ac:dyDescent="0.2">
      <c r="A330" s="427"/>
      <c r="B330" s="184" t="s">
        <v>5453</v>
      </c>
      <c r="C330" s="560" t="s">
        <v>5038</v>
      </c>
      <c r="D330" s="561">
        <v>3400000</v>
      </c>
      <c r="E330" s="561">
        <f>SUMIF('ПО КОРИСНИЦИМА'!$G$16:$G$1904,"Свега за програмску активност 0901-0007:",'ПО КОРИСНИЦИМА'!$I$16:$I$1904)</f>
        <v>0</v>
      </c>
      <c r="F330" s="562">
        <f>E330/D330</f>
        <v>0</v>
      </c>
      <c r="G330" s="563">
        <f>SUMIF('ПО КОРИСНИЦИМА'!$G$16:$G$1904,"Свега за програмску активност 0901-0007:",'ПО КОРИСНИЦИМА'!$L$16:$L$1904)</f>
        <v>0</v>
      </c>
      <c r="H330" s="253">
        <f>SUMIF('ПО КОРИСНИЦИМА'!$G$16:$G$1904,"Свега за програмску активност 0901-0007:",'ПО КОРИСНИЦИМА'!$M$16:$M$1904)</f>
        <v>0</v>
      </c>
      <c r="I330" s="289" t="e">
        <f>H330/G330</f>
        <v>#DIV/0!</v>
      </c>
      <c r="J330" s="254">
        <f>D330+G330</f>
        <v>3400000</v>
      </c>
      <c r="K330" s="254"/>
      <c r="L330" s="296"/>
    </row>
    <row r="331" spans="1:12" ht="25.5" hidden="1" x14ac:dyDescent="0.2">
      <c r="A331" s="427"/>
      <c r="B331" s="559" t="s">
        <v>4980</v>
      </c>
      <c r="C331" s="560" t="s">
        <v>4981</v>
      </c>
      <c r="D331" s="561">
        <f>SUMIF('ПО КОРИСНИЦИМА'!$G$16:$G$1904,"Свега за програмску активност 0901-0009:",'ПО КОРИСНИЦИМА'!$H$16:$H$1904)</f>
        <v>0</v>
      </c>
      <c r="E331" s="561">
        <f>SUMIF('ПО КОРИСНИЦИМА'!$G$16:$G$1904,"Свега за програмску активност 0901-0009:",'ПО КОРИСНИЦИМА'!$I$16:$I$1904)</f>
        <v>0</v>
      </c>
      <c r="F331" s="562" t="e">
        <f>E331/D331</f>
        <v>#DIV/0!</v>
      </c>
      <c r="G331" s="563">
        <f>SUMIF('ПО КОРИСНИЦИМА'!$G$16:$G$1904,"Свега за програмску активност 0901-0009:",'ПО КОРИСНИЦИМА'!$L$16:$L$1904)</f>
        <v>0</v>
      </c>
      <c r="H331" s="253">
        <f>SUMIF('ПО КОРИСНИЦИМА'!$G$16:$G$1904,"Свега за програмску активност 0901-П1:",'ПО КОРИСНИЦИМА'!$M$16:$M$1904)</f>
        <v>0</v>
      </c>
      <c r="I331" s="289" t="e">
        <f t="shared" si="14"/>
        <v>#DIV/0!</v>
      </c>
      <c r="J331" s="254">
        <f>D331+G331</f>
        <v>0</v>
      </c>
      <c r="K331" s="254">
        <f>E331+H331</f>
        <v>0</v>
      </c>
      <c r="L331" s="296" t="e">
        <f>K331/J331</f>
        <v>#DIV/0!</v>
      </c>
    </row>
    <row r="332" spans="1:12" ht="39.75" customHeight="1" x14ac:dyDescent="0.2">
      <c r="A332" s="177"/>
      <c r="B332" s="184" t="s">
        <v>5454</v>
      </c>
      <c r="C332" s="261" t="str">
        <f>IFERROR(VLOOKUP(B332,'ПО КОРИСНИЦИМА'!$C$16:$S$1904,5,FALSE),"")</f>
        <v>Куповина кућа, грађевинског материјала и доходовне активности за породице избеглих и интерно расељених лица</v>
      </c>
      <c r="D332" s="247">
        <v>900000</v>
      </c>
      <c r="E332" s="247">
        <f>SUMIF('ПО КОРИСНИЦИМА'!$G$16:$G$1904,"Свега за пројекат 0901-П1:",'ПО КОРИСНИЦИМА'!$I$16:$I$1904)</f>
        <v>0</v>
      </c>
      <c r="F332" s="279">
        <f>E332/D332</f>
        <v>0</v>
      </c>
      <c r="G332" s="248">
        <v>11235000</v>
      </c>
      <c r="H332" s="253">
        <f>SUMIF('ПО КОРИСНИЦИМА'!$G$16:$G$1904,"Свега за пројекат 0901-П1:",'ПО КОРИСНИЦИМА'!$M$16:$M$1904)</f>
        <v>0</v>
      </c>
      <c r="I332" s="289">
        <f t="shared" si="14"/>
        <v>0</v>
      </c>
      <c r="J332" s="254">
        <f>D332+G332</f>
        <v>12135000</v>
      </c>
      <c r="K332" s="254">
        <f>E332+H332</f>
        <v>0</v>
      </c>
      <c r="L332" s="296">
        <f>K332/J332</f>
        <v>0</v>
      </c>
    </row>
    <row r="333" spans="1:12" ht="37.5" hidden="1" customHeight="1" x14ac:dyDescent="0.2">
      <c r="A333" s="177"/>
      <c r="B333" s="184" t="s">
        <v>5455</v>
      </c>
      <c r="C333" s="606" t="str">
        <f>IFERROR(VLOOKUP(B333,'ПО КОРИСНИЦИМА'!$C$16:$S$1904,5,FALSE),"")</f>
        <v>Изградња зграде за социјално становање у насељу Варошица Владимирци</v>
      </c>
      <c r="D333" s="247">
        <v>0</v>
      </c>
      <c r="E333" s="247">
        <f>SUMIF('ПО КОРИСНИЦИМА'!$G$16:$G$1904,"Свега за пројекат 0901-П2:",'ПО КОРИСНИЦИМА'!$I$16:$I$1904)</f>
        <v>0</v>
      </c>
      <c r="F333" s="279"/>
      <c r="G333" s="248">
        <v>0</v>
      </c>
      <c r="H333" s="253">
        <f>SUMIF('ПО КОРИСНИЦИМА'!$G$16:$G$1904,"Свега за пројекат 0901-П2:",'ПО КОРИСНИЦИМА'!$M$16:$M$1904)</f>
        <v>0</v>
      </c>
      <c r="I333" s="289"/>
      <c r="J333" s="254">
        <f t="shared" si="13"/>
        <v>0</v>
      </c>
      <c r="K333" s="254"/>
      <c r="L333" s="296"/>
    </row>
    <row r="334" spans="1:12" ht="27" hidden="1" customHeight="1" x14ac:dyDescent="0.2">
      <c r="A334" s="177"/>
      <c r="B334" s="184" t="s">
        <v>5405</v>
      </c>
      <c r="C334" s="261" t="str">
        <f>IFERROR(VLOOKUP(B334,'ПО КОРИСНИЦИМА'!$C$16:$S$1904,5,FALSE),"")</f>
        <v>Помоћ угроженим лицима у току епидемије Ковид 19 вируса</v>
      </c>
      <c r="D334" s="247">
        <v>0</v>
      </c>
      <c r="E334" s="247">
        <f>SUMIF('ПО КОРИСНИЦИМА'!$G$16:$G$1904,"Свега за пројекат 0901-П3:",'ПО КОРИСНИЦИМА'!$I$16:$I$1904)</f>
        <v>0</v>
      </c>
      <c r="F334" s="279"/>
      <c r="G334" s="248">
        <v>0</v>
      </c>
      <c r="H334" s="253">
        <f>SUMIF('ПО КОРИСНИЦИМА'!$G$16:$G$1904,"Свега за пројекат 0901-П3:",'ПО КОРИСНИЦИМА'!$M$16:$M$1904)</f>
        <v>0</v>
      </c>
      <c r="I334" s="289"/>
      <c r="J334" s="254">
        <f t="shared" si="13"/>
        <v>0</v>
      </c>
      <c r="K334" s="254">
        <f>E334+H334</f>
        <v>0</v>
      </c>
      <c r="L334" s="296" t="e">
        <f>K334/J334</f>
        <v>#DIV/0!</v>
      </c>
    </row>
    <row r="335" spans="1:12" hidden="1" x14ac:dyDescent="0.2">
      <c r="A335" s="177"/>
      <c r="B335" s="184" t="s">
        <v>4465</v>
      </c>
      <c r="C335" s="261" t="str">
        <f>IFERROR(VLOOKUP(B335,'ПО КОРИСНИЦИМА'!$C$16:$S$1904,5,FALSE),"")</f>
        <v/>
      </c>
      <c r="D335" s="247">
        <f>SUMIF('ПО КОРИСНИЦИМА'!$G$16:$G$1904,"Свега за пројекат 0901-П5:",'ПО КОРИСНИЦИМА'!$H$16:$H$1904)</f>
        <v>0</v>
      </c>
      <c r="E335" s="247"/>
      <c r="F335" s="279"/>
      <c r="G335" s="248">
        <f>SUMIF('ПО КОРИСНИЦИМА'!$G$16:$G$1904,"Свега за пројекат 0901-П5:",'ПО КОРИСНИЦИМА'!$L$16:$L$1904)</f>
        <v>0</v>
      </c>
      <c r="H335" s="253"/>
      <c r="I335" s="289"/>
      <c r="J335" s="254">
        <f t="shared" si="13"/>
        <v>0</v>
      </c>
      <c r="K335" s="254"/>
      <c r="L335" s="296"/>
    </row>
    <row r="336" spans="1:12" hidden="1" x14ac:dyDescent="0.2">
      <c r="A336" s="177"/>
      <c r="B336" s="184" t="s">
        <v>4466</v>
      </c>
      <c r="C336" s="261" t="str">
        <f>IFERROR(VLOOKUP(B336,'ПО КОРИСНИЦИМА'!$C$16:$S$1904,5,FALSE),"")</f>
        <v/>
      </c>
      <c r="D336" s="247">
        <f>SUMIF('ПО КОРИСНИЦИМА'!$G$16:$G$1904,"Свега за пројекат 0901-П6:",'ПО КОРИСНИЦИМА'!$H$16:$H$1904)</f>
        <v>0</v>
      </c>
      <c r="E336" s="247"/>
      <c r="F336" s="279"/>
      <c r="G336" s="248">
        <f>SUMIF('ПО КОРИСНИЦИМА'!$G$16:$G$1904,"Свега за пројекат 0901-П6:",'ПО КОРИСНИЦИМА'!$L$16:$L$1904)</f>
        <v>0</v>
      </c>
      <c r="H336" s="253"/>
      <c r="I336" s="289"/>
      <c r="J336" s="254">
        <f t="shared" si="13"/>
        <v>0</v>
      </c>
      <c r="K336" s="254"/>
      <c r="L336" s="296"/>
    </row>
    <row r="337" spans="1:12" hidden="1" x14ac:dyDescent="0.2">
      <c r="A337" s="177"/>
      <c r="B337" s="184" t="s">
        <v>4467</v>
      </c>
      <c r="C337" s="261" t="str">
        <f>IFERROR(VLOOKUP(B337,'ПО КОРИСНИЦИМА'!$C$16:$S$1904,5,FALSE),"")</f>
        <v/>
      </c>
      <c r="D337" s="247">
        <f>SUMIF('ПО КОРИСНИЦИМА'!$G$16:$G$1904,"Свега за пројекат 0901-П7:",'ПО КОРИСНИЦИМА'!$H$16:$H$1904)</f>
        <v>0</v>
      </c>
      <c r="E337" s="247"/>
      <c r="F337" s="279"/>
      <c r="G337" s="248">
        <f>SUMIF('ПО КОРИСНИЦИМА'!$G$16:$G$1904,"Свега за пројекат 0901-П7:",'ПО КОРИСНИЦИМА'!$L$16:$L$1904)</f>
        <v>0</v>
      </c>
      <c r="H337" s="253"/>
      <c r="I337" s="289"/>
      <c r="J337" s="254">
        <f t="shared" si="13"/>
        <v>0</v>
      </c>
      <c r="K337" s="254"/>
      <c r="L337" s="296"/>
    </row>
    <row r="338" spans="1:12" hidden="1" x14ac:dyDescent="0.2">
      <c r="A338" s="177"/>
      <c r="B338" s="184" t="s">
        <v>4468</v>
      </c>
      <c r="C338" s="261" t="str">
        <f>IFERROR(VLOOKUP(B338,'ПО КОРИСНИЦИМА'!$C$16:$S$1904,5,FALSE),"")</f>
        <v/>
      </c>
      <c r="D338" s="247">
        <f>SUMIF('ПО КОРИСНИЦИМА'!$G$16:$G$1904,"Свега за пројекат 0901-П8:",'ПО КОРИСНИЦИМА'!$H$16:$H$1904)</f>
        <v>0</v>
      </c>
      <c r="E338" s="247"/>
      <c r="F338" s="279"/>
      <c r="G338" s="248">
        <f>SUMIF('ПО КОРИСНИЦИМА'!$G$16:$G$1904,"Свега за пројекат 0901-П8:",'ПО КОРИСНИЦИМА'!$L$16:$L$1904)</f>
        <v>0</v>
      </c>
      <c r="H338" s="253"/>
      <c r="I338" s="289"/>
      <c r="J338" s="254">
        <f t="shared" si="13"/>
        <v>0</v>
      </c>
      <c r="K338" s="254"/>
      <c r="L338" s="296"/>
    </row>
    <row r="339" spans="1:12" hidden="1" x14ac:dyDescent="0.2">
      <c r="A339" s="177"/>
      <c r="B339" s="184" t="s">
        <v>4469</v>
      </c>
      <c r="C339" s="261" t="str">
        <f>IFERROR(VLOOKUP(B339,'ПО КОРИСНИЦИМА'!$C$16:$S$1904,5,FALSE),"")</f>
        <v/>
      </c>
      <c r="D339" s="247">
        <f>SUMIF('ПО КОРИСНИЦИМА'!$G$16:$G$1904,"Свега за пројекат 0901-П9:",'ПО КОРИСНИЦИМА'!$H$16:$H$1904)</f>
        <v>0</v>
      </c>
      <c r="E339" s="247"/>
      <c r="F339" s="279"/>
      <c r="G339" s="248">
        <f>SUMIF('ПО КОРИСНИЦИМА'!$G$16:$G$1904,"Свега за пројекат 0901-П9:",'ПО КОРИСНИЦИМА'!$L$16:$L$1904)</f>
        <v>0</v>
      </c>
      <c r="H339" s="253"/>
      <c r="I339" s="289"/>
      <c r="J339" s="254">
        <f t="shared" si="13"/>
        <v>0</v>
      </c>
      <c r="K339" s="254"/>
      <c r="L339" s="296"/>
    </row>
    <row r="340" spans="1:12" hidden="1" x14ac:dyDescent="0.2">
      <c r="A340" s="177"/>
      <c r="B340" s="184" t="s">
        <v>4470</v>
      </c>
      <c r="C340" s="261" t="str">
        <f>IFERROR(VLOOKUP(B340,'ПО КОРИСНИЦИМА'!$C$16:$S$1904,5,FALSE),"")</f>
        <v/>
      </c>
      <c r="D340" s="247">
        <f>SUMIF('ПО КОРИСНИЦИМА'!$G$16:$G$1904,"Свега за пројекат 0901-П10:",'ПО КОРИСНИЦИМА'!$H$16:$H$1904)</f>
        <v>0</v>
      </c>
      <c r="E340" s="247"/>
      <c r="F340" s="279"/>
      <c r="G340" s="248">
        <f>SUMIF('ПО КОРИСНИЦИМА'!$G$16:$G$1904,"Свега за пројекат 0901-П10:",'ПО КОРИСНИЦИМА'!$L$16:$L$1904)</f>
        <v>0</v>
      </c>
      <c r="H340" s="253"/>
      <c r="I340" s="289"/>
      <c r="J340" s="254">
        <f t="shared" si="13"/>
        <v>0</v>
      </c>
      <c r="K340" s="254"/>
      <c r="L340" s="296"/>
    </row>
    <row r="341" spans="1:12" hidden="1" x14ac:dyDescent="0.2">
      <c r="A341" s="177"/>
      <c r="B341" s="184" t="s">
        <v>4471</v>
      </c>
      <c r="C341" s="261" t="str">
        <f>IFERROR(VLOOKUP(B341,'ПО КОРИСНИЦИМА'!$C$16:$S$1904,5,FALSE),"")</f>
        <v/>
      </c>
      <c r="D341" s="247">
        <f>SUMIF('ПО КОРИСНИЦИМА'!$G$16:$G$1904,"Свега за пројекат 0901-П11:",'ПО КОРИСНИЦИМА'!$H$16:$H$1904)</f>
        <v>0</v>
      </c>
      <c r="E341" s="247"/>
      <c r="F341" s="279"/>
      <c r="G341" s="248">
        <f>SUMIF('ПО КОРИСНИЦИМА'!$G$16:$G$1904,"Свега за пројекат 0901-П11:",'ПО КОРИСНИЦИМА'!$L$16:$L$1904)</f>
        <v>0</v>
      </c>
      <c r="H341" s="253"/>
      <c r="I341" s="289"/>
      <c r="J341" s="254">
        <f t="shared" si="13"/>
        <v>0</v>
      </c>
      <c r="K341" s="254"/>
      <c r="L341" s="296"/>
    </row>
    <row r="342" spans="1:12" hidden="1" x14ac:dyDescent="0.2">
      <c r="A342" s="177"/>
      <c r="B342" s="184" t="s">
        <v>4472</v>
      </c>
      <c r="C342" s="261" t="str">
        <f>IFERROR(VLOOKUP(B342,'ПО КОРИСНИЦИМА'!$C$16:$S$1904,5,FALSE),"")</f>
        <v/>
      </c>
      <c r="D342" s="247">
        <f>SUMIF('ПО КОРИСНИЦИМА'!$G$16:$G$1904,"Свега за пројекат 0901-П12:",'ПО КОРИСНИЦИМА'!$H$16:$H$1904)</f>
        <v>0</v>
      </c>
      <c r="E342" s="247"/>
      <c r="F342" s="279"/>
      <c r="G342" s="248">
        <f>SUMIF('ПО КОРИСНИЦИМА'!$G$16:$G$1904,"Свега за пројекат 0901-П12:",'ПО КОРИСНИЦИМА'!$L$16:$L$1904)</f>
        <v>0</v>
      </c>
      <c r="H342" s="253"/>
      <c r="I342" s="289"/>
      <c r="J342" s="254">
        <f t="shared" si="13"/>
        <v>0</v>
      </c>
      <c r="K342" s="254"/>
      <c r="L342" s="296"/>
    </row>
    <row r="343" spans="1:12" hidden="1" x14ac:dyDescent="0.2">
      <c r="A343" s="177"/>
      <c r="B343" s="184" t="s">
        <v>4473</v>
      </c>
      <c r="C343" s="261" t="str">
        <f>IFERROR(VLOOKUP(B343,'ПО КОРИСНИЦИМА'!$C$16:$S$1904,5,FALSE),"")</f>
        <v/>
      </c>
      <c r="D343" s="247">
        <f>SUMIF('ПО КОРИСНИЦИМА'!$G$16:$G$1904,"Свега за пројекат 0901-П13:",'ПО КОРИСНИЦИМА'!$H$16:$H$1904)</f>
        <v>0</v>
      </c>
      <c r="E343" s="247"/>
      <c r="F343" s="279"/>
      <c r="G343" s="248">
        <f>SUMIF('ПО КОРИСНИЦИМА'!$G$16:$G$1904,"Свега за пројекат 0901-П13:",'ПО КОРИСНИЦИМА'!$L$16:$L$1904)</f>
        <v>0</v>
      </c>
      <c r="H343" s="253"/>
      <c r="I343" s="289"/>
      <c r="J343" s="254">
        <f t="shared" si="13"/>
        <v>0</v>
      </c>
      <c r="K343" s="254"/>
      <c r="L343" s="296"/>
    </row>
    <row r="344" spans="1:12" hidden="1" x14ac:dyDescent="0.2">
      <c r="A344" s="177"/>
      <c r="B344" s="184" t="s">
        <v>4474</v>
      </c>
      <c r="C344" s="261" t="str">
        <f>IFERROR(VLOOKUP(B344,'ПО КОРИСНИЦИМА'!$C$16:$S$1904,5,FALSE),"")</f>
        <v/>
      </c>
      <c r="D344" s="247">
        <f>SUMIF('ПО КОРИСНИЦИМА'!$G$16:$G$1904,"Свега за пројекат 0901-П14:",'ПО КОРИСНИЦИМА'!$H$16:$H$1904)</f>
        <v>0</v>
      </c>
      <c r="E344" s="247"/>
      <c r="F344" s="279"/>
      <c r="G344" s="248">
        <f>SUMIF('ПО КОРИСНИЦИМА'!$G$16:$G$1904,"Свега за пројекат 0901-П14:",'ПО КОРИСНИЦИМА'!$L$16:$L$1904)</f>
        <v>0</v>
      </c>
      <c r="H344" s="253"/>
      <c r="I344" s="289"/>
      <c r="J344" s="254">
        <f t="shared" si="13"/>
        <v>0</v>
      </c>
      <c r="K344" s="254"/>
      <c r="L344" s="296"/>
    </row>
    <row r="345" spans="1:12" hidden="1" x14ac:dyDescent="0.2">
      <c r="A345" s="177"/>
      <c r="B345" s="184" t="s">
        <v>4475</v>
      </c>
      <c r="C345" s="261" t="str">
        <f>IFERROR(VLOOKUP(B345,'ПО КОРИСНИЦИМА'!$C$16:$S$1904,5,FALSE),"")</f>
        <v/>
      </c>
      <c r="D345" s="247">
        <f>SUMIF('ПО КОРИСНИЦИМА'!$G$16:$G$1904,"Свега за пројекат 0901-П15:",'ПО КОРИСНИЦИМА'!$H$16:$H$1904)</f>
        <v>0</v>
      </c>
      <c r="E345" s="247"/>
      <c r="F345" s="279"/>
      <c r="G345" s="248">
        <f>SUMIF('ПО КОРИСНИЦИМА'!$G$16:$G$1904,"Свега за пројекат 0901-П15:",'ПО КОРИСНИЦИМА'!$L$16:$L$1904)</f>
        <v>0</v>
      </c>
      <c r="H345" s="253"/>
      <c r="I345" s="289"/>
      <c r="J345" s="254">
        <f t="shared" si="13"/>
        <v>0</v>
      </c>
      <c r="K345" s="254"/>
      <c r="L345" s="296"/>
    </row>
    <row r="346" spans="1:12" hidden="1" x14ac:dyDescent="0.2">
      <c r="A346" s="177"/>
      <c r="B346" s="184" t="s">
        <v>4476</v>
      </c>
      <c r="C346" s="261" t="str">
        <f>IFERROR(VLOOKUP(B346,'ПО КОРИСНИЦИМА'!$C$16:$S$1904,5,FALSE),"")</f>
        <v/>
      </c>
      <c r="D346" s="247">
        <f>SUMIF('ПО КОРИСНИЦИМА'!$G$16:$G$1904,"Свега за пројекат 0901-П16:",'ПО КОРИСНИЦИМА'!$H$16:$H$1904)</f>
        <v>0</v>
      </c>
      <c r="E346" s="247"/>
      <c r="F346" s="279"/>
      <c r="G346" s="248">
        <f>SUMIF('ПО КОРИСНИЦИМА'!$G$16:$G$1904,"Свега за пројекат 0901-П16:",'ПО КОРИСНИЦИМА'!$L$16:$L$1904)</f>
        <v>0</v>
      </c>
      <c r="H346" s="253"/>
      <c r="I346" s="289"/>
      <c r="J346" s="254">
        <f t="shared" si="13"/>
        <v>0</v>
      </c>
      <c r="K346" s="254"/>
      <c r="L346" s="296"/>
    </row>
    <row r="347" spans="1:12" hidden="1" x14ac:dyDescent="0.2">
      <c r="A347" s="177"/>
      <c r="B347" s="184" t="s">
        <v>4477</v>
      </c>
      <c r="C347" s="261" t="str">
        <f>IFERROR(VLOOKUP(B347,'ПО КОРИСНИЦИМА'!$C$16:$S$1904,5,FALSE),"")</f>
        <v/>
      </c>
      <c r="D347" s="247">
        <f>SUMIF('ПО КОРИСНИЦИМА'!$G$16:$G$1904,"Свега за пројекат 0901-П17:",'ПО КОРИСНИЦИМА'!$H$16:$H$1904)</f>
        <v>0</v>
      </c>
      <c r="E347" s="247"/>
      <c r="F347" s="279"/>
      <c r="G347" s="248">
        <f>SUMIF('ПО КОРИСНИЦИМА'!$G$16:$G$1904,"Свега за пројекат 0901-П17:",'ПО КОРИСНИЦИМА'!$L$16:$L$1904)</f>
        <v>0</v>
      </c>
      <c r="H347" s="253"/>
      <c r="I347" s="289"/>
      <c r="J347" s="254">
        <f t="shared" si="13"/>
        <v>0</v>
      </c>
      <c r="K347" s="254"/>
      <c r="L347" s="296"/>
    </row>
    <row r="348" spans="1:12" hidden="1" x14ac:dyDescent="0.2">
      <c r="A348" s="177"/>
      <c r="B348" s="184" t="s">
        <v>4478</v>
      </c>
      <c r="C348" s="261" t="str">
        <f>IFERROR(VLOOKUP(B348,'ПО КОРИСНИЦИМА'!$C$16:$S$1904,5,FALSE),"")</f>
        <v/>
      </c>
      <c r="D348" s="247">
        <f>SUMIF('ПО КОРИСНИЦИМА'!$G$16:$G$1904,"Свега за пројекат 0901-П18:",'ПО КОРИСНИЦИМА'!$H$16:$H$1904)</f>
        <v>0</v>
      </c>
      <c r="E348" s="247"/>
      <c r="F348" s="279"/>
      <c r="G348" s="248">
        <f>SUMIF('ПО КОРИСНИЦИМА'!$G$16:$G$1904,"Свега за пројекат 0901-П18:",'ПО КОРИСНИЦИМА'!$L$16:$L$1904)</f>
        <v>0</v>
      </c>
      <c r="H348" s="253"/>
      <c r="I348" s="289"/>
      <c r="J348" s="254">
        <f t="shared" si="13"/>
        <v>0</v>
      </c>
      <c r="K348" s="254"/>
      <c r="L348" s="296"/>
    </row>
    <row r="349" spans="1:12" hidden="1" x14ac:dyDescent="0.2">
      <c r="A349" s="177"/>
      <c r="B349" s="184" t="s">
        <v>4479</v>
      </c>
      <c r="C349" s="261" t="str">
        <f>IFERROR(VLOOKUP(B349,'ПО КОРИСНИЦИМА'!$C$16:$S$1904,5,FALSE),"")</f>
        <v/>
      </c>
      <c r="D349" s="247">
        <f>SUMIF('ПО КОРИСНИЦИМА'!$G$16:$G$1904,"Свега за пројекат 0901-П19:",'ПО КОРИСНИЦИМА'!$H$16:$H$1904)</f>
        <v>0</v>
      </c>
      <c r="E349" s="247"/>
      <c r="F349" s="279"/>
      <c r="G349" s="248">
        <f>SUMIF('ПО КОРИСНИЦИМА'!$G$16:$G$1904,"Свега за пројекат 0901-П19:",'ПО КОРИСНИЦИМА'!$L$16:$L$1904)</f>
        <v>0</v>
      </c>
      <c r="H349" s="253"/>
      <c r="I349" s="289"/>
      <c r="J349" s="254">
        <f t="shared" si="13"/>
        <v>0</v>
      </c>
      <c r="K349" s="254"/>
      <c r="L349" s="296"/>
    </row>
    <row r="350" spans="1:12" hidden="1" x14ac:dyDescent="0.2">
      <c r="A350" s="177"/>
      <c r="B350" s="184" t="s">
        <v>4480</v>
      </c>
      <c r="C350" s="261" t="str">
        <f>IFERROR(VLOOKUP(B350,'ПО КОРИСНИЦИМА'!$C$16:$S$1904,5,FALSE),"")</f>
        <v/>
      </c>
      <c r="D350" s="247">
        <f>SUMIF('ПО КОРИСНИЦИМА'!$G$16:$G$1904,"Свега за пројекат 0901-П20:",'ПО КОРИСНИЦИМА'!$H$16:$H$1904)</f>
        <v>0</v>
      </c>
      <c r="E350" s="247"/>
      <c r="F350" s="279"/>
      <c r="G350" s="248">
        <f>SUMIF('ПО КОРИСНИЦИМА'!$G$16:$G$1904,"Свега за пројекат 0901-П20:",'ПО КОРИСНИЦИМА'!$L$16:$L$1904)</f>
        <v>0</v>
      </c>
      <c r="H350" s="253"/>
      <c r="I350" s="289"/>
      <c r="J350" s="254">
        <f t="shared" si="13"/>
        <v>0</v>
      </c>
      <c r="K350" s="254"/>
      <c r="L350" s="296"/>
    </row>
    <row r="351" spans="1:12" hidden="1" x14ac:dyDescent="0.2">
      <c r="A351" s="177"/>
      <c r="B351" s="184" t="s">
        <v>4481</v>
      </c>
      <c r="C351" s="261" t="str">
        <f>IFERROR(VLOOKUP(B351,'ПО КОРИСНИЦИМА'!$C$16:$S$1904,5,FALSE),"")</f>
        <v/>
      </c>
      <c r="D351" s="247">
        <f>SUMIF('ПО КОРИСНИЦИМА'!$G$16:$G$1904,"Свега за пројекат 0901-П21:",'ПО КОРИСНИЦИМА'!$H$16:$H$1904)</f>
        <v>0</v>
      </c>
      <c r="E351" s="247"/>
      <c r="F351" s="279"/>
      <c r="G351" s="248">
        <f>SUMIF('ПО КОРИСНИЦИМА'!$G$16:$G$1904,"Свега за пројекат 0901-П21:",'ПО КОРИСНИЦИМА'!$L$16:$L$1904)</f>
        <v>0</v>
      </c>
      <c r="H351" s="253"/>
      <c r="I351" s="289"/>
      <c r="J351" s="254">
        <f t="shared" si="13"/>
        <v>0</v>
      </c>
      <c r="K351" s="254"/>
      <c r="L351" s="296"/>
    </row>
    <row r="352" spans="1:12" hidden="1" x14ac:dyDescent="0.2">
      <c r="A352" s="177"/>
      <c r="B352" s="184" t="s">
        <v>4482</v>
      </c>
      <c r="C352" s="261" t="str">
        <f>IFERROR(VLOOKUP(B352,'ПО КОРИСНИЦИМА'!$C$16:$S$1904,5,FALSE),"")</f>
        <v/>
      </c>
      <c r="D352" s="247">
        <f>SUMIF('ПО КОРИСНИЦИМА'!$G$16:$G$1904,"Свега за пројекат 0901-П22:",'ПО КОРИСНИЦИМА'!$H$16:$H$1904)</f>
        <v>0</v>
      </c>
      <c r="E352" s="247"/>
      <c r="F352" s="279"/>
      <c r="G352" s="248">
        <f>SUMIF('ПО КОРИСНИЦИМА'!$G$16:$G$1904,"Свега за пројекат 0901-П22:",'ПО КОРИСНИЦИМА'!$L$16:$L$1904)</f>
        <v>0</v>
      </c>
      <c r="H352" s="253"/>
      <c r="I352" s="289"/>
      <c r="J352" s="254">
        <f t="shared" si="13"/>
        <v>0</v>
      </c>
      <c r="K352" s="254"/>
      <c r="L352" s="296"/>
    </row>
    <row r="353" spans="1:12" hidden="1" x14ac:dyDescent="0.2">
      <c r="A353" s="177"/>
      <c r="B353" s="184" t="s">
        <v>4483</v>
      </c>
      <c r="C353" s="261" t="str">
        <f>IFERROR(VLOOKUP(B353,'ПО КОРИСНИЦИМА'!$C$16:$S$1904,5,FALSE),"")</f>
        <v/>
      </c>
      <c r="D353" s="247">
        <f>SUMIF('ПО КОРИСНИЦИМА'!$G$16:$G$1904,"Свега за пројекат 0901-П23:",'ПО КОРИСНИЦИМА'!$H$16:$H$1904)</f>
        <v>0</v>
      </c>
      <c r="E353" s="247"/>
      <c r="F353" s="279"/>
      <c r="G353" s="248">
        <f>SUMIF('ПО КОРИСНИЦИМА'!$G$16:$G$1904,"Свега за пројекат 0901-П23:",'ПО КОРИСНИЦИМА'!$L$16:$L$1904)</f>
        <v>0</v>
      </c>
      <c r="H353" s="253"/>
      <c r="I353" s="289"/>
      <c r="J353" s="254">
        <f t="shared" si="13"/>
        <v>0</v>
      </c>
      <c r="K353" s="254"/>
      <c r="L353" s="296"/>
    </row>
    <row r="354" spans="1:12" hidden="1" x14ac:dyDescent="0.2">
      <c r="A354" s="177"/>
      <c r="B354" s="184" t="s">
        <v>4484</v>
      </c>
      <c r="C354" s="261" t="str">
        <f>IFERROR(VLOOKUP(B354,'ПО КОРИСНИЦИМА'!$C$16:$S$1904,5,FALSE),"")</f>
        <v/>
      </c>
      <c r="D354" s="247">
        <f>SUMIF('ПО КОРИСНИЦИМА'!$G$16:$G$1904,"Свега за пројекат 0901-П24:",'ПО КОРИСНИЦИМА'!$H$16:$H$1904)</f>
        <v>0</v>
      </c>
      <c r="E354" s="247"/>
      <c r="F354" s="279"/>
      <c r="G354" s="248">
        <f>SUMIF('ПО КОРИСНИЦИМА'!$G$16:$G$1904,"Свега за пројекат 0901-П24:",'ПО КОРИСНИЦИМА'!$L$16:$L$1904)</f>
        <v>0</v>
      </c>
      <c r="H354" s="253"/>
      <c r="I354" s="289"/>
      <c r="J354" s="254">
        <f t="shared" si="13"/>
        <v>0</v>
      </c>
      <c r="K354" s="254"/>
      <c r="L354" s="296"/>
    </row>
    <row r="355" spans="1:12" hidden="1" x14ac:dyDescent="0.2">
      <c r="A355" s="177"/>
      <c r="B355" s="184" t="s">
        <v>4485</v>
      </c>
      <c r="C355" s="261" t="str">
        <f>IFERROR(VLOOKUP(B355,'ПО КОРИСНИЦИМА'!$C$16:$S$1904,5,FALSE),"")</f>
        <v/>
      </c>
      <c r="D355" s="247">
        <f>SUMIF('ПО КОРИСНИЦИМА'!$G$16:$G$1904,"Свега за пројекат 0901-П25:",'ПО КОРИСНИЦИМА'!$H$16:$H$1904)</f>
        <v>0</v>
      </c>
      <c r="E355" s="247"/>
      <c r="F355" s="279"/>
      <c r="G355" s="248">
        <f>SUMIF('ПО КОРИСНИЦИМА'!$G$16:$G$1904,"Свега за пројекат 0901-П25:",'ПО КОРИСНИЦИМА'!$L$16:$L$1904)</f>
        <v>0</v>
      </c>
      <c r="H355" s="253"/>
      <c r="I355" s="289"/>
      <c r="J355" s="254">
        <f t="shared" si="13"/>
        <v>0</v>
      </c>
      <c r="K355" s="254"/>
      <c r="L355" s="296"/>
    </row>
    <row r="356" spans="1:12" hidden="1" x14ac:dyDescent="0.2">
      <c r="A356" s="177"/>
      <c r="B356" s="184" t="s">
        <v>4486</v>
      </c>
      <c r="C356" s="261" t="str">
        <f>IFERROR(VLOOKUP(B356,'ПО КОРИСНИЦИМА'!$C$16:$S$1904,5,FALSE),"")</f>
        <v/>
      </c>
      <c r="D356" s="247">
        <f>SUMIF('ПО КОРИСНИЦИМА'!$G$16:$G$1904,"Свега за пројекат 0901-П26:",'ПО КОРИСНИЦИМА'!$H$16:$H$1904)</f>
        <v>0</v>
      </c>
      <c r="E356" s="247"/>
      <c r="F356" s="279"/>
      <c r="G356" s="248">
        <f>SUMIF('ПО КОРИСНИЦИМА'!$G$16:$G$1904,"Свега за пројекат 0901-П26:",'ПО КОРИСНИЦИМА'!$L$16:$L$1904)</f>
        <v>0</v>
      </c>
      <c r="H356" s="253"/>
      <c r="I356" s="289"/>
      <c r="J356" s="254">
        <f t="shared" si="13"/>
        <v>0</v>
      </c>
      <c r="K356" s="254"/>
      <c r="L356" s="296"/>
    </row>
    <row r="357" spans="1:12" hidden="1" x14ac:dyDescent="0.2">
      <c r="A357" s="177"/>
      <c r="B357" s="184" t="s">
        <v>4487</v>
      </c>
      <c r="C357" s="261" t="str">
        <f>IFERROR(VLOOKUP(B357,'ПО КОРИСНИЦИМА'!$C$16:$S$1904,5,FALSE),"")</f>
        <v/>
      </c>
      <c r="D357" s="247">
        <f>SUMIF('ПО КОРИСНИЦИМА'!$G$16:$G$1904,"Свега за пројекат 0901-П27:",'ПО КОРИСНИЦИМА'!$H$16:$H$1904)</f>
        <v>0</v>
      </c>
      <c r="E357" s="247"/>
      <c r="F357" s="279"/>
      <c r="G357" s="248">
        <f>SUMIF('ПО КОРИСНИЦИМА'!$G$16:$G$1904,"Свега за пројекат 0901-П27:",'ПО КОРИСНИЦИМА'!$L$16:$L$1904)</f>
        <v>0</v>
      </c>
      <c r="H357" s="253"/>
      <c r="I357" s="289"/>
      <c r="J357" s="254">
        <f t="shared" si="13"/>
        <v>0</v>
      </c>
      <c r="K357" s="254"/>
      <c r="L357" s="296"/>
    </row>
    <row r="358" spans="1:12" hidden="1" x14ac:dyDescent="0.2">
      <c r="A358" s="177"/>
      <c r="B358" s="184" t="s">
        <v>4488</v>
      </c>
      <c r="C358" s="261" t="str">
        <f>IFERROR(VLOOKUP(B358,'ПО КОРИСНИЦИМА'!$C$16:$S$1904,5,FALSE),"")</f>
        <v/>
      </c>
      <c r="D358" s="247">
        <f>SUMIF('ПО КОРИСНИЦИМА'!$G$16:$G$1904,"Свега за пројекат 0901-П28:",'ПО КОРИСНИЦИМА'!$H$16:$H$1904)</f>
        <v>0</v>
      </c>
      <c r="E358" s="247"/>
      <c r="F358" s="279"/>
      <c r="G358" s="248">
        <f>SUMIF('ПО КОРИСНИЦИМА'!$G$16:$G$1904,"Свега за пројекат 0901-П28:",'ПО КОРИСНИЦИМА'!$L$16:$L$1904)</f>
        <v>0</v>
      </c>
      <c r="H358" s="253"/>
      <c r="I358" s="289"/>
      <c r="J358" s="254">
        <f t="shared" si="13"/>
        <v>0</v>
      </c>
      <c r="K358" s="254"/>
      <c r="L358" s="296"/>
    </row>
    <row r="359" spans="1:12" hidden="1" x14ac:dyDescent="0.2">
      <c r="A359" s="177"/>
      <c r="B359" s="184" t="s">
        <v>4489</v>
      </c>
      <c r="C359" s="261" t="str">
        <f>IFERROR(VLOOKUP(B359,'ПО КОРИСНИЦИМА'!$C$16:$S$1904,5,FALSE),"")</f>
        <v/>
      </c>
      <c r="D359" s="247">
        <f>SUMIF('ПО КОРИСНИЦИМА'!$G$16:$G$1904,"Свега за пројекат 0901-П29:",'ПО КОРИСНИЦИМА'!$H$16:$H$1904)</f>
        <v>0</v>
      </c>
      <c r="E359" s="247"/>
      <c r="F359" s="279"/>
      <c r="G359" s="248">
        <f>SUMIF('ПО КОРИСНИЦИМА'!$G$16:$G$1904,"Свега за пројекат 0901-П29:",'ПО КОРИСНИЦИМА'!$L$16:$L$1904)</f>
        <v>0</v>
      </c>
      <c r="H359" s="253"/>
      <c r="I359" s="289"/>
      <c r="J359" s="254">
        <f t="shared" si="13"/>
        <v>0</v>
      </c>
      <c r="K359" s="254"/>
      <c r="L359" s="296"/>
    </row>
    <row r="360" spans="1:12" hidden="1" x14ac:dyDescent="0.2">
      <c r="A360" s="177"/>
      <c r="B360" s="184" t="s">
        <v>4490</v>
      </c>
      <c r="C360" s="261" t="str">
        <f>IFERROR(VLOOKUP(B360,'ПО КОРИСНИЦИМА'!$C$16:$S$1904,5,FALSE),"")</f>
        <v/>
      </c>
      <c r="D360" s="247">
        <f>SUMIF('ПО КОРИСНИЦИМА'!$G$16:$G$1904,"Свега за пројекат 0901-П30:",'ПО КОРИСНИЦИМА'!$H$16:$H$1904)</f>
        <v>0</v>
      </c>
      <c r="E360" s="247"/>
      <c r="F360" s="279"/>
      <c r="G360" s="248">
        <f>SUMIF('ПО КОРИСНИЦИМА'!$G$16:$G$1904,"Свега за пројекат 0901-П30:",'ПО КОРИСНИЦИМА'!$L$16:$L$1904)</f>
        <v>0</v>
      </c>
      <c r="H360" s="253"/>
      <c r="I360" s="289"/>
      <c r="J360" s="254">
        <f t="shared" si="13"/>
        <v>0</v>
      </c>
      <c r="K360" s="254"/>
      <c r="L360" s="296"/>
    </row>
    <row r="361" spans="1:12" s="179" customFormat="1" ht="25.5" x14ac:dyDescent="0.2">
      <c r="A361" s="172" t="s">
        <v>3593</v>
      </c>
      <c r="B361" s="173"/>
      <c r="C361" s="259" t="s">
        <v>3677</v>
      </c>
      <c r="D361" s="241">
        <f>SUM(D362:D393)</f>
        <v>4800000</v>
      </c>
      <c r="E361" s="241">
        <f>SUM(E362:E364)</f>
        <v>8312648.5799999982</v>
      </c>
      <c r="F361" s="281">
        <f>E361/D361</f>
        <v>1.7318017874999996</v>
      </c>
      <c r="G361" s="242">
        <f>SUM(G362:G393)</f>
        <v>0</v>
      </c>
      <c r="H361" s="242">
        <f>SUM(H362:H393)</f>
        <v>0</v>
      </c>
      <c r="I361" s="288"/>
      <c r="J361" s="241">
        <f t="shared" ref="J361:J426" si="16">D361+G361</f>
        <v>4800000</v>
      </c>
      <c r="K361" s="241">
        <f>E361+H361</f>
        <v>8312648.5799999982</v>
      </c>
      <c r="L361" s="281">
        <f>K361/J361</f>
        <v>1.7318017874999996</v>
      </c>
    </row>
    <row r="362" spans="1:12" ht="25.5" x14ac:dyDescent="0.2">
      <c r="A362" s="175"/>
      <c r="B362" s="180" t="s">
        <v>4068</v>
      </c>
      <c r="C362" s="266" t="s">
        <v>4065</v>
      </c>
      <c r="D362" s="243">
        <f>SUMIF('ПО КОРИСНИЦИМА'!$G$16:$G$1904,"Свега за програмску активност 1801-0001:",'ПО КОРИСНИЦИМА'!$H$16:$H$1904)</f>
        <v>4000000</v>
      </c>
      <c r="E362" s="243">
        <f>SUMIF('ПО КОРИСНИЦИМА'!$G$16:$G$1904,"Свега за програмску активност 1801-0001:",'ПО КОРИСНИЦИМА'!$I$16:$I$1904)</f>
        <v>7762334.0999999987</v>
      </c>
      <c r="F362" s="277">
        <f>E362/D362</f>
        <v>1.9405835249999996</v>
      </c>
      <c r="G362" s="244">
        <f>SUMIF('ПО КОРИСНИЦИМА'!$G$16:$G$1904,"Свега за програмску активност 1801-0001:",'ПО КОРИСНИЦИМА'!$L$16:$L$1904)</f>
        <v>0</v>
      </c>
      <c r="H362" s="244">
        <f>SUMIF('ПО КОРИСНИЦИМА'!$G$16:$G$1904,"Свега за програмску активност 1801-0001:",'ПО КОРИСНИЦИМА'!$M$16:$M$1904)</f>
        <v>0</v>
      </c>
      <c r="I362" s="284"/>
      <c r="J362" s="243">
        <f t="shared" si="16"/>
        <v>4000000</v>
      </c>
      <c r="K362" s="243">
        <f>E362+H362</f>
        <v>7762334.0999999987</v>
      </c>
      <c r="L362" s="277">
        <f>K362/J362</f>
        <v>1.9405835249999996</v>
      </c>
    </row>
    <row r="363" spans="1:12" x14ac:dyDescent="0.2">
      <c r="A363" s="175"/>
      <c r="B363" s="180" t="s">
        <v>4908</v>
      </c>
      <c r="C363" s="266" t="s">
        <v>4909</v>
      </c>
      <c r="D363" s="243">
        <f>SUMIF('ПО КОРИСНИЦИМА'!$G$16:$G$1904,"Свега за програмску активност 1801-0002:",'ПО КОРИСНИЦИМА'!$H$16:$H$1904)</f>
        <v>800000</v>
      </c>
      <c r="E363" s="243">
        <f>SUMIF('ПО КОРИСНИЦИМА'!$G$16:$G$1904,"Свега за програмску активност 1801-0002:",'ПО КОРИСНИЦИМА'!$I$16:$I$1904)</f>
        <v>550314.47999999986</v>
      </c>
      <c r="F363" s="277">
        <f>E363/D363</f>
        <v>0.68789309999999981</v>
      </c>
      <c r="G363" s="244">
        <f>SUMIF('ПО КОРИСНИЦИМА'!$G$16:$G$1904,"Свега за програмску активност 1801-0002:",'ПО КОРИСНИЦИМА'!$L$16:$L$1904)</f>
        <v>0</v>
      </c>
      <c r="H363" s="244">
        <f>SUMIF('ПО КОРИСНИЦИМА'!$G$16:$G$1904,"Свега за програмску активност 1801-0002:",'ПО КОРИСНИЦИМА'!$M$16:$M$1904)</f>
        <v>0</v>
      </c>
      <c r="I363" s="284"/>
      <c r="J363" s="243">
        <f>D363+G363</f>
        <v>800000</v>
      </c>
      <c r="K363" s="243"/>
      <c r="L363" s="277"/>
    </row>
    <row r="364" spans="1:12" ht="25.5" hidden="1" x14ac:dyDescent="0.2">
      <c r="A364" s="181"/>
      <c r="B364" s="184" t="s">
        <v>4491</v>
      </c>
      <c r="C364" s="261" t="str">
        <f>IFERROR(VLOOKUP(B364,'ПО КОРИСНИЦИМА'!$C$16:$S$1904,5,FALSE),"")</f>
        <v>Набавка санитетског возила за потребе Дома Здравља Владимирци</v>
      </c>
      <c r="D364" s="247">
        <f>SUMIF('ПО КОРИСНИЦИМА'!$G$16:$G$1904,"Свега за пројекат 1801-П1:",'ПО КОРИСНИЦИМА'!$H$16:$H$1904)</f>
        <v>0</v>
      </c>
      <c r="E364" s="247">
        <f>SUMIF('ПО КОРИСНИЦИМА'!$G$16:$G$1904,"Свега за пројекат 1801-П1:",'ПО КОРИСНИЦИМА'!$I$16:$I$1904)</f>
        <v>0</v>
      </c>
      <c r="F364" s="279"/>
      <c r="G364" s="248">
        <f>SUMIF('ПО КОРИСНИЦИМА'!$G$16:$G$1904,"Свега за пројекат 1801-П1:",'ПО КОРИСНИЦИМА'!$L$16:$L$1904)</f>
        <v>0</v>
      </c>
      <c r="H364" s="248">
        <v>0</v>
      </c>
      <c r="I364" s="286"/>
      <c r="J364" s="245">
        <f t="shared" si="16"/>
        <v>0</v>
      </c>
      <c r="K364" s="245"/>
      <c r="L364" s="278"/>
    </row>
    <row r="365" spans="1:12" hidden="1" x14ac:dyDescent="0.2">
      <c r="A365" s="181"/>
      <c r="B365" s="181" t="s">
        <v>4492</v>
      </c>
      <c r="C365" s="261" t="str">
        <f>IFERROR(VLOOKUP(B365,'ПО КОРИСНИЦИМА'!$C$16:$S$1904,5,FALSE),"")</f>
        <v/>
      </c>
      <c r="D365" s="247">
        <f>SUMIF('ПО КОРИСНИЦИМА'!$G$16:$G$1904,"Свега за пројекат 1801-П2:",'ПО КОРИСНИЦИМА'!$H$16:$H$1904)</f>
        <v>0</v>
      </c>
      <c r="E365" s="247"/>
      <c r="F365" s="279"/>
      <c r="G365" s="248">
        <f>SUMIF('ПО КОРИСНИЦИМА'!$G$16:$G$1904,"Свега за пројекат 1801-П2:",'ПО КОРИСНИЦИМА'!$L$16:$L$1904)</f>
        <v>0</v>
      </c>
      <c r="H365" s="248"/>
      <c r="I365" s="286"/>
      <c r="J365" s="245">
        <f t="shared" si="16"/>
        <v>0</v>
      </c>
      <c r="K365" s="245"/>
      <c r="L365" s="278"/>
    </row>
    <row r="366" spans="1:12" hidden="1" x14ac:dyDescent="0.2">
      <c r="A366" s="181"/>
      <c r="B366" s="181" t="s">
        <v>4493</v>
      </c>
      <c r="C366" s="261" t="str">
        <f>IFERROR(VLOOKUP(B366,'ПО КОРИСНИЦИМА'!$C$16:$S$1904,5,FALSE),"")</f>
        <v/>
      </c>
      <c r="D366" s="247">
        <f>SUMIF('ПО КОРИСНИЦИМА'!$G$16:$G$1904,"Свега за пројекат 1801-П3:",'ПО КОРИСНИЦИМА'!$H$16:$H$1904)</f>
        <v>0</v>
      </c>
      <c r="E366" s="247"/>
      <c r="F366" s="279"/>
      <c r="G366" s="248">
        <f>SUMIF('ПО КОРИСНИЦИМА'!$G$16:$G$1904,"Свега за пројекат 1801-П3:",'ПО КОРИСНИЦИМА'!$L$16:$L$1904)</f>
        <v>0</v>
      </c>
      <c r="H366" s="248"/>
      <c r="I366" s="286"/>
      <c r="J366" s="245">
        <f t="shared" si="16"/>
        <v>0</v>
      </c>
      <c r="K366" s="245"/>
      <c r="L366" s="278"/>
    </row>
    <row r="367" spans="1:12" hidden="1" x14ac:dyDescent="0.2">
      <c r="A367" s="181"/>
      <c r="B367" s="181" t="s">
        <v>4494</v>
      </c>
      <c r="C367" s="261" t="str">
        <f>IFERROR(VLOOKUP(B367,'ПО КОРИСНИЦИМА'!$C$16:$S$1904,5,FALSE),"")</f>
        <v/>
      </c>
      <c r="D367" s="247">
        <f>SUMIF('ПО КОРИСНИЦИМА'!$G$16:$G$1904,"Свега за пројекат 1801-П4:",'ПО КОРИСНИЦИМА'!$H$16:$H$1904)</f>
        <v>0</v>
      </c>
      <c r="E367" s="247"/>
      <c r="F367" s="279"/>
      <c r="G367" s="248">
        <f>SUMIF('ПО КОРИСНИЦИМА'!$G$16:$G$1904,"Свега за пројекат 1801-П4:",'ПО КОРИСНИЦИМА'!$L$16:$L$1904)</f>
        <v>0</v>
      </c>
      <c r="H367" s="248"/>
      <c r="I367" s="286"/>
      <c r="J367" s="245">
        <f t="shared" si="16"/>
        <v>0</v>
      </c>
      <c r="K367" s="245"/>
      <c r="L367" s="278"/>
    </row>
    <row r="368" spans="1:12" hidden="1" x14ac:dyDescent="0.2">
      <c r="A368" s="181"/>
      <c r="B368" s="181" t="s">
        <v>4495</v>
      </c>
      <c r="C368" s="261" t="str">
        <f>IFERROR(VLOOKUP(B368,'ПО КОРИСНИЦИМА'!$C$16:$S$1904,5,FALSE),"")</f>
        <v/>
      </c>
      <c r="D368" s="247">
        <f>SUMIF('ПО КОРИСНИЦИМА'!$G$16:$G$1904,"Свега за пројекат 1801-П5:",'ПО КОРИСНИЦИМА'!$H$16:$H$1904)</f>
        <v>0</v>
      </c>
      <c r="E368" s="247"/>
      <c r="F368" s="279"/>
      <c r="G368" s="248">
        <f>SUMIF('ПО КОРИСНИЦИМА'!$G$16:$G$1904,"Свега за пројекат 1801-П5:",'ПО КОРИСНИЦИМА'!$L$16:$L$1904)</f>
        <v>0</v>
      </c>
      <c r="H368" s="248"/>
      <c r="I368" s="286"/>
      <c r="J368" s="245">
        <f t="shared" si="16"/>
        <v>0</v>
      </c>
      <c r="K368" s="245"/>
      <c r="L368" s="278"/>
    </row>
    <row r="369" spans="1:12" hidden="1" x14ac:dyDescent="0.2">
      <c r="A369" s="181"/>
      <c r="B369" s="181" t="s">
        <v>4496</v>
      </c>
      <c r="C369" s="261" t="str">
        <f>IFERROR(VLOOKUP(B369,'ПО КОРИСНИЦИМА'!$C$16:$S$1904,5,FALSE),"")</f>
        <v/>
      </c>
      <c r="D369" s="247">
        <f>SUMIF('ПО КОРИСНИЦИМА'!$G$16:$G$1904,"Свега за пројекат 1801-П6:",'ПО КОРИСНИЦИМА'!$H$16:$H$1904)</f>
        <v>0</v>
      </c>
      <c r="E369" s="247"/>
      <c r="F369" s="279"/>
      <c r="G369" s="248">
        <f>SUMIF('ПО КОРИСНИЦИМА'!$G$16:$G$1904,"Свега за пројекат 1801-П6:",'ПО КОРИСНИЦИМА'!$L$16:$L$1904)</f>
        <v>0</v>
      </c>
      <c r="H369" s="248"/>
      <c r="I369" s="286"/>
      <c r="J369" s="245">
        <f t="shared" si="16"/>
        <v>0</v>
      </c>
      <c r="K369" s="245"/>
      <c r="L369" s="278"/>
    </row>
    <row r="370" spans="1:12" hidden="1" x14ac:dyDescent="0.2">
      <c r="A370" s="181"/>
      <c r="B370" s="181" t="s">
        <v>4497</v>
      </c>
      <c r="C370" s="261" t="str">
        <f>IFERROR(VLOOKUP(B370,'ПО КОРИСНИЦИМА'!$C$16:$S$1904,5,FALSE),"")</f>
        <v/>
      </c>
      <c r="D370" s="247">
        <f>SUMIF('ПО КОРИСНИЦИМА'!$G$16:$G$1904,"Свега за пројекат 1801-П7:",'ПО КОРИСНИЦИМА'!$H$16:$H$1904)</f>
        <v>0</v>
      </c>
      <c r="E370" s="247"/>
      <c r="F370" s="279"/>
      <c r="G370" s="248">
        <f>SUMIF('ПО КОРИСНИЦИМА'!$G$16:$G$1904,"Свега за пројекат 1801-П7:",'ПО КОРИСНИЦИМА'!$L$16:$L$1904)</f>
        <v>0</v>
      </c>
      <c r="H370" s="248"/>
      <c r="I370" s="286"/>
      <c r="J370" s="245">
        <f t="shared" si="16"/>
        <v>0</v>
      </c>
      <c r="K370" s="245"/>
      <c r="L370" s="278"/>
    </row>
    <row r="371" spans="1:12" hidden="1" x14ac:dyDescent="0.2">
      <c r="A371" s="181"/>
      <c r="B371" s="181" t="s">
        <v>4498</v>
      </c>
      <c r="C371" s="261" t="str">
        <f>IFERROR(VLOOKUP(B371,'ПО КОРИСНИЦИМА'!$C$16:$S$1904,5,FALSE),"")</f>
        <v/>
      </c>
      <c r="D371" s="247">
        <f>SUMIF('ПО КОРИСНИЦИМА'!$G$16:$G$1904,"Свега за пројекат 1801-П8:",'ПО КОРИСНИЦИМА'!$H$16:$H$1904)</f>
        <v>0</v>
      </c>
      <c r="E371" s="247"/>
      <c r="F371" s="279"/>
      <c r="G371" s="248">
        <f>SUMIF('ПО КОРИСНИЦИМА'!$G$16:$G$1904,"Свега за пројекат 1801-П8:",'ПО КОРИСНИЦИМА'!$L$16:$L$1904)</f>
        <v>0</v>
      </c>
      <c r="H371" s="248"/>
      <c r="I371" s="286"/>
      <c r="J371" s="245">
        <f t="shared" si="16"/>
        <v>0</v>
      </c>
      <c r="K371" s="245"/>
      <c r="L371" s="278"/>
    </row>
    <row r="372" spans="1:12" hidden="1" x14ac:dyDescent="0.2">
      <c r="A372" s="181"/>
      <c r="B372" s="181" t="s">
        <v>4499</v>
      </c>
      <c r="C372" s="261" t="str">
        <f>IFERROR(VLOOKUP(B372,'ПО КОРИСНИЦИМА'!$C$16:$S$1904,5,FALSE),"")</f>
        <v/>
      </c>
      <c r="D372" s="247">
        <f>SUMIF('ПО КОРИСНИЦИМА'!$G$16:$G$1904,"Свега за пројекат 1801-П9:",'ПО КОРИСНИЦИМА'!$H$16:$H$1904)</f>
        <v>0</v>
      </c>
      <c r="E372" s="247"/>
      <c r="F372" s="279"/>
      <c r="G372" s="248">
        <f>SUMIF('ПО КОРИСНИЦИМА'!$G$16:$G$1904,"Свега за пројекат 1801-П9:",'ПО КОРИСНИЦИМА'!$L$16:$L$1904)</f>
        <v>0</v>
      </c>
      <c r="H372" s="248"/>
      <c r="I372" s="286"/>
      <c r="J372" s="245">
        <f t="shared" si="16"/>
        <v>0</v>
      </c>
      <c r="K372" s="245"/>
      <c r="L372" s="278"/>
    </row>
    <row r="373" spans="1:12" hidden="1" x14ac:dyDescent="0.2">
      <c r="A373" s="181"/>
      <c r="B373" s="181" t="s">
        <v>4500</v>
      </c>
      <c r="C373" s="261" t="str">
        <f>IFERROR(VLOOKUP(B373,'ПО КОРИСНИЦИМА'!$C$16:$S$1904,5,FALSE),"")</f>
        <v/>
      </c>
      <c r="D373" s="247">
        <f>SUMIF('ПО КОРИСНИЦИМА'!$G$16:$G$1904,"Свега за пројекат 1801-П10:",'ПО КОРИСНИЦИМА'!$H$16:$H$1904)</f>
        <v>0</v>
      </c>
      <c r="E373" s="247"/>
      <c r="F373" s="279"/>
      <c r="G373" s="248">
        <f>SUMIF('ПО КОРИСНИЦИМА'!$G$16:$G$1904,"Свега за пројекат 1801-П10:",'ПО КОРИСНИЦИМА'!$L$16:$L$1904)</f>
        <v>0</v>
      </c>
      <c r="H373" s="248"/>
      <c r="I373" s="286"/>
      <c r="J373" s="245">
        <f t="shared" si="16"/>
        <v>0</v>
      </c>
      <c r="K373" s="245"/>
      <c r="L373" s="278"/>
    </row>
    <row r="374" spans="1:12" hidden="1" x14ac:dyDescent="0.2">
      <c r="A374" s="181"/>
      <c r="B374" s="181" t="s">
        <v>4501</v>
      </c>
      <c r="C374" s="261" t="str">
        <f>IFERROR(VLOOKUP(B374,'ПО КОРИСНИЦИМА'!$C$16:$S$1904,5,FALSE),"")</f>
        <v/>
      </c>
      <c r="D374" s="247">
        <f>SUMIF('ПО КОРИСНИЦИМА'!$G$16:$G$1904,"Свега за пројекат 1801-П11:",'ПО КОРИСНИЦИМА'!$H$16:$H$1904)</f>
        <v>0</v>
      </c>
      <c r="E374" s="247"/>
      <c r="F374" s="279"/>
      <c r="G374" s="248">
        <f>SUMIF('ПО КОРИСНИЦИМА'!$G$16:$G$1904,"Свега за пројекат 1801-П11:",'ПО КОРИСНИЦИМА'!$L$16:$L$1904)</f>
        <v>0</v>
      </c>
      <c r="H374" s="248"/>
      <c r="I374" s="286"/>
      <c r="J374" s="245">
        <f t="shared" si="16"/>
        <v>0</v>
      </c>
      <c r="K374" s="245"/>
      <c r="L374" s="278"/>
    </row>
    <row r="375" spans="1:12" hidden="1" x14ac:dyDescent="0.2">
      <c r="A375" s="181"/>
      <c r="B375" s="181" t="s">
        <v>4502</v>
      </c>
      <c r="C375" s="261" t="str">
        <f>IFERROR(VLOOKUP(B375,'ПО КОРИСНИЦИМА'!$C$16:$S$1904,5,FALSE),"")</f>
        <v/>
      </c>
      <c r="D375" s="247">
        <f>SUMIF('ПО КОРИСНИЦИМА'!$G$16:$G$1904,"Свега за пројекат 1801-П12:",'ПО КОРИСНИЦИМА'!$H$16:$H$1904)</f>
        <v>0</v>
      </c>
      <c r="E375" s="247"/>
      <c r="F375" s="279"/>
      <c r="G375" s="248">
        <f>SUMIF('ПО КОРИСНИЦИМА'!$G$16:$G$1904,"Свега за пројекат 1801-П12:",'ПО КОРИСНИЦИМА'!$L$16:$L$1904)</f>
        <v>0</v>
      </c>
      <c r="H375" s="248"/>
      <c r="I375" s="286"/>
      <c r="J375" s="245">
        <f t="shared" si="16"/>
        <v>0</v>
      </c>
      <c r="K375" s="245"/>
      <c r="L375" s="278"/>
    </row>
    <row r="376" spans="1:12" hidden="1" x14ac:dyDescent="0.2">
      <c r="A376" s="181"/>
      <c r="B376" s="181" t="s">
        <v>4503</v>
      </c>
      <c r="C376" s="261" t="str">
        <f>IFERROR(VLOOKUP(B376,'ПО КОРИСНИЦИМА'!$C$16:$S$1904,5,FALSE),"")</f>
        <v/>
      </c>
      <c r="D376" s="247">
        <f>SUMIF('ПО КОРИСНИЦИМА'!$G$16:$G$1904,"Свега за пројекат 1801-П13:",'ПО КОРИСНИЦИМА'!$H$16:$H$1904)</f>
        <v>0</v>
      </c>
      <c r="E376" s="247"/>
      <c r="F376" s="279"/>
      <c r="G376" s="248">
        <f>SUMIF('ПО КОРИСНИЦИМА'!$G$16:$G$1904,"Свега за пројекат 1801-П13:",'ПО КОРИСНИЦИМА'!$L$16:$L$1904)</f>
        <v>0</v>
      </c>
      <c r="H376" s="248"/>
      <c r="I376" s="286"/>
      <c r="J376" s="245">
        <f t="shared" si="16"/>
        <v>0</v>
      </c>
      <c r="K376" s="245"/>
      <c r="L376" s="278"/>
    </row>
    <row r="377" spans="1:12" hidden="1" x14ac:dyDescent="0.2">
      <c r="A377" s="181"/>
      <c r="B377" s="181" t="s">
        <v>4504</v>
      </c>
      <c r="C377" s="261" t="str">
        <f>IFERROR(VLOOKUP(B377,'ПО КОРИСНИЦИМА'!$C$16:$S$1904,5,FALSE),"")</f>
        <v/>
      </c>
      <c r="D377" s="247">
        <f>SUMIF('ПО КОРИСНИЦИМА'!$G$16:$G$1904,"Свега за пројекат 1801-П14:",'ПО КОРИСНИЦИМА'!$H$16:$H$1904)</f>
        <v>0</v>
      </c>
      <c r="E377" s="247"/>
      <c r="F377" s="279"/>
      <c r="G377" s="248">
        <f>SUMIF('ПО КОРИСНИЦИМА'!$G$16:$G$1904,"Свега за пројекат 1801-П14:",'ПО КОРИСНИЦИМА'!$L$16:$L$1904)</f>
        <v>0</v>
      </c>
      <c r="H377" s="248"/>
      <c r="I377" s="286"/>
      <c r="J377" s="245">
        <f t="shared" si="16"/>
        <v>0</v>
      </c>
      <c r="K377" s="245"/>
      <c r="L377" s="278"/>
    </row>
    <row r="378" spans="1:12" hidden="1" x14ac:dyDescent="0.2">
      <c r="A378" s="181"/>
      <c r="B378" s="181" t="s">
        <v>4505</v>
      </c>
      <c r="C378" s="261" t="str">
        <f>IFERROR(VLOOKUP(B378,'ПО КОРИСНИЦИМА'!$C$16:$S$1904,5,FALSE),"")</f>
        <v/>
      </c>
      <c r="D378" s="247">
        <f>SUMIF('ПО КОРИСНИЦИМА'!$G$16:$G$1904,"Свега за пројекат 1801-П15:",'ПО КОРИСНИЦИМА'!$H$16:$H$1904)</f>
        <v>0</v>
      </c>
      <c r="E378" s="247"/>
      <c r="F378" s="279"/>
      <c r="G378" s="248">
        <f>SUMIF('ПО КОРИСНИЦИМА'!$G$16:$G$1904,"Свега за пројекат 1801-П15:",'ПО КОРИСНИЦИМА'!$L$16:$L$1904)</f>
        <v>0</v>
      </c>
      <c r="H378" s="248"/>
      <c r="I378" s="286"/>
      <c r="J378" s="245">
        <f t="shared" si="16"/>
        <v>0</v>
      </c>
      <c r="K378" s="245"/>
      <c r="L378" s="278"/>
    </row>
    <row r="379" spans="1:12" hidden="1" x14ac:dyDescent="0.2">
      <c r="A379" s="181"/>
      <c r="B379" s="181" t="s">
        <v>4506</v>
      </c>
      <c r="C379" s="261" t="str">
        <f>IFERROR(VLOOKUP(B379,'ПО КОРИСНИЦИМА'!$C$16:$S$1904,5,FALSE),"")</f>
        <v/>
      </c>
      <c r="D379" s="247">
        <f>SUMIF('ПО КОРИСНИЦИМА'!$G$16:$G$1904,"Свега за пројекат 1801-П16:",'ПО КОРИСНИЦИМА'!$H$16:$H$1904)</f>
        <v>0</v>
      </c>
      <c r="E379" s="247"/>
      <c r="F379" s="279"/>
      <c r="G379" s="248">
        <f>SUMIF('ПО КОРИСНИЦИМА'!$G$16:$G$1904,"Свега за пројекат 1801-П16:",'ПО КОРИСНИЦИМА'!$L$16:$L$1904)</f>
        <v>0</v>
      </c>
      <c r="H379" s="248"/>
      <c r="I379" s="286"/>
      <c r="J379" s="245">
        <f t="shared" si="16"/>
        <v>0</v>
      </c>
      <c r="K379" s="245"/>
      <c r="L379" s="278"/>
    </row>
    <row r="380" spans="1:12" hidden="1" x14ac:dyDescent="0.2">
      <c r="A380" s="181"/>
      <c r="B380" s="181" t="s">
        <v>4507</v>
      </c>
      <c r="C380" s="261" t="str">
        <f>IFERROR(VLOOKUP(B380,'ПО КОРИСНИЦИМА'!$C$16:$S$1904,5,FALSE),"")</f>
        <v/>
      </c>
      <c r="D380" s="247">
        <f>SUMIF('ПО КОРИСНИЦИМА'!$G$16:$G$1904,"Свега за пројекат 1801-П17:",'ПО КОРИСНИЦИМА'!$H$16:$H$1904)</f>
        <v>0</v>
      </c>
      <c r="E380" s="247"/>
      <c r="F380" s="279"/>
      <c r="G380" s="248">
        <f>SUMIF('ПО КОРИСНИЦИМА'!$G$16:$G$1904,"Свега за пројекат 1801-П17:",'ПО КОРИСНИЦИМА'!$L$16:$L$1904)</f>
        <v>0</v>
      </c>
      <c r="H380" s="248"/>
      <c r="I380" s="286"/>
      <c r="J380" s="245">
        <f t="shared" si="16"/>
        <v>0</v>
      </c>
      <c r="K380" s="245"/>
      <c r="L380" s="278"/>
    </row>
    <row r="381" spans="1:12" hidden="1" x14ac:dyDescent="0.2">
      <c r="A381" s="181"/>
      <c r="B381" s="181" t="s">
        <v>4508</v>
      </c>
      <c r="C381" s="261" t="str">
        <f>IFERROR(VLOOKUP(B381,'ПО КОРИСНИЦИМА'!$C$16:$S$1904,5,FALSE),"")</f>
        <v/>
      </c>
      <c r="D381" s="247">
        <f>SUMIF('ПО КОРИСНИЦИМА'!$G$16:$G$1904,"Свега за пројекат 1801-П18:",'ПО КОРИСНИЦИМА'!$H$16:$H$1904)</f>
        <v>0</v>
      </c>
      <c r="E381" s="247"/>
      <c r="F381" s="279"/>
      <c r="G381" s="248">
        <f>SUMIF('ПО КОРИСНИЦИМА'!$G$16:$G$1904,"Свега за пројекат 1801-П18:",'ПО КОРИСНИЦИМА'!$L$16:$L$1904)</f>
        <v>0</v>
      </c>
      <c r="H381" s="248"/>
      <c r="I381" s="286"/>
      <c r="J381" s="245">
        <f t="shared" si="16"/>
        <v>0</v>
      </c>
      <c r="K381" s="245"/>
      <c r="L381" s="278"/>
    </row>
    <row r="382" spans="1:12" hidden="1" x14ac:dyDescent="0.2">
      <c r="A382" s="181"/>
      <c r="B382" s="181" t="s">
        <v>4509</v>
      </c>
      <c r="C382" s="261" t="str">
        <f>IFERROR(VLOOKUP(B382,'ПО КОРИСНИЦИМА'!$C$16:$S$1904,5,FALSE),"")</f>
        <v/>
      </c>
      <c r="D382" s="247">
        <f>SUMIF('ПО КОРИСНИЦИМА'!$G$16:$G$1904,"Свега за пројекат 1801-П19:",'ПО КОРИСНИЦИМА'!$H$16:$H$1904)</f>
        <v>0</v>
      </c>
      <c r="E382" s="247"/>
      <c r="F382" s="279"/>
      <c r="G382" s="248">
        <f>SUMIF('ПО КОРИСНИЦИМА'!$G$16:$G$1904,"Свега за пројекат 1801-П19:",'ПО КОРИСНИЦИМА'!$L$16:$L$1904)</f>
        <v>0</v>
      </c>
      <c r="H382" s="248"/>
      <c r="I382" s="286"/>
      <c r="J382" s="245">
        <f t="shared" si="16"/>
        <v>0</v>
      </c>
      <c r="K382" s="245"/>
      <c r="L382" s="278"/>
    </row>
    <row r="383" spans="1:12" hidden="1" x14ac:dyDescent="0.2">
      <c r="A383" s="181"/>
      <c r="B383" s="181" t="s">
        <v>4510</v>
      </c>
      <c r="C383" s="261" t="str">
        <f>IFERROR(VLOOKUP(B383,'ПО КОРИСНИЦИМА'!$C$16:$S$1904,5,FALSE),"")</f>
        <v/>
      </c>
      <c r="D383" s="247">
        <f>SUMIF('ПО КОРИСНИЦИМА'!$G$16:$G$1904,"Свега за пројекат 1801-П20:",'ПО КОРИСНИЦИМА'!$H$16:$H$1904)</f>
        <v>0</v>
      </c>
      <c r="E383" s="247"/>
      <c r="F383" s="279"/>
      <c r="G383" s="248">
        <f>SUMIF('ПО КОРИСНИЦИМА'!$G$16:$G$1904,"Свега за пројекат 1801-П20:",'ПО КОРИСНИЦИМА'!$L$16:$L$1904)</f>
        <v>0</v>
      </c>
      <c r="H383" s="248"/>
      <c r="I383" s="286"/>
      <c r="J383" s="245">
        <f t="shared" si="16"/>
        <v>0</v>
      </c>
      <c r="K383" s="245"/>
      <c r="L383" s="278"/>
    </row>
    <row r="384" spans="1:12" hidden="1" x14ac:dyDescent="0.2">
      <c r="A384" s="181"/>
      <c r="B384" s="181" t="s">
        <v>4511</v>
      </c>
      <c r="C384" s="261" t="str">
        <f>IFERROR(VLOOKUP(B384,'ПО КОРИСНИЦИМА'!$C$16:$S$1904,5,FALSE),"")</f>
        <v/>
      </c>
      <c r="D384" s="247">
        <f>SUMIF('ПО КОРИСНИЦИМА'!$G$16:$G$1904,"Свега за пројекат 1801-П21:",'ПО КОРИСНИЦИМА'!$H$16:$H$1904)</f>
        <v>0</v>
      </c>
      <c r="E384" s="247"/>
      <c r="F384" s="279"/>
      <c r="G384" s="248">
        <f>SUMIF('ПО КОРИСНИЦИМА'!$G$16:$G$1904,"Свега за пројекат 1801-П21:",'ПО КОРИСНИЦИМА'!$L$16:$L$1904)</f>
        <v>0</v>
      </c>
      <c r="H384" s="248"/>
      <c r="I384" s="286"/>
      <c r="J384" s="245">
        <f t="shared" si="16"/>
        <v>0</v>
      </c>
      <c r="K384" s="245"/>
      <c r="L384" s="278"/>
    </row>
    <row r="385" spans="1:13" hidden="1" x14ac:dyDescent="0.2">
      <c r="A385" s="181"/>
      <c r="B385" s="181" t="s">
        <v>4512</v>
      </c>
      <c r="C385" s="261" t="str">
        <f>IFERROR(VLOOKUP(B385,'ПО КОРИСНИЦИМА'!$C$16:$S$1904,5,FALSE),"")</f>
        <v/>
      </c>
      <c r="D385" s="247">
        <f>SUMIF('ПО КОРИСНИЦИМА'!$G$16:$G$1904,"Свега за пројекат 1801-П22:",'ПО КОРИСНИЦИМА'!$H$16:$H$1904)</f>
        <v>0</v>
      </c>
      <c r="E385" s="247"/>
      <c r="F385" s="279"/>
      <c r="G385" s="248">
        <f>SUMIF('ПО КОРИСНИЦИМА'!$G$16:$G$1904,"Свега за пројекат 1801-П22:",'ПО КОРИСНИЦИМА'!$L$16:$L$1904)</f>
        <v>0</v>
      </c>
      <c r="H385" s="248"/>
      <c r="I385" s="286"/>
      <c r="J385" s="245">
        <f t="shared" si="16"/>
        <v>0</v>
      </c>
      <c r="K385" s="245"/>
      <c r="L385" s="278"/>
    </row>
    <row r="386" spans="1:13" hidden="1" x14ac:dyDescent="0.2">
      <c r="A386" s="181"/>
      <c r="B386" s="181" t="s">
        <v>4513</v>
      </c>
      <c r="C386" s="261" t="str">
        <f>IFERROR(VLOOKUP(B386,'ПО КОРИСНИЦИМА'!$C$16:$S$1904,5,FALSE),"")</f>
        <v/>
      </c>
      <c r="D386" s="247">
        <f>SUMIF('ПО КОРИСНИЦИМА'!$G$16:$G$1904,"Свега за пројекат 1801-П23:",'ПО КОРИСНИЦИМА'!$H$16:$H$1904)</f>
        <v>0</v>
      </c>
      <c r="E386" s="247"/>
      <c r="F386" s="279"/>
      <c r="G386" s="248">
        <f>SUMIF('ПО КОРИСНИЦИМА'!$G$16:$G$1904,"Свега за пројекат 1801-П23:",'ПО КОРИСНИЦИМА'!$L$16:$L$1904)</f>
        <v>0</v>
      </c>
      <c r="H386" s="248"/>
      <c r="I386" s="286"/>
      <c r="J386" s="245">
        <f t="shared" si="16"/>
        <v>0</v>
      </c>
      <c r="K386" s="245"/>
      <c r="L386" s="278"/>
    </row>
    <row r="387" spans="1:13" hidden="1" x14ac:dyDescent="0.2">
      <c r="A387" s="181"/>
      <c r="B387" s="181" t="s">
        <v>4514</v>
      </c>
      <c r="C387" s="261" t="str">
        <f>IFERROR(VLOOKUP(B387,'ПО КОРИСНИЦИМА'!$C$16:$S$1904,5,FALSE),"")</f>
        <v/>
      </c>
      <c r="D387" s="247">
        <f>SUMIF('ПО КОРИСНИЦИМА'!$G$16:$G$1904,"Свега за пројекат 1801-П24:",'ПО КОРИСНИЦИМА'!$H$16:$H$1904)</f>
        <v>0</v>
      </c>
      <c r="E387" s="247"/>
      <c r="F387" s="279"/>
      <c r="G387" s="248">
        <f>SUMIF('ПО КОРИСНИЦИМА'!$G$16:$G$1904,"Свега за пројекат 1801-П24:",'ПО КОРИСНИЦИМА'!$L$16:$L$1904)</f>
        <v>0</v>
      </c>
      <c r="H387" s="248"/>
      <c r="I387" s="286"/>
      <c r="J387" s="245">
        <f t="shared" si="16"/>
        <v>0</v>
      </c>
      <c r="K387" s="245"/>
      <c r="L387" s="278"/>
    </row>
    <row r="388" spans="1:13" hidden="1" x14ac:dyDescent="0.2">
      <c r="A388" s="181"/>
      <c r="B388" s="181" t="s">
        <v>4515</v>
      </c>
      <c r="C388" s="261" t="str">
        <f>IFERROR(VLOOKUP(B388,'ПО КОРИСНИЦИМА'!$C$16:$S$1904,5,FALSE),"")</f>
        <v/>
      </c>
      <c r="D388" s="247">
        <f>SUMIF('ПО КОРИСНИЦИМА'!$G$16:$G$1904,"Свега за пројекат 1801-П25:",'ПО КОРИСНИЦИМА'!$H$16:$H$1904)</f>
        <v>0</v>
      </c>
      <c r="E388" s="247"/>
      <c r="F388" s="279"/>
      <c r="G388" s="248">
        <f>SUMIF('ПО КОРИСНИЦИМА'!$G$16:$G$1904,"Свега за пројекат 1801-П25:",'ПО КОРИСНИЦИМА'!$L$16:$L$1904)</f>
        <v>0</v>
      </c>
      <c r="H388" s="248"/>
      <c r="I388" s="286"/>
      <c r="J388" s="245">
        <f t="shared" si="16"/>
        <v>0</v>
      </c>
      <c r="K388" s="245"/>
      <c r="L388" s="278"/>
    </row>
    <row r="389" spans="1:13" hidden="1" x14ac:dyDescent="0.2">
      <c r="A389" s="181"/>
      <c r="B389" s="181" t="s">
        <v>4516</v>
      </c>
      <c r="C389" s="261" t="str">
        <f>IFERROR(VLOOKUP(B389,'ПО КОРИСНИЦИМА'!$C$16:$S$1904,5,FALSE),"")</f>
        <v/>
      </c>
      <c r="D389" s="247">
        <f>SUMIF('ПО КОРИСНИЦИМА'!$G$16:$G$1904,"Свега за пројекат 1801-П26:",'ПО КОРИСНИЦИМА'!$H$16:$H$1904)</f>
        <v>0</v>
      </c>
      <c r="E389" s="247"/>
      <c r="F389" s="279"/>
      <c r="G389" s="248">
        <f>SUMIF('ПО КОРИСНИЦИМА'!$G$16:$G$1904,"Свега за пројекат 1801-П26:",'ПО КОРИСНИЦИМА'!$L$16:$L$1904)</f>
        <v>0</v>
      </c>
      <c r="H389" s="248"/>
      <c r="I389" s="286"/>
      <c r="J389" s="245">
        <f t="shared" si="16"/>
        <v>0</v>
      </c>
      <c r="K389" s="245"/>
      <c r="L389" s="278"/>
    </row>
    <row r="390" spans="1:13" hidden="1" x14ac:dyDescent="0.2">
      <c r="A390" s="181"/>
      <c r="B390" s="181" t="s">
        <v>4517</v>
      </c>
      <c r="C390" s="261" t="str">
        <f>IFERROR(VLOOKUP(B390,'ПО КОРИСНИЦИМА'!$C$16:$S$1904,5,FALSE),"")</f>
        <v/>
      </c>
      <c r="D390" s="247">
        <f>SUMIF('ПО КОРИСНИЦИМА'!$G$16:$G$1904,"Свега за пројекат 1801-П27:",'ПО КОРИСНИЦИМА'!$H$16:$H$1904)</f>
        <v>0</v>
      </c>
      <c r="E390" s="247"/>
      <c r="F390" s="279"/>
      <c r="G390" s="248">
        <f>SUMIF('ПО КОРИСНИЦИМА'!$G$16:$G$1904,"Свега за пројекат 1801-П27:",'ПО КОРИСНИЦИМА'!$L$16:$L$1904)</f>
        <v>0</v>
      </c>
      <c r="H390" s="248"/>
      <c r="I390" s="286"/>
      <c r="J390" s="245">
        <f t="shared" si="16"/>
        <v>0</v>
      </c>
      <c r="K390" s="245"/>
      <c r="L390" s="278"/>
    </row>
    <row r="391" spans="1:13" hidden="1" x14ac:dyDescent="0.2">
      <c r="A391" s="181"/>
      <c r="B391" s="181" t="s">
        <v>4518</v>
      </c>
      <c r="C391" s="261" t="str">
        <f>IFERROR(VLOOKUP(B391,'ПО КОРИСНИЦИМА'!$C$16:$S$1904,5,FALSE),"")</f>
        <v/>
      </c>
      <c r="D391" s="247">
        <f>SUMIF('ПО КОРИСНИЦИМА'!$G$16:$G$1904,"Свега за пројекат 1801-П28:",'ПО КОРИСНИЦИМА'!$H$16:$H$1904)</f>
        <v>0</v>
      </c>
      <c r="E391" s="247"/>
      <c r="F391" s="279"/>
      <c r="G391" s="248">
        <f>SUMIF('ПО КОРИСНИЦИМА'!$G$16:$G$1904,"Свега за пројекат 1801-П28:",'ПО КОРИСНИЦИМА'!$L$16:$L$1904)</f>
        <v>0</v>
      </c>
      <c r="H391" s="248"/>
      <c r="I391" s="286"/>
      <c r="J391" s="245">
        <f t="shared" si="16"/>
        <v>0</v>
      </c>
      <c r="K391" s="245"/>
      <c r="L391" s="278"/>
    </row>
    <row r="392" spans="1:13" hidden="1" x14ac:dyDescent="0.2">
      <c r="A392" s="181"/>
      <c r="B392" s="181" t="s">
        <v>4519</v>
      </c>
      <c r="C392" s="261" t="str">
        <f>IFERROR(VLOOKUP(B392,'ПО КОРИСНИЦИМА'!$C$16:$S$1904,5,FALSE),"")</f>
        <v/>
      </c>
      <c r="D392" s="247">
        <f>SUMIF('ПО КОРИСНИЦИМА'!$G$16:$G$1904,"Свега за пројекат 1801-П29:",'ПО КОРИСНИЦИМА'!$H$16:$H$1904)</f>
        <v>0</v>
      </c>
      <c r="E392" s="247"/>
      <c r="F392" s="279"/>
      <c r="G392" s="248">
        <f>SUMIF('ПО КОРИСНИЦИМА'!$G$16:$G$1904,"Свега за пројекат 1801-П29:",'ПО КОРИСНИЦИМА'!$L$16:$L$1904)</f>
        <v>0</v>
      </c>
      <c r="H392" s="248"/>
      <c r="I392" s="286"/>
      <c r="J392" s="245">
        <f t="shared" si="16"/>
        <v>0</v>
      </c>
      <c r="K392" s="245"/>
      <c r="L392" s="278"/>
    </row>
    <row r="393" spans="1:13" hidden="1" x14ac:dyDescent="0.2">
      <c r="A393" s="182"/>
      <c r="B393" s="181" t="s">
        <v>4520</v>
      </c>
      <c r="C393" s="261" t="str">
        <f>IFERROR(VLOOKUP(B393,'ПО КОРИСНИЦИМА'!$C$16:$S$1904,5,FALSE),"")</f>
        <v/>
      </c>
      <c r="D393" s="247">
        <f>SUMIF('ПО КОРИСНИЦИМА'!$G$16:$G$1904,"Свега за пројекат 1801-П30:",'ПО КОРИСНИЦИМА'!$H$16:$H$1904)</f>
        <v>0</v>
      </c>
      <c r="E393" s="247"/>
      <c r="F393" s="279"/>
      <c r="G393" s="248">
        <f>SUMIF('ПО КОРИСНИЦИМА'!$G$16:$G$1904,"Свега за пројекат 1801-П30:",'ПО КОРИСНИЦИМА'!$L$16:$L$1904)</f>
        <v>0</v>
      </c>
      <c r="H393" s="248"/>
      <c r="I393" s="286"/>
      <c r="J393" s="245">
        <f t="shared" si="16"/>
        <v>0</v>
      </c>
      <c r="K393" s="271"/>
      <c r="L393" s="293"/>
    </row>
    <row r="394" spans="1:13" s="179" customFormat="1" ht="25.5" x14ac:dyDescent="0.2">
      <c r="A394" s="172" t="s">
        <v>3596</v>
      </c>
      <c r="B394" s="173"/>
      <c r="C394" s="259" t="s">
        <v>5062</v>
      </c>
      <c r="D394" s="241">
        <f>SUM(D395:D447)</f>
        <v>30840221</v>
      </c>
      <c r="E394" s="241">
        <f>SUM(E395:E447)</f>
        <v>7518439.2500000009</v>
      </c>
      <c r="F394" s="281">
        <f>E394/D394</f>
        <v>0.24378681495181248</v>
      </c>
      <c r="G394" s="242">
        <f>SUM(G395:G447)</f>
        <v>17555930</v>
      </c>
      <c r="H394" s="242">
        <f>SUM(H395:H447)</f>
        <v>250153.01000000004</v>
      </c>
      <c r="I394" s="288">
        <f>H394/G394</f>
        <v>1.4248918171808617E-2</v>
      </c>
      <c r="J394" s="241">
        <f t="shared" si="16"/>
        <v>48396151</v>
      </c>
      <c r="K394" s="241">
        <f>E394+H394</f>
        <v>7768592.2600000007</v>
      </c>
      <c r="L394" s="281">
        <f>K394/J394</f>
        <v>0.16052086993447062</v>
      </c>
      <c r="M394" s="605"/>
    </row>
    <row r="395" spans="1:13" ht="25.5" x14ac:dyDescent="0.2">
      <c r="A395" s="175"/>
      <c r="B395" s="603" t="s">
        <v>4067</v>
      </c>
      <c r="C395" s="263" t="s">
        <v>4066</v>
      </c>
      <c r="D395" s="243">
        <f>SUMIF('ПО КОРИСНИЦИМА'!$G$16:$G$1904,"Свега за програмску активност 1201-0001:",'ПО КОРИСНИЦИМА'!$H$16:$H$1904)</f>
        <v>16440221</v>
      </c>
      <c r="E395" s="243">
        <f>SUMIF('ПО КОРИСНИЦИМА'!$G$16:$G$1904,"Свега за програмску активност 1201-0001:",'ПО КОРИСНИЦИМА'!$I$16:$I$1904)</f>
        <v>6868439.2500000009</v>
      </c>
      <c r="F395" s="277">
        <f>E395/D395</f>
        <v>0.4177826593693601</v>
      </c>
      <c r="G395" s="244">
        <f>SUMIF('ПО КОРИСНИЦИМА'!$G$16:$G$1904,"Свега за програмску активност 1201-0001:",'ПО КОРИСНИЦИМА'!$L$16:$L$1904)</f>
        <v>507000</v>
      </c>
      <c r="H395" s="244">
        <f>SUMIF('ПО КОРИСНИЦИМА'!$G$16:$G$1904,"Свега за програмску активност 1201-0001:",'ПО КОРИСНИЦИМА'!$M$16:$M$1904)</f>
        <v>250153.01000000004</v>
      </c>
      <c r="I395" s="284">
        <f>H395/G395</f>
        <v>0.49339844181459575</v>
      </c>
      <c r="J395" s="243">
        <f t="shared" si="16"/>
        <v>16947221</v>
      </c>
      <c r="K395" s="243">
        <f>E395+H395</f>
        <v>7118592.2600000007</v>
      </c>
      <c r="L395" s="277">
        <f>K395/J395</f>
        <v>0.42004481206682798</v>
      </c>
    </row>
    <row r="396" spans="1:13" ht="38.25" x14ac:dyDescent="0.2">
      <c r="A396" s="177"/>
      <c r="B396" s="602" t="s">
        <v>5064</v>
      </c>
      <c r="C396" s="269" t="s">
        <v>5063</v>
      </c>
      <c r="D396" s="245">
        <f>SUMIF('ПО КОРИСНИЦИМА'!$G$16:$G$1904,"Свега за програмску активност 1201-0003:",'ПО КОРИСНИЦИМА'!$H$16:$H$1904)</f>
        <v>1600000</v>
      </c>
      <c r="E396" s="245">
        <f>SUMIF('ПО КОРИСНИЦИМА'!$G$16:$G$1904,"Свега за програмску активност 1201-0003:",'ПО КОРИСНИЦИМА'!$I$16:$I$1904)</f>
        <v>0</v>
      </c>
      <c r="F396" s="278"/>
      <c r="G396" s="246">
        <f>SUMIF('ПО КОРИСНИЦИМА'!$G$16:$G$1904,"Свега за програмску активност 1201-0003:",'ПО КОРИСНИЦИМА'!$L$16:$L$1904)</f>
        <v>0</v>
      </c>
      <c r="H396" s="246">
        <f>SUMIF('ПО КОРИСНИЦИМА'!$G$16:$G$1904,"Свега за програмску активност 1201-0003:",'ПО КОРИСНИЦИМА'!$M$16:$M$1904)</f>
        <v>0</v>
      </c>
      <c r="I396" s="285"/>
      <c r="J396" s="245">
        <f t="shared" si="16"/>
        <v>1600000</v>
      </c>
      <c r="K396" s="245">
        <f>E396+H396</f>
        <v>0</v>
      </c>
      <c r="L396" s="278"/>
    </row>
    <row r="397" spans="1:13" ht="39" customHeight="1" x14ac:dyDescent="0.2">
      <c r="A397" s="427"/>
      <c r="B397" s="429" t="s">
        <v>4912</v>
      </c>
      <c r="C397" s="428" t="s">
        <v>4913</v>
      </c>
      <c r="D397" s="418">
        <f>SUMIF('ПО КОРИСНИЦИМА'!$G$16:$G$1904,"Свега за програмску активност 1201-0004:",'ПО КОРИСНИЦИМА'!$H$16:$H$1904)</f>
        <v>3000000</v>
      </c>
      <c r="E397" s="418">
        <f>SUMIF('ПО КОРИСНИЦИМА'!$G$16:$G$1904,"Свега за програмску активност 1201-0004:",'ПО КОРИСНИЦИМА'!$I$16:$I$1904)</f>
        <v>650000</v>
      </c>
      <c r="F397" s="419">
        <f>E397/D397</f>
        <v>0.21666666666666667</v>
      </c>
      <c r="G397" s="420">
        <f>SUMIF('ПО КОРИСНИЦИМА'!$G$16:$G$1904,"Свега за програмску активност 1201-0004:",'ПО КОРИСНИЦИМА'!$L$16:$L$1904)</f>
        <v>0</v>
      </c>
      <c r="H397" s="420">
        <f>SUMIF('ПО КОРИСНИЦИМА'!$G$16:$G$1904,"Свега за програмску активност 1201-0004:",'ПО КОРИСНИЦИМА'!$M$16:$M$1904)</f>
        <v>0</v>
      </c>
      <c r="I397" s="421"/>
      <c r="J397" s="418">
        <f>D397+G397</f>
        <v>3000000</v>
      </c>
      <c r="K397" s="418">
        <f>E397+H397</f>
        <v>650000</v>
      </c>
      <c r="L397" s="419">
        <f>K397/J397</f>
        <v>0.21666666666666667</v>
      </c>
    </row>
    <row r="398" spans="1:13" ht="24.75" customHeight="1" x14ac:dyDescent="0.2">
      <c r="A398" s="181"/>
      <c r="B398" s="184" t="s">
        <v>5412</v>
      </c>
      <c r="C398" s="606" t="str">
        <f>IFERROR(VLOOKUP(B398,'ПО КОРИСНИЦИМА'!$C$16:$S$1904,5,FALSE),"")</f>
        <v>42. Сазив Јаловичке ликовне колоније</v>
      </c>
      <c r="D398" s="247">
        <v>300000</v>
      </c>
      <c r="E398" s="247">
        <f>SUMIF('ПО КОРИСНИЦИМА'!$G$16:$G$1904,"Свега за пројекат 1201-П1:",'ПО КОРИСНИЦИМА'!$I$16:$I$1904)</f>
        <v>0</v>
      </c>
      <c r="F398" s="279">
        <f>E398/D398</f>
        <v>0</v>
      </c>
      <c r="G398" s="248">
        <v>550000</v>
      </c>
      <c r="H398" s="248">
        <f>SUMIF('ПО КОРИСНИЦИМА'!$G$16:$G$1904,"Свега за пројекат 1201-П1:",'ПО КОРИСНИЦИМА'!$M$16:$M$1904)</f>
        <v>0</v>
      </c>
      <c r="I398" s="286">
        <f>H398/G398</f>
        <v>0</v>
      </c>
      <c r="J398" s="245">
        <f t="shared" si="16"/>
        <v>850000</v>
      </c>
      <c r="K398" s="245">
        <f>E398+H398</f>
        <v>0</v>
      </c>
      <c r="L398" s="278"/>
    </row>
    <row r="399" spans="1:13" ht="36.75" customHeight="1" x14ac:dyDescent="0.2">
      <c r="A399" s="181"/>
      <c r="B399" s="181" t="s">
        <v>5484</v>
      </c>
      <c r="C399" s="261" t="str">
        <f>IFERROR(VLOOKUP(B399,'ПО КОРИСНИЦИМА'!$C$16:$S$1904,5,FALSE),"")</f>
        <v>Санација и конзерваторски радови зграде бившег среског начелства</v>
      </c>
      <c r="D399" s="247">
        <v>9500000</v>
      </c>
      <c r="E399" s="247"/>
      <c r="F399" s="279"/>
      <c r="G399" s="248">
        <v>16000000</v>
      </c>
      <c r="H399" s="248"/>
      <c r="I399" s="286"/>
      <c r="J399" s="245">
        <f t="shared" si="16"/>
        <v>25500000</v>
      </c>
      <c r="K399" s="245"/>
      <c r="L399" s="278"/>
    </row>
    <row r="400" spans="1:13" ht="44.25" customHeight="1" x14ac:dyDescent="0.2">
      <c r="A400" s="181"/>
      <c r="B400" s="181" t="s">
        <v>5521</v>
      </c>
      <c r="C400" s="261" t="str">
        <f>IFERROR(VLOOKUP(B400,'ПО КОРИСНИЦИМА'!$C$16:$S$1904,5,FALSE),"")</f>
        <v>Пројекат Михољски сусрети села</v>
      </c>
      <c r="D400" s="247">
        <f>SUMIF('ПО КОРИСНИЦИМА'!$G$16:$G$1904,"Свега за пројекат 1201-П3:",'ПО КОРИСНИЦИМА'!$H$16:$H$1904)</f>
        <v>0</v>
      </c>
      <c r="E400" s="247"/>
      <c r="F400" s="279"/>
      <c r="G400" s="248">
        <v>498930</v>
      </c>
      <c r="H400" s="248"/>
      <c r="I400" s="286"/>
      <c r="J400" s="245">
        <f t="shared" si="16"/>
        <v>498930</v>
      </c>
      <c r="K400" s="245"/>
      <c r="L400" s="278"/>
    </row>
    <row r="401" spans="1:12" ht="44.25" hidden="1" customHeight="1" x14ac:dyDescent="0.2">
      <c r="A401" s="181"/>
      <c r="B401" s="181" t="s">
        <v>4522</v>
      </c>
      <c r="C401" s="261" t="str">
        <f>IFERROR(VLOOKUP(B401,'ПО КОРИСНИЦИМА'!$C$16:$S$1904,5,FALSE),"")</f>
        <v/>
      </c>
      <c r="D401" s="247">
        <f>SUMIF('ПО КОРИСНИЦИМА'!$G$16:$G$1904,"Свега за пројекат 1201-П4:",'ПО КОРИСНИЦИМА'!$H$16:$H$1904)</f>
        <v>0</v>
      </c>
      <c r="E401" s="247"/>
      <c r="F401" s="279"/>
      <c r="G401" s="248">
        <f>SUMIF('ПО КОРИСНИЦИМА'!$G$16:$G$1904,"Свега за пројекат 1201-П4:",'ПО КОРИСНИЦИМА'!$L$16:$L$1904)</f>
        <v>0</v>
      </c>
      <c r="H401" s="248"/>
      <c r="I401" s="286"/>
      <c r="J401" s="245">
        <f t="shared" si="16"/>
        <v>0</v>
      </c>
      <c r="K401" s="245"/>
      <c r="L401" s="278"/>
    </row>
    <row r="402" spans="1:12" ht="44.25" hidden="1" customHeight="1" x14ac:dyDescent="0.2">
      <c r="A402" s="181"/>
      <c r="B402" s="181" t="s">
        <v>4523</v>
      </c>
      <c r="C402" s="261" t="str">
        <f>IFERROR(VLOOKUP(B402,'ПО КОРИСНИЦИМА'!$C$16:$S$1904,5,FALSE),"")</f>
        <v/>
      </c>
      <c r="D402" s="247">
        <f>SUMIF('ПО КОРИСНИЦИМА'!$G$16:$G$1904,"Свега за пројекат 1201-П5:",'ПО КОРИСНИЦИМА'!$H$16:$H$1904)</f>
        <v>0</v>
      </c>
      <c r="E402" s="247"/>
      <c r="F402" s="279"/>
      <c r="G402" s="248">
        <f>SUMIF('ПО КОРИСНИЦИМА'!$G$16:$G$1904,"Свега за пројекат 1201-П5:",'ПО КОРИСНИЦИМА'!$L$16:$L$1904)</f>
        <v>0</v>
      </c>
      <c r="H402" s="248"/>
      <c r="I402" s="286"/>
      <c r="J402" s="245">
        <f t="shared" si="16"/>
        <v>0</v>
      </c>
      <c r="K402" s="245"/>
      <c r="L402" s="278"/>
    </row>
    <row r="403" spans="1:12" ht="44.25" hidden="1" customHeight="1" x14ac:dyDescent="0.2">
      <c r="A403" s="181"/>
      <c r="B403" s="181" t="s">
        <v>4524</v>
      </c>
      <c r="C403" s="261" t="str">
        <f>IFERROR(VLOOKUP(B403,'ПО КОРИСНИЦИМА'!$C$16:$S$1904,5,FALSE),"")</f>
        <v/>
      </c>
      <c r="D403" s="247">
        <f>SUMIF('ПО КОРИСНИЦИМА'!$G$16:$G$1904,"Свега за пројекат 1201-П6:",'ПО КОРИСНИЦИМА'!$H$16:$H$1904)</f>
        <v>0</v>
      </c>
      <c r="E403" s="247"/>
      <c r="F403" s="279"/>
      <c r="G403" s="248">
        <f>SUMIF('ПО КОРИСНИЦИМА'!$G$16:$G$1904,"Свега за пројекат 1201-П6:",'ПО КОРИСНИЦИМА'!$L$16:$L$1904)</f>
        <v>0</v>
      </c>
      <c r="H403" s="248"/>
      <c r="I403" s="286"/>
      <c r="J403" s="245">
        <f t="shared" si="16"/>
        <v>0</v>
      </c>
      <c r="K403" s="245"/>
      <c r="L403" s="278"/>
    </row>
    <row r="404" spans="1:12" ht="44.25" hidden="1" customHeight="1" x14ac:dyDescent="0.2">
      <c r="A404" s="181"/>
      <c r="B404" s="181" t="s">
        <v>4525</v>
      </c>
      <c r="C404" s="261" t="str">
        <f>IFERROR(VLOOKUP(B404,'ПО КОРИСНИЦИМА'!$C$16:$S$1904,5,FALSE),"")</f>
        <v/>
      </c>
      <c r="D404" s="247">
        <f>SUMIF('ПО КОРИСНИЦИМА'!$G$16:$G$1904,"Свега за пројекат 1201-П7:",'ПО КОРИСНИЦИМА'!$H$16:$H$1904)</f>
        <v>0</v>
      </c>
      <c r="E404" s="247"/>
      <c r="F404" s="279"/>
      <c r="G404" s="248">
        <f>SUMIF('ПО КОРИСНИЦИМА'!$G$16:$G$1904,"Свега за пројекат 1201-П7:",'ПО КОРИСНИЦИМА'!$L$16:$L$1904)</f>
        <v>0</v>
      </c>
      <c r="H404" s="248"/>
      <c r="I404" s="286"/>
      <c r="J404" s="245">
        <f t="shared" si="16"/>
        <v>0</v>
      </c>
      <c r="K404" s="245"/>
      <c r="L404" s="278"/>
    </row>
    <row r="405" spans="1:12" ht="44.25" hidden="1" customHeight="1" x14ac:dyDescent="0.2">
      <c r="A405" s="181"/>
      <c r="B405" s="181" t="s">
        <v>4526</v>
      </c>
      <c r="C405" s="261" t="str">
        <f>IFERROR(VLOOKUP(B405,'ПО КОРИСНИЦИМА'!$C$16:$S$1904,5,FALSE),"")</f>
        <v/>
      </c>
      <c r="D405" s="247">
        <f>SUMIF('ПО КОРИСНИЦИМА'!$G$16:$G$1904,"Свега за пројекат 1201-П8:",'ПО КОРИСНИЦИМА'!$H$16:$H$1904)</f>
        <v>0</v>
      </c>
      <c r="E405" s="247"/>
      <c r="F405" s="279"/>
      <c r="G405" s="248">
        <f>SUMIF('ПО КОРИСНИЦИМА'!$G$16:$G$1904,"Свега за пројекат 1201-П8:",'ПО КОРИСНИЦИМА'!$L$16:$L$1904)</f>
        <v>0</v>
      </c>
      <c r="H405" s="248"/>
      <c r="I405" s="286"/>
      <c r="J405" s="245">
        <f t="shared" si="16"/>
        <v>0</v>
      </c>
      <c r="K405" s="245"/>
      <c r="L405" s="278"/>
    </row>
    <row r="406" spans="1:12" ht="44.25" hidden="1" customHeight="1" x14ac:dyDescent="0.2">
      <c r="A406" s="181"/>
      <c r="B406" s="181" t="s">
        <v>4527</v>
      </c>
      <c r="C406" s="261" t="str">
        <f>IFERROR(VLOOKUP(B406,'ПО КОРИСНИЦИМА'!$C$16:$S$1904,5,FALSE),"")</f>
        <v/>
      </c>
      <c r="D406" s="247">
        <f>SUMIF('ПО КОРИСНИЦИМА'!$G$16:$G$1904,"Свега за пројекат 1201-П9:",'ПО КОРИСНИЦИМА'!$H$16:$H$1904)</f>
        <v>0</v>
      </c>
      <c r="E406" s="247"/>
      <c r="F406" s="279"/>
      <c r="G406" s="248">
        <f>SUMIF('ПО КОРИСНИЦИМА'!$G$16:$G$1904,"Свега за пројекат 1201-П9:",'ПО КОРИСНИЦИМА'!$L$16:$L$1904)</f>
        <v>0</v>
      </c>
      <c r="H406" s="248"/>
      <c r="I406" s="286"/>
      <c r="J406" s="245">
        <f t="shared" si="16"/>
        <v>0</v>
      </c>
      <c r="K406" s="245"/>
      <c r="L406" s="278"/>
    </row>
    <row r="407" spans="1:12" ht="44.25" hidden="1" customHeight="1" x14ac:dyDescent="0.2">
      <c r="A407" s="181"/>
      <c r="B407" s="181" t="s">
        <v>4528</v>
      </c>
      <c r="C407" s="261" t="str">
        <f>IFERROR(VLOOKUP(B407,'ПО КОРИСНИЦИМА'!$C$16:$S$1904,5,FALSE),"")</f>
        <v/>
      </c>
      <c r="D407" s="247">
        <f>SUMIF('ПО КОРИСНИЦИМА'!$G$16:$G$1904,"Свега за пројекат 1201-П10:",'ПО КОРИСНИЦИМА'!$H$16:$H$1904)</f>
        <v>0</v>
      </c>
      <c r="E407" s="247"/>
      <c r="F407" s="279"/>
      <c r="G407" s="248">
        <f>SUMIF('ПО КОРИСНИЦИМА'!$G$16:$G$1904,"Свега за пројекат 1201-П10:",'ПО КОРИСНИЦИМА'!$L$16:$L$1904)</f>
        <v>0</v>
      </c>
      <c r="H407" s="248"/>
      <c r="I407" s="286"/>
      <c r="J407" s="245">
        <f t="shared" si="16"/>
        <v>0</v>
      </c>
      <c r="K407" s="245"/>
      <c r="L407" s="278"/>
    </row>
    <row r="408" spans="1:12" ht="44.25" hidden="1" customHeight="1" x14ac:dyDescent="0.2">
      <c r="A408" s="181"/>
      <c r="B408" s="181" t="s">
        <v>4529</v>
      </c>
      <c r="C408" s="261" t="str">
        <f>IFERROR(VLOOKUP(B408,'ПО КОРИСНИЦИМА'!$C$16:$S$1904,5,FALSE),"")</f>
        <v/>
      </c>
      <c r="D408" s="247">
        <f>SUMIF('ПО КОРИСНИЦИМА'!$G$16:$G$1904,"Свега за пројекат 1201-П11:",'ПО КОРИСНИЦИМА'!$H$16:$H$1904)</f>
        <v>0</v>
      </c>
      <c r="E408" s="247"/>
      <c r="F408" s="279"/>
      <c r="G408" s="248">
        <f>SUMIF('ПО КОРИСНИЦИМА'!$G$16:$G$1904,"Свега за пројекат 1201-П11:",'ПО КОРИСНИЦИМА'!$L$16:$L$1904)</f>
        <v>0</v>
      </c>
      <c r="H408" s="248"/>
      <c r="I408" s="286"/>
      <c r="J408" s="245">
        <f t="shared" si="16"/>
        <v>0</v>
      </c>
      <c r="K408" s="245"/>
      <c r="L408" s="278"/>
    </row>
    <row r="409" spans="1:12" ht="44.25" hidden="1" customHeight="1" x14ac:dyDescent="0.2">
      <c r="A409" s="181"/>
      <c r="B409" s="181" t="s">
        <v>4530</v>
      </c>
      <c r="C409" s="261" t="str">
        <f>IFERROR(VLOOKUP(B409,'ПО КОРИСНИЦИМА'!$C$16:$S$1904,5,FALSE),"")</f>
        <v/>
      </c>
      <c r="D409" s="247">
        <f>SUMIF('ПО КОРИСНИЦИМА'!$G$16:$G$1904,"Свега за пројекат 1201-П12:",'ПО КОРИСНИЦИМА'!$H$16:$H$1904)</f>
        <v>0</v>
      </c>
      <c r="E409" s="247"/>
      <c r="F409" s="279"/>
      <c r="G409" s="248">
        <f>SUMIF('ПО КОРИСНИЦИМА'!$G$16:$G$1904,"Свега за пројекат 1201-П12:",'ПО КОРИСНИЦИМА'!$L$16:$L$1904)</f>
        <v>0</v>
      </c>
      <c r="H409" s="248"/>
      <c r="I409" s="286"/>
      <c r="J409" s="245">
        <f t="shared" si="16"/>
        <v>0</v>
      </c>
      <c r="K409" s="245"/>
      <c r="L409" s="278"/>
    </row>
    <row r="410" spans="1:12" ht="44.25" hidden="1" customHeight="1" x14ac:dyDescent="0.2">
      <c r="A410" s="181"/>
      <c r="B410" s="181" t="s">
        <v>4531</v>
      </c>
      <c r="C410" s="261" t="str">
        <f>IFERROR(VLOOKUP(B410,'ПО КОРИСНИЦИМА'!$C$16:$S$1904,5,FALSE),"")</f>
        <v/>
      </c>
      <c r="D410" s="247">
        <f>SUMIF('ПО КОРИСНИЦИМА'!$G$16:$G$1904,"Свега за пројекат 1201-П13:",'ПО КОРИСНИЦИМА'!$H$16:$H$1904)</f>
        <v>0</v>
      </c>
      <c r="E410" s="247"/>
      <c r="F410" s="279"/>
      <c r="G410" s="248">
        <f>SUMIF('ПО КОРИСНИЦИМА'!$G$16:$G$1904,"Свега за пројекат 1201-П13:",'ПО КОРИСНИЦИМА'!$L$16:$L$1904)</f>
        <v>0</v>
      </c>
      <c r="H410" s="248"/>
      <c r="I410" s="286"/>
      <c r="J410" s="245">
        <f t="shared" si="16"/>
        <v>0</v>
      </c>
      <c r="K410" s="245"/>
      <c r="L410" s="278"/>
    </row>
    <row r="411" spans="1:12" ht="44.25" hidden="1" customHeight="1" x14ac:dyDescent="0.2">
      <c r="A411" s="181"/>
      <c r="B411" s="181" t="s">
        <v>4532</v>
      </c>
      <c r="C411" s="261" t="str">
        <f>IFERROR(VLOOKUP(B411,'ПО КОРИСНИЦИМА'!$C$16:$S$1904,5,FALSE),"")</f>
        <v/>
      </c>
      <c r="D411" s="247">
        <f>SUMIF('ПО КОРИСНИЦИМА'!$G$16:$G$1904,"Свега за пројекат 1201-П14:",'ПО КОРИСНИЦИМА'!$H$16:$H$1904)</f>
        <v>0</v>
      </c>
      <c r="E411" s="247"/>
      <c r="F411" s="279"/>
      <c r="G411" s="248">
        <f>SUMIF('ПО КОРИСНИЦИМА'!$G$16:$G$1904,"Свега за пројекат 1201-П14:",'ПО КОРИСНИЦИМА'!$L$16:$L$1904)</f>
        <v>0</v>
      </c>
      <c r="H411" s="248"/>
      <c r="I411" s="286"/>
      <c r="J411" s="245">
        <f t="shared" si="16"/>
        <v>0</v>
      </c>
      <c r="K411" s="245"/>
      <c r="L411" s="278"/>
    </row>
    <row r="412" spans="1:12" ht="44.25" hidden="1" customHeight="1" x14ac:dyDescent="0.2">
      <c r="A412" s="181"/>
      <c r="B412" s="181" t="s">
        <v>4533</v>
      </c>
      <c r="C412" s="261" t="str">
        <f>IFERROR(VLOOKUP(B412,'ПО КОРИСНИЦИМА'!$C$16:$S$1904,5,FALSE),"")</f>
        <v/>
      </c>
      <c r="D412" s="247">
        <f>SUMIF('ПО КОРИСНИЦИМА'!$G$16:$G$1904,"Свега за пројекат 1201-П15:",'ПО КОРИСНИЦИМА'!$H$16:$H$1904)</f>
        <v>0</v>
      </c>
      <c r="E412" s="247"/>
      <c r="F412" s="279"/>
      <c r="G412" s="248">
        <f>SUMIF('ПО КОРИСНИЦИМА'!$G$16:$G$1904,"Свега за пројекат 1201-П15:",'ПО КОРИСНИЦИМА'!$L$16:$L$1904)</f>
        <v>0</v>
      </c>
      <c r="H412" s="248"/>
      <c r="I412" s="286"/>
      <c r="J412" s="245">
        <f t="shared" si="16"/>
        <v>0</v>
      </c>
      <c r="K412" s="245"/>
      <c r="L412" s="278"/>
    </row>
    <row r="413" spans="1:12" ht="44.25" hidden="1" customHeight="1" x14ac:dyDescent="0.2">
      <c r="A413" s="181"/>
      <c r="B413" s="181" t="s">
        <v>4534</v>
      </c>
      <c r="C413" s="261" t="str">
        <f>IFERROR(VLOOKUP(B413,'ПО КОРИСНИЦИМА'!$C$16:$S$1904,5,FALSE),"")</f>
        <v/>
      </c>
      <c r="D413" s="247">
        <f>SUMIF('ПО КОРИСНИЦИМА'!$G$16:$G$1904,"Свега за пројекат 1201-П16:",'ПО КОРИСНИЦИМА'!$H$16:$H$1904)</f>
        <v>0</v>
      </c>
      <c r="E413" s="247"/>
      <c r="F413" s="279"/>
      <c r="G413" s="248">
        <f>SUMIF('ПО КОРИСНИЦИМА'!$G$16:$G$1904,"Свега за пројекат 1201-П16:",'ПО КОРИСНИЦИМА'!$L$16:$L$1904)</f>
        <v>0</v>
      </c>
      <c r="H413" s="248"/>
      <c r="I413" s="286"/>
      <c r="J413" s="245">
        <f t="shared" si="16"/>
        <v>0</v>
      </c>
      <c r="K413" s="245"/>
      <c r="L413" s="278"/>
    </row>
    <row r="414" spans="1:12" ht="44.25" hidden="1" customHeight="1" x14ac:dyDescent="0.2">
      <c r="A414" s="181"/>
      <c r="B414" s="181" t="s">
        <v>4535</v>
      </c>
      <c r="C414" s="261" t="str">
        <f>IFERROR(VLOOKUP(B414,'ПО КОРИСНИЦИМА'!$C$16:$S$1904,5,FALSE),"")</f>
        <v/>
      </c>
      <c r="D414" s="247">
        <f>SUMIF('ПО КОРИСНИЦИМА'!$G$16:$G$1904,"Свега за пројекат 1201-П17:",'ПО КОРИСНИЦИМА'!$H$16:$H$1904)</f>
        <v>0</v>
      </c>
      <c r="E414" s="247"/>
      <c r="F414" s="279"/>
      <c r="G414" s="248">
        <f>SUMIF('ПО КОРИСНИЦИМА'!$G$16:$G$1904,"Свега за пројекат 1201-П17:",'ПО КОРИСНИЦИМА'!$L$16:$L$1904)</f>
        <v>0</v>
      </c>
      <c r="H414" s="248"/>
      <c r="I414" s="286"/>
      <c r="J414" s="245">
        <f t="shared" si="16"/>
        <v>0</v>
      </c>
      <c r="K414" s="245"/>
      <c r="L414" s="278"/>
    </row>
    <row r="415" spans="1:12" ht="44.25" hidden="1" customHeight="1" x14ac:dyDescent="0.2">
      <c r="A415" s="181"/>
      <c r="B415" s="181" t="s">
        <v>4536</v>
      </c>
      <c r="C415" s="261" t="str">
        <f>IFERROR(VLOOKUP(B415,'ПО КОРИСНИЦИМА'!$C$16:$S$1904,5,FALSE),"")</f>
        <v/>
      </c>
      <c r="D415" s="247">
        <f>SUMIF('ПО КОРИСНИЦИМА'!$G$16:$G$1904,"Свега за пројекат 1201-П18:",'ПО КОРИСНИЦИМА'!$H$16:$H$1904)</f>
        <v>0</v>
      </c>
      <c r="E415" s="247"/>
      <c r="F415" s="279"/>
      <c r="G415" s="248">
        <f>SUMIF('ПО КОРИСНИЦИМА'!$G$16:$G$1904,"Свега за пројекат 1201-П18:",'ПО КОРИСНИЦИМА'!$L$16:$L$1904)</f>
        <v>0</v>
      </c>
      <c r="H415" s="248"/>
      <c r="I415" s="286"/>
      <c r="J415" s="245">
        <f t="shared" si="16"/>
        <v>0</v>
      </c>
      <c r="K415" s="245"/>
      <c r="L415" s="278"/>
    </row>
    <row r="416" spans="1:12" ht="44.25" hidden="1" customHeight="1" x14ac:dyDescent="0.2">
      <c r="A416" s="181"/>
      <c r="B416" s="181" t="s">
        <v>4537</v>
      </c>
      <c r="C416" s="261" t="str">
        <f>IFERROR(VLOOKUP(B416,'ПО КОРИСНИЦИМА'!$C$16:$S$1904,5,FALSE),"")</f>
        <v/>
      </c>
      <c r="D416" s="247">
        <f>SUMIF('ПО КОРИСНИЦИМА'!$G$16:$G$1904,"Свега за пројекат 1201-П19:",'ПО КОРИСНИЦИМА'!$H$16:$H$1904)</f>
        <v>0</v>
      </c>
      <c r="E416" s="247"/>
      <c r="F416" s="279"/>
      <c r="G416" s="248">
        <f>SUMIF('ПО КОРИСНИЦИМА'!$G$16:$G$1904,"Свега за пројекат 1201-П19:",'ПО КОРИСНИЦИМА'!$L$16:$L$1904)</f>
        <v>0</v>
      </c>
      <c r="H416" s="248"/>
      <c r="I416" s="286"/>
      <c r="J416" s="245">
        <f t="shared" si="16"/>
        <v>0</v>
      </c>
      <c r="K416" s="245"/>
      <c r="L416" s="278"/>
    </row>
    <row r="417" spans="1:12" ht="44.25" hidden="1" customHeight="1" x14ac:dyDescent="0.2">
      <c r="A417" s="181"/>
      <c r="B417" s="181" t="s">
        <v>4538</v>
      </c>
      <c r="C417" s="261" t="str">
        <f>IFERROR(VLOOKUP(B417,'ПО КОРИСНИЦИМА'!$C$16:$S$1904,5,FALSE),"")</f>
        <v/>
      </c>
      <c r="D417" s="247">
        <f>SUMIF('ПО КОРИСНИЦИМА'!$G$16:$G$1904,"Свега за пројекат 1201-П20:",'ПО КОРИСНИЦИМА'!$H$16:$H$1904)</f>
        <v>0</v>
      </c>
      <c r="E417" s="247"/>
      <c r="F417" s="279"/>
      <c r="G417" s="248">
        <f>SUMIF('ПО КОРИСНИЦИМА'!$G$16:$G$1904,"Свега за пројекат 1201-П20:",'ПО КОРИСНИЦИМА'!$L$16:$L$1904)</f>
        <v>0</v>
      </c>
      <c r="H417" s="248"/>
      <c r="I417" s="286"/>
      <c r="J417" s="245">
        <f t="shared" si="16"/>
        <v>0</v>
      </c>
      <c r="K417" s="245"/>
      <c r="L417" s="278"/>
    </row>
    <row r="418" spans="1:12" ht="44.25" hidden="1" customHeight="1" x14ac:dyDescent="0.2">
      <c r="A418" s="181"/>
      <c r="B418" s="181" t="s">
        <v>4539</v>
      </c>
      <c r="C418" s="261" t="str">
        <f>IFERROR(VLOOKUP(B418,'ПО КОРИСНИЦИМА'!$C$16:$S$1904,5,FALSE),"")</f>
        <v/>
      </c>
      <c r="D418" s="247">
        <f>SUMIF('ПО КОРИСНИЦИМА'!$G$16:$G$1904,"Свега за пројекат 1201-П21:",'ПО КОРИСНИЦИМА'!$H$16:$H$1904)</f>
        <v>0</v>
      </c>
      <c r="E418" s="247"/>
      <c r="F418" s="279"/>
      <c r="G418" s="248">
        <f>SUMIF('ПО КОРИСНИЦИМА'!$G$16:$G$1904,"Свега за пројекат 1201-П21:",'ПО КОРИСНИЦИМА'!$L$16:$L$1904)</f>
        <v>0</v>
      </c>
      <c r="H418" s="248"/>
      <c r="I418" s="286"/>
      <c r="J418" s="245">
        <f t="shared" si="16"/>
        <v>0</v>
      </c>
      <c r="K418" s="245"/>
      <c r="L418" s="278"/>
    </row>
    <row r="419" spans="1:12" ht="44.25" hidden="1" customHeight="1" x14ac:dyDescent="0.2">
      <c r="A419" s="181"/>
      <c r="B419" s="181" t="s">
        <v>4540</v>
      </c>
      <c r="C419" s="261" t="str">
        <f>IFERROR(VLOOKUP(B419,'ПО КОРИСНИЦИМА'!$C$16:$S$1904,5,FALSE),"")</f>
        <v/>
      </c>
      <c r="D419" s="247">
        <f>SUMIF('ПО КОРИСНИЦИМА'!$G$16:$G$1904,"Свега за пројекат 1201-П22:",'ПО КОРИСНИЦИМА'!$H$16:$H$1904)</f>
        <v>0</v>
      </c>
      <c r="E419" s="247"/>
      <c r="F419" s="279"/>
      <c r="G419" s="248">
        <f>SUMIF('ПО КОРИСНИЦИМА'!$G$16:$G$1904,"Свега за пројекат 1201-П22:",'ПО КОРИСНИЦИМА'!$L$16:$L$1904)</f>
        <v>0</v>
      </c>
      <c r="H419" s="248"/>
      <c r="I419" s="286"/>
      <c r="J419" s="245">
        <f t="shared" si="16"/>
        <v>0</v>
      </c>
      <c r="K419" s="245"/>
      <c r="L419" s="278"/>
    </row>
    <row r="420" spans="1:12" ht="44.25" hidden="1" customHeight="1" x14ac:dyDescent="0.2">
      <c r="A420" s="181"/>
      <c r="B420" s="181" t="s">
        <v>4541</v>
      </c>
      <c r="C420" s="261" t="str">
        <f>IFERROR(VLOOKUP(B420,'ПО КОРИСНИЦИМА'!$C$16:$S$1904,5,FALSE),"")</f>
        <v/>
      </c>
      <c r="D420" s="247">
        <f>SUMIF('ПО КОРИСНИЦИМА'!$G$16:$G$1904,"Свега за пројекат 1201-П23:",'ПО КОРИСНИЦИМА'!$H$16:$H$1904)</f>
        <v>0</v>
      </c>
      <c r="E420" s="247"/>
      <c r="F420" s="279"/>
      <c r="G420" s="248">
        <f>SUMIF('ПО КОРИСНИЦИМА'!$G$16:$G$1904,"Свега за пројекат 1201-П23:",'ПО КОРИСНИЦИМА'!$L$16:$L$1904)</f>
        <v>0</v>
      </c>
      <c r="H420" s="248"/>
      <c r="I420" s="286"/>
      <c r="J420" s="245">
        <f t="shared" si="16"/>
        <v>0</v>
      </c>
      <c r="K420" s="245"/>
      <c r="L420" s="278"/>
    </row>
    <row r="421" spans="1:12" ht="44.25" hidden="1" customHeight="1" x14ac:dyDescent="0.2">
      <c r="A421" s="181"/>
      <c r="B421" s="181" t="s">
        <v>4542</v>
      </c>
      <c r="C421" s="261" t="str">
        <f>IFERROR(VLOOKUP(B421,'ПО КОРИСНИЦИМА'!$C$16:$S$1904,5,FALSE),"")</f>
        <v/>
      </c>
      <c r="D421" s="247">
        <f>SUMIF('ПО КОРИСНИЦИМА'!$G$16:$G$1904,"Свега за пројекат 1201-П24:",'ПО КОРИСНИЦИМА'!$H$16:$H$1904)</f>
        <v>0</v>
      </c>
      <c r="E421" s="247"/>
      <c r="F421" s="279"/>
      <c r="G421" s="248">
        <f>SUMIF('ПО КОРИСНИЦИМА'!$G$16:$G$1904,"Свега за пројекат 1201-П24:",'ПО КОРИСНИЦИМА'!$L$16:$L$1904)</f>
        <v>0</v>
      </c>
      <c r="H421" s="248"/>
      <c r="I421" s="286"/>
      <c r="J421" s="245">
        <f t="shared" si="16"/>
        <v>0</v>
      </c>
      <c r="K421" s="245"/>
      <c r="L421" s="278"/>
    </row>
    <row r="422" spans="1:12" ht="44.25" hidden="1" customHeight="1" x14ac:dyDescent="0.2">
      <c r="A422" s="181"/>
      <c r="B422" s="181" t="s">
        <v>4543</v>
      </c>
      <c r="C422" s="261" t="str">
        <f>IFERROR(VLOOKUP(B422,'ПО КОРИСНИЦИМА'!$C$16:$S$1904,5,FALSE),"")</f>
        <v/>
      </c>
      <c r="D422" s="247">
        <f>SUMIF('ПО КОРИСНИЦИМА'!$G$16:$G$1904,"Свега за пројекат 1201-П25:",'ПО КОРИСНИЦИМА'!$H$16:$H$1904)</f>
        <v>0</v>
      </c>
      <c r="E422" s="247"/>
      <c r="F422" s="279"/>
      <c r="G422" s="248">
        <f>SUMIF('ПО КОРИСНИЦИМА'!$G$16:$G$1904,"Свега за пројекат 1201-П25:",'ПО КОРИСНИЦИМА'!$L$16:$L$1904)</f>
        <v>0</v>
      </c>
      <c r="H422" s="248"/>
      <c r="I422" s="286"/>
      <c r="J422" s="245">
        <f t="shared" si="16"/>
        <v>0</v>
      </c>
      <c r="K422" s="245"/>
      <c r="L422" s="278"/>
    </row>
    <row r="423" spans="1:12" ht="44.25" hidden="1" customHeight="1" x14ac:dyDescent="0.2">
      <c r="A423" s="181"/>
      <c r="B423" s="181" t="s">
        <v>4544</v>
      </c>
      <c r="C423" s="261" t="str">
        <f>IFERROR(VLOOKUP(B423,'ПО КОРИСНИЦИМА'!$C$16:$S$1904,5,FALSE),"")</f>
        <v/>
      </c>
      <c r="D423" s="247">
        <f>SUMIF('ПО КОРИСНИЦИМА'!$G$16:$G$1904,"Свега за пројекат 1201-П26:",'ПО КОРИСНИЦИМА'!$H$16:$H$1904)</f>
        <v>0</v>
      </c>
      <c r="E423" s="247"/>
      <c r="F423" s="279"/>
      <c r="G423" s="248">
        <f>SUMIF('ПО КОРИСНИЦИМА'!$G$16:$G$1904,"Свега за пројекат 1201-П26:",'ПО КОРИСНИЦИМА'!$L$16:$L$1904)</f>
        <v>0</v>
      </c>
      <c r="H423" s="248"/>
      <c r="I423" s="286"/>
      <c r="J423" s="245">
        <f t="shared" si="16"/>
        <v>0</v>
      </c>
      <c r="K423" s="245"/>
      <c r="L423" s="278"/>
    </row>
    <row r="424" spans="1:12" ht="44.25" hidden="1" customHeight="1" x14ac:dyDescent="0.2">
      <c r="A424" s="181"/>
      <c r="B424" s="181" t="s">
        <v>4545</v>
      </c>
      <c r="C424" s="261" t="str">
        <f>IFERROR(VLOOKUP(B424,'ПО КОРИСНИЦИМА'!$C$16:$S$1904,5,FALSE),"")</f>
        <v/>
      </c>
      <c r="D424" s="247">
        <f>SUMIF('ПО КОРИСНИЦИМА'!$G$16:$G$1904,"Свега за пројекат 1201-П27:",'ПО КОРИСНИЦИМА'!$H$16:$H$1904)</f>
        <v>0</v>
      </c>
      <c r="E424" s="247"/>
      <c r="F424" s="279"/>
      <c r="G424" s="248">
        <f>SUMIF('ПО КОРИСНИЦИМА'!$G$16:$G$1904,"Свега за пројекат 1201-П27:",'ПО КОРИСНИЦИМА'!$L$16:$L$1904)</f>
        <v>0</v>
      </c>
      <c r="H424" s="248"/>
      <c r="I424" s="286"/>
      <c r="J424" s="245">
        <f t="shared" si="16"/>
        <v>0</v>
      </c>
      <c r="K424" s="245"/>
      <c r="L424" s="278"/>
    </row>
    <row r="425" spans="1:12" ht="44.25" hidden="1" customHeight="1" x14ac:dyDescent="0.2">
      <c r="A425" s="181"/>
      <c r="B425" s="181" t="s">
        <v>4546</v>
      </c>
      <c r="C425" s="261" t="str">
        <f>IFERROR(VLOOKUP(B425,'ПО КОРИСНИЦИМА'!$C$16:$S$1904,5,FALSE),"")</f>
        <v/>
      </c>
      <c r="D425" s="247">
        <f>SUMIF('ПО КОРИСНИЦИМА'!$G$16:$G$1904,"Свега за пројекат 1201-П28:",'ПО КОРИСНИЦИМА'!$H$16:$H$1904)</f>
        <v>0</v>
      </c>
      <c r="E425" s="247"/>
      <c r="F425" s="279"/>
      <c r="G425" s="248">
        <f>SUMIF('ПО КОРИСНИЦИМА'!$G$16:$G$1904,"Свега за пројекат 1201-П28:",'ПО КОРИСНИЦИМА'!$L$16:$L$1904)</f>
        <v>0</v>
      </c>
      <c r="H425" s="248"/>
      <c r="I425" s="286"/>
      <c r="J425" s="245">
        <f t="shared" si="16"/>
        <v>0</v>
      </c>
      <c r="K425" s="245"/>
      <c r="L425" s="278"/>
    </row>
    <row r="426" spans="1:12" ht="44.25" hidden="1" customHeight="1" x14ac:dyDescent="0.2">
      <c r="A426" s="181"/>
      <c r="B426" s="181" t="s">
        <v>4547</v>
      </c>
      <c r="C426" s="261" t="str">
        <f>IFERROR(VLOOKUP(B426,'ПО КОРИСНИЦИМА'!$C$16:$S$1904,5,FALSE),"")</f>
        <v/>
      </c>
      <c r="D426" s="247">
        <f>SUMIF('ПО КОРИСНИЦИМА'!$G$16:$G$1904,"Свега за пројекат 1201-П29:",'ПО КОРИСНИЦИМА'!$H$16:$H$1904)</f>
        <v>0</v>
      </c>
      <c r="E426" s="247"/>
      <c r="F426" s="279"/>
      <c r="G426" s="248">
        <f>SUMIF('ПО КОРИСНИЦИМА'!$G$16:$G$1904,"Свега за пројекат 1201-П29:",'ПО КОРИСНИЦИМА'!$L$16:$L$1904)</f>
        <v>0</v>
      </c>
      <c r="H426" s="248"/>
      <c r="I426" s="286"/>
      <c r="J426" s="245">
        <f t="shared" si="16"/>
        <v>0</v>
      </c>
      <c r="K426" s="245"/>
      <c r="L426" s="278"/>
    </row>
    <row r="427" spans="1:12" ht="44.25" hidden="1" customHeight="1" x14ac:dyDescent="0.2">
      <c r="A427" s="181"/>
      <c r="B427" s="181" t="s">
        <v>4548</v>
      </c>
      <c r="C427" s="261" t="str">
        <f>IFERROR(VLOOKUP(B427,'ПО КОРИСНИЦИМА'!$C$16:$S$1904,5,FALSE),"")</f>
        <v/>
      </c>
      <c r="D427" s="247">
        <f>SUMIF('ПО КОРИСНИЦИМА'!$G$16:$G$1904,"Свега за пројекат 1201-П30:",'ПО КОРИСНИЦИМА'!$H$16:$H$1904)</f>
        <v>0</v>
      </c>
      <c r="E427" s="247"/>
      <c r="F427" s="279"/>
      <c r="G427" s="248">
        <f>SUMIF('ПО КОРИСНИЦИМА'!$G$16:$G$1904,"Свега за пројекат 1201-П30:",'ПО КОРИСНИЦИМА'!$L$16:$L$1904)</f>
        <v>0</v>
      </c>
      <c r="H427" s="248"/>
      <c r="I427" s="286"/>
      <c r="J427" s="245">
        <f t="shared" ref="J427:J490" si="17">D427+G427</f>
        <v>0</v>
      </c>
      <c r="K427" s="245"/>
      <c r="L427" s="278"/>
    </row>
    <row r="428" spans="1:12" ht="44.25" hidden="1" customHeight="1" x14ac:dyDescent="0.2">
      <c r="A428" s="181"/>
      <c r="B428" s="181" t="s">
        <v>4549</v>
      </c>
      <c r="C428" s="261" t="str">
        <f>IFERROR(VLOOKUP(B428,'ПО КОРИСНИЦИМА'!$C$16:$S$1904,5,FALSE),"")</f>
        <v/>
      </c>
      <c r="D428" s="247">
        <f>SUMIF('ПО КОРИСНИЦИМА'!$G$16:$G$1904,"Свега за пројекат 1201-П31:",'ПО КОРИСНИЦИМА'!$H$16:$H$1904)</f>
        <v>0</v>
      </c>
      <c r="E428" s="247"/>
      <c r="F428" s="279"/>
      <c r="G428" s="248">
        <f>SUMIF('ПО КОРИСНИЦИМА'!$G$16:$G$1904,"Свега за пројекат 1201-П31:",'ПО КОРИСНИЦИМА'!$L$16:$L$1904)</f>
        <v>0</v>
      </c>
      <c r="H428" s="248"/>
      <c r="I428" s="286"/>
      <c r="J428" s="245">
        <f t="shared" si="17"/>
        <v>0</v>
      </c>
      <c r="K428" s="245"/>
      <c r="L428" s="278"/>
    </row>
    <row r="429" spans="1:12" ht="44.25" hidden="1" customHeight="1" x14ac:dyDescent="0.2">
      <c r="A429" s="181"/>
      <c r="B429" s="181" t="s">
        <v>4550</v>
      </c>
      <c r="C429" s="261" t="str">
        <f>IFERROR(VLOOKUP(B429,'ПО КОРИСНИЦИМА'!$C$16:$S$1904,5,FALSE),"")</f>
        <v/>
      </c>
      <c r="D429" s="247">
        <f>SUMIF('ПО КОРИСНИЦИМА'!$G$16:$G$1904,"Свега за пројекат 1201-П32:",'ПО КОРИСНИЦИМА'!$H$16:$H$1904)</f>
        <v>0</v>
      </c>
      <c r="E429" s="247"/>
      <c r="F429" s="279"/>
      <c r="G429" s="248">
        <f>SUMIF('ПО КОРИСНИЦИМА'!$G$16:$G$1904,"Свега за пројекат 1201-П32:",'ПО КОРИСНИЦИМА'!$L$16:$L$1904)</f>
        <v>0</v>
      </c>
      <c r="H429" s="248"/>
      <c r="I429" s="286"/>
      <c r="J429" s="245">
        <f t="shared" si="17"/>
        <v>0</v>
      </c>
      <c r="K429" s="245"/>
      <c r="L429" s="278"/>
    </row>
    <row r="430" spans="1:12" ht="44.25" hidden="1" customHeight="1" x14ac:dyDescent="0.2">
      <c r="A430" s="181"/>
      <c r="B430" s="181" t="s">
        <v>4551</v>
      </c>
      <c r="C430" s="261" t="str">
        <f>IFERROR(VLOOKUP(B430,'ПО КОРИСНИЦИМА'!$C$16:$S$1904,5,FALSE),"")</f>
        <v/>
      </c>
      <c r="D430" s="247">
        <f>SUMIF('ПО КОРИСНИЦИМА'!$G$16:$G$1904,"Свега за пројекат 1201-П33:",'ПО КОРИСНИЦИМА'!$H$16:$H$1904)</f>
        <v>0</v>
      </c>
      <c r="E430" s="247"/>
      <c r="F430" s="279"/>
      <c r="G430" s="248">
        <f>SUMIF('ПО КОРИСНИЦИМА'!$G$16:$G$1904,"Свега за пројекат 1201-П33:",'ПО КОРИСНИЦИМА'!$L$16:$L$1904)</f>
        <v>0</v>
      </c>
      <c r="H430" s="248"/>
      <c r="I430" s="286"/>
      <c r="J430" s="245">
        <f t="shared" si="17"/>
        <v>0</v>
      </c>
      <c r="K430" s="245"/>
      <c r="L430" s="278"/>
    </row>
    <row r="431" spans="1:12" ht="44.25" hidden="1" customHeight="1" x14ac:dyDescent="0.2">
      <c r="A431" s="181"/>
      <c r="B431" s="181" t="s">
        <v>4552</v>
      </c>
      <c r="C431" s="261" t="str">
        <f>IFERROR(VLOOKUP(B431,'ПО КОРИСНИЦИМА'!$C$16:$S$1904,5,FALSE),"")</f>
        <v/>
      </c>
      <c r="D431" s="247">
        <f>SUMIF('ПО КОРИСНИЦИМА'!$G$16:$G$1904,"Свега за пројекат 1201-П34:",'ПО КОРИСНИЦИМА'!$H$16:$H$1904)</f>
        <v>0</v>
      </c>
      <c r="E431" s="247"/>
      <c r="F431" s="279"/>
      <c r="G431" s="248">
        <f>SUMIF('ПО КОРИСНИЦИМА'!$G$16:$G$1904,"Свега за пројекат 1201-П34:",'ПО КОРИСНИЦИМА'!$L$16:$L$1904)</f>
        <v>0</v>
      </c>
      <c r="H431" s="248"/>
      <c r="I431" s="286"/>
      <c r="J431" s="245">
        <f t="shared" si="17"/>
        <v>0</v>
      </c>
      <c r="K431" s="245"/>
      <c r="L431" s="278"/>
    </row>
    <row r="432" spans="1:12" ht="44.25" hidden="1" customHeight="1" x14ac:dyDescent="0.2">
      <c r="A432" s="181"/>
      <c r="B432" s="181" t="s">
        <v>4553</v>
      </c>
      <c r="C432" s="261" t="str">
        <f>IFERROR(VLOOKUP(B432,'ПО КОРИСНИЦИМА'!$C$16:$S$1904,5,FALSE),"")</f>
        <v/>
      </c>
      <c r="D432" s="247">
        <f>SUMIF('ПО КОРИСНИЦИМА'!$G$16:$G$1904,"Свега за пројекат 1201-П35:",'ПО КОРИСНИЦИМА'!$H$16:$H$1904)</f>
        <v>0</v>
      </c>
      <c r="E432" s="247"/>
      <c r="F432" s="279"/>
      <c r="G432" s="248">
        <f>SUMIF('ПО КОРИСНИЦИМА'!$G$16:$G$1904,"Свега за пројекат 1201-П35:",'ПО КОРИСНИЦИМА'!$L$16:$L$1904)</f>
        <v>0</v>
      </c>
      <c r="H432" s="248"/>
      <c r="I432" s="286"/>
      <c r="J432" s="245">
        <f t="shared" si="17"/>
        <v>0</v>
      </c>
      <c r="K432" s="245"/>
      <c r="L432" s="278"/>
    </row>
    <row r="433" spans="1:12" ht="44.25" hidden="1" customHeight="1" x14ac:dyDescent="0.2">
      <c r="A433" s="181"/>
      <c r="B433" s="181" t="s">
        <v>4554</v>
      </c>
      <c r="C433" s="261" t="str">
        <f>IFERROR(VLOOKUP(B433,'ПО КОРИСНИЦИМА'!$C$16:$S$1904,5,FALSE),"")</f>
        <v/>
      </c>
      <c r="D433" s="247">
        <f>SUMIF('ПО КОРИСНИЦИМА'!$G$16:$G$1904,"Свега за пројекат 1201-П36:",'ПО КОРИСНИЦИМА'!$H$16:$H$1904)</f>
        <v>0</v>
      </c>
      <c r="E433" s="247"/>
      <c r="F433" s="279"/>
      <c r="G433" s="248">
        <f>SUMIF('ПО КОРИСНИЦИМА'!$G$16:$G$1904,"Свега за пројекат 1201-П36:",'ПО КОРИСНИЦИМА'!$L$16:$L$1904)</f>
        <v>0</v>
      </c>
      <c r="H433" s="248"/>
      <c r="I433" s="286"/>
      <c r="J433" s="245">
        <f t="shared" si="17"/>
        <v>0</v>
      </c>
      <c r="K433" s="245"/>
      <c r="L433" s="278"/>
    </row>
    <row r="434" spans="1:12" ht="44.25" hidden="1" customHeight="1" x14ac:dyDescent="0.2">
      <c r="A434" s="181"/>
      <c r="B434" s="181" t="s">
        <v>4555</v>
      </c>
      <c r="C434" s="261" t="str">
        <f>IFERROR(VLOOKUP(B434,'ПО КОРИСНИЦИМА'!$C$16:$S$1904,5,FALSE),"")</f>
        <v/>
      </c>
      <c r="D434" s="247">
        <f>SUMIF('ПО КОРИСНИЦИМА'!$G$16:$G$1904,"Свега за пројекат 1201-П37:",'ПО КОРИСНИЦИМА'!$H$16:$H$1904)</f>
        <v>0</v>
      </c>
      <c r="E434" s="247"/>
      <c r="F434" s="279"/>
      <c r="G434" s="248">
        <f>SUMIF('ПО КОРИСНИЦИМА'!$G$16:$G$1904,"Свега за пројекат 1201-П37:",'ПО КОРИСНИЦИМА'!$L$16:$L$1904)</f>
        <v>0</v>
      </c>
      <c r="H434" s="248"/>
      <c r="I434" s="286"/>
      <c r="J434" s="245">
        <f t="shared" si="17"/>
        <v>0</v>
      </c>
      <c r="K434" s="245"/>
      <c r="L434" s="278"/>
    </row>
    <row r="435" spans="1:12" ht="44.25" hidden="1" customHeight="1" x14ac:dyDescent="0.2">
      <c r="A435" s="181"/>
      <c r="B435" s="181" t="s">
        <v>4556</v>
      </c>
      <c r="C435" s="261" t="str">
        <f>IFERROR(VLOOKUP(B435,'ПО КОРИСНИЦИМА'!$C$16:$S$1904,5,FALSE),"")</f>
        <v/>
      </c>
      <c r="D435" s="247">
        <f>SUMIF('ПО КОРИСНИЦИМА'!$G$16:$G$1904,"Свега за пројекат 1201-П38:",'ПО КОРИСНИЦИМА'!$H$16:$H$1904)</f>
        <v>0</v>
      </c>
      <c r="E435" s="247"/>
      <c r="F435" s="279"/>
      <c r="G435" s="248">
        <f>SUMIF('ПО КОРИСНИЦИМА'!$G$16:$G$1904,"Свега за пројекат 1201-П38:",'ПО КОРИСНИЦИМА'!$L$16:$L$1904)</f>
        <v>0</v>
      </c>
      <c r="H435" s="248"/>
      <c r="I435" s="286"/>
      <c r="J435" s="245">
        <f t="shared" si="17"/>
        <v>0</v>
      </c>
      <c r="K435" s="245"/>
      <c r="L435" s="278"/>
    </row>
    <row r="436" spans="1:12" ht="44.25" hidden="1" customHeight="1" x14ac:dyDescent="0.2">
      <c r="A436" s="181"/>
      <c r="B436" s="181" t="s">
        <v>4557</v>
      </c>
      <c r="C436" s="261" t="str">
        <f>IFERROR(VLOOKUP(B436,'ПО КОРИСНИЦИМА'!$C$16:$S$1904,5,FALSE),"")</f>
        <v/>
      </c>
      <c r="D436" s="247">
        <f>SUMIF('ПО КОРИСНИЦИМА'!$G$16:$G$1904,"Свега за пројекат 1201-П39:",'ПО КОРИСНИЦИМА'!$H$16:$H$1904)</f>
        <v>0</v>
      </c>
      <c r="E436" s="247"/>
      <c r="F436" s="279"/>
      <c r="G436" s="248">
        <f>SUMIF('ПО КОРИСНИЦИМА'!$G$16:$G$1904,"Свега за пројекат 1201-П39:",'ПО КОРИСНИЦИМА'!$L$16:$L$1904)</f>
        <v>0</v>
      </c>
      <c r="H436" s="248"/>
      <c r="I436" s="286"/>
      <c r="J436" s="245">
        <f t="shared" si="17"/>
        <v>0</v>
      </c>
      <c r="K436" s="245"/>
      <c r="L436" s="278"/>
    </row>
    <row r="437" spans="1:12" ht="44.25" hidden="1" customHeight="1" x14ac:dyDescent="0.2">
      <c r="A437" s="181"/>
      <c r="B437" s="181" t="s">
        <v>4558</v>
      </c>
      <c r="C437" s="261" t="str">
        <f>IFERROR(VLOOKUP(B437,'ПО КОРИСНИЦИМА'!$C$16:$S$1904,5,FALSE),"")</f>
        <v/>
      </c>
      <c r="D437" s="247">
        <f>SUMIF('ПО КОРИСНИЦИМА'!$G$16:$G$1904,"Свега за пројекат 1201-П40:",'ПО КОРИСНИЦИМА'!$H$16:$H$1904)</f>
        <v>0</v>
      </c>
      <c r="E437" s="247"/>
      <c r="F437" s="279"/>
      <c r="G437" s="248">
        <f>SUMIF('ПО КОРИСНИЦИМА'!$G$16:$G$1904,"Свега за пројекат 1201-П40:",'ПО КОРИСНИЦИМА'!$L$16:$L$1904)</f>
        <v>0</v>
      </c>
      <c r="H437" s="248"/>
      <c r="I437" s="286"/>
      <c r="J437" s="245">
        <f t="shared" si="17"/>
        <v>0</v>
      </c>
      <c r="K437" s="245"/>
      <c r="L437" s="278"/>
    </row>
    <row r="438" spans="1:12" ht="44.25" hidden="1" customHeight="1" x14ac:dyDescent="0.2">
      <c r="A438" s="181"/>
      <c r="B438" s="181" t="s">
        <v>4559</v>
      </c>
      <c r="C438" s="261" t="str">
        <f>IFERROR(VLOOKUP(B438,'ПО КОРИСНИЦИМА'!$C$16:$S$1904,5,FALSE),"")</f>
        <v/>
      </c>
      <c r="D438" s="247">
        <f>SUMIF('ПО КОРИСНИЦИМА'!$G$16:$G$1904,"Свега за пројекат 1201-П41:",'ПО КОРИСНИЦИМА'!$H$16:$H$1904)</f>
        <v>0</v>
      </c>
      <c r="E438" s="247"/>
      <c r="F438" s="279"/>
      <c r="G438" s="248">
        <f>SUMIF('ПО КОРИСНИЦИМА'!$G$16:$G$1904,"Свега за пројекат 1201-П41:",'ПО КОРИСНИЦИМА'!$L$16:$L$1904)</f>
        <v>0</v>
      </c>
      <c r="H438" s="248"/>
      <c r="I438" s="286"/>
      <c r="J438" s="245">
        <f t="shared" si="17"/>
        <v>0</v>
      </c>
      <c r="K438" s="245"/>
      <c r="L438" s="278"/>
    </row>
    <row r="439" spans="1:12" ht="44.25" hidden="1" customHeight="1" x14ac:dyDescent="0.2">
      <c r="A439" s="181"/>
      <c r="B439" s="181" t="s">
        <v>4560</v>
      </c>
      <c r="C439" s="261" t="str">
        <f>IFERROR(VLOOKUP(B439,'ПО КОРИСНИЦИМА'!$C$16:$S$1904,5,FALSE),"")</f>
        <v/>
      </c>
      <c r="D439" s="247">
        <f>SUMIF('ПО КОРИСНИЦИМА'!$G$16:$G$1904,"Свега за пројекат 1201-П42:",'ПО КОРИСНИЦИМА'!$H$16:$H$1904)</f>
        <v>0</v>
      </c>
      <c r="E439" s="247"/>
      <c r="F439" s="279"/>
      <c r="G439" s="248">
        <f>SUMIF('ПО КОРИСНИЦИМА'!$G$16:$G$1904,"Свега за пројекат 1201-П42:",'ПО КОРИСНИЦИМА'!$L$16:$L$1904)</f>
        <v>0</v>
      </c>
      <c r="H439" s="248"/>
      <c r="I439" s="286"/>
      <c r="J439" s="245">
        <f t="shared" si="17"/>
        <v>0</v>
      </c>
      <c r="K439" s="245"/>
      <c r="L439" s="278"/>
    </row>
    <row r="440" spans="1:12" ht="44.25" hidden="1" customHeight="1" x14ac:dyDescent="0.2">
      <c r="A440" s="181"/>
      <c r="B440" s="181" t="s">
        <v>4561</v>
      </c>
      <c r="C440" s="261" t="str">
        <f>IFERROR(VLOOKUP(B440,'ПО КОРИСНИЦИМА'!$C$16:$S$1904,5,FALSE),"")</f>
        <v/>
      </c>
      <c r="D440" s="247">
        <f>SUMIF('ПО КОРИСНИЦИМА'!$G$16:$G$1904,"Свега за пројекат 1201-П43:",'ПО КОРИСНИЦИМА'!$H$16:$H$1904)</f>
        <v>0</v>
      </c>
      <c r="E440" s="247"/>
      <c r="F440" s="279"/>
      <c r="G440" s="248">
        <f>SUMIF('ПО КОРИСНИЦИМА'!$G$16:$G$1904,"Свега за пројекат 1201-П43:",'ПО КОРИСНИЦИМА'!$L$16:$L$1904)</f>
        <v>0</v>
      </c>
      <c r="H440" s="248"/>
      <c r="I440" s="286"/>
      <c r="J440" s="245">
        <f t="shared" si="17"/>
        <v>0</v>
      </c>
      <c r="K440" s="245"/>
      <c r="L440" s="278"/>
    </row>
    <row r="441" spans="1:12" ht="44.25" hidden="1" customHeight="1" x14ac:dyDescent="0.2">
      <c r="A441" s="181"/>
      <c r="B441" s="181" t="s">
        <v>4562</v>
      </c>
      <c r="C441" s="261" t="str">
        <f>IFERROR(VLOOKUP(B441,'ПО КОРИСНИЦИМА'!$C$16:$S$1904,5,FALSE),"")</f>
        <v/>
      </c>
      <c r="D441" s="247">
        <f>SUMIF('ПО КОРИСНИЦИМА'!$G$16:$G$1904,"Свега за пројекат 1201-П44:",'ПО КОРИСНИЦИМА'!$H$16:$H$1904)</f>
        <v>0</v>
      </c>
      <c r="E441" s="247"/>
      <c r="F441" s="279"/>
      <c r="G441" s="248">
        <f>SUMIF('ПО КОРИСНИЦИМА'!$G$16:$G$1904,"Свега за пројекат 1201-П44:",'ПО КОРИСНИЦИМА'!$L$16:$L$1904)</f>
        <v>0</v>
      </c>
      <c r="H441" s="248"/>
      <c r="I441" s="286"/>
      <c r="J441" s="245">
        <f t="shared" si="17"/>
        <v>0</v>
      </c>
      <c r="K441" s="245"/>
      <c r="L441" s="278"/>
    </row>
    <row r="442" spans="1:12" ht="44.25" hidden="1" customHeight="1" x14ac:dyDescent="0.2">
      <c r="A442" s="181"/>
      <c r="B442" s="181" t="s">
        <v>4563</v>
      </c>
      <c r="C442" s="261" t="str">
        <f>IFERROR(VLOOKUP(B442,'ПО КОРИСНИЦИМА'!$C$16:$S$1904,5,FALSE),"")</f>
        <v/>
      </c>
      <c r="D442" s="247">
        <f>SUMIF('ПО КОРИСНИЦИМА'!$G$16:$G$1904,"Свега за пројекат 1201-П45:",'ПО КОРИСНИЦИМА'!$H$16:$H$1904)</f>
        <v>0</v>
      </c>
      <c r="E442" s="247"/>
      <c r="F442" s="279"/>
      <c r="G442" s="248">
        <f>SUMIF('ПО КОРИСНИЦИМА'!$G$16:$G$1904,"Свега за пројекат 1201-П45:",'ПО КОРИСНИЦИМА'!$L$16:$L$1904)</f>
        <v>0</v>
      </c>
      <c r="H442" s="248"/>
      <c r="I442" s="286"/>
      <c r="J442" s="245">
        <f t="shared" si="17"/>
        <v>0</v>
      </c>
      <c r="K442" s="245"/>
      <c r="L442" s="278"/>
    </row>
    <row r="443" spans="1:12" ht="44.25" hidden="1" customHeight="1" x14ac:dyDescent="0.2">
      <c r="A443" s="181"/>
      <c r="B443" s="181" t="s">
        <v>4564</v>
      </c>
      <c r="C443" s="261" t="str">
        <f>IFERROR(VLOOKUP(B443,'ПО КОРИСНИЦИМА'!$C$16:$S$1904,5,FALSE),"")</f>
        <v/>
      </c>
      <c r="D443" s="247">
        <f>SUMIF('ПО КОРИСНИЦИМА'!$G$16:$G$1904,"Свега за пројекат 1201-П46:",'ПО КОРИСНИЦИМА'!$H$16:$H$1904)</f>
        <v>0</v>
      </c>
      <c r="E443" s="247"/>
      <c r="F443" s="279"/>
      <c r="G443" s="248">
        <f>SUMIF('ПО КОРИСНИЦИМА'!$G$16:$G$1904,"Свега за пројекат 1201-П46:",'ПО КОРИСНИЦИМА'!$L$16:$L$1904)</f>
        <v>0</v>
      </c>
      <c r="H443" s="248"/>
      <c r="I443" s="286"/>
      <c r="J443" s="245">
        <f t="shared" si="17"/>
        <v>0</v>
      </c>
      <c r="K443" s="245"/>
      <c r="L443" s="278"/>
    </row>
    <row r="444" spans="1:12" ht="44.25" hidden="1" customHeight="1" x14ac:dyDescent="0.2">
      <c r="A444" s="181"/>
      <c r="B444" s="181" t="s">
        <v>4565</v>
      </c>
      <c r="C444" s="261" t="str">
        <f>IFERROR(VLOOKUP(B444,'ПО КОРИСНИЦИМА'!$C$16:$S$1904,5,FALSE),"")</f>
        <v/>
      </c>
      <c r="D444" s="247">
        <f>SUMIF('ПО КОРИСНИЦИМА'!$G$16:$G$1904,"Свега за пројекат 1201-П47:",'ПО КОРИСНИЦИМА'!$H$16:$H$1904)</f>
        <v>0</v>
      </c>
      <c r="E444" s="247"/>
      <c r="F444" s="279"/>
      <c r="G444" s="248">
        <f>SUMIF('ПО КОРИСНИЦИМА'!$G$16:$G$1904,"Свега за пројекат 1201-П47:",'ПО КОРИСНИЦИМА'!$L$16:$L$1904)</f>
        <v>0</v>
      </c>
      <c r="H444" s="248"/>
      <c r="I444" s="286"/>
      <c r="J444" s="245">
        <f t="shared" si="17"/>
        <v>0</v>
      </c>
      <c r="K444" s="245"/>
      <c r="L444" s="278"/>
    </row>
    <row r="445" spans="1:12" ht="44.25" hidden="1" customHeight="1" x14ac:dyDescent="0.2">
      <c r="A445" s="181"/>
      <c r="B445" s="181" t="s">
        <v>4566</v>
      </c>
      <c r="C445" s="261" t="str">
        <f>IFERROR(VLOOKUP(B445,'ПО КОРИСНИЦИМА'!$C$16:$S$1904,5,FALSE),"")</f>
        <v/>
      </c>
      <c r="D445" s="247">
        <f>SUMIF('ПО КОРИСНИЦИМА'!$G$16:$G$1904,"Свега за пројекат 1201-П48:",'ПО КОРИСНИЦИМА'!$H$16:$H$1904)</f>
        <v>0</v>
      </c>
      <c r="E445" s="247"/>
      <c r="F445" s="279"/>
      <c r="G445" s="248">
        <f>SUMIF('ПО КОРИСНИЦИМА'!$G$16:$G$1904,"Свега за пројекат 1201-П48:",'ПО КОРИСНИЦИМА'!$L$16:$L$1904)</f>
        <v>0</v>
      </c>
      <c r="H445" s="248"/>
      <c r="I445" s="286"/>
      <c r="J445" s="245">
        <f t="shared" si="17"/>
        <v>0</v>
      </c>
      <c r="K445" s="245"/>
      <c r="L445" s="278"/>
    </row>
    <row r="446" spans="1:12" ht="44.25" hidden="1" customHeight="1" x14ac:dyDescent="0.2">
      <c r="A446" s="181"/>
      <c r="B446" s="181" t="s">
        <v>4567</v>
      </c>
      <c r="C446" s="261" t="str">
        <f>IFERROR(VLOOKUP(B446,'ПО КОРИСНИЦИМА'!$C$16:$S$1904,5,FALSE),"")</f>
        <v/>
      </c>
      <c r="D446" s="247">
        <f>SUMIF('ПО КОРИСНИЦИМА'!$G$16:$G$1904,"Свега за пројекат 1201-П49:",'ПО КОРИСНИЦИМА'!$H$16:$H$1904)</f>
        <v>0</v>
      </c>
      <c r="E446" s="247"/>
      <c r="F446" s="279"/>
      <c r="G446" s="248">
        <f>SUMIF('ПО КОРИСНИЦИМА'!$G$16:$G$1904,"Свега за пројекат 1201-П49:",'ПО КОРИСНИЦИМА'!$L$16:$L$1904)</f>
        <v>0</v>
      </c>
      <c r="H446" s="248"/>
      <c r="I446" s="286"/>
      <c r="J446" s="245">
        <f t="shared" si="17"/>
        <v>0</v>
      </c>
      <c r="K446" s="245"/>
      <c r="L446" s="278"/>
    </row>
    <row r="447" spans="1:12" ht="44.25" hidden="1" customHeight="1" x14ac:dyDescent="0.2">
      <c r="A447" s="182"/>
      <c r="B447" s="181" t="s">
        <v>4568</v>
      </c>
      <c r="C447" s="261" t="str">
        <f>IFERROR(VLOOKUP(B447,'ПО КОРИСНИЦИМА'!$C$16:$S$1904,5,FALSE),"")</f>
        <v/>
      </c>
      <c r="D447" s="247">
        <f>SUMIF('ПО КОРИСНИЦИМА'!$G$16:$G$1904,"Свега за пројекат 1201-П50:",'ПО КОРИСНИЦИМА'!$H$16:$H$1904)</f>
        <v>0</v>
      </c>
      <c r="E447" s="247"/>
      <c r="F447" s="279"/>
      <c r="G447" s="248">
        <f>SUMIF('ПО КОРИСНИЦИМА'!$G$16:$G$1904,"Свега за пројекат 1201-П50:",'ПО КОРИСНИЦИМА'!$L$16:$L$1904)</f>
        <v>0</v>
      </c>
      <c r="H447" s="248"/>
      <c r="I447" s="286"/>
      <c r="J447" s="245">
        <f t="shared" si="17"/>
        <v>0</v>
      </c>
      <c r="K447" s="271"/>
      <c r="L447" s="293"/>
    </row>
    <row r="448" spans="1:12" s="179" customFormat="1" ht="44.25" customHeight="1" x14ac:dyDescent="0.2">
      <c r="A448" s="172" t="s">
        <v>3599</v>
      </c>
      <c r="B448" s="173"/>
      <c r="C448" s="259" t="s">
        <v>3679</v>
      </c>
      <c r="D448" s="241">
        <f>SUM(D449:D501)</f>
        <v>12100000</v>
      </c>
      <c r="E448" s="241">
        <f>SUM(E449:E501)</f>
        <v>8174173.1699999999</v>
      </c>
      <c r="F448" s="281"/>
      <c r="G448" s="242">
        <f>SUM(G449:G501)</f>
        <v>0</v>
      </c>
      <c r="H448" s="242">
        <f>SUM(H449:H501)</f>
        <v>0</v>
      </c>
      <c r="I448" s="288"/>
      <c r="J448" s="241">
        <f t="shared" si="17"/>
        <v>12100000</v>
      </c>
      <c r="K448" s="241">
        <f>E448+H448</f>
        <v>8174173.1699999999</v>
      </c>
      <c r="L448" s="281"/>
    </row>
    <row r="449" spans="1:12" ht="38.25" x14ac:dyDescent="0.2">
      <c r="A449" s="175"/>
      <c r="B449" s="180" t="s">
        <v>4069</v>
      </c>
      <c r="C449" s="268" t="s">
        <v>4070</v>
      </c>
      <c r="D449" s="243">
        <f>SUMIF('ПО КОРИСНИЦИМА'!$G$16:$G$1904,"Свега за програмску активност 1301-0001:",'ПО КОРИСНИЦИМА'!$H$16:$H$1904)</f>
        <v>12100000</v>
      </c>
      <c r="E449" s="243">
        <f>SUMIF('ПО КОРИСНИЦИМА'!$G$16:$G$1904,"Свега за програмску активност 1301-0001:",'ПО КОРИСНИЦИМА'!$I$16:$I$1904)</f>
        <v>7886683.46</v>
      </c>
      <c r="F449" s="277"/>
      <c r="G449" s="244">
        <f>SUMIF('ПО КОРИСНИЦИМА'!$G$16:$G$1904,"Свега за програмску активност 1301-0001:",'ПО КОРИСНИЦИМА'!$L$16:$L$1904)</f>
        <v>0</v>
      </c>
      <c r="H449" s="244">
        <f>SUMIF('ПО КОРИСНИЦИМА'!$G$16:$G$1904,"Свега за програмску активност 1301-0001:",'ПО КОРИСНИЦИМА'!$M$16:$M$1904)</f>
        <v>0</v>
      </c>
      <c r="I449" s="284"/>
      <c r="J449" s="254">
        <f t="shared" si="17"/>
        <v>12100000</v>
      </c>
      <c r="K449" s="254">
        <f>E449+H449</f>
        <v>7886683.46</v>
      </c>
      <c r="L449" s="296"/>
    </row>
    <row r="450" spans="1:12" ht="25.5" x14ac:dyDescent="0.2">
      <c r="A450" s="177"/>
      <c r="B450" s="181" t="s">
        <v>4071</v>
      </c>
      <c r="C450" s="269" t="s">
        <v>5072</v>
      </c>
      <c r="D450" s="245">
        <f>SUMIF('ПО КОРИСНИЦИМА'!$G$16:$G$1904,"Свега за програмску активност 1301-0002:",'ПО КОРИСНИЦИМА'!$H$16:$H$1904)</f>
        <v>0</v>
      </c>
      <c r="E450" s="245">
        <f>SUMIF('ПО КОРИСНИЦИМА'!$G$16:$G$1904,"Свега за програмску активност 1301-0002:",'ПО КОРИСНИЦИМА'!$I$16:$I$1904)</f>
        <v>287489.70999999996</v>
      </c>
      <c r="F450" s="278"/>
      <c r="G450" s="246">
        <f>SUMIF('ПО КОРИСНИЦИМА'!$G$16:$G$1904,"Свега за програмску активност 1301-0002:",'ПО КОРИСНИЦИМА'!$L$16:$L$1904)</f>
        <v>0</v>
      </c>
      <c r="H450" s="246">
        <f>SUMIF('ПО КОРИСНИЦИМА'!$G$16:$G$1904,"Свега за програмску активност 1301-0002:",'ПО КОРИСНИЦИМА'!$M$16:$M$1904)</f>
        <v>0</v>
      </c>
      <c r="I450" s="285"/>
      <c r="J450" s="191">
        <f t="shared" si="17"/>
        <v>0</v>
      </c>
      <c r="K450" s="191">
        <f>E450+H450</f>
        <v>287489.70999999996</v>
      </c>
      <c r="L450" s="297"/>
    </row>
    <row r="451" spans="1:12" ht="25.5" hidden="1" x14ac:dyDescent="0.2">
      <c r="A451" s="177"/>
      <c r="B451" s="181" t="s">
        <v>4072</v>
      </c>
      <c r="C451" s="269" t="s">
        <v>4073</v>
      </c>
      <c r="D451" s="245">
        <f>SUMIF('ПО КОРИСНИЦИМА'!$G$16:$G$1904,"Свега за програмску активност 1301-0003:",'ПО КОРИСНИЦИМА'!$H$16:$H$1904)</f>
        <v>0</v>
      </c>
      <c r="E451" s="245">
        <f>SUMIF('ПО КОРИСНИЦИМА'!$G$16:$G$1904,"Свега за програмску активност 1301-0003:",'ПО КОРИСНИЦИМА'!$I$16:$I$1904)</f>
        <v>0</v>
      </c>
      <c r="F451" s="278"/>
      <c r="G451" s="246">
        <f>SUMIF('ПО КОРИСНИЦИМА'!$G$16:$G$1904,"Свега за програмску активност 1301-0003:",'ПО КОРИСНИЦИМА'!$L$16:$L$1904)</f>
        <v>0</v>
      </c>
      <c r="H451" s="246">
        <f>SUMIF('ПО КОРИСНИЦИМА'!$G$16:$G$1904,"Свега за програмску активност 1301-0003:",'ПО КОРИСНИЦИМА'!$M$16:$M$1904)</f>
        <v>0</v>
      </c>
      <c r="I451" s="285"/>
      <c r="J451" s="191">
        <f t="shared" si="17"/>
        <v>0</v>
      </c>
      <c r="K451" s="191">
        <f>E451+H451</f>
        <v>0</v>
      </c>
      <c r="L451" s="297"/>
    </row>
    <row r="452" spans="1:12" ht="24.75" hidden="1" customHeight="1" x14ac:dyDescent="0.2">
      <c r="A452" s="181"/>
      <c r="B452" s="181" t="s">
        <v>4569</v>
      </c>
      <c r="C452" s="261" t="str">
        <f>IFERROR(VLOOKUP(B452,'ПО КОРИСНИЦИМА'!$C$16:$S$1904,5,FALSE),"")</f>
        <v>Изградња ,, Балон сале" у Варошици Владимирци</v>
      </c>
      <c r="D452" s="247">
        <f>SUMIF('ПО КОРИСНИЦИМА'!$G$16:$G$1904,"Свега за пројекат 1301-П1:",'ПО КОРИСНИЦИМА'!$H$16:$H$1904)</f>
        <v>0</v>
      </c>
      <c r="E452" s="247"/>
      <c r="F452" s="279"/>
      <c r="G452" s="248">
        <f>SUMIF('ПО КОРИСНИЦИМА'!$G$16:$G$1904,"Свега за пројекат 1301-П1:",'ПО КОРИСНИЦИМА'!$L$16:$L$1904)</f>
        <v>0</v>
      </c>
      <c r="H452" s="248"/>
      <c r="I452" s="286"/>
      <c r="J452" s="191">
        <f t="shared" si="17"/>
        <v>0</v>
      </c>
      <c r="K452" s="191"/>
      <c r="L452" s="297"/>
    </row>
    <row r="453" spans="1:12" hidden="1" x14ac:dyDescent="0.2">
      <c r="A453" s="181"/>
      <c r="B453" s="181" t="s">
        <v>4570</v>
      </c>
      <c r="C453" s="261" t="str">
        <f>IFERROR(VLOOKUP(B453,'ПО КОРИСНИЦИМА'!$C$16:$S$1904,5,FALSE),"")</f>
        <v/>
      </c>
      <c r="D453" s="247">
        <f>SUMIF('ПО КОРИСНИЦИМА'!$G$16:$G$1904,"Свега за пројекат 1301-П2:",'ПО КОРИСНИЦИМА'!$H$16:$H$1904)</f>
        <v>0</v>
      </c>
      <c r="E453" s="247"/>
      <c r="F453" s="279"/>
      <c r="G453" s="248">
        <f>SUMIF('ПО КОРИСНИЦИМА'!$G$16:$G$1904,"Свега за пројекат 1301-П2:",'ПО КОРИСНИЦИМА'!$L$16:$L$1904)</f>
        <v>0</v>
      </c>
      <c r="H453" s="248"/>
      <c r="I453" s="286"/>
      <c r="J453" s="245">
        <f t="shared" si="17"/>
        <v>0</v>
      </c>
      <c r="K453" s="245"/>
      <c r="L453" s="278"/>
    </row>
    <row r="454" spans="1:12" hidden="1" x14ac:dyDescent="0.2">
      <c r="A454" s="181"/>
      <c r="B454" s="181" t="s">
        <v>4571</v>
      </c>
      <c r="C454" s="261" t="str">
        <f>IFERROR(VLOOKUP(B454,'ПО КОРИСНИЦИМА'!$C$16:$S$1904,5,FALSE),"")</f>
        <v/>
      </c>
      <c r="D454" s="247">
        <f>SUMIF('ПО КОРИСНИЦИМА'!$G$16:$G$1904,"Свега за пројекат 1301-П3:",'ПО КОРИСНИЦИМА'!$H$16:$H$1904)</f>
        <v>0</v>
      </c>
      <c r="E454" s="247"/>
      <c r="F454" s="279"/>
      <c r="G454" s="248">
        <f>SUMIF('ПО КОРИСНИЦИМА'!$G$16:$G$1904,"Свега за пројекат 1301-П3:",'ПО КОРИСНИЦИМА'!$L$16:$L$1904)</f>
        <v>0</v>
      </c>
      <c r="H454" s="248"/>
      <c r="I454" s="286"/>
      <c r="J454" s="245">
        <f t="shared" si="17"/>
        <v>0</v>
      </c>
      <c r="K454" s="245"/>
      <c r="L454" s="278"/>
    </row>
    <row r="455" spans="1:12" hidden="1" x14ac:dyDescent="0.2">
      <c r="A455" s="181"/>
      <c r="B455" s="181" t="s">
        <v>4572</v>
      </c>
      <c r="C455" s="261" t="str">
        <f>IFERROR(VLOOKUP(B455,'ПО КОРИСНИЦИМА'!$C$16:$S$1904,5,FALSE),"")</f>
        <v/>
      </c>
      <c r="D455" s="247">
        <f>SUMIF('ПО КОРИСНИЦИМА'!$G$16:$G$1904,"Свега за пројекат 1301-П4:",'ПО КОРИСНИЦИМА'!$H$16:$H$1904)</f>
        <v>0</v>
      </c>
      <c r="E455" s="247"/>
      <c r="F455" s="279"/>
      <c r="G455" s="248">
        <f>SUMIF('ПО КОРИСНИЦИМА'!$G$16:$G$1904,"Свега за пројекат 1301-П4:",'ПО КОРИСНИЦИМА'!$L$16:$L$1904)</f>
        <v>0</v>
      </c>
      <c r="H455" s="248"/>
      <c r="I455" s="286"/>
      <c r="J455" s="245">
        <f t="shared" si="17"/>
        <v>0</v>
      </c>
      <c r="K455" s="245"/>
      <c r="L455" s="278"/>
    </row>
    <row r="456" spans="1:12" hidden="1" x14ac:dyDescent="0.2">
      <c r="A456" s="181"/>
      <c r="B456" s="181" t="s">
        <v>4573</v>
      </c>
      <c r="C456" s="261" t="str">
        <f>IFERROR(VLOOKUP(B456,'ПО КОРИСНИЦИМА'!$C$16:$S$1904,5,FALSE),"")</f>
        <v/>
      </c>
      <c r="D456" s="247">
        <f>SUMIF('ПО КОРИСНИЦИМА'!$G$16:$G$1904,"Свега за пројекат 1301-П5:",'ПО КОРИСНИЦИМА'!$H$16:$H$1904)</f>
        <v>0</v>
      </c>
      <c r="E456" s="247"/>
      <c r="F456" s="279"/>
      <c r="G456" s="248">
        <f>SUMIF('ПО КОРИСНИЦИМА'!$G$16:$G$1904,"Свега за пројекат 1301-П5:",'ПО КОРИСНИЦИМА'!$L$16:$L$1904)</f>
        <v>0</v>
      </c>
      <c r="H456" s="248"/>
      <c r="I456" s="286"/>
      <c r="J456" s="245">
        <f t="shared" si="17"/>
        <v>0</v>
      </c>
      <c r="K456" s="245"/>
      <c r="L456" s="278"/>
    </row>
    <row r="457" spans="1:12" hidden="1" x14ac:dyDescent="0.2">
      <c r="A457" s="181"/>
      <c r="B457" s="181" t="s">
        <v>4574</v>
      </c>
      <c r="C457" s="261" t="str">
        <f>IFERROR(VLOOKUP(B457,'ПО КОРИСНИЦИМА'!$C$16:$S$1904,5,FALSE),"")</f>
        <v/>
      </c>
      <c r="D457" s="247">
        <f>SUMIF('ПО КОРИСНИЦИМА'!$G$16:$G$1904,"Свега за пројекат 1301-П6:",'ПО КОРИСНИЦИМА'!$H$16:$H$1904)</f>
        <v>0</v>
      </c>
      <c r="E457" s="247"/>
      <c r="F457" s="279"/>
      <c r="G457" s="248">
        <f>SUMIF('ПО КОРИСНИЦИМА'!$G$16:$G$1904,"Свега за пројекат 1301-П6:",'ПО КОРИСНИЦИМА'!$L$16:$L$1904)</f>
        <v>0</v>
      </c>
      <c r="H457" s="248"/>
      <c r="I457" s="286"/>
      <c r="J457" s="245">
        <f t="shared" si="17"/>
        <v>0</v>
      </c>
      <c r="K457" s="245"/>
      <c r="L457" s="278"/>
    </row>
    <row r="458" spans="1:12" hidden="1" x14ac:dyDescent="0.2">
      <c r="A458" s="181"/>
      <c r="B458" s="181" t="s">
        <v>4575</v>
      </c>
      <c r="C458" s="261" t="str">
        <f>IFERROR(VLOOKUP(B458,'ПО КОРИСНИЦИМА'!$C$16:$S$1904,5,FALSE),"")</f>
        <v/>
      </c>
      <c r="D458" s="247">
        <f>SUMIF('ПО КОРИСНИЦИМА'!$G$16:$G$1904,"Свега за пројекат 1301-П7:",'ПО КОРИСНИЦИМА'!$H$16:$H$1904)</f>
        <v>0</v>
      </c>
      <c r="E458" s="247"/>
      <c r="F458" s="279"/>
      <c r="G458" s="248">
        <f>SUMIF('ПО КОРИСНИЦИМА'!$G$16:$G$1904,"Свега за пројекат 1301-П7:",'ПО КОРИСНИЦИМА'!$L$16:$L$1904)</f>
        <v>0</v>
      </c>
      <c r="H458" s="248"/>
      <c r="I458" s="286"/>
      <c r="J458" s="245">
        <f t="shared" si="17"/>
        <v>0</v>
      </c>
      <c r="K458" s="245"/>
      <c r="L458" s="278"/>
    </row>
    <row r="459" spans="1:12" hidden="1" x14ac:dyDescent="0.2">
      <c r="A459" s="181"/>
      <c r="B459" s="181" t="s">
        <v>4576</v>
      </c>
      <c r="C459" s="261" t="str">
        <f>IFERROR(VLOOKUP(B459,'ПО КОРИСНИЦИМА'!$C$16:$S$1904,5,FALSE),"")</f>
        <v/>
      </c>
      <c r="D459" s="247">
        <f>SUMIF('ПО КОРИСНИЦИМА'!$G$16:$G$1904,"Свега за пројекат 1301-П8:",'ПО КОРИСНИЦИМА'!$H$16:$H$1904)</f>
        <v>0</v>
      </c>
      <c r="E459" s="247"/>
      <c r="F459" s="279"/>
      <c r="G459" s="248">
        <f>SUMIF('ПО КОРИСНИЦИМА'!$G$16:$G$1904,"Свега за пројекат 1301-П8:",'ПО КОРИСНИЦИМА'!$L$16:$L$1904)</f>
        <v>0</v>
      </c>
      <c r="H459" s="248"/>
      <c r="I459" s="286"/>
      <c r="J459" s="245">
        <f t="shared" si="17"/>
        <v>0</v>
      </c>
      <c r="K459" s="245"/>
      <c r="L459" s="278"/>
    </row>
    <row r="460" spans="1:12" hidden="1" x14ac:dyDescent="0.2">
      <c r="A460" s="181"/>
      <c r="B460" s="181" t="s">
        <v>4577</v>
      </c>
      <c r="C460" s="261" t="str">
        <f>IFERROR(VLOOKUP(B460,'ПО КОРИСНИЦИМА'!$C$16:$S$1904,5,FALSE),"")</f>
        <v/>
      </c>
      <c r="D460" s="247">
        <f>SUMIF('ПО КОРИСНИЦИМА'!$G$16:$G$1904,"Свега за пројекат 1301-П9:",'ПО КОРИСНИЦИМА'!$H$16:$H$1904)</f>
        <v>0</v>
      </c>
      <c r="E460" s="247"/>
      <c r="F460" s="279"/>
      <c r="G460" s="248">
        <f>SUMIF('ПО КОРИСНИЦИМА'!$G$16:$G$1904,"Свега за пројекат 1301-П9:",'ПО КОРИСНИЦИМА'!$L$16:$L$1904)</f>
        <v>0</v>
      </c>
      <c r="H460" s="248"/>
      <c r="I460" s="286"/>
      <c r="J460" s="245">
        <f t="shared" si="17"/>
        <v>0</v>
      </c>
      <c r="K460" s="245"/>
      <c r="L460" s="278"/>
    </row>
    <row r="461" spans="1:12" hidden="1" x14ac:dyDescent="0.2">
      <c r="A461" s="181"/>
      <c r="B461" s="181" t="s">
        <v>4578</v>
      </c>
      <c r="C461" s="261" t="str">
        <f>IFERROR(VLOOKUP(B461,'ПО КОРИСНИЦИМА'!$C$16:$S$1904,5,FALSE),"")</f>
        <v/>
      </c>
      <c r="D461" s="247">
        <f>SUMIF('ПО КОРИСНИЦИМА'!$G$16:$G$1904,"Свега за пројекат 1301-П10:",'ПО КОРИСНИЦИМА'!$H$16:$H$1904)</f>
        <v>0</v>
      </c>
      <c r="E461" s="247"/>
      <c r="F461" s="279"/>
      <c r="G461" s="248">
        <f>SUMIF('ПО КОРИСНИЦИМА'!$G$16:$G$1904,"Свега за пројекат 1301-П10:",'ПО КОРИСНИЦИМА'!$L$16:$L$1904)</f>
        <v>0</v>
      </c>
      <c r="H461" s="248"/>
      <c r="I461" s="286"/>
      <c r="J461" s="245">
        <f t="shared" si="17"/>
        <v>0</v>
      </c>
      <c r="K461" s="245"/>
      <c r="L461" s="278"/>
    </row>
    <row r="462" spans="1:12" hidden="1" x14ac:dyDescent="0.2">
      <c r="A462" s="181"/>
      <c r="B462" s="181" t="s">
        <v>4579</v>
      </c>
      <c r="C462" s="261" t="str">
        <f>IFERROR(VLOOKUP(B462,'ПО КОРИСНИЦИМА'!$C$16:$S$1904,5,FALSE),"")</f>
        <v/>
      </c>
      <c r="D462" s="247">
        <f>SUMIF('ПО КОРИСНИЦИМА'!$G$16:$G$1904,"Свега за пројекат 1301-П11:",'ПО КОРИСНИЦИМА'!$H$16:$H$1904)</f>
        <v>0</v>
      </c>
      <c r="E462" s="247"/>
      <c r="F462" s="279"/>
      <c r="G462" s="248">
        <f>SUMIF('ПО КОРИСНИЦИМА'!$G$16:$G$1904,"Свега за пројекат 1301-П11:",'ПО КОРИСНИЦИМА'!$L$16:$L$1904)</f>
        <v>0</v>
      </c>
      <c r="H462" s="248"/>
      <c r="I462" s="286"/>
      <c r="J462" s="245">
        <f t="shared" si="17"/>
        <v>0</v>
      </c>
      <c r="K462" s="245"/>
      <c r="L462" s="278"/>
    </row>
    <row r="463" spans="1:12" hidden="1" x14ac:dyDescent="0.2">
      <c r="A463" s="181"/>
      <c r="B463" s="181" t="s">
        <v>4580</v>
      </c>
      <c r="C463" s="261" t="str">
        <f>IFERROR(VLOOKUP(B463,'ПО КОРИСНИЦИМА'!$C$16:$S$1904,5,FALSE),"")</f>
        <v/>
      </c>
      <c r="D463" s="247">
        <f>SUMIF('ПО КОРИСНИЦИМА'!$G$16:$G$1904,"Свега за пројекат 1301-П12:",'ПО КОРИСНИЦИМА'!$H$16:$H$1904)</f>
        <v>0</v>
      </c>
      <c r="E463" s="247"/>
      <c r="F463" s="279"/>
      <c r="G463" s="248">
        <f>SUMIF('ПО КОРИСНИЦИМА'!$G$16:$G$1904,"Свега за пројекат 1301-П12:",'ПО КОРИСНИЦИМА'!$L$16:$L$1904)</f>
        <v>0</v>
      </c>
      <c r="H463" s="248"/>
      <c r="I463" s="286"/>
      <c r="J463" s="245">
        <f t="shared" si="17"/>
        <v>0</v>
      </c>
      <c r="K463" s="245"/>
      <c r="L463" s="278"/>
    </row>
    <row r="464" spans="1:12" hidden="1" x14ac:dyDescent="0.2">
      <c r="A464" s="181"/>
      <c r="B464" s="181" t="s">
        <v>4581</v>
      </c>
      <c r="C464" s="261" t="str">
        <f>IFERROR(VLOOKUP(B464,'ПО КОРИСНИЦИМА'!$C$16:$S$1904,5,FALSE),"")</f>
        <v/>
      </c>
      <c r="D464" s="247">
        <f>SUMIF('ПО КОРИСНИЦИМА'!$G$16:$G$1904,"Свега за пројекат 1301-П13:",'ПО КОРИСНИЦИМА'!$H$16:$H$1904)</f>
        <v>0</v>
      </c>
      <c r="E464" s="247"/>
      <c r="F464" s="279"/>
      <c r="G464" s="248">
        <f>SUMIF('ПО КОРИСНИЦИМА'!$G$16:$G$1904,"Свега за пројекат 1301-П13:",'ПО КОРИСНИЦИМА'!$L$16:$L$1904)</f>
        <v>0</v>
      </c>
      <c r="H464" s="248"/>
      <c r="I464" s="286"/>
      <c r="J464" s="245">
        <f t="shared" si="17"/>
        <v>0</v>
      </c>
      <c r="K464" s="245"/>
      <c r="L464" s="278"/>
    </row>
    <row r="465" spans="1:12" hidden="1" x14ac:dyDescent="0.2">
      <c r="A465" s="181"/>
      <c r="B465" s="181" t="s">
        <v>4582</v>
      </c>
      <c r="C465" s="261" t="str">
        <f>IFERROR(VLOOKUP(B465,'ПО КОРИСНИЦИМА'!$C$16:$S$1904,5,FALSE),"")</f>
        <v/>
      </c>
      <c r="D465" s="247">
        <f>SUMIF('ПО КОРИСНИЦИМА'!$G$16:$G$1904,"Свега за пројекат 1301-П14:",'ПО КОРИСНИЦИМА'!$H$16:$H$1904)</f>
        <v>0</v>
      </c>
      <c r="E465" s="247"/>
      <c r="F465" s="279"/>
      <c r="G465" s="248">
        <f>SUMIF('ПО КОРИСНИЦИМА'!$G$16:$G$1904,"Свега за пројекат 1301-П14:",'ПО КОРИСНИЦИМА'!$L$16:$L$1904)</f>
        <v>0</v>
      </c>
      <c r="H465" s="248"/>
      <c r="I465" s="286"/>
      <c r="J465" s="245">
        <f t="shared" si="17"/>
        <v>0</v>
      </c>
      <c r="K465" s="245"/>
      <c r="L465" s="278"/>
    </row>
    <row r="466" spans="1:12" hidden="1" x14ac:dyDescent="0.2">
      <c r="A466" s="181"/>
      <c r="B466" s="181" t="s">
        <v>4583</v>
      </c>
      <c r="C466" s="261" t="str">
        <f>IFERROR(VLOOKUP(B466,'ПО КОРИСНИЦИМА'!$C$16:$S$1904,5,FALSE),"")</f>
        <v/>
      </c>
      <c r="D466" s="247">
        <f>SUMIF('ПО КОРИСНИЦИМА'!$G$16:$G$1904,"Свега за пројекат 1301-П15:",'ПО КОРИСНИЦИМА'!$H$16:$H$1904)</f>
        <v>0</v>
      </c>
      <c r="E466" s="247"/>
      <c r="F466" s="279"/>
      <c r="G466" s="248">
        <f>SUMIF('ПО КОРИСНИЦИМА'!$G$16:$G$1904,"Свега за пројекат 1301-П15:",'ПО КОРИСНИЦИМА'!$L$16:$L$1904)</f>
        <v>0</v>
      </c>
      <c r="H466" s="248"/>
      <c r="I466" s="286"/>
      <c r="J466" s="245">
        <f t="shared" si="17"/>
        <v>0</v>
      </c>
      <c r="K466" s="245"/>
      <c r="L466" s="278"/>
    </row>
    <row r="467" spans="1:12" hidden="1" x14ac:dyDescent="0.2">
      <c r="A467" s="181"/>
      <c r="B467" s="181" t="s">
        <v>4584</v>
      </c>
      <c r="C467" s="261" t="str">
        <f>IFERROR(VLOOKUP(B467,'ПО КОРИСНИЦИМА'!$C$16:$S$1904,5,FALSE),"")</f>
        <v/>
      </c>
      <c r="D467" s="247">
        <f>SUMIF('ПО КОРИСНИЦИМА'!$G$16:$G$1904,"Свега за пројекат 1301-П16:",'ПО КОРИСНИЦИМА'!$H$16:$H$1904)</f>
        <v>0</v>
      </c>
      <c r="E467" s="247"/>
      <c r="F467" s="279"/>
      <c r="G467" s="248">
        <f>SUMIF('ПО КОРИСНИЦИМА'!$G$16:$G$1904,"Свега за пројекат 1301-П16:",'ПО КОРИСНИЦИМА'!$L$16:$L$1904)</f>
        <v>0</v>
      </c>
      <c r="H467" s="248"/>
      <c r="I467" s="286"/>
      <c r="J467" s="245">
        <f t="shared" si="17"/>
        <v>0</v>
      </c>
      <c r="K467" s="245"/>
      <c r="L467" s="278"/>
    </row>
    <row r="468" spans="1:12" hidden="1" x14ac:dyDescent="0.2">
      <c r="A468" s="181"/>
      <c r="B468" s="181" t="s">
        <v>4585</v>
      </c>
      <c r="C468" s="261" t="str">
        <f>IFERROR(VLOOKUP(B468,'ПО КОРИСНИЦИМА'!$C$16:$S$1904,5,FALSE),"")</f>
        <v/>
      </c>
      <c r="D468" s="247">
        <f>SUMIF('ПО КОРИСНИЦИМА'!$G$16:$G$1904,"Свега за пројекат 1301-П17:",'ПО КОРИСНИЦИМА'!$H$16:$H$1904)</f>
        <v>0</v>
      </c>
      <c r="E468" s="247"/>
      <c r="F468" s="279"/>
      <c r="G468" s="248">
        <f>SUMIF('ПО КОРИСНИЦИМА'!$G$16:$G$1904,"Свега за пројекат 1301-П17:",'ПО КОРИСНИЦИМА'!$L$16:$L$1904)</f>
        <v>0</v>
      </c>
      <c r="H468" s="248"/>
      <c r="I468" s="286"/>
      <c r="J468" s="245">
        <f t="shared" si="17"/>
        <v>0</v>
      </c>
      <c r="K468" s="245"/>
      <c r="L468" s="278"/>
    </row>
    <row r="469" spans="1:12" hidden="1" x14ac:dyDescent="0.2">
      <c r="A469" s="181"/>
      <c r="B469" s="181" t="s">
        <v>4586</v>
      </c>
      <c r="C469" s="261" t="str">
        <f>IFERROR(VLOOKUP(B469,'ПО КОРИСНИЦИМА'!$C$16:$S$1904,5,FALSE),"")</f>
        <v/>
      </c>
      <c r="D469" s="247">
        <f>SUMIF('ПО КОРИСНИЦИМА'!$G$16:$G$1904,"Свега за пројекат 1301-П18:",'ПО КОРИСНИЦИМА'!$H$16:$H$1904)</f>
        <v>0</v>
      </c>
      <c r="E469" s="247"/>
      <c r="F469" s="279"/>
      <c r="G469" s="248">
        <f>SUMIF('ПО КОРИСНИЦИМА'!$G$16:$G$1904,"Свега за пројекат 1301-П18:",'ПО КОРИСНИЦИМА'!$L$16:$L$1904)</f>
        <v>0</v>
      </c>
      <c r="H469" s="248"/>
      <c r="I469" s="286"/>
      <c r="J469" s="245">
        <f t="shared" si="17"/>
        <v>0</v>
      </c>
      <c r="K469" s="245"/>
      <c r="L469" s="278"/>
    </row>
    <row r="470" spans="1:12" hidden="1" x14ac:dyDescent="0.2">
      <c r="A470" s="181"/>
      <c r="B470" s="181" t="s">
        <v>4587</v>
      </c>
      <c r="C470" s="261" t="str">
        <f>IFERROR(VLOOKUP(B470,'ПО КОРИСНИЦИМА'!$C$16:$S$1904,5,FALSE),"")</f>
        <v/>
      </c>
      <c r="D470" s="247">
        <f>SUMIF('ПО КОРИСНИЦИМА'!$G$16:$G$1904,"Свега за пројекат 1301-П19:",'ПО КОРИСНИЦИМА'!$H$16:$H$1904)</f>
        <v>0</v>
      </c>
      <c r="E470" s="247"/>
      <c r="F470" s="279"/>
      <c r="G470" s="248">
        <f>SUMIF('ПО КОРИСНИЦИМА'!$G$16:$G$1904,"Свега за пројекат 1301-П19:",'ПО КОРИСНИЦИМА'!$L$16:$L$1904)</f>
        <v>0</v>
      </c>
      <c r="H470" s="248"/>
      <c r="I470" s="286"/>
      <c r="J470" s="245">
        <f t="shared" si="17"/>
        <v>0</v>
      </c>
      <c r="K470" s="245"/>
      <c r="L470" s="278"/>
    </row>
    <row r="471" spans="1:12" hidden="1" x14ac:dyDescent="0.2">
      <c r="A471" s="181"/>
      <c r="B471" s="181" t="s">
        <v>4588</v>
      </c>
      <c r="C471" s="261" t="str">
        <f>IFERROR(VLOOKUP(B471,'ПО КОРИСНИЦИМА'!$C$16:$S$1904,5,FALSE),"")</f>
        <v/>
      </c>
      <c r="D471" s="247">
        <f>SUMIF('ПО КОРИСНИЦИМА'!$G$16:$G$1904,"Свега за пројекат 1301-П20:",'ПО КОРИСНИЦИМА'!$H$16:$H$1904)</f>
        <v>0</v>
      </c>
      <c r="E471" s="247"/>
      <c r="F471" s="279"/>
      <c r="G471" s="248">
        <f>SUMIF('ПО КОРИСНИЦИМА'!$G$16:$G$1904,"Свега за пројекат 1301-П20:",'ПО КОРИСНИЦИМА'!$L$16:$L$1904)</f>
        <v>0</v>
      </c>
      <c r="H471" s="248"/>
      <c r="I471" s="286"/>
      <c r="J471" s="245">
        <f t="shared" si="17"/>
        <v>0</v>
      </c>
      <c r="K471" s="245"/>
      <c r="L471" s="278"/>
    </row>
    <row r="472" spans="1:12" hidden="1" x14ac:dyDescent="0.2">
      <c r="A472" s="181"/>
      <c r="B472" s="181" t="s">
        <v>4589</v>
      </c>
      <c r="C472" s="261" t="str">
        <f>IFERROR(VLOOKUP(B472,'ПО КОРИСНИЦИМА'!$C$16:$S$1904,5,FALSE),"")</f>
        <v/>
      </c>
      <c r="D472" s="247">
        <f>SUMIF('ПО КОРИСНИЦИМА'!$G$16:$G$1904,"Свега за пројекат 1301-П21:",'ПО КОРИСНИЦИМА'!$H$16:$H$1904)</f>
        <v>0</v>
      </c>
      <c r="E472" s="247"/>
      <c r="F472" s="279"/>
      <c r="G472" s="248">
        <f>SUMIF('ПО КОРИСНИЦИМА'!$G$16:$G$1904,"Свега за пројекат 1301-П21:",'ПО КОРИСНИЦИМА'!$L$16:$L$1904)</f>
        <v>0</v>
      </c>
      <c r="H472" s="248"/>
      <c r="I472" s="286"/>
      <c r="J472" s="245">
        <f t="shared" si="17"/>
        <v>0</v>
      </c>
      <c r="K472" s="245"/>
      <c r="L472" s="278"/>
    </row>
    <row r="473" spans="1:12" hidden="1" x14ac:dyDescent="0.2">
      <c r="A473" s="181"/>
      <c r="B473" s="181" t="s">
        <v>4590</v>
      </c>
      <c r="C473" s="261" t="str">
        <f>IFERROR(VLOOKUP(B473,'ПО КОРИСНИЦИМА'!$C$16:$S$1904,5,FALSE),"")</f>
        <v/>
      </c>
      <c r="D473" s="247">
        <f>SUMIF('ПО КОРИСНИЦИМА'!$G$16:$G$1904,"Свега за пројекат 1301-П22:",'ПО КОРИСНИЦИМА'!$H$16:$H$1904)</f>
        <v>0</v>
      </c>
      <c r="E473" s="247"/>
      <c r="F473" s="279"/>
      <c r="G473" s="248">
        <f>SUMIF('ПО КОРИСНИЦИМА'!$G$16:$G$1904,"Свега за пројекат 1301-П22:",'ПО КОРИСНИЦИМА'!$L$16:$L$1904)</f>
        <v>0</v>
      </c>
      <c r="H473" s="248"/>
      <c r="I473" s="286"/>
      <c r="J473" s="245">
        <f t="shared" si="17"/>
        <v>0</v>
      </c>
      <c r="K473" s="245"/>
      <c r="L473" s="278"/>
    </row>
    <row r="474" spans="1:12" hidden="1" x14ac:dyDescent="0.2">
      <c r="A474" s="181"/>
      <c r="B474" s="181" t="s">
        <v>4591</v>
      </c>
      <c r="C474" s="261" t="str">
        <f>IFERROR(VLOOKUP(B474,'ПО КОРИСНИЦИМА'!$C$16:$S$1904,5,FALSE),"")</f>
        <v/>
      </c>
      <c r="D474" s="247">
        <f>SUMIF('ПО КОРИСНИЦИМА'!$G$16:$G$1904,"Свега за пројекат 1301-П23:",'ПО КОРИСНИЦИМА'!$H$16:$H$1904)</f>
        <v>0</v>
      </c>
      <c r="E474" s="247"/>
      <c r="F474" s="279"/>
      <c r="G474" s="248">
        <f>SUMIF('ПО КОРИСНИЦИМА'!$G$16:$G$1904,"Свега за пројекат 1301-П23:",'ПО КОРИСНИЦИМА'!$L$16:$L$1904)</f>
        <v>0</v>
      </c>
      <c r="H474" s="248"/>
      <c r="I474" s="286"/>
      <c r="J474" s="245">
        <f t="shared" si="17"/>
        <v>0</v>
      </c>
      <c r="K474" s="245"/>
      <c r="L474" s="278"/>
    </row>
    <row r="475" spans="1:12" hidden="1" x14ac:dyDescent="0.2">
      <c r="A475" s="181"/>
      <c r="B475" s="181" t="s">
        <v>4592</v>
      </c>
      <c r="C475" s="261" t="str">
        <f>IFERROR(VLOOKUP(B475,'ПО КОРИСНИЦИМА'!$C$16:$S$1904,5,FALSE),"")</f>
        <v/>
      </c>
      <c r="D475" s="247">
        <f>SUMIF('ПО КОРИСНИЦИМА'!$G$16:$G$1904,"Свега за пројекат 1301-П24:",'ПО КОРИСНИЦИМА'!$H$16:$H$1904)</f>
        <v>0</v>
      </c>
      <c r="E475" s="247"/>
      <c r="F475" s="279"/>
      <c r="G475" s="248">
        <f>SUMIF('ПО КОРИСНИЦИМА'!$G$16:$G$1904,"Свега за пројекат 1301-П24:",'ПО КОРИСНИЦИМА'!$L$16:$L$1904)</f>
        <v>0</v>
      </c>
      <c r="H475" s="248"/>
      <c r="I475" s="286"/>
      <c r="J475" s="245">
        <f t="shared" si="17"/>
        <v>0</v>
      </c>
      <c r="K475" s="245"/>
      <c r="L475" s="278"/>
    </row>
    <row r="476" spans="1:12" hidden="1" x14ac:dyDescent="0.2">
      <c r="A476" s="181"/>
      <c r="B476" s="181" t="s">
        <v>4593</v>
      </c>
      <c r="C476" s="261" t="str">
        <f>IFERROR(VLOOKUP(B476,'ПО КОРИСНИЦИМА'!$C$16:$S$1904,5,FALSE),"")</f>
        <v/>
      </c>
      <c r="D476" s="247">
        <f>SUMIF('ПО КОРИСНИЦИМА'!$G$16:$G$1904,"Свега за пројекат 1301-П25:",'ПО КОРИСНИЦИМА'!$H$16:$H$1904)</f>
        <v>0</v>
      </c>
      <c r="E476" s="247"/>
      <c r="F476" s="279"/>
      <c r="G476" s="248">
        <f>SUMIF('ПО КОРИСНИЦИМА'!$G$16:$G$1904,"Свега за пројекат 1301-П25:",'ПО КОРИСНИЦИМА'!$L$16:$L$1904)</f>
        <v>0</v>
      </c>
      <c r="H476" s="248"/>
      <c r="I476" s="286"/>
      <c r="J476" s="245">
        <f t="shared" si="17"/>
        <v>0</v>
      </c>
      <c r="K476" s="245"/>
      <c r="L476" s="278"/>
    </row>
    <row r="477" spans="1:12" hidden="1" x14ac:dyDescent="0.2">
      <c r="A477" s="181"/>
      <c r="B477" s="181" t="s">
        <v>4594</v>
      </c>
      <c r="C477" s="261" t="str">
        <f>IFERROR(VLOOKUP(B477,'ПО КОРИСНИЦИМА'!$C$16:$S$1904,5,FALSE),"")</f>
        <v/>
      </c>
      <c r="D477" s="247">
        <f>SUMIF('ПО КОРИСНИЦИМА'!$G$16:$G$1904,"Свега за пројекат 1301-П26:",'ПО КОРИСНИЦИМА'!$H$16:$H$1904)</f>
        <v>0</v>
      </c>
      <c r="E477" s="247"/>
      <c r="F477" s="279"/>
      <c r="G477" s="248">
        <f>SUMIF('ПО КОРИСНИЦИМА'!$G$16:$G$1904,"Свега за пројекат 1301-П26:",'ПО КОРИСНИЦИМА'!$L$16:$L$1904)</f>
        <v>0</v>
      </c>
      <c r="H477" s="248"/>
      <c r="I477" s="286"/>
      <c r="J477" s="245">
        <f t="shared" si="17"/>
        <v>0</v>
      </c>
      <c r="K477" s="245"/>
      <c r="L477" s="278"/>
    </row>
    <row r="478" spans="1:12" hidden="1" x14ac:dyDescent="0.2">
      <c r="A478" s="181"/>
      <c r="B478" s="181" t="s">
        <v>4595</v>
      </c>
      <c r="C478" s="261" t="str">
        <f>IFERROR(VLOOKUP(B478,'ПО КОРИСНИЦИМА'!$C$16:$S$1904,5,FALSE),"")</f>
        <v/>
      </c>
      <c r="D478" s="247">
        <f>SUMIF('ПО КОРИСНИЦИМА'!$G$16:$G$1904,"Свега за пројекат 1301-П27:",'ПО КОРИСНИЦИМА'!$H$16:$H$1904)</f>
        <v>0</v>
      </c>
      <c r="E478" s="247"/>
      <c r="F478" s="279"/>
      <c r="G478" s="248">
        <f>SUMIF('ПО КОРИСНИЦИМА'!$G$16:$G$1904,"Свега за пројекат 1301-П27:",'ПО КОРИСНИЦИМА'!$L$16:$L$1904)</f>
        <v>0</v>
      </c>
      <c r="H478" s="248"/>
      <c r="I478" s="286"/>
      <c r="J478" s="245">
        <f t="shared" si="17"/>
        <v>0</v>
      </c>
      <c r="K478" s="245"/>
      <c r="L478" s="278"/>
    </row>
    <row r="479" spans="1:12" hidden="1" x14ac:dyDescent="0.2">
      <c r="A479" s="181"/>
      <c r="B479" s="181" t="s">
        <v>4596</v>
      </c>
      <c r="C479" s="261" t="str">
        <f>IFERROR(VLOOKUP(B479,'ПО КОРИСНИЦИМА'!$C$16:$S$1904,5,FALSE),"")</f>
        <v/>
      </c>
      <c r="D479" s="247">
        <f>SUMIF('ПО КОРИСНИЦИМА'!$G$16:$G$1904,"Свега за пројекат 1301-П28:",'ПО КОРИСНИЦИМА'!$H$16:$H$1904)</f>
        <v>0</v>
      </c>
      <c r="E479" s="247"/>
      <c r="F479" s="279"/>
      <c r="G479" s="248">
        <f>SUMIF('ПО КОРИСНИЦИМА'!$G$16:$G$1904,"Свега за пројекат 1301-П28:",'ПО КОРИСНИЦИМА'!$L$16:$L$1904)</f>
        <v>0</v>
      </c>
      <c r="H479" s="248"/>
      <c r="I479" s="286"/>
      <c r="J479" s="245">
        <f t="shared" si="17"/>
        <v>0</v>
      </c>
      <c r="K479" s="245"/>
      <c r="L479" s="278"/>
    </row>
    <row r="480" spans="1:12" hidden="1" x14ac:dyDescent="0.2">
      <c r="A480" s="181"/>
      <c r="B480" s="181" t="s">
        <v>4597</v>
      </c>
      <c r="C480" s="261" t="str">
        <f>IFERROR(VLOOKUP(B480,'ПО КОРИСНИЦИМА'!$C$16:$S$1904,5,FALSE),"")</f>
        <v/>
      </c>
      <c r="D480" s="247">
        <f>SUMIF('ПО КОРИСНИЦИМА'!$G$16:$G$1904,"Свега за пројекат 1301-П29:",'ПО КОРИСНИЦИМА'!$H$16:$H$1904)</f>
        <v>0</v>
      </c>
      <c r="E480" s="247"/>
      <c r="F480" s="279"/>
      <c r="G480" s="248">
        <f>SUMIF('ПО КОРИСНИЦИМА'!$G$16:$G$1904,"Свега за пројекат 1301-П29:",'ПО КОРИСНИЦИМА'!$L$16:$L$1904)</f>
        <v>0</v>
      </c>
      <c r="H480" s="248"/>
      <c r="I480" s="286"/>
      <c r="J480" s="245">
        <f t="shared" si="17"/>
        <v>0</v>
      </c>
      <c r="K480" s="245"/>
      <c r="L480" s="278"/>
    </row>
    <row r="481" spans="1:12" hidden="1" x14ac:dyDescent="0.2">
      <c r="A481" s="181"/>
      <c r="B481" s="181" t="s">
        <v>4598</v>
      </c>
      <c r="C481" s="261" t="str">
        <f>IFERROR(VLOOKUP(B481,'ПО КОРИСНИЦИМА'!$C$16:$S$1904,5,FALSE),"")</f>
        <v/>
      </c>
      <c r="D481" s="247">
        <f>SUMIF('ПО КОРИСНИЦИМА'!$G$16:$G$1904,"Свега за пројекат 1301-П30:",'ПО КОРИСНИЦИМА'!$H$16:$H$1904)</f>
        <v>0</v>
      </c>
      <c r="E481" s="247"/>
      <c r="F481" s="279"/>
      <c r="G481" s="248">
        <f>SUMIF('ПО КОРИСНИЦИМА'!$G$16:$G$1904,"Свега за пројекат 1301-П30:",'ПО КОРИСНИЦИМА'!$L$16:$L$1904)</f>
        <v>0</v>
      </c>
      <c r="H481" s="248"/>
      <c r="I481" s="286"/>
      <c r="J481" s="245">
        <f t="shared" si="17"/>
        <v>0</v>
      </c>
      <c r="K481" s="245"/>
      <c r="L481" s="278"/>
    </row>
    <row r="482" spans="1:12" hidden="1" x14ac:dyDescent="0.2">
      <c r="A482" s="181"/>
      <c r="B482" s="181" t="s">
        <v>4599</v>
      </c>
      <c r="C482" s="261" t="str">
        <f>IFERROR(VLOOKUP(B482,'ПО КОРИСНИЦИМА'!$C$16:$S$1904,5,FALSE),"")</f>
        <v/>
      </c>
      <c r="D482" s="247">
        <f>SUMIF('ПО КОРИСНИЦИМА'!$G$16:$G$1904,"Свега за пројекат 1301-П31:",'ПО КОРИСНИЦИМА'!$H$16:$H$1904)</f>
        <v>0</v>
      </c>
      <c r="E482" s="247"/>
      <c r="F482" s="279"/>
      <c r="G482" s="248">
        <f>SUMIF('ПО КОРИСНИЦИМА'!$G$16:$G$1904,"Свега за пројекат 1301-П31:",'ПО КОРИСНИЦИМА'!$L$16:$L$1904)</f>
        <v>0</v>
      </c>
      <c r="H482" s="248"/>
      <c r="I482" s="286"/>
      <c r="J482" s="245">
        <f t="shared" si="17"/>
        <v>0</v>
      </c>
      <c r="K482" s="245"/>
      <c r="L482" s="278"/>
    </row>
    <row r="483" spans="1:12" hidden="1" x14ac:dyDescent="0.2">
      <c r="A483" s="181"/>
      <c r="B483" s="181" t="s">
        <v>4600</v>
      </c>
      <c r="C483" s="261" t="str">
        <f>IFERROR(VLOOKUP(B483,'ПО КОРИСНИЦИМА'!$C$16:$S$1904,5,FALSE),"")</f>
        <v/>
      </c>
      <c r="D483" s="247">
        <f>SUMIF('ПО КОРИСНИЦИМА'!$G$16:$G$1904,"Свега за пројекат 1301-П32:",'ПО КОРИСНИЦИМА'!$H$16:$H$1904)</f>
        <v>0</v>
      </c>
      <c r="E483" s="247"/>
      <c r="F483" s="279"/>
      <c r="G483" s="248">
        <f>SUMIF('ПО КОРИСНИЦИМА'!$G$16:$G$1904,"Свега за пројекат 1301-П32:",'ПО КОРИСНИЦИМА'!$L$16:$L$1904)</f>
        <v>0</v>
      </c>
      <c r="H483" s="248"/>
      <c r="I483" s="286"/>
      <c r="J483" s="245">
        <f t="shared" si="17"/>
        <v>0</v>
      </c>
      <c r="K483" s="245"/>
      <c r="L483" s="278"/>
    </row>
    <row r="484" spans="1:12" hidden="1" x14ac:dyDescent="0.2">
      <c r="A484" s="181"/>
      <c r="B484" s="181" t="s">
        <v>4601</v>
      </c>
      <c r="C484" s="261" t="str">
        <f>IFERROR(VLOOKUP(B484,'ПО КОРИСНИЦИМА'!$C$16:$S$1904,5,FALSE),"")</f>
        <v/>
      </c>
      <c r="D484" s="247">
        <f>SUMIF('ПО КОРИСНИЦИМА'!$G$16:$G$1904,"Свега за пројекат 1301-П33:",'ПО КОРИСНИЦИМА'!$H$16:$H$1904)</f>
        <v>0</v>
      </c>
      <c r="E484" s="247"/>
      <c r="F484" s="279"/>
      <c r="G484" s="248">
        <f>SUMIF('ПО КОРИСНИЦИМА'!$G$16:$G$1904,"Свега за пројекат 1301-П33:",'ПО КОРИСНИЦИМА'!$L$16:$L$1904)</f>
        <v>0</v>
      </c>
      <c r="H484" s="248"/>
      <c r="I484" s="286"/>
      <c r="J484" s="245">
        <f t="shared" si="17"/>
        <v>0</v>
      </c>
      <c r="K484" s="245"/>
      <c r="L484" s="278"/>
    </row>
    <row r="485" spans="1:12" hidden="1" x14ac:dyDescent="0.2">
      <c r="A485" s="181"/>
      <c r="B485" s="181" t="s">
        <v>4602</v>
      </c>
      <c r="C485" s="261" t="str">
        <f>IFERROR(VLOOKUP(B485,'ПО КОРИСНИЦИМА'!$C$16:$S$1904,5,FALSE),"")</f>
        <v/>
      </c>
      <c r="D485" s="247">
        <f>SUMIF('ПО КОРИСНИЦИМА'!$G$16:$G$1904,"Свега за пројекат 1301-П34:",'ПО КОРИСНИЦИМА'!$H$16:$H$1904)</f>
        <v>0</v>
      </c>
      <c r="E485" s="247"/>
      <c r="F485" s="279"/>
      <c r="G485" s="248">
        <f>SUMIF('ПО КОРИСНИЦИМА'!$G$16:$G$1904,"Свега за пројекат 1301-П34:",'ПО КОРИСНИЦИМА'!$L$16:$L$1904)</f>
        <v>0</v>
      </c>
      <c r="H485" s="248"/>
      <c r="I485" s="286"/>
      <c r="J485" s="245">
        <f t="shared" si="17"/>
        <v>0</v>
      </c>
      <c r="K485" s="245"/>
      <c r="L485" s="278"/>
    </row>
    <row r="486" spans="1:12" hidden="1" x14ac:dyDescent="0.2">
      <c r="A486" s="181"/>
      <c r="B486" s="181" t="s">
        <v>4603</v>
      </c>
      <c r="C486" s="261" t="str">
        <f>IFERROR(VLOOKUP(B486,'ПО КОРИСНИЦИМА'!$C$16:$S$1904,5,FALSE),"")</f>
        <v/>
      </c>
      <c r="D486" s="247">
        <f>SUMIF('ПО КОРИСНИЦИМА'!$G$16:$G$1904,"Свега за пројекат 1301-П35:",'ПО КОРИСНИЦИМА'!$H$16:$H$1904)</f>
        <v>0</v>
      </c>
      <c r="E486" s="247"/>
      <c r="F486" s="279"/>
      <c r="G486" s="248">
        <f>SUMIF('ПО КОРИСНИЦИМА'!$G$16:$G$1904,"Свега за пројекат 1301-П35:",'ПО КОРИСНИЦИМА'!$L$16:$L$1904)</f>
        <v>0</v>
      </c>
      <c r="H486" s="248"/>
      <c r="I486" s="286"/>
      <c r="J486" s="245">
        <f t="shared" si="17"/>
        <v>0</v>
      </c>
      <c r="K486" s="245"/>
      <c r="L486" s="278"/>
    </row>
    <row r="487" spans="1:12" hidden="1" x14ac:dyDescent="0.2">
      <c r="A487" s="181"/>
      <c r="B487" s="181" t="s">
        <v>4604</v>
      </c>
      <c r="C487" s="261" t="str">
        <f>IFERROR(VLOOKUP(B487,'ПО КОРИСНИЦИМА'!$C$16:$S$1904,5,FALSE),"")</f>
        <v/>
      </c>
      <c r="D487" s="247">
        <f>SUMIF('ПО КОРИСНИЦИМА'!$G$16:$G$1904,"Свега за пројекат 1301-П36:",'ПО КОРИСНИЦИМА'!$H$16:$H$1904)</f>
        <v>0</v>
      </c>
      <c r="E487" s="247"/>
      <c r="F487" s="279"/>
      <c r="G487" s="248">
        <f>SUMIF('ПО КОРИСНИЦИМА'!$G$16:$G$1904,"Свега за пројекат 1301-П36:",'ПО КОРИСНИЦИМА'!$L$16:$L$1904)</f>
        <v>0</v>
      </c>
      <c r="H487" s="248"/>
      <c r="I487" s="286"/>
      <c r="J487" s="245">
        <f t="shared" si="17"/>
        <v>0</v>
      </c>
      <c r="K487" s="245"/>
      <c r="L487" s="278"/>
    </row>
    <row r="488" spans="1:12" hidden="1" x14ac:dyDescent="0.2">
      <c r="A488" s="181"/>
      <c r="B488" s="181" t="s">
        <v>4605</v>
      </c>
      <c r="C488" s="261" t="str">
        <f>IFERROR(VLOOKUP(B488,'ПО КОРИСНИЦИМА'!$C$16:$S$1904,5,FALSE),"")</f>
        <v/>
      </c>
      <c r="D488" s="247">
        <f>SUMIF('ПО КОРИСНИЦИМА'!$G$16:$G$1904,"Свега за пројекат 1301-П37:",'ПО КОРИСНИЦИМА'!$H$16:$H$1904)</f>
        <v>0</v>
      </c>
      <c r="E488" s="247"/>
      <c r="F488" s="279"/>
      <c r="G488" s="248">
        <f>SUMIF('ПО КОРИСНИЦИМА'!$G$16:$G$1904,"Свега за пројекат 1301-П37:",'ПО КОРИСНИЦИМА'!$L$16:$L$1904)</f>
        <v>0</v>
      </c>
      <c r="H488" s="248"/>
      <c r="I488" s="286"/>
      <c r="J488" s="245">
        <f t="shared" si="17"/>
        <v>0</v>
      </c>
      <c r="K488" s="245"/>
      <c r="L488" s="278"/>
    </row>
    <row r="489" spans="1:12" hidden="1" x14ac:dyDescent="0.2">
      <c r="A489" s="181"/>
      <c r="B489" s="181" t="s">
        <v>4606</v>
      </c>
      <c r="C489" s="261" t="str">
        <f>IFERROR(VLOOKUP(B489,'ПО КОРИСНИЦИМА'!$C$16:$S$1904,5,FALSE),"")</f>
        <v/>
      </c>
      <c r="D489" s="247">
        <f>SUMIF('ПО КОРИСНИЦИМА'!$G$16:$G$1904,"Свега за пројекат 1301-П38:",'ПО КОРИСНИЦИМА'!$H$16:$H$1904)</f>
        <v>0</v>
      </c>
      <c r="E489" s="247"/>
      <c r="F489" s="279"/>
      <c r="G489" s="248">
        <f>SUMIF('ПО КОРИСНИЦИМА'!$G$16:$G$1904,"Свега за пројекат 1301-П38:",'ПО КОРИСНИЦИМА'!$L$16:$L$1904)</f>
        <v>0</v>
      </c>
      <c r="H489" s="248"/>
      <c r="I489" s="286"/>
      <c r="J489" s="245">
        <f t="shared" si="17"/>
        <v>0</v>
      </c>
      <c r="K489" s="245"/>
      <c r="L489" s="278"/>
    </row>
    <row r="490" spans="1:12" hidden="1" x14ac:dyDescent="0.2">
      <c r="A490" s="181"/>
      <c r="B490" s="181" t="s">
        <v>4607</v>
      </c>
      <c r="C490" s="261" t="str">
        <f>IFERROR(VLOOKUP(B490,'ПО КОРИСНИЦИМА'!$C$16:$S$1904,5,FALSE),"")</f>
        <v/>
      </c>
      <c r="D490" s="247">
        <f>SUMIF('ПО КОРИСНИЦИМА'!$G$16:$G$1904,"Свега за пројекат 1301-П39:",'ПО КОРИСНИЦИМА'!$H$16:$H$1904)</f>
        <v>0</v>
      </c>
      <c r="E490" s="247"/>
      <c r="F490" s="279"/>
      <c r="G490" s="248">
        <f>SUMIF('ПО КОРИСНИЦИМА'!$G$16:$G$1904,"Свега за пројекат 1301-П39:",'ПО КОРИСНИЦИМА'!$L$16:$L$1904)</f>
        <v>0</v>
      </c>
      <c r="H490" s="248"/>
      <c r="I490" s="286"/>
      <c r="J490" s="245">
        <f t="shared" si="17"/>
        <v>0</v>
      </c>
      <c r="K490" s="245"/>
      <c r="L490" s="278"/>
    </row>
    <row r="491" spans="1:12" hidden="1" x14ac:dyDescent="0.2">
      <c r="A491" s="181"/>
      <c r="B491" s="181" t="s">
        <v>4608</v>
      </c>
      <c r="C491" s="261" t="str">
        <f>IFERROR(VLOOKUP(B491,'ПО КОРИСНИЦИМА'!$C$16:$S$1904,5,FALSE),"")</f>
        <v/>
      </c>
      <c r="D491" s="247">
        <f>SUMIF('ПО КОРИСНИЦИМА'!$G$16:$G$1904,"Свега за пројекат 1301-П40:",'ПО КОРИСНИЦИМА'!$H$16:$H$1904)</f>
        <v>0</v>
      </c>
      <c r="E491" s="247"/>
      <c r="F491" s="279"/>
      <c r="G491" s="248">
        <f>SUMIF('ПО КОРИСНИЦИМА'!$G$16:$G$1904,"Свега за пројекат 1301-П40:",'ПО КОРИСНИЦИМА'!$L$16:$L$1904)</f>
        <v>0</v>
      </c>
      <c r="H491" s="248"/>
      <c r="I491" s="286"/>
      <c r="J491" s="245">
        <f t="shared" ref="J491:J554" si="18">D491+G491</f>
        <v>0</v>
      </c>
      <c r="K491" s="245"/>
      <c r="L491" s="278"/>
    </row>
    <row r="492" spans="1:12" hidden="1" x14ac:dyDescent="0.2">
      <c r="A492" s="181"/>
      <c r="B492" s="181" t="s">
        <v>4609</v>
      </c>
      <c r="C492" s="261" t="str">
        <f>IFERROR(VLOOKUP(B492,'ПО КОРИСНИЦИМА'!$C$16:$S$1904,5,FALSE),"")</f>
        <v/>
      </c>
      <c r="D492" s="247">
        <f>SUMIF('ПО КОРИСНИЦИМА'!$G$16:$G$1904,"Свега за пројекат 1301-П41:",'ПО КОРИСНИЦИМА'!$H$16:$H$1904)</f>
        <v>0</v>
      </c>
      <c r="E492" s="247"/>
      <c r="F492" s="279"/>
      <c r="G492" s="248">
        <f>SUMIF('ПО КОРИСНИЦИМА'!$G$16:$G$1904,"Свега за пројекат 1301-П41:",'ПО КОРИСНИЦИМА'!$L$16:$L$1904)</f>
        <v>0</v>
      </c>
      <c r="H492" s="248"/>
      <c r="I492" s="286"/>
      <c r="J492" s="245">
        <f t="shared" si="18"/>
        <v>0</v>
      </c>
      <c r="K492" s="245"/>
      <c r="L492" s="278"/>
    </row>
    <row r="493" spans="1:12" hidden="1" x14ac:dyDescent="0.2">
      <c r="A493" s="181"/>
      <c r="B493" s="181" t="s">
        <v>4610</v>
      </c>
      <c r="C493" s="261" t="str">
        <f>IFERROR(VLOOKUP(B493,'ПО КОРИСНИЦИМА'!$C$16:$S$1904,5,FALSE),"")</f>
        <v/>
      </c>
      <c r="D493" s="247">
        <f>SUMIF('ПО КОРИСНИЦИМА'!$G$16:$G$1904,"Свега за пројекат 1301-П42:",'ПО КОРИСНИЦИМА'!$H$16:$H$1904)</f>
        <v>0</v>
      </c>
      <c r="E493" s="247"/>
      <c r="F493" s="279"/>
      <c r="G493" s="248">
        <f>SUMIF('ПО КОРИСНИЦИМА'!$G$16:$G$1904,"Свега за пројекат 1301-П42:",'ПО КОРИСНИЦИМА'!$L$16:$L$1904)</f>
        <v>0</v>
      </c>
      <c r="H493" s="248"/>
      <c r="I493" s="286"/>
      <c r="J493" s="245">
        <f t="shared" si="18"/>
        <v>0</v>
      </c>
      <c r="K493" s="245"/>
      <c r="L493" s="278"/>
    </row>
    <row r="494" spans="1:12" hidden="1" x14ac:dyDescent="0.2">
      <c r="A494" s="181"/>
      <c r="B494" s="181" t="s">
        <v>4611</v>
      </c>
      <c r="C494" s="261" t="str">
        <f>IFERROR(VLOOKUP(B494,'ПО КОРИСНИЦИМА'!$C$16:$S$1904,5,FALSE),"")</f>
        <v/>
      </c>
      <c r="D494" s="247">
        <f>SUMIF('ПО КОРИСНИЦИМА'!$G$16:$G$1904,"Свега за пројекат 1301-П43:",'ПО КОРИСНИЦИМА'!$H$16:$H$1904)</f>
        <v>0</v>
      </c>
      <c r="E494" s="247"/>
      <c r="F494" s="279"/>
      <c r="G494" s="248">
        <f>SUMIF('ПО КОРИСНИЦИМА'!$G$16:$G$1904,"Свега за пројекат 1301-П43:",'ПО КОРИСНИЦИМА'!$L$16:$L$1904)</f>
        <v>0</v>
      </c>
      <c r="H494" s="248"/>
      <c r="I494" s="286"/>
      <c r="J494" s="245">
        <f t="shared" si="18"/>
        <v>0</v>
      </c>
      <c r="K494" s="245"/>
      <c r="L494" s="278"/>
    </row>
    <row r="495" spans="1:12" hidden="1" x14ac:dyDescent="0.2">
      <c r="A495" s="181"/>
      <c r="B495" s="181" t="s">
        <v>4612</v>
      </c>
      <c r="C495" s="261" t="str">
        <f>IFERROR(VLOOKUP(B495,'ПО КОРИСНИЦИМА'!$C$16:$S$1904,5,FALSE),"")</f>
        <v/>
      </c>
      <c r="D495" s="247">
        <f>SUMIF('ПО КОРИСНИЦИМА'!$G$16:$G$1904,"Свега за пројекат 1301-П44:",'ПО КОРИСНИЦИМА'!$H$16:$H$1904)</f>
        <v>0</v>
      </c>
      <c r="E495" s="247"/>
      <c r="F495" s="279"/>
      <c r="G495" s="248">
        <f>SUMIF('ПО КОРИСНИЦИМА'!$G$16:$G$1904,"Свега за пројекат 1301-П44:",'ПО КОРИСНИЦИМА'!$L$16:$L$1904)</f>
        <v>0</v>
      </c>
      <c r="H495" s="248"/>
      <c r="I495" s="286"/>
      <c r="J495" s="245">
        <f t="shared" si="18"/>
        <v>0</v>
      </c>
      <c r="K495" s="245"/>
      <c r="L495" s="278"/>
    </row>
    <row r="496" spans="1:12" hidden="1" x14ac:dyDescent="0.2">
      <c r="A496" s="181"/>
      <c r="B496" s="181" t="s">
        <v>4613</v>
      </c>
      <c r="C496" s="261" t="str">
        <f>IFERROR(VLOOKUP(B496,'ПО КОРИСНИЦИМА'!$C$16:$S$1904,5,FALSE),"")</f>
        <v/>
      </c>
      <c r="D496" s="247">
        <f>SUMIF('ПО КОРИСНИЦИМА'!$G$16:$G$1904,"Свега за пројекат 1301-П45:",'ПО КОРИСНИЦИМА'!$H$16:$H$1904)</f>
        <v>0</v>
      </c>
      <c r="E496" s="247"/>
      <c r="F496" s="279"/>
      <c r="G496" s="248">
        <f>SUMIF('ПО КОРИСНИЦИМА'!$G$16:$G$1904,"Свега за пројекат 1301-П45:",'ПО КОРИСНИЦИМА'!$L$16:$L$1904)</f>
        <v>0</v>
      </c>
      <c r="H496" s="248"/>
      <c r="I496" s="286"/>
      <c r="J496" s="245">
        <f t="shared" si="18"/>
        <v>0</v>
      </c>
      <c r="K496" s="245"/>
      <c r="L496" s="278"/>
    </row>
    <row r="497" spans="1:12" hidden="1" x14ac:dyDescent="0.2">
      <c r="A497" s="181"/>
      <c r="B497" s="181" t="s">
        <v>4614</v>
      </c>
      <c r="C497" s="261" t="str">
        <f>IFERROR(VLOOKUP(B497,'ПО КОРИСНИЦИМА'!$C$16:$S$1904,5,FALSE),"")</f>
        <v/>
      </c>
      <c r="D497" s="247">
        <f>SUMIF('ПО КОРИСНИЦИМА'!$G$16:$G$1904,"Свега за пројекат 1301-П46:",'ПО КОРИСНИЦИМА'!$H$16:$H$1904)</f>
        <v>0</v>
      </c>
      <c r="E497" s="247"/>
      <c r="F497" s="279"/>
      <c r="G497" s="248">
        <f>SUMIF('ПО КОРИСНИЦИМА'!$G$16:$G$1904,"Свега за пројекат 1301-П46:",'ПО КОРИСНИЦИМА'!$L$16:$L$1904)</f>
        <v>0</v>
      </c>
      <c r="H497" s="248"/>
      <c r="I497" s="286"/>
      <c r="J497" s="245">
        <f t="shared" si="18"/>
        <v>0</v>
      </c>
      <c r="K497" s="245"/>
      <c r="L497" s="278"/>
    </row>
    <row r="498" spans="1:12" hidden="1" x14ac:dyDescent="0.2">
      <c r="A498" s="181"/>
      <c r="B498" s="181" t="s">
        <v>4615</v>
      </c>
      <c r="C498" s="261" t="str">
        <f>IFERROR(VLOOKUP(B498,'ПО КОРИСНИЦИМА'!$C$16:$S$1904,5,FALSE),"")</f>
        <v/>
      </c>
      <c r="D498" s="247">
        <f>SUMIF('ПО КОРИСНИЦИМА'!$G$16:$G$1904,"Свега за пројекат 1301-П47:",'ПО КОРИСНИЦИМА'!$H$16:$H$1904)</f>
        <v>0</v>
      </c>
      <c r="E498" s="247"/>
      <c r="F498" s="279"/>
      <c r="G498" s="248">
        <f>SUMIF('ПО КОРИСНИЦИМА'!$G$16:$G$1904,"Свега за пројекат 1301-П47:",'ПО КОРИСНИЦИМА'!$L$16:$L$1904)</f>
        <v>0</v>
      </c>
      <c r="H498" s="248"/>
      <c r="I498" s="286"/>
      <c r="J498" s="245">
        <f t="shared" si="18"/>
        <v>0</v>
      </c>
      <c r="K498" s="245"/>
      <c r="L498" s="278"/>
    </row>
    <row r="499" spans="1:12" hidden="1" x14ac:dyDescent="0.2">
      <c r="A499" s="181"/>
      <c r="B499" s="181" t="s">
        <v>4616</v>
      </c>
      <c r="C499" s="261" t="str">
        <f>IFERROR(VLOOKUP(B499,'ПО КОРИСНИЦИМА'!$C$16:$S$1904,5,FALSE),"")</f>
        <v/>
      </c>
      <c r="D499" s="247">
        <f>SUMIF('ПО КОРИСНИЦИМА'!$G$16:$G$1904,"Свега за пројекат 1301-П48:",'ПО КОРИСНИЦИМА'!$H$16:$H$1904)</f>
        <v>0</v>
      </c>
      <c r="E499" s="247"/>
      <c r="F499" s="279"/>
      <c r="G499" s="248">
        <f>SUMIF('ПО КОРИСНИЦИМА'!$G$16:$G$1904,"Свега за пројекат 1301-П48:",'ПО КОРИСНИЦИМА'!$L$16:$L$1904)</f>
        <v>0</v>
      </c>
      <c r="H499" s="248"/>
      <c r="I499" s="286"/>
      <c r="J499" s="245">
        <f t="shared" si="18"/>
        <v>0</v>
      </c>
      <c r="K499" s="245"/>
      <c r="L499" s="278"/>
    </row>
    <row r="500" spans="1:12" hidden="1" x14ac:dyDescent="0.2">
      <c r="A500" s="181"/>
      <c r="B500" s="181" t="s">
        <v>4617</v>
      </c>
      <c r="C500" s="261" t="str">
        <f>IFERROR(VLOOKUP(B500,'ПО КОРИСНИЦИМА'!$C$16:$S$1904,5,FALSE),"")</f>
        <v/>
      </c>
      <c r="D500" s="247">
        <f>SUMIF('ПО КОРИСНИЦИМА'!$G$16:$G$1904,"Свега за пројекат 1301-П49:",'ПО КОРИСНИЦИМА'!$H$16:$H$1904)</f>
        <v>0</v>
      </c>
      <c r="E500" s="247"/>
      <c r="F500" s="279"/>
      <c r="G500" s="248">
        <f>SUMIF('ПО КОРИСНИЦИМА'!$G$16:$G$1904,"Свега за пројекат 1301-П49:",'ПО КОРИСНИЦИМА'!$L$16:$L$1904)</f>
        <v>0</v>
      </c>
      <c r="H500" s="248"/>
      <c r="I500" s="286"/>
      <c r="J500" s="245">
        <f t="shared" si="18"/>
        <v>0</v>
      </c>
      <c r="K500" s="245"/>
      <c r="L500" s="278"/>
    </row>
    <row r="501" spans="1:12" hidden="1" x14ac:dyDescent="0.2">
      <c r="A501" s="182"/>
      <c r="B501" s="181" t="s">
        <v>4618</v>
      </c>
      <c r="C501" s="261" t="str">
        <f>IFERROR(VLOOKUP(B501,'ПО КОРИСНИЦИМА'!$C$16:$S$1904,5,FALSE),"")</f>
        <v/>
      </c>
      <c r="D501" s="247">
        <f>SUMIF('ПО КОРИСНИЦИМА'!$G$16:$G$1904,"Свега за пројекат 1301-П50:",'ПО КОРИСНИЦИМА'!$H$16:$H$1904)</f>
        <v>0</v>
      </c>
      <c r="E501" s="247"/>
      <c r="F501" s="279"/>
      <c r="G501" s="248">
        <f>SUMIF('ПО КОРИСНИЦИМА'!$G$16:$G$1904,"Свега за пројекат 1301-П50:",'ПО КОРИСНИЦИМА'!$L$16:$L$1904)</f>
        <v>0</v>
      </c>
      <c r="H501" s="248"/>
      <c r="I501" s="286"/>
      <c r="J501" s="245">
        <f t="shared" si="18"/>
        <v>0</v>
      </c>
      <c r="K501" s="271"/>
      <c r="L501" s="293"/>
    </row>
    <row r="502" spans="1:12" s="179" customFormat="1" x14ac:dyDescent="0.2">
      <c r="A502" s="172" t="s">
        <v>3602</v>
      </c>
      <c r="B502" s="173"/>
      <c r="C502" s="259" t="s">
        <v>3680</v>
      </c>
      <c r="D502" s="241">
        <f>SUM(D503:D582)</f>
        <v>152582558</v>
      </c>
      <c r="E502" s="241">
        <f>SUM(E503:E582)</f>
        <v>79150653.430000037</v>
      </c>
      <c r="F502" s="281">
        <f t="shared" ref="F502:F516" si="19">E502/D502</f>
        <v>0.51873985118272847</v>
      </c>
      <c r="G502" s="242">
        <f>SUM(G503:G582)</f>
        <v>53487704</v>
      </c>
      <c r="H502" s="242">
        <f>SUM(H503:H582)</f>
        <v>823126.6100000001</v>
      </c>
      <c r="I502" s="288">
        <f>H502/G502</f>
        <v>1.5389081011964919E-2</v>
      </c>
      <c r="J502" s="241">
        <f t="shared" si="18"/>
        <v>206070262</v>
      </c>
      <c r="K502" s="241">
        <f t="shared" ref="K502:K517" si="20">E502+H502</f>
        <v>79973780.040000036</v>
      </c>
      <c r="L502" s="281">
        <f t="shared" ref="L502:L517" si="21">K502/J502</f>
        <v>0.38808986441721532</v>
      </c>
    </row>
    <row r="503" spans="1:12" ht="25.5" x14ac:dyDescent="0.2">
      <c r="A503" s="175"/>
      <c r="B503" s="155" t="s">
        <v>4074</v>
      </c>
      <c r="C503" s="263" t="s">
        <v>4075</v>
      </c>
      <c r="D503" s="243">
        <f>SUMIF('ПО КОРИСНИЦИМА'!$G$16:$G$1904,"Свега за програмску активност 0602-0001:",'ПО КОРИСНИЦИМА'!$H$16:$H$1904)</f>
        <v>130765215</v>
      </c>
      <c r="E503" s="243">
        <f>SUMIF('ПО КОРИСНИЦИМА'!$G$16:$G$1904,"Свега за програмску активност 0602-0001:",'ПО КОРИСНИЦИМА'!$I$16:$I$1904)</f>
        <v>72353628.550000027</v>
      </c>
      <c r="F503" s="277">
        <f t="shared" si="19"/>
        <v>0.55330944509975399</v>
      </c>
      <c r="G503" s="244">
        <f>SUMIF('ПО КОРИСНИЦИМА'!$G$16:$G$1904,"Свега за програмску активност 0602-0001:",'ПО КОРИСНИЦИМА'!$L$16:$L$1904)</f>
        <v>118613</v>
      </c>
      <c r="H503" s="244">
        <f>SUMIF('ПО КОРИСНИЦИМА'!$G$16:$G$1904,"Свега за програмску активност 0602-0001:",'ПО КОРИСНИЦИМА'!$M$16:$M$1904)</f>
        <v>823126.6100000001</v>
      </c>
      <c r="I503" s="284"/>
      <c r="J503" s="254">
        <f t="shared" si="18"/>
        <v>130883828</v>
      </c>
      <c r="K503" s="254">
        <f t="shared" si="20"/>
        <v>73176755.160000026</v>
      </c>
      <c r="L503" s="296">
        <f t="shared" si="21"/>
        <v>0.55909699676571212</v>
      </c>
    </row>
    <row r="504" spans="1:12" x14ac:dyDescent="0.2">
      <c r="A504" s="177"/>
      <c r="B504" s="86" t="s">
        <v>4076</v>
      </c>
      <c r="C504" s="264" t="s">
        <v>3663</v>
      </c>
      <c r="D504" s="245">
        <f>SUMIF('ПО КОРИСНИЦИМА'!$G$16:$G$1904,"Свега за програмску активност 0602-0002:",'ПО КОРИСНИЦИМА'!$H$16:$H$1904)</f>
        <v>1398000</v>
      </c>
      <c r="E504" s="245">
        <f>SUMIF('ПО КОРИСНИЦИМА'!$G$16:$G$1904,"Свега за програмску активност 0602-0002:",'ПО КОРИСНИЦИМА'!$I$16:$I$1904)</f>
        <v>744418.45000000007</v>
      </c>
      <c r="F504" s="278">
        <f t="shared" si="19"/>
        <v>0.53248816165951363</v>
      </c>
      <c r="G504" s="246">
        <f>SUMIF('ПО КОРИСНИЦИМА'!$G$16:$G$1904,"Свега за програмску активност 0602-0002:",'ПО КОРИСНИЦИМА'!$L$16:$L$1904)</f>
        <v>0</v>
      </c>
      <c r="H504" s="246">
        <f>SUMIF('ПО КОРИСНИЦИМА'!$G$16:$G$1904,"Свега за програмску активност 0602-0002:",'ПО КОРИСНИЦИМА'!$M$16:$M$1904)</f>
        <v>0</v>
      </c>
      <c r="I504" s="285"/>
      <c r="J504" s="191">
        <f t="shared" si="18"/>
        <v>1398000</v>
      </c>
      <c r="K504" s="191">
        <f t="shared" si="20"/>
        <v>744418.45000000007</v>
      </c>
      <c r="L504" s="297">
        <f t="shared" si="21"/>
        <v>0.53248816165951363</v>
      </c>
    </row>
    <row r="505" spans="1:12" x14ac:dyDescent="0.2">
      <c r="A505" s="177"/>
      <c r="B505" s="86" t="s">
        <v>4077</v>
      </c>
      <c r="C505" s="264" t="s">
        <v>5017</v>
      </c>
      <c r="D505" s="245">
        <f>SUMIF('ПО КОРИСНИЦИМА'!$G$16:$G$1904,"Свега за програмску активност 0602-0003:",'ПО КОРИСНИЦИМА'!$H$16:$H$1904)</f>
        <v>7899535</v>
      </c>
      <c r="E505" s="245">
        <f>SUMIF('ПО КОРИСНИЦИМА'!$G$16:$G$1904,"Свега за програмску активност 0602-0003:",'ПО КОРИСНИЦИМА'!$I$16:$I$1904)</f>
        <v>6052606.4300000006</v>
      </c>
      <c r="F505" s="278">
        <f t="shared" si="19"/>
        <v>0.76619781164334366</v>
      </c>
      <c r="G505" s="246">
        <f>SUMIF('ПО КОРИСНИЦИМА'!$G$16:$G$1904,"Свега за програмску активност 0602-0003:",'ПО КОРИСНИЦИМА'!$L$16:$L$1904)</f>
        <v>0</v>
      </c>
      <c r="H505" s="246">
        <f>SUMIF('ПО КОРИСНИЦИМА'!$G$16:$G$1904,"Свега за програмску активност 0602-0003:",'ПО КОРИСНИЦИМА'!$M$16:$M$1904)</f>
        <v>0</v>
      </c>
      <c r="I505" s="285"/>
      <c r="J505" s="191">
        <f t="shared" si="18"/>
        <v>7899535</v>
      </c>
      <c r="K505" s="191">
        <f t="shared" si="20"/>
        <v>6052606.4300000006</v>
      </c>
      <c r="L505" s="297">
        <f t="shared" si="21"/>
        <v>0.76619781164334366</v>
      </c>
    </row>
    <row r="506" spans="1:12" hidden="1" x14ac:dyDescent="0.2">
      <c r="A506" s="177"/>
      <c r="B506" s="86" t="s">
        <v>4078</v>
      </c>
      <c r="C506" s="264" t="s">
        <v>4079</v>
      </c>
      <c r="D506" s="245">
        <f>SUMIF('ПО КОРИСНИЦИМА'!$G$16:$G$1904,"Свега за програмску активност 0602-0004:",'ПО КОРИСНИЦИМА'!$H$16:$H$1904)</f>
        <v>0</v>
      </c>
      <c r="E506" s="245">
        <f>SUMIF('ПО КОРИСНИЦИМА'!$G$16:$G$1904,"Свега за програмску активност 0602-0004:",'ПО КОРИСНИЦИМА'!$I$16:$I$1904)</f>
        <v>0</v>
      </c>
      <c r="F506" s="278" t="e">
        <f t="shared" si="19"/>
        <v>#DIV/0!</v>
      </c>
      <c r="G506" s="246">
        <f>SUMIF('ПО КОРИСНИЦИМА'!$G$16:$G$1904,"Свега за програмску активност 0602-0004:",'ПО КОРИСНИЦИМА'!$L$16:$L$1904)</f>
        <v>0</v>
      </c>
      <c r="H506" s="246">
        <f>SUMIF('ПО КОРИСНИЦИМА'!$G$16:$G$1904,"Свега за програмску активност 0602-0004:",'ПО КОРИСНИЦИМА'!$M$16:$M$1904)</f>
        <v>0</v>
      </c>
      <c r="I506" s="285"/>
      <c r="J506" s="191">
        <f t="shared" si="18"/>
        <v>0</v>
      </c>
      <c r="K506" s="191">
        <f t="shared" si="20"/>
        <v>0</v>
      </c>
      <c r="L506" s="297"/>
    </row>
    <row r="507" spans="1:12" hidden="1" x14ac:dyDescent="0.2">
      <c r="A507" s="177"/>
      <c r="B507" s="86" t="s">
        <v>4080</v>
      </c>
      <c r="C507" s="264" t="s">
        <v>3665</v>
      </c>
      <c r="D507" s="245">
        <f>SUMIF('ПО КОРИСНИЦИМА'!$G$16:$G$1904,"Свега за програмску активност 0602-0005:",'ПО КОРИСНИЦИМА'!$H$16:$H$1904)</f>
        <v>0</v>
      </c>
      <c r="E507" s="245">
        <f>SUMIF('ПО КОРИСНИЦИМА'!$G$16:$G$1904,"Свега за програмску активност 0602-0005:",'ПО КОРИСНИЦИМА'!$I$16:$I$1904)</f>
        <v>0</v>
      </c>
      <c r="F507" s="278" t="e">
        <f t="shared" si="19"/>
        <v>#DIV/0!</v>
      </c>
      <c r="G507" s="246">
        <f>SUMIF('ПО КОРИСНИЦИМА'!$G$16:$G$1904,"Свега за програмску активност 0602-0005:",'ПО КОРИСНИЦИМА'!$L$16:$L$1904)</f>
        <v>0</v>
      </c>
      <c r="H507" s="246">
        <f>SUMIF('ПО КОРИСНИЦИМА'!$G$16:$G$1904,"Свега за програмску активност 0602-0005:",'ПО КОРИСНИЦИМА'!$M$16:$M$1904)</f>
        <v>0</v>
      </c>
      <c r="I507" s="285"/>
      <c r="J507" s="191">
        <f t="shared" si="18"/>
        <v>0</v>
      </c>
      <c r="K507" s="191">
        <f t="shared" si="20"/>
        <v>0</v>
      </c>
      <c r="L507" s="297"/>
    </row>
    <row r="508" spans="1:12" hidden="1" x14ac:dyDescent="0.2">
      <c r="A508" s="177"/>
      <c r="B508" s="86" t="s">
        <v>4081</v>
      </c>
      <c r="C508" s="264" t="s">
        <v>4082</v>
      </c>
      <c r="D508" s="245">
        <f>SUMIF('ПО КОРИСНИЦИМА'!$G$16:$G$1904,"Свега за програмску активност 0602-0006:",'ПО КОРИСНИЦИМА'!$H$16:$H$1904)</f>
        <v>0</v>
      </c>
      <c r="E508" s="245">
        <f>SUMIF('ПО КОРИСНИЦИМА'!$G$16:$G$1904,"Свега за програмску активност 0602-0006:",'ПО КОРИСНИЦИМА'!$I$16:$I$1904)</f>
        <v>0</v>
      </c>
      <c r="F508" s="278" t="e">
        <f t="shared" si="19"/>
        <v>#DIV/0!</v>
      </c>
      <c r="G508" s="246">
        <f>SUMIF('ПО КОРИСНИЦИМА'!$G$16:$G$1904,"Свега за програмску активност 0602-0006:",'ПО КОРИСНИЦИМА'!$L$16:$L$1904)</f>
        <v>0</v>
      </c>
      <c r="H508" s="246">
        <f>SUMIF('ПО КОРИСНИЦИМА'!$G$16:$G$1904,"Свега за програмску активност 0602-0006:",'ПО КОРИСНИЦИМА'!$M$16:$M$1904)</f>
        <v>0</v>
      </c>
      <c r="I508" s="285"/>
      <c r="J508" s="191">
        <f t="shared" si="18"/>
        <v>0</v>
      </c>
      <c r="K508" s="191">
        <f t="shared" si="20"/>
        <v>0</v>
      </c>
      <c r="L508" s="297" t="e">
        <f t="shared" si="21"/>
        <v>#DIV/0!</v>
      </c>
    </row>
    <row r="509" spans="1:12" hidden="1" x14ac:dyDescent="0.2">
      <c r="A509" s="177"/>
      <c r="B509" s="86" t="s">
        <v>4083</v>
      </c>
      <c r="C509" s="264" t="s">
        <v>3664</v>
      </c>
      <c r="D509" s="245">
        <f>SUMIF('ПО КОРИСНИЦИМА'!$G$16:$G$1904,"Свега за програмску активност 0602-0007:",'ПО КОРИСНИЦИМА'!$H$16:$H$1904)</f>
        <v>0</v>
      </c>
      <c r="E509" s="245">
        <f>SUMIF('ПО КОРИСНИЦИМА'!$G$16:$G$1904,"Свега за програмску активност 0602-0007:",'ПО КОРИСНИЦИМА'!$I$16:$I$1904)</f>
        <v>0</v>
      </c>
      <c r="F509" s="278" t="e">
        <f t="shared" si="19"/>
        <v>#DIV/0!</v>
      </c>
      <c r="G509" s="246">
        <f>SUMIF('ПО КОРИСНИЦИМА'!$G$16:$G$1904,"Свега за програмску активност 0602-0007:",'ПО КОРИСНИЦИМА'!$L$16:$L$1904)</f>
        <v>0</v>
      </c>
      <c r="H509" s="246">
        <f>SUMIF('ПО КОРИСНИЦИМА'!$G$16:$G$1904,"Свега за програмску активност 0602-0007:",'ПО КОРИСНИЦИМА'!$M$16:$M$1904)</f>
        <v>0</v>
      </c>
      <c r="I509" s="285"/>
      <c r="J509" s="191">
        <f t="shared" si="18"/>
        <v>0</v>
      </c>
      <c r="K509" s="191">
        <f t="shared" si="20"/>
        <v>0</v>
      </c>
      <c r="L509" s="297"/>
    </row>
    <row r="510" spans="1:12" hidden="1" x14ac:dyDescent="0.2">
      <c r="A510" s="177"/>
      <c r="B510" s="86" t="s">
        <v>4084</v>
      </c>
      <c r="C510" s="264" t="s">
        <v>4085</v>
      </c>
      <c r="D510" s="245">
        <f>SUMIF('ПО КОРИСНИЦИМА'!$G$16:$G$1904,"Свега за програмску активност 0602-0008:",'ПО КОРИСНИЦИМА'!$H$16:$H$1904)</f>
        <v>0</v>
      </c>
      <c r="E510" s="245">
        <f>SUMIF('ПО КОРИСНИЦИМА'!$G$16:$G$1904,"Свега за програмску активност 0602-0008:",'ПО КОРИСНИЦИМА'!$I$16:$I$1904)</f>
        <v>0</v>
      </c>
      <c r="F510" s="278" t="e">
        <f t="shared" si="19"/>
        <v>#DIV/0!</v>
      </c>
      <c r="G510" s="246">
        <f>SUMIF('ПО КОРИСНИЦИМА'!$G$16:$G$1904,"Свега за програмску активност 0602-0008:",'ПО КОРИСНИЦИМА'!$L$16:$L$1904)</f>
        <v>0</v>
      </c>
      <c r="H510" s="246">
        <f>SUMIF('ПО КОРИСНИЦИМА'!$G$16:$G$1904,"Свега за програмску активност 0602-0008:",'ПО КОРИСНИЦИМА'!$M$16:$M$1904)</f>
        <v>0</v>
      </c>
      <c r="I510" s="285"/>
      <c r="J510" s="191">
        <f t="shared" si="18"/>
        <v>0</v>
      </c>
      <c r="K510" s="191">
        <f t="shared" si="20"/>
        <v>0</v>
      </c>
      <c r="L510" s="297"/>
    </row>
    <row r="511" spans="1:12" x14ac:dyDescent="0.2">
      <c r="A511" s="177"/>
      <c r="B511" s="86" t="s">
        <v>4086</v>
      </c>
      <c r="C511" s="264" t="s">
        <v>4929</v>
      </c>
      <c r="D511" s="245">
        <f>SUMIF('ПО КОРИСНИЦИМА'!$G$16:$G$1904,"Свега за програмску активност 0602-0009:",'ПО КОРИСНИЦИМА'!$H$16:$H$1904)</f>
        <v>2000000</v>
      </c>
      <c r="E511" s="245">
        <f>SUMIF('ПО КОРИСНИЦИМА'!$G$16:$G$1904,"Свега за програмску активност 0602-0009:",'ПО КОРИСНИЦИМА'!$I$16:$I$1904)</f>
        <v>0</v>
      </c>
      <c r="F511" s="278">
        <f t="shared" si="19"/>
        <v>0</v>
      </c>
      <c r="G511" s="246">
        <f>SUMIF('ПО КОРИСНИЦИМА'!$G$16:$G$1904,"Свега за програмску активност 0602-0009:",'ПО КОРИСНИЦИМА'!$L$16:$L$1904)</f>
        <v>0</v>
      </c>
      <c r="H511" s="246">
        <f>SUMIF('ПО КОРИСНИЦИМА'!$G$16:$G$1904,"Свега за програмску активност 0602-0009:",'ПО КОРИСНИЦИМА'!$M$16:$M$1904)</f>
        <v>0</v>
      </c>
      <c r="I511" s="285"/>
      <c r="J511" s="191">
        <f t="shared" si="18"/>
        <v>2000000</v>
      </c>
      <c r="K511" s="191">
        <f t="shared" si="20"/>
        <v>0</v>
      </c>
      <c r="L511" s="297"/>
    </row>
    <row r="512" spans="1:12" x14ac:dyDescent="0.2">
      <c r="A512" s="177"/>
      <c r="B512" s="86" t="s">
        <v>4087</v>
      </c>
      <c r="C512" s="264" t="s">
        <v>4930</v>
      </c>
      <c r="D512" s="245">
        <f>SUMIF('ПО КОРИСНИЦИМА'!$G$16:$G$1904,"Свега за програмску активност 0602-0010:",'ПО КОРИСНИЦИМА'!$H$16:$H$1904)</f>
        <v>0</v>
      </c>
      <c r="E512" s="245">
        <f>SUMIF('ПО КОРИСНИЦИМА'!$G$16:$G$1904,"Свега за програмску активност 0602-0010:",'ПО КОРИСНИЦИМА'!$I$16:$I$1904)</f>
        <v>0</v>
      </c>
      <c r="F512" s="278"/>
      <c r="G512" s="246">
        <f>SUMIF('ПО КОРИСНИЦИМА'!$G$16:$G$1904,"Свега за програмску активност 0602-0010:",'ПО КОРИСНИЦИМА'!$L$16:$L$1904)</f>
        <v>0</v>
      </c>
      <c r="H512" s="246">
        <f>SUMIF('ПО КОРИСНИЦИМА'!$G$16:$G$1904,"Свега за програмску активност 0602-0010:",'ПО КОРИСНИЦИМА'!$M$16:$M$1904)</f>
        <v>0</v>
      </c>
      <c r="I512" s="285"/>
      <c r="J512" s="191">
        <f t="shared" si="18"/>
        <v>0</v>
      </c>
      <c r="K512" s="191">
        <f t="shared" si="20"/>
        <v>0</v>
      </c>
      <c r="L512" s="297" t="e">
        <f t="shared" si="21"/>
        <v>#DIV/0!</v>
      </c>
    </row>
    <row r="513" spans="1:12" x14ac:dyDescent="0.2">
      <c r="A513" s="177"/>
      <c r="B513" s="86" t="s">
        <v>5407</v>
      </c>
      <c r="C513" s="261" t="s">
        <v>5214</v>
      </c>
      <c r="D513" s="247">
        <f>SUMIF('ПО КОРИСНИЦИМА'!$G$16:$G$1904,"Свега за пројекат 0602-П1:",'ПО КОРИСНИЦИМА'!$H$16:$H$1904)</f>
        <v>6000000</v>
      </c>
      <c r="E513" s="247">
        <f>SUMIF('ПО КОРИСНИЦИМА'!$G$16:$G$1904,"Свега за пројекат 0602-П1:",'ПО КОРИСНИЦИМА'!$I$16:$I$1904)</f>
        <v>0</v>
      </c>
      <c r="F513" s="279">
        <f t="shared" si="19"/>
        <v>0</v>
      </c>
      <c r="G513" s="248">
        <f>SUMIF('ПО КОРИСНИЦИМА'!$G$16:$G$1904,"Свега за пројекат 0602-П1:",'ПО КОРИСНИЦИМА'!$L$16:$L$1904)</f>
        <v>17032961</v>
      </c>
      <c r="H513" s="248">
        <f>SUMIF('ПО КОРИСНИЦИМА'!$G$16:$G$1904,"Свега за пројекат 0602-П1:",'ПО КОРИСНИЦИМА'!$M$16:$M$1904)</f>
        <v>0</v>
      </c>
      <c r="I513" s="286"/>
      <c r="J513" s="191">
        <f t="shared" si="18"/>
        <v>23032961</v>
      </c>
      <c r="K513" s="191">
        <f t="shared" si="20"/>
        <v>0</v>
      </c>
      <c r="L513" s="297">
        <f t="shared" si="21"/>
        <v>0</v>
      </c>
    </row>
    <row r="514" spans="1:12" ht="25.5" x14ac:dyDescent="0.2">
      <c r="A514" s="177"/>
      <c r="B514" s="86" t="s">
        <v>5421</v>
      </c>
      <c r="C514" s="261" t="s">
        <v>5426</v>
      </c>
      <c r="D514" s="247">
        <f>SUMIF('ПО КОРИСНИЦИМА'!$G$16:$G$1904,"Свега за пројекат 0602-П2:",'ПО КОРИСНИЦИМА'!$H$16:$H$1904)</f>
        <v>0</v>
      </c>
      <c r="E514" s="247">
        <f>SUMIF('ПО КОРИСНИЦИМА'!$G$16:$G$1904,"Свега за пројекат 0602-П2:",'ПО КОРИСНИЦИМА'!$I$16:$I$1904)</f>
        <v>0</v>
      </c>
      <c r="F514" s="279"/>
      <c r="G514" s="248">
        <v>15000000</v>
      </c>
      <c r="H514" s="248">
        <f>SUMIF('ПО КОРИСНИЦИМА'!$G$16:$G$1904,"Свега за пројекат 0602-П2:",'ПО КОРИСНИЦИМА'!$M$16:$M$1904)</f>
        <v>0</v>
      </c>
      <c r="I514" s="286"/>
      <c r="J514" s="191">
        <f t="shared" si="18"/>
        <v>15000000</v>
      </c>
      <c r="K514" s="191">
        <f t="shared" si="20"/>
        <v>0</v>
      </c>
      <c r="L514" s="297">
        <f t="shared" si="21"/>
        <v>0</v>
      </c>
    </row>
    <row r="515" spans="1:12" hidden="1" x14ac:dyDescent="0.2">
      <c r="A515" s="177"/>
      <c r="B515" s="86"/>
      <c r="C515" s="261"/>
      <c r="D515" s="247">
        <f>SUMIF('ПО КОРИСНИЦИМА'!$G$16:$G$1904,"Свега за пројекат 0602-П3:",'ПО КОРИСНИЦИМА'!$H$16:$H$1904)</f>
        <v>0</v>
      </c>
      <c r="E515" s="247">
        <f>SUMIF('ПО КОРИСНИЦИМА'!$G$16:$G$1904,"Свега за пројекат 0602-П3:",'ПО КОРИСНИЦИМА'!$I$16:$I$1904)</f>
        <v>0</v>
      </c>
      <c r="F515" s="279" t="e">
        <f t="shared" si="19"/>
        <v>#DIV/0!</v>
      </c>
      <c r="G515" s="248">
        <f>SUMIF('ПО КОРИСНИЦИМА'!$G$16:$G$1904,"Свега за пројекат 0602-П3:",'ПО КОРИСНИЦИМА'!$L$16:$L$1904)</f>
        <v>0</v>
      </c>
      <c r="H515" s="248">
        <f>SUMIF('ПО КОРИСНИЦИМА'!$G$16:$G$1904,"Свега за пројекат 0602-П3:",'ПО КОРИСНИЦИМА'!$M$16:$M$1904)</f>
        <v>0</v>
      </c>
      <c r="I515" s="286"/>
      <c r="J515" s="191">
        <f t="shared" si="18"/>
        <v>0</v>
      </c>
      <c r="K515" s="191">
        <f t="shared" si="20"/>
        <v>0</v>
      </c>
      <c r="L515" s="297" t="e">
        <f t="shared" si="21"/>
        <v>#DIV/0!</v>
      </c>
    </row>
    <row r="516" spans="1:12" ht="25.5" x14ac:dyDescent="0.2">
      <c r="A516" s="177"/>
      <c r="B516" s="86" t="s">
        <v>5488</v>
      </c>
      <c r="C516" s="261" t="str">
        <f>IFERROR(VLOOKUP(B516,'ПО КОРИСНИЦИМА'!$C$16:$S$1904,5,FALSE),"")</f>
        <v>Пројекат реконструкције котларница у Општини и Дому здравља</v>
      </c>
      <c r="D516" s="247">
        <v>4519808</v>
      </c>
      <c r="E516" s="247">
        <f>SUMIF('ПО КОРИСНИЦИМА'!$G$16:$G$1904,"Свега за пројекат 0602-П4:",'ПО КОРИСНИЦИМА'!$I$16:$I$1904)</f>
        <v>0</v>
      </c>
      <c r="F516" s="279">
        <f t="shared" si="19"/>
        <v>0</v>
      </c>
      <c r="G516" s="248">
        <v>21336130</v>
      </c>
      <c r="H516" s="248">
        <f>SUMIF('ПО КОРИСНИЦИМА'!$G$16:$G$1904,"Свега за пројекат 0602-П4:",'ПО КОРИСНИЦИМА'!$M$16:$M$1904)</f>
        <v>0</v>
      </c>
      <c r="I516" s="286"/>
      <c r="J516" s="191">
        <f t="shared" si="18"/>
        <v>25855938</v>
      </c>
      <c r="K516" s="191">
        <f t="shared" si="20"/>
        <v>0</v>
      </c>
      <c r="L516" s="297">
        <f t="shared" si="21"/>
        <v>0</v>
      </c>
    </row>
    <row r="517" spans="1:12" hidden="1" x14ac:dyDescent="0.2">
      <c r="A517" s="177"/>
      <c r="B517" s="86" t="s">
        <v>4619</v>
      </c>
      <c r="C517" s="261" t="str">
        <f>IFERROR(VLOOKUP(B517,'ПО КОРИСНИЦИМА'!$C$16:$S$1904,5,FALSE),"")</f>
        <v/>
      </c>
      <c r="D517" s="247">
        <f>SUMIF('ПО КОРИСНИЦИМА'!$G$16:$G$1904,"Свега за пројекат 0602-П5:",'ПО КОРИСНИЦИМА'!$H$16:$H$1904)</f>
        <v>0</v>
      </c>
      <c r="E517" s="247">
        <f>SUMIF('ПО КОРИСНИЦИМА'!$G$16:$G$1904,"Свега за пројекат 0602-П5:",'ПО КОРИСНИЦИМА'!$I$16:$I$1904)</f>
        <v>0</v>
      </c>
      <c r="F517" s="279"/>
      <c r="G517" s="248">
        <f>SUMIF('ПО КОРИСНИЦИМА'!$G$16:$G$1904,"Свега за пројекат 0602-П5:",'ПО КОРИСНИЦИМА'!$L$16:$L$1904)</f>
        <v>0</v>
      </c>
      <c r="H517" s="248">
        <f>SUMIF('ПО КОРИСНИЦИМА'!$G$16:$G$1904,"Свега за пројекат 0602-П5:",'ПО КОРИСНИЦИМА'!$M$16:$M$1904)</f>
        <v>0</v>
      </c>
      <c r="I517" s="286" t="e">
        <f>H517/G517</f>
        <v>#DIV/0!</v>
      </c>
      <c r="J517" s="191">
        <f t="shared" si="18"/>
        <v>0</v>
      </c>
      <c r="K517" s="191">
        <f t="shared" si="20"/>
        <v>0</v>
      </c>
      <c r="L517" s="297" t="e">
        <f t="shared" si="21"/>
        <v>#DIV/0!</v>
      </c>
    </row>
    <row r="518" spans="1:12" hidden="1" x14ac:dyDescent="0.2">
      <c r="A518" s="177"/>
      <c r="B518" s="86" t="s">
        <v>4620</v>
      </c>
      <c r="C518" s="261" t="str">
        <f>IFERROR(VLOOKUP(B518,'ПО КОРИСНИЦИМА'!$C$16:$S$1904,5,FALSE),"")</f>
        <v/>
      </c>
      <c r="D518" s="247">
        <f>SUMIF('ПО КОРИСНИЦИМА'!$G$16:$G$1904,"Свега за пројекат 0602-П6:",'ПО КОРИСНИЦИМА'!$H$16:$H$1904)</f>
        <v>0</v>
      </c>
      <c r="E518" s="247"/>
      <c r="F518" s="279"/>
      <c r="G518" s="248">
        <f>SUMIF('ПО КОРИСНИЦИМА'!$G$16:$G$1904,"Свега за пројекат 0602-П6:",'ПО КОРИСНИЦИМА'!$L$16:$L$1904)</f>
        <v>0</v>
      </c>
      <c r="H518" s="248"/>
      <c r="I518" s="286"/>
      <c r="J518" s="191">
        <f t="shared" si="18"/>
        <v>0</v>
      </c>
      <c r="K518" s="191"/>
      <c r="L518" s="297"/>
    </row>
    <row r="519" spans="1:12" hidden="1" x14ac:dyDescent="0.2">
      <c r="A519" s="177"/>
      <c r="B519" s="86" t="s">
        <v>4621</v>
      </c>
      <c r="C519" s="261" t="str">
        <f>IFERROR(VLOOKUP(B519,'ПО КОРИСНИЦИМА'!$C$16:$S$1904,5,FALSE),"")</f>
        <v/>
      </c>
      <c r="D519" s="247">
        <f>SUMIF('ПО КОРИСНИЦИМА'!$G$16:$G$1904,"Свега за пројекат 0602-П7:",'ПО КОРИСНИЦИМА'!$H$16:$H$1904)</f>
        <v>0</v>
      </c>
      <c r="E519" s="247"/>
      <c r="F519" s="279"/>
      <c r="G519" s="248">
        <f>SUMIF('ПО КОРИСНИЦИМА'!$G$16:$G$1904,"Свега за пројекат 0602-П7:",'ПО КОРИСНИЦИМА'!$L$16:$L$1904)</f>
        <v>0</v>
      </c>
      <c r="H519" s="248"/>
      <c r="I519" s="286"/>
      <c r="J519" s="191">
        <f t="shared" si="18"/>
        <v>0</v>
      </c>
      <c r="K519" s="191"/>
      <c r="L519" s="297"/>
    </row>
    <row r="520" spans="1:12" hidden="1" x14ac:dyDescent="0.2">
      <c r="A520" s="177"/>
      <c r="B520" s="86" t="s">
        <v>4622</v>
      </c>
      <c r="C520" s="261" t="str">
        <f>IFERROR(VLOOKUP(B520,'ПО КОРИСНИЦИМА'!$C$16:$S$1904,5,FALSE),"")</f>
        <v/>
      </c>
      <c r="D520" s="247">
        <f>SUMIF('ПО КОРИСНИЦИМА'!$G$16:$G$1904,"Свега за пројекат 0602-П8:",'ПО КОРИСНИЦИМА'!$H$16:$H$1904)</f>
        <v>0</v>
      </c>
      <c r="E520" s="247"/>
      <c r="F520" s="279"/>
      <c r="G520" s="248">
        <f>SUMIF('ПО КОРИСНИЦИМА'!$G$16:$G$1904,"Свега за пројекат 0602-П8:",'ПО КОРИСНИЦИМА'!$L$16:$L$1904)</f>
        <v>0</v>
      </c>
      <c r="H520" s="248"/>
      <c r="I520" s="286"/>
      <c r="J520" s="191">
        <f t="shared" si="18"/>
        <v>0</v>
      </c>
      <c r="K520" s="191"/>
      <c r="L520" s="297"/>
    </row>
    <row r="521" spans="1:12" hidden="1" x14ac:dyDescent="0.2">
      <c r="A521" s="177"/>
      <c r="B521" s="86" t="s">
        <v>4623</v>
      </c>
      <c r="C521" s="261" t="str">
        <f>IFERROR(VLOOKUP(B521,'ПО КОРИСНИЦИМА'!$C$16:$S$1904,5,FALSE),"")</f>
        <v/>
      </c>
      <c r="D521" s="247">
        <f>SUMIF('ПО КОРИСНИЦИМА'!$G$16:$G$1904,"Свега за пројекат 0602-П9:",'ПО КОРИСНИЦИМА'!$H$16:$H$1904)</f>
        <v>0</v>
      </c>
      <c r="E521" s="247"/>
      <c r="F521" s="279"/>
      <c r="G521" s="248">
        <f>SUMIF('ПО КОРИСНИЦИМА'!$G$16:$G$1904,"Свега за пројекат 0602-П9:",'ПО КОРИСНИЦИМА'!$L$16:$L$1904)</f>
        <v>0</v>
      </c>
      <c r="H521" s="248"/>
      <c r="I521" s="286"/>
      <c r="J521" s="191">
        <f t="shared" si="18"/>
        <v>0</v>
      </c>
      <c r="K521" s="191"/>
      <c r="L521" s="297"/>
    </row>
    <row r="522" spans="1:12" hidden="1" x14ac:dyDescent="0.2">
      <c r="A522" s="177"/>
      <c r="B522" s="86" t="s">
        <v>4624</v>
      </c>
      <c r="C522" s="261" t="str">
        <f>IFERROR(VLOOKUP(B522,'ПО КОРИСНИЦИМА'!$C$16:$S$1904,5,FALSE),"")</f>
        <v/>
      </c>
      <c r="D522" s="247">
        <f>SUMIF('ПО КОРИСНИЦИМА'!$G$16:$G$1904,"Свега за пројекат 0602-П10:",'ПО КОРИСНИЦИМА'!$H$16:$H$1904)</f>
        <v>0</v>
      </c>
      <c r="E522" s="247"/>
      <c r="F522" s="279"/>
      <c r="G522" s="248">
        <f>SUMIF('ПО КОРИСНИЦИМА'!$G$16:$G$1904,"Свега за пројекат 0602-П10:",'ПО КОРИСНИЦИМА'!$L$16:$L$1904)</f>
        <v>0</v>
      </c>
      <c r="H522" s="248"/>
      <c r="I522" s="286"/>
      <c r="J522" s="191">
        <f t="shared" si="18"/>
        <v>0</v>
      </c>
      <c r="K522" s="191"/>
      <c r="L522" s="297"/>
    </row>
    <row r="523" spans="1:12" hidden="1" x14ac:dyDescent="0.2">
      <c r="A523" s="177"/>
      <c r="B523" s="86" t="s">
        <v>4625</v>
      </c>
      <c r="C523" s="261" t="str">
        <f>IFERROR(VLOOKUP(B523,'ПО КОРИСНИЦИМА'!$C$16:$S$1904,5,FALSE),"")</f>
        <v/>
      </c>
      <c r="D523" s="247">
        <f>SUMIF('ПО КОРИСНИЦИМА'!$G$16:$G$1904,"Свега за пројекат 0602-П11:",'ПО КОРИСНИЦИМА'!$H$16:$H$1904)</f>
        <v>0</v>
      </c>
      <c r="E523" s="247"/>
      <c r="F523" s="279"/>
      <c r="G523" s="248">
        <f>SUMIF('ПО КОРИСНИЦИМА'!$G$16:$G$1904,"Свега за пројекат 0602-П11:",'ПО КОРИСНИЦИМА'!$L$16:$L$1904)</f>
        <v>0</v>
      </c>
      <c r="H523" s="248"/>
      <c r="I523" s="286"/>
      <c r="J523" s="191">
        <f t="shared" si="18"/>
        <v>0</v>
      </c>
      <c r="K523" s="191"/>
      <c r="L523" s="297"/>
    </row>
    <row r="524" spans="1:12" hidden="1" x14ac:dyDescent="0.2">
      <c r="A524" s="177"/>
      <c r="B524" s="86" t="s">
        <v>4626</v>
      </c>
      <c r="C524" s="261" t="str">
        <f>IFERROR(VLOOKUP(B524,'ПО КОРИСНИЦИМА'!$C$16:$S$1904,5,FALSE),"")</f>
        <v/>
      </c>
      <c r="D524" s="247">
        <f>SUMIF('ПО КОРИСНИЦИМА'!$G$16:$G$1904,"Свега за пројекат 0602-П12:",'ПО КОРИСНИЦИМА'!$H$16:$H$1904)</f>
        <v>0</v>
      </c>
      <c r="E524" s="247"/>
      <c r="F524" s="279"/>
      <c r="G524" s="248">
        <f>SUMIF('ПО КОРИСНИЦИМА'!$G$16:$G$1904,"Свега за пројекат 0602-П12:",'ПО КОРИСНИЦИМА'!$L$16:$L$1904)</f>
        <v>0</v>
      </c>
      <c r="H524" s="248"/>
      <c r="I524" s="286"/>
      <c r="J524" s="191">
        <f t="shared" si="18"/>
        <v>0</v>
      </c>
      <c r="K524" s="191"/>
      <c r="L524" s="297"/>
    </row>
    <row r="525" spans="1:12" hidden="1" x14ac:dyDescent="0.2">
      <c r="A525" s="177"/>
      <c r="B525" s="86" t="s">
        <v>4627</v>
      </c>
      <c r="C525" s="261" t="str">
        <f>IFERROR(VLOOKUP(B525,'ПО КОРИСНИЦИМА'!$C$16:$S$1904,5,FALSE),"")</f>
        <v/>
      </c>
      <c r="D525" s="247">
        <f>SUMIF('ПО КОРИСНИЦИМА'!$G$16:$G$1904,"Свега за пројекат 0602-П13:",'ПО КОРИСНИЦИМА'!$H$16:$H$1904)</f>
        <v>0</v>
      </c>
      <c r="E525" s="247"/>
      <c r="F525" s="279"/>
      <c r="G525" s="248">
        <f>SUMIF('ПО КОРИСНИЦИМА'!$G$16:$G$1904,"Свега за пројекат 0602-П13:",'ПО КОРИСНИЦИМА'!$L$16:$L$1904)</f>
        <v>0</v>
      </c>
      <c r="H525" s="248"/>
      <c r="I525" s="286"/>
      <c r="J525" s="191">
        <f t="shared" si="18"/>
        <v>0</v>
      </c>
      <c r="K525" s="191"/>
      <c r="L525" s="297"/>
    </row>
    <row r="526" spans="1:12" hidden="1" x14ac:dyDescent="0.2">
      <c r="A526" s="177"/>
      <c r="B526" s="86" t="s">
        <v>4628</v>
      </c>
      <c r="C526" s="261" t="str">
        <f>IFERROR(VLOOKUP(B526,'ПО КОРИСНИЦИМА'!$C$16:$S$1904,5,FALSE),"")</f>
        <v/>
      </c>
      <c r="D526" s="247">
        <f>SUMIF('ПО КОРИСНИЦИМА'!$G$16:$G$1904,"Свега за пројекат 0602-П14:",'ПО КОРИСНИЦИМА'!$H$16:$H$1904)</f>
        <v>0</v>
      </c>
      <c r="E526" s="247"/>
      <c r="F526" s="279"/>
      <c r="G526" s="248">
        <f>SUMIF('ПО КОРИСНИЦИМА'!$G$16:$G$1904,"Свега за пројекат 0602-П14:",'ПО КОРИСНИЦИМА'!$L$16:$L$1904)</f>
        <v>0</v>
      </c>
      <c r="H526" s="248"/>
      <c r="I526" s="286"/>
      <c r="J526" s="191">
        <f t="shared" si="18"/>
        <v>0</v>
      </c>
      <c r="K526" s="191"/>
      <c r="L526" s="297"/>
    </row>
    <row r="527" spans="1:12" hidden="1" x14ac:dyDescent="0.2">
      <c r="A527" s="177"/>
      <c r="B527" s="86" t="s">
        <v>4629</v>
      </c>
      <c r="C527" s="261" t="str">
        <f>IFERROR(VLOOKUP(B527,'ПО КОРИСНИЦИМА'!$C$16:$S$1904,5,FALSE),"")</f>
        <v/>
      </c>
      <c r="D527" s="247">
        <f>SUMIF('ПО КОРИСНИЦИМА'!$G$16:$G$1904,"Свега за пројекат 0602-П15:",'ПО КОРИСНИЦИМА'!$H$16:$H$1904)</f>
        <v>0</v>
      </c>
      <c r="E527" s="247"/>
      <c r="F527" s="279"/>
      <c r="G527" s="248">
        <f>SUMIF('ПО КОРИСНИЦИМА'!$G$16:$G$1904,"Свега за пројекат 0602-П15:",'ПО КОРИСНИЦИМА'!$L$16:$L$1904)</f>
        <v>0</v>
      </c>
      <c r="H527" s="248"/>
      <c r="I527" s="286"/>
      <c r="J527" s="191">
        <f t="shared" si="18"/>
        <v>0</v>
      </c>
      <c r="K527" s="191"/>
      <c r="L527" s="297"/>
    </row>
    <row r="528" spans="1:12" hidden="1" x14ac:dyDescent="0.2">
      <c r="A528" s="177"/>
      <c r="B528" s="86" t="s">
        <v>4630</v>
      </c>
      <c r="C528" s="261" t="str">
        <f>IFERROR(VLOOKUP(B528,'ПО КОРИСНИЦИМА'!$C$16:$S$1904,5,FALSE),"")</f>
        <v/>
      </c>
      <c r="D528" s="247">
        <f>SUMIF('ПО КОРИСНИЦИМА'!$G$16:$G$1904,"Свега за пројекат 0602-П16:",'ПО КОРИСНИЦИМА'!$H$16:$H$1904)</f>
        <v>0</v>
      </c>
      <c r="E528" s="247"/>
      <c r="F528" s="279"/>
      <c r="G528" s="248">
        <f>SUMIF('ПО КОРИСНИЦИМА'!$G$16:$G$1904,"Свега за пројекат 0602-П16:",'ПО КОРИСНИЦИМА'!$L$16:$L$1904)</f>
        <v>0</v>
      </c>
      <c r="H528" s="248"/>
      <c r="I528" s="286"/>
      <c r="J528" s="191">
        <f t="shared" si="18"/>
        <v>0</v>
      </c>
      <c r="K528" s="191"/>
      <c r="L528" s="297"/>
    </row>
    <row r="529" spans="1:12" hidden="1" x14ac:dyDescent="0.2">
      <c r="A529" s="177"/>
      <c r="B529" s="86" t="s">
        <v>4631</v>
      </c>
      <c r="C529" s="261" t="str">
        <f>IFERROR(VLOOKUP(B529,'ПО КОРИСНИЦИМА'!$C$16:$S$1904,5,FALSE),"")</f>
        <v/>
      </c>
      <c r="D529" s="247">
        <f>SUMIF('ПО КОРИСНИЦИМА'!$G$16:$G$1904,"Свега за пројекат 0602-П17:",'ПО КОРИСНИЦИМА'!$H$16:$H$1904)</f>
        <v>0</v>
      </c>
      <c r="E529" s="247"/>
      <c r="F529" s="279"/>
      <c r="G529" s="248">
        <f>SUMIF('ПО КОРИСНИЦИМА'!$G$16:$G$1904,"Свега за пројекат 0602-П17:",'ПО КОРИСНИЦИМА'!$L$16:$L$1904)</f>
        <v>0</v>
      </c>
      <c r="H529" s="248"/>
      <c r="I529" s="286"/>
      <c r="J529" s="191">
        <f t="shared" si="18"/>
        <v>0</v>
      </c>
      <c r="K529" s="191"/>
      <c r="L529" s="297"/>
    </row>
    <row r="530" spans="1:12" hidden="1" x14ac:dyDescent="0.2">
      <c r="A530" s="177"/>
      <c r="B530" s="86" t="s">
        <v>4632</v>
      </c>
      <c r="C530" s="261" t="str">
        <f>IFERROR(VLOOKUP(B530,'ПО КОРИСНИЦИМА'!$C$16:$S$1904,5,FALSE),"")</f>
        <v/>
      </c>
      <c r="D530" s="247">
        <f>SUMIF('ПО КОРИСНИЦИМА'!$G$16:$G$1904,"Свега за пројекат 0602-П18:",'ПО КОРИСНИЦИМА'!$H$16:$H$1904)</f>
        <v>0</v>
      </c>
      <c r="E530" s="247"/>
      <c r="F530" s="279"/>
      <c r="G530" s="248">
        <f>SUMIF('ПО КОРИСНИЦИМА'!$G$16:$G$1904,"Свега за пројекат 0602-П18:",'ПО КОРИСНИЦИМА'!$L$16:$L$1904)</f>
        <v>0</v>
      </c>
      <c r="H530" s="248"/>
      <c r="I530" s="286"/>
      <c r="J530" s="191">
        <f t="shared" si="18"/>
        <v>0</v>
      </c>
      <c r="K530" s="191"/>
      <c r="L530" s="297"/>
    </row>
    <row r="531" spans="1:12" hidden="1" x14ac:dyDescent="0.2">
      <c r="A531" s="177"/>
      <c r="B531" s="86" t="s">
        <v>4633</v>
      </c>
      <c r="C531" s="261" t="str">
        <f>IFERROR(VLOOKUP(B531,'ПО КОРИСНИЦИМА'!$C$16:$S$1904,5,FALSE),"")</f>
        <v/>
      </c>
      <c r="D531" s="247">
        <f>SUMIF('ПО КОРИСНИЦИМА'!$G$16:$G$1904,"Свега за пројекат 0602-П19:",'ПО КОРИСНИЦИМА'!$H$16:$H$1904)</f>
        <v>0</v>
      </c>
      <c r="E531" s="247"/>
      <c r="F531" s="279"/>
      <c r="G531" s="248">
        <f>SUMIF('ПО КОРИСНИЦИМА'!$G$16:$G$1904,"Свега за пројекат 0602-П19:",'ПО КОРИСНИЦИМА'!$L$16:$L$1904)</f>
        <v>0</v>
      </c>
      <c r="H531" s="248"/>
      <c r="I531" s="286"/>
      <c r="J531" s="191">
        <f t="shared" si="18"/>
        <v>0</v>
      </c>
      <c r="K531" s="191"/>
      <c r="L531" s="297"/>
    </row>
    <row r="532" spans="1:12" hidden="1" x14ac:dyDescent="0.2">
      <c r="A532" s="177"/>
      <c r="B532" s="86" t="s">
        <v>4634</v>
      </c>
      <c r="C532" s="261" t="str">
        <f>IFERROR(VLOOKUP(B532,'ПО КОРИСНИЦИМА'!$C$16:$S$1904,5,FALSE),"")</f>
        <v/>
      </c>
      <c r="D532" s="247">
        <f>SUMIF('ПО КОРИСНИЦИМА'!$G$16:$G$1904,"Свега за пројекат 0602-П20:",'ПО КОРИСНИЦИМА'!$H$16:$H$1904)</f>
        <v>0</v>
      </c>
      <c r="E532" s="247"/>
      <c r="F532" s="279"/>
      <c r="G532" s="248">
        <f>SUMIF('ПО КОРИСНИЦИМА'!$G$16:$G$1904,"Свега за пројекат 0602-П20:",'ПО КОРИСНИЦИМА'!$L$16:$L$1904)</f>
        <v>0</v>
      </c>
      <c r="H532" s="248"/>
      <c r="I532" s="286"/>
      <c r="J532" s="191">
        <f t="shared" si="18"/>
        <v>0</v>
      </c>
      <c r="K532" s="191"/>
      <c r="L532" s="297"/>
    </row>
    <row r="533" spans="1:12" hidden="1" x14ac:dyDescent="0.2">
      <c r="A533" s="177"/>
      <c r="B533" s="86" t="s">
        <v>4635</v>
      </c>
      <c r="C533" s="261" t="str">
        <f>IFERROR(VLOOKUP(B533,'ПО КОРИСНИЦИМА'!$C$16:$S$1904,5,FALSE),"")</f>
        <v/>
      </c>
      <c r="D533" s="247">
        <f>SUMIF('ПО КОРИСНИЦИМА'!$G$16:$G$1904,"Свега за пројекат 0602-П21:",'ПО КОРИСНИЦИМА'!$H$16:$H$1904)</f>
        <v>0</v>
      </c>
      <c r="E533" s="247"/>
      <c r="F533" s="279"/>
      <c r="G533" s="248">
        <f>SUMIF('ПО КОРИСНИЦИМА'!$G$16:$G$1904,"Свега за пројекат 0602-П21:",'ПО КОРИСНИЦИМА'!$L$16:$L$1904)</f>
        <v>0</v>
      </c>
      <c r="H533" s="248"/>
      <c r="I533" s="286"/>
      <c r="J533" s="191">
        <f t="shared" si="18"/>
        <v>0</v>
      </c>
      <c r="K533" s="191"/>
      <c r="L533" s="297"/>
    </row>
    <row r="534" spans="1:12" hidden="1" x14ac:dyDescent="0.2">
      <c r="A534" s="177"/>
      <c r="B534" s="86" t="s">
        <v>4636</v>
      </c>
      <c r="C534" s="261" t="str">
        <f>IFERROR(VLOOKUP(B534,'ПО КОРИСНИЦИМА'!$C$16:$S$1904,5,FALSE),"")</f>
        <v/>
      </c>
      <c r="D534" s="247">
        <f>SUMIF('ПО КОРИСНИЦИМА'!$G$16:$G$1904,"Свега за пројекат 0602-П22:",'ПО КОРИСНИЦИМА'!$H$16:$H$1904)</f>
        <v>0</v>
      </c>
      <c r="E534" s="247"/>
      <c r="F534" s="279"/>
      <c r="G534" s="248">
        <f>SUMIF('ПО КОРИСНИЦИМА'!$G$16:$G$1904,"Свега за пројекат 0602-П22:",'ПО КОРИСНИЦИМА'!$L$16:$L$1904)</f>
        <v>0</v>
      </c>
      <c r="H534" s="248"/>
      <c r="I534" s="286"/>
      <c r="J534" s="191">
        <f t="shared" si="18"/>
        <v>0</v>
      </c>
      <c r="K534" s="191"/>
      <c r="L534" s="297"/>
    </row>
    <row r="535" spans="1:12" hidden="1" x14ac:dyDescent="0.2">
      <c r="A535" s="177"/>
      <c r="B535" s="86" t="s">
        <v>4637</v>
      </c>
      <c r="C535" s="261" t="str">
        <f>IFERROR(VLOOKUP(B535,'ПО КОРИСНИЦИМА'!$C$16:$S$1904,5,FALSE),"")</f>
        <v/>
      </c>
      <c r="D535" s="247">
        <f>SUMIF('ПО КОРИСНИЦИМА'!$G$16:$G$1904,"Свега за пројекат 0602-П23:",'ПО КОРИСНИЦИМА'!$H$16:$H$1904)</f>
        <v>0</v>
      </c>
      <c r="E535" s="247"/>
      <c r="F535" s="279"/>
      <c r="G535" s="248">
        <f>SUMIF('ПО КОРИСНИЦИМА'!$G$16:$G$1904,"Свега за пројекат 0602-П23:",'ПО КОРИСНИЦИМА'!$L$16:$L$1904)</f>
        <v>0</v>
      </c>
      <c r="H535" s="248"/>
      <c r="I535" s="286"/>
      <c r="J535" s="191">
        <f t="shared" si="18"/>
        <v>0</v>
      </c>
      <c r="K535" s="191"/>
      <c r="L535" s="297"/>
    </row>
    <row r="536" spans="1:12" hidden="1" x14ac:dyDescent="0.2">
      <c r="A536" s="177"/>
      <c r="B536" s="86" t="s">
        <v>4638</v>
      </c>
      <c r="C536" s="261" t="str">
        <f>IFERROR(VLOOKUP(B536,'ПО КОРИСНИЦИМА'!$C$16:$S$1904,5,FALSE),"")</f>
        <v/>
      </c>
      <c r="D536" s="247">
        <f>SUMIF('ПО КОРИСНИЦИМА'!$G$16:$G$1904,"Свега за пројекат 0602-П24:",'ПО КОРИСНИЦИМА'!$H$16:$H$1904)</f>
        <v>0</v>
      </c>
      <c r="E536" s="247"/>
      <c r="F536" s="279"/>
      <c r="G536" s="248">
        <f>SUMIF('ПО КОРИСНИЦИМА'!$G$16:$G$1904,"Свега за пројекат 0602-П24:",'ПО КОРИСНИЦИМА'!$L$16:$L$1904)</f>
        <v>0</v>
      </c>
      <c r="H536" s="248"/>
      <c r="I536" s="286"/>
      <c r="J536" s="191">
        <f t="shared" si="18"/>
        <v>0</v>
      </c>
      <c r="K536" s="191"/>
      <c r="L536" s="297"/>
    </row>
    <row r="537" spans="1:12" hidden="1" x14ac:dyDescent="0.2">
      <c r="A537" s="177"/>
      <c r="B537" s="86" t="s">
        <v>4639</v>
      </c>
      <c r="C537" s="261" t="str">
        <f>IFERROR(VLOOKUP(B537,'ПО КОРИСНИЦИМА'!$C$16:$S$1904,5,FALSE),"")</f>
        <v/>
      </c>
      <c r="D537" s="247">
        <f>SUMIF('ПО КОРИСНИЦИМА'!$G$16:$G$1904,"Свега за пројекат 0602-П25:",'ПО КОРИСНИЦИМА'!$H$16:$H$1904)</f>
        <v>0</v>
      </c>
      <c r="E537" s="247"/>
      <c r="F537" s="279"/>
      <c r="G537" s="248">
        <f>SUMIF('ПО КОРИСНИЦИМА'!$G$16:$G$1904,"Свега за пројекат 0602-П25:",'ПО КОРИСНИЦИМА'!$L$16:$L$1904)</f>
        <v>0</v>
      </c>
      <c r="H537" s="248"/>
      <c r="I537" s="286"/>
      <c r="J537" s="191">
        <f t="shared" si="18"/>
        <v>0</v>
      </c>
      <c r="K537" s="191"/>
      <c r="L537" s="297"/>
    </row>
    <row r="538" spans="1:12" hidden="1" x14ac:dyDescent="0.2">
      <c r="A538" s="177"/>
      <c r="B538" s="86" t="s">
        <v>4640</v>
      </c>
      <c r="C538" s="261" t="str">
        <f>IFERROR(VLOOKUP(B538,'ПО КОРИСНИЦИМА'!$C$16:$S$1904,5,FALSE),"")</f>
        <v/>
      </c>
      <c r="D538" s="247">
        <f>SUMIF('ПО КОРИСНИЦИМА'!$G$16:$G$1904,"Свега за пројекат 0602-П26:",'ПО КОРИСНИЦИМА'!$H$16:$H$1904)</f>
        <v>0</v>
      </c>
      <c r="E538" s="247"/>
      <c r="F538" s="279"/>
      <c r="G538" s="248">
        <f>SUMIF('ПО КОРИСНИЦИМА'!$G$16:$G$1904,"Свега за пројекат 0602-П26:",'ПО КОРИСНИЦИМА'!$L$16:$L$1904)</f>
        <v>0</v>
      </c>
      <c r="H538" s="248"/>
      <c r="I538" s="286"/>
      <c r="J538" s="191">
        <f t="shared" si="18"/>
        <v>0</v>
      </c>
      <c r="K538" s="191"/>
      <c r="L538" s="297"/>
    </row>
    <row r="539" spans="1:12" hidden="1" x14ac:dyDescent="0.2">
      <c r="A539" s="177"/>
      <c r="B539" s="86" t="s">
        <v>4641</v>
      </c>
      <c r="C539" s="261" t="str">
        <f>IFERROR(VLOOKUP(B539,'ПО КОРИСНИЦИМА'!$C$16:$S$1904,5,FALSE),"")</f>
        <v/>
      </c>
      <c r="D539" s="247">
        <f>SUMIF('ПО КОРИСНИЦИМА'!$G$16:$G$1904,"Свега за пројекат 0602-П27:",'ПО КОРИСНИЦИМА'!$H$16:$H$1904)</f>
        <v>0</v>
      </c>
      <c r="E539" s="247"/>
      <c r="F539" s="279"/>
      <c r="G539" s="248">
        <f>SUMIF('ПО КОРИСНИЦИМА'!$G$16:$G$1904,"Свега за пројекат 0602-П27:",'ПО КОРИСНИЦИМА'!$L$16:$L$1904)</f>
        <v>0</v>
      </c>
      <c r="H539" s="248"/>
      <c r="I539" s="286"/>
      <c r="J539" s="191">
        <f t="shared" si="18"/>
        <v>0</v>
      </c>
      <c r="K539" s="191"/>
      <c r="L539" s="297"/>
    </row>
    <row r="540" spans="1:12" hidden="1" x14ac:dyDescent="0.2">
      <c r="A540" s="177"/>
      <c r="B540" s="86" t="s">
        <v>4642</v>
      </c>
      <c r="C540" s="261" t="str">
        <f>IFERROR(VLOOKUP(B540,'ПО КОРИСНИЦИМА'!$C$16:$S$1904,5,FALSE),"")</f>
        <v/>
      </c>
      <c r="D540" s="247">
        <f>SUMIF('ПО КОРИСНИЦИМА'!$G$16:$G$1904,"Свега за пројекат 0602-П28:",'ПО КОРИСНИЦИМА'!$H$16:$H$1904)</f>
        <v>0</v>
      </c>
      <c r="E540" s="247"/>
      <c r="F540" s="279"/>
      <c r="G540" s="248">
        <f>SUMIF('ПО КОРИСНИЦИМА'!$G$16:$G$1904,"Свега за пројекат 0602-П28:",'ПО КОРИСНИЦИМА'!$L$16:$L$1904)</f>
        <v>0</v>
      </c>
      <c r="H540" s="248"/>
      <c r="I540" s="286"/>
      <c r="J540" s="191">
        <f t="shared" si="18"/>
        <v>0</v>
      </c>
      <c r="K540" s="191"/>
      <c r="L540" s="297"/>
    </row>
    <row r="541" spans="1:12" hidden="1" x14ac:dyDescent="0.2">
      <c r="A541" s="177"/>
      <c r="B541" s="86" t="s">
        <v>4643</v>
      </c>
      <c r="C541" s="261" t="str">
        <f>IFERROR(VLOOKUP(B541,'ПО КОРИСНИЦИМА'!$C$16:$S$1904,5,FALSE),"")</f>
        <v/>
      </c>
      <c r="D541" s="247">
        <f>SUMIF('ПО КОРИСНИЦИМА'!$G$16:$G$1904,"Свега за пројекат 0602-П29:",'ПО КОРИСНИЦИМА'!$H$16:$H$1904)</f>
        <v>0</v>
      </c>
      <c r="E541" s="247"/>
      <c r="F541" s="279"/>
      <c r="G541" s="248">
        <f>SUMIF('ПО КОРИСНИЦИМА'!$G$16:$G$1904,"Свега за пројекат 0602-П29:",'ПО КОРИСНИЦИМА'!$L$16:$L$1904)</f>
        <v>0</v>
      </c>
      <c r="H541" s="248"/>
      <c r="I541" s="286"/>
      <c r="J541" s="191">
        <f t="shared" si="18"/>
        <v>0</v>
      </c>
      <c r="K541" s="191"/>
      <c r="L541" s="297"/>
    </row>
    <row r="542" spans="1:12" hidden="1" x14ac:dyDescent="0.2">
      <c r="A542" s="177"/>
      <c r="B542" s="86" t="s">
        <v>4644</v>
      </c>
      <c r="C542" s="261" t="str">
        <f>IFERROR(VLOOKUP(B542,'ПО КОРИСНИЦИМА'!$C$16:$S$1904,5,FALSE),"")</f>
        <v/>
      </c>
      <c r="D542" s="247">
        <f>SUMIF('ПО КОРИСНИЦИМА'!$G$16:$G$1904,"Свега за пројекат 0602-П30:",'ПО КОРИСНИЦИМА'!$H$16:$H$1904)</f>
        <v>0</v>
      </c>
      <c r="E542" s="247"/>
      <c r="F542" s="279"/>
      <c r="G542" s="248">
        <f>SUMIF('ПО КОРИСНИЦИМА'!$G$16:$G$1904,"Свега за пројекат 0602-П30:",'ПО КОРИСНИЦИМА'!$L$16:$L$1904)</f>
        <v>0</v>
      </c>
      <c r="H542" s="248"/>
      <c r="I542" s="286"/>
      <c r="J542" s="191">
        <f t="shared" si="18"/>
        <v>0</v>
      </c>
      <c r="K542" s="191"/>
      <c r="L542" s="297"/>
    </row>
    <row r="543" spans="1:12" hidden="1" x14ac:dyDescent="0.2">
      <c r="A543" s="177"/>
      <c r="B543" s="86" t="s">
        <v>4645</v>
      </c>
      <c r="C543" s="261" t="str">
        <f>IFERROR(VLOOKUP(B543,'ПО КОРИСНИЦИМА'!$C$16:$S$1904,5,FALSE),"")</f>
        <v/>
      </c>
      <c r="D543" s="247">
        <f>SUMIF('ПО КОРИСНИЦИМА'!$G$16:$G$1904,"Свега за пројекат 0602-П31:",'ПО КОРИСНИЦИМА'!$H$16:$H$1904)</f>
        <v>0</v>
      </c>
      <c r="E543" s="247"/>
      <c r="F543" s="279"/>
      <c r="G543" s="248">
        <f>SUMIF('ПО КОРИСНИЦИМА'!$G$16:$G$1904,"Свега за пројекат 0602-П31:",'ПО КОРИСНИЦИМА'!$L$16:$L$1904)</f>
        <v>0</v>
      </c>
      <c r="H543" s="248"/>
      <c r="I543" s="286"/>
      <c r="J543" s="191">
        <f t="shared" si="18"/>
        <v>0</v>
      </c>
      <c r="K543" s="191"/>
      <c r="L543" s="297"/>
    </row>
    <row r="544" spans="1:12" hidden="1" x14ac:dyDescent="0.2">
      <c r="A544" s="177"/>
      <c r="B544" s="86" t="s">
        <v>4646</v>
      </c>
      <c r="C544" s="261" t="str">
        <f>IFERROR(VLOOKUP(B544,'ПО КОРИСНИЦИМА'!$C$16:$S$1904,5,FALSE),"")</f>
        <v/>
      </c>
      <c r="D544" s="247">
        <f>SUMIF('ПО КОРИСНИЦИМА'!$G$16:$G$1904,"Свега за пројекат 0602-П32:",'ПО КОРИСНИЦИМА'!$H$16:$H$1904)</f>
        <v>0</v>
      </c>
      <c r="E544" s="247"/>
      <c r="F544" s="279"/>
      <c r="G544" s="248">
        <f>SUMIF('ПО КОРИСНИЦИМА'!$G$16:$G$1904,"Свега за пројекат 0602-П32:",'ПО КОРИСНИЦИМА'!$L$16:$L$1904)</f>
        <v>0</v>
      </c>
      <c r="H544" s="248"/>
      <c r="I544" s="286"/>
      <c r="J544" s="191">
        <f t="shared" si="18"/>
        <v>0</v>
      </c>
      <c r="K544" s="191"/>
      <c r="L544" s="297"/>
    </row>
    <row r="545" spans="1:12" hidden="1" x14ac:dyDescent="0.2">
      <c r="A545" s="177"/>
      <c r="B545" s="86" t="s">
        <v>4647</v>
      </c>
      <c r="C545" s="261" t="str">
        <f>IFERROR(VLOOKUP(B545,'ПО КОРИСНИЦИМА'!$C$16:$S$1904,5,FALSE),"")</f>
        <v/>
      </c>
      <c r="D545" s="247">
        <f>SUMIF('ПО КОРИСНИЦИМА'!$G$16:$G$1904,"Свега за пројекат 0602-П33:",'ПО КОРИСНИЦИМА'!$H$16:$H$1904)</f>
        <v>0</v>
      </c>
      <c r="E545" s="247"/>
      <c r="F545" s="279"/>
      <c r="G545" s="248">
        <f>SUMIF('ПО КОРИСНИЦИМА'!$G$16:$G$1904,"Свега за пројекат 0602-П33:",'ПО КОРИСНИЦИМА'!$L$16:$L$1904)</f>
        <v>0</v>
      </c>
      <c r="H545" s="248"/>
      <c r="I545" s="286"/>
      <c r="J545" s="191">
        <f t="shared" si="18"/>
        <v>0</v>
      </c>
      <c r="K545" s="191"/>
      <c r="L545" s="297"/>
    </row>
    <row r="546" spans="1:12" hidden="1" x14ac:dyDescent="0.2">
      <c r="A546" s="177"/>
      <c r="B546" s="86" t="s">
        <v>4648</v>
      </c>
      <c r="C546" s="261" t="str">
        <f>IFERROR(VLOOKUP(B546,'ПО КОРИСНИЦИМА'!$C$16:$S$1904,5,FALSE),"")</f>
        <v/>
      </c>
      <c r="D546" s="247">
        <f>SUMIF('ПО КОРИСНИЦИМА'!$G$16:$G$1904,"Свега за пројекат 0602-П34:",'ПО КОРИСНИЦИМА'!$H$16:$H$1904)</f>
        <v>0</v>
      </c>
      <c r="E546" s="247"/>
      <c r="F546" s="279"/>
      <c r="G546" s="248">
        <f>SUMIF('ПО КОРИСНИЦИМА'!$G$16:$G$1904,"Свега за пројекат 0602-П34:",'ПО КОРИСНИЦИМА'!$L$16:$L$1904)</f>
        <v>0</v>
      </c>
      <c r="H546" s="248"/>
      <c r="I546" s="286"/>
      <c r="J546" s="191">
        <f t="shared" si="18"/>
        <v>0</v>
      </c>
      <c r="K546" s="191"/>
      <c r="L546" s="297"/>
    </row>
    <row r="547" spans="1:12" hidden="1" x14ac:dyDescent="0.2">
      <c r="A547" s="177"/>
      <c r="B547" s="86" t="s">
        <v>4649</v>
      </c>
      <c r="C547" s="261" t="str">
        <f>IFERROR(VLOOKUP(B547,'ПО КОРИСНИЦИМА'!$C$16:$S$1904,5,FALSE),"")</f>
        <v/>
      </c>
      <c r="D547" s="247">
        <f>SUMIF('ПО КОРИСНИЦИМА'!$G$16:$G$1904,"Свега за пројекат 0602-П35:",'ПО КОРИСНИЦИМА'!$H$16:$H$1904)</f>
        <v>0</v>
      </c>
      <c r="E547" s="247"/>
      <c r="F547" s="279"/>
      <c r="G547" s="248">
        <f>SUMIF('ПО КОРИСНИЦИМА'!$G$16:$G$1904,"Свега за пројекат 0602-П35:",'ПО КОРИСНИЦИМА'!$L$16:$L$1904)</f>
        <v>0</v>
      </c>
      <c r="H547" s="248"/>
      <c r="I547" s="286"/>
      <c r="J547" s="191">
        <f t="shared" si="18"/>
        <v>0</v>
      </c>
      <c r="K547" s="191"/>
      <c r="L547" s="297"/>
    </row>
    <row r="548" spans="1:12" hidden="1" x14ac:dyDescent="0.2">
      <c r="A548" s="177"/>
      <c r="B548" s="86" t="s">
        <v>4650</v>
      </c>
      <c r="C548" s="261" t="str">
        <f>IFERROR(VLOOKUP(B548,'ПО КОРИСНИЦИМА'!$C$16:$S$1904,5,FALSE),"")</f>
        <v/>
      </c>
      <c r="D548" s="247">
        <f>SUMIF('ПО КОРИСНИЦИМА'!$G$16:$G$1904,"Свега за пројекат 0602-П36:",'ПО КОРИСНИЦИМА'!$H$16:$H$1904)</f>
        <v>0</v>
      </c>
      <c r="E548" s="247"/>
      <c r="F548" s="279"/>
      <c r="G548" s="248">
        <f>SUMIF('ПО КОРИСНИЦИМА'!$G$16:$G$1904,"Свега за пројекат 0602-П36:",'ПО КОРИСНИЦИМА'!$L$16:$L$1904)</f>
        <v>0</v>
      </c>
      <c r="H548" s="248"/>
      <c r="I548" s="286"/>
      <c r="J548" s="191">
        <f t="shared" si="18"/>
        <v>0</v>
      </c>
      <c r="K548" s="191"/>
      <c r="L548" s="297"/>
    </row>
    <row r="549" spans="1:12" hidden="1" x14ac:dyDescent="0.2">
      <c r="A549" s="177"/>
      <c r="B549" s="86" t="s">
        <v>4651</v>
      </c>
      <c r="C549" s="261" t="str">
        <f>IFERROR(VLOOKUP(B549,'ПО КОРИСНИЦИМА'!$C$16:$S$1904,5,FALSE),"")</f>
        <v/>
      </c>
      <c r="D549" s="247">
        <f>SUMIF('ПО КОРИСНИЦИМА'!$G$16:$G$1904,"Свега за пројекат 0602-П37:",'ПО КОРИСНИЦИМА'!$H$16:$H$1904)</f>
        <v>0</v>
      </c>
      <c r="E549" s="247"/>
      <c r="F549" s="279"/>
      <c r="G549" s="248">
        <f>SUMIF('ПО КОРИСНИЦИМА'!$G$16:$G$1904,"Свега за пројекат 0602-П37:",'ПО КОРИСНИЦИМА'!$L$16:$L$1904)</f>
        <v>0</v>
      </c>
      <c r="H549" s="248"/>
      <c r="I549" s="286"/>
      <c r="J549" s="191">
        <f t="shared" si="18"/>
        <v>0</v>
      </c>
      <c r="K549" s="191"/>
      <c r="L549" s="297"/>
    </row>
    <row r="550" spans="1:12" hidden="1" x14ac:dyDescent="0.2">
      <c r="A550" s="177"/>
      <c r="B550" s="86" t="s">
        <v>4652</v>
      </c>
      <c r="C550" s="261" t="str">
        <f>IFERROR(VLOOKUP(B550,'ПО КОРИСНИЦИМА'!$C$16:$S$1904,5,FALSE),"")</f>
        <v/>
      </c>
      <c r="D550" s="247">
        <f>SUMIF('ПО КОРИСНИЦИМА'!$G$16:$G$1904,"Свега за пројекат 0602-П38:",'ПО КОРИСНИЦИМА'!$H$16:$H$1904)</f>
        <v>0</v>
      </c>
      <c r="E550" s="247"/>
      <c r="F550" s="279"/>
      <c r="G550" s="248">
        <f>SUMIF('ПО КОРИСНИЦИМА'!$G$16:$G$1904,"Свега за пројекат 0602-П38:",'ПО КОРИСНИЦИМА'!$L$16:$L$1904)</f>
        <v>0</v>
      </c>
      <c r="H550" s="248"/>
      <c r="I550" s="286"/>
      <c r="J550" s="191">
        <f t="shared" si="18"/>
        <v>0</v>
      </c>
      <c r="K550" s="191"/>
      <c r="L550" s="297"/>
    </row>
    <row r="551" spans="1:12" hidden="1" x14ac:dyDescent="0.2">
      <c r="A551" s="177"/>
      <c r="B551" s="86" t="s">
        <v>4653</v>
      </c>
      <c r="C551" s="261" t="str">
        <f>IFERROR(VLOOKUP(B551,'ПО КОРИСНИЦИМА'!$C$16:$S$1904,5,FALSE),"")</f>
        <v/>
      </c>
      <c r="D551" s="247">
        <f>SUMIF('ПО КОРИСНИЦИМА'!$G$16:$G$1904,"Свега за пројекат 0602-П39:",'ПО КОРИСНИЦИМА'!$H$16:$H$1904)</f>
        <v>0</v>
      </c>
      <c r="E551" s="247"/>
      <c r="F551" s="279"/>
      <c r="G551" s="248">
        <f>SUMIF('ПО КОРИСНИЦИМА'!$G$16:$G$1904,"Свега за пројекат 0602-П39:",'ПО КОРИСНИЦИМА'!$L$16:$L$1904)</f>
        <v>0</v>
      </c>
      <c r="H551" s="248"/>
      <c r="I551" s="286"/>
      <c r="J551" s="191">
        <f t="shared" si="18"/>
        <v>0</v>
      </c>
      <c r="K551" s="191"/>
      <c r="L551" s="297"/>
    </row>
    <row r="552" spans="1:12" hidden="1" x14ac:dyDescent="0.2">
      <c r="A552" s="177"/>
      <c r="B552" s="86" t="s">
        <v>4654</v>
      </c>
      <c r="C552" s="261" t="str">
        <f>IFERROR(VLOOKUP(B552,'ПО КОРИСНИЦИМА'!$C$16:$S$1904,5,FALSE),"")</f>
        <v/>
      </c>
      <c r="D552" s="247">
        <f>SUMIF('ПО КОРИСНИЦИМА'!$G$16:$G$1904,"Свега за пројекат 0602-П40:",'ПО КОРИСНИЦИМА'!$H$16:$H$1904)</f>
        <v>0</v>
      </c>
      <c r="E552" s="247"/>
      <c r="F552" s="279"/>
      <c r="G552" s="248">
        <f>SUMIF('ПО КОРИСНИЦИМА'!$G$16:$G$1904,"Свега за пројекат 0602-П40:",'ПО КОРИСНИЦИМА'!$L$16:$L$1904)</f>
        <v>0</v>
      </c>
      <c r="H552" s="248"/>
      <c r="I552" s="286"/>
      <c r="J552" s="191">
        <f t="shared" si="18"/>
        <v>0</v>
      </c>
      <c r="K552" s="191"/>
      <c r="L552" s="297"/>
    </row>
    <row r="553" spans="1:12" hidden="1" x14ac:dyDescent="0.2">
      <c r="A553" s="177"/>
      <c r="B553" s="86" t="s">
        <v>4655</v>
      </c>
      <c r="C553" s="261" t="str">
        <f>IFERROR(VLOOKUP(B553,'ПО КОРИСНИЦИМА'!$C$16:$S$1904,5,FALSE),"")</f>
        <v/>
      </c>
      <c r="D553" s="247">
        <f>SUMIF('ПО КОРИСНИЦИМА'!$G$16:$G$1904,"Свега за пројекат 0602-П41:",'ПО КОРИСНИЦИМА'!$H$16:$H$1904)</f>
        <v>0</v>
      </c>
      <c r="E553" s="247"/>
      <c r="F553" s="279"/>
      <c r="G553" s="248">
        <f>SUMIF('ПО КОРИСНИЦИМА'!$G$16:$G$1904,"Свега за пројекат 0602-П41:",'ПО КОРИСНИЦИМА'!$L$16:$L$1904)</f>
        <v>0</v>
      </c>
      <c r="H553" s="248"/>
      <c r="I553" s="286"/>
      <c r="J553" s="191">
        <f t="shared" si="18"/>
        <v>0</v>
      </c>
      <c r="K553" s="191"/>
      <c r="L553" s="297"/>
    </row>
    <row r="554" spans="1:12" hidden="1" x14ac:dyDescent="0.2">
      <c r="A554" s="177"/>
      <c r="B554" s="86" t="s">
        <v>4656</v>
      </c>
      <c r="C554" s="261" t="str">
        <f>IFERROR(VLOOKUP(B554,'ПО КОРИСНИЦИМА'!$C$16:$S$1904,5,FALSE),"")</f>
        <v/>
      </c>
      <c r="D554" s="247">
        <f>SUMIF('ПО КОРИСНИЦИМА'!$G$16:$G$1904,"Свега за пројекат 0602-П42:",'ПО КОРИСНИЦИМА'!$H$16:$H$1904)</f>
        <v>0</v>
      </c>
      <c r="E554" s="247"/>
      <c r="F554" s="279"/>
      <c r="G554" s="248">
        <f>SUMIF('ПО КОРИСНИЦИМА'!$G$16:$G$1904,"Свега за пројекат 0602-П42:",'ПО КОРИСНИЦИМА'!$L$16:$L$1904)</f>
        <v>0</v>
      </c>
      <c r="H554" s="248"/>
      <c r="I554" s="286"/>
      <c r="J554" s="191">
        <f t="shared" si="18"/>
        <v>0</v>
      </c>
      <c r="K554" s="191"/>
      <c r="L554" s="297"/>
    </row>
    <row r="555" spans="1:12" hidden="1" x14ac:dyDescent="0.2">
      <c r="A555" s="177"/>
      <c r="B555" s="86" t="s">
        <v>4657</v>
      </c>
      <c r="C555" s="261" t="str">
        <f>IFERROR(VLOOKUP(B555,'ПО КОРИСНИЦИМА'!$C$16:$S$1904,5,FALSE),"")</f>
        <v/>
      </c>
      <c r="D555" s="247">
        <f>SUMIF('ПО КОРИСНИЦИМА'!$G$16:$G$1904,"Свега за пројекат 0602-П43:",'ПО КОРИСНИЦИМА'!$H$16:$H$1904)</f>
        <v>0</v>
      </c>
      <c r="E555" s="247"/>
      <c r="F555" s="279"/>
      <c r="G555" s="248">
        <f>SUMIF('ПО КОРИСНИЦИМА'!$G$16:$G$1904,"Свега за пројекат 0602-П43:",'ПО КОРИСНИЦИМА'!$L$16:$L$1904)</f>
        <v>0</v>
      </c>
      <c r="H555" s="248"/>
      <c r="I555" s="286"/>
      <c r="J555" s="191">
        <f t="shared" ref="J555:J592" si="22">D555+G555</f>
        <v>0</v>
      </c>
      <c r="K555" s="191"/>
      <c r="L555" s="297"/>
    </row>
    <row r="556" spans="1:12" hidden="1" x14ac:dyDescent="0.2">
      <c r="A556" s="177"/>
      <c r="B556" s="86" t="s">
        <v>4658</v>
      </c>
      <c r="C556" s="261" t="str">
        <f>IFERROR(VLOOKUP(B556,'ПО КОРИСНИЦИМА'!$C$16:$S$1904,5,FALSE),"")</f>
        <v/>
      </c>
      <c r="D556" s="247">
        <f>SUMIF('ПО КОРИСНИЦИМА'!$G$16:$G$1904,"Свега за пројекат 0602-П44:",'ПО КОРИСНИЦИМА'!$H$16:$H$1904)</f>
        <v>0</v>
      </c>
      <c r="E556" s="247"/>
      <c r="F556" s="279"/>
      <c r="G556" s="248">
        <f>SUMIF('ПО КОРИСНИЦИМА'!$G$16:$G$1904,"Свега за пројекат 0602-П44:",'ПО КОРИСНИЦИМА'!$L$16:$L$1904)</f>
        <v>0</v>
      </c>
      <c r="H556" s="248"/>
      <c r="I556" s="286"/>
      <c r="J556" s="191">
        <f t="shared" si="22"/>
        <v>0</v>
      </c>
      <c r="K556" s="191"/>
      <c r="L556" s="297"/>
    </row>
    <row r="557" spans="1:12" hidden="1" x14ac:dyDescent="0.2">
      <c r="A557" s="177"/>
      <c r="B557" s="86" t="s">
        <v>4659</v>
      </c>
      <c r="C557" s="261" t="str">
        <f>IFERROR(VLOOKUP(B557,'ПО КОРИСНИЦИМА'!$C$16:$S$1904,5,FALSE),"")</f>
        <v/>
      </c>
      <c r="D557" s="247">
        <f>SUMIF('ПО КОРИСНИЦИМА'!$G$16:$G$1904,"Свега за пројекат 0602-П45:",'ПО КОРИСНИЦИМА'!$H$16:$H$1904)</f>
        <v>0</v>
      </c>
      <c r="E557" s="247"/>
      <c r="F557" s="279"/>
      <c r="G557" s="248">
        <f>SUMIF('ПО КОРИСНИЦИМА'!$G$16:$G$1904,"Свега за пројекат 0602-П45:",'ПО КОРИСНИЦИМА'!$L$16:$L$1904)</f>
        <v>0</v>
      </c>
      <c r="H557" s="248"/>
      <c r="I557" s="286"/>
      <c r="J557" s="191">
        <f t="shared" si="22"/>
        <v>0</v>
      </c>
      <c r="K557" s="191"/>
      <c r="L557" s="297"/>
    </row>
    <row r="558" spans="1:12" hidden="1" x14ac:dyDescent="0.2">
      <c r="A558" s="177"/>
      <c r="B558" s="86" t="s">
        <v>4660</v>
      </c>
      <c r="C558" s="261" t="str">
        <f>IFERROR(VLOOKUP(B558,'ПО КОРИСНИЦИМА'!$C$16:$S$1904,5,FALSE),"")</f>
        <v/>
      </c>
      <c r="D558" s="247">
        <f>SUMIF('ПО КОРИСНИЦИМА'!$G$16:$G$1904,"Свега за пројекат 0602-П46:",'ПО КОРИСНИЦИМА'!$H$16:$H$1904)</f>
        <v>0</v>
      </c>
      <c r="E558" s="247"/>
      <c r="F558" s="279"/>
      <c r="G558" s="248">
        <f>SUMIF('ПО КОРИСНИЦИМА'!$G$16:$G$1904,"Свега за пројекат 0602-П46:",'ПО КОРИСНИЦИМА'!$L$16:$L$1904)</f>
        <v>0</v>
      </c>
      <c r="H558" s="248"/>
      <c r="I558" s="286"/>
      <c r="J558" s="191">
        <f t="shared" si="22"/>
        <v>0</v>
      </c>
      <c r="K558" s="191"/>
      <c r="L558" s="297"/>
    </row>
    <row r="559" spans="1:12" hidden="1" x14ac:dyDescent="0.2">
      <c r="A559" s="177"/>
      <c r="B559" s="86" t="s">
        <v>4661</v>
      </c>
      <c r="C559" s="261" t="str">
        <f>IFERROR(VLOOKUP(B559,'ПО КОРИСНИЦИМА'!$C$16:$S$1904,5,FALSE),"")</f>
        <v/>
      </c>
      <c r="D559" s="247">
        <f>SUMIF('ПО КОРИСНИЦИМА'!$G$16:$G$1904,"Свега за пројекат 0602-П47:",'ПО КОРИСНИЦИМА'!$H$16:$H$1904)</f>
        <v>0</v>
      </c>
      <c r="E559" s="247"/>
      <c r="F559" s="279"/>
      <c r="G559" s="248">
        <f>SUMIF('ПО КОРИСНИЦИМА'!$G$16:$G$1904,"Свега за пројекат 0602-П47:",'ПО КОРИСНИЦИМА'!$L$16:$L$1904)</f>
        <v>0</v>
      </c>
      <c r="H559" s="248"/>
      <c r="I559" s="286"/>
      <c r="J559" s="191">
        <f t="shared" si="22"/>
        <v>0</v>
      </c>
      <c r="K559" s="191"/>
      <c r="L559" s="297"/>
    </row>
    <row r="560" spans="1:12" hidden="1" x14ac:dyDescent="0.2">
      <c r="A560" s="177"/>
      <c r="B560" s="86" t="s">
        <v>4662</v>
      </c>
      <c r="C560" s="261" t="str">
        <f>IFERROR(VLOOKUP(B560,'ПО КОРИСНИЦИМА'!$C$16:$S$1904,5,FALSE),"")</f>
        <v/>
      </c>
      <c r="D560" s="247">
        <f>SUMIF('ПО КОРИСНИЦИМА'!$G$16:$G$1904,"Свега за пројекат 0602-П48:",'ПО КОРИСНИЦИМА'!$H$16:$H$1904)</f>
        <v>0</v>
      </c>
      <c r="E560" s="247"/>
      <c r="F560" s="279"/>
      <c r="G560" s="248">
        <f>SUMIF('ПО КОРИСНИЦИМА'!$G$16:$G$1904,"Свега за пројекат 0602-П48:",'ПО КОРИСНИЦИМА'!$L$16:$L$1904)</f>
        <v>0</v>
      </c>
      <c r="H560" s="248"/>
      <c r="I560" s="286"/>
      <c r="J560" s="191">
        <f t="shared" si="22"/>
        <v>0</v>
      </c>
      <c r="K560" s="191"/>
      <c r="L560" s="297"/>
    </row>
    <row r="561" spans="1:12" hidden="1" x14ac:dyDescent="0.2">
      <c r="A561" s="177"/>
      <c r="B561" s="86" t="s">
        <v>4663</v>
      </c>
      <c r="C561" s="261" t="str">
        <f>IFERROR(VLOOKUP(B561,'ПО КОРИСНИЦИМА'!$C$16:$S$1904,5,FALSE),"")</f>
        <v/>
      </c>
      <c r="D561" s="247">
        <f>SUMIF('ПО КОРИСНИЦИМА'!$G$16:$G$1904,"Свега за пројекат 0602-П49:",'ПО КОРИСНИЦИМА'!$H$16:$H$1904)</f>
        <v>0</v>
      </c>
      <c r="E561" s="247"/>
      <c r="F561" s="279"/>
      <c r="G561" s="248">
        <f>SUMIF('ПО КОРИСНИЦИМА'!$G$16:$G$1904,"Свега за пројекат 0602-П49:",'ПО КОРИСНИЦИМА'!$L$16:$L$1904)</f>
        <v>0</v>
      </c>
      <c r="H561" s="248"/>
      <c r="I561" s="286"/>
      <c r="J561" s="191">
        <f t="shared" si="22"/>
        <v>0</v>
      </c>
      <c r="K561" s="191"/>
      <c r="L561" s="297"/>
    </row>
    <row r="562" spans="1:12" hidden="1" x14ac:dyDescent="0.2">
      <c r="A562" s="177"/>
      <c r="B562" s="86" t="s">
        <v>4664</v>
      </c>
      <c r="C562" s="261" t="str">
        <f>IFERROR(VLOOKUP(B562,'ПО КОРИСНИЦИМА'!$C$16:$S$1904,5,FALSE),"")</f>
        <v/>
      </c>
      <c r="D562" s="247">
        <f>SUMIF('ПО КОРИСНИЦИМА'!$G$16:$G$1904,"Свега за пројекат 0602-П50:",'ПО КОРИСНИЦИМА'!$H$16:$H$1904)</f>
        <v>0</v>
      </c>
      <c r="E562" s="247"/>
      <c r="F562" s="279"/>
      <c r="G562" s="248">
        <f>SUMIF('ПО КОРИСНИЦИМА'!$G$16:$G$1904,"Свега за пројекат 0602-П50:",'ПО КОРИСНИЦИМА'!$L$16:$L$1904)</f>
        <v>0</v>
      </c>
      <c r="H562" s="248"/>
      <c r="I562" s="286"/>
      <c r="J562" s="191">
        <f t="shared" si="22"/>
        <v>0</v>
      </c>
      <c r="K562" s="191"/>
      <c r="L562" s="297"/>
    </row>
    <row r="563" spans="1:12" hidden="1" x14ac:dyDescent="0.2">
      <c r="A563" s="177"/>
      <c r="B563" s="86" t="s">
        <v>4665</v>
      </c>
      <c r="C563" s="261" t="str">
        <f>IFERROR(VLOOKUP(B563,'ПО КОРИСНИЦИМА'!$C$16:$S$1904,5,FALSE),"")</f>
        <v/>
      </c>
      <c r="D563" s="247">
        <f>SUMIF('ПО КОРИСНИЦИМА'!$G$16:$G$1904,"Свега за пројекат 0602-П51:",'ПО КОРИСНИЦИМА'!$H$16:$H$1904)</f>
        <v>0</v>
      </c>
      <c r="E563" s="247"/>
      <c r="F563" s="279"/>
      <c r="G563" s="248">
        <f>SUMIF('ПО КОРИСНИЦИМА'!$G$16:$G$1904,"Свега за пројекат 0602-П51:",'ПО КОРИСНИЦИМА'!$L$16:$L$1904)</f>
        <v>0</v>
      </c>
      <c r="H563" s="248"/>
      <c r="I563" s="286"/>
      <c r="J563" s="191">
        <f t="shared" si="22"/>
        <v>0</v>
      </c>
      <c r="K563" s="191"/>
      <c r="L563" s="297"/>
    </row>
    <row r="564" spans="1:12" hidden="1" x14ac:dyDescent="0.2">
      <c r="A564" s="177"/>
      <c r="B564" s="86" t="s">
        <v>4666</v>
      </c>
      <c r="C564" s="261" t="str">
        <f>IFERROR(VLOOKUP(B564,'ПО КОРИСНИЦИМА'!$C$16:$S$1904,5,FALSE),"")</f>
        <v/>
      </c>
      <c r="D564" s="247">
        <f>SUMIF('ПО КОРИСНИЦИМА'!$G$16:$G$1904,"Свега за пројекат 0602-П52:",'ПО КОРИСНИЦИМА'!$H$16:$H$1904)</f>
        <v>0</v>
      </c>
      <c r="E564" s="247"/>
      <c r="F564" s="279"/>
      <c r="G564" s="248">
        <f>SUMIF('ПО КОРИСНИЦИМА'!$G$16:$G$1904,"Свега за пројекат 0602-П52:",'ПО КОРИСНИЦИМА'!$L$16:$L$1904)</f>
        <v>0</v>
      </c>
      <c r="H564" s="248"/>
      <c r="I564" s="286"/>
      <c r="J564" s="191">
        <f t="shared" si="22"/>
        <v>0</v>
      </c>
      <c r="K564" s="191"/>
      <c r="L564" s="297"/>
    </row>
    <row r="565" spans="1:12" hidden="1" x14ac:dyDescent="0.2">
      <c r="A565" s="177"/>
      <c r="B565" s="86" t="s">
        <v>4667</v>
      </c>
      <c r="C565" s="261" t="str">
        <f>IFERROR(VLOOKUP(B565,'ПО КОРИСНИЦИМА'!$C$16:$S$1904,5,FALSE),"")</f>
        <v/>
      </c>
      <c r="D565" s="247">
        <f>SUMIF('ПО КОРИСНИЦИМА'!$G$16:$G$1904,"Свега за пројекат 0602-П53:",'ПО КОРИСНИЦИМА'!$H$16:$H$1904)</f>
        <v>0</v>
      </c>
      <c r="E565" s="247"/>
      <c r="F565" s="279"/>
      <c r="G565" s="248">
        <f>SUMIF('ПО КОРИСНИЦИМА'!$G$16:$G$1904,"Свега за пројекат 0602-П53:",'ПО КОРИСНИЦИМА'!$L$16:$L$1904)</f>
        <v>0</v>
      </c>
      <c r="H565" s="248"/>
      <c r="I565" s="286"/>
      <c r="J565" s="191">
        <f t="shared" si="22"/>
        <v>0</v>
      </c>
      <c r="K565" s="191"/>
      <c r="L565" s="297"/>
    </row>
    <row r="566" spans="1:12" hidden="1" x14ac:dyDescent="0.2">
      <c r="A566" s="177"/>
      <c r="B566" s="86" t="s">
        <v>4668</v>
      </c>
      <c r="C566" s="261" t="str">
        <f>IFERROR(VLOOKUP(B566,'ПО КОРИСНИЦИМА'!$C$16:$S$1904,5,FALSE),"")</f>
        <v/>
      </c>
      <c r="D566" s="247">
        <f>SUMIF('ПО КОРИСНИЦИМА'!$G$16:$G$1904,"Свега за пројекат 0602-П54:",'ПО КОРИСНИЦИМА'!$H$16:$H$1904)</f>
        <v>0</v>
      </c>
      <c r="E566" s="247"/>
      <c r="F566" s="279"/>
      <c r="G566" s="248">
        <f>SUMIF('ПО КОРИСНИЦИМА'!$G$16:$G$1904,"Свега за пројекат 0602-П54:",'ПО КОРИСНИЦИМА'!$L$16:$L$1904)</f>
        <v>0</v>
      </c>
      <c r="H566" s="248"/>
      <c r="I566" s="286"/>
      <c r="J566" s="191">
        <f t="shared" si="22"/>
        <v>0</v>
      </c>
      <c r="K566" s="191"/>
      <c r="L566" s="297"/>
    </row>
    <row r="567" spans="1:12" hidden="1" x14ac:dyDescent="0.2">
      <c r="A567" s="177"/>
      <c r="B567" s="86" t="s">
        <v>4669</v>
      </c>
      <c r="C567" s="261" t="str">
        <f>IFERROR(VLOOKUP(B567,'ПО КОРИСНИЦИМА'!$C$16:$S$1904,5,FALSE),"")</f>
        <v/>
      </c>
      <c r="D567" s="247">
        <f>SUMIF('ПО КОРИСНИЦИМА'!$G$16:$G$1904,"Свега за пројекат 0602-П55:",'ПО КОРИСНИЦИМА'!$H$16:$H$1904)</f>
        <v>0</v>
      </c>
      <c r="E567" s="247"/>
      <c r="F567" s="279"/>
      <c r="G567" s="248">
        <f>SUMIF('ПО КОРИСНИЦИМА'!$G$16:$G$1904,"Свега за пројекат 0602-П55:",'ПО КОРИСНИЦИМА'!$L$16:$L$1904)</f>
        <v>0</v>
      </c>
      <c r="H567" s="248"/>
      <c r="I567" s="286"/>
      <c r="J567" s="191">
        <f t="shared" si="22"/>
        <v>0</v>
      </c>
      <c r="K567" s="191"/>
      <c r="L567" s="297"/>
    </row>
    <row r="568" spans="1:12" hidden="1" x14ac:dyDescent="0.2">
      <c r="A568" s="177"/>
      <c r="B568" s="86" t="s">
        <v>4670</v>
      </c>
      <c r="C568" s="261" t="str">
        <f>IFERROR(VLOOKUP(B568,'ПО КОРИСНИЦИМА'!$C$16:$S$1904,5,FALSE),"")</f>
        <v/>
      </c>
      <c r="D568" s="247">
        <f>SUMIF('ПО КОРИСНИЦИМА'!$G$16:$G$1904,"Свега за пројекат 0602-П56:",'ПО КОРИСНИЦИМА'!$H$16:$H$1904)</f>
        <v>0</v>
      </c>
      <c r="E568" s="247"/>
      <c r="F568" s="279"/>
      <c r="G568" s="248">
        <f>SUMIF('ПО КОРИСНИЦИМА'!$G$16:$G$1904,"Свега за пројекат 0602-П56:",'ПО КОРИСНИЦИМА'!$L$16:$L$1904)</f>
        <v>0</v>
      </c>
      <c r="H568" s="248"/>
      <c r="I568" s="286"/>
      <c r="J568" s="191">
        <f t="shared" si="22"/>
        <v>0</v>
      </c>
      <c r="K568" s="191"/>
      <c r="L568" s="297"/>
    </row>
    <row r="569" spans="1:12" hidden="1" x14ac:dyDescent="0.2">
      <c r="A569" s="177"/>
      <c r="B569" s="86" t="s">
        <v>4671</v>
      </c>
      <c r="C569" s="261" t="str">
        <f>IFERROR(VLOOKUP(B569,'ПО КОРИСНИЦИМА'!$C$16:$S$1904,5,FALSE),"")</f>
        <v/>
      </c>
      <c r="D569" s="247">
        <f>SUMIF('ПО КОРИСНИЦИМА'!$G$16:$G$1904,"Свега за пројекат 0602-П57:",'ПО КОРИСНИЦИМА'!$H$16:$H$1904)</f>
        <v>0</v>
      </c>
      <c r="E569" s="247"/>
      <c r="F569" s="279"/>
      <c r="G569" s="248">
        <f>SUMIF('ПО КОРИСНИЦИМА'!$G$16:$G$1904,"Свега за пројекат 0602-П57:",'ПО КОРИСНИЦИМА'!$L$16:$L$1904)</f>
        <v>0</v>
      </c>
      <c r="H569" s="248"/>
      <c r="I569" s="286"/>
      <c r="J569" s="191">
        <f t="shared" si="22"/>
        <v>0</v>
      </c>
      <c r="K569" s="191"/>
      <c r="L569" s="297"/>
    </row>
    <row r="570" spans="1:12" hidden="1" x14ac:dyDescent="0.2">
      <c r="A570" s="177"/>
      <c r="B570" s="86" t="s">
        <v>4672</v>
      </c>
      <c r="C570" s="261" t="str">
        <f>IFERROR(VLOOKUP(B570,'ПО КОРИСНИЦИМА'!$C$16:$S$1904,5,FALSE),"")</f>
        <v/>
      </c>
      <c r="D570" s="247">
        <f>SUMIF('ПО КОРИСНИЦИМА'!$G$16:$G$1904,"Свега за пројекат 0602-П58:",'ПО КОРИСНИЦИМА'!$H$16:$H$1904)</f>
        <v>0</v>
      </c>
      <c r="E570" s="247"/>
      <c r="F570" s="279"/>
      <c r="G570" s="248">
        <f>SUMIF('ПО КОРИСНИЦИМА'!$G$16:$G$1904,"Свега за пројекат 0602-П58:",'ПО КОРИСНИЦИМА'!$L$16:$L$1904)</f>
        <v>0</v>
      </c>
      <c r="H570" s="248"/>
      <c r="I570" s="286"/>
      <c r="J570" s="191">
        <f t="shared" si="22"/>
        <v>0</v>
      </c>
      <c r="K570" s="191"/>
      <c r="L570" s="297"/>
    </row>
    <row r="571" spans="1:12" hidden="1" x14ac:dyDescent="0.2">
      <c r="A571" s="177"/>
      <c r="B571" s="86" t="s">
        <v>4673</v>
      </c>
      <c r="C571" s="261" t="str">
        <f>IFERROR(VLOOKUP(B571,'ПО КОРИСНИЦИМА'!$C$16:$S$1904,5,FALSE),"")</f>
        <v/>
      </c>
      <c r="D571" s="247">
        <f>SUMIF('ПО КОРИСНИЦИМА'!$G$16:$G$1904,"Свега за пројекат 0602-П59:",'ПО КОРИСНИЦИМА'!$H$16:$H$1904)</f>
        <v>0</v>
      </c>
      <c r="E571" s="247"/>
      <c r="F571" s="279"/>
      <c r="G571" s="248">
        <f>SUMIF('ПО КОРИСНИЦИМА'!$G$16:$G$1904,"Свега за пројекат 0602-П59:",'ПО КОРИСНИЦИМА'!$L$16:$L$1904)</f>
        <v>0</v>
      </c>
      <c r="H571" s="248"/>
      <c r="I571" s="286"/>
      <c r="J571" s="191">
        <f t="shared" si="22"/>
        <v>0</v>
      </c>
      <c r="K571" s="191"/>
      <c r="L571" s="297"/>
    </row>
    <row r="572" spans="1:12" hidden="1" x14ac:dyDescent="0.2">
      <c r="A572" s="177"/>
      <c r="B572" s="86" t="s">
        <v>4674</v>
      </c>
      <c r="C572" s="261" t="str">
        <f>IFERROR(VLOOKUP(B572,'ПО КОРИСНИЦИМА'!$C$16:$S$1904,5,FALSE),"")</f>
        <v/>
      </c>
      <c r="D572" s="247">
        <f>SUMIF('ПО КОРИСНИЦИМА'!$G$16:$G$1904,"Свега за пројекат 0602-П60:",'ПО КОРИСНИЦИМА'!$H$16:$H$1904)</f>
        <v>0</v>
      </c>
      <c r="E572" s="247"/>
      <c r="F572" s="279"/>
      <c r="G572" s="248">
        <f>SUMIF('ПО КОРИСНИЦИМА'!$G$16:$G$1904,"Свега за пројекат 0602-П60:",'ПО КОРИСНИЦИМА'!$L$16:$L$1904)</f>
        <v>0</v>
      </c>
      <c r="H572" s="248"/>
      <c r="I572" s="286"/>
      <c r="J572" s="191">
        <f t="shared" si="22"/>
        <v>0</v>
      </c>
      <c r="K572" s="191"/>
      <c r="L572" s="297"/>
    </row>
    <row r="573" spans="1:12" hidden="1" x14ac:dyDescent="0.2">
      <c r="A573" s="177"/>
      <c r="B573" s="86" t="s">
        <v>4675</v>
      </c>
      <c r="C573" s="261" t="str">
        <f>IFERROR(VLOOKUP(B573,'ПО КОРИСНИЦИМА'!$C$16:$S$1904,5,FALSE),"")</f>
        <v/>
      </c>
      <c r="D573" s="247">
        <f>SUMIF('ПО КОРИСНИЦИМА'!$G$16:$G$1904,"Свега за пројекат 0602-П61:",'ПО КОРИСНИЦИМА'!$H$16:$H$1904)</f>
        <v>0</v>
      </c>
      <c r="E573" s="247"/>
      <c r="F573" s="279"/>
      <c r="G573" s="248">
        <f>SUMIF('ПО КОРИСНИЦИМА'!$G$16:$G$1904,"Свега за пројекат 0602-П61:",'ПО КОРИСНИЦИМА'!$L$16:$L$1904)</f>
        <v>0</v>
      </c>
      <c r="H573" s="248"/>
      <c r="I573" s="286"/>
      <c r="J573" s="191">
        <f t="shared" si="22"/>
        <v>0</v>
      </c>
      <c r="K573" s="191"/>
      <c r="L573" s="297"/>
    </row>
    <row r="574" spans="1:12" hidden="1" x14ac:dyDescent="0.2">
      <c r="A574" s="177"/>
      <c r="B574" s="86" t="s">
        <v>4676</v>
      </c>
      <c r="C574" s="261" t="str">
        <f>IFERROR(VLOOKUP(B574,'ПО КОРИСНИЦИМА'!$C$16:$S$1904,5,FALSE),"")</f>
        <v/>
      </c>
      <c r="D574" s="247">
        <f>SUMIF('ПО КОРИСНИЦИМА'!$G$16:$G$1904,"Свега за пројекат 0602-П62:",'ПО КОРИСНИЦИМА'!$H$16:$H$1904)</f>
        <v>0</v>
      </c>
      <c r="E574" s="247"/>
      <c r="F574" s="279"/>
      <c r="G574" s="248">
        <f>SUMIF('ПО КОРИСНИЦИМА'!$G$16:$G$1904,"Свега за пројекат 0602-П62:",'ПО КОРИСНИЦИМА'!$L$16:$L$1904)</f>
        <v>0</v>
      </c>
      <c r="H574" s="248"/>
      <c r="I574" s="286"/>
      <c r="J574" s="191">
        <f t="shared" si="22"/>
        <v>0</v>
      </c>
      <c r="K574" s="191"/>
      <c r="L574" s="297"/>
    </row>
    <row r="575" spans="1:12" hidden="1" x14ac:dyDescent="0.2">
      <c r="A575" s="177"/>
      <c r="B575" s="86" t="s">
        <v>4677</v>
      </c>
      <c r="C575" s="261" t="str">
        <f>IFERROR(VLOOKUP(B575,'ПО КОРИСНИЦИМА'!$C$16:$S$1904,5,FALSE),"")</f>
        <v/>
      </c>
      <c r="D575" s="247">
        <f>SUMIF('ПО КОРИСНИЦИМА'!$G$16:$G$1904,"Свега за пројекат 0602-П63:",'ПО КОРИСНИЦИМА'!$H$16:$H$1904)</f>
        <v>0</v>
      </c>
      <c r="E575" s="247"/>
      <c r="F575" s="279"/>
      <c r="G575" s="248">
        <f>SUMIF('ПО КОРИСНИЦИМА'!$G$16:$G$1904,"Свега за пројекат 0602-П63:",'ПО КОРИСНИЦИМА'!$L$16:$L$1904)</f>
        <v>0</v>
      </c>
      <c r="H575" s="248"/>
      <c r="I575" s="286"/>
      <c r="J575" s="191">
        <f t="shared" si="22"/>
        <v>0</v>
      </c>
      <c r="K575" s="191"/>
      <c r="L575" s="297"/>
    </row>
    <row r="576" spans="1:12" hidden="1" x14ac:dyDescent="0.2">
      <c r="A576" s="177"/>
      <c r="B576" s="86" t="s">
        <v>4678</v>
      </c>
      <c r="C576" s="261" t="str">
        <f>IFERROR(VLOOKUP(B576,'ПО КОРИСНИЦИМА'!$C$16:$S$1904,5,FALSE),"")</f>
        <v/>
      </c>
      <c r="D576" s="247">
        <f>SUMIF('ПО КОРИСНИЦИМА'!$G$16:$G$1904,"Свега за пројекат 0602-П64:",'ПО КОРИСНИЦИМА'!$H$16:$H$1904)</f>
        <v>0</v>
      </c>
      <c r="E576" s="247"/>
      <c r="F576" s="279"/>
      <c r="G576" s="248">
        <f>SUMIF('ПО КОРИСНИЦИМА'!$G$16:$G$1904,"Свега за пројекат 0602-П64:",'ПО КОРИСНИЦИМА'!$L$16:$L$1904)</f>
        <v>0</v>
      </c>
      <c r="H576" s="248"/>
      <c r="I576" s="286"/>
      <c r="J576" s="191">
        <f t="shared" si="22"/>
        <v>0</v>
      </c>
      <c r="K576" s="191"/>
      <c r="L576" s="297"/>
    </row>
    <row r="577" spans="1:17" hidden="1" x14ac:dyDescent="0.2">
      <c r="A577" s="177"/>
      <c r="B577" s="86" t="s">
        <v>4679</v>
      </c>
      <c r="C577" s="261" t="str">
        <f>IFERROR(VLOOKUP(B577,'ПО КОРИСНИЦИМА'!$C$16:$S$1904,5,FALSE),"")</f>
        <v/>
      </c>
      <c r="D577" s="247">
        <f>SUMIF('ПО КОРИСНИЦИМА'!$G$16:$G$1904,"Свега за пројекат 0602-П65:",'ПО КОРИСНИЦИМА'!$H$16:$H$1904)</f>
        <v>0</v>
      </c>
      <c r="E577" s="247"/>
      <c r="F577" s="279"/>
      <c r="G577" s="248">
        <f>SUMIF('ПО КОРИСНИЦИМА'!$G$16:$G$1904,"Свега за пројекат 0602-П65:",'ПО КОРИСНИЦИМА'!$L$16:$L$1904)</f>
        <v>0</v>
      </c>
      <c r="H577" s="248"/>
      <c r="I577" s="286"/>
      <c r="J577" s="191">
        <f t="shared" si="22"/>
        <v>0</v>
      </c>
      <c r="K577" s="191"/>
      <c r="L577" s="297"/>
    </row>
    <row r="578" spans="1:17" hidden="1" x14ac:dyDescent="0.2">
      <c r="A578" s="177"/>
      <c r="B578" s="86" t="s">
        <v>4680</v>
      </c>
      <c r="C578" s="261" t="str">
        <f>IFERROR(VLOOKUP(B578,'ПО КОРИСНИЦИМА'!$C$16:$S$1904,5,FALSE),"")</f>
        <v/>
      </c>
      <c r="D578" s="247">
        <f>SUMIF('ПО КОРИСНИЦИМА'!$G$16:$G$1904,"Свега за пројекат 0602-П66:",'ПО КОРИСНИЦИМА'!$H$16:$H$1904)</f>
        <v>0</v>
      </c>
      <c r="E578" s="247"/>
      <c r="F578" s="279"/>
      <c r="G578" s="248">
        <f>SUMIF('ПО КОРИСНИЦИМА'!$G$16:$G$1904,"Свега за пројекат 0602-П66:",'ПО КОРИСНИЦИМА'!$L$16:$L$1904)</f>
        <v>0</v>
      </c>
      <c r="H578" s="248"/>
      <c r="I578" s="286"/>
      <c r="J578" s="191">
        <f t="shared" si="22"/>
        <v>0</v>
      </c>
      <c r="K578" s="191"/>
      <c r="L578" s="297"/>
    </row>
    <row r="579" spans="1:17" hidden="1" x14ac:dyDescent="0.2">
      <c r="A579" s="177"/>
      <c r="B579" s="86" t="s">
        <v>4681</v>
      </c>
      <c r="C579" s="261" t="str">
        <f>IFERROR(VLOOKUP(B579,'ПО КОРИСНИЦИМА'!$C$16:$S$1904,5,FALSE),"")</f>
        <v/>
      </c>
      <c r="D579" s="247">
        <f>SUMIF('ПО КОРИСНИЦИМА'!$G$16:$G$1904,"Свега за пројекат 0602-П67:",'ПО КОРИСНИЦИМА'!$H$16:$H$1904)</f>
        <v>0</v>
      </c>
      <c r="E579" s="247"/>
      <c r="F579" s="279"/>
      <c r="G579" s="248">
        <f>SUMIF('ПО КОРИСНИЦИМА'!$G$16:$G$1904,"Свега за пројекат 0602-П67:",'ПО КОРИСНИЦИМА'!$L$16:$L$1904)</f>
        <v>0</v>
      </c>
      <c r="H579" s="248"/>
      <c r="I579" s="286"/>
      <c r="J579" s="191">
        <f t="shared" si="22"/>
        <v>0</v>
      </c>
      <c r="K579" s="191"/>
      <c r="L579" s="297"/>
    </row>
    <row r="580" spans="1:17" hidden="1" x14ac:dyDescent="0.2">
      <c r="A580" s="177"/>
      <c r="B580" s="86" t="s">
        <v>4682</v>
      </c>
      <c r="C580" s="261" t="str">
        <f>IFERROR(VLOOKUP(B580,'ПО КОРИСНИЦИМА'!$C$16:$S$1904,5,FALSE),"")</f>
        <v/>
      </c>
      <c r="D580" s="247">
        <f>SUMIF('ПО КОРИСНИЦИМА'!$G$16:$G$1904,"Свега за пројекат 0602-П68:",'ПО КОРИСНИЦИМА'!$H$16:$H$1904)</f>
        <v>0</v>
      </c>
      <c r="E580" s="247"/>
      <c r="F580" s="279"/>
      <c r="G580" s="248">
        <f>SUMIF('ПО КОРИСНИЦИМА'!$G$16:$G$1904,"Свега за пројекат 0602-П68:",'ПО КОРИСНИЦИМА'!$L$16:$L$1904)</f>
        <v>0</v>
      </c>
      <c r="H580" s="248"/>
      <c r="I580" s="286"/>
      <c r="J580" s="191">
        <f t="shared" si="22"/>
        <v>0</v>
      </c>
      <c r="K580" s="191"/>
      <c r="L580" s="297"/>
    </row>
    <row r="581" spans="1:17" hidden="1" x14ac:dyDescent="0.2">
      <c r="A581" s="177"/>
      <c r="B581" s="86" t="s">
        <v>4683</v>
      </c>
      <c r="C581" s="261" t="str">
        <f>IFERROR(VLOOKUP(B581,'ПО КОРИСНИЦИМА'!$C$16:$S$1904,5,FALSE),"")</f>
        <v/>
      </c>
      <c r="D581" s="247">
        <f>SUMIF('ПО КОРИСНИЦИМА'!$G$16:$G$1904,"Свега за пројекат 0602-П69:",'ПО КОРИСНИЦИМА'!$H$16:$H$1904)</f>
        <v>0</v>
      </c>
      <c r="E581" s="247"/>
      <c r="F581" s="279"/>
      <c r="G581" s="248">
        <f>SUMIF('ПО КОРИСНИЦИМА'!$G$16:$G$1904,"Свега за пројекат 0602-П69:",'ПО КОРИСНИЦИМА'!$L$16:$L$1904)</f>
        <v>0</v>
      </c>
      <c r="H581" s="248"/>
      <c r="I581" s="286"/>
      <c r="J581" s="191">
        <f t="shared" si="22"/>
        <v>0</v>
      </c>
      <c r="K581" s="191"/>
      <c r="L581" s="297"/>
    </row>
    <row r="582" spans="1:17" hidden="1" x14ac:dyDescent="0.2">
      <c r="A582" s="392"/>
      <c r="B582" s="86" t="s">
        <v>4684</v>
      </c>
      <c r="C582" s="261" t="str">
        <f>IFERROR(VLOOKUP(B582,'ПО КОРИСНИЦИМА'!$C$16:$S$1904,5,FALSE),"")</f>
        <v/>
      </c>
      <c r="D582" s="247">
        <f>SUMIF('ПО КОРИСНИЦИМА'!$G$16:$G$1904,"Свега за пројекат 0602-П70:",'ПО КОРИСНИЦИМА'!$H$16:$H$1904)</f>
        <v>0</v>
      </c>
      <c r="E582" s="247"/>
      <c r="F582" s="279"/>
      <c r="G582" s="248">
        <f>SUMIF('ПО КОРИСНИЦИМА'!$G$16:$G$1904,"Свега за пројекат 0602-П70:",'ПО КОРИСНИЦИМА'!$L$16:$L$1904)</f>
        <v>0</v>
      </c>
      <c r="H582" s="248"/>
      <c r="I582" s="286"/>
      <c r="J582" s="191">
        <f t="shared" si="22"/>
        <v>0</v>
      </c>
      <c r="K582" s="273"/>
      <c r="L582" s="298"/>
    </row>
    <row r="583" spans="1:17" ht="25.5" x14ac:dyDescent="0.2">
      <c r="A583" s="172" t="s">
        <v>4836</v>
      </c>
      <c r="B583" s="173"/>
      <c r="C583" s="259" t="s">
        <v>4837</v>
      </c>
      <c r="D583" s="241">
        <f>SUM(D584:D589)</f>
        <v>26034577</v>
      </c>
      <c r="E583" s="241">
        <f>SUM(E584:E589)</f>
        <v>11394836.16</v>
      </c>
      <c r="F583" s="281">
        <f t="shared" ref="F583:F590" si="23">E583/D583</f>
        <v>0.43768086418304397</v>
      </c>
      <c r="G583" s="242">
        <f>SUM(G584:G588)</f>
        <v>0</v>
      </c>
      <c r="H583" s="242">
        <f>SUM(H584:H589)</f>
        <v>0</v>
      </c>
      <c r="I583" s="288"/>
      <c r="J583" s="241">
        <f>SUM(J584:J589)</f>
        <v>26034577</v>
      </c>
      <c r="K583" s="274">
        <f>SUM(K584:K588)</f>
        <v>11394836.16</v>
      </c>
      <c r="L583" s="276">
        <f t="shared" ref="L583:L588" si="24">K583/J583</f>
        <v>0.43768086418304397</v>
      </c>
    </row>
    <row r="584" spans="1:17" x14ac:dyDescent="0.2">
      <c r="A584" s="400"/>
      <c r="B584" s="401" t="s">
        <v>4838</v>
      </c>
      <c r="C584" s="393" t="s">
        <v>4839</v>
      </c>
      <c r="D584" s="394">
        <f>SUMIF('ПО КОРИСНИЦИМА'!$G$16:$G$1904,"Свега за програмску активност 2101-0001:",'ПО КОРИСНИЦИМА'!$H$16:$H$1904)</f>
        <v>14417577</v>
      </c>
      <c r="E584" s="394">
        <f>SUMIF('ПО КОРИСНИЦИМА'!$G$16:$G$1904,"Свега за програмску активност 2101-0001:",'ПО КОРИСНИЦИМА'!$I$16:$I$1904)</f>
        <v>5046046.53</v>
      </c>
      <c r="F584" s="395">
        <f t="shared" si="23"/>
        <v>0.34999268809176465</v>
      </c>
      <c r="G584" s="396">
        <f>SUMIF('ПО КОРИСНИЦИМА'!$G$16:$G$1904,"Свега за програмску активност 2101-0001:",'ПО КОРИСНИЦИМА'!$L$16:$L$1904)</f>
        <v>0</v>
      </c>
      <c r="H584" s="396">
        <f>SUMIF('ПО КОРИСНИЦИМА'!$G$16:$G$1904,"Свега за програмску активност 2101-0001:",'ПО КОРИСНИЦИМА'!$M$16:$M$1904)</f>
        <v>0</v>
      </c>
      <c r="I584" s="397"/>
      <c r="J584" s="398">
        <f t="shared" ref="J584:K588" si="25">D584+G584</f>
        <v>14417577</v>
      </c>
      <c r="K584" s="398">
        <f t="shared" si="25"/>
        <v>5046046.53</v>
      </c>
      <c r="L584" s="399">
        <f t="shared" si="24"/>
        <v>0.34999268809176465</v>
      </c>
    </row>
    <row r="585" spans="1:17" x14ac:dyDescent="0.2">
      <c r="A585" s="400"/>
      <c r="B585" s="401" t="s">
        <v>4840</v>
      </c>
      <c r="C585" s="393" t="s">
        <v>4841</v>
      </c>
      <c r="D585" s="394">
        <v>10217000</v>
      </c>
      <c r="E585" s="394">
        <f>SUMIF('ПО КОРИСНИЦИМА'!$G$16:$G$1904,"Свега за програмску активност 2101-0002:",'ПО КОРИСНИЦИМА'!$I$16:$I$1904)</f>
        <v>4067908.5100000007</v>
      </c>
      <c r="F585" s="395">
        <f t="shared" si="23"/>
        <v>0.39815097484584522</v>
      </c>
      <c r="G585" s="396">
        <f>SUMIF('ПО КОРИСНИЦИМА'!$G$16:$G$1904,"Свега за програмску активност 2101-0002:",'ПО КОРИСНИЦИМА'!$L$16:$L$1904)</f>
        <v>0</v>
      </c>
      <c r="H585" s="396">
        <f>SUMIF('ПО КОРИСНИЦИМА'!$G$16:$G$1904,"Свега за програмску активност 2101-0002:",'ПО КОРИСНИЦИМА'!$M$16:$M$1904)</f>
        <v>0</v>
      </c>
      <c r="I585" s="397"/>
      <c r="J585" s="398">
        <f t="shared" si="25"/>
        <v>10217000</v>
      </c>
      <c r="K585" s="398">
        <f t="shared" si="25"/>
        <v>4067908.5100000007</v>
      </c>
      <c r="L585" s="399">
        <f t="shared" si="24"/>
        <v>0.39815097484584522</v>
      </c>
    </row>
    <row r="586" spans="1:17" x14ac:dyDescent="0.2">
      <c r="A586" s="400"/>
      <c r="B586" s="401" t="s">
        <v>5492</v>
      </c>
      <c r="C586" s="404" t="s">
        <v>5470</v>
      </c>
      <c r="D586" s="394">
        <f>SUMIF('ПО КОРИСНИЦИМА'!$G$16:$G$1904,"Свега за пројекат 2101-П1:",'ПО КОРИСНИЦИМА'!$H$16:$H$1904)</f>
        <v>1400000</v>
      </c>
      <c r="E586" s="394">
        <f>SUMIF('ПО КОРИСНИЦИМА'!$G$16:$G$1904,"Свега за пројекат 2101-П1:",'ПО КОРИСНИЦИМА'!$I$16:$I$1904)</f>
        <v>2280881.1199999996</v>
      </c>
      <c r="F586" s="395">
        <f t="shared" si="23"/>
        <v>1.6292007999999998</v>
      </c>
      <c r="G586" s="396">
        <f>SUMIF('ПО КОРИСНИЦИМА'!$G$16:$G$1904,"Свега за пројекат 2101-П1:",'ПО КОРИСНИЦИМА'!$L$16:$L$1904)</f>
        <v>0</v>
      </c>
      <c r="H586" s="396">
        <f>SUMIF('ПО КОРИСНИЦИМА'!$G$16:$G$1904,"Свега за пројекат 2101-П1:",'ПО КОРИСНИЦИМА'!$M$16:$M$1904)</f>
        <v>0</v>
      </c>
      <c r="I586" s="397"/>
      <c r="J586" s="398">
        <f t="shared" si="25"/>
        <v>1400000</v>
      </c>
      <c r="K586" s="398">
        <f t="shared" si="25"/>
        <v>2280881.1199999996</v>
      </c>
      <c r="L586" s="399">
        <f t="shared" si="24"/>
        <v>1.6292007999999998</v>
      </c>
      <c r="P586" s="170">
        <v>30500000</v>
      </c>
      <c r="Q586" s="170">
        <v>10</v>
      </c>
    </row>
    <row r="587" spans="1:17" ht="25.5" hidden="1" x14ac:dyDescent="0.2">
      <c r="A587" s="400"/>
      <c r="B587" s="401" t="s">
        <v>4844</v>
      </c>
      <c r="C587" s="404" t="s">
        <v>4706</v>
      </c>
      <c r="D587" s="394">
        <f>SUMIF('ПО КОРИСНИЦИМА'!$G$16:$G$1904,"Свега за пројекат 2101-П2:",'ПО КОРИСНИЦИМА'!$H$16:$H$1904)</f>
        <v>0</v>
      </c>
      <c r="E587" s="394">
        <f>SUMIF('ПО КОРИСНИЦИМА'!$G$16:$G$1904,"Свега за пројекат 2101-П2:",'ПО КОРИСНИЦИМА'!$I$16:$I$1904)</f>
        <v>0</v>
      </c>
      <c r="F587" s="395" t="e">
        <f t="shared" si="23"/>
        <v>#DIV/0!</v>
      </c>
      <c r="G587" s="396">
        <f>SUMIF('ПО КОРИСНИЦИМА'!$G$16:$G$1904,"Свега за пројекат 2101-П2:",'ПО КОРИСНИЦИМА'!$L$16:$L$1904)</f>
        <v>0</v>
      </c>
      <c r="H587" s="396">
        <f>SUMIF('ПО КОРИСНИЦИМА'!$G$16:$G$1904,"Свега за пројекат 2101-П2:",'ПО КОРИСНИЦИМА'!$M$16:$M$1904)</f>
        <v>0</v>
      </c>
      <c r="I587" s="397"/>
      <c r="J587" s="398">
        <f t="shared" si="25"/>
        <v>0</v>
      </c>
      <c r="K587" s="398">
        <f t="shared" si="25"/>
        <v>0</v>
      </c>
      <c r="L587" s="399" t="e">
        <f t="shared" si="24"/>
        <v>#DIV/0!</v>
      </c>
      <c r="P587" s="170">
        <v>7000000</v>
      </c>
      <c r="Q587" s="170">
        <v>13</v>
      </c>
    </row>
    <row r="588" spans="1:17" hidden="1" x14ac:dyDescent="0.2">
      <c r="A588" s="400"/>
      <c r="B588" s="401" t="s">
        <v>4845</v>
      </c>
      <c r="C588" s="404" t="s">
        <v>4707</v>
      </c>
      <c r="D588" s="394">
        <f>SUMIF('ПО КОРИСНИЦИМА'!$G$16:$G$1904,"Свега за пројекат 2101-П3:",'ПО КОРИСНИЦИМА'!$H$16:$H$1904)</f>
        <v>0</v>
      </c>
      <c r="E588" s="394">
        <f>SUMIF('ПО КОРИСНИЦИМА'!$G$16:$G$1904,"Свега за пројекат 2101-П3:",'ПО КОРИСНИЦИМА'!$I$16:$I$1904)</f>
        <v>0</v>
      </c>
      <c r="F588" s="395" t="e">
        <f t="shared" si="23"/>
        <v>#DIV/0!</v>
      </c>
      <c r="G588" s="396">
        <f>SUMIF('ПО КОРИСНИЦИМА'!$G$16:$G$1904,"Свега за пројекат 2101-П3:",'ПО КОРИСНИЦИМА'!$L$16:$L$1904)</f>
        <v>0</v>
      </c>
      <c r="H588" s="396">
        <f>SUMIF('ПО КОРИСНИЦИМА'!$G$16:$G$1904,"Свега за пројекат 2101-П3:",'ПО КОРИСНИЦИМА'!$M$16:$M$1904)</f>
        <v>0</v>
      </c>
      <c r="I588" s="397"/>
      <c r="J588" s="398">
        <f t="shared" si="25"/>
        <v>0</v>
      </c>
      <c r="K588" s="398">
        <f t="shared" si="25"/>
        <v>0</v>
      </c>
      <c r="L588" s="399" t="e">
        <f t="shared" si="24"/>
        <v>#DIV/0!</v>
      </c>
      <c r="P588" s="170">
        <v>10550000</v>
      </c>
      <c r="Q588" s="170">
        <v>7</v>
      </c>
    </row>
    <row r="589" spans="1:17" hidden="1" x14ac:dyDescent="0.2">
      <c r="A589" s="400"/>
      <c r="B589" s="401" t="s">
        <v>4944</v>
      </c>
      <c r="C589" s="404" t="s">
        <v>4945</v>
      </c>
      <c r="D589" s="394">
        <f>SUMIF('ПО КОРИСНИЦИМА'!$G$16:$G$1904,"Свега за пројекат 2101-П4:",'ПО КОРИСНИЦИМА'!$H$16:$H$1904)</f>
        <v>0</v>
      </c>
      <c r="E589" s="394">
        <f>SUMIF('ПО КОРИСНИЦИМА'!$G$16:$G$1904,"Свега за пројекат 2101-П4:",'ПО КОРИСНИЦИМА'!$I$16:$I$1904)</f>
        <v>0</v>
      </c>
      <c r="F589" s="395" t="e">
        <f>E589/D589</f>
        <v>#DIV/0!</v>
      </c>
      <c r="G589" s="396">
        <f>SUMIF('ПО КОРИСНИЦИМА'!$G$16:$G$1904,"Свега за пројекат 2101-П3:",'ПО КОРИСНИЦИМА'!$L$16:$L$1904)</f>
        <v>0</v>
      </c>
      <c r="H589" s="396">
        <f>SUMIF('ПО КОРИСНИЦИМА'!$G$16:$G$1904,"Свега за пројекат 2101-П3:",'ПО КОРИСНИЦИМА'!$M$16:$M$1904)</f>
        <v>0</v>
      </c>
      <c r="I589" s="397"/>
      <c r="J589" s="398">
        <f>D589+G589</f>
        <v>0</v>
      </c>
      <c r="K589" s="398"/>
      <c r="L589" s="399"/>
    </row>
    <row r="590" spans="1:17" x14ac:dyDescent="0.2">
      <c r="A590" s="172" t="s">
        <v>4922</v>
      </c>
      <c r="B590" s="173"/>
      <c r="C590" s="259" t="s">
        <v>4923</v>
      </c>
      <c r="D590" s="241">
        <f>SUM(D591:D591)</f>
        <v>3000000</v>
      </c>
      <c r="E590" s="241">
        <f>SUM(E591:E591)</f>
        <v>0</v>
      </c>
      <c r="F590" s="281">
        <f t="shared" si="23"/>
        <v>0</v>
      </c>
      <c r="G590" s="242">
        <f>SUM(G591:G591)</f>
        <v>3669757</v>
      </c>
      <c r="H590" s="242">
        <f>SUM(H591:H591)</f>
        <v>0</v>
      </c>
      <c r="I590" s="288"/>
      <c r="J590" s="241">
        <f>SUM(J591:J591)</f>
        <v>6669757</v>
      </c>
      <c r="K590" s="402"/>
      <c r="L590" s="403"/>
      <c r="P590" s="170">
        <v>2470000</v>
      </c>
      <c r="Q590" s="170">
        <v>4</v>
      </c>
    </row>
    <row r="591" spans="1:17" ht="38.25" x14ac:dyDescent="0.2">
      <c r="A591" s="400"/>
      <c r="B591" s="401" t="s">
        <v>5393</v>
      </c>
      <c r="C591" s="393" t="s">
        <v>4924</v>
      </c>
      <c r="D591" s="394">
        <f>SUMIF('ПО КОРИСНИЦИМА'!$G$16:$G$1939,"Свега за пројекат 0501-4001:",'ПО КОРИСНИЦИМА'!$H$16:$H$1939)</f>
        <v>3000000</v>
      </c>
      <c r="E591" s="394">
        <f>SUMIF('ПО КОРИСНИЦИМА'!$G$16:$G$1904,"Свега за пројекат 0501-П1:",'ПО КОРИСНИЦИМА'!$I$16:$I$1904)</f>
        <v>0</v>
      </c>
      <c r="F591" s="395">
        <f>E591/D591</f>
        <v>0</v>
      </c>
      <c r="G591" s="396">
        <f>SUMIF('ПО КОРИСНИЦИМА'!$G$16:$G$1939,"Свега за пројекат 0501-4001:",'ПО КОРИСНИЦИМА'!$L$16:$L$1939)</f>
        <v>3669757</v>
      </c>
      <c r="H591" s="396">
        <f>SUMIF('ПО КОРИСНИЦИМА'!$G$16:$G$1904,"Свега за пројекат 0501-П1:",'ПО КОРИСНИЦИМА'!$M$16:$M$1904)</f>
        <v>0</v>
      </c>
      <c r="I591" s="397"/>
      <c r="J591" s="398">
        <f>D591+G591</f>
        <v>6669757</v>
      </c>
      <c r="K591" s="398">
        <f>E591+H591</f>
        <v>0</v>
      </c>
      <c r="L591" s="399">
        <f>K591/J591</f>
        <v>0</v>
      </c>
      <c r="P591" s="170">
        <f>SUM(P586:P590)</f>
        <v>50520000</v>
      </c>
    </row>
    <row r="592" spans="1:17" ht="27.75" customHeight="1" x14ac:dyDescent="0.2">
      <c r="A592" s="1228"/>
      <c r="B592" s="1229"/>
      <c r="C592" s="185" t="s">
        <v>4092</v>
      </c>
      <c r="D592" s="255">
        <f>SUM(D502,D448,D394,D361,D323,D291,D259,D227,D195,D174,D156,D129,D99,D40,D12+D583+D590)</f>
        <v>633880441</v>
      </c>
      <c r="E592" s="255" t="e">
        <f>SUM(E502,E448,E394,E361,E323,E291,E259,E227,E195,E174,E156,E129,E99,E40,E12+E583+E590)</f>
        <v>#REF!</v>
      </c>
      <c r="F592" s="282" t="e">
        <f>E592/D592</f>
        <v>#REF!</v>
      </c>
      <c r="G592" s="256">
        <f>SUM(G502,G448,G394,G361,G323,G291,G259,G227,G195,G174,G156,G129,G99,G40,G12+G583+G590)</f>
        <v>118812086</v>
      </c>
      <c r="H592" s="256">
        <f>SUM(H502,H448,H394,H361,H323,H291,H259,H227,H195,H174,H156,H129,H99,H40,H12+H583+H590)</f>
        <v>7304435.4399999995</v>
      </c>
      <c r="I592" s="290">
        <f>H592/G592</f>
        <v>6.1478892307302808E-2</v>
      </c>
      <c r="J592" s="255">
        <f t="shared" si="22"/>
        <v>752692527</v>
      </c>
      <c r="K592" s="255" t="e">
        <f>E592+H592</f>
        <v>#REF!</v>
      </c>
      <c r="L592" s="282" t="e">
        <f>K592/J592</f>
        <v>#REF!</v>
      </c>
    </row>
    <row r="593" spans="1:12" ht="12.75" hidden="1" customHeight="1" x14ac:dyDescent="0.2">
      <c r="D593" s="257">
        <f>D592-'По основ. нам.'!C90</f>
        <v>0</v>
      </c>
      <c r="E593" s="257" t="e">
        <f>E592-'По основ. нам.'!D90</f>
        <v>#REF!</v>
      </c>
      <c r="F593" s="257" t="e">
        <f>F592-'По основ. нам.'!E90</f>
        <v>#REF!</v>
      </c>
      <c r="G593" s="258">
        <f>G592-'По основ. нам.'!F90</f>
        <v>0</v>
      </c>
      <c r="H593" s="258">
        <f>H592-'По основ. нам.'!G90</f>
        <v>-10576592.350000003</v>
      </c>
      <c r="I593" s="291">
        <f>I592-'По основ. нам.'!H90</f>
        <v>-8.9019498824387311E-2</v>
      </c>
      <c r="J593" s="186">
        <f>J592-'По основ. нам.'!I90</f>
        <v>0</v>
      </c>
      <c r="K593" s="186" t="e">
        <f>K592-'По основ. нам.'!J90</f>
        <v>#REF!</v>
      </c>
      <c r="L593" s="299" t="e">
        <f>L592-'По основ. нам.'!K90</f>
        <v>#REF!</v>
      </c>
    </row>
    <row r="595" spans="1:12" ht="15" hidden="1" customHeight="1" x14ac:dyDescent="0.25">
      <c r="F595" s="1227" t="s">
        <v>4979</v>
      </c>
      <c r="G595" s="1227"/>
      <c r="J595" s="1227" t="s">
        <v>4978</v>
      </c>
      <c r="K595" s="1227"/>
    </row>
    <row r="596" spans="1:12" ht="12.75" hidden="1" customHeight="1" x14ac:dyDescent="0.2"/>
    <row r="597" spans="1:12" ht="12.75" hidden="1" customHeight="1" x14ac:dyDescent="0.2">
      <c r="F597" s="551"/>
      <c r="G597" s="552"/>
      <c r="J597" s="551"/>
      <c r="K597" s="551"/>
    </row>
    <row r="598" spans="1:12" ht="12.75" hidden="1" customHeight="1" x14ac:dyDescent="0.2"/>
    <row r="599" spans="1:12" ht="15" hidden="1" x14ac:dyDescent="0.25">
      <c r="A599" s="1213" t="s">
        <v>5184</v>
      </c>
      <c r="B599" s="1213"/>
      <c r="C599" s="1213"/>
      <c r="D599" s="1213"/>
      <c r="E599" s="1213"/>
      <c r="F599" s="1213"/>
      <c r="G599" s="1213"/>
      <c r="H599" s="1213"/>
      <c r="I599" s="1213"/>
      <c r="J599" s="1213"/>
    </row>
    <row r="600" spans="1:12" ht="15" hidden="1" x14ac:dyDescent="0.25">
      <c r="A600" s="620"/>
      <c r="B600" s="620"/>
      <c r="C600" s="620"/>
      <c r="D600" s="620"/>
      <c r="E600" s="620"/>
      <c r="F600" s="620"/>
      <c r="G600" s="620"/>
      <c r="H600" s="620"/>
      <c r="I600" s="620"/>
      <c r="J600" s="620"/>
    </row>
    <row r="601" spans="1:12" ht="15" hidden="1" x14ac:dyDescent="0.25">
      <c r="A601" s="1213" t="s">
        <v>5185</v>
      </c>
      <c r="B601" s="1213"/>
      <c r="C601" s="1213"/>
      <c r="D601" s="1213"/>
      <c r="E601" s="1213"/>
      <c r="F601" s="1213"/>
      <c r="G601" s="1213"/>
      <c r="H601" s="1213"/>
      <c r="I601" s="1213"/>
      <c r="J601" s="1213"/>
    </row>
    <row r="602" spans="1:12" ht="15" hidden="1" x14ac:dyDescent="0.25">
      <c r="A602" s="1198" t="s">
        <v>5186</v>
      </c>
      <c r="B602" s="1198"/>
      <c r="C602" s="1198"/>
      <c r="D602" s="1198"/>
      <c r="E602" s="1198"/>
      <c r="F602" s="1198"/>
      <c r="G602" s="1198"/>
      <c r="H602" s="1198"/>
      <c r="I602" s="1198"/>
      <c r="J602" s="1198"/>
    </row>
    <row r="603" spans="1:12" ht="15" hidden="1" x14ac:dyDescent="0.25">
      <c r="A603" s="620"/>
      <c r="B603" s="620"/>
      <c r="C603" s="620"/>
      <c r="D603" s="620"/>
      <c r="E603" s="620"/>
      <c r="F603" s="620"/>
      <c r="G603" s="620"/>
      <c r="H603" s="620"/>
      <c r="I603" s="620"/>
      <c r="J603" s="620"/>
    </row>
    <row r="604" spans="1:12" ht="15" hidden="1" x14ac:dyDescent="0.25">
      <c r="A604" s="1213" t="s">
        <v>5187</v>
      </c>
      <c r="B604" s="1213"/>
      <c r="C604" s="1213"/>
      <c r="D604" s="1213"/>
      <c r="E604" s="1213"/>
      <c r="F604" s="1213"/>
      <c r="G604" s="1213"/>
      <c r="H604" s="1213"/>
      <c r="I604" s="1213"/>
      <c r="J604" s="1213"/>
    </row>
    <row r="605" spans="1:12" ht="28.5" hidden="1" customHeight="1" x14ac:dyDescent="0.25">
      <c r="A605" s="1235" t="s">
        <v>5198</v>
      </c>
      <c r="B605" s="1235"/>
      <c r="C605" s="1235"/>
      <c r="D605" s="1235"/>
      <c r="E605" s="1235"/>
      <c r="F605" s="1235"/>
      <c r="G605" s="1235"/>
      <c r="H605" s="1235"/>
      <c r="I605" s="1235"/>
      <c r="J605" s="1235"/>
    </row>
    <row r="606" spans="1:12" ht="15" hidden="1" x14ac:dyDescent="0.25">
      <c r="A606" s="1198" t="s">
        <v>5192</v>
      </c>
      <c r="B606" s="1198"/>
      <c r="C606" s="1198"/>
      <c r="D606" s="1198"/>
      <c r="E606" s="1198"/>
      <c r="F606" s="1198"/>
      <c r="G606" s="1198"/>
      <c r="H606" s="1198"/>
      <c r="I606" s="1198"/>
      <c r="J606" s="1198"/>
    </row>
    <row r="607" spans="1:12" ht="15" hidden="1" x14ac:dyDescent="0.25">
      <c r="A607" s="1198" t="s">
        <v>5188</v>
      </c>
      <c r="B607" s="1198"/>
      <c r="C607" s="1198"/>
      <c r="D607" s="1198"/>
      <c r="E607" s="1198"/>
      <c r="F607" s="1198"/>
      <c r="G607" s="1198"/>
      <c r="H607" s="1198"/>
      <c r="I607" s="1198"/>
      <c r="J607" s="1198"/>
    </row>
    <row r="608" spans="1:12" ht="15" hidden="1" x14ac:dyDescent="0.25">
      <c r="A608" s="620"/>
      <c r="B608" s="620"/>
      <c r="C608" s="620"/>
      <c r="D608" s="620"/>
      <c r="E608" s="620"/>
      <c r="F608" s="620"/>
      <c r="G608" s="620"/>
      <c r="H608" s="620"/>
      <c r="I608" s="620"/>
      <c r="J608" s="620"/>
    </row>
    <row r="609" spans="1:13" ht="28.5" hidden="1" x14ac:dyDescent="0.2">
      <c r="A609" s="630" t="s">
        <v>5189</v>
      </c>
      <c r="B609" s="630" t="s">
        <v>5191</v>
      </c>
      <c r="C609" s="1232" t="s">
        <v>264</v>
      </c>
      <c r="D609" s="1233"/>
      <c r="E609" s="1233"/>
      <c r="F609" s="1233"/>
      <c r="G609" s="1234"/>
      <c r="H609" s="631"/>
      <c r="I609" s="631"/>
      <c r="J609" s="629" t="s">
        <v>5190</v>
      </c>
    </row>
    <row r="610" spans="1:13" ht="15" hidden="1" x14ac:dyDescent="0.25">
      <c r="A610" s="622">
        <v>1</v>
      </c>
      <c r="B610" s="622">
        <v>415</v>
      </c>
      <c r="C610" s="1209" t="s">
        <v>3769</v>
      </c>
      <c r="D610" s="1210"/>
      <c r="E610" s="1210"/>
      <c r="F610" s="1210"/>
      <c r="G610" s="1211"/>
      <c r="H610" s="622"/>
      <c r="I610" s="622"/>
      <c r="J610" s="626">
        <v>3300000</v>
      </c>
    </row>
    <row r="611" spans="1:13" ht="15" hidden="1" x14ac:dyDescent="0.25">
      <c r="A611" s="622">
        <v>2</v>
      </c>
      <c r="B611" s="622">
        <v>416</v>
      </c>
      <c r="C611" s="1209" t="s">
        <v>4115</v>
      </c>
      <c r="D611" s="1210"/>
      <c r="E611" s="1210"/>
      <c r="F611" s="1210"/>
      <c r="G611" s="1211"/>
      <c r="H611" s="622"/>
      <c r="I611" s="622"/>
      <c r="J611" s="626">
        <v>570000</v>
      </c>
    </row>
    <row r="612" spans="1:13" ht="15" hidden="1" x14ac:dyDescent="0.25">
      <c r="A612" s="622">
        <v>3</v>
      </c>
      <c r="B612" s="622">
        <v>421</v>
      </c>
      <c r="C612" s="1209" t="s">
        <v>3777</v>
      </c>
      <c r="D612" s="1210"/>
      <c r="E612" s="1210"/>
      <c r="F612" s="1210"/>
      <c r="G612" s="1211"/>
      <c r="H612" s="622"/>
      <c r="I612" s="622"/>
      <c r="J612" s="626">
        <f>2508000-379350</f>
        <v>2128650</v>
      </c>
    </row>
    <row r="613" spans="1:13" ht="15" hidden="1" x14ac:dyDescent="0.25">
      <c r="A613" s="622">
        <v>4</v>
      </c>
      <c r="B613" s="622">
        <v>422</v>
      </c>
      <c r="C613" s="1209" t="s">
        <v>3778</v>
      </c>
      <c r="D613" s="1210"/>
      <c r="E613" s="1210"/>
      <c r="F613" s="1210"/>
      <c r="G613" s="1211"/>
      <c r="H613" s="622"/>
      <c r="I613" s="622"/>
      <c r="J613" s="626">
        <f>275000-60000</f>
        <v>215000</v>
      </c>
    </row>
    <row r="614" spans="1:13" ht="15" hidden="1" x14ac:dyDescent="0.25">
      <c r="A614" s="622">
        <v>5</v>
      </c>
      <c r="B614" s="622">
        <v>423</v>
      </c>
      <c r="C614" s="1209" t="s">
        <v>3779</v>
      </c>
      <c r="D614" s="1210"/>
      <c r="E614" s="1210"/>
      <c r="F614" s="1210"/>
      <c r="G614" s="1211"/>
      <c r="H614" s="622"/>
      <c r="I614" s="622"/>
      <c r="J614" s="626">
        <f>381000</f>
        <v>381000</v>
      </c>
    </row>
    <row r="615" spans="1:13" ht="15" hidden="1" x14ac:dyDescent="0.25">
      <c r="A615" s="622">
        <v>6</v>
      </c>
      <c r="B615" s="622">
        <v>424</v>
      </c>
      <c r="C615" s="1209" t="s">
        <v>3781</v>
      </c>
      <c r="D615" s="1210"/>
      <c r="E615" s="1210"/>
      <c r="F615" s="1210"/>
      <c r="G615" s="1211"/>
      <c r="H615" s="622"/>
      <c r="I615" s="622"/>
      <c r="J615" s="626">
        <v>120000</v>
      </c>
    </row>
    <row r="616" spans="1:13" ht="15" hidden="1" x14ac:dyDescent="0.25">
      <c r="A616" s="622">
        <v>7</v>
      </c>
      <c r="B616" s="622">
        <v>425</v>
      </c>
      <c r="C616" s="1209" t="s">
        <v>4117</v>
      </c>
      <c r="D616" s="1210"/>
      <c r="E616" s="1210"/>
      <c r="F616" s="1210"/>
      <c r="G616" s="1211"/>
      <c r="H616" s="622"/>
      <c r="I616" s="622"/>
      <c r="J616" s="626">
        <v>146000</v>
      </c>
    </row>
    <row r="617" spans="1:13" ht="15" hidden="1" x14ac:dyDescent="0.25">
      <c r="A617" s="622">
        <v>8</v>
      </c>
      <c r="B617" s="622">
        <v>426</v>
      </c>
      <c r="C617" s="1209" t="s">
        <v>3785</v>
      </c>
      <c r="D617" s="1210"/>
      <c r="E617" s="1210"/>
      <c r="F617" s="1210"/>
      <c r="G617" s="1211"/>
      <c r="H617" s="622"/>
      <c r="I617" s="622"/>
      <c r="J617" s="626">
        <v>440000</v>
      </c>
    </row>
    <row r="618" spans="1:13" ht="15" hidden="1" x14ac:dyDescent="0.25">
      <c r="A618" s="622">
        <v>9</v>
      </c>
      <c r="B618" s="622">
        <v>482</v>
      </c>
      <c r="C618" s="1205" t="s">
        <v>4127</v>
      </c>
      <c r="D618" s="1205"/>
      <c r="E618" s="1205"/>
      <c r="F618" s="1205"/>
      <c r="G618" s="1205"/>
      <c r="H618" s="622"/>
      <c r="I618" s="622"/>
      <c r="J618" s="626">
        <v>260000</v>
      </c>
    </row>
    <row r="619" spans="1:13" ht="15" hidden="1" x14ac:dyDescent="0.25">
      <c r="A619" s="622">
        <v>10</v>
      </c>
      <c r="B619" s="622">
        <v>511</v>
      </c>
      <c r="C619" s="1205" t="s">
        <v>4131</v>
      </c>
      <c r="D619" s="1205"/>
      <c r="E619" s="1205"/>
      <c r="F619" s="1205"/>
      <c r="G619" s="1205"/>
      <c r="H619" s="622"/>
      <c r="I619" s="622"/>
      <c r="J619" s="626">
        <v>1000000</v>
      </c>
      <c r="M619" s="258"/>
    </row>
    <row r="620" spans="1:13" ht="14.25" hidden="1" x14ac:dyDescent="0.2">
      <c r="A620" s="1206" t="s">
        <v>5193</v>
      </c>
      <c r="B620" s="1207"/>
      <c r="C620" s="1207"/>
      <c r="D620" s="1207"/>
      <c r="E620" s="1207"/>
      <c r="F620" s="1207"/>
      <c r="G620" s="1208"/>
      <c r="H620" s="627"/>
      <c r="I620" s="627"/>
      <c r="J620" s="628">
        <f>SUM(J610:J619)</f>
        <v>8560650</v>
      </c>
    </row>
    <row r="621" spans="1:13" hidden="1" x14ac:dyDescent="0.2"/>
    <row r="622" spans="1:13" ht="15" hidden="1" x14ac:dyDescent="0.25">
      <c r="A622" s="1198" t="s">
        <v>5194</v>
      </c>
      <c r="B622" s="1198"/>
      <c r="C622" s="1198"/>
      <c r="D622" s="1198"/>
      <c r="E622" s="1198"/>
      <c r="F622" s="1198"/>
      <c r="G622" s="1198"/>
      <c r="H622" s="1198"/>
      <c r="I622" s="1198"/>
      <c r="J622" s="1198"/>
    </row>
    <row r="623" spans="1:13" ht="15" hidden="1" x14ac:dyDescent="0.25">
      <c r="A623" s="1198" t="s">
        <v>5195</v>
      </c>
      <c r="B623" s="1198"/>
      <c r="C623" s="1198"/>
      <c r="D623" s="1198"/>
      <c r="E623" s="1198"/>
      <c r="F623" s="1198"/>
      <c r="G623" s="1198"/>
      <c r="H623" s="1198"/>
      <c r="I623" s="1198"/>
      <c r="J623" s="1198"/>
    </row>
    <row r="624" spans="1:13" hidden="1" x14ac:dyDescent="0.2"/>
    <row r="625" spans="1:13" ht="28.5" hidden="1" x14ac:dyDescent="0.2">
      <c r="A625" s="630" t="s">
        <v>5189</v>
      </c>
      <c r="B625" s="630" t="s">
        <v>5191</v>
      </c>
      <c r="C625" s="1232" t="s">
        <v>264</v>
      </c>
      <c r="D625" s="1233"/>
      <c r="E625" s="1233"/>
      <c r="F625" s="1233"/>
      <c r="G625" s="1234"/>
      <c r="H625" s="631"/>
      <c r="I625" s="631"/>
      <c r="J625" s="629" t="s">
        <v>5190</v>
      </c>
    </row>
    <row r="626" spans="1:13" ht="15" hidden="1" x14ac:dyDescent="0.25">
      <c r="A626" s="622">
        <v>1</v>
      </c>
      <c r="B626" s="622">
        <v>415</v>
      </c>
      <c r="C626" s="1209" t="s">
        <v>3769</v>
      </c>
      <c r="D626" s="1210"/>
      <c r="E626" s="1210"/>
      <c r="F626" s="1210"/>
      <c r="G626" s="1211"/>
      <c r="H626" s="622"/>
      <c r="I626" s="622"/>
      <c r="J626" s="626">
        <v>2700000</v>
      </c>
    </row>
    <row r="627" spans="1:13" ht="15" hidden="1" x14ac:dyDescent="0.25">
      <c r="A627" s="622">
        <v>2</v>
      </c>
      <c r="B627" s="622">
        <v>416</v>
      </c>
      <c r="C627" s="1209" t="s">
        <v>4115</v>
      </c>
      <c r="D627" s="1210"/>
      <c r="E627" s="1210"/>
      <c r="F627" s="1210"/>
      <c r="G627" s="1211"/>
      <c r="H627" s="622"/>
      <c r="I627" s="622"/>
      <c r="J627" s="626">
        <v>700000</v>
      </c>
    </row>
    <row r="628" spans="1:13" ht="15" hidden="1" x14ac:dyDescent="0.25">
      <c r="A628" s="622">
        <v>3</v>
      </c>
      <c r="B628" s="622">
        <v>421</v>
      </c>
      <c r="C628" s="1209" t="s">
        <v>3777</v>
      </c>
      <c r="D628" s="1210"/>
      <c r="E628" s="1210"/>
      <c r="F628" s="1210"/>
      <c r="G628" s="1211"/>
      <c r="H628" s="622"/>
      <c r="I628" s="622"/>
      <c r="J628" s="626">
        <f>3899700-890000</f>
        <v>3009700</v>
      </c>
    </row>
    <row r="629" spans="1:13" ht="15" hidden="1" x14ac:dyDescent="0.25">
      <c r="A629" s="622">
        <v>4</v>
      </c>
      <c r="B629" s="622">
        <v>422</v>
      </c>
      <c r="C629" s="1209" t="s">
        <v>3778</v>
      </c>
      <c r="D629" s="1210"/>
      <c r="E629" s="1210"/>
      <c r="F629" s="1210"/>
      <c r="G629" s="1211"/>
      <c r="H629" s="622"/>
      <c r="I629" s="622"/>
      <c r="J629" s="626">
        <v>139000</v>
      </c>
    </row>
    <row r="630" spans="1:13" ht="15" hidden="1" x14ac:dyDescent="0.25">
      <c r="A630" s="622">
        <v>5</v>
      </c>
      <c r="B630" s="622">
        <v>423</v>
      </c>
      <c r="C630" s="1209" t="s">
        <v>3779</v>
      </c>
      <c r="D630" s="1210"/>
      <c r="E630" s="1210"/>
      <c r="F630" s="1210"/>
      <c r="G630" s="1211"/>
      <c r="H630" s="622"/>
      <c r="I630" s="622"/>
      <c r="J630" s="626">
        <f>1013000-222500</f>
        <v>790500</v>
      </c>
    </row>
    <row r="631" spans="1:13" ht="15" hidden="1" x14ac:dyDescent="0.25">
      <c r="A631" s="622">
        <v>6</v>
      </c>
      <c r="B631" s="622">
        <v>424</v>
      </c>
      <c r="C631" s="1209" t="s">
        <v>3781</v>
      </c>
      <c r="D631" s="1210"/>
      <c r="E631" s="1210"/>
      <c r="F631" s="1210"/>
      <c r="G631" s="1211"/>
      <c r="H631" s="622"/>
      <c r="I631" s="622"/>
      <c r="J631" s="626">
        <v>70000</v>
      </c>
    </row>
    <row r="632" spans="1:13" ht="15" hidden="1" x14ac:dyDescent="0.25">
      <c r="A632" s="622">
        <v>7</v>
      </c>
      <c r="B632" s="622">
        <v>425</v>
      </c>
      <c r="C632" s="1209" t="s">
        <v>4117</v>
      </c>
      <c r="D632" s="1210"/>
      <c r="E632" s="1210"/>
      <c r="F632" s="1210"/>
      <c r="G632" s="1211"/>
      <c r="H632" s="622"/>
      <c r="I632" s="622"/>
      <c r="J632" s="626">
        <f>418000+350000</f>
        <v>768000</v>
      </c>
    </row>
    <row r="633" spans="1:13" ht="15" hidden="1" x14ac:dyDescent="0.25">
      <c r="A633" s="622">
        <v>8</v>
      </c>
      <c r="B633" s="622">
        <v>426</v>
      </c>
      <c r="C633" s="1209" t="s">
        <v>3785</v>
      </c>
      <c r="D633" s="1210"/>
      <c r="E633" s="1210"/>
      <c r="F633" s="1210"/>
      <c r="G633" s="1211"/>
      <c r="H633" s="622"/>
      <c r="I633" s="622"/>
      <c r="J633" s="626">
        <v>856000</v>
      </c>
    </row>
    <row r="634" spans="1:13" ht="15" hidden="1" x14ac:dyDescent="0.25">
      <c r="A634" s="622">
        <v>9</v>
      </c>
      <c r="B634" s="622">
        <v>444</v>
      </c>
      <c r="C634" s="1205" t="s">
        <v>3798</v>
      </c>
      <c r="D634" s="1205"/>
      <c r="E634" s="1205"/>
      <c r="F634" s="1205"/>
      <c r="G634" s="1205"/>
      <c r="H634" s="622"/>
      <c r="I634" s="622"/>
      <c r="J634" s="626">
        <v>12000</v>
      </c>
    </row>
    <row r="635" spans="1:13" ht="15" hidden="1" x14ac:dyDescent="0.25">
      <c r="A635" s="622">
        <v>10</v>
      </c>
      <c r="B635" s="622">
        <v>482</v>
      </c>
      <c r="C635" s="1205" t="s">
        <v>4127</v>
      </c>
      <c r="D635" s="1205"/>
      <c r="E635" s="1205"/>
      <c r="F635" s="1205"/>
      <c r="G635" s="1205"/>
      <c r="H635" s="622"/>
      <c r="I635" s="622"/>
      <c r="J635" s="626">
        <v>6000</v>
      </c>
    </row>
    <row r="636" spans="1:13" ht="15" hidden="1" x14ac:dyDescent="0.25">
      <c r="A636" s="622">
        <v>11</v>
      </c>
      <c r="B636" s="622">
        <v>485</v>
      </c>
      <c r="C636" s="1209" t="s">
        <v>5196</v>
      </c>
      <c r="D636" s="1210"/>
      <c r="E636" s="1210"/>
      <c r="F636" s="1210"/>
      <c r="G636" s="1211"/>
      <c r="H636" s="622"/>
      <c r="I636" s="622"/>
      <c r="J636" s="626">
        <v>20000</v>
      </c>
      <c r="M636" s="258"/>
    </row>
    <row r="637" spans="1:13" ht="15" hidden="1" x14ac:dyDescent="0.25">
      <c r="A637" s="622">
        <v>12</v>
      </c>
      <c r="B637" s="622">
        <v>511</v>
      </c>
      <c r="C637" s="1209" t="s">
        <v>4131</v>
      </c>
      <c r="D637" s="1210"/>
      <c r="E637" s="1210"/>
      <c r="F637" s="1210"/>
      <c r="G637" s="1211"/>
      <c r="H637" s="622"/>
      <c r="I637" s="622"/>
      <c r="J637" s="626">
        <v>1075000</v>
      </c>
    </row>
    <row r="638" spans="1:13" ht="15" hidden="1" x14ac:dyDescent="0.25">
      <c r="A638" s="622">
        <v>13</v>
      </c>
      <c r="B638" s="622">
        <v>512</v>
      </c>
      <c r="C638" s="623" t="s">
        <v>4132</v>
      </c>
      <c r="D638" s="624"/>
      <c r="E638" s="624"/>
      <c r="F638" s="624"/>
      <c r="G638" s="625"/>
      <c r="H638" s="622"/>
      <c r="I638" s="622"/>
      <c r="J638" s="626">
        <v>83300</v>
      </c>
    </row>
    <row r="639" spans="1:13" ht="15" hidden="1" x14ac:dyDescent="0.25">
      <c r="A639" s="622">
        <v>14</v>
      </c>
      <c r="B639" s="622">
        <v>515</v>
      </c>
      <c r="C639" s="623" t="s">
        <v>3832</v>
      </c>
      <c r="D639" s="624"/>
      <c r="E639" s="624"/>
      <c r="F639" s="624"/>
      <c r="G639" s="625"/>
      <c r="H639" s="622"/>
      <c r="I639" s="622"/>
      <c r="J639" s="626">
        <v>8000</v>
      </c>
    </row>
    <row r="640" spans="1:13" ht="15" hidden="1" x14ac:dyDescent="0.25">
      <c r="A640" s="1236" t="s">
        <v>5197</v>
      </c>
      <c r="B640" s="1236"/>
      <c r="C640" s="1236"/>
      <c r="D640" s="1236"/>
      <c r="E640" s="1236"/>
      <c r="F640" s="1236"/>
      <c r="G640" s="1236"/>
      <c r="H640" s="622"/>
      <c r="I640" s="622"/>
      <c r="J640" s="632">
        <f>SUM(J626:J639)</f>
        <v>10237500</v>
      </c>
    </row>
    <row r="641" spans="1:10" hidden="1" x14ac:dyDescent="0.2"/>
    <row r="642" spans="1:10" ht="15" hidden="1" x14ac:dyDescent="0.25">
      <c r="A642" s="1198" t="s">
        <v>5213</v>
      </c>
      <c r="B642" s="1198"/>
      <c r="C642" s="1198"/>
      <c r="D642" s="1198"/>
      <c r="E642" s="1198"/>
      <c r="F642" s="1198"/>
      <c r="G642" s="1198"/>
      <c r="H642" s="1198"/>
      <c r="I642" s="1198"/>
      <c r="J642" s="1198"/>
    </row>
    <row r="643" spans="1:10" ht="15" hidden="1" x14ac:dyDescent="0.25">
      <c r="A643" s="1198" t="s">
        <v>5202</v>
      </c>
      <c r="B643" s="1198"/>
      <c r="C643" s="1198"/>
      <c r="D643" s="1198"/>
      <c r="E643" s="1198"/>
      <c r="F643" s="1198"/>
      <c r="G643" s="1198"/>
      <c r="H643" s="1198"/>
      <c r="I643" s="1198"/>
      <c r="J643" s="1198"/>
    </row>
    <row r="644" spans="1:10" ht="15" hidden="1" x14ac:dyDescent="0.25">
      <c r="A644" s="84" t="s">
        <v>5201</v>
      </c>
    </row>
    <row r="645" spans="1:10" ht="15" hidden="1" x14ac:dyDescent="0.25">
      <c r="A645" s="84" t="s">
        <v>5199</v>
      </c>
    </row>
    <row r="646" spans="1:10" hidden="1" x14ac:dyDescent="0.2"/>
    <row r="647" spans="1:10" ht="28.5" hidden="1" x14ac:dyDescent="0.2">
      <c r="A647" s="630" t="s">
        <v>5189</v>
      </c>
      <c r="B647" s="630" t="s">
        <v>5191</v>
      </c>
      <c r="C647" s="1232" t="s">
        <v>264</v>
      </c>
      <c r="D647" s="1233"/>
      <c r="E647" s="1233"/>
      <c r="F647" s="1233"/>
      <c r="G647" s="1234"/>
      <c r="H647" s="631"/>
      <c r="I647" s="631"/>
      <c r="J647" s="629" t="s">
        <v>5190</v>
      </c>
    </row>
    <row r="648" spans="1:10" ht="15" hidden="1" x14ac:dyDescent="0.25">
      <c r="A648" s="622">
        <v>1</v>
      </c>
      <c r="B648" s="622">
        <v>411</v>
      </c>
      <c r="C648" s="1209" t="s">
        <v>4104</v>
      </c>
      <c r="D648" s="1210"/>
      <c r="E648" s="1210"/>
      <c r="F648" s="1210"/>
      <c r="G648" s="1211"/>
      <c r="H648" s="622"/>
      <c r="I648" s="622"/>
      <c r="J648" s="626">
        <v>4750000</v>
      </c>
    </row>
    <row r="649" spans="1:10" ht="15" hidden="1" x14ac:dyDescent="0.25">
      <c r="A649" s="622">
        <v>2</v>
      </c>
      <c r="B649" s="622">
        <v>412</v>
      </c>
      <c r="C649" s="1209" t="s">
        <v>3764</v>
      </c>
      <c r="D649" s="1210"/>
      <c r="E649" s="1210"/>
      <c r="F649" s="1210"/>
      <c r="G649" s="1211"/>
      <c r="H649" s="622"/>
      <c r="I649" s="622"/>
      <c r="J649" s="626">
        <v>850000</v>
      </c>
    </row>
    <row r="650" spans="1:10" ht="15" hidden="1" x14ac:dyDescent="0.25">
      <c r="A650" s="622">
        <v>3</v>
      </c>
      <c r="B650" s="622">
        <v>415</v>
      </c>
      <c r="C650" s="1209" t="s">
        <v>4114</v>
      </c>
      <c r="D650" s="1210"/>
      <c r="E650" s="1210"/>
      <c r="F650" s="1210"/>
      <c r="G650" s="1211"/>
      <c r="H650" s="622"/>
      <c r="I650" s="622"/>
      <c r="J650" s="626">
        <v>400000</v>
      </c>
    </row>
    <row r="651" spans="1:10" ht="15" hidden="1" x14ac:dyDescent="0.25">
      <c r="A651" s="622">
        <v>4</v>
      </c>
      <c r="B651" s="622">
        <v>421</v>
      </c>
      <c r="C651" s="1209" t="s">
        <v>3777</v>
      </c>
      <c r="D651" s="1210"/>
      <c r="E651" s="1210"/>
      <c r="F651" s="1210"/>
      <c r="G651" s="1211"/>
      <c r="H651" s="622"/>
      <c r="I651" s="622"/>
      <c r="J651" s="626">
        <v>280000</v>
      </c>
    </row>
    <row r="652" spans="1:10" ht="15" hidden="1" x14ac:dyDescent="0.25">
      <c r="A652" s="622">
        <v>5</v>
      </c>
      <c r="B652" s="622">
        <v>423</v>
      </c>
      <c r="C652" s="1209" t="s">
        <v>3779</v>
      </c>
      <c r="D652" s="1210"/>
      <c r="E652" s="1210"/>
      <c r="F652" s="1210"/>
      <c r="G652" s="1211"/>
      <c r="H652" s="622"/>
      <c r="I652" s="622"/>
      <c r="J652" s="626">
        <v>1000000</v>
      </c>
    </row>
    <row r="653" spans="1:10" ht="13.5" hidden="1" customHeight="1" x14ac:dyDescent="0.25">
      <c r="A653" s="622">
        <v>6</v>
      </c>
      <c r="B653" s="622">
        <v>483</v>
      </c>
      <c r="C653" s="1237" t="s">
        <v>4128</v>
      </c>
      <c r="D653" s="1237"/>
      <c r="E653" s="1237"/>
      <c r="F653" s="1237"/>
      <c r="G653" s="1237"/>
      <c r="H653" s="634"/>
      <c r="I653" s="635"/>
      <c r="J653" s="636">
        <v>1560000</v>
      </c>
    </row>
    <row r="654" spans="1:10" ht="15" hidden="1" x14ac:dyDescent="0.25">
      <c r="A654" s="622">
        <v>7</v>
      </c>
      <c r="B654" s="622">
        <v>512</v>
      </c>
      <c r="C654" s="1237" t="s">
        <v>4132</v>
      </c>
      <c r="D654" s="1237"/>
      <c r="E654" s="1237"/>
      <c r="F654" s="1237"/>
      <c r="G654" s="1237"/>
      <c r="H654" s="634"/>
      <c r="I654" s="635"/>
      <c r="J654" s="636">
        <v>3860000</v>
      </c>
    </row>
    <row r="655" spans="1:10" ht="15" hidden="1" x14ac:dyDescent="0.25">
      <c r="A655" s="622">
        <v>8</v>
      </c>
      <c r="B655" s="622">
        <v>541</v>
      </c>
      <c r="C655" s="1237" t="s">
        <v>4137</v>
      </c>
      <c r="D655" s="1237"/>
      <c r="E655" s="1237"/>
      <c r="F655" s="1237"/>
      <c r="G655" s="1237"/>
      <c r="H655" s="637"/>
      <c r="I655" s="638"/>
      <c r="J655" s="639">
        <v>1300000</v>
      </c>
    </row>
    <row r="656" spans="1:10" ht="14.25" hidden="1" x14ac:dyDescent="0.2">
      <c r="A656" s="1206" t="s">
        <v>5200</v>
      </c>
      <c r="B656" s="1207"/>
      <c r="C656" s="1207"/>
      <c r="D656" s="1207"/>
      <c r="E656" s="1207"/>
      <c r="F656" s="1207"/>
      <c r="G656" s="1208"/>
      <c r="H656" s="640"/>
      <c r="I656" s="641"/>
      <c r="J656" s="642">
        <f>SUM(J648:J655)</f>
        <v>14000000</v>
      </c>
    </row>
    <row r="657" spans="1:10" hidden="1" x14ac:dyDescent="0.2"/>
    <row r="658" spans="1:10" ht="15" hidden="1" x14ac:dyDescent="0.25">
      <c r="A658" s="1198" t="s">
        <v>5203</v>
      </c>
      <c r="B658" s="1198"/>
      <c r="C658" s="1198"/>
      <c r="D658" s="1198"/>
      <c r="E658" s="1198"/>
      <c r="F658" s="1198"/>
      <c r="G658" s="1198"/>
      <c r="H658" s="1198"/>
      <c r="I658" s="1198"/>
      <c r="J658" s="1198"/>
    </row>
    <row r="659" spans="1:10" ht="15" hidden="1" x14ac:dyDescent="0.25">
      <c r="A659" s="1198" t="s">
        <v>5204</v>
      </c>
      <c r="B659" s="1198"/>
      <c r="C659" s="1198"/>
      <c r="D659" s="1198"/>
      <c r="E659" s="1198"/>
      <c r="F659" s="1198"/>
      <c r="G659" s="1198"/>
      <c r="H659" s="1198"/>
      <c r="I659" s="1198"/>
      <c r="J659" s="1198"/>
    </row>
    <row r="660" spans="1:10" ht="15" hidden="1" x14ac:dyDescent="0.25">
      <c r="A660" s="359" t="s">
        <v>5205</v>
      </c>
      <c r="B660" s="359"/>
      <c r="C660" s="359"/>
      <c r="D660" s="359"/>
      <c r="E660" s="359"/>
      <c r="F660" s="359"/>
      <c r="G660" s="359"/>
      <c r="H660" s="359"/>
      <c r="I660" s="359"/>
      <c r="J660" s="359"/>
    </row>
    <row r="661" spans="1:10" ht="15" hidden="1" x14ac:dyDescent="0.25">
      <c r="A661" s="84" t="s">
        <v>5206</v>
      </c>
      <c r="B661" s="84"/>
      <c r="C661" s="621"/>
      <c r="D661" s="633"/>
      <c r="E661" s="633"/>
      <c r="F661" s="633"/>
      <c r="G661" s="202"/>
      <c r="H661" s="202"/>
      <c r="I661" s="235"/>
      <c r="J661" s="633"/>
    </row>
    <row r="662" spans="1:10" ht="15" hidden="1" x14ac:dyDescent="0.25">
      <c r="A662" s="84"/>
      <c r="B662" s="84"/>
      <c r="C662" s="621"/>
      <c r="D662" s="633"/>
      <c r="E662" s="633"/>
      <c r="F662" s="633"/>
      <c r="G662" s="202"/>
      <c r="H662" s="202"/>
      <c r="I662" s="235"/>
      <c r="J662" s="633"/>
    </row>
    <row r="663" spans="1:10" ht="28.5" hidden="1" x14ac:dyDescent="0.2">
      <c r="A663" s="630" t="s">
        <v>5189</v>
      </c>
      <c r="B663" s="630" t="s">
        <v>5191</v>
      </c>
      <c r="C663" s="1232" t="s">
        <v>264</v>
      </c>
      <c r="D663" s="1233"/>
      <c r="E663" s="1233"/>
      <c r="F663" s="1233"/>
      <c r="G663" s="1234"/>
      <c r="H663" s="631"/>
      <c r="I663" s="631"/>
      <c r="J663" s="629" t="s">
        <v>5190</v>
      </c>
    </row>
    <row r="664" spans="1:10" ht="15" hidden="1" x14ac:dyDescent="0.25">
      <c r="A664" s="622">
        <v>1</v>
      </c>
      <c r="B664" s="622">
        <v>411</v>
      </c>
      <c r="C664" s="1209" t="s">
        <v>4104</v>
      </c>
      <c r="D664" s="1210"/>
      <c r="E664" s="1210"/>
      <c r="F664" s="1210"/>
      <c r="G664" s="1211"/>
      <c r="H664" s="622"/>
      <c r="I664" s="622"/>
      <c r="J664" s="626">
        <v>1950000</v>
      </c>
    </row>
    <row r="665" spans="1:10" ht="15" hidden="1" x14ac:dyDescent="0.25">
      <c r="A665" s="622">
        <v>2</v>
      </c>
      <c r="B665" s="622">
        <v>415</v>
      </c>
      <c r="C665" s="1209" t="s">
        <v>4114</v>
      </c>
      <c r="D665" s="1210"/>
      <c r="E665" s="1210"/>
      <c r="F665" s="1210"/>
      <c r="G665" s="1211"/>
      <c r="H665" s="622"/>
      <c r="I665" s="622"/>
      <c r="J665" s="626">
        <v>390000</v>
      </c>
    </row>
    <row r="666" spans="1:10" ht="15" hidden="1" x14ac:dyDescent="0.25">
      <c r="A666" s="622">
        <v>3</v>
      </c>
      <c r="B666" s="622">
        <v>416</v>
      </c>
      <c r="C666" s="1209" t="s">
        <v>4115</v>
      </c>
      <c r="D666" s="1210"/>
      <c r="E666" s="1210"/>
      <c r="F666" s="1210"/>
      <c r="G666" s="1211"/>
      <c r="H666" s="622"/>
      <c r="I666" s="622"/>
      <c r="J666" s="626">
        <v>100000</v>
      </c>
    </row>
    <row r="667" spans="1:10" ht="15" hidden="1" x14ac:dyDescent="0.25">
      <c r="A667" s="622">
        <v>4</v>
      </c>
      <c r="B667" s="622">
        <v>421</v>
      </c>
      <c r="C667" s="1209" t="s">
        <v>3777</v>
      </c>
      <c r="D667" s="1210"/>
      <c r="E667" s="1210"/>
      <c r="F667" s="1210"/>
      <c r="G667" s="1211"/>
      <c r="H667" s="622"/>
      <c r="I667" s="622"/>
      <c r="J667" s="626">
        <v>350000</v>
      </c>
    </row>
    <row r="668" spans="1:10" ht="15" hidden="1" x14ac:dyDescent="0.25">
      <c r="A668" s="622">
        <v>5</v>
      </c>
      <c r="B668" s="622">
        <v>422</v>
      </c>
      <c r="C668" s="1209" t="s">
        <v>3778</v>
      </c>
      <c r="D668" s="1210"/>
      <c r="E668" s="1210"/>
      <c r="F668" s="1210"/>
      <c r="G668" s="1211"/>
      <c r="H668" s="622"/>
      <c r="I668" s="622"/>
      <c r="J668" s="626">
        <v>100000</v>
      </c>
    </row>
    <row r="669" spans="1:10" ht="15" hidden="1" x14ac:dyDescent="0.25">
      <c r="A669" s="622">
        <v>6</v>
      </c>
      <c r="B669" s="622">
        <v>423</v>
      </c>
      <c r="C669" s="1209" t="s">
        <v>3779</v>
      </c>
      <c r="D669" s="1210"/>
      <c r="E669" s="1210"/>
      <c r="F669" s="1210"/>
      <c r="G669" s="1211"/>
      <c r="H669" s="622"/>
      <c r="I669" s="622"/>
      <c r="J669" s="626">
        <v>300000</v>
      </c>
    </row>
    <row r="670" spans="1:10" ht="15" hidden="1" x14ac:dyDescent="0.25">
      <c r="A670" s="622">
        <v>7</v>
      </c>
      <c r="B670" s="622">
        <v>425</v>
      </c>
      <c r="C670" s="1209" t="s">
        <v>4117</v>
      </c>
      <c r="D670" s="1210"/>
      <c r="E670" s="1210"/>
      <c r="F670" s="1210"/>
      <c r="G670" s="1211"/>
      <c r="H670" s="622"/>
      <c r="I670" s="622"/>
      <c r="J670" s="626">
        <v>300000</v>
      </c>
    </row>
    <row r="671" spans="1:10" ht="15" hidden="1" x14ac:dyDescent="0.25">
      <c r="A671" s="622">
        <v>8</v>
      </c>
      <c r="B671" s="622">
        <v>426</v>
      </c>
      <c r="C671" s="1209" t="s">
        <v>3785</v>
      </c>
      <c r="D671" s="1210"/>
      <c r="E671" s="1210"/>
      <c r="F671" s="1210"/>
      <c r="G671" s="1211"/>
      <c r="H671" s="622"/>
      <c r="I671" s="622"/>
      <c r="J671" s="626">
        <v>670000</v>
      </c>
    </row>
    <row r="672" spans="1:10" ht="15" hidden="1" x14ac:dyDescent="0.25">
      <c r="A672" s="622">
        <v>9</v>
      </c>
      <c r="B672" s="622">
        <v>472</v>
      </c>
      <c r="C672" s="1205" t="s">
        <v>3813</v>
      </c>
      <c r="D672" s="1205"/>
      <c r="E672" s="1205"/>
      <c r="F672" s="1205"/>
      <c r="G672" s="1205"/>
      <c r="H672" s="622"/>
      <c r="I672" s="622"/>
      <c r="J672" s="626">
        <v>5800000</v>
      </c>
    </row>
    <row r="673" spans="1:10" ht="15" hidden="1" x14ac:dyDescent="0.25">
      <c r="A673" s="622">
        <v>10</v>
      </c>
      <c r="B673" s="622">
        <v>482</v>
      </c>
      <c r="C673" s="1205" t="s">
        <v>4127</v>
      </c>
      <c r="D673" s="1205"/>
      <c r="E673" s="1205"/>
      <c r="F673" s="1205"/>
      <c r="G673" s="1205"/>
      <c r="H673" s="622"/>
      <c r="I673" s="622"/>
      <c r="J673" s="626">
        <v>40000</v>
      </c>
    </row>
    <row r="674" spans="1:10" ht="15" hidden="1" x14ac:dyDescent="0.25">
      <c r="A674" s="1206" t="s">
        <v>5207</v>
      </c>
      <c r="B674" s="1207"/>
      <c r="C674" s="1207"/>
      <c r="D674" s="1207"/>
      <c r="E674" s="1207"/>
      <c r="F674" s="1207"/>
      <c r="G674" s="1208"/>
      <c r="H674" s="637"/>
      <c r="I674" s="638"/>
      <c r="J674" s="642">
        <f>SUM(J664:J673)</f>
        <v>10000000</v>
      </c>
    </row>
    <row r="675" spans="1:10" hidden="1" x14ac:dyDescent="0.2"/>
    <row r="676" spans="1:10" ht="15" hidden="1" x14ac:dyDescent="0.25">
      <c r="A676" s="1198" t="s">
        <v>5208</v>
      </c>
      <c r="B676" s="1198"/>
      <c r="C676" s="1198"/>
      <c r="D676" s="1198"/>
      <c r="E676" s="1198"/>
      <c r="F676" s="1198"/>
      <c r="G676" s="1198"/>
      <c r="H676" s="1198"/>
      <c r="I676" s="1198"/>
      <c r="J676" s="1198"/>
    </row>
    <row r="677" spans="1:10" ht="14.25" hidden="1" customHeight="1" x14ac:dyDescent="0.25">
      <c r="A677" s="1235" t="s">
        <v>5209</v>
      </c>
      <c r="B677" s="1235"/>
      <c r="C677" s="1235"/>
      <c r="D677" s="1235"/>
      <c r="E677" s="1235"/>
      <c r="F677" s="1235"/>
      <c r="G677" s="1235"/>
      <c r="H677" s="1235"/>
      <c r="I677" s="1235"/>
      <c r="J677" s="1235"/>
    </row>
    <row r="678" spans="1:10" ht="15" hidden="1" x14ac:dyDescent="0.25">
      <c r="A678" s="84" t="s">
        <v>5210</v>
      </c>
    </row>
    <row r="679" spans="1:10" ht="15" hidden="1" x14ac:dyDescent="0.25">
      <c r="A679" s="84" t="s">
        <v>5211</v>
      </c>
    </row>
    <row r="680" spans="1:10" hidden="1" x14ac:dyDescent="0.2"/>
    <row r="681" spans="1:10" ht="28.5" hidden="1" x14ac:dyDescent="0.2">
      <c r="A681" s="630" t="s">
        <v>5189</v>
      </c>
      <c r="B681" s="630" t="s">
        <v>5191</v>
      </c>
      <c r="C681" s="1232" t="s">
        <v>264</v>
      </c>
      <c r="D681" s="1233"/>
      <c r="E681" s="1233"/>
      <c r="F681" s="1233"/>
      <c r="G681" s="1234"/>
      <c r="H681" s="631"/>
      <c r="I681" s="631"/>
      <c r="J681" s="629" t="s">
        <v>5190</v>
      </c>
    </row>
    <row r="682" spans="1:10" ht="15" hidden="1" x14ac:dyDescent="0.2">
      <c r="A682" s="162">
        <v>1</v>
      </c>
      <c r="B682" s="162">
        <v>414</v>
      </c>
      <c r="C682" s="1238" t="s">
        <v>3767</v>
      </c>
      <c r="D682" s="1239"/>
      <c r="E682" s="1239"/>
      <c r="F682" s="1239"/>
      <c r="G682" s="1240"/>
      <c r="H682" s="644"/>
      <c r="I682" s="644"/>
      <c r="J682" s="645">
        <v>150000</v>
      </c>
    </row>
    <row r="683" spans="1:10" ht="15" hidden="1" x14ac:dyDescent="0.25">
      <c r="A683" s="622">
        <v>2</v>
      </c>
      <c r="B683" s="622">
        <v>415</v>
      </c>
      <c r="C683" s="1209" t="s">
        <v>3769</v>
      </c>
      <c r="D683" s="1210"/>
      <c r="E683" s="1210"/>
      <c r="F683" s="1210"/>
      <c r="G683" s="1211"/>
      <c r="H683" s="622"/>
      <c r="I683" s="622"/>
      <c r="J683" s="646">
        <v>1650000</v>
      </c>
    </row>
    <row r="684" spans="1:10" ht="15" hidden="1" x14ac:dyDescent="0.25">
      <c r="A684" s="622">
        <v>3</v>
      </c>
      <c r="B684" s="622">
        <v>416</v>
      </c>
      <c r="C684" s="1209" t="s">
        <v>4115</v>
      </c>
      <c r="D684" s="1210"/>
      <c r="E684" s="1210"/>
      <c r="F684" s="1210"/>
      <c r="G684" s="1211"/>
      <c r="H684" s="622"/>
      <c r="I684" s="622"/>
      <c r="J684" s="646">
        <v>900000</v>
      </c>
    </row>
    <row r="685" spans="1:10" ht="15" hidden="1" x14ac:dyDescent="0.25">
      <c r="A685" s="162">
        <v>4</v>
      </c>
      <c r="B685" s="622">
        <v>421</v>
      </c>
      <c r="C685" s="1209" t="s">
        <v>3777</v>
      </c>
      <c r="D685" s="1210"/>
      <c r="E685" s="1210"/>
      <c r="F685" s="1210"/>
      <c r="G685" s="1211"/>
      <c r="H685" s="622"/>
      <c r="I685" s="622"/>
      <c r="J685" s="646">
        <f>3125000-1200000</f>
        <v>1925000</v>
      </c>
    </row>
    <row r="686" spans="1:10" ht="15" hidden="1" x14ac:dyDescent="0.25">
      <c r="A686" s="622">
        <v>5</v>
      </c>
      <c r="B686" s="622">
        <v>422</v>
      </c>
      <c r="C686" s="1209" t="s">
        <v>3778</v>
      </c>
      <c r="D686" s="1210"/>
      <c r="E686" s="1210"/>
      <c r="F686" s="1210"/>
      <c r="G686" s="1211"/>
      <c r="H686" s="622"/>
      <c r="I686" s="622"/>
      <c r="J686" s="646">
        <v>60000</v>
      </c>
    </row>
    <row r="687" spans="1:10" ht="15" hidden="1" x14ac:dyDescent="0.25">
      <c r="A687" s="622">
        <v>6</v>
      </c>
      <c r="B687" s="622">
        <v>423</v>
      </c>
      <c r="C687" s="1209" t="s">
        <v>3779</v>
      </c>
      <c r="D687" s="1210"/>
      <c r="E687" s="1210"/>
      <c r="F687" s="1210"/>
      <c r="G687" s="1211"/>
      <c r="H687" s="622"/>
      <c r="I687" s="622"/>
      <c r="J687" s="646">
        <v>55000</v>
      </c>
    </row>
    <row r="688" spans="1:10" ht="15" hidden="1" x14ac:dyDescent="0.25">
      <c r="A688" s="622">
        <v>7</v>
      </c>
      <c r="B688" s="622">
        <v>425</v>
      </c>
      <c r="C688" s="1209" t="s">
        <v>4117</v>
      </c>
      <c r="D688" s="1210"/>
      <c r="E688" s="1210"/>
      <c r="F688" s="1210"/>
      <c r="G688" s="1211"/>
      <c r="H688" s="622"/>
      <c r="I688" s="622"/>
      <c r="J688" s="626">
        <v>476000</v>
      </c>
    </row>
    <row r="689" spans="1:12" ht="15" hidden="1" x14ac:dyDescent="0.25">
      <c r="A689" s="622">
        <v>8</v>
      </c>
      <c r="B689" s="622">
        <v>426</v>
      </c>
      <c r="C689" s="1209" t="s">
        <v>3785</v>
      </c>
      <c r="D689" s="1210"/>
      <c r="E689" s="1210"/>
      <c r="F689" s="1210"/>
      <c r="G689" s="1211"/>
      <c r="H689" s="622"/>
      <c r="I689" s="622"/>
      <c r="J689" s="626">
        <v>53500</v>
      </c>
    </row>
    <row r="690" spans="1:12" ht="15" hidden="1" x14ac:dyDescent="0.25">
      <c r="A690" s="622">
        <v>9</v>
      </c>
      <c r="B690" s="622">
        <v>512</v>
      </c>
      <c r="C690" s="1237" t="s">
        <v>4132</v>
      </c>
      <c r="D690" s="1237"/>
      <c r="E690" s="1237"/>
      <c r="F690" s="1237"/>
      <c r="G690" s="1237"/>
      <c r="H690" s="634"/>
      <c r="I690" s="635"/>
      <c r="J690" s="636">
        <v>230500</v>
      </c>
    </row>
    <row r="691" spans="1:12" ht="15" hidden="1" x14ac:dyDescent="0.25">
      <c r="A691" s="1206" t="s">
        <v>5212</v>
      </c>
      <c r="B691" s="1207"/>
      <c r="C691" s="1207"/>
      <c r="D691" s="1207"/>
      <c r="E691" s="1207"/>
      <c r="F691" s="1207"/>
      <c r="G691" s="1208"/>
      <c r="J691" s="639">
        <f>SUM(J682:J690)</f>
        <v>5500000</v>
      </c>
    </row>
    <row r="692" spans="1:12" hidden="1" x14ac:dyDescent="0.2"/>
    <row r="693" spans="1:12" ht="15" hidden="1" x14ac:dyDescent="0.25">
      <c r="A693" s="1213" t="s">
        <v>5278</v>
      </c>
      <c r="B693" s="1213"/>
      <c r="C693" s="1213"/>
      <c r="D693" s="1213"/>
      <c r="E693" s="1213"/>
      <c r="F693" s="1213"/>
      <c r="G693" s="1213"/>
      <c r="H693" s="1213"/>
      <c r="I693" s="1213"/>
      <c r="J693" s="1213"/>
      <c r="K693" s="186">
        <v>308877127.92000008</v>
      </c>
    </row>
    <row r="694" spans="1:12" hidden="1" x14ac:dyDescent="0.2">
      <c r="A694" s="643"/>
      <c r="B694" s="643"/>
      <c r="C694" s="643"/>
      <c r="D694" s="643"/>
      <c r="E694" s="643"/>
      <c r="F694" s="643"/>
      <c r="G694" s="643"/>
      <c r="H694" s="643"/>
      <c r="I694" s="643"/>
      <c r="J694" s="643"/>
    </row>
    <row r="695" spans="1:12" ht="15" hidden="1" x14ac:dyDescent="0.25">
      <c r="A695" s="84" t="s">
        <v>5364</v>
      </c>
      <c r="K695" s="186" t="e">
        <f>K592-K693</f>
        <v>#REF!</v>
      </c>
    </row>
    <row r="696" spans="1:12" ht="15" hidden="1" x14ac:dyDescent="0.25">
      <c r="A696" s="84" t="s">
        <v>5008</v>
      </c>
    </row>
    <row r="697" spans="1:12" hidden="1" x14ac:dyDescent="0.2"/>
    <row r="698" spans="1:12" ht="15" hidden="1" x14ac:dyDescent="0.25">
      <c r="A698" s="1213" t="s">
        <v>5279</v>
      </c>
      <c r="B698" s="1213"/>
      <c r="C698" s="1213"/>
      <c r="D698" s="1213"/>
      <c r="E698" s="1213"/>
      <c r="F698" s="1213"/>
      <c r="G698" s="1213"/>
      <c r="H698" s="1213"/>
      <c r="I698" s="1213"/>
      <c r="J698" s="1213"/>
    </row>
    <row r="699" spans="1:12" hidden="1" x14ac:dyDescent="0.2"/>
    <row r="700" spans="1:12" ht="15" hidden="1" x14ac:dyDescent="0.25">
      <c r="A700" s="84" t="s">
        <v>5009</v>
      </c>
    </row>
    <row r="701" spans="1:12" ht="15" hidden="1" x14ac:dyDescent="0.25">
      <c r="A701" s="84" t="s">
        <v>5010</v>
      </c>
    </row>
    <row r="702" spans="1:12" hidden="1" x14ac:dyDescent="0.2"/>
    <row r="703" spans="1:12" ht="15" hidden="1" customHeight="1" x14ac:dyDescent="0.2">
      <c r="A703" s="1212" t="s">
        <v>4828</v>
      </c>
      <c r="B703" s="1212"/>
      <c r="C703" s="1212"/>
      <c r="D703" s="1212"/>
      <c r="E703" s="1212"/>
      <c r="F703" s="1212"/>
      <c r="G703" s="1212"/>
      <c r="H703" s="1212"/>
      <c r="I703" s="1212"/>
      <c r="J703" s="1212"/>
      <c r="K703" s="170"/>
      <c r="L703" s="170"/>
    </row>
    <row r="704" spans="1:12" ht="14.25" hidden="1" x14ac:dyDescent="0.2">
      <c r="A704" s="1165" t="s">
        <v>5365</v>
      </c>
      <c r="B704" s="1165"/>
      <c r="C704" s="1165"/>
      <c r="D704" s="1165"/>
      <c r="E704" s="1165"/>
      <c r="F704" s="1165"/>
      <c r="G704" s="1165"/>
      <c r="H704" s="1165"/>
      <c r="I704" s="1165"/>
      <c r="J704" s="1165"/>
      <c r="K704" s="170"/>
      <c r="L704" s="170"/>
    </row>
    <row r="705" spans="1:12" hidden="1" x14ac:dyDescent="0.2"/>
    <row r="706" spans="1:12" hidden="1" x14ac:dyDescent="0.2"/>
    <row r="707" spans="1:12" hidden="1" x14ac:dyDescent="0.2"/>
    <row r="708" spans="1:12" ht="14.25" hidden="1" x14ac:dyDescent="0.2">
      <c r="G708" s="596" t="s">
        <v>5011</v>
      </c>
      <c r="K708" s="170"/>
      <c r="L708" s="170"/>
    </row>
    <row r="709" spans="1:12" ht="14.25" hidden="1" x14ac:dyDescent="0.2">
      <c r="G709" s="596" t="s">
        <v>5012</v>
      </c>
      <c r="K709" s="170"/>
      <c r="L709" s="170"/>
    </row>
    <row r="710" spans="1:12" hidden="1" x14ac:dyDescent="0.2"/>
    <row r="711" spans="1:12" hidden="1" x14ac:dyDescent="0.2">
      <c r="C711" s="170"/>
      <c r="D711" s="170"/>
      <c r="E711" s="170"/>
      <c r="F711" s="170"/>
      <c r="G711" s="595" t="s">
        <v>5013</v>
      </c>
      <c r="H711" s="170"/>
      <c r="I711" s="170"/>
      <c r="J711" s="170"/>
      <c r="K711" s="170"/>
      <c r="L711" s="170"/>
    </row>
    <row r="712" spans="1:12" ht="5.25" hidden="1" customHeight="1" x14ac:dyDescent="0.2">
      <c r="C712" s="170"/>
      <c r="D712" s="170"/>
      <c r="E712" s="170"/>
      <c r="F712" s="170"/>
      <c r="H712" s="170"/>
      <c r="I712" s="170"/>
      <c r="J712" s="170"/>
      <c r="K712" s="170"/>
      <c r="L712" s="170"/>
    </row>
    <row r="713" spans="1:12" ht="15" hidden="1" x14ac:dyDescent="0.25">
      <c r="C713" s="170"/>
      <c r="D713" s="170"/>
      <c r="E713" s="170"/>
      <c r="F713" s="170"/>
      <c r="G713" s="597" t="s">
        <v>5367</v>
      </c>
      <c r="H713" s="170"/>
      <c r="I713" s="170"/>
      <c r="J713" s="170"/>
      <c r="K713" s="170"/>
      <c r="L713" s="170"/>
    </row>
    <row r="714" spans="1:12" hidden="1" x14ac:dyDescent="0.2"/>
    <row r="715" spans="1:12" ht="15" x14ac:dyDescent="0.2">
      <c r="A715" s="1153"/>
      <c r="B715" s="1201" t="s">
        <v>5278</v>
      </c>
      <c r="C715" s="1201"/>
      <c r="D715" s="1201"/>
      <c r="E715" s="1201"/>
      <c r="F715" s="1201"/>
      <c r="G715" s="1201"/>
      <c r="H715" s="1201"/>
      <c r="I715" s="1201"/>
      <c r="J715" s="1201"/>
      <c r="K715" s="1201"/>
    </row>
    <row r="716" spans="1:12" x14ac:dyDescent="0.2">
      <c r="A716" s="1153"/>
      <c r="B716" s="1153"/>
      <c r="C716" s="1153"/>
      <c r="D716" s="1153"/>
      <c r="E716" s="1153"/>
      <c r="F716" s="1153"/>
      <c r="G716" s="1153"/>
      <c r="H716" s="1153"/>
      <c r="I716" s="1153"/>
      <c r="J716" s="1153"/>
      <c r="K716" s="1153"/>
    </row>
    <row r="717" spans="1:12" ht="15" x14ac:dyDescent="0.2">
      <c r="A717" s="1154" t="s">
        <v>5530</v>
      </c>
      <c r="B717" s="1153"/>
      <c r="C717" s="1155"/>
      <c r="D717" s="1156"/>
      <c r="E717" s="1156"/>
      <c r="F717" s="1156"/>
      <c r="G717" s="1157"/>
      <c r="H717" s="1157"/>
      <c r="I717" s="1158"/>
      <c r="J717" s="1156"/>
      <c r="K717" s="1156">
        <f>L758-L861</f>
        <v>0</v>
      </c>
    </row>
    <row r="718" spans="1:12" ht="15" x14ac:dyDescent="0.2">
      <c r="A718" s="1154" t="s">
        <v>5526</v>
      </c>
      <c r="B718" s="1153"/>
      <c r="C718" s="1155"/>
      <c r="D718" s="1156"/>
      <c r="E718" s="1156"/>
      <c r="F718" s="1156"/>
      <c r="G718" s="1157"/>
      <c r="H718" s="1157"/>
      <c r="I718" s="1158"/>
      <c r="J718" s="1156"/>
      <c r="K718" s="1156"/>
    </row>
    <row r="719" spans="1:12" x14ac:dyDescent="0.2">
      <c r="A719" s="1153"/>
      <c r="B719" s="1153"/>
      <c r="C719" s="1153"/>
      <c r="D719" s="1155"/>
      <c r="E719" s="1156"/>
      <c r="F719" s="1156"/>
      <c r="G719" s="1156"/>
      <c r="H719" s="1157"/>
      <c r="I719" s="1157"/>
      <c r="J719" s="1158"/>
      <c r="K719" s="1156"/>
    </row>
    <row r="720" spans="1:12" ht="15" x14ac:dyDescent="0.2">
      <c r="A720" s="1153"/>
      <c r="B720" s="1202" t="s">
        <v>5279</v>
      </c>
      <c r="C720" s="1202"/>
      <c r="D720" s="1202"/>
      <c r="E720" s="1202"/>
      <c r="F720" s="1202"/>
      <c r="G720" s="1202"/>
      <c r="H720" s="1202"/>
      <c r="I720" s="1202"/>
      <c r="J720" s="1202"/>
      <c r="K720" s="1202"/>
    </row>
    <row r="721" spans="1:11" x14ac:dyDescent="0.2">
      <c r="A721" s="1153"/>
      <c r="B721" s="1153"/>
      <c r="C721" s="1153"/>
      <c r="D721" s="1155"/>
      <c r="E721" s="1156"/>
      <c r="F721" s="1156"/>
      <c r="G721" s="1156"/>
      <c r="H721" s="1157"/>
      <c r="I721" s="1157"/>
      <c r="J721" s="1158"/>
      <c r="K721" s="1156"/>
    </row>
    <row r="722" spans="1:11" ht="15" x14ac:dyDescent="0.2">
      <c r="A722" s="1154" t="s">
        <v>5527</v>
      </c>
      <c r="B722" s="1153"/>
      <c r="C722" s="1155"/>
      <c r="D722" s="1156"/>
      <c r="E722" s="1156"/>
      <c r="F722" s="1156"/>
      <c r="G722" s="1157"/>
      <c r="H722" s="1157"/>
      <c r="I722" s="1158"/>
      <c r="J722" s="1156"/>
      <c r="K722" s="1156"/>
    </row>
    <row r="723" spans="1:11" ht="15" x14ac:dyDescent="0.2">
      <c r="A723" s="1154" t="s">
        <v>5528</v>
      </c>
      <c r="B723" s="1153"/>
      <c r="C723" s="1155"/>
      <c r="D723" s="1156"/>
      <c r="E723" s="1156"/>
      <c r="F723" s="1156"/>
      <c r="G723" s="1157"/>
      <c r="H723" s="1157"/>
      <c r="I723" s="1158"/>
      <c r="J723" s="1156"/>
      <c r="K723" s="1156"/>
    </row>
    <row r="724" spans="1:11" x14ac:dyDescent="0.2">
      <c r="A724" s="1153"/>
      <c r="B724" s="1153"/>
      <c r="C724" s="1153"/>
      <c r="D724" s="1155"/>
      <c r="E724" s="1156"/>
      <c r="F724" s="1156"/>
      <c r="G724" s="1156"/>
      <c r="H724" s="1157"/>
      <c r="I724" s="1157"/>
      <c r="J724" s="1158"/>
      <c r="K724" s="1156"/>
    </row>
    <row r="725" spans="1:11" x14ac:dyDescent="0.2">
      <c r="A725" s="1153"/>
      <c r="B725" s="1153"/>
      <c r="C725" s="1153"/>
      <c r="D725" s="1155"/>
      <c r="E725" s="1156"/>
      <c r="F725" s="1156"/>
      <c r="G725" s="1156"/>
      <c r="H725" s="1157"/>
      <c r="I725" s="1157"/>
      <c r="J725" s="1158"/>
      <c r="K725" s="1156"/>
    </row>
    <row r="726" spans="1:11" x14ac:dyDescent="0.2">
      <c r="A726" s="1153"/>
      <c r="B726" s="1153"/>
      <c r="C726" s="1153"/>
      <c r="D726" s="1155"/>
      <c r="E726" s="1156"/>
      <c r="F726" s="1156"/>
      <c r="G726" s="1156"/>
      <c r="H726" s="1157"/>
      <c r="I726" s="1157"/>
      <c r="J726" s="1158"/>
      <c r="K726" s="1156"/>
    </row>
    <row r="727" spans="1:11" x14ac:dyDescent="0.2">
      <c r="A727" s="1153"/>
      <c r="B727" s="1153"/>
      <c r="C727" s="1153"/>
      <c r="D727" s="1155"/>
      <c r="E727" s="1156"/>
      <c r="F727" s="1156"/>
      <c r="G727" s="1156"/>
      <c r="H727" s="1157"/>
      <c r="I727" s="1157"/>
      <c r="J727" s="1158"/>
      <c r="K727" s="1156"/>
    </row>
    <row r="728" spans="1:11" ht="14.25" x14ac:dyDescent="0.2">
      <c r="A728" s="1153"/>
      <c r="B728" s="1203" t="s">
        <v>5529</v>
      </c>
      <c r="C728" s="1203"/>
      <c r="D728" s="1203"/>
      <c r="E728" s="1203"/>
      <c r="F728" s="1203"/>
      <c r="G728" s="1203"/>
      <c r="H728" s="1203"/>
      <c r="I728" s="1203"/>
      <c r="J728" s="1203"/>
      <c r="K728" s="1203"/>
    </row>
    <row r="729" spans="1:11" ht="14.25" x14ac:dyDescent="0.2">
      <c r="A729" s="1153"/>
      <c r="B729" s="1204" t="s">
        <v>5544</v>
      </c>
      <c r="C729" s="1204"/>
      <c r="D729" s="1204"/>
      <c r="E729" s="1204"/>
      <c r="F729" s="1204"/>
      <c r="G729" s="1204"/>
      <c r="H729" s="1204"/>
      <c r="I729" s="1204"/>
      <c r="J729" s="1204"/>
      <c r="K729" s="1204"/>
    </row>
    <row r="730" spans="1:11" x14ac:dyDescent="0.2">
      <c r="A730" s="1153"/>
      <c r="B730" s="1153"/>
      <c r="C730" s="1153"/>
      <c r="D730" s="1155"/>
      <c r="E730" s="1156"/>
      <c r="F730" s="1156"/>
      <c r="G730" s="1156"/>
      <c r="H730" s="1157"/>
      <c r="I730" s="1157"/>
      <c r="J730" s="1158"/>
      <c r="K730" s="1156"/>
    </row>
    <row r="732" spans="1:11" ht="14.25" x14ac:dyDescent="0.2">
      <c r="G732" s="1159" t="s">
        <v>5011</v>
      </c>
      <c r="K732" s="170"/>
    </row>
    <row r="733" spans="1:11" ht="14.25" x14ac:dyDescent="0.2">
      <c r="G733" s="1159" t="s">
        <v>5012</v>
      </c>
      <c r="K733" s="170"/>
    </row>
    <row r="736" spans="1:11" x14ac:dyDescent="0.2">
      <c r="C736" s="170"/>
      <c r="D736" s="170"/>
      <c r="E736" s="170"/>
      <c r="F736" s="170"/>
      <c r="G736" s="595" t="s">
        <v>5013</v>
      </c>
      <c r="H736" s="170"/>
      <c r="I736" s="170"/>
      <c r="J736" s="170"/>
      <c r="K736" s="170"/>
    </row>
    <row r="737" spans="3:11" ht="15.75" x14ac:dyDescent="0.25">
      <c r="C737" s="170"/>
      <c r="D737" s="170"/>
      <c r="E737" s="170"/>
      <c r="F737" s="170"/>
      <c r="G737" s="1160" t="s">
        <v>5367</v>
      </c>
      <c r="H737" s="170"/>
      <c r="I737" s="170"/>
      <c r="J737" s="170"/>
      <c r="K737" s="170"/>
    </row>
  </sheetData>
  <mergeCells count="101">
    <mergeCell ref="C681:G681"/>
    <mergeCell ref="C683:G683"/>
    <mergeCell ref="C684:G684"/>
    <mergeCell ref="C685:G685"/>
    <mergeCell ref="C686:G686"/>
    <mergeCell ref="A691:G691"/>
    <mergeCell ref="A693:J693"/>
    <mergeCell ref="A698:J698"/>
    <mergeCell ref="C687:G687"/>
    <mergeCell ref="C682:G682"/>
    <mergeCell ref="C688:G688"/>
    <mergeCell ref="C689:G689"/>
    <mergeCell ref="C690:G690"/>
    <mergeCell ref="C673:G673"/>
    <mergeCell ref="A674:G674"/>
    <mergeCell ref="A676:J676"/>
    <mergeCell ref="A677:J677"/>
    <mergeCell ref="C668:G668"/>
    <mergeCell ref="C669:G669"/>
    <mergeCell ref="C670:G670"/>
    <mergeCell ref="C671:G671"/>
    <mergeCell ref="C672:G672"/>
    <mergeCell ref="C651:G651"/>
    <mergeCell ref="C652:G652"/>
    <mergeCell ref="C653:G653"/>
    <mergeCell ref="C654:G654"/>
    <mergeCell ref="C655:G655"/>
    <mergeCell ref="C664:G664"/>
    <mergeCell ref="C665:G665"/>
    <mergeCell ref="C666:G666"/>
    <mergeCell ref="C667:G667"/>
    <mergeCell ref="A656:G656"/>
    <mergeCell ref="A658:J658"/>
    <mergeCell ref="A659:J659"/>
    <mergeCell ref="C663:G663"/>
    <mergeCell ref="A640:G640"/>
    <mergeCell ref="C636:G636"/>
    <mergeCell ref="C637:G637"/>
    <mergeCell ref="A642:J642"/>
    <mergeCell ref="A643:J643"/>
    <mergeCell ref="C647:G647"/>
    <mergeCell ref="C648:G648"/>
    <mergeCell ref="C649:G649"/>
    <mergeCell ref="C650:G650"/>
    <mergeCell ref="J595:K595"/>
    <mergeCell ref="F595:G595"/>
    <mergeCell ref="A592:B592"/>
    <mergeCell ref="A9:B9"/>
    <mergeCell ref="C9:C10"/>
    <mergeCell ref="D9:D10"/>
    <mergeCell ref="E9:E10"/>
    <mergeCell ref="C625:G625"/>
    <mergeCell ref="C626:G626"/>
    <mergeCell ref="C609:G609"/>
    <mergeCell ref="C610:G610"/>
    <mergeCell ref="C611:G611"/>
    <mergeCell ref="C612:G612"/>
    <mergeCell ref="C613:G613"/>
    <mergeCell ref="A599:J599"/>
    <mergeCell ref="A601:J601"/>
    <mergeCell ref="A602:J602"/>
    <mergeCell ref="A604:J604"/>
    <mergeCell ref="A605:J605"/>
    <mergeCell ref="A606:J606"/>
    <mergeCell ref="A607:J607"/>
    <mergeCell ref="A1:J1"/>
    <mergeCell ref="A5:J5"/>
    <mergeCell ref="G9:G10"/>
    <mergeCell ref="J9:J10"/>
    <mergeCell ref="A8:L8"/>
    <mergeCell ref="H9:H10"/>
    <mergeCell ref="K9:K10"/>
    <mergeCell ref="L9:L10"/>
    <mergeCell ref="F9:F10"/>
    <mergeCell ref="I9:I10"/>
    <mergeCell ref="A7:L7"/>
    <mergeCell ref="A3:P3"/>
    <mergeCell ref="B715:K715"/>
    <mergeCell ref="B720:K720"/>
    <mergeCell ref="B728:K728"/>
    <mergeCell ref="B729:K729"/>
    <mergeCell ref="A623:J623"/>
    <mergeCell ref="C619:G619"/>
    <mergeCell ref="A620:G620"/>
    <mergeCell ref="A622:J622"/>
    <mergeCell ref="C614:G614"/>
    <mergeCell ref="C615:G615"/>
    <mergeCell ref="C616:G616"/>
    <mergeCell ref="C617:G617"/>
    <mergeCell ref="C618:G618"/>
    <mergeCell ref="A703:J703"/>
    <mergeCell ref="A704:J704"/>
    <mergeCell ref="C627:G627"/>
    <mergeCell ref="C628:G628"/>
    <mergeCell ref="C629:G629"/>
    <mergeCell ref="C630:G630"/>
    <mergeCell ref="C631:G631"/>
    <mergeCell ref="C632:G632"/>
    <mergeCell ref="C633:G633"/>
    <mergeCell ref="C634:G634"/>
    <mergeCell ref="C635:G635"/>
  </mergeCells>
  <conditionalFormatting sqref="D593:L593">
    <cfRule type="cellIs" dxfId="1" priority="1" operator="notEqual">
      <formula>0</formula>
    </cfRule>
  </conditionalFormatting>
  <dataValidations count="1">
    <dataValidation type="whole" operator="equal" showInputMessage="1" showErrorMessage="1" errorTitle="gjkgkjgjh" error="jklhlglkjhkjhlk" sqref="D593:F593">
      <formula1>0</formula1>
    </dataValidation>
  </dataValidations>
  <printOptions horizontalCentered="1"/>
  <pageMargins left="0" right="0" top="0.19685039370078741" bottom="0.19685039370078741" header="0.31496062992125984" footer="0.31496062992125984"/>
  <pageSetup scale="97" orientation="portrait" r:id="rId1"/>
  <rowBreaks count="1" manualBreakCount="1">
    <brk id="261" max="11" man="1"/>
  </rowBreaks>
  <cellWatches>
    <cellWatch r="D593"/>
  </cellWatch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L178"/>
  <sheetViews>
    <sheetView workbookViewId="0">
      <selection activeCell="A6" sqref="A6:I6"/>
    </sheetView>
  </sheetViews>
  <sheetFormatPr defaultRowHeight="15" x14ac:dyDescent="0.25"/>
  <cols>
    <col min="1" max="1" width="8.7109375" style="84" customWidth="1"/>
    <col min="2" max="2" width="35.140625" style="301" customWidth="1"/>
    <col min="3" max="3" width="13.85546875" style="84" customWidth="1"/>
    <col min="4" max="4" width="14" style="84" hidden="1" customWidth="1"/>
    <col min="5" max="5" width="8.42578125" style="235" hidden="1" customWidth="1"/>
    <col min="6" max="6" width="14.7109375" style="84" customWidth="1"/>
    <col min="7" max="7" width="14.85546875" style="84" hidden="1" customWidth="1"/>
    <col min="8" max="8" width="9.28515625" style="84" hidden="1" customWidth="1"/>
    <col min="9" max="9" width="16.5703125" style="84" customWidth="1"/>
    <col min="10" max="10" width="13.140625" style="84" hidden="1" customWidth="1"/>
    <col min="11" max="11" width="8.28515625" style="84" hidden="1" customWidth="1"/>
    <col min="12" max="16384" width="9.140625" style="84"/>
  </cols>
  <sheetData>
    <row r="1" spans="1:12" x14ac:dyDescent="0.25">
      <c r="A1" s="1213" t="s">
        <v>4826</v>
      </c>
      <c r="B1" s="1213"/>
      <c r="C1" s="1213"/>
      <c r="D1" s="1213"/>
      <c r="E1" s="1213"/>
      <c r="F1" s="1213"/>
      <c r="G1" s="1213"/>
      <c r="H1" s="1213"/>
      <c r="I1" s="1213"/>
      <c r="J1" s="591"/>
      <c r="K1" s="591"/>
      <c r="L1" s="591"/>
    </row>
    <row r="2" spans="1:12" x14ac:dyDescent="0.25">
      <c r="A2" s="592"/>
      <c r="B2" s="592"/>
      <c r="C2" s="592"/>
      <c r="D2" s="592"/>
      <c r="E2" s="592"/>
      <c r="F2" s="592"/>
      <c r="G2" s="592"/>
      <c r="H2" s="592"/>
      <c r="I2" s="592"/>
      <c r="J2" s="591"/>
      <c r="K2" s="591"/>
      <c r="L2" s="591"/>
    </row>
    <row r="3" spans="1:12" hidden="1" x14ac:dyDescent="0.25">
      <c r="A3" s="1244" t="s">
        <v>5361</v>
      </c>
      <c r="B3" s="1244"/>
      <c r="C3" s="1244"/>
      <c r="D3" s="1244"/>
      <c r="E3" s="1244"/>
      <c r="F3" s="1244"/>
      <c r="G3" s="1244"/>
      <c r="H3" s="1244"/>
      <c r="I3" s="1244"/>
      <c r="J3" s="1244"/>
      <c r="K3" s="1244"/>
      <c r="L3" s="1244"/>
    </row>
    <row r="4" spans="1:12" hidden="1" x14ac:dyDescent="0.25">
      <c r="A4" s="591" t="s">
        <v>5006</v>
      </c>
      <c r="B4" s="593"/>
      <c r="C4" s="591"/>
      <c r="D4" s="591"/>
      <c r="E4" s="594"/>
      <c r="F4" s="591"/>
      <c r="G4" s="591"/>
      <c r="H4" s="591"/>
      <c r="I4" s="591"/>
      <c r="J4" s="591"/>
      <c r="K4" s="591"/>
      <c r="L4" s="591"/>
    </row>
    <row r="5" spans="1:12" x14ac:dyDescent="0.25">
      <c r="A5" s="1244" t="s">
        <v>5541</v>
      </c>
      <c r="B5" s="1244"/>
      <c r="C5" s="1244"/>
      <c r="D5" s="1244"/>
      <c r="E5" s="1244"/>
      <c r="F5" s="1244"/>
      <c r="G5" s="1244"/>
      <c r="H5" s="1244"/>
      <c r="I5" s="1244"/>
      <c r="J5" s="591"/>
      <c r="K5" s="591"/>
      <c r="L5" s="591"/>
    </row>
    <row r="6" spans="1:12" x14ac:dyDescent="0.25">
      <c r="A6" s="1244" t="s">
        <v>5536</v>
      </c>
      <c r="B6" s="1244"/>
      <c r="C6" s="1244"/>
      <c r="D6" s="1244"/>
      <c r="E6" s="1244"/>
      <c r="F6" s="1244"/>
      <c r="G6" s="1244"/>
      <c r="H6" s="1244"/>
      <c r="I6" s="1244"/>
      <c r="J6" s="591"/>
      <c r="K6" s="591"/>
      <c r="L6" s="591"/>
    </row>
    <row r="7" spans="1:12" ht="15.75" hidden="1" x14ac:dyDescent="0.25">
      <c r="A7" s="1225" t="s">
        <v>4987</v>
      </c>
      <c r="B7" s="1225"/>
      <c r="C7" s="1225"/>
      <c r="D7" s="1225"/>
      <c r="E7" s="1225"/>
      <c r="F7" s="1225"/>
      <c r="G7" s="1225"/>
      <c r="H7" s="1225"/>
      <c r="I7" s="1225"/>
      <c r="J7" s="1225"/>
      <c r="K7" s="1225"/>
    </row>
    <row r="8" spans="1:12" ht="28.5" customHeight="1" x14ac:dyDescent="0.25">
      <c r="A8" s="1246" t="s">
        <v>4824</v>
      </c>
      <c r="B8" s="1246"/>
      <c r="C8" s="1246"/>
      <c r="D8" s="1246"/>
      <c r="E8" s="1246"/>
      <c r="F8" s="1246"/>
      <c r="G8" s="1246"/>
      <c r="H8" s="1246"/>
      <c r="I8" s="1246"/>
      <c r="J8" s="1246"/>
      <c r="K8" s="1246"/>
    </row>
    <row r="9" spans="1:12" ht="39.75" customHeight="1" x14ac:dyDescent="0.25">
      <c r="A9" s="168" t="s">
        <v>3857</v>
      </c>
      <c r="B9" s="168" t="s">
        <v>3858</v>
      </c>
      <c r="C9" s="169" t="s">
        <v>25</v>
      </c>
      <c r="D9" s="169" t="s">
        <v>4749</v>
      </c>
      <c r="E9" s="422" t="s">
        <v>4753</v>
      </c>
      <c r="F9" s="169" t="s">
        <v>3755</v>
      </c>
      <c r="G9" s="169" t="s">
        <v>4750</v>
      </c>
      <c r="H9" s="169" t="s">
        <v>4753</v>
      </c>
      <c r="I9" s="169" t="s">
        <v>4097</v>
      </c>
      <c r="J9" s="169" t="s">
        <v>4702</v>
      </c>
      <c r="K9" s="169" t="s">
        <v>4753</v>
      </c>
    </row>
    <row r="10" spans="1:12" x14ac:dyDescent="0.25">
      <c r="A10" s="167" t="s">
        <v>3760</v>
      </c>
      <c r="B10" s="153">
        <v>2</v>
      </c>
      <c r="C10" s="153">
        <v>3</v>
      </c>
      <c r="D10" s="153"/>
      <c r="E10" s="423"/>
      <c r="F10" s="153">
        <v>5</v>
      </c>
      <c r="G10" s="153"/>
      <c r="H10" s="153"/>
      <c r="I10" s="379">
        <v>6</v>
      </c>
      <c r="J10" s="371"/>
      <c r="K10" s="308"/>
    </row>
    <row r="11" spans="1:12" x14ac:dyDescent="0.25">
      <c r="A11" s="88" t="s">
        <v>3859</v>
      </c>
      <c r="B11" s="95" t="s">
        <v>95</v>
      </c>
      <c r="C11" s="302">
        <f>SUM(C12:C20)</f>
        <v>24800000</v>
      </c>
      <c r="D11" s="302">
        <f>SUM(D12:D20)</f>
        <v>12306978.960000001</v>
      </c>
      <c r="E11" s="314">
        <f>D11/C11</f>
        <v>0.49624915161290328</v>
      </c>
      <c r="F11" s="315">
        <f>SUM(F12:F20)</f>
        <v>13663644</v>
      </c>
      <c r="G11" s="315">
        <f>SUM(G12:G20)</f>
        <v>9417196.3499999996</v>
      </c>
      <c r="H11" s="315">
        <v>0</v>
      </c>
      <c r="I11" s="380">
        <f>SUM(I12:I20)</f>
        <v>38463644</v>
      </c>
      <c r="J11" s="372">
        <f>SUM(J12:J20)</f>
        <v>21724175.310000002</v>
      </c>
      <c r="K11" s="316">
        <f>J11/I11</f>
        <v>0.56479763877806277</v>
      </c>
    </row>
    <row r="12" spans="1:12" x14ac:dyDescent="0.25">
      <c r="A12" s="87" t="s">
        <v>3860</v>
      </c>
      <c r="B12" s="89" t="s">
        <v>3861</v>
      </c>
      <c r="C12" s="307">
        <f>SUMIF('ПО КОРИСНИЦИМА'!$G$16:$G$1904,"Функција 010:",'ПО КОРИСНИЦИМА'!$H$16:$H$1904)</f>
        <v>0</v>
      </c>
      <c r="D12" s="307">
        <f>SUMIF('ПО КОРИСНИЦИМА'!$G$16:$G$1904,"Функција 010:",'ПО КОРИСНИЦИМА'!$I$16:$I$1904)</f>
        <v>0</v>
      </c>
      <c r="E12" s="318">
        <v>0</v>
      </c>
      <c r="F12" s="307">
        <f>SUMIF('ПО КОРИСНИЦИМА'!$G$16:$G$1904,"Функција 010:",'ПО КОРИСНИЦИМА'!$L$16:$L$1904)</f>
        <v>0</v>
      </c>
      <c r="G12" s="307">
        <f>SUMIF('ПО КОРИСНИЦИМА'!$G$16:$G$1904,"Функција 010:",'ПО КОРИСНИЦИМА'!$M$16:$M$1904)</f>
        <v>0</v>
      </c>
      <c r="H12" s="307">
        <v>0</v>
      </c>
      <c r="I12" s="317">
        <f t="shared" ref="I12:I20" si="0">SUM(F12,C12)</f>
        <v>0</v>
      </c>
      <c r="J12" s="373">
        <f t="shared" ref="J12:J20" si="1">SUM(G12,D12)</f>
        <v>0</v>
      </c>
      <c r="K12" s="317">
        <v>0</v>
      </c>
    </row>
    <row r="13" spans="1:12" x14ac:dyDescent="0.25">
      <c r="A13" s="87" t="s">
        <v>3862</v>
      </c>
      <c r="B13" s="89" t="s">
        <v>3863</v>
      </c>
      <c r="C13" s="307">
        <f>SUMIF('ПО КОРИСНИЦИМА'!$G$16:$G$1904,"Функција 020:",'ПО КОРИСНИЦИМА'!$H$16:$H$1904)</f>
        <v>2000000</v>
      </c>
      <c r="D13" s="307">
        <f>SUMIF('ПО КОРИСНИЦИМА'!$G$16:$G$1904,"Функција 020:",'ПО КОРИСНИЦИМА'!$I$16:$I$1904)</f>
        <v>0</v>
      </c>
      <c r="E13" s="318">
        <v>0</v>
      </c>
      <c r="F13" s="307">
        <f>SUMIF('ПО КОРИСНИЦИМА'!$G$16:$G$1904,"Функција 020:",'ПО КОРИСНИЦИМА'!$L$16:$L$1904)</f>
        <v>2000000</v>
      </c>
      <c r="G13" s="307">
        <f>SUMIF('ПО КОРИСНИЦИМА'!$G$16:$G$1904,"Функција 020:",'ПО КОРИСНИЦИМА'!$M$16:$M$1904)</f>
        <v>2999850</v>
      </c>
      <c r="H13" s="307">
        <v>0</v>
      </c>
      <c r="I13" s="317">
        <f t="shared" si="0"/>
        <v>4000000</v>
      </c>
      <c r="J13" s="373">
        <f t="shared" si="1"/>
        <v>2999850</v>
      </c>
      <c r="K13" s="317">
        <v>0</v>
      </c>
    </row>
    <row r="14" spans="1:12" x14ac:dyDescent="0.25">
      <c r="A14" s="87" t="s">
        <v>3864</v>
      </c>
      <c r="B14" s="89" t="s">
        <v>3865</v>
      </c>
      <c r="C14" s="307">
        <f>SUMIF('ПО КОРИСНИЦИМА'!$G$16:$G$1904,"Функција 030:",'ПО КОРИСНИЦИМА'!$H$16:$H$1904)</f>
        <v>0</v>
      </c>
      <c r="D14" s="307">
        <f>SUMIF('ПО КОРИСНИЦИМА'!$G$16:$G$1904,"Функција 030:",'ПО КОРИСНИЦИМА'!$I$16:$I$1904)</f>
        <v>0</v>
      </c>
      <c r="E14" s="318">
        <v>0</v>
      </c>
      <c r="F14" s="307">
        <f>SUMIF('ПО КОРИСНИЦИМА'!$G$16:$G$1904,"Функција 030:",'ПО КОРИСНИЦИМА'!$L$16:$L$1904)</f>
        <v>0</v>
      </c>
      <c r="G14" s="307">
        <f>SUMIF('ПО КОРИСНИЦИМА'!$G$16:$G$1904,"Функција 030:",'ПО КОРИСНИЦИМА'!$M$16:$M$1904)</f>
        <v>0</v>
      </c>
      <c r="H14" s="307">
        <v>0</v>
      </c>
      <c r="I14" s="317">
        <f t="shared" si="0"/>
        <v>0</v>
      </c>
      <c r="J14" s="373">
        <f t="shared" si="1"/>
        <v>0</v>
      </c>
      <c r="K14" s="317">
        <v>0</v>
      </c>
    </row>
    <row r="15" spans="1:12" x14ac:dyDescent="0.25">
      <c r="A15" s="87" t="s">
        <v>3866</v>
      </c>
      <c r="B15" s="89" t="s">
        <v>3867</v>
      </c>
      <c r="C15" s="306">
        <f>SUMIF('ПО КОРИСНИЦИМА'!$G$16:$G$1904,"Функција 040:",'ПО КОРИСНИЦИМА'!$H$16:$H$1904)</f>
        <v>6400000</v>
      </c>
      <c r="D15" s="307">
        <f>SUMIF('ПО КОРИСНИЦИМА'!$G$16:$G$1904,"Функција 040:",'ПО КОРИСНИЦИМА'!$I$16:$I$1904)</f>
        <v>2340400</v>
      </c>
      <c r="E15" s="318">
        <v>0</v>
      </c>
      <c r="F15" s="307">
        <f>SUMIF('ПО КОРИСНИЦИМА'!$G$16:$G$1904,"Функција 040:",'ПО КОРИСНИЦИМА'!$L$16:$L$1904)</f>
        <v>0</v>
      </c>
      <c r="G15" s="307">
        <f>SUMIF('ПО КОРИСНИЦИМА'!$G$16:$G$1904,"Функција 040:",'ПО КОРИСНИЦИМА'!$M$16:$M$1904)</f>
        <v>0</v>
      </c>
      <c r="H15" s="307">
        <v>0</v>
      </c>
      <c r="I15" s="317">
        <f t="shared" si="0"/>
        <v>6400000</v>
      </c>
      <c r="J15" s="373">
        <f t="shared" si="1"/>
        <v>2340400</v>
      </c>
      <c r="K15" s="317">
        <v>0</v>
      </c>
    </row>
    <row r="16" spans="1:12" x14ac:dyDescent="0.25">
      <c r="A16" s="87" t="s">
        <v>3868</v>
      </c>
      <c r="B16" s="89" t="s">
        <v>3869</v>
      </c>
      <c r="C16" s="307">
        <f>SUMIF('ПО КОРИСНИЦИМА'!$G$16:$G$1904,"Функција 050:",'ПО КОРИСНИЦИМА'!$H$16:$H$1904)</f>
        <v>0</v>
      </c>
      <c r="D16" s="307">
        <f>SUMIF('ПО КОРИСНИЦИМА'!$G$16:$G$1904,"Функција 050:",'ПО КОРИСНИЦИМА'!$I$16:$I$1904)</f>
        <v>0</v>
      </c>
      <c r="E16" s="318">
        <v>0</v>
      </c>
      <c r="F16" s="307">
        <f>SUMIF('ПО КОРИСНИЦИМА'!$G$16:$G$1904,"Функција 050:",'ПО КОРИСНИЦИМА'!$L$16:$L$1904)</f>
        <v>0</v>
      </c>
      <c r="G16" s="307">
        <f>SUMIF('ПО КОРИСНИЦИМА'!$G$16:$G$1904,"Функција 050:",'ПО КОРИСНИЦИМА'!$M$16:$M$1904)</f>
        <v>0</v>
      </c>
      <c r="H16" s="307">
        <v>0</v>
      </c>
      <c r="I16" s="317">
        <f t="shared" si="0"/>
        <v>0</v>
      </c>
      <c r="J16" s="373">
        <f t="shared" si="1"/>
        <v>0</v>
      </c>
      <c r="K16" s="317">
        <v>0</v>
      </c>
    </row>
    <row r="17" spans="1:11" x14ac:dyDescent="0.25">
      <c r="A17" s="87" t="s">
        <v>3870</v>
      </c>
      <c r="B17" s="89" t="s">
        <v>3871</v>
      </c>
      <c r="C17" s="307">
        <f>SUMIF('ПО КОРИСНИЦИМА'!$G$16:$G$1904,"Функција 060:",'ПО КОРИСНИЦИМА'!$H$16:$H$1904)</f>
        <v>0</v>
      </c>
      <c r="D17" s="307">
        <f>SUMIF('ПО КОРИСНИЦИМА'!$G$16:$G$1904,"Функција 060:",'ПО КОРИСНИЦИМА'!$I$16:$I$1904)</f>
        <v>0</v>
      </c>
      <c r="E17" s="318">
        <v>0</v>
      </c>
      <c r="F17" s="307">
        <f>SUMIF('ПО КОРИСНИЦИМА'!$G$16:$G$1904,"Функција 060:",'ПО КОРИСНИЦИМА'!$L$16:$L$1904)</f>
        <v>0</v>
      </c>
      <c r="G17" s="307">
        <f>SUMIF('ПО КОРИСНИЦИМА'!$G$16:$G$1904,"Функција 060:",'ПО КОРИСНИЦИМА'!$M$16:$M$1904)</f>
        <v>0</v>
      </c>
      <c r="H17" s="307">
        <v>0</v>
      </c>
      <c r="I17" s="317">
        <f t="shared" si="0"/>
        <v>0</v>
      </c>
      <c r="J17" s="373">
        <f t="shared" si="1"/>
        <v>0</v>
      </c>
      <c r="K17" s="317">
        <v>0</v>
      </c>
    </row>
    <row r="18" spans="1:11" ht="22.5" x14ac:dyDescent="0.25">
      <c r="A18" s="87" t="s">
        <v>3872</v>
      </c>
      <c r="B18" s="89" t="s">
        <v>3873</v>
      </c>
      <c r="C18" s="306">
        <f>SUMIF('ПО КОРИСНИЦИМА'!$G$16:$G$1904,"Функција 070:",'ПО КОРИСНИЦИМА'!$H$16:$H$1904)</f>
        <v>900000</v>
      </c>
      <c r="D18" s="306">
        <f>SUMIF('ПО КОРИСНИЦИМА'!$G$16:$G$1904,"Функција 070:",'ПО КОРИСНИЦИМА'!$I$16:$I$1904)</f>
        <v>1930479.65</v>
      </c>
      <c r="E18" s="318">
        <f>D18/C18</f>
        <v>2.144977388888889</v>
      </c>
      <c r="F18" s="307">
        <f>SUMIF('ПО КОРИСНИЦИМА'!$G$16:$G$1904,"Функција 070:",'ПО КОРИСНИЦИМА'!$L$16:$L$1904)</f>
        <v>11235000</v>
      </c>
      <c r="G18" s="307">
        <f>SUMIF('ПО КОРИСНИЦИМА'!$G$16:$G$1904,"Функција 070:",'ПО КОРИСНИЦИМА'!$M$16:$M$1904)</f>
        <v>6417346.3499999996</v>
      </c>
      <c r="H18" s="307">
        <v>0</v>
      </c>
      <c r="I18" s="381">
        <f t="shared" si="0"/>
        <v>12135000</v>
      </c>
      <c r="J18" s="374">
        <f t="shared" si="1"/>
        <v>8347826</v>
      </c>
      <c r="K18" s="313">
        <f>J18/I18</f>
        <v>0.68791314379892876</v>
      </c>
    </row>
    <row r="19" spans="1:11" x14ac:dyDescent="0.25">
      <c r="A19" s="87" t="s">
        <v>3874</v>
      </c>
      <c r="B19" s="89" t="s">
        <v>3875</v>
      </c>
      <c r="C19" s="307">
        <f>SUMIF('ПО КОРИСНИЦИМА'!$G$16:$G$1904,"Функција 080:",'ПО КОРИСНИЦИМА'!$H$16:$H$1904)</f>
        <v>0</v>
      </c>
      <c r="D19" s="307">
        <f>SUMIF('ПО КОРИСНИЦИМА'!$G$16:$G$1904,"Функција 080:",'ПО КОРИСНИЦИМА'!$I$16:$I$1904)</f>
        <v>0</v>
      </c>
      <c r="E19" s="318">
        <v>0</v>
      </c>
      <c r="F19" s="307">
        <f>SUMIF('ПО КОРИСНИЦИМА'!$G$16:$G$1904,"Функција 080:",'ПО КОРИСНИЦИМА'!$L$16:$L$1904)</f>
        <v>0</v>
      </c>
      <c r="G19" s="307">
        <f>SUMIF('ПО КОРИСНИЦИМА'!$G$16:$G$1904,"Функција 080:",'ПО КОРИСНИЦИМА'!$M$16:$M$1904)</f>
        <v>0</v>
      </c>
      <c r="H19" s="307">
        <v>0</v>
      </c>
      <c r="I19" s="317">
        <f t="shared" si="0"/>
        <v>0</v>
      </c>
      <c r="J19" s="373">
        <f t="shared" si="1"/>
        <v>0</v>
      </c>
      <c r="K19" s="317">
        <v>0</v>
      </c>
    </row>
    <row r="20" spans="1:11" ht="22.5" x14ac:dyDescent="0.25">
      <c r="A20" s="87" t="s">
        <v>3876</v>
      </c>
      <c r="B20" s="89" t="s">
        <v>104</v>
      </c>
      <c r="C20" s="306">
        <f>SUMIF('ПО КОРИСНИЦИМА'!$G$16:$G$1904,"Функција 090:",'ПО КОРИСНИЦИМА'!$H$16:$H$1904)</f>
        <v>15500000</v>
      </c>
      <c r="D20" s="303">
        <f>SUMIF('ПО КОРИСНИЦИМА'!$G$16:$G$1904,"Функција 090:",'ПО КОРИСНИЦИМА'!$I$16:$I$1904)</f>
        <v>8036099.3100000005</v>
      </c>
      <c r="E20" s="318">
        <v>0</v>
      </c>
      <c r="F20" s="307">
        <f>SUMIF('ПО КОРИСНИЦИМА'!$G$16:$G$1904,"Функција 090:",'ПО КОРИСНИЦИМА'!$L$16:$L$1904)</f>
        <v>428644</v>
      </c>
      <c r="G20" s="307">
        <f>SUMIF('ПО КОРИСНИЦИМА'!$G$16:$G$1904,"Функција 090:",'ПО КОРИСНИЦИМА'!$M$16:$M$1904)</f>
        <v>0</v>
      </c>
      <c r="H20" s="307">
        <v>0</v>
      </c>
      <c r="I20" s="317">
        <f t="shared" si="0"/>
        <v>15928644</v>
      </c>
      <c r="J20" s="373">
        <f t="shared" si="1"/>
        <v>8036099.3100000005</v>
      </c>
      <c r="K20" s="317">
        <v>0</v>
      </c>
    </row>
    <row r="21" spans="1:11" x14ac:dyDescent="0.25">
      <c r="A21" s="90" t="s">
        <v>3877</v>
      </c>
      <c r="B21" s="91" t="s">
        <v>105</v>
      </c>
      <c r="C21" s="323">
        <f>SUM(C22:C37)</f>
        <v>181177423</v>
      </c>
      <c r="D21" s="323">
        <f>SUM(D22:D37)</f>
        <v>90545489.590000033</v>
      </c>
      <c r="E21" s="314">
        <f>D21/C21</f>
        <v>0.49976143876381351</v>
      </c>
      <c r="F21" s="324">
        <f>SUM(F22:F37)</f>
        <v>17151574</v>
      </c>
      <c r="G21" s="323" t="e">
        <f>SUM(G22:G37)</f>
        <v>#REF!</v>
      </c>
      <c r="H21" s="323" t="e">
        <f>G21/F21</f>
        <v>#REF!</v>
      </c>
      <c r="I21" s="382">
        <f>C21+F21</f>
        <v>198328997</v>
      </c>
      <c r="J21" s="375" t="e">
        <f>D21+G21</f>
        <v>#REF!</v>
      </c>
      <c r="K21" s="316" t="e">
        <f>J21/I21</f>
        <v>#REF!</v>
      </c>
    </row>
    <row r="22" spans="1:11" ht="23.25" x14ac:dyDescent="0.25">
      <c r="A22" s="92" t="s">
        <v>3878</v>
      </c>
      <c r="B22" s="93" t="s">
        <v>3879</v>
      </c>
      <c r="C22" s="306">
        <f>SUMIF('ПО КОРИСНИЦИМА'!$G$16:$G$1904,"Функција 110:",'ПО КОРИСНИЦИМА'!$H$16:$H$1904)</f>
        <v>26034577</v>
      </c>
      <c r="D22" s="306">
        <f>SUMIF('ПО КОРИСНИЦИМА'!$G$16:$G$1904,"Функција 110:",'ПО КОРИСНИЦИМА'!$I$16:$I$1904)</f>
        <v>11394836.160000002</v>
      </c>
      <c r="E22" s="318">
        <f>D22/C22</f>
        <v>0.43768086418304403</v>
      </c>
      <c r="F22" s="307">
        <f>SUMIF('ПО КОРИСНИЦИМА'!$G$16:$G$1904,"Функција 110:",'ПО КОРИСНИЦИМА'!$L$16:$L$1904)</f>
        <v>0</v>
      </c>
      <c r="G22" s="307">
        <f>SUMIF('ПО КОРИСНИЦИМА'!$G$16:$G$1904,"Функција 110:",'ПО КОРИСНИЦИМА'!$M$16:$M$1904)</f>
        <v>0</v>
      </c>
      <c r="H22" s="307">
        <v>0</v>
      </c>
      <c r="I22" s="383">
        <f t="shared" ref="I22:I37" si="2">SUM(F22,C22)</f>
        <v>26034577</v>
      </c>
      <c r="J22" s="376">
        <f t="shared" ref="J22:J37" si="3">SUM(G22,D22)</f>
        <v>11394836.160000002</v>
      </c>
      <c r="K22" s="313">
        <f>J22/I22</f>
        <v>0.43768086418304403</v>
      </c>
    </row>
    <row r="23" spans="1:11" hidden="1" x14ac:dyDescent="0.25">
      <c r="A23" s="94" t="s">
        <v>3880</v>
      </c>
      <c r="B23" s="93" t="s">
        <v>107</v>
      </c>
      <c r="C23" s="307">
        <f>SUMIF('ПО КОРИСНИЦИМА'!$G$16:$G$1904,"Функција 111:",'ПО КОРИСНИЦИМА'!$H$16:$H$1904)</f>
        <v>0</v>
      </c>
      <c r="D23" s="307">
        <f>SUMIF('ПО КОРИСНИЦИМА'!$G$16:$G$1904,"Функција 111:",'ПО КОРИСНИЦИМА'!$H$16:$H$1904)</f>
        <v>0</v>
      </c>
      <c r="E23" s="318">
        <v>0</v>
      </c>
      <c r="F23" s="307">
        <f>SUMIF('ПО КОРИСНИЦИМА'!$G$16:$G$1904,"Функција 111:",'ПО КОРИСНИЦИМА'!$L$16:$L$1904)</f>
        <v>0</v>
      </c>
      <c r="G23" s="307">
        <f>SUMIF('ПО КОРИСНИЦИМА'!$G$16:$G$1904,"Функција 111:",'ПО КОРИСНИЦИМА'!$M$16:$M$1904)</f>
        <v>0</v>
      </c>
      <c r="H23" s="307">
        <v>0</v>
      </c>
      <c r="I23" s="317">
        <f t="shared" si="2"/>
        <v>0</v>
      </c>
      <c r="J23" s="373">
        <f t="shared" si="3"/>
        <v>0</v>
      </c>
      <c r="K23" s="317">
        <v>0</v>
      </c>
    </row>
    <row r="24" spans="1:11" hidden="1" x14ac:dyDescent="0.25">
      <c r="A24" s="94" t="s">
        <v>3881</v>
      </c>
      <c r="B24" s="93" t="s">
        <v>108</v>
      </c>
      <c r="C24" s="307">
        <f>SUMIF('ПО КОРИСНИЦИМА'!$G$16:$G$1904,"Функција 112:",'ПО КОРИСНИЦИМА'!$H$16:$H$1904)</f>
        <v>0</v>
      </c>
      <c r="D24" s="307">
        <f>SUMIF('ПО КОРИСНИЦИМА'!$G$16:$G$1904,"Функција 112:",'ПО КОРИСНИЦИМА'!$H$16:$H$1904)</f>
        <v>0</v>
      </c>
      <c r="E24" s="318">
        <v>0</v>
      </c>
      <c r="F24" s="307">
        <f>SUMIF('ПО КОРИСНИЦИМА'!$G$16:$G$1904,"Функција 112:",'ПО КОРИСНИЦИМА'!$L$16:$L$1904)</f>
        <v>0</v>
      </c>
      <c r="G24" s="307">
        <f>SUMIF('ПО КОРИСНИЦИМА'!$G$16:$G$1904,"Функција 112:",'ПО КОРИСНИЦИМА'!$M$16:$M$1904)</f>
        <v>0</v>
      </c>
      <c r="H24" s="307">
        <v>0</v>
      </c>
      <c r="I24" s="317">
        <f t="shared" si="2"/>
        <v>0</v>
      </c>
      <c r="J24" s="373">
        <f t="shared" si="3"/>
        <v>0</v>
      </c>
      <c r="K24" s="317">
        <v>0</v>
      </c>
    </row>
    <row r="25" spans="1:11" hidden="1" x14ac:dyDescent="0.25">
      <c r="A25" s="94" t="s">
        <v>3882</v>
      </c>
      <c r="B25" s="93" t="s">
        <v>109</v>
      </c>
      <c r="C25" s="307">
        <f>SUMIF('ПО КОРИСНИЦИМА'!$G$16:$G$1904,"Функција 113:",'ПО КОРИСНИЦИМА'!$H$16:$H$1904)</f>
        <v>0</v>
      </c>
      <c r="D25" s="307">
        <f>SUMIF('ПО КОРИСНИЦИМА'!$G$16:$G$1904,"Функција 113:",'ПО КОРИСНИЦИМА'!$H$16:$H$1904)</f>
        <v>0</v>
      </c>
      <c r="E25" s="318">
        <v>0</v>
      </c>
      <c r="F25" s="307">
        <f>SUMIF('ПО КОРИСНИЦИМА'!$G$16:$G$1904,"Функција 113:",'ПО КОРИСНИЦИМА'!$L$16:$L$1904)</f>
        <v>0</v>
      </c>
      <c r="G25" s="307">
        <f>SUMIF('ПО КОРИСНИЦИМА'!$G$16:$G$1904,"Функција 113:",'ПО КОРИСНИЦИМА'!$M$16:$M$1904)</f>
        <v>0</v>
      </c>
      <c r="H25" s="307">
        <v>0</v>
      </c>
      <c r="I25" s="317">
        <f t="shared" si="2"/>
        <v>0</v>
      </c>
      <c r="J25" s="373">
        <f t="shared" si="3"/>
        <v>0</v>
      </c>
      <c r="K25" s="317">
        <v>0</v>
      </c>
    </row>
    <row r="26" spans="1:11" x14ac:dyDescent="0.25">
      <c r="A26" s="92" t="s">
        <v>3883</v>
      </c>
      <c r="B26" s="93" t="s">
        <v>3884</v>
      </c>
      <c r="C26" s="307">
        <f>SUMIF('ПО КОРИСНИЦИМА'!$G$16:$G$1904,"Функција 120:",'ПО КОРИСНИЦИМА'!$H$16:$H$1904)</f>
        <v>0</v>
      </c>
      <c r="D26" s="307">
        <f>SUMIF('ПО КОРИСНИЦИМА'!$G$16:$G$1904,"Функција 120:",'ПО КОРИСНИЦИМА'!$H$16:$H$1904)</f>
        <v>0</v>
      </c>
      <c r="E26" s="318">
        <v>0</v>
      </c>
      <c r="F26" s="307">
        <f>SUMIF('ПО КОРИСНИЦИМА'!$G$16:$G$1904,"Функција 120:",'ПО КОРИСНИЦИМА'!$L$16:$L$1904)</f>
        <v>0</v>
      </c>
      <c r="G26" s="307">
        <f>SUMIF('ПО КОРИСНИЦИМА'!$G$16:$G$1904,"Функција 120:",'ПО КОРИСНИЦИМА'!$M$16:$M$1904)</f>
        <v>0</v>
      </c>
      <c r="H26" s="307">
        <v>0</v>
      </c>
      <c r="I26" s="317">
        <f t="shared" si="2"/>
        <v>0</v>
      </c>
      <c r="J26" s="373">
        <f t="shared" si="3"/>
        <v>0</v>
      </c>
      <c r="K26" s="317">
        <v>0</v>
      </c>
    </row>
    <row r="27" spans="1:11" ht="23.25" x14ac:dyDescent="0.25">
      <c r="A27" s="94" t="s">
        <v>3885</v>
      </c>
      <c r="B27" s="93" t="s">
        <v>111</v>
      </c>
      <c r="C27" s="307">
        <f>SUMIF('ПО КОРИСНИЦИМА'!$G$16:$G$1904,"Функција 121:",'ПО КОРИСНИЦИМА'!$H$16:$H$1904)</f>
        <v>0</v>
      </c>
      <c r="D27" s="307">
        <f>SUMIF('ПО КОРИСНИЦИМА'!$G$16:$G$1904,"Функција 121:",'ПО КОРИСНИЦИМА'!$H$16:$H$1904)</f>
        <v>0</v>
      </c>
      <c r="E27" s="318">
        <v>0</v>
      </c>
      <c r="F27" s="307">
        <f>SUMIF('ПО КОРИСНИЦИМА'!$G$16:$G$1904,"Функција 121:",'ПО КОРИСНИЦИМА'!$L$16:$L$1904)</f>
        <v>0</v>
      </c>
      <c r="G27" s="307">
        <f>SUMIF('ПО КОРИСНИЦИМА'!$G$16:$G$1904,"Функција 121:",'ПО КОРИСНИЦИМА'!$M$16:$M$1904)</f>
        <v>0</v>
      </c>
      <c r="H27" s="307">
        <v>0</v>
      </c>
      <c r="I27" s="317">
        <f t="shared" si="2"/>
        <v>0</v>
      </c>
      <c r="J27" s="373">
        <f t="shared" si="3"/>
        <v>0</v>
      </c>
      <c r="K27" s="317">
        <v>0</v>
      </c>
    </row>
    <row r="28" spans="1:11" ht="23.25" x14ac:dyDescent="0.25">
      <c r="A28" s="94" t="s">
        <v>3886</v>
      </c>
      <c r="B28" s="93" t="s">
        <v>112</v>
      </c>
      <c r="C28" s="307">
        <f>SUMIF('ПО КОРИСНИЦИМА'!$G$16:$G$1904,"Функција 122:",'ПО КОРИСНИЦИМА'!$H$16:$H$1904)</f>
        <v>0</v>
      </c>
      <c r="D28" s="307">
        <f>SUMIF('ПО КОРИСНИЦИМА'!$G$16:$G$1904,"Функција 122:",'ПО КОРИСНИЦИМА'!$H$16:$H$1904)</f>
        <v>0</v>
      </c>
      <c r="E28" s="318">
        <v>0</v>
      </c>
      <c r="F28" s="307">
        <f>SUMIF('ПО КОРИСНИЦИМА'!$G$16:$G$1904,"Функција 122:",'ПО КОРИСНИЦИМА'!$L$16:$L$1904)</f>
        <v>0</v>
      </c>
      <c r="G28" s="307">
        <f>SUMIF('ПО КОРИСНИЦИМА'!$G$16:$G$1904,"Функција 122:",'ПО КОРИСНИЦИМА'!$M$16:$M$1904)</f>
        <v>0</v>
      </c>
      <c r="H28" s="307">
        <v>0</v>
      </c>
      <c r="I28" s="317">
        <f t="shared" si="2"/>
        <v>0</v>
      </c>
      <c r="J28" s="373">
        <f t="shared" si="3"/>
        <v>0</v>
      </c>
      <c r="K28" s="317">
        <v>0</v>
      </c>
    </row>
    <row r="29" spans="1:11" x14ac:dyDescent="0.25">
      <c r="A29" s="92" t="s">
        <v>3887</v>
      </c>
      <c r="B29" s="93" t="s">
        <v>3888</v>
      </c>
      <c r="C29" s="306">
        <f>SUMIF('ПО КОРИСНИЦИМА'!$G$16:$G$1904,"Функција 130:",'ПО КОРИСНИЦИМА'!$H$16:$H$1904)+4080096</f>
        <v>143845311</v>
      </c>
      <c r="D29" s="306">
        <f>SUMIF('ПО КОРИСНИЦИМА'!$G$16:$G$1904,"Функција 130:",'ПО КОРИСНИЦИМА'!$I$16:$I$1904)</f>
        <v>72353628.550000027</v>
      </c>
      <c r="E29" s="318">
        <f>D29/C29</f>
        <v>0.5029960868866975</v>
      </c>
      <c r="F29" s="306">
        <f>SUMIF('ПО КОРИСНИЦИМА'!$G$16:$G$1904,"Функција 130:",'ПО КОРИСНИЦИМА'!$L$16:$L$1904)</f>
        <v>17151574</v>
      </c>
      <c r="G29" s="306">
        <f>SUMIF('ПО КОРИСНИЦИМА'!$G$16:$G$1904,"Функција 130:",'ПО КОРИСНИЦИМА'!$M$16:$M$1904)</f>
        <v>823126.6100000001</v>
      </c>
      <c r="H29" s="318">
        <f>G29/F29</f>
        <v>4.7991316132268681E-2</v>
      </c>
      <c r="I29" s="381">
        <f t="shared" si="2"/>
        <v>160996885</v>
      </c>
      <c r="J29" s="374">
        <f t="shared" si="3"/>
        <v>73176755.160000026</v>
      </c>
      <c r="K29" s="313">
        <f>J29/I29</f>
        <v>0.45452280123307992</v>
      </c>
    </row>
    <row r="30" spans="1:11" x14ac:dyDescent="0.25">
      <c r="A30" s="94" t="s">
        <v>3889</v>
      </c>
      <c r="B30" s="93" t="s">
        <v>114</v>
      </c>
      <c r="C30" s="307">
        <f>SUMIF('ПО КОРИСНИЦИМА'!$G$16:$G$1904,"Функција 131:",'ПО КОРИСНИЦИМА'!$H$16:$H$1904)</f>
        <v>0</v>
      </c>
      <c r="D30" s="307">
        <f>SUMIF('ПО КОРИСНИЦИМА'!$G$16:$G$1904,"Функција 131:",'ПО КОРИСНИЦИМА'!$H$16:$H$1904)</f>
        <v>0</v>
      </c>
      <c r="E30" s="318">
        <v>0</v>
      </c>
      <c r="F30" s="307">
        <f>SUMIF('ПО КОРИСНИЦИМА'!$G$16:$G$1904,"Функција 131:",'ПО КОРИСНИЦИМА'!$L$16:$L$1904)</f>
        <v>0</v>
      </c>
      <c r="G30" s="307">
        <f>SUMIF('ПО КОРИСНИЦИМА'!$G$16:$G$1904,"Функција 131:",'ПО КОРИСНИЦИМА'!$M$16:$M$1904)</f>
        <v>0</v>
      </c>
      <c r="H30" s="307">
        <v>0</v>
      </c>
      <c r="I30" s="317">
        <f t="shared" si="2"/>
        <v>0</v>
      </c>
      <c r="J30" s="373">
        <f t="shared" si="3"/>
        <v>0</v>
      </c>
      <c r="K30" s="317">
        <f>SUM(H30,E30)</f>
        <v>0</v>
      </c>
    </row>
    <row r="31" spans="1:11" x14ac:dyDescent="0.25">
      <c r="A31" s="94" t="s">
        <v>3890</v>
      </c>
      <c r="B31" s="93" t="s">
        <v>115</v>
      </c>
      <c r="C31" s="307">
        <f>SUMIF('ПО КОРИСНИЦИМА'!$G$16:$G$1904,"Функција 132:",'ПО КОРИСНИЦИМА'!$H$16:$H$1904)</f>
        <v>0</v>
      </c>
      <c r="D31" s="307">
        <f>SUMIF('ПО КОРИСНИЦИМА'!$G$16:$G$1904,"Функција 132:",'ПО КОРИСНИЦИМА'!$H$16:$H$1904)</f>
        <v>0</v>
      </c>
      <c r="E31" s="318">
        <v>0</v>
      </c>
      <c r="F31" s="307">
        <f>SUMIF('ПО КОРИСНИЦИМА'!$G$16:$G$1904,"Функција 132:",'ПО КОРИСНИЦИМА'!$L$16:$L$1904)</f>
        <v>0</v>
      </c>
      <c r="G31" s="307">
        <f>SUMIF('ПО КОРИСНИЦИМА'!$G$16:$G$1904,"Функција 132:",'ПО КОРИСНИЦИМА'!$M$16:$M$1904)</f>
        <v>0</v>
      </c>
      <c r="H31" s="307">
        <v>0</v>
      </c>
      <c r="I31" s="317">
        <f t="shared" si="2"/>
        <v>0</v>
      </c>
      <c r="J31" s="373">
        <f t="shared" si="3"/>
        <v>0</v>
      </c>
      <c r="K31" s="317">
        <f>SUM(H31,E31)</f>
        <v>0</v>
      </c>
    </row>
    <row r="32" spans="1:11" x14ac:dyDescent="0.25">
      <c r="A32" s="94" t="s">
        <v>3891</v>
      </c>
      <c r="B32" s="93" t="s">
        <v>116</v>
      </c>
      <c r="C32" s="307">
        <f>SUMIF('ПО КОРИСНИЦИМА'!$G$16:$G$1904,"Функција 133:",'ПО КОРИСНИЦИМА'!$H$16:$H$1904)</f>
        <v>0</v>
      </c>
      <c r="D32" s="307">
        <f>SUMIF('ПО КОРИСНИЦИМА'!$G$16:$G$1904,"Функција 133:",'ПО КОРИСНИЦИМА'!$I$16:$I$1904)</f>
        <v>0</v>
      </c>
      <c r="E32" s="318">
        <v>0</v>
      </c>
      <c r="F32" s="307">
        <f>SUMIF('ПО КОРИСНИЦИМА'!$G$16:$G$1904,"Функција 133:",'ПО КОРИСНИЦИМА'!$L$16:$L$1904)</f>
        <v>0</v>
      </c>
      <c r="G32" s="307" t="e">
        <f>SUMIF('ПО КОРИСНИЦИМА'!$G$16:$G$1904,"Функција 133:",'ПО КОРИСНИЦИМА'!$M$16:$M$1904)</f>
        <v>#REF!</v>
      </c>
      <c r="H32" s="307">
        <v>0</v>
      </c>
      <c r="I32" s="317">
        <f t="shared" si="2"/>
        <v>0</v>
      </c>
      <c r="J32" s="373" t="e">
        <f t="shared" si="3"/>
        <v>#REF!</v>
      </c>
      <c r="K32" s="317">
        <f>SUM(H32,E32)</f>
        <v>0</v>
      </c>
    </row>
    <row r="33" spans="1:11" x14ac:dyDescent="0.25">
      <c r="A33" s="92" t="s">
        <v>3892</v>
      </c>
      <c r="B33" s="93" t="s">
        <v>3893</v>
      </c>
      <c r="C33" s="307">
        <f>SUMIF('ПО КОРИСНИЦИМА'!$G$16:$G$1904,"Функција 140:",'ПО КОРИСНИЦИМА'!$H$16:$H$1904)</f>
        <v>0</v>
      </c>
      <c r="D33" s="307">
        <f>SUMIF('ПО КОРИСНИЦИМА'!$G$16:$G$1904,"Функција 140:",'ПО КОРИСНИЦИМА'!$H$16:$H$1904)</f>
        <v>0</v>
      </c>
      <c r="E33" s="318">
        <v>0</v>
      </c>
      <c r="F33" s="307">
        <f>SUMIF('ПО КОРИСНИЦИМА'!$G$16:$G$1904,"Функција 140:",'ПО КОРИСНИЦИМА'!$L$16:$L$1904)</f>
        <v>0</v>
      </c>
      <c r="G33" s="307">
        <f>SUMIF('ПО КОРИСНИЦИМА'!$G$16:$G$1904,"Функција 140:",'ПО КОРИСНИЦИМА'!$M$16:$M$1904)</f>
        <v>0</v>
      </c>
      <c r="H33" s="307">
        <v>0</v>
      </c>
      <c r="I33" s="317">
        <f t="shared" si="2"/>
        <v>0</v>
      </c>
      <c r="J33" s="373">
        <f t="shared" si="3"/>
        <v>0</v>
      </c>
      <c r="K33" s="317">
        <f>SUM(H33,E33)</f>
        <v>0</v>
      </c>
    </row>
    <row r="34" spans="1:11" x14ac:dyDescent="0.25">
      <c r="A34" s="92" t="s">
        <v>3894</v>
      </c>
      <c r="B34" s="93" t="s">
        <v>3895</v>
      </c>
      <c r="C34" s="307">
        <f>SUMIF('ПО КОРИСНИЦИМА'!$G$16:$G$1904,"Функција 150:",'ПО КОРИСНИЦИМА'!$H$16:$H$1904)</f>
        <v>0</v>
      </c>
      <c r="D34" s="307">
        <f>SUMIF('ПО КОРИСНИЦИМА'!$G$16:$G$1904,"Функција 150:",'ПО КОРИСНИЦИМА'!$H$16:$H$1904)</f>
        <v>0</v>
      </c>
      <c r="E34" s="318">
        <v>0</v>
      </c>
      <c r="F34" s="307">
        <f>SUMIF('ПО КОРИСНИЦИМА'!$G$16:$G$1904,"Функција 150:",'ПО КОРИСНИЦИМА'!$L$16:$L$1904)</f>
        <v>0</v>
      </c>
      <c r="G34" s="307">
        <f>SUMIF('ПО КОРИСНИЦИМА'!$G$16:$G$1904,"Функција 150:",'ПО КОРИСНИЦИМА'!$M$16:$M$1904)</f>
        <v>0</v>
      </c>
      <c r="H34" s="307">
        <v>0</v>
      </c>
      <c r="I34" s="317">
        <f t="shared" si="2"/>
        <v>0</v>
      </c>
      <c r="J34" s="373">
        <f t="shared" si="3"/>
        <v>0</v>
      </c>
      <c r="K34" s="317">
        <f>SUM(H34,E34)</f>
        <v>0</v>
      </c>
    </row>
    <row r="35" spans="1:11" ht="23.25" x14ac:dyDescent="0.25">
      <c r="A35" s="92" t="s">
        <v>3896</v>
      </c>
      <c r="B35" s="93" t="s">
        <v>3897</v>
      </c>
      <c r="C35" s="306">
        <f>SUMIF('ПО КОРИСНИЦИМА'!$G$16:$G$1904,"Функција 160:",'ПО КОРИСНИЦИМА'!$H$16:$H$1904)</f>
        <v>3398000</v>
      </c>
      <c r="D35" s="306">
        <f>SUMIF('ПО КОРИСНИЦИМА'!$G$16:$G$1904,"Функција 160:",'ПО КОРИСНИЦИМА'!$I$16:$I$1904)</f>
        <v>744418.45000000007</v>
      </c>
      <c r="E35" s="318">
        <f>D35/C35</f>
        <v>0.21907547086521487</v>
      </c>
      <c r="F35" s="307">
        <f>SUMIF('ПО КОРИСНИЦИМА'!$G$16:$G$1904,"Функција 160:",'ПО КОРИСНИЦИМА'!$L$16:$L$1904)</f>
        <v>0</v>
      </c>
      <c r="G35" s="307">
        <f>SUMIF('ПО КОРИСНИЦИМА'!$G$16:$G$1904,"Функција 160:",'ПО КОРИСНИЦИМА'!$M$16:$M$1904)</f>
        <v>0</v>
      </c>
      <c r="H35" s="307">
        <v>0</v>
      </c>
      <c r="I35" s="381">
        <f t="shared" si="2"/>
        <v>3398000</v>
      </c>
      <c r="J35" s="374">
        <f t="shared" si="3"/>
        <v>744418.45000000007</v>
      </c>
      <c r="K35" s="313">
        <f>J35/I35</f>
        <v>0.21907547086521487</v>
      </c>
    </row>
    <row r="36" spans="1:11" x14ac:dyDescent="0.25">
      <c r="A36" s="92" t="s">
        <v>3898</v>
      </c>
      <c r="B36" s="93" t="s">
        <v>3899</v>
      </c>
      <c r="C36" s="306">
        <f>SUMIF('ПО КОРИСНИЦИМА'!$G$16:$G$1904,"Функција 170:",'ПО КОРИСНИЦИМА'!$H$16:$H$1904)</f>
        <v>7899535</v>
      </c>
      <c r="D36" s="307">
        <f>SUMIF('ПО КОРИСНИЦИМА'!$G$16:$G$1904,"Функција 170:",'ПО КОРИСНИЦИМА'!$I$16:$I$1904)</f>
        <v>6052606.4300000006</v>
      </c>
      <c r="E36" s="318">
        <v>0</v>
      </c>
      <c r="F36" s="307">
        <f>SUMIF('ПО КОРИСНИЦИМА'!$G$16:$G$1904,"Функција 170:",'ПО КОРИСНИЦИМА'!$L$16:$L$1904)</f>
        <v>0</v>
      </c>
      <c r="G36" s="307">
        <f>SUMIF('ПО КОРИСНИЦИМА'!$G$16:$G$1904,"Функција 170:",'ПО КОРИСНИЦИМА'!$M$16:$M$1904)</f>
        <v>0</v>
      </c>
      <c r="H36" s="307">
        <v>0</v>
      </c>
      <c r="I36" s="317">
        <f t="shared" si="2"/>
        <v>7899535</v>
      </c>
      <c r="J36" s="373">
        <f t="shared" si="3"/>
        <v>6052606.4300000006</v>
      </c>
      <c r="K36" s="317">
        <f>SUM(H36,E36)</f>
        <v>0</v>
      </c>
    </row>
    <row r="37" spans="1:11" ht="23.25" x14ac:dyDescent="0.25">
      <c r="A37" s="92" t="s">
        <v>3900</v>
      </c>
      <c r="B37" s="93" t="s">
        <v>121</v>
      </c>
      <c r="C37" s="307">
        <f>SUMIF('ПО КОРИСНИЦИМА'!$G$16:$G$1904,"Функција 180:",'ПО КОРИСНИЦИМА'!$H$16:$H$1904)</f>
        <v>0</v>
      </c>
      <c r="D37" s="307">
        <f>SUMIF('ПО КОРИСНИЦИМА'!$G$16:$G$1904,"Функција 180:",'ПО КОРИСНИЦИМА'!$H$16:$H$1904)</f>
        <v>0</v>
      </c>
      <c r="E37" s="318">
        <v>0</v>
      </c>
      <c r="F37" s="307">
        <f>SUMIF('ПО КОРИСНИЦИМА'!$G$16:$G$1904,"Функција 180:",'ПО КОРИСНИЦИМА'!$L$16:$L$1904)</f>
        <v>0</v>
      </c>
      <c r="G37" s="307">
        <f>SUMIF('ПО КОРИСНИЦИМА'!$G$16:$G$1904,"Функција 180:",'ПО КОРИСНИЦИМА'!$M$16:$M$1904)</f>
        <v>0</v>
      </c>
      <c r="H37" s="307">
        <v>0</v>
      </c>
      <c r="I37" s="317">
        <f t="shared" si="2"/>
        <v>0</v>
      </c>
      <c r="J37" s="373">
        <f t="shared" si="3"/>
        <v>0</v>
      </c>
      <c r="K37" s="317">
        <f>SUM(H37,E37)</f>
        <v>0</v>
      </c>
    </row>
    <row r="38" spans="1:11" x14ac:dyDescent="0.25">
      <c r="A38" s="90" t="s">
        <v>3901</v>
      </c>
      <c r="B38" s="95" t="s">
        <v>128</v>
      </c>
      <c r="C38" s="323">
        <f>SUM(C39:C44)</f>
        <v>1400000</v>
      </c>
      <c r="D38" s="323">
        <f>SUM(D39:D44)</f>
        <v>51800.4</v>
      </c>
      <c r="E38" s="314"/>
      <c r="F38" s="315">
        <f>SUM(F39:F44)</f>
        <v>0</v>
      </c>
      <c r="G38" s="315"/>
      <c r="H38" s="315">
        <v>0</v>
      </c>
      <c r="I38" s="384">
        <f>C38+F38</f>
        <v>1400000</v>
      </c>
      <c r="J38" s="377"/>
      <c r="K38" s="319"/>
    </row>
    <row r="39" spans="1:11" x14ac:dyDescent="0.25">
      <c r="A39" s="92" t="s">
        <v>3902</v>
      </c>
      <c r="B39" s="93" t="s">
        <v>3903</v>
      </c>
      <c r="C39" s="307">
        <f>SUMIF('ПО КОРИСНИЦИМА'!$G$16:$G$1904,"Функција 310:",'ПО КОРИСНИЦИМА'!$H$16:$H$1904)</f>
        <v>0</v>
      </c>
      <c r="D39" s="307"/>
      <c r="E39" s="318"/>
      <c r="F39" s="307">
        <f>SUMIF('ПО КОРИСНИЦИМА'!$G$16:$G$1904,"Функција 310:",'ПО КОРИСНИЦИМА'!$L$16:$L$1904)</f>
        <v>0</v>
      </c>
      <c r="G39" s="307"/>
      <c r="H39" s="307">
        <v>0</v>
      </c>
      <c r="I39" s="317">
        <f t="shared" ref="I39:I44" si="4">SUM(F39,C39)</f>
        <v>0</v>
      </c>
      <c r="J39" s="373"/>
      <c r="K39" s="317"/>
    </row>
    <row r="40" spans="1:11" x14ac:dyDescent="0.25">
      <c r="A40" s="92" t="s">
        <v>3904</v>
      </c>
      <c r="B40" s="93" t="s">
        <v>3905</v>
      </c>
      <c r="C40" s="307">
        <f>SUMIF('ПО КОРИСНИЦИМА'!$G$16:$G$1904,"Функција 320:",'ПО КОРИСНИЦИМА'!$H$16:$H$1904)</f>
        <v>0</v>
      </c>
      <c r="D40" s="307"/>
      <c r="E40" s="318"/>
      <c r="F40" s="307">
        <f>SUMIF('ПО КОРИСНИЦИМА'!$G$16:$G$1904,"Функција 320:",'ПО КОРИСНИЦИМА'!$L$16:$L$1904)</f>
        <v>0</v>
      </c>
      <c r="G40" s="307"/>
      <c r="H40" s="307">
        <v>0</v>
      </c>
      <c r="I40" s="317">
        <f t="shared" si="4"/>
        <v>0</v>
      </c>
      <c r="J40" s="373"/>
      <c r="K40" s="317"/>
    </row>
    <row r="41" spans="1:11" x14ac:dyDescent="0.25">
      <c r="A41" s="92" t="s">
        <v>3906</v>
      </c>
      <c r="B41" s="93" t="s">
        <v>3907</v>
      </c>
      <c r="C41" s="307">
        <f>SUMIF('ПО КОРИСНИЦИМА'!$G$16:$G$1904,"Функција 330:",'ПО КОРИСНИЦИМА'!$H$16:$H$1904)</f>
        <v>0</v>
      </c>
      <c r="D41" s="307"/>
      <c r="E41" s="318"/>
      <c r="F41" s="307">
        <f>SUMIF('ПО КОРИСНИЦИМА'!$G$16:$G$1904,"Функција 330:",'ПО КОРИСНИЦИМА'!$L$16:$L$1904)</f>
        <v>0</v>
      </c>
      <c r="G41" s="307"/>
      <c r="H41" s="307">
        <v>0</v>
      </c>
      <c r="I41" s="317">
        <f t="shared" si="4"/>
        <v>0</v>
      </c>
      <c r="J41" s="373"/>
      <c r="K41" s="317"/>
    </row>
    <row r="42" spans="1:11" x14ac:dyDescent="0.25">
      <c r="A42" s="92" t="s">
        <v>3908</v>
      </c>
      <c r="B42" s="93" t="s">
        <v>3909</v>
      </c>
      <c r="C42" s="307">
        <f>SUMIF('ПО КОРИСНИЦИМА'!$G$16:$G$1904,"Функција 340:",'ПО КОРИСНИЦИМА'!$H$16:$H$1904)</f>
        <v>0</v>
      </c>
      <c r="D42" s="307"/>
      <c r="E42" s="318"/>
      <c r="F42" s="307">
        <f>SUMIF('ПО КОРИСНИЦИМА'!$G$16:$G$1904,"Функција 340:",'ПО КОРИСНИЦИМА'!$L$16:$L$1904)</f>
        <v>0</v>
      </c>
      <c r="G42" s="307"/>
      <c r="H42" s="307">
        <v>0</v>
      </c>
      <c r="I42" s="317">
        <f t="shared" si="4"/>
        <v>0</v>
      </c>
      <c r="J42" s="373"/>
      <c r="K42" s="317"/>
    </row>
    <row r="43" spans="1:11" x14ac:dyDescent="0.25">
      <c r="A43" s="92" t="s">
        <v>3910</v>
      </c>
      <c r="B43" s="93" t="s">
        <v>3911</v>
      </c>
      <c r="C43" s="307">
        <f>SUMIF('ПО КОРИСНИЦИМА'!$G$16:$G$1904,"Функција 350:",'ПО КОРИСНИЦИМА'!$H$16:$H$1904)</f>
        <v>0</v>
      </c>
      <c r="D43" s="307"/>
      <c r="E43" s="318"/>
      <c r="F43" s="307">
        <f>SUMIF('ПО КОРИСНИЦИМА'!$G$16:$G$1904,"Функција 350:",'ПО КОРИСНИЦИМА'!$L$16:$L$1904)</f>
        <v>0</v>
      </c>
      <c r="G43" s="307"/>
      <c r="H43" s="307">
        <v>0</v>
      </c>
      <c r="I43" s="317">
        <f t="shared" si="4"/>
        <v>0</v>
      </c>
      <c r="J43" s="373"/>
      <c r="K43" s="317"/>
    </row>
    <row r="44" spans="1:11" ht="23.25" x14ac:dyDescent="0.25">
      <c r="A44" s="92" t="s">
        <v>3912</v>
      </c>
      <c r="B44" s="93" t="s">
        <v>3913</v>
      </c>
      <c r="C44" s="306">
        <f>SUMIF('ПО КОРИСНИЦИМА'!$G$16:$G$1904,"Функција 360:",'ПО КОРИСНИЦИМА'!$H$16:$H$1904)</f>
        <v>1400000</v>
      </c>
      <c r="D44" s="306">
        <f>SUMIF('ПО КОРИСНИЦИМА'!$G$16:$G$1904,"Функција 360:",'ПО КОРИСНИЦИМА'!$I$16:$I$1904)</f>
        <v>51800.4</v>
      </c>
      <c r="E44" s="318"/>
      <c r="F44" s="307">
        <f>SUMIF('ПО КОРИСНИЦИМА'!$G$16:$G$1904,"Функција 360:",'ПО КОРИСНИЦИМА'!$L$16:$L$1904)</f>
        <v>0</v>
      </c>
      <c r="G44" s="307"/>
      <c r="H44" s="307">
        <v>0</v>
      </c>
      <c r="I44" s="317">
        <f t="shared" si="4"/>
        <v>1400000</v>
      </c>
      <c r="J44" s="373">
        <f>SUM(G44,D44)</f>
        <v>51800.4</v>
      </c>
      <c r="K44" s="317"/>
    </row>
    <row r="45" spans="1:11" x14ac:dyDescent="0.25">
      <c r="A45" s="90" t="s">
        <v>3914</v>
      </c>
      <c r="B45" s="91" t="s">
        <v>134</v>
      </c>
      <c r="C45" s="323">
        <f>SUM(C46:C84)</f>
        <v>150769515</v>
      </c>
      <c r="D45" s="323">
        <f>SUM(D46:D84)</f>
        <v>61514380.190000013</v>
      </c>
      <c r="E45" s="314">
        <f>D45/C45</f>
        <v>0.40800277290803788</v>
      </c>
      <c r="F45" s="315">
        <f>SUM(F46:F84)</f>
        <v>47363330</v>
      </c>
      <c r="G45" s="315">
        <f>SUM(G46:G84)</f>
        <v>0</v>
      </c>
      <c r="H45" s="315">
        <v>0</v>
      </c>
      <c r="I45" s="382">
        <f>C45+F45</f>
        <v>198132845</v>
      </c>
      <c r="J45" s="375">
        <f>D45+G45</f>
        <v>61514380.190000013</v>
      </c>
      <c r="K45" s="316">
        <f>J45/I45</f>
        <v>0.31047038258598675</v>
      </c>
    </row>
    <row r="46" spans="1:11" ht="23.25" x14ac:dyDescent="0.25">
      <c r="A46" s="92" t="s">
        <v>3761</v>
      </c>
      <c r="B46" s="96" t="s">
        <v>3915</v>
      </c>
      <c r="C46" s="307">
        <f>SUMIF('ПО КОРИСНИЦИМА'!$G$16:$G$1904,"Функција 410:",'ПО КОРИСНИЦИМА'!$H$16:$H$1904)</f>
        <v>0</v>
      </c>
      <c r="D46" s="307">
        <v>0</v>
      </c>
      <c r="E46" s="318">
        <v>0</v>
      </c>
      <c r="F46" s="307">
        <f>SUMIF('ПО КОРИСНИЦИМА'!$G$16:$G$1904,"Функција 410:",'ПО КОРИСНИЦИМА'!$L$16:$L$1904)</f>
        <v>0</v>
      </c>
      <c r="G46" s="307">
        <v>0</v>
      </c>
      <c r="H46" s="307">
        <v>0</v>
      </c>
      <c r="I46" s="317">
        <f t="shared" ref="I46:K48" si="5">SUM(F46,C46)</f>
        <v>0</v>
      </c>
      <c r="J46" s="373">
        <f t="shared" si="5"/>
        <v>0</v>
      </c>
      <c r="K46" s="317">
        <f t="shared" si="5"/>
        <v>0</v>
      </c>
    </row>
    <row r="47" spans="1:11" x14ac:dyDescent="0.25">
      <c r="A47" s="94" t="s">
        <v>3916</v>
      </c>
      <c r="B47" s="96" t="s">
        <v>136</v>
      </c>
      <c r="C47" s="307">
        <f>SUMIF('ПО КОРИСНИЦИМА'!$G$16:$G$1904,"Функција 411:",'ПО КОРИСНИЦИМА'!$H$16:$H$1904)</f>
        <v>0</v>
      </c>
      <c r="D47" s="307">
        <f>SUMIF('ПО КОРИСНИЦИМА'!$G$16:$G$1904,"Функција 411:",'ПО КОРИСНИЦИМА'!$I$16:$I$1904)</f>
        <v>3240875.93</v>
      </c>
      <c r="E47" s="318">
        <v>0</v>
      </c>
      <c r="F47" s="307">
        <f>SUMIF('ПО КОРИСНИЦИМА'!$G$16:$G$1904,"Функција 411:",'ПО КОРИСНИЦИМА'!$L$16:$L$1904)</f>
        <v>0</v>
      </c>
      <c r="G47" s="307">
        <f>SUMIF('ПО КОРИСНИЦИМА'!$G$16:$G$1904,"Функција 411:",'ПО КОРИСНИЦИМА'!$M$16:$M$1904)</f>
        <v>0</v>
      </c>
      <c r="H47" s="307">
        <v>0</v>
      </c>
      <c r="I47" s="317">
        <f t="shared" si="5"/>
        <v>0</v>
      </c>
      <c r="J47" s="373">
        <f>SUM(G47,D47)</f>
        <v>3240875.93</v>
      </c>
      <c r="K47" s="317">
        <f t="shared" si="5"/>
        <v>0</v>
      </c>
    </row>
    <row r="48" spans="1:11" x14ac:dyDescent="0.25">
      <c r="A48" s="94" t="s">
        <v>3917</v>
      </c>
      <c r="B48" s="96" t="s">
        <v>137</v>
      </c>
      <c r="C48" s="307">
        <f>SUMIF('ПО КОРИСНИЦИМА'!$G$16:$G$1904,"Функција 412:",'ПО КОРИСНИЦИМА'!$H$16:$H$1904)</f>
        <v>3200000</v>
      </c>
      <c r="D48" s="307">
        <f>SUMIF('ПО КОРИСНИЦИМА'!$G$16:$G$1904,"Функција 412:",'ПО КОРИСНИЦИМА'!$I$16:$I$1904)</f>
        <v>4680064.0400000038</v>
      </c>
      <c r="E48" s="318">
        <v>0</v>
      </c>
      <c r="F48" s="307">
        <f>SUMIF('ПО КОРИСНИЦИМА'!$G$16:$G$1904,"Функција 412:",'ПО КОРИСНИЦИМА'!$L$16:$L$1904)</f>
        <v>0</v>
      </c>
      <c r="G48" s="307">
        <v>0</v>
      </c>
      <c r="H48" s="307">
        <v>0</v>
      </c>
      <c r="I48" s="317">
        <f t="shared" si="5"/>
        <v>3200000</v>
      </c>
      <c r="J48" s="373">
        <f t="shared" si="5"/>
        <v>4680064.0400000038</v>
      </c>
      <c r="K48" s="317">
        <f t="shared" si="5"/>
        <v>0</v>
      </c>
    </row>
    <row r="49" spans="1:11" x14ac:dyDescent="0.25">
      <c r="A49" s="92" t="s">
        <v>3774</v>
      </c>
      <c r="B49" s="93" t="s">
        <v>3918</v>
      </c>
      <c r="C49" s="306">
        <f>SUMIF('ПО КОРИСНИЦИМА'!$G$16:$G$1904,"Функција 420:",'ПО КОРИСНИЦИМА'!$H$16:$H$1904)</f>
        <v>12604000</v>
      </c>
      <c r="D49" s="306">
        <f>SUMIF('ПО КОРИСНИЦИМА'!$G$16:$G$1904,"Функција 420:",'ПО КОРИСНИЦИМА'!$I$16:$I$1904)</f>
        <v>4466130.7200000007</v>
      </c>
      <c r="E49" s="318">
        <f>D49/C49</f>
        <v>0.35434232941923205</v>
      </c>
      <c r="F49" s="307">
        <f>SUMIF('ПО КОРИСНИЦИМА'!$G$16:$G$1904,"Функција 420:",'ПО КОРИСНИЦИМА'!$L$16:$L$1904)</f>
        <v>3027200</v>
      </c>
      <c r="G49" s="307">
        <v>0</v>
      </c>
      <c r="H49" s="307">
        <v>0</v>
      </c>
      <c r="I49" s="317">
        <f t="shared" ref="I49:I84" si="6">SUM(F49,C49)</f>
        <v>15631200</v>
      </c>
      <c r="J49" s="373">
        <f t="shared" ref="J49:J84" si="7">SUM(G49,D49)</f>
        <v>4466130.7200000007</v>
      </c>
      <c r="K49" s="313">
        <f>J49/I49</f>
        <v>0.28571899278366347</v>
      </c>
    </row>
    <row r="50" spans="1:11" x14ac:dyDescent="0.25">
      <c r="A50" s="94" t="s">
        <v>3776</v>
      </c>
      <c r="B50" s="93" t="s">
        <v>139</v>
      </c>
      <c r="C50" s="307">
        <f>SUMIF('ПО КОРИСНИЦИМА'!$G$16:$G$1904,"Функција 421:",'ПО КОРИСНИЦИМА'!$H$16:$H$1904)</f>
        <v>0</v>
      </c>
      <c r="D50" s="307">
        <v>0</v>
      </c>
      <c r="E50" s="318">
        <v>0</v>
      </c>
      <c r="F50" s="307">
        <f>SUMIF('ПО КОРИСНИЦИМА'!$G$16:$G$1904,"Функција 421:",'ПО КОРИСНИЦИМА'!$L$16:$L$1904)</f>
        <v>0</v>
      </c>
      <c r="G50" s="307">
        <v>0</v>
      </c>
      <c r="H50" s="307">
        <v>0</v>
      </c>
      <c r="I50" s="317">
        <f t="shared" si="6"/>
        <v>0</v>
      </c>
      <c r="J50" s="373">
        <f t="shared" si="7"/>
        <v>0</v>
      </c>
      <c r="K50" s="317">
        <v>0</v>
      </c>
    </row>
    <row r="51" spans="1:11" x14ac:dyDescent="0.25">
      <c r="A51" s="94" t="s">
        <v>3919</v>
      </c>
      <c r="B51" s="93" t="s">
        <v>140</v>
      </c>
      <c r="C51" s="307">
        <f>SUMIF('ПО КОРИСНИЦИМА'!$G$16:$G$1904,"Функција 422:",'ПО КОРИСНИЦИМА'!$H$16:$H$1904)</f>
        <v>0</v>
      </c>
      <c r="D51" s="307">
        <v>0</v>
      </c>
      <c r="E51" s="318">
        <v>0</v>
      </c>
      <c r="F51" s="307">
        <f>SUMIF('ПО КОРИСНИЦИМА'!$G$16:$G$1904,"Функција 422:",'ПО КОРИСНИЦИМА'!$L$16:$L$1904)</f>
        <v>0</v>
      </c>
      <c r="G51" s="307">
        <v>0</v>
      </c>
      <c r="H51" s="307">
        <v>0</v>
      </c>
      <c r="I51" s="317">
        <f t="shared" si="6"/>
        <v>0</v>
      </c>
      <c r="J51" s="373">
        <f t="shared" si="7"/>
        <v>0</v>
      </c>
      <c r="K51" s="317">
        <v>0</v>
      </c>
    </row>
    <row r="52" spans="1:11" x14ac:dyDescent="0.25">
      <c r="A52" s="94" t="s">
        <v>3920</v>
      </c>
      <c r="B52" s="93" t="s">
        <v>141</v>
      </c>
      <c r="C52" s="307">
        <f>SUMIF('ПО КОРИСНИЦИМА'!$G$16:$G$1904,"Функција 423:",'ПО КОРИСНИЦИМА'!$H$16:$H$1904)</f>
        <v>0</v>
      </c>
      <c r="D52" s="307">
        <v>0</v>
      </c>
      <c r="E52" s="318">
        <v>0</v>
      </c>
      <c r="F52" s="307">
        <f>SUMIF('ПО КОРИСНИЦИМА'!$G$16:$G$1904,"Функција 423:",'ПО КОРИСНИЦИМА'!$L$16:$L$1904)</f>
        <v>0</v>
      </c>
      <c r="G52" s="307">
        <v>0</v>
      </c>
      <c r="H52" s="307">
        <v>0</v>
      </c>
      <c r="I52" s="317">
        <f t="shared" si="6"/>
        <v>0</v>
      </c>
      <c r="J52" s="373">
        <f t="shared" si="7"/>
        <v>0</v>
      </c>
      <c r="K52" s="317">
        <v>0</v>
      </c>
    </row>
    <row r="53" spans="1:11" x14ac:dyDescent="0.25">
      <c r="A53" s="92" t="s">
        <v>3786</v>
      </c>
      <c r="B53" s="93" t="s">
        <v>3921</v>
      </c>
      <c r="C53" s="307">
        <f>SUMIF('ПО КОРИСНИЦИМА'!$G$16:$G$1904,"Функција 430:",'ПО КОРИСНИЦИМА'!$H$16:$H$1904)</f>
        <v>0</v>
      </c>
      <c r="D53" s="307">
        <v>0</v>
      </c>
      <c r="E53" s="318">
        <v>0</v>
      </c>
      <c r="F53" s="307">
        <f>SUMIF('ПО КОРИСНИЦИМА'!$G$16:$G$1904,"Функција 430:",'ПО КОРИСНИЦИМА'!$L$16:$L$1904)</f>
        <v>0</v>
      </c>
      <c r="G53" s="307">
        <v>0</v>
      </c>
      <c r="H53" s="307">
        <v>0</v>
      </c>
      <c r="I53" s="317">
        <f t="shared" si="6"/>
        <v>0</v>
      </c>
      <c r="J53" s="373">
        <f t="shared" si="7"/>
        <v>0</v>
      </c>
      <c r="K53" s="317">
        <v>0</v>
      </c>
    </row>
    <row r="54" spans="1:11" hidden="1" x14ac:dyDescent="0.25">
      <c r="A54" s="94" t="s">
        <v>3922</v>
      </c>
      <c r="B54" s="93" t="s">
        <v>143</v>
      </c>
      <c r="C54" s="307">
        <f>SUMIF('ПО КОРИСНИЦИМА'!$G$16:$G$1904,"Функција 431:",'ПО КОРИСНИЦИМА'!$H$16:$H$1904)</f>
        <v>0</v>
      </c>
      <c r="D54" s="307">
        <v>0</v>
      </c>
      <c r="E54" s="318">
        <v>0</v>
      </c>
      <c r="F54" s="307">
        <f>SUMIF('ПО КОРИСНИЦИМА'!$G$16:$G$1904,"Функција 431:",'ПО КОРИСНИЦИМА'!$L$16:$L$1904)</f>
        <v>0</v>
      </c>
      <c r="G54" s="307">
        <v>0</v>
      </c>
      <c r="H54" s="307">
        <v>0</v>
      </c>
      <c r="I54" s="317">
        <f t="shared" si="6"/>
        <v>0</v>
      </c>
      <c r="J54" s="373">
        <f t="shared" si="7"/>
        <v>0</v>
      </c>
      <c r="K54" s="317">
        <v>0</v>
      </c>
    </row>
    <row r="55" spans="1:11" hidden="1" x14ac:dyDescent="0.25">
      <c r="A55" s="94" t="s">
        <v>3923</v>
      </c>
      <c r="B55" s="93" t="s">
        <v>144</v>
      </c>
      <c r="C55" s="307">
        <f>SUMIF('ПО КОРИСНИЦИМА'!$G$16:$G$1904,"Функција 432:",'ПО КОРИСНИЦИМА'!$H$16:$H$1904)</f>
        <v>0</v>
      </c>
      <c r="D55" s="307">
        <v>0</v>
      </c>
      <c r="E55" s="318">
        <v>0</v>
      </c>
      <c r="F55" s="307">
        <f>SUMIF('ПО КОРИСНИЦИМА'!$G$16:$G$1904,"Функција 432:",'ПО КОРИСНИЦИМА'!$L$16:$L$1904)</f>
        <v>0</v>
      </c>
      <c r="G55" s="307">
        <v>0</v>
      </c>
      <c r="H55" s="307">
        <v>0</v>
      </c>
      <c r="I55" s="317">
        <f t="shared" si="6"/>
        <v>0</v>
      </c>
      <c r="J55" s="373">
        <f t="shared" si="7"/>
        <v>0</v>
      </c>
      <c r="K55" s="317">
        <v>0</v>
      </c>
    </row>
    <row r="56" spans="1:11" hidden="1" x14ac:dyDescent="0.25">
      <c r="A56" s="94" t="s">
        <v>3924</v>
      </c>
      <c r="B56" s="93" t="s">
        <v>145</v>
      </c>
      <c r="C56" s="307">
        <f>SUMIF('ПО КОРИСНИЦИМА'!$G$16:$G$1904,"Функција 433:",'ПО КОРИСНИЦИМА'!$H$16:$H$1904)</f>
        <v>0</v>
      </c>
      <c r="D56" s="307">
        <v>0</v>
      </c>
      <c r="E56" s="318">
        <v>0</v>
      </c>
      <c r="F56" s="307">
        <f>SUMIF('ПО КОРИСНИЦИМА'!$G$16:$G$1904,"Функција 433:",'ПО КОРИСНИЦИМА'!$L$16:$L$1904)</f>
        <v>0</v>
      </c>
      <c r="G56" s="307">
        <v>0</v>
      </c>
      <c r="H56" s="307">
        <v>0</v>
      </c>
      <c r="I56" s="317">
        <f t="shared" si="6"/>
        <v>0</v>
      </c>
      <c r="J56" s="373">
        <f t="shared" si="7"/>
        <v>0</v>
      </c>
      <c r="K56" s="317">
        <v>0</v>
      </c>
    </row>
    <row r="57" spans="1:11" hidden="1" x14ac:dyDescent="0.25">
      <c r="A57" s="94" t="s">
        <v>3925</v>
      </c>
      <c r="B57" s="93" t="s">
        <v>146</v>
      </c>
      <c r="C57" s="307">
        <f>SUMIF('ПО КОРИСНИЦИМА'!$G$16:$G$1904,"Функција 434:",'ПО КОРИСНИЦИМА'!$H$16:$H$1904)</f>
        <v>0</v>
      </c>
      <c r="D57" s="307">
        <v>0</v>
      </c>
      <c r="E57" s="318">
        <v>0</v>
      </c>
      <c r="F57" s="307">
        <f>SUMIF('ПО КОРИСНИЦИМА'!$G$16:$G$1904,"Функција 434:",'ПО КОРИСНИЦИМА'!$L$16:$L$1904)</f>
        <v>0</v>
      </c>
      <c r="G57" s="307">
        <v>0</v>
      </c>
      <c r="H57" s="307">
        <v>0</v>
      </c>
      <c r="I57" s="317">
        <f t="shared" si="6"/>
        <v>0</v>
      </c>
      <c r="J57" s="373">
        <f t="shared" si="7"/>
        <v>0</v>
      </c>
      <c r="K57" s="317">
        <v>0</v>
      </c>
    </row>
    <row r="58" spans="1:11" hidden="1" x14ac:dyDescent="0.25">
      <c r="A58" s="94" t="s">
        <v>3926</v>
      </c>
      <c r="B58" s="93" t="s">
        <v>147</v>
      </c>
      <c r="C58" s="307">
        <f>SUMIF('ПО КОРИСНИЦИМА'!$G$16:$G$1904,"Функција 435:",'ПО КОРИСНИЦИМА'!$H$16:$H$1904)</f>
        <v>0</v>
      </c>
      <c r="D58" s="307">
        <v>0</v>
      </c>
      <c r="E58" s="318">
        <v>0</v>
      </c>
      <c r="F58" s="307">
        <f>SUMIF('ПО КОРИСНИЦИМА'!$G$16:$G$1904,"Функција 435:",'ПО КОРИСНИЦИМА'!$L$16:$L$1904)</f>
        <v>0</v>
      </c>
      <c r="G58" s="307">
        <v>0</v>
      </c>
      <c r="H58" s="307">
        <v>0</v>
      </c>
      <c r="I58" s="317">
        <f t="shared" si="6"/>
        <v>0</v>
      </c>
      <c r="J58" s="373">
        <f t="shared" si="7"/>
        <v>0</v>
      </c>
      <c r="K58" s="317">
        <v>0</v>
      </c>
    </row>
    <row r="59" spans="1:11" hidden="1" x14ac:dyDescent="0.25">
      <c r="A59" s="94" t="s">
        <v>3927</v>
      </c>
      <c r="B59" s="93" t="s">
        <v>148</v>
      </c>
      <c r="C59" s="307">
        <f>SUMIF('ПО КОРИСНИЦИМА'!$G$16:$G$1904,"Функција 436:",'ПО КОРИСНИЦИМА'!$H$16:$H$1904)</f>
        <v>0</v>
      </c>
      <c r="D59" s="307">
        <f>SUMIF('ПО КОРИСНИЦИМА'!$G$16:$G$1904,"Функција 436:",'ПО КОРИСНИЦИМА'!$I$16:$I$1904)</f>
        <v>0</v>
      </c>
      <c r="E59" s="318">
        <v>0</v>
      </c>
      <c r="F59" s="307">
        <f>SUMIF('ПО КОРИСНИЦИМА'!$G$16:$G$1904,"Функција 436:",'ПО КОРИСНИЦИМА'!$L$16:$L$1904)</f>
        <v>0</v>
      </c>
      <c r="G59" s="307">
        <v>0</v>
      </c>
      <c r="H59" s="307">
        <v>0</v>
      </c>
      <c r="I59" s="317">
        <f t="shared" si="6"/>
        <v>0</v>
      </c>
      <c r="J59" s="373">
        <f t="shared" si="7"/>
        <v>0</v>
      </c>
      <c r="K59" s="317">
        <v>0</v>
      </c>
    </row>
    <row r="60" spans="1:11" x14ac:dyDescent="0.25">
      <c r="A60" s="92" t="s">
        <v>3793</v>
      </c>
      <c r="B60" s="93" t="s">
        <v>3928</v>
      </c>
      <c r="C60" s="307">
        <f>SUMIF('ПО КОРИСНИЦИМА'!$G$16:$G$1904,"Функција 440:",'ПО КОРИСНИЦИМА'!$H$16:$H$1904)</f>
        <v>0</v>
      </c>
      <c r="D60" s="307">
        <v>0</v>
      </c>
      <c r="E60" s="318">
        <v>0</v>
      </c>
      <c r="F60" s="307">
        <f>SUMIF('ПО КОРИСНИЦИМА'!$G$16:$G$1904,"Функција 440:",'ПО КОРИСНИЦИМА'!$L$16:$L$1904)</f>
        <v>0</v>
      </c>
      <c r="G60" s="307">
        <v>0</v>
      </c>
      <c r="H60" s="307">
        <v>0</v>
      </c>
      <c r="I60" s="317">
        <f t="shared" si="6"/>
        <v>0</v>
      </c>
      <c r="J60" s="373">
        <f t="shared" si="7"/>
        <v>0</v>
      </c>
      <c r="K60" s="317">
        <v>0</v>
      </c>
    </row>
    <row r="61" spans="1:11" ht="23.25" x14ac:dyDescent="0.25">
      <c r="A61" s="94" t="s">
        <v>3929</v>
      </c>
      <c r="B61" s="93" t="s">
        <v>150</v>
      </c>
      <c r="C61" s="307">
        <f>SUMIF('ПО КОРИСНИЦИМА'!$G$16:$G$1904,"Функција 441:",'ПО КОРИСНИЦИМА'!$H$16:$H$1904)</f>
        <v>0</v>
      </c>
      <c r="D61" s="307">
        <v>0</v>
      </c>
      <c r="E61" s="318">
        <v>0</v>
      </c>
      <c r="F61" s="307">
        <f>SUMIF('ПО КОРИСНИЦИМА'!$G$16:$G$1904,"Функција 441:",'ПО КОРИСНИЦИМА'!$L$16:$L$1904)</f>
        <v>0</v>
      </c>
      <c r="G61" s="307">
        <v>0</v>
      </c>
      <c r="H61" s="307">
        <v>0</v>
      </c>
      <c r="I61" s="317">
        <f t="shared" si="6"/>
        <v>0</v>
      </c>
      <c r="J61" s="373">
        <f t="shared" si="7"/>
        <v>0</v>
      </c>
      <c r="K61" s="317">
        <v>0</v>
      </c>
    </row>
    <row r="62" spans="1:11" x14ac:dyDescent="0.25">
      <c r="A62" s="94" t="s">
        <v>3930</v>
      </c>
      <c r="B62" s="93" t="s">
        <v>151</v>
      </c>
      <c r="C62" s="307">
        <f>SUMIF('ПО КОРИСНИЦИМА'!$G$16:$G$1904,"Функција 442:",'ПО КОРИСНИЦИМА'!$H$16:$H$1904)</f>
        <v>0</v>
      </c>
      <c r="D62" s="307">
        <v>0</v>
      </c>
      <c r="E62" s="318">
        <v>0</v>
      </c>
      <c r="F62" s="307">
        <f>SUMIF('ПО КОРИСНИЦИМА'!$G$16:$G$1904,"Функција 442:",'ПО КОРИСНИЦИМА'!$L$16:$L$1904)</f>
        <v>0</v>
      </c>
      <c r="G62" s="307">
        <v>0</v>
      </c>
      <c r="H62" s="307">
        <v>0</v>
      </c>
      <c r="I62" s="317">
        <f t="shared" si="6"/>
        <v>0</v>
      </c>
      <c r="J62" s="373">
        <f t="shared" si="7"/>
        <v>0</v>
      </c>
      <c r="K62" s="317">
        <v>0</v>
      </c>
    </row>
    <row r="63" spans="1:11" x14ac:dyDescent="0.25">
      <c r="A63" s="94" t="s">
        <v>3931</v>
      </c>
      <c r="B63" s="93" t="s">
        <v>152</v>
      </c>
      <c r="C63" s="307">
        <f>SUMIF('ПО КОРИСНИЦИМА'!$G$16:$G$1904,"Функција 443:",'ПО КОРИСНИЦИМА'!$H$16:$H$1904)</f>
        <v>0</v>
      </c>
      <c r="D63" s="307">
        <v>0</v>
      </c>
      <c r="E63" s="318">
        <v>0</v>
      </c>
      <c r="F63" s="307">
        <f>SUMIF('ПО КОРИСНИЦИМА'!$G$16:$G$1904,"Функција 443:",'ПО КОРИСНИЦИМА'!$L$16:$L$1904)</f>
        <v>0</v>
      </c>
      <c r="G63" s="307">
        <v>0</v>
      </c>
      <c r="H63" s="307">
        <v>0</v>
      </c>
      <c r="I63" s="317">
        <f t="shared" si="6"/>
        <v>0</v>
      </c>
      <c r="J63" s="373">
        <f t="shared" si="7"/>
        <v>0</v>
      </c>
      <c r="K63" s="317">
        <v>0</v>
      </c>
    </row>
    <row r="64" spans="1:11" x14ac:dyDescent="0.25">
      <c r="A64" s="92" t="s">
        <v>3799</v>
      </c>
      <c r="B64" s="93" t="s">
        <v>3932</v>
      </c>
      <c r="C64" s="307">
        <f>SUMIF('ПО КОРИСНИЦИМА'!$G$16:$G$1904,"Функција 450:",'ПО КОРИСНИЦИМА'!$H$16:$H$1904)</f>
        <v>0</v>
      </c>
      <c r="D64" s="307">
        <v>0</v>
      </c>
      <c r="E64" s="318">
        <v>0</v>
      </c>
      <c r="F64" s="307">
        <v>7000000</v>
      </c>
      <c r="G64" s="307">
        <v>0</v>
      </c>
      <c r="H64" s="307">
        <v>0</v>
      </c>
      <c r="I64" s="317">
        <f t="shared" si="6"/>
        <v>7000000</v>
      </c>
      <c r="J64" s="373">
        <f t="shared" si="7"/>
        <v>0</v>
      </c>
      <c r="K64" s="317">
        <v>0</v>
      </c>
    </row>
    <row r="65" spans="1:11" x14ac:dyDescent="0.25">
      <c r="A65" s="97" t="s">
        <v>3933</v>
      </c>
      <c r="B65" s="93" t="s">
        <v>154</v>
      </c>
      <c r="C65" s="307">
        <f>120013199-2544000+763999+220000+500000+250000</f>
        <v>119203198</v>
      </c>
      <c r="D65" s="307">
        <f>SUMIF('ПО КОРИСНИЦИМА'!$G$16:$G$1904,"Функција 451:",'ПО КОРИСНИЦИМА'!$I$16:$I$1904)</f>
        <v>38167912.960000001</v>
      </c>
      <c r="E65" s="318">
        <v>0</v>
      </c>
      <c r="F65" s="307">
        <f>SUMIF('ПО КОРИСНИЦИМА'!$G$16:$G$1904,"Функција 451:",'ПО КОРИСНИЦИМА'!$L$16:$L$1904)</f>
        <v>1000000</v>
      </c>
      <c r="G65" s="307">
        <f>SUMIF('ПО КОРИСНИЦИМА'!$G$16:$G$1904,"Функција 451:",'ПО КОРИСНИЦИМА'!$M$16:$M$1904)</f>
        <v>0</v>
      </c>
      <c r="H65" s="307">
        <v>0</v>
      </c>
      <c r="I65" s="317">
        <f t="shared" si="6"/>
        <v>120203198</v>
      </c>
      <c r="J65" s="373">
        <f t="shared" si="7"/>
        <v>38167912.960000001</v>
      </c>
      <c r="K65" s="317">
        <v>0</v>
      </c>
    </row>
    <row r="66" spans="1:11" x14ac:dyDescent="0.25">
      <c r="A66" s="97" t="s">
        <v>3855</v>
      </c>
      <c r="B66" s="93" t="s">
        <v>155</v>
      </c>
      <c r="C66" s="307">
        <f>SUMIF('ПО КОРИСНИЦИМА'!$G$16:$G$1904,"Функција 452:",'ПО КОРИСНИЦИМА'!$H$16:$H$1904)</f>
        <v>0</v>
      </c>
      <c r="D66" s="307">
        <v>0</v>
      </c>
      <c r="E66" s="318">
        <v>0</v>
      </c>
      <c r="F66" s="307">
        <f>SUMIF('ПО КОРИСНИЦИМА'!$G$16:$G$1904,"Функција 452:",'ПО КОРИСНИЦИМА'!$L$16:$L$1904)</f>
        <v>0</v>
      </c>
      <c r="G66" s="307">
        <v>0</v>
      </c>
      <c r="H66" s="307">
        <v>0</v>
      </c>
      <c r="I66" s="317">
        <f t="shared" si="6"/>
        <v>0</v>
      </c>
      <c r="J66" s="373">
        <f t="shared" si="7"/>
        <v>0</v>
      </c>
      <c r="K66" s="317">
        <v>0</v>
      </c>
    </row>
    <row r="67" spans="1:11" x14ac:dyDescent="0.25">
      <c r="A67" s="97" t="s">
        <v>3934</v>
      </c>
      <c r="B67" s="93" t="s">
        <v>156</v>
      </c>
      <c r="C67" s="307">
        <f>SUMIF('ПО КОРИСНИЦИМА'!$G$16:$G$1904,"Функција 453:",'ПО КОРИСНИЦИМА'!$H$16:$H$1904)</f>
        <v>0</v>
      </c>
      <c r="D67" s="307">
        <v>0</v>
      </c>
      <c r="E67" s="318">
        <v>0</v>
      </c>
      <c r="F67" s="307">
        <f>SUMIF('ПО КОРИСНИЦИМА'!$G$16:$G$1904,"Функција 453:",'ПО КОРИСНИЦИМА'!$L$16:$L$1904)</f>
        <v>0</v>
      </c>
      <c r="G67" s="307">
        <v>0</v>
      </c>
      <c r="H67" s="307">
        <v>0</v>
      </c>
      <c r="I67" s="317">
        <f t="shared" si="6"/>
        <v>0</v>
      </c>
      <c r="J67" s="373">
        <f t="shared" si="7"/>
        <v>0</v>
      </c>
      <c r="K67" s="317">
        <v>0</v>
      </c>
    </row>
    <row r="68" spans="1:11" x14ac:dyDescent="0.25">
      <c r="A68" s="97" t="s">
        <v>3935</v>
      </c>
      <c r="B68" s="93" t="s">
        <v>157</v>
      </c>
      <c r="C68" s="307">
        <f>SUMIF('ПО КОРИСНИЦИМА'!$G$16:$G$1904,"Функција 454:",'ПО КОРИСНИЦИМА'!$H$16:$H$1904)</f>
        <v>0</v>
      </c>
      <c r="D68" s="307">
        <v>0</v>
      </c>
      <c r="E68" s="318">
        <v>0</v>
      </c>
      <c r="F68" s="307">
        <f>SUMIF('ПО КОРИСНИЦИМА'!$G$16:$G$1904,"Функција 454:",'ПО КОРИСНИЦИМА'!$L$16:$L$1904)</f>
        <v>0</v>
      </c>
      <c r="G68" s="307">
        <v>0</v>
      </c>
      <c r="H68" s="307">
        <v>0</v>
      </c>
      <c r="I68" s="317">
        <f t="shared" si="6"/>
        <v>0</v>
      </c>
      <c r="J68" s="373">
        <f t="shared" si="7"/>
        <v>0</v>
      </c>
      <c r="K68" s="317">
        <v>0</v>
      </c>
    </row>
    <row r="69" spans="1:11" x14ac:dyDescent="0.25">
      <c r="A69" s="97" t="s">
        <v>3936</v>
      </c>
      <c r="B69" s="93" t="s">
        <v>158</v>
      </c>
      <c r="C69" s="307">
        <f>SUMIF('ПО КОРИСНИЦИМА'!$G$16:$G$1904,"Функција 455:",'ПО КОРИСНИЦИМА'!$H$16:$H$1904)</f>
        <v>0</v>
      </c>
      <c r="D69" s="307">
        <v>0</v>
      </c>
      <c r="E69" s="318">
        <v>0</v>
      </c>
      <c r="F69" s="307">
        <f>SUMIF('ПО КОРИСНИЦИМА'!$G$16:$G$1904,"Функција 455:",'ПО КОРИСНИЦИМА'!$L$16:$L$1904)</f>
        <v>0</v>
      </c>
      <c r="G69" s="307">
        <v>0</v>
      </c>
      <c r="H69" s="307">
        <v>0</v>
      </c>
      <c r="I69" s="317">
        <f t="shared" si="6"/>
        <v>0</v>
      </c>
      <c r="J69" s="373">
        <f t="shared" si="7"/>
        <v>0</v>
      </c>
      <c r="K69" s="317">
        <v>0</v>
      </c>
    </row>
    <row r="70" spans="1:11" x14ac:dyDescent="0.25">
      <c r="A70" s="92" t="s">
        <v>3804</v>
      </c>
      <c r="B70" s="93" t="s">
        <v>3937</v>
      </c>
      <c r="C70" s="307">
        <f>SUMIF('ПО КОРИСНИЦИМА'!$G$16:$G$1904,"Функција 460:",'ПО КОРИСНИЦИМА'!$H$16:$H$1904)</f>
        <v>0</v>
      </c>
      <c r="D70" s="307">
        <v>0</v>
      </c>
      <c r="E70" s="318">
        <v>0</v>
      </c>
      <c r="F70" s="307">
        <f>SUMIF('ПО КОРИСНИЦИМА'!$G$16:$G$1904,"Функција 460:",'ПО КОРИСНИЦИМА'!$L$16:$L$1904)</f>
        <v>0</v>
      </c>
      <c r="G70" s="307">
        <v>0</v>
      </c>
      <c r="H70" s="307">
        <v>0</v>
      </c>
      <c r="I70" s="317">
        <f t="shared" si="6"/>
        <v>0</v>
      </c>
      <c r="J70" s="373">
        <f t="shared" si="7"/>
        <v>0</v>
      </c>
      <c r="K70" s="317">
        <v>0</v>
      </c>
    </row>
    <row r="71" spans="1:11" x14ac:dyDescent="0.25">
      <c r="A71" s="92" t="s">
        <v>3811</v>
      </c>
      <c r="B71" s="93" t="s">
        <v>3938</v>
      </c>
      <c r="C71" s="307">
        <f>SUMIF('ПО КОРИСНИЦИМА'!$G$16:$G$1904,"Функција 470:",'ПО КОРИСНИЦИМА'!$H$16:$H$1904)</f>
        <v>0</v>
      </c>
      <c r="D71" s="307">
        <v>0</v>
      </c>
      <c r="E71" s="318">
        <v>0</v>
      </c>
      <c r="F71" s="307">
        <f>SUMIF('ПО КОРИСНИЦИМА'!$G$16:$G$1904,"Функција 470:",'ПО КОРИСНИЦИМА'!$L$16:$L$1904)</f>
        <v>0</v>
      </c>
      <c r="G71" s="307">
        <v>0</v>
      </c>
      <c r="H71" s="307">
        <v>0</v>
      </c>
      <c r="I71" s="317">
        <f t="shared" si="6"/>
        <v>0</v>
      </c>
      <c r="J71" s="373">
        <f t="shared" si="7"/>
        <v>0</v>
      </c>
      <c r="K71" s="317">
        <v>0</v>
      </c>
    </row>
    <row r="72" spans="1:11" x14ac:dyDescent="0.25">
      <c r="A72" s="94" t="s">
        <v>3939</v>
      </c>
      <c r="B72" s="93" t="s">
        <v>161</v>
      </c>
      <c r="C72" s="307">
        <f>SUMIF('ПО КОРИСНИЦИМА'!$G$16:$G$1904,"Функција 471:",'ПО КОРИСНИЦИМА'!$H$16:$H$1904)</f>
        <v>0</v>
      </c>
      <c r="D72" s="307">
        <v>0</v>
      </c>
      <c r="E72" s="318">
        <v>0</v>
      </c>
      <c r="F72" s="307">
        <f>SUMIF('ПО КОРИСНИЦИМА'!$G$16:$G$1904,"Функција 471:",'ПО КОРИСНИЦИМА'!$L$16:$L$1904)</f>
        <v>0</v>
      </c>
      <c r="G72" s="307">
        <v>0</v>
      </c>
      <c r="H72" s="307">
        <v>0</v>
      </c>
      <c r="I72" s="317">
        <f t="shared" si="6"/>
        <v>0</v>
      </c>
      <c r="J72" s="373">
        <f t="shared" si="7"/>
        <v>0</v>
      </c>
      <c r="K72" s="317">
        <v>0</v>
      </c>
    </row>
    <row r="73" spans="1:11" x14ac:dyDescent="0.25">
      <c r="A73" s="94" t="s">
        <v>3940</v>
      </c>
      <c r="B73" s="93" t="s">
        <v>162</v>
      </c>
      <c r="C73" s="307">
        <f>SUMIF('ПО КОРИСНИЦИМА'!$G$16:$G$1904,"Функција 472:",'ПО КОРИСНИЦИМА'!$H$16:$H$1904)</f>
        <v>0</v>
      </c>
      <c r="D73" s="307">
        <v>0</v>
      </c>
      <c r="E73" s="318">
        <v>0</v>
      </c>
      <c r="F73" s="307">
        <f>SUMIF('ПО КОРИСНИЦИМА'!$G$16:$G$1904,"Функција 472:",'ПО КОРИСНИЦИМА'!$L$16:$L$1904)</f>
        <v>0</v>
      </c>
      <c r="G73" s="307">
        <v>0</v>
      </c>
      <c r="H73" s="307">
        <v>0</v>
      </c>
      <c r="I73" s="317">
        <f t="shared" si="6"/>
        <v>0</v>
      </c>
      <c r="J73" s="373">
        <f t="shared" si="7"/>
        <v>0</v>
      </c>
      <c r="K73" s="317">
        <v>0</v>
      </c>
    </row>
    <row r="74" spans="1:11" x14ac:dyDescent="0.25">
      <c r="A74" s="94" t="s">
        <v>3941</v>
      </c>
      <c r="B74" s="93" t="s">
        <v>163</v>
      </c>
      <c r="C74" s="307">
        <f>SUMIF('ПО КОРИСНИЦИМА'!$G$16:$G$1904,"Функција 473:",'ПО КОРИСНИЦИМА'!$H$16:$H$1904)</f>
        <v>15762317</v>
      </c>
      <c r="D74" s="307">
        <f>SUMIF('ПО КОРИСНИЦИМА'!$G$16:$G$1904,"Функција 473:",'ПО КОРИСНИЦИМА'!$I$16:$I$1904)</f>
        <v>10959396.540000003</v>
      </c>
      <c r="E74" s="318">
        <v>0</v>
      </c>
      <c r="F74" s="307">
        <f>SUMIF('ПО КОРИСНИЦИМА'!$G$16:$G$1904,"Функција 473:",'ПО КОРИСНИЦИМА'!$L$16:$L$1904)</f>
        <v>0</v>
      </c>
      <c r="G74" s="307">
        <v>0</v>
      </c>
      <c r="H74" s="307">
        <v>0</v>
      </c>
      <c r="I74" s="317">
        <f t="shared" si="6"/>
        <v>15762317</v>
      </c>
      <c r="J74" s="373">
        <f t="shared" si="7"/>
        <v>10959396.540000003</v>
      </c>
      <c r="K74" s="317">
        <v>0</v>
      </c>
    </row>
    <row r="75" spans="1:11" x14ac:dyDescent="0.25">
      <c r="A75" s="94" t="s">
        <v>3942</v>
      </c>
      <c r="B75" s="93" t="s">
        <v>164</v>
      </c>
      <c r="C75" s="307">
        <f>SUMIF('ПО КОРИСНИЦИМА'!$G$16:$G$1904,"Функција 474:",'ПО КОРИСНИЦИМА'!$H$16:$H$1904)</f>
        <v>0</v>
      </c>
      <c r="D75" s="307">
        <v>0</v>
      </c>
      <c r="E75" s="318">
        <v>0</v>
      </c>
      <c r="F75" s="307">
        <f>SUMIF('ПО КОРИСНИЦИМА'!$G$16:$G$1904,"Функција 474:",'ПО КОРИСНИЦИМА'!$L$16:$L$1904)</f>
        <v>0</v>
      </c>
      <c r="G75" s="307">
        <v>0</v>
      </c>
      <c r="H75" s="307">
        <v>0</v>
      </c>
      <c r="I75" s="317">
        <f t="shared" si="6"/>
        <v>0</v>
      </c>
      <c r="J75" s="373">
        <f t="shared" si="7"/>
        <v>0</v>
      </c>
      <c r="K75" s="317">
        <v>0</v>
      </c>
    </row>
    <row r="76" spans="1:11" x14ac:dyDescent="0.25">
      <c r="A76" s="92" t="s">
        <v>3814</v>
      </c>
      <c r="B76" s="93" t="s">
        <v>3943</v>
      </c>
      <c r="C76" s="307">
        <f>SUMIF('ПО КОРИСНИЦИМА'!$G$16:$G$1904,"Функција 480:",'ПО КОРИСНИЦИМА'!$H$16:$H$1904)</f>
        <v>0</v>
      </c>
      <c r="D76" s="307">
        <v>0</v>
      </c>
      <c r="E76" s="318">
        <v>0</v>
      </c>
      <c r="F76" s="307">
        <f>SUMIF('ПО КОРИСНИЦИМА'!$G$16:$G$1904,"Функција 480:",'ПО КОРИСНИЦИМА'!$L$16:$L$1904)</f>
        <v>0</v>
      </c>
      <c r="G76" s="307">
        <v>0</v>
      </c>
      <c r="H76" s="307">
        <v>0</v>
      </c>
      <c r="I76" s="317">
        <f t="shared" si="6"/>
        <v>0</v>
      </c>
      <c r="J76" s="373">
        <f t="shared" si="7"/>
        <v>0</v>
      </c>
      <c r="K76" s="317">
        <v>0</v>
      </c>
    </row>
    <row r="77" spans="1:11" ht="34.5" x14ac:dyDescent="0.25">
      <c r="A77" s="94" t="s">
        <v>3944</v>
      </c>
      <c r="B77" s="93" t="s">
        <v>166</v>
      </c>
      <c r="C77" s="307">
        <f>SUMIF('ПО КОРИСНИЦИМА'!$G$16:$G$1904,"Функција 481:",'ПО КОРИСНИЦИМА'!$H$16:$H$1904)</f>
        <v>0</v>
      </c>
      <c r="D77" s="307">
        <v>0</v>
      </c>
      <c r="E77" s="318">
        <v>0</v>
      </c>
      <c r="F77" s="307">
        <f>SUMIF('ПО КОРИСНИЦИМА'!$G$16:$G$1904,"Функција 481:",'ПО КОРИСНИЦИМА'!$L$16:$L$1904)</f>
        <v>0</v>
      </c>
      <c r="G77" s="307">
        <v>0</v>
      </c>
      <c r="H77" s="307">
        <v>0</v>
      </c>
      <c r="I77" s="317">
        <f t="shared" si="6"/>
        <v>0</v>
      </c>
      <c r="J77" s="373">
        <f t="shared" si="7"/>
        <v>0</v>
      </c>
      <c r="K77" s="317">
        <v>0</v>
      </c>
    </row>
    <row r="78" spans="1:11" ht="23.25" x14ac:dyDescent="0.25">
      <c r="A78" s="94" t="s">
        <v>3945</v>
      </c>
      <c r="B78" s="93" t="s">
        <v>167</v>
      </c>
      <c r="C78" s="307">
        <f>SUMIF('ПО КОРИСНИЦИМА'!$G$16:$G$1904,"Функција 482:",'ПО КОРИСНИЦИМА'!$H$16:$H$1904)</f>
        <v>0</v>
      </c>
      <c r="D78" s="307">
        <v>0</v>
      </c>
      <c r="E78" s="318">
        <v>0</v>
      </c>
      <c r="F78" s="307">
        <f>SUMIF('ПО КОРИСНИЦИМА'!$G$16:$G$1904,"Функција 482:",'ПО КОРИСНИЦИМА'!$L$16:$L$1904)</f>
        <v>0</v>
      </c>
      <c r="G78" s="307">
        <v>0</v>
      </c>
      <c r="H78" s="307">
        <v>0</v>
      </c>
      <c r="I78" s="317">
        <f t="shared" si="6"/>
        <v>0</v>
      </c>
      <c r="J78" s="373">
        <f t="shared" si="7"/>
        <v>0</v>
      </c>
      <c r="K78" s="317">
        <v>0</v>
      </c>
    </row>
    <row r="79" spans="1:11" x14ac:dyDescent="0.25">
      <c r="A79" s="94" t="s">
        <v>3946</v>
      </c>
      <c r="B79" s="93" t="s">
        <v>168</v>
      </c>
      <c r="C79" s="307">
        <f>SUMIF('ПО КОРИСНИЦИМА'!$G$16:$G$1904,"Функција 483:",'ПО КОРИСНИЦИМА'!$H$16:$H$1904)</f>
        <v>0</v>
      </c>
      <c r="D79" s="307">
        <v>0</v>
      </c>
      <c r="E79" s="318">
        <v>0</v>
      </c>
      <c r="F79" s="307">
        <f>SUMIF('ПО КОРИСНИЦИМА'!$G$16:$G$1904,"Функција 483:",'ПО КОРИСНИЦИМА'!$L$16:$L$1904)</f>
        <v>0</v>
      </c>
      <c r="G79" s="307">
        <v>0</v>
      </c>
      <c r="H79" s="307">
        <v>0</v>
      </c>
      <c r="I79" s="317">
        <f t="shared" si="6"/>
        <v>0</v>
      </c>
      <c r="J79" s="373">
        <f t="shared" si="7"/>
        <v>0</v>
      </c>
      <c r="K79" s="317">
        <v>0</v>
      </c>
    </row>
    <row r="80" spans="1:11" ht="23.25" x14ac:dyDescent="0.25">
      <c r="A80" s="94" t="s">
        <v>3947</v>
      </c>
      <c r="B80" s="93" t="s">
        <v>169</v>
      </c>
      <c r="C80" s="307">
        <f>SUMIF('ПО КОРИСНИЦИМА'!$G$16:$G$1904,"Функција 484:",'ПО КОРИСНИЦИМА'!$H$16:$H$1904)</f>
        <v>0</v>
      </c>
      <c r="D80" s="307">
        <v>0</v>
      </c>
      <c r="E80" s="318">
        <v>0</v>
      </c>
      <c r="F80" s="307">
        <f>SUMIF('ПО КОРИСНИЦИМА'!$G$16:$G$1904,"Функција 484:",'ПО КОРИСНИЦИМА'!$L$16:$L$1904)</f>
        <v>0</v>
      </c>
      <c r="G80" s="307">
        <v>0</v>
      </c>
      <c r="H80" s="307">
        <v>0</v>
      </c>
      <c r="I80" s="317">
        <f t="shared" si="6"/>
        <v>0</v>
      </c>
      <c r="J80" s="373">
        <f t="shared" si="7"/>
        <v>0</v>
      </c>
      <c r="K80" s="317">
        <v>0</v>
      </c>
    </row>
    <row r="81" spans="1:11" x14ac:dyDescent="0.25">
      <c r="A81" s="94" t="s">
        <v>3948</v>
      </c>
      <c r="B81" s="93" t="s">
        <v>170</v>
      </c>
      <c r="C81" s="307">
        <f>SUMIF('ПО КОРИСНИЦИМА'!$G$16:$G$1904,"Функција 485:",'ПО КОРИСНИЦИМА'!$H$16:$H$1904)</f>
        <v>0</v>
      </c>
      <c r="D81" s="307">
        <v>0</v>
      </c>
      <c r="E81" s="318">
        <v>0</v>
      </c>
      <c r="F81" s="307">
        <f>SUMIF('ПО КОРИСНИЦИМА'!$G$16:$G$1904,"Функција 485:",'ПО КОРИСНИЦИМА'!$L$16:$L$1904)</f>
        <v>0</v>
      </c>
      <c r="G81" s="307">
        <v>0</v>
      </c>
      <c r="H81" s="307">
        <v>0</v>
      </c>
      <c r="I81" s="317">
        <f t="shared" si="6"/>
        <v>0</v>
      </c>
      <c r="J81" s="373">
        <f t="shared" si="7"/>
        <v>0</v>
      </c>
      <c r="K81" s="317">
        <v>0</v>
      </c>
    </row>
    <row r="82" spans="1:11" x14ac:dyDescent="0.25">
      <c r="A82" s="94" t="s">
        <v>3949</v>
      </c>
      <c r="B82" s="93" t="s">
        <v>171</v>
      </c>
      <c r="C82" s="307">
        <f>SUMIF('ПО КОРИСНИЦИМА'!$G$16:$G$1904,"Функција 486:",'ПО КОРИСНИЦИМА'!$H$16:$H$1904)</f>
        <v>0</v>
      </c>
      <c r="D82" s="307">
        <v>0</v>
      </c>
      <c r="E82" s="318">
        <v>0</v>
      </c>
      <c r="F82" s="307">
        <f>SUMIF('ПО КОРИСНИЦИМА'!$G$16:$G$1904,"Функција 486:",'ПО КОРИСНИЦИМА'!$L$16:$L$1904)</f>
        <v>0</v>
      </c>
      <c r="G82" s="307">
        <v>0</v>
      </c>
      <c r="H82" s="307">
        <v>0</v>
      </c>
      <c r="I82" s="317">
        <f t="shared" si="6"/>
        <v>0</v>
      </c>
      <c r="J82" s="373">
        <f t="shared" si="7"/>
        <v>0</v>
      </c>
      <c r="K82" s="317">
        <v>0</v>
      </c>
    </row>
    <row r="83" spans="1:11" x14ac:dyDescent="0.25">
      <c r="A83" s="94" t="s">
        <v>3950</v>
      </c>
      <c r="B83" s="93" t="s">
        <v>172</v>
      </c>
      <c r="C83" s="307">
        <f>SUMIF('ПО КОРИСНИЦИМА'!$G$16:$G$1904,"Функција 487:",'ПО КОРИСНИЦИМА'!$H$16:$H$1904)</f>
        <v>0</v>
      </c>
      <c r="D83" s="307">
        <v>0</v>
      </c>
      <c r="E83" s="318">
        <v>0</v>
      </c>
      <c r="F83" s="307">
        <f>SUMIF('ПО КОРИСНИЦИМА'!$G$16:$G$1904,"Функција 487:",'ПО КОРИСНИЦИМА'!$L$16:$L$1904)</f>
        <v>0</v>
      </c>
      <c r="G83" s="307">
        <v>0</v>
      </c>
      <c r="H83" s="307">
        <v>0</v>
      </c>
      <c r="I83" s="317">
        <f t="shared" si="6"/>
        <v>0</v>
      </c>
      <c r="J83" s="373">
        <f t="shared" si="7"/>
        <v>0</v>
      </c>
      <c r="K83" s="317">
        <v>0</v>
      </c>
    </row>
    <row r="84" spans="1:11" ht="23.25" x14ac:dyDescent="0.25">
      <c r="A84" s="92" t="s">
        <v>3951</v>
      </c>
      <c r="B84" s="93" t="s">
        <v>173</v>
      </c>
      <c r="C84" s="307">
        <v>0</v>
      </c>
      <c r="D84" s="307">
        <v>0</v>
      </c>
      <c r="E84" s="318">
        <v>0</v>
      </c>
      <c r="F84" s="307">
        <f>SUMIF('ПО КОРИСНИЦИМА'!$G$16:$G$1904,"Функција 490:",'ПО КОРИСНИЦИМА'!$L$16:$L$1904)</f>
        <v>36336130</v>
      </c>
      <c r="G84" s="307">
        <v>0</v>
      </c>
      <c r="H84" s="307">
        <v>0</v>
      </c>
      <c r="I84" s="317">
        <f t="shared" si="6"/>
        <v>36336130</v>
      </c>
      <c r="J84" s="373">
        <f t="shared" si="7"/>
        <v>0</v>
      </c>
      <c r="K84" s="317">
        <v>0</v>
      </c>
    </row>
    <row r="85" spans="1:11" x14ac:dyDescent="0.25">
      <c r="A85" s="90" t="s">
        <v>3952</v>
      </c>
      <c r="B85" s="95" t="s">
        <v>174</v>
      </c>
      <c r="C85" s="323">
        <f>SUM(C86:C91)</f>
        <v>15230000</v>
      </c>
      <c r="D85" s="323">
        <f>SUM(D86:D91)</f>
        <v>8641736.0800000001</v>
      </c>
      <c r="E85" s="314">
        <f>D85/C85</f>
        <v>0.56741536966513462</v>
      </c>
      <c r="F85" s="315">
        <f>SUM(F86:F91)</f>
        <v>5280192</v>
      </c>
      <c r="G85" s="315">
        <v>0</v>
      </c>
      <c r="H85" s="315">
        <v>0</v>
      </c>
      <c r="I85" s="382">
        <f>C85+F85</f>
        <v>20510192</v>
      </c>
      <c r="J85" s="375">
        <f>D85+G85</f>
        <v>8641736.0800000001</v>
      </c>
      <c r="K85" s="316">
        <f>J85/I85</f>
        <v>0.42133862423130902</v>
      </c>
    </row>
    <row r="86" spans="1:11" x14ac:dyDescent="0.25">
      <c r="A86" s="92" t="s">
        <v>3826</v>
      </c>
      <c r="B86" s="93" t="s">
        <v>3953</v>
      </c>
      <c r="C86" s="307">
        <f>SUMIF('ПО КОРИСНИЦИМА'!$G$16:$G$1904,"Функција 510:",'ПО КОРИСНИЦИМА'!$H$16:$H$1904)</f>
        <v>9000000</v>
      </c>
      <c r="D86" s="307">
        <f>SUMIF('ПО КОРИСНИЦИМА'!$G$16:$G$1904,"Функција 510:",'ПО КОРИСНИЦИМА'!$I$16:$I$1904)</f>
        <v>8237638</v>
      </c>
      <c r="E86" s="318">
        <f>D86/C86</f>
        <v>0.91529311111111111</v>
      </c>
      <c r="F86" s="307">
        <f>SUMIF('ПО КОРИСНИЦИМА'!$G$16:$G$1904,"Функција 510:",'ПО КОРИСНИЦИМА'!$L$16:$L$1904)</f>
        <v>0</v>
      </c>
      <c r="G86" s="307">
        <v>0</v>
      </c>
      <c r="H86" s="307">
        <v>0</v>
      </c>
      <c r="I86" s="317">
        <f>SUM(F86,C86)</f>
        <v>9000000</v>
      </c>
      <c r="J86" s="373">
        <f>SUM(G86,D86)</f>
        <v>8237638</v>
      </c>
      <c r="K86" s="313">
        <f>J86/I86</f>
        <v>0.91529311111111111</v>
      </c>
    </row>
    <row r="87" spans="1:11" x14ac:dyDescent="0.25">
      <c r="A87" s="92" t="s">
        <v>3833</v>
      </c>
      <c r="B87" s="93" t="s">
        <v>3954</v>
      </c>
      <c r="C87" s="307">
        <f>SUMIF('ПО КОРИСНИЦИМА'!$G$16:$G$1904,"Функција 520:",'ПО КОРИСНИЦИМА'!$H$16:$H$1904)</f>
        <v>0</v>
      </c>
      <c r="D87" s="307">
        <v>0</v>
      </c>
      <c r="E87" s="318">
        <v>0</v>
      </c>
      <c r="F87" s="307">
        <f>SUMIF('ПО КОРИСНИЦИМА'!$G$16:$G$1904,"Функција 520:",'ПО КОРИСНИЦИМА'!$L$16:$L$1904)</f>
        <v>0</v>
      </c>
      <c r="G87" s="307">
        <v>0</v>
      </c>
      <c r="H87" s="307">
        <v>0</v>
      </c>
      <c r="I87" s="317">
        <f t="shared" ref="I87:J90" si="8">SUM(F87,C87)</f>
        <v>0</v>
      </c>
      <c r="J87" s="373">
        <f t="shared" si="8"/>
        <v>0</v>
      </c>
      <c r="K87" s="317"/>
    </row>
    <row r="88" spans="1:11" x14ac:dyDescent="0.25">
      <c r="A88" s="92" t="s">
        <v>3955</v>
      </c>
      <c r="B88" s="93" t="s">
        <v>3956</v>
      </c>
      <c r="C88" s="307">
        <f>SUMIF('ПО КОРИСНИЦИМА'!$G$16:$G$1904,"Функција 530:",'ПО КОРИСНИЦИМА'!$H$16:$H$1904)</f>
        <v>0</v>
      </c>
      <c r="D88" s="307">
        <v>0</v>
      </c>
      <c r="E88" s="318">
        <v>0</v>
      </c>
      <c r="F88" s="307">
        <f>SUMIF('ПО КОРИСНИЦИМА'!$G$16:$G$1904,"Функција 530:",'ПО КОРИСНИЦИМА'!$L$16:$L$1904)</f>
        <v>0</v>
      </c>
      <c r="G88" s="307">
        <v>0</v>
      </c>
      <c r="H88" s="307">
        <v>0</v>
      </c>
      <c r="I88" s="317">
        <f t="shared" si="8"/>
        <v>0</v>
      </c>
      <c r="J88" s="373">
        <f t="shared" si="8"/>
        <v>0</v>
      </c>
      <c r="K88" s="317"/>
    </row>
    <row r="89" spans="1:11" ht="23.25" x14ac:dyDescent="0.25">
      <c r="A89" s="92" t="s">
        <v>3838</v>
      </c>
      <c r="B89" s="93" t="s">
        <v>3957</v>
      </c>
      <c r="C89" s="307">
        <f>SUMIF('ПО КОРИСНИЦИМА'!$G$16:$G$1904,"Функција 540:",'ПО КОРИСНИЦИМА'!$H$16:$H$1904)</f>
        <v>3500000</v>
      </c>
      <c r="D89" s="307">
        <f>SUMIF('ПО КОРИСНИЦИМА'!$G$16:$G$1904,"Функција 540:",'ПО КОРИСНИЦИМА'!$I$16:$I$1904)</f>
        <v>404098.08</v>
      </c>
      <c r="E89" s="318">
        <v>0</v>
      </c>
      <c r="F89" s="307">
        <f>SUMIF('ПО КОРИСНИЦИМА'!$G$16:$G$1904,"Функција 540:",'ПО КОРИСНИЦИМА'!$L$16:$L$1904)</f>
        <v>0</v>
      </c>
      <c r="G89" s="307">
        <v>0</v>
      </c>
      <c r="H89" s="307">
        <v>0</v>
      </c>
      <c r="I89" s="317">
        <f t="shared" si="8"/>
        <v>3500000</v>
      </c>
      <c r="J89" s="373">
        <f t="shared" si="8"/>
        <v>404098.08</v>
      </c>
      <c r="K89" s="317">
        <f>J89/I89</f>
        <v>0.1154565942857143</v>
      </c>
    </row>
    <row r="90" spans="1:11" ht="23.25" x14ac:dyDescent="0.25">
      <c r="A90" s="92" t="s">
        <v>3958</v>
      </c>
      <c r="B90" s="93" t="s">
        <v>3959</v>
      </c>
      <c r="C90" s="307">
        <f>SUMIF('ПО КОРИСНИЦИМА'!$G$16:$G$1904,"Функција 550:",'ПО КОРИСНИЦИМА'!$H$16:$H$1904)</f>
        <v>0</v>
      </c>
      <c r="D90" s="307">
        <v>0</v>
      </c>
      <c r="E90" s="318">
        <v>0</v>
      </c>
      <c r="F90" s="307">
        <f>SUMIF('ПО КОРИСНИЦИМА'!$G$16:$G$1904,"Функција 550:",'ПО КОРИСНИЦИМА'!$L$16:$L$1904)</f>
        <v>0</v>
      </c>
      <c r="G90" s="307">
        <v>0</v>
      </c>
      <c r="H90" s="307">
        <v>0</v>
      </c>
      <c r="I90" s="317">
        <f t="shared" si="8"/>
        <v>0</v>
      </c>
      <c r="J90" s="373">
        <f t="shared" si="8"/>
        <v>0</v>
      </c>
      <c r="K90" s="317"/>
    </row>
    <row r="91" spans="1:11" ht="23.25" x14ac:dyDescent="0.25">
      <c r="A91" s="92" t="s">
        <v>3960</v>
      </c>
      <c r="B91" s="93" t="s">
        <v>180</v>
      </c>
      <c r="C91" s="306">
        <f>SUMIF('ПО КОРИСНИЦИМА'!$G$16:$G$1904,"Функција 560:",'ПО КОРИСНИЦИМА'!$H$16:$H$1904)</f>
        <v>2730000</v>
      </c>
      <c r="D91" s="306">
        <f>SUMIF('ПО КОРИСНИЦИМА'!$G$16:$G$1904,"Функција 560:",'ПО КОРИСНИЦИМА'!$I$16:$I$1904)</f>
        <v>0</v>
      </c>
      <c r="E91" s="318">
        <f>D91/C91</f>
        <v>0</v>
      </c>
      <c r="F91" s="307">
        <f>SUMIF('ПО КОРИСНИЦИМА'!$G$16:$G$1904,"Функција 560:",'ПО КОРИСНИЦИМА'!$L$16:$L$1904)</f>
        <v>5280192</v>
      </c>
      <c r="G91" s="307">
        <v>0</v>
      </c>
      <c r="H91" s="307">
        <v>0</v>
      </c>
      <c r="I91" s="381">
        <f>SUM(F91,C91)</f>
        <v>8010192</v>
      </c>
      <c r="J91" s="374">
        <f>SUM(G91,D91)</f>
        <v>0</v>
      </c>
      <c r="K91" s="313">
        <f>J91/I91</f>
        <v>0</v>
      </c>
    </row>
    <row r="92" spans="1:11" x14ac:dyDescent="0.25">
      <c r="A92" s="98" t="s">
        <v>3961</v>
      </c>
      <c r="B92" s="99" t="s">
        <v>3962</v>
      </c>
      <c r="C92" s="304">
        <f>SUM(C93:C98)</f>
        <v>61090000</v>
      </c>
      <c r="D92" s="304">
        <f>SUM(D93:D98)</f>
        <v>22720448.57</v>
      </c>
      <c r="E92" s="326">
        <f>D92/C92</f>
        <v>0.37191763905712882</v>
      </c>
      <c r="F92" s="304">
        <f>SUM(F93:F98)</f>
        <v>3669757</v>
      </c>
      <c r="G92" s="304">
        <f>SUM(G93:G98)</f>
        <v>0</v>
      </c>
      <c r="H92" s="326">
        <f>G92/F92</f>
        <v>0</v>
      </c>
      <c r="I92" s="385">
        <f>C92+F92</f>
        <v>64759757</v>
      </c>
      <c r="J92" s="375">
        <f>D92+G92</f>
        <v>22720448.57</v>
      </c>
      <c r="K92" s="316">
        <f>J92/I92</f>
        <v>0.35084209117708703</v>
      </c>
    </row>
    <row r="93" spans="1:11" x14ac:dyDescent="0.25">
      <c r="A93" s="92" t="s">
        <v>3845</v>
      </c>
      <c r="B93" s="93" t="s">
        <v>3963</v>
      </c>
      <c r="C93" s="303">
        <f>SUMIF('ПО КОРИСНИЦИМА'!$G$16:$G$1904,"Функција 610:",'ПО КОРИСНИЦИМА'!$H$16:$H$1904)</f>
        <v>0</v>
      </c>
      <c r="D93" s="303">
        <v>0</v>
      </c>
      <c r="E93" s="318">
        <v>0</v>
      </c>
      <c r="F93" s="303">
        <f>SUMIF('ПО КОРИСНИЦИМА'!$G$16:$G$1904,"Функција 610:",'ПО КОРИСНИЦИМА'!$L$16:$L$1904)</f>
        <v>0</v>
      </c>
      <c r="G93" s="303">
        <v>0</v>
      </c>
      <c r="H93" s="303">
        <v>0</v>
      </c>
      <c r="I93" s="383">
        <f t="shared" ref="I93:J98" si="9">SUM(F93,C93)</f>
        <v>0</v>
      </c>
      <c r="J93" s="376">
        <f t="shared" si="9"/>
        <v>0</v>
      </c>
      <c r="K93" s="317">
        <v>0</v>
      </c>
    </row>
    <row r="94" spans="1:11" x14ac:dyDescent="0.25">
      <c r="A94" s="92" t="s">
        <v>3852</v>
      </c>
      <c r="B94" s="93" t="s">
        <v>3964</v>
      </c>
      <c r="C94" s="303">
        <f>SUMIF('ПО КОРИСНИЦИМА'!$G$16:$G$1904,"Функција 620:",'ПО КОРИСНИЦИМА'!$H$16:$H$1904)</f>
        <v>1850000</v>
      </c>
      <c r="D94" s="303">
        <f>SUMIF('ПО КОРИСНИЦИМА'!$G$16:$G$1904,"Функција 620:",'ПО КОРИСНИЦИМА'!$I$16:$I$1904)</f>
        <v>836350.71</v>
      </c>
      <c r="E94" s="318">
        <f>D94/C94</f>
        <v>0.45208146486486483</v>
      </c>
      <c r="F94" s="303">
        <f>SUMIF('ПО КОРИСНИЦИМА'!$G$16:$G$1904,"Функција 620:",'ПО КОРИСНИЦИМА'!$L$16:$L$1904)</f>
        <v>0</v>
      </c>
      <c r="G94" s="303">
        <f>SUMIF('ПО КОРИСНИЦИМА'!$G$16:$G$1904,"Функција 620:",'ПО КОРИСНИЦИМА'!$M$16:$M$1904)</f>
        <v>0</v>
      </c>
      <c r="H94" s="303" t="e">
        <f>G94/F94</f>
        <v>#DIV/0!</v>
      </c>
      <c r="I94" s="383">
        <f t="shared" si="9"/>
        <v>1850000</v>
      </c>
      <c r="J94" s="376">
        <f t="shared" si="9"/>
        <v>836350.71</v>
      </c>
      <c r="K94" s="313">
        <f>J94/I94</f>
        <v>0.45208146486486483</v>
      </c>
    </row>
    <row r="95" spans="1:11" x14ac:dyDescent="0.25">
      <c r="A95" s="92" t="s">
        <v>3965</v>
      </c>
      <c r="B95" s="93" t="s">
        <v>3966</v>
      </c>
      <c r="C95" s="303">
        <f>SUMIF('ПО КОРИСНИЦИМА'!$G$16:$G$1904,"Функција 630:",'ПО КОРИСНИЦИМА'!$H$16:$H$1904)</f>
        <v>23000000</v>
      </c>
      <c r="D95" s="303">
        <f>SUMIF('ПО КОРИСНИЦИМА'!$G$16:$G$1904,"Функција 630:",'ПО КОРИСНИЦИМА'!$I$16:$I$1904)</f>
        <v>7000000</v>
      </c>
      <c r="E95" s="318">
        <v>0</v>
      </c>
      <c r="F95" s="303">
        <f>SUMIF('ПО КОРИСНИЦИМА'!$G$16:$G$1904,"Функција 630:",'ПО КОРИСНИЦИМА'!$L$16:$L$1904)</f>
        <v>0</v>
      </c>
      <c r="G95" s="303">
        <f>SUMIF('ПО КОРИСНИЦИМА'!$G$16:$G$1904,"Функција 630:",'ПО КОРИСНИЦИМА'!$M$16:$M$1904)</f>
        <v>0</v>
      </c>
      <c r="H95" s="303">
        <v>0</v>
      </c>
      <c r="I95" s="383">
        <f t="shared" si="9"/>
        <v>23000000</v>
      </c>
      <c r="J95" s="376">
        <f t="shared" si="9"/>
        <v>7000000</v>
      </c>
      <c r="K95" s="317">
        <v>0</v>
      </c>
    </row>
    <row r="96" spans="1:11" x14ac:dyDescent="0.25">
      <c r="A96" s="92" t="s">
        <v>3967</v>
      </c>
      <c r="B96" s="93" t="s">
        <v>3968</v>
      </c>
      <c r="C96" s="303">
        <f>SUMIF('ПО КОРИСНИЦИМА'!$G$16:$G$1904,"Функција 640:",'ПО КОРИСНИЦИМА'!$H$16:$H$1904)</f>
        <v>33240000</v>
      </c>
      <c r="D96" s="303">
        <f>SUMIF('ПО КОРИСНИЦИМА'!$G$16:$G$1904,"Функција 640:",'ПО КОРИСНИЦИМА'!$I$16:$I$1904)</f>
        <v>14884097.860000001</v>
      </c>
      <c r="E96" s="318">
        <v>0</v>
      </c>
      <c r="F96" s="303">
        <f>SUMIF('ПО КОРИСНИЦИМА'!$G$16:$G$1904,"Функција 640:",'ПО КОРИСНИЦИМА'!$L$16:$L$1904)</f>
        <v>0</v>
      </c>
      <c r="G96" s="303">
        <f>SUMIF('ПО КОРИСНИЦИМА'!$G$16:$G$1904,"Функција 640:",'ПО КОРИСНИЦИМА'!$M$16:$M$1904)</f>
        <v>0</v>
      </c>
      <c r="H96" s="303">
        <v>0</v>
      </c>
      <c r="I96" s="383">
        <f t="shared" si="9"/>
        <v>33240000</v>
      </c>
      <c r="J96" s="376">
        <f t="shared" si="9"/>
        <v>14884097.860000001</v>
      </c>
      <c r="K96" s="317">
        <v>0</v>
      </c>
    </row>
    <row r="97" spans="1:11" ht="23.25" x14ac:dyDescent="0.25">
      <c r="A97" s="92" t="s">
        <v>3969</v>
      </c>
      <c r="B97" s="93" t="s">
        <v>3970</v>
      </c>
      <c r="C97" s="303">
        <f>SUMIF('ПО КОРИСНИЦИМА'!$G$16:$G$1904,"Функција 650:",'ПО КОРИСНИЦИМА'!$H$16:$H$1904)</f>
        <v>0</v>
      </c>
      <c r="D97" s="303">
        <v>0</v>
      </c>
      <c r="E97" s="318">
        <v>0</v>
      </c>
      <c r="F97" s="303">
        <f>SUMIF('ПО КОРИСНИЦИМА'!$G$16:$G$1904,"Функција 650:",'ПО КОРИСНИЦИМА'!$L$16:$L$1904)</f>
        <v>0</v>
      </c>
      <c r="G97" s="303">
        <v>0</v>
      </c>
      <c r="H97" s="303">
        <v>0</v>
      </c>
      <c r="I97" s="383">
        <f t="shared" si="9"/>
        <v>0</v>
      </c>
      <c r="J97" s="376">
        <f t="shared" si="9"/>
        <v>0</v>
      </c>
      <c r="K97" s="317">
        <v>0</v>
      </c>
    </row>
    <row r="98" spans="1:11" ht="18.75" customHeight="1" x14ac:dyDescent="0.25">
      <c r="A98" s="92" t="s">
        <v>3971</v>
      </c>
      <c r="B98" s="93" t="s">
        <v>187</v>
      </c>
      <c r="C98" s="303">
        <f>SUMIF('ПО КОРИСНИЦИМА'!$G$16:$G$1904,"Функција 660:",'ПО КОРИСНИЦИМА'!$H$16:$H$1904)</f>
        <v>3000000</v>
      </c>
      <c r="D98" s="303">
        <f>SUMIF('ПО КОРИСНИЦИМА'!$G$16:$G$1904,"Функција 660:",'ПО КОРИСНИЦИМА'!$I$16:$I$1904)</f>
        <v>0</v>
      </c>
      <c r="E98" s="318">
        <v>0</v>
      </c>
      <c r="F98" s="303">
        <f>SUMIF('ПО КОРИСНИЦИМА'!$G$16:$G$1904,"Функција 660:",'ПО КОРИСНИЦИМА'!$L$16:$L$1904)+1669757-1000000</f>
        <v>3669757</v>
      </c>
      <c r="G98" s="303">
        <v>0</v>
      </c>
      <c r="H98" s="303">
        <v>0</v>
      </c>
      <c r="I98" s="383">
        <f t="shared" si="9"/>
        <v>6669757</v>
      </c>
      <c r="J98" s="376">
        <f t="shared" si="9"/>
        <v>0</v>
      </c>
      <c r="K98" s="317">
        <v>0</v>
      </c>
    </row>
    <row r="99" spans="1:11" x14ac:dyDescent="0.25">
      <c r="A99" s="100">
        <v>700</v>
      </c>
      <c r="B99" s="101" t="s">
        <v>188</v>
      </c>
      <c r="C99" s="305">
        <f>SUM(C100:C116)</f>
        <v>4800000</v>
      </c>
      <c r="D99" s="305">
        <f>SUM(D100:D116)</f>
        <v>8312648.5799999982</v>
      </c>
      <c r="E99" s="325">
        <f>D99/C99</f>
        <v>1.7318017874999996</v>
      </c>
      <c r="F99" s="1092">
        <f>SUM(F100:F116)</f>
        <v>0</v>
      </c>
      <c r="G99" s="320">
        <f>SUM(G100:G116)</f>
        <v>0</v>
      </c>
      <c r="H99" s="320"/>
      <c r="I99" s="386">
        <f>SUM(I100:I116)</f>
        <v>4800000</v>
      </c>
      <c r="J99" s="375">
        <f>D99+G99</f>
        <v>8312648.5799999982</v>
      </c>
      <c r="K99" s="316">
        <f>J99/I99</f>
        <v>1.7318017874999996</v>
      </c>
    </row>
    <row r="100" spans="1:11" x14ac:dyDescent="0.25">
      <c r="A100" s="92" t="s">
        <v>3972</v>
      </c>
      <c r="B100" s="93" t="s">
        <v>3973</v>
      </c>
      <c r="C100" s="307">
        <f>SUMIF('ПО КОРИСНИЦИМА'!$G$16:$G$1904,"Функција 710:",'ПО КОРИСНИЦИМА'!$H$16:$H$1904)</f>
        <v>0</v>
      </c>
      <c r="D100" s="307">
        <f>SUMIF('ПО КОРИСНИЦИМА'!$G$16:$G$1904,"Функција 710:",'ПО КОРИСНИЦИМА'!$I$16:$I$1904)</f>
        <v>0</v>
      </c>
      <c r="E100" s="318">
        <v>0</v>
      </c>
      <c r="F100" s="1093"/>
      <c r="G100" s="307">
        <v>0</v>
      </c>
      <c r="H100" s="307">
        <v>0</v>
      </c>
      <c r="I100" s="317">
        <f t="shared" ref="I100:J116" si="10">SUM(F100,C100)</f>
        <v>0</v>
      </c>
      <c r="J100" s="373">
        <f t="shared" si="10"/>
        <v>0</v>
      </c>
      <c r="K100" s="317">
        <v>0</v>
      </c>
    </row>
    <row r="101" spans="1:11" x14ac:dyDescent="0.25">
      <c r="A101" s="94" t="s">
        <v>3974</v>
      </c>
      <c r="B101" s="93" t="s">
        <v>190</v>
      </c>
      <c r="C101" s="307">
        <f>SUMIF('ПО КОРИСНИЦИМА'!$G$16:$G$1904,"Функција 711:",'ПО КОРИСНИЦИМА'!$H$16:$H$1904)</f>
        <v>0</v>
      </c>
      <c r="D101" s="307">
        <v>0</v>
      </c>
      <c r="E101" s="318">
        <v>0</v>
      </c>
      <c r="F101" s="1093"/>
      <c r="G101" s="307">
        <v>0</v>
      </c>
      <c r="H101" s="307">
        <v>0</v>
      </c>
      <c r="I101" s="317">
        <f t="shared" si="10"/>
        <v>0</v>
      </c>
      <c r="J101" s="373">
        <v>0</v>
      </c>
      <c r="K101" s="317">
        <v>0</v>
      </c>
    </row>
    <row r="102" spans="1:11" x14ac:dyDescent="0.25">
      <c r="A102" s="94" t="s">
        <v>3975</v>
      </c>
      <c r="B102" s="93" t="s">
        <v>191</v>
      </c>
      <c r="C102" s="307">
        <f>SUMIF('ПО КОРИСНИЦИМА'!$G$16:$G$1904,"Функција 712:",'ПО КОРИСНИЦИМА'!$H$16:$H$1904)</f>
        <v>0</v>
      </c>
      <c r="D102" s="307">
        <v>0</v>
      </c>
      <c r="E102" s="318">
        <v>0</v>
      </c>
      <c r="F102" s="1093"/>
      <c r="G102" s="307">
        <v>0</v>
      </c>
      <c r="H102" s="307">
        <v>0</v>
      </c>
      <c r="I102" s="317">
        <f t="shared" si="10"/>
        <v>0</v>
      </c>
      <c r="J102" s="373">
        <v>0</v>
      </c>
      <c r="K102" s="317">
        <v>0</v>
      </c>
    </row>
    <row r="103" spans="1:11" x14ac:dyDescent="0.25">
      <c r="A103" s="94" t="s">
        <v>3976</v>
      </c>
      <c r="B103" s="93" t="s">
        <v>192</v>
      </c>
      <c r="C103" s="307">
        <f>SUMIF('ПО КОРИСНИЦИМА'!$G$16:$G$1904,"Функција 713:",'ПО КОРИСНИЦИМА'!$H$16:$H$1904)</f>
        <v>0</v>
      </c>
      <c r="D103" s="307">
        <v>0</v>
      </c>
      <c r="E103" s="318">
        <v>0</v>
      </c>
      <c r="F103" s="1093"/>
      <c r="G103" s="307">
        <v>0</v>
      </c>
      <c r="H103" s="307">
        <v>0</v>
      </c>
      <c r="I103" s="317">
        <f t="shared" si="10"/>
        <v>0</v>
      </c>
      <c r="J103" s="373">
        <v>0</v>
      </c>
      <c r="K103" s="317">
        <v>0</v>
      </c>
    </row>
    <row r="104" spans="1:11" x14ac:dyDescent="0.25">
      <c r="A104" s="92" t="s">
        <v>3977</v>
      </c>
      <c r="B104" s="93" t="s">
        <v>3978</v>
      </c>
      <c r="C104" s="307">
        <f>SUMIF('ПО КОРИСНИЦИМА'!$G$16:$G$1904,"Функција 720:",'ПО КОРИСНИЦИМА'!$H$16:$H$1904)</f>
        <v>0</v>
      </c>
      <c r="D104" s="307">
        <v>0</v>
      </c>
      <c r="E104" s="318">
        <v>0</v>
      </c>
      <c r="F104" s="1093"/>
      <c r="G104" s="307">
        <v>0</v>
      </c>
      <c r="H104" s="307">
        <v>0</v>
      </c>
      <c r="I104" s="317">
        <f t="shared" si="10"/>
        <v>0</v>
      </c>
      <c r="J104" s="373">
        <v>0</v>
      </c>
      <c r="K104" s="317">
        <v>0</v>
      </c>
    </row>
    <row r="105" spans="1:11" x14ac:dyDescent="0.25">
      <c r="A105" s="94" t="s">
        <v>3979</v>
      </c>
      <c r="B105" s="93" t="s">
        <v>194</v>
      </c>
      <c r="C105" s="307">
        <f>SUMIF('ПО КОРИСНИЦИМА'!$G$16:$G$1904,"Функција 721:",'ПО КОРИСНИЦИМА'!$H$16:$H$1904)</f>
        <v>0</v>
      </c>
      <c r="D105" s="307">
        <v>0</v>
      </c>
      <c r="E105" s="318">
        <v>0</v>
      </c>
      <c r="F105" s="1093"/>
      <c r="G105" s="307">
        <v>0</v>
      </c>
      <c r="H105" s="307">
        <v>0</v>
      </c>
      <c r="I105" s="317">
        <f t="shared" si="10"/>
        <v>0</v>
      </c>
      <c r="J105" s="373">
        <v>0</v>
      </c>
      <c r="K105" s="317">
        <v>0</v>
      </c>
    </row>
    <row r="106" spans="1:11" x14ac:dyDescent="0.25">
      <c r="A106" s="94" t="s">
        <v>3980</v>
      </c>
      <c r="B106" s="93" t="s">
        <v>195</v>
      </c>
      <c r="C106" s="307">
        <f>SUMIF('ПО КОРИСНИЦИМА'!$G$16:$G$1904,"Функција 722:",'ПО КОРИСНИЦИМА'!$H$16:$H$1904)</f>
        <v>800000</v>
      </c>
      <c r="D106" s="307">
        <f>SUMIF('ПО КОРИСНИЦИМА'!$G$16:$G$1904,"Функција 722:",'ПО КОРИСНИЦИМА'!$I$16:$I$1904)</f>
        <v>550314.47999999986</v>
      </c>
      <c r="E106" s="318">
        <v>0</v>
      </c>
      <c r="F106" s="1093"/>
      <c r="G106" s="307">
        <v>0</v>
      </c>
      <c r="H106" s="307">
        <v>0</v>
      </c>
      <c r="I106" s="317">
        <f t="shared" si="10"/>
        <v>800000</v>
      </c>
      <c r="J106" s="373">
        <f t="shared" si="10"/>
        <v>550314.47999999986</v>
      </c>
      <c r="K106" s="317">
        <v>0</v>
      </c>
    </row>
    <row r="107" spans="1:11" x14ac:dyDescent="0.25">
      <c r="A107" s="94" t="s">
        <v>3981</v>
      </c>
      <c r="B107" s="93" t="s">
        <v>196</v>
      </c>
      <c r="C107" s="307">
        <f>SUMIF('ПО КОРИСНИЦИМА'!$G$16:$G$1904,"Функција 723:",'ПО КОРИСНИЦИМА'!$H$16:$H$1904)</f>
        <v>0</v>
      </c>
      <c r="D107" s="307">
        <v>0</v>
      </c>
      <c r="E107" s="318">
        <v>0</v>
      </c>
      <c r="F107" s="1093"/>
      <c r="G107" s="307">
        <v>0</v>
      </c>
      <c r="H107" s="307">
        <v>0</v>
      </c>
      <c r="I107" s="317">
        <f t="shared" si="10"/>
        <v>0</v>
      </c>
      <c r="J107" s="373">
        <v>0</v>
      </c>
      <c r="K107" s="317">
        <v>0</v>
      </c>
    </row>
    <row r="108" spans="1:11" x14ac:dyDescent="0.25">
      <c r="A108" s="94" t="s">
        <v>3982</v>
      </c>
      <c r="B108" s="93" t="s">
        <v>197</v>
      </c>
      <c r="C108" s="307">
        <f>SUMIF('ПО КОРИСНИЦИМА'!$G$16:$G$1904,"Функција 724:",'ПО КОРИСНИЦИМА'!$H$16:$H$1904)</f>
        <v>0</v>
      </c>
      <c r="D108" s="307">
        <v>0</v>
      </c>
      <c r="E108" s="318">
        <v>0</v>
      </c>
      <c r="F108" s="1093"/>
      <c r="G108" s="307">
        <v>0</v>
      </c>
      <c r="H108" s="307">
        <v>0</v>
      </c>
      <c r="I108" s="317">
        <f t="shared" si="10"/>
        <v>0</v>
      </c>
      <c r="J108" s="373">
        <v>0</v>
      </c>
      <c r="K108" s="317">
        <v>0</v>
      </c>
    </row>
    <row r="109" spans="1:11" x14ac:dyDescent="0.25">
      <c r="A109" s="92" t="s">
        <v>3983</v>
      </c>
      <c r="B109" s="93" t="s">
        <v>3984</v>
      </c>
      <c r="C109" s="307">
        <f>SUMIF('ПО КОРИСНИЦИМА'!$G$16:$G$1904,"Функција 730:",'ПО КОРИСНИЦИМА'!$H$16:$H$1904)</f>
        <v>0</v>
      </c>
      <c r="D109" s="307">
        <v>0</v>
      </c>
      <c r="E109" s="318">
        <v>0</v>
      </c>
      <c r="F109" s="1093"/>
      <c r="G109" s="307">
        <v>0</v>
      </c>
      <c r="H109" s="307">
        <v>0</v>
      </c>
      <c r="I109" s="317">
        <f t="shared" si="10"/>
        <v>0</v>
      </c>
      <c r="J109" s="373">
        <v>0</v>
      </c>
      <c r="K109" s="317">
        <v>0</v>
      </c>
    </row>
    <row r="110" spans="1:11" x14ac:dyDescent="0.25">
      <c r="A110" s="94" t="s">
        <v>3985</v>
      </c>
      <c r="B110" s="93" t="s">
        <v>199</v>
      </c>
      <c r="C110" s="307">
        <f>SUMIF('ПО КОРИСНИЦИМА'!$G$16:$G$1904,"Функција 731:",'ПО КОРИСНИЦИМА'!$H$16:$H$1904)</f>
        <v>0</v>
      </c>
      <c r="D110" s="307">
        <v>0</v>
      </c>
      <c r="E110" s="318">
        <v>0</v>
      </c>
      <c r="F110" s="1093"/>
      <c r="G110" s="307">
        <v>0</v>
      </c>
      <c r="H110" s="307">
        <v>0</v>
      </c>
      <c r="I110" s="317">
        <f t="shared" si="10"/>
        <v>0</v>
      </c>
      <c r="J110" s="373">
        <v>0</v>
      </c>
      <c r="K110" s="317">
        <v>0</v>
      </c>
    </row>
    <row r="111" spans="1:11" x14ac:dyDescent="0.25">
      <c r="A111" s="94" t="s">
        <v>3986</v>
      </c>
      <c r="B111" s="93" t="s">
        <v>200</v>
      </c>
      <c r="C111" s="307">
        <f>SUMIF('ПО КОРИСНИЦИМА'!$G$16:$G$1904,"Функција 732:",'ПО КОРИСНИЦИМА'!$H$16:$H$1904)</f>
        <v>0</v>
      </c>
      <c r="D111" s="307">
        <v>0</v>
      </c>
      <c r="E111" s="318">
        <v>0</v>
      </c>
      <c r="F111" s="1093"/>
      <c r="G111" s="307">
        <v>0</v>
      </c>
      <c r="H111" s="307">
        <v>0</v>
      </c>
      <c r="I111" s="317">
        <f t="shared" si="10"/>
        <v>0</v>
      </c>
      <c r="J111" s="373">
        <v>0</v>
      </c>
      <c r="K111" s="317">
        <v>0</v>
      </c>
    </row>
    <row r="112" spans="1:11" x14ac:dyDescent="0.25">
      <c r="A112" s="94" t="s">
        <v>3987</v>
      </c>
      <c r="B112" s="93" t="s">
        <v>201</v>
      </c>
      <c r="C112" s="307">
        <f>SUMIF('ПО КОРИСНИЦИМА'!$G$16:$G$1904,"Функција 733:",'ПО КОРИСНИЦИМА'!$H$16:$H$1904)</f>
        <v>0</v>
      </c>
      <c r="D112" s="307">
        <v>0</v>
      </c>
      <c r="E112" s="318">
        <v>0</v>
      </c>
      <c r="F112" s="1093"/>
      <c r="G112" s="307">
        <v>0</v>
      </c>
      <c r="H112" s="307">
        <v>0</v>
      </c>
      <c r="I112" s="317">
        <f t="shared" si="10"/>
        <v>0</v>
      </c>
      <c r="J112" s="373">
        <v>0</v>
      </c>
      <c r="K112" s="317">
        <v>0</v>
      </c>
    </row>
    <row r="113" spans="1:11" x14ac:dyDescent="0.25">
      <c r="A113" s="94" t="s">
        <v>3988</v>
      </c>
      <c r="B113" s="93" t="s">
        <v>3989</v>
      </c>
      <c r="C113" s="307">
        <f>SUMIF('ПО КОРИСНИЦИМА'!$G$16:$G$1904,"Функција 734:",'ПО КОРИСНИЦИМА'!$H$16:$H$1904)</f>
        <v>0</v>
      </c>
      <c r="D113" s="307">
        <v>0</v>
      </c>
      <c r="E113" s="318">
        <v>0</v>
      </c>
      <c r="F113" s="1093"/>
      <c r="G113" s="307">
        <v>0</v>
      </c>
      <c r="H113" s="307">
        <v>0</v>
      </c>
      <c r="I113" s="317">
        <f t="shared" si="10"/>
        <v>0</v>
      </c>
      <c r="J113" s="373">
        <v>0</v>
      </c>
      <c r="K113" s="317">
        <v>0</v>
      </c>
    </row>
    <row r="114" spans="1:11" x14ac:dyDescent="0.25">
      <c r="A114" s="92" t="s">
        <v>3990</v>
      </c>
      <c r="B114" s="93" t="s">
        <v>3991</v>
      </c>
      <c r="C114" s="307">
        <f>SUMIF('ПО КОРИСНИЦИМА'!$G$16:$G$1904,"Функција 740:",'ПО КОРИСНИЦИМА'!$H$16:$H$1904)</f>
        <v>0</v>
      </c>
      <c r="D114" s="307">
        <v>0</v>
      </c>
      <c r="E114" s="318">
        <v>0</v>
      </c>
      <c r="F114" s="1093"/>
      <c r="G114" s="307">
        <v>0</v>
      </c>
      <c r="H114" s="307">
        <v>0</v>
      </c>
      <c r="I114" s="317">
        <f t="shared" si="10"/>
        <v>0</v>
      </c>
      <c r="J114" s="373">
        <v>0</v>
      </c>
      <c r="K114" s="317">
        <v>0</v>
      </c>
    </row>
    <row r="115" spans="1:11" x14ac:dyDescent="0.25">
      <c r="A115" s="92" t="s">
        <v>3992</v>
      </c>
      <c r="B115" s="93" t="s">
        <v>3993</v>
      </c>
      <c r="C115" s="307">
        <f>SUMIF('ПО КОРИСНИЦИМА'!$G$16:$G$1904,"Функција 750:",'ПО КОРИСНИЦИМА'!$H$16:$H$1904)</f>
        <v>0</v>
      </c>
      <c r="D115" s="307">
        <v>0</v>
      </c>
      <c r="E115" s="318">
        <v>0</v>
      </c>
      <c r="F115" s="1093"/>
      <c r="G115" s="307">
        <v>0</v>
      </c>
      <c r="H115" s="307">
        <v>0</v>
      </c>
      <c r="I115" s="317">
        <f t="shared" si="10"/>
        <v>0</v>
      </c>
      <c r="J115" s="373">
        <v>0</v>
      </c>
      <c r="K115" s="317">
        <v>0</v>
      </c>
    </row>
    <row r="116" spans="1:11" x14ac:dyDescent="0.25">
      <c r="A116" s="92" t="s">
        <v>3994</v>
      </c>
      <c r="B116" s="93" t="s">
        <v>3995</v>
      </c>
      <c r="C116" s="303">
        <f>SUMIF('ПО КОРИСНИЦИМА'!$G$16:$G$1904,"Функција 760:",'ПО КОРИСНИЦИМА'!$H$16:$H$1904)</f>
        <v>4000000</v>
      </c>
      <c r="D116" s="307">
        <f>SUMIF('ПО КОРИСНИЦИМА'!$G$16:$G$1904,"Функција 760:",'ПО КОРИСНИЦИМА'!$I$16:$I$1904)</f>
        <v>7762334.0999999987</v>
      </c>
      <c r="E116" s="318">
        <f>D116/C116</f>
        <v>1.9405835249999996</v>
      </c>
      <c r="F116" s="1093">
        <f>SUMIF('ПО КОРИСНИЦИМА'!$G$16:$G$1904,"Функција 760:",'ПО КОРИСНИЦИМА'!$L$16:$LL$1904)</f>
        <v>0</v>
      </c>
      <c r="G116" s="307"/>
      <c r="H116" s="307"/>
      <c r="I116" s="317">
        <f>C116+F116</f>
        <v>4000000</v>
      </c>
      <c r="J116" s="373">
        <f t="shared" si="10"/>
        <v>7762334.0999999987</v>
      </c>
      <c r="K116" s="317">
        <v>0</v>
      </c>
    </row>
    <row r="117" spans="1:11" x14ac:dyDescent="0.25">
      <c r="A117" s="90" t="s">
        <v>3996</v>
      </c>
      <c r="B117" s="95" t="s">
        <v>206</v>
      </c>
      <c r="C117" s="327">
        <f>SUM(C118:C123)</f>
        <v>43563503</v>
      </c>
      <c r="D117" s="327" t="e">
        <f>SUM(D118:D123)</f>
        <v>#REF!</v>
      </c>
      <c r="E117" s="328" t="e">
        <f>D117/C117</f>
        <v>#REF!</v>
      </c>
      <c r="F117" s="327">
        <f>SUM(F118:F123)</f>
        <v>17555930</v>
      </c>
      <c r="G117" s="327" t="e">
        <f>SUM(G118:G123)</f>
        <v>#REF!</v>
      </c>
      <c r="H117" s="328" t="e">
        <f>G117/F117</f>
        <v>#REF!</v>
      </c>
      <c r="I117" s="387">
        <f>SUM(I118:I120)</f>
        <v>59519433</v>
      </c>
      <c r="J117" s="375" t="e">
        <f>D117+G117</f>
        <v>#REF!</v>
      </c>
      <c r="K117" s="316" t="e">
        <f>J117/I117</f>
        <v>#REF!</v>
      </c>
    </row>
    <row r="118" spans="1:11" x14ac:dyDescent="0.25">
      <c r="A118" s="92" t="s">
        <v>3997</v>
      </c>
      <c r="B118" s="93" t="s">
        <v>3998</v>
      </c>
      <c r="C118" s="303">
        <f>SUMIF('ПО КОРИСНИЦИМА'!$G$16:$G$1904,"Функција 810:",'ПО КОРИСНИЦИМА'!$H$16:$H$1904)</f>
        <v>12100000</v>
      </c>
      <c r="D118" s="303">
        <f>SUMIF('ПО КОРИСНИЦИМА'!$G$16:$G$1904,"Функција 810:",'ПО КОРИСНИЦИМА'!$I$16:$I$1904)</f>
        <v>8174173.1699999999</v>
      </c>
      <c r="E118" s="318">
        <v>0</v>
      </c>
      <c r="F118" s="307">
        <f>SUMIF('ПО КОРИСНИЦИМА'!$G$16:$G$1904,"Функција 810:",'ПО КОРИСНИЦИМА'!$L$16:$L$1904)</f>
        <v>498930</v>
      </c>
      <c r="G118" s="307">
        <v>0</v>
      </c>
      <c r="H118" s="307">
        <v>0</v>
      </c>
      <c r="I118" s="317">
        <f>C118+F118</f>
        <v>12598930</v>
      </c>
      <c r="J118" s="373">
        <v>0</v>
      </c>
      <c r="K118" s="313">
        <v>0</v>
      </c>
    </row>
    <row r="119" spans="1:11" x14ac:dyDescent="0.25">
      <c r="A119" s="92" t="s">
        <v>3999</v>
      </c>
      <c r="B119" s="93" t="s">
        <v>4000</v>
      </c>
      <c r="C119" s="303">
        <f>28463503-1600000</f>
        <v>26863503</v>
      </c>
      <c r="D119" s="303" t="e">
        <f>SUMIF('ПО КОРИСНИЦИМА'!$G$16:$G$1904,"Функција 820:",'ПО КОРИСНИЦИМА'!$I$16:$I$1904)</f>
        <v>#REF!</v>
      </c>
      <c r="E119" s="318" t="e">
        <f>D119/C119</f>
        <v>#REF!</v>
      </c>
      <c r="F119" s="303">
        <f>SUMIF('ПО КОРИСНИЦИМА'!$G$16:$G$1904,"Функција 820:",'ПО КОРИСНИЦИМА'!$L$16:$L$1904)</f>
        <v>17057000</v>
      </c>
      <c r="G119" s="303" t="e">
        <f>SUMIF('ПО КОРИСНИЦИМА'!$G$16:$G$1904,"Функција 820:",'ПО КОРИСНИЦИМА'!$M$16:$M$1904)</f>
        <v>#REF!</v>
      </c>
      <c r="H119" s="318" t="e">
        <f>G119/F119</f>
        <v>#REF!</v>
      </c>
      <c r="I119" s="383">
        <f>SUM(F119,C119)</f>
        <v>43920503</v>
      </c>
      <c r="J119" s="376" t="e">
        <f>SUM(G119,D119)</f>
        <v>#REF!</v>
      </c>
      <c r="K119" s="313" t="e">
        <f>J119/I119</f>
        <v>#REF!</v>
      </c>
    </row>
    <row r="120" spans="1:11" x14ac:dyDescent="0.25">
      <c r="A120" s="92" t="s">
        <v>4001</v>
      </c>
      <c r="B120" s="93" t="s">
        <v>4002</v>
      </c>
      <c r="C120" s="303">
        <f>SUMIF('ПО КОРИСНИЦИМА'!$G$16:$G$1904,"Функција 830:",'ПО КОРИСНИЦИМА'!$H$16:$H$1904)</f>
        <v>3000000</v>
      </c>
      <c r="D120" s="307">
        <f>SUMIF('ПО КОРИСНИЦИМА'!$G$16:$G$1904,"Функција 830:",'ПО КОРИСНИЦИМА'!$I$16:$I$1904)</f>
        <v>650000</v>
      </c>
      <c r="E120" s="318">
        <f>D120/C120</f>
        <v>0.21666666666666667</v>
      </c>
      <c r="F120" s="307">
        <f>SUMIF('ПО КОРИСНИЦИМА'!$G$16:$G$1904,"Функција 830:",'ПО КОРИСНИЦИМА'!$L$16:$L$1904)</f>
        <v>0</v>
      </c>
      <c r="G120" s="307">
        <f>SUMIF('ПО КОРИСНИЦИМА'!$G$16:$G$1904,"Функција 830:",'ПО КОРИСНИЦИМА'!$M$16:$M$1904)</f>
        <v>0</v>
      </c>
      <c r="H120" s="307" t="e">
        <f>G120/F120</f>
        <v>#DIV/0!</v>
      </c>
      <c r="I120" s="317">
        <f>SUM(F120,C120)</f>
        <v>3000000</v>
      </c>
      <c r="J120" s="373">
        <v>0</v>
      </c>
      <c r="K120" s="313">
        <v>0</v>
      </c>
    </row>
    <row r="121" spans="1:11" x14ac:dyDescent="0.25">
      <c r="A121" s="92" t="s">
        <v>4003</v>
      </c>
      <c r="B121" s="93" t="s">
        <v>4004</v>
      </c>
      <c r="C121" s="307">
        <f>SUMIF('ПО КОРИСНИЦИМА'!$G$16:$G$1904,"Функција 840:",'ПО КОРИСНИЦИМА'!$H$16:$H$1904)</f>
        <v>0</v>
      </c>
      <c r="D121" s="307">
        <v>0</v>
      </c>
      <c r="E121" s="318">
        <v>0</v>
      </c>
      <c r="F121" s="307">
        <f>SUMIF('ПО КОРИСНИЦИМА'!$G$16:$G$1904,"Функција 840:",'ПО КОРИСНИЦИМА'!$L$16:$L$1904)</f>
        <v>0</v>
      </c>
      <c r="G121" s="307">
        <v>0</v>
      </c>
      <c r="H121" s="307">
        <v>0</v>
      </c>
      <c r="I121" s="317">
        <v>0</v>
      </c>
      <c r="J121" s="373">
        <v>0</v>
      </c>
      <c r="K121" s="313">
        <v>0</v>
      </c>
    </row>
    <row r="122" spans="1:11" ht="23.25" x14ac:dyDescent="0.25">
      <c r="A122" s="92" t="s">
        <v>4005</v>
      </c>
      <c r="B122" s="93" t="s">
        <v>4006</v>
      </c>
      <c r="C122" s="307">
        <f>SUMIF('ПО КОРИСНИЦИМА'!$G$16:$G$1904,"Функција 850:",'ПО КОРИСНИЦИМА'!$H$16:$H$1904)</f>
        <v>0</v>
      </c>
      <c r="D122" s="307">
        <v>0</v>
      </c>
      <c r="E122" s="318">
        <v>0</v>
      </c>
      <c r="F122" s="307">
        <f>SUMIF('ПО КОРИСНИЦИМА'!$G$16:$G$1904,"Функција 850:",'ПО КОРИСНИЦИМА'!$L$16:$L$1904)</f>
        <v>0</v>
      </c>
      <c r="G122" s="307">
        <v>0</v>
      </c>
      <c r="H122" s="307">
        <v>0</v>
      </c>
      <c r="I122" s="317">
        <v>0</v>
      </c>
      <c r="J122" s="373">
        <v>0</v>
      </c>
      <c r="K122" s="313">
        <v>0</v>
      </c>
    </row>
    <row r="123" spans="1:11" ht="23.25" x14ac:dyDescent="0.25">
      <c r="A123" s="92" t="s">
        <v>4007</v>
      </c>
      <c r="B123" s="93" t="s">
        <v>212</v>
      </c>
      <c r="C123" s="307">
        <f>SUMIF('ПО КОРИСНИЦИМА'!$G$16:$G$1904,"Функција 860:",'ПО КОРИСНИЦИМА'!$H$16:$H$1904)</f>
        <v>1600000</v>
      </c>
      <c r="D123" s="307">
        <f>SUMIF('ПО КОРИСНИЦИМА'!$G$16:$G$1904,"Функција 860:",'ПО КОРИСНИЦИМА'!$I$16:$I$1904)</f>
        <v>0</v>
      </c>
      <c r="E123" s="318">
        <v>0</v>
      </c>
      <c r="F123" s="307">
        <f>SUMIF('ПО КОРИСНИЦИМА'!$G$16:$G$1904,"Функција 860:",'ПО КОРИСНИЦИМА'!$L$16:$L$1904)</f>
        <v>0</v>
      </c>
      <c r="G123" s="307">
        <f>SUMIF('ПО КОРИСНИЦИМА'!$G$16:$G$1904,"Функција 860:",'ПО КОРИСНИЦИМА'!$M$16:$M$1904)</f>
        <v>0</v>
      </c>
      <c r="H123" s="307">
        <v>0</v>
      </c>
      <c r="I123" s="317">
        <f>C123+F123</f>
        <v>1600000</v>
      </c>
      <c r="J123" s="373">
        <f>D123+G123</f>
        <v>0</v>
      </c>
      <c r="K123" s="313">
        <f>J123/I123</f>
        <v>0</v>
      </c>
    </row>
    <row r="124" spans="1:11" x14ac:dyDescent="0.25">
      <c r="A124" s="102" t="s">
        <v>4008</v>
      </c>
      <c r="B124" s="95" t="s">
        <v>213</v>
      </c>
      <c r="C124" s="302">
        <f>SUM(C125:C145)</f>
        <v>151050000</v>
      </c>
      <c r="D124" s="302">
        <f>SUM(D125:D145)</f>
        <v>71521066.920000002</v>
      </c>
      <c r="E124" s="314">
        <f>D124/C124</f>
        <v>0.47349266415094343</v>
      </c>
      <c r="F124" s="302">
        <f>SUM(F125:F145)</f>
        <v>14127659</v>
      </c>
      <c r="G124" s="302">
        <f>SUM(G125:G145)</f>
        <v>6231155.8199999994</v>
      </c>
      <c r="H124" s="314">
        <f>G124/F124</f>
        <v>0.44106074615759056</v>
      </c>
      <c r="I124" s="382">
        <f>C124+F124</f>
        <v>165177659</v>
      </c>
      <c r="J124" s="375">
        <f>D124+G124</f>
        <v>77752222.739999995</v>
      </c>
      <c r="K124" s="316">
        <f>J124/I124</f>
        <v>0.47071875949034969</v>
      </c>
    </row>
    <row r="125" spans="1:11" x14ac:dyDescent="0.25">
      <c r="A125" s="92" t="s">
        <v>4009</v>
      </c>
      <c r="B125" s="93" t="s">
        <v>4010</v>
      </c>
      <c r="C125" s="307">
        <f>SUMIF('ПО КОРИСНИЦИМА'!$G$16:$G$1904,"Функција 910:",'ПО КОРИСНИЦИМА'!$H$16:$H$1904)</f>
        <v>0</v>
      </c>
      <c r="D125" s="307">
        <f>SUMIF('ПО КОРИСНИЦИМА'!$G$16:$G$1904,"Функција 910:",'ПО КОРИСНИЦИМА'!$H$16:$H$1904)</f>
        <v>0</v>
      </c>
      <c r="E125" s="318">
        <v>0</v>
      </c>
      <c r="F125" s="307">
        <v>0</v>
      </c>
      <c r="G125" s="307">
        <v>0</v>
      </c>
      <c r="H125" s="307">
        <v>0</v>
      </c>
      <c r="I125" s="317">
        <v>0</v>
      </c>
      <c r="J125" s="373">
        <v>0</v>
      </c>
      <c r="K125" s="317">
        <v>0</v>
      </c>
    </row>
    <row r="126" spans="1:11" x14ac:dyDescent="0.25">
      <c r="A126" s="94" t="s">
        <v>4011</v>
      </c>
      <c r="B126" s="93" t="s">
        <v>215</v>
      </c>
      <c r="C126" s="303">
        <f>SUMIF('ПО КОРИСНИЦИМА'!$G$16:$G$1904,"Функција 911:",'ПО КОРИСНИЦИМА'!$H$16:$H$1904)</f>
        <v>80350000</v>
      </c>
      <c r="D126" s="303">
        <f>SUMIF('ПО КОРИСНИЦИМА'!$G$16:$G$1904,"Функција 911:",'ПО КОРИСНИЦИМА'!$I$16:$I$1904)</f>
        <v>38511895.649999999</v>
      </c>
      <c r="E126" s="318">
        <f>D126/C126</f>
        <v>0.47930175046670814</v>
      </c>
      <c r="F126" s="303">
        <f>SUMIF('ПО КОРИСНИЦИМА'!$G$16:$G$1904,"Функција 911:",'ПО КОРИСНИЦИМА'!$L$16:$L$1904)</f>
        <v>14127659</v>
      </c>
      <c r="G126" s="303">
        <f>SUMIF('ПО КОРИСНИЦИМА'!$G$16:$G$1904,"Функција 911:",'ПО КОРИСНИЦИМА'!$M$16:$M$1904)</f>
        <v>6231155.8199999994</v>
      </c>
      <c r="H126" s="318">
        <f>G126/F126</f>
        <v>0.44106074615759056</v>
      </c>
      <c r="I126" s="383">
        <f t="shared" ref="I126:I146" si="11">SUM(F126,C126)</f>
        <v>94477659</v>
      </c>
      <c r="J126" s="376">
        <f t="shared" ref="J126:J146" si="12">SUM(G126,D126)</f>
        <v>44743051.469999999</v>
      </c>
      <c r="K126" s="313">
        <f>J126/I126</f>
        <v>0.47358340525774456</v>
      </c>
    </row>
    <row r="127" spans="1:11" x14ac:dyDescent="0.25">
      <c r="A127" s="94" t="s">
        <v>3741</v>
      </c>
      <c r="B127" s="93" t="s">
        <v>216</v>
      </c>
      <c r="C127" s="303">
        <f>SUMIF('ПО КОРИСНИЦИМА'!$G$16:$G$1904,"Функција 912:",'ПО КОРИСНИЦИМА'!$H$16:$H$1904)</f>
        <v>53000000</v>
      </c>
      <c r="D127" s="303">
        <f>SUMIF('ПО КОРИСНИЦИМА'!$G$16:$G$1904,"Функција 912:",'ПО КОРИСНИЦИМА'!$I$16:$I$1904)</f>
        <v>19552979.210000008</v>
      </c>
      <c r="E127" s="318">
        <f>D127/C127</f>
        <v>0.36892413603773599</v>
      </c>
      <c r="F127" s="307">
        <f>SUMIF('ПО КОРИСНИЦИМА'!$G$16:$G$1904,"Функција 912:",'ПО КОРИСНИЦИМА'!$L$16:$L$1904)</f>
        <v>0</v>
      </c>
      <c r="G127" s="307">
        <v>0</v>
      </c>
      <c r="H127" s="307">
        <v>0</v>
      </c>
      <c r="I127" s="383">
        <f t="shared" si="11"/>
        <v>53000000</v>
      </c>
      <c r="J127" s="376">
        <f t="shared" si="12"/>
        <v>19552979.210000008</v>
      </c>
      <c r="K127" s="313">
        <f>J127/I127</f>
        <v>0.36892413603773599</v>
      </c>
    </row>
    <row r="128" spans="1:11" x14ac:dyDescent="0.25">
      <c r="A128" s="94" t="s">
        <v>4012</v>
      </c>
      <c r="B128" s="93" t="s">
        <v>217</v>
      </c>
      <c r="C128" s="307">
        <f>SUMIF('ПО КОРИСНИЦИМА'!$G$16:$G$1904,"Функција 913:",'ПО КОРИСНИЦИМА'!$H$16:$H$1904)</f>
        <v>0</v>
      </c>
      <c r="D128" s="307">
        <f>SUMIF('ПО КОРИСНИЦИМА'!$G$16:$G$1904,"Функција 913:",'ПО КОРИСНИЦИМА'!$H$16:$H$1904)</f>
        <v>0</v>
      </c>
      <c r="E128" s="318">
        <v>0</v>
      </c>
      <c r="F128" s="307">
        <f>SUMIF('ПО КОРИСНИЦИМА'!$G$16:$G$1904,"Функција 913:",'ПО КОРИСНИЦИМА'!$L$16:$L$1904)</f>
        <v>0</v>
      </c>
      <c r="G128" s="307">
        <v>0</v>
      </c>
      <c r="H128" s="307">
        <v>0</v>
      </c>
      <c r="I128" s="317">
        <f t="shared" si="11"/>
        <v>0</v>
      </c>
      <c r="J128" s="373">
        <f t="shared" si="12"/>
        <v>0</v>
      </c>
      <c r="K128" s="317">
        <v>0</v>
      </c>
    </row>
    <row r="129" spans="1:11" x14ac:dyDescent="0.25">
      <c r="A129" s="94" t="s">
        <v>4013</v>
      </c>
      <c r="B129" s="93" t="s">
        <v>218</v>
      </c>
      <c r="C129" s="307">
        <f>SUMIF('ПО КОРИСНИЦИМА'!$G$16:$G$1904,"Функција 914:",'ПО КОРИСНИЦИМА'!$H$16:$H$1904)</f>
        <v>0</v>
      </c>
      <c r="D129" s="307">
        <f>SUMIF('ПО КОРИСНИЦИМА'!$G$16:$G$1904,"Функција 914:",'ПО КОРИСНИЦИМА'!$H$16:$H$1904)</f>
        <v>0</v>
      </c>
      <c r="E129" s="318">
        <v>0</v>
      </c>
      <c r="F129" s="307">
        <f>SUMIF('ПО КОРИСНИЦИМА'!$G$16:$G$1904,"Функција 914:",'ПО КОРИСНИЦИМА'!$L$16:$L$1904)</f>
        <v>0</v>
      </c>
      <c r="G129" s="307">
        <v>0</v>
      </c>
      <c r="H129" s="307">
        <v>0</v>
      </c>
      <c r="I129" s="317">
        <f t="shared" si="11"/>
        <v>0</v>
      </c>
      <c r="J129" s="373">
        <f t="shared" si="12"/>
        <v>0</v>
      </c>
      <c r="K129" s="317">
        <v>0</v>
      </c>
    </row>
    <row r="130" spans="1:11" x14ac:dyDescent="0.25">
      <c r="A130" s="94" t="s">
        <v>4014</v>
      </c>
      <c r="B130" s="93" t="s">
        <v>219</v>
      </c>
      <c r="C130" s="307">
        <f>SUMIF('ПО КОРИСНИЦИМА'!$G$16:$G$1904,"Функција 915:",'ПО КОРИСНИЦИМА'!$H$16:$H$1904)</f>
        <v>0</v>
      </c>
      <c r="D130" s="307">
        <f>SUMIF('ПО КОРИСНИЦИМА'!$G$16:$G$1904,"Функција 915:",'ПО КОРИСНИЦИМА'!$H$16:$H$1904)</f>
        <v>0</v>
      </c>
      <c r="E130" s="318">
        <v>0</v>
      </c>
      <c r="F130" s="307">
        <f>SUMIF('ПО КОРИСНИЦИМА'!$G$16:$G$1904,"Функција 915:",'ПО КОРИСНИЦИМА'!$L$16:$L$1904)</f>
        <v>0</v>
      </c>
      <c r="G130" s="307">
        <v>0</v>
      </c>
      <c r="H130" s="307">
        <v>0</v>
      </c>
      <c r="I130" s="317">
        <f t="shared" si="11"/>
        <v>0</v>
      </c>
      <c r="J130" s="373">
        <f t="shared" si="12"/>
        <v>0</v>
      </c>
      <c r="K130" s="317">
        <v>0</v>
      </c>
    </row>
    <row r="131" spans="1:11" ht="23.25" x14ac:dyDescent="0.25">
      <c r="A131" s="94" t="s">
        <v>4015</v>
      </c>
      <c r="B131" s="93" t="s">
        <v>220</v>
      </c>
      <c r="C131" s="307">
        <f>SUMIF('ПО КОРИСНИЦИМА'!$G$16:$G$1904,"Функција 916:",'ПО КОРИСНИЦИМА'!$H$16:$H$1904)</f>
        <v>0</v>
      </c>
      <c r="D131" s="307">
        <f>SUMIF('ПО КОРИСНИЦИМА'!$G$16:$G$1904,"Функција 916:",'ПО КОРИСНИЦИМА'!$H$16:$H$1904)</f>
        <v>0</v>
      </c>
      <c r="E131" s="318">
        <v>0</v>
      </c>
      <c r="F131" s="307">
        <f>SUMIF('ПО КОРИСНИЦИМА'!$G$16:$G$1904,"Функција 916:",'ПО КОРИСНИЦИМА'!$L$16:$L$1904)</f>
        <v>0</v>
      </c>
      <c r="G131" s="307">
        <v>0</v>
      </c>
      <c r="H131" s="307">
        <v>0</v>
      </c>
      <c r="I131" s="317">
        <f t="shared" si="11"/>
        <v>0</v>
      </c>
      <c r="J131" s="373">
        <f t="shared" si="12"/>
        <v>0</v>
      </c>
      <c r="K131" s="317">
        <v>0</v>
      </c>
    </row>
    <row r="132" spans="1:11" x14ac:dyDescent="0.25">
      <c r="A132" s="92" t="s">
        <v>4016</v>
      </c>
      <c r="B132" s="93" t="s">
        <v>4017</v>
      </c>
      <c r="C132" s="303">
        <f>SUMIF('ПО КОРИСНИЦИМА'!$G$16:$G$1904,"Функција 920:",'ПО КОРИСНИЦИМА'!$H$16:$H$1904)</f>
        <v>17700000</v>
      </c>
      <c r="D132" s="303">
        <f>SUMIF('ПО КОРИСНИЦИМА'!$G$16:$G$1904,"Функција 920:",'ПО КОРИСНИЦИМА'!$I$16:$I$1904)</f>
        <v>13456192.059999997</v>
      </c>
      <c r="E132" s="318">
        <f>D132/C132</f>
        <v>0.76023683954802246</v>
      </c>
      <c r="F132" s="307">
        <f>SUMIF('ПО КОРИСНИЦИМА'!$G$16:$G$1904,"Функција 920:",'ПО КОРИСНИЦИМА'!$L$16:$L$1904)</f>
        <v>0</v>
      </c>
      <c r="G132" s="307">
        <v>0</v>
      </c>
      <c r="H132" s="307">
        <v>0</v>
      </c>
      <c r="I132" s="383">
        <f t="shared" si="11"/>
        <v>17700000</v>
      </c>
      <c r="J132" s="376">
        <f t="shared" si="12"/>
        <v>13456192.059999997</v>
      </c>
      <c r="K132" s="313">
        <f>J132/I132</f>
        <v>0.76023683954802246</v>
      </c>
    </row>
    <row r="133" spans="1:11" x14ac:dyDescent="0.25">
      <c r="A133" s="94" t="s">
        <v>4018</v>
      </c>
      <c r="B133" s="93" t="s">
        <v>222</v>
      </c>
      <c r="C133" s="307">
        <f>SUMIF('ПО КОРИСНИЦИМА'!$G$16:$G$1904,"Функција 921:",'ПО КОРИСНИЦИМА'!$H$16:$H$1904)</f>
        <v>0</v>
      </c>
      <c r="D133" s="307">
        <f>SUMIF('ПО КОРИСНИЦИМА'!$G$16:$G$1904,"Функција 921:",'ПО КОРИСНИЦИМА'!$H$16:$H$1904)</f>
        <v>0</v>
      </c>
      <c r="E133" s="318">
        <v>0</v>
      </c>
      <c r="F133" s="307">
        <f>SUMIF('ПО КОРИСНИЦИМА'!$G$16:$G$1904,"Функција 921:",'ПО КОРИСНИЦИМА'!$L$16:$L$1904)</f>
        <v>0</v>
      </c>
      <c r="G133" s="307">
        <v>0</v>
      </c>
      <c r="H133" s="307">
        <v>0</v>
      </c>
      <c r="I133" s="317">
        <f t="shared" si="11"/>
        <v>0</v>
      </c>
      <c r="J133" s="373">
        <f t="shared" si="12"/>
        <v>0</v>
      </c>
      <c r="K133" s="317">
        <v>0</v>
      </c>
    </row>
    <row r="134" spans="1:11" x14ac:dyDescent="0.25">
      <c r="A134" s="94" t="s">
        <v>4019</v>
      </c>
      <c r="B134" s="93" t="s">
        <v>223</v>
      </c>
      <c r="C134" s="307">
        <f>SUMIF('ПО КОРИСНИЦИМА'!$G$16:$G$1904,"Функција 922:",'ПО КОРИСНИЦИМА'!$H$16:$H$1904)</f>
        <v>0</v>
      </c>
      <c r="D134" s="307">
        <f>SUMIF('ПО КОРИСНИЦИМА'!$G$16:$G$1904,"Функција 922:",'ПО КОРИСНИЦИМА'!$H$16:$H$1904)</f>
        <v>0</v>
      </c>
      <c r="E134" s="318">
        <v>0</v>
      </c>
      <c r="F134" s="307">
        <f>SUMIF('ПО КОРИСНИЦИМА'!$G$16:$G$1904,"Функција 922:",'ПО КОРИСНИЦИМА'!$L$16:$L$1904)</f>
        <v>0</v>
      </c>
      <c r="G134" s="307">
        <v>0</v>
      </c>
      <c r="H134" s="307">
        <v>0</v>
      </c>
      <c r="I134" s="317">
        <f t="shared" si="11"/>
        <v>0</v>
      </c>
      <c r="J134" s="373">
        <f t="shared" si="12"/>
        <v>0</v>
      </c>
      <c r="K134" s="317">
        <v>0</v>
      </c>
    </row>
    <row r="135" spans="1:11" x14ac:dyDescent="0.25">
      <c r="A135" s="94" t="s">
        <v>4020</v>
      </c>
      <c r="B135" s="93" t="s">
        <v>224</v>
      </c>
      <c r="C135" s="307">
        <f>SUMIF('ПО КОРИСНИЦИМА'!$G$16:$G$1904,"Функција 923:",'ПО КОРИСНИЦИМА'!$H$16:$H$1904)</f>
        <v>0</v>
      </c>
      <c r="D135" s="307">
        <f>SUMIF('ПО КОРИСНИЦИМА'!$G$16:$G$1904,"Функција 923:",'ПО КОРИСНИЦИМА'!$H$16:$H$1904)</f>
        <v>0</v>
      </c>
      <c r="E135" s="318">
        <v>0</v>
      </c>
      <c r="F135" s="307">
        <f>SUMIF('ПО КОРИСНИЦИМА'!$G$16:$G$1904,"Функција 923:",'ПО КОРИСНИЦИМА'!$L$16:$L$1904)</f>
        <v>0</v>
      </c>
      <c r="G135" s="307">
        <v>0</v>
      </c>
      <c r="H135" s="307">
        <v>0</v>
      </c>
      <c r="I135" s="317">
        <f t="shared" si="11"/>
        <v>0</v>
      </c>
      <c r="J135" s="373">
        <f t="shared" si="12"/>
        <v>0</v>
      </c>
      <c r="K135" s="317">
        <v>0</v>
      </c>
    </row>
    <row r="136" spans="1:11" x14ac:dyDescent="0.25">
      <c r="A136" s="92" t="s">
        <v>4021</v>
      </c>
      <c r="B136" s="93" t="s">
        <v>4022</v>
      </c>
      <c r="C136" s="307">
        <f>SUMIF('ПО КОРИСНИЦИМА'!$G$16:$G$1904,"Функција 930:",'ПО КОРИСНИЦИМА'!$H$16:$H$1904)</f>
        <v>0</v>
      </c>
      <c r="D136" s="307">
        <f>SUMIF('ПО КОРИСНИЦИМА'!$G$16:$G$1904,"Функција 930:",'ПО КОРИСНИЦИМА'!$H$16:$H$1904)</f>
        <v>0</v>
      </c>
      <c r="E136" s="318">
        <v>0</v>
      </c>
      <c r="F136" s="307">
        <f>SUMIF('ПО КОРИСНИЦИМА'!$G$16:$G$1904,"Функција 930:",'ПО КОРИСНИЦИМА'!$L$16:$L$1904)</f>
        <v>0</v>
      </c>
      <c r="G136" s="307">
        <v>0</v>
      </c>
      <c r="H136" s="307">
        <v>0</v>
      </c>
      <c r="I136" s="317">
        <f t="shared" si="11"/>
        <v>0</v>
      </c>
      <c r="J136" s="373">
        <f t="shared" si="12"/>
        <v>0</v>
      </c>
      <c r="K136" s="317">
        <v>0</v>
      </c>
    </row>
    <row r="137" spans="1:11" hidden="1" x14ac:dyDescent="0.25">
      <c r="A137" s="94" t="s">
        <v>4023</v>
      </c>
      <c r="B137" s="93" t="s">
        <v>225</v>
      </c>
      <c r="C137" s="307">
        <f>SUMIF('ПО КОРИСНИЦИМА'!$G$16:$G$1904,"Функција 931:",'ПО КОРИСНИЦИМА'!$H$16:$H$1904)</f>
        <v>0</v>
      </c>
      <c r="D137" s="307">
        <f>SUMIF('ПО КОРИСНИЦИМА'!$G$16:$G$1904,"Функција 931:",'ПО КОРИСНИЦИМА'!$H$16:$H$1904)</f>
        <v>0</v>
      </c>
      <c r="E137" s="318">
        <v>0</v>
      </c>
      <c r="F137" s="307">
        <f>SUMIF('ПО КОРИСНИЦИМА'!$G$16:$G$1904,"Функција 931:",'ПО КОРИСНИЦИМА'!$L$16:$L$1904)</f>
        <v>0</v>
      </c>
      <c r="G137" s="307">
        <v>0</v>
      </c>
      <c r="H137" s="307">
        <v>0</v>
      </c>
      <c r="I137" s="317">
        <f t="shared" si="11"/>
        <v>0</v>
      </c>
      <c r="J137" s="373">
        <f t="shared" si="12"/>
        <v>0</v>
      </c>
      <c r="K137" s="317">
        <v>0</v>
      </c>
    </row>
    <row r="138" spans="1:11" hidden="1" x14ac:dyDescent="0.25">
      <c r="A138" s="94" t="s">
        <v>4024</v>
      </c>
      <c r="B138" s="93" t="s">
        <v>226</v>
      </c>
      <c r="C138" s="307">
        <f>SUMIF('ПО КОРИСНИЦИМА'!$G$16:$G$1904,"Функција 932:",'ПО КОРИСНИЦИМА'!$H$16:$H$1904)</f>
        <v>0</v>
      </c>
      <c r="D138" s="307">
        <f>SUMIF('ПО КОРИСНИЦИМА'!$G$16:$G$1904,"Функција 932:",'ПО КОРИСНИЦИМА'!$H$16:$H$1904)</f>
        <v>0</v>
      </c>
      <c r="E138" s="318">
        <v>0</v>
      </c>
      <c r="F138" s="307">
        <f>SUMIF('ПО КОРИСНИЦИМА'!$G$16:$G$1904,"Функција 932:",'ПО КОРИСНИЦИМА'!$L$16:$L$1904)</f>
        <v>0</v>
      </c>
      <c r="G138" s="307">
        <v>0</v>
      </c>
      <c r="H138" s="307">
        <v>0</v>
      </c>
      <c r="I138" s="317">
        <f t="shared" si="11"/>
        <v>0</v>
      </c>
      <c r="J138" s="373">
        <f t="shared" si="12"/>
        <v>0</v>
      </c>
      <c r="K138" s="317">
        <v>0</v>
      </c>
    </row>
    <row r="139" spans="1:11" x14ac:dyDescent="0.25">
      <c r="A139" s="92" t="s">
        <v>4025</v>
      </c>
      <c r="B139" s="93" t="s">
        <v>4026</v>
      </c>
      <c r="C139" s="307">
        <f>SUMIF('ПО КОРИСНИЦИМА'!$G$16:$G$1904,"Функција 940:",'ПО КОРИСНИЦИМА'!$H$16:$H$1904)</f>
        <v>0</v>
      </c>
      <c r="D139" s="307">
        <f>SUMIF('ПО КОРИСНИЦИМА'!$G$16:$G$1904,"Функција 940:",'ПО КОРИСНИЦИМА'!$H$16:$H$1904)</f>
        <v>0</v>
      </c>
      <c r="E139" s="318">
        <v>0</v>
      </c>
      <c r="F139" s="307">
        <f>SUMIF('ПО КОРИСНИЦИМА'!$G$16:$G$1904,"Функција 940:",'ПО КОРИСНИЦИМА'!$L$16:$L$1904)</f>
        <v>0</v>
      </c>
      <c r="G139" s="307">
        <v>0</v>
      </c>
      <c r="H139" s="307">
        <v>0</v>
      </c>
      <c r="I139" s="317">
        <f t="shared" si="11"/>
        <v>0</v>
      </c>
      <c r="J139" s="373">
        <f t="shared" si="12"/>
        <v>0</v>
      </c>
      <c r="K139" s="317">
        <v>0</v>
      </c>
    </row>
    <row r="140" spans="1:11" hidden="1" x14ac:dyDescent="0.25">
      <c r="A140" s="94" t="s">
        <v>4027</v>
      </c>
      <c r="B140" s="93" t="s">
        <v>228</v>
      </c>
      <c r="C140" s="307">
        <f>SUMIF('ПО КОРИСНИЦИМА'!$G$16:$G$1904,"Функција 941:",'ПО КОРИСНИЦИМА'!$H$16:$H$1904)</f>
        <v>0</v>
      </c>
      <c r="D140" s="307">
        <f>SUMIF('ПО КОРИСНИЦИМА'!$G$16:$G$1904,"Функција 941:",'ПО КОРИСНИЦИМА'!$H$16:$H$1904)</f>
        <v>0</v>
      </c>
      <c r="E140" s="318">
        <v>0</v>
      </c>
      <c r="F140" s="307">
        <f>SUMIF('ПО КОРИСНИЦИМА'!$G$16:$G$1904,"Функција 941:",'ПО КОРИСНИЦИМА'!$L$16:$L$1904)</f>
        <v>0</v>
      </c>
      <c r="G140" s="307">
        <v>0</v>
      </c>
      <c r="H140" s="307">
        <v>0</v>
      </c>
      <c r="I140" s="317">
        <f t="shared" si="11"/>
        <v>0</v>
      </c>
      <c r="J140" s="373">
        <f t="shared" si="12"/>
        <v>0</v>
      </c>
      <c r="K140" s="317">
        <v>0</v>
      </c>
    </row>
    <row r="141" spans="1:11" hidden="1" x14ac:dyDescent="0.25">
      <c r="A141" s="94" t="s">
        <v>4028</v>
      </c>
      <c r="B141" s="93" t="s">
        <v>4029</v>
      </c>
      <c r="C141" s="307">
        <f>SUMIF('ПО КОРИСНИЦИМА'!$G$16:$G$1904,"Функција 942:",'ПО КОРИСНИЦИМА'!$H$16:$H$1904)</f>
        <v>0</v>
      </c>
      <c r="D141" s="307">
        <f>SUMIF('ПО КОРИСНИЦИМА'!$G$16:$G$1904,"Функција 942:",'ПО КОРИСНИЦИМА'!$H$16:$H$1904)</f>
        <v>0</v>
      </c>
      <c r="E141" s="318">
        <v>0</v>
      </c>
      <c r="F141" s="307">
        <f>SUMIF('ПО КОРИСНИЦИМА'!$G$16:$G$1904,"Функција 942:",'ПО КОРИСНИЦИМА'!$L$16:$L$1904)</f>
        <v>0</v>
      </c>
      <c r="G141" s="307">
        <v>0</v>
      </c>
      <c r="H141" s="307">
        <v>0</v>
      </c>
      <c r="I141" s="317">
        <f t="shared" si="11"/>
        <v>0</v>
      </c>
      <c r="J141" s="373">
        <f t="shared" si="12"/>
        <v>0</v>
      </c>
      <c r="K141" s="317">
        <v>0</v>
      </c>
    </row>
    <row r="142" spans="1:11" x14ac:dyDescent="0.25">
      <c r="A142" s="92" t="s">
        <v>4030</v>
      </c>
      <c r="B142" s="93" t="s">
        <v>4031</v>
      </c>
      <c r="C142" s="307">
        <f>SUMIF('ПО КОРИСНИЦИМА'!$G$16:$G$1904,"Функција 950:",'ПО КОРИСНИЦИМА'!$H$16:$H$1904)</f>
        <v>0</v>
      </c>
      <c r="D142" s="307">
        <f>SUMIF('ПО КОРИСНИЦИМА'!$G$16:$G$1904,"Функција 950:",'ПО КОРИСНИЦИМА'!$H$16:$H$1904)</f>
        <v>0</v>
      </c>
      <c r="E142" s="318">
        <v>0</v>
      </c>
      <c r="F142" s="307">
        <f>SUMIF('ПО КОРИСНИЦИМА'!$G$16:$G$1904,"Функција 950:",'ПО КОРИСНИЦИМА'!$L$16:$L$1904)</f>
        <v>0</v>
      </c>
      <c r="G142" s="307">
        <v>0</v>
      </c>
      <c r="H142" s="307">
        <v>0</v>
      </c>
      <c r="I142" s="317">
        <f t="shared" si="11"/>
        <v>0</v>
      </c>
      <c r="J142" s="373">
        <f t="shared" si="12"/>
        <v>0</v>
      </c>
      <c r="K142" s="317">
        <v>0</v>
      </c>
    </row>
    <row r="143" spans="1:11" x14ac:dyDescent="0.25">
      <c r="A143" s="92" t="s">
        <v>4032</v>
      </c>
      <c r="B143" s="93" t="s">
        <v>4033</v>
      </c>
      <c r="C143" s="307">
        <f>SUMIF('ПО КОРИСНИЦИМА'!$G$16:$G$1904,"Функција 960:",'ПО КОРИСНИЦИМА'!$H$16:$H$1904)</f>
        <v>0</v>
      </c>
      <c r="D143" s="307">
        <f>SUMIF('ПО КОРИСНИЦИМА'!$G$16:$G$1904,"Функција 960:",'ПО КОРИСНИЦИМА'!$H$16:$H$1904)</f>
        <v>0</v>
      </c>
      <c r="E143" s="318">
        <v>0</v>
      </c>
      <c r="F143" s="307">
        <f>SUMIF('ПО КОРИСНИЦИМА'!$G$16:$G$1904,"Функција 960:",'ПО КОРИСНИЦИМА'!$L$16:$L$1904)</f>
        <v>0</v>
      </c>
      <c r="G143" s="307">
        <v>0</v>
      </c>
      <c r="H143" s="307">
        <v>0</v>
      </c>
      <c r="I143" s="317">
        <f t="shared" si="11"/>
        <v>0</v>
      </c>
      <c r="J143" s="373">
        <f t="shared" si="12"/>
        <v>0</v>
      </c>
      <c r="K143" s="317">
        <v>0</v>
      </c>
    </row>
    <row r="144" spans="1:11" x14ac:dyDescent="0.25">
      <c r="A144" s="103" t="s">
        <v>4034</v>
      </c>
      <c r="B144" s="89" t="s">
        <v>4035</v>
      </c>
      <c r="C144" s="307">
        <f>SUMIF('ПО КОРИСНИЦИМА'!$G$16:$G$1904,"Функција 970:",'ПО КОРИСНИЦИМА'!$H$16:$H$1904)</f>
        <v>0</v>
      </c>
      <c r="D144" s="307">
        <f>SUMIF('ПО КОРИСНИЦИМА'!$G$16:$G$1904,"Функција 970:",'ПО КОРИСНИЦИМА'!$H$16:$H$1904)</f>
        <v>0</v>
      </c>
      <c r="E144" s="318">
        <v>0</v>
      </c>
      <c r="F144" s="307">
        <f>SUMIF('ПО КОРИСНИЦИМА'!$G$16:$G$1904,"Функција 970:",'ПО КОРИСНИЦИМА'!$L$16:$L$1904)</f>
        <v>0</v>
      </c>
      <c r="G144" s="307">
        <v>0</v>
      </c>
      <c r="H144" s="307">
        <v>0</v>
      </c>
      <c r="I144" s="317">
        <f t="shared" si="11"/>
        <v>0</v>
      </c>
      <c r="J144" s="373">
        <f t="shared" si="12"/>
        <v>0</v>
      </c>
      <c r="K144" s="317">
        <v>0</v>
      </c>
    </row>
    <row r="145" spans="1:11" x14ac:dyDescent="0.25">
      <c r="A145" s="309" t="s">
        <v>4036</v>
      </c>
      <c r="B145" s="310" t="s">
        <v>233</v>
      </c>
      <c r="C145" s="321">
        <f>SUMIF('ПО КОРИСНИЦИМА'!$G$16:$G$1904,"Функција 980:",'ПО КОРИСНИЦИМА'!$H$16:$H$1904)</f>
        <v>0</v>
      </c>
      <c r="D145" s="321">
        <f>SUMIF('ПО КОРИСНИЦИМА'!$G$16:$G$1904,"Функција 980:",'ПО КОРИСНИЦИМА'!$H$16:$H$1904)</f>
        <v>0</v>
      </c>
      <c r="E145" s="424">
        <v>0</v>
      </c>
      <c r="F145" s="321">
        <f>SUMIF('ПО КОРИСНИЦИМА'!$G$16:$G$1904,"Функција 980:",'ПО КОРИСНИЦИМА'!$L$16:$L$1904)</f>
        <v>0</v>
      </c>
      <c r="G145" s="321">
        <v>0</v>
      </c>
      <c r="H145" s="321">
        <v>0</v>
      </c>
      <c r="I145" s="388">
        <f t="shared" si="11"/>
        <v>0</v>
      </c>
      <c r="J145" s="373">
        <f t="shared" si="12"/>
        <v>0</v>
      </c>
      <c r="K145" s="322">
        <v>0</v>
      </c>
    </row>
    <row r="146" spans="1:11" ht="26.25" customHeight="1" x14ac:dyDescent="0.25">
      <c r="A146" s="311"/>
      <c r="B146" s="312" t="s">
        <v>4037</v>
      </c>
      <c r="C146" s="329">
        <f>SUM(C11,C21,C38,C45,C85,C92,C99,C117,C124)</f>
        <v>633880441</v>
      </c>
      <c r="D146" s="329" t="e">
        <f>SUM(D11,D21,D38,D45,D85,D92,D99,D117,D124)</f>
        <v>#REF!</v>
      </c>
      <c r="E146" s="330" t="e">
        <f>D146/C146</f>
        <v>#REF!</v>
      </c>
      <c r="F146" s="329">
        <f>SUM(F11,F21,F38,F45,F85,F92,F99,F117,F124)</f>
        <v>118812086</v>
      </c>
      <c r="G146" s="329" t="e">
        <f>SUM(G11,G21,G38,G45,G85,G92,G99,G117,G124)</f>
        <v>#REF!</v>
      </c>
      <c r="H146" s="330" t="e">
        <f>G146/F146</f>
        <v>#REF!</v>
      </c>
      <c r="I146" s="389">
        <f t="shared" si="11"/>
        <v>752692527</v>
      </c>
      <c r="J146" s="378" t="e">
        <f t="shared" si="12"/>
        <v>#REF!</v>
      </c>
      <c r="K146" s="331" t="e">
        <f>J146/I146</f>
        <v>#REF!</v>
      </c>
    </row>
    <row r="147" spans="1:11" x14ac:dyDescent="0.25">
      <c r="A147" s="104"/>
      <c r="B147" s="105"/>
      <c r="C147" s="106">
        <f>C146-'По основ. нам.'!C90</f>
        <v>0</v>
      </c>
      <c r="D147" s="106"/>
      <c r="E147" s="206"/>
      <c r="F147" s="106">
        <f>F146-'По основ. нам.'!F90</f>
        <v>0</v>
      </c>
      <c r="G147" s="106"/>
      <c r="H147" s="106"/>
      <c r="I147" s="106"/>
    </row>
    <row r="148" spans="1:11" ht="15.75" hidden="1" x14ac:dyDescent="0.25">
      <c r="A148" s="1243" t="s">
        <v>4826</v>
      </c>
      <c r="B148" s="1243"/>
      <c r="C148" s="1243"/>
      <c r="D148" s="1243"/>
      <c r="E148" s="1243"/>
      <c r="F148" s="1243"/>
      <c r="G148" s="1243"/>
      <c r="H148" s="1243"/>
      <c r="I148" s="1243"/>
    </row>
    <row r="149" spans="1:11" hidden="1" x14ac:dyDescent="0.25"/>
    <row r="150" spans="1:11" hidden="1" x14ac:dyDescent="0.25">
      <c r="A150" s="1213" t="s">
        <v>4834</v>
      </c>
      <c r="B150" s="1213"/>
      <c r="C150" s="1213"/>
      <c r="D150" s="1213"/>
      <c r="E150" s="1213"/>
      <c r="F150" s="1213"/>
      <c r="G150" s="1213"/>
      <c r="H150" s="1213"/>
      <c r="I150" s="1213"/>
    </row>
    <row r="151" spans="1:11" hidden="1" x14ac:dyDescent="0.25">
      <c r="A151" s="1198" t="s">
        <v>4835</v>
      </c>
      <c r="B151" s="1198"/>
      <c r="C151" s="1198"/>
      <c r="D151" s="1198"/>
      <c r="E151" s="1198"/>
      <c r="F151" s="1198"/>
      <c r="G151" s="1198"/>
      <c r="H151" s="1198"/>
      <c r="I151" s="1198"/>
    </row>
    <row r="152" spans="1:11" hidden="1" x14ac:dyDescent="0.25"/>
    <row r="153" spans="1:11" ht="15.75" hidden="1" x14ac:dyDescent="0.25">
      <c r="A153" s="1245" t="s">
        <v>4833</v>
      </c>
      <c r="B153" s="1245"/>
      <c r="C153" s="1245"/>
      <c r="D153" s="1245"/>
      <c r="E153" s="1245"/>
      <c r="F153" s="1245"/>
      <c r="G153" s="1245"/>
      <c r="H153" s="1245"/>
      <c r="I153" s="1245"/>
    </row>
    <row r="154" spans="1:11" hidden="1" x14ac:dyDescent="0.25"/>
    <row r="155" spans="1:11" hidden="1" x14ac:dyDescent="0.25">
      <c r="A155" s="84" t="s">
        <v>4827</v>
      </c>
    </row>
    <row r="156" spans="1:11" hidden="1" x14ac:dyDescent="0.25">
      <c r="A156" s="84" t="s">
        <v>4832</v>
      </c>
    </row>
    <row r="157" spans="1:11" hidden="1" x14ac:dyDescent="0.25"/>
    <row r="158" spans="1:11" hidden="1" x14ac:dyDescent="0.25"/>
    <row r="159" spans="1:11" hidden="1" x14ac:dyDescent="0.25"/>
    <row r="160" spans="1:11" hidden="1" x14ac:dyDescent="0.25">
      <c r="A160" s="1213" t="s">
        <v>4828</v>
      </c>
      <c r="B160" s="1213"/>
      <c r="C160" s="1213"/>
      <c r="D160" s="1213"/>
      <c r="E160" s="1213"/>
      <c r="F160" s="1213"/>
      <c r="G160" s="1213"/>
      <c r="H160" s="1213"/>
      <c r="I160" s="1213"/>
    </row>
    <row r="161" spans="1:10" hidden="1" x14ac:dyDescent="0.25">
      <c r="A161" s="1213" t="s">
        <v>4829</v>
      </c>
      <c r="B161" s="1213"/>
      <c r="C161" s="1213"/>
      <c r="D161" s="1213"/>
      <c r="E161" s="1213"/>
      <c r="F161" s="1213"/>
      <c r="G161" s="1213"/>
      <c r="H161" s="1213"/>
      <c r="I161" s="1213"/>
    </row>
    <row r="162" spans="1:10" hidden="1" x14ac:dyDescent="0.25">
      <c r="A162" s="544"/>
      <c r="B162" s="544"/>
      <c r="C162" s="544"/>
      <c r="D162" s="544"/>
      <c r="E162" s="1241" t="s">
        <v>4979</v>
      </c>
      <c r="F162" s="1241"/>
      <c r="G162" s="544"/>
      <c r="H162" s="544"/>
      <c r="I162" s="1241" t="s">
        <v>4978</v>
      </c>
      <c r="J162" s="1241"/>
    </row>
    <row r="163" spans="1:10" ht="39.75" hidden="1" customHeight="1" x14ac:dyDescent="0.25">
      <c r="E163" s="550"/>
      <c r="F163" s="549"/>
      <c r="I163" s="549"/>
      <c r="J163" s="549"/>
    </row>
    <row r="164" spans="1:10" hidden="1" x14ac:dyDescent="0.25">
      <c r="C164" s="1241" t="s">
        <v>4830</v>
      </c>
      <c r="D164" s="1241"/>
      <c r="E164" s="1241"/>
      <c r="F164" s="1241"/>
      <c r="G164" s="1241"/>
      <c r="H164" s="1241"/>
      <c r="I164" s="1241"/>
    </row>
    <row r="165" spans="1:10" hidden="1" x14ac:dyDescent="0.25">
      <c r="C165" s="390"/>
      <c r="D165" s="390"/>
      <c r="E165" s="425"/>
      <c r="F165" s="390"/>
      <c r="G165" s="390"/>
      <c r="H165" s="390"/>
      <c r="I165" s="390"/>
    </row>
    <row r="166" spans="1:10" hidden="1" x14ac:dyDescent="0.25">
      <c r="C166" s="391"/>
      <c r="D166" s="391"/>
      <c r="E166" s="426"/>
      <c r="F166" s="391"/>
      <c r="G166" s="391"/>
      <c r="H166" s="391"/>
      <c r="I166" s="391"/>
    </row>
    <row r="167" spans="1:10" hidden="1" x14ac:dyDescent="0.25">
      <c r="C167" s="1242" t="s">
        <v>4831</v>
      </c>
      <c r="D167" s="1242"/>
      <c r="E167" s="1242"/>
      <c r="F167" s="1242"/>
      <c r="G167" s="1242"/>
      <c r="H167" s="1242"/>
      <c r="I167" s="1242"/>
    </row>
    <row r="168" spans="1:10" hidden="1" x14ac:dyDescent="0.25"/>
    <row r="172" spans="1:10" x14ac:dyDescent="0.25">
      <c r="I172" s="84">
        <v>520429233.16000003</v>
      </c>
    </row>
    <row r="173" spans="1:10" x14ac:dyDescent="0.25">
      <c r="C173" s="604">
        <f>C146+950000</f>
        <v>634830441</v>
      </c>
      <c r="J173" s="84">
        <v>297234501.30000001</v>
      </c>
    </row>
    <row r="174" spans="1:10" x14ac:dyDescent="0.25">
      <c r="D174" s="202" t="e">
        <f>D146-'ПО КОРИСНИЦИМА'!I1904</f>
        <v>#REF!</v>
      </c>
      <c r="I174" s="84">
        <f>ljkl-I172</f>
        <v>232263293.83999997</v>
      </c>
    </row>
    <row r="176" spans="1:10" x14ac:dyDescent="0.25">
      <c r="F176" s="84">
        <v>106404085.16</v>
      </c>
      <c r="G176" s="202"/>
    </row>
    <row r="177" spans="3:6" x14ac:dyDescent="0.25">
      <c r="C177" s="604">
        <f>C173-C146</f>
        <v>950000</v>
      </c>
    </row>
    <row r="178" spans="3:6" x14ac:dyDescent="0.25">
      <c r="F178" s="604">
        <f>F146-F176</f>
        <v>12408000.840000004</v>
      </c>
    </row>
  </sheetData>
  <mergeCells count="16">
    <mergeCell ref="A1:I1"/>
    <mergeCell ref="A5:I5"/>
    <mergeCell ref="A153:I153"/>
    <mergeCell ref="A160:I160"/>
    <mergeCell ref="A6:I6"/>
    <mergeCell ref="A7:K7"/>
    <mergeCell ref="A8:K8"/>
    <mergeCell ref="A3:L3"/>
    <mergeCell ref="A161:I161"/>
    <mergeCell ref="C164:I164"/>
    <mergeCell ref="C167:I167"/>
    <mergeCell ref="A148:I148"/>
    <mergeCell ref="A150:I150"/>
    <mergeCell ref="A151:I151"/>
    <mergeCell ref="I162:J162"/>
    <mergeCell ref="E162:F162"/>
  </mergeCells>
  <conditionalFormatting sqref="C147:I147">
    <cfRule type="cellIs" dxfId="0" priority="2" stopIfTrue="1" operator="notEqual">
      <formula>0</formula>
    </cfRule>
  </conditionalFormatting>
  <conditionalFormatting sqref="C147:I147">
    <cfRule type="cellIs" priority="1" operator="notEqual">
      <formula>0</formula>
    </cfRule>
  </conditionalFormatting>
  <printOptions horizontalCentered="1"/>
  <pageMargins left="0" right="0" top="7.8740157480315001E-2" bottom="7.8740157480315001E-2" header="0" footer="0"/>
  <pageSetup scale="105" orientation="portrait" r:id="rId1"/>
  <rowBreaks count="4" manualBreakCount="4">
    <brk id="46" max="10" man="1"/>
    <brk id="96" max="10" man="1"/>
    <brk id="146" max="10" man="1"/>
    <brk id="167" max="16383" man="1"/>
  </rowBreaks>
  <colBreaks count="1" manualBreakCount="1">
    <brk id="11" max="1048575" man="1"/>
  </colBreaks>
  <cellWatches>
    <cellWatch r="C147"/>
  </cellWatche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XFD1971"/>
  <sheetViews>
    <sheetView view="pageBreakPreview" zoomScaleSheetLayoutView="100" workbookViewId="0">
      <selection activeCell="A10" sqref="A10"/>
    </sheetView>
  </sheetViews>
  <sheetFormatPr defaultRowHeight="15" x14ac:dyDescent="0.25"/>
  <cols>
    <col min="1" max="1" width="5" style="745" customWidth="1"/>
    <col min="2" max="2" width="5.85546875" style="746" customWidth="1"/>
    <col min="3" max="3" width="11.42578125" style="796" customWidth="1"/>
    <col min="4" max="4" width="5.42578125" style="745" customWidth="1"/>
    <col min="5" max="5" width="5.140625" style="746" customWidth="1"/>
    <col min="6" max="6" width="7.140625" style="745" customWidth="1"/>
    <col min="7" max="7" width="46.5703125" style="861" customWidth="1"/>
    <col min="8" max="8" width="17.7109375" style="749" customWidth="1"/>
    <col min="9" max="9" width="15.140625" style="749" hidden="1" customWidth="1"/>
    <col min="10" max="10" width="12.5703125" style="750" hidden="1" customWidth="1"/>
    <col min="11" max="11" width="15.7109375" style="749" hidden="1" customWidth="1"/>
    <col min="12" max="12" width="16.28515625" style="751" customWidth="1"/>
    <col min="13" max="13" width="14" style="751" hidden="1" customWidth="1"/>
    <col min="14" max="14" width="9.5703125" style="752" hidden="1" customWidth="1"/>
    <col min="15" max="15" width="15" style="751" hidden="1" customWidth="1"/>
    <col min="16" max="16" width="16" style="751" customWidth="1"/>
    <col min="17" max="17" width="15.42578125" style="751" hidden="1" customWidth="1"/>
    <col min="18" max="18" width="10.42578125" style="752" hidden="1" customWidth="1"/>
    <col min="19" max="19" width="15.140625" style="751" hidden="1" customWidth="1"/>
    <col min="20" max="20" width="9.140625" style="809" customWidth="1"/>
    <col min="21" max="21" width="2.85546875" style="84" customWidth="1"/>
    <col min="22" max="22" width="17.28515625" style="202" hidden="1" customWidth="1"/>
    <col min="23" max="23" width="17.140625" style="202" hidden="1" customWidth="1"/>
    <col min="24" max="24" width="13.7109375" style="815" hidden="1" customWidth="1"/>
    <col min="25" max="25" width="13.85546875" style="816" hidden="1" customWidth="1"/>
    <col min="26" max="26" width="15" style="812" hidden="1" customWidth="1"/>
    <col min="27" max="27" width="15" style="813" hidden="1" customWidth="1"/>
    <col min="28" max="28" width="14.42578125" style="84" hidden="1" customWidth="1"/>
    <col min="29" max="29" width="0" style="84" hidden="1" customWidth="1"/>
    <col min="30" max="30" width="23.7109375" style="84" hidden="1" customWidth="1"/>
    <col min="31" max="31" width="0" style="84" hidden="1" customWidth="1"/>
    <col min="32" max="32" width="9.7109375" style="84" bestFit="1" customWidth="1"/>
    <col min="33" max="33" width="11.5703125" style="84" bestFit="1" customWidth="1"/>
    <col min="34" max="16384" width="9.140625" style="84"/>
  </cols>
  <sheetData>
    <row r="1" spans="1:27" ht="15.75" x14ac:dyDescent="0.25">
      <c r="A1" s="1247" t="s">
        <v>4957</v>
      </c>
      <c r="B1" s="1247"/>
      <c r="C1" s="1247"/>
      <c r="D1" s="1247"/>
      <c r="E1" s="1247"/>
      <c r="F1" s="1247"/>
      <c r="G1" s="1247"/>
      <c r="H1" s="1247"/>
      <c r="I1" s="1247"/>
      <c r="J1" s="1247"/>
      <c r="K1" s="1247"/>
      <c r="L1" s="1247"/>
      <c r="M1" s="1247"/>
      <c r="N1" s="1247"/>
      <c r="O1" s="1247"/>
      <c r="P1" s="1247"/>
      <c r="X1" s="810" t="s">
        <v>5171</v>
      </c>
      <c r="Y1" s="811" t="s">
        <v>5172</v>
      </c>
      <c r="Z1" s="812" t="s">
        <v>5219</v>
      </c>
      <c r="AA1" s="813" t="s">
        <v>5218</v>
      </c>
    </row>
    <row r="2" spans="1:27" x14ac:dyDescent="0.25">
      <c r="B2" s="745"/>
      <c r="C2" s="745"/>
      <c r="G2" s="745"/>
      <c r="H2" s="814"/>
      <c r="I2" s="745"/>
      <c r="J2" s="745"/>
      <c r="K2" s="745"/>
      <c r="L2" s="814"/>
      <c r="M2" s="745"/>
      <c r="N2" s="745"/>
      <c r="O2" s="745"/>
      <c r="P2" s="745"/>
    </row>
    <row r="3" spans="1:27" ht="15.75" customHeight="1" x14ac:dyDescent="0.25">
      <c r="A3" s="1249" t="s">
        <v>4833</v>
      </c>
      <c r="B3" s="1249"/>
      <c r="C3" s="1249"/>
      <c r="D3" s="1249"/>
      <c r="E3" s="1249"/>
      <c r="F3" s="1249"/>
      <c r="G3" s="1249"/>
      <c r="H3" s="1249"/>
      <c r="I3" s="1249"/>
      <c r="J3" s="1249"/>
      <c r="K3" s="1249"/>
      <c r="L3" s="1249"/>
      <c r="M3" s="1249"/>
      <c r="N3" s="1249"/>
      <c r="O3" s="1249"/>
      <c r="P3" s="1249"/>
    </row>
    <row r="4" spans="1:27" ht="15.75" customHeight="1" x14ac:dyDescent="0.25">
      <c r="A4" s="817"/>
      <c r="B4" s="817"/>
      <c r="C4" s="817"/>
      <c r="D4" s="817"/>
      <c r="E4" s="817"/>
      <c r="F4" s="817"/>
      <c r="G4" s="817"/>
      <c r="H4" s="817"/>
      <c r="I4" s="817"/>
      <c r="J4" s="817"/>
      <c r="K4" s="817"/>
      <c r="L4" s="817"/>
      <c r="M4" s="817"/>
      <c r="N4" s="817"/>
      <c r="O4" s="817"/>
      <c r="P4" s="817"/>
    </row>
    <row r="5" spans="1:27" hidden="1" x14ac:dyDescent="0.25">
      <c r="A5" s="1226" t="s">
        <v>5362</v>
      </c>
      <c r="B5" s="1226"/>
      <c r="C5" s="1226"/>
      <c r="D5" s="1226"/>
      <c r="E5" s="1226"/>
      <c r="F5" s="1226"/>
      <c r="G5" s="1226"/>
      <c r="H5" s="1226"/>
      <c r="I5" s="1226"/>
      <c r="J5" s="1226"/>
      <c r="K5" s="1226"/>
      <c r="L5" s="1226"/>
      <c r="M5" s="1226"/>
      <c r="N5" s="1226"/>
      <c r="O5" s="1226"/>
      <c r="P5" s="1226"/>
    </row>
    <row r="6" spans="1:27" hidden="1" x14ac:dyDescent="0.25">
      <c r="A6" s="744"/>
      <c r="B6" s="744"/>
      <c r="C6" s="744"/>
      <c r="D6" s="744"/>
      <c r="E6" s="796"/>
      <c r="F6" s="744"/>
      <c r="G6" s="744"/>
      <c r="H6" s="818"/>
      <c r="I6" s="744"/>
      <c r="J6" s="744"/>
      <c r="K6" s="744"/>
      <c r="L6" s="818"/>
      <c r="M6" s="744"/>
      <c r="N6" s="744"/>
      <c r="O6" s="744"/>
      <c r="P6" s="744"/>
    </row>
    <row r="7" spans="1:27" hidden="1" x14ac:dyDescent="0.25">
      <c r="A7" s="744"/>
      <c r="B7" s="744"/>
      <c r="C7" s="744"/>
      <c r="D7" s="744"/>
      <c r="E7" s="796"/>
      <c r="F7" s="744"/>
      <c r="G7" s="744"/>
      <c r="H7" s="818"/>
      <c r="I7" s="744"/>
      <c r="J7" s="744"/>
      <c r="K7" s="744"/>
      <c r="L7" s="818"/>
      <c r="M7" s="744"/>
      <c r="N7" s="744"/>
      <c r="O7" s="744"/>
      <c r="P7" s="744"/>
    </row>
    <row r="8" spans="1:27" hidden="1" x14ac:dyDescent="0.25">
      <c r="A8" s="744"/>
      <c r="B8" s="744"/>
      <c r="C8" s="744"/>
      <c r="D8" s="744"/>
      <c r="E8" s="796"/>
      <c r="F8" s="744"/>
      <c r="G8" s="744"/>
      <c r="H8" s="818"/>
      <c r="I8" s="744"/>
      <c r="J8" s="744"/>
      <c r="K8" s="744">
        <f>SUM(D8:D10)</f>
        <v>0</v>
      </c>
      <c r="L8" s="818"/>
      <c r="M8" s="744"/>
      <c r="N8" s="744"/>
      <c r="O8" s="744"/>
      <c r="P8" s="744"/>
    </row>
    <row r="9" spans="1:27" x14ac:dyDescent="0.25">
      <c r="A9" s="359" t="s">
        <v>5542</v>
      </c>
      <c r="B9" s="359"/>
      <c r="C9" s="359"/>
      <c r="D9" s="359"/>
      <c r="E9" s="359"/>
      <c r="F9" s="359"/>
      <c r="G9" s="359"/>
      <c r="H9" s="359"/>
      <c r="I9" s="359"/>
      <c r="J9" s="819"/>
      <c r="K9" s="819"/>
      <c r="L9" s="819"/>
      <c r="M9" s="819"/>
      <c r="N9" s="819"/>
      <c r="O9" s="819"/>
      <c r="P9" s="819"/>
    </row>
    <row r="10" spans="1:27" x14ac:dyDescent="0.25">
      <c r="A10" s="819" t="s">
        <v>5007</v>
      </c>
      <c r="B10" s="819"/>
      <c r="C10" s="819"/>
      <c r="D10" s="819"/>
      <c r="E10" s="819"/>
      <c r="F10" s="819"/>
      <c r="G10" s="819"/>
      <c r="H10" s="819"/>
      <c r="I10" s="819"/>
      <c r="J10" s="819"/>
      <c r="K10" s="819"/>
      <c r="L10" s="819"/>
      <c r="M10" s="819"/>
      <c r="N10" s="819"/>
      <c r="O10" s="819"/>
      <c r="P10" s="819"/>
    </row>
    <row r="11" spans="1:27" ht="15.75" x14ac:dyDescent="0.25">
      <c r="A11" s="1247" t="s">
        <v>4822</v>
      </c>
      <c r="B11" s="1249"/>
      <c r="C11" s="1249"/>
      <c r="D11" s="1249"/>
      <c r="E11" s="1249"/>
      <c r="F11" s="1249"/>
      <c r="G11" s="1249"/>
      <c r="H11" s="1249"/>
      <c r="I11" s="1249"/>
      <c r="J11" s="1249"/>
      <c r="K11" s="1249"/>
      <c r="L11" s="1249"/>
      <c r="M11" s="1249"/>
      <c r="N11" s="1249"/>
      <c r="O11" s="1249"/>
      <c r="P11" s="1249"/>
    </row>
    <row r="12" spans="1:27" ht="28.5" hidden="1" customHeight="1" x14ac:dyDescent="0.25">
      <c r="A12" s="1250" t="s">
        <v>4997</v>
      </c>
      <c r="B12" s="1249"/>
      <c r="C12" s="1249"/>
      <c r="D12" s="1249"/>
      <c r="E12" s="1249"/>
      <c r="F12" s="1249"/>
      <c r="G12" s="1249"/>
      <c r="H12" s="1249"/>
      <c r="I12" s="1249"/>
      <c r="J12" s="1249"/>
      <c r="K12" s="1249"/>
      <c r="L12" s="1249"/>
      <c r="M12" s="1249"/>
      <c r="N12" s="1249"/>
      <c r="O12" s="1249"/>
      <c r="P12" s="1249"/>
      <c r="Q12" s="1249"/>
      <c r="R12" s="1249"/>
      <c r="X12" s="820"/>
      <c r="Y12" s="821"/>
      <c r="Z12" s="822" t="s">
        <v>5000</v>
      </c>
      <c r="AA12" s="823" t="s">
        <v>5000</v>
      </c>
    </row>
    <row r="13" spans="1:27" ht="15.75" hidden="1" x14ac:dyDescent="0.25">
      <c r="A13" s="1248" t="s">
        <v>4822</v>
      </c>
      <c r="B13" s="1248"/>
      <c r="C13" s="1248"/>
      <c r="D13" s="1248"/>
      <c r="E13" s="1248"/>
      <c r="F13" s="1248"/>
      <c r="G13" s="1248"/>
      <c r="H13" s="1248"/>
      <c r="I13" s="1248"/>
      <c r="J13" s="1248"/>
      <c r="K13" s="1248"/>
      <c r="L13" s="1248"/>
      <c r="M13" s="1248"/>
      <c r="N13" s="1248"/>
      <c r="O13" s="1248"/>
      <c r="P13" s="1248"/>
      <c r="Q13" s="1248"/>
      <c r="R13" s="1248"/>
    </row>
    <row r="14" spans="1:27" ht="81" customHeight="1" x14ac:dyDescent="0.25">
      <c r="A14" s="824" t="s">
        <v>4093</v>
      </c>
      <c r="B14" s="825" t="s">
        <v>4094</v>
      </c>
      <c r="C14" s="826" t="s">
        <v>4098</v>
      </c>
      <c r="D14" s="824" t="s">
        <v>4095</v>
      </c>
      <c r="E14" s="825" t="s">
        <v>4096</v>
      </c>
      <c r="F14" s="827" t="s">
        <v>4099</v>
      </c>
      <c r="G14" s="828" t="s">
        <v>264</v>
      </c>
      <c r="H14" s="829" t="s">
        <v>25</v>
      </c>
      <c r="I14" s="829" t="s">
        <v>4699</v>
      </c>
      <c r="J14" s="830" t="s">
        <v>4700</v>
      </c>
      <c r="K14" s="829" t="s">
        <v>4703</v>
      </c>
      <c r="L14" s="829" t="s">
        <v>3755</v>
      </c>
      <c r="M14" s="831" t="s">
        <v>4701</v>
      </c>
      <c r="N14" s="830" t="s">
        <v>4700</v>
      </c>
      <c r="O14" s="829" t="s">
        <v>4703</v>
      </c>
      <c r="P14" s="832" t="s">
        <v>4097</v>
      </c>
      <c r="Q14" s="831" t="s">
        <v>4702</v>
      </c>
      <c r="R14" s="830" t="s">
        <v>4700</v>
      </c>
      <c r="S14" s="829" t="s">
        <v>4704</v>
      </c>
    </row>
    <row r="15" spans="1:27" ht="18.75" hidden="1" customHeight="1" thickBot="1" x14ac:dyDescent="0.3">
      <c r="A15" s="833">
        <v>1</v>
      </c>
      <c r="B15" s="834">
        <v>2</v>
      </c>
      <c r="C15" s="835">
        <v>4</v>
      </c>
      <c r="D15" s="833">
        <v>3</v>
      </c>
      <c r="E15" s="834">
        <v>6</v>
      </c>
      <c r="F15" s="836">
        <v>7</v>
      </c>
      <c r="G15" s="833">
        <v>8</v>
      </c>
      <c r="H15" s="837">
        <v>9</v>
      </c>
      <c r="I15" s="838">
        <v>10</v>
      </c>
      <c r="J15" s="838">
        <v>11</v>
      </c>
      <c r="K15" s="838">
        <v>12</v>
      </c>
      <c r="L15" s="837">
        <v>13</v>
      </c>
      <c r="M15" s="839">
        <v>14</v>
      </c>
      <c r="N15" s="839">
        <v>15</v>
      </c>
      <c r="O15" s="839">
        <v>16</v>
      </c>
      <c r="P15" s="839">
        <v>17</v>
      </c>
      <c r="Q15" s="839">
        <v>18</v>
      </c>
      <c r="R15" s="839">
        <v>19</v>
      </c>
      <c r="S15" s="840">
        <v>20</v>
      </c>
    </row>
    <row r="16" spans="1:27" ht="15" customHeight="1" x14ac:dyDescent="0.25">
      <c r="A16" s="841">
        <v>1</v>
      </c>
      <c r="B16" s="842"/>
      <c r="C16" s="843"/>
      <c r="D16" s="844"/>
      <c r="E16" s="845"/>
      <c r="F16" s="844"/>
      <c r="G16" s="846" t="s">
        <v>4828</v>
      </c>
      <c r="H16" s="847"/>
      <c r="I16" s="847"/>
      <c r="J16" s="848"/>
      <c r="K16" s="847"/>
      <c r="L16" s="849"/>
      <c r="M16" s="849"/>
      <c r="N16" s="850"/>
      <c r="O16" s="849"/>
      <c r="P16" s="849"/>
      <c r="Q16" s="849"/>
      <c r="R16" s="850"/>
      <c r="S16" s="849"/>
    </row>
    <row r="17" spans="3:31" ht="28.5" x14ac:dyDescent="0.25">
      <c r="C17" s="747" t="s">
        <v>4836</v>
      </c>
      <c r="D17" s="756"/>
      <c r="G17" s="851" t="s">
        <v>4891</v>
      </c>
    </row>
    <row r="18" spans="3:31" x14ac:dyDescent="0.25">
      <c r="C18" s="747" t="s">
        <v>4838</v>
      </c>
      <c r="D18" s="756"/>
      <c r="G18" s="851" t="s">
        <v>4892</v>
      </c>
    </row>
    <row r="19" spans="3:31" ht="30" x14ac:dyDescent="0.25">
      <c r="C19" s="747"/>
      <c r="D19" s="764">
        <v>110</v>
      </c>
      <c r="E19" s="765"/>
      <c r="F19" s="764"/>
      <c r="G19" s="766" t="s">
        <v>106</v>
      </c>
    </row>
    <row r="20" spans="3:31" ht="15" customHeight="1" x14ac:dyDescent="0.25">
      <c r="E20" s="746">
        <v>1</v>
      </c>
      <c r="F20" s="768">
        <v>411</v>
      </c>
      <c r="G20" s="769" t="s">
        <v>4104</v>
      </c>
      <c r="H20" s="852">
        <v>4692182</v>
      </c>
      <c r="I20" s="749">
        <v>2182786.2399999998</v>
      </c>
      <c r="J20" s="750">
        <f>I20/H20</f>
        <v>0.46519641394984246</v>
      </c>
      <c r="K20" s="749">
        <f>H20-I20</f>
        <v>2509395.7600000002</v>
      </c>
      <c r="L20" s="751">
        <v>0</v>
      </c>
      <c r="M20" s="751">
        <v>0</v>
      </c>
      <c r="O20" s="751">
        <f>L20-M20</f>
        <v>0</v>
      </c>
      <c r="P20" s="751">
        <f>H20+L20</f>
        <v>4692182</v>
      </c>
      <c r="Q20" s="751">
        <f>I20+M20</f>
        <v>2182786.2399999998</v>
      </c>
      <c r="R20" s="752">
        <f>Q20/P20</f>
        <v>0.46519641394984246</v>
      </c>
      <c r="S20" s="751">
        <f>P20-Q20</f>
        <v>2509395.7600000002</v>
      </c>
      <c r="Z20" s="812">
        <f>H20-X20+Y20</f>
        <v>4692182</v>
      </c>
      <c r="AA20" s="813">
        <v>2620502.29</v>
      </c>
      <c r="AB20" s="202">
        <f>Z20-AA20</f>
        <v>2071679.71</v>
      </c>
      <c r="AE20" s="202">
        <f>H20-AA20</f>
        <v>2071679.71</v>
      </c>
    </row>
    <row r="21" spans="3:31" ht="14.25" customHeight="1" x14ac:dyDescent="0.25">
      <c r="E21" s="746">
        <v>2</v>
      </c>
      <c r="F21" s="768">
        <v>412</v>
      </c>
      <c r="G21" s="769" t="s">
        <v>3764</v>
      </c>
      <c r="H21" s="853">
        <v>607824</v>
      </c>
      <c r="I21" s="749">
        <v>363433.89000000013</v>
      </c>
      <c r="J21" s="750">
        <f t="shared" ref="J21:J53" si="0">I21/H21</f>
        <v>0.59792619245044643</v>
      </c>
      <c r="K21" s="749">
        <f t="shared" ref="K21:K54" si="1">H21-I21</f>
        <v>244390.10999999987</v>
      </c>
      <c r="L21" s="751">
        <v>0</v>
      </c>
      <c r="M21" s="751">
        <v>0</v>
      </c>
      <c r="O21" s="751">
        <f t="shared" ref="O21:O54" si="2">L21-M21</f>
        <v>0</v>
      </c>
      <c r="P21" s="751">
        <f t="shared" ref="P21:P54" si="3">H21+L21</f>
        <v>607824</v>
      </c>
      <c r="Q21" s="751">
        <f t="shared" ref="Q21:Q54" si="4">I21+M21</f>
        <v>363433.89000000013</v>
      </c>
      <c r="R21" s="752">
        <f t="shared" ref="R21:R53" si="5">Q21/P21</f>
        <v>0.59792619245044643</v>
      </c>
      <c r="S21" s="751">
        <f t="shared" ref="S21:S54" si="6">P21-Q21</f>
        <v>244390.10999999987</v>
      </c>
      <c r="Z21" s="812">
        <f t="shared" ref="Z21:Z54" si="7">H21-X21+Y21</f>
        <v>607824</v>
      </c>
      <c r="AA21" s="813">
        <v>469069.92</v>
      </c>
      <c r="AB21" s="84">
        <f t="shared" ref="AB21:AB84" si="8">Z21-AA21</f>
        <v>138754.08000000002</v>
      </c>
      <c r="AE21" s="84">
        <f t="shared" ref="AE21:AE54" si="9">H21-AA21</f>
        <v>138754.08000000002</v>
      </c>
    </row>
    <row r="22" spans="3:31" ht="15" hidden="1" customHeight="1" x14ac:dyDescent="0.25">
      <c r="F22" s="768">
        <v>413</v>
      </c>
      <c r="G22" s="769" t="s">
        <v>4105</v>
      </c>
      <c r="H22" s="852">
        <v>0</v>
      </c>
      <c r="J22" s="750" t="e">
        <f t="shared" si="0"/>
        <v>#DIV/0!</v>
      </c>
      <c r="K22" s="749">
        <f t="shared" si="1"/>
        <v>0</v>
      </c>
      <c r="O22" s="751">
        <f t="shared" si="2"/>
        <v>0</v>
      </c>
      <c r="P22" s="751">
        <f t="shared" si="3"/>
        <v>0</v>
      </c>
      <c r="Q22" s="751">
        <f t="shared" si="4"/>
        <v>0</v>
      </c>
      <c r="R22" s="752" t="e">
        <f t="shared" si="5"/>
        <v>#DIV/0!</v>
      </c>
      <c r="S22" s="751">
        <f t="shared" si="6"/>
        <v>0</v>
      </c>
      <c r="V22" s="202">
        <f>I22/10*12</f>
        <v>0</v>
      </c>
      <c r="W22" s="202">
        <f>H22-V22</f>
        <v>0</v>
      </c>
      <c r="Z22" s="812">
        <f t="shared" si="7"/>
        <v>0</v>
      </c>
      <c r="AA22" s="813">
        <v>0</v>
      </c>
      <c r="AB22" s="84">
        <f t="shared" si="8"/>
        <v>0</v>
      </c>
      <c r="AE22" s="84">
        <f t="shared" si="9"/>
        <v>0</v>
      </c>
    </row>
    <row r="23" spans="3:31" ht="15" hidden="1" customHeight="1" x14ac:dyDescent="0.25">
      <c r="F23" s="768">
        <v>414</v>
      </c>
      <c r="G23" s="769" t="s">
        <v>3767</v>
      </c>
      <c r="H23" s="852">
        <v>0</v>
      </c>
      <c r="I23" s="749">
        <v>0</v>
      </c>
      <c r="J23" s="750" t="e">
        <f t="shared" si="0"/>
        <v>#DIV/0!</v>
      </c>
      <c r="K23" s="749">
        <f t="shared" si="1"/>
        <v>0</v>
      </c>
      <c r="L23" s="751">
        <v>0</v>
      </c>
      <c r="M23" s="751">
        <v>0</v>
      </c>
      <c r="O23" s="751">
        <f t="shared" si="2"/>
        <v>0</v>
      </c>
      <c r="P23" s="751">
        <f t="shared" si="3"/>
        <v>0</v>
      </c>
      <c r="Q23" s="751">
        <f t="shared" si="4"/>
        <v>0</v>
      </c>
      <c r="R23" s="752" t="e">
        <f t="shared" si="5"/>
        <v>#DIV/0!</v>
      </c>
      <c r="S23" s="751">
        <f t="shared" si="6"/>
        <v>0</v>
      </c>
      <c r="V23" s="202">
        <f>I23/10*12</f>
        <v>0</v>
      </c>
      <c r="W23" s="202">
        <f>H23-V23</f>
        <v>0</v>
      </c>
      <c r="Z23" s="812">
        <f t="shared" si="7"/>
        <v>0</v>
      </c>
      <c r="AA23" s="813">
        <v>0</v>
      </c>
      <c r="AB23" s="84">
        <f t="shared" si="8"/>
        <v>0</v>
      </c>
      <c r="AE23" s="84">
        <f t="shared" si="9"/>
        <v>0</v>
      </c>
    </row>
    <row r="24" spans="3:31" hidden="1" x14ac:dyDescent="0.25">
      <c r="F24" s="768">
        <v>415</v>
      </c>
      <c r="G24" s="769" t="s">
        <v>4114</v>
      </c>
      <c r="H24" s="852">
        <v>0</v>
      </c>
      <c r="I24" s="749">
        <v>0</v>
      </c>
      <c r="J24" s="750" t="e">
        <f t="shared" si="0"/>
        <v>#DIV/0!</v>
      </c>
      <c r="K24" s="749">
        <f t="shared" si="1"/>
        <v>0</v>
      </c>
      <c r="O24" s="751">
        <f t="shared" si="2"/>
        <v>0</v>
      </c>
      <c r="P24" s="751">
        <f t="shared" si="3"/>
        <v>0</v>
      </c>
      <c r="Q24" s="751">
        <f t="shared" si="4"/>
        <v>0</v>
      </c>
      <c r="R24" s="752" t="e">
        <f t="shared" si="5"/>
        <v>#DIV/0!</v>
      </c>
      <c r="S24" s="751">
        <f t="shared" si="6"/>
        <v>0</v>
      </c>
      <c r="V24" s="202">
        <f>I24/10*12</f>
        <v>0</v>
      </c>
      <c r="W24" s="202">
        <f>H24-V24</f>
        <v>0</v>
      </c>
      <c r="Z24" s="812">
        <f t="shared" si="7"/>
        <v>0</v>
      </c>
      <c r="AA24" s="813">
        <v>0</v>
      </c>
      <c r="AB24" s="84">
        <f t="shared" si="8"/>
        <v>0</v>
      </c>
      <c r="AE24" s="84">
        <f t="shared" si="9"/>
        <v>0</v>
      </c>
    </row>
    <row r="25" spans="3:31" x14ac:dyDescent="0.25">
      <c r="E25" s="746">
        <v>3</v>
      </c>
      <c r="F25" s="768">
        <v>415</v>
      </c>
      <c r="G25" s="769" t="s">
        <v>4114</v>
      </c>
      <c r="H25" s="852">
        <v>100000</v>
      </c>
      <c r="I25" s="749">
        <v>100843.13</v>
      </c>
      <c r="J25" s="750">
        <f t="shared" si="0"/>
        <v>1.0084313</v>
      </c>
      <c r="K25" s="749">
        <f t="shared" si="1"/>
        <v>-843.13000000000466</v>
      </c>
      <c r="L25" s="751">
        <v>0</v>
      </c>
      <c r="M25" s="751">
        <v>0</v>
      </c>
      <c r="O25" s="751">
        <f t="shared" si="2"/>
        <v>0</v>
      </c>
      <c r="P25" s="751">
        <f t="shared" si="3"/>
        <v>100000</v>
      </c>
      <c r="Q25" s="751">
        <f t="shared" si="4"/>
        <v>100843.13</v>
      </c>
      <c r="R25" s="752">
        <f t="shared" si="5"/>
        <v>1.0084313</v>
      </c>
      <c r="S25" s="751">
        <f t="shared" si="6"/>
        <v>-843.13000000000466</v>
      </c>
      <c r="Y25" s="816">
        <v>21000</v>
      </c>
      <c r="Z25" s="812">
        <f t="shared" si="7"/>
        <v>121000</v>
      </c>
      <c r="AA25" s="813">
        <v>65545.820000000007</v>
      </c>
      <c r="AB25" s="202">
        <f>Z25-AA25</f>
        <v>55454.179999999993</v>
      </c>
      <c r="AE25" s="84">
        <f t="shared" si="9"/>
        <v>34454.179999999993</v>
      </c>
    </row>
    <row r="26" spans="3:31" x14ac:dyDescent="0.25">
      <c r="E26" s="746">
        <v>4</v>
      </c>
      <c r="F26" s="768">
        <v>421</v>
      </c>
      <c r="G26" s="769" t="s">
        <v>3777</v>
      </c>
      <c r="H26" s="852">
        <v>110000</v>
      </c>
      <c r="I26" s="749">
        <v>106930.18000000001</v>
      </c>
      <c r="J26" s="750">
        <f t="shared" si="0"/>
        <v>0.97209254545454549</v>
      </c>
      <c r="K26" s="749">
        <f t="shared" si="1"/>
        <v>3069.8199999999924</v>
      </c>
      <c r="L26" s="751">
        <v>0</v>
      </c>
      <c r="M26" s="751">
        <v>0</v>
      </c>
      <c r="O26" s="751">
        <f t="shared" si="2"/>
        <v>0</v>
      </c>
      <c r="P26" s="751">
        <f t="shared" si="3"/>
        <v>110000</v>
      </c>
      <c r="Q26" s="751">
        <f t="shared" si="4"/>
        <v>106930.18000000001</v>
      </c>
      <c r="R26" s="752">
        <f t="shared" si="5"/>
        <v>0.97209254545454549</v>
      </c>
      <c r="S26" s="751">
        <f t="shared" si="6"/>
        <v>3069.8199999999924</v>
      </c>
      <c r="Z26" s="812">
        <f t="shared" si="7"/>
        <v>110000</v>
      </c>
      <c r="AA26" s="813">
        <v>1510</v>
      </c>
      <c r="AB26" s="202">
        <f>Z26-AA26</f>
        <v>108490</v>
      </c>
      <c r="AE26" s="84">
        <f t="shared" si="9"/>
        <v>108490</v>
      </c>
    </row>
    <row r="27" spans="3:31" hidden="1" x14ac:dyDescent="0.25">
      <c r="F27" s="768">
        <v>418</v>
      </c>
      <c r="G27" s="769" t="s">
        <v>3773</v>
      </c>
      <c r="H27" s="852">
        <v>0</v>
      </c>
      <c r="J27" s="750" t="e">
        <f t="shared" si="0"/>
        <v>#DIV/0!</v>
      </c>
      <c r="K27" s="749">
        <f t="shared" si="1"/>
        <v>0</v>
      </c>
      <c r="O27" s="751">
        <f t="shared" si="2"/>
        <v>0</v>
      </c>
      <c r="P27" s="751">
        <f t="shared" si="3"/>
        <v>0</v>
      </c>
      <c r="Q27" s="751">
        <f t="shared" si="4"/>
        <v>0</v>
      </c>
      <c r="R27" s="752" t="e">
        <f t="shared" si="5"/>
        <v>#DIV/0!</v>
      </c>
      <c r="S27" s="751">
        <f t="shared" si="6"/>
        <v>0</v>
      </c>
      <c r="Z27" s="812">
        <f t="shared" si="7"/>
        <v>0</v>
      </c>
      <c r="AA27" s="813">
        <v>0</v>
      </c>
      <c r="AB27" s="84">
        <f t="shared" si="8"/>
        <v>0</v>
      </c>
      <c r="AE27" s="84">
        <f t="shared" si="9"/>
        <v>0</v>
      </c>
    </row>
    <row r="28" spans="3:31" hidden="1" x14ac:dyDescent="0.25">
      <c r="F28" s="768">
        <v>421</v>
      </c>
      <c r="G28" s="769" t="s">
        <v>3777</v>
      </c>
      <c r="H28" s="852">
        <v>0</v>
      </c>
      <c r="I28" s="749">
        <v>0</v>
      </c>
      <c r="J28" s="750" t="e">
        <f t="shared" si="0"/>
        <v>#DIV/0!</v>
      </c>
      <c r="K28" s="749">
        <f t="shared" si="1"/>
        <v>0</v>
      </c>
      <c r="O28" s="751">
        <f t="shared" si="2"/>
        <v>0</v>
      </c>
      <c r="P28" s="751">
        <f t="shared" si="3"/>
        <v>0</v>
      </c>
      <c r="Q28" s="751">
        <f t="shared" si="4"/>
        <v>0</v>
      </c>
      <c r="R28" s="752" t="e">
        <f t="shared" si="5"/>
        <v>#DIV/0!</v>
      </c>
      <c r="S28" s="751">
        <f t="shared" si="6"/>
        <v>0</v>
      </c>
      <c r="Z28" s="812">
        <f t="shared" si="7"/>
        <v>0</v>
      </c>
      <c r="AA28" s="813">
        <v>0</v>
      </c>
      <c r="AB28" s="84">
        <f t="shared" si="8"/>
        <v>0</v>
      </c>
      <c r="AE28" s="84">
        <f t="shared" si="9"/>
        <v>0</v>
      </c>
    </row>
    <row r="29" spans="3:31" x14ac:dyDescent="0.25">
      <c r="E29" s="746">
        <v>5</v>
      </c>
      <c r="F29" s="768">
        <v>422</v>
      </c>
      <c r="G29" s="769" t="s">
        <v>3778</v>
      </c>
      <c r="H29" s="852">
        <v>100000</v>
      </c>
      <c r="I29" s="749">
        <v>0</v>
      </c>
      <c r="K29" s="749">
        <f t="shared" si="1"/>
        <v>100000</v>
      </c>
      <c r="L29" s="751">
        <v>0</v>
      </c>
      <c r="M29" s="751">
        <v>0</v>
      </c>
      <c r="O29" s="751">
        <f t="shared" si="2"/>
        <v>0</v>
      </c>
      <c r="P29" s="751">
        <f t="shared" si="3"/>
        <v>100000</v>
      </c>
      <c r="Q29" s="751">
        <f t="shared" si="4"/>
        <v>0</v>
      </c>
      <c r="S29" s="751">
        <f t="shared" si="6"/>
        <v>100000</v>
      </c>
      <c r="Z29" s="812">
        <f t="shared" si="7"/>
        <v>100000</v>
      </c>
      <c r="AA29" s="813">
        <v>22500</v>
      </c>
      <c r="AB29" s="84">
        <f t="shared" si="8"/>
        <v>77500</v>
      </c>
      <c r="AE29" s="84">
        <f t="shared" si="9"/>
        <v>77500</v>
      </c>
    </row>
    <row r="30" spans="3:31" x14ac:dyDescent="0.25">
      <c r="E30" s="746">
        <v>6</v>
      </c>
      <c r="F30" s="768">
        <v>423</v>
      </c>
      <c r="G30" s="769" t="s">
        <v>3779</v>
      </c>
      <c r="H30" s="854">
        <v>7200000</v>
      </c>
      <c r="I30" s="749">
        <v>1427625.1400000006</v>
      </c>
      <c r="J30" s="750">
        <f t="shared" si="0"/>
        <v>0.19828126944444452</v>
      </c>
      <c r="K30" s="749">
        <f t="shared" si="1"/>
        <v>5772374.8599999994</v>
      </c>
      <c r="L30" s="751">
        <v>0</v>
      </c>
      <c r="M30" s="751">
        <v>0</v>
      </c>
      <c r="O30" s="751">
        <f t="shared" si="2"/>
        <v>0</v>
      </c>
      <c r="P30" s="751">
        <f t="shared" si="3"/>
        <v>7200000</v>
      </c>
      <c r="Q30" s="751">
        <f t="shared" si="4"/>
        <v>1427625.1400000006</v>
      </c>
      <c r="R30" s="752">
        <f t="shared" si="5"/>
        <v>0.19828126944444452</v>
      </c>
      <c r="S30" s="751">
        <f t="shared" si="6"/>
        <v>5772374.8599999994</v>
      </c>
      <c r="T30" s="855"/>
      <c r="Z30" s="812">
        <f t="shared" si="7"/>
        <v>7200000</v>
      </c>
      <c r="AA30" s="813">
        <v>2467009.02</v>
      </c>
      <c r="AB30" s="84">
        <f t="shared" si="8"/>
        <v>4732990.9800000004</v>
      </c>
      <c r="AE30" s="84">
        <f t="shared" si="9"/>
        <v>4732990.9800000004</v>
      </c>
    </row>
    <row r="31" spans="3:31" x14ac:dyDescent="0.25">
      <c r="E31" s="746">
        <v>7</v>
      </c>
      <c r="F31" s="768">
        <v>426</v>
      </c>
      <c r="G31" s="769" t="s">
        <v>3785</v>
      </c>
      <c r="H31" s="854">
        <v>890000</v>
      </c>
      <c r="I31" s="749">
        <v>705391.10000000021</v>
      </c>
      <c r="J31" s="750">
        <f>I31/H31</f>
        <v>0.79257426966292155</v>
      </c>
      <c r="K31" s="749">
        <f t="shared" si="1"/>
        <v>184608.89999999979</v>
      </c>
      <c r="L31" s="751">
        <v>0</v>
      </c>
      <c r="M31" s="751">
        <v>0</v>
      </c>
      <c r="O31" s="751">
        <f t="shared" si="2"/>
        <v>0</v>
      </c>
      <c r="P31" s="751">
        <f t="shared" si="3"/>
        <v>890000</v>
      </c>
      <c r="Q31" s="751">
        <f t="shared" si="4"/>
        <v>705391.10000000021</v>
      </c>
      <c r="R31" s="752">
        <f t="shared" si="5"/>
        <v>0.79257426966292155</v>
      </c>
      <c r="S31" s="751">
        <f t="shared" si="6"/>
        <v>184608.89999999979</v>
      </c>
      <c r="X31" s="815">
        <v>200000</v>
      </c>
      <c r="Z31" s="812">
        <f t="shared" si="7"/>
        <v>690000</v>
      </c>
      <c r="AA31" s="813">
        <v>319332.73</v>
      </c>
      <c r="AB31" s="202">
        <f>Z31-AA31</f>
        <v>370667.27</v>
      </c>
      <c r="AE31" s="84">
        <f t="shared" si="9"/>
        <v>570667.27</v>
      </c>
    </row>
    <row r="32" spans="3:31" hidden="1" x14ac:dyDescent="0.25">
      <c r="F32" s="768">
        <v>465</v>
      </c>
      <c r="G32" s="769" t="s">
        <v>4705</v>
      </c>
      <c r="H32" s="854">
        <v>0</v>
      </c>
      <c r="J32" s="750" t="e">
        <f t="shared" si="0"/>
        <v>#DIV/0!</v>
      </c>
      <c r="K32" s="749">
        <f t="shared" si="1"/>
        <v>0</v>
      </c>
      <c r="L32" s="751">
        <v>0</v>
      </c>
      <c r="M32" s="751">
        <v>0</v>
      </c>
      <c r="O32" s="751">
        <f t="shared" si="2"/>
        <v>0</v>
      </c>
      <c r="P32" s="751">
        <f t="shared" si="3"/>
        <v>0</v>
      </c>
      <c r="Q32" s="751">
        <f t="shared" si="4"/>
        <v>0</v>
      </c>
      <c r="R32" s="752" t="e">
        <f t="shared" si="5"/>
        <v>#DIV/0!</v>
      </c>
      <c r="S32" s="751">
        <f t="shared" si="6"/>
        <v>0</v>
      </c>
      <c r="Z32" s="812">
        <f t="shared" si="7"/>
        <v>0</v>
      </c>
      <c r="AA32" s="813">
        <v>323700</v>
      </c>
      <c r="AB32" s="84">
        <f t="shared" si="8"/>
        <v>-323700</v>
      </c>
      <c r="AE32" s="84">
        <f t="shared" si="9"/>
        <v>-323700</v>
      </c>
    </row>
    <row r="33" spans="6:31" hidden="1" x14ac:dyDescent="0.25">
      <c r="F33" s="768">
        <v>431</v>
      </c>
      <c r="G33" s="769" t="s">
        <v>4118</v>
      </c>
      <c r="H33" s="854">
        <v>0</v>
      </c>
      <c r="J33" s="750" t="e">
        <f t="shared" si="0"/>
        <v>#DIV/0!</v>
      </c>
      <c r="K33" s="749">
        <f t="shared" si="1"/>
        <v>0</v>
      </c>
      <c r="O33" s="751">
        <f t="shared" si="2"/>
        <v>0</v>
      </c>
      <c r="P33" s="751">
        <f t="shared" si="3"/>
        <v>0</v>
      </c>
      <c r="Q33" s="751">
        <f t="shared" si="4"/>
        <v>0</v>
      </c>
      <c r="R33" s="752" t="e">
        <f t="shared" si="5"/>
        <v>#DIV/0!</v>
      </c>
      <c r="S33" s="751">
        <f t="shared" si="6"/>
        <v>0</v>
      </c>
      <c r="Z33" s="812">
        <f t="shared" si="7"/>
        <v>0</v>
      </c>
      <c r="AA33" s="813">
        <v>0</v>
      </c>
      <c r="AB33" s="84">
        <f t="shared" si="8"/>
        <v>0</v>
      </c>
      <c r="AE33" s="84">
        <f t="shared" si="9"/>
        <v>0</v>
      </c>
    </row>
    <row r="34" spans="6:31" hidden="1" x14ac:dyDescent="0.25">
      <c r="F34" s="768">
        <v>432</v>
      </c>
      <c r="G34" s="769" t="s">
        <v>4119</v>
      </c>
      <c r="H34" s="854">
        <v>0</v>
      </c>
      <c r="J34" s="750" t="e">
        <f t="shared" si="0"/>
        <v>#DIV/0!</v>
      </c>
      <c r="K34" s="749">
        <f t="shared" si="1"/>
        <v>0</v>
      </c>
      <c r="O34" s="751">
        <f t="shared" si="2"/>
        <v>0</v>
      </c>
      <c r="P34" s="751">
        <f t="shared" si="3"/>
        <v>0</v>
      </c>
      <c r="Q34" s="751">
        <f t="shared" si="4"/>
        <v>0</v>
      </c>
      <c r="R34" s="752" t="e">
        <f t="shared" si="5"/>
        <v>#DIV/0!</v>
      </c>
      <c r="S34" s="751">
        <f t="shared" si="6"/>
        <v>0</v>
      </c>
      <c r="Z34" s="812">
        <f t="shared" si="7"/>
        <v>0</v>
      </c>
      <c r="AA34" s="813">
        <v>0</v>
      </c>
      <c r="AB34" s="84">
        <f t="shared" si="8"/>
        <v>0</v>
      </c>
      <c r="AE34" s="84">
        <f t="shared" si="9"/>
        <v>0</v>
      </c>
    </row>
    <row r="35" spans="6:31" hidden="1" x14ac:dyDescent="0.25">
      <c r="F35" s="768">
        <v>433</v>
      </c>
      <c r="G35" s="769" t="s">
        <v>4120</v>
      </c>
      <c r="H35" s="854">
        <v>0</v>
      </c>
      <c r="J35" s="750" t="e">
        <f t="shared" si="0"/>
        <v>#DIV/0!</v>
      </c>
      <c r="K35" s="749">
        <f t="shared" si="1"/>
        <v>0</v>
      </c>
      <c r="O35" s="751">
        <f t="shared" si="2"/>
        <v>0</v>
      </c>
      <c r="P35" s="751">
        <f t="shared" si="3"/>
        <v>0</v>
      </c>
      <c r="Q35" s="751">
        <f t="shared" si="4"/>
        <v>0</v>
      </c>
      <c r="R35" s="752" t="e">
        <f t="shared" si="5"/>
        <v>#DIV/0!</v>
      </c>
      <c r="S35" s="751">
        <f t="shared" si="6"/>
        <v>0</v>
      </c>
      <c r="Z35" s="812">
        <f t="shared" si="7"/>
        <v>0</v>
      </c>
      <c r="AA35" s="813">
        <v>0</v>
      </c>
      <c r="AB35" s="84">
        <f t="shared" si="8"/>
        <v>0</v>
      </c>
      <c r="AE35" s="84">
        <f t="shared" si="9"/>
        <v>0</v>
      </c>
    </row>
    <row r="36" spans="6:31" hidden="1" x14ac:dyDescent="0.25">
      <c r="F36" s="768">
        <v>434</v>
      </c>
      <c r="G36" s="769" t="s">
        <v>4121</v>
      </c>
      <c r="H36" s="854">
        <v>0</v>
      </c>
      <c r="J36" s="750" t="e">
        <f t="shared" si="0"/>
        <v>#DIV/0!</v>
      </c>
      <c r="K36" s="749">
        <f t="shared" si="1"/>
        <v>0</v>
      </c>
      <c r="O36" s="751">
        <f t="shared" si="2"/>
        <v>0</v>
      </c>
      <c r="P36" s="751">
        <f t="shared" si="3"/>
        <v>0</v>
      </c>
      <c r="Q36" s="751">
        <f t="shared" si="4"/>
        <v>0</v>
      </c>
      <c r="R36" s="752" t="e">
        <f t="shared" si="5"/>
        <v>#DIV/0!</v>
      </c>
      <c r="S36" s="751">
        <f t="shared" si="6"/>
        <v>0</v>
      </c>
      <c r="Z36" s="812">
        <f t="shared" si="7"/>
        <v>0</v>
      </c>
      <c r="AA36" s="813">
        <v>0</v>
      </c>
      <c r="AB36" s="84">
        <f t="shared" si="8"/>
        <v>0</v>
      </c>
      <c r="AE36" s="84">
        <f t="shared" si="9"/>
        <v>0</v>
      </c>
    </row>
    <row r="37" spans="6:31" hidden="1" x14ac:dyDescent="0.25">
      <c r="F37" s="768">
        <v>435</v>
      </c>
      <c r="G37" s="769" t="s">
        <v>3792</v>
      </c>
      <c r="H37" s="854">
        <v>0</v>
      </c>
      <c r="J37" s="750" t="e">
        <f t="shared" si="0"/>
        <v>#DIV/0!</v>
      </c>
      <c r="K37" s="749">
        <f t="shared" si="1"/>
        <v>0</v>
      </c>
      <c r="O37" s="751">
        <f t="shared" si="2"/>
        <v>0</v>
      </c>
      <c r="P37" s="751">
        <f t="shared" si="3"/>
        <v>0</v>
      </c>
      <c r="Q37" s="751">
        <f t="shared" si="4"/>
        <v>0</v>
      </c>
      <c r="R37" s="752" t="e">
        <f t="shared" si="5"/>
        <v>#DIV/0!</v>
      </c>
      <c r="S37" s="751">
        <f t="shared" si="6"/>
        <v>0</v>
      </c>
      <c r="Z37" s="812">
        <f t="shared" si="7"/>
        <v>0</v>
      </c>
      <c r="AA37" s="813">
        <v>0</v>
      </c>
      <c r="AB37" s="84">
        <f t="shared" si="8"/>
        <v>0</v>
      </c>
      <c r="AE37" s="84">
        <f t="shared" si="9"/>
        <v>0</v>
      </c>
    </row>
    <row r="38" spans="6:31" hidden="1" x14ac:dyDescent="0.25">
      <c r="F38" s="768">
        <v>441</v>
      </c>
      <c r="G38" s="769" t="s">
        <v>4122</v>
      </c>
      <c r="H38" s="854">
        <v>0</v>
      </c>
      <c r="J38" s="750" t="e">
        <f t="shared" si="0"/>
        <v>#DIV/0!</v>
      </c>
      <c r="K38" s="749">
        <f t="shared" si="1"/>
        <v>0</v>
      </c>
      <c r="O38" s="751">
        <f t="shared" si="2"/>
        <v>0</v>
      </c>
      <c r="P38" s="751">
        <f t="shared" si="3"/>
        <v>0</v>
      </c>
      <c r="Q38" s="751">
        <f t="shared" si="4"/>
        <v>0</v>
      </c>
      <c r="R38" s="752" t="e">
        <f t="shared" si="5"/>
        <v>#DIV/0!</v>
      </c>
      <c r="S38" s="751">
        <f t="shared" si="6"/>
        <v>0</v>
      </c>
      <c r="Z38" s="812">
        <f t="shared" si="7"/>
        <v>0</v>
      </c>
      <c r="AA38" s="813">
        <v>0</v>
      </c>
      <c r="AB38" s="84">
        <f t="shared" si="8"/>
        <v>0</v>
      </c>
      <c r="AE38" s="84">
        <f t="shared" si="9"/>
        <v>0</v>
      </c>
    </row>
    <row r="39" spans="6:31" hidden="1" x14ac:dyDescent="0.25">
      <c r="F39" s="768">
        <v>442</v>
      </c>
      <c r="G39" s="769" t="s">
        <v>4123</v>
      </c>
      <c r="H39" s="854">
        <v>0</v>
      </c>
      <c r="J39" s="750" t="e">
        <f t="shared" si="0"/>
        <v>#DIV/0!</v>
      </c>
      <c r="K39" s="749">
        <f t="shared" si="1"/>
        <v>0</v>
      </c>
      <c r="O39" s="751">
        <f t="shared" si="2"/>
        <v>0</v>
      </c>
      <c r="P39" s="751">
        <f t="shared" si="3"/>
        <v>0</v>
      </c>
      <c r="Q39" s="751">
        <f t="shared" si="4"/>
        <v>0</v>
      </c>
      <c r="R39" s="752" t="e">
        <f t="shared" si="5"/>
        <v>#DIV/0!</v>
      </c>
      <c r="S39" s="751">
        <f t="shared" si="6"/>
        <v>0</v>
      </c>
      <c r="Z39" s="812">
        <f t="shared" si="7"/>
        <v>0</v>
      </c>
      <c r="AA39" s="813">
        <v>0</v>
      </c>
      <c r="AB39" s="84">
        <f t="shared" si="8"/>
        <v>0</v>
      </c>
      <c r="AE39" s="84">
        <f t="shared" si="9"/>
        <v>0</v>
      </c>
    </row>
    <row r="40" spans="6:31" hidden="1" x14ac:dyDescent="0.25">
      <c r="F40" s="768">
        <v>443</v>
      </c>
      <c r="G40" s="769" t="s">
        <v>3797</v>
      </c>
      <c r="H40" s="854">
        <v>0</v>
      </c>
      <c r="J40" s="750" t="e">
        <f t="shared" si="0"/>
        <v>#DIV/0!</v>
      </c>
      <c r="K40" s="749">
        <f t="shared" si="1"/>
        <v>0</v>
      </c>
      <c r="O40" s="751">
        <f t="shared" si="2"/>
        <v>0</v>
      </c>
      <c r="P40" s="751">
        <f t="shared" si="3"/>
        <v>0</v>
      </c>
      <c r="Q40" s="751">
        <f t="shared" si="4"/>
        <v>0</v>
      </c>
      <c r="R40" s="752" t="e">
        <f t="shared" si="5"/>
        <v>#DIV/0!</v>
      </c>
      <c r="S40" s="751">
        <f t="shared" si="6"/>
        <v>0</v>
      </c>
      <c r="Z40" s="812">
        <f t="shared" si="7"/>
        <v>0</v>
      </c>
      <c r="AA40" s="813">
        <v>0</v>
      </c>
      <c r="AB40" s="84">
        <f t="shared" si="8"/>
        <v>0</v>
      </c>
      <c r="AE40" s="84">
        <f t="shared" si="9"/>
        <v>0</v>
      </c>
    </row>
    <row r="41" spans="6:31" hidden="1" x14ac:dyDescent="0.25">
      <c r="F41" s="768">
        <v>444</v>
      </c>
      <c r="G41" s="769" t="s">
        <v>3798</v>
      </c>
      <c r="H41" s="854">
        <v>0</v>
      </c>
      <c r="J41" s="750" t="e">
        <f t="shared" si="0"/>
        <v>#DIV/0!</v>
      </c>
      <c r="K41" s="749">
        <f t="shared" si="1"/>
        <v>0</v>
      </c>
      <c r="O41" s="751">
        <f t="shared" si="2"/>
        <v>0</v>
      </c>
      <c r="P41" s="751">
        <f t="shared" si="3"/>
        <v>0</v>
      </c>
      <c r="Q41" s="751">
        <f t="shared" si="4"/>
        <v>0</v>
      </c>
      <c r="R41" s="752" t="e">
        <f t="shared" si="5"/>
        <v>#DIV/0!</v>
      </c>
      <c r="S41" s="751">
        <f t="shared" si="6"/>
        <v>0</v>
      </c>
      <c r="Z41" s="812">
        <f t="shared" si="7"/>
        <v>0</v>
      </c>
      <c r="AA41" s="813">
        <v>0</v>
      </c>
      <c r="AB41" s="84">
        <f t="shared" si="8"/>
        <v>0</v>
      </c>
      <c r="AE41" s="84">
        <f t="shared" si="9"/>
        <v>0</v>
      </c>
    </row>
    <row r="42" spans="6:31" ht="30" hidden="1" x14ac:dyDescent="0.25">
      <c r="F42" s="768">
        <v>4511</v>
      </c>
      <c r="G42" s="856" t="s">
        <v>1691</v>
      </c>
      <c r="H42" s="854">
        <v>0</v>
      </c>
      <c r="J42" s="750" t="e">
        <f t="shared" si="0"/>
        <v>#DIV/0!</v>
      </c>
      <c r="K42" s="749">
        <f t="shared" si="1"/>
        <v>0</v>
      </c>
      <c r="O42" s="751">
        <f t="shared" si="2"/>
        <v>0</v>
      </c>
      <c r="P42" s="751">
        <f t="shared" si="3"/>
        <v>0</v>
      </c>
      <c r="Q42" s="751">
        <f t="shared" si="4"/>
        <v>0</v>
      </c>
      <c r="R42" s="752" t="e">
        <f t="shared" si="5"/>
        <v>#DIV/0!</v>
      </c>
      <c r="S42" s="751">
        <f t="shared" si="6"/>
        <v>0</v>
      </c>
      <c r="Z42" s="812">
        <f t="shared" si="7"/>
        <v>0</v>
      </c>
      <c r="AA42" s="813">
        <v>0</v>
      </c>
      <c r="AB42" s="84">
        <f t="shared" si="8"/>
        <v>0</v>
      </c>
      <c r="AE42" s="84">
        <f t="shared" si="9"/>
        <v>0</v>
      </c>
    </row>
    <row r="43" spans="6:31" ht="19.5" hidden="1" customHeight="1" x14ac:dyDescent="0.25">
      <c r="F43" s="768">
        <v>4512</v>
      </c>
      <c r="G43" s="856" t="s">
        <v>1700</v>
      </c>
      <c r="H43" s="854">
        <v>0</v>
      </c>
      <c r="J43" s="750" t="e">
        <f t="shared" si="0"/>
        <v>#DIV/0!</v>
      </c>
      <c r="K43" s="749">
        <f t="shared" si="1"/>
        <v>0</v>
      </c>
      <c r="O43" s="751">
        <f t="shared" si="2"/>
        <v>0</v>
      </c>
      <c r="P43" s="751">
        <f t="shared" si="3"/>
        <v>0</v>
      </c>
      <c r="Q43" s="751">
        <f t="shared" si="4"/>
        <v>0</v>
      </c>
      <c r="R43" s="752" t="e">
        <f t="shared" si="5"/>
        <v>#DIV/0!</v>
      </c>
      <c r="S43" s="751">
        <f t="shared" si="6"/>
        <v>0</v>
      </c>
      <c r="Z43" s="812">
        <f t="shared" si="7"/>
        <v>0</v>
      </c>
      <c r="AA43" s="813">
        <v>0</v>
      </c>
      <c r="AB43" s="84">
        <f t="shared" si="8"/>
        <v>0</v>
      </c>
      <c r="AE43" s="84">
        <f t="shared" si="9"/>
        <v>0</v>
      </c>
    </row>
    <row r="44" spans="6:31" ht="30" hidden="1" x14ac:dyDescent="0.25">
      <c r="F44" s="768">
        <v>452</v>
      </c>
      <c r="G44" s="769" t="s">
        <v>4124</v>
      </c>
      <c r="H44" s="854">
        <v>0</v>
      </c>
      <c r="J44" s="750" t="e">
        <f t="shared" si="0"/>
        <v>#DIV/0!</v>
      </c>
      <c r="K44" s="749">
        <f t="shared" si="1"/>
        <v>0</v>
      </c>
      <c r="O44" s="751">
        <f t="shared" si="2"/>
        <v>0</v>
      </c>
      <c r="P44" s="751">
        <f t="shared" si="3"/>
        <v>0</v>
      </c>
      <c r="Q44" s="751">
        <f t="shared" si="4"/>
        <v>0</v>
      </c>
      <c r="R44" s="752" t="e">
        <f t="shared" si="5"/>
        <v>#DIV/0!</v>
      </c>
      <c r="S44" s="751">
        <f t="shared" si="6"/>
        <v>0</v>
      </c>
      <c r="Z44" s="812">
        <f t="shared" si="7"/>
        <v>0</v>
      </c>
      <c r="AA44" s="813">
        <v>0</v>
      </c>
      <c r="AB44" s="84">
        <f t="shared" si="8"/>
        <v>0</v>
      </c>
      <c r="AE44" s="84">
        <f t="shared" si="9"/>
        <v>0</v>
      </c>
    </row>
    <row r="45" spans="6:31" hidden="1" x14ac:dyDescent="0.25">
      <c r="F45" s="768">
        <v>453</v>
      </c>
      <c r="G45" s="769" t="s">
        <v>4125</v>
      </c>
      <c r="H45" s="854">
        <v>0</v>
      </c>
      <c r="J45" s="750" t="e">
        <f t="shared" si="0"/>
        <v>#DIV/0!</v>
      </c>
      <c r="K45" s="749">
        <f t="shared" si="1"/>
        <v>0</v>
      </c>
      <c r="O45" s="751">
        <f t="shared" si="2"/>
        <v>0</v>
      </c>
      <c r="P45" s="751">
        <f t="shared" si="3"/>
        <v>0</v>
      </c>
      <c r="Q45" s="751">
        <f t="shared" si="4"/>
        <v>0</v>
      </c>
      <c r="R45" s="752" t="e">
        <f t="shared" si="5"/>
        <v>#DIV/0!</v>
      </c>
      <c r="S45" s="751">
        <f t="shared" si="6"/>
        <v>0</v>
      </c>
      <c r="Z45" s="812">
        <f t="shared" si="7"/>
        <v>0</v>
      </c>
      <c r="AA45" s="813">
        <v>0</v>
      </c>
      <c r="AB45" s="84">
        <f t="shared" si="8"/>
        <v>0</v>
      </c>
      <c r="AE45" s="84">
        <f t="shared" si="9"/>
        <v>0</v>
      </c>
    </row>
    <row r="46" spans="6:31" hidden="1" x14ac:dyDescent="0.25">
      <c r="F46" s="768">
        <v>454</v>
      </c>
      <c r="G46" s="769" t="s">
        <v>3803</v>
      </c>
      <c r="H46" s="854">
        <v>0</v>
      </c>
      <c r="J46" s="750" t="e">
        <f t="shared" si="0"/>
        <v>#DIV/0!</v>
      </c>
      <c r="K46" s="749">
        <f t="shared" si="1"/>
        <v>0</v>
      </c>
      <c r="O46" s="751">
        <f t="shared" si="2"/>
        <v>0</v>
      </c>
      <c r="P46" s="751">
        <f t="shared" si="3"/>
        <v>0</v>
      </c>
      <c r="Q46" s="751">
        <f t="shared" si="4"/>
        <v>0</v>
      </c>
      <c r="R46" s="752" t="e">
        <f t="shared" si="5"/>
        <v>#DIV/0!</v>
      </c>
      <c r="S46" s="751">
        <f t="shared" si="6"/>
        <v>0</v>
      </c>
      <c r="Z46" s="812">
        <f t="shared" si="7"/>
        <v>0</v>
      </c>
      <c r="AA46" s="813">
        <v>0</v>
      </c>
      <c r="AB46" s="84">
        <f t="shared" si="8"/>
        <v>0</v>
      </c>
      <c r="AE46" s="84">
        <f t="shared" si="9"/>
        <v>0</v>
      </c>
    </row>
    <row r="47" spans="6:31" hidden="1" x14ac:dyDescent="0.25">
      <c r="F47" s="768">
        <v>461</v>
      </c>
      <c r="G47" s="769" t="s">
        <v>4106</v>
      </c>
      <c r="H47" s="854">
        <v>0</v>
      </c>
      <c r="J47" s="750" t="e">
        <f t="shared" si="0"/>
        <v>#DIV/0!</v>
      </c>
      <c r="K47" s="749">
        <f t="shared" si="1"/>
        <v>0</v>
      </c>
      <c r="O47" s="751">
        <f t="shared" si="2"/>
        <v>0</v>
      </c>
      <c r="P47" s="751">
        <f t="shared" si="3"/>
        <v>0</v>
      </c>
      <c r="Q47" s="751">
        <f t="shared" si="4"/>
        <v>0</v>
      </c>
      <c r="R47" s="752" t="e">
        <f t="shared" si="5"/>
        <v>#DIV/0!</v>
      </c>
      <c r="S47" s="751">
        <f t="shared" si="6"/>
        <v>0</v>
      </c>
      <c r="Z47" s="812">
        <f t="shared" si="7"/>
        <v>0</v>
      </c>
      <c r="AA47" s="813">
        <v>0</v>
      </c>
      <c r="AB47" s="84">
        <f t="shared" si="8"/>
        <v>0</v>
      </c>
      <c r="AE47" s="84">
        <f t="shared" si="9"/>
        <v>0</v>
      </c>
    </row>
    <row r="48" spans="6:31" ht="30" hidden="1" x14ac:dyDescent="0.25">
      <c r="F48" s="768">
        <v>462</v>
      </c>
      <c r="G48" s="769" t="s">
        <v>3806</v>
      </c>
      <c r="H48" s="854">
        <v>0</v>
      </c>
      <c r="J48" s="750" t="e">
        <f t="shared" si="0"/>
        <v>#DIV/0!</v>
      </c>
      <c r="K48" s="749">
        <f t="shared" si="1"/>
        <v>0</v>
      </c>
      <c r="O48" s="751">
        <f t="shared" si="2"/>
        <v>0</v>
      </c>
      <c r="P48" s="751">
        <f t="shared" si="3"/>
        <v>0</v>
      </c>
      <c r="Q48" s="751">
        <f t="shared" si="4"/>
        <v>0</v>
      </c>
      <c r="R48" s="752" t="e">
        <f t="shared" si="5"/>
        <v>#DIV/0!</v>
      </c>
      <c r="S48" s="751">
        <f t="shared" si="6"/>
        <v>0</v>
      </c>
      <c r="Z48" s="812">
        <f t="shared" si="7"/>
        <v>0</v>
      </c>
      <c r="AA48" s="813">
        <v>0</v>
      </c>
      <c r="AB48" s="84">
        <f t="shared" si="8"/>
        <v>0</v>
      </c>
      <c r="AE48" s="84">
        <f t="shared" si="9"/>
        <v>0</v>
      </c>
    </row>
    <row r="49" spans="5:31" hidden="1" x14ac:dyDescent="0.25">
      <c r="F49" s="768">
        <v>4631</v>
      </c>
      <c r="G49" s="769" t="s">
        <v>3807</v>
      </c>
      <c r="H49" s="854">
        <v>0</v>
      </c>
      <c r="J49" s="750" t="e">
        <f t="shared" si="0"/>
        <v>#DIV/0!</v>
      </c>
      <c r="K49" s="749">
        <f t="shared" si="1"/>
        <v>0</v>
      </c>
      <c r="O49" s="751">
        <f t="shared" si="2"/>
        <v>0</v>
      </c>
      <c r="P49" s="751">
        <f t="shared" si="3"/>
        <v>0</v>
      </c>
      <c r="Q49" s="751">
        <f t="shared" si="4"/>
        <v>0</v>
      </c>
      <c r="R49" s="752" t="e">
        <f t="shared" si="5"/>
        <v>#DIV/0!</v>
      </c>
      <c r="S49" s="751">
        <f t="shared" si="6"/>
        <v>0</v>
      </c>
      <c r="Z49" s="812">
        <f t="shared" si="7"/>
        <v>0</v>
      </c>
      <c r="AA49" s="813">
        <v>0</v>
      </c>
      <c r="AB49" s="84">
        <f t="shared" si="8"/>
        <v>0</v>
      </c>
      <c r="AE49" s="84">
        <f t="shared" si="9"/>
        <v>0</v>
      </c>
    </row>
    <row r="50" spans="5:31" hidden="1" x14ac:dyDescent="0.25">
      <c r="F50" s="768">
        <v>4632</v>
      </c>
      <c r="G50" s="769" t="s">
        <v>3808</v>
      </c>
      <c r="H50" s="854">
        <v>0</v>
      </c>
      <c r="J50" s="750" t="e">
        <f t="shared" si="0"/>
        <v>#DIV/0!</v>
      </c>
      <c r="K50" s="749">
        <f t="shared" si="1"/>
        <v>0</v>
      </c>
      <c r="O50" s="751">
        <f t="shared" si="2"/>
        <v>0</v>
      </c>
      <c r="P50" s="751">
        <f t="shared" si="3"/>
        <v>0</v>
      </c>
      <c r="Q50" s="751">
        <f t="shared" si="4"/>
        <v>0</v>
      </c>
      <c r="R50" s="752" t="e">
        <f t="shared" si="5"/>
        <v>#DIV/0!</v>
      </c>
      <c r="S50" s="751">
        <f t="shared" si="6"/>
        <v>0</v>
      </c>
      <c r="Z50" s="812">
        <f t="shared" si="7"/>
        <v>0</v>
      </c>
      <c r="AA50" s="813">
        <v>0</v>
      </c>
      <c r="AB50" s="84">
        <f t="shared" si="8"/>
        <v>0</v>
      </c>
      <c r="AE50" s="84">
        <f t="shared" si="9"/>
        <v>0</v>
      </c>
    </row>
    <row r="51" spans="5:31" ht="30" hidden="1" x14ac:dyDescent="0.25">
      <c r="F51" s="768">
        <v>464</v>
      </c>
      <c r="G51" s="769" t="s">
        <v>3809</v>
      </c>
      <c r="H51" s="854">
        <v>0</v>
      </c>
      <c r="J51" s="750" t="e">
        <f t="shared" si="0"/>
        <v>#DIV/0!</v>
      </c>
      <c r="K51" s="749">
        <f t="shared" si="1"/>
        <v>0</v>
      </c>
      <c r="O51" s="751">
        <f t="shared" si="2"/>
        <v>0</v>
      </c>
      <c r="P51" s="751">
        <f t="shared" si="3"/>
        <v>0</v>
      </c>
      <c r="Q51" s="751">
        <f t="shared" si="4"/>
        <v>0</v>
      </c>
      <c r="R51" s="752" t="e">
        <f t="shared" si="5"/>
        <v>#DIV/0!</v>
      </c>
      <c r="S51" s="751">
        <f t="shared" si="6"/>
        <v>0</v>
      </c>
      <c r="Z51" s="812">
        <f t="shared" si="7"/>
        <v>0</v>
      </c>
      <c r="AA51" s="813">
        <v>0</v>
      </c>
      <c r="AB51" s="84">
        <f t="shared" si="8"/>
        <v>0</v>
      </c>
      <c r="AE51" s="84">
        <f t="shared" si="9"/>
        <v>0</v>
      </c>
    </row>
    <row r="52" spans="5:31" hidden="1" x14ac:dyDescent="0.25">
      <c r="F52" s="768">
        <v>465</v>
      </c>
      <c r="G52" s="769" t="s">
        <v>4107</v>
      </c>
      <c r="H52" s="854">
        <v>0</v>
      </c>
      <c r="J52" s="750" t="e">
        <f t="shared" si="0"/>
        <v>#DIV/0!</v>
      </c>
      <c r="K52" s="749">
        <f t="shared" si="1"/>
        <v>0</v>
      </c>
      <c r="O52" s="751">
        <f t="shared" si="2"/>
        <v>0</v>
      </c>
      <c r="P52" s="751">
        <f t="shared" si="3"/>
        <v>0</v>
      </c>
      <c r="Q52" s="751">
        <f t="shared" si="4"/>
        <v>0</v>
      </c>
      <c r="R52" s="752" t="e">
        <f t="shared" si="5"/>
        <v>#DIV/0!</v>
      </c>
      <c r="S52" s="751">
        <f t="shared" si="6"/>
        <v>0</v>
      </c>
      <c r="Z52" s="812">
        <f t="shared" si="7"/>
        <v>0</v>
      </c>
      <c r="AA52" s="813">
        <v>0</v>
      </c>
      <c r="AB52" s="84">
        <f t="shared" si="8"/>
        <v>0</v>
      </c>
      <c r="AE52" s="84">
        <f t="shared" si="9"/>
        <v>0</v>
      </c>
    </row>
    <row r="53" spans="5:31" ht="15.75" thickBot="1" x14ac:dyDescent="0.3">
      <c r="E53" s="857">
        <v>8</v>
      </c>
      <c r="F53" s="768">
        <v>481</v>
      </c>
      <c r="G53" s="769" t="s">
        <v>4126</v>
      </c>
      <c r="H53" s="854">
        <f>517571+200000</f>
        <v>717571</v>
      </c>
      <c r="I53" s="1086">
        <v>159036.85</v>
      </c>
      <c r="J53" s="750">
        <f t="shared" si="0"/>
        <v>0.22163221479128895</v>
      </c>
      <c r="K53" s="749">
        <f t="shared" si="1"/>
        <v>558534.15</v>
      </c>
      <c r="L53" s="751">
        <v>0</v>
      </c>
      <c r="M53" s="751">
        <v>0</v>
      </c>
      <c r="O53" s="751">
        <f t="shared" si="2"/>
        <v>0</v>
      </c>
      <c r="P53" s="751">
        <f t="shared" si="3"/>
        <v>717571</v>
      </c>
      <c r="Q53" s="751">
        <f t="shared" si="4"/>
        <v>159036.85</v>
      </c>
      <c r="R53" s="752">
        <f t="shared" si="5"/>
        <v>0.22163221479128895</v>
      </c>
      <c r="S53" s="751">
        <f t="shared" si="6"/>
        <v>558534.15</v>
      </c>
      <c r="Y53" s="816">
        <v>55404.98</v>
      </c>
      <c r="Z53" s="812">
        <f t="shared" si="7"/>
        <v>772975.98</v>
      </c>
      <c r="AA53" s="813">
        <v>244103.72</v>
      </c>
      <c r="AB53" s="84">
        <f t="shared" si="8"/>
        <v>528872.26</v>
      </c>
      <c r="AE53" s="84">
        <f t="shared" si="9"/>
        <v>473467.28</v>
      </c>
    </row>
    <row r="54" spans="5:31" hidden="1" x14ac:dyDescent="0.25">
      <c r="E54" s="857"/>
      <c r="F54" s="768">
        <v>482</v>
      </c>
      <c r="G54" s="769" t="s">
        <v>4127</v>
      </c>
      <c r="H54" s="854">
        <v>0</v>
      </c>
      <c r="I54" s="749">
        <v>0</v>
      </c>
      <c r="K54" s="749">
        <f t="shared" si="1"/>
        <v>0</v>
      </c>
      <c r="L54" s="751">
        <v>0</v>
      </c>
      <c r="M54" s="751">
        <v>0</v>
      </c>
      <c r="O54" s="751">
        <f t="shared" si="2"/>
        <v>0</v>
      </c>
      <c r="P54" s="751">
        <f t="shared" si="3"/>
        <v>0</v>
      </c>
      <c r="Q54" s="751">
        <f t="shared" si="4"/>
        <v>0</v>
      </c>
      <c r="S54" s="751">
        <f t="shared" si="6"/>
        <v>0</v>
      </c>
      <c r="Z54" s="812">
        <f t="shared" si="7"/>
        <v>0</v>
      </c>
      <c r="AA54" s="813">
        <v>0</v>
      </c>
      <c r="AB54" s="84">
        <f t="shared" si="8"/>
        <v>0</v>
      </c>
      <c r="AE54" s="84">
        <f t="shared" si="9"/>
        <v>0</v>
      </c>
    </row>
    <row r="55" spans="5:31" hidden="1" x14ac:dyDescent="0.25">
      <c r="F55" s="768">
        <v>482</v>
      </c>
      <c r="G55" s="769" t="s">
        <v>4127</v>
      </c>
      <c r="S55" s="751">
        <f t="shared" ref="S55:S78" si="10">SUM(H55:L55)</f>
        <v>0</v>
      </c>
      <c r="AB55" s="84">
        <f t="shared" si="8"/>
        <v>0</v>
      </c>
    </row>
    <row r="56" spans="5:31" hidden="1" x14ac:dyDescent="0.25">
      <c r="F56" s="768">
        <v>483</v>
      </c>
      <c r="G56" s="858" t="s">
        <v>4128</v>
      </c>
      <c r="S56" s="751">
        <f t="shared" si="10"/>
        <v>0</v>
      </c>
      <c r="AB56" s="84">
        <f t="shared" si="8"/>
        <v>0</v>
      </c>
    </row>
    <row r="57" spans="5:31" ht="45" hidden="1" x14ac:dyDescent="0.25">
      <c r="F57" s="768">
        <v>484</v>
      </c>
      <c r="G57" s="769" t="s">
        <v>4129</v>
      </c>
      <c r="S57" s="751">
        <f t="shared" si="10"/>
        <v>0</v>
      </c>
      <c r="AB57" s="84">
        <f t="shared" si="8"/>
        <v>0</v>
      </c>
    </row>
    <row r="58" spans="5:31" ht="30" hidden="1" x14ac:dyDescent="0.25">
      <c r="F58" s="768">
        <v>485</v>
      </c>
      <c r="G58" s="769" t="s">
        <v>4130</v>
      </c>
      <c r="S58" s="751">
        <f t="shared" si="10"/>
        <v>0</v>
      </c>
      <c r="AB58" s="84">
        <f t="shared" si="8"/>
        <v>0</v>
      </c>
    </row>
    <row r="59" spans="5:31" ht="30" hidden="1" x14ac:dyDescent="0.25">
      <c r="F59" s="768">
        <v>489</v>
      </c>
      <c r="G59" s="769" t="s">
        <v>3821</v>
      </c>
      <c r="S59" s="751">
        <f t="shared" si="10"/>
        <v>0</v>
      </c>
      <c r="AB59" s="84">
        <f t="shared" si="8"/>
        <v>0</v>
      </c>
    </row>
    <row r="60" spans="5:31" ht="30" hidden="1" x14ac:dyDescent="0.25">
      <c r="F60" s="768">
        <v>494</v>
      </c>
      <c r="G60" s="769" t="s">
        <v>4108</v>
      </c>
      <c r="S60" s="751">
        <f t="shared" si="10"/>
        <v>0</v>
      </c>
      <c r="AB60" s="84">
        <f t="shared" si="8"/>
        <v>0</v>
      </c>
    </row>
    <row r="61" spans="5:31" ht="30" hidden="1" x14ac:dyDescent="0.25">
      <c r="F61" s="768">
        <v>495</v>
      </c>
      <c r="G61" s="769" t="s">
        <v>4109</v>
      </c>
      <c r="S61" s="751">
        <f t="shared" si="10"/>
        <v>0</v>
      </c>
      <c r="AB61" s="84">
        <f t="shared" si="8"/>
        <v>0</v>
      </c>
    </row>
    <row r="62" spans="5:31" ht="45" hidden="1" x14ac:dyDescent="0.25">
      <c r="F62" s="768">
        <v>496</v>
      </c>
      <c r="G62" s="769" t="s">
        <v>4110</v>
      </c>
      <c r="S62" s="751">
        <f t="shared" si="10"/>
        <v>0</v>
      </c>
      <c r="AB62" s="84">
        <f t="shared" si="8"/>
        <v>0</v>
      </c>
    </row>
    <row r="63" spans="5:31" ht="30" hidden="1" x14ac:dyDescent="0.25">
      <c r="F63" s="768">
        <v>499</v>
      </c>
      <c r="G63" s="769" t="s">
        <v>4111</v>
      </c>
      <c r="S63" s="751">
        <f t="shared" si="10"/>
        <v>0</v>
      </c>
      <c r="AB63" s="84">
        <f t="shared" si="8"/>
        <v>0</v>
      </c>
    </row>
    <row r="64" spans="5:31" hidden="1" x14ac:dyDescent="0.25">
      <c r="F64" s="768">
        <v>511</v>
      </c>
      <c r="G64" s="858" t="s">
        <v>4131</v>
      </c>
      <c r="S64" s="751">
        <f t="shared" si="10"/>
        <v>0</v>
      </c>
      <c r="AB64" s="84">
        <f t="shared" si="8"/>
        <v>0</v>
      </c>
    </row>
    <row r="65" spans="5:28" hidden="1" x14ac:dyDescent="0.25">
      <c r="F65" s="768">
        <v>512</v>
      </c>
      <c r="G65" s="858" t="s">
        <v>4132</v>
      </c>
      <c r="S65" s="751">
        <f t="shared" si="10"/>
        <v>0</v>
      </c>
      <c r="AB65" s="84">
        <f t="shared" si="8"/>
        <v>0</v>
      </c>
    </row>
    <row r="66" spans="5:28" hidden="1" x14ac:dyDescent="0.25">
      <c r="F66" s="768">
        <v>513</v>
      </c>
      <c r="G66" s="858" t="s">
        <v>4133</v>
      </c>
      <c r="S66" s="751">
        <f t="shared" si="10"/>
        <v>0</v>
      </c>
      <c r="AB66" s="84">
        <f t="shared" si="8"/>
        <v>0</v>
      </c>
    </row>
    <row r="67" spans="5:28" hidden="1" x14ac:dyDescent="0.25">
      <c r="F67" s="768">
        <v>514</v>
      </c>
      <c r="G67" s="769" t="s">
        <v>4134</v>
      </c>
      <c r="S67" s="751">
        <f t="shared" si="10"/>
        <v>0</v>
      </c>
      <c r="AB67" s="84">
        <f t="shared" si="8"/>
        <v>0</v>
      </c>
    </row>
    <row r="68" spans="5:28" hidden="1" x14ac:dyDescent="0.25">
      <c r="F68" s="768">
        <v>515</v>
      </c>
      <c r="G68" s="769" t="s">
        <v>3832</v>
      </c>
      <c r="S68" s="751">
        <f t="shared" si="10"/>
        <v>0</v>
      </c>
      <c r="AB68" s="84">
        <f t="shared" si="8"/>
        <v>0</v>
      </c>
    </row>
    <row r="69" spans="5:28" hidden="1" x14ac:dyDescent="0.25">
      <c r="F69" s="768">
        <v>521</v>
      </c>
      <c r="G69" s="769" t="s">
        <v>4135</v>
      </c>
      <c r="S69" s="751">
        <f t="shared" si="10"/>
        <v>0</v>
      </c>
      <c r="AB69" s="84">
        <f t="shared" si="8"/>
        <v>0</v>
      </c>
    </row>
    <row r="70" spans="5:28" hidden="1" x14ac:dyDescent="0.25">
      <c r="F70" s="768">
        <v>522</v>
      </c>
      <c r="G70" s="769" t="s">
        <v>4136</v>
      </c>
      <c r="S70" s="751">
        <f t="shared" si="10"/>
        <v>0</v>
      </c>
      <c r="AB70" s="84">
        <f t="shared" si="8"/>
        <v>0</v>
      </c>
    </row>
    <row r="71" spans="5:28" hidden="1" x14ac:dyDescent="0.25">
      <c r="F71" s="768">
        <v>523</v>
      </c>
      <c r="G71" s="769" t="s">
        <v>3837</v>
      </c>
      <c r="S71" s="751">
        <f t="shared" si="10"/>
        <v>0</v>
      </c>
      <c r="AB71" s="84">
        <f t="shared" si="8"/>
        <v>0</v>
      </c>
    </row>
    <row r="72" spans="5:28" hidden="1" x14ac:dyDescent="0.25">
      <c r="F72" s="768">
        <v>531</v>
      </c>
      <c r="G72" s="769" t="s">
        <v>4112</v>
      </c>
      <c r="S72" s="751">
        <f t="shared" si="10"/>
        <v>0</v>
      </c>
      <c r="AB72" s="84">
        <f t="shared" si="8"/>
        <v>0</v>
      </c>
    </row>
    <row r="73" spans="5:28" hidden="1" x14ac:dyDescent="0.25">
      <c r="F73" s="768">
        <v>541</v>
      </c>
      <c r="G73" s="769" t="s">
        <v>4137</v>
      </c>
      <c r="S73" s="751">
        <f t="shared" si="10"/>
        <v>0</v>
      </c>
      <c r="AB73" s="84">
        <f t="shared" si="8"/>
        <v>0</v>
      </c>
    </row>
    <row r="74" spans="5:28" hidden="1" x14ac:dyDescent="0.25">
      <c r="F74" s="768">
        <v>542</v>
      </c>
      <c r="G74" s="769" t="s">
        <v>4138</v>
      </c>
      <c r="S74" s="751">
        <f t="shared" si="10"/>
        <v>0</v>
      </c>
      <c r="AB74" s="84">
        <f t="shared" si="8"/>
        <v>0</v>
      </c>
    </row>
    <row r="75" spans="5:28" hidden="1" x14ac:dyDescent="0.25">
      <c r="F75" s="768">
        <v>543</v>
      </c>
      <c r="G75" s="769" t="s">
        <v>3842</v>
      </c>
      <c r="S75" s="751">
        <f t="shared" si="10"/>
        <v>0</v>
      </c>
      <c r="AB75" s="84">
        <f t="shared" si="8"/>
        <v>0</v>
      </c>
    </row>
    <row r="76" spans="5:28" ht="45" hidden="1" x14ac:dyDescent="0.25">
      <c r="F76" s="768">
        <v>551</v>
      </c>
      <c r="G76" s="769" t="s">
        <v>4113</v>
      </c>
      <c r="S76" s="751">
        <f t="shared" si="10"/>
        <v>0</v>
      </c>
      <c r="AB76" s="84">
        <f t="shared" si="8"/>
        <v>0</v>
      </c>
    </row>
    <row r="77" spans="5:28" hidden="1" x14ac:dyDescent="0.25">
      <c r="F77" s="771">
        <v>611</v>
      </c>
      <c r="G77" s="858" t="s">
        <v>3848</v>
      </c>
      <c r="S77" s="751">
        <f t="shared" si="10"/>
        <v>0</v>
      </c>
      <c r="AB77" s="84">
        <f t="shared" si="8"/>
        <v>0</v>
      </c>
    </row>
    <row r="78" spans="5:28" ht="15.75" hidden="1" thickBot="1" x14ac:dyDescent="0.3">
      <c r="F78" s="771">
        <v>620</v>
      </c>
      <c r="G78" s="858" t="s">
        <v>89</v>
      </c>
      <c r="S78" s="751">
        <f t="shared" si="10"/>
        <v>0</v>
      </c>
      <c r="AB78" s="84">
        <f t="shared" si="8"/>
        <v>0</v>
      </c>
    </row>
    <row r="79" spans="5:28" x14ac:dyDescent="0.25">
      <c r="E79" s="770"/>
      <c r="F79" s="771"/>
      <c r="G79" s="772" t="s">
        <v>4170</v>
      </c>
      <c r="H79" s="773"/>
      <c r="I79" s="773"/>
      <c r="J79" s="774"/>
      <c r="K79" s="773"/>
      <c r="L79" s="775"/>
      <c r="M79" s="775"/>
      <c r="N79" s="776"/>
      <c r="O79" s="775"/>
      <c r="P79" s="775"/>
      <c r="Q79" s="775"/>
      <c r="R79" s="776"/>
      <c r="S79" s="859"/>
      <c r="AB79" s="84">
        <f t="shared" si="8"/>
        <v>0</v>
      </c>
    </row>
    <row r="80" spans="5:28" ht="17.25" customHeight="1" thickBot="1" x14ac:dyDescent="0.3">
      <c r="E80" s="777"/>
      <c r="F80" s="778" t="s">
        <v>235</v>
      </c>
      <c r="G80" s="779" t="s">
        <v>236</v>
      </c>
      <c r="H80" s="780">
        <f>SUM(H20:H54)</f>
        <v>14417577</v>
      </c>
      <c r="I80" s="780">
        <f>SUM(I20:I54)</f>
        <v>5046046.53</v>
      </c>
      <c r="J80" s="781">
        <f>I80/H80</f>
        <v>0.34999268809176465</v>
      </c>
      <c r="K80" s="780">
        <f>H80-I80</f>
        <v>9371530.4699999988</v>
      </c>
      <c r="L80" s="782">
        <v>0</v>
      </c>
      <c r="M80" s="782">
        <v>0</v>
      </c>
      <c r="N80" s="783"/>
      <c r="O80" s="782">
        <f>L80-M80</f>
        <v>0</v>
      </c>
      <c r="P80" s="782">
        <f>SUM(P20:P54)</f>
        <v>14417577</v>
      </c>
      <c r="Q80" s="782">
        <f>SUM(Q20:Q54)</f>
        <v>5046046.53</v>
      </c>
      <c r="R80" s="783">
        <f>Q80/P80</f>
        <v>0.34999268809176465</v>
      </c>
      <c r="S80" s="782">
        <f>P80-Q80</f>
        <v>9371530.4699999988</v>
      </c>
      <c r="AB80" s="84">
        <f t="shared" si="8"/>
        <v>0</v>
      </c>
    </row>
    <row r="81" spans="6:28" ht="15.75" hidden="1" thickBot="1" x14ac:dyDescent="0.3">
      <c r="F81" s="778" t="s">
        <v>237</v>
      </c>
      <c r="G81" s="779" t="s">
        <v>238</v>
      </c>
      <c r="S81" s="782">
        <f t="shared" ref="S81:S95" si="11">SUM(H81:L81)</f>
        <v>0</v>
      </c>
      <c r="AB81" s="84">
        <f t="shared" si="8"/>
        <v>0</v>
      </c>
    </row>
    <row r="82" spans="6:28" ht="15.75" hidden="1" thickBot="1" x14ac:dyDescent="0.3">
      <c r="F82" s="778" t="s">
        <v>239</v>
      </c>
      <c r="G82" s="779" t="s">
        <v>240</v>
      </c>
      <c r="S82" s="782">
        <f t="shared" si="11"/>
        <v>0</v>
      </c>
      <c r="AB82" s="84">
        <f t="shared" si="8"/>
        <v>0</v>
      </c>
    </row>
    <row r="83" spans="6:28" ht="15.75" hidden="1" thickBot="1" x14ac:dyDescent="0.3">
      <c r="F83" s="778" t="s">
        <v>241</v>
      </c>
      <c r="G83" s="779" t="s">
        <v>242</v>
      </c>
      <c r="S83" s="782">
        <f t="shared" si="11"/>
        <v>0</v>
      </c>
      <c r="AB83" s="84">
        <f t="shared" si="8"/>
        <v>0</v>
      </c>
    </row>
    <row r="84" spans="6:28" ht="15.75" hidden="1" thickBot="1" x14ac:dyDescent="0.3">
      <c r="F84" s="778" t="s">
        <v>243</v>
      </c>
      <c r="G84" s="779" t="s">
        <v>244</v>
      </c>
      <c r="S84" s="782">
        <f t="shared" si="11"/>
        <v>0</v>
      </c>
      <c r="AB84" s="84">
        <f t="shared" si="8"/>
        <v>0</v>
      </c>
    </row>
    <row r="85" spans="6:28" ht="15.75" hidden="1" thickBot="1" x14ac:dyDescent="0.3">
      <c r="F85" s="778" t="s">
        <v>245</v>
      </c>
      <c r="G85" s="779" t="s">
        <v>246</v>
      </c>
      <c r="S85" s="782">
        <f t="shared" si="11"/>
        <v>0</v>
      </c>
      <c r="AB85" s="84">
        <f t="shared" ref="AB85:AB115" si="12">Z85-AA85</f>
        <v>0</v>
      </c>
    </row>
    <row r="86" spans="6:28" ht="15.75" hidden="1" thickBot="1" x14ac:dyDescent="0.3">
      <c r="F86" s="778" t="s">
        <v>247</v>
      </c>
      <c r="G86" s="779" t="s">
        <v>4692</v>
      </c>
      <c r="S86" s="782">
        <f t="shared" si="11"/>
        <v>0</v>
      </c>
      <c r="AB86" s="84">
        <f t="shared" si="12"/>
        <v>0</v>
      </c>
    </row>
    <row r="87" spans="6:28" ht="30.75" hidden="1" thickBot="1" x14ac:dyDescent="0.3">
      <c r="F87" s="778" t="s">
        <v>248</v>
      </c>
      <c r="G87" s="779" t="s">
        <v>4691</v>
      </c>
      <c r="S87" s="782">
        <f t="shared" si="11"/>
        <v>0</v>
      </c>
      <c r="AB87" s="84">
        <f t="shared" si="12"/>
        <v>0</v>
      </c>
    </row>
    <row r="88" spans="6:28" ht="15.75" hidden="1" thickBot="1" x14ac:dyDescent="0.3">
      <c r="F88" s="778" t="s">
        <v>249</v>
      </c>
      <c r="G88" s="779" t="s">
        <v>58</v>
      </c>
      <c r="S88" s="782">
        <f t="shared" si="11"/>
        <v>0</v>
      </c>
      <c r="AB88" s="84">
        <f t="shared" si="12"/>
        <v>0</v>
      </c>
    </row>
    <row r="89" spans="6:28" ht="15.75" hidden="1" thickBot="1" x14ac:dyDescent="0.3">
      <c r="F89" s="778" t="s">
        <v>250</v>
      </c>
      <c r="G89" s="779" t="s">
        <v>251</v>
      </c>
      <c r="S89" s="782">
        <f t="shared" si="11"/>
        <v>0</v>
      </c>
      <c r="AB89" s="84">
        <f t="shared" si="12"/>
        <v>0</v>
      </c>
    </row>
    <row r="90" spans="6:28" ht="15.75" hidden="1" thickBot="1" x14ac:dyDescent="0.3">
      <c r="F90" s="778" t="s">
        <v>252</v>
      </c>
      <c r="G90" s="779" t="s">
        <v>253</v>
      </c>
      <c r="S90" s="782">
        <f t="shared" si="11"/>
        <v>0</v>
      </c>
      <c r="AB90" s="84">
        <f t="shared" si="12"/>
        <v>0</v>
      </c>
    </row>
    <row r="91" spans="6:28" ht="30.75" hidden="1" thickBot="1" x14ac:dyDescent="0.3">
      <c r="F91" s="778" t="s">
        <v>254</v>
      </c>
      <c r="G91" s="779" t="s">
        <v>255</v>
      </c>
      <c r="S91" s="782">
        <f t="shared" si="11"/>
        <v>0</v>
      </c>
      <c r="AB91" s="84">
        <f t="shared" si="12"/>
        <v>0</v>
      </c>
    </row>
    <row r="92" spans="6:28" ht="15.75" hidden="1" thickBot="1" x14ac:dyDescent="0.3">
      <c r="F92" s="778" t="s">
        <v>256</v>
      </c>
      <c r="G92" s="779" t="s">
        <v>257</v>
      </c>
      <c r="S92" s="782">
        <f t="shared" si="11"/>
        <v>0</v>
      </c>
      <c r="AB92" s="84">
        <f t="shared" si="12"/>
        <v>0</v>
      </c>
    </row>
    <row r="93" spans="6:28" ht="30.75" hidden="1" thickBot="1" x14ac:dyDescent="0.3">
      <c r="F93" s="778" t="s">
        <v>258</v>
      </c>
      <c r="G93" s="779" t="s">
        <v>259</v>
      </c>
      <c r="S93" s="782">
        <f t="shared" si="11"/>
        <v>0</v>
      </c>
      <c r="AB93" s="84">
        <f t="shared" si="12"/>
        <v>0</v>
      </c>
    </row>
    <row r="94" spans="6:28" ht="30.75" hidden="1" thickBot="1" x14ac:dyDescent="0.3">
      <c r="F94" s="778" t="s">
        <v>260</v>
      </c>
      <c r="G94" s="779" t="s">
        <v>261</v>
      </c>
      <c r="S94" s="782">
        <f t="shared" si="11"/>
        <v>0</v>
      </c>
      <c r="AB94" s="84">
        <f t="shared" si="12"/>
        <v>0</v>
      </c>
    </row>
    <row r="95" spans="6:28" ht="15.75" hidden="1" thickBot="1" x14ac:dyDescent="0.3">
      <c r="F95" s="778" t="s">
        <v>262</v>
      </c>
      <c r="G95" s="779" t="s">
        <v>263</v>
      </c>
      <c r="H95" s="780"/>
      <c r="I95" s="780"/>
      <c r="J95" s="781"/>
      <c r="K95" s="780"/>
      <c r="L95" s="782"/>
      <c r="M95" s="782"/>
      <c r="N95" s="783"/>
      <c r="O95" s="782"/>
      <c r="P95" s="782"/>
      <c r="Q95" s="782"/>
      <c r="R95" s="783"/>
      <c r="S95" s="782">
        <f t="shared" si="11"/>
        <v>0</v>
      </c>
      <c r="AB95" s="84">
        <f t="shared" si="12"/>
        <v>0</v>
      </c>
    </row>
    <row r="96" spans="6:28" ht="15.75" thickBot="1" x14ac:dyDescent="0.3">
      <c r="G96" s="784" t="s">
        <v>4157</v>
      </c>
      <c r="H96" s="785">
        <f>SUM(H80:H95)</f>
        <v>14417577</v>
      </c>
      <c r="I96" s="785">
        <f>SUM(I80:I95)</f>
        <v>5046046.53</v>
      </c>
      <c r="J96" s="786">
        <f>I96/H96</f>
        <v>0.34999268809176465</v>
      </c>
      <c r="K96" s="785">
        <f>SUM(K80:K95)</f>
        <v>9371530.4699999988</v>
      </c>
      <c r="L96" s="787">
        <f>SUM(L81:L95)</f>
        <v>0</v>
      </c>
      <c r="M96" s="787">
        <f>SUM(M81:M95)</f>
        <v>0</v>
      </c>
      <c r="N96" s="788"/>
      <c r="O96" s="787">
        <f>SUM(O80:O95)</f>
        <v>0</v>
      </c>
      <c r="P96" s="787">
        <f>SUM(P80:P95)</f>
        <v>14417577</v>
      </c>
      <c r="Q96" s="787">
        <f>SUM(Q80:Q95)</f>
        <v>5046046.53</v>
      </c>
      <c r="R96" s="788">
        <f>Q96/P96</f>
        <v>0.34999268809176465</v>
      </c>
      <c r="S96" s="787">
        <f>SUM(S80:S95)</f>
        <v>9371530.4699999988</v>
      </c>
      <c r="AB96" s="84">
        <f t="shared" si="12"/>
        <v>0</v>
      </c>
    </row>
    <row r="97" spans="5:28" ht="28.5" collapsed="1" x14ac:dyDescent="0.25">
      <c r="E97" s="770"/>
      <c r="F97" s="771"/>
      <c r="G97" s="789" t="s">
        <v>4842</v>
      </c>
      <c r="H97" s="790"/>
      <c r="I97" s="791"/>
      <c r="J97" s="792"/>
      <c r="K97" s="791"/>
      <c r="L97" s="793"/>
      <c r="M97" s="794"/>
      <c r="N97" s="795"/>
      <c r="O97" s="794"/>
      <c r="P97" s="794"/>
      <c r="Q97" s="794"/>
      <c r="R97" s="795"/>
      <c r="S97" s="860"/>
      <c r="AB97" s="84">
        <f t="shared" si="12"/>
        <v>0</v>
      </c>
    </row>
    <row r="98" spans="5:28" ht="15.75" thickBot="1" x14ac:dyDescent="0.3">
      <c r="E98" s="777"/>
      <c r="F98" s="778" t="s">
        <v>235</v>
      </c>
      <c r="G98" s="779" t="s">
        <v>236</v>
      </c>
      <c r="H98" s="780">
        <f>SUM(H20:H78)</f>
        <v>14417577</v>
      </c>
      <c r="I98" s="780">
        <f>SUM(I20:I78)</f>
        <v>5046046.53</v>
      </c>
      <c r="J98" s="781">
        <f t="shared" ref="J98:J114" si="13">I98/H98</f>
        <v>0.34999268809176465</v>
      </c>
      <c r="K98" s="780">
        <f>SUM(K20:K78)</f>
        <v>9371530.4700000007</v>
      </c>
      <c r="L98" s="782">
        <f>SUM(L20:L78)</f>
        <v>0</v>
      </c>
      <c r="M98" s="782">
        <f>SUM(M20:M78)</f>
        <v>0</v>
      </c>
      <c r="N98" s="783"/>
      <c r="O98" s="782">
        <f>SUM(O20:O78)</f>
        <v>0</v>
      </c>
      <c r="P98" s="782">
        <f>SUM(P20:P78)</f>
        <v>14417577</v>
      </c>
      <c r="Q98" s="782">
        <f>SUM(Q20:Q78)</f>
        <v>5046046.53</v>
      </c>
      <c r="R98" s="783">
        <f t="shared" ref="R98:R114" si="14">Q98/P98</f>
        <v>0.34999268809176465</v>
      </c>
      <c r="S98" s="782">
        <f>P98-Q98</f>
        <v>9371530.4699999988</v>
      </c>
      <c r="AB98" s="84">
        <f t="shared" si="12"/>
        <v>0</v>
      </c>
    </row>
    <row r="99" spans="5:28" hidden="1" x14ac:dyDescent="0.25">
      <c r="F99" s="778" t="s">
        <v>237</v>
      </c>
      <c r="G99" s="779" t="s">
        <v>238</v>
      </c>
      <c r="J99" s="750" t="e">
        <f t="shared" si="13"/>
        <v>#DIV/0!</v>
      </c>
      <c r="R99" s="752" t="e">
        <f t="shared" si="14"/>
        <v>#DIV/0!</v>
      </c>
      <c r="S99" s="782" t="e">
        <f t="shared" ref="S99:S113" si="15">SUM(H99:L99)</f>
        <v>#DIV/0!</v>
      </c>
      <c r="AB99" s="84">
        <f t="shared" si="12"/>
        <v>0</v>
      </c>
    </row>
    <row r="100" spans="5:28" hidden="1" x14ac:dyDescent="0.25">
      <c r="F100" s="778" t="s">
        <v>239</v>
      </c>
      <c r="G100" s="779" t="s">
        <v>240</v>
      </c>
      <c r="J100" s="750" t="e">
        <f t="shared" si="13"/>
        <v>#DIV/0!</v>
      </c>
      <c r="R100" s="752" t="e">
        <f t="shared" si="14"/>
        <v>#DIV/0!</v>
      </c>
      <c r="S100" s="782" t="e">
        <f t="shared" si="15"/>
        <v>#DIV/0!</v>
      </c>
      <c r="AB100" s="84">
        <f t="shared" si="12"/>
        <v>0</v>
      </c>
    </row>
    <row r="101" spans="5:28" hidden="1" x14ac:dyDescent="0.25">
      <c r="F101" s="778" t="s">
        <v>241</v>
      </c>
      <c r="G101" s="779" t="s">
        <v>242</v>
      </c>
      <c r="J101" s="750" t="e">
        <f t="shared" si="13"/>
        <v>#DIV/0!</v>
      </c>
      <c r="R101" s="752" t="e">
        <f t="shared" si="14"/>
        <v>#DIV/0!</v>
      </c>
      <c r="S101" s="782" t="e">
        <f t="shared" si="15"/>
        <v>#DIV/0!</v>
      </c>
      <c r="AB101" s="84">
        <f t="shared" si="12"/>
        <v>0</v>
      </c>
    </row>
    <row r="102" spans="5:28" hidden="1" x14ac:dyDescent="0.25">
      <c r="F102" s="778" t="s">
        <v>243</v>
      </c>
      <c r="G102" s="779" t="s">
        <v>244</v>
      </c>
      <c r="J102" s="750" t="e">
        <f t="shared" si="13"/>
        <v>#DIV/0!</v>
      </c>
      <c r="R102" s="752" t="e">
        <f t="shared" si="14"/>
        <v>#DIV/0!</v>
      </c>
      <c r="S102" s="782" t="e">
        <f t="shared" si="15"/>
        <v>#DIV/0!</v>
      </c>
      <c r="AB102" s="84">
        <f t="shared" si="12"/>
        <v>0</v>
      </c>
    </row>
    <row r="103" spans="5:28" hidden="1" x14ac:dyDescent="0.25">
      <c r="F103" s="778" t="s">
        <v>245</v>
      </c>
      <c r="G103" s="779" t="s">
        <v>246</v>
      </c>
      <c r="J103" s="750" t="e">
        <f t="shared" si="13"/>
        <v>#DIV/0!</v>
      </c>
      <c r="R103" s="752" t="e">
        <f t="shared" si="14"/>
        <v>#DIV/0!</v>
      </c>
      <c r="S103" s="782" t="e">
        <f t="shared" si="15"/>
        <v>#DIV/0!</v>
      </c>
      <c r="AB103" s="84">
        <f t="shared" si="12"/>
        <v>0</v>
      </c>
    </row>
    <row r="104" spans="5:28" hidden="1" x14ac:dyDescent="0.25">
      <c r="F104" s="778" t="s">
        <v>247</v>
      </c>
      <c r="G104" s="779" t="s">
        <v>4692</v>
      </c>
      <c r="J104" s="750" t="e">
        <f t="shared" si="13"/>
        <v>#DIV/0!</v>
      </c>
      <c r="R104" s="752" t="e">
        <f t="shared" si="14"/>
        <v>#DIV/0!</v>
      </c>
      <c r="S104" s="782" t="e">
        <f t="shared" si="15"/>
        <v>#DIV/0!</v>
      </c>
      <c r="AB104" s="84">
        <f t="shared" si="12"/>
        <v>0</v>
      </c>
    </row>
    <row r="105" spans="5:28" ht="30" hidden="1" x14ac:dyDescent="0.25">
      <c r="F105" s="778" t="s">
        <v>248</v>
      </c>
      <c r="G105" s="779" t="s">
        <v>4691</v>
      </c>
      <c r="J105" s="750" t="e">
        <f t="shared" si="13"/>
        <v>#DIV/0!</v>
      </c>
      <c r="R105" s="752" t="e">
        <f t="shared" si="14"/>
        <v>#DIV/0!</v>
      </c>
      <c r="S105" s="782" t="e">
        <f t="shared" si="15"/>
        <v>#DIV/0!</v>
      </c>
      <c r="AB105" s="84">
        <f t="shared" si="12"/>
        <v>0</v>
      </c>
    </row>
    <row r="106" spans="5:28" hidden="1" x14ac:dyDescent="0.25">
      <c r="F106" s="778" t="s">
        <v>249</v>
      </c>
      <c r="G106" s="779" t="s">
        <v>58</v>
      </c>
      <c r="J106" s="750" t="e">
        <f t="shared" si="13"/>
        <v>#DIV/0!</v>
      </c>
      <c r="R106" s="752" t="e">
        <f t="shared" si="14"/>
        <v>#DIV/0!</v>
      </c>
      <c r="S106" s="782" t="e">
        <f t="shared" si="15"/>
        <v>#DIV/0!</v>
      </c>
      <c r="AB106" s="84">
        <f t="shared" si="12"/>
        <v>0</v>
      </c>
    </row>
    <row r="107" spans="5:28" hidden="1" x14ac:dyDescent="0.25">
      <c r="F107" s="778" t="s">
        <v>250</v>
      </c>
      <c r="G107" s="779" t="s">
        <v>251</v>
      </c>
      <c r="J107" s="750" t="e">
        <f t="shared" si="13"/>
        <v>#DIV/0!</v>
      </c>
      <c r="R107" s="752" t="e">
        <f t="shared" si="14"/>
        <v>#DIV/0!</v>
      </c>
      <c r="S107" s="782" t="e">
        <f t="shared" si="15"/>
        <v>#DIV/0!</v>
      </c>
      <c r="AB107" s="84">
        <f t="shared" si="12"/>
        <v>0</v>
      </c>
    </row>
    <row r="108" spans="5:28" hidden="1" x14ac:dyDescent="0.25">
      <c r="F108" s="778" t="s">
        <v>252</v>
      </c>
      <c r="G108" s="779" t="s">
        <v>253</v>
      </c>
      <c r="J108" s="750" t="e">
        <f t="shared" si="13"/>
        <v>#DIV/0!</v>
      </c>
      <c r="R108" s="752" t="e">
        <f t="shared" si="14"/>
        <v>#DIV/0!</v>
      </c>
      <c r="S108" s="782" t="e">
        <f t="shared" si="15"/>
        <v>#DIV/0!</v>
      </c>
      <c r="AB108" s="84">
        <f t="shared" si="12"/>
        <v>0</v>
      </c>
    </row>
    <row r="109" spans="5:28" ht="30" hidden="1" x14ac:dyDescent="0.25">
      <c r="F109" s="778" t="s">
        <v>254</v>
      </c>
      <c r="G109" s="779" t="s">
        <v>255</v>
      </c>
      <c r="J109" s="750" t="e">
        <f t="shared" si="13"/>
        <v>#DIV/0!</v>
      </c>
      <c r="R109" s="752" t="e">
        <f t="shared" si="14"/>
        <v>#DIV/0!</v>
      </c>
      <c r="S109" s="782" t="e">
        <f t="shared" si="15"/>
        <v>#DIV/0!</v>
      </c>
      <c r="AB109" s="84">
        <f t="shared" si="12"/>
        <v>0</v>
      </c>
    </row>
    <row r="110" spans="5:28" hidden="1" x14ac:dyDescent="0.25">
      <c r="F110" s="778" t="s">
        <v>256</v>
      </c>
      <c r="G110" s="779" t="s">
        <v>257</v>
      </c>
      <c r="J110" s="750" t="e">
        <f t="shared" si="13"/>
        <v>#DIV/0!</v>
      </c>
      <c r="R110" s="752" t="e">
        <f t="shared" si="14"/>
        <v>#DIV/0!</v>
      </c>
      <c r="S110" s="782" t="e">
        <f t="shared" si="15"/>
        <v>#DIV/0!</v>
      </c>
      <c r="AB110" s="84">
        <f t="shared" si="12"/>
        <v>0</v>
      </c>
    </row>
    <row r="111" spans="5:28" ht="30" hidden="1" x14ac:dyDescent="0.25">
      <c r="F111" s="778" t="s">
        <v>258</v>
      </c>
      <c r="G111" s="779" t="s">
        <v>259</v>
      </c>
      <c r="J111" s="750" t="e">
        <f t="shared" si="13"/>
        <v>#DIV/0!</v>
      </c>
      <c r="R111" s="752" t="e">
        <f t="shared" si="14"/>
        <v>#DIV/0!</v>
      </c>
      <c r="S111" s="782" t="e">
        <f t="shared" si="15"/>
        <v>#DIV/0!</v>
      </c>
      <c r="AB111" s="84">
        <f t="shared" si="12"/>
        <v>0</v>
      </c>
    </row>
    <row r="112" spans="5:28" ht="30" hidden="1" x14ac:dyDescent="0.25">
      <c r="F112" s="778" t="s">
        <v>260</v>
      </c>
      <c r="G112" s="779" t="s">
        <v>261</v>
      </c>
      <c r="J112" s="750" t="e">
        <f t="shared" si="13"/>
        <v>#DIV/0!</v>
      </c>
      <c r="R112" s="752" t="e">
        <f t="shared" si="14"/>
        <v>#DIV/0!</v>
      </c>
      <c r="S112" s="782" t="e">
        <f t="shared" si="15"/>
        <v>#DIV/0!</v>
      </c>
      <c r="AB112" s="84">
        <f t="shared" si="12"/>
        <v>0</v>
      </c>
    </row>
    <row r="113" spans="3:31" ht="15.75" hidden="1" thickBot="1" x14ac:dyDescent="0.3">
      <c r="F113" s="778" t="s">
        <v>262</v>
      </c>
      <c r="G113" s="779" t="s">
        <v>263</v>
      </c>
      <c r="H113" s="780"/>
      <c r="I113" s="780"/>
      <c r="J113" s="781" t="e">
        <f t="shared" si="13"/>
        <v>#DIV/0!</v>
      </c>
      <c r="K113" s="780"/>
      <c r="L113" s="782"/>
      <c r="M113" s="782"/>
      <c r="N113" s="783"/>
      <c r="O113" s="782"/>
      <c r="P113" s="782"/>
      <c r="Q113" s="782"/>
      <c r="R113" s="783" t="e">
        <f t="shared" si="14"/>
        <v>#DIV/0!</v>
      </c>
      <c r="S113" s="782" t="e">
        <f t="shared" si="15"/>
        <v>#DIV/0!</v>
      </c>
      <c r="AB113" s="84">
        <f t="shared" si="12"/>
        <v>0</v>
      </c>
    </row>
    <row r="114" spans="3:31" ht="15.75" collapsed="1" thickBot="1" x14ac:dyDescent="0.3">
      <c r="G114" s="784" t="s">
        <v>4843</v>
      </c>
      <c r="H114" s="785">
        <f>SUM(H98:H113)</f>
        <v>14417577</v>
      </c>
      <c r="I114" s="785">
        <f>SUM(I98:I113)</f>
        <v>5046046.53</v>
      </c>
      <c r="J114" s="786">
        <f t="shared" si="13"/>
        <v>0.34999268809176465</v>
      </c>
      <c r="K114" s="785">
        <f>SUM(K98:K113)</f>
        <v>9371530.4700000007</v>
      </c>
      <c r="L114" s="787">
        <f>SUM(L99:L113)</f>
        <v>0</v>
      </c>
      <c r="M114" s="787">
        <f>SUM(M99:M113)</f>
        <v>0</v>
      </c>
      <c r="N114" s="788"/>
      <c r="O114" s="787">
        <f>SUM(O98:O113)</f>
        <v>0</v>
      </c>
      <c r="P114" s="787">
        <f>SUM(P98:P113)</f>
        <v>14417577</v>
      </c>
      <c r="Q114" s="787">
        <f>SUM(Q98:Q113)</f>
        <v>5046046.53</v>
      </c>
      <c r="R114" s="788">
        <f t="shared" si="14"/>
        <v>0.34999268809176465</v>
      </c>
      <c r="S114" s="787">
        <f>P114-Q114</f>
        <v>9371530.4699999988</v>
      </c>
      <c r="AB114" s="84">
        <f t="shared" si="12"/>
        <v>0</v>
      </c>
    </row>
    <row r="115" spans="3:31" collapsed="1" x14ac:dyDescent="0.25">
      <c r="AB115" s="84">
        <f t="shared" si="12"/>
        <v>0</v>
      </c>
    </row>
    <row r="116" spans="3:31" x14ac:dyDescent="0.25">
      <c r="C116" s="747" t="s">
        <v>5471</v>
      </c>
      <c r="D116" s="756"/>
      <c r="G116" s="851" t="s">
        <v>5470</v>
      </c>
    </row>
    <row r="117" spans="3:31" ht="30" x14ac:dyDescent="0.25">
      <c r="C117" s="747"/>
      <c r="D117" s="764">
        <v>110</v>
      </c>
      <c r="E117" s="765"/>
      <c r="F117" s="764"/>
      <c r="G117" s="766" t="s">
        <v>106</v>
      </c>
    </row>
    <row r="118" spans="3:31" x14ac:dyDescent="0.25">
      <c r="E118" s="746" t="s">
        <v>5472</v>
      </c>
      <c r="F118" s="768">
        <v>423</v>
      </c>
      <c r="G118" s="769" t="s">
        <v>3779</v>
      </c>
      <c r="H118" s="854">
        <f>1800000-500000</f>
        <v>1300000</v>
      </c>
      <c r="I118" s="749">
        <v>2229826.1199999996</v>
      </c>
      <c r="J118" s="750">
        <f>I118/H118</f>
        <v>1.7152508615384612</v>
      </c>
      <c r="K118" s="749">
        <f>H118-I118</f>
        <v>-929826.11999999965</v>
      </c>
      <c r="L118" s="751">
        <v>0</v>
      </c>
      <c r="M118" s="751">
        <v>0</v>
      </c>
      <c r="O118" s="751">
        <f>L118-M118</f>
        <v>0</v>
      </c>
      <c r="P118" s="751">
        <f>H118+L118</f>
        <v>1300000</v>
      </c>
      <c r="Q118" s="751">
        <f>I118+M118</f>
        <v>2229826.1199999996</v>
      </c>
      <c r="R118" s="752">
        <f>Q118/P118</f>
        <v>1.7152508615384612</v>
      </c>
      <c r="S118" s="751">
        <f>P118-Q118</f>
        <v>-929826.11999999965</v>
      </c>
      <c r="T118" s="855"/>
      <c r="Z118" s="812">
        <f>H118-X118+Y118</f>
        <v>1300000</v>
      </c>
      <c r="AA118" s="813">
        <v>2467009.02</v>
      </c>
      <c r="AB118" s="84">
        <f>Z118-AA118</f>
        <v>-1167009.02</v>
      </c>
      <c r="AE118" s="84">
        <f>H118-AA118</f>
        <v>-1167009.02</v>
      </c>
    </row>
    <row r="119" spans="3:31" ht="15.75" thickBot="1" x14ac:dyDescent="0.3">
      <c r="E119" s="746" t="s">
        <v>5473</v>
      </c>
      <c r="F119" s="768">
        <v>426</v>
      </c>
      <c r="G119" s="769" t="s">
        <v>3785</v>
      </c>
      <c r="H119" s="854">
        <f>200000-100000</f>
        <v>100000</v>
      </c>
      <c r="I119" s="749">
        <v>51055</v>
      </c>
      <c r="J119" s="750">
        <f>I119/H119</f>
        <v>0.51054999999999995</v>
      </c>
      <c r="K119" s="749">
        <f>H119-I119</f>
        <v>48945</v>
      </c>
      <c r="L119" s="751">
        <v>0</v>
      </c>
      <c r="M119" s="751">
        <v>0</v>
      </c>
      <c r="O119" s="751">
        <f>L119-M119</f>
        <v>0</v>
      </c>
      <c r="P119" s="751">
        <f>H119+L119</f>
        <v>100000</v>
      </c>
      <c r="Q119" s="751">
        <f>I119+M119</f>
        <v>51055</v>
      </c>
      <c r="R119" s="752">
        <f>Q119/P119</f>
        <v>0.51054999999999995</v>
      </c>
      <c r="S119" s="751">
        <f>P119-Q119</f>
        <v>48945</v>
      </c>
      <c r="X119" s="815">
        <v>200000</v>
      </c>
      <c r="Z119" s="812">
        <f>H119-X119+Y119</f>
        <v>-100000</v>
      </c>
      <c r="AA119" s="813">
        <v>319332.73</v>
      </c>
      <c r="AB119" s="202">
        <f>Z119-AA119</f>
        <v>-419332.73</v>
      </c>
      <c r="AE119" s="84">
        <f>H119-AA119</f>
        <v>-219332.72999999998</v>
      </c>
    </row>
    <row r="120" spans="3:31" x14ac:dyDescent="0.25">
      <c r="E120" s="770"/>
      <c r="F120" s="771"/>
      <c r="G120" s="772" t="s">
        <v>4170</v>
      </c>
      <c r="H120" s="773"/>
      <c r="I120" s="773"/>
      <c r="J120" s="774"/>
      <c r="K120" s="773"/>
      <c r="L120" s="775"/>
      <c r="M120" s="775"/>
      <c r="N120" s="776"/>
      <c r="O120" s="775"/>
      <c r="P120" s="775"/>
      <c r="Q120" s="775"/>
      <c r="R120" s="776"/>
      <c r="S120" s="859"/>
      <c r="AB120" s="84">
        <f t="shared" ref="AB120:AB125" si="16">Z120-AA120</f>
        <v>0</v>
      </c>
    </row>
    <row r="121" spans="3:31" ht="17.25" customHeight="1" thickBot="1" x14ac:dyDescent="0.3">
      <c r="E121" s="777"/>
      <c r="F121" s="778" t="s">
        <v>235</v>
      </c>
      <c r="G121" s="779" t="s">
        <v>236</v>
      </c>
      <c r="H121" s="780">
        <f>SUM(H118:H119)</f>
        <v>1400000</v>
      </c>
      <c r="I121" s="780">
        <f>SUM(I118:I119)</f>
        <v>2280881.1199999996</v>
      </c>
      <c r="J121" s="781">
        <f>I121/H121</f>
        <v>1.6292007999999998</v>
      </c>
      <c r="K121" s="780">
        <f>H121-I121</f>
        <v>-880881.11999999965</v>
      </c>
      <c r="L121" s="782">
        <v>0</v>
      </c>
      <c r="M121" s="782">
        <v>0</v>
      </c>
      <c r="N121" s="783"/>
      <c r="O121" s="782">
        <f>L121-M121</f>
        <v>0</v>
      </c>
      <c r="P121" s="782">
        <f>SUM(P118:P119)</f>
        <v>1400000</v>
      </c>
      <c r="Q121" s="782">
        <f>SUM(Q118:Q119)</f>
        <v>2280881.1199999996</v>
      </c>
      <c r="R121" s="783">
        <f>Q121/P121</f>
        <v>1.6292007999999998</v>
      </c>
      <c r="S121" s="782">
        <f>P121-Q121</f>
        <v>-880881.11999999965</v>
      </c>
      <c r="AB121" s="84">
        <f t="shared" si="16"/>
        <v>0</v>
      </c>
    </row>
    <row r="122" spans="3:31" ht="15.75" thickBot="1" x14ac:dyDescent="0.3">
      <c r="G122" s="784" t="s">
        <v>4157</v>
      </c>
      <c r="H122" s="785">
        <f>H121</f>
        <v>1400000</v>
      </c>
      <c r="I122" s="785">
        <f>SUM(I121)</f>
        <v>2280881.1199999996</v>
      </c>
      <c r="J122" s="786">
        <f>I122/H122</f>
        <v>1.6292007999999998</v>
      </c>
      <c r="K122" s="785">
        <f>SUM(K121)</f>
        <v>-880881.11999999965</v>
      </c>
      <c r="L122" s="787">
        <f>SUM(L107:L121)</f>
        <v>0</v>
      </c>
      <c r="M122" s="787">
        <f>SUM(M107:M121)</f>
        <v>0</v>
      </c>
      <c r="N122" s="788"/>
      <c r="O122" s="787">
        <f>SUM(O106:O121)</f>
        <v>0</v>
      </c>
      <c r="P122" s="787">
        <f>SUM(P121)</f>
        <v>1400000</v>
      </c>
      <c r="Q122" s="787">
        <f>Q121</f>
        <v>2280881.1199999996</v>
      </c>
      <c r="R122" s="788">
        <f>Q122/P122</f>
        <v>1.6292007999999998</v>
      </c>
      <c r="S122" s="787">
        <f>P122-Q122</f>
        <v>-880881.11999999965</v>
      </c>
      <c r="AB122" s="84">
        <f t="shared" si="16"/>
        <v>0</v>
      </c>
    </row>
    <row r="123" spans="3:31" collapsed="1" x14ac:dyDescent="0.25">
      <c r="E123" s="770"/>
      <c r="F123" s="771"/>
      <c r="G123" s="789" t="s">
        <v>5306</v>
      </c>
      <c r="H123" s="790"/>
      <c r="I123" s="791"/>
      <c r="J123" s="792"/>
      <c r="K123" s="791"/>
      <c r="L123" s="793"/>
      <c r="M123" s="794"/>
      <c r="N123" s="795"/>
      <c r="O123" s="794"/>
      <c r="P123" s="794"/>
      <c r="Q123" s="794"/>
      <c r="R123" s="795"/>
      <c r="S123" s="860"/>
      <c r="AB123" s="84">
        <f t="shared" si="16"/>
        <v>0</v>
      </c>
    </row>
    <row r="124" spans="3:31" ht="15.75" thickBot="1" x14ac:dyDescent="0.3">
      <c r="E124" s="777"/>
      <c r="F124" s="778" t="s">
        <v>235</v>
      </c>
      <c r="G124" s="779" t="s">
        <v>236</v>
      </c>
      <c r="H124" s="780">
        <f>H121</f>
        <v>1400000</v>
      </c>
      <c r="I124" s="780">
        <f>SUM(I118:I119)</f>
        <v>2280881.1199999996</v>
      </c>
      <c r="J124" s="781">
        <f>I124/H124</f>
        <v>1.6292007999999998</v>
      </c>
      <c r="K124" s="780">
        <f>K121</f>
        <v>-880881.11999999965</v>
      </c>
      <c r="L124" s="782">
        <f>SUM(L46:L104)</f>
        <v>0</v>
      </c>
      <c r="M124" s="782">
        <f>SUM(M46:M104)</f>
        <v>0</v>
      </c>
      <c r="N124" s="783"/>
      <c r="O124" s="782">
        <f>SUM(O46:O104)</f>
        <v>0</v>
      </c>
      <c r="P124" s="782">
        <f>P121</f>
        <v>1400000</v>
      </c>
      <c r="Q124" s="782">
        <f>Q121</f>
        <v>2280881.1199999996</v>
      </c>
      <c r="R124" s="783">
        <f>Q124/P124</f>
        <v>1.6292007999999998</v>
      </c>
      <c r="S124" s="782">
        <f>P124-Q124</f>
        <v>-880881.11999999965</v>
      </c>
      <c r="AB124" s="84">
        <f t="shared" si="16"/>
        <v>0</v>
      </c>
    </row>
    <row r="125" spans="3:31" ht="15.75" collapsed="1" thickBot="1" x14ac:dyDescent="0.3">
      <c r="G125" s="784" t="s">
        <v>5307</v>
      </c>
      <c r="H125" s="785">
        <f>H124</f>
        <v>1400000</v>
      </c>
      <c r="I125" s="785">
        <f>SUM(I124)</f>
        <v>2280881.1199999996</v>
      </c>
      <c r="J125" s="786">
        <f>I125/H125</f>
        <v>1.6292007999999998</v>
      </c>
      <c r="K125" s="785">
        <f>K124</f>
        <v>-880881.11999999965</v>
      </c>
      <c r="L125" s="787">
        <f>SUM(L110:L124)</f>
        <v>0</v>
      </c>
      <c r="M125" s="787">
        <f>SUM(M110:M124)</f>
        <v>0</v>
      </c>
      <c r="N125" s="788"/>
      <c r="O125" s="787">
        <f>SUM(O109:O124)</f>
        <v>0</v>
      </c>
      <c r="P125" s="787">
        <f>P124</f>
        <v>1400000</v>
      </c>
      <c r="Q125" s="787">
        <f>Q122</f>
        <v>2280881.1199999996</v>
      </c>
      <c r="R125" s="788">
        <f>Q125/P125</f>
        <v>1.6292007999999998</v>
      </c>
      <c r="S125" s="787">
        <f>P125-Q125</f>
        <v>-880881.11999999965</v>
      </c>
      <c r="AB125" s="84">
        <f t="shared" si="16"/>
        <v>0</v>
      </c>
    </row>
    <row r="126" spans="3:31" x14ac:dyDescent="0.25">
      <c r="G126" s="797"/>
      <c r="H126" s="798"/>
      <c r="I126" s="798"/>
      <c r="J126" s="799"/>
      <c r="K126" s="798"/>
      <c r="L126" s="800"/>
      <c r="M126" s="800"/>
      <c r="N126" s="801"/>
      <c r="O126" s="800"/>
      <c r="P126" s="800"/>
      <c r="Q126" s="800"/>
      <c r="R126" s="801"/>
      <c r="S126" s="800"/>
    </row>
    <row r="127" spans="3:31" x14ac:dyDescent="0.25">
      <c r="E127" s="770"/>
      <c r="F127" s="771"/>
      <c r="G127" s="804" t="s">
        <v>4846</v>
      </c>
      <c r="H127" s="805"/>
      <c r="I127" s="805"/>
      <c r="J127" s="806"/>
      <c r="K127" s="805"/>
      <c r="L127" s="807"/>
      <c r="M127" s="807"/>
      <c r="N127" s="808"/>
      <c r="O127" s="807"/>
      <c r="P127" s="807"/>
      <c r="Q127" s="807"/>
      <c r="R127" s="808"/>
      <c r="S127" s="862"/>
      <c r="AB127" s="84">
        <f t="shared" ref="AB127:AB142" si="17">Z127-AA127</f>
        <v>0</v>
      </c>
    </row>
    <row r="128" spans="3:31" ht="15.75" thickBot="1" x14ac:dyDescent="0.3">
      <c r="E128" s="777"/>
      <c r="F128" s="778" t="s">
        <v>235</v>
      </c>
      <c r="G128" s="779" t="s">
        <v>236</v>
      </c>
      <c r="H128" s="780">
        <f>H98+H124</f>
        <v>15817577</v>
      </c>
      <c r="I128" s="780">
        <f>I98+I124</f>
        <v>7326927.6500000004</v>
      </c>
      <c r="J128" s="781">
        <f>I128/H128</f>
        <v>0.46321428686580762</v>
      </c>
      <c r="K128" s="780">
        <f>K98+K124</f>
        <v>8490649.3500000015</v>
      </c>
      <c r="L128" s="782">
        <f>L98</f>
        <v>0</v>
      </c>
      <c r="M128" s="782">
        <v>0</v>
      </c>
      <c r="N128" s="783"/>
      <c r="O128" s="782">
        <v>0</v>
      </c>
      <c r="P128" s="782">
        <f>P98+P124</f>
        <v>15817577</v>
      </c>
      <c r="Q128" s="782">
        <f>Q98+Q124</f>
        <v>7326927.6500000004</v>
      </c>
      <c r="R128" s="783">
        <f>Q128/P128</f>
        <v>0.46321428686580762</v>
      </c>
      <c r="S128" s="782">
        <f>P128-Q128</f>
        <v>8490649.3499999996</v>
      </c>
      <c r="AB128" s="84">
        <f t="shared" si="17"/>
        <v>0</v>
      </c>
    </row>
    <row r="129" spans="6:28" hidden="1" x14ac:dyDescent="0.25">
      <c r="F129" s="778" t="s">
        <v>237</v>
      </c>
      <c r="G129" s="779" t="s">
        <v>238</v>
      </c>
      <c r="S129" s="782">
        <f>P129-Q129</f>
        <v>0</v>
      </c>
      <c r="AB129" s="84">
        <f t="shared" si="17"/>
        <v>0</v>
      </c>
    </row>
    <row r="130" spans="6:28" hidden="1" x14ac:dyDescent="0.25">
      <c r="F130" s="778" t="s">
        <v>239</v>
      </c>
      <c r="G130" s="779" t="s">
        <v>240</v>
      </c>
      <c r="S130" s="782">
        <f t="shared" ref="S130:S143" si="18">SUM(H130:L130)</f>
        <v>0</v>
      </c>
      <c r="AB130" s="84">
        <f t="shared" si="17"/>
        <v>0</v>
      </c>
    </row>
    <row r="131" spans="6:28" hidden="1" x14ac:dyDescent="0.25">
      <c r="F131" s="778" t="s">
        <v>241</v>
      </c>
      <c r="G131" s="779" t="s">
        <v>242</v>
      </c>
      <c r="L131" s="751">
        <f>SUM(L83)</f>
        <v>0</v>
      </c>
      <c r="S131" s="782">
        <f t="shared" si="18"/>
        <v>0</v>
      </c>
      <c r="AB131" s="84">
        <f t="shared" si="17"/>
        <v>0</v>
      </c>
    </row>
    <row r="132" spans="6:28" hidden="1" x14ac:dyDescent="0.25">
      <c r="F132" s="778" t="s">
        <v>243</v>
      </c>
      <c r="G132" s="779" t="s">
        <v>244</v>
      </c>
      <c r="S132" s="782">
        <f t="shared" si="18"/>
        <v>0</v>
      </c>
      <c r="AB132" s="84">
        <f t="shared" si="17"/>
        <v>0</v>
      </c>
    </row>
    <row r="133" spans="6:28" hidden="1" x14ac:dyDescent="0.25">
      <c r="F133" s="778" t="s">
        <v>245</v>
      </c>
      <c r="G133" s="779" t="s">
        <v>246</v>
      </c>
      <c r="S133" s="782">
        <f t="shared" si="18"/>
        <v>0</v>
      </c>
      <c r="AB133" s="84">
        <f t="shared" si="17"/>
        <v>0</v>
      </c>
    </row>
    <row r="134" spans="6:28" hidden="1" x14ac:dyDescent="0.25">
      <c r="F134" s="778" t="s">
        <v>247</v>
      </c>
      <c r="G134" s="779" t="s">
        <v>4692</v>
      </c>
      <c r="S134" s="782">
        <f t="shared" si="18"/>
        <v>0</v>
      </c>
      <c r="AB134" s="84">
        <f t="shared" si="17"/>
        <v>0</v>
      </c>
    </row>
    <row r="135" spans="6:28" ht="30" hidden="1" x14ac:dyDescent="0.25">
      <c r="F135" s="778" t="s">
        <v>248</v>
      </c>
      <c r="G135" s="779" t="s">
        <v>4691</v>
      </c>
      <c r="S135" s="782">
        <f t="shared" si="18"/>
        <v>0</v>
      </c>
      <c r="AB135" s="84">
        <f t="shared" si="17"/>
        <v>0</v>
      </c>
    </row>
    <row r="136" spans="6:28" hidden="1" x14ac:dyDescent="0.25">
      <c r="F136" s="778" t="s">
        <v>249</v>
      </c>
      <c r="G136" s="779" t="s">
        <v>58</v>
      </c>
      <c r="S136" s="782">
        <f t="shared" si="18"/>
        <v>0</v>
      </c>
      <c r="AB136" s="84">
        <f t="shared" si="17"/>
        <v>0</v>
      </c>
    </row>
    <row r="137" spans="6:28" hidden="1" x14ac:dyDescent="0.25">
      <c r="F137" s="778" t="s">
        <v>250</v>
      </c>
      <c r="G137" s="779" t="s">
        <v>251</v>
      </c>
      <c r="S137" s="782">
        <f t="shared" si="18"/>
        <v>0</v>
      </c>
      <c r="AB137" s="84">
        <f t="shared" si="17"/>
        <v>0</v>
      </c>
    </row>
    <row r="138" spans="6:28" hidden="1" x14ac:dyDescent="0.25">
      <c r="F138" s="778" t="s">
        <v>252</v>
      </c>
      <c r="G138" s="779" t="s">
        <v>253</v>
      </c>
      <c r="S138" s="782">
        <f t="shared" si="18"/>
        <v>0</v>
      </c>
      <c r="AB138" s="84">
        <f t="shared" si="17"/>
        <v>0</v>
      </c>
    </row>
    <row r="139" spans="6:28" ht="30" hidden="1" x14ac:dyDescent="0.25">
      <c r="F139" s="778" t="s">
        <v>254</v>
      </c>
      <c r="G139" s="779" t="s">
        <v>255</v>
      </c>
      <c r="S139" s="782">
        <f t="shared" si="18"/>
        <v>0</v>
      </c>
      <c r="AB139" s="84">
        <f t="shared" si="17"/>
        <v>0</v>
      </c>
    </row>
    <row r="140" spans="6:28" hidden="1" x14ac:dyDescent="0.25">
      <c r="F140" s="778" t="s">
        <v>256</v>
      </c>
      <c r="G140" s="779" t="s">
        <v>257</v>
      </c>
      <c r="S140" s="782">
        <f t="shared" si="18"/>
        <v>0</v>
      </c>
      <c r="AB140" s="84">
        <f t="shared" si="17"/>
        <v>0</v>
      </c>
    </row>
    <row r="141" spans="6:28" ht="30" hidden="1" x14ac:dyDescent="0.25">
      <c r="F141" s="778" t="s">
        <v>258</v>
      </c>
      <c r="G141" s="779" t="s">
        <v>259</v>
      </c>
      <c r="S141" s="782">
        <f t="shared" si="18"/>
        <v>0</v>
      </c>
      <c r="AB141" s="84">
        <f t="shared" si="17"/>
        <v>0</v>
      </c>
    </row>
    <row r="142" spans="6:28" ht="30" hidden="1" x14ac:dyDescent="0.25">
      <c r="F142" s="778" t="s">
        <v>260</v>
      </c>
      <c r="G142" s="779" t="s">
        <v>261</v>
      </c>
      <c r="S142" s="782">
        <f t="shared" si="18"/>
        <v>0</v>
      </c>
      <c r="AB142" s="84">
        <f t="shared" si="17"/>
        <v>0</v>
      </c>
    </row>
    <row r="143" spans="6:28" ht="15.75" hidden="1" thickBot="1" x14ac:dyDescent="0.3">
      <c r="F143" s="778" t="s">
        <v>262</v>
      </c>
      <c r="G143" s="779" t="s">
        <v>263</v>
      </c>
      <c r="H143" s="780"/>
      <c r="I143" s="780"/>
      <c r="J143" s="781"/>
      <c r="K143" s="780"/>
      <c r="L143" s="782"/>
      <c r="M143" s="782"/>
      <c r="N143" s="783"/>
      <c r="O143" s="782"/>
      <c r="P143" s="782"/>
      <c r="Q143" s="782"/>
      <c r="R143" s="783"/>
      <c r="S143" s="782">
        <f t="shared" si="18"/>
        <v>0</v>
      </c>
      <c r="AB143" s="84">
        <f t="shared" ref="AB143:AB206" si="19">Z143-AA143</f>
        <v>0</v>
      </c>
    </row>
    <row r="144" spans="6:28" ht="15.75" thickBot="1" x14ac:dyDescent="0.3">
      <c r="G144" s="784" t="s">
        <v>4847</v>
      </c>
      <c r="H144" s="785">
        <f>SUM(H128:H143)</f>
        <v>15817577</v>
      </c>
      <c r="I144" s="785">
        <f>SUM(I128:I143)</f>
        <v>7326927.6500000004</v>
      </c>
      <c r="J144" s="786">
        <f>SUM(J128:J143)</f>
        <v>0.46321428686580762</v>
      </c>
      <c r="K144" s="785">
        <f>SUM(K128:K143)</f>
        <v>8490649.3500000015</v>
      </c>
      <c r="L144" s="787">
        <f>SUM(L129:L143)</f>
        <v>0</v>
      </c>
      <c r="M144" s="787">
        <v>0</v>
      </c>
      <c r="N144" s="788"/>
      <c r="O144" s="787">
        <v>0</v>
      </c>
      <c r="P144" s="787">
        <f>SUM(P128:P143)</f>
        <v>15817577</v>
      </c>
      <c r="Q144" s="787">
        <f>SUM(Q128:Q143)</f>
        <v>7326927.6500000004</v>
      </c>
      <c r="R144" s="788">
        <f>SUM(R128:R143)</f>
        <v>0.46321428686580762</v>
      </c>
      <c r="S144" s="787">
        <f>SUM(S128:S143)</f>
        <v>8490649.3499999996</v>
      </c>
      <c r="AB144" s="84">
        <f t="shared" si="19"/>
        <v>0</v>
      </c>
    </row>
    <row r="145" spans="1:28" hidden="1" x14ac:dyDescent="0.25">
      <c r="AB145" s="84">
        <f t="shared" si="19"/>
        <v>0</v>
      </c>
    </row>
    <row r="146" spans="1:28" s="203" customFormat="1" hidden="1" x14ac:dyDescent="0.25">
      <c r="A146" s="863"/>
      <c r="B146" s="864"/>
      <c r="C146" s="865" t="s">
        <v>4850</v>
      </c>
      <c r="D146" s="866"/>
      <c r="E146" s="867"/>
      <c r="F146" s="866"/>
      <c r="G146" s="868" t="s">
        <v>4715</v>
      </c>
      <c r="H146" s="869"/>
      <c r="I146" s="869"/>
      <c r="J146" s="870"/>
      <c r="K146" s="869"/>
      <c r="L146" s="871"/>
      <c r="M146" s="871"/>
      <c r="N146" s="872"/>
      <c r="O146" s="871"/>
      <c r="P146" s="871"/>
      <c r="Q146" s="871"/>
      <c r="R146" s="872"/>
      <c r="S146" s="873"/>
      <c r="T146" s="855"/>
      <c r="V146" s="874"/>
      <c r="W146" s="874"/>
      <c r="X146" s="815"/>
      <c r="Y146" s="816"/>
      <c r="Z146" s="812"/>
      <c r="AA146" s="813"/>
      <c r="AB146" s="203">
        <f t="shared" si="19"/>
        <v>0</v>
      </c>
    </row>
    <row r="147" spans="1:28" s="203" customFormat="1" hidden="1" x14ac:dyDescent="0.25">
      <c r="A147" s="863"/>
      <c r="B147" s="864"/>
      <c r="C147" s="875" t="s">
        <v>4865</v>
      </c>
      <c r="D147" s="876"/>
      <c r="E147" s="877"/>
      <c r="F147" s="878"/>
      <c r="G147" s="879" t="s">
        <v>4852</v>
      </c>
      <c r="H147" s="869"/>
      <c r="I147" s="869"/>
      <c r="J147" s="870"/>
      <c r="K147" s="869"/>
      <c r="L147" s="871"/>
      <c r="M147" s="871"/>
      <c r="N147" s="872"/>
      <c r="O147" s="871"/>
      <c r="P147" s="871"/>
      <c r="Q147" s="871"/>
      <c r="R147" s="872"/>
      <c r="S147" s="873"/>
      <c r="T147" s="855"/>
      <c r="V147" s="874"/>
      <c r="W147" s="874"/>
      <c r="X147" s="815"/>
      <c r="Y147" s="816"/>
      <c r="Z147" s="812"/>
      <c r="AA147" s="813"/>
      <c r="AB147" s="203">
        <f t="shared" si="19"/>
        <v>0</v>
      </c>
    </row>
    <row r="148" spans="1:28" s="203" customFormat="1" hidden="1" x14ac:dyDescent="0.25">
      <c r="A148" s="863"/>
      <c r="B148" s="864"/>
      <c r="C148" s="865"/>
      <c r="D148" s="880">
        <v>640</v>
      </c>
      <c r="E148" s="881"/>
      <c r="F148" s="880"/>
      <c r="G148" s="882" t="s">
        <v>185</v>
      </c>
      <c r="H148" s="869"/>
      <c r="I148" s="869"/>
      <c r="J148" s="870"/>
      <c r="K148" s="869"/>
      <c r="L148" s="871"/>
      <c r="M148" s="871"/>
      <c r="N148" s="872"/>
      <c r="O148" s="871"/>
      <c r="P148" s="871"/>
      <c r="Q148" s="871"/>
      <c r="R148" s="872"/>
      <c r="S148" s="873"/>
      <c r="T148" s="855"/>
      <c r="V148" s="874"/>
      <c r="W148" s="874"/>
      <c r="X148" s="815"/>
      <c r="Y148" s="816"/>
      <c r="Z148" s="812"/>
      <c r="AA148" s="813"/>
      <c r="AB148" s="203">
        <f t="shared" si="19"/>
        <v>0</v>
      </c>
    </row>
    <row r="149" spans="1:28" s="203" customFormat="1" hidden="1" x14ac:dyDescent="0.25">
      <c r="A149" s="863"/>
      <c r="B149" s="864"/>
      <c r="C149" s="883"/>
      <c r="D149" s="863"/>
      <c r="E149" s="884">
        <v>28</v>
      </c>
      <c r="F149" s="885">
        <v>421</v>
      </c>
      <c r="G149" s="886" t="s">
        <v>3777</v>
      </c>
      <c r="H149" s="869">
        <v>0</v>
      </c>
      <c r="I149" s="869">
        <v>0</v>
      </c>
      <c r="J149" s="870"/>
      <c r="K149" s="869">
        <f>H149-I149</f>
        <v>0</v>
      </c>
      <c r="L149" s="871">
        <v>0</v>
      </c>
      <c r="M149" s="871">
        <v>0</v>
      </c>
      <c r="N149" s="872" t="e">
        <f>M149/L149</f>
        <v>#DIV/0!</v>
      </c>
      <c r="O149" s="871">
        <f>L149-M149</f>
        <v>0</v>
      </c>
      <c r="P149" s="871">
        <f>L149+H149</f>
        <v>0</v>
      </c>
      <c r="Q149" s="871"/>
      <c r="R149" s="872"/>
      <c r="S149" s="873">
        <f>SUM(H149:L149)</f>
        <v>0</v>
      </c>
      <c r="T149" s="887" t="s">
        <v>4872</v>
      </c>
      <c r="V149" s="874"/>
      <c r="W149" s="874"/>
      <c r="X149" s="815"/>
      <c r="Y149" s="816"/>
      <c r="Z149" s="812"/>
      <c r="AA149" s="813"/>
      <c r="AB149" s="203">
        <f t="shared" si="19"/>
        <v>0</v>
      </c>
    </row>
    <row r="150" spans="1:28" s="203" customFormat="1" hidden="1" x14ac:dyDescent="0.25">
      <c r="A150" s="863"/>
      <c r="B150" s="864"/>
      <c r="C150" s="883"/>
      <c r="D150" s="863"/>
      <c r="E150" s="884">
        <v>29</v>
      </c>
      <c r="F150" s="885">
        <v>425</v>
      </c>
      <c r="G150" s="888" t="s">
        <v>4117</v>
      </c>
      <c r="H150" s="869">
        <v>0</v>
      </c>
      <c r="I150" s="869">
        <v>0</v>
      </c>
      <c r="J150" s="870"/>
      <c r="K150" s="869">
        <f>H150-I150</f>
        <v>0</v>
      </c>
      <c r="L150" s="871">
        <v>0</v>
      </c>
      <c r="M150" s="871">
        <v>0</v>
      </c>
      <c r="N150" s="872" t="e">
        <f>M150/L150</f>
        <v>#DIV/0!</v>
      </c>
      <c r="O150" s="871">
        <f>L150-M150</f>
        <v>0</v>
      </c>
      <c r="P150" s="871">
        <f>L150+H150</f>
        <v>0</v>
      </c>
      <c r="Q150" s="871">
        <f>M150+I150</f>
        <v>0</v>
      </c>
      <c r="R150" s="872" t="e">
        <f>Q150/P150</f>
        <v>#DIV/0!</v>
      </c>
      <c r="S150" s="873">
        <f>P150-Q150</f>
        <v>0</v>
      </c>
      <c r="T150" s="855"/>
      <c r="V150" s="874"/>
      <c r="W150" s="874"/>
      <c r="X150" s="815"/>
      <c r="Y150" s="816"/>
      <c r="Z150" s="812"/>
      <c r="AA150" s="813"/>
      <c r="AB150" s="203">
        <f t="shared" si="19"/>
        <v>0</v>
      </c>
    </row>
    <row r="151" spans="1:28" s="203" customFormat="1" ht="15.75" hidden="1" thickBot="1" x14ac:dyDescent="0.3">
      <c r="A151" s="863"/>
      <c r="B151" s="864"/>
      <c r="C151" s="883"/>
      <c r="D151" s="863"/>
      <c r="E151" s="884">
        <v>30</v>
      </c>
      <c r="F151" s="885">
        <v>444</v>
      </c>
      <c r="G151" s="888" t="s">
        <v>4935</v>
      </c>
      <c r="H151" s="869">
        <v>0</v>
      </c>
      <c r="I151" s="869"/>
      <c r="J151" s="870"/>
      <c r="K151" s="869"/>
      <c r="L151" s="871">
        <v>0</v>
      </c>
      <c r="M151" s="871"/>
      <c r="N151" s="872"/>
      <c r="O151" s="871"/>
      <c r="P151" s="871">
        <f>L151+H151</f>
        <v>0</v>
      </c>
      <c r="Q151" s="871"/>
      <c r="R151" s="872"/>
      <c r="S151" s="873"/>
      <c r="T151" s="855"/>
      <c r="V151" s="874"/>
      <c r="W151" s="874"/>
      <c r="X151" s="815"/>
      <c r="Y151" s="816"/>
      <c r="Z151" s="812"/>
      <c r="AA151" s="813"/>
      <c r="AB151" s="203">
        <f t="shared" si="19"/>
        <v>0</v>
      </c>
    </row>
    <row r="152" spans="1:28" s="203" customFormat="1" hidden="1" x14ac:dyDescent="0.25">
      <c r="A152" s="866"/>
      <c r="B152" s="867"/>
      <c r="C152" s="889"/>
      <c r="D152" s="866"/>
      <c r="E152" s="890"/>
      <c r="F152" s="891"/>
      <c r="G152" s="892" t="s">
        <v>4866</v>
      </c>
      <c r="H152" s="893"/>
      <c r="I152" s="893"/>
      <c r="J152" s="894"/>
      <c r="K152" s="893"/>
      <c r="L152" s="895"/>
      <c r="M152" s="895"/>
      <c r="N152" s="896"/>
      <c r="O152" s="895"/>
      <c r="P152" s="895"/>
      <c r="Q152" s="895"/>
      <c r="R152" s="896"/>
      <c r="S152" s="893"/>
      <c r="T152" s="855"/>
      <c r="V152" s="874"/>
      <c r="W152" s="874"/>
      <c r="X152" s="815"/>
      <c r="Y152" s="816"/>
      <c r="Z152" s="812"/>
      <c r="AA152" s="813"/>
      <c r="AB152" s="203">
        <f t="shared" si="19"/>
        <v>0</v>
      </c>
    </row>
    <row r="153" spans="1:28" s="203" customFormat="1" hidden="1" x14ac:dyDescent="0.25">
      <c r="A153" s="866"/>
      <c r="B153" s="867"/>
      <c r="C153" s="889"/>
      <c r="D153" s="866"/>
      <c r="E153" s="897"/>
      <c r="F153" s="898" t="s">
        <v>235</v>
      </c>
      <c r="G153" s="899" t="s">
        <v>236</v>
      </c>
      <c r="H153" s="869">
        <f>SUM(H149:H151)</f>
        <v>0</v>
      </c>
      <c r="I153" s="869">
        <f>SUM(I149:I150)</f>
        <v>0</v>
      </c>
      <c r="J153" s="870"/>
      <c r="K153" s="869">
        <f>SUM(K149:K150)</f>
        <v>0</v>
      </c>
      <c r="L153" s="900">
        <f>SUM(L150)</f>
        <v>0</v>
      </c>
      <c r="M153" s="900">
        <f>SUM(M150)</f>
        <v>0</v>
      </c>
      <c r="N153" s="901" t="e">
        <f>M153/L153</f>
        <v>#DIV/0!</v>
      </c>
      <c r="O153" s="900">
        <f>L153-M153</f>
        <v>0</v>
      </c>
      <c r="P153" s="900">
        <f>L153+H153</f>
        <v>0</v>
      </c>
      <c r="Q153" s="900">
        <f>M153+I153</f>
        <v>0</v>
      </c>
      <c r="R153" s="901" t="e">
        <f>Q153/P153</f>
        <v>#DIV/0!</v>
      </c>
      <c r="S153" s="900">
        <f>P153-Q153</f>
        <v>0</v>
      </c>
      <c r="T153" s="855"/>
      <c r="V153" s="874"/>
      <c r="W153" s="874"/>
      <c r="X153" s="815"/>
      <c r="Y153" s="816"/>
      <c r="Z153" s="812"/>
      <c r="AA153" s="813"/>
      <c r="AB153" s="203">
        <f t="shared" si="19"/>
        <v>0</v>
      </c>
    </row>
    <row r="154" spans="1:28" ht="15.75" hidden="1" thickBot="1" x14ac:dyDescent="0.3">
      <c r="F154" s="745" t="s">
        <v>256</v>
      </c>
      <c r="G154" s="861" t="s">
        <v>257</v>
      </c>
      <c r="H154" s="749">
        <v>0</v>
      </c>
      <c r="N154" s="752">
        <v>0</v>
      </c>
      <c r="P154" s="751">
        <v>0</v>
      </c>
      <c r="AB154" s="84">
        <f t="shared" si="19"/>
        <v>0</v>
      </c>
    </row>
    <row r="155" spans="1:28" s="203" customFormat="1" ht="15.75" hidden="1" thickBot="1" x14ac:dyDescent="0.3">
      <c r="A155" s="866"/>
      <c r="B155" s="867"/>
      <c r="C155" s="889"/>
      <c r="D155" s="866"/>
      <c r="E155" s="867"/>
      <c r="F155" s="866"/>
      <c r="G155" s="902" t="s">
        <v>4867</v>
      </c>
      <c r="H155" s="903">
        <f>SUM(H153)</f>
        <v>0</v>
      </c>
      <c r="I155" s="903">
        <f>SUM(I139)</f>
        <v>0</v>
      </c>
      <c r="J155" s="904"/>
      <c r="K155" s="903">
        <f>SUM(K139)</f>
        <v>0</v>
      </c>
      <c r="L155" s="905">
        <f>SUM(L139:L151)</f>
        <v>0</v>
      </c>
      <c r="M155" s="905">
        <f>SUM(M139)</f>
        <v>0</v>
      </c>
      <c r="N155" s="906" t="e">
        <f>M155/L155</f>
        <v>#DIV/0!</v>
      </c>
      <c r="O155" s="905">
        <f>L155-M155</f>
        <v>0</v>
      </c>
      <c r="P155" s="905">
        <f>L155+H155</f>
        <v>0</v>
      </c>
      <c r="Q155" s="905">
        <f>M155+I155</f>
        <v>0</v>
      </c>
      <c r="R155" s="906" t="e">
        <f>Q155/P155</f>
        <v>#DIV/0!</v>
      </c>
      <c r="S155" s="905">
        <f>P155-Q155</f>
        <v>0</v>
      </c>
      <c r="T155" s="855"/>
      <c r="V155" s="874"/>
      <c r="W155" s="874"/>
      <c r="X155" s="815"/>
      <c r="Y155" s="816"/>
      <c r="Z155" s="812"/>
      <c r="AA155" s="813"/>
      <c r="AB155" s="203">
        <f t="shared" si="19"/>
        <v>0</v>
      </c>
    </row>
    <row r="156" spans="1:28" s="203" customFormat="1" ht="28.5" hidden="1" collapsed="1" x14ac:dyDescent="0.25">
      <c r="A156" s="866"/>
      <c r="B156" s="867"/>
      <c r="C156" s="889"/>
      <c r="D156" s="866"/>
      <c r="E156" s="890"/>
      <c r="F156" s="891"/>
      <c r="G156" s="907" t="s">
        <v>4868</v>
      </c>
      <c r="H156" s="908"/>
      <c r="I156" s="909"/>
      <c r="J156" s="910"/>
      <c r="K156" s="909"/>
      <c r="L156" s="911"/>
      <c r="M156" s="912"/>
      <c r="N156" s="913"/>
      <c r="O156" s="912"/>
      <c r="P156" s="912"/>
      <c r="Q156" s="912"/>
      <c r="R156" s="913"/>
      <c r="S156" s="914"/>
      <c r="T156" s="855"/>
      <c r="V156" s="874"/>
      <c r="W156" s="874"/>
      <c r="X156" s="815"/>
      <c r="Y156" s="816"/>
      <c r="Z156" s="812"/>
      <c r="AA156" s="813"/>
      <c r="AB156" s="203">
        <f t="shared" si="19"/>
        <v>0</v>
      </c>
    </row>
    <row r="157" spans="1:28" s="203" customFormat="1" hidden="1" x14ac:dyDescent="0.25">
      <c r="A157" s="866"/>
      <c r="B157" s="867"/>
      <c r="C157" s="889"/>
      <c r="D157" s="866"/>
      <c r="E157" s="897"/>
      <c r="F157" s="898" t="s">
        <v>235</v>
      </c>
      <c r="G157" s="899" t="s">
        <v>236</v>
      </c>
      <c r="H157" s="869">
        <f>H153</f>
        <v>0</v>
      </c>
      <c r="I157" s="869">
        <f>SUM(I139)</f>
        <v>0</v>
      </c>
      <c r="J157" s="870"/>
      <c r="K157" s="869">
        <f>SUM(K139)</f>
        <v>0</v>
      </c>
      <c r="L157" s="900">
        <f>SUM(L139)</f>
        <v>0</v>
      </c>
      <c r="M157" s="900">
        <f>SUM(M139)</f>
        <v>0</v>
      </c>
      <c r="N157" s="901">
        <f>SUM(N139)</f>
        <v>0</v>
      </c>
      <c r="O157" s="900">
        <f>SUM(O139)</f>
        <v>0</v>
      </c>
      <c r="P157" s="900">
        <f>H157+L157</f>
        <v>0</v>
      </c>
      <c r="Q157" s="900">
        <f>M157+I157</f>
        <v>0</v>
      </c>
      <c r="R157" s="901" t="e">
        <f>Q157/P157</f>
        <v>#DIV/0!</v>
      </c>
      <c r="S157" s="900">
        <f>P157-Q157</f>
        <v>0</v>
      </c>
      <c r="T157" s="855"/>
      <c r="V157" s="874"/>
      <c r="W157" s="874"/>
      <c r="X157" s="815"/>
      <c r="Y157" s="816"/>
      <c r="Z157" s="812"/>
      <c r="AA157" s="813"/>
      <c r="AB157" s="203">
        <f t="shared" si="19"/>
        <v>0</v>
      </c>
    </row>
    <row r="158" spans="1:28" s="203" customFormat="1" ht="15.75" hidden="1" thickBot="1" x14ac:dyDescent="0.3">
      <c r="A158" s="866"/>
      <c r="B158" s="867"/>
      <c r="C158" s="889"/>
      <c r="D158" s="866"/>
      <c r="E158" s="867"/>
      <c r="F158" s="915" t="s">
        <v>256</v>
      </c>
      <c r="G158" s="899" t="s">
        <v>257</v>
      </c>
      <c r="H158" s="916">
        <f>H140</f>
        <v>0</v>
      </c>
      <c r="I158" s="916"/>
      <c r="J158" s="917"/>
      <c r="K158" s="916"/>
      <c r="L158" s="871">
        <f>L154</f>
        <v>0</v>
      </c>
      <c r="M158" s="871">
        <f>M140</f>
        <v>0</v>
      </c>
      <c r="N158" s="872">
        <f>N140</f>
        <v>0</v>
      </c>
      <c r="O158" s="871">
        <f>O140</f>
        <v>0</v>
      </c>
      <c r="P158" s="871">
        <f>H158+L158</f>
        <v>0</v>
      </c>
      <c r="Q158" s="871"/>
      <c r="R158" s="872"/>
      <c r="S158" s="900">
        <f>SUM(H158:L158)</f>
        <v>0</v>
      </c>
      <c r="T158" s="855"/>
      <c r="V158" s="874"/>
      <c r="W158" s="874"/>
      <c r="X158" s="815"/>
      <c r="Y158" s="816"/>
      <c r="Z158" s="812"/>
      <c r="AA158" s="813"/>
      <c r="AB158" s="203">
        <f t="shared" si="19"/>
        <v>0</v>
      </c>
    </row>
    <row r="159" spans="1:28" s="203" customFormat="1" ht="15.75" hidden="1" collapsed="1" thickBot="1" x14ac:dyDescent="0.3">
      <c r="A159" s="866"/>
      <c r="B159" s="867"/>
      <c r="C159" s="889"/>
      <c r="D159" s="866"/>
      <c r="E159" s="867"/>
      <c r="F159" s="866"/>
      <c r="G159" s="902" t="s">
        <v>4869</v>
      </c>
      <c r="H159" s="903">
        <f>SUM(H157:H158)</f>
        <v>0</v>
      </c>
      <c r="I159" s="903">
        <f>SUM(I143)</f>
        <v>0</v>
      </c>
      <c r="J159" s="904"/>
      <c r="K159" s="903"/>
      <c r="L159" s="905">
        <f>SUM(L157:L158)</f>
        <v>0</v>
      </c>
      <c r="M159" s="905">
        <f>SUM(M143)</f>
        <v>0</v>
      </c>
      <c r="N159" s="906" t="e">
        <f>M159/L159</f>
        <v>#DIV/0!</v>
      </c>
      <c r="O159" s="905">
        <f>L159-M159</f>
        <v>0</v>
      </c>
      <c r="P159" s="905">
        <f>SUM(P157:P158)</f>
        <v>0</v>
      </c>
      <c r="Q159" s="905">
        <f>M159+I159</f>
        <v>0</v>
      </c>
      <c r="R159" s="906" t="e">
        <f>Q159/P159</f>
        <v>#DIV/0!</v>
      </c>
      <c r="S159" s="905">
        <f>P159-Q159</f>
        <v>0</v>
      </c>
      <c r="T159" s="855"/>
      <c r="V159" s="874"/>
      <c r="W159" s="874"/>
      <c r="X159" s="815"/>
      <c r="Y159" s="816"/>
      <c r="Z159" s="812"/>
      <c r="AA159" s="813"/>
      <c r="AB159" s="203">
        <f t="shared" si="19"/>
        <v>0</v>
      </c>
    </row>
    <row r="160" spans="1:28" hidden="1" x14ac:dyDescent="0.25">
      <c r="AB160" s="84">
        <f t="shared" si="19"/>
        <v>0</v>
      </c>
    </row>
    <row r="161" spans="5:28" hidden="1" x14ac:dyDescent="0.25">
      <c r="E161" s="770"/>
      <c r="F161" s="771"/>
      <c r="G161" s="804" t="s">
        <v>4161</v>
      </c>
      <c r="H161" s="805"/>
      <c r="I161" s="805"/>
      <c r="J161" s="806"/>
      <c r="K161" s="805"/>
      <c r="L161" s="807"/>
      <c r="M161" s="807"/>
      <c r="N161" s="808"/>
      <c r="O161" s="807"/>
      <c r="P161" s="807"/>
      <c r="Q161" s="807"/>
      <c r="R161" s="808"/>
      <c r="S161" s="862"/>
      <c r="AB161" s="84">
        <f t="shared" si="19"/>
        <v>0</v>
      </c>
    </row>
    <row r="162" spans="5:28" hidden="1" x14ac:dyDescent="0.25">
      <c r="E162" s="777"/>
      <c r="F162" s="778" t="s">
        <v>235</v>
      </c>
      <c r="G162" s="779" t="s">
        <v>236</v>
      </c>
      <c r="H162" s="780">
        <f>H157</f>
        <v>0</v>
      </c>
      <c r="I162" s="780"/>
      <c r="J162" s="781" t="e">
        <f>I162/H162</f>
        <v>#DIV/0!</v>
      </c>
      <c r="K162" s="780"/>
      <c r="L162" s="782">
        <v>0</v>
      </c>
      <c r="M162" s="782" t="e">
        <f>SUM(M133,#REF!,#REF!,M158)</f>
        <v>#REF!</v>
      </c>
      <c r="N162" s="783"/>
      <c r="O162" s="782" t="e">
        <f>SUM(O133,#REF!,#REF!,O158)</f>
        <v>#REF!</v>
      </c>
      <c r="P162" s="782">
        <f>H162+L162</f>
        <v>0</v>
      </c>
      <c r="Q162" s="782"/>
      <c r="R162" s="783" t="e">
        <f>Q162/P162</f>
        <v>#DIV/0!</v>
      </c>
      <c r="S162" s="782"/>
      <c r="AB162" s="84">
        <f t="shared" si="19"/>
        <v>0</v>
      </c>
    </row>
    <row r="163" spans="5:28" ht="15.75" hidden="1" thickBot="1" x14ac:dyDescent="0.3">
      <c r="E163" s="777"/>
      <c r="F163" s="778" t="s">
        <v>256</v>
      </c>
      <c r="G163" s="779" t="s">
        <v>257</v>
      </c>
      <c r="H163" s="780">
        <v>0</v>
      </c>
      <c r="I163" s="780"/>
      <c r="J163" s="781"/>
      <c r="K163" s="780"/>
      <c r="L163" s="782">
        <v>0</v>
      </c>
      <c r="M163" s="782"/>
      <c r="N163" s="783">
        <v>0</v>
      </c>
      <c r="O163" s="782"/>
      <c r="P163" s="782">
        <f>H163+L163</f>
        <v>0</v>
      </c>
      <c r="Q163" s="782"/>
      <c r="R163" s="783"/>
      <c r="S163" s="782"/>
      <c r="AB163" s="84">
        <f t="shared" si="19"/>
        <v>0</v>
      </c>
    </row>
    <row r="164" spans="5:28" ht="15.75" hidden="1" thickBot="1" x14ac:dyDescent="0.3">
      <c r="G164" s="784" t="s">
        <v>4162</v>
      </c>
      <c r="H164" s="785">
        <f>SUM(H162:H163)</f>
        <v>0</v>
      </c>
      <c r="I164" s="785">
        <f>SUM(I147:I162)</f>
        <v>0</v>
      </c>
      <c r="J164" s="786" t="e">
        <f>SUM(J147:J162)</f>
        <v>#DIV/0!</v>
      </c>
      <c r="K164" s="785">
        <f>SUM(K147:K162)</f>
        <v>0</v>
      </c>
      <c r="L164" s="787">
        <f>SUM(L162:L163)</f>
        <v>0</v>
      </c>
      <c r="M164" s="787" t="e">
        <f>SUM(M147:M162)</f>
        <v>#REF!</v>
      </c>
      <c r="N164" s="788"/>
      <c r="O164" s="787" t="e">
        <f>SUM(O147:O162)</f>
        <v>#REF!</v>
      </c>
      <c r="P164" s="787">
        <f>SUM(P162:P163)</f>
        <v>0</v>
      </c>
      <c r="Q164" s="787">
        <f>SUM(Q147:Q162)</f>
        <v>0</v>
      </c>
      <c r="R164" s="788" t="e">
        <f>SUM(R147:R162)</f>
        <v>#DIV/0!</v>
      </c>
      <c r="S164" s="787">
        <f>SUM(S147:S162)</f>
        <v>0</v>
      </c>
      <c r="AB164" s="84">
        <f t="shared" si="19"/>
        <v>0</v>
      </c>
    </row>
    <row r="165" spans="5:28" x14ac:dyDescent="0.25">
      <c r="AB165" s="84">
        <f t="shared" si="19"/>
        <v>0</v>
      </c>
    </row>
    <row r="166" spans="5:28" x14ac:dyDescent="0.25">
      <c r="AB166" s="84">
        <f t="shared" si="19"/>
        <v>0</v>
      </c>
    </row>
    <row r="167" spans="5:28" x14ac:dyDescent="0.25">
      <c r="E167" s="770"/>
      <c r="F167" s="771"/>
      <c r="G167" s="804" t="s">
        <v>4709</v>
      </c>
      <c r="H167" s="805"/>
      <c r="I167" s="805"/>
      <c r="J167" s="806"/>
      <c r="K167" s="805"/>
      <c r="L167" s="807"/>
      <c r="M167" s="807"/>
      <c r="N167" s="808"/>
      <c r="O167" s="807"/>
      <c r="P167" s="807"/>
      <c r="Q167" s="807"/>
      <c r="R167" s="808"/>
      <c r="S167" s="862"/>
      <c r="AB167" s="84">
        <f t="shared" si="19"/>
        <v>0</v>
      </c>
    </row>
    <row r="168" spans="5:28" ht="15.75" thickBot="1" x14ac:dyDescent="0.3">
      <c r="E168" s="777"/>
      <c r="F168" s="778" t="s">
        <v>235</v>
      </c>
      <c r="G168" s="779" t="s">
        <v>236</v>
      </c>
      <c r="H168" s="780">
        <f>H164+H144</f>
        <v>15817577</v>
      </c>
      <c r="I168" s="780">
        <f>I164+I144</f>
        <v>7326927.6500000004</v>
      </c>
      <c r="J168" s="781">
        <f>I168/H168</f>
        <v>0.46321428686580762</v>
      </c>
      <c r="K168" s="780" t="e">
        <f>SUM(K114,#REF!,#REF!,#REF!)</f>
        <v>#REF!</v>
      </c>
      <c r="L168" s="782">
        <v>0</v>
      </c>
      <c r="M168" s="782" t="e">
        <f>SUM(M114,#REF!,#REF!,#REF!)</f>
        <v>#REF!</v>
      </c>
      <c r="N168" s="783"/>
      <c r="O168" s="782" t="e">
        <f>SUM(O114,#REF!,#REF!,#REF!)</f>
        <v>#REF!</v>
      </c>
      <c r="P168" s="782">
        <f>H168+L168</f>
        <v>15817577</v>
      </c>
      <c r="Q168" s="782" t="e">
        <f>SUM(Q114,#REF!,#REF!,#REF!)</f>
        <v>#REF!</v>
      </c>
      <c r="R168" s="783" t="e">
        <f>Q168/P168</f>
        <v>#REF!</v>
      </c>
      <c r="S168" s="782" t="e">
        <f>SUM(S114,#REF!,#REF!,#REF!)</f>
        <v>#REF!</v>
      </c>
      <c r="AB168" s="84">
        <f t="shared" si="19"/>
        <v>0</v>
      </c>
    </row>
    <row r="169" spans="5:28" hidden="1" x14ac:dyDescent="0.25">
      <c r="F169" s="778" t="s">
        <v>237</v>
      </c>
      <c r="G169" s="779" t="s">
        <v>238</v>
      </c>
      <c r="S169" s="782">
        <f t="shared" ref="S169:S183" si="20">SUM(H169:L169)</f>
        <v>0</v>
      </c>
      <c r="AB169" s="84">
        <f t="shared" si="19"/>
        <v>0</v>
      </c>
    </row>
    <row r="170" spans="5:28" hidden="1" x14ac:dyDescent="0.25">
      <c r="F170" s="778" t="s">
        <v>239</v>
      </c>
      <c r="G170" s="779" t="s">
        <v>240</v>
      </c>
      <c r="S170" s="782">
        <f t="shared" si="20"/>
        <v>0</v>
      </c>
      <c r="AB170" s="84">
        <f t="shared" si="19"/>
        <v>0</v>
      </c>
    </row>
    <row r="171" spans="5:28" hidden="1" x14ac:dyDescent="0.25">
      <c r="F171" s="778" t="s">
        <v>241</v>
      </c>
      <c r="G171" s="779" t="s">
        <v>242</v>
      </c>
      <c r="S171" s="782">
        <f t="shared" si="20"/>
        <v>0</v>
      </c>
      <c r="AB171" s="84">
        <f t="shared" si="19"/>
        <v>0</v>
      </c>
    </row>
    <row r="172" spans="5:28" hidden="1" x14ac:dyDescent="0.25">
      <c r="F172" s="778" t="s">
        <v>243</v>
      </c>
      <c r="G172" s="779" t="s">
        <v>244</v>
      </c>
      <c r="S172" s="782">
        <f t="shared" si="20"/>
        <v>0</v>
      </c>
      <c r="AB172" s="84">
        <f t="shared" si="19"/>
        <v>0</v>
      </c>
    </row>
    <row r="173" spans="5:28" hidden="1" x14ac:dyDescent="0.25">
      <c r="F173" s="778" t="s">
        <v>245</v>
      </c>
      <c r="G173" s="779" t="s">
        <v>246</v>
      </c>
      <c r="S173" s="782">
        <f t="shared" si="20"/>
        <v>0</v>
      </c>
      <c r="AB173" s="84">
        <f t="shared" si="19"/>
        <v>0</v>
      </c>
    </row>
    <row r="174" spans="5:28" hidden="1" x14ac:dyDescent="0.25">
      <c r="F174" s="778" t="s">
        <v>247</v>
      </c>
      <c r="G174" s="779" t="s">
        <v>4692</v>
      </c>
      <c r="S174" s="782">
        <f t="shared" si="20"/>
        <v>0</v>
      </c>
      <c r="AB174" s="84">
        <f t="shared" si="19"/>
        <v>0</v>
      </c>
    </row>
    <row r="175" spans="5:28" ht="30" hidden="1" x14ac:dyDescent="0.25">
      <c r="F175" s="778" t="s">
        <v>248</v>
      </c>
      <c r="G175" s="779" t="s">
        <v>4691</v>
      </c>
      <c r="S175" s="782">
        <f t="shared" si="20"/>
        <v>0</v>
      </c>
      <c r="AB175" s="84">
        <f t="shared" si="19"/>
        <v>0</v>
      </c>
    </row>
    <row r="176" spans="5:28" hidden="1" x14ac:dyDescent="0.25">
      <c r="F176" s="778" t="s">
        <v>249</v>
      </c>
      <c r="G176" s="779" t="s">
        <v>58</v>
      </c>
      <c r="S176" s="782">
        <f t="shared" si="20"/>
        <v>0</v>
      </c>
      <c r="AB176" s="84">
        <f t="shared" si="19"/>
        <v>0</v>
      </c>
    </row>
    <row r="177" spans="5:28" hidden="1" x14ac:dyDescent="0.25">
      <c r="F177" s="778" t="s">
        <v>250</v>
      </c>
      <c r="G177" s="779" t="s">
        <v>251</v>
      </c>
      <c r="S177" s="782">
        <f t="shared" si="20"/>
        <v>0</v>
      </c>
      <c r="AB177" s="84">
        <f t="shared" si="19"/>
        <v>0</v>
      </c>
    </row>
    <row r="178" spans="5:28" hidden="1" x14ac:dyDescent="0.25">
      <c r="F178" s="778" t="s">
        <v>252</v>
      </c>
      <c r="G178" s="779" t="s">
        <v>253</v>
      </c>
      <c r="S178" s="782">
        <f t="shared" si="20"/>
        <v>0</v>
      </c>
      <c r="AB178" s="84">
        <f t="shared" si="19"/>
        <v>0</v>
      </c>
    </row>
    <row r="179" spans="5:28" ht="30" hidden="1" x14ac:dyDescent="0.25">
      <c r="F179" s="778" t="s">
        <v>254</v>
      </c>
      <c r="G179" s="779" t="s">
        <v>255</v>
      </c>
      <c r="S179" s="782">
        <f t="shared" si="20"/>
        <v>0</v>
      </c>
      <c r="AB179" s="84">
        <f t="shared" si="19"/>
        <v>0</v>
      </c>
    </row>
    <row r="180" spans="5:28" hidden="1" x14ac:dyDescent="0.25">
      <c r="F180" s="778" t="s">
        <v>256</v>
      </c>
      <c r="G180" s="779" t="s">
        <v>257</v>
      </c>
      <c r="S180" s="782">
        <f t="shared" si="20"/>
        <v>0</v>
      </c>
      <c r="AB180" s="84">
        <f t="shared" si="19"/>
        <v>0</v>
      </c>
    </row>
    <row r="181" spans="5:28" ht="30" hidden="1" x14ac:dyDescent="0.25">
      <c r="F181" s="778" t="s">
        <v>258</v>
      </c>
      <c r="G181" s="779" t="s">
        <v>259</v>
      </c>
      <c r="S181" s="782">
        <f t="shared" si="20"/>
        <v>0</v>
      </c>
      <c r="AB181" s="84">
        <f t="shared" si="19"/>
        <v>0</v>
      </c>
    </row>
    <row r="182" spans="5:28" ht="30" hidden="1" x14ac:dyDescent="0.25">
      <c r="F182" s="778" t="s">
        <v>260</v>
      </c>
      <c r="G182" s="779" t="s">
        <v>261</v>
      </c>
      <c r="S182" s="782">
        <f t="shared" si="20"/>
        <v>0</v>
      </c>
      <c r="AB182" s="84">
        <f t="shared" si="19"/>
        <v>0</v>
      </c>
    </row>
    <row r="183" spans="5:28" hidden="1" x14ac:dyDescent="0.25">
      <c r="F183" s="778" t="s">
        <v>262</v>
      </c>
      <c r="G183" s="779" t="s">
        <v>263</v>
      </c>
      <c r="H183" s="780"/>
      <c r="I183" s="780"/>
      <c r="J183" s="781"/>
      <c r="K183" s="780"/>
      <c r="L183" s="782"/>
      <c r="M183" s="782"/>
      <c r="N183" s="783"/>
      <c r="O183" s="782"/>
      <c r="P183" s="782"/>
      <c r="Q183" s="782"/>
      <c r="R183" s="783"/>
      <c r="S183" s="782">
        <f t="shared" si="20"/>
        <v>0</v>
      </c>
      <c r="AB183" s="84">
        <f t="shared" si="19"/>
        <v>0</v>
      </c>
    </row>
    <row r="184" spans="5:28" ht="15.75" hidden="1" thickBot="1" x14ac:dyDescent="0.3">
      <c r="F184" s="778">
        <v>13</v>
      </c>
      <c r="G184" s="779" t="s">
        <v>257</v>
      </c>
      <c r="H184" s="780"/>
      <c r="I184" s="780"/>
      <c r="J184" s="781"/>
      <c r="K184" s="780"/>
      <c r="L184" s="782">
        <v>0</v>
      </c>
      <c r="M184" s="782"/>
      <c r="N184" s="783"/>
      <c r="O184" s="782"/>
      <c r="P184" s="782">
        <f>H184+L184</f>
        <v>0</v>
      </c>
      <c r="Q184" s="782"/>
      <c r="R184" s="783"/>
      <c r="S184" s="782"/>
      <c r="AB184" s="84">
        <f t="shared" si="19"/>
        <v>0</v>
      </c>
    </row>
    <row r="185" spans="5:28" ht="15.75" thickBot="1" x14ac:dyDescent="0.3">
      <c r="G185" s="784" t="s">
        <v>4712</v>
      </c>
      <c r="H185" s="785">
        <f>SUM(H168:H184)</f>
        <v>15817577</v>
      </c>
      <c r="I185" s="785">
        <f t="shared" ref="I185:S185" si="21">SUM(I168:I183)</f>
        <v>7326927.6500000004</v>
      </c>
      <c r="J185" s="786">
        <f t="shared" si="21"/>
        <v>0.46321428686580762</v>
      </c>
      <c r="K185" s="785" t="e">
        <f t="shared" si="21"/>
        <v>#REF!</v>
      </c>
      <c r="L185" s="787">
        <f>SUM(L168:L184)</f>
        <v>0</v>
      </c>
      <c r="M185" s="787" t="e">
        <f t="shared" si="21"/>
        <v>#REF!</v>
      </c>
      <c r="N185" s="788"/>
      <c r="O185" s="787" t="e">
        <f t="shared" si="21"/>
        <v>#REF!</v>
      </c>
      <c r="P185" s="787">
        <f>SUM(P168:P184)</f>
        <v>15817577</v>
      </c>
      <c r="Q185" s="787" t="e">
        <f t="shared" si="21"/>
        <v>#REF!</v>
      </c>
      <c r="R185" s="788" t="e">
        <f t="shared" si="21"/>
        <v>#REF!</v>
      </c>
      <c r="S185" s="787" t="e">
        <f t="shared" si="21"/>
        <v>#REF!</v>
      </c>
      <c r="AB185" s="84">
        <f t="shared" si="19"/>
        <v>0</v>
      </c>
    </row>
    <row r="186" spans="5:28" x14ac:dyDescent="0.25">
      <c r="AB186" s="84">
        <f t="shared" si="19"/>
        <v>0</v>
      </c>
    </row>
    <row r="187" spans="5:28" x14ac:dyDescent="0.25">
      <c r="E187" s="770"/>
      <c r="F187" s="771"/>
      <c r="G187" s="804" t="s">
        <v>4142</v>
      </c>
      <c r="H187" s="805"/>
      <c r="I187" s="805"/>
      <c r="J187" s="806"/>
      <c r="K187" s="805"/>
      <c r="L187" s="807"/>
      <c r="M187" s="807"/>
      <c r="N187" s="808"/>
      <c r="O187" s="807"/>
      <c r="P187" s="807"/>
      <c r="Q187" s="807"/>
      <c r="R187" s="808"/>
      <c r="S187" s="862"/>
      <c r="AB187" s="84">
        <f t="shared" si="19"/>
        <v>0</v>
      </c>
    </row>
    <row r="188" spans="5:28" ht="15.75" hidden="1" thickBot="1" x14ac:dyDescent="0.3">
      <c r="E188" s="777"/>
      <c r="F188" s="778" t="s">
        <v>235</v>
      </c>
      <c r="G188" s="779" t="s">
        <v>236</v>
      </c>
      <c r="H188" s="780">
        <f>H128</f>
        <v>15817577</v>
      </c>
      <c r="I188" s="780">
        <f>I128</f>
        <v>7326927.6500000004</v>
      </c>
      <c r="J188" s="781">
        <f>SUM(J168)</f>
        <v>0.46321428686580762</v>
      </c>
      <c r="K188" s="780">
        <f>K128</f>
        <v>8490649.3500000015</v>
      </c>
      <c r="L188" s="782">
        <f>L128</f>
        <v>0</v>
      </c>
      <c r="M188" s="782">
        <v>0</v>
      </c>
      <c r="N188" s="783"/>
      <c r="O188" s="782">
        <v>0</v>
      </c>
      <c r="P188" s="782">
        <f t="shared" ref="P188:Q200" si="22">H188+L188</f>
        <v>15817577</v>
      </c>
      <c r="Q188" s="782">
        <f t="shared" si="22"/>
        <v>7326927.6500000004</v>
      </c>
      <c r="R188" s="783">
        <f t="shared" ref="R188:R204" si="23">Q188/P188</f>
        <v>0.46321428686580762</v>
      </c>
      <c r="S188" s="782">
        <f>P188-Q188</f>
        <v>8490649.3499999996</v>
      </c>
      <c r="AB188" s="84">
        <f t="shared" si="19"/>
        <v>0</v>
      </c>
    </row>
    <row r="189" spans="5:28" hidden="1" x14ac:dyDescent="0.25">
      <c r="F189" s="778" t="s">
        <v>237</v>
      </c>
      <c r="G189" s="779" t="s">
        <v>238</v>
      </c>
      <c r="P189" s="751">
        <f t="shared" si="22"/>
        <v>0</v>
      </c>
      <c r="Q189" s="751">
        <f t="shared" si="22"/>
        <v>0</v>
      </c>
      <c r="R189" s="752" t="e">
        <f t="shared" si="23"/>
        <v>#DIV/0!</v>
      </c>
      <c r="S189" s="782">
        <f>P189-Q189</f>
        <v>0</v>
      </c>
      <c r="AB189" s="84">
        <f t="shared" si="19"/>
        <v>0</v>
      </c>
    </row>
    <row r="190" spans="5:28" hidden="1" x14ac:dyDescent="0.25">
      <c r="F190" s="778" t="s">
        <v>239</v>
      </c>
      <c r="G190" s="779" t="s">
        <v>240</v>
      </c>
      <c r="P190" s="751">
        <f t="shared" si="22"/>
        <v>0</v>
      </c>
      <c r="Q190" s="751">
        <f t="shared" si="22"/>
        <v>0</v>
      </c>
      <c r="R190" s="752" t="e">
        <f t="shared" si="23"/>
        <v>#DIV/0!</v>
      </c>
      <c r="S190" s="782">
        <f t="shared" ref="S190:S203" si="24">SUM(H190:L190)</f>
        <v>0</v>
      </c>
      <c r="AB190" s="84">
        <f t="shared" si="19"/>
        <v>0</v>
      </c>
    </row>
    <row r="191" spans="5:28" hidden="1" x14ac:dyDescent="0.25">
      <c r="F191" s="778" t="s">
        <v>241</v>
      </c>
      <c r="G191" s="779" t="s">
        <v>242</v>
      </c>
      <c r="P191" s="751">
        <f t="shared" si="22"/>
        <v>0</v>
      </c>
      <c r="Q191" s="751">
        <f t="shared" si="22"/>
        <v>0</v>
      </c>
      <c r="R191" s="752" t="e">
        <f t="shared" si="23"/>
        <v>#DIV/0!</v>
      </c>
      <c r="S191" s="782">
        <f t="shared" si="24"/>
        <v>0</v>
      </c>
      <c r="AB191" s="84">
        <f t="shared" si="19"/>
        <v>0</v>
      </c>
    </row>
    <row r="192" spans="5:28" hidden="1" x14ac:dyDescent="0.25">
      <c r="F192" s="778" t="s">
        <v>243</v>
      </c>
      <c r="G192" s="779" t="s">
        <v>244</v>
      </c>
      <c r="P192" s="751">
        <f t="shared" si="22"/>
        <v>0</v>
      </c>
      <c r="Q192" s="751">
        <f t="shared" si="22"/>
        <v>0</v>
      </c>
      <c r="R192" s="752" t="e">
        <f t="shared" si="23"/>
        <v>#DIV/0!</v>
      </c>
      <c r="S192" s="782">
        <f t="shared" si="24"/>
        <v>0</v>
      </c>
      <c r="AB192" s="84">
        <f t="shared" si="19"/>
        <v>0</v>
      </c>
    </row>
    <row r="193" spans="1:28" hidden="1" x14ac:dyDescent="0.25">
      <c r="F193" s="778" t="s">
        <v>245</v>
      </c>
      <c r="G193" s="779" t="s">
        <v>246</v>
      </c>
      <c r="P193" s="751">
        <f t="shared" si="22"/>
        <v>0</v>
      </c>
      <c r="Q193" s="751">
        <f t="shared" si="22"/>
        <v>0</v>
      </c>
      <c r="R193" s="752" t="e">
        <f t="shared" si="23"/>
        <v>#DIV/0!</v>
      </c>
      <c r="S193" s="782">
        <f t="shared" si="24"/>
        <v>0</v>
      </c>
      <c r="AB193" s="84">
        <f t="shared" si="19"/>
        <v>0</v>
      </c>
    </row>
    <row r="194" spans="1:28" hidden="1" x14ac:dyDescent="0.25">
      <c r="F194" s="778" t="s">
        <v>247</v>
      </c>
      <c r="G194" s="779" t="s">
        <v>4692</v>
      </c>
      <c r="P194" s="751">
        <f t="shared" si="22"/>
        <v>0</v>
      </c>
      <c r="Q194" s="751">
        <f t="shared" si="22"/>
        <v>0</v>
      </c>
      <c r="R194" s="752" t="e">
        <f t="shared" si="23"/>
        <v>#DIV/0!</v>
      </c>
      <c r="S194" s="782">
        <f t="shared" si="24"/>
        <v>0</v>
      </c>
      <c r="AB194" s="84">
        <f t="shared" si="19"/>
        <v>0</v>
      </c>
    </row>
    <row r="195" spans="1:28" ht="30" hidden="1" x14ac:dyDescent="0.25">
      <c r="F195" s="778" t="s">
        <v>248</v>
      </c>
      <c r="G195" s="779" t="s">
        <v>4691</v>
      </c>
      <c r="P195" s="751">
        <f t="shared" si="22"/>
        <v>0</v>
      </c>
      <c r="Q195" s="751">
        <f t="shared" si="22"/>
        <v>0</v>
      </c>
      <c r="R195" s="752" t="e">
        <f t="shared" si="23"/>
        <v>#DIV/0!</v>
      </c>
      <c r="S195" s="782">
        <f t="shared" si="24"/>
        <v>0</v>
      </c>
      <c r="AB195" s="84">
        <f t="shared" si="19"/>
        <v>0</v>
      </c>
    </row>
    <row r="196" spans="1:28" hidden="1" x14ac:dyDescent="0.25">
      <c r="F196" s="778" t="s">
        <v>249</v>
      </c>
      <c r="G196" s="779" t="s">
        <v>58</v>
      </c>
      <c r="P196" s="751">
        <f t="shared" si="22"/>
        <v>0</v>
      </c>
      <c r="Q196" s="751">
        <f t="shared" si="22"/>
        <v>0</v>
      </c>
      <c r="R196" s="752" t="e">
        <f t="shared" si="23"/>
        <v>#DIV/0!</v>
      </c>
      <c r="S196" s="782">
        <f t="shared" si="24"/>
        <v>0</v>
      </c>
      <c r="AB196" s="84">
        <f t="shared" si="19"/>
        <v>0</v>
      </c>
    </row>
    <row r="197" spans="1:28" hidden="1" x14ac:dyDescent="0.25">
      <c r="F197" s="778" t="s">
        <v>250</v>
      </c>
      <c r="G197" s="779" t="s">
        <v>251</v>
      </c>
      <c r="P197" s="751">
        <f t="shared" si="22"/>
        <v>0</v>
      </c>
      <c r="Q197" s="751">
        <f t="shared" si="22"/>
        <v>0</v>
      </c>
      <c r="R197" s="752" t="e">
        <f t="shared" si="23"/>
        <v>#DIV/0!</v>
      </c>
      <c r="S197" s="782">
        <f t="shared" si="24"/>
        <v>0</v>
      </c>
      <c r="AB197" s="84">
        <f t="shared" si="19"/>
        <v>0</v>
      </c>
    </row>
    <row r="198" spans="1:28" hidden="1" x14ac:dyDescent="0.25">
      <c r="F198" s="778" t="s">
        <v>252</v>
      </c>
      <c r="G198" s="779" t="s">
        <v>253</v>
      </c>
      <c r="P198" s="751">
        <f t="shared" si="22"/>
        <v>0</v>
      </c>
      <c r="Q198" s="751">
        <f t="shared" si="22"/>
        <v>0</v>
      </c>
      <c r="R198" s="752" t="e">
        <f t="shared" si="23"/>
        <v>#DIV/0!</v>
      </c>
      <c r="S198" s="782">
        <f t="shared" si="24"/>
        <v>0</v>
      </c>
      <c r="AB198" s="84">
        <f t="shared" si="19"/>
        <v>0</v>
      </c>
    </row>
    <row r="199" spans="1:28" ht="30" hidden="1" x14ac:dyDescent="0.25">
      <c r="F199" s="778" t="s">
        <v>254</v>
      </c>
      <c r="G199" s="779" t="s">
        <v>255</v>
      </c>
      <c r="P199" s="751">
        <f t="shared" si="22"/>
        <v>0</v>
      </c>
      <c r="Q199" s="751">
        <f t="shared" si="22"/>
        <v>0</v>
      </c>
      <c r="R199" s="752" t="e">
        <f t="shared" si="23"/>
        <v>#DIV/0!</v>
      </c>
      <c r="S199" s="782">
        <f t="shared" si="24"/>
        <v>0</v>
      </c>
      <c r="AB199" s="84">
        <f t="shared" si="19"/>
        <v>0</v>
      </c>
    </row>
    <row r="200" spans="1:28" hidden="1" x14ac:dyDescent="0.25">
      <c r="F200" s="778" t="s">
        <v>256</v>
      </c>
      <c r="G200" s="779" t="s">
        <v>257</v>
      </c>
      <c r="L200" s="751">
        <f>L184</f>
        <v>0</v>
      </c>
      <c r="P200" s="751">
        <f t="shared" si="22"/>
        <v>0</v>
      </c>
      <c r="Q200" s="751">
        <f t="shared" si="22"/>
        <v>0</v>
      </c>
      <c r="R200" s="752" t="e">
        <f t="shared" si="23"/>
        <v>#DIV/0!</v>
      </c>
      <c r="S200" s="782">
        <f t="shared" si="24"/>
        <v>0</v>
      </c>
      <c r="AB200" s="84">
        <f t="shared" si="19"/>
        <v>0</v>
      </c>
    </row>
    <row r="201" spans="1:28" ht="30" hidden="1" x14ac:dyDescent="0.25">
      <c r="F201" s="778" t="s">
        <v>258</v>
      </c>
      <c r="G201" s="779" t="s">
        <v>259</v>
      </c>
      <c r="R201" s="752" t="e">
        <f t="shared" si="23"/>
        <v>#DIV/0!</v>
      </c>
      <c r="S201" s="782">
        <f t="shared" si="24"/>
        <v>0</v>
      </c>
      <c r="AB201" s="84">
        <f t="shared" si="19"/>
        <v>0</v>
      </c>
    </row>
    <row r="202" spans="1:28" ht="30" hidden="1" x14ac:dyDescent="0.25">
      <c r="F202" s="778" t="s">
        <v>260</v>
      </c>
      <c r="G202" s="779" t="s">
        <v>261</v>
      </c>
      <c r="R202" s="752" t="e">
        <f t="shared" si="23"/>
        <v>#DIV/0!</v>
      </c>
      <c r="S202" s="782">
        <f t="shared" si="24"/>
        <v>0</v>
      </c>
      <c r="AB202" s="84">
        <f t="shared" si="19"/>
        <v>0</v>
      </c>
    </row>
    <row r="203" spans="1:28" ht="15.75" hidden="1" thickBot="1" x14ac:dyDescent="0.3">
      <c r="F203" s="778" t="s">
        <v>262</v>
      </c>
      <c r="G203" s="779" t="s">
        <v>263</v>
      </c>
      <c r="H203" s="780"/>
      <c r="I203" s="780"/>
      <c r="J203" s="781"/>
      <c r="K203" s="780"/>
      <c r="L203" s="782"/>
      <c r="M203" s="782"/>
      <c r="N203" s="783"/>
      <c r="O203" s="782"/>
      <c r="P203" s="782"/>
      <c r="Q203" s="782"/>
      <c r="R203" s="783" t="e">
        <f t="shared" si="23"/>
        <v>#DIV/0!</v>
      </c>
      <c r="S203" s="782">
        <f t="shared" si="24"/>
        <v>0</v>
      </c>
      <c r="AB203" s="84">
        <f t="shared" si="19"/>
        <v>0</v>
      </c>
    </row>
    <row r="204" spans="1:28" ht="15.75" hidden="1" thickBot="1" x14ac:dyDescent="0.3">
      <c r="G204" s="784" t="s">
        <v>4146</v>
      </c>
      <c r="H204" s="785">
        <f>H144</f>
        <v>15817577</v>
      </c>
      <c r="I204" s="785">
        <f>I144</f>
        <v>7326927.6500000004</v>
      </c>
      <c r="J204" s="786">
        <f t="shared" ref="J204:P204" si="25">SUM(J188:J203)</f>
        <v>0.46321428686580762</v>
      </c>
      <c r="K204" s="785">
        <f>K144</f>
        <v>8490649.3500000015</v>
      </c>
      <c r="L204" s="787">
        <f t="shared" si="25"/>
        <v>0</v>
      </c>
      <c r="M204" s="787">
        <v>0</v>
      </c>
      <c r="N204" s="788"/>
      <c r="O204" s="787">
        <v>0</v>
      </c>
      <c r="P204" s="787">
        <f t="shared" si="25"/>
        <v>15817577</v>
      </c>
      <c r="Q204" s="787">
        <f>SUM(Q188:Q203)</f>
        <v>7326927.6500000004</v>
      </c>
      <c r="R204" s="788">
        <f t="shared" si="23"/>
        <v>0.46321428686580762</v>
      </c>
      <c r="S204" s="787">
        <f>SUM(S188:S203)</f>
        <v>8490649.3499999996</v>
      </c>
      <c r="AB204" s="202">
        <f t="shared" si="19"/>
        <v>0</v>
      </c>
    </row>
    <row r="205" spans="1:28" hidden="1" x14ac:dyDescent="0.25">
      <c r="AB205" s="84">
        <f t="shared" si="19"/>
        <v>0</v>
      </c>
    </row>
    <row r="206" spans="1:28" x14ac:dyDescent="0.25">
      <c r="AB206" s="84">
        <f t="shared" si="19"/>
        <v>0</v>
      </c>
    </row>
    <row r="207" spans="1:28" ht="16.5" customHeight="1" x14ac:dyDescent="0.25">
      <c r="A207" s="841">
        <v>2</v>
      </c>
      <c r="B207" s="842"/>
      <c r="C207" s="843"/>
      <c r="D207" s="844"/>
      <c r="E207" s="845"/>
      <c r="F207" s="844"/>
      <c r="G207" s="918" t="s">
        <v>5303</v>
      </c>
      <c r="H207" s="847"/>
      <c r="I207" s="847"/>
      <c r="J207" s="848"/>
      <c r="K207" s="847"/>
      <c r="L207" s="849"/>
      <c r="M207" s="849"/>
      <c r="N207" s="850"/>
      <c r="O207" s="849"/>
      <c r="P207" s="849"/>
      <c r="Q207" s="849"/>
      <c r="R207" s="850"/>
      <c r="S207" s="849"/>
      <c r="AB207" s="84">
        <f t="shared" ref="AB207:AB270" si="26">Z207-AA207</f>
        <v>0</v>
      </c>
    </row>
    <row r="208" spans="1:28" ht="28.5" x14ac:dyDescent="0.25">
      <c r="C208" s="747" t="s">
        <v>4836</v>
      </c>
      <c r="G208" s="851" t="s">
        <v>4893</v>
      </c>
      <c r="AB208" s="84">
        <f t="shared" si="26"/>
        <v>0</v>
      </c>
    </row>
    <row r="209" spans="3:31" x14ac:dyDescent="0.25">
      <c r="C209" s="747" t="s">
        <v>4840</v>
      </c>
      <c r="D209" s="756"/>
      <c r="G209" s="851" t="s">
        <v>4841</v>
      </c>
      <c r="AB209" s="84">
        <f t="shared" si="26"/>
        <v>0</v>
      </c>
    </row>
    <row r="210" spans="3:31" ht="30" x14ac:dyDescent="0.25">
      <c r="C210" s="747"/>
      <c r="D210" s="764">
        <v>110</v>
      </c>
      <c r="E210" s="765"/>
      <c r="F210" s="764"/>
      <c r="G210" s="766" t="s">
        <v>106</v>
      </c>
      <c r="H210" s="780"/>
      <c r="I210" s="780"/>
      <c r="J210" s="781"/>
      <c r="K210" s="780"/>
      <c r="L210" s="782"/>
      <c r="M210" s="782"/>
      <c r="N210" s="783"/>
      <c r="O210" s="782"/>
      <c r="P210" s="782"/>
      <c r="Q210" s="782"/>
      <c r="R210" s="783"/>
      <c r="S210" s="782"/>
      <c r="AB210" s="84">
        <f t="shared" si="26"/>
        <v>0</v>
      </c>
    </row>
    <row r="211" spans="3:31" x14ac:dyDescent="0.25">
      <c r="E211" s="746" t="s">
        <v>5377</v>
      </c>
      <c r="F211" s="768">
        <v>411</v>
      </c>
      <c r="G211" s="769" t="s">
        <v>4104</v>
      </c>
      <c r="H211" s="852">
        <v>6000000</v>
      </c>
      <c r="I211" s="749">
        <v>2281533.9900000002</v>
      </c>
      <c r="J211" s="750">
        <f>I211/H211</f>
        <v>0.38025566500000002</v>
      </c>
      <c r="K211" s="749">
        <f>H211-I211</f>
        <v>3718466.01</v>
      </c>
      <c r="L211" s="751">
        <v>0</v>
      </c>
      <c r="M211" s="751">
        <v>0</v>
      </c>
      <c r="O211" s="751">
        <f>L211-M211</f>
        <v>0</v>
      </c>
      <c r="P211" s="751">
        <f>L211+H211</f>
        <v>6000000</v>
      </c>
      <c r="Q211" s="751">
        <f>M211+I211</f>
        <v>2281533.9900000002</v>
      </c>
      <c r="R211" s="752">
        <f>Q211/P211</f>
        <v>0.38025566500000002</v>
      </c>
      <c r="S211" s="751">
        <f>P211-Q211</f>
        <v>3718466.01</v>
      </c>
      <c r="Z211" s="812">
        <f t="shared" ref="Z211:Z244" si="27">H211-X211+Y211</f>
        <v>6000000</v>
      </c>
      <c r="AA211" s="813">
        <v>2636632.7599999998</v>
      </c>
      <c r="AB211" s="84">
        <f t="shared" si="26"/>
        <v>3363367.24</v>
      </c>
      <c r="AE211" s="84">
        <f t="shared" ref="AE211:AE244" si="28">H211-AA211</f>
        <v>3363367.24</v>
      </c>
    </row>
    <row r="212" spans="3:31" x14ac:dyDescent="0.25">
      <c r="E212" s="746" t="s">
        <v>250</v>
      </c>
      <c r="F212" s="768">
        <v>412</v>
      </c>
      <c r="G212" s="769" t="s">
        <v>3764</v>
      </c>
      <c r="H212" s="852">
        <v>900000</v>
      </c>
      <c r="I212" s="749">
        <v>379875.38999999996</v>
      </c>
      <c r="J212" s="750">
        <f>I212/H212</f>
        <v>0.42208376666666664</v>
      </c>
      <c r="K212" s="749">
        <f>H212-I212</f>
        <v>520124.61000000004</v>
      </c>
      <c r="L212" s="751">
        <v>0</v>
      </c>
      <c r="M212" s="751">
        <v>0</v>
      </c>
      <c r="O212" s="751">
        <f>L212-M212</f>
        <v>0</v>
      </c>
      <c r="P212" s="751">
        <f>L212+H212</f>
        <v>900000</v>
      </c>
      <c r="Q212" s="751">
        <f>M212+I212</f>
        <v>379875.38999999996</v>
      </c>
      <c r="R212" s="752">
        <f>Q212/P212</f>
        <v>0.42208376666666664</v>
      </c>
      <c r="S212" s="751">
        <f>P212-Q212</f>
        <v>520124.61000000004</v>
      </c>
      <c r="Z212" s="812">
        <f t="shared" si="27"/>
        <v>900000</v>
      </c>
      <c r="AA212" s="813">
        <v>471957.28</v>
      </c>
      <c r="AB212" s="84">
        <f t="shared" si="26"/>
        <v>428042.72</v>
      </c>
      <c r="AE212" s="84">
        <f t="shared" si="28"/>
        <v>428042.72</v>
      </c>
    </row>
    <row r="213" spans="3:31" hidden="1" x14ac:dyDescent="0.25">
      <c r="F213" s="768">
        <v>413</v>
      </c>
      <c r="G213" s="769" t="s">
        <v>4105</v>
      </c>
      <c r="H213" s="852">
        <v>0</v>
      </c>
      <c r="S213" s="751">
        <f>SUM(H213:L213)</f>
        <v>0</v>
      </c>
      <c r="Z213" s="812">
        <f t="shared" si="27"/>
        <v>0</v>
      </c>
      <c r="AA213" s="813">
        <v>0</v>
      </c>
      <c r="AB213" s="84">
        <f t="shared" si="26"/>
        <v>0</v>
      </c>
      <c r="AE213" s="84">
        <f t="shared" si="28"/>
        <v>0</v>
      </c>
    </row>
    <row r="214" spans="3:31" hidden="1" x14ac:dyDescent="0.25">
      <c r="F214" s="768">
        <v>414</v>
      </c>
      <c r="G214" s="769" t="s">
        <v>3767</v>
      </c>
      <c r="H214" s="852">
        <v>0</v>
      </c>
      <c r="I214" s="749">
        <v>0</v>
      </c>
      <c r="J214" s="750">
        <v>0</v>
      </c>
      <c r="K214" s="749">
        <f>H214-I214</f>
        <v>0</v>
      </c>
      <c r="L214" s="751">
        <v>0</v>
      </c>
      <c r="M214" s="751">
        <v>0</v>
      </c>
      <c r="O214" s="751">
        <f t="shared" ref="O214:O246" si="29">L214-M214</f>
        <v>0</v>
      </c>
      <c r="P214" s="751">
        <f t="shared" ref="P214:P246" si="30">L214+H214</f>
        <v>0</v>
      </c>
      <c r="Q214" s="751">
        <f t="shared" ref="Q214:Q246" si="31">M214+I214</f>
        <v>0</v>
      </c>
      <c r="R214" s="752" t="e">
        <f t="shared" ref="R214:R246" si="32">Q214/P214</f>
        <v>#DIV/0!</v>
      </c>
      <c r="S214" s="751">
        <f t="shared" ref="S214:S246" si="33">P214-Q214</f>
        <v>0</v>
      </c>
      <c r="Z214" s="812">
        <f t="shared" si="27"/>
        <v>0</v>
      </c>
      <c r="AA214" s="813">
        <v>0</v>
      </c>
      <c r="AB214" s="84">
        <f t="shared" si="26"/>
        <v>0</v>
      </c>
      <c r="AE214" s="84">
        <f t="shared" si="28"/>
        <v>0</v>
      </c>
    </row>
    <row r="215" spans="3:31" x14ac:dyDescent="0.25">
      <c r="E215" s="857">
        <v>11</v>
      </c>
      <c r="F215" s="768">
        <v>415</v>
      </c>
      <c r="G215" s="769" t="s">
        <v>4114</v>
      </c>
      <c r="H215" s="852">
        <v>200000</v>
      </c>
      <c r="I215" s="749">
        <v>116454.81000000003</v>
      </c>
      <c r="J215" s="750">
        <f t="shared" ref="J215:J244" si="34">I215/H215</f>
        <v>0.5822740500000001</v>
      </c>
      <c r="K215" s="749">
        <f t="shared" ref="K215:K246" si="35">H215-I215</f>
        <v>83545.189999999973</v>
      </c>
      <c r="L215" s="751">
        <v>0</v>
      </c>
      <c r="M215" s="751">
        <v>0</v>
      </c>
      <c r="O215" s="751">
        <f t="shared" si="29"/>
        <v>0</v>
      </c>
      <c r="P215" s="751">
        <f t="shared" si="30"/>
        <v>200000</v>
      </c>
      <c r="Q215" s="751">
        <f t="shared" si="31"/>
        <v>116454.81000000003</v>
      </c>
      <c r="R215" s="752">
        <f t="shared" si="32"/>
        <v>0.5822740500000001</v>
      </c>
      <c r="S215" s="751">
        <f t="shared" si="33"/>
        <v>83545.189999999973</v>
      </c>
      <c r="Y215" s="816">
        <v>2000</v>
      </c>
      <c r="Z215" s="812">
        <f t="shared" si="27"/>
        <v>202000</v>
      </c>
      <c r="AA215" s="813">
        <v>144374.29999999999</v>
      </c>
      <c r="AB215" s="84">
        <f t="shared" si="26"/>
        <v>57625.700000000012</v>
      </c>
      <c r="AE215" s="84">
        <f t="shared" si="28"/>
        <v>55625.700000000012</v>
      </c>
    </row>
    <row r="216" spans="3:31" hidden="1" x14ac:dyDescent="0.25">
      <c r="F216" s="768">
        <v>416</v>
      </c>
      <c r="G216" s="769" t="s">
        <v>4115</v>
      </c>
      <c r="H216" s="852">
        <v>0</v>
      </c>
      <c r="J216" s="750" t="e">
        <f t="shared" si="34"/>
        <v>#DIV/0!</v>
      </c>
      <c r="K216" s="749">
        <f t="shared" si="35"/>
        <v>0</v>
      </c>
      <c r="O216" s="751">
        <f t="shared" si="29"/>
        <v>0</v>
      </c>
      <c r="P216" s="751">
        <f t="shared" si="30"/>
        <v>0</v>
      </c>
      <c r="Q216" s="751">
        <f t="shared" si="31"/>
        <v>0</v>
      </c>
      <c r="R216" s="752" t="e">
        <f t="shared" si="32"/>
        <v>#DIV/0!</v>
      </c>
      <c r="S216" s="751">
        <f t="shared" si="33"/>
        <v>0</v>
      </c>
      <c r="Z216" s="812">
        <f t="shared" si="27"/>
        <v>0</v>
      </c>
      <c r="AA216" s="813">
        <v>0</v>
      </c>
      <c r="AB216" s="84">
        <f t="shared" si="26"/>
        <v>0</v>
      </c>
      <c r="AE216" s="84">
        <f t="shared" si="28"/>
        <v>0</v>
      </c>
    </row>
    <row r="217" spans="3:31" hidden="1" x14ac:dyDescent="0.25">
      <c r="F217" s="768">
        <v>417</v>
      </c>
      <c r="G217" s="769" t="s">
        <v>4116</v>
      </c>
      <c r="H217" s="852">
        <v>0</v>
      </c>
      <c r="J217" s="750" t="e">
        <f t="shared" si="34"/>
        <v>#DIV/0!</v>
      </c>
      <c r="K217" s="749">
        <f t="shared" si="35"/>
        <v>0</v>
      </c>
      <c r="O217" s="751">
        <f t="shared" si="29"/>
        <v>0</v>
      </c>
      <c r="P217" s="751">
        <f t="shared" si="30"/>
        <v>0</v>
      </c>
      <c r="Q217" s="751">
        <f t="shared" si="31"/>
        <v>0</v>
      </c>
      <c r="R217" s="752" t="e">
        <f t="shared" si="32"/>
        <v>#DIV/0!</v>
      </c>
      <c r="S217" s="751">
        <f t="shared" si="33"/>
        <v>0</v>
      </c>
      <c r="Z217" s="812">
        <f t="shared" si="27"/>
        <v>0</v>
      </c>
      <c r="AA217" s="813">
        <v>0</v>
      </c>
      <c r="AB217" s="84">
        <f t="shared" si="26"/>
        <v>0</v>
      </c>
      <c r="AE217" s="84">
        <f t="shared" si="28"/>
        <v>0</v>
      </c>
    </row>
    <row r="218" spans="3:31" hidden="1" x14ac:dyDescent="0.25">
      <c r="F218" s="768">
        <v>418</v>
      </c>
      <c r="G218" s="769" t="s">
        <v>3773</v>
      </c>
      <c r="H218" s="852">
        <v>0</v>
      </c>
      <c r="J218" s="750" t="e">
        <f t="shared" si="34"/>
        <v>#DIV/0!</v>
      </c>
      <c r="K218" s="749">
        <f t="shared" si="35"/>
        <v>0</v>
      </c>
      <c r="O218" s="751">
        <f t="shared" si="29"/>
        <v>0</v>
      </c>
      <c r="P218" s="751">
        <f t="shared" si="30"/>
        <v>0</v>
      </c>
      <c r="Q218" s="751">
        <f t="shared" si="31"/>
        <v>0</v>
      </c>
      <c r="R218" s="752" t="e">
        <f t="shared" si="32"/>
        <v>#DIV/0!</v>
      </c>
      <c r="S218" s="751">
        <f t="shared" si="33"/>
        <v>0</v>
      </c>
      <c r="Z218" s="812">
        <f t="shared" si="27"/>
        <v>0</v>
      </c>
      <c r="AA218" s="813">
        <v>0</v>
      </c>
      <c r="AB218" s="84">
        <f t="shared" si="26"/>
        <v>0</v>
      </c>
      <c r="AE218" s="84">
        <f t="shared" si="28"/>
        <v>0</v>
      </c>
    </row>
    <row r="219" spans="3:31" x14ac:dyDescent="0.25">
      <c r="E219" s="857">
        <v>12</v>
      </c>
      <c r="F219" s="768">
        <v>421</v>
      </c>
      <c r="G219" s="769" t="s">
        <v>3777</v>
      </c>
      <c r="H219" s="852">
        <v>15000</v>
      </c>
      <c r="I219" s="749">
        <v>0</v>
      </c>
      <c r="J219" s="750">
        <f t="shared" si="34"/>
        <v>0</v>
      </c>
      <c r="K219" s="749">
        <f t="shared" si="35"/>
        <v>15000</v>
      </c>
      <c r="L219" s="751">
        <v>0</v>
      </c>
      <c r="M219" s="751">
        <v>0</v>
      </c>
      <c r="O219" s="751">
        <f t="shared" si="29"/>
        <v>0</v>
      </c>
      <c r="P219" s="751">
        <f t="shared" si="30"/>
        <v>15000</v>
      </c>
      <c r="Q219" s="751">
        <f t="shared" si="31"/>
        <v>0</v>
      </c>
      <c r="R219" s="752">
        <f t="shared" si="32"/>
        <v>0</v>
      </c>
      <c r="S219" s="751">
        <f t="shared" si="33"/>
        <v>15000</v>
      </c>
      <c r="Z219" s="812">
        <f t="shared" si="27"/>
        <v>15000</v>
      </c>
      <c r="AA219" s="813">
        <v>1000</v>
      </c>
      <c r="AB219" s="84">
        <f t="shared" si="26"/>
        <v>14000</v>
      </c>
      <c r="AE219" s="84">
        <f t="shared" si="28"/>
        <v>14000</v>
      </c>
    </row>
    <row r="220" spans="3:31" x14ac:dyDescent="0.25">
      <c r="E220" s="857">
        <v>13</v>
      </c>
      <c r="F220" s="768">
        <v>422</v>
      </c>
      <c r="G220" s="769" t="s">
        <v>3778</v>
      </c>
      <c r="H220" s="852">
        <v>90000</v>
      </c>
      <c r="I220" s="749">
        <v>0</v>
      </c>
      <c r="K220" s="749">
        <f t="shared" si="35"/>
        <v>90000</v>
      </c>
      <c r="L220" s="751">
        <v>0</v>
      </c>
      <c r="M220" s="751">
        <v>0</v>
      </c>
      <c r="O220" s="751">
        <f t="shared" si="29"/>
        <v>0</v>
      </c>
      <c r="P220" s="751">
        <f t="shared" si="30"/>
        <v>90000</v>
      </c>
      <c r="Q220" s="751">
        <f t="shared" si="31"/>
        <v>0</v>
      </c>
      <c r="S220" s="751">
        <f t="shared" si="33"/>
        <v>90000</v>
      </c>
      <c r="Y220" s="816">
        <v>245000</v>
      </c>
      <c r="Z220" s="812">
        <f t="shared" si="27"/>
        <v>335000</v>
      </c>
      <c r="AA220" s="813">
        <v>60000</v>
      </c>
      <c r="AB220" s="84">
        <f t="shared" si="26"/>
        <v>275000</v>
      </c>
      <c r="AE220" s="84">
        <f t="shared" si="28"/>
        <v>30000</v>
      </c>
    </row>
    <row r="221" spans="3:31" x14ac:dyDescent="0.25">
      <c r="E221" s="857">
        <v>14</v>
      </c>
      <c r="F221" s="768">
        <v>423</v>
      </c>
      <c r="G221" s="769" t="s">
        <v>3779</v>
      </c>
      <c r="H221" s="852">
        <f>1362000-200000</f>
        <v>1162000</v>
      </c>
      <c r="I221" s="749">
        <v>798946.37999999989</v>
      </c>
      <c r="J221" s="750">
        <f t="shared" si="34"/>
        <v>0.68756142857142843</v>
      </c>
      <c r="K221" s="749">
        <f t="shared" si="35"/>
        <v>363053.62000000011</v>
      </c>
      <c r="L221" s="751">
        <v>0</v>
      </c>
      <c r="M221" s="751">
        <v>0</v>
      </c>
      <c r="O221" s="751">
        <f t="shared" si="29"/>
        <v>0</v>
      </c>
      <c r="P221" s="751">
        <f t="shared" si="30"/>
        <v>1162000</v>
      </c>
      <c r="Q221" s="751">
        <f t="shared" si="31"/>
        <v>798946.37999999989</v>
      </c>
      <c r="R221" s="752">
        <f t="shared" si="32"/>
        <v>0.68756142857142843</v>
      </c>
      <c r="S221" s="751">
        <f t="shared" si="33"/>
        <v>363053.62000000011</v>
      </c>
      <c r="T221" s="919"/>
      <c r="Z221" s="812">
        <f t="shared" si="27"/>
        <v>1162000</v>
      </c>
      <c r="AA221" s="813">
        <v>2288435.4700000002</v>
      </c>
      <c r="AB221" s="84">
        <f t="shared" si="26"/>
        <v>-1126435.4700000002</v>
      </c>
      <c r="AE221" s="84">
        <f t="shared" si="28"/>
        <v>-1126435.4700000002</v>
      </c>
    </row>
    <row r="222" spans="3:31" hidden="1" x14ac:dyDescent="0.25">
      <c r="F222" s="768">
        <v>424</v>
      </c>
      <c r="G222" s="769" t="s">
        <v>3781</v>
      </c>
      <c r="H222" s="852">
        <v>0</v>
      </c>
      <c r="J222" s="750" t="e">
        <f t="shared" si="34"/>
        <v>#DIV/0!</v>
      </c>
      <c r="K222" s="749">
        <f t="shared" si="35"/>
        <v>0</v>
      </c>
      <c r="L222" s="751">
        <v>0</v>
      </c>
      <c r="M222" s="751">
        <v>0</v>
      </c>
      <c r="O222" s="751">
        <f t="shared" si="29"/>
        <v>0</v>
      </c>
      <c r="P222" s="751">
        <f t="shared" si="30"/>
        <v>0</v>
      </c>
      <c r="Q222" s="751">
        <f t="shared" si="31"/>
        <v>0</v>
      </c>
      <c r="R222" s="752" t="e">
        <f t="shared" si="32"/>
        <v>#DIV/0!</v>
      </c>
      <c r="S222" s="751">
        <f t="shared" si="33"/>
        <v>0</v>
      </c>
      <c r="Z222" s="812">
        <f t="shared" si="27"/>
        <v>0</v>
      </c>
      <c r="AA222" s="813">
        <v>0</v>
      </c>
      <c r="AB222" s="84">
        <f t="shared" si="26"/>
        <v>0</v>
      </c>
      <c r="AE222" s="84">
        <f t="shared" si="28"/>
        <v>0</v>
      </c>
    </row>
    <row r="223" spans="3:31" hidden="1" x14ac:dyDescent="0.25">
      <c r="F223" s="768">
        <v>425</v>
      </c>
      <c r="G223" s="769" t="s">
        <v>4117</v>
      </c>
      <c r="H223" s="852">
        <v>0</v>
      </c>
      <c r="J223" s="750" t="e">
        <f t="shared" si="34"/>
        <v>#DIV/0!</v>
      </c>
      <c r="K223" s="749">
        <f t="shared" si="35"/>
        <v>0</v>
      </c>
      <c r="L223" s="751">
        <v>0</v>
      </c>
      <c r="M223" s="751">
        <v>0</v>
      </c>
      <c r="O223" s="751">
        <f t="shared" si="29"/>
        <v>0</v>
      </c>
      <c r="P223" s="751">
        <f t="shared" si="30"/>
        <v>0</v>
      </c>
      <c r="Q223" s="751">
        <f t="shared" si="31"/>
        <v>0</v>
      </c>
      <c r="R223" s="752" t="e">
        <f t="shared" si="32"/>
        <v>#DIV/0!</v>
      </c>
      <c r="S223" s="751">
        <f t="shared" si="33"/>
        <v>0</v>
      </c>
      <c r="Z223" s="812">
        <f t="shared" si="27"/>
        <v>0</v>
      </c>
      <c r="AA223" s="813">
        <v>0</v>
      </c>
      <c r="AB223" s="84">
        <f t="shared" si="26"/>
        <v>0</v>
      </c>
      <c r="AE223" s="84">
        <f t="shared" si="28"/>
        <v>0</v>
      </c>
    </row>
    <row r="224" spans="3:31" ht="15.75" thickBot="1" x14ac:dyDescent="0.3">
      <c r="E224" s="857">
        <v>15</v>
      </c>
      <c r="F224" s="768">
        <v>426</v>
      </c>
      <c r="G224" s="769" t="s">
        <v>3785</v>
      </c>
      <c r="H224" s="852">
        <v>550000</v>
      </c>
      <c r="I224" s="749">
        <v>114884.48</v>
      </c>
      <c r="J224" s="750">
        <f t="shared" si="34"/>
        <v>0.20888087272727271</v>
      </c>
      <c r="K224" s="749">
        <f t="shared" si="35"/>
        <v>435115.52000000002</v>
      </c>
      <c r="L224" s="751">
        <v>0</v>
      </c>
      <c r="M224" s="751">
        <v>0</v>
      </c>
      <c r="O224" s="751">
        <f t="shared" si="29"/>
        <v>0</v>
      </c>
      <c r="P224" s="751">
        <f t="shared" si="30"/>
        <v>550000</v>
      </c>
      <c r="Q224" s="751">
        <f t="shared" si="31"/>
        <v>114884.48</v>
      </c>
      <c r="R224" s="752">
        <f t="shared" si="32"/>
        <v>0.20888087272727271</v>
      </c>
      <c r="S224" s="751">
        <f t="shared" si="33"/>
        <v>435115.52000000002</v>
      </c>
      <c r="Z224" s="812">
        <f t="shared" si="27"/>
        <v>550000</v>
      </c>
      <c r="AA224" s="813">
        <v>549953</v>
      </c>
      <c r="AB224" s="84">
        <f t="shared" si="26"/>
        <v>47</v>
      </c>
      <c r="AE224" s="84">
        <f t="shared" si="28"/>
        <v>47</v>
      </c>
    </row>
    <row r="225" spans="6:31" hidden="1" x14ac:dyDescent="0.25">
      <c r="F225" s="768">
        <v>431</v>
      </c>
      <c r="G225" s="769" t="s">
        <v>4118</v>
      </c>
      <c r="H225" s="852">
        <v>0</v>
      </c>
      <c r="J225" s="750" t="e">
        <f t="shared" si="34"/>
        <v>#DIV/0!</v>
      </c>
      <c r="K225" s="749">
        <f t="shared" si="35"/>
        <v>0</v>
      </c>
      <c r="L225" s="751">
        <v>0</v>
      </c>
      <c r="M225" s="751">
        <v>0</v>
      </c>
      <c r="O225" s="751">
        <f t="shared" si="29"/>
        <v>0</v>
      </c>
      <c r="P225" s="751">
        <f t="shared" si="30"/>
        <v>0</v>
      </c>
      <c r="Q225" s="751">
        <f t="shared" si="31"/>
        <v>0</v>
      </c>
      <c r="R225" s="752" t="e">
        <f t="shared" si="32"/>
        <v>#DIV/0!</v>
      </c>
      <c r="S225" s="751">
        <f t="shared" si="33"/>
        <v>0</v>
      </c>
      <c r="Z225" s="812">
        <f t="shared" si="27"/>
        <v>0</v>
      </c>
      <c r="AA225" s="813">
        <v>0</v>
      </c>
      <c r="AB225" s="84">
        <f t="shared" si="26"/>
        <v>0</v>
      </c>
      <c r="AE225" s="84">
        <f t="shared" si="28"/>
        <v>0</v>
      </c>
    </row>
    <row r="226" spans="6:31" hidden="1" x14ac:dyDescent="0.25">
      <c r="F226" s="768">
        <v>432</v>
      </c>
      <c r="G226" s="769" t="s">
        <v>4119</v>
      </c>
      <c r="H226" s="852">
        <v>0</v>
      </c>
      <c r="J226" s="750" t="e">
        <f t="shared" si="34"/>
        <v>#DIV/0!</v>
      </c>
      <c r="K226" s="749">
        <f t="shared" si="35"/>
        <v>0</v>
      </c>
      <c r="L226" s="751">
        <v>0</v>
      </c>
      <c r="M226" s="751">
        <v>0</v>
      </c>
      <c r="O226" s="751">
        <f t="shared" si="29"/>
        <v>0</v>
      </c>
      <c r="P226" s="751">
        <f t="shared" si="30"/>
        <v>0</v>
      </c>
      <c r="Q226" s="751">
        <f t="shared" si="31"/>
        <v>0</v>
      </c>
      <c r="R226" s="752" t="e">
        <f t="shared" si="32"/>
        <v>#DIV/0!</v>
      </c>
      <c r="S226" s="751">
        <f t="shared" si="33"/>
        <v>0</v>
      </c>
      <c r="Z226" s="812">
        <f t="shared" si="27"/>
        <v>0</v>
      </c>
      <c r="AA226" s="813">
        <v>0</v>
      </c>
      <c r="AB226" s="84">
        <f t="shared" si="26"/>
        <v>0</v>
      </c>
      <c r="AE226" s="84">
        <f t="shared" si="28"/>
        <v>0</v>
      </c>
    </row>
    <row r="227" spans="6:31" hidden="1" x14ac:dyDescent="0.25">
      <c r="F227" s="768">
        <v>433</v>
      </c>
      <c r="G227" s="769" t="s">
        <v>4120</v>
      </c>
      <c r="H227" s="852">
        <v>0</v>
      </c>
      <c r="J227" s="750" t="e">
        <f t="shared" si="34"/>
        <v>#DIV/0!</v>
      </c>
      <c r="K227" s="749">
        <f t="shared" si="35"/>
        <v>0</v>
      </c>
      <c r="L227" s="751">
        <v>0</v>
      </c>
      <c r="M227" s="751">
        <v>0</v>
      </c>
      <c r="O227" s="751">
        <f t="shared" si="29"/>
        <v>0</v>
      </c>
      <c r="P227" s="751">
        <f t="shared" si="30"/>
        <v>0</v>
      </c>
      <c r="Q227" s="751">
        <f t="shared" si="31"/>
        <v>0</v>
      </c>
      <c r="R227" s="752" t="e">
        <f t="shared" si="32"/>
        <v>#DIV/0!</v>
      </c>
      <c r="S227" s="751">
        <f t="shared" si="33"/>
        <v>0</v>
      </c>
      <c r="Z227" s="812">
        <f t="shared" si="27"/>
        <v>0</v>
      </c>
      <c r="AA227" s="813">
        <v>0</v>
      </c>
      <c r="AB227" s="84">
        <f t="shared" si="26"/>
        <v>0</v>
      </c>
      <c r="AE227" s="84">
        <f t="shared" si="28"/>
        <v>0</v>
      </c>
    </row>
    <row r="228" spans="6:31" hidden="1" x14ac:dyDescent="0.25">
      <c r="F228" s="768">
        <v>434</v>
      </c>
      <c r="G228" s="769" t="s">
        <v>4121</v>
      </c>
      <c r="H228" s="852">
        <v>0</v>
      </c>
      <c r="J228" s="750" t="e">
        <f t="shared" si="34"/>
        <v>#DIV/0!</v>
      </c>
      <c r="K228" s="749">
        <f t="shared" si="35"/>
        <v>0</v>
      </c>
      <c r="L228" s="751">
        <v>0</v>
      </c>
      <c r="M228" s="751">
        <v>0</v>
      </c>
      <c r="O228" s="751">
        <f t="shared" si="29"/>
        <v>0</v>
      </c>
      <c r="P228" s="751">
        <f t="shared" si="30"/>
        <v>0</v>
      </c>
      <c r="Q228" s="751">
        <f t="shared" si="31"/>
        <v>0</v>
      </c>
      <c r="R228" s="752" t="e">
        <f t="shared" si="32"/>
        <v>#DIV/0!</v>
      </c>
      <c r="S228" s="751">
        <f t="shared" si="33"/>
        <v>0</v>
      </c>
      <c r="Z228" s="812">
        <f t="shared" si="27"/>
        <v>0</v>
      </c>
      <c r="AA228" s="813">
        <v>0</v>
      </c>
      <c r="AB228" s="84">
        <f t="shared" si="26"/>
        <v>0</v>
      </c>
      <c r="AE228" s="84">
        <f t="shared" si="28"/>
        <v>0</v>
      </c>
    </row>
    <row r="229" spans="6:31" hidden="1" x14ac:dyDescent="0.25">
      <c r="F229" s="768">
        <v>435</v>
      </c>
      <c r="G229" s="769" t="s">
        <v>3792</v>
      </c>
      <c r="H229" s="852">
        <v>0</v>
      </c>
      <c r="J229" s="750" t="e">
        <f t="shared" si="34"/>
        <v>#DIV/0!</v>
      </c>
      <c r="K229" s="749">
        <f t="shared" si="35"/>
        <v>0</v>
      </c>
      <c r="L229" s="751">
        <v>0</v>
      </c>
      <c r="M229" s="751">
        <v>0</v>
      </c>
      <c r="O229" s="751">
        <f t="shared" si="29"/>
        <v>0</v>
      </c>
      <c r="P229" s="751">
        <f t="shared" si="30"/>
        <v>0</v>
      </c>
      <c r="Q229" s="751">
        <f t="shared" si="31"/>
        <v>0</v>
      </c>
      <c r="R229" s="752" t="e">
        <f t="shared" si="32"/>
        <v>#DIV/0!</v>
      </c>
      <c r="S229" s="751">
        <f t="shared" si="33"/>
        <v>0</v>
      </c>
      <c r="Z229" s="812">
        <f t="shared" si="27"/>
        <v>0</v>
      </c>
      <c r="AA229" s="813">
        <v>0</v>
      </c>
      <c r="AB229" s="84">
        <f t="shared" si="26"/>
        <v>0</v>
      </c>
      <c r="AE229" s="84">
        <f t="shared" si="28"/>
        <v>0</v>
      </c>
    </row>
    <row r="230" spans="6:31" hidden="1" x14ac:dyDescent="0.25">
      <c r="F230" s="768">
        <v>441</v>
      </c>
      <c r="G230" s="769" t="s">
        <v>4122</v>
      </c>
      <c r="H230" s="852">
        <v>0</v>
      </c>
      <c r="J230" s="750" t="e">
        <f t="shared" si="34"/>
        <v>#DIV/0!</v>
      </c>
      <c r="K230" s="749">
        <f t="shared" si="35"/>
        <v>0</v>
      </c>
      <c r="L230" s="751">
        <v>0</v>
      </c>
      <c r="M230" s="751">
        <v>0</v>
      </c>
      <c r="O230" s="751">
        <f t="shared" si="29"/>
        <v>0</v>
      </c>
      <c r="P230" s="751">
        <f t="shared" si="30"/>
        <v>0</v>
      </c>
      <c r="Q230" s="751">
        <f t="shared" si="31"/>
        <v>0</v>
      </c>
      <c r="R230" s="752" t="e">
        <f t="shared" si="32"/>
        <v>#DIV/0!</v>
      </c>
      <c r="S230" s="751">
        <f t="shared" si="33"/>
        <v>0</v>
      </c>
      <c r="Z230" s="812">
        <f t="shared" si="27"/>
        <v>0</v>
      </c>
      <c r="AA230" s="813">
        <v>0</v>
      </c>
      <c r="AB230" s="84">
        <f t="shared" si="26"/>
        <v>0</v>
      </c>
      <c r="AE230" s="84">
        <f t="shared" si="28"/>
        <v>0</v>
      </c>
    </row>
    <row r="231" spans="6:31" hidden="1" x14ac:dyDescent="0.25">
      <c r="F231" s="768">
        <v>442</v>
      </c>
      <c r="G231" s="769" t="s">
        <v>4123</v>
      </c>
      <c r="H231" s="852">
        <v>0</v>
      </c>
      <c r="J231" s="750" t="e">
        <f t="shared" si="34"/>
        <v>#DIV/0!</v>
      </c>
      <c r="K231" s="749">
        <f t="shared" si="35"/>
        <v>0</v>
      </c>
      <c r="L231" s="751">
        <v>0</v>
      </c>
      <c r="M231" s="751">
        <v>0</v>
      </c>
      <c r="O231" s="751">
        <f t="shared" si="29"/>
        <v>0</v>
      </c>
      <c r="P231" s="751">
        <f t="shared" si="30"/>
        <v>0</v>
      </c>
      <c r="Q231" s="751">
        <f t="shared" si="31"/>
        <v>0</v>
      </c>
      <c r="R231" s="752" t="e">
        <f t="shared" si="32"/>
        <v>#DIV/0!</v>
      </c>
      <c r="S231" s="751">
        <f t="shared" si="33"/>
        <v>0</v>
      </c>
      <c r="Z231" s="812">
        <f t="shared" si="27"/>
        <v>0</v>
      </c>
      <c r="AA231" s="813">
        <v>0</v>
      </c>
      <c r="AB231" s="84">
        <f t="shared" si="26"/>
        <v>0</v>
      </c>
      <c r="AE231" s="84">
        <f t="shared" si="28"/>
        <v>0</v>
      </c>
    </row>
    <row r="232" spans="6:31" hidden="1" x14ac:dyDescent="0.25">
      <c r="F232" s="768">
        <v>443</v>
      </c>
      <c r="G232" s="769" t="s">
        <v>3797</v>
      </c>
      <c r="H232" s="852">
        <v>0</v>
      </c>
      <c r="J232" s="750" t="e">
        <f t="shared" si="34"/>
        <v>#DIV/0!</v>
      </c>
      <c r="K232" s="749">
        <f t="shared" si="35"/>
        <v>0</v>
      </c>
      <c r="L232" s="751">
        <v>0</v>
      </c>
      <c r="M232" s="751">
        <v>0</v>
      </c>
      <c r="O232" s="751">
        <f t="shared" si="29"/>
        <v>0</v>
      </c>
      <c r="P232" s="751">
        <f t="shared" si="30"/>
        <v>0</v>
      </c>
      <c r="Q232" s="751">
        <f t="shared" si="31"/>
        <v>0</v>
      </c>
      <c r="R232" s="752" t="e">
        <f t="shared" si="32"/>
        <v>#DIV/0!</v>
      </c>
      <c r="S232" s="751">
        <f t="shared" si="33"/>
        <v>0</v>
      </c>
      <c r="Z232" s="812">
        <f t="shared" si="27"/>
        <v>0</v>
      </c>
      <c r="AA232" s="813">
        <v>0</v>
      </c>
      <c r="AB232" s="84">
        <f t="shared" si="26"/>
        <v>0</v>
      </c>
      <c r="AE232" s="84">
        <f t="shared" si="28"/>
        <v>0</v>
      </c>
    </row>
    <row r="233" spans="6:31" hidden="1" x14ac:dyDescent="0.25">
      <c r="F233" s="768">
        <v>444</v>
      </c>
      <c r="G233" s="769" t="s">
        <v>3798</v>
      </c>
      <c r="H233" s="852">
        <v>0</v>
      </c>
      <c r="J233" s="750" t="e">
        <f t="shared" si="34"/>
        <v>#DIV/0!</v>
      </c>
      <c r="K233" s="749">
        <f t="shared" si="35"/>
        <v>0</v>
      </c>
      <c r="L233" s="751">
        <v>0</v>
      </c>
      <c r="M233" s="751">
        <v>0</v>
      </c>
      <c r="O233" s="751">
        <f t="shared" si="29"/>
        <v>0</v>
      </c>
      <c r="P233" s="751">
        <f t="shared" si="30"/>
        <v>0</v>
      </c>
      <c r="Q233" s="751">
        <f t="shared" si="31"/>
        <v>0</v>
      </c>
      <c r="R233" s="752" t="e">
        <f t="shared" si="32"/>
        <v>#DIV/0!</v>
      </c>
      <c r="S233" s="751">
        <f t="shared" si="33"/>
        <v>0</v>
      </c>
      <c r="Z233" s="812">
        <f t="shared" si="27"/>
        <v>0</v>
      </c>
      <c r="AA233" s="813">
        <v>0</v>
      </c>
      <c r="AB233" s="84">
        <f t="shared" si="26"/>
        <v>0</v>
      </c>
      <c r="AE233" s="84">
        <f t="shared" si="28"/>
        <v>0</v>
      </c>
    </row>
    <row r="234" spans="6:31" ht="30" hidden="1" x14ac:dyDescent="0.25">
      <c r="F234" s="768">
        <v>4511</v>
      </c>
      <c r="G234" s="856" t="s">
        <v>1691</v>
      </c>
      <c r="H234" s="852">
        <v>0</v>
      </c>
      <c r="J234" s="750" t="e">
        <f t="shared" si="34"/>
        <v>#DIV/0!</v>
      </c>
      <c r="K234" s="749">
        <f t="shared" si="35"/>
        <v>0</v>
      </c>
      <c r="L234" s="751">
        <v>0</v>
      </c>
      <c r="M234" s="751">
        <v>0</v>
      </c>
      <c r="O234" s="751">
        <f t="shared" si="29"/>
        <v>0</v>
      </c>
      <c r="P234" s="751">
        <f t="shared" si="30"/>
        <v>0</v>
      </c>
      <c r="Q234" s="751">
        <f t="shared" si="31"/>
        <v>0</v>
      </c>
      <c r="R234" s="752" t="e">
        <f t="shared" si="32"/>
        <v>#DIV/0!</v>
      </c>
      <c r="S234" s="751">
        <f t="shared" si="33"/>
        <v>0</v>
      </c>
      <c r="Z234" s="812">
        <f t="shared" si="27"/>
        <v>0</v>
      </c>
      <c r="AA234" s="813">
        <v>0</v>
      </c>
      <c r="AB234" s="84">
        <f t="shared" si="26"/>
        <v>0</v>
      </c>
      <c r="AE234" s="84">
        <f t="shared" si="28"/>
        <v>0</v>
      </c>
    </row>
    <row r="235" spans="6:31" ht="30" hidden="1" x14ac:dyDescent="0.25">
      <c r="F235" s="768">
        <v>4512</v>
      </c>
      <c r="G235" s="856" t="s">
        <v>1700</v>
      </c>
      <c r="H235" s="852">
        <v>0</v>
      </c>
      <c r="J235" s="750" t="e">
        <f t="shared" si="34"/>
        <v>#DIV/0!</v>
      </c>
      <c r="K235" s="749">
        <f t="shared" si="35"/>
        <v>0</v>
      </c>
      <c r="L235" s="751">
        <v>0</v>
      </c>
      <c r="M235" s="751">
        <v>0</v>
      </c>
      <c r="O235" s="751">
        <f t="shared" si="29"/>
        <v>0</v>
      </c>
      <c r="P235" s="751">
        <f t="shared" si="30"/>
        <v>0</v>
      </c>
      <c r="Q235" s="751">
        <f t="shared" si="31"/>
        <v>0</v>
      </c>
      <c r="R235" s="752" t="e">
        <f t="shared" si="32"/>
        <v>#DIV/0!</v>
      </c>
      <c r="S235" s="751">
        <f t="shared" si="33"/>
        <v>0</v>
      </c>
      <c r="Z235" s="812">
        <f t="shared" si="27"/>
        <v>0</v>
      </c>
      <c r="AA235" s="813">
        <v>0</v>
      </c>
      <c r="AB235" s="84">
        <f t="shared" si="26"/>
        <v>0</v>
      </c>
      <c r="AE235" s="84">
        <f t="shared" si="28"/>
        <v>0</v>
      </c>
    </row>
    <row r="236" spans="6:31" ht="30" hidden="1" x14ac:dyDescent="0.25">
      <c r="F236" s="768">
        <v>452</v>
      </c>
      <c r="G236" s="769" t="s">
        <v>4124</v>
      </c>
      <c r="H236" s="852">
        <v>0</v>
      </c>
      <c r="J236" s="750" t="e">
        <f t="shared" si="34"/>
        <v>#DIV/0!</v>
      </c>
      <c r="K236" s="749">
        <f t="shared" si="35"/>
        <v>0</v>
      </c>
      <c r="L236" s="751">
        <v>0</v>
      </c>
      <c r="M236" s="751">
        <v>0</v>
      </c>
      <c r="O236" s="751">
        <f t="shared" si="29"/>
        <v>0</v>
      </c>
      <c r="P236" s="751">
        <f t="shared" si="30"/>
        <v>0</v>
      </c>
      <c r="Q236" s="751">
        <f t="shared" si="31"/>
        <v>0</v>
      </c>
      <c r="R236" s="752" t="e">
        <f t="shared" si="32"/>
        <v>#DIV/0!</v>
      </c>
      <c r="S236" s="751">
        <f t="shared" si="33"/>
        <v>0</v>
      </c>
      <c r="Z236" s="812">
        <f t="shared" si="27"/>
        <v>0</v>
      </c>
      <c r="AA236" s="813">
        <v>0</v>
      </c>
      <c r="AB236" s="84">
        <f t="shared" si="26"/>
        <v>0</v>
      </c>
      <c r="AE236" s="84">
        <f t="shared" si="28"/>
        <v>0</v>
      </c>
    </row>
    <row r="237" spans="6:31" hidden="1" x14ac:dyDescent="0.25">
      <c r="F237" s="768">
        <v>453</v>
      </c>
      <c r="G237" s="769" t="s">
        <v>4125</v>
      </c>
      <c r="H237" s="852">
        <v>0</v>
      </c>
      <c r="J237" s="750" t="e">
        <f t="shared" si="34"/>
        <v>#DIV/0!</v>
      </c>
      <c r="K237" s="749">
        <f t="shared" si="35"/>
        <v>0</v>
      </c>
      <c r="L237" s="751">
        <v>0</v>
      </c>
      <c r="M237" s="751">
        <v>0</v>
      </c>
      <c r="O237" s="751">
        <f t="shared" si="29"/>
        <v>0</v>
      </c>
      <c r="P237" s="751">
        <f t="shared" si="30"/>
        <v>0</v>
      </c>
      <c r="Q237" s="751">
        <f t="shared" si="31"/>
        <v>0</v>
      </c>
      <c r="R237" s="752" t="e">
        <f t="shared" si="32"/>
        <v>#DIV/0!</v>
      </c>
      <c r="S237" s="751">
        <f t="shared" si="33"/>
        <v>0</v>
      </c>
      <c r="Z237" s="812">
        <f t="shared" si="27"/>
        <v>0</v>
      </c>
      <c r="AA237" s="813">
        <v>0</v>
      </c>
      <c r="AB237" s="84">
        <f t="shared" si="26"/>
        <v>0</v>
      </c>
      <c r="AE237" s="84">
        <f t="shared" si="28"/>
        <v>0</v>
      </c>
    </row>
    <row r="238" spans="6:31" hidden="1" x14ac:dyDescent="0.25">
      <c r="F238" s="768">
        <v>454</v>
      </c>
      <c r="G238" s="769" t="s">
        <v>3803</v>
      </c>
      <c r="H238" s="852">
        <v>0</v>
      </c>
      <c r="J238" s="750" t="e">
        <f t="shared" si="34"/>
        <v>#DIV/0!</v>
      </c>
      <c r="K238" s="749">
        <f t="shared" si="35"/>
        <v>0</v>
      </c>
      <c r="L238" s="751">
        <v>0</v>
      </c>
      <c r="M238" s="751">
        <v>0</v>
      </c>
      <c r="O238" s="751">
        <f t="shared" si="29"/>
        <v>0</v>
      </c>
      <c r="P238" s="751">
        <f t="shared" si="30"/>
        <v>0</v>
      </c>
      <c r="Q238" s="751">
        <f t="shared" si="31"/>
        <v>0</v>
      </c>
      <c r="R238" s="752" t="e">
        <f t="shared" si="32"/>
        <v>#DIV/0!</v>
      </c>
      <c r="S238" s="751">
        <f t="shared" si="33"/>
        <v>0</v>
      </c>
      <c r="Z238" s="812">
        <f t="shared" si="27"/>
        <v>0</v>
      </c>
      <c r="AA238" s="813">
        <v>0</v>
      </c>
      <c r="AB238" s="84">
        <f t="shared" si="26"/>
        <v>0</v>
      </c>
      <c r="AE238" s="84">
        <f t="shared" si="28"/>
        <v>0</v>
      </c>
    </row>
    <row r="239" spans="6:31" hidden="1" x14ac:dyDescent="0.25">
      <c r="F239" s="768">
        <v>461</v>
      </c>
      <c r="G239" s="769" t="s">
        <v>4106</v>
      </c>
      <c r="H239" s="852">
        <v>0</v>
      </c>
      <c r="J239" s="750" t="e">
        <f t="shared" si="34"/>
        <v>#DIV/0!</v>
      </c>
      <c r="K239" s="749">
        <f t="shared" si="35"/>
        <v>0</v>
      </c>
      <c r="L239" s="751">
        <v>0</v>
      </c>
      <c r="M239" s="751">
        <v>0</v>
      </c>
      <c r="O239" s="751">
        <f t="shared" si="29"/>
        <v>0</v>
      </c>
      <c r="P239" s="751">
        <f t="shared" si="30"/>
        <v>0</v>
      </c>
      <c r="Q239" s="751">
        <f t="shared" si="31"/>
        <v>0</v>
      </c>
      <c r="R239" s="752" t="e">
        <f t="shared" si="32"/>
        <v>#DIV/0!</v>
      </c>
      <c r="S239" s="751">
        <f t="shared" si="33"/>
        <v>0</v>
      </c>
      <c r="Z239" s="812">
        <f t="shared" si="27"/>
        <v>0</v>
      </c>
      <c r="AA239" s="813">
        <v>0</v>
      </c>
      <c r="AB239" s="84">
        <f t="shared" si="26"/>
        <v>0</v>
      </c>
      <c r="AE239" s="84">
        <f t="shared" si="28"/>
        <v>0</v>
      </c>
    </row>
    <row r="240" spans="6:31" ht="30" hidden="1" x14ac:dyDescent="0.25">
      <c r="F240" s="768">
        <v>462</v>
      </c>
      <c r="G240" s="769" t="s">
        <v>3806</v>
      </c>
      <c r="H240" s="852">
        <v>0</v>
      </c>
      <c r="J240" s="750" t="e">
        <f t="shared" si="34"/>
        <v>#DIV/0!</v>
      </c>
      <c r="K240" s="749">
        <f t="shared" si="35"/>
        <v>0</v>
      </c>
      <c r="L240" s="751">
        <v>0</v>
      </c>
      <c r="M240" s="751">
        <v>0</v>
      </c>
      <c r="O240" s="751">
        <f t="shared" si="29"/>
        <v>0</v>
      </c>
      <c r="P240" s="751">
        <f t="shared" si="30"/>
        <v>0</v>
      </c>
      <c r="Q240" s="751">
        <f t="shared" si="31"/>
        <v>0</v>
      </c>
      <c r="R240" s="752" t="e">
        <f t="shared" si="32"/>
        <v>#DIV/0!</v>
      </c>
      <c r="S240" s="751">
        <f t="shared" si="33"/>
        <v>0</v>
      </c>
      <c r="Z240" s="812">
        <f t="shared" si="27"/>
        <v>0</v>
      </c>
      <c r="AA240" s="813">
        <v>0</v>
      </c>
      <c r="AB240" s="84">
        <f t="shared" si="26"/>
        <v>0</v>
      </c>
      <c r="AE240" s="84">
        <f t="shared" si="28"/>
        <v>0</v>
      </c>
    </row>
    <row r="241" spans="5:31" hidden="1" x14ac:dyDescent="0.25">
      <c r="F241" s="768">
        <v>4631</v>
      </c>
      <c r="G241" s="769" t="s">
        <v>3807</v>
      </c>
      <c r="H241" s="852">
        <v>0</v>
      </c>
      <c r="J241" s="750" t="e">
        <f t="shared" si="34"/>
        <v>#DIV/0!</v>
      </c>
      <c r="K241" s="749">
        <f t="shared" si="35"/>
        <v>0</v>
      </c>
      <c r="L241" s="751">
        <v>0</v>
      </c>
      <c r="M241" s="751">
        <v>0</v>
      </c>
      <c r="O241" s="751">
        <f t="shared" si="29"/>
        <v>0</v>
      </c>
      <c r="P241" s="751">
        <f t="shared" si="30"/>
        <v>0</v>
      </c>
      <c r="Q241" s="751">
        <f t="shared" si="31"/>
        <v>0</v>
      </c>
      <c r="R241" s="752" t="e">
        <f t="shared" si="32"/>
        <v>#DIV/0!</v>
      </c>
      <c r="S241" s="751">
        <f t="shared" si="33"/>
        <v>0</v>
      </c>
      <c r="Z241" s="812">
        <f t="shared" si="27"/>
        <v>0</v>
      </c>
      <c r="AA241" s="813">
        <v>0</v>
      </c>
      <c r="AB241" s="84">
        <f t="shared" si="26"/>
        <v>0</v>
      </c>
      <c r="AE241" s="84">
        <f t="shared" si="28"/>
        <v>0</v>
      </c>
    </row>
    <row r="242" spans="5:31" hidden="1" x14ac:dyDescent="0.25">
      <c r="F242" s="768">
        <v>4632</v>
      </c>
      <c r="G242" s="769" t="s">
        <v>3808</v>
      </c>
      <c r="H242" s="852">
        <v>0</v>
      </c>
      <c r="J242" s="750" t="e">
        <f t="shared" si="34"/>
        <v>#DIV/0!</v>
      </c>
      <c r="K242" s="749">
        <f t="shared" si="35"/>
        <v>0</v>
      </c>
      <c r="L242" s="751">
        <v>0</v>
      </c>
      <c r="M242" s="751">
        <v>0</v>
      </c>
      <c r="O242" s="751">
        <f t="shared" si="29"/>
        <v>0</v>
      </c>
      <c r="P242" s="751">
        <f t="shared" si="30"/>
        <v>0</v>
      </c>
      <c r="Q242" s="751">
        <f t="shared" si="31"/>
        <v>0</v>
      </c>
      <c r="R242" s="752" t="e">
        <f t="shared" si="32"/>
        <v>#DIV/0!</v>
      </c>
      <c r="S242" s="751">
        <f t="shared" si="33"/>
        <v>0</v>
      </c>
      <c r="Z242" s="812">
        <f t="shared" si="27"/>
        <v>0</v>
      </c>
      <c r="AA242" s="813">
        <v>0</v>
      </c>
      <c r="AB242" s="84">
        <f t="shared" si="26"/>
        <v>0</v>
      </c>
      <c r="AE242" s="84">
        <f t="shared" si="28"/>
        <v>0</v>
      </c>
    </row>
    <row r="243" spans="5:31" ht="30" hidden="1" x14ac:dyDescent="0.25">
      <c r="F243" s="768">
        <v>464</v>
      </c>
      <c r="G243" s="769" t="s">
        <v>3809</v>
      </c>
      <c r="H243" s="852">
        <v>0</v>
      </c>
      <c r="J243" s="750" t="e">
        <f t="shared" si="34"/>
        <v>#DIV/0!</v>
      </c>
      <c r="K243" s="749">
        <f t="shared" si="35"/>
        <v>0</v>
      </c>
      <c r="L243" s="751">
        <v>0</v>
      </c>
      <c r="M243" s="751">
        <v>0</v>
      </c>
      <c r="O243" s="751">
        <f t="shared" si="29"/>
        <v>0</v>
      </c>
      <c r="P243" s="751">
        <f t="shared" si="30"/>
        <v>0</v>
      </c>
      <c r="Q243" s="751">
        <f t="shared" si="31"/>
        <v>0</v>
      </c>
      <c r="R243" s="752" t="e">
        <f t="shared" si="32"/>
        <v>#DIV/0!</v>
      </c>
      <c r="S243" s="751">
        <f t="shared" si="33"/>
        <v>0</v>
      </c>
      <c r="Z243" s="812">
        <f t="shared" si="27"/>
        <v>0</v>
      </c>
      <c r="AA243" s="813">
        <v>0</v>
      </c>
      <c r="AB243" s="84">
        <f t="shared" si="26"/>
        <v>0</v>
      </c>
      <c r="AE243" s="84">
        <f t="shared" si="28"/>
        <v>0</v>
      </c>
    </row>
    <row r="244" spans="5:31" hidden="1" x14ac:dyDescent="0.25">
      <c r="E244" s="857"/>
      <c r="F244" s="768">
        <v>465</v>
      </c>
      <c r="G244" s="769" t="s">
        <v>4107</v>
      </c>
      <c r="H244" s="852">
        <v>0</v>
      </c>
      <c r="I244" s="749">
        <v>0</v>
      </c>
      <c r="J244" s="750" t="e">
        <f t="shared" si="34"/>
        <v>#DIV/0!</v>
      </c>
      <c r="K244" s="749">
        <f t="shared" si="35"/>
        <v>0</v>
      </c>
      <c r="L244" s="751">
        <v>0</v>
      </c>
      <c r="M244" s="751">
        <v>0</v>
      </c>
      <c r="O244" s="751">
        <f t="shared" si="29"/>
        <v>0</v>
      </c>
      <c r="P244" s="751">
        <f t="shared" si="30"/>
        <v>0</v>
      </c>
      <c r="Q244" s="751">
        <f t="shared" si="31"/>
        <v>0</v>
      </c>
      <c r="R244" s="752" t="e">
        <f t="shared" si="32"/>
        <v>#DIV/0!</v>
      </c>
      <c r="S244" s="751">
        <f t="shared" si="33"/>
        <v>0</v>
      </c>
      <c r="Z244" s="812">
        <f t="shared" si="27"/>
        <v>0</v>
      </c>
      <c r="AA244" s="813">
        <v>323000</v>
      </c>
      <c r="AB244" s="84">
        <f t="shared" si="26"/>
        <v>-323000</v>
      </c>
      <c r="AE244" s="84">
        <f t="shared" si="28"/>
        <v>-323000</v>
      </c>
    </row>
    <row r="245" spans="5:31" hidden="1" x14ac:dyDescent="0.25">
      <c r="F245" s="768">
        <v>482</v>
      </c>
      <c r="G245" s="769" t="s">
        <v>4127</v>
      </c>
      <c r="H245" s="852">
        <v>0</v>
      </c>
      <c r="I245" s="749">
        <v>0</v>
      </c>
      <c r="K245" s="749">
        <f t="shared" si="35"/>
        <v>0</v>
      </c>
      <c r="L245" s="751">
        <v>0</v>
      </c>
      <c r="M245" s="751">
        <v>0</v>
      </c>
      <c r="O245" s="751">
        <f t="shared" si="29"/>
        <v>0</v>
      </c>
      <c r="P245" s="751">
        <f t="shared" si="30"/>
        <v>0</v>
      </c>
      <c r="Q245" s="751">
        <f t="shared" si="31"/>
        <v>0</v>
      </c>
      <c r="R245" s="752" t="e">
        <f t="shared" si="32"/>
        <v>#DIV/0!</v>
      </c>
      <c r="S245" s="751">
        <f t="shared" si="33"/>
        <v>0</v>
      </c>
      <c r="V245" s="202">
        <f>I245/10*12</f>
        <v>0</v>
      </c>
      <c r="W245" s="202">
        <f>H245-V245</f>
        <v>0</v>
      </c>
      <c r="Z245" s="812">
        <f>H245-X245+Y245</f>
        <v>0</v>
      </c>
      <c r="AB245" s="84">
        <f t="shared" si="26"/>
        <v>0</v>
      </c>
    </row>
    <row r="246" spans="5:31" hidden="1" x14ac:dyDescent="0.25">
      <c r="F246" s="768">
        <v>483</v>
      </c>
      <c r="G246" s="858" t="s">
        <v>4128</v>
      </c>
      <c r="H246" s="852">
        <v>0</v>
      </c>
      <c r="I246" s="749">
        <v>0</v>
      </c>
      <c r="K246" s="749">
        <f t="shared" si="35"/>
        <v>0</v>
      </c>
      <c r="L246" s="751">
        <v>0</v>
      </c>
      <c r="M246" s="751">
        <v>0</v>
      </c>
      <c r="O246" s="751">
        <f t="shared" si="29"/>
        <v>0</v>
      </c>
      <c r="P246" s="751">
        <f t="shared" si="30"/>
        <v>0</v>
      </c>
      <c r="Q246" s="751">
        <f t="shared" si="31"/>
        <v>0</v>
      </c>
      <c r="R246" s="752" t="e">
        <f t="shared" si="32"/>
        <v>#DIV/0!</v>
      </c>
      <c r="S246" s="751">
        <f t="shared" si="33"/>
        <v>0</v>
      </c>
      <c r="V246" s="202">
        <f>I246/10*12</f>
        <v>0</v>
      </c>
      <c r="W246" s="202">
        <f>H246-V246</f>
        <v>0</v>
      </c>
      <c r="Z246" s="812">
        <f>H246-X246+Y246</f>
        <v>0</v>
      </c>
      <c r="AB246" s="84">
        <f t="shared" si="26"/>
        <v>0</v>
      </c>
    </row>
    <row r="247" spans="5:31" ht="45" hidden="1" x14ac:dyDescent="0.25">
      <c r="F247" s="768">
        <v>484</v>
      </c>
      <c r="G247" s="769" t="s">
        <v>4129</v>
      </c>
      <c r="S247" s="751">
        <f t="shared" ref="S247:S268" si="36">SUM(H247:L247)</f>
        <v>0</v>
      </c>
      <c r="AB247" s="84">
        <f t="shared" si="26"/>
        <v>0</v>
      </c>
    </row>
    <row r="248" spans="5:31" ht="30" hidden="1" x14ac:dyDescent="0.25">
      <c r="F248" s="768">
        <v>485</v>
      </c>
      <c r="G248" s="769" t="s">
        <v>4130</v>
      </c>
      <c r="S248" s="751">
        <f t="shared" si="36"/>
        <v>0</v>
      </c>
      <c r="AB248" s="84">
        <f t="shared" si="26"/>
        <v>0</v>
      </c>
    </row>
    <row r="249" spans="5:31" ht="30" hidden="1" x14ac:dyDescent="0.25">
      <c r="F249" s="768">
        <v>489</v>
      </c>
      <c r="G249" s="769" t="s">
        <v>3821</v>
      </c>
      <c r="S249" s="751">
        <f t="shared" si="36"/>
        <v>0</v>
      </c>
      <c r="AB249" s="84">
        <f t="shared" si="26"/>
        <v>0</v>
      </c>
    </row>
    <row r="250" spans="5:31" ht="30" hidden="1" x14ac:dyDescent="0.25">
      <c r="F250" s="768">
        <v>494</v>
      </c>
      <c r="G250" s="769" t="s">
        <v>4108</v>
      </c>
      <c r="S250" s="751">
        <f t="shared" si="36"/>
        <v>0</v>
      </c>
      <c r="AB250" s="84">
        <f t="shared" si="26"/>
        <v>0</v>
      </c>
    </row>
    <row r="251" spans="5:31" ht="30" hidden="1" x14ac:dyDescent="0.25">
      <c r="F251" s="768">
        <v>495</v>
      </c>
      <c r="G251" s="769" t="s">
        <v>4109</v>
      </c>
      <c r="S251" s="751">
        <f t="shared" si="36"/>
        <v>0</v>
      </c>
      <c r="AB251" s="84">
        <f t="shared" si="26"/>
        <v>0</v>
      </c>
    </row>
    <row r="252" spans="5:31" ht="45" hidden="1" x14ac:dyDescent="0.25">
      <c r="F252" s="768">
        <v>496</v>
      </c>
      <c r="G252" s="769" t="s">
        <v>4110</v>
      </c>
      <c r="S252" s="751">
        <f t="shared" si="36"/>
        <v>0</v>
      </c>
      <c r="AB252" s="84">
        <f t="shared" si="26"/>
        <v>0</v>
      </c>
    </row>
    <row r="253" spans="5:31" ht="30" hidden="1" x14ac:dyDescent="0.25">
      <c r="F253" s="768">
        <v>499</v>
      </c>
      <c r="G253" s="769" t="s">
        <v>4111</v>
      </c>
      <c r="S253" s="751">
        <f t="shared" si="36"/>
        <v>0</v>
      </c>
      <c r="AB253" s="84">
        <f t="shared" si="26"/>
        <v>0</v>
      </c>
    </row>
    <row r="254" spans="5:31" hidden="1" x14ac:dyDescent="0.25">
      <c r="F254" s="768">
        <v>511</v>
      </c>
      <c r="G254" s="858" t="s">
        <v>4131</v>
      </c>
      <c r="S254" s="751">
        <f t="shared" si="36"/>
        <v>0</v>
      </c>
      <c r="AB254" s="84">
        <f t="shared" si="26"/>
        <v>0</v>
      </c>
    </row>
    <row r="255" spans="5:31" hidden="1" x14ac:dyDescent="0.25">
      <c r="F255" s="768">
        <v>512</v>
      </c>
      <c r="G255" s="858" t="s">
        <v>4132</v>
      </c>
      <c r="S255" s="751">
        <f t="shared" si="36"/>
        <v>0</v>
      </c>
      <c r="AB255" s="84">
        <f t="shared" si="26"/>
        <v>0</v>
      </c>
    </row>
    <row r="256" spans="5:31" hidden="1" x14ac:dyDescent="0.25">
      <c r="F256" s="768">
        <v>513</v>
      </c>
      <c r="G256" s="858" t="s">
        <v>4133</v>
      </c>
      <c r="S256" s="751">
        <f t="shared" si="36"/>
        <v>0</v>
      </c>
      <c r="AB256" s="84">
        <f t="shared" si="26"/>
        <v>0</v>
      </c>
    </row>
    <row r="257" spans="5:28" hidden="1" x14ac:dyDescent="0.25">
      <c r="F257" s="768">
        <v>514</v>
      </c>
      <c r="G257" s="769" t="s">
        <v>4134</v>
      </c>
      <c r="S257" s="751">
        <f t="shared" si="36"/>
        <v>0</v>
      </c>
      <c r="AB257" s="84">
        <f t="shared" si="26"/>
        <v>0</v>
      </c>
    </row>
    <row r="258" spans="5:28" hidden="1" x14ac:dyDescent="0.25">
      <c r="F258" s="768">
        <v>515</v>
      </c>
      <c r="G258" s="769" t="s">
        <v>3832</v>
      </c>
      <c r="S258" s="751">
        <f t="shared" si="36"/>
        <v>0</v>
      </c>
      <c r="AB258" s="84">
        <f t="shared" si="26"/>
        <v>0</v>
      </c>
    </row>
    <row r="259" spans="5:28" hidden="1" x14ac:dyDescent="0.25">
      <c r="F259" s="768">
        <v>521</v>
      </c>
      <c r="G259" s="769" t="s">
        <v>4135</v>
      </c>
      <c r="S259" s="751">
        <f t="shared" si="36"/>
        <v>0</v>
      </c>
      <c r="AB259" s="84">
        <f t="shared" si="26"/>
        <v>0</v>
      </c>
    </row>
    <row r="260" spans="5:28" hidden="1" x14ac:dyDescent="0.25">
      <c r="F260" s="768">
        <v>522</v>
      </c>
      <c r="G260" s="769" t="s">
        <v>4136</v>
      </c>
      <c r="S260" s="751">
        <f t="shared" si="36"/>
        <v>0</v>
      </c>
      <c r="AB260" s="84">
        <f t="shared" si="26"/>
        <v>0</v>
      </c>
    </row>
    <row r="261" spans="5:28" hidden="1" x14ac:dyDescent="0.25">
      <c r="F261" s="768">
        <v>523</v>
      </c>
      <c r="G261" s="769" t="s">
        <v>3837</v>
      </c>
      <c r="S261" s="751">
        <f t="shared" si="36"/>
        <v>0</v>
      </c>
      <c r="AB261" s="84">
        <f t="shared" si="26"/>
        <v>0</v>
      </c>
    </row>
    <row r="262" spans="5:28" hidden="1" x14ac:dyDescent="0.25">
      <c r="F262" s="768">
        <v>531</v>
      </c>
      <c r="G262" s="769" t="s">
        <v>4112</v>
      </c>
      <c r="S262" s="751">
        <f t="shared" si="36"/>
        <v>0</v>
      </c>
      <c r="AB262" s="84">
        <f t="shared" si="26"/>
        <v>0</v>
      </c>
    </row>
    <row r="263" spans="5:28" hidden="1" x14ac:dyDescent="0.25">
      <c r="F263" s="768">
        <v>541</v>
      </c>
      <c r="G263" s="769" t="s">
        <v>4137</v>
      </c>
      <c r="S263" s="751">
        <f t="shared" si="36"/>
        <v>0</v>
      </c>
      <c r="AB263" s="84">
        <f t="shared" si="26"/>
        <v>0</v>
      </c>
    </row>
    <row r="264" spans="5:28" hidden="1" x14ac:dyDescent="0.25">
      <c r="F264" s="768">
        <v>542</v>
      </c>
      <c r="G264" s="769" t="s">
        <v>4138</v>
      </c>
      <c r="S264" s="751">
        <f t="shared" si="36"/>
        <v>0</v>
      </c>
      <c r="AB264" s="84">
        <f t="shared" si="26"/>
        <v>0</v>
      </c>
    </row>
    <row r="265" spans="5:28" hidden="1" x14ac:dyDescent="0.25">
      <c r="F265" s="768">
        <v>543</v>
      </c>
      <c r="G265" s="769" t="s">
        <v>3842</v>
      </c>
      <c r="S265" s="751">
        <f t="shared" si="36"/>
        <v>0</v>
      </c>
      <c r="AB265" s="84">
        <f t="shared" si="26"/>
        <v>0</v>
      </c>
    </row>
    <row r="266" spans="5:28" ht="45" hidden="1" x14ac:dyDescent="0.25">
      <c r="F266" s="768">
        <v>551</v>
      </c>
      <c r="G266" s="769" t="s">
        <v>4113</v>
      </c>
      <c r="S266" s="751">
        <f t="shared" si="36"/>
        <v>0</v>
      </c>
      <c r="AB266" s="84">
        <f t="shared" si="26"/>
        <v>0</v>
      </c>
    </row>
    <row r="267" spans="5:28" hidden="1" x14ac:dyDescent="0.25">
      <c r="F267" s="771">
        <v>611</v>
      </c>
      <c r="G267" s="858" t="s">
        <v>3848</v>
      </c>
      <c r="S267" s="751">
        <f t="shared" si="36"/>
        <v>0</v>
      </c>
      <c r="AB267" s="84">
        <f t="shared" si="26"/>
        <v>0</v>
      </c>
    </row>
    <row r="268" spans="5:28" ht="15.75" hidden="1" thickBot="1" x14ac:dyDescent="0.3">
      <c r="F268" s="771">
        <v>620</v>
      </c>
      <c r="G268" s="858" t="s">
        <v>89</v>
      </c>
      <c r="S268" s="751">
        <f t="shared" si="36"/>
        <v>0</v>
      </c>
      <c r="AB268" s="84">
        <f t="shared" si="26"/>
        <v>0</v>
      </c>
    </row>
    <row r="269" spans="5:28" x14ac:dyDescent="0.25">
      <c r="E269" s="770"/>
      <c r="F269" s="771"/>
      <c r="G269" s="772" t="s">
        <v>4170</v>
      </c>
      <c r="H269" s="773"/>
      <c r="I269" s="773"/>
      <c r="J269" s="774"/>
      <c r="K269" s="773"/>
      <c r="L269" s="775"/>
      <c r="M269" s="775"/>
      <c r="N269" s="776"/>
      <c r="O269" s="775"/>
      <c r="P269" s="775"/>
      <c r="Q269" s="775"/>
      <c r="R269" s="776"/>
      <c r="S269" s="859"/>
      <c r="AB269" s="84">
        <f t="shared" si="26"/>
        <v>0</v>
      </c>
    </row>
    <row r="270" spans="5:28" ht="15.75" thickBot="1" x14ac:dyDescent="0.3">
      <c r="E270" s="777"/>
      <c r="F270" s="778" t="s">
        <v>235</v>
      </c>
      <c r="G270" s="779" t="s">
        <v>236</v>
      </c>
      <c r="H270" s="780">
        <f>SUM(H211:H268)</f>
        <v>8917000</v>
      </c>
      <c r="I270" s="780">
        <f>SUM(I211:I268)</f>
        <v>3691695.0500000003</v>
      </c>
      <c r="J270" s="781">
        <f>I270/H270</f>
        <v>0.41400639789166765</v>
      </c>
      <c r="K270" s="780">
        <f t="shared" ref="K270:S270" si="37">SUM(K211:K268)</f>
        <v>5225304.9500000011</v>
      </c>
      <c r="L270" s="782">
        <f t="shared" si="37"/>
        <v>0</v>
      </c>
      <c r="M270" s="782">
        <f t="shared" si="37"/>
        <v>0</v>
      </c>
      <c r="N270" s="783"/>
      <c r="O270" s="782">
        <f t="shared" si="37"/>
        <v>0</v>
      </c>
      <c r="P270" s="782">
        <f t="shared" si="37"/>
        <v>8917000</v>
      </c>
      <c r="Q270" s="782">
        <f t="shared" si="37"/>
        <v>3691695.0500000003</v>
      </c>
      <c r="R270" s="783">
        <f>Q270/P270</f>
        <v>0.41400639789166765</v>
      </c>
      <c r="S270" s="782">
        <f t="shared" si="37"/>
        <v>5225304.9500000011</v>
      </c>
      <c r="AB270" s="84">
        <f t="shared" si="26"/>
        <v>0</v>
      </c>
    </row>
    <row r="271" spans="5:28" ht="15.75" hidden="1" thickBot="1" x14ac:dyDescent="0.3">
      <c r="F271" s="778" t="s">
        <v>237</v>
      </c>
      <c r="G271" s="779" t="s">
        <v>238</v>
      </c>
      <c r="S271" s="782">
        <f t="shared" ref="S271:S285" si="38">SUM(H271:L271)</f>
        <v>0</v>
      </c>
      <c r="AB271" s="84">
        <f t="shared" ref="AB271:AB334" si="39">Z271-AA271</f>
        <v>0</v>
      </c>
    </row>
    <row r="272" spans="5:28" ht="15.75" hidden="1" thickBot="1" x14ac:dyDescent="0.3">
      <c r="F272" s="778" t="s">
        <v>239</v>
      </c>
      <c r="G272" s="779" t="s">
        <v>240</v>
      </c>
      <c r="S272" s="782">
        <f t="shared" si="38"/>
        <v>0</v>
      </c>
      <c r="AB272" s="84">
        <f t="shared" si="39"/>
        <v>0</v>
      </c>
    </row>
    <row r="273" spans="5:28" ht="15.75" hidden="1" thickBot="1" x14ac:dyDescent="0.3">
      <c r="F273" s="778" t="s">
        <v>241</v>
      </c>
      <c r="G273" s="779" t="s">
        <v>242</v>
      </c>
      <c r="S273" s="782">
        <f t="shared" si="38"/>
        <v>0</v>
      </c>
      <c r="AB273" s="84">
        <f t="shared" si="39"/>
        <v>0</v>
      </c>
    </row>
    <row r="274" spans="5:28" ht="15.75" hidden="1" thickBot="1" x14ac:dyDescent="0.3">
      <c r="F274" s="778" t="s">
        <v>243</v>
      </c>
      <c r="G274" s="779" t="s">
        <v>244</v>
      </c>
      <c r="S274" s="782">
        <f t="shared" si="38"/>
        <v>0</v>
      </c>
      <c r="AB274" s="84">
        <f t="shared" si="39"/>
        <v>0</v>
      </c>
    </row>
    <row r="275" spans="5:28" ht="15.75" hidden="1" thickBot="1" x14ac:dyDescent="0.3">
      <c r="F275" s="778" t="s">
        <v>245</v>
      </c>
      <c r="G275" s="779" t="s">
        <v>246</v>
      </c>
      <c r="S275" s="782">
        <f t="shared" si="38"/>
        <v>0</v>
      </c>
      <c r="AB275" s="84">
        <f t="shared" si="39"/>
        <v>0</v>
      </c>
    </row>
    <row r="276" spans="5:28" ht="15.75" hidden="1" thickBot="1" x14ac:dyDescent="0.3">
      <c r="F276" s="778" t="s">
        <v>247</v>
      </c>
      <c r="G276" s="779" t="s">
        <v>4692</v>
      </c>
      <c r="S276" s="782">
        <f t="shared" si="38"/>
        <v>0</v>
      </c>
      <c r="AB276" s="84">
        <f t="shared" si="39"/>
        <v>0</v>
      </c>
    </row>
    <row r="277" spans="5:28" ht="30.75" hidden="1" thickBot="1" x14ac:dyDescent="0.3">
      <c r="F277" s="778" t="s">
        <v>248</v>
      </c>
      <c r="G277" s="779" t="s">
        <v>4691</v>
      </c>
      <c r="S277" s="782">
        <f t="shared" si="38"/>
        <v>0</v>
      </c>
      <c r="AB277" s="84">
        <f t="shared" si="39"/>
        <v>0</v>
      </c>
    </row>
    <row r="278" spans="5:28" ht="15.75" hidden="1" thickBot="1" x14ac:dyDescent="0.3">
      <c r="F278" s="778" t="s">
        <v>249</v>
      </c>
      <c r="G278" s="779" t="s">
        <v>58</v>
      </c>
      <c r="S278" s="782">
        <f t="shared" si="38"/>
        <v>0</v>
      </c>
      <c r="AB278" s="84">
        <f t="shared" si="39"/>
        <v>0</v>
      </c>
    </row>
    <row r="279" spans="5:28" ht="15.75" hidden="1" thickBot="1" x14ac:dyDescent="0.3">
      <c r="F279" s="778" t="s">
        <v>250</v>
      </c>
      <c r="G279" s="779" t="s">
        <v>251</v>
      </c>
      <c r="S279" s="782">
        <f t="shared" si="38"/>
        <v>0</v>
      </c>
      <c r="AB279" s="84">
        <f t="shared" si="39"/>
        <v>0</v>
      </c>
    </row>
    <row r="280" spans="5:28" ht="15.75" hidden="1" thickBot="1" x14ac:dyDescent="0.3">
      <c r="F280" s="778" t="s">
        <v>252</v>
      </c>
      <c r="G280" s="779" t="s">
        <v>253</v>
      </c>
      <c r="S280" s="782">
        <f t="shared" si="38"/>
        <v>0</v>
      </c>
      <c r="AB280" s="84">
        <f t="shared" si="39"/>
        <v>0</v>
      </c>
    </row>
    <row r="281" spans="5:28" ht="30.75" hidden="1" thickBot="1" x14ac:dyDescent="0.3">
      <c r="F281" s="778" t="s">
        <v>254</v>
      </c>
      <c r="G281" s="779" t="s">
        <v>255</v>
      </c>
      <c r="S281" s="782">
        <f t="shared" si="38"/>
        <v>0</v>
      </c>
      <c r="AB281" s="84">
        <f t="shared" si="39"/>
        <v>0</v>
      </c>
    </row>
    <row r="282" spans="5:28" ht="15.75" hidden="1" thickBot="1" x14ac:dyDescent="0.3">
      <c r="F282" s="778" t="s">
        <v>256</v>
      </c>
      <c r="G282" s="779" t="s">
        <v>257</v>
      </c>
      <c r="S282" s="782">
        <f t="shared" si="38"/>
        <v>0</v>
      </c>
      <c r="AB282" s="84">
        <f t="shared" si="39"/>
        <v>0</v>
      </c>
    </row>
    <row r="283" spans="5:28" ht="30.75" hidden="1" thickBot="1" x14ac:dyDescent="0.3">
      <c r="F283" s="778" t="s">
        <v>258</v>
      </c>
      <c r="G283" s="779" t="s">
        <v>259</v>
      </c>
      <c r="S283" s="782">
        <f t="shared" si="38"/>
        <v>0</v>
      </c>
      <c r="AB283" s="84">
        <f t="shared" si="39"/>
        <v>0</v>
      </c>
    </row>
    <row r="284" spans="5:28" ht="30.75" hidden="1" thickBot="1" x14ac:dyDescent="0.3">
      <c r="F284" s="778" t="s">
        <v>260</v>
      </c>
      <c r="G284" s="779" t="s">
        <v>261</v>
      </c>
      <c r="S284" s="782">
        <f t="shared" si="38"/>
        <v>0</v>
      </c>
      <c r="AB284" s="84">
        <f t="shared" si="39"/>
        <v>0</v>
      </c>
    </row>
    <row r="285" spans="5:28" ht="15.75" hidden="1" thickBot="1" x14ac:dyDescent="0.3">
      <c r="F285" s="778" t="s">
        <v>262</v>
      </c>
      <c r="G285" s="779" t="s">
        <v>263</v>
      </c>
      <c r="H285" s="780"/>
      <c r="I285" s="780"/>
      <c r="J285" s="781"/>
      <c r="K285" s="780"/>
      <c r="L285" s="782"/>
      <c r="M285" s="782"/>
      <c r="N285" s="783"/>
      <c r="O285" s="782"/>
      <c r="P285" s="782"/>
      <c r="Q285" s="782"/>
      <c r="R285" s="783"/>
      <c r="S285" s="782">
        <f t="shared" si="38"/>
        <v>0</v>
      </c>
      <c r="AB285" s="84">
        <f t="shared" si="39"/>
        <v>0</v>
      </c>
    </row>
    <row r="286" spans="5:28" ht="15.75" thickBot="1" x14ac:dyDescent="0.3">
      <c r="G286" s="784" t="s">
        <v>4157</v>
      </c>
      <c r="H286" s="785">
        <f>SUM(H270:H285)</f>
        <v>8917000</v>
      </c>
      <c r="I286" s="785">
        <f t="shared" ref="I286:S286" si="40">SUM(I270:I285)</f>
        <v>3691695.0500000003</v>
      </c>
      <c r="J286" s="786">
        <f t="shared" si="40"/>
        <v>0.41400639789166765</v>
      </c>
      <c r="K286" s="785">
        <f t="shared" si="40"/>
        <v>5225304.9500000011</v>
      </c>
      <c r="L286" s="787">
        <f t="shared" si="40"/>
        <v>0</v>
      </c>
      <c r="M286" s="787">
        <f t="shared" si="40"/>
        <v>0</v>
      </c>
      <c r="N286" s="788"/>
      <c r="O286" s="787">
        <f t="shared" si="40"/>
        <v>0</v>
      </c>
      <c r="P286" s="787">
        <f t="shared" si="40"/>
        <v>8917000</v>
      </c>
      <c r="Q286" s="787">
        <f t="shared" si="40"/>
        <v>3691695.0500000003</v>
      </c>
      <c r="R286" s="788">
        <f t="shared" si="40"/>
        <v>0.41400639789166765</v>
      </c>
      <c r="S286" s="787">
        <f t="shared" si="40"/>
        <v>5225304.9500000011</v>
      </c>
      <c r="AB286" s="84">
        <f t="shared" si="39"/>
        <v>0</v>
      </c>
    </row>
    <row r="287" spans="5:28" ht="28.5" collapsed="1" x14ac:dyDescent="0.25">
      <c r="E287" s="770"/>
      <c r="F287" s="771"/>
      <c r="G287" s="789" t="s">
        <v>4848</v>
      </c>
      <c r="H287" s="790"/>
      <c r="I287" s="791"/>
      <c r="J287" s="792"/>
      <c r="K287" s="791"/>
      <c r="L287" s="793"/>
      <c r="M287" s="794"/>
      <c r="N287" s="795"/>
      <c r="O287" s="794"/>
      <c r="P287" s="794"/>
      <c r="Q287" s="794"/>
      <c r="R287" s="795"/>
      <c r="S287" s="860"/>
      <c r="AB287" s="84">
        <f t="shared" si="39"/>
        <v>0</v>
      </c>
    </row>
    <row r="288" spans="5:28" ht="15.75" thickBot="1" x14ac:dyDescent="0.3">
      <c r="E288" s="777"/>
      <c r="F288" s="778" t="s">
        <v>235</v>
      </c>
      <c r="G288" s="779" t="s">
        <v>236</v>
      </c>
      <c r="H288" s="780">
        <f>SUM(H211:H268)</f>
        <v>8917000</v>
      </c>
      <c r="I288" s="780">
        <f t="shared" ref="I288:S288" si="41">SUM(I211:I268)</f>
        <v>3691695.0500000003</v>
      </c>
      <c r="J288" s="781">
        <f>I288/H288</f>
        <v>0.41400639789166765</v>
      </c>
      <c r="K288" s="780">
        <f t="shared" si="41"/>
        <v>5225304.9500000011</v>
      </c>
      <c r="L288" s="782">
        <f t="shared" si="41"/>
        <v>0</v>
      </c>
      <c r="M288" s="782">
        <f t="shared" si="41"/>
        <v>0</v>
      </c>
      <c r="N288" s="783"/>
      <c r="O288" s="782">
        <f t="shared" si="41"/>
        <v>0</v>
      </c>
      <c r="P288" s="782">
        <f t="shared" si="41"/>
        <v>8917000</v>
      </c>
      <c r="Q288" s="782">
        <f t="shared" si="41"/>
        <v>3691695.0500000003</v>
      </c>
      <c r="R288" s="783">
        <f>Q288/P288</f>
        <v>0.41400639789166765</v>
      </c>
      <c r="S288" s="782">
        <f t="shared" si="41"/>
        <v>5225304.9500000011</v>
      </c>
      <c r="AB288" s="84">
        <f t="shared" si="39"/>
        <v>0</v>
      </c>
    </row>
    <row r="289" spans="6:28" hidden="1" x14ac:dyDescent="0.25">
      <c r="F289" s="778" t="s">
        <v>237</v>
      </c>
      <c r="G289" s="779" t="s">
        <v>238</v>
      </c>
      <c r="S289" s="782">
        <f t="shared" ref="S289:S303" si="42">SUM(H289:L289)</f>
        <v>0</v>
      </c>
      <c r="AB289" s="84">
        <f t="shared" si="39"/>
        <v>0</v>
      </c>
    </row>
    <row r="290" spans="6:28" hidden="1" x14ac:dyDescent="0.25">
      <c r="F290" s="778" t="s">
        <v>239</v>
      </c>
      <c r="G290" s="779" t="s">
        <v>240</v>
      </c>
      <c r="S290" s="782">
        <f t="shared" si="42"/>
        <v>0</v>
      </c>
      <c r="AB290" s="84">
        <f t="shared" si="39"/>
        <v>0</v>
      </c>
    </row>
    <row r="291" spans="6:28" hidden="1" x14ac:dyDescent="0.25">
      <c r="F291" s="778" t="s">
        <v>241</v>
      </c>
      <c r="G291" s="779" t="s">
        <v>242</v>
      </c>
      <c r="S291" s="782">
        <f t="shared" si="42"/>
        <v>0</v>
      </c>
      <c r="AB291" s="84">
        <f t="shared" si="39"/>
        <v>0</v>
      </c>
    </row>
    <row r="292" spans="6:28" hidden="1" x14ac:dyDescent="0.25">
      <c r="F292" s="778" t="s">
        <v>243</v>
      </c>
      <c r="G292" s="779" t="s">
        <v>244</v>
      </c>
      <c r="S292" s="782">
        <f t="shared" si="42"/>
        <v>0</v>
      </c>
      <c r="AB292" s="84">
        <f t="shared" si="39"/>
        <v>0</v>
      </c>
    </row>
    <row r="293" spans="6:28" hidden="1" x14ac:dyDescent="0.25">
      <c r="F293" s="778" t="s">
        <v>245</v>
      </c>
      <c r="G293" s="779" t="s">
        <v>246</v>
      </c>
      <c r="S293" s="782">
        <f t="shared" si="42"/>
        <v>0</v>
      </c>
      <c r="AB293" s="84">
        <f t="shared" si="39"/>
        <v>0</v>
      </c>
    </row>
    <row r="294" spans="6:28" hidden="1" x14ac:dyDescent="0.25">
      <c r="F294" s="778" t="s">
        <v>247</v>
      </c>
      <c r="G294" s="779" t="s">
        <v>4692</v>
      </c>
      <c r="S294" s="782">
        <f t="shared" si="42"/>
        <v>0</v>
      </c>
      <c r="AB294" s="84">
        <f t="shared" si="39"/>
        <v>0</v>
      </c>
    </row>
    <row r="295" spans="6:28" ht="30" hidden="1" x14ac:dyDescent="0.25">
      <c r="F295" s="778" t="s">
        <v>248</v>
      </c>
      <c r="G295" s="779" t="s">
        <v>4691</v>
      </c>
      <c r="S295" s="782">
        <f t="shared" si="42"/>
        <v>0</v>
      </c>
      <c r="AB295" s="84">
        <f t="shared" si="39"/>
        <v>0</v>
      </c>
    </row>
    <row r="296" spans="6:28" hidden="1" x14ac:dyDescent="0.25">
      <c r="F296" s="778" t="s">
        <v>249</v>
      </c>
      <c r="G296" s="779" t="s">
        <v>58</v>
      </c>
      <c r="S296" s="782">
        <f t="shared" si="42"/>
        <v>0</v>
      </c>
      <c r="AB296" s="84">
        <f t="shared" si="39"/>
        <v>0</v>
      </c>
    </row>
    <row r="297" spans="6:28" hidden="1" x14ac:dyDescent="0.25">
      <c r="F297" s="778" t="s">
        <v>250</v>
      </c>
      <c r="G297" s="779" t="s">
        <v>251</v>
      </c>
      <c r="S297" s="782">
        <f t="shared" si="42"/>
        <v>0</v>
      </c>
      <c r="AB297" s="84">
        <f t="shared" si="39"/>
        <v>0</v>
      </c>
    </row>
    <row r="298" spans="6:28" hidden="1" x14ac:dyDescent="0.25">
      <c r="F298" s="778" t="s">
        <v>252</v>
      </c>
      <c r="G298" s="779" t="s">
        <v>253</v>
      </c>
      <c r="S298" s="782">
        <f t="shared" si="42"/>
        <v>0</v>
      </c>
      <c r="AB298" s="84">
        <f t="shared" si="39"/>
        <v>0</v>
      </c>
    </row>
    <row r="299" spans="6:28" ht="30" hidden="1" x14ac:dyDescent="0.25">
      <c r="F299" s="778" t="s">
        <v>254</v>
      </c>
      <c r="G299" s="779" t="s">
        <v>255</v>
      </c>
      <c r="S299" s="782">
        <f t="shared" si="42"/>
        <v>0</v>
      </c>
      <c r="AB299" s="84">
        <f t="shared" si="39"/>
        <v>0</v>
      </c>
    </row>
    <row r="300" spans="6:28" hidden="1" x14ac:dyDescent="0.25">
      <c r="F300" s="778" t="s">
        <v>256</v>
      </c>
      <c r="G300" s="779" t="s">
        <v>257</v>
      </c>
      <c r="S300" s="782">
        <f t="shared" si="42"/>
        <v>0</v>
      </c>
      <c r="AB300" s="84">
        <f t="shared" si="39"/>
        <v>0</v>
      </c>
    </row>
    <row r="301" spans="6:28" ht="30" hidden="1" x14ac:dyDescent="0.25">
      <c r="F301" s="778" t="s">
        <v>258</v>
      </c>
      <c r="G301" s="779" t="s">
        <v>259</v>
      </c>
      <c r="S301" s="782">
        <f t="shared" si="42"/>
        <v>0</v>
      </c>
      <c r="AB301" s="84">
        <f t="shared" si="39"/>
        <v>0</v>
      </c>
    </row>
    <row r="302" spans="6:28" ht="30" hidden="1" x14ac:dyDescent="0.25">
      <c r="F302" s="778" t="s">
        <v>260</v>
      </c>
      <c r="G302" s="779" t="s">
        <v>261</v>
      </c>
      <c r="S302" s="782">
        <f t="shared" si="42"/>
        <v>0</v>
      </c>
      <c r="AB302" s="84">
        <f t="shared" si="39"/>
        <v>0</v>
      </c>
    </row>
    <row r="303" spans="6:28" ht="15.75" hidden="1" thickBot="1" x14ac:dyDescent="0.3">
      <c r="F303" s="778" t="s">
        <v>262</v>
      </c>
      <c r="G303" s="779" t="s">
        <v>263</v>
      </c>
      <c r="H303" s="780"/>
      <c r="I303" s="780"/>
      <c r="J303" s="781"/>
      <c r="K303" s="780"/>
      <c r="L303" s="782"/>
      <c r="M303" s="782"/>
      <c r="N303" s="783"/>
      <c r="O303" s="782"/>
      <c r="P303" s="782"/>
      <c r="Q303" s="782"/>
      <c r="R303" s="783"/>
      <c r="S303" s="782">
        <f t="shared" si="42"/>
        <v>0</v>
      </c>
      <c r="AB303" s="84">
        <f t="shared" si="39"/>
        <v>0</v>
      </c>
    </row>
    <row r="304" spans="6:28" ht="15.75" collapsed="1" thickBot="1" x14ac:dyDescent="0.3">
      <c r="G304" s="784" t="s">
        <v>4849</v>
      </c>
      <c r="H304" s="785">
        <f>SUM(H288:H303)</f>
        <v>8917000</v>
      </c>
      <c r="I304" s="785">
        <f t="shared" ref="I304:S304" si="43">SUM(I288:I303)</f>
        <v>3691695.0500000003</v>
      </c>
      <c r="J304" s="786">
        <f t="shared" si="43"/>
        <v>0.41400639789166765</v>
      </c>
      <c r="K304" s="785">
        <f t="shared" si="43"/>
        <v>5225304.9500000011</v>
      </c>
      <c r="L304" s="787">
        <f t="shared" si="43"/>
        <v>0</v>
      </c>
      <c r="M304" s="787">
        <f t="shared" si="43"/>
        <v>0</v>
      </c>
      <c r="N304" s="788"/>
      <c r="O304" s="787">
        <f t="shared" si="43"/>
        <v>0</v>
      </c>
      <c r="P304" s="787">
        <f t="shared" si="43"/>
        <v>8917000</v>
      </c>
      <c r="Q304" s="787">
        <f t="shared" si="43"/>
        <v>3691695.0500000003</v>
      </c>
      <c r="R304" s="788">
        <f t="shared" si="43"/>
        <v>0.41400639789166765</v>
      </c>
      <c r="S304" s="787">
        <f t="shared" si="43"/>
        <v>5225304.9500000011</v>
      </c>
      <c r="AB304" s="84">
        <f t="shared" si="39"/>
        <v>0</v>
      </c>
    </row>
    <row r="305" spans="3:28" x14ac:dyDescent="0.25">
      <c r="AB305" s="84">
        <f t="shared" si="39"/>
        <v>0</v>
      </c>
    </row>
    <row r="306" spans="3:28" hidden="1" x14ac:dyDescent="0.25">
      <c r="C306" s="747" t="s">
        <v>4944</v>
      </c>
      <c r="D306" s="756"/>
      <c r="G306" s="920" t="s">
        <v>4945</v>
      </c>
      <c r="AB306" s="84">
        <f t="shared" si="39"/>
        <v>0</v>
      </c>
    </row>
    <row r="307" spans="3:28" ht="30" hidden="1" x14ac:dyDescent="0.25">
      <c r="C307" s="747"/>
      <c r="D307" s="764">
        <v>110</v>
      </c>
      <c r="E307" s="765"/>
      <c r="F307" s="764"/>
      <c r="G307" s="766" t="s">
        <v>106</v>
      </c>
      <c r="AB307" s="84">
        <f t="shared" si="39"/>
        <v>0</v>
      </c>
    </row>
    <row r="308" spans="3:28" ht="15.75" hidden="1" thickBot="1" x14ac:dyDescent="0.3">
      <c r="E308" s="746">
        <v>27</v>
      </c>
      <c r="F308" s="768">
        <v>423</v>
      </c>
      <c r="G308" s="769" t="s">
        <v>3779</v>
      </c>
      <c r="H308" s="749">
        <v>0</v>
      </c>
      <c r="I308" s="749">
        <v>0</v>
      </c>
      <c r="J308" s="750" t="e">
        <f>I308/H308</f>
        <v>#DIV/0!</v>
      </c>
      <c r="K308" s="749">
        <f>H308-I308</f>
        <v>0</v>
      </c>
      <c r="L308" s="751">
        <v>0</v>
      </c>
      <c r="M308" s="751">
        <v>0</v>
      </c>
      <c r="O308" s="751">
        <f>SUM(O229:O288)</f>
        <v>0</v>
      </c>
      <c r="P308" s="751">
        <f>H308+L308</f>
        <v>0</v>
      </c>
      <c r="Q308" s="751">
        <f>I308+M308</f>
        <v>0</v>
      </c>
      <c r="R308" s="752" t="e">
        <f>Q308/P308</f>
        <v>#DIV/0!</v>
      </c>
      <c r="S308" s="751">
        <f>P308-Q308</f>
        <v>0</v>
      </c>
      <c r="V308" s="202">
        <v>350000</v>
      </c>
      <c r="W308" s="202">
        <v>0</v>
      </c>
      <c r="Z308" s="812">
        <f>H308-X308+Y308</f>
        <v>0</v>
      </c>
      <c r="AA308" s="813">
        <v>0</v>
      </c>
      <c r="AB308" s="84">
        <f t="shared" si="39"/>
        <v>0</v>
      </c>
    </row>
    <row r="309" spans="3:28" hidden="1" x14ac:dyDescent="0.25">
      <c r="E309" s="770"/>
      <c r="F309" s="771"/>
      <c r="G309" s="772" t="s">
        <v>4170</v>
      </c>
      <c r="H309" s="773"/>
      <c r="I309" s="773"/>
      <c r="J309" s="774"/>
      <c r="K309" s="773"/>
      <c r="L309" s="775"/>
      <c r="M309" s="775"/>
      <c r="N309" s="776"/>
      <c r="O309" s="775"/>
      <c r="P309" s="775"/>
      <c r="Q309" s="775"/>
      <c r="R309" s="776"/>
      <c r="S309" s="859"/>
      <c r="AB309" s="84">
        <f t="shared" si="39"/>
        <v>0</v>
      </c>
    </row>
    <row r="310" spans="3:28" ht="15.75" hidden="1" thickBot="1" x14ac:dyDescent="0.3">
      <c r="E310" s="777"/>
      <c r="F310" s="778" t="s">
        <v>235</v>
      </c>
      <c r="G310" s="779" t="s">
        <v>236</v>
      </c>
      <c r="H310" s="780">
        <f>SUM(H308:H308)</f>
        <v>0</v>
      </c>
      <c r="I310" s="780">
        <f>SUM(I308:I308)</f>
        <v>0</v>
      </c>
      <c r="J310" s="781" t="e">
        <f>I310/H310</f>
        <v>#DIV/0!</v>
      </c>
      <c r="K310" s="780">
        <f>SUM(K308:K308)</f>
        <v>0</v>
      </c>
      <c r="L310" s="782">
        <f>SUM(L250:L308)</f>
        <v>0</v>
      </c>
      <c r="M310" s="782">
        <f>SUM(M250:M308)</f>
        <v>0</v>
      </c>
      <c r="N310" s="783"/>
      <c r="O310" s="782">
        <f>SUM(O250:O308)</f>
        <v>0</v>
      </c>
      <c r="P310" s="782">
        <f>SUM(P308:P308)</f>
        <v>0</v>
      </c>
      <c r="Q310" s="782">
        <f>SUM(Q308:Q308)</f>
        <v>0</v>
      </c>
      <c r="R310" s="783" t="e">
        <f>Q310/P310</f>
        <v>#DIV/0!</v>
      </c>
      <c r="S310" s="782">
        <f>SUM(S308:S308)</f>
        <v>0</v>
      </c>
      <c r="AB310" s="84">
        <f t="shared" si="39"/>
        <v>0</v>
      </c>
    </row>
    <row r="311" spans="3:28" ht="15.75" hidden="1" thickBot="1" x14ac:dyDescent="0.3">
      <c r="G311" s="784" t="s">
        <v>4157</v>
      </c>
      <c r="H311" s="785">
        <f t="shared" ref="H311:M311" si="44">SUM(H310)</f>
        <v>0</v>
      </c>
      <c r="I311" s="785">
        <f t="shared" si="44"/>
        <v>0</v>
      </c>
      <c r="J311" s="786" t="e">
        <f t="shared" si="44"/>
        <v>#DIV/0!</v>
      </c>
      <c r="K311" s="785">
        <f t="shared" si="44"/>
        <v>0</v>
      </c>
      <c r="L311" s="787">
        <f t="shared" si="44"/>
        <v>0</v>
      </c>
      <c r="M311" s="787">
        <f t="shared" si="44"/>
        <v>0</v>
      </c>
      <c r="N311" s="788"/>
      <c r="O311" s="787">
        <f>SUM(O310)</f>
        <v>0</v>
      </c>
      <c r="P311" s="787">
        <f>SUM(P310)</f>
        <v>0</v>
      </c>
      <c r="Q311" s="787">
        <f>SUM(Q310)</f>
        <v>0</v>
      </c>
      <c r="R311" s="788" t="e">
        <f>SUM(R310)</f>
        <v>#DIV/0!</v>
      </c>
      <c r="S311" s="787">
        <f>SUM(S310)</f>
        <v>0</v>
      </c>
      <c r="AB311" s="84">
        <f t="shared" si="39"/>
        <v>0</v>
      </c>
    </row>
    <row r="312" spans="3:28" hidden="1" x14ac:dyDescent="0.25">
      <c r="E312" s="770"/>
      <c r="F312" s="771"/>
      <c r="G312" s="789" t="s">
        <v>4946</v>
      </c>
      <c r="H312" s="790"/>
      <c r="I312" s="791"/>
      <c r="J312" s="792"/>
      <c r="K312" s="791"/>
      <c r="L312" s="793"/>
      <c r="M312" s="794"/>
      <c r="N312" s="795"/>
      <c r="O312" s="794"/>
      <c r="P312" s="794"/>
      <c r="Q312" s="794"/>
      <c r="R312" s="795"/>
      <c r="S312" s="860"/>
      <c r="AB312" s="84">
        <f t="shared" si="39"/>
        <v>0</v>
      </c>
    </row>
    <row r="313" spans="3:28" ht="15.75" hidden="1" thickBot="1" x14ac:dyDescent="0.3">
      <c r="E313" s="777"/>
      <c r="F313" s="778" t="s">
        <v>235</v>
      </c>
      <c r="G313" s="779" t="s">
        <v>236</v>
      </c>
      <c r="H313" s="780">
        <f>H311</f>
        <v>0</v>
      </c>
      <c r="I313" s="780">
        <f>SUM(I308:I308)</f>
        <v>0</v>
      </c>
      <c r="J313" s="781" t="e">
        <f>I313/H313</f>
        <v>#DIV/0!</v>
      </c>
      <c r="K313" s="780">
        <f>SUM(K308:K308)</f>
        <v>0</v>
      </c>
      <c r="L313" s="782">
        <f>SUM(L235:L294)</f>
        <v>0</v>
      </c>
      <c r="M313" s="782">
        <f>SUM(M235:M294)</f>
        <v>0</v>
      </c>
      <c r="N313" s="783"/>
      <c r="O313" s="782">
        <f>SUM(O235:O294)</f>
        <v>0</v>
      </c>
      <c r="P313" s="782">
        <f>SUM(P308:P308)</f>
        <v>0</v>
      </c>
      <c r="Q313" s="782">
        <f>SUM(Q308:Q308)</f>
        <v>0</v>
      </c>
      <c r="R313" s="783" t="e">
        <f>Q313/P313</f>
        <v>#DIV/0!</v>
      </c>
      <c r="S313" s="782">
        <f>SUM(S308:S308)</f>
        <v>0</v>
      </c>
      <c r="AB313" s="84">
        <f t="shared" si="39"/>
        <v>0</v>
      </c>
    </row>
    <row r="314" spans="3:28" ht="15.75" hidden="1" thickBot="1" x14ac:dyDescent="0.3">
      <c r="G314" s="784" t="s">
        <v>4947</v>
      </c>
      <c r="H314" s="785">
        <f t="shared" ref="H314:M314" si="45">SUM(H313)</f>
        <v>0</v>
      </c>
      <c r="I314" s="785">
        <f t="shared" si="45"/>
        <v>0</v>
      </c>
      <c r="J314" s="786" t="e">
        <f t="shared" si="45"/>
        <v>#DIV/0!</v>
      </c>
      <c r="K314" s="785">
        <f t="shared" si="45"/>
        <v>0</v>
      </c>
      <c r="L314" s="787">
        <f t="shared" si="45"/>
        <v>0</v>
      </c>
      <c r="M314" s="787">
        <f t="shared" si="45"/>
        <v>0</v>
      </c>
      <c r="N314" s="788"/>
      <c r="O314" s="787">
        <f>SUM(O313)</f>
        <v>0</v>
      </c>
      <c r="P314" s="787">
        <f>SUM(P313)</f>
        <v>0</v>
      </c>
      <c r="Q314" s="787">
        <f>SUM(Q313)</f>
        <v>0</v>
      </c>
      <c r="R314" s="788" t="e">
        <f>SUM(R313)</f>
        <v>#DIV/0!</v>
      </c>
      <c r="S314" s="787">
        <f>SUM(S313)</f>
        <v>0</v>
      </c>
      <c r="AB314" s="84">
        <f t="shared" si="39"/>
        <v>0</v>
      </c>
    </row>
    <row r="315" spans="3:28" hidden="1" x14ac:dyDescent="0.25">
      <c r="AB315" s="84">
        <f t="shared" si="39"/>
        <v>0</v>
      </c>
    </row>
    <row r="316" spans="3:28" hidden="1" x14ac:dyDescent="0.25">
      <c r="E316" s="770"/>
      <c r="F316" s="771"/>
      <c r="G316" s="804" t="s">
        <v>4846</v>
      </c>
      <c r="H316" s="805"/>
      <c r="I316" s="805"/>
      <c r="J316" s="806"/>
      <c r="K316" s="805"/>
      <c r="L316" s="807"/>
      <c r="M316" s="807"/>
      <c r="N316" s="808"/>
      <c r="O316" s="807"/>
      <c r="P316" s="807"/>
      <c r="Q316" s="807"/>
      <c r="R316" s="808"/>
      <c r="S316" s="862"/>
      <c r="AB316" s="84">
        <f t="shared" si="39"/>
        <v>0</v>
      </c>
    </row>
    <row r="317" spans="3:28" ht="15.75" hidden="1" thickBot="1" x14ac:dyDescent="0.3">
      <c r="E317" s="777"/>
      <c r="F317" s="778" t="s">
        <v>235</v>
      </c>
      <c r="G317" s="779" t="s">
        <v>236</v>
      </c>
      <c r="H317" s="780">
        <f>SUM(H288+H313)</f>
        <v>8917000</v>
      </c>
      <c r="I317" s="780">
        <f>SUM(I288+I313)</f>
        <v>3691695.0500000003</v>
      </c>
      <c r="J317" s="781">
        <f>I317/H317</f>
        <v>0.41400639789166765</v>
      </c>
      <c r="K317" s="780">
        <f>SUM(K288+K313)</f>
        <v>5225304.9500000011</v>
      </c>
      <c r="L317" s="782">
        <f>SUM(L288)</f>
        <v>0</v>
      </c>
      <c r="M317" s="782">
        <f>SUM(M288+M313)</f>
        <v>0</v>
      </c>
      <c r="N317" s="783"/>
      <c r="O317" s="782">
        <f>SUM(O288+O313)</f>
        <v>0</v>
      </c>
      <c r="P317" s="782">
        <f>H317+L317</f>
        <v>8917000</v>
      </c>
      <c r="Q317" s="782">
        <f>I317+M317</f>
        <v>3691695.0500000003</v>
      </c>
      <c r="R317" s="783">
        <f>Q317/P317</f>
        <v>0.41400639789166765</v>
      </c>
      <c r="S317" s="782">
        <f>P317-Q317</f>
        <v>5225304.9499999993</v>
      </c>
      <c r="AB317" s="84">
        <f t="shared" si="39"/>
        <v>0</v>
      </c>
    </row>
    <row r="318" spans="3:28" ht="15.75" hidden="1" thickBot="1" x14ac:dyDescent="0.3">
      <c r="G318" s="784" t="s">
        <v>4847</v>
      </c>
      <c r="H318" s="785">
        <f t="shared" ref="H318:M318" si="46">SUM(H317:H317)</f>
        <v>8917000</v>
      </c>
      <c r="I318" s="785">
        <f t="shared" si="46"/>
        <v>3691695.0500000003</v>
      </c>
      <c r="J318" s="786">
        <f t="shared" si="46"/>
        <v>0.41400639789166765</v>
      </c>
      <c r="K318" s="785">
        <f t="shared" si="46"/>
        <v>5225304.9500000011</v>
      </c>
      <c r="L318" s="787">
        <f t="shared" si="46"/>
        <v>0</v>
      </c>
      <c r="M318" s="787">
        <f t="shared" si="46"/>
        <v>0</v>
      </c>
      <c r="N318" s="788"/>
      <c r="O318" s="787">
        <f>SUM(O317:O317)</f>
        <v>0</v>
      </c>
      <c r="P318" s="787">
        <f>SUM(P317:P317)</f>
        <v>8917000</v>
      </c>
      <c r="Q318" s="787">
        <f>SUM(Q317:Q317)</f>
        <v>3691695.0500000003</v>
      </c>
      <c r="R318" s="788">
        <f>SUM(R317:R317)</f>
        <v>0.41400639789166765</v>
      </c>
      <c r="S318" s="787">
        <f>SUM(S317:S317)</f>
        <v>5225304.9499999993</v>
      </c>
      <c r="AB318" s="84">
        <f t="shared" si="39"/>
        <v>0</v>
      </c>
    </row>
    <row r="319" spans="3:28" hidden="1" x14ac:dyDescent="0.25">
      <c r="AB319" s="84">
        <f t="shared" si="39"/>
        <v>0</v>
      </c>
    </row>
    <row r="320" spans="3:28" hidden="1" x14ac:dyDescent="0.25">
      <c r="E320" s="770"/>
      <c r="F320" s="771"/>
      <c r="G320" s="804" t="s">
        <v>4708</v>
      </c>
      <c r="H320" s="805"/>
      <c r="I320" s="805"/>
      <c r="J320" s="806"/>
      <c r="K320" s="805"/>
      <c r="L320" s="807"/>
      <c r="M320" s="807"/>
      <c r="N320" s="808"/>
      <c r="O320" s="807"/>
      <c r="P320" s="807"/>
      <c r="Q320" s="807"/>
      <c r="R320" s="808"/>
      <c r="S320" s="862"/>
      <c r="AB320" s="84">
        <f t="shared" si="39"/>
        <v>0</v>
      </c>
    </row>
    <row r="321" spans="5:28" hidden="1" x14ac:dyDescent="0.25">
      <c r="E321" s="777"/>
      <c r="F321" s="778" t="s">
        <v>235</v>
      </c>
      <c r="G321" s="779" t="s">
        <v>236</v>
      </c>
      <c r="H321" s="780">
        <f>SUM(H317)</f>
        <v>8917000</v>
      </c>
      <c r="I321" s="780">
        <f t="shared" ref="I321:S321" si="47">SUM(I317)</f>
        <v>3691695.0500000003</v>
      </c>
      <c r="J321" s="781">
        <f t="shared" si="47"/>
        <v>0.41400639789166765</v>
      </c>
      <c r="K321" s="780">
        <f t="shared" si="47"/>
        <v>5225304.9500000011</v>
      </c>
      <c r="L321" s="782">
        <f t="shared" si="47"/>
        <v>0</v>
      </c>
      <c r="M321" s="782">
        <f t="shared" si="47"/>
        <v>0</v>
      </c>
      <c r="N321" s="783"/>
      <c r="O321" s="782">
        <f t="shared" si="47"/>
        <v>0</v>
      </c>
      <c r="P321" s="782">
        <f t="shared" si="47"/>
        <v>8917000</v>
      </c>
      <c r="Q321" s="782">
        <f>SUM(Q317)</f>
        <v>3691695.0500000003</v>
      </c>
      <c r="R321" s="783">
        <f t="shared" si="47"/>
        <v>0.41400639789166765</v>
      </c>
      <c r="S321" s="782">
        <f t="shared" si="47"/>
        <v>5225304.9499999993</v>
      </c>
      <c r="AB321" s="84">
        <f t="shared" si="39"/>
        <v>0</v>
      </c>
    </row>
    <row r="322" spans="5:28" hidden="1" x14ac:dyDescent="0.25">
      <c r="F322" s="778" t="s">
        <v>237</v>
      </c>
      <c r="G322" s="779" t="s">
        <v>238</v>
      </c>
      <c r="S322" s="782">
        <f t="shared" ref="S322:S336" si="48">SUM(H322:L322)</f>
        <v>0</v>
      </c>
      <c r="AB322" s="84">
        <f t="shared" si="39"/>
        <v>0</v>
      </c>
    </row>
    <row r="323" spans="5:28" hidden="1" x14ac:dyDescent="0.25">
      <c r="F323" s="778" t="s">
        <v>239</v>
      </c>
      <c r="G323" s="779" t="s">
        <v>240</v>
      </c>
      <c r="S323" s="782">
        <f t="shared" si="48"/>
        <v>0</v>
      </c>
      <c r="AB323" s="84">
        <f t="shared" si="39"/>
        <v>0</v>
      </c>
    </row>
    <row r="324" spans="5:28" hidden="1" x14ac:dyDescent="0.25">
      <c r="F324" s="778" t="s">
        <v>241</v>
      </c>
      <c r="G324" s="779" t="s">
        <v>242</v>
      </c>
      <c r="S324" s="782">
        <f t="shared" si="48"/>
        <v>0</v>
      </c>
      <c r="AB324" s="84">
        <f t="shared" si="39"/>
        <v>0</v>
      </c>
    </row>
    <row r="325" spans="5:28" hidden="1" x14ac:dyDescent="0.25">
      <c r="F325" s="778" t="s">
        <v>243</v>
      </c>
      <c r="G325" s="779" t="s">
        <v>244</v>
      </c>
      <c r="S325" s="782">
        <f t="shared" si="48"/>
        <v>0</v>
      </c>
      <c r="AB325" s="84">
        <f t="shared" si="39"/>
        <v>0</v>
      </c>
    </row>
    <row r="326" spans="5:28" hidden="1" x14ac:dyDescent="0.25">
      <c r="F326" s="778" t="s">
        <v>245</v>
      </c>
      <c r="G326" s="779" t="s">
        <v>246</v>
      </c>
      <c r="S326" s="782">
        <f t="shared" si="48"/>
        <v>0</v>
      </c>
      <c r="AB326" s="84">
        <f t="shared" si="39"/>
        <v>0</v>
      </c>
    </row>
    <row r="327" spans="5:28" hidden="1" x14ac:dyDescent="0.25">
      <c r="F327" s="778" t="s">
        <v>247</v>
      </c>
      <c r="G327" s="779" t="s">
        <v>4692</v>
      </c>
      <c r="S327" s="782">
        <f t="shared" si="48"/>
        <v>0</v>
      </c>
      <c r="AB327" s="84">
        <f t="shared" si="39"/>
        <v>0</v>
      </c>
    </row>
    <row r="328" spans="5:28" ht="30" hidden="1" x14ac:dyDescent="0.25">
      <c r="F328" s="778" t="s">
        <v>248</v>
      </c>
      <c r="G328" s="779" t="s">
        <v>4691</v>
      </c>
      <c r="S328" s="782">
        <f t="shared" si="48"/>
        <v>0</v>
      </c>
      <c r="AB328" s="84">
        <f t="shared" si="39"/>
        <v>0</v>
      </c>
    </row>
    <row r="329" spans="5:28" hidden="1" x14ac:dyDescent="0.25">
      <c r="F329" s="778" t="s">
        <v>249</v>
      </c>
      <c r="G329" s="779" t="s">
        <v>58</v>
      </c>
      <c r="S329" s="782">
        <f t="shared" si="48"/>
        <v>0</v>
      </c>
      <c r="AB329" s="84">
        <f t="shared" si="39"/>
        <v>0</v>
      </c>
    </row>
    <row r="330" spans="5:28" hidden="1" x14ac:dyDescent="0.25">
      <c r="F330" s="778" t="s">
        <v>250</v>
      </c>
      <c r="G330" s="779" t="s">
        <v>251</v>
      </c>
      <c r="S330" s="782">
        <f t="shared" si="48"/>
        <v>0</v>
      </c>
      <c r="AB330" s="84">
        <f t="shared" si="39"/>
        <v>0</v>
      </c>
    </row>
    <row r="331" spans="5:28" hidden="1" x14ac:dyDescent="0.25">
      <c r="F331" s="778" t="s">
        <v>252</v>
      </c>
      <c r="G331" s="779" t="s">
        <v>253</v>
      </c>
      <c r="S331" s="782">
        <f t="shared" si="48"/>
        <v>0</v>
      </c>
      <c r="AB331" s="84">
        <f t="shared" si="39"/>
        <v>0</v>
      </c>
    </row>
    <row r="332" spans="5:28" ht="30" hidden="1" x14ac:dyDescent="0.25">
      <c r="F332" s="778" t="s">
        <v>254</v>
      </c>
      <c r="G332" s="779" t="s">
        <v>255</v>
      </c>
      <c r="S332" s="782">
        <f t="shared" si="48"/>
        <v>0</v>
      </c>
      <c r="AB332" s="84">
        <f t="shared" si="39"/>
        <v>0</v>
      </c>
    </row>
    <row r="333" spans="5:28" hidden="1" x14ac:dyDescent="0.25">
      <c r="F333" s="778" t="s">
        <v>256</v>
      </c>
      <c r="G333" s="779" t="s">
        <v>257</v>
      </c>
      <c r="S333" s="782">
        <f t="shared" si="48"/>
        <v>0</v>
      </c>
      <c r="AB333" s="84">
        <f t="shared" si="39"/>
        <v>0</v>
      </c>
    </row>
    <row r="334" spans="5:28" ht="30" hidden="1" x14ac:dyDescent="0.25">
      <c r="F334" s="778" t="s">
        <v>258</v>
      </c>
      <c r="G334" s="779" t="s">
        <v>259</v>
      </c>
      <c r="S334" s="782">
        <f t="shared" si="48"/>
        <v>0</v>
      </c>
      <c r="AB334" s="84">
        <f t="shared" si="39"/>
        <v>0</v>
      </c>
    </row>
    <row r="335" spans="5:28" ht="30" hidden="1" x14ac:dyDescent="0.25">
      <c r="F335" s="778" t="s">
        <v>260</v>
      </c>
      <c r="G335" s="779" t="s">
        <v>261</v>
      </c>
      <c r="S335" s="782">
        <f t="shared" si="48"/>
        <v>0</v>
      </c>
      <c r="AB335" s="84">
        <f t="shared" ref="AB335:AB416" si="49">Z335-AA335</f>
        <v>0</v>
      </c>
    </row>
    <row r="336" spans="5:28" ht="15.75" hidden="1" thickBot="1" x14ac:dyDescent="0.3">
      <c r="F336" s="778" t="s">
        <v>262</v>
      </c>
      <c r="G336" s="779" t="s">
        <v>263</v>
      </c>
      <c r="H336" s="780"/>
      <c r="I336" s="780"/>
      <c r="J336" s="781"/>
      <c r="K336" s="780"/>
      <c r="L336" s="782"/>
      <c r="M336" s="782"/>
      <c r="N336" s="783"/>
      <c r="O336" s="782"/>
      <c r="P336" s="782"/>
      <c r="Q336" s="782"/>
      <c r="R336" s="783"/>
      <c r="S336" s="782">
        <f t="shared" si="48"/>
        <v>0</v>
      </c>
      <c r="AB336" s="84">
        <f t="shared" si="49"/>
        <v>0</v>
      </c>
    </row>
    <row r="337" spans="5:28" ht="15.75" hidden="1" thickBot="1" x14ac:dyDescent="0.3">
      <c r="G337" s="784" t="s">
        <v>4143</v>
      </c>
      <c r="H337" s="785">
        <f>SUM(H321:H336)</f>
        <v>8917000</v>
      </c>
      <c r="I337" s="785">
        <f t="shared" ref="I337:S337" si="50">SUM(I321:I336)</f>
        <v>3691695.0500000003</v>
      </c>
      <c r="J337" s="786">
        <f t="shared" si="50"/>
        <v>0.41400639789166765</v>
      </c>
      <c r="K337" s="785">
        <f t="shared" si="50"/>
        <v>5225304.9500000011</v>
      </c>
      <c r="L337" s="787">
        <f t="shared" si="50"/>
        <v>0</v>
      </c>
      <c r="M337" s="787">
        <f t="shared" si="50"/>
        <v>0</v>
      </c>
      <c r="N337" s="788"/>
      <c r="O337" s="787">
        <f t="shared" si="50"/>
        <v>0</v>
      </c>
      <c r="P337" s="787">
        <f t="shared" si="50"/>
        <v>8917000</v>
      </c>
      <c r="Q337" s="787">
        <f>SUM(Q321:Q336)</f>
        <v>3691695.0500000003</v>
      </c>
      <c r="R337" s="788">
        <f t="shared" si="50"/>
        <v>0.41400639789166765</v>
      </c>
      <c r="S337" s="787">
        <f t="shared" si="50"/>
        <v>5225304.9499999993</v>
      </c>
      <c r="AB337" s="84">
        <f t="shared" si="49"/>
        <v>0</v>
      </c>
    </row>
    <row r="338" spans="5:28" hidden="1" x14ac:dyDescent="0.25">
      <c r="AB338" s="84">
        <f t="shared" si="49"/>
        <v>0</v>
      </c>
    </row>
    <row r="339" spans="5:28" x14ac:dyDescent="0.25">
      <c r="E339" s="770"/>
      <c r="F339" s="771"/>
      <c r="G339" s="804" t="s">
        <v>4147</v>
      </c>
      <c r="H339" s="805"/>
      <c r="I339" s="805"/>
      <c r="J339" s="806"/>
      <c r="K339" s="805"/>
      <c r="L339" s="807"/>
      <c r="M339" s="807"/>
      <c r="N339" s="808"/>
      <c r="O339" s="807"/>
      <c r="P339" s="807"/>
      <c r="Q339" s="807"/>
      <c r="R339" s="808"/>
      <c r="S339" s="862"/>
      <c r="AB339" s="84">
        <f t="shared" si="49"/>
        <v>0</v>
      </c>
    </row>
    <row r="340" spans="5:28" ht="15.75" thickBot="1" x14ac:dyDescent="0.3">
      <c r="E340" s="777"/>
      <c r="F340" s="778" t="s">
        <v>235</v>
      </c>
      <c r="G340" s="779" t="s">
        <v>236</v>
      </c>
      <c r="H340" s="780">
        <f>SUM(H321)</f>
        <v>8917000</v>
      </c>
      <c r="I340" s="780">
        <f t="shared" ref="I340:S340" si="51">SUM(I321)</f>
        <v>3691695.0500000003</v>
      </c>
      <c r="J340" s="781">
        <f t="shared" si="51"/>
        <v>0.41400639789166765</v>
      </c>
      <c r="K340" s="780">
        <f t="shared" si="51"/>
        <v>5225304.9500000011</v>
      </c>
      <c r="L340" s="782">
        <f t="shared" si="51"/>
        <v>0</v>
      </c>
      <c r="M340" s="782">
        <f t="shared" si="51"/>
        <v>0</v>
      </c>
      <c r="N340" s="783"/>
      <c r="O340" s="782">
        <f t="shared" si="51"/>
        <v>0</v>
      </c>
      <c r="P340" s="782">
        <f t="shared" si="51"/>
        <v>8917000</v>
      </c>
      <c r="Q340" s="782">
        <f t="shared" si="51"/>
        <v>3691695.0500000003</v>
      </c>
      <c r="R340" s="783">
        <f t="shared" si="51"/>
        <v>0.41400639789166765</v>
      </c>
      <c r="S340" s="782">
        <f t="shared" si="51"/>
        <v>5225304.9499999993</v>
      </c>
      <c r="AB340" s="84">
        <f t="shared" si="49"/>
        <v>0</v>
      </c>
    </row>
    <row r="341" spans="5:28" ht="15.75" hidden="1" thickBot="1" x14ac:dyDescent="0.3">
      <c r="F341" s="778" t="s">
        <v>237</v>
      </c>
      <c r="G341" s="779" t="s">
        <v>238</v>
      </c>
      <c r="S341" s="782">
        <f t="shared" ref="S341:S355" si="52">SUM(H341:L341)</f>
        <v>0</v>
      </c>
      <c r="AB341" s="84">
        <f t="shared" si="49"/>
        <v>0</v>
      </c>
    </row>
    <row r="342" spans="5:28" ht="15.75" hidden="1" thickBot="1" x14ac:dyDescent="0.3">
      <c r="F342" s="778" t="s">
        <v>239</v>
      </c>
      <c r="G342" s="779" t="s">
        <v>240</v>
      </c>
      <c r="S342" s="782">
        <f t="shared" si="52"/>
        <v>0</v>
      </c>
      <c r="AB342" s="84">
        <f t="shared" si="49"/>
        <v>0</v>
      </c>
    </row>
    <row r="343" spans="5:28" ht="15.75" hidden="1" thickBot="1" x14ac:dyDescent="0.3">
      <c r="F343" s="778" t="s">
        <v>241</v>
      </c>
      <c r="G343" s="779" t="s">
        <v>242</v>
      </c>
      <c r="S343" s="782">
        <f t="shared" si="52"/>
        <v>0</v>
      </c>
      <c r="AB343" s="84">
        <f t="shared" si="49"/>
        <v>0</v>
      </c>
    </row>
    <row r="344" spans="5:28" ht="15.75" hidden="1" thickBot="1" x14ac:dyDescent="0.3">
      <c r="F344" s="778" t="s">
        <v>243</v>
      </c>
      <c r="G344" s="779" t="s">
        <v>244</v>
      </c>
      <c r="S344" s="782">
        <f t="shared" si="52"/>
        <v>0</v>
      </c>
      <c r="AB344" s="84">
        <f t="shared" si="49"/>
        <v>0</v>
      </c>
    </row>
    <row r="345" spans="5:28" ht="15.75" hidden="1" thickBot="1" x14ac:dyDescent="0.3">
      <c r="F345" s="778" t="s">
        <v>245</v>
      </c>
      <c r="G345" s="779" t="s">
        <v>246</v>
      </c>
      <c r="S345" s="782">
        <f t="shared" si="52"/>
        <v>0</v>
      </c>
      <c r="AB345" s="84">
        <f t="shared" si="49"/>
        <v>0</v>
      </c>
    </row>
    <row r="346" spans="5:28" ht="15.75" hidden="1" thickBot="1" x14ac:dyDescent="0.3">
      <c r="F346" s="778" t="s">
        <v>247</v>
      </c>
      <c r="G346" s="779" t="s">
        <v>4692</v>
      </c>
      <c r="S346" s="782">
        <f t="shared" si="52"/>
        <v>0</v>
      </c>
      <c r="AB346" s="84">
        <f t="shared" si="49"/>
        <v>0</v>
      </c>
    </row>
    <row r="347" spans="5:28" ht="30.75" hidden="1" thickBot="1" x14ac:dyDescent="0.3">
      <c r="F347" s="778" t="s">
        <v>248</v>
      </c>
      <c r="G347" s="779" t="s">
        <v>4691</v>
      </c>
      <c r="S347" s="782">
        <f t="shared" si="52"/>
        <v>0</v>
      </c>
      <c r="AB347" s="84">
        <f t="shared" si="49"/>
        <v>0</v>
      </c>
    </row>
    <row r="348" spans="5:28" ht="15.75" hidden="1" thickBot="1" x14ac:dyDescent="0.3">
      <c r="F348" s="778" t="s">
        <v>249</v>
      </c>
      <c r="G348" s="779" t="s">
        <v>58</v>
      </c>
      <c r="S348" s="782">
        <f t="shared" si="52"/>
        <v>0</v>
      </c>
      <c r="AB348" s="84">
        <f t="shared" si="49"/>
        <v>0</v>
      </c>
    </row>
    <row r="349" spans="5:28" ht="15.75" hidden="1" thickBot="1" x14ac:dyDescent="0.3">
      <c r="F349" s="778" t="s">
        <v>250</v>
      </c>
      <c r="G349" s="779" t="s">
        <v>251</v>
      </c>
      <c r="S349" s="782">
        <f t="shared" si="52"/>
        <v>0</v>
      </c>
      <c r="AB349" s="84">
        <f t="shared" si="49"/>
        <v>0</v>
      </c>
    </row>
    <row r="350" spans="5:28" ht="15.75" hidden="1" thickBot="1" x14ac:dyDescent="0.3">
      <c r="F350" s="778" t="s">
        <v>252</v>
      </c>
      <c r="G350" s="779" t="s">
        <v>253</v>
      </c>
      <c r="S350" s="782">
        <f t="shared" si="52"/>
        <v>0</v>
      </c>
      <c r="AB350" s="84">
        <f t="shared" si="49"/>
        <v>0</v>
      </c>
    </row>
    <row r="351" spans="5:28" ht="30.75" hidden="1" thickBot="1" x14ac:dyDescent="0.3">
      <c r="F351" s="778" t="s">
        <v>254</v>
      </c>
      <c r="G351" s="779" t="s">
        <v>255</v>
      </c>
      <c r="S351" s="782">
        <f t="shared" si="52"/>
        <v>0</v>
      </c>
      <c r="AB351" s="84">
        <f t="shared" si="49"/>
        <v>0</v>
      </c>
    </row>
    <row r="352" spans="5:28" ht="15.75" hidden="1" thickBot="1" x14ac:dyDescent="0.3">
      <c r="F352" s="778" t="s">
        <v>256</v>
      </c>
      <c r="G352" s="779" t="s">
        <v>257</v>
      </c>
      <c r="S352" s="782">
        <f t="shared" si="52"/>
        <v>0</v>
      </c>
      <c r="AB352" s="84">
        <f t="shared" si="49"/>
        <v>0</v>
      </c>
    </row>
    <row r="353" spans="1:31" ht="30.75" hidden="1" thickBot="1" x14ac:dyDescent="0.3">
      <c r="F353" s="778" t="s">
        <v>258</v>
      </c>
      <c r="G353" s="779" t="s">
        <v>259</v>
      </c>
      <c r="S353" s="782">
        <f t="shared" si="52"/>
        <v>0</v>
      </c>
      <c r="AB353" s="84">
        <f t="shared" si="49"/>
        <v>0</v>
      </c>
    </row>
    <row r="354" spans="1:31" ht="30.75" hidden="1" thickBot="1" x14ac:dyDescent="0.3">
      <c r="F354" s="778" t="s">
        <v>260</v>
      </c>
      <c r="G354" s="779" t="s">
        <v>261</v>
      </c>
      <c r="S354" s="782">
        <f t="shared" si="52"/>
        <v>0</v>
      </c>
      <c r="AB354" s="84">
        <f t="shared" si="49"/>
        <v>0</v>
      </c>
    </row>
    <row r="355" spans="1:31" ht="15.75" hidden="1" thickBot="1" x14ac:dyDescent="0.3">
      <c r="F355" s="778" t="s">
        <v>262</v>
      </c>
      <c r="G355" s="779" t="s">
        <v>263</v>
      </c>
      <c r="H355" s="780"/>
      <c r="I355" s="780"/>
      <c r="J355" s="781"/>
      <c r="K355" s="780"/>
      <c r="L355" s="782"/>
      <c r="M355" s="782"/>
      <c r="N355" s="783"/>
      <c r="O355" s="782"/>
      <c r="P355" s="782"/>
      <c r="Q355" s="782"/>
      <c r="R355" s="783"/>
      <c r="S355" s="782">
        <f t="shared" si="52"/>
        <v>0</v>
      </c>
      <c r="AB355" s="84">
        <f t="shared" si="49"/>
        <v>0</v>
      </c>
    </row>
    <row r="356" spans="1:31" ht="15.75" thickBot="1" x14ac:dyDescent="0.3">
      <c r="G356" s="784" t="s">
        <v>4148</v>
      </c>
      <c r="H356" s="785">
        <f>SUM(H340:H355)</f>
        <v>8917000</v>
      </c>
      <c r="I356" s="785">
        <f t="shared" ref="I356:S356" si="53">SUM(I340:I355)</f>
        <v>3691695.0500000003</v>
      </c>
      <c r="J356" s="786">
        <f t="shared" si="53"/>
        <v>0.41400639789166765</v>
      </c>
      <c r="K356" s="785">
        <f t="shared" si="53"/>
        <v>5225304.9500000011</v>
      </c>
      <c r="L356" s="787">
        <f t="shared" si="53"/>
        <v>0</v>
      </c>
      <c r="M356" s="787">
        <f t="shared" si="53"/>
        <v>0</v>
      </c>
      <c r="N356" s="788"/>
      <c r="O356" s="787">
        <f t="shared" si="53"/>
        <v>0</v>
      </c>
      <c r="P356" s="787">
        <f t="shared" si="53"/>
        <v>8917000</v>
      </c>
      <c r="Q356" s="787">
        <f t="shared" si="53"/>
        <v>3691695.0500000003</v>
      </c>
      <c r="R356" s="788">
        <f t="shared" si="53"/>
        <v>0.41400639789166765</v>
      </c>
      <c r="S356" s="787">
        <f t="shared" si="53"/>
        <v>5225304.9499999993</v>
      </c>
      <c r="AB356" s="84">
        <f t="shared" si="49"/>
        <v>0</v>
      </c>
    </row>
    <row r="357" spans="1:31" x14ac:dyDescent="0.25">
      <c r="G357" s="797"/>
      <c r="H357" s="798"/>
      <c r="I357" s="798"/>
      <c r="J357" s="799"/>
      <c r="K357" s="798"/>
      <c r="L357" s="800"/>
      <c r="M357" s="800"/>
      <c r="N357" s="801"/>
      <c r="O357" s="800"/>
      <c r="P357" s="800"/>
      <c r="Q357" s="800"/>
      <c r="R357" s="801"/>
      <c r="S357" s="800"/>
    </row>
    <row r="358" spans="1:31" x14ac:dyDescent="0.25">
      <c r="A358" s="841">
        <v>3</v>
      </c>
      <c r="B358" s="842"/>
      <c r="C358" s="843"/>
      <c r="D358" s="844"/>
      <c r="E358" s="845"/>
      <c r="F358" s="844"/>
      <c r="G358" s="918" t="s">
        <v>5304</v>
      </c>
      <c r="H358" s="847"/>
      <c r="I358" s="847"/>
      <c r="J358" s="848"/>
      <c r="K358" s="847"/>
      <c r="L358" s="849"/>
      <c r="M358" s="849"/>
      <c r="N358" s="850"/>
      <c r="O358" s="849"/>
      <c r="P358" s="849"/>
      <c r="Q358" s="849"/>
      <c r="R358" s="850"/>
      <c r="S358" s="849"/>
      <c r="AB358" s="84">
        <f t="shared" ref="AB358:AB368" si="54">Z358-AA358</f>
        <v>0</v>
      </c>
    </row>
    <row r="359" spans="1:31" ht="28.5" x14ac:dyDescent="0.25">
      <c r="C359" s="747" t="s">
        <v>4836</v>
      </c>
      <c r="G359" s="851" t="s">
        <v>4893</v>
      </c>
      <c r="AB359" s="84">
        <f t="shared" si="54"/>
        <v>0</v>
      </c>
    </row>
    <row r="360" spans="1:31" x14ac:dyDescent="0.25">
      <c r="C360" s="747" t="s">
        <v>4840</v>
      </c>
      <c r="D360" s="756"/>
      <c r="G360" s="851" t="s">
        <v>4841</v>
      </c>
      <c r="AB360" s="84">
        <f t="shared" si="54"/>
        <v>0</v>
      </c>
    </row>
    <row r="361" spans="1:31" ht="30" x14ac:dyDescent="0.25">
      <c r="C361" s="747"/>
      <c r="D361" s="764">
        <v>110</v>
      </c>
      <c r="E361" s="765"/>
      <c r="F361" s="764"/>
      <c r="G361" s="766" t="s">
        <v>106</v>
      </c>
      <c r="H361" s="780"/>
      <c r="I361" s="780"/>
      <c r="J361" s="781"/>
      <c r="K361" s="780"/>
      <c r="L361" s="782"/>
      <c r="M361" s="782"/>
      <c r="N361" s="783"/>
      <c r="O361" s="782"/>
      <c r="P361" s="782"/>
      <c r="Q361" s="782"/>
      <c r="R361" s="783"/>
      <c r="S361" s="782"/>
      <c r="AB361" s="84">
        <f t="shared" si="54"/>
        <v>0</v>
      </c>
    </row>
    <row r="362" spans="1:31" ht="15.75" thickBot="1" x14ac:dyDescent="0.3">
      <c r="E362" s="857">
        <v>16</v>
      </c>
      <c r="F362" s="768">
        <v>423</v>
      </c>
      <c r="G362" s="769" t="s">
        <v>3779</v>
      </c>
      <c r="H362" s="852">
        <v>1300000</v>
      </c>
      <c r="I362" s="749">
        <v>376213.46000000025</v>
      </c>
      <c r="J362" s="750">
        <f t="shared" ref="J362:J368" si="55">I362/H362</f>
        <v>0.28939496923076941</v>
      </c>
      <c r="K362" s="749">
        <f t="shared" ref="K362:K368" si="56">H362-I362</f>
        <v>923786.5399999998</v>
      </c>
      <c r="L362" s="751">
        <v>0</v>
      </c>
      <c r="M362" s="751">
        <v>0</v>
      </c>
      <c r="O362" s="751">
        <f>L362-M362</f>
        <v>0</v>
      </c>
      <c r="P362" s="751">
        <f>L362+H362</f>
        <v>1300000</v>
      </c>
      <c r="Q362" s="751">
        <f>M362+I362</f>
        <v>376213.46000000025</v>
      </c>
      <c r="R362" s="752">
        <f>Q362/P362</f>
        <v>0.28939496923076941</v>
      </c>
      <c r="S362" s="751">
        <f>P362-Q362</f>
        <v>923786.5399999998</v>
      </c>
      <c r="T362" s="919"/>
      <c r="Z362" s="812">
        <f>H362-X362+Y362</f>
        <v>1300000</v>
      </c>
      <c r="AA362" s="813">
        <v>2288435.4700000002</v>
      </c>
      <c r="AB362" s="84">
        <f t="shared" si="54"/>
        <v>-988435.4700000002</v>
      </c>
      <c r="AE362" s="84">
        <f>H362-AA362</f>
        <v>-988435.4700000002</v>
      </c>
    </row>
    <row r="363" spans="1:31" x14ac:dyDescent="0.25">
      <c r="E363" s="770"/>
      <c r="F363" s="771"/>
      <c r="G363" s="772" t="s">
        <v>4170</v>
      </c>
      <c r="H363" s="773"/>
      <c r="I363" s="773"/>
      <c r="J363" s="774"/>
      <c r="K363" s="773"/>
      <c r="L363" s="775"/>
      <c r="M363" s="775"/>
      <c r="N363" s="776"/>
      <c r="O363" s="775"/>
      <c r="P363" s="775"/>
      <c r="Q363" s="775"/>
      <c r="R363" s="776"/>
      <c r="S363" s="859"/>
      <c r="AB363" s="84">
        <f t="shared" si="54"/>
        <v>0</v>
      </c>
    </row>
    <row r="364" spans="1:31" ht="15.75" thickBot="1" x14ac:dyDescent="0.3">
      <c r="E364" s="777"/>
      <c r="F364" s="778" t="s">
        <v>235</v>
      </c>
      <c r="G364" s="779" t="s">
        <v>236</v>
      </c>
      <c r="H364" s="780">
        <f>H362</f>
        <v>1300000</v>
      </c>
      <c r="I364" s="780">
        <f>I362</f>
        <v>376213.46000000025</v>
      </c>
      <c r="J364" s="781">
        <f t="shared" si="55"/>
        <v>0.28939496923076941</v>
      </c>
      <c r="K364" s="780">
        <f t="shared" si="56"/>
        <v>923786.5399999998</v>
      </c>
      <c r="L364" s="782">
        <f>SUM(L305:L362)</f>
        <v>0</v>
      </c>
      <c r="M364" s="782">
        <f>SUM(M305:M362)</f>
        <v>0</v>
      </c>
      <c r="N364" s="783"/>
      <c r="O364" s="782">
        <f>SUM(O305:O362)</f>
        <v>0</v>
      </c>
      <c r="P364" s="782">
        <f>L364+H364</f>
        <v>1300000</v>
      </c>
      <c r="Q364" s="782">
        <f>M364+I364</f>
        <v>376213.46000000025</v>
      </c>
      <c r="R364" s="783">
        <f>Q364/P364</f>
        <v>0.28939496923076941</v>
      </c>
      <c r="S364" s="782">
        <f>P364-Q364</f>
        <v>923786.5399999998</v>
      </c>
      <c r="AB364" s="84">
        <f t="shared" si="54"/>
        <v>0</v>
      </c>
    </row>
    <row r="365" spans="1:31" ht="15.75" thickBot="1" x14ac:dyDescent="0.3">
      <c r="G365" s="784" t="s">
        <v>4157</v>
      </c>
      <c r="H365" s="785">
        <f>H364</f>
        <v>1300000</v>
      </c>
      <c r="I365" s="785">
        <f>SUM(I364)</f>
        <v>376213.46000000025</v>
      </c>
      <c r="J365" s="786">
        <f t="shared" si="55"/>
        <v>0.28939496923076941</v>
      </c>
      <c r="K365" s="785">
        <f t="shared" si="56"/>
        <v>923786.5399999998</v>
      </c>
      <c r="L365" s="787">
        <f>SUM(L349:L364)</f>
        <v>0</v>
      </c>
      <c r="M365" s="787">
        <f>SUM(M349:M364)</f>
        <v>0</v>
      </c>
      <c r="N365" s="788"/>
      <c r="O365" s="787">
        <f>SUM(O349:O364)</f>
        <v>0</v>
      </c>
      <c r="P365" s="787">
        <f>L365+H365</f>
        <v>1300000</v>
      </c>
      <c r="Q365" s="787">
        <f>M365+I365</f>
        <v>376213.46000000025</v>
      </c>
      <c r="R365" s="788">
        <f>Q365/P365</f>
        <v>0.28939496923076941</v>
      </c>
      <c r="S365" s="787">
        <f>P365-Q365</f>
        <v>923786.5399999998</v>
      </c>
      <c r="AB365" s="84">
        <f t="shared" si="54"/>
        <v>0</v>
      </c>
    </row>
    <row r="366" spans="1:31" ht="28.5" collapsed="1" x14ac:dyDescent="0.25">
      <c r="E366" s="770"/>
      <c r="F366" s="771"/>
      <c r="G366" s="789" t="s">
        <v>4848</v>
      </c>
      <c r="H366" s="790"/>
      <c r="I366" s="791"/>
      <c r="J366" s="792"/>
      <c r="K366" s="791"/>
      <c r="L366" s="793"/>
      <c r="M366" s="794"/>
      <c r="N366" s="795"/>
      <c r="O366" s="794"/>
      <c r="P366" s="794"/>
      <c r="Q366" s="794"/>
      <c r="R366" s="795"/>
      <c r="S366" s="860"/>
      <c r="AB366" s="84">
        <f t="shared" si="54"/>
        <v>0</v>
      </c>
    </row>
    <row r="367" spans="1:31" ht="15.75" thickBot="1" x14ac:dyDescent="0.3">
      <c r="E367" s="777"/>
      <c r="F367" s="778" t="s">
        <v>235</v>
      </c>
      <c r="G367" s="779" t="s">
        <v>236</v>
      </c>
      <c r="H367" s="780">
        <f>H364</f>
        <v>1300000</v>
      </c>
      <c r="I367" s="780">
        <f>I364</f>
        <v>376213.46000000025</v>
      </c>
      <c r="J367" s="781">
        <f t="shared" si="55"/>
        <v>0.28939496923076941</v>
      </c>
      <c r="K367" s="780">
        <f t="shared" si="56"/>
        <v>923786.5399999998</v>
      </c>
      <c r="L367" s="782">
        <f>SUM(L290:L347)</f>
        <v>0</v>
      </c>
      <c r="M367" s="782">
        <f>SUM(M290:M347)</f>
        <v>0</v>
      </c>
      <c r="N367" s="783"/>
      <c r="O367" s="782">
        <f>SUM(O290:O347)</f>
        <v>0</v>
      </c>
      <c r="P367" s="782">
        <f>L367+H367</f>
        <v>1300000</v>
      </c>
      <c r="Q367" s="782">
        <f>M367+I367</f>
        <v>376213.46000000025</v>
      </c>
      <c r="R367" s="783">
        <f>Q367/P367</f>
        <v>0.28939496923076941</v>
      </c>
      <c r="S367" s="782">
        <f>P367-Q367</f>
        <v>923786.5399999998</v>
      </c>
      <c r="AB367" s="84">
        <f t="shared" si="54"/>
        <v>0</v>
      </c>
    </row>
    <row r="368" spans="1:31" ht="15.75" collapsed="1" thickBot="1" x14ac:dyDescent="0.3">
      <c r="G368" s="784" t="s">
        <v>4849</v>
      </c>
      <c r="H368" s="785">
        <f>H367</f>
        <v>1300000</v>
      </c>
      <c r="I368" s="785">
        <f>I365</f>
        <v>376213.46000000025</v>
      </c>
      <c r="J368" s="786">
        <f t="shared" si="55"/>
        <v>0.28939496923076941</v>
      </c>
      <c r="K368" s="785">
        <f t="shared" si="56"/>
        <v>923786.5399999998</v>
      </c>
      <c r="L368" s="787">
        <f>SUM(L352:L367)</f>
        <v>0</v>
      </c>
      <c r="M368" s="787">
        <f>SUM(M352:M367)</f>
        <v>0</v>
      </c>
      <c r="N368" s="788"/>
      <c r="O368" s="787">
        <f>SUM(O352:O367)</f>
        <v>0</v>
      </c>
      <c r="P368" s="787">
        <f>L368+H368</f>
        <v>1300000</v>
      </c>
      <c r="Q368" s="787">
        <f>M368+I368</f>
        <v>376213.46000000025</v>
      </c>
      <c r="R368" s="788">
        <f>Q368/P368</f>
        <v>0.28939496923076941</v>
      </c>
      <c r="S368" s="787">
        <f>P368-Q368</f>
        <v>923786.5399999998</v>
      </c>
      <c r="AB368" s="84">
        <f t="shared" si="54"/>
        <v>0</v>
      </c>
    </row>
    <row r="369" spans="1:31" x14ac:dyDescent="0.25">
      <c r="G369" s="797"/>
      <c r="H369" s="798"/>
      <c r="I369" s="798"/>
      <c r="J369" s="799"/>
      <c r="K369" s="798"/>
      <c r="L369" s="800"/>
      <c r="M369" s="800"/>
      <c r="N369" s="801"/>
      <c r="O369" s="800"/>
      <c r="P369" s="800"/>
      <c r="Q369" s="800"/>
      <c r="R369" s="801"/>
      <c r="S369" s="800"/>
    </row>
    <row r="370" spans="1:31" x14ac:dyDescent="0.25">
      <c r="E370" s="770"/>
      <c r="F370" s="771"/>
      <c r="G370" s="804" t="s">
        <v>5283</v>
      </c>
      <c r="H370" s="805"/>
      <c r="I370" s="805"/>
      <c r="J370" s="806"/>
      <c r="K370" s="805"/>
      <c r="L370" s="807"/>
      <c r="M370" s="807"/>
      <c r="N370" s="808"/>
      <c r="O370" s="807"/>
      <c r="P370" s="807"/>
      <c r="Q370" s="807"/>
      <c r="R370" s="808"/>
      <c r="S370" s="862"/>
      <c r="AB370" s="84">
        <f>Z370-AA370</f>
        <v>0</v>
      </c>
    </row>
    <row r="371" spans="1:31" ht="15.75" thickBot="1" x14ac:dyDescent="0.3">
      <c r="E371" s="777"/>
      <c r="F371" s="778" t="s">
        <v>235</v>
      </c>
      <c r="G371" s="779" t="s">
        <v>236</v>
      </c>
      <c r="H371" s="780">
        <f>H367</f>
        <v>1300000</v>
      </c>
      <c r="I371" s="780">
        <f>SUM(I367)</f>
        <v>376213.46000000025</v>
      </c>
      <c r="J371" s="781">
        <f>I371/H371</f>
        <v>0.28939496923076941</v>
      </c>
      <c r="K371" s="780">
        <f>H371-I371</f>
        <v>923786.5399999998</v>
      </c>
      <c r="L371" s="782">
        <f>SUM(L352)</f>
        <v>0</v>
      </c>
      <c r="M371" s="782">
        <f>SUM(M352)</f>
        <v>0</v>
      </c>
      <c r="N371" s="783"/>
      <c r="O371" s="782">
        <f>SUM(O352)</f>
        <v>0</v>
      </c>
      <c r="P371" s="782">
        <f>L371+H371</f>
        <v>1300000</v>
      </c>
      <c r="Q371" s="782">
        <f>M371+I371</f>
        <v>376213.46000000025</v>
      </c>
      <c r="R371" s="783">
        <f>Q371/P371</f>
        <v>0.28939496923076941</v>
      </c>
      <c r="S371" s="782">
        <f>P371-Q371</f>
        <v>923786.5399999998</v>
      </c>
      <c r="AB371" s="84">
        <f>Z371-AA371</f>
        <v>0</v>
      </c>
    </row>
    <row r="372" spans="1:31" ht="15.75" thickBot="1" x14ac:dyDescent="0.3">
      <c r="G372" s="784" t="s">
        <v>5284</v>
      </c>
      <c r="H372" s="785">
        <f>H371</f>
        <v>1300000</v>
      </c>
      <c r="I372" s="785">
        <f>I371</f>
        <v>376213.46000000025</v>
      </c>
      <c r="J372" s="786">
        <f>I372/H372</f>
        <v>0.28939496923076941</v>
      </c>
      <c r="K372" s="785">
        <f>H372-I372</f>
        <v>923786.5399999998</v>
      </c>
      <c r="L372" s="787">
        <f>SUM(L356:L371)</f>
        <v>0</v>
      </c>
      <c r="M372" s="787">
        <f>SUM(M356:M371)</f>
        <v>0</v>
      </c>
      <c r="N372" s="788"/>
      <c r="O372" s="787">
        <f>SUM(O356:O371)</f>
        <v>0</v>
      </c>
      <c r="P372" s="787">
        <f>L372+H372</f>
        <v>1300000</v>
      </c>
      <c r="Q372" s="787">
        <f>M372+I372</f>
        <v>376213.46000000025</v>
      </c>
      <c r="R372" s="788">
        <f>Q372/P372</f>
        <v>0.28939496923076941</v>
      </c>
      <c r="S372" s="787">
        <f>P372-Q372</f>
        <v>923786.5399999998</v>
      </c>
      <c r="AB372" s="84">
        <f>Z372-AA372</f>
        <v>0</v>
      </c>
    </row>
    <row r="373" spans="1:31" x14ac:dyDescent="0.25">
      <c r="AB373" s="84">
        <f t="shared" si="49"/>
        <v>0</v>
      </c>
    </row>
    <row r="374" spans="1:31" s="930" customFormat="1" ht="14.25" x14ac:dyDescent="0.2">
      <c r="A374" s="841">
        <v>4</v>
      </c>
      <c r="B374" s="842"/>
      <c r="C374" s="921"/>
      <c r="D374" s="841"/>
      <c r="E374" s="842"/>
      <c r="F374" s="841"/>
      <c r="G374" s="922" t="s">
        <v>5305</v>
      </c>
      <c r="H374" s="923"/>
      <c r="I374" s="923"/>
      <c r="J374" s="924"/>
      <c r="K374" s="923"/>
      <c r="L374" s="925"/>
      <c r="M374" s="925"/>
      <c r="N374" s="926"/>
      <c r="O374" s="925"/>
      <c r="P374" s="925"/>
      <c r="Q374" s="927"/>
      <c r="R374" s="928"/>
      <c r="S374" s="927"/>
      <c r="T374" s="929"/>
      <c r="V374" s="931"/>
      <c r="W374" s="931"/>
      <c r="X374" s="932"/>
      <c r="Y374" s="933"/>
      <c r="Z374" s="812"/>
      <c r="AA374" s="813"/>
      <c r="AB374" s="930">
        <f t="shared" si="49"/>
        <v>0</v>
      </c>
      <c r="AE374" s="934"/>
    </row>
    <row r="375" spans="1:31" ht="15" hidden="1" customHeight="1" x14ac:dyDescent="0.25">
      <c r="A375" s="935">
        <v>3</v>
      </c>
      <c r="B375" s="936" t="s">
        <v>4714</v>
      </c>
      <c r="C375" s="937"/>
      <c r="D375" s="935"/>
      <c r="E375" s="936"/>
      <c r="F375" s="938"/>
      <c r="G375" s="922" t="s">
        <v>4713</v>
      </c>
      <c r="H375" s="939"/>
      <c r="I375" s="939"/>
      <c r="J375" s="940"/>
      <c r="K375" s="939"/>
      <c r="L375" s="849"/>
      <c r="M375" s="849"/>
      <c r="N375" s="850"/>
      <c r="O375" s="849"/>
      <c r="P375" s="849"/>
      <c r="Q375" s="849"/>
      <c r="R375" s="850"/>
      <c r="S375" s="941"/>
      <c r="AB375" s="84">
        <f t="shared" si="49"/>
        <v>0</v>
      </c>
    </row>
    <row r="376" spans="1:31" s="203" customFormat="1" x14ac:dyDescent="0.25">
      <c r="A376" s="863"/>
      <c r="B376" s="864"/>
      <c r="C376" s="865" t="s">
        <v>4850</v>
      </c>
      <c r="D376" s="866"/>
      <c r="E376" s="867"/>
      <c r="F376" s="866"/>
      <c r="G376" s="868" t="s">
        <v>4715</v>
      </c>
      <c r="H376" s="869"/>
      <c r="I376" s="869"/>
      <c r="J376" s="870"/>
      <c r="K376" s="869"/>
      <c r="L376" s="871"/>
      <c r="M376" s="871"/>
      <c r="N376" s="872"/>
      <c r="O376" s="871"/>
      <c r="P376" s="871"/>
      <c r="Q376" s="871"/>
      <c r="R376" s="872"/>
      <c r="S376" s="873"/>
      <c r="T376" s="855"/>
      <c r="V376" s="874"/>
      <c r="W376" s="874"/>
      <c r="X376" s="815"/>
      <c r="Y376" s="816"/>
      <c r="Z376" s="812"/>
      <c r="AA376" s="813"/>
      <c r="AB376" s="203">
        <f t="shared" si="49"/>
        <v>0</v>
      </c>
    </row>
    <row r="377" spans="1:31" s="203" customFormat="1" x14ac:dyDescent="0.25">
      <c r="A377" s="863"/>
      <c r="B377" s="864"/>
      <c r="C377" s="875" t="s">
        <v>4865</v>
      </c>
      <c r="D377" s="876"/>
      <c r="E377" s="877"/>
      <c r="F377" s="878"/>
      <c r="G377" s="879" t="s">
        <v>4852</v>
      </c>
      <c r="H377" s="869"/>
      <c r="I377" s="869"/>
      <c r="J377" s="870"/>
      <c r="K377" s="869"/>
      <c r="L377" s="871"/>
      <c r="M377" s="871"/>
      <c r="N377" s="872"/>
      <c r="O377" s="871"/>
      <c r="P377" s="871"/>
      <c r="Q377" s="871"/>
      <c r="R377" s="872"/>
      <c r="S377" s="873"/>
      <c r="T377" s="855"/>
      <c r="V377" s="874"/>
      <c r="W377" s="874"/>
      <c r="X377" s="815"/>
      <c r="Y377" s="816"/>
      <c r="Z377" s="812"/>
      <c r="AA377" s="813"/>
      <c r="AB377" s="203">
        <f t="shared" si="49"/>
        <v>0</v>
      </c>
    </row>
    <row r="378" spans="1:31" s="203" customFormat="1" x14ac:dyDescent="0.25">
      <c r="A378" s="863"/>
      <c r="B378" s="864"/>
      <c r="C378" s="865"/>
      <c r="D378" s="880">
        <v>640</v>
      </c>
      <c r="E378" s="881"/>
      <c r="F378" s="880"/>
      <c r="G378" s="882" t="s">
        <v>185</v>
      </c>
      <c r="H378" s="869"/>
      <c r="I378" s="869"/>
      <c r="J378" s="870"/>
      <c r="K378" s="869"/>
      <c r="L378" s="871"/>
      <c r="M378" s="871"/>
      <c r="N378" s="872"/>
      <c r="O378" s="871"/>
      <c r="P378" s="871"/>
      <c r="Q378" s="871"/>
      <c r="R378" s="872"/>
      <c r="S378" s="873"/>
      <c r="T378" s="855"/>
      <c r="V378" s="874"/>
      <c r="W378" s="874"/>
      <c r="X378" s="815"/>
      <c r="Y378" s="816"/>
      <c r="Z378" s="812"/>
      <c r="AA378" s="813"/>
      <c r="AB378" s="203">
        <f t="shared" si="49"/>
        <v>0</v>
      </c>
    </row>
    <row r="379" spans="1:31" s="203" customFormat="1" x14ac:dyDescent="0.25">
      <c r="A379" s="863"/>
      <c r="B379" s="864"/>
      <c r="C379" s="883"/>
      <c r="D379" s="863"/>
      <c r="E379" s="942">
        <v>17</v>
      </c>
      <c r="F379" s="885">
        <v>421</v>
      </c>
      <c r="G379" s="886" t="s">
        <v>3777</v>
      </c>
      <c r="H379" s="869">
        <v>21940000</v>
      </c>
      <c r="I379" s="869">
        <v>7450183.0100000016</v>
      </c>
      <c r="J379" s="870">
        <f>I379/H379</f>
        <v>0.33957078441203287</v>
      </c>
      <c r="K379" s="869">
        <f>H379-I379</f>
        <v>14489816.989999998</v>
      </c>
      <c r="L379" s="871">
        <v>0</v>
      </c>
      <c r="M379" s="871">
        <v>0</v>
      </c>
      <c r="N379" s="872" t="e">
        <f>M379/L379</f>
        <v>#DIV/0!</v>
      </c>
      <c r="O379" s="871">
        <f>L379-M379</f>
        <v>0</v>
      </c>
      <c r="P379" s="871">
        <f t="shared" ref="P379:Q383" si="57">L379+H379</f>
        <v>21940000</v>
      </c>
      <c r="Q379" s="871">
        <f>M379+I379</f>
        <v>7450183.0100000016</v>
      </c>
      <c r="R379" s="872">
        <f>Q379/P379</f>
        <v>0.33957078441203287</v>
      </c>
      <c r="S379" s="873">
        <f>P379-Q379</f>
        <v>14489816.989999998</v>
      </c>
      <c r="T379" s="887" t="s">
        <v>4872</v>
      </c>
      <c r="V379" s="874"/>
      <c r="W379" s="874"/>
      <c r="X379" s="815"/>
      <c r="Y379" s="816">
        <v>1900000</v>
      </c>
      <c r="Z379" s="812">
        <f>H379-X379+Y379</f>
        <v>23840000</v>
      </c>
      <c r="AA379" s="813">
        <v>10490000</v>
      </c>
      <c r="AB379" s="203">
        <f t="shared" si="49"/>
        <v>13350000</v>
      </c>
      <c r="AE379" s="203">
        <f>H379-AA379</f>
        <v>11450000</v>
      </c>
    </row>
    <row r="380" spans="1:31" s="203" customFormat="1" x14ac:dyDescent="0.25">
      <c r="A380" s="863"/>
      <c r="B380" s="864"/>
      <c r="C380" s="883"/>
      <c r="D380" s="863"/>
      <c r="E380" s="942">
        <v>18</v>
      </c>
      <c r="F380" s="885">
        <v>423</v>
      </c>
      <c r="G380" s="886" t="s">
        <v>3779</v>
      </c>
      <c r="H380" s="869">
        <v>250000</v>
      </c>
      <c r="I380" s="869">
        <v>577107.16</v>
      </c>
      <c r="J380" s="870">
        <f>I380/H380</f>
        <v>2.3084286400000003</v>
      </c>
      <c r="K380" s="869">
        <f>H380-I380</f>
        <v>-327107.16000000003</v>
      </c>
      <c r="L380" s="871">
        <v>0</v>
      </c>
      <c r="M380" s="871">
        <v>0</v>
      </c>
      <c r="N380" s="872"/>
      <c r="O380" s="871"/>
      <c r="P380" s="871">
        <f t="shared" si="57"/>
        <v>250000</v>
      </c>
      <c r="Q380" s="871">
        <f>M380+I380</f>
        <v>577107.16</v>
      </c>
      <c r="R380" s="872">
        <f>Q380/P380</f>
        <v>2.3084286400000003</v>
      </c>
      <c r="S380" s="873"/>
      <c r="T380" s="887"/>
      <c r="V380" s="874"/>
      <c r="W380" s="874"/>
      <c r="X380" s="815"/>
      <c r="Y380" s="816"/>
      <c r="Z380" s="812"/>
      <c r="AA380" s="813"/>
    </row>
    <row r="381" spans="1:31" s="203" customFormat="1" x14ac:dyDescent="0.25">
      <c r="A381" s="863"/>
      <c r="B381" s="864"/>
      <c r="C381" s="883"/>
      <c r="D381" s="863"/>
      <c r="E381" s="942">
        <v>19</v>
      </c>
      <c r="F381" s="885">
        <v>425</v>
      </c>
      <c r="G381" s="888" t="s">
        <v>4117</v>
      </c>
      <c r="H381" s="869">
        <f>4400000+500000+2500000</f>
        <v>7400000</v>
      </c>
      <c r="I381" s="869">
        <v>6744508.9500000002</v>
      </c>
      <c r="J381" s="870">
        <f>I381/H381</f>
        <v>0.91142012837837838</v>
      </c>
      <c r="K381" s="869">
        <f>H381-I381</f>
        <v>655491.04999999981</v>
      </c>
      <c r="L381" s="871">
        <v>0</v>
      </c>
      <c r="M381" s="871">
        <v>0</v>
      </c>
      <c r="N381" s="872"/>
      <c r="O381" s="871">
        <f>L381-M381</f>
        <v>0</v>
      </c>
      <c r="P381" s="871">
        <f t="shared" si="57"/>
        <v>7400000</v>
      </c>
      <c r="Q381" s="871">
        <f t="shared" si="57"/>
        <v>6744508.9500000002</v>
      </c>
      <c r="R381" s="872">
        <f>Q381/P381</f>
        <v>0.91142012837837838</v>
      </c>
      <c r="S381" s="873">
        <f>P381-Q381</f>
        <v>655491.04999999981</v>
      </c>
      <c r="T381" s="855"/>
      <c r="V381" s="874"/>
      <c r="W381" s="874"/>
      <c r="X381" s="815"/>
      <c r="Y381" s="816"/>
      <c r="Z381" s="812">
        <f>H381-X381+Y381</f>
        <v>7400000</v>
      </c>
      <c r="AA381" s="813">
        <v>1500000</v>
      </c>
      <c r="AB381" s="203">
        <f t="shared" si="49"/>
        <v>5900000</v>
      </c>
      <c r="AE381" s="203">
        <f>H381-AA381</f>
        <v>5900000</v>
      </c>
    </row>
    <row r="382" spans="1:31" s="203" customFormat="1" x14ac:dyDescent="0.25">
      <c r="A382" s="863"/>
      <c r="B382" s="864"/>
      <c r="C382" s="883"/>
      <c r="D382" s="863"/>
      <c r="E382" s="942">
        <v>20</v>
      </c>
      <c r="F382" s="885">
        <v>426</v>
      </c>
      <c r="G382" s="888" t="s">
        <v>3785</v>
      </c>
      <c r="H382" s="869">
        <v>3600000</v>
      </c>
      <c r="I382" s="869"/>
      <c r="J382" s="870"/>
      <c r="K382" s="869"/>
      <c r="L382" s="871">
        <v>0</v>
      </c>
      <c r="M382" s="871"/>
      <c r="N382" s="872"/>
      <c r="O382" s="871"/>
      <c r="P382" s="871">
        <f>H382+L382</f>
        <v>3600000</v>
      </c>
      <c r="Q382" s="871"/>
      <c r="R382" s="872"/>
      <c r="S382" s="873"/>
      <c r="T382" s="855"/>
      <c r="V382" s="874"/>
      <c r="W382" s="874"/>
      <c r="X382" s="815"/>
      <c r="Y382" s="816"/>
      <c r="Z382" s="812"/>
      <c r="AA382" s="813"/>
    </row>
    <row r="383" spans="1:31" s="203" customFormat="1" ht="15.75" thickBot="1" x14ac:dyDescent="0.3">
      <c r="A383" s="863"/>
      <c r="B383" s="864"/>
      <c r="C383" s="883"/>
      <c r="D383" s="863"/>
      <c r="E383" s="942">
        <v>21</v>
      </c>
      <c r="F383" s="885">
        <v>444</v>
      </c>
      <c r="G383" s="888" t="s">
        <v>4935</v>
      </c>
      <c r="H383" s="869">
        <f>100000-50000</f>
        <v>50000</v>
      </c>
      <c r="I383" s="869">
        <v>112298.74</v>
      </c>
      <c r="J383" s="870">
        <f>I383/H383</f>
        <v>2.2459747999999999</v>
      </c>
      <c r="K383" s="869">
        <f>H383-I383</f>
        <v>-62298.740000000005</v>
      </c>
      <c r="L383" s="871">
        <v>0</v>
      </c>
      <c r="M383" s="871">
        <v>0</v>
      </c>
      <c r="N383" s="872"/>
      <c r="O383" s="871">
        <v>0</v>
      </c>
      <c r="P383" s="871">
        <f t="shared" si="57"/>
        <v>50000</v>
      </c>
      <c r="Q383" s="871">
        <f t="shared" si="57"/>
        <v>112298.74</v>
      </c>
      <c r="R383" s="872">
        <f>Q383/P383</f>
        <v>2.2459747999999999</v>
      </c>
      <c r="S383" s="873">
        <f>P383-Q383</f>
        <v>-62298.740000000005</v>
      </c>
      <c r="T383" s="855"/>
      <c r="V383" s="874"/>
      <c r="W383" s="874"/>
      <c r="X383" s="815"/>
      <c r="Y383" s="816"/>
      <c r="Z383" s="812">
        <f>H383-X383+Y383</f>
        <v>50000</v>
      </c>
      <c r="AA383" s="813">
        <v>1000000</v>
      </c>
      <c r="AB383" s="203">
        <f t="shared" si="49"/>
        <v>-950000</v>
      </c>
      <c r="AE383" s="203">
        <f>H383-AA383</f>
        <v>-950000</v>
      </c>
    </row>
    <row r="384" spans="1:31" s="203" customFormat="1" x14ac:dyDescent="0.25">
      <c r="A384" s="866"/>
      <c r="B384" s="867"/>
      <c r="C384" s="889"/>
      <c r="D384" s="866"/>
      <c r="E384" s="890"/>
      <c r="F384" s="891"/>
      <c r="G384" s="892" t="s">
        <v>4866</v>
      </c>
      <c r="H384" s="893"/>
      <c r="I384" s="893"/>
      <c r="J384" s="894"/>
      <c r="K384" s="893"/>
      <c r="L384" s="895"/>
      <c r="M384" s="895"/>
      <c r="N384" s="896"/>
      <c r="O384" s="895"/>
      <c r="P384" s="895"/>
      <c r="Q384" s="895"/>
      <c r="R384" s="896"/>
      <c r="S384" s="893"/>
      <c r="T384" s="855"/>
      <c r="V384" s="874"/>
      <c r="W384" s="874"/>
      <c r="X384" s="815"/>
      <c r="Y384" s="816"/>
      <c r="Z384" s="812"/>
      <c r="AA384" s="813"/>
      <c r="AB384" s="203">
        <f t="shared" si="49"/>
        <v>0</v>
      </c>
    </row>
    <row r="385" spans="1:28" s="203" customFormat="1" x14ac:dyDescent="0.25">
      <c r="A385" s="866"/>
      <c r="B385" s="867"/>
      <c r="C385" s="889"/>
      <c r="D385" s="866"/>
      <c r="E385" s="897"/>
      <c r="F385" s="898" t="s">
        <v>235</v>
      </c>
      <c r="G385" s="899" t="s">
        <v>236</v>
      </c>
      <c r="H385" s="869">
        <f>SUM(H379:H383)</f>
        <v>33240000</v>
      </c>
      <c r="I385" s="869">
        <f>SUM(I379:I383)</f>
        <v>14884097.860000001</v>
      </c>
      <c r="J385" s="870">
        <f t="shared" ref="J385:J400" si="58">I385/H385</f>
        <v>0.44777671058965107</v>
      </c>
      <c r="K385" s="869">
        <f>SUM(K379:K383)</f>
        <v>14755902.139999999</v>
      </c>
      <c r="L385" s="900">
        <f>SUM(L381)</f>
        <v>0</v>
      </c>
      <c r="M385" s="900">
        <f>SUM(M381)</f>
        <v>0</v>
      </c>
      <c r="N385" s="901"/>
      <c r="O385" s="900">
        <f>L385-M385</f>
        <v>0</v>
      </c>
      <c r="P385" s="900">
        <f>L385+H385</f>
        <v>33240000</v>
      </c>
      <c r="Q385" s="900">
        <f>M385+I385</f>
        <v>14884097.860000001</v>
      </c>
      <c r="R385" s="901">
        <f>Q385/P385</f>
        <v>0.44777671058965107</v>
      </c>
      <c r="S385" s="900">
        <f>P385-Q385</f>
        <v>18355902.140000001</v>
      </c>
      <c r="T385" s="855"/>
      <c r="V385" s="874"/>
      <c r="W385" s="874"/>
      <c r="X385" s="815"/>
      <c r="Y385" s="816"/>
      <c r="Z385" s="812"/>
      <c r="AA385" s="813"/>
      <c r="AB385" s="203">
        <f t="shared" si="49"/>
        <v>0</v>
      </c>
    </row>
    <row r="386" spans="1:28" s="203" customFormat="1" hidden="1" x14ac:dyDescent="0.25">
      <c r="A386" s="866"/>
      <c r="B386" s="867"/>
      <c r="C386" s="889"/>
      <c r="D386" s="866"/>
      <c r="E386" s="867"/>
      <c r="F386" s="915" t="s">
        <v>237</v>
      </c>
      <c r="G386" s="899" t="s">
        <v>238</v>
      </c>
      <c r="H386" s="916"/>
      <c r="I386" s="916"/>
      <c r="J386" s="917" t="e">
        <f t="shared" si="58"/>
        <v>#DIV/0!</v>
      </c>
      <c r="K386" s="916"/>
      <c r="L386" s="871"/>
      <c r="M386" s="871"/>
      <c r="N386" s="872" t="e">
        <f t="shared" ref="N386:N400" si="59">M386/L386</f>
        <v>#DIV/0!</v>
      </c>
      <c r="O386" s="871"/>
      <c r="P386" s="871"/>
      <c r="Q386" s="871"/>
      <c r="R386" s="872"/>
      <c r="S386" s="900" t="e">
        <f t="shared" ref="S386:S400" si="60">SUM(H386:L386)</f>
        <v>#DIV/0!</v>
      </c>
      <c r="T386" s="855"/>
      <c r="V386" s="874"/>
      <c r="W386" s="874"/>
      <c r="X386" s="815"/>
      <c r="Y386" s="816"/>
      <c r="Z386" s="812"/>
      <c r="AA386" s="813"/>
      <c r="AB386" s="203">
        <f t="shared" si="49"/>
        <v>0</v>
      </c>
    </row>
    <row r="387" spans="1:28" s="203" customFormat="1" hidden="1" x14ac:dyDescent="0.25">
      <c r="A387" s="866"/>
      <c r="B387" s="867"/>
      <c r="C387" s="889"/>
      <c r="D387" s="866"/>
      <c r="E387" s="867"/>
      <c r="F387" s="915" t="s">
        <v>239</v>
      </c>
      <c r="G387" s="899" t="s">
        <v>240</v>
      </c>
      <c r="H387" s="916"/>
      <c r="I387" s="916"/>
      <c r="J387" s="917" t="e">
        <f t="shared" si="58"/>
        <v>#DIV/0!</v>
      </c>
      <c r="K387" s="916"/>
      <c r="L387" s="871"/>
      <c r="M387" s="871"/>
      <c r="N387" s="872" t="e">
        <f t="shared" si="59"/>
        <v>#DIV/0!</v>
      </c>
      <c r="O387" s="871"/>
      <c r="P387" s="871"/>
      <c r="Q387" s="871"/>
      <c r="R387" s="872"/>
      <c r="S387" s="900" t="e">
        <f t="shared" si="60"/>
        <v>#DIV/0!</v>
      </c>
      <c r="T387" s="855"/>
      <c r="V387" s="874"/>
      <c r="W387" s="874"/>
      <c r="X387" s="815"/>
      <c r="Y387" s="816"/>
      <c r="Z387" s="812"/>
      <c r="AA387" s="813"/>
      <c r="AB387" s="203">
        <f t="shared" si="49"/>
        <v>0</v>
      </c>
    </row>
    <row r="388" spans="1:28" s="203" customFormat="1" hidden="1" x14ac:dyDescent="0.25">
      <c r="A388" s="866"/>
      <c r="B388" s="867"/>
      <c r="C388" s="889"/>
      <c r="D388" s="866"/>
      <c r="E388" s="867"/>
      <c r="F388" s="915" t="s">
        <v>241</v>
      </c>
      <c r="G388" s="899" t="s">
        <v>242</v>
      </c>
      <c r="H388" s="916"/>
      <c r="I388" s="916"/>
      <c r="J388" s="917" t="e">
        <f t="shared" si="58"/>
        <v>#DIV/0!</v>
      </c>
      <c r="K388" s="916"/>
      <c r="L388" s="871"/>
      <c r="M388" s="871"/>
      <c r="N388" s="872" t="e">
        <f t="shared" si="59"/>
        <v>#DIV/0!</v>
      </c>
      <c r="O388" s="871"/>
      <c r="P388" s="871"/>
      <c r="Q388" s="871"/>
      <c r="R388" s="872"/>
      <c r="S388" s="900" t="e">
        <f t="shared" si="60"/>
        <v>#DIV/0!</v>
      </c>
      <c r="T388" s="855"/>
      <c r="V388" s="874"/>
      <c r="W388" s="874"/>
      <c r="X388" s="815"/>
      <c r="Y388" s="816"/>
      <c r="Z388" s="812"/>
      <c r="AA388" s="813"/>
      <c r="AB388" s="203">
        <f t="shared" si="49"/>
        <v>0</v>
      </c>
    </row>
    <row r="389" spans="1:28" s="203" customFormat="1" hidden="1" x14ac:dyDescent="0.25">
      <c r="A389" s="866"/>
      <c r="B389" s="867"/>
      <c r="C389" s="889"/>
      <c r="D389" s="866"/>
      <c r="E389" s="867"/>
      <c r="F389" s="915" t="s">
        <v>243</v>
      </c>
      <c r="G389" s="899" t="s">
        <v>244</v>
      </c>
      <c r="H389" s="916"/>
      <c r="I389" s="916"/>
      <c r="J389" s="917" t="e">
        <f t="shared" si="58"/>
        <v>#DIV/0!</v>
      </c>
      <c r="K389" s="916"/>
      <c r="L389" s="871"/>
      <c r="M389" s="871"/>
      <c r="N389" s="872" t="e">
        <f t="shared" si="59"/>
        <v>#DIV/0!</v>
      </c>
      <c r="O389" s="871"/>
      <c r="P389" s="871"/>
      <c r="Q389" s="871"/>
      <c r="R389" s="872"/>
      <c r="S389" s="900" t="e">
        <f t="shared" si="60"/>
        <v>#DIV/0!</v>
      </c>
      <c r="T389" s="855"/>
      <c r="V389" s="874"/>
      <c r="W389" s="874"/>
      <c r="X389" s="815"/>
      <c r="Y389" s="816"/>
      <c r="Z389" s="812"/>
      <c r="AA389" s="813"/>
      <c r="AB389" s="203">
        <f t="shared" si="49"/>
        <v>0</v>
      </c>
    </row>
    <row r="390" spans="1:28" s="203" customFormat="1" hidden="1" x14ac:dyDescent="0.25">
      <c r="A390" s="866"/>
      <c r="B390" s="867"/>
      <c r="C390" s="889"/>
      <c r="D390" s="866"/>
      <c r="E390" s="867"/>
      <c r="F390" s="915" t="s">
        <v>245</v>
      </c>
      <c r="G390" s="899" t="s">
        <v>246</v>
      </c>
      <c r="H390" s="916"/>
      <c r="I390" s="916"/>
      <c r="J390" s="917" t="e">
        <f t="shared" si="58"/>
        <v>#DIV/0!</v>
      </c>
      <c r="K390" s="916"/>
      <c r="L390" s="871"/>
      <c r="M390" s="871"/>
      <c r="N390" s="872" t="e">
        <f t="shared" si="59"/>
        <v>#DIV/0!</v>
      </c>
      <c r="O390" s="871"/>
      <c r="P390" s="871"/>
      <c r="Q390" s="871"/>
      <c r="R390" s="872"/>
      <c r="S390" s="900" t="e">
        <f t="shared" si="60"/>
        <v>#DIV/0!</v>
      </c>
      <c r="T390" s="855"/>
      <c r="V390" s="874"/>
      <c r="W390" s="874"/>
      <c r="X390" s="815"/>
      <c r="Y390" s="816"/>
      <c r="Z390" s="812"/>
      <c r="AA390" s="813"/>
      <c r="AB390" s="203">
        <f t="shared" si="49"/>
        <v>0</v>
      </c>
    </row>
    <row r="391" spans="1:28" s="203" customFormat="1" hidden="1" x14ac:dyDescent="0.25">
      <c r="A391" s="866"/>
      <c r="B391" s="867"/>
      <c r="C391" s="889"/>
      <c r="D391" s="866"/>
      <c r="E391" s="867"/>
      <c r="F391" s="915" t="s">
        <v>247</v>
      </c>
      <c r="G391" s="899" t="s">
        <v>4692</v>
      </c>
      <c r="H391" s="916"/>
      <c r="I391" s="916"/>
      <c r="J391" s="917" t="e">
        <f t="shared" si="58"/>
        <v>#DIV/0!</v>
      </c>
      <c r="K391" s="916"/>
      <c r="L391" s="871"/>
      <c r="M391" s="871"/>
      <c r="N391" s="872" t="e">
        <f t="shared" si="59"/>
        <v>#DIV/0!</v>
      </c>
      <c r="O391" s="871"/>
      <c r="P391" s="871"/>
      <c r="Q391" s="871"/>
      <c r="R391" s="872"/>
      <c r="S391" s="900" t="e">
        <f t="shared" si="60"/>
        <v>#DIV/0!</v>
      </c>
      <c r="T391" s="855"/>
      <c r="V391" s="874"/>
      <c r="W391" s="874"/>
      <c r="X391" s="815"/>
      <c r="Y391" s="816"/>
      <c r="Z391" s="812"/>
      <c r="AA391" s="813"/>
      <c r="AB391" s="203">
        <f t="shared" si="49"/>
        <v>0</v>
      </c>
    </row>
    <row r="392" spans="1:28" s="203" customFormat="1" ht="30" hidden="1" x14ac:dyDescent="0.25">
      <c r="A392" s="866"/>
      <c r="B392" s="867"/>
      <c r="C392" s="889"/>
      <c r="D392" s="866"/>
      <c r="E392" s="867"/>
      <c r="F392" s="915" t="s">
        <v>248</v>
      </c>
      <c r="G392" s="899" t="s">
        <v>4691</v>
      </c>
      <c r="H392" s="916"/>
      <c r="I392" s="916"/>
      <c r="J392" s="917" t="e">
        <f t="shared" si="58"/>
        <v>#DIV/0!</v>
      </c>
      <c r="K392" s="916"/>
      <c r="L392" s="871"/>
      <c r="M392" s="871"/>
      <c r="N392" s="872" t="e">
        <f t="shared" si="59"/>
        <v>#DIV/0!</v>
      </c>
      <c r="O392" s="871"/>
      <c r="P392" s="871"/>
      <c r="Q392" s="871"/>
      <c r="R392" s="872"/>
      <c r="S392" s="900" t="e">
        <f t="shared" si="60"/>
        <v>#DIV/0!</v>
      </c>
      <c r="T392" s="855"/>
      <c r="V392" s="874"/>
      <c r="W392" s="874"/>
      <c r="X392" s="815"/>
      <c r="Y392" s="816"/>
      <c r="Z392" s="812"/>
      <c r="AA392" s="813"/>
      <c r="AB392" s="203">
        <f t="shared" si="49"/>
        <v>0</v>
      </c>
    </row>
    <row r="393" spans="1:28" s="203" customFormat="1" hidden="1" x14ac:dyDescent="0.25">
      <c r="A393" s="866"/>
      <c r="B393" s="867"/>
      <c r="C393" s="889"/>
      <c r="D393" s="866"/>
      <c r="E393" s="867"/>
      <c r="F393" s="915" t="s">
        <v>249</v>
      </c>
      <c r="G393" s="899" t="s">
        <v>58</v>
      </c>
      <c r="H393" s="916"/>
      <c r="I393" s="916"/>
      <c r="J393" s="917" t="e">
        <f t="shared" si="58"/>
        <v>#DIV/0!</v>
      </c>
      <c r="K393" s="916"/>
      <c r="L393" s="871"/>
      <c r="M393" s="871"/>
      <c r="N393" s="872" t="e">
        <f t="shared" si="59"/>
        <v>#DIV/0!</v>
      </c>
      <c r="O393" s="871"/>
      <c r="P393" s="871"/>
      <c r="Q393" s="871"/>
      <c r="R393" s="872"/>
      <c r="S393" s="900" t="e">
        <f t="shared" si="60"/>
        <v>#DIV/0!</v>
      </c>
      <c r="T393" s="855"/>
      <c r="V393" s="874"/>
      <c r="W393" s="874"/>
      <c r="X393" s="815"/>
      <c r="Y393" s="816"/>
      <c r="Z393" s="812"/>
      <c r="AA393" s="813"/>
      <c r="AB393" s="203">
        <f t="shared" si="49"/>
        <v>0</v>
      </c>
    </row>
    <row r="394" spans="1:28" s="203" customFormat="1" hidden="1" x14ac:dyDescent="0.25">
      <c r="A394" s="866"/>
      <c r="B394" s="867"/>
      <c r="C394" s="889"/>
      <c r="D394" s="866"/>
      <c r="E394" s="867"/>
      <c r="F394" s="898" t="s">
        <v>235</v>
      </c>
      <c r="G394" s="899" t="s">
        <v>236</v>
      </c>
      <c r="H394" s="916"/>
      <c r="I394" s="916"/>
      <c r="J394" s="917" t="e">
        <f t="shared" si="58"/>
        <v>#DIV/0!</v>
      </c>
      <c r="K394" s="916"/>
      <c r="L394" s="871"/>
      <c r="M394" s="871"/>
      <c r="N394" s="872" t="e">
        <f t="shared" si="59"/>
        <v>#DIV/0!</v>
      </c>
      <c r="O394" s="871"/>
      <c r="P394" s="871"/>
      <c r="Q394" s="871"/>
      <c r="R394" s="872"/>
      <c r="S394" s="900" t="e">
        <f t="shared" si="60"/>
        <v>#DIV/0!</v>
      </c>
      <c r="T394" s="855"/>
      <c r="V394" s="874"/>
      <c r="W394" s="874"/>
      <c r="X394" s="815"/>
      <c r="Y394" s="816"/>
      <c r="Z394" s="812"/>
      <c r="AA394" s="813"/>
      <c r="AB394" s="203">
        <f t="shared" si="49"/>
        <v>0</v>
      </c>
    </row>
    <row r="395" spans="1:28" s="203" customFormat="1" hidden="1" x14ac:dyDescent="0.25">
      <c r="A395" s="866"/>
      <c r="B395" s="867"/>
      <c r="C395" s="889"/>
      <c r="D395" s="866"/>
      <c r="E395" s="867"/>
      <c r="F395" s="915" t="s">
        <v>252</v>
      </c>
      <c r="G395" s="899" t="s">
        <v>253</v>
      </c>
      <c r="H395" s="916"/>
      <c r="I395" s="916"/>
      <c r="J395" s="917" t="e">
        <f t="shared" si="58"/>
        <v>#DIV/0!</v>
      </c>
      <c r="K395" s="916"/>
      <c r="L395" s="871"/>
      <c r="M395" s="871"/>
      <c r="N395" s="872" t="e">
        <f t="shared" si="59"/>
        <v>#DIV/0!</v>
      </c>
      <c r="O395" s="871"/>
      <c r="P395" s="871"/>
      <c r="Q395" s="871"/>
      <c r="R395" s="872"/>
      <c r="S395" s="900" t="e">
        <f t="shared" si="60"/>
        <v>#DIV/0!</v>
      </c>
      <c r="T395" s="855"/>
      <c r="V395" s="874"/>
      <c r="W395" s="874"/>
      <c r="X395" s="815"/>
      <c r="Y395" s="816"/>
      <c r="Z395" s="812"/>
      <c r="AA395" s="813"/>
      <c r="AB395" s="203">
        <f t="shared" si="49"/>
        <v>0</v>
      </c>
    </row>
    <row r="396" spans="1:28" s="203" customFormat="1" ht="30" hidden="1" x14ac:dyDescent="0.25">
      <c r="A396" s="866"/>
      <c r="B396" s="867"/>
      <c r="C396" s="889"/>
      <c r="D396" s="866"/>
      <c r="E396" s="867"/>
      <c r="F396" s="915" t="s">
        <v>254</v>
      </c>
      <c r="G396" s="899" t="s">
        <v>255</v>
      </c>
      <c r="H396" s="916"/>
      <c r="I396" s="916"/>
      <c r="J396" s="917" t="e">
        <f t="shared" si="58"/>
        <v>#DIV/0!</v>
      </c>
      <c r="K396" s="916"/>
      <c r="L396" s="871"/>
      <c r="M396" s="871"/>
      <c r="N396" s="872" t="e">
        <f t="shared" si="59"/>
        <v>#DIV/0!</v>
      </c>
      <c r="O396" s="871"/>
      <c r="P396" s="871"/>
      <c r="Q396" s="871"/>
      <c r="R396" s="872"/>
      <c r="S396" s="900" t="e">
        <f t="shared" si="60"/>
        <v>#DIV/0!</v>
      </c>
      <c r="T396" s="855"/>
      <c r="V396" s="874"/>
      <c r="W396" s="874"/>
      <c r="X396" s="815"/>
      <c r="Y396" s="816"/>
      <c r="Z396" s="812"/>
      <c r="AA396" s="813"/>
      <c r="AB396" s="203">
        <f t="shared" si="49"/>
        <v>0</v>
      </c>
    </row>
    <row r="397" spans="1:28" s="203" customFormat="1" ht="15.75" thickBot="1" x14ac:dyDescent="0.3">
      <c r="A397" s="866"/>
      <c r="B397" s="867"/>
      <c r="C397" s="889"/>
      <c r="D397" s="866"/>
      <c r="E397" s="867"/>
      <c r="F397" s="915" t="s">
        <v>256</v>
      </c>
      <c r="G397" s="899" t="s">
        <v>257</v>
      </c>
      <c r="H397" s="916">
        <v>0</v>
      </c>
      <c r="I397" s="916">
        <v>0</v>
      </c>
      <c r="J397" s="917"/>
      <c r="K397" s="916">
        <v>0</v>
      </c>
      <c r="L397" s="871">
        <f>SUM(L379:L383)</f>
        <v>0</v>
      </c>
      <c r="M397" s="871">
        <f>SUM(M379:M383)</f>
        <v>0</v>
      </c>
      <c r="N397" s="872" t="e">
        <f>M397/L397</f>
        <v>#DIV/0!</v>
      </c>
      <c r="O397" s="871">
        <f>L397-M397</f>
        <v>0</v>
      </c>
      <c r="P397" s="871">
        <f>L397+H397</f>
        <v>0</v>
      </c>
      <c r="Q397" s="871">
        <f>M397+I397</f>
        <v>0</v>
      </c>
      <c r="R397" s="872" t="e">
        <f>Q397/P397</f>
        <v>#DIV/0!</v>
      </c>
      <c r="S397" s="900">
        <f>P397-Q397</f>
        <v>0</v>
      </c>
      <c r="T397" s="855"/>
      <c r="V397" s="874"/>
      <c r="W397" s="874"/>
      <c r="X397" s="815"/>
      <c r="Y397" s="816"/>
      <c r="Z397" s="812"/>
      <c r="AA397" s="813"/>
      <c r="AB397" s="203">
        <f t="shared" si="49"/>
        <v>0</v>
      </c>
    </row>
    <row r="398" spans="1:28" s="203" customFormat="1" ht="30.75" hidden="1" thickBot="1" x14ac:dyDescent="0.3">
      <c r="A398" s="866"/>
      <c r="B398" s="867"/>
      <c r="C398" s="889"/>
      <c r="D398" s="866"/>
      <c r="E398" s="867"/>
      <c r="F398" s="915" t="s">
        <v>258</v>
      </c>
      <c r="G398" s="899" t="s">
        <v>259</v>
      </c>
      <c r="H398" s="916"/>
      <c r="I398" s="916"/>
      <c r="J398" s="917" t="e">
        <f t="shared" si="58"/>
        <v>#DIV/0!</v>
      </c>
      <c r="K398" s="916"/>
      <c r="L398" s="871"/>
      <c r="M398" s="871"/>
      <c r="N398" s="872" t="e">
        <f t="shared" si="59"/>
        <v>#DIV/0!</v>
      </c>
      <c r="O398" s="871"/>
      <c r="P398" s="871"/>
      <c r="Q398" s="871"/>
      <c r="R398" s="872"/>
      <c r="S398" s="900" t="e">
        <f t="shared" si="60"/>
        <v>#DIV/0!</v>
      </c>
      <c r="T398" s="855"/>
      <c r="V398" s="874"/>
      <c r="W398" s="874"/>
      <c r="X398" s="815"/>
      <c r="Y398" s="816"/>
      <c r="Z398" s="812"/>
      <c r="AA398" s="813"/>
      <c r="AB398" s="203">
        <f t="shared" si="49"/>
        <v>0</v>
      </c>
    </row>
    <row r="399" spans="1:28" s="203" customFormat="1" ht="30.75" hidden="1" thickBot="1" x14ac:dyDescent="0.3">
      <c r="A399" s="866"/>
      <c r="B399" s="867"/>
      <c r="C399" s="889"/>
      <c r="D399" s="866"/>
      <c r="E399" s="867"/>
      <c r="F399" s="915" t="s">
        <v>260</v>
      </c>
      <c r="G399" s="899" t="s">
        <v>261</v>
      </c>
      <c r="H399" s="916"/>
      <c r="I399" s="916"/>
      <c r="J399" s="917" t="e">
        <f t="shared" si="58"/>
        <v>#DIV/0!</v>
      </c>
      <c r="K399" s="916"/>
      <c r="L399" s="871"/>
      <c r="M399" s="871"/>
      <c r="N399" s="872" t="e">
        <f t="shared" si="59"/>
        <v>#DIV/0!</v>
      </c>
      <c r="O399" s="871"/>
      <c r="P399" s="871"/>
      <c r="Q399" s="871"/>
      <c r="R399" s="872"/>
      <c r="S399" s="900" t="e">
        <f t="shared" si="60"/>
        <v>#DIV/0!</v>
      </c>
      <c r="T399" s="855"/>
      <c r="V399" s="874"/>
      <c r="W399" s="874"/>
      <c r="X399" s="815"/>
      <c r="Y399" s="816"/>
      <c r="Z399" s="812"/>
      <c r="AA399" s="813"/>
      <c r="AB399" s="203">
        <f t="shared" si="49"/>
        <v>0</v>
      </c>
    </row>
    <row r="400" spans="1:28" s="203" customFormat="1" ht="15.75" hidden="1" thickBot="1" x14ac:dyDescent="0.3">
      <c r="A400" s="866"/>
      <c r="B400" s="867"/>
      <c r="C400" s="889"/>
      <c r="D400" s="866"/>
      <c r="E400" s="867"/>
      <c r="F400" s="915" t="s">
        <v>262</v>
      </c>
      <c r="G400" s="899" t="s">
        <v>263</v>
      </c>
      <c r="H400" s="869"/>
      <c r="I400" s="869"/>
      <c r="J400" s="870" t="e">
        <f t="shared" si="58"/>
        <v>#DIV/0!</v>
      </c>
      <c r="K400" s="869"/>
      <c r="L400" s="900"/>
      <c r="M400" s="900"/>
      <c r="N400" s="901" t="e">
        <f t="shared" si="59"/>
        <v>#DIV/0!</v>
      </c>
      <c r="O400" s="900"/>
      <c r="P400" s="900"/>
      <c r="Q400" s="900"/>
      <c r="R400" s="901"/>
      <c r="S400" s="900" t="e">
        <f t="shared" si="60"/>
        <v>#DIV/0!</v>
      </c>
      <c r="T400" s="855"/>
      <c r="V400" s="874"/>
      <c r="W400" s="874"/>
      <c r="X400" s="815"/>
      <c r="Y400" s="816"/>
      <c r="Z400" s="812"/>
      <c r="AA400" s="813"/>
      <c r="AB400" s="203">
        <f t="shared" si="49"/>
        <v>0</v>
      </c>
    </row>
    <row r="401" spans="1:28" s="203" customFormat="1" ht="15.75" thickBot="1" x14ac:dyDescent="0.3">
      <c r="A401" s="866"/>
      <c r="B401" s="867"/>
      <c r="C401" s="889"/>
      <c r="D401" s="866"/>
      <c r="E401" s="867"/>
      <c r="F401" s="866"/>
      <c r="G401" s="902" t="s">
        <v>4867</v>
      </c>
      <c r="H401" s="903">
        <f>SUM(H385)</f>
        <v>33240000</v>
      </c>
      <c r="I401" s="903">
        <f>SUM(I385)</f>
        <v>14884097.860000001</v>
      </c>
      <c r="J401" s="904">
        <f>I401/H401</f>
        <v>0.44777671058965107</v>
      </c>
      <c r="K401" s="903">
        <f>SUM(K385)</f>
        <v>14755902.139999999</v>
      </c>
      <c r="L401" s="905">
        <f>SUM(L385:L397)</f>
        <v>0</v>
      </c>
      <c r="M401" s="905">
        <f>SUM(M397)</f>
        <v>0</v>
      </c>
      <c r="N401" s="906" t="e">
        <f>M401/L401</f>
        <v>#DIV/0!</v>
      </c>
      <c r="O401" s="905">
        <f>L401-M401</f>
        <v>0</v>
      </c>
      <c r="P401" s="905">
        <f>L401+H401</f>
        <v>33240000</v>
      </c>
      <c r="Q401" s="905">
        <f>M401+I401</f>
        <v>14884097.860000001</v>
      </c>
      <c r="R401" s="906">
        <f>Q401/P401</f>
        <v>0.44777671058965107</v>
      </c>
      <c r="S401" s="905">
        <f>P401-Q401</f>
        <v>18355902.140000001</v>
      </c>
      <c r="T401" s="855"/>
      <c r="V401" s="874"/>
      <c r="W401" s="874"/>
      <c r="X401" s="815"/>
      <c r="Y401" s="816"/>
      <c r="Z401" s="812"/>
      <c r="AA401" s="813"/>
      <c r="AB401" s="203">
        <f t="shared" si="49"/>
        <v>0</v>
      </c>
    </row>
    <row r="402" spans="1:28" s="203" customFormat="1" ht="28.5" collapsed="1" x14ac:dyDescent="0.25">
      <c r="A402" s="866"/>
      <c r="B402" s="867"/>
      <c r="C402" s="889"/>
      <c r="D402" s="866"/>
      <c r="E402" s="890"/>
      <c r="F402" s="891"/>
      <c r="G402" s="907" t="s">
        <v>4868</v>
      </c>
      <c r="H402" s="908"/>
      <c r="I402" s="909"/>
      <c r="J402" s="910"/>
      <c r="K402" s="909"/>
      <c r="L402" s="911"/>
      <c r="M402" s="912"/>
      <c r="N402" s="913"/>
      <c r="O402" s="912"/>
      <c r="P402" s="912"/>
      <c r="Q402" s="912"/>
      <c r="R402" s="913"/>
      <c r="S402" s="914"/>
      <c r="T402" s="855"/>
      <c r="V402" s="874"/>
      <c r="W402" s="874"/>
      <c r="X402" s="815"/>
      <c r="Y402" s="816"/>
      <c r="Z402" s="812"/>
      <c r="AA402" s="813"/>
      <c r="AB402" s="203">
        <f t="shared" si="49"/>
        <v>0</v>
      </c>
    </row>
    <row r="403" spans="1:28" s="203" customFormat="1" x14ac:dyDescent="0.25">
      <c r="A403" s="866"/>
      <c r="B403" s="867"/>
      <c r="C403" s="889"/>
      <c r="D403" s="866"/>
      <c r="E403" s="897"/>
      <c r="F403" s="898" t="s">
        <v>235</v>
      </c>
      <c r="G403" s="899" t="s">
        <v>236</v>
      </c>
      <c r="H403" s="869">
        <f t="shared" ref="H403:P403" si="61">SUM(H385)</f>
        <v>33240000</v>
      </c>
      <c r="I403" s="869">
        <f t="shared" si="61"/>
        <v>14884097.860000001</v>
      </c>
      <c r="J403" s="870">
        <f t="shared" si="61"/>
        <v>0.44777671058965107</v>
      </c>
      <c r="K403" s="869">
        <f>SUM(K385)</f>
        <v>14755902.139999999</v>
      </c>
      <c r="L403" s="900">
        <f t="shared" si="61"/>
        <v>0</v>
      </c>
      <c r="M403" s="900">
        <f t="shared" si="61"/>
        <v>0</v>
      </c>
      <c r="N403" s="901">
        <f t="shared" si="61"/>
        <v>0</v>
      </c>
      <c r="O403" s="900">
        <f t="shared" si="61"/>
        <v>0</v>
      </c>
      <c r="P403" s="900">
        <f t="shared" si="61"/>
        <v>33240000</v>
      </c>
      <c r="Q403" s="900">
        <f>M403+I403</f>
        <v>14884097.860000001</v>
      </c>
      <c r="R403" s="901">
        <f>Q403/P403</f>
        <v>0.44777671058965107</v>
      </c>
      <c r="S403" s="900">
        <f>P403-Q403</f>
        <v>18355902.140000001</v>
      </c>
      <c r="T403" s="855"/>
      <c r="V403" s="874"/>
      <c r="W403" s="874"/>
      <c r="X403" s="815"/>
      <c r="Y403" s="816"/>
      <c r="Z403" s="812"/>
      <c r="AA403" s="813"/>
      <c r="AB403" s="203">
        <f t="shared" si="49"/>
        <v>0</v>
      </c>
    </row>
    <row r="404" spans="1:28" s="203" customFormat="1" hidden="1" x14ac:dyDescent="0.25">
      <c r="A404" s="866"/>
      <c r="B404" s="867"/>
      <c r="C404" s="889"/>
      <c r="D404" s="866"/>
      <c r="E404" s="867"/>
      <c r="F404" s="915" t="s">
        <v>237</v>
      </c>
      <c r="G404" s="899" t="s">
        <v>238</v>
      </c>
      <c r="H404" s="916"/>
      <c r="I404" s="916"/>
      <c r="J404" s="917"/>
      <c r="K404" s="916"/>
      <c r="L404" s="871"/>
      <c r="M404" s="871"/>
      <c r="N404" s="872" t="e">
        <f t="shared" ref="N404:N418" si="62">M404/L404</f>
        <v>#DIV/0!</v>
      </c>
      <c r="O404" s="871"/>
      <c r="P404" s="871"/>
      <c r="Q404" s="871"/>
      <c r="R404" s="872"/>
      <c r="S404" s="900">
        <f t="shared" ref="S404:S418" si="63">SUM(H404:L404)</f>
        <v>0</v>
      </c>
      <c r="T404" s="855"/>
      <c r="V404" s="874"/>
      <c r="W404" s="874"/>
      <c r="X404" s="815"/>
      <c r="Y404" s="816"/>
      <c r="Z404" s="812"/>
      <c r="AA404" s="813"/>
      <c r="AB404" s="203">
        <f t="shared" si="49"/>
        <v>0</v>
      </c>
    </row>
    <row r="405" spans="1:28" s="203" customFormat="1" hidden="1" x14ac:dyDescent="0.25">
      <c r="A405" s="866"/>
      <c r="B405" s="867"/>
      <c r="C405" s="889"/>
      <c r="D405" s="866"/>
      <c r="E405" s="867"/>
      <c r="F405" s="915" t="s">
        <v>239</v>
      </c>
      <c r="G405" s="899" t="s">
        <v>240</v>
      </c>
      <c r="H405" s="916"/>
      <c r="I405" s="916"/>
      <c r="J405" s="917"/>
      <c r="K405" s="916"/>
      <c r="L405" s="871"/>
      <c r="M405" s="871"/>
      <c r="N405" s="872" t="e">
        <f t="shared" si="62"/>
        <v>#DIV/0!</v>
      </c>
      <c r="O405" s="871"/>
      <c r="P405" s="871"/>
      <c r="Q405" s="871"/>
      <c r="R405" s="872"/>
      <c r="S405" s="900">
        <f t="shared" si="63"/>
        <v>0</v>
      </c>
      <c r="T405" s="855"/>
      <c r="V405" s="874"/>
      <c r="W405" s="874"/>
      <c r="X405" s="815"/>
      <c r="Y405" s="816"/>
      <c r="Z405" s="812"/>
      <c r="AA405" s="813"/>
      <c r="AB405" s="203">
        <f t="shared" si="49"/>
        <v>0</v>
      </c>
    </row>
    <row r="406" spans="1:28" s="203" customFormat="1" hidden="1" x14ac:dyDescent="0.25">
      <c r="A406" s="866"/>
      <c r="B406" s="867"/>
      <c r="C406" s="889"/>
      <c r="D406" s="866"/>
      <c r="E406" s="867"/>
      <c r="F406" s="915" t="s">
        <v>241</v>
      </c>
      <c r="G406" s="899" t="s">
        <v>242</v>
      </c>
      <c r="H406" s="916"/>
      <c r="I406" s="916"/>
      <c r="J406" s="917"/>
      <c r="K406" s="916"/>
      <c r="L406" s="871"/>
      <c r="M406" s="871"/>
      <c r="N406" s="872" t="e">
        <f t="shared" si="62"/>
        <v>#DIV/0!</v>
      </c>
      <c r="O406" s="871"/>
      <c r="P406" s="871"/>
      <c r="Q406" s="871"/>
      <c r="R406" s="872"/>
      <c r="S406" s="900">
        <f t="shared" si="63"/>
        <v>0</v>
      </c>
      <c r="T406" s="855"/>
      <c r="V406" s="874"/>
      <c r="W406" s="874"/>
      <c r="X406" s="815"/>
      <c r="Y406" s="816"/>
      <c r="Z406" s="812"/>
      <c r="AA406" s="813"/>
      <c r="AB406" s="203">
        <f t="shared" si="49"/>
        <v>0</v>
      </c>
    </row>
    <row r="407" spans="1:28" s="203" customFormat="1" hidden="1" x14ac:dyDescent="0.25">
      <c r="A407" s="866"/>
      <c r="B407" s="867"/>
      <c r="C407" s="889"/>
      <c r="D407" s="866"/>
      <c r="E407" s="867"/>
      <c r="F407" s="915" t="s">
        <v>243</v>
      </c>
      <c r="G407" s="899" t="s">
        <v>244</v>
      </c>
      <c r="H407" s="916"/>
      <c r="I407" s="916"/>
      <c r="J407" s="917"/>
      <c r="K407" s="916"/>
      <c r="L407" s="871"/>
      <c r="M407" s="871"/>
      <c r="N407" s="872" t="e">
        <f t="shared" si="62"/>
        <v>#DIV/0!</v>
      </c>
      <c r="O407" s="871"/>
      <c r="P407" s="871"/>
      <c r="Q407" s="871"/>
      <c r="R407" s="872"/>
      <c r="S407" s="900">
        <f t="shared" si="63"/>
        <v>0</v>
      </c>
      <c r="T407" s="855"/>
      <c r="V407" s="874"/>
      <c r="W407" s="874"/>
      <c r="X407" s="815"/>
      <c r="Y407" s="816"/>
      <c r="Z407" s="812"/>
      <c r="AA407" s="813"/>
      <c r="AB407" s="203">
        <f t="shared" si="49"/>
        <v>0</v>
      </c>
    </row>
    <row r="408" spans="1:28" s="203" customFormat="1" hidden="1" x14ac:dyDescent="0.25">
      <c r="A408" s="866"/>
      <c r="B408" s="867"/>
      <c r="C408" s="889"/>
      <c r="D408" s="866"/>
      <c r="E408" s="867"/>
      <c r="F408" s="915" t="s">
        <v>245</v>
      </c>
      <c r="G408" s="899" t="s">
        <v>246</v>
      </c>
      <c r="H408" s="916"/>
      <c r="I408" s="916"/>
      <c r="J408" s="917"/>
      <c r="K408" s="916"/>
      <c r="L408" s="871"/>
      <c r="M408" s="871"/>
      <c r="N408" s="872" t="e">
        <f t="shared" si="62"/>
        <v>#DIV/0!</v>
      </c>
      <c r="O408" s="871"/>
      <c r="P408" s="871"/>
      <c r="Q408" s="871"/>
      <c r="R408" s="872"/>
      <c r="S408" s="900">
        <f t="shared" si="63"/>
        <v>0</v>
      </c>
      <c r="T408" s="855"/>
      <c r="V408" s="874"/>
      <c r="W408" s="874"/>
      <c r="X408" s="815"/>
      <c r="Y408" s="816"/>
      <c r="Z408" s="812"/>
      <c r="AA408" s="813"/>
      <c r="AB408" s="203">
        <f t="shared" si="49"/>
        <v>0</v>
      </c>
    </row>
    <row r="409" spans="1:28" s="203" customFormat="1" hidden="1" x14ac:dyDescent="0.25">
      <c r="A409" s="866"/>
      <c r="B409" s="867"/>
      <c r="C409" s="889"/>
      <c r="D409" s="866"/>
      <c r="E409" s="867"/>
      <c r="F409" s="915" t="s">
        <v>247</v>
      </c>
      <c r="G409" s="899" t="s">
        <v>4692</v>
      </c>
      <c r="H409" s="916"/>
      <c r="I409" s="916"/>
      <c r="J409" s="917"/>
      <c r="K409" s="916"/>
      <c r="L409" s="871"/>
      <c r="M409" s="871"/>
      <c r="N409" s="872" t="e">
        <f t="shared" si="62"/>
        <v>#DIV/0!</v>
      </c>
      <c r="O409" s="871"/>
      <c r="P409" s="871"/>
      <c r="Q409" s="871"/>
      <c r="R409" s="872"/>
      <c r="S409" s="900">
        <f t="shared" si="63"/>
        <v>0</v>
      </c>
      <c r="T409" s="855"/>
      <c r="V409" s="874"/>
      <c r="W409" s="874"/>
      <c r="X409" s="815"/>
      <c r="Y409" s="816"/>
      <c r="Z409" s="812"/>
      <c r="AA409" s="813"/>
      <c r="AB409" s="203">
        <f t="shared" si="49"/>
        <v>0</v>
      </c>
    </row>
    <row r="410" spans="1:28" s="203" customFormat="1" ht="30" hidden="1" x14ac:dyDescent="0.25">
      <c r="A410" s="866"/>
      <c r="B410" s="867"/>
      <c r="C410" s="889"/>
      <c r="D410" s="866"/>
      <c r="E410" s="867"/>
      <c r="F410" s="915" t="s">
        <v>248</v>
      </c>
      <c r="G410" s="899" t="s">
        <v>4691</v>
      </c>
      <c r="H410" s="916"/>
      <c r="I410" s="916"/>
      <c r="J410" s="917"/>
      <c r="K410" s="916"/>
      <c r="L410" s="871"/>
      <c r="M410" s="871"/>
      <c r="N410" s="872" t="e">
        <f t="shared" si="62"/>
        <v>#DIV/0!</v>
      </c>
      <c r="O410" s="871"/>
      <c r="P410" s="871"/>
      <c r="Q410" s="871"/>
      <c r="R410" s="872"/>
      <c r="S410" s="900">
        <f t="shared" si="63"/>
        <v>0</v>
      </c>
      <c r="T410" s="855"/>
      <c r="V410" s="874"/>
      <c r="W410" s="874"/>
      <c r="X410" s="815"/>
      <c r="Y410" s="816"/>
      <c r="Z410" s="812"/>
      <c r="AA410" s="813"/>
      <c r="AB410" s="203">
        <f t="shared" si="49"/>
        <v>0</v>
      </c>
    </row>
    <row r="411" spans="1:28" s="203" customFormat="1" hidden="1" x14ac:dyDescent="0.25">
      <c r="A411" s="866"/>
      <c r="B411" s="867"/>
      <c r="C411" s="889"/>
      <c r="D411" s="866"/>
      <c r="E411" s="867"/>
      <c r="F411" s="915" t="s">
        <v>249</v>
      </c>
      <c r="G411" s="899" t="s">
        <v>58</v>
      </c>
      <c r="H411" s="916"/>
      <c r="I411" s="916"/>
      <c r="J411" s="917"/>
      <c r="K411" s="916"/>
      <c r="L411" s="871"/>
      <c r="M411" s="871"/>
      <c r="N411" s="872" t="e">
        <f t="shared" si="62"/>
        <v>#DIV/0!</v>
      </c>
      <c r="O411" s="871"/>
      <c r="P411" s="871"/>
      <c r="Q411" s="871"/>
      <c r="R411" s="872"/>
      <c r="S411" s="900">
        <f t="shared" si="63"/>
        <v>0</v>
      </c>
      <c r="T411" s="855"/>
      <c r="V411" s="874"/>
      <c r="W411" s="874"/>
      <c r="X411" s="815"/>
      <c r="Y411" s="816"/>
      <c r="Z411" s="812"/>
      <c r="AA411" s="813"/>
      <c r="AB411" s="203">
        <f t="shared" si="49"/>
        <v>0</v>
      </c>
    </row>
    <row r="412" spans="1:28" s="203" customFormat="1" hidden="1" x14ac:dyDescent="0.25">
      <c r="A412" s="866"/>
      <c r="B412" s="867"/>
      <c r="C412" s="889"/>
      <c r="D412" s="866"/>
      <c r="E412" s="867"/>
      <c r="F412" s="898" t="s">
        <v>235</v>
      </c>
      <c r="G412" s="899" t="s">
        <v>236</v>
      </c>
      <c r="H412" s="916"/>
      <c r="I412" s="916"/>
      <c r="J412" s="917"/>
      <c r="K412" s="916"/>
      <c r="L412" s="871"/>
      <c r="M412" s="871"/>
      <c r="N412" s="872" t="e">
        <f t="shared" si="62"/>
        <v>#DIV/0!</v>
      </c>
      <c r="O412" s="871"/>
      <c r="P412" s="871"/>
      <c r="Q412" s="871"/>
      <c r="R412" s="872"/>
      <c r="S412" s="900">
        <f t="shared" si="63"/>
        <v>0</v>
      </c>
      <c r="T412" s="855"/>
      <c r="V412" s="874"/>
      <c r="W412" s="874"/>
      <c r="X412" s="815"/>
      <c r="Y412" s="816"/>
      <c r="Z412" s="812"/>
      <c r="AA412" s="813"/>
      <c r="AB412" s="203">
        <f t="shared" si="49"/>
        <v>0</v>
      </c>
    </row>
    <row r="413" spans="1:28" s="203" customFormat="1" hidden="1" x14ac:dyDescent="0.25">
      <c r="A413" s="866"/>
      <c r="B413" s="867"/>
      <c r="C413" s="889"/>
      <c r="D413" s="866"/>
      <c r="E413" s="867"/>
      <c r="F413" s="915" t="s">
        <v>252</v>
      </c>
      <c r="G413" s="899" t="s">
        <v>253</v>
      </c>
      <c r="H413" s="916"/>
      <c r="I413" s="916"/>
      <c r="J413" s="917"/>
      <c r="K413" s="916"/>
      <c r="L413" s="871"/>
      <c r="M413" s="871"/>
      <c r="N413" s="872" t="e">
        <f t="shared" si="62"/>
        <v>#DIV/0!</v>
      </c>
      <c r="O413" s="871"/>
      <c r="P413" s="871"/>
      <c r="Q413" s="871"/>
      <c r="R413" s="872"/>
      <c r="S413" s="900">
        <f t="shared" si="63"/>
        <v>0</v>
      </c>
      <c r="T413" s="855"/>
      <c r="V413" s="874"/>
      <c r="W413" s="874"/>
      <c r="X413" s="815"/>
      <c r="Y413" s="816"/>
      <c r="Z413" s="812"/>
      <c r="AA413" s="813"/>
      <c r="AB413" s="203">
        <f t="shared" si="49"/>
        <v>0</v>
      </c>
    </row>
    <row r="414" spans="1:28" s="203" customFormat="1" ht="30" hidden="1" x14ac:dyDescent="0.25">
      <c r="A414" s="866"/>
      <c r="B414" s="867"/>
      <c r="C414" s="889"/>
      <c r="D414" s="866"/>
      <c r="E414" s="867"/>
      <c r="F414" s="915" t="s">
        <v>254</v>
      </c>
      <c r="G414" s="899" t="s">
        <v>255</v>
      </c>
      <c r="H414" s="916"/>
      <c r="I414" s="916"/>
      <c r="J414" s="917"/>
      <c r="K414" s="916"/>
      <c r="L414" s="871"/>
      <c r="M414" s="871"/>
      <c r="N414" s="872" t="e">
        <f t="shared" si="62"/>
        <v>#DIV/0!</v>
      </c>
      <c r="O414" s="871"/>
      <c r="P414" s="871"/>
      <c r="Q414" s="871"/>
      <c r="R414" s="872"/>
      <c r="S414" s="900">
        <f t="shared" si="63"/>
        <v>0</v>
      </c>
      <c r="T414" s="855"/>
      <c r="V414" s="874"/>
      <c r="W414" s="874"/>
      <c r="X414" s="815"/>
      <c r="Y414" s="816"/>
      <c r="Z414" s="812"/>
      <c r="AA414" s="813"/>
      <c r="AB414" s="203">
        <f t="shared" si="49"/>
        <v>0</v>
      </c>
    </row>
    <row r="415" spans="1:28" s="203" customFormat="1" ht="15.75" thickBot="1" x14ac:dyDescent="0.3">
      <c r="A415" s="866"/>
      <c r="B415" s="867"/>
      <c r="C415" s="889"/>
      <c r="D415" s="866"/>
      <c r="E415" s="867"/>
      <c r="F415" s="915" t="s">
        <v>256</v>
      </c>
      <c r="G415" s="899" t="s">
        <v>257</v>
      </c>
      <c r="H415" s="916">
        <f>H397</f>
        <v>0</v>
      </c>
      <c r="I415" s="916">
        <v>0</v>
      </c>
      <c r="J415" s="917"/>
      <c r="K415" s="916"/>
      <c r="L415" s="871">
        <f>L397</f>
        <v>0</v>
      </c>
      <c r="M415" s="871">
        <f>M397</f>
        <v>0</v>
      </c>
      <c r="N415" s="872" t="e">
        <f>N397</f>
        <v>#DIV/0!</v>
      </c>
      <c r="O415" s="871">
        <f>O397</f>
        <v>0</v>
      </c>
      <c r="P415" s="871">
        <f>P397</f>
        <v>0</v>
      </c>
      <c r="Q415" s="871">
        <f>M415+I415</f>
        <v>0</v>
      </c>
      <c r="R415" s="872" t="e">
        <f>Q415/P415</f>
        <v>#DIV/0!</v>
      </c>
      <c r="S415" s="900">
        <f>P415-Q415</f>
        <v>0</v>
      </c>
      <c r="T415" s="855"/>
      <c r="V415" s="874"/>
      <c r="W415" s="874"/>
      <c r="X415" s="815"/>
      <c r="Y415" s="816"/>
      <c r="Z415" s="812"/>
      <c r="AA415" s="813"/>
      <c r="AB415" s="203">
        <f t="shared" si="49"/>
        <v>0</v>
      </c>
    </row>
    <row r="416" spans="1:28" s="203" customFormat="1" ht="30" hidden="1" customHeight="1" x14ac:dyDescent="0.25">
      <c r="A416" s="866"/>
      <c r="B416" s="867"/>
      <c r="C416" s="889"/>
      <c r="D416" s="866"/>
      <c r="E416" s="867"/>
      <c r="F416" s="915" t="s">
        <v>258</v>
      </c>
      <c r="G416" s="899" t="s">
        <v>259</v>
      </c>
      <c r="H416" s="916"/>
      <c r="I416" s="916"/>
      <c r="J416" s="917"/>
      <c r="K416" s="916"/>
      <c r="L416" s="871"/>
      <c r="M416" s="871"/>
      <c r="N416" s="872" t="e">
        <f t="shared" si="62"/>
        <v>#DIV/0!</v>
      </c>
      <c r="O416" s="871"/>
      <c r="P416" s="871"/>
      <c r="Q416" s="871"/>
      <c r="R416" s="872"/>
      <c r="S416" s="900">
        <f t="shared" si="63"/>
        <v>0</v>
      </c>
      <c r="T416" s="855"/>
      <c r="V416" s="874"/>
      <c r="W416" s="874"/>
      <c r="X416" s="815"/>
      <c r="Y416" s="816"/>
      <c r="Z416" s="812"/>
      <c r="AA416" s="813"/>
      <c r="AB416" s="203">
        <f t="shared" si="49"/>
        <v>0</v>
      </c>
    </row>
    <row r="417" spans="1:31" s="203" customFormat="1" ht="30" hidden="1" customHeight="1" x14ac:dyDescent="0.25">
      <c r="A417" s="866"/>
      <c r="B417" s="867"/>
      <c r="C417" s="889"/>
      <c r="D417" s="866"/>
      <c r="E417" s="867"/>
      <c r="F417" s="915" t="s">
        <v>260</v>
      </c>
      <c r="G417" s="899" t="s">
        <v>261</v>
      </c>
      <c r="H417" s="916"/>
      <c r="I417" s="916"/>
      <c r="J417" s="917"/>
      <c r="K417" s="916"/>
      <c r="L417" s="871"/>
      <c r="M417" s="871"/>
      <c r="N417" s="872" t="e">
        <f t="shared" si="62"/>
        <v>#DIV/0!</v>
      </c>
      <c r="O417" s="871"/>
      <c r="P417" s="871"/>
      <c r="Q417" s="871"/>
      <c r="R417" s="872"/>
      <c r="S417" s="900">
        <f t="shared" si="63"/>
        <v>0</v>
      </c>
      <c r="T417" s="855"/>
      <c r="V417" s="874"/>
      <c r="W417" s="874"/>
      <c r="X417" s="815"/>
      <c r="Y417" s="816"/>
      <c r="Z417" s="812"/>
      <c r="AA417" s="813"/>
      <c r="AB417" s="203">
        <f t="shared" ref="AB417:AB482" si="64">Z417-AA417</f>
        <v>0</v>
      </c>
    </row>
    <row r="418" spans="1:31" s="203" customFormat="1" ht="15.75" hidden="1" customHeight="1" thickBot="1" x14ac:dyDescent="0.3">
      <c r="A418" s="866"/>
      <c r="B418" s="867"/>
      <c r="C418" s="889"/>
      <c r="D418" s="866"/>
      <c r="E418" s="867"/>
      <c r="F418" s="915" t="s">
        <v>262</v>
      </c>
      <c r="G418" s="899" t="s">
        <v>263</v>
      </c>
      <c r="H418" s="869"/>
      <c r="I418" s="869"/>
      <c r="J418" s="870"/>
      <c r="K418" s="869"/>
      <c r="L418" s="900"/>
      <c r="M418" s="900"/>
      <c r="N418" s="901" t="e">
        <f t="shared" si="62"/>
        <v>#DIV/0!</v>
      </c>
      <c r="O418" s="900"/>
      <c r="P418" s="900"/>
      <c r="Q418" s="900"/>
      <c r="R418" s="901"/>
      <c r="S418" s="900">
        <f t="shared" si="63"/>
        <v>0</v>
      </c>
      <c r="T418" s="855"/>
      <c r="V418" s="874"/>
      <c r="W418" s="874"/>
      <c r="X418" s="815"/>
      <c r="Y418" s="816"/>
      <c r="Z418" s="812"/>
      <c r="AA418" s="813"/>
      <c r="AB418" s="203">
        <f t="shared" si="64"/>
        <v>0</v>
      </c>
    </row>
    <row r="419" spans="1:31" s="203" customFormat="1" ht="15.75" collapsed="1" thickBot="1" x14ac:dyDescent="0.3">
      <c r="A419" s="866"/>
      <c r="B419" s="867"/>
      <c r="C419" s="889"/>
      <c r="D419" s="866"/>
      <c r="E419" s="867"/>
      <c r="F419" s="866"/>
      <c r="G419" s="902" t="s">
        <v>4869</v>
      </c>
      <c r="H419" s="903">
        <f>SUM(H403:H415)</f>
        <v>33240000</v>
      </c>
      <c r="I419" s="903">
        <f>SUM(I403:I415)</f>
        <v>14884097.860000001</v>
      </c>
      <c r="J419" s="904">
        <f>I419/H419</f>
        <v>0.44777671058965107</v>
      </c>
      <c r="K419" s="903">
        <f>SUM(K403:K418)</f>
        <v>14755902.139999999</v>
      </c>
      <c r="L419" s="905">
        <f>SUM(L403:L415)</f>
        <v>0</v>
      </c>
      <c r="M419" s="905">
        <f>SUM(M415)</f>
        <v>0</v>
      </c>
      <c r="N419" s="906" t="e">
        <f>M419/L419</f>
        <v>#DIV/0!</v>
      </c>
      <c r="O419" s="905">
        <f>L419-M419</f>
        <v>0</v>
      </c>
      <c r="P419" s="905">
        <f>SUM(P403:P415)</f>
        <v>33240000</v>
      </c>
      <c r="Q419" s="905">
        <f>M419+I419</f>
        <v>14884097.860000001</v>
      </c>
      <c r="R419" s="906">
        <f>Q419/P419</f>
        <v>0.44777671058965107</v>
      </c>
      <c r="S419" s="905">
        <f>P419-Q419</f>
        <v>18355902.140000001</v>
      </c>
      <c r="T419" s="855"/>
      <c r="V419" s="874"/>
      <c r="W419" s="874"/>
      <c r="X419" s="815"/>
      <c r="Y419" s="816"/>
      <c r="Z419" s="812"/>
      <c r="AA419" s="813"/>
      <c r="AB419" s="203">
        <f t="shared" si="64"/>
        <v>0</v>
      </c>
    </row>
    <row r="420" spans="1:31" x14ac:dyDescent="0.25">
      <c r="G420" s="797"/>
      <c r="H420" s="798"/>
      <c r="I420" s="798"/>
      <c r="J420" s="799"/>
      <c r="K420" s="798"/>
      <c r="L420" s="800"/>
      <c r="M420" s="800"/>
      <c r="N420" s="801"/>
      <c r="O420" s="800"/>
      <c r="P420" s="800"/>
      <c r="Q420" s="800"/>
      <c r="R420" s="801"/>
      <c r="S420" s="800"/>
      <c r="AB420" s="84">
        <f t="shared" si="64"/>
        <v>0</v>
      </c>
    </row>
    <row r="421" spans="1:31" s="203" customFormat="1" x14ac:dyDescent="0.25">
      <c r="A421" s="863"/>
      <c r="B421" s="864"/>
      <c r="C421" s="875" t="s">
        <v>4870</v>
      </c>
      <c r="D421" s="876"/>
      <c r="E421" s="877"/>
      <c r="F421" s="878"/>
      <c r="G421" s="879" t="s">
        <v>4854</v>
      </c>
      <c r="H421" s="869"/>
      <c r="I421" s="869"/>
      <c r="J421" s="870"/>
      <c r="K421" s="869"/>
      <c r="L421" s="871"/>
      <c r="M421" s="871"/>
      <c r="N421" s="872"/>
      <c r="O421" s="871"/>
      <c r="P421" s="871"/>
      <c r="Q421" s="871"/>
      <c r="R421" s="872"/>
      <c r="S421" s="873"/>
      <c r="T421" s="855"/>
      <c r="V421" s="874"/>
      <c r="W421" s="874"/>
      <c r="X421" s="815"/>
      <c r="Y421" s="816"/>
      <c r="Z421" s="812"/>
      <c r="AA421" s="813"/>
      <c r="AB421" s="203">
        <f t="shared" si="64"/>
        <v>0</v>
      </c>
    </row>
    <row r="422" spans="1:31" s="203" customFormat="1" ht="30" x14ac:dyDescent="0.25">
      <c r="A422" s="863"/>
      <c r="B422" s="864"/>
      <c r="C422" s="865"/>
      <c r="D422" s="880">
        <v>540</v>
      </c>
      <c r="E422" s="881"/>
      <c r="F422" s="880"/>
      <c r="G422" s="882" t="s">
        <v>3957</v>
      </c>
      <c r="H422" s="869"/>
      <c r="I422" s="869"/>
      <c r="J422" s="870"/>
      <c r="K422" s="869"/>
      <c r="L422" s="871"/>
      <c r="M422" s="871"/>
      <c r="N422" s="872"/>
      <c r="O422" s="871"/>
      <c r="P422" s="871"/>
      <c r="Q422" s="871"/>
      <c r="R422" s="872"/>
      <c r="S422" s="873"/>
      <c r="T422" s="855"/>
      <c r="V422" s="874"/>
      <c r="W422" s="874"/>
      <c r="X422" s="815"/>
      <c r="Y422" s="816"/>
      <c r="Z422" s="812"/>
      <c r="AA422" s="813"/>
      <c r="AB422" s="203">
        <f t="shared" si="64"/>
        <v>0</v>
      </c>
    </row>
    <row r="423" spans="1:31" s="203" customFormat="1" ht="15.75" thickBot="1" x14ac:dyDescent="0.3">
      <c r="A423" s="863"/>
      <c r="B423" s="864"/>
      <c r="C423" s="883"/>
      <c r="D423" s="863"/>
      <c r="E423" s="884" t="s">
        <v>5378</v>
      </c>
      <c r="F423" s="885">
        <v>424</v>
      </c>
      <c r="G423" s="888" t="s">
        <v>3781</v>
      </c>
      <c r="H423" s="869">
        <v>3500000</v>
      </c>
      <c r="I423" s="869">
        <v>404098.08</v>
      </c>
      <c r="J423" s="870">
        <f>I423/H423</f>
        <v>0.1154565942857143</v>
      </c>
      <c r="K423" s="869">
        <f>H423-I423</f>
        <v>3095901.92</v>
      </c>
      <c r="L423" s="871">
        <v>0</v>
      </c>
      <c r="M423" s="871">
        <v>0</v>
      </c>
      <c r="N423" s="872"/>
      <c r="O423" s="871">
        <f>L423-M423</f>
        <v>0</v>
      </c>
      <c r="P423" s="871">
        <f>L423+H423</f>
        <v>3500000</v>
      </c>
      <c r="Q423" s="871">
        <f>M423+I423</f>
        <v>404098.08</v>
      </c>
      <c r="R423" s="872">
        <f>Q423/P423</f>
        <v>0.1154565942857143</v>
      </c>
      <c r="S423" s="873">
        <f>P423-Q423</f>
        <v>3095901.92</v>
      </c>
      <c r="T423" s="887" t="s">
        <v>4871</v>
      </c>
      <c r="V423" s="874"/>
      <c r="W423" s="874"/>
      <c r="X423" s="815"/>
      <c r="Y423" s="816">
        <v>60000</v>
      </c>
      <c r="Z423" s="812">
        <f>H423-X423+Y423</f>
        <v>3560000</v>
      </c>
      <c r="AA423" s="813">
        <v>600000</v>
      </c>
      <c r="AB423" s="203">
        <f t="shared" si="64"/>
        <v>2960000</v>
      </c>
      <c r="AE423" s="203">
        <f>H423-AA423</f>
        <v>2900000</v>
      </c>
    </row>
    <row r="424" spans="1:31" s="203" customFormat="1" ht="15.75" hidden="1" thickBot="1" x14ac:dyDescent="0.3">
      <c r="A424" s="863"/>
      <c r="B424" s="864"/>
      <c r="C424" s="883"/>
      <c r="D424" s="863"/>
      <c r="E424" s="884"/>
      <c r="F424" s="885">
        <v>426</v>
      </c>
      <c r="G424" s="888" t="s">
        <v>3785</v>
      </c>
      <c r="H424" s="869">
        <v>0</v>
      </c>
      <c r="I424" s="869">
        <v>0</v>
      </c>
      <c r="J424" s="870"/>
      <c r="K424" s="869">
        <f>H424-I424</f>
        <v>0</v>
      </c>
      <c r="L424" s="871">
        <v>0</v>
      </c>
      <c r="M424" s="871">
        <v>0</v>
      </c>
      <c r="N424" s="872"/>
      <c r="O424" s="871">
        <f>L424-M424</f>
        <v>0</v>
      </c>
      <c r="P424" s="871">
        <f>L424+H424</f>
        <v>0</v>
      </c>
      <c r="Q424" s="871">
        <f>M424+I424</f>
        <v>0</v>
      </c>
      <c r="R424" s="872" t="e">
        <f>Q424/P424</f>
        <v>#DIV/0!</v>
      </c>
      <c r="S424" s="873">
        <f>P424-Q424</f>
        <v>0</v>
      </c>
      <c r="T424" s="887"/>
      <c r="V424" s="874"/>
      <c r="W424" s="874"/>
      <c r="X424" s="815"/>
      <c r="Y424" s="816"/>
      <c r="Z424" s="812">
        <f>H424-X424+Y424</f>
        <v>0</v>
      </c>
      <c r="AA424" s="813">
        <v>0</v>
      </c>
      <c r="AB424" s="203">
        <f t="shared" si="64"/>
        <v>0</v>
      </c>
      <c r="AE424" s="203">
        <f>H424-AA424</f>
        <v>0</v>
      </c>
    </row>
    <row r="425" spans="1:31" s="203" customFormat="1" x14ac:dyDescent="0.25">
      <c r="A425" s="866"/>
      <c r="B425" s="867"/>
      <c r="C425" s="889"/>
      <c r="D425" s="866"/>
      <c r="E425" s="890"/>
      <c r="F425" s="891"/>
      <c r="G425" s="892" t="s">
        <v>5015</v>
      </c>
      <c r="H425" s="893"/>
      <c r="I425" s="893"/>
      <c r="J425" s="894"/>
      <c r="K425" s="893"/>
      <c r="L425" s="895"/>
      <c r="M425" s="895"/>
      <c r="N425" s="896"/>
      <c r="O425" s="895"/>
      <c r="P425" s="895"/>
      <c r="Q425" s="895"/>
      <c r="R425" s="896"/>
      <c r="S425" s="893"/>
      <c r="T425" s="855"/>
      <c r="V425" s="874"/>
      <c r="W425" s="874"/>
      <c r="X425" s="815"/>
      <c r="Y425" s="816"/>
      <c r="Z425" s="812"/>
      <c r="AA425" s="813"/>
      <c r="AB425" s="203">
        <f t="shared" si="64"/>
        <v>0</v>
      </c>
    </row>
    <row r="426" spans="1:31" s="203" customFormat="1" ht="15.75" thickBot="1" x14ac:dyDescent="0.3">
      <c r="A426" s="866"/>
      <c r="B426" s="867"/>
      <c r="C426" s="889"/>
      <c r="D426" s="866"/>
      <c r="E426" s="897"/>
      <c r="F426" s="898" t="s">
        <v>235</v>
      </c>
      <c r="G426" s="899" t="s">
        <v>236</v>
      </c>
      <c r="H426" s="869">
        <f>SUM(H423:H424)</f>
        <v>3500000</v>
      </c>
      <c r="I426" s="869">
        <f>SUM(I423:I424)</f>
        <v>404098.08</v>
      </c>
      <c r="J426" s="870">
        <f>I426/H426</f>
        <v>0.1154565942857143</v>
      </c>
      <c r="K426" s="869">
        <f>SUM(K423:K423)</f>
        <v>3095901.92</v>
      </c>
      <c r="L426" s="900">
        <f>SUM(L423)</f>
        <v>0</v>
      </c>
      <c r="M426" s="900">
        <f>SUM(M423)</f>
        <v>0</v>
      </c>
      <c r="N426" s="901"/>
      <c r="O426" s="900">
        <f>L426-M426</f>
        <v>0</v>
      </c>
      <c r="P426" s="900">
        <f>L426+H426</f>
        <v>3500000</v>
      </c>
      <c r="Q426" s="900">
        <f>M426+I426</f>
        <v>404098.08</v>
      </c>
      <c r="R426" s="901">
        <f>Q426/P426</f>
        <v>0.1154565942857143</v>
      </c>
      <c r="S426" s="900">
        <f>P426-Q426</f>
        <v>3095901.92</v>
      </c>
      <c r="T426" s="855"/>
      <c r="V426" s="874"/>
      <c r="W426" s="874"/>
      <c r="X426" s="815"/>
      <c r="Y426" s="816"/>
      <c r="Z426" s="812"/>
      <c r="AA426" s="813"/>
      <c r="AB426" s="203">
        <f t="shared" si="64"/>
        <v>0</v>
      </c>
    </row>
    <row r="427" spans="1:31" s="203" customFormat="1" ht="15.75" thickBot="1" x14ac:dyDescent="0.3">
      <c r="A427" s="866"/>
      <c r="B427" s="867"/>
      <c r="C427" s="889"/>
      <c r="D427" s="866"/>
      <c r="E427" s="867"/>
      <c r="F427" s="866"/>
      <c r="G427" s="902" t="s">
        <v>5016</v>
      </c>
      <c r="H427" s="903">
        <f>SUM(H426)</f>
        <v>3500000</v>
      </c>
      <c r="I427" s="903">
        <f>SUM(I426)</f>
        <v>404098.08</v>
      </c>
      <c r="J427" s="904">
        <f>I427/H427</f>
        <v>0.1154565942857143</v>
      </c>
      <c r="K427" s="903">
        <f>SUM(K426)</f>
        <v>3095901.92</v>
      </c>
      <c r="L427" s="905">
        <f>SUM(L426)</f>
        <v>0</v>
      </c>
      <c r="M427" s="905">
        <f>SUM(M426)</f>
        <v>0</v>
      </c>
      <c r="N427" s="906"/>
      <c r="O427" s="905">
        <f>L427-M427</f>
        <v>0</v>
      </c>
      <c r="P427" s="905">
        <f>SUM(P426)</f>
        <v>3500000</v>
      </c>
      <c r="Q427" s="905">
        <f>M427+I427</f>
        <v>404098.08</v>
      </c>
      <c r="R427" s="906">
        <f>Q427/P427</f>
        <v>0.1154565942857143</v>
      </c>
      <c r="S427" s="905">
        <f>P427-Q427</f>
        <v>3095901.92</v>
      </c>
      <c r="T427" s="855"/>
      <c r="V427" s="874"/>
      <c r="W427" s="874"/>
      <c r="X427" s="815"/>
      <c r="Y427" s="816"/>
      <c r="Z427" s="812"/>
      <c r="AA427" s="813"/>
      <c r="AB427" s="203">
        <f t="shared" si="64"/>
        <v>0</v>
      </c>
    </row>
    <row r="428" spans="1:31" s="203" customFormat="1" ht="28.5" collapsed="1" x14ac:dyDescent="0.25">
      <c r="A428" s="866"/>
      <c r="B428" s="867"/>
      <c r="C428" s="889"/>
      <c r="D428" s="866"/>
      <c r="E428" s="890"/>
      <c r="F428" s="891"/>
      <c r="G428" s="907" t="s">
        <v>4873</v>
      </c>
      <c r="H428" s="908"/>
      <c r="I428" s="909"/>
      <c r="J428" s="910"/>
      <c r="K428" s="909"/>
      <c r="L428" s="911"/>
      <c r="M428" s="912"/>
      <c r="N428" s="913"/>
      <c r="O428" s="912"/>
      <c r="P428" s="912"/>
      <c r="Q428" s="912"/>
      <c r="R428" s="913"/>
      <c r="S428" s="914"/>
      <c r="T428" s="855"/>
      <c r="V428" s="874"/>
      <c r="W428" s="874"/>
      <c r="X428" s="815"/>
      <c r="Y428" s="816"/>
      <c r="Z428" s="812"/>
      <c r="AA428" s="813"/>
      <c r="AB428" s="203">
        <f t="shared" si="64"/>
        <v>0</v>
      </c>
    </row>
    <row r="429" spans="1:31" s="203" customFormat="1" ht="15.75" thickBot="1" x14ac:dyDescent="0.3">
      <c r="A429" s="866"/>
      <c r="B429" s="867"/>
      <c r="C429" s="889"/>
      <c r="D429" s="866"/>
      <c r="E429" s="897"/>
      <c r="F429" s="898" t="s">
        <v>235</v>
      </c>
      <c r="G429" s="899" t="s">
        <v>236</v>
      </c>
      <c r="H429" s="869">
        <f>SUM(H427)</f>
        <v>3500000</v>
      </c>
      <c r="I429" s="869">
        <f t="shared" ref="I429:S429" si="65">SUM(I427)</f>
        <v>404098.08</v>
      </c>
      <c r="J429" s="870">
        <f t="shared" si="65"/>
        <v>0.1154565942857143</v>
      </c>
      <c r="K429" s="869">
        <f t="shared" si="65"/>
        <v>3095901.92</v>
      </c>
      <c r="L429" s="900">
        <f t="shared" si="65"/>
        <v>0</v>
      </c>
      <c r="M429" s="900">
        <f t="shared" si="65"/>
        <v>0</v>
      </c>
      <c r="N429" s="901"/>
      <c r="O429" s="900">
        <f t="shared" si="65"/>
        <v>0</v>
      </c>
      <c r="P429" s="900">
        <f t="shared" si="65"/>
        <v>3500000</v>
      </c>
      <c r="Q429" s="900">
        <f t="shared" si="65"/>
        <v>404098.08</v>
      </c>
      <c r="R429" s="901">
        <f t="shared" si="65"/>
        <v>0.1154565942857143</v>
      </c>
      <c r="S429" s="900">
        <f t="shared" si="65"/>
        <v>3095901.92</v>
      </c>
      <c r="T429" s="855"/>
      <c r="V429" s="874"/>
      <c r="W429" s="874"/>
      <c r="X429" s="815"/>
      <c r="Y429" s="816"/>
      <c r="Z429" s="812"/>
      <c r="AA429" s="813"/>
      <c r="AB429" s="203">
        <f t="shared" si="64"/>
        <v>0</v>
      </c>
    </row>
    <row r="430" spans="1:31" s="203" customFormat="1" ht="15.75" collapsed="1" thickBot="1" x14ac:dyDescent="0.3">
      <c r="A430" s="866"/>
      <c r="B430" s="867"/>
      <c r="C430" s="889"/>
      <c r="D430" s="866"/>
      <c r="E430" s="867"/>
      <c r="F430" s="866"/>
      <c r="G430" s="902" t="s">
        <v>4874</v>
      </c>
      <c r="H430" s="903">
        <f>SUM(H429)</f>
        <v>3500000</v>
      </c>
      <c r="I430" s="903">
        <f>SUM(I429)</f>
        <v>404098.08</v>
      </c>
      <c r="J430" s="904">
        <f>I430/H430</f>
        <v>0.1154565942857143</v>
      </c>
      <c r="K430" s="903">
        <f>SUM(K429)</f>
        <v>3095901.92</v>
      </c>
      <c r="L430" s="905">
        <f>SUM(L429)</f>
        <v>0</v>
      </c>
      <c r="M430" s="905">
        <f>SUM(M429)</f>
        <v>0</v>
      </c>
      <c r="N430" s="906"/>
      <c r="O430" s="905">
        <f>SUM(O429)</f>
        <v>0</v>
      </c>
      <c r="P430" s="905">
        <f>SUM(P429)</f>
        <v>3500000</v>
      </c>
      <c r="Q430" s="905">
        <f>SUM(Q429)</f>
        <v>404098.08</v>
      </c>
      <c r="R430" s="906">
        <f>Q430/P430</f>
        <v>0.1154565942857143</v>
      </c>
      <c r="S430" s="905">
        <f>SUM(S429)</f>
        <v>3095901.92</v>
      </c>
      <c r="T430" s="855"/>
      <c r="V430" s="874"/>
      <c r="W430" s="874"/>
      <c r="X430" s="815"/>
      <c r="Y430" s="816"/>
      <c r="Z430" s="812"/>
      <c r="AA430" s="813"/>
      <c r="AB430" s="203">
        <f t="shared" si="64"/>
        <v>0</v>
      </c>
    </row>
    <row r="431" spans="1:31" x14ac:dyDescent="0.25">
      <c r="G431" s="797"/>
      <c r="H431" s="798"/>
      <c r="I431" s="798"/>
      <c r="J431" s="799"/>
      <c r="K431" s="798"/>
      <c r="L431" s="800"/>
      <c r="M431" s="800"/>
      <c r="N431" s="801"/>
      <c r="O431" s="800"/>
      <c r="P431" s="800"/>
      <c r="Q431" s="800"/>
      <c r="R431" s="801"/>
      <c r="S431" s="800"/>
      <c r="AB431" s="84">
        <f t="shared" si="64"/>
        <v>0</v>
      </c>
    </row>
    <row r="432" spans="1:31" ht="28.5" x14ac:dyDescent="0.25">
      <c r="A432" s="863"/>
      <c r="B432" s="864"/>
      <c r="C432" s="943" t="s">
        <v>4875</v>
      </c>
      <c r="D432" s="876"/>
      <c r="E432" s="877"/>
      <c r="F432" s="878"/>
      <c r="G432" s="879" t="s">
        <v>4876</v>
      </c>
      <c r="H432" s="869"/>
      <c r="I432" s="869"/>
      <c r="J432" s="870"/>
      <c r="K432" s="869"/>
      <c r="L432" s="871"/>
      <c r="M432" s="871"/>
      <c r="N432" s="872"/>
      <c r="O432" s="871"/>
      <c r="P432" s="871"/>
      <c r="Q432" s="871"/>
      <c r="R432" s="872"/>
      <c r="S432" s="873"/>
      <c r="AB432" s="84">
        <f t="shared" si="64"/>
        <v>0</v>
      </c>
    </row>
    <row r="433" spans="1:31" ht="30" x14ac:dyDescent="0.25">
      <c r="A433" s="863"/>
      <c r="B433" s="864"/>
      <c r="C433" s="865"/>
      <c r="D433" s="880">
        <v>620</v>
      </c>
      <c r="E433" s="881"/>
      <c r="F433" s="880"/>
      <c r="G433" s="882" t="s">
        <v>187</v>
      </c>
      <c r="H433" s="869"/>
      <c r="I433" s="869"/>
      <c r="J433" s="870"/>
      <c r="K433" s="869"/>
      <c r="L433" s="871"/>
      <c r="M433" s="871"/>
      <c r="N433" s="872"/>
      <c r="O433" s="871"/>
      <c r="P433" s="871"/>
      <c r="Q433" s="871"/>
      <c r="R433" s="872"/>
      <c r="S433" s="873"/>
      <c r="AB433" s="84">
        <f t="shared" si="64"/>
        <v>0</v>
      </c>
    </row>
    <row r="434" spans="1:31" ht="15.75" thickBot="1" x14ac:dyDescent="0.3">
      <c r="A434" s="863"/>
      <c r="B434" s="864"/>
      <c r="C434" s="883"/>
      <c r="D434" s="863"/>
      <c r="E434" s="884" t="s">
        <v>5308</v>
      </c>
      <c r="F434" s="885">
        <v>421</v>
      </c>
      <c r="G434" s="888" t="s">
        <v>3777</v>
      </c>
      <c r="H434" s="869">
        <v>350000</v>
      </c>
      <c r="I434" s="869">
        <v>173400</v>
      </c>
      <c r="J434" s="870"/>
      <c r="K434" s="869">
        <f>H434-I434</f>
        <v>176600</v>
      </c>
      <c r="L434" s="871">
        <v>0</v>
      </c>
      <c r="M434" s="871">
        <v>0</v>
      </c>
      <c r="N434" s="872"/>
      <c r="O434" s="871">
        <f>L434-M434</f>
        <v>0</v>
      </c>
      <c r="P434" s="871">
        <f>L434+H434</f>
        <v>350000</v>
      </c>
      <c r="Q434" s="871">
        <f>M434+I434</f>
        <v>173400</v>
      </c>
      <c r="R434" s="872">
        <f>Q434/P434</f>
        <v>0.49542857142857144</v>
      </c>
      <c r="S434" s="873">
        <f>P434-Q434</f>
        <v>176600</v>
      </c>
      <c r="T434" s="887" t="s">
        <v>4936</v>
      </c>
      <c r="X434" s="815">
        <v>250000</v>
      </c>
      <c r="Z434" s="812">
        <f>H434-X434+Y434</f>
        <v>100000</v>
      </c>
      <c r="AA434" s="813">
        <v>250000</v>
      </c>
      <c r="AB434" s="84">
        <f t="shared" si="64"/>
        <v>-150000</v>
      </c>
      <c r="AE434" s="84">
        <f>H434-AA434</f>
        <v>100000</v>
      </c>
    </row>
    <row r="435" spans="1:31" x14ac:dyDescent="0.25">
      <c r="A435" s="866"/>
      <c r="B435" s="867"/>
      <c r="C435" s="889"/>
      <c r="D435" s="866"/>
      <c r="E435" s="890"/>
      <c r="F435" s="891"/>
      <c r="G435" s="892" t="s">
        <v>4171</v>
      </c>
      <c r="H435" s="893"/>
      <c r="I435" s="893"/>
      <c r="J435" s="894"/>
      <c r="K435" s="893"/>
      <c r="L435" s="895"/>
      <c r="M435" s="895"/>
      <c r="N435" s="896"/>
      <c r="O435" s="895"/>
      <c r="P435" s="895"/>
      <c r="Q435" s="895"/>
      <c r="R435" s="896"/>
      <c r="S435" s="893"/>
      <c r="AB435" s="84">
        <f t="shared" si="64"/>
        <v>0</v>
      </c>
    </row>
    <row r="436" spans="1:31" ht="15.75" thickBot="1" x14ac:dyDescent="0.3">
      <c r="A436" s="866"/>
      <c r="B436" s="867"/>
      <c r="C436" s="889"/>
      <c r="D436" s="866"/>
      <c r="E436" s="897"/>
      <c r="F436" s="898" t="s">
        <v>235</v>
      </c>
      <c r="G436" s="899" t="s">
        <v>236</v>
      </c>
      <c r="H436" s="869">
        <f>SUM(H434:H434)</f>
        <v>350000</v>
      </c>
      <c r="I436" s="869">
        <f>SUM(I434:I434)</f>
        <v>173400</v>
      </c>
      <c r="J436" s="870"/>
      <c r="K436" s="869">
        <f>SUM(K434:K434)</f>
        <v>176600</v>
      </c>
      <c r="L436" s="900">
        <f>SUM(L434)</f>
        <v>0</v>
      </c>
      <c r="M436" s="900">
        <f>SUM(M434)</f>
        <v>0</v>
      </c>
      <c r="N436" s="901"/>
      <c r="O436" s="900">
        <f>L436-M436</f>
        <v>0</v>
      </c>
      <c r="P436" s="900">
        <f>L436+H436</f>
        <v>350000</v>
      </c>
      <c r="Q436" s="900">
        <f>M436+I436</f>
        <v>173400</v>
      </c>
      <c r="R436" s="901">
        <f>Q436/P436</f>
        <v>0.49542857142857144</v>
      </c>
      <c r="S436" s="900">
        <f>P436-Q436</f>
        <v>176600</v>
      </c>
      <c r="AB436" s="84">
        <f t="shared" si="64"/>
        <v>0</v>
      </c>
    </row>
    <row r="437" spans="1:31" ht="15.75" thickBot="1" x14ac:dyDescent="0.3">
      <c r="A437" s="866"/>
      <c r="B437" s="867"/>
      <c r="C437" s="889"/>
      <c r="D437" s="866"/>
      <c r="E437" s="867"/>
      <c r="F437" s="866"/>
      <c r="G437" s="902" t="s">
        <v>4172</v>
      </c>
      <c r="H437" s="903">
        <f>SUM(H436)</f>
        <v>350000</v>
      </c>
      <c r="I437" s="903">
        <f>SUM(I436)</f>
        <v>173400</v>
      </c>
      <c r="J437" s="904"/>
      <c r="K437" s="903">
        <f>SUM(K436)</f>
        <v>176600</v>
      </c>
      <c r="L437" s="905">
        <f>SUM(L436)</f>
        <v>0</v>
      </c>
      <c r="M437" s="905">
        <f>SUM(M436)</f>
        <v>0</v>
      </c>
      <c r="N437" s="906"/>
      <c r="O437" s="905">
        <f>L437-M437</f>
        <v>0</v>
      </c>
      <c r="P437" s="905">
        <f>SUM(P436)</f>
        <v>350000</v>
      </c>
      <c r="Q437" s="905">
        <f>M437+I437</f>
        <v>173400</v>
      </c>
      <c r="R437" s="906">
        <f>Q437/P437</f>
        <v>0.49542857142857144</v>
      </c>
      <c r="S437" s="905">
        <f>P437-Q437</f>
        <v>176600</v>
      </c>
      <c r="AB437" s="84">
        <f t="shared" si="64"/>
        <v>0</v>
      </c>
    </row>
    <row r="438" spans="1:31" ht="28.5" x14ac:dyDescent="0.25">
      <c r="A438" s="866"/>
      <c r="B438" s="867"/>
      <c r="C438" s="889"/>
      <c r="D438" s="866"/>
      <c r="E438" s="890"/>
      <c r="F438" s="891"/>
      <c r="G438" s="907" t="s">
        <v>4877</v>
      </c>
      <c r="H438" s="908"/>
      <c r="I438" s="909"/>
      <c r="J438" s="910"/>
      <c r="K438" s="909"/>
      <c r="L438" s="911"/>
      <c r="M438" s="912"/>
      <c r="N438" s="913"/>
      <c r="O438" s="912"/>
      <c r="P438" s="912"/>
      <c r="Q438" s="912"/>
      <c r="R438" s="913"/>
      <c r="S438" s="914"/>
      <c r="AB438" s="84">
        <f t="shared" si="64"/>
        <v>0</v>
      </c>
    </row>
    <row r="439" spans="1:31" ht="15.75" thickBot="1" x14ac:dyDescent="0.3">
      <c r="A439" s="866"/>
      <c r="B439" s="867"/>
      <c r="C439" s="889"/>
      <c r="D439" s="866"/>
      <c r="E439" s="897"/>
      <c r="F439" s="898" t="s">
        <v>235</v>
      </c>
      <c r="G439" s="899" t="s">
        <v>236</v>
      </c>
      <c r="H439" s="869">
        <f>SUM(H437)</f>
        <v>350000</v>
      </c>
      <c r="I439" s="869">
        <f t="shared" ref="I439:S439" si="66">SUM(I437)</f>
        <v>173400</v>
      </c>
      <c r="J439" s="870"/>
      <c r="K439" s="869">
        <f t="shared" si="66"/>
        <v>176600</v>
      </c>
      <c r="L439" s="900">
        <f t="shared" si="66"/>
        <v>0</v>
      </c>
      <c r="M439" s="900">
        <f t="shared" si="66"/>
        <v>0</v>
      </c>
      <c r="N439" s="901"/>
      <c r="O439" s="900">
        <f t="shared" si="66"/>
        <v>0</v>
      </c>
      <c r="P439" s="900">
        <f t="shared" si="66"/>
        <v>350000</v>
      </c>
      <c r="Q439" s="900">
        <f t="shared" si="66"/>
        <v>173400</v>
      </c>
      <c r="R439" s="901">
        <f t="shared" si="66"/>
        <v>0.49542857142857144</v>
      </c>
      <c r="S439" s="900">
        <f t="shared" si="66"/>
        <v>176600</v>
      </c>
      <c r="AB439" s="84">
        <f t="shared" si="64"/>
        <v>0</v>
      </c>
    </row>
    <row r="440" spans="1:31" ht="15.75" thickBot="1" x14ac:dyDescent="0.3">
      <c r="A440" s="866"/>
      <c r="B440" s="867"/>
      <c r="C440" s="889"/>
      <c r="D440" s="866"/>
      <c r="E440" s="867"/>
      <c r="F440" s="866"/>
      <c r="G440" s="902" t="s">
        <v>4878</v>
      </c>
      <c r="H440" s="903">
        <f>SUM(H439)</f>
        <v>350000</v>
      </c>
      <c r="I440" s="903">
        <f>SUM(I439)</f>
        <v>173400</v>
      </c>
      <c r="J440" s="904"/>
      <c r="K440" s="903">
        <f>SUM(K439)</f>
        <v>176600</v>
      </c>
      <c r="L440" s="905">
        <f>SUM(L439)</f>
        <v>0</v>
      </c>
      <c r="M440" s="905">
        <f>SUM(M439)</f>
        <v>0</v>
      </c>
      <c r="N440" s="906"/>
      <c r="O440" s="905">
        <f>SUM(O439)</f>
        <v>0</v>
      </c>
      <c r="P440" s="905">
        <f>SUM(P439)</f>
        <v>350000</v>
      </c>
      <c r="Q440" s="905">
        <f>SUM(Q439)</f>
        <v>173400</v>
      </c>
      <c r="R440" s="906">
        <f>Q440/P440</f>
        <v>0.49542857142857144</v>
      </c>
      <c r="S440" s="905">
        <f>SUM(S439)</f>
        <v>176600</v>
      </c>
      <c r="AB440" s="84">
        <f t="shared" si="64"/>
        <v>0</v>
      </c>
    </row>
    <row r="441" spans="1:31" x14ac:dyDescent="0.25">
      <c r="C441" s="889"/>
      <c r="D441" s="866"/>
      <c r="E441" s="867"/>
      <c r="F441" s="866"/>
      <c r="G441" s="944"/>
      <c r="H441" s="798"/>
      <c r="I441" s="798"/>
      <c r="J441" s="799"/>
      <c r="K441" s="798"/>
      <c r="L441" s="800"/>
      <c r="M441" s="800"/>
      <c r="N441" s="801"/>
      <c r="O441" s="800"/>
      <c r="P441" s="800"/>
      <c r="Q441" s="800"/>
      <c r="R441" s="801"/>
      <c r="S441" s="800"/>
      <c r="AB441" s="84">
        <f t="shared" si="64"/>
        <v>0</v>
      </c>
    </row>
    <row r="442" spans="1:31" x14ac:dyDescent="0.25">
      <c r="A442" s="863"/>
      <c r="B442" s="864"/>
      <c r="C442" s="875" t="s">
        <v>4879</v>
      </c>
      <c r="D442" s="876"/>
      <c r="E442" s="877"/>
      <c r="F442" s="878"/>
      <c r="G442" s="879" t="s">
        <v>4858</v>
      </c>
      <c r="H442" s="869"/>
      <c r="I442" s="869"/>
      <c r="J442" s="870"/>
      <c r="K442" s="869"/>
      <c r="L442" s="871"/>
      <c r="M442" s="871"/>
      <c r="N442" s="872"/>
      <c r="O442" s="871"/>
      <c r="P442" s="871"/>
      <c r="Q442" s="871"/>
      <c r="R442" s="872"/>
      <c r="S442" s="873"/>
      <c r="AB442" s="84">
        <f t="shared" si="64"/>
        <v>0</v>
      </c>
    </row>
    <row r="443" spans="1:31" ht="30" x14ac:dyDescent="0.25">
      <c r="A443" s="863"/>
      <c r="B443" s="864"/>
      <c r="C443" s="865"/>
      <c r="D443" s="880">
        <v>660</v>
      </c>
      <c r="E443" s="881"/>
      <c r="F443" s="880"/>
      <c r="G443" s="882" t="s">
        <v>187</v>
      </c>
      <c r="H443" s="869"/>
      <c r="I443" s="869"/>
      <c r="J443" s="870"/>
      <c r="K443" s="869"/>
      <c r="L443" s="871"/>
      <c r="M443" s="871"/>
      <c r="N443" s="872"/>
      <c r="O443" s="871"/>
      <c r="P443" s="871"/>
      <c r="Q443" s="871"/>
      <c r="R443" s="872"/>
      <c r="S443" s="873"/>
      <c r="AB443" s="84">
        <f t="shared" si="64"/>
        <v>0</v>
      </c>
    </row>
    <row r="444" spans="1:31" hidden="1" x14ac:dyDescent="0.25">
      <c r="A444" s="863"/>
      <c r="B444" s="864"/>
      <c r="C444" s="883"/>
      <c r="D444" s="863"/>
      <c r="E444" s="884"/>
      <c r="F444" s="885">
        <v>424</v>
      </c>
      <c r="G444" s="888" t="s">
        <v>3781</v>
      </c>
      <c r="H444" s="869">
        <v>0</v>
      </c>
      <c r="I444" s="869">
        <v>0</v>
      </c>
      <c r="J444" s="870" t="e">
        <f>I444/H444</f>
        <v>#DIV/0!</v>
      </c>
      <c r="K444" s="869">
        <f>H444-I444</f>
        <v>0</v>
      </c>
      <c r="L444" s="871">
        <v>0</v>
      </c>
      <c r="M444" s="871">
        <v>0</v>
      </c>
      <c r="N444" s="872"/>
      <c r="O444" s="871">
        <f>L444-M444</f>
        <v>0</v>
      </c>
      <c r="P444" s="871">
        <f>L444+H444</f>
        <v>0</v>
      </c>
      <c r="Q444" s="871">
        <f>M444+I444</f>
        <v>0</v>
      </c>
      <c r="R444" s="872" t="e">
        <f>Q444/P444</f>
        <v>#DIV/0!</v>
      </c>
      <c r="S444" s="873">
        <f>P444-Q444</f>
        <v>0</v>
      </c>
      <c r="T444" s="887" t="s">
        <v>4894</v>
      </c>
      <c r="V444" s="202">
        <f>300000-216840</f>
        <v>83160</v>
      </c>
      <c r="Y444" s="816">
        <v>83160</v>
      </c>
      <c r="Z444" s="812">
        <f>H444-X444+Y444</f>
        <v>83160</v>
      </c>
      <c r="AA444" s="813">
        <v>600000</v>
      </c>
      <c r="AB444" s="84">
        <f t="shared" si="64"/>
        <v>-516840</v>
      </c>
      <c r="AE444" s="84">
        <f>H444-AA444</f>
        <v>-600000</v>
      </c>
    </row>
    <row r="445" spans="1:31" ht="30.75" thickBot="1" x14ac:dyDescent="0.3">
      <c r="A445" s="863"/>
      <c r="B445" s="864"/>
      <c r="C445" s="883"/>
      <c r="D445" s="863"/>
      <c r="E445" s="884" t="s">
        <v>5263</v>
      </c>
      <c r="F445" s="885">
        <v>485</v>
      </c>
      <c r="G445" s="945" t="s">
        <v>3820</v>
      </c>
      <c r="H445" s="869">
        <v>1500000</v>
      </c>
      <c r="I445" s="869">
        <v>662950.71</v>
      </c>
      <c r="J445" s="870">
        <f>I445/H445</f>
        <v>0.44196713999999998</v>
      </c>
      <c r="K445" s="869">
        <f>H445-I445</f>
        <v>837049.29</v>
      </c>
      <c r="L445" s="871">
        <v>0</v>
      </c>
      <c r="M445" s="871">
        <v>0</v>
      </c>
      <c r="N445" s="872"/>
      <c r="O445" s="871">
        <f>L445-M445</f>
        <v>0</v>
      </c>
      <c r="P445" s="871">
        <f>L445+H445</f>
        <v>1500000</v>
      </c>
      <c r="Q445" s="871">
        <f>M445+I445</f>
        <v>662950.71</v>
      </c>
      <c r="R445" s="872">
        <f>Q445/P445</f>
        <v>0.44196713999999998</v>
      </c>
      <c r="S445" s="873">
        <f>P445-Q445</f>
        <v>837049.29</v>
      </c>
      <c r="T445" s="887"/>
      <c r="V445" s="202">
        <f>I445*1.25</f>
        <v>828688.38749999995</v>
      </c>
      <c r="W445" s="202">
        <f>V445-I445</f>
        <v>165737.67749999999</v>
      </c>
      <c r="Y445" s="816">
        <v>200000</v>
      </c>
      <c r="Z445" s="812">
        <f>H445-X445+Y445</f>
        <v>1700000</v>
      </c>
      <c r="AA445" s="813">
        <v>1255691.23</v>
      </c>
      <c r="AB445" s="84">
        <f t="shared" si="64"/>
        <v>444308.77</v>
      </c>
      <c r="AE445" s="84">
        <f>H445-AA445</f>
        <v>244308.77000000002</v>
      </c>
    </row>
    <row r="446" spans="1:31" x14ac:dyDescent="0.25">
      <c r="A446" s="866"/>
      <c r="B446" s="867"/>
      <c r="C446" s="889"/>
      <c r="D446" s="866"/>
      <c r="E446" s="890"/>
      <c r="F446" s="891"/>
      <c r="G446" s="892" t="s">
        <v>4171</v>
      </c>
      <c r="H446" s="893"/>
      <c r="I446" s="893"/>
      <c r="J446" s="894"/>
      <c r="K446" s="893"/>
      <c r="L446" s="895"/>
      <c r="M446" s="895"/>
      <c r="N446" s="896"/>
      <c r="O446" s="895"/>
      <c r="P446" s="895"/>
      <c r="Q446" s="895"/>
      <c r="R446" s="896"/>
      <c r="S446" s="893"/>
      <c r="AB446" s="84">
        <f t="shared" si="64"/>
        <v>0</v>
      </c>
    </row>
    <row r="447" spans="1:31" ht="15.75" thickBot="1" x14ac:dyDescent="0.3">
      <c r="A447" s="866"/>
      <c r="B447" s="867"/>
      <c r="C447" s="889"/>
      <c r="D447" s="866"/>
      <c r="E447" s="897"/>
      <c r="F447" s="898" t="s">
        <v>235</v>
      </c>
      <c r="G447" s="899" t="s">
        <v>236</v>
      </c>
      <c r="H447" s="869">
        <f>SUM(H444:H445)</f>
        <v>1500000</v>
      </c>
      <c r="I447" s="869">
        <f>I445</f>
        <v>662950.71</v>
      </c>
      <c r="J447" s="870">
        <f>I447/H447</f>
        <v>0.44196713999999998</v>
      </c>
      <c r="K447" s="869">
        <f>H447-I447</f>
        <v>837049.29</v>
      </c>
      <c r="L447" s="900">
        <f>SUM(L444)</f>
        <v>0</v>
      </c>
      <c r="M447" s="900">
        <f>SUM(M444)</f>
        <v>0</v>
      </c>
      <c r="N447" s="901"/>
      <c r="O447" s="900">
        <f>L447-M447</f>
        <v>0</v>
      </c>
      <c r="P447" s="900">
        <f>L447+H447</f>
        <v>1500000</v>
      </c>
      <c r="Q447" s="900">
        <f>M447+I447</f>
        <v>662950.71</v>
      </c>
      <c r="R447" s="901">
        <f>Q447/P447</f>
        <v>0.44196713999999998</v>
      </c>
      <c r="S447" s="900">
        <f>P447-Q447</f>
        <v>837049.29</v>
      </c>
      <c r="AB447" s="84">
        <f t="shared" si="64"/>
        <v>0</v>
      </c>
    </row>
    <row r="448" spans="1:31" ht="15.75" thickBot="1" x14ac:dyDescent="0.3">
      <c r="A448" s="866"/>
      <c r="B448" s="867"/>
      <c r="C448" s="889"/>
      <c r="D448" s="866"/>
      <c r="E448" s="867"/>
      <c r="F448" s="866"/>
      <c r="G448" s="902" t="s">
        <v>4172</v>
      </c>
      <c r="H448" s="903">
        <f>SUM(H447)</f>
        <v>1500000</v>
      </c>
      <c r="I448" s="903">
        <f>SUM(I447)</f>
        <v>662950.71</v>
      </c>
      <c r="J448" s="904">
        <f>I448/H448</f>
        <v>0.44196713999999998</v>
      </c>
      <c r="K448" s="903">
        <f>H448-I448</f>
        <v>837049.29</v>
      </c>
      <c r="L448" s="905">
        <f>SUM(L447)</f>
        <v>0</v>
      </c>
      <c r="M448" s="905">
        <f>SUM(M447)</f>
        <v>0</v>
      </c>
      <c r="N448" s="906"/>
      <c r="O448" s="905">
        <f>L448-M448</f>
        <v>0</v>
      </c>
      <c r="P448" s="905">
        <f>SUM(P447)</f>
        <v>1500000</v>
      </c>
      <c r="Q448" s="905">
        <f>M448+I448</f>
        <v>662950.71</v>
      </c>
      <c r="R448" s="906">
        <f>Q448/P448</f>
        <v>0.44196713999999998</v>
      </c>
      <c r="S448" s="905">
        <f>P448-Q448</f>
        <v>837049.29</v>
      </c>
      <c r="AB448" s="84">
        <f t="shared" si="64"/>
        <v>0</v>
      </c>
    </row>
    <row r="449" spans="1:31" ht="28.5" x14ac:dyDescent="0.25">
      <c r="A449" s="866"/>
      <c r="B449" s="867"/>
      <c r="C449" s="889"/>
      <c r="D449" s="866"/>
      <c r="E449" s="890"/>
      <c r="F449" s="891"/>
      <c r="G449" s="907" t="s">
        <v>4880</v>
      </c>
      <c r="H449" s="908"/>
      <c r="I449" s="909"/>
      <c r="J449" s="910"/>
      <c r="K449" s="909"/>
      <c r="L449" s="911"/>
      <c r="M449" s="912"/>
      <c r="N449" s="913"/>
      <c r="O449" s="912"/>
      <c r="P449" s="912"/>
      <c r="Q449" s="912"/>
      <c r="R449" s="913"/>
      <c r="S449" s="914"/>
      <c r="AB449" s="84">
        <f t="shared" si="64"/>
        <v>0</v>
      </c>
    </row>
    <row r="450" spans="1:31" ht="15.75" thickBot="1" x14ac:dyDescent="0.3">
      <c r="A450" s="866"/>
      <c r="B450" s="867"/>
      <c r="C450" s="889"/>
      <c r="D450" s="866"/>
      <c r="E450" s="897"/>
      <c r="F450" s="898" t="s">
        <v>235</v>
      </c>
      <c r="G450" s="899" t="s">
        <v>236</v>
      </c>
      <c r="H450" s="869">
        <f>SUM(H448)</f>
        <v>1500000</v>
      </c>
      <c r="I450" s="869">
        <f>SUM(I448)</f>
        <v>662950.71</v>
      </c>
      <c r="J450" s="870">
        <f t="shared" ref="J450:S450" si="67">SUM(J448)</f>
        <v>0.44196713999999998</v>
      </c>
      <c r="K450" s="869">
        <f t="shared" si="67"/>
        <v>837049.29</v>
      </c>
      <c r="L450" s="900">
        <f t="shared" si="67"/>
        <v>0</v>
      </c>
      <c r="M450" s="900">
        <f t="shared" si="67"/>
        <v>0</v>
      </c>
      <c r="N450" s="901"/>
      <c r="O450" s="900">
        <f t="shared" si="67"/>
        <v>0</v>
      </c>
      <c r="P450" s="900">
        <f t="shared" si="67"/>
        <v>1500000</v>
      </c>
      <c r="Q450" s="900">
        <f t="shared" si="67"/>
        <v>662950.71</v>
      </c>
      <c r="R450" s="901">
        <f t="shared" si="67"/>
        <v>0.44196713999999998</v>
      </c>
      <c r="S450" s="900">
        <f t="shared" si="67"/>
        <v>837049.29</v>
      </c>
      <c r="AB450" s="84">
        <f t="shared" si="64"/>
        <v>0</v>
      </c>
    </row>
    <row r="451" spans="1:31" ht="15.75" thickBot="1" x14ac:dyDescent="0.3">
      <c r="A451" s="866"/>
      <c r="B451" s="867"/>
      <c r="C451" s="889"/>
      <c r="D451" s="866"/>
      <c r="E451" s="867"/>
      <c r="F451" s="866"/>
      <c r="G451" s="902" t="s">
        <v>4881</v>
      </c>
      <c r="H451" s="903">
        <f>SUM(H450)</f>
        <v>1500000</v>
      </c>
      <c r="I451" s="903">
        <f>SUM(I450)</f>
        <v>662950.71</v>
      </c>
      <c r="J451" s="904">
        <f>I451/H451</f>
        <v>0.44196713999999998</v>
      </c>
      <c r="K451" s="903">
        <f>SUM(K450)</f>
        <v>837049.29</v>
      </c>
      <c r="L451" s="905">
        <f>SUM(L450)</f>
        <v>0</v>
      </c>
      <c r="M451" s="905">
        <f>SUM(M450)</f>
        <v>0</v>
      </c>
      <c r="N451" s="906"/>
      <c r="O451" s="905">
        <f>SUM(O450)</f>
        <v>0</v>
      </c>
      <c r="P451" s="905">
        <f>SUM(P450)</f>
        <v>1500000</v>
      </c>
      <c r="Q451" s="905">
        <f>SUM(Q450)</f>
        <v>662950.71</v>
      </c>
      <c r="R451" s="906">
        <f>Q451/P451</f>
        <v>0.44196713999999998</v>
      </c>
      <c r="S451" s="905">
        <f>SUM(S450)</f>
        <v>837049.29</v>
      </c>
      <c r="AB451" s="84">
        <f t="shared" si="64"/>
        <v>0</v>
      </c>
    </row>
    <row r="452" spans="1:31" x14ac:dyDescent="0.25">
      <c r="A452" s="866"/>
      <c r="B452" s="867"/>
      <c r="C452" s="889"/>
      <c r="D452" s="866"/>
      <c r="E452" s="867"/>
      <c r="F452" s="866"/>
      <c r="G452" s="944"/>
      <c r="H452" s="946"/>
      <c r="I452" s="946"/>
      <c r="J452" s="947"/>
      <c r="K452" s="946"/>
      <c r="L452" s="948"/>
      <c r="M452" s="948"/>
      <c r="N452" s="949"/>
      <c r="O452" s="948"/>
      <c r="P452" s="948"/>
      <c r="Q452" s="948"/>
      <c r="R452" s="949"/>
      <c r="S452" s="948"/>
      <c r="AB452" s="84">
        <f t="shared" si="64"/>
        <v>0</v>
      </c>
    </row>
    <row r="453" spans="1:31" x14ac:dyDescent="0.25">
      <c r="A453" s="863"/>
      <c r="B453" s="864"/>
      <c r="C453" s="943" t="s">
        <v>5052</v>
      </c>
      <c r="D453" s="876"/>
      <c r="E453" s="877"/>
      <c r="F453" s="878"/>
      <c r="G453" s="879" t="s">
        <v>5053</v>
      </c>
      <c r="H453" s="869"/>
      <c r="I453" s="869"/>
      <c r="J453" s="870"/>
      <c r="K453" s="869"/>
      <c r="L453" s="871"/>
      <c r="M453" s="871"/>
      <c r="N453" s="872"/>
      <c r="O453" s="871"/>
      <c r="P453" s="871"/>
      <c r="Q453" s="871"/>
      <c r="R453" s="872"/>
      <c r="S453" s="873"/>
      <c r="AB453" s="84">
        <f t="shared" si="64"/>
        <v>0</v>
      </c>
    </row>
    <row r="454" spans="1:31" x14ac:dyDescent="0.25">
      <c r="A454" s="863"/>
      <c r="B454" s="864"/>
      <c r="C454" s="865"/>
      <c r="D454" s="880">
        <v>630</v>
      </c>
      <c r="E454" s="881"/>
      <c r="F454" s="880"/>
      <c r="G454" s="882" t="s">
        <v>184</v>
      </c>
      <c r="H454" s="869"/>
      <c r="I454" s="869"/>
      <c r="J454" s="870"/>
      <c r="K454" s="869"/>
      <c r="L454" s="871"/>
      <c r="M454" s="871"/>
      <c r="N454" s="872"/>
      <c r="O454" s="871"/>
      <c r="P454" s="871"/>
      <c r="Q454" s="871"/>
      <c r="R454" s="872"/>
      <c r="S454" s="873"/>
      <c r="AB454" s="84">
        <f t="shared" si="64"/>
        <v>0</v>
      </c>
    </row>
    <row r="455" spans="1:31" hidden="1" x14ac:dyDescent="0.25">
      <c r="A455" s="863"/>
      <c r="B455" s="864"/>
      <c r="C455" s="883"/>
      <c r="D455" s="863"/>
      <c r="E455" s="884" t="s">
        <v>5263</v>
      </c>
      <c r="F455" s="885">
        <v>426</v>
      </c>
      <c r="G455" s="888" t="s">
        <v>5437</v>
      </c>
      <c r="H455" s="869">
        <v>0</v>
      </c>
      <c r="I455" s="869">
        <v>7000000</v>
      </c>
      <c r="J455" s="870" t="e">
        <f>I455/H455</f>
        <v>#DIV/0!</v>
      </c>
      <c r="K455" s="869">
        <f>H455-I455</f>
        <v>-7000000</v>
      </c>
      <c r="L455" s="871">
        <v>0</v>
      </c>
      <c r="M455" s="871">
        <v>0</v>
      </c>
      <c r="N455" s="872"/>
      <c r="O455" s="871">
        <f>L455-M455</f>
        <v>0</v>
      </c>
      <c r="P455" s="871">
        <f>L455+H455</f>
        <v>0</v>
      </c>
      <c r="Q455" s="871">
        <f>M455+I455</f>
        <v>7000000</v>
      </c>
      <c r="R455" s="872" t="e">
        <f>Q455/P455</f>
        <v>#DIV/0!</v>
      </c>
      <c r="S455" s="873">
        <f>P455-Q455</f>
        <v>-7000000</v>
      </c>
      <c r="T455" s="887" t="s">
        <v>5058</v>
      </c>
      <c r="Z455" s="812">
        <f>H455-X455+Y455</f>
        <v>0</v>
      </c>
      <c r="AA455" s="813">
        <v>9000000</v>
      </c>
      <c r="AB455" s="84">
        <f t="shared" si="64"/>
        <v>-9000000</v>
      </c>
      <c r="AE455" s="84">
        <f>H455-AA455</f>
        <v>-9000000</v>
      </c>
    </row>
    <row r="456" spans="1:31" ht="30.75" thickBot="1" x14ac:dyDescent="0.3">
      <c r="A456" s="863"/>
      <c r="B456" s="864"/>
      <c r="C456" s="883"/>
      <c r="D456" s="863"/>
      <c r="E456" s="884" t="s">
        <v>5264</v>
      </c>
      <c r="F456" s="885">
        <v>451</v>
      </c>
      <c r="G456" s="888" t="s">
        <v>5376</v>
      </c>
      <c r="H456" s="869">
        <f>18000000+5000000</f>
        <v>23000000</v>
      </c>
      <c r="I456" s="869">
        <v>0</v>
      </c>
      <c r="J456" s="870">
        <f>I456/H456</f>
        <v>0</v>
      </c>
      <c r="K456" s="869">
        <f>H456-I456</f>
        <v>23000000</v>
      </c>
      <c r="L456" s="871">
        <v>0</v>
      </c>
      <c r="M456" s="871">
        <v>0</v>
      </c>
      <c r="N456" s="872"/>
      <c r="O456" s="871">
        <f>L456-M456</f>
        <v>0</v>
      </c>
      <c r="P456" s="871">
        <f>L456+H456</f>
        <v>23000000</v>
      </c>
      <c r="Q456" s="871"/>
      <c r="R456" s="872"/>
      <c r="S456" s="873"/>
      <c r="T456" s="887"/>
    </row>
    <row r="457" spans="1:31" ht="15.75" hidden="1" thickBot="1" x14ac:dyDescent="0.3">
      <c r="A457" s="863"/>
      <c r="B457" s="864"/>
      <c r="C457" s="883"/>
      <c r="D457" s="863"/>
      <c r="E457" s="884"/>
      <c r="F457" s="885"/>
      <c r="G457" s="888"/>
      <c r="H457" s="869"/>
      <c r="I457" s="869"/>
      <c r="J457" s="870"/>
      <c r="K457" s="869"/>
      <c r="L457" s="871"/>
      <c r="M457" s="871"/>
      <c r="N457" s="872"/>
      <c r="O457" s="871"/>
      <c r="P457" s="871"/>
      <c r="Q457" s="871"/>
      <c r="R457" s="872"/>
      <c r="S457" s="873"/>
      <c r="T457" s="887"/>
    </row>
    <row r="458" spans="1:31" x14ac:dyDescent="0.25">
      <c r="A458" s="866"/>
      <c r="B458" s="867"/>
      <c r="C458" s="889"/>
      <c r="D458" s="866"/>
      <c r="E458" s="890"/>
      <c r="F458" s="891"/>
      <c r="G458" s="892" t="s">
        <v>4886</v>
      </c>
      <c r="H458" s="893"/>
      <c r="I458" s="893"/>
      <c r="J458" s="894"/>
      <c r="K458" s="893"/>
      <c r="L458" s="895"/>
      <c r="M458" s="895"/>
      <c r="N458" s="896"/>
      <c r="O458" s="895"/>
      <c r="P458" s="895"/>
      <c r="Q458" s="895"/>
      <c r="R458" s="896"/>
      <c r="S458" s="893"/>
      <c r="AB458" s="84">
        <f t="shared" si="64"/>
        <v>0</v>
      </c>
    </row>
    <row r="459" spans="1:31" ht="15.75" thickBot="1" x14ac:dyDescent="0.3">
      <c r="A459" s="866"/>
      <c r="B459" s="867"/>
      <c r="C459" s="889"/>
      <c r="D459" s="866"/>
      <c r="E459" s="897"/>
      <c r="F459" s="898" t="s">
        <v>235</v>
      </c>
      <c r="G459" s="899" t="s">
        <v>236</v>
      </c>
      <c r="H459" s="869">
        <f>SUM(H455:H456)</f>
        <v>23000000</v>
      </c>
      <c r="I459" s="869">
        <f>SUM(I455:I455)</f>
        <v>7000000</v>
      </c>
      <c r="J459" s="870">
        <f>I459/H459</f>
        <v>0.30434782608695654</v>
      </c>
      <c r="K459" s="869">
        <f>SUM(K455:K455)</f>
        <v>-7000000</v>
      </c>
      <c r="L459" s="900">
        <f>SUM(L455)</f>
        <v>0</v>
      </c>
      <c r="M459" s="900">
        <f>SUM(M455)</f>
        <v>0</v>
      </c>
      <c r="N459" s="901"/>
      <c r="O459" s="900">
        <f>L459-M459</f>
        <v>0</v>
      </c>
      <c r="P459" s="900">
        <f>L459+H459</f>
        <v>23000000</v>
      </c>
      <c r="Q459" s="900">
        <f>M459+I459</f>
        <v>7000000</v>
      </c>
      <c r="R459" s="901">
        <f>Q459/P459</f>
        <v>0.30434782608695654</v>
      </c>
      <c r="S459" s="900">
        <f>P459-Q459</f>
        <v>16000000</v>
      </c>
      <c r="AB459" s="84">
        <f t="shared" si="64"/>
        <v>0</v>
      </c>
    </row>
    <row r="460" spans="1:31" ht="15.75" thickBot="1" x14ac:dyDescent="0.3">
      <c r="A460" s="866"/>
      <c r="B460" s="867"/>
      <c r="C460" s="889"/>
      <c r="D460" s="866"/>
      <c r="E460" s="867"/>
      <c r="F460" s="866"/>
      <c r="G460" s="902" t="s">
        <v>4889</v>
      </c>
      <c r="H460" s="903">
        <f>SUM(H459)</f>
        <v>23000000</v>
      </c>
      <c r="I460" s="903">
        <f>SUM(I459)</f>
        <v>7000000</v>
      </c>
      <c r="J460" s="904">
        <f>I460/H460</f>
        <v>0.30434782608695654</v>
      </c>
      <c r="K460" s="903">
        <f>SUM(K459)</f>
        <v>-7000000</v>
      </c>
      <c r="L460" s="905">
        <f>SUM(L459)</f>
        <v>0</v>
      </c>
      <c r="M460" s="905">
        <f>SUM(M459)</f>
        <v>0</v>
      </c>
      <c r="N460" s="906"/>
      <c r="O460" s="905">
        <f>L460-M460</f>
        <v>0</v>
      </c>
      <c r="P460" s="905">
        <f>SUM(P459)</f>
        <v>23000000</v>
      </c>
      <c r="Q460" s="905">
        <f>M460+I460</f>
        <v>7000000</v>
      </c>
      <c r="R460" s="906">
        <f>Q460/P460</f>
        <v>0.30434782608695654</v>
      </c>
      <c r="S460" s="905">
        <f>P460-Q460</f>
        <v>16000000</v>
      </c>
      <c r="AB460" s="84">
        <f t="shared" si="64"/>
        <v>0</v>
      </c>
    </row>
    <row r="461" spans="1:31" ht="28.5" x14ac:dyDescent="0.25">
      <c r="A461" s="866"/>
      <c r="B461" s="867"/>
      <c r="C461" s="889"/>
      <c r="D461" s="866"/>
      <c r="E461" s="890"/>
      <c r="F461" s="891"/>
      <c r="G461" s="907" t="s">
        <v>4882</v>
      </c>
      <c r="H461" s="908"/>
      <c r="I461" s="909"/>
      <c r="J461" s="910"/>
      <c r="K461" s="909"/>
      <c r="L461" s="911"/>
      <c r="M461" s="912"/>
      <c r="N461" s="913"/>
      <c r="O461" s="912"/>
      <c r="P461" s="912"/>
      <c r="Q461" s="912"/>
      <c r="R461" s="913"/>
      <c r="S461" s="914"/>
      <c r="AB461" s="84">
        <f t="shared" si="64"/>
        <v>0</v>
      </c>
    </row>
    <row r="462" spans="1:31" ht="15.75" thickBot="1" x14ac:dyDescent="0.3">
      <c r="A462" s="866"/>
      <c r="B462" s="867"/>
      <c r="C462" s="889"/>
      <c r="D462" s="866"/>
      <c r="E462" s="897"/>
      <c r="F462" s="898" t="s">
        <v>235</v>
      </c>
      <c r="G462" s="899" t="s">
        <v>236</v>
      </c>
      <c r="H462" s="869">
        <f t="shared" ref="H462:M462" si="68">SUM(H460)</f>
        <v>23000000</v>
      </c>
      <c r="I462" s="869">
        <f t="shared" si="68"/>
        <v>7000000</v>
      </c>
      <c r="J462" s="870">
        <f t="shared" si="68"/>
        <v>0.30434782608695654</v>
      </c>
      <c r="K462" s="869">
        <f t="shared" si="68"/>
        <v>-7000000</v>
      </c>
      <c r="L462" s="900">
        <f t="shared" si="68"/>
        <v>0</v>
      </c>
      <c r="M462" s="900">
        <f t="shared" si="68"/>
        <v>0</v>
      </c>
      <c r="N462" s="901"/>
      <c r="O462" s="900">
        <f>SUM(O460)</f>
        <v>0</v>
      </c>
      <c r="P462" s="900">
        <f>SUM(P460)</f>
        <v>23000000</v>
      </c>
      <c r="Q462" s="900">
        <f>SUM(Q460)</f>
        <v>7000000</v>
      </c>
      <c r="R462" s="901">
        <f>SUM(R460)</f>
        <v>0.30434782608695654</v>
      </c>
      <c r="S462" s="900">
        <f>SUM(S460)</f>
        <v>16000000</v>
      </c>
      <c r="AB462" s="84">
        <f t="shared" si="64"/>
        <v>0</v>
      </c>
    </row>
    <row r="463" spans="1:31" ht="15.75" thickBot="1" x14ac:dyDescent="0.3">
      <c r="A463" s="866"/>
      <c r="B463" s="867"/>
      <c r="C463" s="889"/>
      <c r="D463" s="866"/>
      <c r="E463" s="867"/>
      <c r="F463" s="866"/>
      <c r="G463" s="902" t="s">
        <v>4883</v>
      </c>
      <c r="H463" s="903">
        <f>SUM(H462)</f>
        <v>23000000</v>
      </c>
      <c r="I463" s="903">
        <f>SUM(I462)</f>
        <v>7000000</v>
      </c>
      <c r="J463" s="904">
        <f>I463/H463</f>
        <v>0.30434782608695654</v>
      </c>
      <c r="K463" s="903">
        <f>SUM(K462)</f>
        <v>-7000000</v>
      </c>
      <c r="L463" s="905">
        <f>SUM(L462)</f>
        <v>0</v>
      </c>
      <c r="M463" s="905">
        <f>SUM(M462)</f>
        <v>0</v>
      </c>
      <c r="N463" s="906"/>
      <c r="O463" s="905">
        <f>SUM(O462)</f>
        <v>0</v>
      </c>
      <c r="P463" s="905">
        <f>SUM(P462)</f>
        <v>23000000</v>
      </c>
      <c r="Q463" s="905">
        <f>SUM(Q462)</f>
        <v>7000000</v>
      </c>
      <c r="R463" s="906">
        <f>Q463/P463</f>
        <v>0.30434782608695654</v>
      </c>
      <c r="S463" s="905">
        <f>SUM(S462)</f>
        <v>16000000</v>
      </c>
      <c r="AB463" s="84">
        <f t="shared" si="64"/>
        <v>0</v>
      </c>
    </row>
    <row r="464" spans="1:31" x14ac:dyDescent="0.25">
      <c r="A464" s="866"/>
      <c r="B464" s="867"/>
      <c r="C464" s="889"/>
      <c r="D464" s="866"/>
      <c r="E464" s="867"/>
      <c r="F464" s="866"/>
      <c r="G464" s="944"/>
      <c r="H464" s="946"/>
      <c r="I464" s="946"/>
      <c r="J464" s="947"/>
      <c r="K464" s="946"/>
      <c r="L464" s="948"/>
      <c r="M464" s="948"/>
      <c r="N464" s="949"/>
      <c r="O464" s="948"/>
      <c r="P464" s="948"/>
      <c r="Q464" s="948"/>
      <c r="R464" s="949"/>
      <c r="S464" s="948"/>
      <c r="AB464" s="84">
        <f t="shared" si="64"/>
        <v>0</v>
      </c>
    </row>
    <row r="465" spans="1:31" s="954" customFormat="1" ht="57" hidden="1" x14ac:dyDescent="0.25">
      <c r="A465" s="753"/>
      <c r="B465" s="754"/>
      <c r="C465" s="950" t="s">
        <v>4885</v>
      </c>
      <c r="D465" s="753"/>
      <c r="E465" s="754"/>
      <c r="F465" s="951"/>
      <c r="G465" s="851" t="s">
        <v>5271</v>
      </c>
      <c r="H465" s="760"/>
      <c r="I465" s="760"/>
      <c r="J465" s="761"/>
      <c r="K465" s="760"/>
      <c r="L465" s="762"/>
      <c r="M465" s="762"/>
      <c r="N465" s="763"/>
      <c r="O465" s="762"/>
      <c r="P465" s="762"/>
      <c r="Q465" s="762"/>
      <c r="R465" s="763"/>
      <c r="S465" s="952"/>
      <c r="T465" s="953"/>
      <c r="V465" s="955"/>
      <c r="W465" s="955"/>
      <c r="X465" s="815"/>
      <c r="Y465" s="816"/>
      <c r="Z465" s="812"/>
      <c r="AA465" s="813"/>
      <c r="AB465" s="954">
        <f t="shared" si="64"/>
        <v>0</v>
      </c>
    </row>
    <row r="466" spans="1:31" s="954" customFormat="1" hidden="1" x14ac:dyDescent="0.25">
      <c r="A466" s="753"/>
      <c r="B466" s="754"/>
      <c r="C466" s="956"/>
      <c r="D466" s="764">
        <v>630</v>
      </c>
      <c r="E466" s="765"/>
      <c r="F466" s="764"/>
      <c r="G466" s="957" t="s">
        <v>184</v>
      </c>
      <c r="H466" s="760"/>
      <c r="I466" s="760"/>
      <c r="J466" s="761"/>
      <c r="K466" s="760"/>
      <c r="L466" s="762"/>
      <c r="M466" s="762"/>
      <c r="N466" s="763"/>
      <c r="O466" s="762"/>
      <c r="P466" s="762"/>
      <c r="Q466" s="762"/>
      <c r="R466" s="763"/>
      <c r="S466" s="952"/>
      <c r="T466" s="953"/>
      <c r="V466" s="955"/>
      <c r="W466" s="955"/>
      <c r="X466" s="815"/>
      <c r="Y466" s="816"/>
      <c r="Z466" s="812"/>
      <c r="AA466" s="813"/>
      <c r="AB466" s="954">
        <f t="shared" si="64"/>
        <v>0</v>
      </c>
    </row>
    <row r="467" spans="1:31" s="954" customFormat="1" ht="15.75" hidden="1" thickBot="1" x14ac:dyDescent="0.3">
      <c r="A467" s="753"/>
      <c r="B467" s="754"/>
      <c r="C467" s="950"/>
      <c r="D467" s="753"/>
      <c r="E467" s="958"/>
      <c r="F467" s="951">
        <v>511</v>
      </c>
      <c r="G467" s="769" t="s">
        <v>4131</v>
      </c>
      <c r="H467" s="760">
        <v>0</v>
      </c>
      <c r="I467" s="760">
        <v>0</v>
      </c>
      <c r="J467" s="761" t="e">
        <f>I467/H467</f>
        <v>#DIV/0!</v>
      </c>
      <c r="K467" s="760">
        <f>H467-I467</f>
        <v>0</v>
      </c>
      <c r="L467" s="762">
        <v>0</v>
      </c>
      <c r="M467" s="762">
        <v>0</v>
      </c>
      <c r="N467" s="763"/>
      <c r="O467" s="762">
        <f>L467-M467</f>
        <v>0</v>
      </c>
      <c r="P467" s="762">
        <f>L467+H467</f>
        <v>0</v>
      </c>
      <c r="Q467" s="762">
        <f>M467+I467</f>
        <v>0</v>
      </c>
      <c r="R467" s="763" t="e">
        <f>Q467/P467</f>
        <v>#DIV/0!</v>
      </c>
      <c r="S467" s="952">
        <f>P467-Q467</f>
        <v>0</v>
      </c>
      <c r="T467" s="953"/>
      <c r="V467" s="955">
        <f>1200000-773488</f>
        <v>426512</v>
      </c>
      <c r="W467" s="955"/>
      <c r="X467" s="815"/>
      <c r="Y467" s="816">
        <v>426512</v>
      </c>
      <c r="Z467" s="812">
        <f>H467-X467+Y467</f>
        <v>426512</v>
      </c>
      <c r="AA467" s="813">
        <v>1000000</v>
      </c>
      <c r="AB467" s="954">
        <f t="shared" si="64"/>
        <v>-573488</v>
      </c>
      <c r="AE467" s="954">
        <f>H467-AA467</f>
        <v>-1000000</v>
      </c>
    </row>
    <row r="468" spans="1:31" hidden="1" x14ac:dyDescent="0.25">
      <c r="E468" s="770"/>
      <c r="F468" s="771"/>
      <c r="G468" s="772" t="s">
        <v>4886</v>
      </c>
      <c r="H468" s="773"/>
      <c r="I468" s="773"/>
      <c r="J468" s="774"/>
      <c r="K468" s="773"/>
      <c r="L468" s="775"/>
      <c r="M468" s="775"/>
      <c r="N468" s="776"/>
      <c r="O468" s="775"/>
      <c r="P468" s="775"/>
      <c r="Q468" s="775"/>
      <c r="R468" s="776"/>
      <c r="S468" s="859"/>
      <c r="AB468" s="84">
        <f t="shared" si="64"/>
        <v>0</v>
      </c>
    </row>
    <row r="469" spans="1:31" hidden="1" x14ac:dyDescent="0.25">
      <c r="E469" s="777"/>
      <c r="F469" s="778" t="s">
        <v>235</v>
      </c>
      <c r="G469" s="779" t="s">
        <v>236</v>
      </c>
      <c r="H469" s="780">
        <f>SUM(H467:H467)</f>
        <v>0</v>
      </c>
      <c r="I469" s="780">
        <f>SUM(I467:I467)</f>
        <v>0</v>
      </c>
      <c r="J469" s="781" t="e">
        <f>I469/H469</f>
        <v>#DIV/0!</v>
      </c>
      <c r="K469" s="780">
        <f>H469-I469</f>
        <v>0</v>
      </c>
      <c r="L469" s="782">
        <v>0</v>
      </c>
      <c r="M469" s="782">
        <f>SUM(M467:M467)</f>
        <v>0</v>
      </c>
      <c r="N469" s="783"/>
      <c r="O469" s="782">
        <v>0</v>
      </c>
      <c r="P469" s="782">
        <f>L469+H469</f>
        <v>0</v>
      </c>
      <c r="Q469" s="782">
        <f>M469+I469</f>
        <v>0</v>
      </c>
      <c r="R469" s="783" t="e">
        <f>Q469/P469</f>
        <v>#DIV/0!</v>
      </c>
      <c r="S469" s="782">
        <f>P469-Q469</f>
        <v>0</v>
      </c>
      <c r="AB469" s="84">
        <f t="shared" si="64"/>
        <v>0</v>
      </c>
    </row>
    <row r="470" spans="1:31" ht="15.75" hidden="1" thickBot="1" x14ac:dyDescent="0.3">
      <c r="E470" s="777"/>
      <c r="F470" s="778">
        <v>10</v>
      </c>
      <c r="G470" s="779" t="s">
        <v>4884</v>
      </c>
      <c r="H470" s="780">
        <v>0</v>
      </c>
      <c r="I470" s="780"/>
      <c r="J470" s="781"/>
      <c r="K470" s="780"/>
      <c r="L470" s="782">
        <f>L467</f>
        <v>0</v>
      </c>
      <c r="M470" s="782">
        <f>M467</f>
        <v>0</v>
      </c>
      <c r="N470" s="783"/>
      <c r="O470" s="782">
        <f>O467</f>
        <v>0</v>
      </c>
      <c r="P470" s="782">
        <f>L470+H470</f>
        <v>0</v>
      </c>
      <c r="Q470" s="782">
        <f>M470+I470</f>
        <v>0</v>
      </c>
      <c r="R470" s="783" t="e">
        <f>Q470/P470</f>
        <v>#DIV/0!</v>
      </c>
      <c r="S470" s="782">
        <f>P470-Q470</f>
        <v>0</v>
      </c>
      <c r="AB470" s="84">
        <f t="shared" si="64"/>
        <v>0</v>
      </c>
    </row>
    <row r="471" spans="1:31" ht="15.75" hidden="1" thickBot="1" x14ac:dyDescent="0.3">
      <c r="G471" s="784" t="s">
        <v>4889</v>
      </c>
      <c r="H471" s="785">
        <f>SUM(H469:H470)</f>
        <v>0</v>
      </c>
      <c r="I471" s="785">
        <f>SUM(I469:I470)</f>
        <v>0</v>
      </c>
      <c r="J471" s="786" t="e">
        <f>I471/H471</f>
        <v>#DIV/0!</v>
      </c>
      <c r="K471" s="785">
        <f>SUM(K469:K470)</f>
        <v>0</v>
      </c>
      <c r="L471" s="787">
        <f>SUM(L469:L470)</f>
        <v>0</v>
      </c>
      <c r="M471" s="787">
        <f>SUM(M469:M470)</f>
        <v>0</v>
      </c>
      <c r="N471" s="788"/>
      <c r="O471" s="787">
        <f>SUM(O469:O470)</f>
        <v>0</v>
      </c>
      <c r="P471" s="787">
        <f>SUM(P469:P470)</f>
        <v>0</v>
      </c>
      <c r="Q471" s="787">
        <f>SUM(Q469:Q470)</f>
        <v>0</v>
      </c>
      <c r="R471" s="788" t="e">
        <f>Q471/P471</f>
        <v>#DIV/0!</v>
      </c>
      <c r="S471" s="787">
        <f>SUM(S469:S470)</f>
        <v>0</v>
      </c>
      <c r="AB471" s="84">
        <f t="shared" si="64"/>
        <v>0</v>
      </c>
    </row>
    <row r="472" spans="1:31" hidden="1" collapsed="1" x14ac:dyDescent="0.25">
      <c r="E472" s="770"/>
      <c r="F472" s="771"/>
      <c r="G472" s="789" t="s">
        <v>4887</v>
      </c>
      <c r="H472" s="790"/>
      <c r="I472" s="791"/>
      <c r="J472" s="792"/>
      <c r="K472" s="791"/>
      <c r="L472" s="793"/>
      <c r="M472" s="794"/>
      <c r="N472" s="795"/>
      <c r="O472" s="794"/>
      <c r="P472" s="794"/>
      <c r="Q472" s="794"/>
      <c r="R472" s="795"/>
      <c r="S472" s="860"/>
      <c r="AB472" s="84">
        <f t="shared" si="64"/>
        <v>0</v>
      </c>
    </row>
    <row r="473" spans="1:31" hidden="1" x14ac:dyDescent="0.25">
      <c r="E473" s="777"/>
      <c r="F473" s="778" t="s">
        <v>235</v>
      </c>
      <c r="G473" s="779" t="s">
        <v>236</v>
      </c>
      <c r="H473" s="780">
        <f>SUM(H469)</f>
        <v>0</v>
      </c>
      <c r="I473" s="780">
        <f>SUM(I469)</f>
        <v>0</v>
      </c>
      <c r="J473" s="781" t="e">
        <f>I473/H473</f>
        <v>#DIV/0!</v>
      </c>
      <c r="K473" s="780">
        <f>SUM(K469)</f>
        <v>0</v>
      </c>
      <c r="L473" s="782">
        <f t="shared" ref="L473:S473" si="69">SUM(L469)</f>
        <v>0</v>
      </c>
      <c r="M473" s="782">
        <f t="shared" si="69"/>
        <v>0</v>
      </c>
      <c r="N473" s="783"/>
      <c r="O473" s="782">
        <f t="shared" si="69"/>
        <v>0</v>
      </c>
      <c r="P473" s="782">
        <f t="shared" si="69"/>
        <v>0</v>
      </c>
      <c r="Q473" s="782">
        <f t="shared" si="69"/>
        <v>0</v>
      </c>
      <c r="R473" s="783" t="e">
        <f>Q473/P473</f>
        <v>#DIV/0!</v>
      </c>
      <c r="S473" s="782">
        <f t="shared" si="69"/>
        <v>0</v>
      </c>
      <c r="AB473" s="84">
        <f t="shared" si="64"/>
        <v>0</v>
      </c>
    </row>
    <row r="474" spans="1:31" ht="15.75" hidden="1" thickBot="1" x14ac:dyDescent="0.3">
      <c r="E474" s="777"/>
      <c r="F474" s="778">
        <v>10</v>
      </c>
      <c r="G474" s="779" t="s">
        <v>4884</v>
      </c>
      <c r="H474" s="780">
        <v>0</v>
      </c>
      <c r="I474" s="780">
        <v>0</v>
      </c>
      <c r="J474" s="781"/>
      <c r="K474" s="780">
        <v>0</v>
      </c>
      <c r="L474" s="782">
        <f>SUM(L470)</f>
        <v>0</v>
      </c>
      <c r="M474" s="782">
        <f t="shared" ref="M474:S474" si="70">SUM(M470)</f>
        <v>0</v>
      </c>
      <c r="N474" s="783"/>
      <c r="O474" s="782">
        <f t="shared" si="70"/>
        <v>0</v>
      </c>
      <c r="P474" s="782">
        <f t="shared" si="70"/>
        <v>0</v>
      </c>
      <c r="Q474" s="782">
        <f t="shared" si="70"/>
        <v>0</v>
      </c>
      <c r="R474" s="783" t="e">
        <f>Q474/P474</f>
        <v>#DIV/0!</v>
      </c>
      <c r="S474" s="782">
        <f t="shared" si="70"/>
        <v>0</v>
      </c>
      <c r="AB474" s="84">
        <f t="shared" si="64"/>
        <v>0</v>
      </c>
    </row>
    <row r="475" spans="1:31" ht="15.75" hidden="1" thickBot="1" x14ac:dyDescent="0.3">
      <c r="G475" s="784" t="s">
        <v>4888</v>
      </c>
      <c r="H475" s="785">
        <f>SUM(H473:H474)</f>
        <v>0</v>
      </c>
      <c r="I475" s="785">
        <f t="shared" ref="I475:S475" si="71">SUM(I473:I474)</f>
        <v>0</v>
      </c>
      <c r="J475" s="786" t="e">
        <f>I475/H475</f>
        <v>#DIV/0!</v>
      </c>
      <c r="K475" s="785">
        <f t="shared" si="71"/>
        <v>0</v>
      </c>
      <c r="L475" s="787">
        <f t="shared" si="71"/>
        <v>0</v>
      </c>
      <c r="M475" s="787">
        <f t="shared" si="71"/>
        <v>0</v>
      </c>
      <c r="N475" s="788"/>
      <c r="O475" s="787">
        <f t="shared" si="71"/>
        <v>0</v>
      </c>
      <c r="P475" s="787">
        <f t="shared" si="71"/>
        <v>0</v>
      </c>
      <c r="Q475" s="787">
        <f t="shared" si="71"/>
        <v>0</v>
      </c>
      <c r="R475" s="788" t="e">
        <f>Q475/P475</f>
        <v>#DIV/0!</v>
      </c>
      <c r="S475" s="787">
        <f t="shared" si="71"/>
        <v>0</v>
      </c>
      <c r="AB475" s="84">
        <f t="shared" si="64"/>
        <v>0</v>
      </c>
    </row>
    <row r="476" spans="1:31" ht="15" hidden="1" customHeight="1" x14ac:dyDescent="0.25">
      <c r="G476" s="797"/>
      <c r="H476" s="798"/>
      <c r="I476" s="798"/>
      <c r="J476" s="799"/>
      <c r="K476" s="798"/>
      <c r="L476" s="800"/>
      <c r="M476" s="800"/>
      <c r="N476" s="801"/>
      <c r="O476" s="800"/>
      <c r="P476" s="800"/>
      <c r="Q476" s="800"/>
      <c r="R476" s="801"/>
      <c r="S476" s="800"/>
      <c r="AB476" s="84">
        <f t="shared" si="64"/>
        <v>0</v>
      </c>
    </row>
    <row r="477" spans="1:31" s="954" customFormat="1" ht="15" hidden="1" customHeight="1" x14ac:dyDescent="0.25">
      <c r="A477" s="753"/>
      <c r="B477" s="754"/>
      <c r="C477" s="950" t="s">
        <v>4895</v>
      </c>
      <c r="D477" s="753"/>
      <c r="E477" s="754"/>
      <c r="F477" s="951"/>
      <c r="G477" s="851" t="s">
        <v>5170</v>
      </c>
      <c r="H477" s="760"/>
      <c r="I477" s="760"/>
      <c r="J477" s="761"/>
      <c r="K477" s="760"/>
      <c r="L477" s="762"/>
      <c r="M477" s="762"/>
      <c r="N477" s="763"/>
      <c r="O477" s="762"/>
      <c r="P477" s="762"/>
      <c r="Q477" s="762"/>
      <c r="R477" s="763"/>
      <c r="S477" s="952"/>
      <c r="T477" s="953"/>
      <c r="V477" s="955"/>
      <c r="W477" s="955"/>
      <c r="X477" s="815"/>
      <c r="Y477" s="816"/>
      <c r="Z477" s="812"/>
      <c r="AA477" s="813"/>
      <c r="AB477" s="954">
        <f t="shared" si="64"/>
        <v>0</v>
      </c>
    </row>
    <row r="478" spans="1:31" s="954" customFormat="1" ht="15" hidden="1" customHeight="1" x14ac:dyDescent="0.25">
      <c r="A478" s="753"/>
      <c r="B478" s="754"/>
      <c r="C478" s="956"/>
      <c r="D478" s="764">
        <v>630</v>
      </c>
      <c r="E478" s="765"/>
      <c r="F478" s="764"/>
      <c r="G478" s="957" t="s">
        <v>184</v>
      </c>
      <c r="H478" s="760"/>
      <c r="I478" s="760"/>
      <c r="J478" s="761"/>
      <c r="K478" s="760"/>
      <c r="L478" s="762"/>
      <c r="M478" s="762"/>
      <c r="N478" s="763"/>
      <c r="O478" s="762"/>
      <c r="P478" s="762"/>
      <c r="Q478" s="762"/>
      <c r="R478" s="763"/>
      <c r="S478" s="952"/>
      <c r="T478" s="953"/>
      <c r="V478" s="955"/>
      <c r="W478" s="955"/>
      <c r="X478" s="815"/>
      <c r="Y478" s="816"/>
      <c r="Z478" s="812"/>
      <c r="AA478" s="813"/>
      <c r="AB478" s="954">
        <f t="shared" si="64"/>
        <v>0</v>
      </c>
    </row>
    <row r="479" spans="1:31" s="954" customFormat="1" ht="15.75" hidden="1" customHeight="1" thickBot="1" x14ac:dyDescent="0.3">
      <c r="A479" s="753"/>
      <c r="B479" s="754"/>
      <c r="C479" s="950"/>
      <c r="D479" s="753"/>
      <c r="E479" s="958" t="s">
        <v>5082</v>
      </c>
      <c r="F479" s="951">
        <v>511</v>
      </c>
      <c r="G479" s="769" t="s">
        <v>4131</v>
      </c>
      <c r="H479" s="760">
        <v>0</v>
      </c>
      <c r="I479" s="760">
        <v>0</v>
      </c>
      <c r="J479" s="761"/>
      <c r="K479" s="760">
        <f>H479-I479</f>
        <v>0</v>
      </c>
      <c r="L479" s="762">
        <f>L484+L483+L482</f>
        <v>0</v>
      </c>
      <c r="M479" s="762">
        <v>0</v>
      </c>
      <c r="N479" s="763" t="e">
        <f>M479/L479</f>
        <v>#DIV/0!</v>
      </c>
      <c r="O479" s="762">
        <f>L479-M479</f>
        <v>0</v>
      </c>
      <c r="P479" s="762">
        <f>L479+H479</f>
        <v>0</v>
      </c>
      <c r="Q479" s="762">
        <f>M479+I479</f>
        <v>0</v>
      </c>
      <c r="R479" s="763" t="e">
        <f>Q479/P479</f>
        <v>#DIV/0!</v>
      </c>
      <c r="S479" s="952">
        <f>P479-Q479</f>
        <v>0</v>
      </c>
      <c r="T479" s="953"/>
      <c r="V479" s="955"/>
      <c r="W479" s="955"/>
      <c r="X479" s="815"/>
      <c r="Y479" s="816"/>
      <c r="Z479" s="812">
        <f>H479-X479+Y479</f>
        <v>0</v>
      </c>
      <c r="AA479" s="813">
        <v>0</v>
      </c>
      <c r="AB479" s="954">
        <f t="shared" si="64"/>
        <v>0</v>
      </c>
      <c r="AE479" s="954">
        <f>H479-AA479</f>
        <v>0</v>
      </c>
    </row>
    <row r="480" spans="1:31" ht="15" hidden="1" customHeight="1" x14ac:dyDescent="0.25">
      <c r="E480" s="770"/>
      <c r="F480" s="771"/>
      <c r="G480" s="772" t="s">
        <v>4886</v>
      </c>
      <c r="H480" s="773"/>
      <c r="I480" s="773"/>
      <c r="J480" s="774"/>
      <c r="K480" s="773"/>
      <c r="L480" s="775"/>
      <c r="M480" s="775"/>
      <c r="N480" s="776"/>
      <c r="O480" s="775"/>
      <c r="P480" s="775"/>
      <c r="Q480" s="775"/>
      <c r="R480" s="776"/>
      <c r="S480" s="859"/>
      <c r="AB480" s="84">
        <f t="shared" si="64"/>
        <v>0</v>
      </c>
    </row>
    <row r="481" spans="1:28" ht="15" hidden="1" customHeight="1" x14ac:dyDescent="0.25">
      <c r="E481" s="777"/>
      <c r="F481" s="778" t="s">
        <v>235</v>
      </c>
      <c r="G481" s="779" t="s">
        <v>236</v>
      </c>
      <c r="H481" s="780">
        <f>SUM(H479:H479)</f>
        <v>0</v>
      </c>
      <c r="I481" s="780">
        <f>SUM(I479:I479)</f>
        <v>0</v>
      </c>
      <c r="J481" s="781" t="e">
        <f>I481/H481</f>
        <v>#DIV/0!</v>
      </c>
      <c r="K481" s="780">
        <f>H481-I481</f>
        <v>0</v>
      </c>
      <c r="L481" s="782">
        <v>0</v>
      </c>
      <c r="M481" s="782">
        <v>0</v>
      </c>
      <c r="N481" s="783"/>
      <c r="O481" s="782">
        <v>0</v>
      </c>
      <c r="P481" s="782">
        <f t="shared" ref="P481:Q484" si="72">L481+H481</f>
        <v>0</v>
      </c>
      <c r="Q481" s="782">
        <f t="shared" si="72"/>
        <v>0</v>
      </c>
      <c r="R481" s="783" t="e">
        <f>Q481/P481</f>
        <v>#DIV/0!</v>
      </c>
      <c r="S481" s="782">
        <f>P481-Q481</f>
        <v>0</v>
      </c>
      <c r="AB481" s="84">
        <f t="shared" si="64"/>
        <v>0</v>
      </c>
    </row>
    <row r="482" spans="1:28" ht="15" hidden="1" customHeight="1" x14ac:dyDescent="0.25">
      <c r="E482" s="777"/>
      <c r="F482" s="803" t="s">
        <v>247</v>
      </c>
      <c r="G482" s="779" t="s">
        <v>4692</v>
      </c>
      <c r="H482" s="780">
        <v>0</v>
      </c>
      <c r="I482" s="780">
        <v>0</v>
      </c>
      <c r="J482" s="781"/>
      <c r="K482" s="780">
        <v>0</v>
      </c>
      <c r="L482" s="782">
        <v>0</v>
      </c>
      <c r="M482" s="782">
        <v>0</v>
      </c>
      <c r="N482" s="783" t="e">
        <f>M482/L482</f>
        <v>#DIV/0!</v>
      </c>
      <c r="O482" s="782">
        <f>L482-M482</f>
        <v>0</v>
      </c>
      <c r="P482" s="782">
        <f t="shared" si="72"/>
        <v>0</v>
      </c>
      <c r="Q482" s="782">
        <f t="shared" si="72"/>
        <v>0</v>
      </c>
      <c r="R482" s="783" t="e">
        <f>Q482/P482</f>
        <v>#DIV/0!</v>
      </c>
      <c r="S482" s="782">
        <f>P482-Q482</f>
        <v>0</v>
      </c>
      <c r="AB482" s="84">
        <f t="shared" si="64"/>
        <v>0</v>
      </c>
    </row>
    <row r="483" spans="1:28" ht="15" hidden="1" customHeight="1" x14ac:dyDescent="0.25">
      <c r="E483" s="777"/>
      <c r="F483" s="778">
        <v>10</v>
      </c>
      <c r="G483" s="779" t="s">
        <v>4884</v>
      </c>
      <c r="H483" s="780">
        <v>0</v>
      </c>
      <c r="I483" s="780">
        <v>0</v>
      </c>
      <c r="J483" s="781"/>
      <c r="K483" s="780">
        <v>0</v>
      </c>
      <c r="L483" s="782">
        <v>0</v>
      </c>
      <c r="M483" s="782">
        <v>0</v>
      </c>
      <c r="N483" s="783" t="e">
        <f>M483/L483</f>
        <v>#DIV/0!</v>
      </c>
      <c r="O483" s="782">
        <v>15000000</v>
      </c>
      <c r="P483" s="782">
        <f t="shared" si="72"/>
        <v>0</v>
      </c>
      <c r="Q483" s="782">
        <f t="shared" si="72"/>
        <v>0</v>
      </c>
      <c r="R483" s="783" t="e">
        <f>Q483/P483</f>
        <v>#DIV/0!</v>
      </c>
      <c r="S483" s="782">
        <v>15000000</v>
      </c>
      <c r="AB483" s="84">
        <f t="shared" ref="AB483:AB555" si="73">Z483-AA483</f>
        <v>0</v>
      </c>
    </row>
    <row r="484" spans="1:28" ht="15.75" hidden="1" customHeight="1" thickBot="1" x14ac:dyDescent="0.3">
      <c r="E484" s="777"/>
      <c r="F484" s="778">
        <v>13</v>
      </c>
      <c r="G484" s="779" t="s">
        <v>257</v>
      </c>
      <c r="H484" s="780">
        <v>0</v>
      </c>
      <c r="I484" s="780">
        <v>0</v>
      </c>
      <c r="J484" s="781"/>
      <c r="K484" s="780">
        <v>0</v>
      </c>
      <c r="L484" s="782">
        <f>H484+D484</f>
        <v>0</v>
      </c>
      <c r="M484" s="782">
        <v>0</v>
      </c>
      <c r="N484" s="783" t="e">
        <f>M484/L484</f>
        <v>#DIV/0!</v>
      </c>
      <c r="O484" s="782">
        <f>L484-M484</f>
        <v>0</v>
      </c>
      <c r="P484" s="782">
        <f t="shared" si="72"/>
        <v>0</v>
      </c>
      <c r="Q484" s="782">
        <f t="shared" si="72"/>
        <v>0</v>
      </c>
      <c r="R484" s="783" t="e">
        <f>Q484/P484</f>
        <v>#DIV/0!</v>
      </c>
      <c r="S484" s="782">
        <f>P484-Q484</f>
        <v>0</v>
      </c>
      <c r="AB484" s="84">
        <f t="shared" si="73"/>
        <v>0</v>
      </c>
    </row>
    <row r="485" spans="1:28" ht="15.75" hidden="1" customHeight="1" thickBot="1" x14ac:dyDescent="0.3">
      <c r="G485" s="784" t="s">
        <v>4889</v>
      </c>
      <c r="H485" s="785">
        <f>SUM(H481:H484)</f>
        <v>0</v>
      </c>
      <c r="I485" s="785">
        <f>SUM(I481:I484)</f>
        <v>0</v>
      </c>
      <c r="J485" s="786"/>
      <c r="K485" s="785">
        <f>SUM(K481:K483)</f>
        <v>0</v>
      </c>
      <c r="L485" s="787">
        <f>SUM(L481:L484)</f>
        <v>0</v>
      </c>
      <c r="M485" s="787">
        <f>SUM(M481:M484)</f>
        <v>0</v>
      </c>
      <c r="N485" s="788" t="e">
        <f>M485/L485</f>
        <v>#DIV/0!</v>
      </c>
      <c r="O485" s="787">
        <f>SUM(O481:O484)</f>
        <v>15000000</v>
      </c>
      <c r="P485" s="787">
        <f>SUM(P481:P484)</f>
        <v>0</v>
      </c>
      <c r="Q485" s="787">
        <f>SUM(Q481:Q484)</f>
        <v>0</v>
      </c>
      <c r="R485" s="788" t="e">
        <f>Q485/P485</f>
        <v>#DIV/0!</v>
      </c>
      <c r="S485" s="787">
        <f>SUM(S481:S484)</f>
        <v>15000000</v>
      </c>
      <c r="AB485" s="84">
        <f t="shared" si="73"/>
        <v>0</v>
      </c>
    </row>
    <row r="486" spans="1:28" ht="15" hidden="1" customHeight="1" collapsed="1" x14ac:dyDescent="0.25">
      <c r="E486" s="770"/>
      <c r="F486" s="771"/>
      <c r="G486" s="789" t="s">
        <v>4897</v>
      </c>
      <c r="H486" s="790"/>
      <c r="I486" s="791"/>
      <c r="J486" s="792"/>
      <c r="K486" s="791"/>
      <c r="L486" s="793"/>
      <c r="M486" s="794"/>
      <c r="N486" s="795"/>
      <c r="O486" s="794"/>
      <c r="P486" s="794"/>
      <c r="Q486" s="794"/>
      <c r="R486" s="795"/>
      <c r="S486" s="860"/>
      <c r="AB486" s="84">
        <f t="shared" si="73"/>
        <v>0</v>
      </c>
    </row>
    <row r="487" spans="1:28" ht="15" hidden="1" customHeight="1" x14ac:dyDescent="0.25">
      <c r="E487" s="777"/>
      <c r="F487" s="778" t="s">
        <v>235</v>
      </c>
      <c r="G487" s="779" t="s">
        <v>236</v>
      </c>
      <c r="H487" s="780">
        <f>SUM(H481)</f>
        <v>0</v>
      </c>
      <c r="I487" s="780">
        <f>SUM(I481)</f>
        <v>0</v>
      </c>
      <c r="J487" s="781" t="e">
        <f>I487/H487</f>
        <v>#DIV/0!</v>
      </c>
      <c r="K487" s="780">
        <f>SUM(K481)</f>
        <v>0</v>
      </c>
      <c r="L487" s="782">
        <f>SUM(L481)</f>
        <v>0</v>
      </c>
      <c r="M487" s="782">
        <f>SUM(M481)</f>
        <v>0</v>
      </c>
      <c r="N487" s="783"/>
      <c r="O487" s="782">
        <f>SUM(O481)</f>
        <v>0</v>
      </c>
      <c r="P487" s="782">
        <f>SUM(P481)</f>
        <v>0</v>
      </c>
      <c r="Q487" s="782">
        <f>SUM(Q481)</f>
        <v>0</v>
      </c>
      <c r="R487" s="783" t="e">
        <f>Q487/P487</f>
        <v>#DIV/0!</v>
      </c>
      <c r="S487" s="782">
        <f>SUM(S481)</f>
        <v>0</v>
      </c>
      <c r="AB487" s="84">
        <f t="shared" si="73"/>
        <v>0</v>
      </c>
    </row>
    <row r="488" spans="1:28" ht="15" hidden="1" customHeight="1" x14ac:dyDescent="0.25">
      <c r="E488" s="777"/>
      <c r="F488" s="778" t="s">
        <v>247</v>
      </c>
      <c r="G488" s="779" t="s">
        <v>4692</v>
      </c>
      <c r="H488" s="780">
        <f>H482</f>
        <v>0</v>
      </c>
      <c r="I488" s="780">
        <f t="shared" ref="I488:S488" si="74">I482</f>
        <v>0</v>
      </c>
      <c r="J488" s="781"/>
      <c r="K488" s="780">
        <f t="shared" si="74"/>
        <v>0</v>
      </c>
      <c r="L488" s="782">
        <f t="shared" si="74"/>
        <v>0</v>
      </c>
      <c r="M488" s="782">
        <f t="shared" si="74"/>
        <v>0</v>
      </c>
      <c r="N488" s="783" t="e">
        <f t="shared" si="74"/>
        <v>#DIV/0!</v>
      </c>
      <c r="O488" s="782">
        <f t="shared" si="74"/>
        <v>0</v>
      </c>
      <c r="P488" s="782">
        <f t="shared" si="74"/>
        <v>0</v>
      </c>
      <c r="Q488" s="782">
        <f t="shared" si="74"/>
        <v>0</v>
      </c>
      <c r="R488" s="783" t="e">
        <f t="shared" si="74"/>
        <v>#DIV/0!</v>
      </c>
      <c r="S488" s="782">
        <f t="shared" si="74"/>
        <v>0</v>
      </c>
      <c r="AB488" s="84">
        <f t="shared" si="73"/>
        <v>0</v>
      </c>
    </row>
    <row r="489" spans="1:28" ht="15" hidden="1" customHeight="1" x14ac:dyDescent="0.25">
      <c r="E489" s="777"/>
      <c r="F489" s="778">
        <v>10</v>
      </c>
      <c r="G489" s="779" t="s">
        <v>4884</v>
      </c>
      <c r="H489" s="780">
        <f>H483</f>
        <v>0</v>
      </c>
      <c r="I489" s="780">
        <f t="shared" ref="I489:S489" si="75">I483</f>
        <v>0</v>
      </c>
      <c r="J489" s="781"/>
      <c r="K489" s="780">
        <f t="shared" si="75"/>
        <v>0</v>
      </c>
      <c r="L489" s="782">
        <f t="shared" si="75"/>
        <v>0</v>
      </c>
      <c r="M489" s="782">
        <f t="shared" si="75"/>
        <v>0</v>
      </c>
      <c r="N489" s="783" t="e">
        <f t="shared" si="75"/>
        <v>#DIV/0!</v>
      </c>
      <c r="O489" s="782">
        <f t="shared" si="75"/>
        <v>15000000</v>
      </c>
      <c r="P489" s="782">
        <f t="shared" si="75"/>
        <v>0</v>
      </c>
      <c r="Q489" s="782">
        <f t="shared" si="75"/>
        <v>0</v>
      </c>
      <c r="R489" s="783" t="e">
        <f t="shared" si="75"/>
        <v>#DIV/0!</v>
      </c>
      <c r="S489" s="782">
        <f t="shared" si="75"/>
        <v>15000000</v>
      </c>
      <c r="AB489" s="84">
        <f t="shared" si="73"/>
        <v>0</v>
      </c>
    </row>
    <row r="490" spans="1:28" ht="15.75" hidden="1" customHeight="1" thickBot="1" x14ac:dyDescent="0.3">
      <c r="E490" s="777"/>
      <c r="F490" s="778">
        <v>13</v>
      </c>
      <c r="G490" s="779" t="s">
        <v>257</v>
      </c>
      <c r="H490" s="780">
        <f>H484</f>
        <v>0</v>
      </c>
      <c r="I490" s="780">
        <f t="shared" ref="I490:S490" si="76">I484</f>
        <v>0</v>
      </c>
      <c r="J490" s="781"/>
      <c r="K490" s="780">
        <f t="shared" si="76"/>
        <v>0</v>
      </c>
      <c r="L490" s="782">
        <f t="shared" si="76"/>
        <v>0</v>
      </c>
      <c r="M490" s="782">
        <f t="shared" si="76"/>
        <v>0</v>
      </c>
      <c r="N490" s="783" t="e">
        <f t="shared" si="76"/>
        <v>#DIV/0!</v>
      </c>
      <c r="O490" s="782">
        <f t="shared" si="76"/>
        <v>0</v>
      </c>
      <c r="P490" s="782">
        <f t="shared" si="76"/>
        <v>0</v>
      </c>
      <c r="Q490" s="782">
        <f t="shared" si="76"/>
        <v>0</v>
      </c>
      <c r="R490" s="783" t="e">
        <f t="shared" si="76"/>
        <v>#DIV/0!</v>
      </c>
      <c r="S490" s="782">
        <f t="shared" si="76"/>
        <v>0</v>
      </c>
      <c r="AB490" s="84">
        <f t="shared" si="73"/>
        <v>0</v>
      </c>
    </row>
    <row r="491" spans="1:28" ht="15.75" hidden="1" customHeight="1" thickBot="1" x14ac:dyDescent="0.3">
      <c r="G491" s="784" t="s">
        <v>4898</v>
      </c>
      <c r="H491" s="785">
        <f>SUM(H487:H490)</f>
        <v>0</v>
      </c>
      <c r="I491" s="785">
        <f>SUM(I487:I490)</f>
        <v>0</v>
      </c>
      <c r="J491" s="786"/>
      <c r="K491" s="785">
        <f>SUM(K487:K490)</f>
        <v>0</v>
      </c>
      <c r="L491" s="787">
        <f>SUM(L487:L490)</f>
        <v>0</v>
      </c>
      <c r="M491" s="787">
        <f>SUM(M487:M490)</f>
        <v>0</v>
      </c>
      <c r="N491" s="788" t="e">
        <f>M491/L491</f>
        <v>#DIV/0!</v>
      </c>
      <c r="O491" s="787" t="e">
        <f>N491/M491</f>
        <v>#DIV/0!</v>
      </c>
      <c r="P491" s="787">
        <f>SUM(P487:P490)</f>
        <v>0</v>
      </c>
      <c r="Q491" s="787">
        <f>SUM(Q487:Q490)</f>
        <v>0</v>
      </c>
      <c r="R491" s="788" t="e">
        <f>Q491/P491</f>
        <v>#DIV/0!</v>
      </c>
      <c r="S491" s="787">
        <f>SUM(S487:S490)</f>
        <v>15000000</v>
      </c>
      <c r="AB491" s="84">
        <f t="shared" si="73"/>
        <v>0</v>
      </c>
    </row>
    <row r="492" spans="1:28" ht="14.25" customHeight="1" x14ac:dyDescent="0.25">
      <c r="G492" s="797"/>
      <c r="H492" s="798"/>
      <c r="I492" s="798"/>
      <c r="J492" s="799"/>
      <c r="K492" s="798"/>
      <c r="L492" s="800"/>
      <c r="M492" s="800"/>
      <c r="N492" s="801"/>
      <c r="O492" s="800"/>
      <c r="P492" s="800"/>
      <c r="Q492" s="800"/>
      <c r="R492" s="801"/>
      <c r="S492" s="800"/>
      <c r="AB492" s="84">
        <f t="shared" si="73"/>
        <v>0</v>
      </c>
    </row>
    <row r="493" spans="1:28" s="203" customFormat="1" x14ac:dyDescent="0.25">
      <c r="A493" s="863"/>
      <c r="B493" s="864"/>
      <c r="C493" s="883"/>
      <c r="D493" s="863"/>
      <c r="E493" s="864"/>
      <c r="F493" s="891"/>
      <c r="G493" s="959" t="s">
        <v>4161</v>
      </c>
      <c r="H493" s="960"/>
      <c r="I493" s="960"/>
      <c r="J493" s="961"/>
      <c r="K493" s="960"/>
      <c r="L493" s="873"/>
      <c r="M493" s="873"/>
      <c r="N493" s="962"/>
      <c r="O493" s="873"/>
      <c r="P493" s="873"/>
      <c r="Q493" s="873"/>
      <c r="R493" s="962"/>
      <c r="S493" s="960"/>
      <c r="T493" s="855"/>
      <c r="V493" s="874"/>
      <c r="W493" s="874"/>
      <c r="X493" s="815"/>
      <c r="Y493" s="816"/>
      <c r="Z493" s="812"/>
      <c r="AA493" s="813"/>
      <c r="AB493" s="203">
        <f t="shared" si="73"/>
        <v>0</v>
      </c>
    </row>
    <row r="494" spans="1:28" s="203" customFormat="1" x14ac:dyDescent="0.25">
      <c r="A494" s="863"/>
      <c r="B494" s="864"/>
      <c r="C494" s="883"/>
      <c r="D494" s="863"/>
      <c r="E494" s="864"/>
      <c r="F494" s="915" t="s">
        <v>235</v>
      </c>
      <c r="G494" s="899" t="s">
        <v>236</v>
      </c>
      <c r="H494" s="869">
        <f>H473+H450+H439+H429+H403+H487+H462</f>
        <v>61590000</v>
      </c>
      <c r="I494" s="869">
        <f>I473+I450+I439+I429+I403+I487+I462</f>
        <v>23124546.650000002</v>
      </c>
      <c r="J494" s="870">
        <f>I494/H494</f>
        <v>0.37545943578503005</v>
      </c>
      <c r="K494" s="869">
        <f>H494-I494</f>
        <v>38465453.349999994</v>
      </c>
      <c r="L494" s="900">
        <v>0</v>
      </c>
      <c r="M494" s="900">
        <v>0</v>
      </c>
      <c r="N494" s="901"/>
      <c r="O494" s="900">
        <f>L494-M494</f>
        <v>0</v>
      </c>
      <c r="P494" s="900">
        <f>L494+H494</f>
        <v>61590000</v>
      </c>
      <c r="Q494" s="900">
        <f>M494+I494</f>
        <v>23124546.650000002</v>
      </c>
      <c r="R494" s="901">
        <f>Q494/P494</f>
        <v>0.37545943578503005</v>
      </c>
      <c r="S494" s="900">
        <f>P494-Q494</f>
        <v>38465453.349999994</v>
      </c>
      <c r="T494" s="855"/>
      <c r="V494" s="874"/>
      <c r="W494" s="874"/>
      <c r="X494" s="815"/>
      <c r="Y494" s="816"/>
      <c r="Z494" s="812"/>
      <c r="AA494" s="813"/>
      <c r="AB494" s="203">
        <f t="shared" si="73"/>
        <v>0</v>
      </c>
    </row>
    <row r="495" spans="1:28" s="203" customFormat="1" hidden="1" x14ac:dyDescent="0.25">
      <c r="A495" s="863"/>
      <c r="B495" s="864"/>
      <c r="C495" s="883"/>
      <c r="D495" s="863"/>
      <c r="E495" s="864"/>
      <c r="F495" s="915" t="s">
        <v>247</v>
      </c>
      <c r="G495" s="899" t="s">
        <v>4692</v>
      </c>
      <c r="H495" s="869">
        <f>H488</f>
        <v>0</v>
      </c>
      <c r="I495" s="869">
        <f>I488</f>
        <v>0</v>
      </c>
      <c r="J495" s="870"/>
      <c r="K495" s="869">
        <f t="shared" ref="K495:S495" si="77">K488</f>
        <v>0</v>
      </c>
      <c r="L495" s="900">
        <f t="shared" si="77"/>
        <v>0</v>
      </c>
      <c r="M495" s="900">
        <f>M488</f>
        <v>0</v>
      </c>
      <c r="N495" s="901" t="e">
        <f t="shared" si="77"/>
        <v>#DIV/0!</v>
      </c>
      <c r="O495" s="900">
        <f t="shared" si="77"/>
        <v>0</v>
      </c>
      <c r="P495" s="900">
        <f t="shared" si="77"/>
        <v>0</v>
      </c>
      <c r="Q495" s="900">
        <f t="shared" si="77"/>
        <v>0</v>
      </c>
      <c r="R495" s="901" t="e">
        <f t="shared" si="77"/>
        <v>#DIV/0!</v>
      </c>
      <c r="S495" s="900">
        <f t="shared" si="77"/>
        <v>0</v>
      </c>
      <c r="T495" s="855"/>
      <c r="V495" s="874"/>
      <c r="W495" s="874"/>
      <c r="X495" s="815"/>
      <c r="Y495" s="816"/>
      <c r="Z495" s="812"/>
      <c r="AA495" s="813"/>
      <c r="AB495" s="203">
        <f t="shared" si="73"/>
        <v>0</v>
      </c>
    </row>
    <row r="496" spans="1:28" s="203" customFormat="1" hidden="1" x14ac:dyDescent="0.25">
      <c r="A496" s="863"/>
      <c r="B496" s="864"/>
      <c r="C496" s="883"/>
      <c r="D496" s="863"/>
      <c r="E496" s="864"/>
      <c r="F496" s="915" t="s">
        <v>250</v>
      </c>
      <c r="G496" s="899" t="s">
        <v>251</v>
      </c>
      <c r="H496" s="916">
        <v>0</v>
      </c>
      <c r="I496" s="916">
        <v>0</v>
      </c>
      <c r="J496" s="917"/>
      <c r="K496" s="916">
        <v>0</v>
      </c>
      <c r="L496" s="871">
        <f>L474+L489</f>
        <v>0</v>
      </c>
      <c r="M496" s="871">
        <f>M483</f>
        <v>0</v>
      </c>
      <c r="N496" s="872" t="e">
        <f>M496/L496</f>
        <v>#DIV/0!</v>
      </c>
      <c r="O496" s="871">
        <f>L496-M496</f>
        <v>0</v>
      </c>
      <c r="P496" s="871">
        <f>L496+H496</f>
        <v>0</v>
      </c>
      <c r="Q496" s="871">
        <f>Q474</f>
        <v>0</v>
      </c>
      <c r="R496" s="872" t="e">
        <f>Q496/P496</f>
        <v>#DIV/0!</v>
      </c>
      <c r="S496" s="900">
        <f>S474</f>
        <v>0</v>
      </c>
      <c r="T496" s="855"/>
      <c r="V496" s="874"/>
      <c r="W496" s="874"/>
      <c r="X496" s="815"/>
      <c r="Y496" s="816"/>
      <c r="Z496" s="812"/>
      <c r="AA496" s="813"/>
      <c r="AB496" s="203">
        <f t="shared" si="73"/>
        <v>0</v>
      </c>
    </row>
    <row r="497" spans="1:31 16384:16384" s="203" customFormat="1" hidden="1" x14ac:dyDescent="0.25">
      <c r="A497" s="863"/>
      <c r="B497" s="864"/>
      <c r="C497" s="883"/>
      <c r="D497" s="863"/>
      <c r="E497" s="864"/>
      <c r="F497" s="915" t="s">
        <v>252</v>
      </c>
      <c r="G497" s="899" t="s">
        <v>253</v>
      </c>
      <c r="H497" s="916"/>
      <c r="I497" s="916"/>
      <c r="J497" s="917"/>
      <c r="K497" s="916"/>
      <c r="L497" s="871"/>
      <c r="M497" s="871"/>
      <c r="N497" s="872"/>
      <c r="O497" s="871">
        <f>L497-M497</f>
        <v>0</v>
      </c>
      <c r="P497" s="871">
        <f>L497+H497</f>
        <v>0</v>
      </c>
      <c r="Q497" s="871"/>
      <c r="R497" s="872"/>
      <c r="S497" s="900">
        <f t="shared" ref="S497:S502" si="78">SUM(H497:L497)</f>
        <v>0</v>
      </c>
      <c r="T497" s="855"/>
      <c r="V497" s="874"/>
      <c r="W497" s="874"/>
      <c r="X497" s="815"/>
      <c r="Y497" s="816"/>
      <c r="Z497" s="812"/>
      <c r="AA497" s="813"/>
      <c r="AB497" s="203">
        <f t="shared" si="73"/>
        <v>0</v>
      </c>
    </row>
    <row r="498" spans="1:31 16384:16384" s="203" customFormat="1" ht="30" hidden="1" x14ac:dyDescent="0.25">
      <c r="A498" s="863"/>
      <c r="B498" s="864"/>
      <c r="C498" s="883"/>
      <c r="D498" s="863"/>
      <c r="E498" s="864"/>
      <c r="F498" s="915" t="s">
        <v>254</v>
      </c>
      <c r="G498" s="899" t="s">
        <v>255</v>
      </c>
      <c r="H498" s="916"/>
      <c r="I498" s="916"/>
      <c r="J498" s="917"/>
      <c r="K498" s="916"/>
      <c r="L498" s="871"/>
      <c r="M498" s="871"/>
      <c r="N498" s="872"/>
      <c r="O498" s="871">
        <f>L498-M498</f>
        <v>0</v>
      </c>
      <c r="P498" s="871">
        <f>L498+H498</f>
        <v>0</v>
      </c>
      <c r="Q498" s="871"/>
      <c r="R498" s="872"/>
      <c r="S498" s="900">
        <f t="shared" si="78"/>
        <v>0</v>
      </c>
      <c r="T498" s="855"/>
      <c r="V498" s="874"/>
      <c r="W498" s="874"/>
      <c r="X498" s="815"/>
      <c r="Y498" s="816"/>
      <c r="Z498" s="812"/>
      <c r="AA498" s="813"/>
      <c r="AB498" s="203">
        <f t="shared" si="73"/>
        <v>0</v>
      </c>
    </row>
    <row r="499" spans="1:31 16384:16384" s="203" customFormat="1" ht="15.75" thickBot="1" x14ac:dyDescent="0.3">
      <c r="A499" s="863"/>
      <c r="B499" s="864"/>
      <c r="C499" s="883"/>
      <c r="D499" s="863"/>
      <c r="E499" s="864"/>
      <c r="F499" s="915" t="s">
        <v>256</v>
      </c>
      <c r="G499" s="899" t="s">
        <v>257</v>
      </c>
      <c r="H499" s="916">
        <v>0</v>
      </c>
      <c r="I499" s="916">
        <v>0</v>
      </c>
      <c r="J499" s="917"/>
      <c r="K499" s="916">
        <v>0</v>
      </c>
      <c r="L499" s="871">
        <f>L415+L490</f>
        <v>0</v>
      </c>
      <c r="M499" s="871">
        <f>M415+M490</f>
        <v>0</v>
      </c>
      <c r="N499" s="872" t="e">
        <f>M499/L499</f>
        <v>#DIV/0!</v>
      </c>
      <c r="O499" s="871">
        <f>L499-M499</f>
        <v>0</v>
      </c>
      <c r="P499" s="871">
        <f>L499+H499</f>
        <v>0</v>
      </c>
      <c r="Q499" s="871">
        <v>0</v>
      </c>
      <c r="R499" s="872" t="e">
        <f>Q499/P499</f>
        <v>#DIV/0!</v>
      </c>
      <c r="S499" s="900">
        <f t="shared" si="78"/>
        <v>0</v>
      </c>
      <c r="T499" s="855"/>
      <c r="V499" s="874"/>
      <c r="W499" s="874"/>
      <c r="X499" s="815"/>
      <c r="Y499" s="816"/>
      <c r="Z499" s="812"/>
      <c r="AA499" s="813"/>
      <c r="AB499" s="203">
        <f t="shared" si="73"/>
        <v>0</v>
      </c>
    </row>
    <row r="500" spans="1:31 16384:16384" s="203" customFormat="1" ht="30" hidden="1" x14ac:dyDescent="0.25">
      <c r="A500" s="863"/>
      <c r="B500" s="864"/>
      <c r="C500" s="883"/>
      <c r="D500" s="863"/>
      <c r="E500" s="864"/>
      <c r="F500" s="915" t="s">
        <v>258</v>
      </c>
      <c r="G500" s="899" t="s">
        <v>259</v>
      </c>
      <c r="H500" s="916"/>
      <c r="I500" s="916"/>
      <c r="J500" s="917"/>
      <c r="K500" s="916"/>
      <c r="L500" s="871"/>
      <c r="M500" s="871"/>
      <c r="N500" s="872"/>
      <c r="O500" s="871"/>
      <c r="P500" s="871"/>
      <c r="Q500" s="871"/>
      <c r="R500" s="872"/>
      <c r="S500" s="900">
        <f t="shared" si="78"/>
        <v>0</v>
      </c>
      <c r="T500" s="855"/>
      <c r="V500" s="874"/>
      <c r="W500" s="874"/>
      <c r="X500" s="815"/>
      <c r="Y500" s="816"/>
      <c r="Z500" s="812"/>
      <c r="AA500" s="813"/>
      <c r="AB500" s="203">
        <f t="shared" si="73"/>
        <v>0</v>
      </c>
    </row>
    <row r="501" spans="1:31 16384:16384" s="203" customFormat="1" ht="30" hidden="1" x14ac:dyDescent="0.25">
      <c r="A501" s="863"/>
      <c r="B501" s="864"/>
      <c r="C501" s="883"/>
      <c r="D501" s="863"/>
      <c r="E501" s="864"/>
      <c r="F501" s="915" t="s">
        <v>260</v>
      </c>
      <c r="G501" s="899" t="s">
        <v>261</v>
      </c>
      <c r="H501" s="916"/>
      <c r="I501" s="916"/>
      <c r="J501" s="917"/>
      <c r="K501" s="916"/>
      <c r="L501" s="871"/>
      <c r="M501" s="871"/>
      <c r="N501" s="872"/>
      <c r="O501" s="871"/>
      <c r="P501" s="871"/>
      <c r="Q501" s="871"/>
      <c r="R501" s="872"/>
      <c r="S501" s="900">
        <f t="shared" si="78"/>
        <v>0</v>
      </c>
      <c r="T501" s="855"/>
      <c r="V501" s="874"/>
      <c r="W501" s="874"/>
      <c r="X501" s="815"/>
      <c r="Y501" s="816"/>
      <c r="Z501" s="812"/>
      <c r="AA501" s="813"/>
      <c r="AB501" s="203">
        <f t="shared" si="73"/>
        <v>0</v>
      </c>
    </row>
    <row r="502" spans="1:31 16384:16384" s="203" customFormat="1" ht="15.75" hidden="1" thickBot="1" x14ac:dyDescent="0.3">
      <c r="A502" s="863"/>
      <c r="B502" s="864"/>
      <c r="C502" s="883"/>
      <c r="D502" s="863"/>
      <c r="E502" s="864"/>
      <c r="F502" s="915" t="s">
        <v>262</v>
      </c>
      <c r="G502" s="899" t="s">
        <v>263</v>
      </c>
      <c r="H502" s="869"/>
      <c r="I502" s="869"/>
      <c r="J502" s="870"/>
      <c r="K502" s="869"/>
      <c r="L502" s="900"/>
      <c r="M502" s="900"/>
      <c r="N502" s="901"/>
      <c r="O502" s="900"/>
      <c r="P502" s="900"/>
      <c r="Q502" s="900"/>
      <c r="R502" s="901"/>
      <c r="S502" s="900">
        <f t="shared" si="78"/>
        <v>0</v>
      </c>
      <c r="T502" s="855"/>
      <c r="V502" s="874"/>
      <c r="W502" s="874"/>
      <c r="X502" s="815"/>
      <c r="Y502" s="816"/>
      <c r="Z502" s="812"/>
      <c r="AA502" s="813"/>
      <c r="AB502" s="203">
        <f t="shared" si="73"/>
        <v>0</v>
      </c>
    </row>
    <row r="503" spans="1:31 16384:16384" s="203" customFormat="1" ht="15.75" thickBot="1" x14ac:dyDescent="0.3">
      <c r="A503" s="863"/>
      <c r="B503" s="864"/>
      <c r="C503" s="883"/>
      <c r="D503" s="863"/>
      <c r="E503" s="864"/>
      <c r="F503" s="866"/>
      <c r="G503" s="902" t="s">
        <v>4162</v>
      </c>
      <c r="H503" s="903">
        <f>SUM(H494:H502)</f>
        <v>61590000</v>
      </c>
      <c r="I503" s="903">
        <f>SUM(I494:I502)</f>
        <v>23124546.650000002</v>
      </c>
      <c r="J503" s="904">
        <f>I503/H503</f>
        <v>0.37545943578503005</v>
      </c>
      <c r="K503" s="903">
        <f>SUM(K494:K502)</f>
        <v>38465453.349999994</v>
      </c>
      <c r="L503" s="905">
        <f>SUM(L494:L502)</f>
        <v>0</v>
      </c>
      <c r="M503" s="905">
        <f>SUM(M494:M502)</f>
        <v>0</v>
      </c>
      <c r="N503" s="906" t="e">
        <f>M503/L503</f>
        <v>#DIV/0!</v>
      </c>
      <c r="O503" s="905">
        <f>SUM(O494:O502)</f>
        <v>0</v>
      </c>
      <c r="P503" s="905">
        <f>SUM(P494:P502)</f>
        <v>61590000</v>
      </c>
      <c r="Q503" s="905">
        <f>SUM(Q494:Q502)</f>
        <v>23124546.650000002</v>
      </c>
      <c r="R503" s="906">
        <f>Q503/P503</f>
        <v>0.37545943578503005</v>
      </c>
      <c r="S503" s="905">
        <f>SUM(S494:S502)</f>
        <v>38465453.349999994</v>
      </c>
      <c r="T503" s="855"/>
      <c r="V503" s="874"/>
      <c r="W503" s="874"/>
      <c r="X503" s="815"/>
      <c r="Y503" s="816"/>
      <c r="Z503" s="812"/>
      <c r="AA503" s="813"/>
      <c r="AB503" s="203">
        <f t="shared" si="73"/>
        <v>0</v>
      </c>
    </row>
    <row r="504" spans="1:31 16384:16384" s="954" customFormat="1" x14ac:dyDescent="0.25">
      <c r="A504" s="753"/>
      <c r="B504" s="754"/>
      <c r="C504" s="950"/>
      <c r="D504" s="963"/>
      <c r="E504" s="964"/>
      <c r="F504" s="965"/>
      <c r="G504" s="966"/>
      <c r="H504" s="760"/>
      <c r="I504" s="760"/>
      <c r="J504" s="761"/>
      <c r="K504" s="760"/>
      <c r="L504" s="762"/>
      <c r="M504" s="762"/>
      <c r="N504" s="763"/>
      <c r="O504" s="762"/>
      <c r="P504" s="762"/>
      <c r="Q504" s="762"/>
      <c r="R504" s="763"/>
      <c r="S504" s="952"/>
      <c r="T504" s="953"/>
      <c r="V504" s="955"/>
      <c r="W504" s="955"/>
      <c r="X504" s="815"/>
      <c r="Y504" s="816"/>
      <c r="Z504" s="812"/>
      <c r="AA504" s="813"/>
      <c r="AB504" s="954">
        <f t="shared" si="73"/>
        <v>0</v>
      </c>
    </row>
    <row r="505" spans="1:31 16384:16384" ht="28.5" x14ac:dyDescent="0.25">
      <c r="C505" s="747" t="s">
        <v>3566</v>
      </c>
      <c r="G505" s="967" t="s">
        <v>4746</v>
      </c>
      <c r="AB505" s="84">
        <f t="shared" si="73"/>
        <v>0</v>
      </c>
    </row>
    <row r="506" spans="1:31 16384:16384" ht="30" customHeight="1" x14ac:dyDescent="0.25">
      <c r="C506" s="747" t="s">
        <v>4043</v>
      </c>
      <c r="D506" s="756"/>
      <c r="G506" s="851" t="s">
        <v>5018</v>
      </c>
      <c r="AB506" s="84">
        <f t="shared" si="73"/>
        <v>0</v>
      </c>
    </row>
    <row r="507" spans="1:31 16384:16384" s="954" customFormat="1" x14ac:dyDescent="0.25">
      <c r="B507" s="754"/>
      <c r="C507" s="950"/>
      <c r="D507" s="968" t="s">
        <v>3917</v>
      </c>
      <c r="E507" s="968"/>
      <c r="F507" s="969"/>
      <c r="G507" s="970" t="s">
        <v>137</v>
      </c>
      <c r="H507" s="760"/>
      <c r="I507" s="760"/>
      <c r="J507" s="761"/>
      <c r="K507" s="760"/>
      <c r="L507" s="762"/>
      <c r="M507" s="762"/>
      <c r="N507" s="763"/>
      <c r="O507" s="762"/>
      <c r="P507" s="762"/>
      <c r="Q507" s="762"/>
      <c r="R507" s="763"/>
      <c r="S507" s="952"/>
      <c r="T507" s="953"/>
      <c r="V507" s="955"/>
      <c r="W507" s="955"/>
      <c r="X507" s="815"/>
      <c r="Y507" s="816"/>
      <c r="Z507" s="812"/>
      <c r="AA507" s="813"/>
      <c r="AB507" s="954">
        <f t="shared" si="73"/>
        <v>0</v>
      </c>
    </row>
    <row r="508" spans="1:31 16384:16384" s="954" customFormat="1" hidden="1" x14ac:dyDescent="0.25">
      <c r="A508" s="753"/>
      <c r="B508" s="754"/>
      <c r="C508" s="950"/>
      <c r="D508" s="968"/>
      <c r="E508" s="958"/>
      <c r="F508" s="971">
        <v>416</v>
      </c>
      <c r="G508" s="769" t="s">
        <v>4115</v>
      </c>
      <c r="H508" s="760">
        <v>0</v>
      </c>
      <c r="I508" s="760">
        <v>0</v>
      </c>
      <c r="J508" s="761" t="e">
        <f>I508/H508</f>
        <v>#DIV/0!</v>
      </c>
      <c r="K508" s="760">
        <f>H508-I508</f>
        <v>0</v>
      </c>
      <c r="L508" s="762">
        <v>0</v>
      </c>
      <c r="M508" s="762">
        <v>0</v>
      </c>
      <c r="N508" s="763"/>
      <c r="O508" s="762">
        <f>L508-M508</f>
        <v>0</v>
      </c>
      <c r="P508" s="762">
        <f>L508+H508</f>
        <v>0</v>
      </c>
      <c r="Q508" s="762">
        <f>M508+I508</f>
        <v>0</v>
      </c>
      <c r="R508" s="763"/>
      <c r="S508" s="952">
        <f>P508-Q508</f>
        <v>0</v>
      </c>
      <c r="T508" s="953"/>
      <c r="V508" s="955"/>
      <c r="W508" s="955"/>
      <c r="X508" s="815">
        <v>10000</v>
      </c>
      <c r="Y508" s="816"/>
      <c r="Z508" s="812">
        <f>H508-X508+Y508</f>
        <v>-10000</v>
      </c>
      <c r="AA508" s="813">
        <v>465000</v>
      </c>
      <c r="AB508" s="954">
        <f t="shared" si="73"/>
        <v>-475000</v>
      </c>
      <c r="AE508" s="954">
        <f>H508-AA508</f>
        <v>-465000</v>
      </c>
    </row>
    <row r="509" spans="1:31 16384:16384" s="954" customFormat="1" ht="15.75" thickBot="1" x14ac:dyDescent="0.3">
      <c r="A509" s="971"/>
      <c r="B509" s="958"/>
      <c r="C509" s="753"/>
      <c r="D509" s="958"/>
      <c r="E509" s="958" t="s">
        <v>5379</v>
      </c>
      <c r="F509" s="971">
        <v>423</v>
      </c>
      <c r="G509" s="973" t="s">
        <v>3779</v>
      </c>
      <c r="H509" s="760">
        <v>3200000</v>
      </c>
      <c r="I509" s="760">
        <v>4680064.0400000038</v>
      </c>
      <c r="J509" s="761">
        <f>I509/H509</f>
        <v>1.4625200125000011</v>
      </c>
      <c r="K509" s="760">
        <f>H509-I509</f>
        <v>-1480064.0400000038</v>
      </c>
      <c r="L509" s="762">
        <v>0</v>
      </c>
      <c r="M509" s="762">
        <v>0</v>
      </c>
      <c r="N509" s="763"/>
      <c r="O509" s="762">
        <f>L509-M509</f>
        <v>0</v>
      </c>
      <c r="P509" s="762">
        <f>L509+H509</f>
        <v>3200000</v>
      </c>
      <c r="Q509" s="762">
        <f>M509+I509</f>
        <v>4680064.0400000038</v>
      </c>
      <c r="R509" s="763">
        <f>Q509/P509</f>
        <v>1.4625200125000011</v>
      </c>
      <c r="S509" s="952">
        <f>P509-Q509</f>
        <v>-1480064.0400000038</v>
      </c>
      <c r="T509" s="953"/>
      <c r="V509" s="955"/>
      <c r="W509" s="955"/>
      <c r="X509" s="815"/>
      <c r="Y509" s="816">
        <v>10000</v>
      </c>
      <c r="Z509" s="812">
        <f>H509-X509+Y509</f>
        <v>3210000</v>
      </c>
      <c r="AA509" s="813">
        <v>3535000</v>
      </c>
      <c r="AB509" s="954">
        <f t="shared" si="73"/>
        <v>-325000</v>
      </c>
      <c r="AE509" s="954">
        <f>H509-AA509</f>
        <v>-335000</v>
      </c>
      <c r="XFD509" s="1131">
        <f>SUM(A509:XFC509)</f>
        <v>18895425.925040025</v>
      </c>
    </row>
    <row r="510" spans="1:31 16384:16384" x14ac:dyDescent="0.25">
      <c r="E510" s="770"/>
      <c r="F510" s="771"/>
      <c r="G510" s="772" t="s">
        <v>5054</v>
      </c>
      <c r="H510" s="773"/>
      <c r="I510" s="773"/>
      <c r="J510" s="774"/>
      <c r="K510" s="773"/>
      <c r="L510" s="775"/>
      <c r="M510" s="775"/>
      <c r="N510" s="776"/>
      <c r="O510" s="775"/>
      <c r="P510" s="775"/>
      <c r="Q510" s="775"/>
      <c r="R510" s="776"/>
      <c r="S510" s="859"/>
      <c r="AB510" s="84">
        <f t="shared" si="73"/>
        <v>0</v>
      </c>
    </row>
    <row r="511" spans="1:31 16384:16384" ht="15.75" thickBot="1" x14ac:dyDescent="0.3">
      <c r="E511" s="777"/>
      <c r="F511" s="778" t="s">
        <v>235</v>
      </c>
      <c r="G511" s="779" t="s">
        <v>236</v>
      </c>
      <c r="H511" s="780">
        <f>SUM(H508:H509)</f>
        <v>3200000</v>
      </c>
      <c r="I511" s="780">
        <f>SUM(I508:I509)</f>
        <v>4680064.0400000038</v>
      </c>
      <c r="J511" s="781">
        <f>I511/H511</f>
        <v>1.4625200125000011</v>
      </c>
      <c r="K511" s="780">
        <f>SUM(K508:K509)</f>
        <v>-1480064.0400000038</v>
      </c>
      <c r="L511" s="782">
        <f>SUM(L508:L509)</f>
        <v>0</v>
      </c>
      <c r="M511" s="782">
        <f>SUM(M508:M509)</f>
        <v>0</v>
      </c>
      <c r="N511" s="783"/>
      <c r="O511" s="782">
        <f>SUM(O508:O509)</f>
        <v>0</v>
      </c>
      <c r="P511" s="782">
        <f>SUM(P508:P509)</f>
        <v>3200000</v>
      </c>
      <c r="Q511" s="782">
        <f>SUM(Q508:Q509)</f>
        <v>4680064.0400000038</v>
      </c>
      <c r="R511" s="783">
        <f>Q511/P511</f>
        <v>1.4625200125000011</v>
      </c>
      <c r="S511" s="782">
        <f>SUM(S508:S509)</f>
        <v>-1480064.0400000038</v>
      </c>
      <c r="AB511" s="84">
        <f t="shared" si="73"/>
        <v>0</v>
      </c>
    </row>
    <row r="512" spans="1:31 16384:16384" ht="15.75" thickBot="1" x14ac:dyDescent="0.3">
      <c r="G512" s="784" t="s">
        <v>5055</v>
      </c>
      <c r="H512" s="785">
        <f>SUM(H511)</f>
        <v>3200000</v>
      </c>
      <c r="I512" s="785">
        <f>SUM(I511)</f>
        <v>4680064.0400000038</v>
      </c>
      <c r="J512" s="786">
        <f>I512/H512</f>
        <v>1.4625200125000011</v>
      </c>
      <c r="K512" s="785">
        <f>H512-I512</f>
        <v>-1480064.0400000038</v>
      </c>
      <c r="L512" s="787">
        <v>0</v>
      </c>
      <c r="M512" s="787">
        <v>0</v>
      </c>
      <c r="N512" s="788"/>
      <c r="O512" s="787">
        <f>L512-M512</f>
        <v>0</v>
      </c>
      <c r="P512" s="787">
        <f>L512+H512</f>
        <v>3200000</v>
      </c>
      <c r="Q512" s="787">
        <f>M512+I512</f>
        <v>4680064.0400000038</v>
      </c>
      <c r="R512" s="788">
        <f>Q512/P512</f>
        <v>1.4625200125000011</v>
      </c>
      <c r="S512" s="787">
        <f>P512-Q512</f>
        <v>-1480064.0400000038</v>
      </c>
      <c r="AB512" s="84">
        <f t="shared" si="73"/>
        <v>0</v>
      </c>
    </row>
    <row r="513" spans="1:31" ht="28.5" collapsed="1" x14ac:dyDescent="0.25">
      <c r="E513" s="770"/>
      <c r="F513" s="771"/>
      <c r="G513" s="789" t="s">
        <v>5019</v>
      </c>
      <c r="H513" s="790"/>
      <c r="I513" s="791"/>
      <c r="J513" s="792"/>
      <c r="K513" s="791"/>
      <c r="L513" s="793"/>
      <c r="M513" s="794"/>
      <c r="N513" s="795"/>
      <c r="O513" s="794"/>
      <c r="P513" s="794"/>
      <c r="Q513" s="794"/>
      <c r="R513" s="795"/>
      <c r="S513" s="860"/>
      <c r="AB513" s="84">
        <f t="shared" si="73"/>
        <v>0</v>
      </c>
    </row>
    <row r="514" spans="1:31" ht="15.75" thickBot="1" x14ac:dyDescent="0.3">
      <c r="E514" s="777"/>
      <c r="F514" s="778" t="s">
        <v>235</v>
      </c>
      <c r="G514" s="779" t="s">
        <v>236</v>
      </c>
      <c r="H514" s="780">
        <f>H511</f>
        <v>3200000</v>
      </c>
      <c r="I514" s="780">
        <f>I511</f>
        <v>4680064.0400000038</v>
      </c>
      <c r="J514" s="781">
        <f>I514/H514</f>
        <v>1.4625200125000011</v>
      </c>
      <c r="K514" s="780">
        <f t="shared" ref="K514:S514" si="79">K511</f>
        <v>-1480064.0400000038</v>
      </c>
      <c r="L514" s="782">
        <f t="shared" si="79"/>
        <v>0</v>
      </c>
      <c r="M514" s="782">
        <f t="shared" si="79"/>
        <v>0</v>
      </c>
      <c r="N514" s="783">
        <f t="shared" si="79"/>
        <v>0</v>
      </c>
      <c r="O514" s="782">
        <f t="shared" si="79"/>
        <v>0</v>
      </c>
      <c r="P514" s="782">
        <f t="shared" si="79"/>
        <v>3200000</v>
      </c>
      <c r="Q514" s="782">
        <f t="shared" si="79"/>
        <v>4680064.0400000038</v>
      </c>
      <c r="R514" s="783">
        <f t="shared" si="79"/>
        <v>1.4625200125000011</v>
      </c>
      <c r="S514" s="782">
        <f t="shared" si="79"/>
        <v>-1480064.0400000038</v>
      </c>
      <c r="AB514" s="84">
        <f t="shared" si="73"/>
        <v>0</v>
      </c>
    </row>
    <row r="515" spans="1:31" ht="15.75" collapsed="1" thickBot="1" x14ac:dyDescent="0.3">
      <c r="G515" s="784" t="s">
        <v>5020</v>
      </c>
      <c r="H515" s="785">
        <f>SUM(H514)</f>
        <v>3200000</v>
      </c>
      <c r="I515" s="785">
        <f>SUM(I514)</f>
        <v>4680064.0400000038</v>
      </c>
      <c r="J515" s="786">
        <f>I515/H515</f>
        <v>1.4625200125000011</v>
      </c>
      <c r="K515" s="785">
        <f>H515-I515</f>
        <v>-1480064.0400000038</v>
      </c>
      <c r="L515" s="787">
        <v>0</v>
      </c>
      <c r="M515" s="787">
        <v>0</v>
      </c>
      <c r="N515" s="788"/>
      <c r="O515" s="787">
        <f>L515-M515</f>
        <v>0</v>
      </c>
      <c r="P515" s="787">
        <f>L515+H515</f>
        <v>3200000</v>
      </c>
      <c r="Q515" s="787">
        <f>M515+I515</f>
        <v>4680064.0400000038</v>
      </c>
      <c r="R515" s="788">
        <f>Q515/P515</f>
        <v>1.4625200125000011</v>
      </c>
      <c r="S515" s="787">
        <f>P515-Q515</f>
        <v>-1480064.0400000038</v>
      </c>
      <c r="AB515" s="84">
        <f t="shared" si="73"/>
        <v>0</v>
      </c>
    </row>
    <row r="516" spans="1:31" hidden="1" x14ac:dyDescent="0.25">
      <c r="AB516" s="84">
        <f t="shared" si="73"/>
        <v>0</v>
      </c>
    </row>
    <row r="517" spans="1:31" ht="23.25" hidden="1" customHeight="1" x14ac:dyDescent="0.25">
      <c r="C517" s="747" t="s">
        <v>4274</v>
      </c>
      <c r="D517" s="756"/>
      <c r="G517" s="851" t="s">
        <v>5049</v>
      </c>
      <c r="AB517" s="84">
        <f t="shared" si="73"/>
        <v>0</v>
      </c>
    </row>
    <row r="518" spans="1:31" s="954" customFormat="1" hidden="1" x14ac:dyDescent="0.25">
      <c r="A518" s="753"/>
      <c r="B518" s="754"/>
      <c r="C518" s="950"/>
      <c r="D518" s="968" t="s">
        <v>3916</v>
      </c>
      <c r="E518" s="968"/>
      <c r="F518" s="969"/>
      <c r="G518" s="970" t="s">
        <v>136</v>
      </c>
      <c r="H518" s="760"/>
      <c r="I518" s="760"/>
      <c r="J518" s="761"/>
      <c r="K518" s="760"/>
      <c r="L518" s="762"/>
      <c r="M518" s="762"/>
      <c r="N518" s="763"/>
      <c r="O518" s="762"/>
      <c r="P518" s="762"/>
      <c r="Q518" s="762"/>
      <c r="R518" s="763"/>
      <c r="S518" s="952"/>
      <c r="T518" s="953"/>
      <c r="V518" s="955"/>
      <c r="W518" s="955"/>
      <c r="X518" s="815"/>
      <c r="Y518" s="816"/>
      <c r="Z518" s="812"/>
      <c r="AA518" s="813"/>
      <c r="AB518" s="954">
        <f t="shared" si="73"/>
        <v>0</v>
      </c>
    </row>
    <row r="519" spans="1:31" s="954" customFormat="1" ht="15.75" hidden="1" thickBot="1" x14ac:dyDescent="0.3">
      <c r="A519" s="971"/>
      <c r="B519" s="958"/>
      <c r="C519" s="972"/>
      <c r="D519" s="958"/>
      <c r="E519" s="958"/>
      <c r="F519" s="971">
        <v>511</v>
      </c>
      <c r="G519" s="973" t="s">
        <v>4131</v>
      </c>
      <c r="H519" s="760">
        <v>0</v>
      </c>
      <c r="I519" s="760">
        <v>3240875.93</v>
      </c>
      <c r="J519" s="761" t="e">
        <f>I519/H519</f>
        <v>#DIV/0!</v>
      </c>
      <c r="K519" s="760">
        <f>H519-I519</f>
        <v>-3240875.93</v>
      </c>
      <c r="L519" s="762">
        <f>SUM(L521:L523)</f>
        <v>0</v>
      </c>
      <c r="M519" s="762">
        <v>0</v>
      </c>
      <c r="N519" s="763"/>
      <c r="O519" s="762">
        <f>L519-M519</f>
        <v>0</v>
      </c>
      <c r="P519" s="762">
        <f>L519+H519</f>
        <v>0</v>
      </c>
      <c r="Q519" s="762">
        <f>M519+I519</f>
        <v>3240875.93</v>
      </c>
      <c r="R519" s="763"/>
      <c r="S519" s="952">
        <f>P519-Q519</f>
        <v>-3240875.93</v>
      </c>
      <c r="T519" s="953"/>
      <c r="V519" s="955"/>
      <c r="W519" s="955"/>
      <c r="X519" s="815"/>
      <c r="Y519" s="816"/>
      <c r="Z519" s="812">
        <f>H519-X519+Y519</f>
        <v>0</v>
      </c>
      <c r="AA519" s="813">
        <v>0</v>
      </c>
      <c r="AB519" s="954">
        <f t="shared" si="73"/>
        <v>0</v>
      </c>
      <c r="AE519" s="954">
        <f>H519-AA519</f>
        <v>0</v>
      </c>
    </row>
    <row r="520" spans="1:31" hidden="1" x14ac:dyDescent="0.25">
      <c r="E520" s="770"/>
      <c r="F520" s="771"/>
      <c r="G520" s="772" t="s">
        <v>5056</v>
      </c>
      <c r="H520" s="773"/>
      <c r="I520" s="773"/>
      <c r="J520" s="774"/>
      <c r="K520" s="773"/>
      <c r="L520" s="775"/>
      <c r="M520" s="775"/>
      <c r="N520" s="776"/>
      <c r="O520" s="775"/>
      <c r="P520" s="775"/>
      <c r="Q520" s="775"/>
      <c r="R520" s="776"/>
      <c r="S520" s="859"/>
      <c r="AB520" s="84">
        <f t="shared" si="73"/>
        <v>0</v>
      </c>
    </row>
    <row r="521" spans="1:31" hidden="1" x14ac:dyDescent="0.25">
      <c r="E521" s="777"/>
      <c r="F521" s="778" t="s">
        <v>235</v>
      </c>
      <c r="G521" s="779" t="s">
        <v>236</v>
      </c>
      <c r="H521" s="780">
        <f>SUM(H519)</f>
        <v>0</v>
      </c>
      <c r="I521" s="780">
        <f>SUM(I519:I519)</f>
        <v>3240875.93</v>
      </c>
      <c r="J521" s="781" t="e">
        <f>I521/H521</f>
        <v>#DIV/0!</v>
      </c>
      <c r="K521" s="780">
        <f>H521-I521</f>
        <v>-3240875.93</v>
      </c>
      <c r="L521" s="782">
        <v>0</v>
      </c>
      <c r="M521" s="782">
        <v>0</v>
      </c>
      <c r="N521" s="783"/>
      <c r="O521" s="782">
        <f>L521-M521</f>
        <v>0</v>
      </c>
      <c r="P521" s="782">
        <f t="shared" ref="P521:Q524" si="80">L521+H521</f>
        <v>0</v>
      </c>
      <c r="Q521" s="782">
        <f t="shared" si="80"/>
        <v>3240875.93</v>
      </c>
      <c r="R521" s="783"/>
      <c r="S521" s="782">
        <f>P521-Q521</f>
        <v>-3240875.93</v>
      </c>
      <c r="AB521" s="84">
        <f t="shared" si="73"/>
        <v>0</v>
      </c>
    </row>
    <row r="522" spans="1:31" hidden="1" x14ac:dyDescent="0.25">
      <c r="E522" s="777"/>
      <c r="F522" s="803" t="s">
        <v>247</v>
      </c>
      <c r="G522" s="779" t="s">
        <v>4692</v>
      </c>
      <c r="H522" s="780">
        <v>0</v>
      </c>
      <c r="I522" s="780">
        <v>0</v>
      </c>
      <c r="J522" s="781" t="e">
        <f>I522/H522</f>
        <v>#DIV/0!</v>
      </c>
      <c r="K522" s="780">
        <v>0</v>
      </c>
      <c r="L522" s="782">
        <v>0</v>
      </c>
      <c r="M522" s="782">
        <f>M519</f>
        <v>0</v>
      </c>
      <c r="N522" s="783"/>
      <c r="O522" s="782">
        <f>L522-M522</f>
        <v>0</v>
      </c>
      <c r="P522" s="782">
        <f t="shared" si="80"/>
        <v>0</v>
      </c>
      <c r="Q522" s="782">
        <f t="shared" si="80"/>
        <v>0</v>
      </c>
      <c r="R522" s="783"/>
      <c r="S522" s="782">
        <f>P522-Q522</f>
        <v>0</v>
      </c>
      <c r="AB522" s="84">
        <f t="shared" si="73"/>
        <v>0</v>
      </c>
    </row>
    <row r="523" spans="1:31" ht="15.75" hidden="1" thickBot="1" x14ac:dyDescent="0.3">
      <c r="E523" s="777"/>
      <c r="F523" s="803">
        <v>10</v>
      </c>
      <c r="G523" s="779" t="s">
        <v>13</v>
      </c>
      <c r="H523" s="780">
        <v>0</v>
      </c>
      <c r="I523" s="780">
        <v>0</v>
      </c>
      <c r="J523" s="781" t="e">
        <f>I523/H523</f>
        <v>#DIV/0!</v>
      </c>
      <c r="K523" s="780">
        <v>0</v>
      </c>
      <c r="L523" s="782">
        <v>0</v>
      </c>
      <c r="M523" s="782">
        <f>M520</f>
        <v>0</v>
      </c>
      <c r="N523" s="783"/>
      <c r="O523" s="782">
        <f>L523-M523</f>
        <v>0</v>
      </c>
      <c r="P523" s="782">
        <f>L523+H523</f>
        <v>0</v>
      </c>
      <c r="Q523" s="782"/>
      <c r="R523" s="783"/>
      <c r="S523" s="782"/>
    </row>
    <row r="524" spans="1:31" ht="15.75" hidden="1" thickBot="1" x14ac:dyDescent="0.3">
      <c r="G524" s="784" t="s">
        <v>5057</v>
      </c>
      <c r="H524" s="785">
        <f>SUM(H521:H523)</f>
        <v>0</v>
      </c>
      <c r="I524" s="785">
        <f>SUM(I521:I522)</f>
        <v>3240875.93</v>
      </c>
      <c r="J524" s="786" t="e">
        <f>I524/H524</f>
        <v>#DIV/0!</v>
      </c>
      <c r="K524" s="785">
        <f>H524-I524</f>
        <v>-3240875.93</v>
      </c>
      <c r="L524" s="787">
        <f>SUM(L521:L523)</f>
        <v>0</v>
      </c>
      <c r="M524" s="787">
        <f>SUM(M521:M522)</f>
        <v>0</v>
      </c>
      <c r="N524" s="788"/>
      <c r="O524" s="787">
        <f>L524-M524</f>
        <v>0</v>
      </c>
      <c r="P524" s="787">
        <f t="shared" si="80"/>
        <v>0</v>
      </c>
      <c r="Q524" s="787">
        <f t="shared" si="80"/>
        <v>3240875.93</v>
      </c>
      <c r="R524" s="788"/>
      <c r="S524" s="787">
        <f>P524-Q524</f>
        <v>-3240875.93</v>
      </c>
      <c r="AB524" s="84">
        <f t="shared" si="73"/>
        <v>0</v>
      </c>
    </row>
    <row r="525" spans="1:31" hidden="1" collapsed="1" x14ac:dyDescent="0.25">
      <c r="E525" s="770"/>
      <c r="F525" s="771"/>
      <c r="G525" s="789" t="s">
        <v>5051</v>
      </c>
      <c r="H525" s="790"/>
      <c r="I525" s="791"/>
      <c r="J525" s="792"/>
      <c r="K525" s="791"/>
      <c r="L525" s="793"/>
      <c r="M525" s="794"/>
      <c r="N525" s="795"/>
      <c r="O525" s="794"/>
      <c r="P525" s="794"/>
      <c r="Q525" s="794"/>
      <c r="R525" s="795"/>
      <c r="S525" s="860"/>
      <c r="AB525" s="84">
        <f t="shared" si="73"/>
        <v>0</v>
      </c>
    </row>
    <row r="526" spans="1:31" hidden="1" x14ac:dyDescent="0.25">
      <c r="E526" s="777"/>
      <c r="F526" s="778" t="s">
        <v>235</v>
      </c>
      <c r="G526" s="779" t="s">
        <v>236</v>
      </c>
      <c r="H526" s="780">
        <f>H521</f>
        <v>0</v>
      </c>
      <c r="I526" s="780">
        <f t="shared" ref="I526:S526" si="81">I521</f>
        <v>3240875.93</v>
      </c>
      <c r="J526" s="781" t="e">
        <f>I526/H526</f>
        <v>#DIV/0!</v>
      </c>
      <c r="K526" s="780">
        <f t="shared" si="81"/>
        <v>-3240875.93</v>
      </c>
      <c r="L526" s="782">
        <f t="shared" si="81"/>
        <v>0</v>
      </c>
      <c r="M526" s="782">
        <f t="shared" si="81"/>
        <v>0</v>
      </c>
      <c r="N526" s="783"/>
      <c r="O526" s="782">
        <f t="shared" si="81"/>
        <v>0</v>
      </c>
      <c r="P526" s="782">
        <f t="shared" si="81"/>
        <v>0</v>
      </c>
      <c r="Q526" s="782">
        <f t="shared" si="81"/>
        <v>3240875.93</v>
      </c>
      <c r="R526" s="783"/>
      <c r="S526" s="782">
        <f t="shared" si="81"/>
        <v>-3240875.93</v>
      </c>
      <c r="AB526" s="84">
        <f t="shared" si="73"/>
        <v>0</v>
      </c>
    </row>
    <row r="527" spans="1:31" hidden="1" x14ac:dyDescent="0.25">
      <c r="E527" s="777"/>
      <c r="F527" s="803" t="s">
        <v>247</v>
      </c>
      <c r="G527" s="779" t="s">
        <v>4692</v>
      </c>
      <c r="H527" s="780">
        <f>H522</f>
        <v>0</v>
      </c>
      <c r="I527" s="780">
        <f t="shared" ref="I527:S528" si="82">I522</f>
        <v>0</v>
      </c>
      <c r="J527" s="781" t="e">
        <f>I527/H527</f>
        <v>#DIV/0!</v>
      </c>
      <c r="K527" s="780">
        <f t="shared" si="82"/>
        <v>0</v>
      </c>
      <c r="L527" s="782">
        <f t="shared" si="82"/>
        <v>0</v>
      </c>
      <c r="M527" s="782">
        <f t="shared" si="82"/>
        <v>0</v>
      </c>
      <c r="N527" s="783"/>
      <c r="O527" s="782">
        <f>O522</f>
        <v>0</v>
      </c>
      <c r="P527" s="782">
        <f t="shared" si="82"/>
        <v>0</v>
      </c>
      <c r="Q527" s="782">
        <f t="shared" si="82"/>
        <v>0</v>
      </c>
      <c r="R527" s="783"/>
      <c r="S527" s="782">
        <f t="shared" si="82"/>
        <v>0</v>
      </c>
      <c r="AB527" s="84">
        <f t="shared" si="73"/>
        <v>0</v>
      </c>
    </row>
    <row r="528" spans="1:31" ht="15.75" hidden="1" thickBot="1" x14ac:dyDescent="0.3">
      <c r="E528" s="777"/>
      <c r="F528" s="803">
        <v>10</v>
      </c>
      <c r="G528" s="779" t="s">
        <v>13</v>
      </c>
      <c r="H528" s="780">
        <f>H523</f>
        <v>0</v>
      </c>
      <c r="I528" s="780">
        <f t="shared" si="82"/>
        <v>0</v>
      </c>
      <c r="J528" s="781" t="e">
        <f>I528/H528</f>
        <v>#DIV/0!</v>
      </c>
      <c r="K528" s="780">
        <f t="shared" si="82"/>
        <v>0</v>
      </c>
      <c r="L528" s="782">
        <f t="shared" si="82"/>
        <v>0</v>
      </c>
      <c r="M528" s="782">
        <f t="shared" si="82"/>
        <v>0</v>
      </c>
      <c r="N528" s="783"/>
      <c r="O528" s="782">
        <f>O523</f>
        <v>0</v>
      </c>
      <c r="P528" s="782">
        <f t="shared" si="82"/>
        <v>0</v>
      </c>
      <c r="Q528" s="782"/>
      <c r="R528" s="783"/>
      <c r="S528" s="782"/>
    </row>
    <row r="529" spans="1:31" ht="15.75" hidden="1" collapsed="1" thickBot="1" x14ac:dyDescent="0.3">
      <c r="G529" s="784" t="s">
        <v>5050</v>
      </c>
      <c r="H529" s="785">
        <f>H524</f>
        <v>0</v>
      </c>
      <c r="I529" s="785">
        <f>SUM(I526:I527)</f>
        <v>3240875.93</v>
      </c>
      <c r="J529" s="786" t="e">
        <f>I529/H529</f>
        <v>#DIV/0!</v>
      </c>
      <c r="K529" s="785">
        <f>SUM(K526:K527)</f>
        <v>-3240875.93</v>
      </c>
      <c r="L529" s="787">
        <f>L524</f>
        <v>0</v>
      </c>
      <c r="M529" s="787">
        <f>SUM(M526:M527)</f>
        <v>0</v>
      </c>
      <c r="N529" s="788"/>
      <c r="O529" s="787">
        <f>SUM(O526:O527)</f>
        <v>0</v>
      </c>
      <c r="P529" s="787">
        <f>L529+H529</f>
        <v>0</v>
      </c>
      <c r="Q529" s="787">
        <f>M529+I529</f>
        <v>3240875.93</v>
      </c>
      <c r="R529" s="788"/>
      <c r="S529" s="787">
        <f>P529-Q529</f>
        <v>-3240875.93</v>
      </c>
      <c r="AB529" s="84">
        <f t="shared" si="73"/>
        <v>0</v>
      </c>
    </row>
    <row r="530" spans="1:31" hidden="1" x14ac:dyDescent="0.25">
      <c r="G530" s="797"/>
      <c r="H530" s="798"/>
      <c r="I530" s="798"/>
      <c r="J530" s="799"/>
      <c r="K530" s="798"/>
      <c r="L530" s="800"/>
      <c r="M530" s="800"/>
      <c r="N530" s="801"/>
      <c r="O530" s="800"/>
      <c r="P530" s="800"/>
      <c r="Q530" s="800"/>
      <c r="R530" s="801"/>
      <c r="S530" s="800"/>
      <c r="AB530" s="84">
        <f t="shared" si="73"/>
        <v>0</v>
      </c>
    </row>
    <row r="531" spans="1:31" x14ac:dyDescent="0.25">
      <c r="G531" s="797"/>
      <c r="H531" s="798"/>
      <c r="I531" s="798"/>
      <c r="J531" s="799"/>
      <c r="K531" s="798"/>
      <c r="L531" s="800"/>
      <c r="M531" s="800"/>
      <c r="N531" s="801"/>
      <c r="O531" s="800"/>
      <c r="P531" s="800"/>
      <c r="Q531" s="800"/>
      <c r="R531" s="801"/>
      <c r="S531" s="800"/>
    </row>
    <row r="532" spans="1:31" ht="30" customHeight="1" x14ac:dyDescent="0.25">
      <c r="C532" s="747" t="s">
        <v>5475</v>
      </c>
      <c r="D532" s="756"/>
      <c r="G532" s="851" t="s">
        <v>5474</v>
      </c>
      <c r="AB532" s="84">
        <f t="shared" si="73"/>
        <v>0</v>
      </c>
    </row>
    <row r="533" spans="1:31" s="954" customFormat="1" x14ac:dyDescent="0.25">
      <c r="A533" s="753"/>
      <c r="B533" s="754"/>
      <c r="C533" s="950"/>
      <c r="D533" s="968" t="s">
        <v>3933</v>
      </c>
      <c r="E533" s="968"/>
      <c r="F533" s="969"/>
      <c r="G533" s="970" t="s">
        <v>154</v>
      </c>
      <c r="H533" s="760"/>
      <c r="I533" s="760"/>
      <c r="J533" s="761"/>
      <c r="K533" s="760"/>
      <c r="L533" s="762"/>
      <c r="M533" s="762"/>
      <c r="N533" s="763"/>
      <c r="O533" s="762"/>
      <c r="P533" s="762"/>
      <c r="Q533" s="762"/>
      <c r="R533" s="763"/>
      <c r="S533" s="952"/>
      <c r="T533" s="953"/>
      <c r="V533" s="955"/>
      <c r="W533" s="955"/>
      <c r="X533" s="815"/>
      <c r="Y533" s="816"/>
      <c r="Z533" s="812"/>
      <c r="AA533" s="813"/>
      <c r="AB533" s="954">
        <f t="shared" si="73"/>
        <v>0</v>
      </c>
    </row>
    <row r="534" spans="1:31" s="954" customFormat="1" ht="15.75" thickBot="1" x14ac:dyDescent="0.3">
      <c r="A534" s="971"/>
      <c r="B534" s="958"/>
      <c r="C534" s="972"/>
      <c r="D534" s="958"/>
      <c r="E534" s="958" t="s">
        <v>5383</v>
      </c>
      <c r="F534" s="971">
        <v>511</v>
      </c>
      <c r="G534" s="973" t="s">
        <v>5476</v>
      </c>
      <c r="H534" s="760">
        <v>14000000</v>
      </c>
      <c r="I534" s="760">
        <v>0</v>
      </c>
      <c r="J534" s="761">
        <f>I534/H534</f>
        <v>0</v>
      </c>
      <c r="K534" s="760">
        <f>H534-I534</f>
        <v>14000000</v>
      </c>
      <c r="L534" s="762">
        <v>0</v>
      </c>
      <c r="M534" s="762">
        <v>0</v>
      </c>
      <c r="N534" s="763"/>
      <c r="O534" s="762">
        <f>L534-M534</f>
        <v>0</v>
      </c>
      <c r="P534" s="762">
        <f>L534+H534</f>
        <v>14000000</v>
      </c>
      <c r="Q534" s="762">
        <f>M534+I534</f>
        <v>0</v>
      </c>
      <c r="R534" s="763"/>
      <c r="S534" s="952">
        <f>P534-Q534</f>
        <v>14000000</v>
      </c>
      <c r="T534" s="953"/>
      <c r="V534" s="955"/>
      <c r="W534" s="955"/>
      <c r="X534" s="815"/>
      <c r="Y534" s="816"/>
      <c r="Z534" s="812">
        <f>H534-X534+Y534</f>
        <v>14000000</v>
      </c>
      <c r="AA534" s="813">
        <v>0</v>
      </c>
      <c r="AB534" s="954">
        <f t="shared" si="73"/>
        <v>14000000</v>
      </c>
      <c r="AE534" s="954">
        <f>H534-AA534</f>
        <v>14000000</v>
      </c>
    </row>
    <row r="535" spans="1:31" x14ac:dyDescent="0.25">
      <c r="E535" s="770"/>
      <c r="F535" s="771"/>
      <c r="G535" s="772" t="s">
        <v>5028</v>
      </c>
      <c r="H535" s="773"/>
      <c r="I535" s="773"/>
      <c r="J535" s="774"/>
      <c r="K535" s="773"/>
      <c r="L535" s="775"/>
      <c r="M535" s="775"/>
      <c r="N535" s="776"/>
      <c r="O535" s="775"/>
      <c r="P535" s="775"/>
      <c r="Q535" s="775"/>
      <c r="R535" s="776"/>
      <c r="S535" s="859"/>
      <c r="AB535" s="84">
        <f t="shared" si="73"/>
        <v>0</v>
      </c>
    </row>
    <row r="536" spans="1:31" ht="15.75" thickBot="1" x14ac:dyDescent="0.3">
      <c r="E536" s="777"/>
      <c r="F536" s="778" t="s">
        <v>235</v>
      </c>
      <c r="G536" s="779" t="s">
        <v>236</v>
      </c>
      <c r="H536" s="780">
        <f>H534</f>
        <v>14000000</v>
      </c>
      <c r="I536" s="780">
        <f>SUM(I534:I534)</f>
        <v>0</v>
      </c>
      <c r="J536" s="781">
        <f>I536/H536</f>
        <v>0</v>
      </c>
      <c r="K536" s="780">
        <f>H536-I536</f>
        <v>14000000</v>
      </c>
      <c r="L536" s="782">
        <v>0</v>
      </c>
      <c r="M536" s="782">
        <v>0</v>
      </c>
      <c r="N536" s="783"/>
      <c r="O536" s="782">
        <f>L536-M536</f>
        <v>0</v>
      </c>
      <c r="P536" s="782">
        <f t="shared" ref="P536:Q539" si="83">L536+H536</f>
        <v>14000000</v>
      </c>
      <c r="Q536" s="782">
        <f t="shared" si="83"/>
        <v>0</v>
      </c>
      <c r="R536" s="783"/>
      <c r="S536" s="782">
        <f>P536-Q536</f>
        <v>14000000</v>
      </c>
      <c r="AB536" s="84">
        <f t="shared" si="73"/>
        <v>0</v>
      </c>
    </row>
    <row r="537" spans="1:31" hidden="1" x14ac:dyDescent="0.25">
      <c r="E537" s="777"/>
      <c r="F537" s="803" t="s">
        <v>250</v>
      </c>
      <c r="G537" s="779" t="s">
        <v>13</v>
      </c>
      <c r="H537" s="780">
        <f>SUM(H535:H535)</f>
        <v>0</v>
      </c>
      <c r="I537" s="780">
        <f>SUM(I535:I535)</f>
        <v>0</v>
      </c>
      <c r="J537" s="781"/>
      <c r="K537" s="780">
        <f>H537-I537</f>
        <v>0</v>
      </c>
      <c r="L537" s="782">
        <f>L534</f>
        <v>0</v>
      </c>
      <c r="M537" s="782">
        <v>0</v>
      </c>
      <c r="N537" s="783"/>
      <c r="O537" s="782">
        <f>L537-M537</f>
        <v>0</v>
      </c>
      <c r="P537" s="782">
        <f t="shared" si="83"/>
        <v>0</v>
      </c>
      <c r="Q537" s="782">
        <f t="shared" si="83"/>
        <v>0</v>
      </c>
      <c r="R537" s="783"/>
      <c r="S537" s="782">
        <f>P537-Q537</f>
        <v>0</v>
      </c>
    </row>
    <row r="538" spans="1:31" ht="15.75" hidden="1" thickBot="1" x14ac:dyDescent="0.3">
      <c r="E538" s="777"/>
      <c r="F538" s="803" t="s">
        <v>256</v>
      </c>
      <c r="G538" s="779" t="s">
        <v>257</v>
      </c>
      <c r="H538" s="780">
        <v>0</v>
      </c>
      <c r="I538" s="780">
        <v>0</v>
      </c>
      <c r="J538" s="781"/>
      <c r="K538" s="780">
        <v>0</v>
      </c>
      <c r="L538" s="782">
        <v>0</v>
      </c>
      <c r="M538" s="782"/>
      <c r="N538" s="783"/>
      <c r="O538" s="782"/>
      <c r="P538" s="782">
        <f t="shared" si="83"/>
        <v>0</v>
      </c>
      <c r="Q538" s="782">
        <f t="shared" si="83"/>
        <v>0</v>
      </c>
      <c r="R538" s="783"/>
      <c r="S538" s="782">
        <f>P538-Q538</f>
        <v>0</v>
      </c>
    </row>
    <row r="539" spans="1:31" ht="15.75" thickBot="1" x14ac:dyDescent="0.3">
      <c r="G539" s="784" t="s">
        <v>5029</v>
      </c>
      <c r="H539" s="785">
        <f>SUM(H536:H537)</f>
        <v>14000000</v>
      </c>
      <c r="I539" s="785">
        <f>SUM(I536:I536)</f>
        <v>0</v>
      </c>
      <c r="J539" s="786">
        <f>I539/H539</f>
        <v>0</v>
      </c>
      <c r="K539" s="785">
        <f>H539-I539</f>
        <v>14000000</v>
      </c>
      <c r="L539" s="787">
        <f>SUM(L536:L538)</f>
        <v>0</v>
      </c>
      <c r="M539" s="787">
        <f>SUM(M536:M536)</f>
        <v>0</v>
      </c>
      <c r="N539" s="788"/>
      <c r="O539" s="787">
        <f>L539-M539</f>
        <v>0</v>
      </c>
      <c r="P539" s="787">
        <f t="shared" si="83"/>
        <v>14000000</v>
      </c>
      <c r="Q539" s="787">
        <f t="shared" si="83"/>
        <v>0</v>
      </c>
      <c r="R539" s="788"/>
      <c r="S539" s="787">
        <f>P539-Q539</f>
        <v>14000000</v>
      </c>
      <c r="AB539" s="84">
        <f t="shared" si="73"/>
        <v>0</v>
      </c>
    </row>
    <row r="540" spans="1:31" ht="28.5" collapsed="1" x14ac:dyDescent="0.25">
      <c r="E540" s="770"/>
      <c r="F540" s="771"/>
      <c r="G540" s="789" t="s">
        <v>5408</v>
      </c>
      <c r="H540" s="790"/>
      <c r="I540" s="791"/>
      <c r="J540" s="792"/>
      <c r="K540" s="791"/>
      <c r="L540" s="793"/>
      <c r="M540" s="794"/>
      <c r="N540" s="795"/>
      <c r="O540" s="794"/>
      <c r="P540" s="794"/>
      <c r="Q540" s="794"/>
      <c r="R540" s="795"/>
      <c r="S540" s="860"/>
      <c r="AB540" s="84">
        <f t="shared" si="73"/>
        <v>0</v>
      </c>
    </row>
    <row r="541" spans="1:31" ht="15.75" thickBot="1" x14ac:dyDescent="0.3">
      <c r="E541" s="777"/>
      <c r="F541" s="778" t="s">
        <v>235</v>
      </c>
      <c r="G541" s="779" t="s">
        <v>236</v>
      </c>
      <c r="H541" s="780">
        <f>H536</f>
        <v>14000000</v>
      </c>
      <c r="I541" s="780">
        <f t="shared" ref="I541:Q541" si="84">I536</f>
        <v>0</v>
      </c>
      <c r="J541" s="781">
        <f>I541/H541</f>
        <v>0</v>
      </c>
      <c r="K541" s="780">
        <f t="shared" si="84"/>
        <v>14000000</v>
      </c>
      <c r="L541" s="782">
        <f t="shared" si="84"/>
        <v>0</v>
      </c>
      <c r="M541" s="782">
        <f t="shared" si="84"/>
        <v>0</v>
      </c>
      <c r="N541" s="783"/>
      <c r="O541" s="782">
        <f t="shared" si="84"/>
        <v>0</v>
      </c>
      <c r="P541" s="782">
        <f t="shared" si="84"/>
        <v>14000000</v>
      </c>
      <c r="Q541" s="782">
        <f t="shared" si="84"/>
        <v>0</v>
      </c>
      <c r="R541" s="783"/>
      <c r="S541" s="782">
        <f>S536</f>
        <v>14000000</v>
      </c>
      <c r="AB541" s="84">
        <f t="shared" si="73"/>
        <v>0</v>
      </c>
    </row>
    <row r="542" spans="1:31" hidden="1" x14ac:dyDescent="0.25">
      <c r="E542" s="777"/>
      <c r="F542" s="803" t="s">
        <v>247</v>
      </c>
      <c r="G542" s="779" t="s">
        <v>4692</v>
      </c>
      <c r="H542" s="780">
        <f>H537</f>
        <v>0</v>
      </c>
      <c r="I542" s="780">
        <v>0</v>
      </c>
      <c r="J542" s="781"/>
      <c r="K542" s="780">
        <v>0</v>
      </c>
      <c r="L542" s="782">
        <f>L537</f>
        <v>0</v>
      </c>
      <c r="M542" s="782">
        <f>M537</f>
        <v>0</v>
      </c>
      <c r="N542" s="783">
        <f>N537</f>
        <v>0</v>
      </c>
      <c r="O542" s="782">
        <f>O537</f>
        <v>0</v>
      </c>
      <c r="P542" s="782">
        <f>P537</f>
        <v>0</v>
      </c>
      <c r="Q542" s="782">
        <f>M542+I542</f>
        <v>0</v>
      </c>
      <c r="R542" s="783"/>
      <c r="S542" s="782">
        <f>S537</f>
        <v>0</v>
      </c>
    </row>
    <row r="543" spans="1:31" ht="15.75" hidden="1" thickBot="1" x14ac:dyDescent="0.3">
      <c r="E543" s="777"/>
      <c r="F543" s="803" t="s">
        <v>256</v>
      </c>
      <c r="G543" s="779" t="s">
        <v>257</v>
      </c>
      <c r="H543" s="780">
        <v>0</v>
      </c>
      <c r="I543" s="780">
        <v>0</v>
      </c>
      <c r="J543" s="781"/>
      <c r="K543" s="780">
        <v>0</v>
      </c>
      <c r="L543" s="782">
        <f>L538</f>
        <v>0</v>
      </c>
      <c r="M543" s="782"/>
      <c r="N543" s="783"/>
      <c r="O543" s="782"/>
      <c r="P543" s="782">
        <f>P538</f>
        <v>0</v>
      </c>
      <c r="Q543" s="782">
        <f>M543+I543</f>
        <v>0</v>
      </c>
      <c r="R543" s="783"/>
      <c r="S543" s="782">
        <f>S538</f>
        <v>0</v>
      </c>
    </row>
    <row r="544" spans="1:31" ht="15.75" collapsed="1" thickBot="1" x14ac:dyDescent="0.3">
      <c r="G544" s="784" t="s">
        <v>5477</v>
      </c>
      <c r="H544" s="785">
        <f>H539</f>
        <v>14000000</v>
      </c>
      <c r="I544" s="785">
        <f>SUM(I541:I541)</f>
        <v>0</v>
      </c>
      <c r="J544" s="786">
        <f>I544/H544</f>
        <v>0</v>
      </c>
      <c r="K544" s="785">
        <f>SUM(K541:K541)</f>
        <v>14000000</v>
      </c>
      <c r="L544" s="787">
        <f>SUM(L541:L543)</f>
        <v>0</v>
      </c>
      <c r="M544" s="787">
        <f>M539</f>
        <v>0</v>
      </c>
      <c r="N544" s="788">
        <f>N539</f>
        <v>0</v>
      </c>
      <c r="O544" s="787">
        <f>O539</f>
        <v>0</v>
      </c>
      <c r="P544" s="787">
        <f>P539</f>
        <v>14000000</v>
      </c>
      <c r="Q544" s="787">
        <f>M544+I544</f>
        <v>0</v>
      </c>
      <c r="R544" s="788"/>
      <c r="S544" s="787">
        <f>P544-Q544</f>
        <v>14000000</v>
      </c>
      <c r="AB544" s="84">
        <f t="shared" si="73"/>
        <v>0</v>
      </c>
    </row>
    <row r="545" spans="1:31" x14ac:dyDescent="0.25">
      <c r="AB545" s="84">
        <f t="shared" si="73"/>
        <v>0</v>
      </c>
    </row>
    <row r="546" spans="1:31" s="954" customFormat="1" x14ac:dyDescent="0.25">
      <c r="A546" s="753"/>
      <c r="B546" s="754"/>
      <c r="C546" s="950"/>
      <c r="D546" s="753"/>
      <c r="E546" s="754"/>
      <c r="F546" s="771"/>
      <c r="G546" s="804" t="s">
        <v>4747</v>
      </c>
      <c r="H546" s="805"/>
      <c r="I546" s="805"/>
      <c r="J546" s="806"/>
      <c r="K546" s="805"/>
      <c r="L546" s="807"/>
      <c r="M546" s="807"/>
      <c r="N546" s="808"/>
      <c r="O546" s="807"/>
      <c r="P546" s="807"/>
      <c r="Q546" s="807"/>
      <c r="R546" s="808"/>
      <c r="S546" s="862"/>
      <c r="T546" s="953"/>
      <c r="V546" s="955"/>
      <c r="W546" s="955"/>
      <c r="X546" s="815"/>
      <c r="Y546" s="816"/>
      <c r="Z546" s="812"/>
      <c r="AA546" s="813"/>
      <c r="AB546" s="954">
        <f t="shared" si="73"/>
        <v>0</v>
      </c>
    </row>
    <row r="547" spans="1:31" s="954" customFormat="1" ht="15.75" thickBot="1" x14ac:dyDescent="0.3">
      <c r="A547" s="753"/>
      <c r="B547" s="754"/>
      <c r="C547" s="950"/>
      <c r="D547" s="753"/>
      <c r="E547" s="754"/>
      <c r="F547" s="778" t="s">
        <v>235</v>
      </c>
      <c r="G547" s="779" t="s">
        <v>236</v>
      </c>
      <c r="H547" s="780">
        <f>H526+H514+H541</f>
        <v>17200000</v>
      </c>
      <c r="I547" s="780">
        <f>I526+I514+I541</f>
        <v>7920939.9700000044</v>
      </c>
      <c r="J547" s="781">
        <f>I547/H547</f>
        <v>0.46051976569767467</v>
      </c>
      <c r="K547" s="780">
        <f>H547-I547</f>
        <v>9279060.0299999956</v>
      </c>
      <c r="L547" s="782">
        <v>0</v>
      </c>
      <c r="M547" s="782">
        <v>0</v>
      </c>
      <c r="N547" s="783"/>
      <c r="O547" s="782">
        <f>L547-M547</f>
        <v>0</v>
      </c>
      <c r="P547" s="782">
        <f t="shared" ref="P547:Q549" si="85">L547+H547</f>
        <v>17200000</v>
      </c>
      <c r="Q547" s="782">
        <f t="shared" si="85"/>
        <v>7920939.9700000044</v>
      </c>
      <c r="R547" s="783">
        <f>Q547/P547</f>
        <v>0.46051976569767467</v>
      </c>
      <c r="S547" s="782">
        <f>P547-Q547</f>
        <v>9279060.0299999956</v>
      </c>
      <c r="T547" s="953"/>
      <c r="V547" s="955"/>
      <c r="W547" s="955"/>
      <c r="X547" s="815"/>
      <c r="Y547" s="816"/>
      <c r="Z547" s="812"/>
      <c r="AA547" s="813"/>
      <c r="AB547" s="954">
        <f t="shared" si="73"/>
        <v>0</v>
      </c>
    </row>
    <row r="548" spans="1:31" s="954" customFormat="1" hidden="1" x14ac:dyDescent="0.25">
      <c r="A548" s="753"/>
      <c r="B548" s="754"/>
      <c r="C548" s="950"/>
      <c r="D548" s="753"/>
      <c r="E548" s="754"/>
      <c r="F548" s="803" t="s">
        <v>247</v>
      </c>
      <c r="G548" s="779" t="s">
        <v>4692</v>
      </c>
      <c r="H548" s="780">
        <v>0</v>
      </c>
      <c r="I548" s="780">
        <v>0</v>
      </c>
      <c r="J548" s="781"/>
      <c r="K548" s="780">
        <v>0</v>
      </c>
      <c r="L548" s="782">
        <f>L527+L542</f>
        <v>0</v>
      </c>
      <c r="M548" s="782">
        <f>M527</f>
        <v>0</v>
      </c>
      <c r="N548" s="783"/>
      <c r="O548" s="782">
        <f>L548-M548</f>
        <v>0</v>
      </c>
      <c r="P548" s="782">
        <f t="shared" si="85"/>
        <v>0</v>
      </c>
      <c r="Q548" s="782">
        <f t="shared" si="85"/>
        <v>0</v>
      </c>
      <c r="R548" s="783"/>
      <c r="S548" s="782">
        <f>P548-Q548</f>
        <v>0</v>
      </c>
      <c r="T548" s="953"/>
      <c r="V548" s="955"/>
      <c r="W548" s="955"/>
      <c r="X548" s="815"/>
      <c r="Y548" s="816"/>
      <c r="Z548" s="812"/>
      <c r="AA548" s="813"/>
      <c r="AB548" s="954">
        <f t="shared" si="73"/>
        <v>0</v>
      </c>
    </row>
    <row r="549" spans="1:31" s="954" customFormat="1" hidden="1" x14ac:dyDescent="0.25">
      <c r="A549" s="753"/>
      <c r="B549" s="754"/>
      <c r="C549" s="950"/>
      <c r="D549" s="753"/>
      <c r="E549" s="754"/>
      <c r="F549" s="803">
        <v>10</v>
      </c>
      <c r="G549" s="779" t="s">
        <v>13</v>
      </c>
      <c r="H549" s="780">
        <v>0</v>
      </c>
      <c r="I549" s="780">
        <v>0</v>
      </c>
      <c r="J549" s="781"/>
      <c r="K549" s="780">
        <v>0</v>
      </c>
      <c r="L549" s="782">
        <f>L528</f>
        <v>0</v>
      </c>
      <c r="M549" s="782">
        <f>M528</f>
        <v>0</v>
      </c>
      <c r="N549" s="783"/>
      <c r="O549" s="782">
        <f>L549-M549</f>
        <v>0</v>
      </c>
      <c r="P549" s="782">
        <f t="shared" si="85"/>
        <v>0</v>
      </c>
      <c r="Q549" s="782">
        <f t="shared" si="85"/>
        <v>0</v>
      </c>
      <c r="R549" s="783"/>
      <c r="S549" s="782"/>
      <c r="T549" s="953"/>
      <c r="V549" s="955"/>
      <c r="W549" s="955"/>
      <c r="X549" s="815"/>
      <c r="Y549" s="816"/>
      <c r="Z549" s="812"/>
      <c r="AA549" s="813"/>
    </row>
    <row r="550" spans="1:31" s="954" customFormat="1" ht="15.75" hidden="1" thickBot="1" x14ac:dyDescent="0.3">
      <c r="A550" s="753"/>
      <c r="B550" s="754"/>
      <c r="C550" s="950"/>
      <c r="D550" s="753"/>
      <c r="E550" s="754"/>
      <c r="F550" s="803" t="s">
        <v>256</v>
      </c>
      <c r="G550" s="779" t="s">
        <v>257</v>
      </c>
      <c r="H550" s="780">
        <v>0</v>
      </c>
      <c r="I550" s="780">
        <v>0</v>
      </c>
      <c r="J550" s="781"/>
      <c r="K550" s="780">
        <v>0</v>
      </c>
      <c r="L550" s="782">
        <f>L543</f>
        <v>0</v>
      </c>
      <c r="M550" s="782">
        <f>M543</f>
        <v>0</v>
      </c>
      <c r="N550" s="783"/>
      <c r="O550" s="782">
        <f>L550-M550</f>
        <v>0</v>
      </c>
      <c r="P550" s="782">
        <f>P543</f>
        <v>0</v>
      </c>
      <c r="Q550" s="782">
        <f>M550+I550</f>
        <v>0</v>
      </c>
      <c r="R550" s="783"/>
      <c r="S550" s="782">
        <f>P550-Q550</f>
        <v>0</v>
      </c>
      <c r="T550" s="953"/>
      <c r="V550" s="955"/>
      <c r="W550" s="955"/>
      <c r="X550" s="815"/>
      <c r="Y550" s="816"/>
      <c r="Z550" s="812"/>
      <c r="AA550" s="813"/>
    </row>
    <row r="551" spans="1:31" s="954" customFormat="1" ht="15.75" thickBot="1" x14ac:dyDescent="0.3">
      <c r="A551" s="753"/>
      <c r="B551" s="754"/>
      <c r="C551" s="950"/>
      <c r="D551" s="753"/>
      <c r="E551" s="754"/>
      <c r="F551" s="745"/>
      <c r="G551" s="784" t="s">
        <v>4748</v>
      </c>
      <c r="H551" s="785">
        <f>SUM(H547:H549)</f>
        <v>17200000</v>
      </c>
      <c r="I551" s="785">
        <f>SUM(I547:I548)</f>
        <v>7920939.9700000044</v>
      </c>
      <c r="J551" s="786">
        <f>I551/H551</f>
        <v>0.46051976569767467</v>
      </c>
      <c r="K551" s="785">
        <f>SUM(K547:K548)</f>
        <v>9279060.0299999956</v>
      </c>
      <c r="L551" s="787">
        <f>SUM(L547:L550)</f>
        <v>0</v>
      </c>
      <c r="M551" s="787">
        <f>SUM(M547:M548)</f>
        <v>0</v>
      </c>
      <c r="N551" s="788"/>
      <c r="O551" s="787">
        <f>SUM(O547:O548)</f>
        <v>0</v>
      </c>
      <c r="P551" s="787">
        <f>SUM(P547:P550)</f>
        <v>17200000</v>
      </c>
      <c r="Q551" s="787">
        <f>SUM(Q547:Q548)</f>
        <v>7920939.9700000044</v>
      </c>
      <c r="R551" s="788">
        <f>Q551/P551</f>
        <v>0.46051976569767467</v>
      </c>
      <c r="S551" s="787">
        <f>SUM(S547:S548)</f>
        <v>9279060.0299999956</v>
      </c>
      <c r="T551" s="953"/>
      <c r="V551" s="955"/>
      <c r="W551" s="955"/>
      <c r="X551" s="815"/>
      <c r="Y551" s="816"/>
      <c r="Z551" s="812"/>
      <c r="AA551" s="813"/>
      <c r="AB551" s="954">
        <f t="shared" si="73"/>
        <v>0</v>
      </c>
    </row>
    <row r="552" spans="1:31" s="954" customFormat="1" x14ac:dyDescent="0.25">
      <c r="A552" s="753"/>
      <c r="B552" s="754"/>
      <c r="C552" s="950"/>
      <c r="D552" s="963"/>
      <c r="E552" s="964"/>
      <c r="F552" s="965"/>
      <c r="G552" s="966"/>
      <c r="H552" s="760"/>
      <c r="I552" s="760"/>
      <c r="J552" s="761"/>
      <c r="K552" s="760"/>
      <c r="L552" s="762"/>
      <c r="M552" s="762"/>
      <c r="N552" s="763"/>
      <c r="O552" s="762"/>
      <c r="P552" s="762"/>
      <c r="Q552" s="762"/>
      <c r="R552" s="763"/>
      <c r="S552" s="952"/>
      <c r="T552" s="953"/>
      <c r="V552" s="955"/>
      <c r="W552" s="955"/>
      <c r="X552" s="815"/>
      <c r="Y552" s="816"/>
      <c r="Z552" s="812"/>
      <c r="AA552" s="813"/>
      <c r="AB552" s="954">
        <f t="shared" si="73"/>
        <v>0</v>
      </c>
    </row>
    <row r="553" spans="1:31" x14ac:dyDescent="0.25">
      <c r="C553" s="747" t="s">
        <v>3602</v>
      </c>
      <c r="G553" s="851" t="s">
        <v>4139</v>
      </c>
      <c r="AB553" s="84">
        <f t="shared" si="73"/>
        <v>0</v>
      </c>
    </row>
    <row r="554" spans="1:31" ht="28.5" x14ac:dyDescent="0.25">
      <c r="C554" s="974" t="s">
        <v>4074</v>
      </c>
      <c r="G554" s="851" t="s">
        <v>4075</v>
      </c>
      <c r="AB554" s="84">
        <f t="shared" si="73"/>
        <v>0</v>
      </c>
    </row>
    <row r="555" spans="1:31" x14ac:dyDescent="0.25">
      <c r="C555" s="747"/>
      <c r="D555" s="764">
        <v>130</v>
      </c>
      <c r="E555" s="765"/>
      <c r="F555" s="764"/>
      <c r="G555" s="957" t="s">
        <v>113</v>
      </c>
      <c r="AB555" s="84">
        <f t="shared" si="73"/>
        <v>0</v>
      </c>
    </row>
    <row r="556" spans="1:31" x14ac:dyDescent="0.25">
      <c r="E556" s="746" t="s">
        <v>5384</v>
      </c>
      <c r="F556" s="768">
        <v>411</v>
      </c>
      <c r="G556" s="769" t="s">
        <v>4104</v>
      </c>
      <c r="H556" s="749">
        <f>45004233+820000</f>
        <v>45824233</v>
      </c>
      <c r="I556" s="749">
        <v>28990490.190000001</v>
      </c>
      <c r="J556" s="750">
        <f>I556/H556</f>
        <v>0.63264539943309039</v>
      </c>
      <c r="K556" s="749">
        <f>H556-I556</f>
        <v>16833742.809999999</v>
      </c>
      <c r="L556" s="751">
        <v>0</v>
      </c>
      <c r="M556" s="751">
        <v>0</v>
      </c>
      <c r="O556" s="751">
        <f>L556-M556</f>
        <v>0</v>
      </c>
      <c r="P556" s="751">
        <f>L556+H556</f>
        <v>45824233</v>
      </c>
      <c r="Q556" s="751">
        <f>M556+I556</f>
        <v>28990490.190000001</v>
      </c>
      <c r="R556" s="752">
        <f>Q556/P556</f>
        <v>0.63264539943309039</v>
      </c>
      <c r="S556" s="751">
        <f>P556-Q556</f>
        <v>16833742.809999999</v>
      </c>
      <c r="Y556" s="816">
        <v>163815.39999999851</v>
      </c>
      <c r="Z556" s="812">
        <f t="shared" ref="Z556:Z610" si="86">H556-X556+Y556</f>
        <v>45988048.399999999</v>
      </c>
      <c r="AA556" s="813">
        <v>39452926.409999996</v>
      </c>
      <c r="AB556" s="84">
        <f t="shared" ref="AB556:AB619" si="87">Z556-AA556</f>
        <v>6535121.9900000021</v>
      </c>
      <c r="AE556" s="84">
        <f t="shared" ref="AE556:AE610" si="88">H556-AA556</f>
        <v>6371306.5900000036</v>
      </c>
    </row>
    <row r="557" spans="1:31" x14ac:dyDescent="0.25">
      <c r="E557" s="746" t="s">
        <v>5385</v>
      </c>
      <c r="F557" s="768">
        <v>412</v>
      </c>
      <c r="G557" s="769" t="s">
        <v>3764</v>
      </c>
      <c r="H557" s="749">
        <f>8457832-167751-820000-400000</f>
        <v>7070081</v>
      </c>
      <c r="I557" s="749">
        <v>4834263.5700000012</v>
      </c>
      <c r="J557" s="750">
        <f t="shared" ref="J557:J610" si="89">I557/H557</f>
        <v>0.6837635339679986</v>
      </c>
      <c r="K557" s="749">
        <f t="shared" ref="K557:K610" si="90">H557-I557</f>
        <v>2235817.4299999988</v>
      </c>
      <c r="L557" s="751">
        <v>0</v>
      </c>
      <c r="M557" s="751">
        <v>0</v>
      </c>
      <c r="O557" s="751">
        <f t="shared" ref="O557:O610" si="91">L557-M557</f>
        <v>0</v>
      </c>
      <c r="P557" s="751">
        <f t="shared" ref="P557:P610" si="92">L557+H557</f>
        <v>7070081</v>
      </c>
      <c r="Q557" s="751">
        <f t="shared" ref="Q557:Q610" si="93">M557+I557</f>
        <v>4834263.5700000012</v>
      </c>
      <c r="R557" s="752">
        <f t="shared" ref="R557:R610" si="94">Q557/P557</f>
        <v>0.6837635339679986</v>
      </c>
      <c r="S557" s="751">
        <f t="shared" ref="S557:S610" si="95">P557-Q557</f>
        <v>2235817.4299999988</v>
      </c>
      <c r="Y557" s="816">
        <v>29322.950000000186</v>
      </c>
      <c r="Z557" s="812">
        <f t="shared" si="86"/>
        <v>7099403.9500000002</v>
      </c>
      <c r="AA557" s="813">
        <v>7062074.8100000005</v>
      </c>
      <c r="AB557" s="84">
        <f t="shared" si="87"/>
        <v>37329.139999999665</v>
      </c>
      <c r="AE557" s="84">
        <f t="shared" si="88"/>
        <v>8006.1899999994785</v>
      </c>
    </row>
    <row r="558" spans="1:31" x14ac:dyDescent="0.25">
      <c r="E558" s="746" t="s">
        <v>5079</v>
      </c>
      <c r="F558" s="768">
        <v>413</v>
      </c>
      <c r="G558" s="769" t="s">
        <v>4105</v>
      </c>
      <c r="H558" s="749">
        <v>30000</v>
      </c>
      <c r="I558" s="749">
        <v>61270</v>
      </c>
      <c r="J558" s="750">
        <f t="shared" si="89"/>
        <v>2.0423333333333331</v>
      </c>
      <c r="K558" s="749">
        <f t="shared" si="90"/>
        <v>-31270</v>
      </c>
      <c r="L558" s="751">
        <v>0</v>
      </c>
      <c r="M558" s="751">
        <v>0</v>
      </c>
      <c r="O558" s="751">
        <f t="shared" si="91"/>
        <v>0</v>
      </c>
      <c r="P558" s="751">
        <f t="shared" si="92"/>
        <v>30000</v>
      </c>
      <c r="Q558" s="751">
        <f t="shared" si="93"/>
        <v>61270</v>
      </c>
      <c r="R558" s="752">
        <f t="shared" si="94"/>
        <v>2.0423333333333331</v>
      </c>
      <c r="S558" s="751">
        <f t="shared" si="95"/>
        <v>-31270</v>
      </c>
      <c r="V558" s="202">
        <f>501111+150000+2653597.5</f>
        <v>3304708.5</v>
      </c>
      <c r="W558" s="202">
        <f>H558-V558</f>
        <v>-3274708.5</v>
      </c>
      <c r="X558" s="815">
        <v>561329.5</v>
      </c>
      <c r="Z558" s="812">
        <f t="shared" si="86"/>
        <v>-531329.5</v>
      </c>
      <c r="AA558" s="813">
        <v>3866038</v>
      </c>
      <c r="AB558" s="84">
        <f t="shared" si="87"/>
        <v>-4397367.5</v>
      </c>
      <c r="AE558" s="84">
        <f t="shared" si="88"/>
        <v>-3836038</v>
      </c>
    </row>
    <row r="559" spans="1:31" x14ac:dyDescent="0.25">
      <c r="E559" s="746" t="s">
        <v>5080</v>
      </c>
      <c r="F559" s="768">
        <v>414</v>
      </c>
      <c r="G559" s="769" t="s">
        <v>3767</v>
      </c>
      <c r="H559" s="749">
        <f>1400000+100000+200000</f>
        <v>1700000</v>
      </c>
      <c r="I559" s="749">
        <v>567707.75</v>
      </c>
      <c r="J559" s="750">
        <f t="shared" si="89"/>
        <v>0.33394573529411764</v>
      </c>
      <c r="K559" s="749">
        <f t="shared" si="90"/>
        <v>1132292.25</v>
      </c>
      <c r="L559" s="751">
        <v>0</v>
      </c>
      <c r="M559" s="751">
        <v>0</v>
      </c>
      <c r="O559" s="751">
        <f t="shared" si="91"/>
        <v>0</v>
      </c>
      <c r="P559" s="751">
        <f t="shared" si="92"/>
        <v>1700000</v>
      </c>
      <c r="Q559" s="751">
        <f t="shared" si="93"/>
        <v>567707.75</v>
      </c>
      <c r="R559" s="752">
        <f t="shared" si="94"/>
        <v>0.33394573529411764</v>
      </c>
      <c r="S559" s="751">
        <f t="shared" si="95"/>
        <v>1132292.25</v>
      </c>
      <c r="V559" s="202">
        <v>200000</v>
      </c>
      <c r="W559" s="202">
        <f>V559-K559</f>
        <v>-932292.25</v>
      </c>
      <c r="Y559" s="816">
        <v>68000</v>
      </c>
      <c r="Z559" s="812">
        <f t="shared" si="86"/>
        <v>1768000</v>
      </c>
      <c r="AA559" s="813">
        <v>545864.30000000005</v>
      </c>
      <c r="AB559" s="84">
        <f t="shared" si="87"/>
        <v>1222135.7</v>
      </c>
      <c r="AE559" s="84">
        <f t="shared" si="88"/>
        <v>1154135.7</v>
      </c>
    </row>
    <row r="560" spans="1:31" x14ac:dyDescent="0.25">
      <c r="E560" s="746" t="s">
        <v>5265</v>
      </c>
      <c r="F560" s="768">
        <v>415</v>
      </c>
      <c r="G560" s="769" t="s">
        <v>4114</v>
      </c>
      <c r="H560" s="749">
        <f>2400000-200000</f>
        <v>2200000</v>
      </c>
      <c r="I560" s="749">
        <v>1463924.2999999968</v>
      </c>
      <c r="J560" s="750">
        <f t="shared" si="89"/>
        <v>0.66542013636363495</v>
      </c>
      <c r="K560" s="749">
        <f t="shared" si="90"/>
        <v>736075.70000000321</v>
      </c>
      <c r="L560" s="751">
        <v>0</v>
      </c>
      <c r="M560" s="751">
        <v>0</v>
      </c>
      <c r="O560" s="751">
        <f t="shared" si="91"/>
        <v>0</v>
      </c>
      <c r="P560" s="751">
        <f t="shared" si="92"/>
        <v>2200000</v>
      </c>
      <c r="Q560" s="751">
        <f t="shared" si="93"/>
        <v>1463924.2999999968</v>
      </c>
      <c r="R560" s="752">
        <f t="shared" si="94"/>
        <v>0.66542013636363495</v>
      </c>
      <c r="S560" s="751">
        <f t="shared" si="95"/>
        <v>736075.70000000321</v>
      </c>
      <c r="V560" s="202">
        <f>(416000*3)+1605591.1</f>
        <v>2853591.1</v>
      </c>
      <c r="W560" s="202">
        <f>V560-H560</f>
        <v>653591.10000000009</v>
      </c>
      <c r="Y560" s="816">
        <v>1248000</v>
      </c>
      <c r="Z560" s="812">
        <f t="shared" si="86"/>
        <v>3448000</v>
      </c>
      <c r="AA560" s="813">
        <v>1605591.1</v>
      </c>
      <c r="AB560" s="84">
        <f t="shared" si="87"/>
        <v>1842408.9</v>
      </c>
      <c r="AE560" s="84">
        <f t="shared" si="88"/>
        <v>594408.89999999991</v>
      </c>
    </row>
    <row r="561" spans="1:31" x14ac:dyDescent="0.25">
      <c r="A561" s="84"/>
      <c r="B561" s="84"/>
      <c r="C561" s="84"/>
      <c r="D561" s="84"/>
      <c r="E561" s="746" t="s">
        <v>5081</v>
      </c>
      <c r="F561" s="768">
        <v>416</v>
      </c>
      <c r="G561" s="769" t="s">
        <v>4115</v>
      </c>
      <c r="H561" s="749">
        <f>400000-100000</f>
        <v>300000</v>
      </c>
      <c r="I561" s="749">
        <v>1025277.4100000005</v>
      </c>
      <c r="J561" s="750">
        <f t="shared" si="89"/>
        <v>3.4175913666666684</v>
      </c>
      <c r="K561" s="749">
        <f t="shared" si="90"/>
        <v>-725277.4100000005</v>
      </c>
      <c r="L561" s="751">
        <v>0</v>
      </c>
      <c r="M561" s="751">
        <v>0</v>
      </c>
      <c r="O561" s="751">
        <f t="shared" si="91"/>
        <v>0</v>
      </c>
      <c r="P561" s="751">
        <f t="shared" si="92"/>
        <v>300000</v>
      </c>
      <c r="Q561" s="751">
        <f t="shared" si="93"/>
        <v>1025277.4100000005</v>
      </c>
      <c r="R561" s="752">
        <f t="shared" si="94"/>
        <v>3.4175913666666684</v>
      </c>
      <c r="S561" s="751">
        <f t="shared" si="95"/>
        <v>-725277.4100000005</v>
      </c>
      <c r="T561" s="84"/>
      <c r="V561" s="202">
        <f>77000+1287691.59</f>
        <v>1364691.59</v>
      </c>
      <c r="W561" s="202">
        <f>V561-H561</f>
        <v>1064691.5900000001</v>
      </c>
      <c r="Y561" s="816">
        <v>212634.59</v>
      </c>
      <c r="Z561" s="812">
        <f t="shared" si="86"/>
        <v>512634.58999999997</v>
      </c>
      <c r="AA561" s="813">
        <v>1152057</v>
      </c>
      <c r="AB561" s="84">
        <f t="shared" si="87"/>
        <v>-639422.41</v>
      </c>
      <c r="AE561" s="84">
        <f t="shared" si="88"/>
        <v>-852057</v>
      </c>
    </row>
    <row r="562" spans="1:31" hidden="1" x14ac:dyDescent="0.25">
      <c r="A562" s="84"/>
      <c r="B562" s="84"/>
      <c r="C562" s="84"/>
      <c r="D562" s="84"/>
      <c r="F562" s="768">
        <v>417</v>
      </c>
      <c r="G562" s="769" t="s">
        <v>4116</v>
      </c>
      <c r="H562" s="749">
        <v>0</v>
      </c>
      <c r="I562" s="749">
        <v>0</v>
      </c>
      <c r="J562" s="750" t="e">
        <f t="shared" si="89"/>
        <v>#DIV/0!</v>
      </c>
      <c r="K562" s="749">
        <f t="shared" si="90"/>
        <v>0</v>
      </c>
      <c r="L562" s="751">
        <v>0</v>
      </c>
      <c r="M562" s="751">
        <v>0</v>
      </c>
      <c r="O562" s="751">
        <f t="shared" si="91"/>
        <v>0</v>
      </c>
      <c r="P562" s="751">
        <f t="shared" si="92"/>
        <v>0</v>
      </c>
      <c r="Q562" s="751">
        <f t="shared" si="93"/>
        <v>0</v>
      </c>
      <c r="R562" s="752" t="e">
        <f t="shared" si="94"/>
        <v>#DIV/0!</v>
      </c>
      <c r="S562" s="751">
        <f t="shared" si="95"/>
        <v>0</v>
      </c>
      <c r="T562" s="84"/>
      <c r="Z562" s="812">
        <f t="shared" si="86"/>
        <v>0</v>
      </c>
      <c r="AA562" s="813">
        <v>0</v>
      </c>
      <c r="AB562" s="84">
        <f t="shared" si="87"/>
        <v>0</v>
      </c>
      <c r="AE562" s="84">
        <f t="shared" si="88"/>
        <v>0</v>
      </c>
    </row>
    <row r="563" spans="1:31" hidden="1" x14ac:dyDescent="0.25">
      <c r="A563" s="84"/>
      <c r="B563" s="84"/>
      <c r="C563" s="84"/>
      <c r="D563" s="84"/>
      <c r="F563" s="768">
        <v>418</v>
      </c>
      <c r="G563" s="769" t="s">
        <v>3773</v>
      </c>
      <c r="H563" s="749">
        <v>0</v>
      </c>
      <c r="I563" s="749">
        <v>0</v>
      </c>
      <c r="J563" s="750" t="e">
        <f t="shared" si="89"/>
        <v>#DIV/0!</v>
      </c>
      <c r="K563" s="749">
        <f t="shared" si="90"/>
        <v>0</v>
      </c>
      <c r="L563" s="751">
        <v>0</v>
      </c>
      <c r="M563" s="751">
        <v>0</v>
      </c>
      <c r="O563" s="751">
        <f t="shared" si="91"/>
        <v>0</v>
      </c>
      <c r="P563" s="751">
        <f t="shared" si="92"/>
        <v>0</v>
      </c>
      <c r="Q563" s="751">
        <f t="shared" si="93"/>
        <v>0</v>
      </c>
      <c r="R563" s="752" t="e">
        <f t="shared" si="94"/>
        <v>#DIV/0!</v>
      </c>
      <c r="S563" s="751">
        <f t="shared" si="95"/>
        <v>0</v>
      </c>
      <c r="T563" s="84"/>
      <c r="Z563" s="812">
        <f t="shared" si="86"/>
        <v>0</v>
      </c>
      <c r="AA563" s="813">
        <v>0</v>
      </c>
      <c r="AB563" s="84">
        <f t="shared" si="87"/>
        <v>0</v>
      </c>
      <c r="AE563" s="84">
        <f t="shared" si="88"/>
        <v>0</v>
      </c>
    </row>
    <row r="564" spans="1:31" x14ac:dyDescent="0.25">
      <c r="A564" s="84"/>
      <c r="B564" s="84"/>
      <c r="C564" s="84"/>
      <c r="D564" s="84"/>
      <c r="E564" s="746" t="s">
        <v>5082</v>
      </c>
      <c r="F564" s="768">
        <v>421</v>
      </c>
      <c r="G564" s="769" t="s">
        <v>3777</v>
      </c>
      <c r="H564" s="749">
        <v>11934979</v>
      </c>
      <c r="I564" s="749">
        <v>6887773.8899999978</v>
      </c>
      <c r="J564" s="750">
        <f t="shared" si="89"/>
        <v>0.57710817002694326</v>
      </c>
      <c r="K564" s="749">
        <f t="shared" si="90"/>
        <v>5047205.1100000022</v>
      </c>
      <c r="L564" s="751">
        <v>0</v>
      </c>
      <c r="M564" s="751">
        <v>0</v>
      </c>
      <c r="O564" s="751">
        <f t="shared" si="91"/>
        <v>0</v>
      </c>
      <c r="P564" s="751">
        <f t="shared" si="92"/>
        <v>11934979</v>
      </c>
      <c r="Q564" s="751">
        <f t="shared" si="93"/>
        <v>6887773.8899999978</v>
      </c>
      <c r="R564" s="752">
        <f t="shared" si="94"/>
        <v>0.57710817002694326</v>
      </c>
      <c r="S564" s="751">
        <f t="shared" si="95"/>
        <v>5047205.1100000022</v>
      </c>
      <c r="T564" s="84"/>
      <c r="V564" s="202">
        <v>3748331.33</v>
      </c>
      <c r="W564" s="202">
        <f>V564-K564</f>
        <v>-1298873.7800000021</v>
      </c>
      <c r="X564" s="815">
        <v>43000</v>
      </c>
      <c r="Z564" s="812">
        <f t="shared" si="86"/>
        <v>11891979</v>
      </c>
      <c r="AA564" s="813">
        <v>13664036.23</v>
      </c>
      <c r="AB564" s="84">
        <f t="shared" si="87"/>
        <v>-1772057.2300000004</v>
      </c>
      <c r="AE564" s="84">
        <f t="shared" si="88"/>
        <v>-1729057.2300000004</v>
      </c>
    </row>
    <row r="565" spans="1:31" x14ac:dyDescent="0.25">
      <c r="A565" s="84"/>
      <c r="B565" s="84"/>
      <c r="C565" s="84"/>
      <c r="D565" s="84"/>
      <c r="E565" s="746" t="s">
        <v>5083</v>
      </c>
      <c r="F565" s="768">
        <v>422</v>
      </c>
      <c r="G565" s="769" t="s">
        <v>3778</v>
      </c>
      <c r="H565" s="749">
        <v>200000</v>
      </c>
      <c r="I565" s="749">
        <v>0</v>
      </c>
      <c r="K565" s="749">
        <f t="shared" si="90"/>
        <v>200000</v>
      </c>
      <c r="L565" s="751">
        <v>0</v>
      </c>
      <c r="M565" s="751">
        <v>0</v>
      </c>
      <c r="O565" s="751">
        <f t="shared" si="91"/>
        <v>0</v>
      </c>
      <c r="P565" s="751">
        <f t="shared" si="92"/>
        <v>200000</v>
      </c>
      <c r="Q565" s="751">
        <f t="shared" si="93"/>
        <v>0</v>
      </c>
      <c r="S565" s="751">
        <f t="shared" si="95"/>
        <v>200000</v>
      </c>
      <c r="T565" s="84"/>
      <c r="Y565" s="816">
        <v>40000</v>
      </c>
      <c r="Z565" s="812">
        <f t="shared" si="86"/>
        <v>240000</v>
      </c>
      <c r="AA565" s="813">
        <v>40000</v>
      </c>
      <c r="AB565" s="84">
        <f t="shared" si="87"/>
        <v>200000</v>
      </c>
      <c r="AE565" s="84">
        <f t="shared" si="88"/>
        <v>160000</v>
      </c>
    </row>
    <row r="566" spans="1:31" x14ac:dyDescent="0.25">
      <c r="A566" s="84"/>
      <c r="B566" s="84"/>
      <c r="C566" s="84"/>
      <c r="D566" s="84"/>
      <c r="E566" s="746" t="s">
        <v>5084</v>
      </c>
      <c r="F566" s="768">
        <v>423</v>
      </c>
      <c r="G566" s="769" t="s">
        <v>3779</v>
      </c>
      <c r="H566" s="749">
        <f>15921174+59748+2000000</f>
        <v>17980922</v>
      </c>
      <c r="I566" s="749">
        <v>10312977.690000009</v>
      </c>
      <c r="J566" s="750">
        <f t="shared" si="89"/>
        <v>0.57355110544387033</v>
      </c>
      <c r="K566" s="749">
        <f t="shared" si="90"/>
        <v>7667944.3099999912</v>
      </c>
      <c r="L566" s="751">
        <v>68613</v>
      </c>
      <c r="M566" s="751">
        <v>102144.61000000004</v>
      </c>
      <c r="N566" s="752">
        <f>M566/L566</f>
        <v>1.4887063675979777</v>
      </c>
      <c r="O566" s="751">
        <f t="shared" si="91"/>
        <v>-33531.610000000044</v>
      </c>
      <c r="P566" s="751">
        <f t="shared" si="92"/>
        <v>18049535</v>
      </c>
      <c r="Q566" s="751">
        <f t="shared" si="93"/>
        <v>10415122.300000008</v>
      </c>
      <c r="R566" s="752">
        <f t="shared" si="94"/>
        <v>0.57702995118710865</v>
      </c>
      <c r="S566" s="751">
        <f t="shared" si="95"/>
        <v>7634412.6999999918</v>
      </c>
      <c r="T566" s="84"/>
      <c r="V566" s="202">
        <v>3306712.16</v>
      </c>
      <c r="W566" s="202">
        <f>K566-V566</f>
        <v>4361232.1499999911</v>
      </c>
      <c r="X566" s="815">
        <v>810000</v>
      </c>
      <c r="Z566" s="812">
        <f t="shared" si="86"/>
        <v>17170922</v>
      </c>
      <c r="AA566" s="813">
        <v>15632316.920000002</v>
      </c>
      <c r="AB566" s="84">
        <f t="shared" si="87"/>
        <v>1538605.0799999982</v>
      </c>
      <c r="AE566" s="84">
        <f t="shared" si="88"/>
        <v>2348605.0799999982</v>
      </c>
    </row>
    <row r="567" spans="1:31" x14ac:dyDescent="0.25">
      <c r="A567" s="84"/>
      <c r="B567" s="84"/>
      <c r="C567" s="84"/>
      <c r="D567" s="84"/>
      <c r="E567" s="746" t="s">
        <v>5085</v>
      </c>
      <c r="F567" s="768">
        <v>424</v>
      </c>
      <c r="G567" s="769" t="s">
        <v>3781</v>
      </c>
      <c r="H567" s="749">
        <v>2770000</v>
      </c>
      <c r="I567" s="749">
        <v>1158778.5999999999</v>
      </c>
      <c r="J567" s="750">
        <f t="shared" si="89"/>
        <v>0.4183316245487364</v>
      </c>
      <c r="K567" s="749">
        <f t="shared" si="90"/>
        <v>1611221.4000000001</v>
      </c>
      <c r="L567" s="751">
        <v>0</v>
      </c>
      <c r="M567" s="751">
        <v>0</v>
      </c>
      <c r="O567" s="751">
        <f t="shared" si="91"/>
        <v>0</v>
      </c>
      <c r="P567" s="751">
        <f t="shared" si="92"/>
        <v>2770000</v>
      </c>
      <c r="Q567" s="751">
        <f t="shared" si="93"/>
        <v>1158778.5999999999</v>
      </c>
      <c r="R567" s="752">
        <f t="shared" si="94"/>
        <v>0.4183316245487364</v>
      </c>
      <c r="S567" s="751">
        <f t="shared" si="95"/>
        <v>1611221.4000000001</v>
      </c>
      <c r="T567" s="84"/>
      <c r="V567" s="202">
        <f>134710+I567</f>
        <v>1293488.5999999999</v>
      </c>
      <c r="W567" s="202">
        <f>V567-H567</f>
        <v>-1476511.4000000001</v>
      </c>
      <c r="Y567" s="816">
        <v>77416</v>
      </c>
      <c r="Z567" s="812">
        <f t="shared" si="86"/>
        <v>2847416</v>
      </c>
      <c r="AA567" s="813">
        <v>1460000</v>
      </c>
      <c r="AB567" s="84">
        <f t="shared" si="87"/>
        <v>1387416</v>
      </c>
      <c r="AE567" s="84">
        <f t="shared" si="88"/>
        <v>1310000</v>
      </c>
    </row>
    <row r="568" spans="1:31" x14ac:dyDescent="0.25">
      <c r="A568" s="84"/>
      <c r="B568" s="84"/>
      <c r="C568" s="84"/>
      <c r="D568" s="84"/>
      <c r="E568" s="746" t="s">
        <v>5086</v>
      </c>
      <c r="F568" s="768">
        <v>425</v>
      </c>
      <c r="G568" s="769" t="s">
        <v>4117</v>
      </c>
      <c r="H568" s="749">
        <f>9145000+1200000+3000000</f>
        <v>13345000</v>
      </c>
      <c r="I568" s="749">
        <v>4675798.9000000004</v>
      </c>
      <c r="J568" s="750">
        <f t="shared" si="89"/>
        <v>0.3503783364556014</v>
      </c>
      <c r="K568" s="749">
        <f t="shared" si="90"/>
        <v>8669201.0999999996</v>
      </c>
      <c r="L568" s="751">
        <v>0</v>
      </c>
      <c r="M568" s="751">
        <v>0</v>
      </c>
      <c r="O568" s="751">
        <f t="shared" si="91"/>
        <v>0</v>
      </c>
      <c r="P568" s="751">
        <f t="shared" si="92"/>
        <v>13345000</v>
      </c>
      <c r="Q568" s="751">
        <f t="shared" si="93"/>
        <v>4675798.9000000004</v>
      </c>
      <c r="R568" s="752">
        <f t="shared" si="94"/>
        <v>0.3503783364556014</v>
      </c>
      <c r="S568" s="751">
        <f t="shared" si="95"/>
        <v>8669201.0999999996</v>
      </c>
      <c r="T568" s="84"/>
      <c r="V568" s="202">
        <f>3364028.89+3000000</f>
        <v>6364028.8900000006</v>
      </c>
      <c r="W568" s="202">
        <f>V568-H568</f>
        <v>-6980971.1099999994</v>
      </c>
      <c r="Y568" s="816">
        <f>400000+82876.35</f>
        <v>482876.35</v>
      </c>
      <c r="Z568" s="812">
        <f t="shared" si="86"/>
        <v>13827876.35</v>
      </c>
      <c r="AA568" s="813">
        <v>6017600</v>
      </c>
      <c r="AB568" s="84">
        <f t="shared" si="87"/>
        <v>7810276.3499999996</v>
      </c>
      <c r="AE568" s="84">
        <f t="shared" si="88"/>
        <v>7327400</v>
      </c>
    </row>
    <row r="569" spans="1:31" x14ac:dyDescent="0.25">
      <c r="A569" s="84"/>
      <c r="B569" s="84"/>
      <c r="C569" s="84"/>
      <c r="D569" s="84"/>
      <c r="E569" s="746" t="s">
        <v>5087</v>
      </c>
      <c r="F569" s="768">
        <v>426</v>
      </c>
      <c r="G569" s="769" t="s">
        <v>3785</v>
      </c>
      <c r="H569" s="749">
        <v>9060000</v>
      </c>
      <c r="I569" s="749">
        <v>7440457.8600000003</v>
      </c>
      <c r="J569" s="750">
        <f t="shared" si="89"/>
        <v>0.82124258940397354</v>
      </c>
      <c r="K569" s="749">
        <f t="shared" si="90"/>
        <v>1619542.1399999997</v>
      </c>
      <c r="L569" s="751">
        <v>50000</v>
      </c>
      <c r="M569" s="751">
        <v>0</v>
      </c>
      <c r="O569" s="751">
        <f t="shared" si="91"/>
        <v>50000</v>
      </c>
      <c r="P569" s="751">
        <f t="shared" si="92"/>
        <v>9110000</v>
      </c>
      <c r="Q569" s="751">
        <f t="shared" si="93"/>
        <v>7440457.8600000003</v>
      </c>
      <c r="R569" s="752">
        <f t="shared" si="94"/>
        <v>0.81673522063666304</v>
      </c>
      <c r="S569" s="751">
        <f t="shared" si="95"/>
        <v>1669542.1399999997</v>
      </c>
      <c r="T569" s="84"/>
      <c r="V569" s="202">
        <v>1789198.8199999998</v>
      </c>
      <c r="W569" s="202">
        <f>K569-V569</f>
        <v>-169656.68000000017</v>
      </c>
      <c r="X569" s="815">
        <v>403027.43</v>
      </c>
      <c r="Z569" s="812">
        <f t="shared" si="86"/>
        <v>8656972.5700000003</v>
      </c>
      <c r="AA569" s="813">
        <v>6478848.0499999998</v>
      </c>
      <c r="AB569" s="84">
        <f t="shared" si="87"/>
        <v>2178124.5200000005</v>
      </c>
      <c r="AE569" s="84">
        <f t="shared" si="88"/>
        <v>2581151.9500000002</v>
      </c>
    </row>
    <row r="570" spans="1:31" hidden="1" x14ac:dyDescent="0.25">
      <c r="A570" s="84"/>
      <c r="B570" s="84"/>
      <c r="C570" s="84"/>
      <c r="D570" s="84"/>
      <c r="F570" s="768">
        <v>431</v>
      </c>
      <c r="G570" s="769" t="s">
        <v>4118</v>
      </c>
      <c r="H570" s="749">
        <v>0</v>
      </c>
      <c r="I570" s="749">
        <v>0</v>
      </c>
      <c r="J570" s="750" t="e">
        <f t="shared" si="89"/>
        <v>#DIV/0!</v>
      </c>
      <c r="K570" s="749">
        <f t="shared" si="90"/>
        <v>0</v>
      </c>
      <c r="L570" s="751">
        <v>0</v>
      </c>
      <c r="M570" s="751">
        <v>0</v>
      </c>
      <c r="O570" s="751">
        <f t="shared" si="91"/>
        <v>0</v>
      </c>
      <c r="P570" s="751">
        <f t="shared" si="92"/>
        <v>0</v>
      </c>
      <c r="Q570" s="751">
        <f t="shared" si="93"/>
        <v>0</v>
      </c>
      <c r="R570" s="752" t="e">
        <f t="shared" si="94"/>
        <v>#DIV/0!</v>
      </c>
      <c r="S570" s="751">
        <f t="shared" si="95"/>
        <v>0</v>
      </c>
      <c r="T570" s="84"/>
      <c r="Z570" s="812">
        <f t="shared" si="86"/>
        <v>0</v>
      </c>
      <c r="AA570" s="813">
        <v>0</v>
      </c>
      <c r="AB570" s="84">
        <f t="shared" si="87"/>
        <v>0</v>
      </c>
      <c r="AE570" s="84">
        <f t="shared" si="88"/>
        <v>0</v>
      </c>
    </row>
    <row r="571" spans="1:31" hidden="1" x14ac:dyDescent="0.25">
      <c r="A571" s="84"/>
      <c r="B571" s="84"/>
      <c r="C571" s="84"/>
      <c r="D571" s="84"/>
      <c r="F571" s="768">
        <v>432</v>
      </c>
      <c r="G571" s="769" t="s">
        <v>4119</v>
      </c>
      <c r="H571" s="749">
        <v>0</v>
      </c>
      <c r="I571" s="749">
        <v>0</v>
      </c>
      <c r="J571" s="750" t="e">
        <f t="shared" si="89"/>
        <v>#DIV/0!</v>
      </c>
      <c r="K571" s="749">
        <f t="shared" si="90"/>
        <v>0</v>
      </c>
      <c r="L571" s="751">
        <v>0</v>
      </c>
      <c r="M571" s="751">
        <v>0</v>
      </c>
      <c r="O571" s="751">
        <f t="shared" si="91"/>
        <v>0</v>
      </c>
      <c r="P571" s="751">
        <f t="shared" si="92"/>
        <v>0</v>
      </c>
      <c r="Q571" s="751">
        <f t="shared" si="93"/>
        <v>0</v>
      </c>
      <c r="R571" s="752" t="e">
        <f t="shared" si="94"/>
        <v>#DIV/0!</v>
      </c>
      <c r="S571" s="751">
        <f t="shared" si="95"/>
        <v>0</v>
      </c>
      <c r="T571" s="84"/>
      <c r="Z571" s="812">
        <f t="shared" si="86"/>
        <v>0</v>
      </c>
      <c r="AA571" s="813">
        <v>0</v>
      </c>
      <c r="AB571" s="84">
        <f t="shared" si="87"/>
        <v>0</v>
      </c>
      <c r="AE571" s="84">
        <f t="shared" si="88"/>
        <v>0</v>
      </c>
    </row>
    <row r="572" spans="1:31" hidden="1" x14ac:dyDescent="0.25">
      <c r="A572" s="84"/>
      <c r="B572" s="84"/>
      <c r="C572" s="84"/>
      <c r="D572" s="84"/>
      <c r="F572" s="768">
        <v>433</v>
      </c>
      <c r="G572" s="769" t="s">
        <v>4120</v>
      </c>
      <c r="H572" s="749">
        <v>0</v>
      </c>
      <c r="I572" s="749">
        <v>0</v>
      </c>
      <c r="J572" s="750" t="e">
        <f t="shared" si="89"/>
        <v>#DIV/0!</v>
      </c>
      <c r="K572" s="749">
        <f t="shared" si="90"/>
        <v>0</v>
      </c>
      <c r="L572" s="751">
        <v>0</v>
      </c>
      <c r="M572" s="751">
        <v>0</v>
      </c>
      <c r="O572" s="751">
        <f t="shared" si="91"/>
        <v>0</v>
      </c>
      <c r="P572" s="751">
        <f t="shared" si="92"/>
        <v>0</v>
      </c>
      <c r="Q572" s="751">
        <f t="shared" si="93"/>
        <v>0</v>
      </c>
      <c r="R572" s="752" t="e">
        <f t="shared" si="94"/>
        <v>#DIV/0!</v>
      </c>
      <c r="S572" s="751">
        <f t="shared" si="95"/>
        <v>0</v>
      </c>
      <c r="T572" s="84"/>
      <c r="Z572" s="812">
        <f t="shared" si="86"/>
        <v>0</v>
      </c>
      <c r="AA572" s="813">
        <v>0</v>
      </c>
      <c r="AB572" s="84">
        <f t="shared" si="87"/>
        <v>0</v>
      </c>
      <c r="AE572" s="84">
        <f t="shared" si="88"/>
        <v>0</v>
      </c>
    </row>
    <row r="573" spans="1:31" hidden="1" x14ac:dyDescent="0.25">
      <c r="A573" s="84"/>
      <c r="B573" s="84"/>
      <c r="C573" s="84"/>
      <c r="D573" s="84"/>
      <c r="F573" s="768">
        <v>434</v>
      </c>
      <c r="G573" s="769" t="s">
        <v>4121</v>
      </c>
      <c r="H573" s="749">
        <v>0</v>
      </c>
      <c r="I573" s="749">
        <v>0</v>
      </c>
      <c r="J573" s="750" t="e">
        <f t="shared" si="89"/>
        <v>#DIV/0!</v>
      </c>
      <c r="K573" s="749">
        <f t="shared" si="90"/>
        <v>0</v>
      </c>
      <c r="L573" s="751">
        <v>0</v>
      </c>
      <c r="M573" s="751">
        <v>0</v>
      </c>
      <c r="O573" s="751">
        <f t="shared" si="91"/>
        <v>0</v>
      </c>
      <c r="P573" s="751">
        <f t="shared" si="92"/>
        <v>0</v>
      </c>
      <c r="Q573" s="751">
        <f t="shared" si="93"/>
        <v>0</v>
      </c>
      <c r="R573" s="752" t="e">
        <f t="shared" si="94"/>
        <v>#DIV/0!</v>
      </c>
      <c r="S573" s="751">
        <f t="shared" si="95"/>
        <v>0</v>
      </c>
      <c r="T573" s="84"/>
      <c r="Z573" s="812">
        <f t="shared" si="86"/>
        <v>0</v>
      </c>
      <c r="AA573" s="813">
        <v>0</v>
      </c>
      <c r="AB573" s="84">
        <f t="shared" si="87"/>
        <v>0</v>
      </c>
      <c r="AE573" s="84">
        <f t="shared" si="88"/>
        <v>0</v>
      </c>
    </row>
    <row r="574" spans="1:31" hidden="1" x14ac:dyDescent="0.25">
      <c r="A574" s="84"/>
      <c r="B574" s="84"/>
      <c r="C574" s="84"/>
      <c r="D574" s="84"/>
      <c r="F574" s="768">
        <v>435</v>
      </c>
      <c r="G574" s="769" t="s">
        <v>3792</v>
      </c>
      <c r="H574" s="749">
        <v>0</v>
      </c>
      <c r="I574" s="749">
        <v>0</v>
      </c>
      <c r="J574" s="750" t="e">
        <f t="shared" si="89"/>
        <v>#DIV/0!</v>
      </c>
      <c r="K574" s="749">
        <f t="shared" si="90"/>
        <v>0</v>
      </c>
      <c r="L574" s="751">
        <v>0</v>
      </c>
      <c r="M574" s="751">
        <v>0</v>
      </c>
      <c r="O574" s="751">
        <f t="shared" si="91"/>
        <v>0</v>
      </c>
      <c r="P574" s="751">
        <f t="shared" si="92"/>
        <v>0</v>
      </c>
      <c r="Q574" s="751">
        <f t="shared" si="93"/>
        <v>0</v>
      </c>
      <c r="R574" s="752" t="e">
        <f t="shared" si="94"/>
        <v>#DIV/0!</v>
      </c>
      <c r="S574" s="751">
        <f t="shared" si="95"/>
        <v>0</v>
      </c>
      <c r="T574" s="84"/>
      <c r="Z574" s="812">
        <f t="shared" si="86"/>
        <v>0</v>
      </c>
      <c r="AA574" s="813">
        <v>0</v>
      </c>
      <c r="AB574" s="84">
        <f t="shared" si="87"/>
        <v>0</v>
      </c>
      <c r="AE574" s="84">
        <f t="shared" si="88"/>
        <v>0</v>
      </c>
    </row>
    <row r="575" spans="1:31" hidden="1" x14ac:dyDescent="0.25">
      <c r="A575" s="84"/>
      <c r="B575" s="84"/>
      <c r="C575" s="84"/>
      <c r="D575" s="84"/>
      <c r="F575" s="768">
        <v>441</v>
      </c>
      <c r="G575" s="769" t="s">
        <v>4122</v>
      </c>
      <c r="H575" s="749">
        <v>0</v>
      </c>
      <c r="I575" s="749">
        <v>0</v>
      </c>
      <c r="J575" s="750" t="e">
        <f t="shared" si="89"/>
        <v>#DIV/0!</v>
      </c>
      <c r="K575" s="749">
        <f t="shared" si="90"/>
        <v>0</v>
      </c>
      <c r="L575" s="751">
        <v>0</v>
      </c>
      <c r="M575" s="751">
        <v>0</v>
      </c>
      <c r="O575" s="751">
        <f t="shared" si="91"/>
        <v>0</v>
      </c>
      <c r="P575" s="751">
        <f t="shared" si="92"/>
        <v>0</v>
      </c>
      <c r="Q575" s="751">
        <f t="shared" si="93"/>
        <v>0</v>
      </c>
      <c r="R575" s="752" t="e">
        <f t="shared" si="94"/>
        <v>#DIV/0!</v>
      </c>
      <c r="S575" s="751">
        <f t="shared" si="95"/>
        <v>0</v>
      </c>
      <c r="T575" s="84"/>
      <c r="Z575" s="812">
        <f t="shared" si="86"/>
        <v>0</v>
      </c>
      <c r="AA575" s="813">
        <v>0</v>
      </c>
      <c r="AB575" s="84">
        <f t="shared" si="87"/>
        <v>0</v>
      </c>
      <c r="AE575" s="84">
        <f t="shared" si="88"/>
        <v>0</v>
      </c>
    </row>
    <row r="576" spans="1:31" hidden="1" x14ac:dyDescent="0.25">
      <c r="A576" s="84"/>
      <c r="B576" s="84"/>
      <c r="C576" s="84"/>
      <c r="D576" s="84"/>
      <c r="F576" s="768">
        <v>443</v>
      </c>
      <c r="G576" s="769" t="s">
        <v>3797</v>
      </c>
      <c r="H576" s="749">
        <v>0</v>
      </c>
      <c r="I576" s="749">
        <v>0</v>
      </c>
      <c r="J576" s="750" t="e">
        <f t="shared" si="89"/>
        <v>#DIV/0!</v>
      </c>
      <c r="K576" s="749">
        <f t="shared" si="90"/>
        <v>0</v>
      </c>
      <c r="L576" s="751">
        <v>0</v>
      </c>
      <c r="M576" s="751">
        <v>0</v>
      </c>
      <c r="O576" s="751">
        <f t="shared" si="91"/>
        <v>0</v>
      </c>
      <c r="P576" s="751">
        <f t="shared" si="92"/>
        <v>0</v>
      </c>
      <c r="Q576" s="751">
        <f t="shared" si="93"/>
        <v>0</v>
      </c>
      <c r="R576" s="752" t="e">
        <f t="shared" si="94"/>
        <v>#DIV/0!</v>
      </c>
      <c r="S576" s="751">
        <f t="shared" si="95"/>
        <v>0</v>
      </c>
      <c r="T576" s="84"/>
      <c r="Z576" s="812">
        <f t="shared" si="86"/>
        <v>0</v>
      </c>
      <c r="AA576" s="813">
        <v>0</v>
      </c>
      <c r="AB576" s="84">
        <f t="shared" si="87"/>
        <v>0</v>
      </c>
      <c r="AE576" s="84">
        <f t="shared" si="88"/>
        <v>0</v>
      </c>
    </row>
    <row r="577" spans="1:31" x14ac:dyDescent="0.25">
      <c r="A577" s="84"/>
      <c r="B577" s="84"/>
      <c r="C577" s="84"/>
      <c r="D577" s="84"/>
      <c r="E577" s="746" t="s">
        <v>5088</v>
      </c>
      <c r="F577" s="768">
        <v>444</v>
      </c>
      <c r="G577" s="769" t="s">
        <v>3798</v>
      </c>
      <c r="H577" s="749">
        <v>100000</v>
      </c>
      <c r="I577" s="749">
        <v>11913.45</v>
      </c>
      <c r="J577" s="750">
        <f t="shared" si="89"/>
        <v>0.1191345</v>
      </c>
      <c r="K577" s="749">
        <f t="shared" si="90"/>
        <v>88086.55</v>
      </c>
      <c r="L577" s="751">
        <v>0</v>
      </c>
      <c r="M577" s="751">
        <v>0</v>
      </c>
      <c r="O577" s="751">
        <f t="shared" si="91"/>
        <v>0</v>
      </c>
      <c r="P577" s="751">
        <f t="shared" si="92"/>
        <v>100000</v>
      </c>
      <c r="Q577" s="751">
        <f t="shared" si="93"/>
        <v>11913.45</v>
      </c>
      <c r="R577" s="752">
        <f t="shared" si="94"/>
        <v>0.1191345</v>
      </c>
      <c r="S577" s="751">
        <f t="shared" si="95"/>
        <v>88086.55</v>
      </c>
      <c r="T577" s="84"/>
      <c r="Z577" s="812">
        <f t="shared" si="86"/>
        <v>100000</v>
      </c>
      <c r="AA577" s="813">
        <v>150000</v>
      </c>
      <c r="AB577" s="84">
        <f t="shared" si="87"/>
        <v>-50000</v>
      </c>
      <c r="AE577" s="84">
        <f t="shared" si="88"/>
        <v>-50000</v>
      </c>
    </row>
    <row r="578" spans="1:31" ht="30" hidden="1" x14ac:dyDescent="0.25">
      <c r="A578" s="84"/>
      <c r="B578" s="84"/>
      <c r="C578" s="84"/>
      <c r="D578" s="84"/>
      <c r="F578" s="768">
        <v>451</v>
      </c>
      <c r="G578" s="856" t="s">
        <v>1691</v>
      </c>
      <c r="H578" s="749">
        <v>0</v>
      </c>
      <c r="I578" s="749">
        <v>0</v>
      </c>
      <c r="J578" s="750" t="e">
        <f t="shared" si="89"/>
        <v>#DIV/0!</v>
      </c>
      <c r="K578" s="749">
        <f t="shared" si="90"/>
        <v>0</v>
      </c>
      <c r="L578" s="751">
        <v>0</v>
      </c>
      <c r="M578" s="751">
        <v>0</v>
      </c>
      <c r="O578" s="751">
        <f t="shared" si="91"/>
        <v>0</v>
      </c>
      <c r="P578" s="751">
        <f t="shared" si="92"/>
        <v>0</v>
      </c>
      <c r="Q578" s="751">
        <f t="shared" si="93"/>
        <v>0</v>
      </c>
      <c r="R578" s="752" t="e">
        <f t="shared" si="94"/>
        <v>#DIV/0!</v>
      </c>
      <c r="S578" s="751">
        <f t="shared" si="95"/>
        <v>0</v>
      </c>
      <c r="T578" s="84"/>
      <c r="Z578" s="812">
        <f t="shared" si="86"/>
        <v>0</v>
      </c>
      <c r="AA578" s="813">
        <v>0</v>
      </c>
      <c r="AB578" s="84">
        <f t="shared" si="87"/>
        <v>0</v>
      </c>
      <c r="AE578" s="84">
        <f t="shared" si="88"/>
        <v>0</v>
      </c>
    </row>
    <row r="579" spans="1:31" ht="30" hidden="1" x14ac:dyDescent="0.25">
      <c r="A579" s="84"/>
      <c r="B579" s="84"/>
      <c r="C579" s="84"/>
      <c r="D579" s="84"/>
      <c r="F579" s="768">
        <v>4512</v>
      </c>
      <c r="G579" s="856" t="s">
        <v>1700</v>
      </c>
      <c r="H579" s="749">
        <v>0</v>
      </c>
      <c r="I579" s="749">
        <v>0</v>
      </c>
      <c r="J579" s="750" t="e">
        <f t="shared" si="89"/>
        <v>#DIV/0!</v>
      </c>
      <c r="K579" s="749">
        <f t="shared" si="90"/>
        <v>0</v>
      </c>
      <c r="L579" s="751">
        <v>0</v>
      </c>
      <c r="M579" s="751">
        <v>0</v>
      </c>
      <c r="O579" s="751">
        <f t="shared" si="91"/>
        <v>0</v>
      </c>
      <c r="P579" s="751">
        <f t="shared" si="92"/>
        <v>0</v>
      </c>
      <c r="Q579" s="751">
        <f t="shared" si="93"/>
        <v>0</v>
      </c>
      <c r="R579" s="752" t="e">
        <f t="shared" si="94"/>
        <v>#DIV/0!</v>
      </c>
      <c r="S579" s="751">
        <f t="shared" si="95"/>
        <v>0</v>
      </c>
      <c r="T579" s="84"/>
      <c r="Z579" s="812">
        <f t="shared" si="86"/>
        <v>0</v>
      </c>
      <c r="AA579" s="813">
        <v>0</v>
      </c>
      <c r="AB579" s="84">
        <f t="shared" si="87"/>
        <v>0</v>
      </c>
      <c r="AE579" s="84">
        <f t="shared" si="88"/>
        <v>0</v>
      </c>
    </row>
    <row r="580" spans="1:31" ht="30" hidden="1" x14ac:dyDescent="0.25">
      <c r="A580" s="84"/>
      <c r="B580" s="84"/>
      <c r="C580" s="84"/>
      <c r="D580" s="84"/>
      <c r="F580" s="768">
        <v>452</v>
      </c>
      <c r="G580" s="769" t="s">
        <v>4124</v>
      </c>
      <c r="H580" s="749">
        <v>0</v>
      </c>
      <c r="I580" s="749">
        <v>0</v>
      </c>
      <c r="J580" s="750" t="e">
        <f t="shared" si="89"/>
        <v>#DIV/0!</v>
      </c>
      <c r="K580" s="749">
        <f t="shared" si="90"/>
        <v>0</v>
      </c>
      <c r="L580" s="751">
        <v>0</v>
      </c>
      <c r="M580" s="751">
        <v>0</v>
      </c>
      <c r="O580" s="751">
        <f t="shared" si="91"/>
        <v>0</v>
      </c>
      <c r="P580" s="751">
        <f t="shared" si="92"/>
        <v>0</v>
      </c>
      <c r="Q580" s="751">
        <f t="shared" si="93"/>
        <v>0</v>
      </c>
      <c r="R580" s="752" t="e">
        <f t="shared" si="94"/>
        <v>#DIV/0!</v>
      </c>
      <c r="S580" s="751">
        <f t="shared" si="95"/>
        <v>0</v>
      </c>
      <c r="T580" s="84"/>
      <c r="Z580" s="812">
        <f t="shared" si="86"/>
        <v>0</v>
      </c>
      <c r="AA580" s="813">
        <v>0</v>
      </c>
      <c r="AB580" s="84">
        <f t="shared" si="87"/>
        <v>0</v>
      </c>
      <c r="AE580" s="84">
        <f t="shared" si="88"/>
        <v>0</v>
      </c>
    </row>
    <row r="581" spans="1:31" hidden="1" x14ac:dyDescent="0.25">
      <c r="A581" s="84"/>
      <c r="B581" s="84"/>
      <c r="C581" s="84"/>
      <c r="D581" s="84"/>
      <c r="F581" s="768">
        <v>453</v>
      </c>
      <c r="G581" s="769" t="s">
        <v>4125</v>
      </c>
      <c r="H581" s="749">
        <v>0</v>
      </c>
      <c r="I581" s="749">
        <v>0</v>
      </c>
      <c r="J581" s="750" t="e">
        <f t="shared" si="89"/>
        <v>#DIV/0!</v>
      </c>
      <c r="K581" s="749">
        <f t="shared" si="90"/>
        <v>0</v>
      </c>
      <c r="L581" s="751">
        <v>0</v>
      </c>
      <c r="M581" s="751">
        <v>0</v>
      </c>
      <c r="O581" s="751">
        <f t="shared" si="91"/>
        <v>0</v>
      </c>
      <c r="P581" s="751">
        <f t="shared" si="92"/>
        <v>0</v>
      </c>
      <c r="Q581" s="751">
        <f t="shared" si="93"/>
        <v>0</v>
      </c>
      <c r="R581" s="752" t="e">
        <f t="shared" si="94"/>
        <v>#DIV/0!</v>
      </c>
      <c r="S581" s="751">
        <f t="shared" si="95"/>
        <v>0</v>
      </c>
      <c r="T581" s="84"/>
      <c r="Z581" s="812">
        <f t="shared" si="86"/>
        <v>0</v>
      </c>
      <c r="AA581" s="813">
        <v>0</v>
      </c>
      <c r="AB581" s="84">
        <f t="shared" si="87"/>
        <v>0</v>
      </c>
      <c r="AE581" s="84">
        <f t="shared" si="88"/>
        <v>0</v>
      </c>
    </row>
    <row r="582" spans="1:31" hidden="1" x14ac:dyDescent="0.25">
      <c r="A582" s="84"/>
      <c r="B582" s="84"/>
      <c r="C582" s="84"/>
      <c r="D582" s="84"/>
      <c r="F582" s="768">
        <v>454</v>
      </c>
      <c r="G582" s="769" t="s">
        <v>3803</v>
      </c>
      <c r="H582" s="749">
        <v>0</v>
      </c>
      <c r="I582" s="749">
        <v>0</v>
      </c>
      <c r="J582" s="750" t="e">
        <f t="shared" si="89"/>
        <v>#DIV/0!</v>
      </c>
      <c r="K582" s="749">
        <f t="shared" si="90"/>
        <v>0</v>
      </c>
      <c r="L582" s="751">
        <v>0</v>
      </c>
      <c r="M582" s="751">
        <v>0</v>
      </c>
      <c r="O582" s="751">
        <f t="shared" si="91"/>
        <v>0</v>
      </c>
      <c r="P582" s="751">
        <f t="shared" si="92"/>
        <v>0</v>
      </c>
      <c r="Q582" s="751">
        <f t="shared" si="93"/>
        <v>0</v>
      </c>
      <c r="R582" s="752" t="e">
        <f t="shared" si="94"/>
        <v>#DIV/0!</v>
      </c>
      <c r="S582" s="751">
        <f t="shared" si="95"/>
        <v>0</v>
      </c>
      <c r="T582" s="84"/>
      <c r="Z582" s="812">
        <f t="shared" si="86"/>
        <v>0</v>
      </c>
      <c r="AA582" s="813">
        <v>0</v>
      </c>
      <c r="AB582" s="84">
        <f t="shared" si="87"/>
        <v>0</v>
      </c>
      <c r="AE582" s="84">
        <f t="shared" si="88"/>
        <v>0</v>
      </c>
    </row>
    <row r="583" spans="1:31" hidden="1" x14ac:dyDescent="0.25">
      <c r="A583" s="84"/>
      <c r="B583" s="84"/>
      <c r="C583" s="84"/>
      <c r="D583" s="84"/>
      <c r="F583" s="768">
        <v>461</v>
      </c>
      <c r="G583" s="769" t="s">
        <v>4106</v>
      </c>
      <c r="H583" s="749">
        <v>0</v>
      </c>
      <c r="I583" s="749">
        <v>0</v>
      </c>
      <c r="J583" s="750" t="e">
        <f t="shared" si="89"/>
        <v>#DIV/0!</v>
      </c>
      <c r="K583" s="749">
        <f t="shared" si="90"/>
        <v>0</v>
      </c>
      <c r="L583" s="751">
        <v>0</v>
      </c>
      <c r="M583" s="751">
        <v>0</v>
      </c>
      <c r="O583" s="751">
        <f t="shared" si="91"/>
        <v>0</v>
      </c>
      <c r="P583" s="751">
        <f t="shared" si="92"/>
        <v>0</v>
      </c>
      <c r="Q583" s="751">
        <f t="shared" si="93"/>
        <v>0</v>
      </c>
      <c r="R583" s="752" t="e">
        <f t="shared" si="94"/>
        <v>#DIV/0!</v>
      </c>
      <c r="S583" s="751">
        <f t="shared" si="95"/>
        <v>0</v>
      </c>
      <c r="T583" s="84"/>
      <c r="Z583" s="812">
        <f t="shared" si="86"/>
        <v>0</v>
      </c>
      <c r="AA583" s="813">
        <v>0</v>
      </c>
      <c r="AB583" s="84">
        <f t="shared" si="87"/>
        <v>0</v>
      </c>
      <c r="AE583" s="84">
        <f t="shared" si="88"/>
        <v>0</v>
      </c>
    </row>
    <row r="584" spans="1:31" ht="30" hidden="1" x14ac:dyDescent="0.25">
      <c r="A584" s="84"/>
      <c r="B584" s="84"/>
      <c r="C584" s="84"/>
      <c r="D584" s="84"/>
      <c r="F584" s="768">
        <v>462</v>
      </c>
      <c r="G584" s="769" t="s">
        <v>3806</v>
      </c>
      <c r="H584" s="749">
        <v>0</v>
      </c>
      <c r="I584" s="749">
        <v>0</v>
      </c>
      <c r="J584" s="750" t="e">
        <f t="shared" si="89"/>
        <v>#DIV/0!</v>
      </c>
      <c r="K584" s="749">
        <f t="shared" si="90"/>
        <v>0</v>
      </c>
      <c r="L584" s="751">
        <v>0</v>
      </c>
      <c r="M584" s="751">
        <v>0</v>
      </c>
      <c r="O584" s="751">
        <f t="shared" si="91"/>
        <v>0</v>
      </c>
      <c r="P584" s="751">
        <f t="shared" si="92"/>
        <v>0</v>
      </c>
      <c r="Q584" s="751">
        <f t="shared" si="93"/>
        <v>0</v>
      </c>
      <c r="R584" s="752" t="e">
        <f t="shared" si="94"/>
        <v>#DIV/0!</v>
      </c>
      <c r="S584" s="751">
        <f t="shared" si="95"/>
        <v>0</v>
      </c>
      <c r="T584" s="84"/>
      <c r="Z584" s="812">
        <f t="shared" si="86"/>
        <v>0</v>
      </c>
      <c r="AA584" s="813">
        <v>0</v>
      </c>
      <c r="AB584" s="84">
        <f t="shared" si="87"/>
        <v>0</v>
      </c>
      <c r="AE584" s="84">
        <f t="shared" si="88"/>
        <v>0</v>
      </c>
    </row>
    <row r="585" spans="1:31" hidden="1" x14ac:dyDescent="0.25">
      <c r="A585" s="84"/>
      <c r="B585" s="84"/>
      <c r="C585" s="84"/>
      <c r="D585" s="84"/>
      <c r="F585" s="768">
        <v>4631</v>
      </c>
      <c r="G585" s="769" t="s">
        <v>3807</v>
      </c>
      <c r="H585" s="749">
        <v>0</v>
      </c>
      <c r="I585" s="749">
        <v>0</v>
      </c>
      <c r="J585" s="750" t="e">
        <f t="shared" si="89"/>
        <v>#DIV/0!</v>
      </c>
      <c r="K585" s="749">
        <f t="shared" si="90"/>
        <v>0</v>
      </c>
      <c r="L585" s="751">
        <v>0</v>
      </c>
      <c r="M585" s="751">
        <v>0</v>
      </c>
      <c r="O585" s="751">
        <f t="shared" si="91"/>
        <v>0</v>
      </c>
      <c r="P585" s="751">
        <f t="shared" si="92"/>
        <v>0</v>
      </c>
      <c r="Q585" s="751">
        <f t="shared" si="93"/>
        <v>0</v>
      </c>
      <c r="R585" s="752" t="e">
        <f t="shared" si="94"/>
        <v>#DIV/0!</v>
      </c>
      <c r="S585" s="751">
        <f t="shared" si="95"/>
        <v>0</v>
      </c>
      <c r="T585" s="84"/>
      <c r="Z585" s="812">
        <f t="shared" si="86"/>
        <v>0</v>
      </c>
      <c r="AA585" s="813">
        <v>0</v>
      </c>
      <c r="AB585" s="84">
        <f t="shared" si="87"/>
        <v>0</v>
      </c>
      <c r="AE585" s="84">
        <f t="shared" si="88"/>
        <v>0</v>
      </c>
    </row>
    <row r="586" spans="1:31" hidden="1" x14ac:dyDescent="0.25">
      <c r="A586" s="84"/>
      <c r="B586" s="84"/>
      <c r="C586" s="84"/>
      <c r="D586" s="84"/>
      <c r="F586" s="768">
        <v>4632</v>
      </c>
      <c r="G586" s="769" t="s">
        <v>3808</v>
      </c>
      <c r="H586" s="749">
        <v>0</v>
      </c>
      <c r="I586" s="749">
        <v>0</v>
      </c>
      <c r="J586" s="750" t="e">
        <f t="shared" si="89"/>
        <v>#DIV/0!</v>
      </c>
      <c r="K586" s="749">
        <f t="shared" si="90"/>
        <v>0</v>
      </c>
      <c r="L586" s="751">
        <v>0</v>
      </c>
      <c r="M586" s="751">
        <v>0</v>
      </c>
      <c r="O586" s="751">
        <f t="shared" si="91"/>
        <v>0</v>
      </c>
      <c r="P586" s="751">
        <f t="shared" si="92"/>
        <v>0</v>
      </c>
      <c r="Q586" s="751">
        <f t="shared" si="93"/>
        <v>0</v>
      </c>
      <c r="R586" s="752" t="e">
        <f t="shared" si="94"/>
        <v>#DIV/0!</v>
      </c>
      <c r="S586" s="751">
        <f t="shared" si="95"/>
        <v>0</v>
      </c>
      <c r="T586" s="84"/>
      <c r="Z586" s="812">
        <f t="shared" si="86"/>
        <v>0</v>
      </c>
      <c r="AA586" s="813">
        <v>0</v>
      </c>
      <c r="AB586" s="84">
        <f t="shared" si="87"/>
        <v>0</v>
      </c>
      <c r="AE586" s="84">
        <f t="shared" si="88"/>
        <v>0</v>
      </c>
    </row>
    <row r="587" spans="1:31" ht="30" hidden="1" x14ac:dyDescent="0.25">
      <c r="A587" s="84"/>
      <c r="B587" s="84"/>
      <c r="C587" s="84"/>
      <c r="D587" s="84"/>
      <c r="F587" s="768">
        <v>464</v>
      </c>
      <c r="G587" s="769" t="s">
        <v>3809</v>
      </c>
      <c r="H587" s="749">
        <v>0</v>
      </c>
      <c r="I587" s="749">
        <v>0</v>
      </c>
      <c r="J587" s="750" t="e">
        <f t="shared" si="89"/>
        <v>#DIV/0!</v>
      </c>
      <c r="K587" s="749">
        <f t="shared" si="90"/>
        <v>0</v>
      </c>
      <c r="L587" s="751">
        <v>0</v>
      </c>
      <c r="M587" s="751">
        <v>0</v>
      </c>
      <c r="O587" s="751">
        <f t="shared" si="91"/>
        <v>0</v>
      </c>
      <c r="P587" s="751">
        <f t="shared" si="92"/>
        <v>0</v>
      </c>
      <c r="Q587" s="751">
        <f t="shared" si="93"/>
        <v>0</v>
      </c>
      <c r="R587" s="752" t="e">
        <f t="shared" si="94"/>
        <v>#DIV/0!</v>
      </c>
      <c r="S587" s="751">
        <f t="shared" si="95"/>
        <v>0</v>
      </c>
      <c r="T587" s="84"/>
      <c r="Z587" s="812">
        <f t="shared" si="86"/>
        <v>0</v>
      </c>
      <c r="AA587" s="813">
        <v>0</v>
      </c>
      <c r="AB587" s="84">
        <f t="shared" si="87"/>
        <v>0</v>
      </c>
      <c r="AE587" s="84">
        <f t="shared" si="88"/>
        <v>0</v>
      </c>
    </row>
    <row r="588" spans="1:31" hidden="1" x14ac:dyDescent="0.25">
      <c r="A588" s="84"/>
      <c r="B588" s="84"/>
      <c r="C588" s="84"/>
      <c r="D588" s="84"/>
      <c r="F588" s="768">
        <v>465</v>
      </c>
      <c r="G588" s="769" t="s">
        <v>4107</v>
      </c>
      <c r="H588" s="749">
        <v>0</v>
      </c>
      <c r="J588" s="750" t="e">
        <f t="shared" si="89"/>
        <v>#DIV/0!</v>
      </c>
      <c r="K588" s="749">
        <f t="shared" si="90"/>
        <v>0</v>
      </c>
      <c r="L588" s="751">
        <v>0</v>
      </c>
      <c r="M588" s="751">
        <v>0</v>
      </c>
      <c r="O588" s="751">
        <f t="shared" si="91"/>
        <v>0</v>
      </c>
      <c r="P588" s="751">
        <f t="shared" si="92"/>
        <v>0</v>
      </c>
      <c r="Q588" s="751">
        <f t="shared" si="93"/>
        <v>0</v>
      </c>
      <c r="R588" s="752" t="e">
        <f t="shared" si="94"/>
        <v>#DIV/0!</v>
      </c>
      <c r="S588" s="751">
        <f t="shared" si="95"/>
        <v>0</v>
      </c>
      <c r="T588" s="84"/>
      <c r="V588" s="202">
        <v>800000</v>
      </c>
      <c r="X588" s="815">
        <v>179999.14</v>
      </c>
      <c r="Z588" s="812">
        <f t="shared" si="86"/>
        <v>-179999.14</v>
      </c>
      <c r="AA588" s="813">
        <v>4267985.3</v>
      </c>
      <c r="AB588" s="84">
        <f t="shared" si="87"/>
        <v>-4447984.4399999995</v>
      </c>
      <c r="AE588" s="84">
        <f t="shared" si="88"/>
        <v>-4267985.3</v>
      </c>
    </row>
    <row r="589" spans="1:31" hidden="1" x14ac:dyDescent="0.25">
      <c r="A589" s="84"/>
      <c r="B589" s="84"/>
      <c r="C589" s="84"/>
      <c r="D589" s="84"/>
      <c r="F589" s="768">
        <v>472</v>
      </c>
      <c r="G589" s="769" t="s">
        <v>3813</v>
      </c>
      <c r="H589" s="749">
        <v>0</v>
      </c>
      <c r="J589" s="750" t="e">
        <f t="shared" si="89"/>
        <v>#DIV/0!</v>
      </c>
      <c r="K589" s="749">
        <f t="shared" si="90"/>
        <v>0</v>
      </c>
      <c r="L589" s="751">
        <v>0</v>
      </c>
      <c r="M589" s="751">
        <v>0</v>
      </c>
      <c r="O589" s="751">
        <f t="shared" si="91"/>
        <v>0</v>
      </c>
      <c r="P589" s="751">
        <f t="shared" si="92"/>
        <v>0</v>
      </c>
      <c r="Q589" s="751">
        <f t="shared" si="93"/>
        <v>0</v>
      </c>
      <c r="R589" s="752" t="e">
        <f t="shared" si="94"/>
        <v>#DIV/0!</v>
      </c>
      <c r="S589" s="751">
        <f t="shared" si="95"/>
        <v>0</v>
      </c>
      <c r="T589" s="84"/>
      <c r="V589" s="202">
        <f>5570000+14868708.15+80000</f>
        <v>20518708.149999999</v>
      </c>
      <c r="W589" s="202">
        <f>V589-H589</f>
        <v>20518708.149999999</v>
      </c>
      <c r="Y589" s="816">
        <v>2777080.65</v>
      </c>
      <c r="Z589" s="812">
        <f t="shared" si="86"/>
        <v>2777080.65</v>
      </c>
      <c r="AA589" s="813">
        <v>17741627.5</v>
      </c>
      <c r="AB589" s="84">
        <f t="shared" si="87"/>
        <v>-14964546.85</v>
      </c>
      <c r="AE589" s="84">
        <f t="shared" si="88"/>
        <v>-17741627.5</v>
      </c>
    </row>
    <row r="590" spans="1:31" ht="15" hidden="1" customHeight="1" x14ac:dyDescent="0.25">
      <c r="A590" s="84"/>
      <c r="B590" s="84"/>
      <c r="C590" s="84"/>
      <c r="D590" s="84"/>
      <c r="F590" s="768">
        <v>481</v>
      </c>
      <c r="G590" s="769" t="s">
        <v>4126</v>
      </c>
      <c r="H590" s="749">
        <v>0</v>
      </c>
      <c r="I590" s="749">
        <v>0</v>
      </c>
      <c r="J590" s="750" t="e">
        <f t="shared" si="89"/>
        <v>#DIV/0!</v>
      </c>
      <c r="K590" s="749">
        <f t="shared" si="90"/>
        <v>0</v>
      </c>
      <c r="L590" s="751">
        <v>0</v>
      </c>
      <c r="M590" s="751">
        <v>0</v>
      </c>
      <c r="O590" s="751">
        <f t="shared" si="91"/>
        <v>0</v>
      </c>
      <c r="P590" s="751">
        <f t="shared" si="92"/>
        <v>0</v>
      </c>
      <c r="Q590" s="751">
        <f t="shared" si="93"/>
        <v>0</v>
      </c>
      <c r="R590" s="752" t="e">
        <f t="shared" si="94"/>
        <v>#DIV/0!</v>
      </c>
      <c r="S590" s="751">
        <f t="shared" si="95"/>
        <v>0</v>
      </c>
      <c r="T590" s="84"/>
      <c r="Z590" s="812">
        <f t="shared" si="86"/>
        <v>0</v>
      </c>
      <c r="AA590" s="813">
        <v>0</v>
      </c>
      <c r="AB590" s="84">
        <f t="shared" si="87"/>
        <v>0</v>
      </c>
      <c r="AE590" s="84">
        <f t="shared" si="88"/>
        <v>0</v>
      </c>
    </row>
    <row r="591" spans="1:31" x14ac:dyDescent="0.25">
      <c r="A591" s="84"/>
      <c r="B591" s="84"/>
      <c r="C591" s="84"/>
      <c r="D591" s="84"/>
      <c r="E591" s="746" t="s">
        <v>5089</v>
      </c>
      <c r="F591" s="768">
        <v>482</v>
      </c>
      <c r="G591" s="769" t="s">
        <v>4127</v>
      </c>
      <c r="H591" s="749">
        <v>550000</v>
      </c>
      <c r="I591" s="749">
        <v>123008.42</v>
      </c>
      <c r="J591" s="750">
        <f t="shared" si="89"/>
        <v>0.22365167272727274</v>
      </c>
      <c r="K591" s="749">
        <f t="shared" si="90"/>
        <v>426991.58</v>
      </c>
      <c r="L591" s="751">
        <v>0</v>
      </c>
      <c r="M591" s="751">
        <v>0</v>
      </c>
      <c r="O591" s="751">
        <f t="shared" si="91"/>
        <v>0</v>
      </c>
      <c r="P591" s="751">
        <f t="shared" si="92"/>
        <v>550000</v>
      </c>
      <c r="Q591" s="751">
        <f t="shared" si="93"/>
        <v>123008.42</v>
      </c>
      <c r="R591" s="752">
        <f t="shared" si="94"/>
        <v>0.22365167272727274</v>
      </c>
      <c r="S591" s="751">
        <f t="shared" si="95"/>
        <v>426991.58</v>
      </c>
      <c r="T591" s="84"/>
      <c r="Y591" s="816">
        <v>100000</v>
      </c>
      <c r="Z591" s="812">
        <f t="shared" si="86"/>
        <v>650000</v>
      </c>
      <c r="AA591" s="813">
        <v>243000</v>
      </c>
      <c r="AB591" s="84">
        <f t="shared" si="87"/>
        <v>407000</v>
      </c>
      <c r="AE591" s="84">
        <f t="shared" si="88"/>
        <v>307000</v>
      </c>
    </row>
    <row r="592" spans="1:31" x14ac:dyDescent="0.25">
      <c r="A592" s="84"/>
      <c r="B592" s="84"/>
      <c r="C592" s="84"/>
      <c r="E592" s="746" t="s">
        <v>5090</v>
      </c>
      <c r="F592" s="768">
        <v>483</v>
      </c>
      <c r="G592" s="858" t="s">
        <v>4128</v>
      </c>
      <c r="H592" s="749">
        <v>700000</v>
      </c>
      <c r="I592" s="749">
        <v>607452.67000000004</v>
      </c>
      <c r="J592" s="750">
        <f t="shared" si="89"/>
        <v>0.86778952857142866</v>
      </c>
      <c r="K592" s="749">
        <f t="shared" si="90"/>
        <v>92547.329999999958</v>
      </c>
      <c r="L592" s="751">
        <v>0</v>
      </c>
      <c r="M592" s="751">
        <v>0</v>
      </c>
      <c r="O592" s="751">
        <f t="shared" si="91"/>
        <v>0</v>
      </c>
      <c r="P592" s="751">
        <f t="shared" si="92"/>
        <v>700000</v>
      </c>
      <c r="Q592" s="751">
        <f t="shared" si="93"/>
        <v>607452.67000000004</v>
      </c>
      <c r="R592" s="752">
        <f t="shared" si="94"/>
        <v>0.86778952857142866</v>
      </c>
      <c r="S592" s="751">
        <f t="shared" si="95"/>
        <v>92547.329999999958</v>
      </c>
      <c r="T592" s="84"/>
      <c r="Y592" s="816">
        <v>25000</v>
      </c>
      <c r="Z592" s="812">
        <f t="shared" si="86"/>
        <v>725000</v>
      </c>
      <c r="AA592" s="813">
        <v>759522</v>
      </c>
      <c r="AB592" s="84">
        <f t="shared" si="87"/>
        <v>-34522</v>
      </c>
      <c r="AE592" s="84">
        <f t="shared" si="88"/>
        <v>-59522</v>
      </c>
    </row>
    <row r="593" spans="1:31" ht="45" x14ac:dyDescent="0.25">
      <c r="A593" s="84"/>
      <c r="B593" s="84"/>
      <c r="C593" s="84"/>
      <c r="E593" s="746" t="s">
        <v>5091</v>
      </c>
      <c r="F593" s="768">
        <v>484</v>
      </c>
      <c r="G593" s="769" t="s">
        <v>4129</v>
      </c>
      <c r="H593" s="749">
        <v>500000</v>
      </c>
      <c r="I593" s="749">
        <v>0</v>
      </c>
      <c r="J593" s="750">
        <f t="shared" si="89"/>
        <v>0</v>
      </c>
      <c r="K593" s="749">
        <f t="shared" si="90"/>
        <v>500000</v>
      </c>
      <c r="L593" s="751">
        <v>0</v>
      </c>
      <c r="M593" s="751">
        <v>0</v>
      </c>
      <c r="O593" s="751">
        <f t="shared" si="91"/>
        <v>0</v>
      </c>
      <c r="P593" s="751">
        <f t="shared" si="92"/>
        <v>500000</v>
      </c>
      <c r="Q593" s="751">
        <f t="shared" si="93"/>
        <v>0</v>
      </c>
      <c r="R593" s="752">
        <f t="shared" si="94"/>
        <v>0</v>
      </c>
      <c r="S593" s="751">
        <f t="shared" si="95"/>
        <v>500000</v>
      </c>
      <c r="T593" s="84"/>
      <c r="Z593" s="812">
        <f t="shared" si="86"/>
        <v>500000</v>
      </c>
      <c r="AA593" s="813">
        <v>0</v>
      </c>
      <c r="AB593" s="84">
        <f t="shared" si="87"/>
        <v>500000</v>
      </c>
      <c r="AE593" s="84">
        <f t="shared" si="88"/>
        <v>500000</v>
      </c>
    </row>
    <row r="594" spans="1:31" ht="30" hidden="1" x14ac:dyDescent="0.25">
      <c r="A594" s="84"/>
      <c r="B594" s="84"/>
      <c r="C594" s="84"/>
      <c r="F594" s="768">
        <v>485</v>
      </c>
      <c r="G594" s="769" t="s">
        <v>4130</v>
      </c>
      <c r="H594" s="749">
        <v>0</v>
      </c>
      <c r="I594" s="749">
        <v>0</v>
      </c>
      <c r="J594" s="750" t="e">
        <f t="shared" si="89"/>
        <v>#DIV/0!</v>
      </c>
      <c r="K594" s="749">
        <f t="shared" si="90"/>
        <v>0</v>
      </c>
      <c r="L594" s="751">
        <v>0</v>
      </c>
      <c r="M594" s="751">
        <v>0</v>
      </c>
      <c r="O594" s="751">
        <f t="shared" si="91"/>
        <v>0</v>
      </c>
      <c r="P594" s="751">
        <f t="shared" si="92"/>
        <v>0</v>
      </c>
      <c r="Q594" s="751">
        <f t="shared" si="93"/>
        <v>0</v>
      </c>
      <c r="R594" s="752" t="e">
        <f t="shared" si="94"/>
        <v>#DIV/0!</v>
      </c>
      <c r="S594" s="751">
        <f t="shared" si="95"/>
        <v>0</v>
      </c>
      <c r="T594" s="84"/>
      <c r="Z594" s="812">
        <f t="shared" si="86"/>
        <v>0</v>
      </c>
      <c r="AA594" s="813">
        <v>0</v>
      </c>
      <c r="AB594" s="84">
        <f t="shared" si="87"/>
        <v>0</v>
      </c>
      <c r="AE594" s="84">
        <f t="shared" si="88"/>
        <v>0</v>
      </c>
    </row>
    <row r="595" spans="1:31" ht="30" hidden="1" x14ac:dyDescent="0.25">
      <c r="A595" s="84"/>
      <c r="B595" s="84"/>
      <c r="C595" s="84"/>
      <c r="F595" s="768">
        <v>489</v>
      </c>
      <c r="G595" s="769" t="s">
        <v>3821</v>
      </c>
      <c r="H595" s="749">
        <v>0</v>
      </c>
      <c r="I595" s="749">
        <v>0</v>
      </c>
      <c r="J595" s="750" t="e">
        <f t="shared" si="89"/>
        <v>#DIV/0!</v>
      </c>
      <c r="K595" s="749">
        <f t="shared" si="90"/>
        <v>0</v>
      </c>
      <c r="L595" s="751">
        <v>0</v>
      </c>
      <c r="M595" s="751">
        <v>0</v>
      </c>
      <c r="O595" s="751">
        <f t="shared" si="91"/>
        <v>0</v>
      </c>
      <c r="P595" s="751">
        <f t="shared" si="92"/>
        <v>0</v>
      </c>
      <c r="Q595" s="751">
        <f t="shared" si="93"/>
        <v>0</v>
      </c>
      <c r="R595" s="752" t="e">
        <f t="shared" si="94"/>
        <v>#DIV/0!</v>
      </c>
      <c r="S595" s="751">
        <f t="shared" si="95"/>
        <v>0</v>
      </c>
      <c r="T595" s="84"/>
      <c r="Z595" s="812">
        <f t="shared" si="86"/>
        <v>0</v>
      </c>
      <c r="AA595" s="813">
        <v>0</v>
      </c>
      <c r="AB595" s="84">
        <f t="shared" si="87"/>
        <v>0</v>
      </c>
      <c r="AE595" s="84">
        <f t="shared" si="88"/>
        <v>0</v>
      </c>
    </row>
    <row r="596" spans="1:31" ht="30" hidden="1" x14ac:dyDescent="0.25">
      <c r="A596" s="84"/>
      <c r="B596" s="84"/>
      <c r="C596" s="84"/>
      <c r="F596" s="768">
        <v>494</v>
      </c>
      <c r="G596" s="769" t="s">
        <v>4108</v>
      </c>
      <c r="H596" s="749">
        <v>0</v>
      </c>
      <c r="I596" s="749">
        <v>0</v>
      </c>
      <c r="J596" s="750" t="e">
        <f t="shared" si="89"/>
        <v>#DIV/0!</v>
      </c>
      <c r="K596" s="749">
        <f t="shared" si="90"/>
        <v>0</v>
      </c>
      <c r="L596" s="751">
        <v>0</v>
      </c>
      <c r="M596" s="751">
        <v>0</v>
      </c>
      <c r="O596" s="751">
        <f t="shared" si="91"/>
        <v>0</v>
      </c>
      <c r="P596" s="751">
        <f t="shared" si="92"/>
        <v>0</v>
      </c>
      <c r="Q596" s="751">
        <f t="shared" si="93"/>
        <v>0</v>
      </c>
      <c r="R596" s="752" t="e">
        <f t="shared" si="94"/>
        <v>#DIV/0!</v>
      </c>
      <c r="S596" s="751">
        <f t="shared" si="95"/>
        <v>0</v>
      </c>
      <c r="T596" s="84"/>
      <c r="Z596" s="812">
        <f t="shared" si="86"/>
        <v>0</v>
      </c>
      <c r="AA596" s="813">
        <v>0</v>
      </c>
      <c r="AB596" s="84">
        <f t="shared" si="87"/>
        <v>0</v>
      </c>
      <c r="AE596" s="84">
        <f t="shared" si="88"/>
        <v>0</v>
      </c>
    </row>
    <row r="597" spans="1:31" ht="30" hidden="1" x14ac:dyDescent="0.25">
      <c r="A597" s="84"/>
      <c r="B597" s="84"/>
      <c r="C597" s="84"/>
      <c r="F597" s="768">
        <v>495</v>
      </c>
      <c r="G597" s="769" t="s">
        <v>4109</v>
      </c>
      <c r="H597" s="749">
        <v>0</v>
      </c>
      <c r="I597" s="749">
        <v>0</v>
      </c>
      <c r="J597" s="750" t="e">
        <f t="shared" si="89"/>
        <v>#DIV/0!</v>
      </c>
      <c r="K597" s="749">
        <f t="shared" si="90"/>
        <v>0</v>
      </c>
      <c r="L597" s="751">
        <v>0</v>
      </c>
      <c r="M597" s="751">
        <v>0</v>
      </c>
      <c r="O597" s="751">
        <f t="shared" si="91"/>
        <v>0</v>
      </c>
      <c r="P597" s="751">
        <f t="shared" si="92"/>
        <v>0</v>
      </c>
      <c r="Q597" s="751">
        <f t="shared" si="93"/>
        <v>0</v>
      </c>
      <c r="R597" s="752" t="e">
        <f t="shared" si="94"/>
        <v>#DIV/0!</v>
      </c>
      <c r="S597" s="751">
        <f t="shared" si="95"/>
        <v>0</v>
      </c>
      <c r="T597" s="84"/>
      <c r="Z597" s="812">
        <f t="shared" si="86"/>
        <v>0</v>
      </c>
      <c r="AA597" s="813">
        <v>0</v>
      </c>
      <c r="AB597" s="84">
        <f t="shared" si="87"/>
        <v>0</v>
      </c>
      <c r="AE597" s="84">
        <f t="shared" si="88"/>
        <v>0</v>
      </c>
    </row>
    <row r="598" spans="1:31" ht="45" hidden="1" x14ac:dyDescent="0.25">
      <c r="A598" s="84"/>
      <c r="B598" s="84"/>
      <c r="C598" s="84"/>
      <c r="F598" s="768">
        <v>496</v>
      </c>
      <c r="G598" s="769" t="s">
        <v>4110</v>
      </c>
      <c r="H598" s="749">
        <v>0</v>
      </c>
      <c r="I598" s="749">
        <v>0</v>
      </c>
      <c r="J598" s="750" t="e">
        <f t="shared" si="89"/>
        <v>#DIV/0!</v>
      </c>
      <c r="K598" s="749">
        <f t="shared" si="90"/>
        <v>0</v>
      </c>
      <c r="L598" s="751">
        <v>0</v>
      </c>
      <c r="M598" s="751">
        <v>0</v>
      </c>
      <c r="O598" s="751">
        <f t="shared" si="91"/>
        <v>0</v>
      </c>
      <c r="P598" s="751">
        <f t="shared" si="92"/>
        <v>0</v>
      </c>
      <c r="Q598" s="751">
        <f t="shared" si="93"/>
        <v>0</v>
      </c>
      <c r="R598" s="752" t="e">
        <f t="shared" si="94"/>
        <v>#DIV/0!</v>
      </c>
      <c r="S598" s="751">
        <f t="shared" si="95"/>
        <v>0</v>
      </c>
      <c r="T598" s="84"/>
      <c r="Z598" s="812">
        <f t="shared" si="86"/>
        <v>0</v>
      </c>
      <c r="AA598" s="813">
        <v>0</v>
      </c>
      <c r="AB598" s="84">
        <f t="shared" si="87"/>
        <v>0</v>
      </c>
      <c r="AE598" s="84">
        <f t="shared" si="88"/>
        <v>0</v>
      </c>
    </row>
    <row r="599" spans="1:31" hidden="1" x14ac:dyDescent="0.25">
      <c r="A599" s="84"/>
      <c r="B599" s="84"/>
      <c r="C599" s="84"/>
      <c r="D599" s="764">
        <v>112</v>
      </c>
      <c r="F599" s="768">
        <v>49911</v>
      </c>
      <c r="G599" s="769" t="s">
        <v>3823</v>
      </c>
      <c r="H599" s="749">
        <v>0</v>
      </c>
      <c r="I599" s="749">
        <v>0</v>
      </c>
      <c r="J599" s="750" t="e">
        <f t="shared" si="89"/>
        <v>#DIV/0!</v>
      </c>
      <c r="K599" s="749">
        <f t="shared" si="90"/>
        <v>0</v>
      </c>
      <c r="L599" s="751">
        <v>0</v>
      </c>
      <c r="M599" s="751">
        <v>0</v>
      </c>
      <c r="O599" s="751">
        <f t="shared" si="91"/>
        <v>0</v>
      </c>
      <c r="P599" s="751">
        <f t="shared" si="92"/>
        <v>0</v>
      </c>
      <c r="Q599" s="751">
        <f t="shared" si="93"/>
        <v>0</v>
      </c>
      <c r="R599" s="752" t="e">
        <f t="shared" si="94"/>
        <v>#DIV/0!</v>
      </c>
      <c r="S599" s="751">
        <f t="shared" si="95"/>
        <v>0</v>
      </c>
      <c r="T599" s="84"/>
      <c r="Z599" s="812">
        <f t="shared" si="86"/>
        <v>0</v>
      </c>
      <c r="AA599" s="813">
        <v>0</v>
      </c>
      <c r="AB599" s="84">
        <f t="shared" si="87"/>
        <v>0</v>
      </c>
      <c r="AE599" s="84">
        <f t="shared" si="88"/>
        <v>0</v>
      </c>
    </row>
    <row r="600" spans="1:31" hidden="1" x14ac:dyDescent="0.25">
      <c r="A600" s="84"/>
      <c r="B600" s="84"/>
      <c r="C600" s="84"/>
      <c r="D600" s="764">
        <v>112</v>
      </c>
      <c r="F600" s="745">
        <v>49912</v>
      </c>
      <c r="G600" s="861" t="s">
        <v>3825</v>
      </c>
      <c r="H600" s="749">
        <v>0</v>
      </c>
      <c r="I600" s="749">
        <v>0</v>
      </c>
      <c r="J600" s="750" t="e">
        <f t="shared" si="89"/>
        <v>#DIV/0!</v>
      </c>
      <c r="K600" s="749">
        <f t="shared" si="90"/>
        <v>0</v>
      </c>
      <c r="L600" s="751">
        <v>0</v>
      </c>
      <c r="M600" s="751">
        <v>0</v>
      </c>
      <c r="O600" s="751">
        <f t="shared" si="91"/>
        <v>0</v>
      </c>
      <c r="P600" s="751">
        <f t="shared" si="92"/>
        <v>0</v>
      </c>
      <c r="Q600" s="751">
        <f t="shared" si="93"/>
        <v>0</v>
      </c>
      <c r="R600" s="752" t="e">
        <f t="shared" si="94"/>
        <v>#DIV/0!</v>
      </c>
      <c r="S600" s="751">
        <f t="shared" si="95"/>
        <v>0</v>
      </c>
      <c r="T600" s="84"/>
      <c r="Z600" s="812">
        <f t="shared" si="86"/>
        <v>0</v>
      </c>
      <c r="AA600" s="813">
        <v>0</v>
      </c>
      <c r="AB600" s="84">
        <f t="shared" si="87"/>
        <v>0</v>
      </c>
      <c r="AE600" s="84">
        <f t="shared" si="88"/>
        <v>0</v>
      </c>
    </row>
    <row r="601" spans="1:31" x14ac:dyDescent="0.25">
      <c r="A601" s="84"/>
      <c r="B601" s="84"/>
      <c r="C601" s="84"/>
      <c r="E601" s="746" t="s">
        <v>5092</v>
      </c>
      <c r="F601" s="768">
        <v>511</v>
      </c>
      <c r="G601" s="858" t="s">
        <v>4131</v>
      </c>
      <c r="H601" s="749">
        <f>10000000+2000000</f>
        <v>12000000</v>
      </c>
      <c r="I601" s="749">
        <v>1597652.2</v>
      </c>
      <c r="J601" s="750">
        <f t="shared" si="89"/>
        <v>0.13313768333333334</v>
      </c>
      <c r="K601" s="749">
        <f t="shared" si="90"/>
        <v>10402347.800000001</v>
      </c>
      <c r="L601" s="751">
        <v>0</v>
      </c>
      <c r="M601" s="751">
        <v>0</v>
      </c>
      <c r="O601" s="751">
        <f t="shared" si="91"/>
        <v>0</v>
      </c>
      <c r="P601" s="751">
        <f t="shared" si="92"/>
        <v>12000000</v>
      </c>
      <c r="Q601" s="751">
        <f t="shared" si="93"/>
        <v>1597652.2</v>
      </c>
      <c r="R601" s="752">
        <f t="shared" si="94"/>
        <v>0.13313768333333334</v>
      </c>
      <c r="S601" s="751">
        <f t="shared" si="95"/>
        <v>10402347.800000001</v>
      </c>
      <c r="T601" s="84"/>
      <c r="V601" s="202">
        <f>1850000+3083960</f>
        <v>4933960</v>
      </c>
      <c r="W601" s="202">
        <f>V601-H601</f>
        <v>-7066040</v>
      </c>
      <c r="Y601" s="816">
        <v>1602000</v>
      </c>
      <c r="Z601" s="812">
        <f t="shared" si="86"/>
        <v>13602000</v>
      </c>
      <c r="AA601" s="813">
        <v>3332000</v>
      </c>
      <c r="AB601" s="84">
        <f t="shared" si="87"/>
        <v>10270000</v>
      </c>
      <c r="AE601" s="84">
        <f t="shared" si="88"/>
        <v>8668000</v>
      </c>
    </row>
    <row r="602" spans="1:31" x14ac:dyDescent="0.25">
      <c r="A602" s="84"/>
      <c r="B602" s="84"/>
      <c r="C602" s="84"/>
      <c r="E602" s="746" t="s">
        <v>5093</v>
      </c>
      <c r="F602" s="768">
        <v>512</v>
      </c>
      <c r="G602" s="858" t="s">
        <v>4132</v>
      </c>
      <c r="H602" s="749">
        <f>2200000+1000000</f>
        <v>3200000</v>
      </c>
      <c r="I602" s="749">
        <f>2615861.98-467884</f>
        <v>2147977.98</v>
      </c>
      <c r="J602" s="750">
        <f t="shared" si="89"/>
        <v>0.67124311874999998</v>
      </c>
      <c r="K602" s="749">
        <f t="shared" si="90"/>
        <v>1052022.02</v>
      </c>
      <c r="L602" s="751">
        <v>0</v>
      </c>
      <c r="M602" s="751">
        <v>467884</v>
      </c>
      <c r="N602" s="752" t="e">
        <f>M602/L602</f>
        <v>#DIV/0!</v>
      </c>
      <c r="O602" s="751">
        <f t="shared" si="91"/>
        <v>-467884</v>
      </c>
      <c r="P602" s="751">
        <f t="shared" si="92"/>
        <v>3200000</v>
      </c>
      <c r="Q602" s="751">
        <f t="shared" si="93"/>
        <v>2615861.98</v>
      </c>
      <c r="R602" s="752">
        <f t="shared" si="94"/>
        <v>0.81745686875000001</v>
      </c>
      <c r="S602" s="751">
        <f t="shared" si="95"/>
        <v>584138.02</v>
      </c>
      <c r="T602" s="84"/>
      <c r="W602" s="202">
        <f>50000+596160</f>
        <v>646160</v>
      </c>
      <c r="Y602" s="816">
        <v>646160</v>
      </c>
      <c r="Z602" s="812">
        <f t="shared" si="86"/>
        <v>3846160</v>
      </c>
      <c r="AA602" s="813">
        <v>2585000</v>
      </c>
      <c r="AB602" s="84">
        <f t="shared" si="87"/>
        <v>1261160</v>
      </c>
      <c r="AE602" s="84">
        <f t="shared" si="88"/>
        <v>615000</v>
      </c>
    </row>
    <row r="603" spans="1:31" hidden="1" x14ac:dyDescent="0.25">
      <c r="A603" s="84"/>
      <c r="B603" s="84"/>
      <c r="C603" s="84"/>
      <c r="F603" s="768">
        <v>513</v>
      </c>
      <c r="G603" s="858" t="s">
        <v>4133</v>
      </c>
      <c r="H603" s="749">
        <v>0</v>
      </c>
      <c r="I603" s="749">
        <v>0</v>
      </c>
      <c r="J603" s="750" t="e">
        <f t="shared" si="89"/>
        <v>#DIV/0!</v>
      </c>
      <c r="K603" s="749">
        <f t="shared" si="90"/>
        <v>0</v>
      </c>
      <c r="L603" s="751">
        <v>0</v>
      </c>
      <c r="M603" s="751">
        <v>0</v>
      </c>
      <c r="N603" s="752" t="e">
        <f>M603/L603</f>
        <v>#DIV/0!</v>
      </c>
      <c r="O603" s="751">
        <f t="shared" si="91"/>
        <v>0</v>
      </c>
      <c r="P603" s="751">
        <f t="shared" si="92"/>
        <v>0</v>
      </c>
      <c r="Q603" s="751">
        <f t="shared" si="93"/>
        <v>0</v>
      </c>
      <c r="R603" s="752" t="e">
        <f t="shared" si="94"/>
        <v>#DIV/0!</v>
      </c>
      <c r="S603" s="751">
        <f t="shared" si="95"/>
        <v>0</v>
      </c>
      <c r="T603" s="84"/>
      <c r="Z603" s="812">
        <f t="shared" si="86"/>
        <v>0</v>
      </c>
      <c r="AA603" s="813">
        <v>0</v>
      </c>
      <c r="AB603" s="84">
        <f t="shared" si="87"/>
        <v>0</v>
      </c>
      <c r="AE603" s="84">
        <f t="shared" si="88"/>
        <v>0</v>
      </c>
    </row>
    <row r="604" spans="1:31" hidden="1" x14ac:dyDescent="0.25">
      <c r="A604" s="84"/>
      <c r="B604" s="84"/>
      <c r="C604" s="84"/>
      <c r="F604" s="768">
        <v>514</v>
      </c>
      <c r="G604" s="769" t="s">
        <v>4134</v>
      </c>
      <c r="H604" s="749">
        <v>0</v>
      </c>
      <c r="I604" s="749">
        <v>0</v>
      </c>
      <c r="J604" s="750" t="e">
        <f t="shared" si="89"/>
        <v>#DIV/0!</v>
      </c>
      <c r="K604" s="749">
        <f t="shared" si="90"/>
        <v>0</v>
      </c>
      <c r="L604" s="751">
        <v>0</v>
      </c>
      <c r="M604" s="751">
        <v>0</v>
      </c>
      <c r="N604" s="752" t="e">
        <f>M604/L604</f>
        <v>#DIV/0!</v>
      </c>
      <c r="O604" s="751">
        <f t="shared" si="91"/>
        <v>0</v>
      </c>
      <c r="P604" s="751">
        <f t="shared" si="92"/>
        <v>0</v>
      </c>
      <c r="Q604" s="751">
        <f t="shared" si="93"/>
        <v>0</v>
      </c>
      <c r="R604" s="752" t="e">
        <f t="shared" si="94"/>
        <v>#DIV/0!</v>
      </c>
      <c r="S604" s="751">
        <f t="shared" si="95"/>
        <v>0</v>
      </c>
      <c r="T604" s="84"/>
      <c r="Z604" s="812">
        <f t="shared" si="86"/>
        <v>0</v>
      </c>
      <c r="AA604" s="813">
        <v>0</v>
      </c>
      <c r="AB604" s="84">
        <f t="shared" si="87"/>
        <v>0</v>
      </c>
      <c r="AE604" s="84">
        <f t="shared" si="88"/>
        <v>0</v>
      </c>
    </row>
    <row r="605" spans="1:31" x14ac:dyDescent="0.25">
      <c r="A605" s="84"/>
      <c r="B605" s="84"/>
      <c r="C605" s="84"/>
      <c r="E605" s="746" t="s">
        <v>5094</v>
      </c>
      <c r="F605" s="768">
        <v>515</v>
      </c>
      <c r="G605" s="769" t="s">
        <v>3832</v>
      </c>
      <c r="H605" s="749">
        <v>300000</v>
      </c>
      <c r="I605" s="749">
        <v>0</v>
      </c>
      <c r="K605" s="749">
        <f t="shared" si="90"/>
        <v>300000</v>
      </c>
      <c r="L605" s="751">
        <v>0</v>
      </c>
      <c r="M605" s="751">
        <v>253098</v>
      </c>
      <c r="N605" s="752" t="e">
        <f>M605/L605</f>
        <v>#DIV/0!</v>
      </c>
      <c r="O605" s="751">
        <f t="shared" si="91"/>
        <v>-253098</v>
      </c>
      <c r="P605" s="751">
        <f t="shared" si="92"/>
        <v>300000</v>
      </c>
      <c r="Q605" s="751">
        <f t="shared" si="93"/>
        <v>253098</v>
      </c>
      <c r="R605" s="752">
        <f>Q605/P605</f>
        <v>0.84365999999999997</v>
      </c>
      <c r="S605" s="751">
        <f t="shared" si="95"/>
        <v>46902</v>
      </c>
      <c r="T605" s="84"/>
      <c r="X605" s="815">
        <v>150000</v>
      </c>
      <c r="Z605" s="812">
        <f t="shared" si="86"/>
        <v>150000</v>
      </c>
      <c r="AA605" s="813">
        <v>558000</v>
      </c>
      <c r="AB605" s="84">
        <f t="shared" si="87"/>
        <v>-408000</v>
      </c>
      <c r="AE605" s="84">
        <f t="shared" si="88"/>
        <v>-258000</v>
      </c>
    </row>
    <row r="606" spans="1:31" hidden="1" x14ac:dyDescent="0.25">
      <c r="A606" s="84"/>
      <c r="B606" s="84"/>
      <c r="C606" s="84"/>
      <c r="F606" s="768">
        <v>521</v>
      </c>
      <c r="G606" s="769" t="s">
        <v>4135</v>
      </c>
      <c r="H606" s="749">
        <v>0</v>
      </c>
      <c r="I606" s="749">
        <v>0</v>
      </c>
      <c r="J606" s="750" t="e">
        <f t="shared" si="89"/>
        <v>#DIV/0!</v>
      </c>
      <c r="K606" s="749">
        <f t="shared" si="90"/>
        <v>0</v>
      </c>
      <c r="L606" s="751">
        <v>0</v>
      </c>
      <c r="M606" s="751">
        <v>0</v>
      </c>
      <c r="O606" s="751">
        <f t="shared" si="91"/>
        <v>0</v>
      </c>
      <c r="P606" s="751">
        <f t="shared" si="92"/>
        <v>0</v>
      </c>
      <c r="Q606" s="751">
        <f t="shared" si="93"/>
        <v>0</v>
      </c>
      <c r="R606" s="752" t="e">
        <f t="shared" si="94"/>
        <v>#DIV/0!</v>
      </c>
      <c r="S606" s="751">
        <f t="shared" si="95"/>
        <v>0</v>
      </c>
      <c r="T606" s="84"/>
      <c r="Z606" s="812">
        <f t="shared" si="86"/>
        <v>0</v>
      </c>
      <c r="AA606" s="813">
        <v>0</v>
      </c>
      <c r="AB606" s="84">
        <f t="shared" si="87"/>
        <v>0</v>
      </c>
      <c r="AE606" s="84">
        <f t="shared" si="88"/>
        <v>0</v>
      </c>
    </row>
    <row r="607" spans="1:31" hidden="1" x14ac:dyDescent="0.25">
      <c r="A607" s="84"/>
      <c r="B607" s="84"/>
      <c r="C607" s="84"/>
      <c r="F607" s="768">
        <v>522</v>
      </c>
      <c r="G607" s="769" t="s">
        <v>4136</v>
      </c>
      <c r="H607" s="749">
        <v>0</v>
      </c>
      <c r="I607" s="749">
        <v>0</v>
      </c>
      <c r="J607" s="750" t="e">
        <f t="shared" si="89"/>
        <v>#DIV/0!</v>
      </c>
      <c r="K607" s="749">
        <f t="shared" si="90"/>
        <v>0</v>
      </c>
      <c r="L607" s="751">
        <v>0</v>
      </c>
      <c r="M607" s="751">
        <v>0</v>
      </c>
      <c r="O607" s="751">
        <f t="shared" si="91"/>
        <v>0</v>
      </c>
      <c r="P607" s="751">
        <f t="shared" si="92"/>
        <v>0</v>
      </c>
      <c r="Q607" s="751">
        <f t="shared" si="93"/>
        <v>0</v>
      </c>
      <c r="R607" s="752" t="e">
        <f t="shared" si="94"/>
        <v>#DIV/0!</v>
      </c>
      <c r="S607" s="751">
        <f t="shared" si="95"/>
        <v>0</v>
      </c>
      <c r="T607" s="84"/>
      <c r="Z607" s="812">
        <f t="shared" si="86"/>
        <v>0</v>
      </c>
      <c r="AA607" s="813">
        <v>0</v>
      </c>
      <c r="AB607" s="84">
        <f t="shared" si="87"/>
        <v>0</v>
      </c>
      <c r="AE607" s="84">
        <f t="shared" si="88"/>
        <v>0</v>
      </c>
    </row>
    <row r="608" spans="1:31" hidden="1" x14ac:dyDescent="0.25">
      <c r="A608" s="84"/>
      <c r="B608" s="84"/>
      <c r="C608" s="84"/>
      <c r="D608" s="84"/>
      <c r="F608" s="768">
        <v>523</v>
      </c>
      <c r="G608" s="769" t="s">
        <v>3837</v>
      </c>
      <c r="H608" s="749">
        <v>0</v>
      </c>
      <c r="I608" s="749">
        <v>0</v>
      </c>
      <c r="J608" s="750" t="e">
        <f t="shared" si="89"/>
        <v>#DIV/0!</v>
      </c>
      <c r="K608" s="749">
        <f t="shared" si="90"/>
        <v>0</v>
      </c>
      <c r="L608" s="751">
        <v>0</v>
      </c>
      <c r="M608" s="751">
        <v>0</v>
      </c>
      <c r="O608" s="751">
        <f t="shared" si="91"/>
        <v>0</v>
      </c>
      <c r="P608" s="751">
        <f t="shared" si="92"/>
        <v>0</v>
      </c>
      <c r="Q608" s="751">
        <f t="shared" si="93"/>
        <v>0</v>
      </c>
      <c r="R608" s="752" t="e">
        <f t="shared" si="94"/>
        <v>#DIV/0!</v>
      </c>
      <c r="S608" s="751">
        <f t="shared" si="95"/>
        <v>0</v>
      </c>
      <c r="T608" s="84"/>
      <c r="Z608" s="812">
        <f t="shared" si="86"/>
        <v>0</v>
      </c>
      <c r="AA608" s="813">
        <v>0</v>
      </c>
      <c r="AB608" s="84">
        <f t="shared" si="87"/>
        <v>0</v>
      </c>
      <c r="AE608" s="84">
        <f t="shared" si="88"/>
        <v>0</v>
      </c>
    </row>
    <row r="609" spans="1:31" hidden="1" x14ac:dyDescent="0.25">
      <c r="A609" s="84"/>
      <c r="B609" s="84"/>
      <c r="C609" s="84"/>
      <c r="D609" s="84"/>
      <c r="F609" s="768">
        <v>531</v>
      </c>
      <c r="G609" s="769" t="s">
        <v>4112</v>
      </c>
      <c r="H609" s="749">
        <v>0</v>
      </c>
      <c r="I609" s="749">
        <v>0</v>
      </c>
      <c r="J609" s="750" t="e">
        <f t="shared" si="89"/>
        <v>#DIV/0!</v>
      </c>
      <c r="K609" s="749">
        <f t="shared" si="90"/>
        <v>0</v>
      </c>
      <c r="L609" s="751">
        <v>0</v>
      </c>
      <c r="M609" s="751">
        <v>0</v>
      </c>
      <c r="O609" s="751">
        <f t="shared" si="91"/>
        <v>0</v>
      </c>
      <c r="P609" s="751">
        <f t="shared" si="92"/>
        <v>0</v>
      </c>
      <c r="Q609" s="751">
        <f t="shared" si="93"/>
        <v>0</v>
      </c>
      <c r="R609" s="752" t="e">
        <f t="shared" si="94"/>
        <v>#DIV/0!</v>
      </c>
      <c r="S609" s="751">
        <f t="shared" si="95"/>
        <v>0</v>
      </c>
      <c r="T609" s="84"/>
      <c r="Z609" s="812">
        <f t="shared" si="86"/>
        <v>0</v>
      </c>
      <c r="AA609" s="813">
        <v>0</v>
      </c>
      <c r="AB609" s="84">
        <f t="shared" si="87"/>
        <v>0</v>
      </c>
      <c r="AE609" s="84">
        <f t="shared" si="88"/>
        <v>0</v>
      </c>
    </row>
    <row r="610" spans="1:31" ht="15.75" thickBot="1" x14ac:dyDescent="0.3">
      <c r="A610" s="84"/>
      <c r="B610" s="84"/>
      <c r="C610" s="84"/>
      <c r="D610" s="84"/>
      <c r="E610" s="746" t="s">
        <v>5095</v>
      </c>
      <c r="F610" s="768">
        <v>541</v>
      </c>
      <c r="G610" s="769" t="s">
        <v>4137</v>
      </c>
      <c r="H610" s="749">
        <v>1000000</v>
      </c>
      <c r="I610" s="749">
        <v>446903.67000000016</v>
      </c>
      <c r="J610" s="750">
        <f t="shared" si="89"/>
        <v>0.44690367000000014</v>
      </c>
      <c r="K610" s="749">
        <f t="shared" si="90"/>
        <v>553096.32999999984</v>
      </c>
      <c r="L610" s="751">
        <v>0</v>
      </c>
      <c r="M610" s="751">
        <v>0</v>
      </c>
      <c r="O610" s="751">
        <f t="shared" si="91"/>
        <v>0</v>
      </c>
      <c r="P610" s="751">
        <f t="shared" si="92"/>
        <v>1000000</v>
      </c>
      <c r="Q610" s="751">
        <f t="shared" si="93"/>
        <v>446903.67000000016</v>
      </c>
      <c r="R610" s="752">
        <f t="shared" si="94"/>
        <v>0.44690367000000014</v>
      </c>
      <c r="S610" s="751">
        <f t="shared" si="95"/>
        <v>553096.32999999984</v>
      </c>
      <c r="T610" s="84"/>
      <c r="V610" s="202">
        <v>150000</v>
      </c>
      <c r="W610" s="202">
        <f>H610-I610-V610</f>
        <v>403096.32999999984</v>
      </c>
      <c r="X610" s="815">
        <v>878565.23</v>
      </c>
      <c r="Z610" s="812">
        <f t="shared" si="86"/>
        <v>121434.77000000002</v>
      </c>
      <c r="AA610" s="813">
        <v>2944947.44</v>
      </c>
      <c r="AB610" s="84">
        <f t="shared" si="87"/>
        <v>-2823512.67</v>
      </c>
      <c r="AE610" s="84">
        <f t="shared" si="88"/>
        <v>-1944947.44</v>
      </c>
    </row>
    <row r="611" spans="1:31" hidden="1" x14ac:dyDescent="0.25">
      <c r="A611" s="84"/>
      <c r="B611" s="84"/>
      <c r="C611" s="84"/>
      <c r="D611" s="84"/>
      <c r="F611" s="768">
        <v>542</v>
      </c>
      <c r="G611" s="769" t="s">
        <v>4138</v>
      </c>
      <c r="S611" s="751">
        <f>SUM(H611:L611)</f>
        <v>0</v>
      </c>
      <c r="T611" s="84"/>
      <c r="AB611" s="84">
        <f t="shared" si="87"/>
        <v>0</v>
      </c>
    </row>
    <row r="612" spans="1:31" hidden="1" x14ac:dyDescent="0.25">
      <c r="A612" s="84"/>
      <c r="B612" s="84"/>
      <c r="C612" s="84"/>
      <c r="D612" s="84"/>
      <c r="F612" s="768">
        <v>543</v>
      </c>
      <c r="G612" s="769" t="s">
        <v>3842</v>
      </c>
      <c r="S612" s="751">
        <f>SUM(H612:L612)</f>
        <v>0</v>
      </c>
      <c r="T612" s="84"/>
      <c r="AB612" s="84">
        <f t="shared" si="87"/>
        <v>0</v>
      </c>
    </row>
    <row r="613" spans="1:31" ht="45" hidden="1" x14ac:dyDescent="0.25">
      <c r="A613" s="84"/>
      <c r="B613" s="84"/>
      <c r="C613" s="84"/>
      <c r="D613" s="84"/>
      <c r="F613" s="768">
        <v>551</v>
      </c>
      <c r="G613" s="769" t="s">
        <v>4113</v>
      </c>
      <c r="S613" s="751">
        <f>SUM(H613:L613)</f>
        <v>0</v>
      </c>
      <c r="T613" s="84"/>
      <c r="AB613" s="84">
        <f t="shared" si="87"/>
        <v>0</v>
      </c>
    </row>
    <row r="614" spans="1:31" ht="15.75" hidden="1" thickBot="1" x14ac:dyDescent="0.3">
      <c r="A614" s="84"/>
      <c r="B614" s="84"/>
      <c r="C614" s="84"/>
      <c r="D614" s="84"/>
      <c r="F614" s="771">
        <v>614</v>
      </c>
      <c r="G614" s="858" t="s">
        <v>5381</v>
      </c>
      <c r="H614" s="749">
        <v>0</v>
      </c>
      <c r="L614" s="751">
        <v>0</v>
      </c>
      <c r="P614" s="751">
        <f t="shared" ref="P614" si="96">L614+H614</f>
        <v>0</v>
      </c>
      <c r="S614" s="751">
        <f>SUM(H614:L614)</f>
        <v>0</v>
      </c>
      <c r="T614" s="84"/>
      <c r="AB614" s="84">
        <f t="shared" si="87"/>
        <v>0</v>
      </c>
    </row>
    <row r="615" spans="1:31" ht="15.75" hidden="1" thickBot="1" x14ac:dyDescent="0.3">
      <c r="A615" s="84"/>
      <c r="B615" s="84"/>
      <c r="C615" s="84"/>
      <c r="D615" s="84"/>
      <c r="F615" s="771">
        <v>620</v>
      </c>
      <c r="G615" s="858" t="s">
        <v>89</v>
      </c>
      <c r="S615" s="751">
        <f>SUM(H615:L615)</f>
        <v>0</v>
      </c>
      <c r="T615" s="84"/>
      <c r="AB615" s="84">
        <f t="shared" si="87"/>
        <v>0</v>
      </c>
    </row>
    <row r="616" spans="1:31" x14ac:dyDescent="0.25">
      <c r="A616" s="84"/>
      <c r="B616" s="84"/>
      <c r="C616" s="84"/>
      <c r="D616" s="84"/>
      <c r="E616" s="770"/>
      <c r="F616" s="771"/>
      <c r="G616" s="772" t="s">
        <v>4175</v>
      </c>
      <c r="H616" s="773"/>
      <c r="I616" s="773"/>
      <c r="J616" s="774"/>
      <c r="K616" s="773"/>
      <c r="L616" s="775"/>
      <c r="M616" s="775"/>
      <c r="N616" s="776"/>
      <c r="O616" s="775"/>
      <c r="P616" s="775"/>
      <c r="Q616" s="775"/>
      <c r="R616" s="776"/>
      <c r="S616" s="859"/>
      <c r="T616" s="84"/>
      <c r="AB616" s="84">
        <f t="shared" si="87"/>
        <v>0</v>
      </c>
    </row>
    <row r="617" spans="1:31" x14ac:dyDescent="0.25">
      <c r="A617" s="84"/>
      <c r="B617" s="84"/>
      <c r="C617" s="84"/>
      <c r="D617" s="84"/>
      <c r="E617" s="777"/>
      <c r="F617" s="778" t="s">
        <v>235</v>
      </c>
      <c r="G617" s="779" t="s">
        <v>236</v>
      </c>
      <c r="H617" s="780">
        <f>SUM(H556:H614)</f>
        <v>130765215</v>
      </c>
      <c r="I617" s="780">
        <f>SUM(I556:I610)</f>
        <v>72353628.550000027</v>
      </c>
      <c r="J617" s="781">
        <f t="shared" ref="J617:J633" si="97">I617/H617</f>
        <v>0.55330944509975399</v>
      </c>
      <c r="K617" s="780">
        <f>SUM(K556:K610)</f>
        <v>58411586.449999996</v>
      </c>
      <c r="L617" s="782">
        <v>0</v>
      </c>
      <c r="M617" s="782">
        <v>0</v>
      </c>
      <c r="N617" s="783"/>
      <c r="O617" s="782">
        <f>L617-M617</f>
        <v>0</v>
      </c>
      <c r="P617" s="782">
        <f>H617+L617</f>
        <v>130765215</v>
      </c>
      <c r="Q617" s="782">
        <f>M617+I617</f>
        <v>72353628.550000027</v>
      </c>
      <c r="R617" s="783">
        <f>Q617/P617</f>
        <v>0.55330944509975399</v>
      </c>
      <c r="S617" s="751">
        <f>P617-Q617</f>
        <v>58411586.449999973</v>
      </c>
      <c r="T617" s="84"/>
      <c r="AB617" s="84">
        <f t="shared" si="87"/>
        <v>0</v>
      </c>
    </row>
    <row r="618" spans="1:31" ht="15" hidden="1" customHeight="1" x14ac:dyDescent="0.25">
      <c r="A618" s="84"/>
      <c r="B618" s="84"/>
      <c r="C618" s="84"/>
      <c r="D618" s="84"/>
      <c r="F618" s="778" t="s">
        <v>237</v>
      </c>
      <c r="G618" s="779" t="s">
        <v>238</v>
      </c>
      <c r="J618" s="750" t="e">
        <f t="shared" si="97"/>
        <v>#DIV/0!</v>
      </c>
      <c r="R618" s="752" t="e">
        <f t="shared" ref="R618:R633" si="98">Q618/P618</f>
        <v>#DIV/0!</v>
      </c>
      <c r="S618" s="782" t="e">
        <f t="shared" ref="S618:S632" si="99">SUM(H618:L618)</f>
        <v>#DIV/0!</v>
      </c>
      <c r="T618" s="84"/>
      <c r="AB618" s="84">
        <f t="shared" si="87"/>
        <v>0</v>
      </c>
    </row>
    <row r="619" spans="1:31" ht="15" hidden="1" customHeight="1" x14ac:dyDescent="0.25">
      <c r="A619" s="84"/>
      <c r="B619" s="84"/>
      <c r="C619" s="84"/>
      <c r="D619" s="84"/>
      <c r="F619" s="778" t="s">
        <v>239</v>
      </c>
      <c r="G619" s="779" t="s">
        <v>240</v>
      </c>
      <c r="J619" s="750" t="e">
        <f t="shared" si="97"/>
        <v>#DIV/0!</v>
      </c>
      <c r="R619" s="752" t="e">
        <f t="shared" si="98"/>
        <v>#DIV/0!</v>
      </c>
      <c r="S619" s="782" t="e">
        <f t="shared" si="99"/>
        <v>#DIV/0!</v>
      </c>
      <c r="T619" s="84"/>
      <c r="AB619" s="84">
        <f t="shared" si="87"/>
        <v>0</v>
      </c>
    </row>
    <row r="620" spans="1:31" ht="15" hidden="1" customHeight="1" x14ac:dyDescent="0.25">
      <c r="A620" s="84"/>
      <c r="B620" s="84"/>
      <c r="C620" s="84"/>
      <c r="D620" s="84"/>
      <c r="F620" s="778" t="s">
        <v>241</v>
      </c>
      <c r="G620" s="779" t="s">
        <v>242</v>
      </c>
      <c r="J620" s="750" t="e">
        <f t="shared" si="97"/>
        <v>#DIV/0!</v>
      </c>
      <c r="R620" s="752" t="e">
        <f t="shared" si="98"/>
        <v>#DIV/0!</v>
      </c>
      <c r="S620" s="782" t="e">
        <f t="shared" si="99"/>
        <v>#DIV/0!</v>
      </c>
      <c r="T620" s="84"/>
      <c r="AB620" s="84">
        <f t="shared" ref="AB620:AB683" si="100">Z620-AA620</f>
        <v>0</v>
      </c>
    </row>
    <row r="621" spans="1:31" ht="15" hidden="1" customHeight="1" x14ac:dyDescent="0.25">
      <c r="A621" s="84"/>
      <c r="B621" s="84"/>
      <c r="C621" s="84"/>
      <c r="D621" s="84"/>
      <c r="F621" s="778" t="s">
        <v>243</v>
      </c>
      <c r="G621" s="779" t="s">
        <v>244</v>
      </c>
      <c r="J621" s="750" t="e">
        <f t="shared" si="97"/>
        <v>#DIV/0!</v>
      </c>
      <c r="R621" s="752" t="e">
        <f t="shared" si="98"/>
        <v>#DIV/0!</v>
      </c>
      <c r="S621" s="782" t="e">
        <f t="shared" si="99"/>
        <v>#DIV/0!</v>
      </c>
      <c r="T621" s="84"/>
      <c r="AB621" s="84">
        <f t="shared" si="100"/>
        <v>0</v>
      </c>
    </row>
    <row r="622" spans="1:31" ht="15" customHeight="1" x14ac:dyDescent="0.25">
      <c r="A622" s="84"/>
      <c r="B622" s="84"/>
      <c r="C622" s="84"/>
      <c r="D622" s="84"/>
      <c r="F622" s="778" t="s">
        <v>245</v>
      </c>
      <c r="G622" s="779" t="s">
        <v>246</v>
      </c>
      <c r="H622" s="749">
        <v>0</v>
      </c>
      <c r="I622" s="749">
        <v>0</v>
      </c>
      <c r="L622" s="751">
        <v>0</v>
      </c>
      <c r="P622" s="751">
        <f t="shared" ref="P622:P630" si="101">H622+L622</f>
        <v>0</v>
      </c>
      <c r="Q622" s="751">
        <f t="shared" ref="Q622:Q631" si="102">M622+I622</f>
        <v>0</v>
      </c>
      <c r="R622" s="752" t="e">
        <f t="shared" si="98"/>
        <v>#DIV/0!</v>
      </c>
      <c r="S622" s="782">
        <f t="shared" si="99"/>
        <v>0</v>
      </c>
      <c r="T622" s="84"/>
      <c r="AB622" s="84">
        <f t="shared" si="100"/>
        <v>0</v>
      </c>
    </row>
    <row r="623" spans="1:31" ht="15" hidden="1" customHeight="1" x14ac:dyDescent="0.25">
      <c r="A623" s="84"/>
      <c r="B623" s="84"/>
      <c r="C623" s="84"/>
      <c r="D623" s="84"/>
      <c r="F623" s="778" t="s">
        <v>247</v>
      </c>
      <c r="G623" s="779" t="s">
        <v>4692</v>
      </c>
      <c r="H623" s="749">
        <v>0</v>
      </c>
      <c r="I623" s="749">
        <v>0</v>
      </c>
      <c r="L623" s="751">
        <v>0</v>
      </c>
      <c r="M623" s="751">
        <v>102144.61000000004</v>
      </c>
      <c r="P623" s="751">
        <f t="shared" si="101"/>
        <v>0</v>
      </c>
      <c r="Q623" s="751">
        <f t="shared" si="102"/>
        <v>102144.61000000004</v>
      </c>
      <c r="R623" s="752" t="e">
        <f t="shared" si="98"/>
        <v>#DIV/0!</v>
      </c>
      <c r="S623" s="782">
        <f t="shared" si="99"/>
        <v>0</v>
      </c>
      <c r="T623" s="84"/>
      <c r="AB623" s="84">
        <f t="shared" si="100"/>
        <v>0</v>
      </c>
    </row>
    <row r="624" spans="1:31" ht="30" hidden="1" customHeight="1" x14ac:dyDescent="0.25">
      <c r="A624" s="84"/>
      <c r="B624" s="84"/>
      <c r="C624" s="84"/>
      <c r="D624" s="84"/>
      <c r="F624" s="778" t="s">
        <v>248</v>
      </c>
      <c r="G624" s="779" t="s">
        <v>4691</v>
      </c>
      <c r="J624" s="750" t="e">
        <f t="shared" si="97"/>
        <v>#DIV/0!</v>
      </c>
      <c r="P624" s="751">
        <f t="shared" si="101"/>
        <v>0</v>
      </c>
      <c r="Q624" s="751">
        <f t="shared" si="102"/>
        <v>0</v>
      </c>
      <c r="R624" s="752" t="e">
        <f t="shared" si="98"/>
        <v>#DIV/0!</v>
      </c>
      <c r="S624" s="782" t="e">
        <f t="shared" si="99"/>
        <v>#DIV/0!</v>
      </c>
      <c r="T624" s="84"/>
      <c r="AB624" s="84">
        <f t="shared" si="100"/>
        <v>0</v>
      </c>
    </row>
    <row r="625" spans="1:28" ht="15" customHeight="1" x14ac:dyDescent="0.25">
      <c r="A625" s="84"/>
      <c r="B625" s="84"/>
      <c r="C625" s="84"/>
      <c r="D625" s="84"/>
      <c r="F625" s="778" t="s">
        <v>249</v>
      </c>
      <c r="G625" s="779" t="s">
        <v>58</v>
      </c>
      <c r="H625" s="749">
        <v>0</v>
      </c>
      <c r="I625" s="749">
        <v>0</v>
      </c>
      <c r="L625" s="751">
        <v>50000</v>
      </c>
      <c r="P625" s="751">
        <f t="shared" si="101"/>
        <v>50000</v>
      </c>
      <c r="Q625" s="751">
        <f t="shared" si="102"/>
        <v>0</v>
      </c>
      <c r="R625" s="752">
        <f t="shared" si="98"/>
        <v>0</v>
      </c>
      <c r="S625" s="782">
        <f t="shared" si="99"/>
        <v>50000</v>
      </c>
      <c r="T625" s="84"/>
      <c r="AB625" s="84">
        <f t="shared" si="100"/>
        <v>0</v>
      </c>
    </row>
    <row r="626" spans="1:28" ht="15" hidden="1" customHeight="1" x14ac:dyDescent="0.25">
      <c r="A626" s="84"/>
      <c r="B626" s="84"/>
      <c r="C626" s="84"/>
      <c r="D626" s="84"/>
      <c r="F626" s="778" t="s">
        <v>250</v>
      </c>
      <c r="G626" s="779" t="s">
        <v>251</v>
      </c>
      <c r="J626" s="750" t="e">
        <f t="shared" si="97"/>
        <v>#DIV/0!</v>
      </c>
      <c r="P626" s="751">
        <f t="shared" si="101"/>
        <v>0</v>
      </c>
      <c r="Q626" s="751">
        <f t="shared" si="102"/>
        <v>0</v>
      </c>
      <c r="R626" s="752" t="e">
        <f t="shared" si="98"/>
        <v>#DIV/0!</v>
      </c>
      <c r="S626" s="782" t="e">
        <f t="shared" si="99"/>
        <v>#DIV/0!</v>
      </c>
      <c r="T626" s="84"/>
      <c r="AB626" s="84">
        <f t="shared" si="100"/>
        <v>0</v>
      </c>
    </row>
    <row r="627" spans="1:28" ht="15" hidden="1" customHeight="1" x14ac:dyDescent="0.25">
      <c r="A627" s="84"/>
      <c r="B627" s="84"/>
      <c r="C627" s="84"/>
      <c r="D627" s="84"/>
      <c r="F627" s="778" t="s">
        <v>252</v>
      </c>
      <c r="G627" s="779" t="s">
        <v>253</v>
      </c>
      <c r="J627" s="750" t="e">
        <f t="shared" si="97"/>
        <v>#DIV/0!</v>
      </c>
      <c r="P627" s="751">
        <f t="shared" si="101"/>
        <v>0</v>
      </c>
      <c r="Q627" s="751">
        <f t="shared" si="102"/>
        <v>0</v>
      </c>
      <c r="R627" s="752" t="e">
        <f t="shared" si="98"/>
        <v>#DIV/0!</v>
      </c>
      <c r="S627" s="782" t="e">
        <f t="shared" si="99"/>
        <v>#DIV/0!</v>
      </c>
      <c r="T627" s="84"/>
      <c r="AB627" s="84">
        <f t="shared" si="100"/>
        <v>0</v>
      </c>
    </row>
    <row r="628" spans="1:28" ht="30" hidden="1" customHeight="1" x14ac:dyDescent="0.25">
      <c r="A628" s="84"/>
      <c r="B628" s="84"/>
      <c r="C628" s="84"/>
      <c r="D628" s="84"/>
      <c r="F628" s="778" t="s">
        <v>254</v>
      </c>
      <c r="G628" s="779" t="s">
        <v>255</v>
      </c>
      <c r="J628" s="750" t="e">
        <f t="shared" si="97"/>
        <v>#DIV/0!</v>
      </c>
      <c r="P628" s="751">
        <f t="shared" si="101"/>
        <v>0</v>
      </c>
      <c r="Q628" s="751">
        <f t="shared" si="102"/>
        <v>0</v>
      </c>
      <c r="R628" s="752" t="e">
        <f t="shared" si="98"/>
        <v>#DIV/0!</v>
      </c>
      <c r="S628" s="782" t="e">
        <f t="shared" si="99"/>
        <v>#DIV/0!</v>
      </c>
      <c r="T628" s="84"/>
      <c r="AB628" s="84">
        <f t="shared" si="100"/>
        <v>0</v>
      </c>
    </row>
    <row r="629" spans="1:28" ht="15" hidden="1" customHeight="1" x14ac:dyDescent="0.25">
      <c r="A629" s="84"/>
      <c r="B629" s="84"/>
      <c r="C629" s="84"/>
      <c r="D629" s="84"/>
      <c r="F629" s="778" t="s">
        <v>256</v>
      </c>
      <c r="G629" s="779" t="s">
        <v>257</v>
      </c>
      <c r="H629" s="749">
        <v>0</v>
      </c>
      <c r="I629" s="749">
        <v>0</v>
      </c>
      <c r="K629" s="749">
        <v>0</v>
      </c>
      <c r="N629" s="752" t="e">
        <f>M629/L629</f>
        <v>#DIV/0!</v>
      </c>
      <c r="O629" s="751">
        <f>L629-M629</f>
        <v>0</v>
      </c>
      <c r="P629" s="751">
        <f t="shared" si="101"/>
        <v>0</v>
      </c>
      <c r="Q629" s="751">
        <f t="shared" si="102"/>
        <v>0</v>
      </c>
      <c r="R629" s="752" t="e">
        <f t="shared" si="98"/>
        <v>#DIV/0!</v>
      </c>
      <c r="S629" s="782">
        <f>P629-Q629</f>
        <v>0</v>
      </c>
      <c r="T629" s="84"/>
      <c r="AB629" s="84">
        <f t="shared" si="100"/>
        <v>0</v>
      </c>
    </row>
    <row r="630" spans="1:28" ht="30" hidden="1" customHeight="1" x14ac:dyDescent="0.25">
      <c r="A630" s="84"/>
      <c r="B630" s="84"/>
      <c r="C630" s="84"/>
      <c r="D630" s="84"/>
      <c r="F630" s="778" t="s">
        <v>258</v>
      </c>
      <c r="G630" s="779" t="s">
        <v>259</v>
      </c>
      <c r="J630" s="750" t="e">
        <f t="shared" si="97"/>
        <v>#DIV/0!</v>
      </c>
      <c r="P630" s="751">
        <f t="shared" si="101"/>
        <v>0</v>
      </c>
      <c r="Q630" s="751">
        <f t="shared" si="102"/>
        <v>0</v>
      </c>
      <c r="R630" s="752" t="e">
        <f t="shared" si="98"/>
        <v>#DIV/0!</v>
      </c>
      <c r="S630" s="782" t="e">
        <f t="shared" si="99"/>
        <v>#DIV/0!</v>
      </c>
      <c r="T630" s="84"/>
      <c r="AB630" s="84">
        <f t="shared" si="100"/>
        <v>0</v>
      </c>
    </row>
    <row r="631" spans="1:28" ht="30" customHeight="1" thickBot="1" x14ac:dyDescent="0.3">
      <c r="A631" s="84"/>
      <c r="B631" s="84"/>
      <c r="C631" s="84"/>
      <c r="D631" s="84"/>
      <c r="F631" s="778" t="s">
        <v>260</v>
      </c>
      <c r="G631" s="779" t="s">
        <v>261</v>
      </c>
      <c r="H631" s="749">
        <v>0</v>
      </c>
      <c r="I631" s="749">
        <v>0</v>
      </c>
      <c r="L631" s="751">
        <v>68613</v>
      </c>
      <c r="M631" s="751">
        <f>SUM(M602:M605)</f>
        <v>720982</v>
      </c>
      <c r="P631" s="751">
        <f>H631+L631</f>
        <v>68613</v>
      </c>
      <c r="Q631" s="751">
        <f t="shared" si="102"/>
        <v>720982</v>
      </c>
      <c r="R631" s="752">
        <f t="shared" si="98"/>
        <v>10.507950388410359</v>
      </c>
      <c r="S631" s="782">
        <f t="shared" si="99"/>
        <v>68613</v>
      </c>
      <c r="T631" s="84"/>
      <c r="AB631" s="84">
        <f t="shared" si="100"/>
        <v>0</v>
      </c>
    </row>
    <row r="632" spans="1:28" ht="15.75" hidden="1" customHeight="1" thickBot="1" x14ac:dyDescent="0.3">
      <c r="A632" s="84"/>
      <c r="B632" s="84"/>
      <c r="C632" s="84"/>
      <c r="D632" s="84"/>
      <c r="F632" s="778" t="s">
        <v>262</v>
      </c>
      <c r="G632" s="779" t="s">
        <v>263</v>
      </c>
      <c r="H632" s="780"/>
      <c r="I632" s="780"/>
      <c r="J632" s="781" t="e">
        <f t="shared" si="97"/>
        <v>#DIV/0!</v>
      </c>
      <c r="K632" s="780"/>
      <c r="L632" s="782"/>
      <c r="M632" s="782"/>
      <c r="N632" s="783"/>
      <c r="O632" s="782"/>
      <c r="P632" s="782"/>
      <c r="Q632" s="782"/>
      <c r="R632" s="783" t="e">
        <f t="shared" si="98"/>
        <v>#DIV/0!</v>
      </c>
      <c r="S632" s="782" t="e">
        <f t="shared" si="99"/>
        <v>#DIV/0!</v>
      </c>
      <c r="T632" s="84"/>
      <c r="AB632" s="84">
        <f t="shared" si="100"/>
        <v>0</v>
      </c>
    </row>
    <row r="633" spans="1:28" ht="15.75" thickBot="1" x14ac:dyDescent="0.3">
      <c r="A633" s="84"/>
      <c r="B633" s="84"/>
      <c r="C633" s="84"/>
      <c r="D633" s="84"/>
      <c r="G633" s="784" t="s">
        <v>4159</v>
      </c>
      <c r="H633" s="785">
        <f>SUM(H617:H629)</f>
        <v>130765215</v>
      </c>
      <c r="I633" s="785">
        <f t="shared" ref="I633:Q633" si="103">SUM(I617:I632)</f>
        <v>72353628.550000027</v>
      </c>
      <c r="J633" s="786">
        <f t="shared" si="97"/>
        <v>0.55330944509975399</v>
      </c>
      <c r="K633" s="785">
        <f t="shared" si="103"/>
        <v>58411586.449999996</v>
      </c>
      <c r="L633" s="787">
        <f>SUM(L617:L631)</f>
        <v>118613</v>
      </c>
      <c r="M633" s="787">
        <f t="shared" si="103"/>
        <v>823126.6100000001</v>
      </c>
      <c r="N633" s="788"/>
      <c r="O633" s="787">
        <f>SUM(O617:O632)</f>
        <v>0</v>
      </c>
      <c r="P633" s="787">
        <f>SUM(P617:P631)</f>
        <v>130883828</v>
      </c>
      <c r="Q633" s="787">
        <f t="shared" si="103"/>
        <v>73176755.160000026</v>
      </c>
      <c r="R633" s="788">
        <f t="shared" si="98"/>
        <v>0.55909699676571212</v>
      </c>
      <c r="S633" s="787">
        <f>S617+S629</f>
        <v>58411586.449999973</v>
      </c>
      <c r="T633" s="84"/>
      <c r="AB633" s="84">
        <f t="shared" si="100"/>
        <v>0</v>
      </c>
    </row>
    <row r="634" spans="1:28" ht="28.5" collapsed="1" x14ac:dyDescent="0.25">
      <c r="A634" s="84"/>
      <c r="B634" s="84"/>
      <c r="C634" s="84"/>
      <c r="D634" s="84"/>
      <c r="E634" s="770"/>
      <c r="F634" s="771"/>
      <c r="G634" s="789" t="s">
        <v>4145</v>
      </c>
      <c r="H634" s="790"/>
      <c r="I634" s="791"/>
      <c r="J634" s="792"/>
      <c r="K634" s="791"/>
      <c r="L634" s="793"/>
      <c r="M634" s="794"/>
      <c r="N634" s="795"/>
      <c r="O634" s="794"/>
      <c r="P634" s="794"/>
      <c r="Q634" s="794"/>
      <c r="R634" s="795"/>
      <c r="S634" s="860"/>
      <c r="T634" s="84"/>
      <c r="AB634" s="84">
        <f t="shared" si="100"/>
        <v>0</v>
      </c>
    </row>
    <row r="635" spans="1:28" x14ac:dyDescent="0.25">
      <c r="A635" s="84"/>
      <c r="B635" s="84"/>
      <c r="C635" s="84"/>
      <c r="D635" s="84"/>
      <c r="E635" s="777"/>
      <c r="F635" s="778" t="s">
        <v>235</v>
      </c>
      <c r="G635" s="779" t="s">
        <v>236</v>
      </c>
      <c r="H635" s="780">
        <f>H617</f>
        <v>130765215</v>
      </c>
      <c r="I635" s="780">
        <f>SUM(I556:I615)</f>
        <v>72353628.550000027</v>
      </c>
      <c r="J635" s="781">
        <f>I635/H635</f>
        <v>0.55330944509975399</v>
      </c>
      <c r="K635" s="780">
        <f>SUM(K556:K615)</f>
        <v>58411586.449999996</v>
      </c>
      <c r="L635" s="782">
        <f>L617</f>
        <v>0</v>
      </c>
      <c r="M635" s="782">
        <f>M617</f>
        <v>0</v>
      </c>
      <c r="N635" s="783"/>
      <c r="O635" s="782">
        <f>O617</f>
        <v>0</v>
      </c>
      <c r="P635" s="782">
        <f t="shared" ref="P635:P649" si="104">H635+L635</f>
        <v>130765215</v>
      </c>
      <c r="Q635" s="782">
        <f>Q617</f>
        <v>72353628.550000027</v>
      </c>
      <c r="R635" s="783">
        <f>Q635/P635</f>
        <v>0.55330944509975399</v>
      </c>
      <c r="S635" s="782">
        <f>SUM(S556:S615)</f>
        <v>57707072.839999996</v>
      </c>
      <c r="T635" s="84"/>
      <c r="AB635" s="84">
        <f t="shared" si="100"/>
        <v>0</v>
      </c>
    </row>
    <row r="636" spans="1:28" hidden="1" x14ac:dyDescent="0.25">
      <c r="A636" s="84"/>
      <c r="B636" s="84"/>
      <c r="C636" s="84"/>
      <c r="D636" s="84"/>
      <c r="F636" s="778" t="s">
        <v>237</v>
      </c>
      <c r="G636" s="779" t="s">
        <v>238</v>
      </c>
      <c r="P636" s="751">
        <f t="shared" si="104"/>
        <v>0</v>
      </c>
      <c r="S636" s="782">
        <f t="shared" ref="S636:S650" si="105">SUM(H636:L636)</f>
        <v>0</v>
      </c>
      <c r="T636" s="84"/>
      <c r="AB636" s="84">
        <f t="shared" si="100"/>
        <v>0</v>
      </c>
    </row>
    <row r="637" spans="1:28" hidden="1" x14ac:dyDescent="0.25">
      <c r="A637" s="84"/>
      <c r="B637" s="84"/>
      <c r="C637" s="84"/>
      <c r="D637" s="84"/>
      <c r="F637" s="778" t="s">
        <v>239</v>
      </c>
      <c r="G637" s="779" t="s">
        <v>240</v>
      </c>
      <c r="P637" s="751">
        <f t="shared" si="104"/>
        <v>0</v>
      </c>
      <c r="S637" s="782">
        <f t="shared" si="105"/>
        <v>0</v>
      </c>
      <c r="T637" s="84"/>
      <c r="AB637" s="84">
        <f t="shared" si="100"/>
        <v>0</v>
      </c>
    </row>
    <row r="638" spans="1:28" hidden="1" x14ac:dyDescent="0.25">
      <c r="A638" s="84"/>
      <c r="B638" s="84"/>
      <c r="C638" s="84"/>
      <c r="D638" s="84"/>
      <c r="F638" s="778" t="s">
        <v>241</v>
      </c>
      <c r="G638" s="779" t="s">
        <v>242</v>
      </c>
      <c r="P638" s="751">
        <f t="shared" si="104"/>
        <v>0</v>
      </c>
      <c r="S638" s="782">
        <f t="shared" si="105"/>
        <v>0</v>
      </c>
      <c r="T638" s="84"/>
      <c r="AB638" s="84">
        <f t="shared" si="100"/>
        <v>0</v>
      </c>
    </row>
    <row r="639" spans="1:28" hidden="1" x14ac:dyDescent="0.25">
      <c r="A639" s="84"/>
      <c r="B639" s="84"/>
      <c r="C639" s="84"/>
      <c r="D639" s="84"/>
      <c r="F639" s="778" t="s">
        <v>243</v>
      </c>
      <c r="G639" s="779" t="s">
        <v>244</v>
      </c>
      <c r="P639" s="751">
        <f t="shared" si="104"/>
        <v>0</v>
      </c>
      <c r="S639" s="782">
        <f t="shared" si="105"/>
        <v>0</v>
      </c>
      <c r="T639" s="84"/>
      <c r="AB639" s="84">
        <f t="shared" si="100"/>
        <v>0</v>
      </c>
    </row>
    <row r="640" spans="1:28" x14ac:dyDescent="0.25">
      <c r="A640" s="84"/>
      <c r="B640" s="84"/>
      <c r="F640" s="778" t="s">
        <v>245</v>
      </c>
      <c r="G640" s="779" t="s">
        <v>246</v>
      </c>
      <c r="H640" s="749">
        <v>0</v>
      </c>
      <c r="I640" s="749">
        <v>0</v>
      </c>
      <c r="L640" s="751">
        <f>L622</f>
        <v>0</v>
      </c>
      <c r="M640" s="751">
        <f>M622</f>
        <v>0</v>
      </c>
      <c r="N640" s="752" t="e">
        <f t="shared" ref="N640:N651" si="106">M640/L640</f>
        <v>#DIV/0!</v>
      </c>
      <c r="P640" s="751">
        <f t="shared" si="104"/>
        <v>0</v>
      </c>
      <c r="Q640" s="751">
        <f t="shared" ref="Q640:Q649" si="107">Q622</f>
        <v>0</v>
      </c>
      <c r="R640" s="752" t="e">
        <f t="shared" ref="R640:R649" si="108">Q640/P640</f>
        <v>#DIV/0!</v>
      </c>
      <c r="S640" s="782">
        <f t="shared" si="105"/>
        <v>0</v>
      </c>
      <c r="T640" s="84"/>
      <c r="AB640" s="84">
        <f t="shared" si="100"/>
        <v>0</v>
      </c>
    </row>
    <row r="641" spans="1:28" hidden="1" x14ac:dyDescent="0.25">
      <c r="A641" s="84"/>
      <c r="B641" s="84"/>
      <c r="F641" s="778" t="s">
        <v>247</v>
      </c>
      <c r="G641" s="779" t="s">
        <v>4692</v>
      </c>
      <c r="H641" s="749">
        <v>0</v>
      </c>
      <c r="I641" s="749">
        <v>0</v>
      </c>
      <c r="L641" s="751">
        <f>L623</f>
        <v>0</v>
      </c>
      <c r="M641" s="751">
        <f>M623</f>
        <v>102144.61000000004</v>
      </c>
      <c r="N641" s="752" t="e">
        <f t="shared" si="106"/>
        <v>#DIV/0!</v>
      </c>
      <c r="P641" s="751">
        <f t="shared" si="104"/>
        <v>0</v>
      </c>
      <c r="Q641" s="751">
        <f t="shared" si="107"/>
        <v>102144.61000000004</v>
      </c>
      <c r="R641" s="752" t="e">
        <f t="shared" si="108"/>
        <v>#DIV/0!</v>
      </c>
      <c r="S641" s="782">
        <f t="shared" si="105"/>
        <v>0</v>
      </c>
      <c r="T641" s="84"/>
      <c r="AB641" s="84">
        <f t="shared" si="100"/>
        <v>0</v>
      </c>
    </row>
    <row r="642" spans="1:28" ht="30" hidden="1" x14ac:dyDescent="0.25">
      <c r="A642" s="84"/>
      <c r="B642" s="84"/>
      <c r="F642" s="778" t="s">
        <v>248</v>
      </c>
      <c r="G642" s="779" t="s">
        <v>4691</v>
      </c>
      <c r="N642" s="752" t="e">
        <f t="shared" si="106"/>
        <v>#DIV/0!</v>
      </c>
      <c r="P642" s="751">
        <f t="shared" si="104"/>
        <v>0</v>
      </c>
      <c r="Q642" s="751">
        <f t="shared" si="107"/>
        <v>0</v>
      </c>
      <c r="R642" s="752" t="e">
        <f t="shared" si="108"/>
        <v>#DIV/0!</v>
      </c>
      <c r="S642" s="782">
        <f t="shared" si="105"/>
        <v>0</v>
      </c>
      <c r="T642" s="84"/>
      <c r="AB642" s="84">
        <f t="shared" si="100"/>
        <v>0</v>
      </c>
    </row>
    <row r="643" spans="1:28" x14ac:dyDescent="0.25">
      <c r="A643" s="84"/>
      <c r="B643" s="84"/>
      <c r="F643" s="778" t="s">
        <v>249</v>
      </c>
      <c r="G643" s="779" t="s">
        <v>58</v>
      </c>
      <c r="H643" s="749">
        <f>H625</f>
        <v>0</v>
      </c>
      <c r="I643" s="749">
        <v>0</v>
      </c>
      <c r="L643" s="751">
        <f>L625</f>
        <v>50000</v>
      </c>
      <c r="M643" s="751">
        <f>M625</f>
        <v>0</v>
      </c>
      <c r="N643" s="752">
        <f t="shared" si="106"/>
        <v>0</v>
      </c>
      <c r="O643" s="751">
        <f>O625</f>
        <v>0</v>
      </c>
      <c r="P643" s="751">
        <f t="shared" si="104"/>
        <v>50000</v>
      </c>
      <c r="Q643" s="751">
        <f t="shared" si="107"/>
        <v>0</v>
      </c>
      <c r="R643" s="752">
        <f t="shared" si="108"/>
        <v>0</v>
      </c>
      <c r="S643" s="782">
        <f t="shared" si="105"/>
        <v>50000</v>
      </c>
      <c r="T643" s="84"/>
      <c r="AB643" s="84">
        <f t="shared" si="100"/>
        <v>0</v>
      </c>
    </row>
    <row r="644" spans="1:28" hidden="1" x14ac:dyDescent="0.25">
      <c r="A644" s="84"/>
      <c r="B644" s="84"/>
      <c r="F644" s="778" t="s">
        <v>250</v>
      </c>
      <c r="G644" s="779" t="s">
        <v>251</v>
      </c>
      <c r="N644" s="752" t="e">
        <f t="shared" si="106"/>
        <v>#DIV/0!</v>
      </c>
      <c r="P644" s="751">
        <f t="shared" si="104"/>
        <v>0</v>
      </c>
      <c r="Q644" s="751">
        <f t="shared" si="107"/>
        <v>0</v>
      </c>
      <c r="R644" s="752" t="e">
        <f t="shared" si="108"/>
        <v>#DIV/0!</v>
      </c>
      <c r="S644" s="782">
        <f t="shared" si="105"/>
        <v>0</v>
      </c>
      <c r="T644" s="84"/>
      <c r="AB644" s="84">
        <f t="shared" si="100"/>
        <v>0</v>
      </c>
    </row>
    <row r="645" spans="1:28" ht="21.75" hidden="1" customHeight="1" x14ac:dyDescent="0.25">
      <c r="A645" s="84"/>
      <c r="B645" s="84"/>
      <c r="F645" s="778" t="s">
        <v>252</v>
      </c>
      <c r="G645" s="779" t="s">
        <v>253</v>
      </c>
      <c r="N645" s="752" t="e">
        <f t="shared" si="106"/>
        <v>#DIV/0!</v>
      </c>
      <c r="P645" s="751">
        <f t="shared" si="104"/>
        <v>0</v>
      </c>
      <c r="Q645" s="751">
        <f t="shared" si="107"/>
        <v>0</v>
      </c>
      <c r="R645" s="752" t="e">
        <f t="shared" si="108"/>
        <v>#DIV/0!</v>
      </c>
      <c r="S645" s="782">
        <f t="shared" si="105"/>
        <v>0</v>
      </c>
      <c r="T645" s="84"/>
      <c r="AB645" s="84">
        <f t="shared" si="100"/>
        <v>0</v>
      </c>
    </row>
    <row r="646" spans="1:28" ht="30" hidden="1" x14ac:dyDescent="0.25">
      <c r="A646" s="84"/>
      <c r="B646" s="84"/>
      <c r="F646" s="778" t="s">
        <v>254</v>
      </c>
      <c r="G646" s="779" t="s">
        <v>255</v>
      </c>
      <c r="N646" s="752" t="e">
        <f t="shared" si="106"/>
        <v>#DIV/0!</v>
      </c>
      <c r="P646" s="751">
        <f t="shared" si="104"/>
        <v>0</v>
      </c>
      <c r="Q646" s="751">
        <f t="shared" si="107"/>
        <v>0</v>
      </c>
      <c r="R646" s="752" t="e">
        <f t="shared" si="108"/>
        <v>#DIV/0!</v>
      </c>
      <c r="S646" s="782">
        <f t="shared" si="105"/>
        <v>0</v>
      </c>
      <c r="T646" s="84"/>
      <c r="AB646" s="84">
        <f t="shared" si="100"/>
        <v>0</v>
      </c>
    </row>
    <row r="647" spans="1:28" hidden="1" x14ac:dyDescent="0.25">
      <c r="A647" s="84"/>
      <c r="B647" s="84"/>
      <c r="F647" s="778" t="s">
        <v>256</v>
      </c>
      <c r="G647" s="779" t="s">
        <v>257</v>
      </c>
      <c r="H647" s="749">
        <f>H629</f>
        <v>0</v>
      </c>
      <c r="L647" s="751">
        <f>L629</f>
        <v>0</v>
      </c>
      <c r="M647" s="751">
        <f>M629</f>
        <v>0</v>
      </c>
      <c r="O647" s="751">
        <f>O629</f>
        <v>0</v>
      </c>
      <c r="P647" s="751">
        <f t="shared" si="104"/>
        <v>0</v>
      </c>
      <c r="Q647" s="751">
        <f t="shared" si="107"/>
        <v>0</v>
      </c>
      <c r="S647" s="782">
        <f t="shared" si="105"/>
        <v>0</v>
      </c>
      <c r="T647" s="84"/>
      <c r="AB647" s="84">
        <f t="shared" si="100"/>
        <v>0</v>
      </c>
    </row>
    <row r="648" spans="1:28" ht="30" hidden="1" x14ac:dyDescent="0.25">
      <c r="A648" s="84"/>
      <c r="B648" s="84"/>
      <c r="F648" s="778" t="s">
        <v>258</v>
      </c>
      <c r="G648" s="779" t="s">
        <v>259</v>
      </c>
      <c r="N648" s="752" t="e">
        <f t="shared" si="106"/>
        <v>#DIV/0!</v>
      </c>
      <c r="P648" s="751">
        <f t="shared" si="104"/>
        <v>0</v>
      </c>
      <c r="Q648" s="751">
        <f t="shared" si="107"/>
        <v>0</v>
      </c>
      <c r="R648" s="752" t="e">
        <f t="shared" si="108"/>
        <v>#DIV/0!</v>
      </c>
      <c r="S648" s="782">
        <f t="shared" si="105"/>
        <v>0</v>
      </c>
      <c r="T648" s="84"/>
      <c r="AB648" s="84">
        <f t="shared" si="100"/>
        <v>0</v>
      </c>
    </row>
    <row r="649" spans="1:28" ht="30" x14ac:dyDescent="0.25">
      <c r="A649" s="84"/>
      <c r="B649" s="84"/>
      <c r="F649" s="778" t="s">
        <v>260</v>
      </c>
      <c r="G649" s="779" t="s">
        <v>261</v>
      </c>
      <c r="H649" s="749">
        <v>0</v>
      </c>
      <c r="I649" s="749">
        <v>0</v>
      </c>
      <c r="L649" s="751">
        <f>L631</f>
        <v>68613</v>
      </c>
      <c r="M649" s="751">
        <f>M631</f>
        <v>720982</v>
      </c>
      <c r="N649" s="752">
        <f t="shared" si="106"/>
        <v>10.507950388410359</v>
      </c>
      <c r="P649" s="751">
        <f t="shared" si="104"/>
        <v>68613</v>
      </c>
      <c r="Q649" s="751">
        <f t="shared" si="107"/>
        <v>720982</v>
      </c>
      <c r="R649" s="752">
        <f t="shared" si="108"/>
        <v>10.507950388410359</v>
      </c>
      <c r="S649" s="782">
        <f t="shared" si="105"/>
        <v>68613</v>
      </c>
      <c r="T649" s="84"/>
      <c r="AB649" s="84">
        <f t="shared" si="100"/>
        <v>0</v>
      </c>
    </row>
    <row r="650" spans="1:28" ht="15.75" thickBot="1" x14ac:dyDescent="0.3">
      <c r="A650" s="84"/>
      <c r="B650" s="84"/>
      <c r="F650" s="778" t="s">
        <v>262</v>
      </c>
      <c r="G650" s="779" t="s">
        <v>263</v>
      </c>
      <c r="H650" s="780"/>
      <c r="I650" s="780"/>
      <c r="J650" s="781"/>
      <c r="K650" s="780"/>
      <c r="L650" s="782"/>
      <c r="M650" s="782"/>
      <c r="N650" s="783"/>
      <c r="O650" s="782"/>
      <c r="P650" s="782"/>
      <c r="Q650" s="782"/>
      <c r="R650" s="783"/>
      <c r="S650" s="782">
        <f t="shared" si="105"/>
        <v>0</v>
      </c>
      <c r="T650" s="84"/>
      <c r="AB650" s="84">
        <f t="shared" si="100"/>
        <v>0</v>
      </c>
    </row>
    <row r="651" spans="1:28" ht="15.75" collapsed="1" thickBot="1" x14ac:dyDescent="0.3">
      <c r="A651" s="84"/>
      <c r="B651" s="84"/>
      <c r="G651" s="784" t="s">
        <v>4144</v>
      </c>
      <c r="H651" s="785">
        <f>H633</f>
        <v>130765215</v>
      </c>
      <c r="I651" s="785">
        <f t="shared" ref="I651:S651" si="109">SUM(I635:I650)</f>
        <v>72353628.550000027</v>
      </c>
      <c r="J651" s="786">
        <f t="shared" si="109"/>
        <v>0.55330944509975399</v>
      </c>
      <c r="K651" s="785">
        <f t="shared" si="109"/>
        <v>58411586.449999996</v>
      </c>
      <c r="L651" s="787">
        <f>L633</f>
        <v>118613</v>
      </c>
      <c r="M651" s="787">
        <f>SUM(M635:M650)</f>
        <v>823126.6100000001</v>
      </c>
      <c r="N651" s="788">
        <f t="shared" si="106"/>
        <v>6.9395986106076073</v>
      </c>
      <c r="O651" s="787">
        <f t="shared" si="109"/>
        <v>0</v>
      </c>
      <c r="P651" s="787">
        <f>P633</f>
        <v>130883828</v>
      </c>
      <c r="Q651" s="787">
        <f>SUM(Q635:Q650)</f>
        <v>73176755.160000026</v>
      </c>
      <c r="R651" s="788">
        <f>Q651/P651</f>
        <v>0.55909699676571212</v>
      </c>
      <c r="S651" s="787">
        <f t="shared" si="109"/>
        <v>57825685.839999996</v>
      </c>
      <c r="T651" s="84"/>
      <c r="AB651" s="84">
        <f t="shared" si="100"/>
        <v>0</v>
      </c>
    </row>
    <row r="652" spans="1:28" x14ac:dyDescent="0.25">
      <c r="AB652" s="84">
        <f t="shared" si="100"/>
        <v>0</v>
      </c>
    </row>
    <row r="653" spans="1:28" x14ac:dyDescent="0.25">
      <c r="A653" s="84"/>
      <c r="B653" s="84"/>
      <c r="C653" s="974" t="s">
        <v>4077</v>
      </c>
      <c r="D653" s="84"/>
      <c r="E653" s="777"/>
      <c r="F653" s="975"/>
      <c r="G653" s="797" t="s">
        <v>5017</v>
      </c>
      <c r="T653" s="84"/>
      <c r="AB653" s="84">
        <f t="shared" si="100"/>
        <v>0</v>
      </c>
    </row>
    <row r="654" spans="1:28" x14ac:dyDescent="0.25">
      <c r="A654" s="84"/>
      <c r="B654" s="84"/>
      <c r="D654" s="764">
        <v>170</v>
      </c>
      <c r="E654" s="765"/>
      <c r="F654" s="764"/>
      <c r="G654" s="957" t="s">
        <v>4941</v>
      </c>
      <c r="T654" s="84"/>
      <c r="AB654" s="84">
        <f t="shared" si="100"/>
        <v>0</v>
      </c>
    </row>
    <row r="655" spans="1:28" hidden="1" x14ac:dyDescent="0.25">
      <c r="A655" s="84"/>
      <c r="B655" s="84"/>
      <c r="F655" s="768">
        <v>411</v>
      </c>
      <c r="G655" s="769" t="s">
        <v>4104</v>
      </c>
      <c r="S655" s="751">
        <f>SUM(H655:L655)</f>
        <v>0</v>
      </c>
      <c r="T655" s="84"/>
      <c r="AB655" s="84">
        <f t="shared" si="100"/>
        <v>0</v>
      </c>
    </row>
    <row r="656" spans="1:28" hidden="1" x14ac:dyDescent="0.25">
      <c r="A656" s="84"/>
      <c r="B656" s="84"/>
      <c r="C656" s="84"/>
      <c r="D656" s="84"/>
      <c r="E656" s="976"/>
      <c r="F656" s="768">
        <v>412</v>
      </c>
      <c r="G656" s="769" t="s">
        <v>3764</v>
      </c>
      <c r="S656" s="751">
        <f t="shared" ref="S656:S714" si="110">SUM(H656:L656)</f>
        <v>0</v>
      </c>
      <c r="T656" s="84"/>
      <c r="AB656" s="84">
        <f t="shared" si="100"/>
        <v>0</v>
      </c>
    </row>
    <row r="657" spans="1:28" hidden="1" x14ac:dyDescent="0.25">
      <c r="A657" s="84"/>
      <c r="B657" s="84"/>
      <c r="C657" s="84"/>
      <c r="D657" s="84"/>
      <c r="E657" s="976"/>
      <c r="F657" s="768">
        <v>413</v>
      </c>
      <c r="G657" s="769" t="s">
        <v>4105</v>
      </c>
      <c r="S657" s="751">
        <f t="shared" si="110"/>
        <v>0</v>
      </c>
      <c r="T657" s="84"/>
      <c r="AB657" s="84">
        <f t="shared" si="100"/>
        <v>0</v>
      </c>
    </row>
    <row r="658" spans="1:28" hidden="1" x14ac:dyDescent="0.25">
      <c r="A658" s="84"/>
      <c r="B658" s="84"/>
      <c r="C658" s="84"/>
      <c r="D658" s="84"/>
      <c r="E658" s="976"/>
      <c r="F658" s="768">
        <v>414</v>
      </c>
      <c r="G658" s="769" t="s">
        <v>3767</v>
      </c>
      <c r="S658" s="751">
        <f t="shared" si="110"/>
        <v>0</v>
      </c>
      <c r="T658" s="84"/>
      <c r="AB658" s="84">
        <f t="shared" si="100"/>
        <v>0</v>
      </c>
    </row>
    <row r="659" spans="1:28" hidden="1" x14ac:dyDescent="0.25">
      <c r="A659" s="84"/>
      <c r="B659" s="84"/>
      <c r="C659" s="84"/>
      <c r="D659" s="84"/>
      <c r="E659" s="976"/>
      <c r="F659" s="768">
        <v>415</v>
      </c>
      <c r="G659" s="769" t="s">
        <v>4114</v>
      </c>
      <c r="S659" s="751">
        <f t="shared" si="110"/>
        <v>0</v>
      </c>
      <c r="T659" s="84"/>
      <c r="AB659" s="84">
        <f t="shared" si="100"/>
        <v>0</v>
      </c>
    </row>
    <row r="660" spans="1:28" hidden="1" x14ac:dyDescent="0.25">
      <c r="A660" s="84"/>
      <c r="B660" s="84"/>
      <c r="C660" s="84"/>
      <c r="D660" s="84"/>
      <c r="E660" s="976"/>
      <c r="F660" s="768">
        <v>416</v>
      </c>
      <c r="G660" s="769" t="s">
        <v>4115</v>
      </c>
      <c r="S660" s="751">
        <f t="shared" si="110"/>
        <v>0</v>
      </c>
      <c r="T660" s="84"/>
      <c r="AB660" s="84">
        <f t="shared" si="100"/>
        <v>0</v>
      </c>
    </row>
    <row r="661" spans="1:28" hidden="1" x14ac:dyDescent="0.25">
      <c r="A661" s="84"/>
      <c r="B661" s="84"/>
      <c r="C661" s="84"/>
      <c r="D661" s="84"/>
      <c r="E661" s="976"/>
      <c r="F661" s="768">
        <v>417</v>
      </c>
      <c r="G661" s="769" t="s">
        <v>4116</v>
      </c>
      <c r="S661" s="751">
        <f t="shared" si="110"/>
        <v>0</v>
      </c>
      <c r="T661" s="84"/>
      <c r="AB661" s="84">
        <f t="shared" si="100"/>
        <v>0</v>
      </c>
    </row>
    <row r="662" spans="1:28" hidden="1" x14ac:dyDescent="0.25">
      <c r="A662" s="84"/>
      <c r="B662" s="84"/>
      <c r="C662" s="84"/>
      <c r="D662" s="84"/>
      <c r="E662" s="976"/>
      <c r="F662" s="768">
        <v>418</v>
      </c>
      <c r="G662" s="769" t="s">
        <v>3773</v>
      </c>
      <c r="S662" s="751">
        <f t="shared" si="110"/>
        <v>0</v>
      </c>
      <c r="T662" s="84"/>
      <c r="AB662" s="84">
        <f t="shared" si="100"/>
        <v>0</v>
      </c>
    </row>
    <row r="663" spans="1:28" hidden="1" x14ac:dyDescent="0.25">
      <c r="A663" s="84"/>
      <c r="B663" s="84"/>
      <c r="C663" s="84"/>
      <c r="D663" s="84"/>
      <c r="E663" s="976"/>
      <c r="F663" s="768">
        <v>421</v>
      </c>
      <c r="G663" s="769" t="s">
        <v>3777</v>
      </c>
      <c r="S663" s="751">
        <f t="shared" si="110"/>
        <v>0</v>
      </c>
      <c r="T663" s="84"/>
      <c r="AB663" s="84">
        <f t="shared" si="100"/>
        <v>0</v>
      </c>
    </row>
    <row r="664" spans="1:28" hidden="1" x14ac:dyDescent="0.25">
      <c r="A664" s="84"/>
      <c r="B664" s="84"/>
      <c r="C664" s="84"/>
      <c r="D664" s="84"/>
      <c r="E664" s="976"/>
      <c r="F664" s="768">
        <v>422</v>
      </c>
      <c r="G664" s="769" t="s">
        <v>3778</v>
      </c>
      <c r="S664" s="751">
        <f t="shared" si="110"/>
        <v>0</v>
      </c>
      <c r="T664" s="84"/>
      <c r="AB664" s="84">
        <f t="shared" si="100"/>
        <v>0</v>
      </c>
    </row>
    <row r="665" spans="1:28" hidden="1" x14ac:dyDescent="0.25">
      <c r="A665" s="84"/>
      <c r="B665" s="84"/>
      <c r="C665" s="84"/>
      <c r="D665" s="84"/>
      <c r="E665" s="976"/>
      <c r="F665" s="768">
        <v>423</v>
      </c>
      <c r="G665" s="769" t="s">
        <v>3779</v>
      </c>
      <c r="S665" s="751">
        <f t="shared" si="110"/>
        <v>0</v>
      </c>
      <c r="T665" s="84"/>
      <c r="AB665" s="84">
        <f t="shared" si="100"/>
        <v>0</v>
      </c>
    </row>
    <row r="666" spans="1:28" hidden="1" x14ac:dyDescent="0.25">
      <c r="A666" s="84"/>
      <c r="B666" s="84"/>
      <c r="C666" s="84"/>
      <c r="D666" s="84"/>
      <c r="E666" s="976"/>
      <c r="F666" s="768">
        <v>424</v>
      </c>
      <c r="G666" s="769" t="s">
        <v>3781</v>
      </c>
      <c r="S666" s="751">
        <f t="shared" si="110"/>
        <v>0</v>
      </c>
      <c r="T666" s="84"/>
      <c r="AB666" s="84">
        <f t="shared" si="100"/>
        <v>0</v>
      </c>
    </row>
    <row r="667" spans="1:28" hidden="1" x14ac:dyDescent="0.25">
      <c r="A667" s="84"/>
      <c r="B667" s="84"/>
      <c r="C667" s="84"/>
      <c r="D667" s="84"/>
      <c r="E667" s="976"/>
      <c r="F667" s="768">
        <v>425</v>
      </c>
      <c r="G667" s="769" t="s">
        <v>4117</v>
      </c>
      <c r="S667" s="751">
        <f t="shared" si="110"/>
        <v>0</v>
      </c>
      <c r="T667" s="84"/>
      <c r="AB667" s="84">
        <f t="shared" si="100"/>
        <v>0</v>
      </c>
    </row>
    <row r="668" spans="1:28" hidden="1" x14ac:dyDescent="0.25">
      <c r="A668" s="84"/>
      <c r="B668" s="84"/>
      <c r="C668" s="84"/>
      <c r="D668" s="84"/>
      <c r="E668" s="976"/>
      <c r="F668" s="768">
        <v>426</v>
      </c>
      <c r="G668" s="769" t="s">
        <v>3785</v>
      </c>
      <c r="S668" s="751">
        <f t="shared" si="110"/>
        <v>0</v>
      </c>
      <c r="T668" s="84"/>
      <c r="AB668" s="84">
        <f t="shared" si="100"/>
        <v>0</v>
      </c>
    </row>
    <row r="669" spans="1:28" hidden="1" x14ac:dyDescent="0.25">
      <c r="A669" s="84"/>
      <c r="B669" s="84"/>
      <c r="C669" s="84"/>
      <c r="D669" s="84"/>
      <c r="E669" s="976"/>
      <c r="F669" s="768">
        <v>431</v>
      </c>
      <c r="G669" s="769" t="s">
        <v>4118</v>
      </c>
      <c r="S669" s="751">
        <f t="shared" si="110"/>
        <v>0</v>
      </c>
      <c r="T669" s="84"/>
      <c r="AB669" s="84">
        <f t="shared" si="100"/>
        <v>0</v>
      </c>
    </row>
    <row r="670" spans="1:28" hidden="1" x14ac:dyDescent="0.25">
      <c r="A670" s="84"/>
      <c r="B670" s="84"/>
      <c r="C670" s="84"/>
      <c r="D670" s="84"/>
      <c r="E670" s="976"/>
      <c r="F670" s="768">
        <v>432</v>
      </c>
      <c r="G670" s="769" t="s">
        <v>4119</v>
      </c>
      <c r="S670" s="751">
        <f t="shared" si="110"/>
        <v>0</v>
      </c>
      <c r="T670" s="84"/>
      <c r="AB670" s="84">
        <f t="shared" si="100"/>
        <v>0</v>
      </c>
    </row>
    <row r="671" spans="1:28" hidden="1" x14ac:dyDescent="0.25">
      <c r="A671" s="84"/>
      <c r="B671" s="84"/>
      <c r="C671" s="84"/>
      <c r="D671" s="84"/>
      <c r="E671" s="976"/>
      <c r="F671" s="768">
        <v>433</v>
      </c>
      <c r="G671" s="769" t="s">
        <v>4120</v>
      </c>
      <c r="S671" s="751">
        <f t="shared" si="110"/>
        <v>0</v>
      </c>
      <c r="T671" s="84"/>
      <c r="AB671" s="84">
        <f t="shared" si="100"/>
        <v>0</v>
      </c>
    </row>
    <row r="672" spans="1:28" hidden="1" x14ac:dyDescent="0.25">
      <c r="A672" s="84"/>
      <c r="B672" s="84"/>
      <c r="C672" s="84"/>
      <c r="D672" s="84"/>
      <c r="F672" s="768">
        <v>434</v>
      </c>
      <c r="G672" s="769" t="s">
        <v>4121</v>
      </c>
      <c r="S672" s="751">
        <f t="shared" si="110"/>
        <v>0</v>
      </c>
      <c r="T672" s="84"/>
      <c r="AB672" s="84">
        <f t="shared" si="100"/>
        <v>0</v>
      </c>
    </row>
    <row r="673" spans="1:31" hidden="1" x14ac:dyDescent="0.25">
      <c r="A673" s="84"/>
      <c r="B673" s="84"/>
      <c r="C673" s="84"/>
      <c r="D673" s="84"/>
      <c r="F673" s="768">
        <v>435</v>
      </c>
      <c r="G673" s="769" t="s">
        <v>3792</v>
      </c>
      <c r="S673" s="751">
        <f t="shared" si="110"/>
        <v>0</v>
      </c>
      <c r="T673" s="84"/>
      <c r="AB673" s="84">
        <f t="shared" si="100"/>
        <v>0</v>
      </c>
    </row>
    <row r="674" spans="1:31" x14ac:dyDescent="0.25">
      <c r="A674" s="84"/>
      <c r="B674" s="84"/>
      <c r="C674" s="84"/>
      <c r="D674" s="84"/>
      <c r="E674" s="746" t="s">
        <v>5096</v>
      </c>
      <c r="F674" s="768">
        <v>441</v>
      </c>
      <c r="G674" s="769" t="s">
        <v>4122</v>
      </c>
      <c r="H674" s="749">
        <v>150000</v>
      </c>
      <c r="I674" s="749">
        <v>530758.9800000001</v>
      </c>
      <c r="J674" s="750">
        <f>I674/H674</f>
        <v>3.5383932000000007</v>
      </c>
      <c r="K674" s="749">
        <f>H674-I674</f>
        <v>-380758.9800000001</v>
      </c>
      <c r="L674" s="751">
        <v>0</v>
      </c>
      <c r="M674" s="751">
        <v>0</v>
      </c>
      <c r="O674" s="751">
        <f>L674-M674</f>
        <v>0</v>
      </c>
      <c r="P674" s="751">
        <f>L674+H674</f>
        <v>150000</v>
      </c>
      <c r="Q674" s="751">
        <f>M674+I674</f>
        <v>530758.9800000001</v>
      </c>
      <c r="R674" s="752">
        <f>Q674/P674</f>
        <v>3.5383932000000007</v>
      </c>
      <c r="S674" s="751">
        <f>P674-Q674</f>
        <v>-380758.9800000001</v>
      </c>
      <c r="T674" s="84"/>
      <c r="V674" s="202">
        <f>120000+176614.5</f>
        <v>296614.5</v>
      </c>
      <c r="W674" s="202">
        <f>H674-V674</f>
        <v>-146614.5</v>
      </c>
      <c r="X674" s="815">
        <v>200000</v>
      </c>
      <c r="Z674" s="812">
        <f t="shared" ref="Z674:Z713" si="111">H674-X674+Y674</f>
        <v>-50000</v>
      </c>
      <c r="AA674" s="813">
        <v>500000</v>
      </c>
      <c r="AB674" s="84">
        <f t="shared" si="100"/>
        <v>-550000</v>
      </c>
      <c r="AE674" s="84">
        <f t="shared" ref="AE674:AE713" si="112">H674-AA674</f>
        <v>-350000</v>
      </c>
    </row>
    <row r="675" spans="1:31" hidden="1" x14ac:dyDescent="0.25">
      <c r="A675" s="84"/>
      <c r="B675" s="84"/>
      <c r="C675" s="84"/>
      <c r="D675" s="84"/>
      <c r="F675" s="768">
        <v>442</v>
      </c>
      <c r="G675" s="769" t="s">
        <v>4123</v>
      </c>
      <c r="H675" s="749">
        <v>0</v>
      </c>
      <c r="S675" s="751">
        <f t="shared" si="110"/>
        <v>0</v>
      </c>
      <c r="T675" s="84"/>
      <c r="Z675" s="812">
        <f t="shared" si="111"/>
        <v>0</v>
      </c>
      <c r="AA675" s="813">
        <v>0</v>
      </c>
      <c r="AB675" s="84">
        <f t="shared" si="100"/>
        <v>0</v>
      </c>
      <c r="AE675" s="84">
        <f t="shared" si="112"/>
        <v>0</v>
      </c>
    </row>
    <row r="676" spans="1:31" hidden="1" x14ac:dyDescent="0.25">
      <c r="A676" s="84"/>
      <c r="B676" s="84"/>
      <c r="C676" s="84"/>
      <c r="D676" s="84"/>
      <c r="F676" s="768">
        <v>443</v>
      </c>
      <c r="G676" s="769" t="s">
        <v>3797</v>
      </c>
      <c r="H676" s="749">
        <v>0</v>
      </c>
      <c r="S676" s="751">
        <f t="shared" si="110"/>
        <v>0</v>
      </c>
      <c r="T676" s="84"/>
      <c r="Z676" s="812">
        <f t="shared" si="111"/>
        <v>0</v>
      </c>
      <c r="AA676" s="813">
        <v>0</v>
      </c>
      <c r="AB676" s="84">
        <f t="shared" si="100"/>
        <v>0</v>
      </c>
      <c r="AE676" s="84">
        <f t="shared" si="112"/>
        <v>0</v>
      </c>
    </row>
    <row r="677" spans="1:31" x14ac:dyDescent="0.25">
      <c r="A677" s="84"/>
      <c r="B677" s="84"/>
      <c r="C677" s="84"/>
      <c r="D677" s="84"/>
      <c r="E677" s="746" t="s">
        <v>5097</v>
      </c>
      <c r="F677" s="768">
        <v>444</v>
      </c>
      <c r="G677" s="769" t="s">
        <v>3798</v>
      </c>
      <c r="H677" s="749">
        <v>20000</v>
      </c>
      <c r="I677" s="749">
        <v>6295.51</v>
      </c>
      <c r="J677" s="750">
        <f>I677/H677</f>
        <v>0.31477549999999999</v>
      </c>
      <c r="K677" s="749">
        <f>H677-I677</f>
        <v>13704.49</v>
      </c>
      <c r="L677" s="751">
        <v>0</v>
      </c>
      <c r="M677" s="751">
        <v>0</v>
      </c>
      <c r="O677" s="751">
        <f>L677-M677</f>
        <v>0</v>
      </c>
      <c r="P677" s="751">
        <f>L677+H677</f>
        <v>20000</v>
      </c>
      <c r="Q677" s="751">
        <f t="shared" ref="Q677:Q713" si="113">M677+I677</f>
        <v>6295.51</v>
      </c>
      <c r="R677" s="752">
        <f>Q677/P677</f>
        <v>0.31477549999999999</v>
      </c>
      <c r="S677" s="751">
        <f t="shared" si="110"/>
        <v>40000.314775500003</v>
      </c>
      <c r="T677" s="84"/>
      <c r="X677" s="815">
        <v>150000</v>
      </c>
      <c r="Z677" s="812">
        <f t="shared" si="111"/>
        <v>-130000</v>
      </c>
      <c r="AA677" s="813">
        <v>300000</v>
      </c>
      <c r="AB677" s="84">
        <f t="shared" si="100"/>
        <v>-430000</v>
      </c>
      <c r="AE677" s="84">
        <f t="shared" si="112"/>
        <v>-280000</v>
      </c>
    </row>
    <row r="678" spans="1:31" ht="30" hidden="1" x14ac:dyDescent="0.25">
      <c r="A678" s="84"/>
      <c r="B678" s="84"/>
      <c r="C678" s="84"/>
      <c r="D678" s="84"/>
      <c r="F678" s="768">
        <v>4511</v>
      </c>
      <c r="G678" s="856" t="s">
        <v>1691</v>
      </c>
      <c r="H678" s="749">
        <v>0</v>
      </c>
      <c r="Q678" s="751">
        <f t="shared" si="113"/>
        <v>0</v>
      </c>
      <c r="S678" s="751">
        <f t="shared" si="110"/>
        <v>0</v>
      </c>
      <c r="T678" s="84"/>
      <c r="Z678" s="812">
        <f t="shared" si="111"/>
        <v>0</v>
      </c>
      <c r="AA678" s="813">
        <v>0</v>
      </c>
      <c r="AB678" s="84">
        <f t="shared" si="100"/>
        <v>0</v>
      </c>
      <c r="AE678" s="84">
        <f t="shared" si="112"/>
        <v>0</v>
      </c>
    </row>
    <row r="679" spans="1:31" ht="16.5" hidden="1" customHeight="1" x14ac:dyDescent="0.25">
      <c r="A679" s="84"/>
      <c r="B679" s="84"/>
      <c r="C679" s="84"/>
      <c r="D679" s="84"/>
      <c r="F679" s="768">
        <v>4512</v>
      </c>
      <c r="G679" s="856" t="s">
        <v>1700</v>
      </c>
      <c r="H679" s="749">
        <v>0</v>
      </c>
      <c r="Q679" s="751">
        <f t="shared" si="113"/>
        <v>0</v>
      </c>
      <c r="S679" s="751">
        <f t="shared" si="110"/>
        <v>0</v>
      </c>
      <c r="T679" s="84"/>
      <c r="Z679" s="812">
        <f t="shared" si="111"/>
        <v>0</v>
      </c>
      <c r="AA679" s="813">
        <v>0</v>
      </c>
      <c r="AB679" s="84">
        <f t="shared" si="100"/>
        <v>0</v>
      </c>
      <c r="AE679" s="84">
        <f t="shared" si="112"/>
        <v>0</v>
      </c>
    </row>
    <row r="680" spans="1:31" ht="30" hidden="1" x14ac:dyDescent="0.25">
      <c r="A680" s="84"/>
      <c r="B680" s="84"/>
      <c r="C680" s="84"/>
      <c r="D680" s="84"/>
      <c r="F680" s="768">
        <v>452</v>
      </c>
      <c r="G680" s="769" t="s">
        <v>4124</v>
      </c>
      <c r="H680" s="749">
        <v>0</v>
      </c>
      <c r="Q680" s="751">
        <f t="shared" si="113"/>
        <v>0</v>
      </c>
      <c r="S680" s="751">
        <f t="shared" si="110"/>
        <v>0</v>
      </c>
      <c r="T680" s="84"/>
      <c r="Z680" s="812">
        <f t="shared" si="111"/>
        <v>0</v>
      </c>
      <c r="AA680" s="813">
        <v>0</v>
      </c>
      <c r="AB680" s="84">
        <f t="shared" si="100"/>
        <v>0</v>
      </c>
      <c r="AE680" s="84">
        <f t="shared" si="112"/>
        <v>0</v>
      </c>
    </row>
    <row r="681" spans="1:31" hidden="1" x14ac:dyDescent="0.25">
      <c r="A681" s="84"/>
      <c r="B681" s="84"/>
      <c r="C681" s="84"/>
      <c r="D681" s="84"/>
      <c r="F681" s="768">
        <v>453</v>
      </c>
      <c r="G681" s="769" t="s">
        <v>4125</v>
      </c>
      <c r="H681" s="749">
        <v>0</v>
      </c>
      <c r="Q681" s="751">
        <f t="shared" si="113"/>
        <v>0</v>
      </c>
      <c r="S681" s="751">
        <f t="shared" si="110"/>
        <v>0</v>
      </c>
      <c r="T681" s="84"/>
      <c r="Z681" s="812">
        <f t="shared" si="111"/>
        <v>0</v>
      </c>
      <c r="AA681" s="813">
        <v>0</v>
      </c>
      <c r="AB681" s="84">
        <f t="shared" si="100"/>
        <v>0</v>
      </c>
      <c r="AE681" s="84">
        <f t="shared" si="112"/>
        <v>0</v>
      </c>
    </row>
    <row r="682" spans="1:31" hidden="1" x14ac:dyDescent="0.25">
      <c r="A682" s="84"/>
      <c r="B682" s="84"/>
      <c r="C682" s="84"/>
      <c r="D682" s="84"/>
      <c r="F682" s="768">
        <v>454</v>
      </c>
      <c r="G682" s="769" t="s">
        <v>3803</v>
      </c>
      <c r="H682" s="749">
        <v>0</v>
      </c>
      <c r="Q682" s="751">
        <f t="shared" si="113"/>
        <v>0</v>
      </c>
      <c r="S682" s="751">
        <f t="shared" si="110"/>
        <v>0</v>
      </c>
      <c r="T682" s="84"/>
      <c r="Z682" s="812">
        <f t="shared" si="111"/>
        <v>0</v>
      </c>
      <c r="AA682" s="813">
        <v>0</v>
      </c>
      <c r="AB682" s="84">
        <f t="shared" si="100"/>
        <v>0</v>
      </c>
      <c r="AE682" s="84">
        <f t="shared" si="112"/>
        <v>0</v>
      </c>
    </row>
    <row r="683" spans="1:31" hidden="1" x14ac:dyDescent="0.25">
      <c r="A683" s="84"/>
      <c r="B683" s="84"/>
      <c r="C683" s="84"/>
      <c r="D683" s="84"/>
      <c r="F683" s="768">
        <v>461</v>
      </c>
      <c r="G683" s="769" t="s">
        <v>4106</v>
      </c>
      <c r="H683" s="749">
        <v>0</v>
      </c>
      <c r="Q683" s="751">
        <f t="shared" si="113"/>
        <v>0</v>
      </c>
      <c r="S683" s="751">
        <f t="shared" si="110"/>
        <v>0</v>
      </c>
      <c r="T683" s="84"/>
      <c r="Z683" s="812">
        <f t="shared" si="111"/>
        <v>0</v>
      </c>
      <c r="AA683" s="813">
        <v>0</v>
      </c>
      <c r="AB683" s="84">
        <f t="shared" si="100"/>
        <v>0</v>
      </c>
      <c r="AE683" s="84">
        <f t="shared" si="112"/>
        <v>0</v>
      </c>
    </row>
    <row r="684" spans="1:31" ht="30" hidden="1" x14ac:dyDescent="0.25">
      <c r="A684" s="84"/>
      <c r="B684" s="84"/>
      <c r="C684" s="84"/>
      <c r="D684" s="84"/>
      <c r="F684" s="768">
        <v>462</v>
      </c>
      <c r="G684" s="769" t="s">
        <v>3806</v>
      </c>
      <c r="H684" s="749">
        <v>0</v>
      </c>
      <c r="Q684" s="751">
        <f t="shared" si="113"/>
        <v>0</v>
      </c>
      <c r="S684" s="751">
        <f t="shared" si="110"/>
        <v>0</v>
      </c>
      <c r="T684" s="84"/>
      <c r="Z684" s="812">
        <f t="shared" si="111"/>
        <v>0</v>
      </c>
      <c r="AA684" s="813">
        <v>0</v>
      </c>
      <c r="AB684" s="84">
        <f t="shared" ref="AB684:AB747" si="114">Z684-AA684</f>
        <v>0</v>
      </c>
      <c r="AE684" s="84">
        <f t="shared" si="112"/>
        <v>0</v>
      </c>
    </row>
    <row r="685" spans="1:31" hidden="1" x14ac:dyDescent="0.25">
      <c r="A685" s="84"/>
      <c r="B685" s="84"/>
      <c r="C685" s="84"/>
      <c r="D685" s="84"/>
      <c r="F685" s="768">
        <v>4631</v>
      </c>
      <c r="G685" s="769" t="s">
        <v>3807</v>
      </c>
      <c r="H685" s="749">
        <v>0</v>
      </c>
      <c r="Q685" s="751">
        <f t="shared" si="113"/>
        <v>0</v>
      </c>
      <c r="S685" s="751">
        <f t="shared" si="110"/>
        <v>0</v>
      </c>
      <c r="T685" s="84"/>
      <c r="Z685" s="812">
        <f t="shared" si="111"/>
        <v>0</v>
      </c>
      <c r="AA685" s="813">
        <v>0</v>
      </c>
      <c r="AB685" s="84">
        <f t="shared" si="114"/>
        <v>0</v>
      </c>
      <c r="AE685" s="84">
        <f t="shared" si="112"/>
        <v>0</v>
      </c>
    </row>
    <row r="686" spans="1:31" hidden="1" x14ac:dyDescent="0.25">
      <c r="A686" s="84"/>
      <c r="B686" s="84"/>
      <c r="C686" s="84"/>
      <c r="D686" s="84"/>
      <c r="F686" s="768">
        <v>4632</v>
      </c>
      <c r="G686" s="769" t="s">
        <v>3808</v>
      </c>
      <c r="H686" s="749">
        <v>0</v>
      </c>
      <c r="Q686" s="751">
        <f t="shared" si="113"/>
        <v>0</v>
      </c>
      <c r="S686" s="751">
        <f t="shared" si="110"/>
        <v>0</v>
      </c>
      <c r="T686" s="84"/>
      <c r="Z686" s="812">
        <f t="shared" si="111"/>
        <v>0</v>
      </c>
      <c r="AA686" s="813">
        <v>0</v>
      </c>
      <c r="AB686" s="84">
        <f t="shared" si="114"/>
        <v>0</v>
      </c>
      <c r="AE686" s="84">
        <f t="shared" si="112"/>
        <v>0</v>
      </c>
    </row>
    <row r="687" spans="1:31" ht="30" hidden="1" x14ac:dyDescent="0.25">
      <c r="A687" s="84"/>
      <c r="B687" s="84"/>
      <c r="C687" s="84"/>
      <c r="D687" s="84"/>
      <c r="F687" s="768">
        <v>464</v>
      </c>
      <c r="G687" s="769" t="s">
        <v>3809</v>
      </c>
      <c r="H687" s="749">
        <v>0</v>
      </c>
      <c r="Q687" s="751">
        <f t="shared" si="113"/>
        <v>0</v>
      </c>
      <c r="S687" s="751">
        <f t="shared" si="110"/>
        <v>0</v>
      </c>
      <c r="T687" s="84"/>
      <c r="Z687" s="812">
        <f t="shared" si="111"/>
        <v>0</v>
      </c>
      <c r="AA687" s="813">
        <v>0</v>
      </c>
      <c r="AB687" s="84">
        <f t="shared" si="114"/>
        <v>0</v>
      </c>
      <c r="AE687" s="84">
        <f t="shared" si="112"/>
        <v>0</v>
      </c>
    </row>
    <row r="688" spans="1:31" hidden="1" x14ac:dyDescent="0.25">
      <c r="A688" s="84"/>
      <c r="B688" s="84"/>
      <c r="C688" s="84"/>
      <c r="D688" s="84"/>
      <c r="E688" s="976"/>
      <c r="F688" s="768">
        <v>465</v>
      </c>
      <c r="G688" s="769" t="s">
        <v>4107</v>
      </c>
      <c r="H688" s="749">
        <v>0</v>
      </c>
      <c r="Q688" s="751">
        <f t="shared" si="113"/>
        <v>0</v>
      </c>
      <c r="S688" s="751">
        <f t="shared" si="110"/>
        <v>0</v>
      </c>
      <c r="T688" s="84"/>
      <c r="Z688" s="812">
        <f t="shared" si="111"/>
        <v>0</v>
      </c>
      <c r="AA688" s="813">
        <v>0</v>
      </c>
      <c r="AB688" s="84">
        <f t="shared" si="114"/>
        <v>0</v>
      </c>
      <c r="AE688" s="84">
        <f t="shared" si="112"/>
        <v>0</v>
      </c>
    </row>
    <row r="689" spans="1:31" hidden="1" x14ac:dyDescent="0.25">
      <c r="A689" s="84"/>
      <c r="B689" s="84"/>
      <c r="C689" s="84"/>
      <c r="D689" s="84"/>
      <c r="E689" s="976"/>
      <c r="F689" s="768">
        <v>472</v>
      </c>
      <c r="G689" s="769" t="s">
        <v>3813</v>
      </c>
      <c r="H689" s="749">
        <v>0</v>
      </c>
      <c r="Q689" s="751">
        <f t="shared" si="113"/>
        <v>0</v>
      </c>
      <c r="S689" s="751">
        <f t="shared" si="110"/>
        <v>0</v>
      </c>
      <c r="T689" s="84"/>
      <c r="Z689" s="812">
        <f t="shared" si="111"/>
        <v>0</v>
      </c>
      <c r="AA689" s="813">
        <v>0</v>
      </c>
      <c r="AB689" s="84">
        <f t="shared" si="114"/>
        <v>0</v>
      </c>
      <c r="AE689" s="84">
        <f t="shared" si="112"/>
        <v>0</v>
      </c>
    </row>
    <row r="690" spans="1:31" hidden="1" x14ac:dyDescent="0.25">
      <c r="A690" s="84"/>
      <c r="B690" s="84"/>
      <c r="C690" s="84"/>
      <c r="D690" s="84"/>
      <c r="E690" s="976"/>
      <c r="F690" s="768">
        <v>481</v>
      </c>
      <c r="G690" s="769" t="s">
        <v>4126</v>
      </c>
      <c r="H690" s="749">
        <v>0</v>
      </c>
      <c r="Q690" s="751">
        <f t="shared" si="113"/>
        <v>0</v>
      </c>
      <c r="S690" s="751">
        <f t="shared" si="110"/>
        <v>0</v>
      </c>
      <c r="T690" s="84"/>
      <c r="Z690" s="812">
        <f t="shared" si="111"/>
        <v>0</v>
      </c>
      <c r="AA690" s="813">
        <v>0</v>
      </c>
      <c r="AB690" s="84">
        <f t="shared" si="114"/>
        <v>0</v>
      </c>
      <c r="AE690" s="84">
        <f t="shared" si="112"/>
        <v>0</v>
      </c>
    </row>
    <row r="691" spans="1:31" hidden="1" x14ac:dyDescent="0.25">
      <c r="A691" s="84"/>
      <c r="B691" s="84"/>
      <c r="C691" s="84"/>
      <c r="D691" s="84"/>
      <c r="E691" s="976"/>
      <c r="F691" s="768">
        <v>482</v>
      </c>
      <c r="G691" s="769" t="s">
        <v>4127</v>
      </c>
      <c r="H691" s="749">
        <v>0</v>
      </c>
      <c r="Q691" s="751">
        <f t="shared" si="113"/>
        <v>0</v>
      </c>
      <c r="S691" s="751">
        <f t="shared" si="110"/>
        <v>0</v>
      </c>
      <c r="T691" s="84"/>
      <c r="Z691" s="812">
        <f t="shared" si="111"/>
        <v>0</v>
      </c>
      <c r="AA691" s="813">
        <v>0</v>
      </c>
      <c r="AB691" s="84">
        <f t="shared" si="114"/>
        <v>0</v>
      </c>
      <c r="AE691" s="84">
        <f t="shared" si="112"/>
        <v>0</v>
      </c>
    </row>
    <row r="692" spans="1:31" hidden="1" x14ac:dyDescent="0.25">
      <c r="A692" s="84"/>
      <c r="B692" s="84"/>
      <c r="C692" s="84"/>
      <c r="D692" s="84"/>
      <c r="E692" s="976"/>
      <c r="F692" s="768">
        <v>483</v>
      </c>
      <c r="G692" s="858" t="s">
        <v>4128</v>
      </c>
      <c r="H692" s="749">
        <v>0</v>
      </c>
      <c r="Q692" s="751">
        <f t="shared" si="113"/>
        <v>0</v>
      </c>
      <c r="S692" s="751">
        <f t="shared" si="110"/>
        <v>0</v>
      </c>
      <c r="T692" s="84"/>
      <c r="Z692" s="812">
        <f t="shared" si="111"/>
        <v>0</v>
      </c>
      <c r="AA692" s="813">
        <v>0</v>
      </c>
      <c r="AB692" s="84">
        <f t="shared" si="114"/>
        <v>0</v>
      </c>
      <c r="AE692" s="84">
        <f t="shared" si="112"/>
        <v>0</v>
      </c>
    </row>
    <row r="693" spans="1:31" ht="45" hidden="1" x14ac:dyDescent="0.25">
      <c r="A693" s="84"/>
      <c r="B693" s="84"/>
      <c r="C693" s="84"/>
      <c r="D693" s="84"/>
      <c r="E693" s="976"/>
      <c r="F693" s="768">
        <v>484</v>
      </c>
      <c r="G693" s="769" t="s">
        <v>4129</v>
      </c>
      <c r="H693" s="749">
        <v>0</v>
      </c>
      <c r="Q693" s="751">
        <f t="shared" si="113"/>
        <v>0</v>
      </c>
      <c r="S693" s="751">
        <f t="shared" si="110"/>
        <v>0</v>
      </c>
      <c r="T693" s="84"/>
      <c r="Z693" s="812">
        <f t="shared" si="111"/>
        <v>0</v>
      </c>
      <c r="AA693" s="813">
        <v>0</v>
      </c>
      <c r="AB693" s="84">
        <f t="shared" si="114"/>
        <v>0</v>
      </c>
      <c r="AE693" s="84">
        <f t="shared" si="112"/>
        <v>0</v>
      </c>
    </row>
    <row r="694" spans="1:31" ht="30" hidden="1" x14ac:dyDescent="0.25">
      <c r="A694" s="84"/>
      <c r="B694" s="84"/>
      <c r="C694" s="84"/>
      <c r="D694" s="84"/>
      <c r="E694" s="976"/>
      <c r="F694" s="768">
        <v>485</v>
      </c>
      <c r="G694" s="769" t="s">
        <v>4130</v>
      </c>
      <c r="H694" s="749">
        <v>0</v>
      </c>
      <c r="Q694" s="751">
        <f t="shared" si="113"/>
        <v>0</v>
      </c>
      <c r="S694" s="751">
        <f t="shared" si="110"/>
        <v>0</v>
      </c>
      <c r="T694" s="84"/>
      <c r="Z694" s="812">
        <f t="shared" si="111"/>
        <v>0</v>
      </c>
      <c r="AA694" s="813">
        <v>0</v>
      </c>
      <c r="AB694" s="84">
        <f t="shared" si="114"/>
        <v>0</v>
      </c>
      <c r="AE694" s="84">
        <f t="shared" si="112"/>
        <v>0</v>
      </c>
    </row>
    <row r="695" spans="1:31" ht="30" hidden="1" x14ac:dyDescent="0.25">
      <c r="A695" s="84"/>
      <c r="B695" s="84"/>
      <c r="C695" s="84"/>
      <c r="D695" s="84"/>
      <c r="E695" s="976"/>
      <c r="F695" s="768">
        <v>489</v>
      </c>
      <c r="G695" s="769" t="s">
        <v>3821</v>
      </c>
      <c r="H695" s="749">
        <v>0</v>
      </c>
      <c r="Q695" s="751">
        <f t="shared" si="113"/>
        <v>0</v>
      </c>
      <c r="S695" s="751">
        <f t="shared" si="110"/>
        <v>0</v>
      </c>
      <c r="T695" s="84"/>
      <c r="Z695" s="812">
        <f t="shared" si="111"/>
        <v>0</v>
      </c>
      <c r="AA695" s="813">
        <v>0</v>
      </c>
      <c r="AB695" s="84">
        <f t="shared" si="114"/>
        <v>0</v>
      </c>
      <c r="AE695" s="84">
        <f t="shared" si="112"/>
        <v>0</v>
      </c>
    </row>
    <row r="696" spans="1:31" ht="30" hidden="1" x14ac:dyDescent="0.25">
      <c r="A696" s="84"/>
      <c r="B696" s="84"/>
      <c r="C696" s="84"/>
      <c r="D696" s="84"/>
      <c r="E696" s="976"/>
      <c r="F696" s="768">
        <v>494</v>
      </c>
      <c r="G696" s="769" t="s">
        <v>4108</v>
      </c>
      <c r="H696" s="749">
        <v>0</v>
      </c>
      <c r="Q696" s="751">
        <f t="shared" si="113"/>
        <v>0</v>
      </c>
      <c r="S696" s="751">
        <f t="shared" si="110"/>
        <v>0</v>
      </c>
      <c r="T696" s="84"/>
      <c r="Z696" s="812">
        <f t="shared" si="111"/>
        <v>0</v>
      </c>
      <c r="AA696" s="813">
        <v>0</v>
      </c>
      <c r="AB696" s="84">
        <f t="shared" si="114"/>
        <v>0</v>
      </c>
      <c r="AE696" s="84">
        <f t="shared" si="112"/>
        <v>0</v>
      </c>
    </row>
    <row r="697" spans="1:31" ht="30" hidden="1" x14ac:dyDescent="0.25">
      <c r="A697" s="84"/>
      <c r="B697" s="84"/>
      <c r="C697" s="84"/>
      <c r="D697" s="84"/>
      <c r="E697" s="976"/>
      <c r="F697" s="768">
        <v>495</v>
      </c>
      <c r="G697" s="769" t="s">
        <v>4109</v>
      </c>
      <c r="H697" s="749">
        <v>0</v>
      </c>
      <c r="Q697" s="751">
        <f t="shared" si="113"/>
        <v>0</v>
      </c>
      <c r="S697" s="751">
        <f t="shared" si="110"/>
        <v>0</v>
      </c>
      <c r="T697" s="84"/>
      <c r="Z697" s="812">
        <f t="shared" si="111"/>
        <v>0</v>
      </c>
      <c r="AA697" s="813">
        <v>0</v>
      </c>
      <c r="AB697" s="84">
        <f t="shared" si="114"/>
        <v>0</v>
      </c>
      <c r="AE697" s="84">
        <f t="shared" si="112"/>
        <v>0</v>
      </c>
    </row>
    <row r="698" spans="1:31" ht="45" hidden="1" x14ac:dyDescent="0.25">
      <c r="A698" s="84"/>
      <c r="B698" s="84"/>
      <c r="C698" s="84"/>
      <c r="D698" s="84"/>
      <c r="E698" s="976"/>
      <c r="F698" s="768">
        <v>496</v>
      </c>
      <c r="G698" s="769" t="s">
        <v>4110</v>
      </c>
      <c r="H698" s="749">
        <v>0</v>
      </c>
      <c r="Q698" s="751">
        <f t="shared" si="113"/>
        <v>0</v>
      </c>
      <c r="S698" s="751">
        <f t="shared" si="110"/>
        <v>0</v>
      </c>
      <c r="T698" s="84"/>
      <c r="Z698" s="812">
        <f t="shared" si="111"/>
        <v>0</v>
      </c>
      <c r="AA698" s="813">
        <v>0</v>
      </c>
      <c r="AB698" s="84">
        <f t="shared" si="114"/>
        <v>0</v>
      </c>
      <c r="AE698" s="84">
        <f t="shared" si="112"/>
        <v>0</v>
      </c>
    </row>
    <row r="699" spans="1:31" ht="30" hidden="1" x14ac:dyDescent="0.25">
      <c r="A699" s="84"/>
      <c r="B699" s="84"/>
      <c r="C699" s="84"/>
      <c r="D699" s="84"/>
      <c r="E699" s="976"/>
      <c r="F699" s="768">
        <v>499</v>
      </c>
      <c r="G699" s="769" t="s">
        <v>4111</v>
      </c>
      <c r="H699" s="749">
        <v>0</v>
      </c>
      <c r="Q699" s="751">
        <f t="shared" si="113"/>
        <v>0</v>
      </c>
      <c r="S699" s="751">
        <f t="shared" si="110"/>
        <v>0</v>
      </c>
      <c r="T699" s="84"/>
      <c r="Z699" s="812">
        <f t="shared" si="111"/>
        <v>0</v>
      </c>
      <c r="AA699" s="813">
        <v>0</v>
      </c>
      <c r="AB699" s="84">
        <f t="shared" si="114"/>
        <v>0</v>
      </c>
      <c r="AE699" s="84">
        <f t="shared" si="112"/>
        <v>0</v>
      </c>
    </row>
    <row r="700" spans="1:31" hidden="1" x14ac:dyDescent="0.25">
      <c r="A700" s="84"/>
      <c r="B700" s="84"/>
      <c r="C700" s="84"/>
      <c r="D700" s="84"/>
      <c r="E700" s="976"/>
      <c r="F700" s="768">
        <v>511</v>
      </c>
      <c r="G700" s="858" t="s">
        <v>4131</v>
      </c>
      <c r="H700" s="749">
        <v>0</v>
      </c>
      <c r="Q700" s="751">
        <f t="shared" si="113"/>
        <v>0</v>
      </c>
      <c r="S700" s="751">
        <f t="shared" si="110"/>
        <v>0</v>
      </c>
      <c r="T700" s="84"/>
      <c r="Z700" s="812">
        <f t="shared" si="111"/>
        <v>0</v>
      </c>
      <c r="AA700" s="813">
        <v>0</v>
      </c>
      <c r="AB700" s="84">
        <f t="shared" si="114"/>
        <v>0</v>
      </c>
      <c r="AE700" s="84">
        <f t="shared" si="112"/>
        <v>0</v>
      </c>
    </row>
    <row r="701" spans="1:31" hidden="1" x14ac:dyDescent="0.25">
      <c r="A701" s="84"/>
      <c r="B701" s="84"/>
      <c r="C701" s="84"/>
      <c r="D701" s="84"/>
      <c r="E701" s="976"/>
      <c r="F701" s="768">
        <v>512</v>
      </c>
      <c r="G701" s="858" t="s">
        <v>4132</v>
      </c>
      <c r="H701" s="749">
        <v>0</v>
      </c>
      <c r="Q701" s="751">
        <f t="shared" si="113"/>
        <v>0</v>
      </c>
      <c r="S701" s="751">
        <f t="shared" si="110"/>
        <v>0</v>
      </c>
      <c r="T701" s="84"/>
      <c r="Z701" s="812">
        <f t="shared" si="111"/>
        <v>0</v>
      </c>
      <c r="AA701" s="813">
        <v>0</v>
      </c>
      <c r="AB701" s="84">
        <f t="shared" si="114"/>
        <v>0</v>
      </c>
      <c r="AE701" s="84">
        <f t="shared" si="112"/>
        <v>0</v>
      </c>
    </row>
    <row r="702" spans="1:31" hidden="1" x14ac:dyDescent="0.25">
      <c r="A702" s="84"/>
      <c r="B702" s="84"/>
      <c r="C702" s="84"/>
      <c r="D702" s="84"/>
      <c r="E702" s="976"/>
      <c r="F702" s="768">
        <v>513</v>
      </c>
      <c r="G702" s="858" t="s">
        <v>4133</v>
      </c>
      <c r="H702" s="749">
        <v>0</v>
      </c>
      <c r="Q702" s="751">
        <f t="shared" si="113"/>
        <v>0</v>
      </c>
      <c r="S702" s="751">
        <f t="shared" si="110"/>
        <v>0</v>
      </c>
      <c r="T702" s="84"/>
      <c r="Z702" s="812">
        <f t="shared" si="111"/>
        <v>0</v>
      </c>
      <c r="AA702" s="813">
        <v>0</v>
      </c>
      <c r="AB702" s="84">
        <f t="shared" si="114"/>
        <v>0</v>
      </c>
      <c r="AE702" s="84">
        <f t="shared" si="112"/>
        <v>0</v>
      </c>
    </row>
    <row r="703" spans="1:31" hidden="1" x14ac:dyDescent="0.25">
      <c r="A703" s="84"/>
      <c r="B703" s="84"/>
      <c r="C703" s="84"/>
      <c r="D703" s="84"/>
      <c r="E703" s="976"/>
      <c r="F703" s="768">
        <v>514</v>
      </c>
      <c r="G703" s="769" t="s">
        <v>4134</v>
      </c>
      <c r="H703" s="749">
        <v>0</v>
      </c>
      <c r="Q703" s="751">
        <f t="shared" si="113"/>
        <v>0</v>
      </c>
      <c r="S703" s="751">
        <f t="shared" si="110"/>
        <v>0</v>
      </c>
      <c r="T703" s="84"/>
      <c r="Z703" s="812">
        <f t="shared" si="111"/>
        <v>0</v>
      </c>
      <c r="AA703" s="813">
        <v>0</v>
      </c>
      <c r="AB703" s="84">
        <f t="shared" si="114"/>
        <v>0</v>
      </c>
      <c r="AE703" s="84">
        <f t="shared" si="112"/>
        <v>0</v>
      </c>
    </row>
    <row r="704" spans="1:31" hidden="1" x14ac:dyDescent="0.25">
      <c r="A704" s="84"/>
      <c r="B704" s="84"/>
      <c r="C704" s="84"/>
      <c r="D704" s="84"/>
      <c r="F704" s="768">
        <v>515</v>
      </c>
      <c r="G704" s="769" t="s">
        <v>3832</v>
      </c>
      <c r="H704" s="749">
        <v>0</v>
      </c>
      <c r="Q704" s="751">
        <f t="shared" si="113"/>
        <v>0</v>
      </c>
      <c r="S704" s="751">
        <f t="shared" si="110"/>
        <v>0</v>
      </c>
      <c r="T704" s="84"/>
      <c r="Z704" s="812">
        <f t="shared" si="111"/>
        <v>0</v>
      </c>
      <c r="AA704" s="813">
        <v>0</v>
      </c>
      <c r="AB704" s="84">
        <f t="shared" si="114"/>
        <v>0</v>
      </c>
      <c r="AE704" s="84">
        <f t="shared" si="112"/>
        <v>0</v>
      </c>
    </row>
    <row r="705" spans="1:31" hidden="1" x14ac:dyDescent="0.25">
      <c r="A705" s="84"/>
      <c r="B705" s="84"/>
      <c r="C705" s="84"/>
      <c r="D705" s="84"/>
      <c r="F705" s="768">
        <v>521</v>
      </c>
      <c r="G705" s="769" t="s">
        <v>4135</v>
      </c>
      <c r="H705" s="749">
        <v>0</v>
      </c>
      <c r="Q705" s="751">
        <f t="shared" si="113"/>
        <v>0</v>
      </c>
      <c r="S705" s="751">
        <f t="shared" si="110"/>
        <v>0</v>
      </c>
      <c r="T705" s="84"/>
      <c r="Z705" s="812">
        <f t="shared" si="111"/>
        <v>0</v>
      </c>
      <c r="AA705" s="813">
        <v>0</v>
      </c>
      <c r="AB705" s="84">
        <f t="shared" si="114"/>
        <v>0</v>
      </c>
      <c r="AE705" s="84">
        <f t="shared" si="112"/>
        <v>0</v>
      </c>
    </row>
    <row r="706" spans="1:31" hidden="1" x14ac:dyDescent="0.25">
      <c r="A706" s="84"/>
      <c r="B706" s="84"/>
      <c r="C706" s="84"/>
      <c r="D706" s="84"/>
      <c r="F706" s="768">
        <v>522</v>
      </c>
      <c r="G706" s="769" t="s">
        <v>4136</v>
      </c>
      <c r="H706" s="749">
        <v>0</v>
      </c>
      <c r="Q706" s="751">
        <f t="shared" si="113"/>
        <v>0</v>
      </c>
      <c r="S706" s="751">
        <f t="shared" si="110"/>
        <v>0</v>
      </c>
      <c r="T706" s="84"/>
      <c r="Z706" s="812">
        <f t="shared" si="111"/>
        <v>0</v>
      </c>
      <c r="AA706" s="813">
        <v>0</v>
      </c>
      <c r="AB706" s="84">
        <f t="shared" si="114"/>
        <v>0</v>
      </c>
      <c r="AE706" s="84">
        <f t="shared" si="112"/>
        <v>0</v>
      </c>
    </row>
    <row r="707" spans="1:31" hidden="1" x14ac:dyDescent="0.25">
      <c r="A707" s="84"/>
      <c r="B707" s="84"/>
      <c r="C707" s="84"/>
      <c r="D707" s="84"/>
      <c r="F707" s="768">
        <v>523</v>
      </c>
      <c r="G707" s="769" t="s">
        <v>3837</v>
      </c>
      <c r="H707" s="749">
        <v>0</v>
      </c>
      <c r="Q707" s="751">
        <f t="shared" si="113"/>
        <v>0</v>
      </c>
      <c r="S707" s="751">
        <f t="shared" si="110"/>
        <v>0</v>
      </c>
      <c r="T707" s="84"/>
      <c r="Z707" s="812">
        <f t="shared" si="111"/>
        <v>0</v>
      </c>
      <c r="AA707" s="813">
        <v>0</v>
      </c>
      <c r="AB707" s="84">
        <f t="shared" si="114"/>
        <v>0</v>
      </c>
      <c r="AE707" s="84">
        <f t="shared" si="112"/>
        <v>0</v>
      </c>
    </row>
    <row r="708" spans="1:31" hidden="1" x14ac:dyDescent="0.25">
      <c r="A708" s="84"/>
      <c r="B708" s="84"/>
      <c r="C708" s="84"/>
      <c r="D708" s="84"/>
      <c r="F708" s="768">
        <v>531</v>
      </c>
      <c r="G708" s="769" t="s">
        <v>4112</v>
      </c>
      <c r="H708" s="749">
        <v>0</v>
      </c>
      <c r="Q708" s="751">
        <f t="shared" si="113"/>
        <v>0</v>
      </c>
      <c r="S708" s="751">
        <f t="shared" si="110"/>
        <v>0</v>
      </c>
      <c r="T708" s="84"/>
      <c r="Z708" s="812">
        <f t="shared" si="111"/>
        <v>0</v>
      </c>
      <c r="AA708" s="813">
        <v>0</v>
      </c>
      <c r="AB708" s="84">
        <f t="shared" si="114"/>
        <v>0</v>
      </c>
      <c r="AE708" s="84">
        <f t="shared" si="112"/>
        <v>0</v>
      </c>
    </row>
    <row r="709" spans="1:31" hidden="1" x14ac:dyDescent="0.25">
      <c r="A709" s="84"/>
      <c r="B709" s="84"/>
      <c r="C709" s="84"/>
      <c r="D709" s="84"/>
      <c r="F709" s="768">
        <v>541</v>
      </c>
      <c r="G709" s="769" t="s">
        <v>4137</v>
      </c>
      <c r="H709" s="749">
        <v>0</v>
      </c>
      <c r="Q709" s="751">
        <f t="shared" si="113"/>
        <v>0</v>
      </c>
      <c r="S709" s="751">
        <f t="shared" si="110"/>
        <v>0</v>
      </c>
      <c r="T709" s="84"/>
      <c r="Z709" s="812">
        <f t="shared" si="111"/>
        <v>0</v>
      </c>
      <c r="AA709" s="813">
        <v>0</v>
      </c>
      <c r="AB709" s="84">
        <f t="shared" si="114"/>
        <v>0</v>
      </c>
      <c r="AE709" s="84">
        <f t="shared" si="112"/>
        <v>0</v>
      </c>
    </row>
    <row r="710" spans="1:31" hidden="1" x14ac:dyDescent="0.25">
      <c r="A710" s="84"/>
      <c r="B710" s="84"/>
      <c r="C710" s="84"/>
      <c r="D710" s="84"/>
      <c r="F710" s="768">
        <v>542</v>
      </c>
      <c r="G710" s="769" t="s">
        <v>4138</v>
      </c>
      <c r="H710" s="749">
        <v>0</v>
      </c>
      <c r="Q710" s="751">
        <f t="shared" si="113"/>
        <v>0</v>
      </c>
      <c r="S710" s="751">
        <f t="shared" si="110"/>
        <v>0</v>
      </c>
      <c r="T710" s="84"/>
      <c r="Z710" s="812">
        <f t="shared" si="111"/>
        <v>0</v>
      </c>
      <c r="AA710" s="813">
        <v>0</v>
      </c>
      <c r="AB710" s="84">
        <f t="shared" si="114"/>
        <v>0</v>
      </c>
      <c r="AE710" s="84">
        <f t="shared" si="112"/>
        <v>0</v>
      </c>
    </row>
    <row r="711" spans="1:31" hidden="1" x14ac:dyDescent="0.25">
      <c r="A711" s="84"/>
      <c r="B711" s="84"/>
      <c r="C711" s="84"/>
      <c r="D711" s="84"/>
      <c r="F711" s="768">
        <v>543</v>
      </c>
      <c r="G711" s="769" t="s">
        <v>3842</v>
      </c>
      <c r="H711" s="749">
        <v>0</v>
      </c>
      <c r="Q711" s="751">
        <f t="shared" si="113"/>
        <v>0</v>
      </c>
      <c r="S711" s="751">
        <f t="shared" si="110"/>
        <v>0</v>
      </c>
      <c r="T711" s="84"/>
      <c r="Z711" s="812">
        <f t="shared" si="111"/>
        <v>0</v>
      </c>
      <c r="AA711" s="813">
        <v>0</v>
      </c>
      <c r="AB711" s="84">
        <f t="shared" si="114"/>
        <v>0</v>
      </c>
      <c r="AE711" s="84">
        <f t="shared" si="112"/>
        <v>0</v>
      </c>
    </row>
    <row r="712" spans="1:31" ht="45" hidden="1" x14ac:dyDescent="0.25">
      <c r="A712" s="84"/>
      <c r="B712" s="84"/>
      <c r="C712" s="84"/>
      <c r="D712" s="84"/>
      <c r="F712" s="768">
        <v>551</v>
      </c>
      <c r="G712" s="769" t="s">
        <v>4113</v>
      </c>
      <c r="H712" s="749">
        <v>0</v>
      </c>
      <c r="Q712" s="751">
        <f t="shared" si="113"/>
        <v>0</v>
      </c>
      <c r="S712" s="751">
        <f t="shared" si="110"/>
        <v>0</v>
      </c>
      <c r="T712" s="84"/>
      <c r="Z712" s="812">
        <f t="shared" si="111"/>
        <v>0</v>
      </c>
      <c r="AA712" s="813">
        <v>0</v>
      </c>
      <c r="AB712" s="84">
        <f t="shared" si="114"/>
        <v>0</v>
      </c>
      <c r="AE712" s="84">
        <f t="shared" si="112"/>
        <v>0</v>
      </c>
    </row>
    <row r="713" spans="1:31" ht="15.75" thickBot="1" x14ac:dyDescent="0.3">
      <c r="A713" s="84"/>
      <c r="B713" s="84"/>
      <c r="C713" s="84"/>
      <c r="D713" s="84"/>
      <c r="E713" s="746" t="s">
        <v>5098</v>
      </c>
      <c r="F713" s="771">
        <v>611</v>
      </c>
      <c r="G713" s="858" t="s">
        <v>3848</v>
      </c>
      <c r="H713" s="749">
        <f>2200000+4000000+1500000+800000+850000+113534-763999-220000-500000-250000</f>
        <v>7729535</v>
      </c>
      <c r="I713" s="749">
        <v>5515551.9400000004</v>
      </c>
      <c r="J713" s="750">
        <f>I713/H713</f>
        <v>0.71356840223894458</v>
      </c>
      <c r="K713" s="749">
        <f>H713-I713</f>
        <v>2213983.0599999996</v>
      </c>
      <c r="L713" s="751">
        <v>0</v>
      </c>
      <c r="M713" s="751">
        <v>0</v>
      </c>
      <c r="O713" s="751">
        <f>L713-M713</f>
        <v>0</v>
      </c>
      <c r="P713" s="751">
        <f>L713+H713</f>
        <v>7729535</v>
      </c>
      <c r="Q713" s="751">
        <f t="shared" si="113"/>
        <v>5515551.9400000004</v>
      </c>
      <c r="R713" s="752">
        <f>Q713/P713</f>
        <v>0.71356840223894458</v>
      </c>
      <c r="S713" s="751">
        <f>P713-Q713</f>
        <v>2213983.0599999996</v>
      </c>
      <c r="T713" s="84"/>
      <c r="V713" s="202">
        <f>1100000+152968.08</f>
        <v>1252968.08</v>
      </c>
      <c r="W713" s="202">
        <f>H713-V713</f>
        <v>6476566.9199999999</v>
      </c>
      <c r="X713" s="815">
        <v>2747000</v>
      </c>
      <c r="Z713" s="812">
        <f t="shared" si="111"/>
        <v>4982535</v>
      </c>
      <c r="AA713" s="813">
        <v>4000000</v>
      </c>
      <c r="AB713" s="84">
        <f t="shared" si="114"/>
        <v>982535</v>
      </c>
      <c r="AE713" s="84">
        <f t="shared" si="112"/>
        <v>3729535</v>
      </c>
    </row>
    <row r="714" spans="1:31" ht="15.75" hidden="1" thickBot="1" x14ac:dyDescent="0.3">
      <c r="A714" s="84"/>
      <c r="B714" s="84"/>
      <c r="C714" s="84"/>
      <c r="D714" s="84"/>
      <c r="F714" s="771">
        <v>620</v>
      </c>
      <c r="G714" s="858" t="s">
        <v>89</v>
      </c>
      <c r="S714" s="751">
        <f t="shared" si="110"/>
        <v>0</v>
      </c>
      <c r="T714" s="84"/>
      <c r="AB714" s="84">
        <f t="shared" si="114"/>
        <v>0</v>
      </c>
    </row>
    <row r="715" spans="1:31" x14ac:dyDescent="0.25">
      <c r="A715" s="84"/>
      <c r="B715" s="84"/>
      <c r="C715" s="84"/>
      <c r="D715" s="84"/>
      <c r="E715" s="770"/>
      <c r="F715" s="771"/>
      <c r="G715" s="772" t="s">
        <v>4927</v>
      </c>
      <c r="H715" s="773"/>
      <c r="I715" s="773"/>
      <c r="J715" s="774"/>
      <c r="K715" s="773"/>
      <c r="L715" s="775"/>
      <c r="M715" s="775"/>
      <c r="N715" s="776"/>
      <c r="O715" s="775"/>
      <c r="P715" s="775"/>
      <c r="Q715" s="775"/>
      <c r="R715" s="776"/>
      <c r="S715" s="859"/>
      <c r="T715" s="84"/>
      <c r="AB715" s="84">
        <f t="shared" si="114"/>
        <v>0</v>
      </c>
    </row>
    <row r="716" spans="1:31" ht="15.75" thickBot="1" x14ac:dyDescent="0.3">
      <c r="A716" s="84"/>
      <c r="B716" s="84"/>
      <c r="C716" s="84"/>
      <c r="D716" s="84"/>
      <c r="E716" s="777"/>
      <c r="F716" s="778" t="s">
        <v>235</v>
      </c>
      <c r="G716" s="779" t="s">
        <v>236</v>
      </c>
      <c r="H716" s="780">
        <f>SUM(H655:H714)</f>
        <v>7899535</v>
      </c>
      <c r="I716" s="780">
        <f t="shared" ref="I716:S716" si="115">SUM(I655:I714)</f>
        <v>6052606.4300000006</v>
      </c>
      <c r="J716" s="781">
        <f>I716/H716</f>
        <v>0.76619781164334366</v>
      </c>
      <c r="K716" s="780">
        <f t="shared" si="115"/>
        <v>1846928.5699999994</v>
      </c>
      <c r="L716" s="782">
        <f t="shared" si="115"/>
        <v>0</v>
      </c>
      <c r="M716" s="782">
        <f t="shared" si="115"/>
        <v>0</v>
      </c>
      <c r="N716" s="783"/>
      <c r="O716" s="782">
        <f t="shared" si="115"/>
        <v>0</v>
      </c>
      <c r="P716" s="782">
        <f>SUM(P655:P714)</f>
        <v>7899535</v>
      </c>
      <c r="Q716" s="782">
        <f t="shared" si="115"/>
        <v>6052606.4300000006</v>
      </c>
      <c r="R716" s="783">
        <f>Q716/P716</f>
        <v>0.76619781164334366</v>
      </c>
      <c r="S716" s="782">
        <f t="shared" si="115"/>
        <v>1873224.3947754996</v>
      </c>
      <c r="T716" s="84"/>
      <c r="AB716" s="84">
        <f t="shared" si="114"/>
        <v>0</v>
      </c>
    </row>
    <row r="717" spans="1:31" ht="15.75" hidden="1" thickBot="1" x14ac:dyDescent="0.3">
      <c r="A717" s="84"/>
      <c r="B717" s="84"/>
      <c r="C717" s="84"/>
      <c r="D717" s="84"/>
      <c r="F717" s="778" t="s">
        <v>237</v>
      </c>
      <c r="G717" s="779" t="s">
        <v>238</v>
      </c>
      <c r="S717" s="782">
        <f t="shared" ref="S717:S731" si="116">SUM(H717:L717)</f>
        <v>0</v>
      </c>
      <c r="T717" s="84"/>
      <c r="AB717" s="84">
        <f t="shared" si="114"/>
        <v>0</v>
      </c>
    </row>
    <row r="718" spans="1:31" ht="15.75" hidden="1" thickBot="1" x14ac:dyDescent="0.3">
      <c r="A718" s="84"/>
      <c r="B718" s="84"/>
      <c r="C718" s="84"/>
      <c r="D718" s="84"/>
      <c r="F718" s="778" t="s">
        <v>239</v>
      </c>
      <c r="G718" s="779" t="s">
        <v>240</v>
      </c>
      <c r="S718" s="782">
        <f t="shared" si="116"/>
        <v>0</v>
      </c>
      <c r="T718" s="84"/>
      <c r="AB718" s="84">
        <f t="shared" si="114"/>
        <v>0</v>
      </c>
    </row>
    <row r="719" spans="1:31" ht="15.75" hidden="1" thickBot="1" x14ac:dyDescent="0.3">
      <c r="A719" s="84"/>
      <c r="B719" s="84"/>
      <c r="C719" s="84"/>
      <c r="D719" s="84"/>
      <c r="F719" s="778" t="s">
        <v>241</v>
      </c>
      <c r="G719" s="779" t="s">
        <v>242</v>
      </c>
      <c r="S719" s="782">
        <f t="shared" si="116"/>
        <v>0</v>
      </c>
      <c r="T719" s="84"/>
      <c r="AB719" s="84">
        <f t="shared" si="114"/>
        <v>0</v>
      </c>
    </row>
    <row r="720" spans="1:31" ht="15.75" hidden="1" thickBot="1" x14ac:dyDescent="0.3">
      <c r="A720" s="84"/>
      <c r="B720" s="84"/>
      <c r="C720" s="84"/>
      <c r="D720" s="84"/>
      <c r="F720" s="778" t="s">
        <v>243</v>
      </c>
      <c r="G720" s="779" t="s">
        <v>244</v>
      </c>
      <c r="S720" s="782">
        <f t="shared" si="116"/>
        <v>0</v>
      </c>
      <c r="T720" s="84"/>
      <c r="AB720" s="84">
        <f t="shared" si="114"/>
        <v>0</v>
      </c>
    </row>
    <row r="721" spans="1:28" ht="15.75" hidden="1" thickBot="1" x14ac:dyDescent="0.3">
      <c r="A721" s="84"/>
      <c r="B721" s="84"/>
      <c r="C721" s="84"/>
      <c r="D721" s="84"/>
      <c r="F721" s="778" t="s">
        <v>245</v>
      </c>
      <c r="G721" s="779" t="s">
        <v>246</v>
      </c>
      <c r="S721" s="782">
        <f t="shared" si="116"/>
        <v>0</v>
      </c>
      <c r="T721" s="84"/>
      <c r="AB721" s="84">
        <f t="shared" si="114"/>
        <v>0</v>
      </c>
    </row>
    <row r="722" spans="1:28" ht="15.75" hidden="1" thickBot="1" x14ac:dyDescent="0.3">
      <c r="A722" s="84"/>
      <c r="B722" s="84"/>
      <c r="C722" s="84"/>
      <c r="D722" s="84"/>
      <c r="F722" s="778" t="s">
        <v>247</v>
      </c>
      <c r="G722" s="779" t="s">
        <v>4692</v>
      </c>
      <c r="S722" s="782">
        <f t="shared" si="116"/>
        <v>0</v>
      </c>
      <c r="T722" s="84"/>
      <c r="AB722" s="84">
        <f t="shared" si="114"/>
        <v>0</v>
      </c>
    </row>
    <row r="723" spans="1:28" ht="30.75" hidden="1" thickBot="1" x14ac:dyDescent="0.3">
      <c r="A723" s="84"/>
      <c r="B723" s="84"/>
      <c r="C723" s="84"/>
      <c r="D723" s="84"/>
      <c r="F723" s="778" t="s">
        <v>248</v>
      </c>
      <c r="G723" s="779" t="s">
        <v>4691</v>
      </c>
      <c r="S723" s="782">
        <f t="shared" si="116"/>
        <v>0</v>
      </c>
      <c r="T723" s="84"/>
      <c r="AB723" s="84">
        <f t="shared" si="114"/>
        <v>0</v>
      </c>
    </row>
    <row r="724" spans="1:28" ht="15.75" hidden="1" thickBot="1" x14ac:dyDescent="0.3">
      <c r="A724" s="84"/>
      <c r="B724" s="84"/>
      <c r="C724" s="84"/>
      <c r="D724" s="84"/>
      <c r="F724" s="778" t="s">
        <v>249</v>
      </c>
      <c r="G724" s="779" t="s">
        <v>58</v>
      </c>
      <c r="S724" s="782">
        <f t="shared" si="116"/>
        <v>0</v>
      </c>
      <c r="T724" s="84"/>
      <c r="AB724" s="84">
        <f t="shared" si="114"/>
        <v>0</v>
      </c>
    </row>
    <row r="725" spans="1:28" ht="15.75" hidden="1" thickBot="1" x14ac:dyDescent="0.3">
      <c r="A725" s="84"/>
      <c r="B725" s="84"/>
      <c r="C725" s="84"/>
      <c r="D725" s="84"/>
      <c r="F725" s="778" t="s">
        <v>250</v>
      </c>
      <c r="G725" s="779" t="s">
        <v>251</v>
      </c>
      <c r="S725" s="782">
        <f t="shared" si="116"/>
        <v>0</v>
      </c>
      <c r="T725" s="84"/>
      <c r="AB725" s="84">
        <f t="shared" si="114"/>
        <v>0</v>
      </c>
    </row>
    <row r="726" spans="1:28" ht="15.75" hidden="1" thickBot="1" x14ac:dyDescent="0.3">
      <c r="A726" s="84"/>
      <c r="B726" s="84"/>
      <c r="C726" s="84"/>
      <c r="D726" s="84"/>
      <c r="F726" s="778" t="s">
        <v>252</v>
      </c>
      <c r="G726" s="779" t="s">
        <v>253</v>
      </c>
      <c r="S726" s="782">
        <f t="shared" si="116"/>
        <v>0</v>
      </c>
      <c r="T726" s="84"/>
      <c r="AB726" s="84">
        <f t="shared" si="114"/>
        <v>0</v>
      </c>
    </row>
    <row r="727" spans="1:28" ht="30.75" hidden="1" thickBot="1" x14ac:dyDescent="0.3">
      <c r="A727" s="84"/>
      <c r="B727" s="84"/>
      <c r="C727" s="84"/>
      <c r="D727" s="84"/>
      <c r="F727" s="778" t="s">
        <v>254</v>
      </c>
      <c r="G727" s="779" t="s">
        <v>255</v>
      </c>
      <c r="S727" s="782">
        <f t="shared" si="116"/>
        <v>0</v>
      </c>
      <c r="T727" s="84"/>
      <c r="AB727" s="84">
        <f t="shared" si="114"/>
        <v>0</v>
      </c>
    </row>
    <row r="728" spans="1:28" ht="15.75" hidden="1" thickBot="1" x14ac:dyDescent="0.3">
      <c r="A728" s="84"/>
      <c r="B728" s="84"/>
      <c r="C728" s="84"/>
      <c r="D728" s="84"/>
      <c r="F728" s="778" t="s">
        <v>256</v>
      </c>
      <c r="G728" s="779" t="s">
        <v>257</v>
      </c>
      <c r="S728" s="782">
        <f t="shared" si="116"/>
        <v>0</v>
      </c>
      <c r="T728" s="84"/>
      <c r="AB728" s="84">
        <f t="shared" si="114"/>
        <v>0</v>
      </c>
    </row>
    <row r="729" spans="1:28" ht="30.75" hidden="1" thickBot="1" x14ac:dyDescent="0.3">
      <c r="A729" s="84"/>
      <c r="B729" s="84"/>
      <c r="C729" s="84"/>
      <c r="D729" s="84"/>
      <c r="F729" s="778" t="s">
        <v>258</v>
      </c>
      <c r="G729" s="779" t="s">
        <v>259</v>
      </c>
      <c r="S729" s="782">
        <f t="shared" si="116"/>
        <v>0</v>
      </c>
      <c r="T729" s="84"/>
      <c r="AB729" s="84">
        <f t="shared" si="114"/>
        <v>0</v>
      </c>
    </row>
    <row r="730" spans="1:28" ht="30.75" hidden="1" thickBot="1" x14ac:dyDescent="0.3">
      <c r="A730" s="84"/>
      <c r="B730" s="84"/>
      <c r="C730" s="84"/>
      <c r="D730" s="84"/>
      <c r="F730" s="778" t="s">
        <v>260</v>
      </c>
      <c r="G730" s="779" t="s">
        <v>261</v>
      </c>
      <c r="S730" s="782">
        <f t="shared" si="116"/>
        <v>0</v>
      </c>
      <c r="T730" s="84"/>
      <c r="AB730" s="84">
        <f t="shared" si="114"/>
        <v>0</v>
      </c>
    </row>
    <row r="731" spans="1:28" ht="15.75" hidden="1" thickBot="1" x14ac:dyDescent="0.3">
      <c r="A731" s="84"/>
      <c r="B731" s="84"/>
      <c r="C731" s="84"/>
      <c r="D731" s="84"/>
      <c r="F731" s="778" t="s">
        <v>262</v>
      </c>
      <c r="G731" s="779" t="s">
        <v>263</v>
      </c>
      <c r="H731" s="780"/>
      <c r="I731" s="780"/>
      <c r="J731" s="781"/>
      <c r="K731" s="780"/>
      <c r="L731" s="782"/>
      <c r="M731" s="782"/>
      <c r="N731" s="783"/>
      <c r="O731" s="782"/>
      <c r="P731" s="782"/>
      <c r="Q731" s="782"/>
      <c r="R731" s="783"/>
      <c r="S731" s="782">
        <f t="shared" si="116"/>
        <v>0</v>
      </c>
      <c r="T731" s="84"/>
      <c r="AB731" s="84">
        <f t="shared" si="114"/>
        <v>0</v>
      </c>
    </row>
    <row r="732" spans="1:28" ht="15.75" thickBot="1" x14ac:dyDescent="0.3">
      <c r="A732" s="84"/>
      <c r="B732" s="84"/>
      <c r="C732" s="84"/>
      <c r="D732" s="84"/>
      <c r="G732" s="784" t="s">
        <v>4928</v>
      </c>
      <c r="H732" s="785">
        <f>SUM(H716:H731)</f>
        <v>7899535</v>
      </c>
      <c r="I732" s="785">
        <f t="shared" ref="I732:S732" si="117">SUM(I716:I731)</f>
        <v>6052606.4300000006</v>
      </c>
      <c r="J732" s="786">
        <f t="shared" si="117"/>
        <v>0.76619781164334366</v>
      </c>
      <c r="K732" s="785">
        <f t="shared" si="117"/>
        <v>1846928.5699999994</v>
      </c>
      <c r="L732" s="787">
        <f t="shared" si="117"/>
        <v>0</v>
      </c>
      <c r="M732" s="787">
        <f t="shared" si="117"/>
        <v>0</v>
      </c>
      <c r="N732" s="788"/>
      <c r="O732" s="787">
        <f t="shared" si="117"/>
        <v>0</v>
      </c>
      <c r="P732" s="787">
        <f t="shared" si="117"/>
        <v>7899535</v>
      </c>
      <c r="Q732" s="787">
        <f t="shared" si="117"/>
        <v>6052606.4300000006</v>
      </c>
      <c r="R732" s="788">
        <f t="shared" si="117"/>
        <v>0.76619781164334366</v>
      </c>
      <c r="S732" s="787">
        <f t="shared" si="117"/>
        <v>1873224.3947754996</v>
      </c>
      <c r="T732" s="84"/>
      <c r="AB732" s="84">
        <f t="shared" si="114"/>
        <v>0</v>
      </c>
    </row>
    <row r="733" spans="1:28" ht="28.5" x14ac:dyDescent="0.25">
      <c r="A733" s="84"/>
      <c r="B733" s="84"/>
      <c r="C733" s="84"/>
      <c r="D733" s="84"/>
      <c r="E733" s="770"/>
      <c r="F733" s="771"/>
      <c r="G733" s="789" t="s">
        <v>4176</v>
      </c>
      <c r="H733" s="790"/>
      <c r="I733" s="791"/>
      <c r="J733" s="792"/>
      <c r="K733" s="791"/>
      <c r="L733" s="793"/>
      <c r="M733" s="794"/>
      <c r="N733" s="795"/>
      <c r="O733" s="794"/>
      <c r="P733" s="794"/>
      <c r="Q733" s="794"/>
      <c r="R733" s="795"/>
      <c r="S733" s="860"/>
      <c r="T733" s="84"/>
      <c r="AB733" s="84">
        <f t="shared" si="114"/>
        <v>0</v>
      </c>
    </row>
    <row r="734" spans="1:28" ht="15.75" thickBot="1" x14ac:dyDescent="0.3">
      <c r="A734" s="84"/>
      <c r="B734" s="84"/>
      <c r="C734" s="84"/>
      <c r="D734" s="84"/>
      <c r="E734" s="777"/>
      <c r="F734" s="778" t="s">
        <v>235</v>
      </c>
      <c r="G734" s="779" t="s">
        <v>236</v>
      </c>
      <c r="H734" s="780">
        <f>SUM(H655:H714)</f>
        <v>7899535</v>
      </c>
      <c r="I734" s="780">
        <f t="shared" ref="I734:S734" si="118">SUM(I655:I714)</f>
        <v>6052606.4300000006</v>
      </c>
      <c r="J734" s="781">
        <f>I734/H734</f>
        <v>0.76619781164334366</v>
      </c>
      <c r="K734" s="780">
        <f t="shared" si="118"/>
        <v>1846928.5699999994</v>
      </c>
      <c r="L734" s="782">
        <f t="shared" si="118"/>
        <v>0</v>
      </c>
      <c r="M734" s="782">
        <f t="shared" si="118"/>
        <v>0</v>
      </c>
      <c r="N734" s="783"/>
      <c r="O734" s="782">
        <f t="shared" si="118"/>
        <v>0</v>
      </c>
      <c r="P734" s="782">
        <f t="shared" si="118"/>
        <v>7899535</v>
      </c>
      <c r="Q734" s="782">
        <f t="shared" si="118"/>
        <v>6052606.4300000006</v>
      </c>
      <c r="R734" s="783">
        <f>Q734/P734</f>
        <v>0.76619781164334366</v>
      </c>
      <c r="S734" s="782">
        <f t="shared" si="118"/>
        <v>1873224.3947754996</v>
      </c>
      <c r="T734" s="84"/>
      <c r="AB734" s="84">
        <f t="shared" si="114"/>
        <v>0</v>
      </c>
    </row>
    <row r="735" spans="1:28" ht="15.75" hidden="1" thickBot="1" x14ac:dyDescent="0.3">
      <c r="A735" s="84"/>
      <c r="B735" s="84"/>
      <c r="C735" s="84"/>
      <c r="D735" s="84"/>
      <c r="F735" s="778" t="s">
        <v>237</v>
      </c>
      <c r="G735" s="779" t="s">
        <v>238</v>
      </c>
      <c r="S735" s="782">
        <f t="shared" ref="S735:S749" si="119">SUM(H735:L735)</f>
        <v>0</v>
      </c>
      <c r="T735" s="84"/>
      <c r="AB735" s="84">
        <f t="shared" si="114"/>
        <v>0</v>
      </c>
    </row>
    <row r="736" spans="1:28" ht="15.75" hidden="1" thickBot="1" x14ac:dyDescent="0.3">
      <c r="A736" s="84"/>
      <c r="B736" s="84"/>
      <c r="F736" s="778" t="s">
        <v>239</v>
      </c>
      <c r="G736" s="779" t="s">
        <v>240</v>
      </c>
      <c r="S736" s="782">
        <f t="shared" si="119"/>
        <v>0</v>
      </c>
      <c r="T736" s="84"/>
      <c r="AB736" s="84">
        <f t="shared" si="114"/>
        <v>0</v>
      </c>
    </row>
    <row r="737" spans="1:28" ht="15.75" hidden="1" thickBot="1" x14ac:dyDescent="0.3">
      <c r="A737" s="84"/>
      <c r="B737" s="84"/>
      <c r="F737" s="778" t="s">
        <v>241</v>
      </c>
      <c r="G737" s="779" t="s">
        <v>242</v>
      </c>
      <c r="S737" s="782">
        <f t="shared" si="119"/>
        <v>0</v>
      </c>
      <c r="T737" s="84"/>
      <c r="AB737" s="84">
        <f t="shared" si="114"/>
        <v>0</v>
      </c>
    </row>
    <row r="738" spans="1:28" ht="15.75" hidden="1" thickBot="1" x14ac:dyDescent="0.3">
      <c r="A738" s="84"/>
      <c r="B738" s="84"/>
      <c r="F738" s="778" t="s">
        <v>243</v>
      </c>
      <c r="G738" s="779" t="s">
        <v>244</v>
      </c>
      <c r="S738" s="782">
        <f t="shared" si="119"/>
        <v>0</v>
      </c>
      <c r="T738" s="84"/>
      <c r="AB738" s="84">
        <f t="shared" si="114"/>
        <v>0</v>
      </c>
    </row>
    <row r="739" spans="1:28" ht="15.75" hidden="1" thickBot="1" x14ac:dyDescent="0.3">
      <c r="A739" s="84"/>
      <c r="B739" s="84"/>
      <c r="F739" s="778" t="s">
        <v>245</v>
      </c>
      <c r="G739" s="779" t="s">
        <v>246</v>
      </c>
      <c r="S739" s="782">
        <f t="shared" si="119"/>
        <v>0</v>
      </c>
      <c r="T739" s="84"/>
      <c r="AB739" s="84">
        <f t="shared" si="114"/>
        <v>0</v>
      </c>
    </row>
    <row r="740" spans="1:28" ht="15.75" hidden="1" thickBot="1" x14ac:dyDescent="0.3">
      <c r="A740" s="84"/>
      <c r="B740" s="84"/>
      <c r="F740" s="778" t="s">
        <v>247</v>
      </c>
      <c r="G740" s="779" t="s">
        <v>4692</v>
      </c>
      <c r="S740" s="782">
        <f t="shared" si="119"/>
        <v>0</v>
      </c>
      <c r="T740" s="84"/>
      <c r="AB740" s="84">
        <f t="shared" si="114"/>
        <v>0</v>
      </c>
    </row>
    <row r="741" spans="1:28" ht="30.75" hidden="1" thickBot="1" x14ac:dyDescent="0.3">
      <c r="A741" s="84"/>
      <c r="B741" s="84"/>
      <c r="F741" s="778" t="s">
        <v>248</v>
      </c>
      <c r="G741" s="779" t="s">
        <v>4691</v>
      </c>
      <c r="S741" s="782">
        <f t="shared" si="119"/>
        <v>0</v>
      </c>
      <c r="T741" s="84"/>
      <c r="AB741" s="84">
        <f t="shared" si="114"/>
        <v>0</v>
      </c>
    </row>
    <row r="742" spans="1:28" ht="15.75" hidden="1" thickBot="1" x14ac:dyDescent="0.3">
      <c r="A742" s="84"/>
      <c r="B742" s="84"/>
      <c r="F742" s="778" t="s">
        <v>249</v>
      </c>
      <c r="G742" s="779" t="s">
        <v>58</v>
      </c>
      <c r="S742" s="782">
        <f t="shared" si="119"/>
        <v>0</v>
      </c>
      <c r="T742" s="84"/>
      <c r="AB742" s="84">
        <f t="shared" si="114"/>
        <v>0</v>
      </c>
    </row>
    <row r="743" spans="1:28" ht="15.75" hidden="1" thickBot="1" x14ac:dyDescent="0.3">
      <c r="A743" s="84"/>
      <c r="B743" s="84"/>
      <c r="F743" s="778" t="s">
        <v>250</v>
      </c>
      <c r="G743" s="779" t="s">
        <v>251</v>
      </c>
      <c r="S743" s="782">
        <f t="shared" si="119"/>
        <v>0</v>
      </c>
      <c r="T743" s="84"/>
      <c r="AB743" s="84">
        <f t="shared" si="114"/>
        <v>0</v>
      </c>
    </row>
    <row r="744" spans="1:28" ht="15.75" hidden="1" thickBot="1" x14ac:dyDescent="0.3">
      <c r="A744" s="84"/>
      <c r="B744" s="84"/>
      <c r="F744" s="778" t="s">
        <v>252</v>
      </c>
      <c r="G744" s="779" t="s">
        <v>253</v>
      </c>
      <c r="S744" s="782">
        <f t="shared" si="119"/>
        <v>0</v>
      </c>
      <c r="T744" s="84"/>
      <c r="AB744" s="84">
        <f t="shared" si="114"/>
        <v>0</v>
      </c>
    </row>
    <row r="745" spans="1:28" ht="30.75" hidden="1" thickBot="1" x14ac:dyDescent="0.3">
      <c r="A745" s="84"/>
      <c r="B745" s="84"/>
      <c r="F745" s="778" t="s">
        <v>254</v>
      </c>
      <c r="G745" s="779" t="s">
        <v>255</v>
      </c>
      <c r="S745" s="782">
        <f t="shared" si="119"/>
        <v>0</v>
      </c>
      <c r="T745" s="84"/>
      <c r="AB745" s="84">
        <f t="shared" si="114"/>
        <v>0</v>
      </c>
    </row>
    <row r="746" spans="1:28" ht="15.75" hidden="1" thickBot="1" x14ac:dyDescent="0.3">
      <c r="A746" s="84"/>
      <c r="B746" s="84"/>
      <c r="F746" s="778" t="s">
        <v>256</v>
      </c>
      <c r="G746" s="779" t="s">
        <v>257</v>
      </c>
      <c r="S746" s="782">
        <f t="shared" si="119"/>
        <v>0</v>
      </c>
      <c r="T746" s="84"/>
      <c r="AB746" s="84">
        <f t="shared" si="114"/>
        <v>0</v>
      </c>
    </row>
    <row r="747" spans="1:28" ht="30.75" hidden="1" thickBot="1" x14ac:dyDescent="0.3">
      <c r="A747" s="84"/>
      <c r="B747" s="84"/>
      <c r="F747" s="778" t="s">
        <v>258</v>
      </c>
      <c r="G747" s="779" t="s">
        <v>259</v>
      </c>
      <c r="S747" s="782">
        <f t="shared" si="119"/>
        <v>0</v>
      </c>
      <c r="T747" s="84"/>
      <c r="AB747" s="84">
        <f t="shared" si="114"/>
        <v>0</v>
      </c>
    </row>
    <row r="748" spans="1:28" ht="30.75" hidden="1" thickBot="1" x14ac:dyDescent="0.3">
      <c r="A748" s="84"/>
      <c r="B748" s="84"/>
      <c r="F748" s="778" t="s">
        <v>260</v>
      </c>
      <c r="G748" s="779" t="s">
        <v>261</v>
      </c>
      <c r="S748" s="782">
        <f t="shared" si="119"/>
        <v>0</v>
      </c>
      <c r="T748" s="84"/>
      <c r="AB748" s="84">
        <f t="shared" ref="AB748:AB839" si="120">Z748-AA748</f>
        <v>0</v>
      </c>
    </row>
    <row r="749" spans="1:28" ht="15.75" hidden="1" thickBot="1" x14ac:dyDescent="0.3">
      <c r="A749" s="84"/>
      <c r="B749" s="84"/>
      <c r="F749" s="778" t="s">
        <v>262</v>
      </c>
      <c r="G749" s="779" t="s">
        <v>263</v>
      </c>
      <c r="H749" s="780"/>
      <c r="I749" s="780"/>
      <c r="J749" s="781"/>
      <c r="K749" s="780"/>
      <c r="L749" s="782"/>
      <c r="M749" s="782"/>
      <c r="N749" s="783"/>
      <c r="O749" s="782"/>
      <c r="P749" s="782"/>
      <c r="Q749" s="782"/>
      <c r="R749" s="783"/>
      <c r="S749" s="782">
        <f t="shared" si="119"/>
        <v>0</v>
      </c>
      <c r="T749" s="84"/>
      <c r="AB749" s="84">
        <f t="shared" si="120"/>
        <v>0</v>
      </c>
    </row>
    <row r="750" spans="1:28" ht="15.75" thickBot="1" x14ac:dyDescent="0.3">
      <c r="A750" s="84"/>
      <c r="B750" s="84"/>
      <c r="G750" s="784" t="s">
        <v>4150</v>
      </c>
      <c r="H750" s="785">
        <f>SUM(H734:H749)</f>
        <v>7899535</v>
      </c>
      <c r="I750" s="785">
        <f t="shared" ref="I750:S750" si="121">SUM(I734:I749)</f>
        <v>6052606.4300000006</v>
      </c>
      <c r="J750" s="786">
        <f t="shared" si="121"/>
        <v>0.76619781164334366</v>
      </c>
      <c r="K750" s="785">
        <f t="shared" si="121"/>
        <v>1846928.5699999994</v>
      </c>
      <c r="L750" s="787">
        <f t="shared" si="121"/>
        <v>0</v>
      </c>
      <c r="M750" s="787">
        <f t="shared" si="121"/>
        <v>0</v>
      </c>
      <c r="N750" s="788"/>
      <c r="O750" s="787">
        <f t="shared" si="121"/>
        <v>0</v>
      </c>
      <c r="P750" s="787">
        <f t="shared" si="121"/>
        <v>7899535</v>
      </c>
      <c r="Q750" s="787">
        <f t="shared" si="121"/>
        <v>6052606.4300000006</v>
      </c>
      <c r="R750" s="788">
        <f t="shared" si="121"/>
        <v>0.76619781164334366</v>
      </c>
      <c r="S750" s="787">
        <f t="shared" si="121"/>
        <v>1873224.3947754996</v>
      </c>
      <c r="T750" s="84"/>
      <c r="AB750" s="84">
        <f t="shared" si="120"/>
        <v>0</v>
      </c>
    </row>
    <row r="751" spans="1:28" x14ac:dyDescent="0.25">
      <c r="A751" s="84"/>
      <c r="B751" s="84"/>
      <c r="C751" s="743"/>
      <c r="D751" s="84"/>
      <c r="E751" s="976"/>
      <c r="F751" s="84"/>
      <c r="T751" s="84"/>
      <c r="AB751" s="84">
        <f t="shared" si="120"/>
        <v>0</v>
      </c>
    </row>
    <row r="752" spans="1:28" x14ac:dyDescent="0.25">
      <c r="C752" s="747" t="s">
        <v>4086</v>
      </c>
      <c r="D752" s="756"/>
      <c r="G752" s="977" t="s">
        <v>4929</v>
      </c>
      <c r="AB752" s="84">
        <f t="shared" si="120"/>
        <v>0</v>
      </c>
    </row>
    <row r="753" spans="1:31" ht="30" x14ac:dyDescent="0.25">
      <c r="C753" s="747"/>
      <c r="D753" s="764">
        <v>160</v>
      </c>
      <c r="E753" s="765"/>
      <c r="F753" s="764"/>
      <c r="G753" s="766" t="s">
        <v>106</v>
      </c>
      <c r="H753" s="780"/>
      <c r="I753" s="780"/>
      <c r="J753" s="781"/>
      <c r="K753" s="780"/>
      <c r="L753" s="782"/>
      <c r="M753" s="782"/>
      <c r="N753" s="783"/>
      <c r="O753" s="782"/>
      <c r="P753" s="782"/>
      <c r="Q753" s="782"/>
      <c r="R753" s="783"/>
      <c r="S753" s="782"/>
      <c r="AB753" s="84">
        <f t="shared" si="120"/>
        <v>0</v>
      </c>
    </row>
    <row r="754" spans="1:31" ht="15.75" thickBot="1" x14ac:dyDescent="0.3">
      <c r="E754" s="746" t="s">
        <v>5266</v>
      </c>
      <c r="F754" s="768">
        <v>499</v>
      </c>
      <c r="G754" s="858" t="s">
        <v>4088</v>
      </c>
      <c r="H754" s="916">
        <v>2000000</v>
      </c>
      <c r="I754" s="749">
        <v>0</v>
      </c>
      <c r="J754" s="750">
        <f>I754/H754</f>
        <v>0</v>
      </c>
      <c r="K754" s="749">
        <f>H754-I754</f>
        <v>2000000</v>
      </c>
      <c r="L754" s="751">
        <v>0</v>
      </c>
      <c r="M754" s="751">
        <v>0</v>
      </c>
      <c r="O754" s="751">
        <f>L754-M754</f>
        <v>0</v>
      </c>
      <c r="P754" s="751">
        <f>L754+H754</f>
        <v>2000000</v>
      </c>
      <c r="Q754" s="751">
        <f>M754+I754</f>
        <v>0</v>
      </c>
      <c r="R754" s="752">
        <f>Q754/P754</f>
        <v>0</v>
      </c>
      <c r="S754" s="751">
        <f>P754-Q754</f>
        <v>2000000</v>
      </c>
      <c r="Z754" s="812">
        <f>H754-X754+Y754</f>
        <v>2000000</v>
      </c>
      <c r="AA754" s="813">
        <v>344100.60000000009</v>
      </c>
      <c r="AB754" s="84">
        <f t="shared" si="120"/>
        <v>1655899.4</v>
      </c>
      <c r="AE754" s="84">
        <f>H754-AA754</f>
        <v>1655899.4</v>
      </c>
    </row>
    <row r="755" spans="1:31" x14ac:dyDescent="0.25">
      <c r="E755" s="770"/>
      <c r="F755" s="771"/>
      <c r="G755" s="772" t="s">
        <v>4742</v>
      </c>
      <c r="H755" s="773"/>
      <c r="I755" s="773"/>
      <c r="J755" s="774"/>
      <c r="K755" s="773"/>
      <c r="L755" s="775"/>
      <c r="M755" s="775"/>
      <c r="N755" s="776"/>
      <c r="O755" s="775"/>
      <c r="P755" s="775"/>
      <c r="Q755" s="775"/>
      <c r="R755" s="776"/>
      <c r="S755" s="859"/>
      <c r="AB755" s="84">
        <f t="shared" si="120"/>
        <v>0</v>
      </c>
    </row>
    <row r="756" spans="1:31" ht="15.75" thickBot="1" x14ac:dyDescent="0.3">
      <c r="E756" s="777"/>
      <c r="F756" s="778" t="s">
        <v>235</v>
      </c>
      <c r="G756" s="779" t="s">
        <v>236</v>
      </c>
      <c r="H756" s="780">
        <f t="shared" ref="H756:M756" si="122">SUM(H754)</f>
        <v>2000000</v>
      </c>
      <c r="I756" s="780">
        <f t="shared" si="122"/>
        <v>0</v>
      </c>
      <c r="J756" s="781">
        <f t="shared" si="122"/>
        <v>0</v>
      </c>
      <c r="K756" s="780">
        <f t="shared" si="122"/>
        <v>2000000</v>
      </c>
      <c r="L756" s="782">
        <f t="shared" si="122"/>
        <v>0</v>
      </c>
      <c r="M756" s="782">
        <f t="shared" si="122"/>
        <v>0</v>
      </c>
      <c r="N756" s="783"/>
      <c r="O756" s="782">
        <f>SUM(O754)</f>
        <v>0</v>
      </c>
      <c r="P756" s="782">
        <f>SUM(P754)</f>
        <v>2000000</v>
      </c>
      <c r="Q756" s="782">
        <f>SUM(Q754)</f>
        <v>0</v>
      </c>
      <c r="R756" s="783">
        <f>SUM(R754)</f>
        <v>0</v>
      </c>
      <c r="S756" s="782">
        <f>SUM(S754)</f>
        <v>2000000</v>
      </c>
      <c r="AB756" s="84">
        <f t="shared" si="120"/>
        <v>0</v>
      </c>
    </row>
    <row r="757" spans="1:31" ht="15.75" thickBot="1" x14ac:dyDescent="0.3">
      <c r="G757" s="784" t="s">
        <v>4743</v>
      </c>
      <c r="H757" s="785">
        <f t="shared" ref="H757:M757" si="123">SUM(H756)</f>
        <v>2000000</v>
      </c>
      <c r="I757" s="785">
        <f t="shared" si="123"/>
        <v>0</v>
      </c>
      <c r="J757" s="786">
        <f t="shared" si="123"/>
        <v>0</v>
      </c>
      <c r="K757" s="785">
        <f t="shared" si="123"/>
        <v>2000000</v>
      </c>
      <c r="L757" s="787">
        <f t="shared" si="123"/>
        <v>0</v>
      </c>
      <c r="M757" s="787">
        <f t="shared" si="123"/>
        <v>0</v>
      </c>
      <c r="N757" s="788"/>
      <c r="O757" s="787">
        <f>SUM(O756)</f>
        <v>0</v>
      </c>
      <c r="P757" s="787">
        <f>SUM(P756)</f>
        <v>2000000</v>
      </c>
      <c r="Q757" s="787">
        <f>SUM(Q756)</f>
        <v>0</v>
      </c>
      <c r="R757" s="788">
        <f>SUM(R756)</f>
        <v>0</v>
      </c>
      <c r="S757" s="787">
        <f>SUM(S756)</f>
        <v>2000000</v>
      </c>
      <c r="AB757" s="84">
        <f t="shared" si="120"/>
        <v>0</v>
      </c>
    </row>
    <row r="758" spans="1:31" ht="28.5" x14ac:dyDescent="0.25">
      <c r="E758" s="770"/>
      <c r="F758" s="771"/>
      <c r="G758" s="789" t="s">
        <v>4932</v>
      </c>
      <c r="H758" s="790"/>
      <c r="I758" s="791"/>
      <c r="J758" s="792"/>
      <c r="K758" s="791"/>
      <c r="L758" s="793"/>
      <c r="M758" s="794"/>
      <c r="N758" s="795"/>
      <c r="O758" s="794"/>
      <c r="P758" s="794"/>
      <c r="Q758" s="794"/>
      <c r="R758" s="795"/>
      <c r="S758" s="860"/>
      <c r="AB758" s="84">
        <f t="shared" si="120"/>
        <v>0</v>
      </c>
    </row>
    <row r="759" spans="1:31" ht="15.75" thickBot="1" x14ac:dyDescent="0.3">
      <c r="E759" s="777"/>
      <c r="F759" s="778" t="s">
        <v>235</v>
      </c>
      <c r="G759" s="779" t="s">
        <v>236</v>
      </c>
      <c r="H759" s="780">
        <f t="shared" ref="H759:M759" si="124">SUM(H756)</f>
        <v>2000000</v>
      </c>
      <c r="I759" s="780">
        <f t="shared" si="124"/>
        <v>0</v>
      </c>
      <c r="J759" s="781">
        <f t="shared" si="124"/>
        <v>0</v>
      </c>
      <c r="K759" s="780">
        <f t="shared" si="124"/>
        <v>2000000</v>
      </c>
      <c r="L759" s="782">
        <f t="shared" si="124"/>
        <v>0</v>
      </c>
      <c r="M759" s="782">
        <f t="shared" si="124"/>
        <v>0</v>
      </c>
      <c r="N759" s="783"/>
      <c r="O759" s="782">
        <f>SUM(O756)</f>
        <v>0</v>
      </c>
      <c r="P759" s="782">
        <f>SUM(P756)</f>
        <v>2000000</v>
      </c>
      <c r="Q759" s="782">
        <f>SUM(Q756)</f>
        <v>0</v>
      </c>
      <c r="R759" s="783">
        <f>SUM(R756)</f>
        <v>0</v>
      </c>
      <c r="S759" s="782">
        <f>SUM(S756)</f>
        <v>2000000</v>
      </c>
      <c r="AB759" s="84">
        <f t="shared" si="120"/>
        <v>0</v>
      </c>
    </row>
    <row r="760" spans="1:31" ht="15.75" thickBot="1" x14ac:dyDescent="0.3">
      <c r="G760" s="784" t="s">
        <v>4931</v>
      </c>
      <c r="H760" s="785">
        <f t="shared" ref="H760:M760" si="125">SUM(H759)</f>
        <v>2000000</v>
      </c>
      <c r="I760" s="785">
        <f t="shared" si="125"/>
        <v>0</v>
      </c>
      <c r="J760" s="786">
        <f t="shared" si="125"/>
        <v>0</v>
      </c>
      <c r="K760" s="785">
        <f t="shared" si="125"/>
        <v>2000000</v>
      </c>
      <c r="L760" s="787">
        <f t="shared" si="125"/>
        <v>0</v>
      </c>
      <c r="M760" s="787">
        <f t="shared" si="125"/>
        <v>0</v>
      </c>
      <c r="N760" s="788"/>
      <c r="O760" s="787">
        <f>SUM(O759)</f>
        <v>0</v>
      </c>
      <c r="P760" s="787">
        <f>SUM(P759)</f>
        <v>2000000</v>
      </c>
      <c r="Q760" s="787">
        <f>SUM(Q759)</f>
        <v>0</v>
      </c>
      <c r="R760" s="788">
        <f>SUM(R759)</f>
        <v>0</v>
      </c>
      <c r="S760" s="787">
        <f>SUM(S759)</f>
        <v>2000000</v>
      </c>
      <c r="AB760" s="84">
        <f t="shared" si="120"/>
        <v>0</v>
      </c>
    </row>
    <row r="761" spans="1:31" x14ac:dyDescent="0.25">
      <c r="A761" s="84"/>
      <c r="B761" s="84"/>
      <c r="C761" s="743"/>
      <c r="D761" s="84"/>
      <c r="E761" s="976"/>
      <c r="F761" s="84"/>
      <c r="T761" s="84"/>
      <c r="AB761" s="84">
        <f t="shared" si="120"/>
        <v>0</v>
      </c>
    </row>
    <row r="762" spans="1:31" x14ac:dyDescent="0.25">
      <c r="C762" s="747" t="s">
        <v>4087</v>
      </c>
      <c r="D762" s="756"/>
      <c r="G762" s="977" t="s">
        <v>4930</v>
      </c>
      <c r="AB762" s="84">
        <f t="shared" si="120"/>
        <v>0</v>
      </c>
    </row>
    <row r="763" spans="1:31" ht="30" x14ac:dyDescent="0.25">
      <c r="C763" s="747"/>
      <c r="D763" s="764">
        <v>160</v>
      </c>
      <c r="E763" s="765"/>
      <c r="F763" s="764"/>
      <c r="G763" s="766" t="s">
        <v>106</v>
      </c>
      <c r="H763" s="780"/>
      <c r="I763" s="780"/>
      <c r="J763" s="781"/>
      <c r="K763" s="780"/>
      <c r="L763" s="782"/>
      <c r="M763" s="782"/>
      <c r="N763" s="783"/>
      <c r="O763" s="782"/>
      <c r="P763" s="782"/>
      <c r="Q763" s="782"/>
      <c r="R763" s="783"/>
      <c r="S763" s="782"/>
      <c r="AB763" s="84">
        <f t="shared" si="120"/>
        <v>0</v>
      </c>
    </row>
    <row r="764" spans="1:31" ht="15.75" thickBot="1" x14ac:dyDescent="0.3">
      <c r="E764" s="746" t="s">
        <v>5267</v>
      </c>
      <c r="F764" s="768">
        <v>499</v>
      </c>
      <c r="G764" s="858" t="s">
        <v>4088</v>
      </c>
      <c r="H764" s="749">
        <f>500000-500000</f>
        <v>0</v>
      </c>
      <c r="I764" s="749">
        <v>0</v>
      </c>
      <c r="K764" s="749">
        <f>H764-I764</f>
        <v>0</v>
      </c>
      <c r="L764" s="751">
        <v>0</v>
      </c>
      <c r="M764" s="751">
        <v>0</v>
      </c>
      <c r="O764" s="751">
        <f>L764-M764</f>
        <v>0</v>
      </c>
      <c r="P764" s="751">
        <f>L764+H764</f>
        <v>0</v>
      </c>
      <c r="Q764" s="751">
        <f>M764+I764</f>
        <v>0</v>
      </c>
      <c r="S764" s="751">
        <f>P764-Q764</f>
        <v>0</v>
      </c>
      <c r="Z764" s="812">
        <f>H764-X764+Y764</f>
        <v>0</v>
      </c>
      <c r="AA764" s="813">
        <v>1250000</v>
      </c>
      <c r="AB764" s="84">
        <f t="shared" si="120"/>
        <v>-1250000</v>
      </c>
      <c r="AE764" s="84">
        <f>H764-AA764</f>
        <v>-1250000</v>
      </c>
    </row>
    <row r="765" spans="1:31" x14ac:dyDescent="0.25">
      <c r="E765" s="770"/>
      <c r="F765" s="771"/>
      <c r="G765" s="772" t="s">
        <v>4742</v>
      </c>
      <c r="H765" s="773"/>
      <c r="I765" s="773"/>
      <c r="J765" s="774"/>
      <c r="K765" s="773"/>
      <c r="L765" s="775"/>
      <c r="M765" s="775"/>
      <c r="N765" s="776"/>
      <c r="O765" s="775"/>
      <c r="P765" s="775"/>
      <c r="Q765" s="775"/>
      <c r="R765" s="776"/>
      <c r="S765" s="859"/>
      <c r="AB765" s="84">
        <f t="shared" si="120"/>
        <v>0</v>
      </c>
    </row>
    <row r="766" spans="1:31" ht="15.75" thickBot="1" x14ac:dyDescent="0.3">
      <c r="E766" s="777"/>
      <c r="F766" s="778" t="s">
        <v>235</v>
      </c>
      <c r="G766" s="779" t="s">
        <v>236</v>
      </c>
      <c r="H766" s="780">
        <f t="shared" ref="H766:M766" si="126">SUM(H764)</f>
        <v>0</v>
      </c>
      <c r="I766" s="780">
        <f t="shared" si="126"/>
        <v>0</v>
      </c>
      <c r="J766" s="781"/>
      <c r="K766" s="780">
        <f t="shared" si="126"/>
        <v>0</v>
      </c>
      <c r="L766" s="782">
        <f t="shared" si="126"/>
        <v>0</v>
      </c>
      <c r="M766" s="782">
        <f t="shared" si="126"/>
        <v>0</v>
      </c>
      <c r="N766" s="783"/>
      <c r="O766" s="782">
        <f>SUM(O764)</f>
        <v>0</v>
      </c>
      <c r="P766" s="782">
        <f>SUM(P764)</f>
        <v>0</v>
      </c>
      <c r="Q766" s="782">
        <f>SUM(Q764)</f>
        <v>0</v>
      </c>
      <c r="R766" s="783"/>
      <c r="S766" s="782">
        <f>SUM(S764)</f>
        <v>0</v>
      </c>
      <c r="AB766" s="84">
        <f t="shared" si="120"/>
        <v>0</v>
      </c>
    </row>
    <row r="767" spans="1:31" ht="15.75" thickBot="1" x14ac:dyDescent="0.3">
      <c r="G767" s="784" t="s">
        <v>4743</v>
      </c>
      <c r="H767" s="785">
        <f t="shared" ref="H767:M767" si="127">SUM(H766)</f>
        <v>0</v>
      </c>
      <c r="I767" s="785">
        <f t="shared" si="127"/>
        <v>0</v>
      </c>
      <c r="J767" s="786"/>
      <c r="K767" s="785">
        <f t="shared" si="127"/>
        <v>0</v>
      </c>
      <c r="L767" s="787">
        <f t="shared" si="127"/>
        <v>0</v>
      </c>
      <c r="M767" s="787">
        <f t="shared" si="127"/>
        <v>0</v>
      </c>
      <c r="N767" s="788"/>
      <c r="O767" s="787">
        <f>SUM(O766)</f>
        <v>0</v>
      </c>
      <c r="P767" s="787">
        <f>SUM(P766)</f>
        <v>0</v>
      </c>
      <c r="Q767" s="787">
        <f>SUM(Q766)</f>
        <v>0</v>
      </c>
      <c r="R767" s="788"/>
      <c r="S767" s="787">
        <f>SUM(S766)</f>
        <v>0</v>
      </c>
      <c r="AB767" s="84">
        <f t="shared" si="120"/>
        <v>0</v>
      </c>
    </row>
    <row r="768" spans="1:31" ht="28.5" x14ac:dyDescent="0.25">
      <c r="E768" s="770"/>
      <c r="F768" s="771"/>
      <c r="G768" s="789" t="s">
        <v>4711</v>
      </c>
      <c r="H768" s="790"/>
      <c r="I768" s="791"/>
      <c r="J768" s="792"/>
      <c r="K768" s="791"/>
      <c r="L768" s="793"/>
      <c r="M768" s="794"/>
      <c r="N768" s="795"/>
      <c r="O768" s="794"/>
      <c r="P768" s="794"/>
      <c r="Q768" s="794"/>
      <c r="R768" s="795"/>
      <c r="S768" s="860"/>
      <c r="AB768" s="84">
        <f t="shared" si="120"/>
        <v>0</v>
      </c>
    </row>
    <row r="769" spans="1:31" ht="15.75" thickBot="1" x14ac:dyDescent="0.3">
      <c r="E769" s="777"/>
      <c r="F769" s="778" t="s">
        <v>235</v>
      </c>
      <c r="G769" s="779" t="s">
        <v>236</v>
      </c>
      <c r="H769" s="780">
        <f t="shared" ref="H769:M769" si="128">SUM(H766)</f>
        <v>0</v>
      </c>
      <c r="I769" s="780">
        <f t="shared" si="128"/>
        <v>0</v>
      </c>
      <c r="J769" s="781"/>
      <c r="K769" s="780">
        <f t="shared" si="128"/>
        <v>0</v>
      </c>
      <c r="L769" s="782">
        <f t="shared" si="128"/>
        <v>0</v>
      </c>
      <c r="M769" s="782">
        <f t="shared" si="128"/>
        <v>0</v>
      </c>
      <c r="N769" s="783"/>
      <c r="O769" s="782">
        <f>SUM(O766)</f>
        <v>0</v>
      </c>
      <c r="P769" s="782">
        <f>SUM(P766)</f>
        <v>0</v>
      </c>
      <c r="Q769" s="782">
        <f>SUM(Q766)</f>
        <v>0</v>
      </c>
      <c r="R769" s="783"/>
      <c r="S769" s="782">
        <f>SUM(S766)</f>
        <v>0</v>
      </c>
      <c r="AB769" s="84">
        <f t="shared" si="120"/>
        <v>0</v>
      </c>
    </row>
    <row r="770" spans="1:31" ht="15.75" thickBot="1" x14ac:dyDescent="0.3">
      <c r="G770" s="784" t="s">
        <v>4710</v>
      </c>
      <c r="H770" s="785">
        <f t="shared" ref="H770:M770" si="129">SUM(H769)</f>
        <v>0</v>
      </c>
      <c r="I770" s="785">
        <f t="shared" si="129"/>
        <v>0</v>
      </c>
      <c r="J770" s="786"/>
      <c r="K770" s="785">
        <f t="shared" si="129"/>
        <v>0</v>
      </c>
      <c r="L770" s="787">
        <f t="shared" si="129"/>
        <v>0</v>
      </c>
      <c r="M770" s="787">
        <f t="shared" si="129"/>
        <v>0</v>
      </c>
      <c r="N770" s="788"/>
      <c r="O770" s="787">
        <f>SUM(O769)</f>
        <v>0</v>
      </c>
      <c r="P770" s="787">
        <f>SUM(P769)</f>
        <v>0</v>
      </c>
      <c r="Q770" s="787">
        <f>SUM(Q769)</f>
        <v>0</v>
      </c>
      <c r="R770" s="788"/>
      <c r="S770" s="787">
        <f>SUM(S769)</f>
        <v>0</v>
      </c>
      <c r="AB770" s="84">
        <f t="shared" si="120"/>
        <v>0</v>
      </c>
    </row>
    <row r="771" spans="1:31" x14ac:dyDescent="0.25">
      <c r="A771" s="84"/>
      <c r="B771" s="84"/>
      <c r="C771" s="743"/>
      <c r="D771" s="84"/>
      <c r="E771" s="976"/>
      <c r="F771" s="84"/>
      <c r="T771" s="84"/>
      <c r="AB771" s="84">
        <f t="shared" si="120"/>
        <v>0</v>
      </c>
    </row>
    <row r="772" spans="1:31" ht="22.5" customHeight="1" x14ac:dyDescent="0.25">
      <c r="A772" s="753"/>
      <c r="B772" s="754"/>
      <c r="C772" s="950" t="s">
        <v>5407</v>
      </c>
      <c r="D772" s="753"/>
      <c r="E772" s="754"/>
      <c r="F772" s="951"/>
      <c r="G772" s="851" t="s">
        <v>5214</v>
      </c>
      <c r="H772" s="760"/>
      <c r="I772" s="760"/>
      <c r="J772" s="761"/>
      <c r="K772" s="760"/>
      <c r="L772" s="762"/>
      <c r="M772" s="762"/>
      <c r="N772" s="763"/>
      <c r="O772" s="762"/>
      <c r="P772" s="762"/>
      <c r="Q772" s="762"/>
      <c r="R772" s="763"/>
      <c r="S772" s="952"/>
      <c r="T772" s="84"/>
      <c r="AB772" s="84">
        <f t="shared" si="120"/>
        <v>0</v>
      </c>
    </row>
    <row r="773" spans="1:31" x14ac:dyDescent="0.25">
      <c r="A773" s="753"/>
      <c r="B773" s="754"/>
      <c r="C773" s="956"/>
      <c r="D773" s="764">
        <v>130</v>
      </c>
      <c r="E773" s="765"/>
      <c r="F773" s="764"/>
      <c r="G773" s="957" t="s">
        <v>113</v>
      </c>
      <c r="H773" s="760"/>
      <c r="I773" s="760"/>
      <c r="J773" s="761"/>
      <c r="K773" s="760"/>
      <c r="L773" s="762"/>
      <c r="M773" s="762"/>
      <c r="N773" s="763"/>
      <c r="O773" s="762"/>
      <c r="P773" s="762"/>
      <c r="Q773" s="762"/>
      <c r="R773" s="763"/>
      <c r="S773" s="952"/>
      <c r="T773" s="84"/>
      <c r="AB773" s="84">
        <f t="shared" si="120"/>
        <v>0</v>
      </c>
    </row>
    <row r="774" spans="1:31" ht="15.75" thickBot="1" x14ac:dyDescent="0.3">
      <c r="A774" s="753"/>
      <c r="B774" s="754"/>
      <c r="C774" s="950"/>
      <c r="D774" s="753"/>
      <c r="E774" s="958" t="s">
        <v>5099</v>
      </c>
      <c r="F774" s="971">
        <v>511</v>
      </c>
      <c r="G774" s="769" t="s">
        <v>4131</v>
      </c>
      <c r="H774" s="760">
        <v>6000000</v>
      </c>
      <c r="I774" s="869">
        <v>0</v>
      </c>
      <c r="J774" s="761">
        <f>I774/H774</f>
        <v>0</v>
      </c>
      <c r="K774" s="760">
        <f>H774-I774</f>
        <v>6000000</v>
      </c>
      <c r="L774" s="762">
        <v>17032961</v>
      </c>
      <c r="M774" s="762">
        <v>0</v>
      </c>
      <c r="N774" s="763"/>
      <c r="O774" s="762">
        <f>L774-M774</f>
        <v>17032961</v>
      </c>
      <c r="P774" s="762">
        <f t="shared" ref="P774:Q776" si="130">L774+H774</f>
        <v>23032961</v>
      </c>
      <c r="Q774" s="762">
        <f t="shared" si="130"/>
        <v>0</v>
      </c>
      <c r="R774" s="763">
        <f>Q774/P774</f>
        <v>0</v>
      </c>
      <c r="S774" s="952">
        <f>P774-Q774</f>
        <v>23032961</v>
      </c>
      <c r="T774" s="84"/>
      <c r="Z774" s="812">
        <f>H774-X774+Y774</f>
        <v>6000000</v>
      </c>
      <c r="AA774" s="813">
        <v>0</v>
      </c>
      <c r="AB774" s="84">
        <f t="shared" si="120"/>
        <v>6000000</v>
      </c>
    </row>
    <row r="775" spans="1:31" hidden="1" x14ac:dyDescent="0.25">
      <c r="A775" s="753"/>
      <c r="B775" s="754"/>
      <c r="C775" s="950"/>
      <c r="D775" s="753"/>
      <c r="E775" s="958"/>
      <c r="F775" s="971">
        <v>423</v>
      </c>
      <c r="G775" s="769" t="s">
        <v>3779</v>
      </c>
      <c r="H775" s="760">
        <v>0</v>
      </c>
      <c r="I775" s="869">
        <v>0</v>
      </c>
      <c r="J775" s="761"/>
      <c r="K775" s="760">
        <f>H775-I775</f>
        <v>0</v>
      </c>
      <c r="L775" s="762">
        <v>0</v>
      </c>
      <c r="M775" s="762">
        <v>0</v>
      </c>
      <c r="N775" s="763"/>
      <c r="O775" s="762">
        <f>L775-M775</f>
        <v>0</v>
      </c>
      <c r="P775" s="762">
        <f t="shared" si="130"/>
        <v>0</v>
      </c>
      <c r="Q775" s="762">
        <f t="shared" si="130"/>
        <v>0</v>
      </c>
      <c r="R775" s="763"/>
      <c r="S775" s="952">
        <f>P775-Q775</f>
        <v>0</v>
      </c>
      <c r="T775" s="84"/>
      <c r="Z775" s="812">
        <f>H775-X775+Y775</f>
        <v>0</v>
      </c>
      <c r="AA775" s="813">
        <v>0</v>
      </c>
      <c r="AB775" s="84">
        <f t="shared" si="120"/>
        <v>0</v>
      </c>
      <c r="AE775" s="84">
        <f>H775-AA775</f>
        <v>0</v>
      </c>
    </row>
    <row r="776" spans="1:31" ht="15.75" hidden="1" thickBot="1" x14ac:dyDescent="0.3">
      <c r="A776" s="753"/>
      <c r="B776" s="754"/>
      <c r="C776" s="950"/>
      <c r="D776" s="753"/>
      <c r="E776" s="958"/>
      <c r="F776" s="971">
        <v>426</v>
      </c>
      <c r="G776" s="769" t="s">
        <v>3785</v>
      </c>
      <c r="H776" s="760">
        <v>0</v>
      </c>
      <c r="I776" s="869">
        <v>0</v>
      </c>
      <c r="J776" s="761" t="e">
        <f>H776/I776</f>
        <v>#DIV/0!</v>
      </c>
      <c r="K776" s="760">
        <f>H776-I776</f>
        <v>0</v>
      </c>
      <c r="L776" s="762">
        <v>0</v>
      </c>
      <c r="M776" s="762">
        <v>0</v>
      </c>
      <c r="N776" s="763"/>
      <c r="O776" s="762">
        <f>L776-M776</f>
        <v>0</v>
      </c>
      <c r="P776" s="762">
        <f t="shared" si="130"/>
        <v>0</v>
      </c>
      <c r="Q776" s="762">
        <f t="shared" si="130"/>
        <v>0</v>
      </c>
      <c r="R776" s="763" t="e">
        <f>Q776/P776</f>
        <v>#DIV/0!</v>
      </c>
      <c r="S776" s="952">
        <f>P776-Q776</f>
        <v>0</v>
      </c>
      <c r="T776" s="84"/>
      <c r="Z776" s="812">
        <f>H776-X776+Y776</f>
        <v>0</v>
      </c>
      <c r="AA776" s="813">
        <v>0</v>
      </c>
      <c r="AB776" s="84">
        <f t="shared" si="120"/>
        <v>0</v>
      </c>
    </row>
    <row r="777" spans="1:31" x14ac:dyDescent="0.25">
      <c r="E777" s="770"/>
      <c r="F777" s="771"/>
      <c r="G777" s="772" t="s">
        <v>4175</v>
      </c>
      <c r="H777" s="773"/>
      <c r="I777" s="893"/>
      <c r="J777" s="774"/>
      <c r="K777" s="773"/>
      <c r="L777" s="775"/>
      <c r="M777" s="775"/>
      <c r="N777" s="776"/>
      <c r="O777" s="775"/>
      <c r="P777" s="775"/>
      <c r="Q777" s="775"/>
      <c r="R777" s="776"/>
      <c r="S777" s="859"/>
      <c r="T777" s="84"/>
      <c r="AB777" s="84">
        <f t="shared" si="120"/>
        <v>0</v>
      </c>
    </row>
    <row r="778" spans="1:31" x14ac:dyDescent="0.25">
      <c r="E778" s="777"/>
      <c r="F778" s="778" t="s">
        <v>235</v>
      </c>
      <c r="G778" s="779" t="s">
        <v>236</v>
      </c>
      <c r="H778" s="780">
        <f>SUM(H774:H776)</f>
        <v>6000000</v>
      </c>
      <c r="I778" s="869">
        <f>SUM(I774:I776)</f>
        <v>0</v>
      </c>
      <c r="J778" s="781"/>
      <c r="K778" s="780">
        <f>SUM(K774:K774)</f>
        <v>6000000</v>
      </c>
      <c r="L778" s="782">
        <v>0</v>
      </c>
      <c r="M778" s="782">
        <f>SUM(M774:M774)</f>
        <v>0</v>
      </c>
      <c r="N778" s="783"/>
      <c r="O778" s="782">
        <v>0</v>
      </c>
      <c r="P778" s="782">
        <f>H778</f>
        <v>6000000</v>
      </c>
      <c r="Q778" s="782">
        <f>SUM(Q774:Q776)</f>
        <v>0</v>
      </c>
      <c r="R778" s="783"/>
      <c r="S778" s="782">
        <v>0</v>
      </c>
      <c r="T778" s="84"/>
      <c r="AB778" s="84">
        <f t="shared" si="120"/>
        <v>0</v>
      </c>
    </row>
    <row r="779" spans="1:31" ht="30.75" thickBot="1" x14ac:dyDescent="0.3">
      <c r="E779" s="777"/>
      <c r="F779" s="803" t="s">
        <v>5478</v>
      </c>
      <c r="G779" s="779" t="s">
        <v>5479</v>
      </c>
      <c r="H779" s="780">
        <v>0</v>
      </c>
      <c r="I779" s="869"/>
      <c r="J779" s="781"/>
      <c r="K779" s="780"/>
      <c r="L779" s="782">
        <f>L774</f>
        <v>17032961</v>
      </c>
      <c r="M779" s="782">
        <f t="shared" ref="M779:S779" si="131">M774</f>
        <v>0</v>
      </c>
      <c r="N779" s="783"/>
      <c r="O779" s="782">
        <f t="shared" si="131"/>
        <v>17032961</v>
      </c>
      <c r="P779" s="782">
        <f>L779</f>
        <v>17032961</v>
      </c>
      <c r="Q779" s="782">
        <v>0</v>
      </c>
      <c r="R779" s="783"/>
      <c r="S779" s="782">
        <f t="shared" si="131"/>
        <v>23032961</v>
      </c>
      <c r="T779" s="84"/>
      <c r="AB779" s="84">
        <f t="shared" si="120"/>
        <v>0</v>
      </c>
    </row>
    <row r="780" spans="1:31" ht="15.75" hidden="1" thickBot="1" x14ac:dyDescent="0.3">
      <c r="E780" s="777"/>
      <c r="F780" s="778" t="s">
        <v>256</v>
      </c>
      <c r="G780" s="779" t="s">
        <v>257</v>
      </c>
      <c r="H780" s="780">
        <f>H774</f>
        <v>6000000</v>
      </c>
      <c r="I780" s="869"/>
      <c r="J780" s="781"/>
      <c r="K780" s="780"/>
      <c r="L780" s="782">
        <v>0</v>
      </c>
      <c r="M780" s="782">
        <f>M774</f>
        <v>0</v>
      </c>
      <c r="N780" s="783">
        <f>N774</f>
        <v>0</v>
      </c>
      <c r="O780" s="782">
        <f>O774</f>
        <v>17032961</v>
      </c>
      <c r="P780" s="782">
        <f>P774</f>
        <v>23032961</v>
      </c>
      <c r="Q780" s="782"/>
      <c r="R780" s="783"/>
      <c r="S780" s="782"/>
      <c r="T780" s="84"/>
    </row>
    <row r="781" spans="1:31" ht="15.75" thickBot="1" x14ac:dyDescent="0.3">
      <c r="G781" s="784" t="s">
        <v>4159</v>
      </c>
      <c r="H781" s="785">
        <f>SUM(H778:H779)</f>
        <v>6000000</v>
      </c>
      <c r="I781" s="903">
        <f t="shared" ref="I781:S781" si="132">SUM(I778:I779)</f>
        <v>0</v>
      </c>
      <c r="J781" s="786"/>
      <c r="K781" s="785">
        <f t="shared" si="132"/>
        <v>6000000</v>
      </c>
      <c r="L781" s="787">
        <f t="shared" si="132"/>
        <v>17032961</v>
      </c>
      <c r="M781" s="787">
        <f t="shared" si="132"/>
        <v>0</v>
      </c>
      <c r="N781" s="788"/>
      <c r="O781" s="787">
        <f t="shared" si="132"/>
        <v>17032961</v>
      </c>
      <c r="P781" s="787">
        <f t="shared" si="132"/>
        <v>23032961</v>
      </c>
      <c r="Q781" s="787">
        <f t="shared" si="132"/>
        <v>0</v>
      </c>
      <c r="R781" s="788"/>
      <c r="S781" s="787">
        <f t="shared" si="132"/>
        <v>23032961</v>
      </c>
      <c r="T781" s="84"/>
      <c r="AB781" s="84">
        <f t="shared" si="120"/>
        <v>0</v>
      </c>
    </row>
    <row r="782" spans="1:31" x14ac:dyDescent="0.25">
      <c r="E782" s="770"/>
      <c r="F782" s="771"/>
      <c r="G782" s="789" t="s">
        <v>5415</v>
      </c>
      <c r="H782" s="790"/>
      <c r="I782" s="909"/>
      <c r="J782" s="792"/>
      <c r="K782" s="791"/>
      <c r="L782" s="793"/>
      <c r="M782" s="794"/>
      <c r="N782" s="795"/>
      <c r="O782" s="794"/>
      <c r="P782" s="794"/>
      <c r="Q782" s="794"/>
      <c r="R782" s="795"/>
      <c r="S782" s="860"/>
      <c r="T782" s="84"/>
      <c r="AB782" s="84">
        <f t="shared" si="120"/>
        <v>0</v>
      </c>
    </row>
    <row r="783" spans="1:31" x14ac:dyDescent="0.25">
      <c r="E783" s="777"/>
      <c r="F783" s="778" t="s">
        <v>235</v>
      </c>
      <c r="G783" s="779" t="s">
        <v>236</v>
      </c>
      <c r="H783" s="780">
        <f>H778</f>
        <v>6000000</v>
      </c>
      <c r="I783" s="869">
        <f t="shared" ref="I783:S783" si="133">I778</f>
        <v>0</v>
      </c>
      <c r="J783" s="781"/>
      <c r="K783" s="780">
        <f t="shared" si="133"/>
        <v>6000000</v>
      </c>
      <c r="L783" s="782">
        <f t="shared" si="133"/>
        <v>0</v>
      </c>
      <c r="M783" s="782">
        <f t="shared" si="133"/>
        <v>0</v>
      </c>
      <c r="N783" s="783"/>
      <c r="O783" s="782">
        <f t="shared" si="133"/>
        <v>0</v>
      </c>
      <c r="P783" s="782">
        <f t="shared" si="133"/>
        <v>6000000</v>
      </c>
      <c r="Q783" s="782">
        <f t="shared" si="133"/>
        <v>0</v>
      </c>
      <c r="R783" s="783"/>
      <c r="S783" s="782">
        <f t="shared" si="133"/>
        <v>0</v>
      </c>
      <c r="T783" s="84"/>
      <c r="AB783" s="84">
        <f t="shared" si="120"/>
        <v>0</v>
      </c>
    </row>
    <row r="784" spans="1:31" ht="15.75" thickBot="1" x14ac:dyDescent="0.3">
      <c r="E784" s="777"/>
      <c r="F784" s="803" t="s">
        <v>247</v>
      </c>
      <c r="G784" s="779" t="s">
        <v>4692</v>
      </c>
      <c r="H784" s="780">
        <f>H779</f>
        <v>0</v>
      </c>
      <c r="I784" s="869">
        <f t="shared" ref="I784:S784" si="134">I779</f>
        <v>0</v>
      </c>
      <c r="J784" s="781"/>
      <c r="K784" s="780">
        <f t="shared" si="134"/>
        <v>0</v>
      </c>
      <c r="L784" s="782">
        <f t="shared" si="134"/>
        <v>17032961</v>
      </c>
      <c r="M784" s="782">
        <f t="shared" si="134"/>
        <v>0</v>
      </c>
      <c r="N784" s="783"/>
      <c r="O784" s="782">
        <f t="shared" si="134"/>
        <v>17032961</v>
      </c>
      <c r="P784" s="782">
        <f t="shared" si="134"/>
        <v>17032961</v>
      </c>
      <c r="Q784" s="782">
        <f t="shared" si="134"/>
        <v>0</v>
      </c>
      <c r="R784" s="783"/>
      <c r="S784" s="782">
        <f t="shared" si="134"/>
        <v>23032961</v>
      </c>
      <c r="T784" s="84"/>
      <c r="AB784" s="84">
        <f t="shared" si="120"/>
        <v>0</v>
      </c>
    </row>
    <row r="785" spans="1:31" ht="15.75" hidden="1" thickBot="1" x14ac:dyDescent="0.3">
      <c r="E785" s="777"/>
      <c r="F785" s="778" t="s">
        <v>256</v>
      </c>
      <c r="G785" s="779" t="s">
        <v>257</v>
      </c>
      <c r="H785" s="780">
        <f>H780</f>
        <v>6000000</v>
      </c>
      <c r="I785" s="869"/>
      <c r="J785" s="781"/>
      <c r="K785" s="780"/>
      <c r="L785" s="782">
        <f>L780</f>
        <v>0</v>
      </c>
      <c r="M785" s="782">
        <f>M780</f>
        <v>0</v>
      </c>
      <c r="N785" s="783">
        <f>N780</f>
        <v>0</v>
      </c>
      <c r="O785" s="782">
        <f>O780</f>
        <v>17032961</v>
      </c>
      <c r="P785" s="782">
        <f>P780</f>
        <v>23032961</v>
      </c>
      <c r="Q785" s="782"/>
      <c r="R785" s="783"/>
      <c r="S785" s="782"/>
      <c r="T785" s="84"/>
    </row>
    <row r="786" spans="1:31" ht="15.75" thickBot="1" x14ac:dyDescent="0.3">
      <c r="G786" s="784" t="s">
        <v>4933</v>
      </c>
      <c r="H786" s="785">
        <f>H785</f>
        <v>6000000</v>
      </c>
      <c r="I786" s="903">
        <f>SUM(I783:I784)</f>
        <v>0</v>
      </c>
      <c r="J786" s="786"/>
      <c r="K786" s="785">
        <f>SUM(K783:K784)</f>
        <v>6000000</v>
      </c>
      <c r="L786" s="787">
        <f>L784</f>
        <v>17032961</v>
      </c>
      <c r="M786" s="787">
        <f>M785</f>
        <v>0</v>
      </c>
      <c r="N786" s="788">
        <f>N785</f>
        <v>0</v>
      </c>
      <c r="O786" s="787">
        <f>O785</f>
        <v>17032961</v>
      </c>
      <c r="P786" s="787">
        <f>P785</f>
        <v>23032961</v>
      </c>
      <c r="Q786" s="787">
        <f>SUM(Q783:Q784)</f>
        <v>0</v>
      </c>
      <c r="R786" s="788"/>
      <c r="S786" s="787">
        <f>SUM(S783:S784)</f>
        <v>23032961</v>
      </c>
      <c r="T786" s="84"/>
      <c r="AB786" s="84">
        <f t="shared" si="120"/>
        <v>0</v>
      </c>
    </row>
    <row r="787" spans="1:31" x14ac:dyDescent="0.25">
      <c r="A787" s="84"/>
      <c r="B787" s="84"/>
      <c r="C787" s="743"/>
      <c r="D787" s="84"/>
      <c r="E787" s="976"/>
      <c r="F787" s="84"/>
      <c r="T787" s="84"/>
      <c r="AB787" s="84">
        <f t="shared" si="120"/>
        <v>0</v>
      </c>
    </row>
    <row r="788" spans="1:31" ht="15" customHeight="1" x14ac:dyDescent="0.25">
      <c r="A788" s="753"/>
      <c r="B788" s="754"/>
      <c r="C788" s="950" t="s">
        <v>5421</v>
      </c>
      <c r="D788" s="753"/>
      <c r="E788" s="754"/>
      <c r="F788" s="951"/>
      <c r="G788" s="851" t="s">
        <v>5422</v>
      </c>
      <c r="H788" s="760"/>
      <c r="I788" s="760"/>
      <c r="J788" s="761"/>
      <c r="K788" s="760"/>
      <c r="L788" s="762"/>
      <c r="M788" s="762"/>
      <c r="N788" s="763"/>
      <c r="O788" s="762"/>
      <c r="P788" s="762"/>
      <c r="Q788" s="762"/>
      <c r="R788" s="763"/>
      <c r="S788" s="952"/>
      <c r="T788" s="84"/>
      <c r="AB788" s="84">
        <f t="shared" ref="AB788:AB798" si="135">Z788-AA788</f>
        <v>0</v>
      </c>
    </row>
    <row r="789" spans="1:31" x14ac:dyDescent="0.25">
      <c r="A789" s="753"/>
      <c r="B789" s="754"/>
      <c r="C789" s="956"/>
      <c r="D789" s="764">
        <v>490</v>
      </c>
      <c r="E789" s="765"/>
      <c r="F789" s="764"/>
      <c r="G789" s="957" t="s">
        <v>113</v>
      </c>
      <c r="H789" s="760"/>
      <c r="I789" s="760"/>
      <c r="J789" s="761"/>
      <c r="K789" s="760"/>
      <c r="L789" s="762"/>
      <c r="M789" s="762"/>
      <c r="N789" s="763"/>
      <c r="O789" s="762"/>
      <c r="P789" s="762"/>
      <c r="Q789" s="762"/>
      <c r="R789" s="763"/>
      <c r="S789" s="952"/>
      <c r="T789" s="84"/>
      <c r="AB789" s="84">
        <f t="shared" si="135"/>
        <v>0</v>
      </c>
    </row>
    <row r="790" spans="1:31" ht="15.75" thickBot="1" x14ac:dyDescent="0.3">
      <c r="A790" s="753"/>
      <c r="B790" s="754"/>
      <c r="C790" s="956"/>
      <c r="D790" s="764"/>
      <c r="E790" s="746" t="s">
        <v>5100</v>
      </c>
      <c r="F790" s="745">
        <v>454</v>
      </c>
      <c r="G790" s="978" t="s">
        <v>3803</v>
      </c>
      <c r="H790" s="760">
        <v>0</v>
      </c>
      <c r="I790" s="760">
        <v>0</v>
      </c>
      <c r="J790" s="761"/>
      <c r="K790" s="760">
        <f>H790-I790</f>
        <v>0</v>
      </c>
      <c r="L790" s="762">
        <v>15000000</v>
      </c>
      <c r="M790" s="762">
        <v>532589.81999999995</v>
      </c>
      <c r="N790" s="763">
        <f>M790/L790</f>
        <v>3.5505987999999995E-2</v>
      </c>
      <c r="O790" s="762">
        <f>L790-M790</f>
        <v>14467410.18</v>
      </c>
      <c r="P790" s="762">
        <f>L790+H790</f>
        <v>15000000</v>
      </c>
      <c r="Q790" s="762">
        <f>M790+I790</f>
        <v>532589.81999999995</v>
      </c>
      <c r="R790" s="763">
        <f>Q790/P790</f>
        <v>3.5505987999999995E-2</v>
      </c>
      <c r="S790" s="952">
        <f>P790-Q790</f>
        <v>14467410.18</v>
      </c>
      <c r="T790" s="84"/>
    </row>
    <row r="791" spans="1:31" ht="15.75" hidden="1" thickBot="1" x14ac:dyDescent="0.3">
      <c r="A791" s="753"/>
      <c r="B791" s="754"/>
      <c r="C791" s="950"/>
      <c r="D791" s="753"/>
      <c r="E791" s="958"/>
      <c r="F791" s="971">
        <v>426</v>
      </c>
      <c r="G791" s="769" t="s">
        <v>3785</v>
      </c>
      <c r="H791" s="760">
        <v>0</v>
      </c>
      <c r="I791" s="869">
        <v>0</v>
      </c>
      <c r="J791" s="761"/>
      <c r="K791" s="760">
        <f>H791-I791</f>
        <v>0</v>
      </c>
      <c r="L791" s="762">
        <v>0</v>
      </c>
      <c r="M791" s="762">
        <v>0</v>
      </c>
      <c r="N791" s="763" t="e">
        <f>M791/L791</f>
        <v>#DIV/0!</v>
      </c>
      <c r="O791" s="762">
        <f>L791-M791</f>
        <v>0</v>
      </c>
      <c r="P791" s="762">
        <f>L791+H791</f>
        <v>0</v>
      </c>
      <c r="Q791" s="762">
        <f>M791+I791</f>
        <v>0</v>
      </c>
      <c r="R791" s="763" t="e">
        <f>Q791/P791</f>
        <v>#DIV/0!</v>
      </c>
      <c r="S791" s="952">
        <f>P791-Q791</f>
        <v>0</v>
      </c>
      <c r="T791" s="84"/>
      <c r="Z791" s="812">
        <f>H791-X791+Y791</f>
        <v>0</v>
      </c>
      <c r="AA791" s="813">
        <v>0</v>
      </c>
      <c r="AB791" s="84">
        <f t="shared" si="135"/>
        <v>0</v>
      </c>
      <c r="AE791" s="84">
        <f>H791-AA791</f>
        <v>0</v>
      </c>
    </row>
    <row r="792" spans="1:31" x14ac:dyDescent="0.25">
      <c r="E792" s="770"/>
      <c r="F792" s="771"/>
      <c r="G792" s="772" t="s">
        <v>5427</v>
      </c>
      <c r="H792" s="773"/>
      <c r="I792" s="893"/>
      <c r="J792" s="774"/>
      <c r="K792" s="773"/>
      <c r="L792" s="775"/>
      <c r="M792" s="775"/>
      <c r="N792" s="776"/>
      <c r="O792" s="775"/>
      <c r="P792" s="775"/>
      <c r="Q792" s="775"/>
      <c r="R792" s="776"/>
      <c r="S792" s="859"/>
      <c r="T792" s="84"/>
      <c r="AB792" s="84">
        <f t="shared" si="135"/>
        <v>0</v>
      </c>
    </row>
    <row r="793" spans="1:31" ht="15.75" thickBot="1" x14ac:dyDescent="0.3">
      <c r="E793" s="770"/>
      <c r="F793" s="770" t="s">
        <v>247</v>
      </c>
      <c r="G793" s="779" t="s">
        <v>4692</v>
      </c>
      <c r="H793" s="952">
        <f>H790</f>
        <v>0</v>
      </c>
      <c r="I793" s="960"/>
      <c r="J793" s="806"/>
      <c r="K793" s="805"/>
      <c r="L793" s="807">
        <f>L790</f>
        <v>15000000</v>
      </c>
      <c r="M793" s="807">
        <v>0</v>
      </c>
      <c r="N793" s="808"/>
      <c r="O793" s="807">
        <v>0</v>
      </c>
      <c r="P793" s="807">
        <f>SUM(H793:L793)</f>
        <v>15000000</v>
      </c>
      <c r="Q793" s="807">
        <f>M793+I793</f>
        <v>0</v>
      </c>
      <c r="R793" s="808"/>
      <c r="S793" s="862"/>
      <c r="T793" s="84"/>
    </row>
    <row r="794" spans="1:31" ht="15.75" hidden="1" thickBot="1" x14ac:dyDescent="0.3">
      <c r="E794" s="777"/>
      <c r="F794" s="803" t="s">
        <v>5102</v>
      </c>
      <c r="G794" s="779" t="s">
        <v>5272</v>
      </c>
      <c r="H794" s="780">
        <v>0</v>
      </c>
      <c r="I794" s="869">
        <f>SUM(I788:I791)</f>
        <v>0</v>
      </c>
      <c r="J794" s="781"/>
      <c r="K794" s="780">
        <f>SUM(K788:K788)</f>
        <v>0</v>
      </c>
      <c r="L794" s="782">
        <v>0</v>
      </c>
      <c r="M794" s="782">
        <f>SUM(M790)</f>
        <v>532589.81999999995</v>
      </c>
      <c r="N794" s="783" t="e">
        <f>M794/L794</f>
        <v>#DIV/0!</v>
      </c>
      <c r="O794" s="782">
        <v>0</v>
      </c>
      <c r="P794" s="782">
        <f>SUM(H794:L794)</f>
        <v>0</v>
      </c>
      <c r="Q794" s="782">
        <f>SUM(Q788:Q791)</f>
        <v>532589.81999999995</v>
      </c>
      <c r="R794" s="783" t="e">
        <f>Q794/P794</f>
        <v>#DIV/0!</v>
      </c>
      <c r="S794" s="782">
        <f>P794-Q794</f>
        <v>-532589.81999999995</v>
      </c>
      <c r="T794" s="84"/>
      <c r="AB794" s="84">
        <f t="shared" si="135"/>
        <v>0</v>
      </c>
    </row>
    <row r="795" spans="1:31" ht="15.75" thickBot="1" x14ac:dyDescent="0.3">
      <c r="G795" s="784" t="s">
        <v>5423</v>
      </c>
      <c r="H795" s="785">
        <f>SUM(H793:H794)</f>
        <v>0</v>
      </c>
      <c r="I795" s="903">
        <f t="shared" ref="I795:Q795" si="136">SUM(I792:I794)</f>
        <v>0</v>
      </c>
      <c r="J795" s="786"/>
      <c r="K795" s="785">
        <f t="shared" si="136"/>
        <v>0</v>
      </c>
      <c r="L795" s="787">
        <f>SUM(L793:L794)</f>
        <v>15000000</v>
      </c>
      <c r="M795" s="787">
        <f t="shared" si="136"/>
        <v>532589.81999999995</v>
      </c>
      <c r="N795" s="788">
        <f>M795/L795</f>
        <v>3.5505987999999995E-2</v>
      </c>
      <c r="O795" s="787">
        <f t="shared" si="136"/>
        <v>0</v>
      </c>
      <c r="P795" s="787">
        <f>SUM(P793:P794)</f>
        <v>15000000</v>
      </c>
      <c r="Q795" s="787">
        <f t="shared" si="136"/>
        <v>532589.81999999995</v>
      </c>
      <c r="R795" s="788">
        <f>Q795/P795</f>
        <v>3.5505987999999995E-2</v>
      </c>
      <c r="S795" s="787">
        <f>P795-Q795</f>
        <v>14467410.18</v>
      </c>
      <c r="T795" s="84"/>
      <c r="AB795" s="84">
        <f t="shared" si="135"/>
        <v>0</v>
      </c>
    </row>
    <row r="796" spans="1:31" x14ac:dyDescent="0.25">
      <c r="E796" s="770"/>
      <c r="F796" s="771"/>
      <c r="G796" s="789" t="s">
        <v>5424</v>
      </c>
      <c r="H796" s="790"/>
      <c r="I796" s="909"/>
      <c r="J796" s="792"/>
      <c r="K796" s="791"/>
      <c r="L796" s="793"/>
      <c r="M796" s="794"/>
      <c r="N796" s="795"/>
      <c r="O796" s="794"/>
      <c r="P796" s="794"/>
      <c r="Q796" s="794"/>
      <c r="R796" s="795"/>
      <c r="S796" s="860"/>
      <c r="T796" s="84"/>
      <c r="AB796" s="84">
        <f t="shared" si="135"/>
        <v>0</v>
      </c>
    </row>
    <row r="797" spans="1:31" ht="15.75" thickBot="1" x14ac:dyDescent="0.3">
      <c r="E797" s="770"/>
      <c r="F797" s="770" t="s">
        <v>247</v>
      </c>
      <c r="G797" s="779" t="s">
        <v>4692</v>
      </c>
      <c r="H797" s="952">
        <f>H794</f>
        <v>0</v>
      </c>
      <c r="I797" s="960"/>
      <c r="J797" s="806"/>
      <c r="K797" s="805"/>
      <c r="L797" s="807">
        <f>L793</f>
        <v>15000000</v>
      </c>
      <c r="M797" s="807">
        <v>0</v>
      </c>
      <c r="N797" s="808"/>
      <c r="O797" s="807">
        <v>0</v>
      </c>
      <c r="P797" s="807">
        <f>SUM(H797:L797)</f>
        <v>15000000</v>
      </c>
      <c r="Q797" s="807">
        <f>M797+I797</f>
        <v>0</v>
      </c>
      <c r="R797" s="808"/>
      <c r="S797" s="862"/>
      <c r="T797" s="84"/>
    </row>
    <row r="798" spans="1:31" ht="15.75" hidden="1" thickBot="1" x14ac:dyDescent="0.3">
      <c r="E798" s="777"/>
      <c r="F798" s="803" t="s">
        <v>5102</v>
      </c>
      <c r="G798" s="779" t="s">
        <v>5272</v>
      </c>
      <c r="H798" s="780">
        <f>H794</f>
        <v>0</v>
      </c>
      <c r="I798" s="869">
        <f>I792</f>
        <v>0</v>
      </c>
      <c r="J798" s="781"/>
      <c r="K798" s="780">
        <f>K792</f>
        <v>0</v>
      </c>
      <c r="L798" s="782">
        <f t="shared" ref="L798:P798" si="137">L794</f>
        <v>0</v>
      </c>
      <c r="M798" s="782">
        <f t="shared" si="137"/>
        <v>532589.81999999995</v>
      </c>
      <c r="N798" s="783" t="e">
        <f t="shared" si="137"/>
        <v>#DIV/0!</v>
      </c>
      <c r="O798" s="782">
        <f t="shared" si="137"/>
        <v>0</v>
      </c>
      <c r="P798" s="782">
        <f t="shared" si="137"/>
        <v>0</v>
      </c>
      <c r="Q798" s="782">
        <f>M798+I798</f>
        <v>532589.81999999995</v>
      </c>
      <c r="R798" s="783" t="e">
        <f>Q798/P798</f>
        <v>#DIV/0!</v>
      </c>
      <c r="S798" s="782">
        <f>P798-Q798</f>
        <v>-532589.81999999995</v>
      </c>
      <c r="T798" s="84"/>
      <c r="AB798" s="84">
        <f t="shared" si="135"/>
        <v>0</v>
      </c>
    </row>
    <row r="799" spans="1:31" ht="15.75" thickBot="1" x14ac:dyDescent="0.3">
      <c r="G799" s="784" t="s">
        <v>5425</v>
      </c>
      <c r="H799" s="785">
        <f>SUM(H796:H798)</f>
        <v>0</v>
      </c>
      <c r="I799" s="903">
        <f>SUM(I796:I798)</f>
        <v>0</v>
      </c>
      <c r="J799" s="786"/>
      <c r="K799" s="785">
        <f>SUM(K796:K798)</f>
        <v>0</v>
      </c>
      <c r="L799" s="787">
        <f>SUM(L796:L798)</f>
        <v>15000000</v>
      </c>
      <c r="M799" s="787">
        <f>SUM(M796:M798)</f>
        <v>532589.81999999995</v>
      </c>
      <c r="N799" s="788">
        <f>M799/L799</f>
        <v>3.5505987999999995E-2</v>
      </c>
      <c r="O799" s="787">
        <f>SUM(O796:O798)</f>
        <v>0</v>
      </c>
      <c r="P799" s="787">
        <f>SUM(P796:P798)</f>
        <v>15000000</v>
      </c>
      <c r="Q799" s="787">
        <f>SUM(Q796:Q798)</f>
        <v>532589.81999999995</v>
      </c>
      <c r="R799" s="788">
        <f>Q799/P799</f>
        <v>3.5505987999999995E-2</v>
      </c>
      <c r="S799" s="787">
        <f>P799-Q799</f>
        <v>14467410.18</v>
      </c>
      <c r="T799" s="84"/>
      <c r="AB799" s="84">
        <f>Z799-AA799</f>
        <v>0</v>
      </c>
    </row>
    <row r="800" spans="1:31" x14ac:dyDescent="0.25">
      <c r="G800" s="797"/>
      <c r="H800" s="798"/>
      <c r="I800" s="946"/>
      <c r="J800" s="799"/>
      <c r="K800" s="798"/>
      <c r="L800" s="800"/>
      <c r="M800" s="800"/>
      <c r="N800" s="801"/>
      <c r="O800" s="800"/>
      <c r="P800" s="800"/>
      <c r="Q800" s="800"/>
      <c r="R800" s="801"/>
      <c r="S800" s="800"/>
      <c r="T800" s="84"/>
    </row>
    <row r="801" spans="1:28" ht="28.5" x14ac:dyDescent="0.25">
      <c r="A801" s="753"/>
      <c r="B801" s="754"/>
      <c r="C801" s="950" t="s">
        <v>5488</v>
      </c>
      <c r="D801" s="753"/>
      <c r="E801" s="754"/>
      <c r="F801" s="951"/>
      <c r="G801" s="851" t="s">
        <v>5489</v>
      </c>
      <c r="H801" s="760"/>
      <c r="I801" s="760"/>
      <c r="J801" s="761"/>
      <c r="K801" s="760"/>
      <c r="L801" s="762"/>
      <c r="M801" s="762"/>
      <c r="N801" s="763"/>
      <c r="O801" s="762"/>
      <c r="P801" s="762"/>
      <c r="Q801" s="800"/>
      <c r="R801" s="801"/>
      <c r="S801" s="800"/>
      <c r="T801" s="84"/>
    </row>
    <row r="802" spans="1:28" x14ac:dyDescent="0.25">
      <c r="A802" s="753"/>
      <c r="B802" s="754"/>
      <c r="C802" s="956"/>
      <c r="D802" s="764">
        <v>130</v>
      </c>
      <c r="E802" s="765"/>
      <c r="F802" s="764"/>
      <c r="G802" s="957" t="s">
        <v>113</v>
      </c>
      <c r="H802" s="760"/>
      <c r="I802" s="760"/>
      <c r="J802" s="761"/>
      <c r="K802" s="760"/>
      <c r="L802" s="762"/>
      <c r="M802" s="762"/>
      <c r="N802" s="763"/>
      <c r="O802" s="762"/>
      <c r="P802" s="762"/>
      <c r="Q802" s="800"/>
      <c r="R802" s="801"/>
      <c r="S802" s="800"/>
      <c r="T802" s="84"/>
    </row>
    <row r="803" spans="1:28" ht="15.75" thickBot="1" x14ac:dyDescent="0.3">
      <c r="A803" s="753"/>
      <c r="B803" s="754"/>
      <c r="C803" s="956"/>
      <c r="D803" s="764"/>
      <c r="E803" s="1145" t="s">
        <v>5499</v>
      </c>
      <c r="F803" s="745">
        <v>425</v>
      </c>
      <c r="G803" s="978" t="s">
        <v>4117</v>
      </c>
      <c r="H803" s="760">
        <f>8000000-1500000-1980192</f>
        <v>4519808</v>
      </c>
      <c r="I803" s="760">
        <v>0</v>
      </c>
      <c r="J803" s="761"/>
      <c r="K803" s="760">
        <f>H803-I803</f>
        <v>4519808</v>
      </c>
      <c r="L803" s="762">
        <v>21336130</v>
      </c>
      <c r="M803" s="762">
        <v>532589.81999999995</v>
      </c>
      <c r="N803" s="763">
        <f>M803/L803</f>
        <v>2.4961875466638042E-2</v>
      </c>
      <c r="O803" s="762">
        <f>L803-M803</f>
        <v>20803540.18</v>
      </c>
      <c r="P803" s="762">
        <f>L803+H803</f>
        <v>25855938</v>
      </c>
      <c r="Q803" s="800"/>
      <c r="R803" s="801"/>
      <c r="S803" s="800"/>
      <c r="T803" s="84"/>
    </row>
    <row r="804" spans="1:28" x14ac:dyDescent="0.25">
      <c r="E804" s="770"/>
      <c r="F804" s="771"/>
      <c r="G804" s="772" t="s">
        <v>5427</v>
      </c>
      <c r="H804" s="773"/>
      <c r="I804" s="893"/>
      <c r="J804" s="774"/>
      <c r="K804" s="773"/>
      <c r="L804" s="775"/>
      <c r="M804" s="775"/>
      <c r="N804" s="776"/>
      <c r="O804" s="775"/>
      <c r="P804" s="775"/>
      <c r="Q804" s="800"/>
      <c r="R804" s="801"/>
      <c r="S804" s="800"/>
      <c r="T804" s="84"/>
    </row>
    <row r="805" spans="1:28" x14ac:dyDescent="0.25">
      <c r="E805" s="770"/>
      <c r="F805" s="770" t="s">
        <v>235</v>
      </c>
      <c r="G805" s="779" t="s">
        <v>236</v>
      </c>
      <c r="H805" s="952">
        <f>H803</f>
        <v>4519808</v>
      </c>
      <c r="I805" s="960"/>
      <c r="J805" s="806"/>
      <c r="K805" s="805"/>
      <c r="L805" s="807">
        <v>0</v>
      </c>
      <c r="M805" s="807">
        <v>0</v>
      </c>
      <c r="N805" s="808"/>
      <c r="O805" s="807">
        <v>0</v>
      </c>
      <c r="P805" s="807">
        <f>SUM(H805:L805)</f>
        <v>4519808</v>
      </c>
      <c r="Q805" s="800"/>
      <c r="R805" s="801"/>
      <c r="S805" s="800"/>
      <c r="T805" s="84"/>
    </row>
    <row r="806" spans="1:28" ht="30.75" thickBot="1" x14ac:dyDescent="0.3">
      <c r="E806" s="777"/>
      <c r="F806" s="803" t="s">
        <v>5478</v>
      </c>
      <c r="G806" s="779" t="s">
        <v>5479</v>
      </c>
      <c r="H806" s="780">
        <v>0</v>
      </c>
      <c r="I806" s="869">
        <f>SUM(I801:I803)</f>
        <v>0</v>
      </c>
      <c r="J806" s="781"/>
      <c r="K806" s="780">
        <f>SUM(K801:K801)</f>
        <v>0</v>
      </c>
      <c r="L806" s="782">
        <f>L803</f>
        <v>21336130</v>
      </c>
      <c r="M806" s="782">
        <f>SUM(M803)</f>
        <v>532589.81999999995</v>
      </c>
      <c r="N806" s="783">
        <f>M806/L806</f>
        <v>2.4961875466638042E-2</v>
      </c>
      <c r="O806" s="782">
        <v>0</v>
      </c>
      <c r="P806" s="782">
        <f>SUM(H806:L806)</f>
        <v>21336130</v>
      </c>
      <c r="Q806" s="800"/>
      <c r="R806" s="801"/>
      <c r="S806" s="800"/>
      <c r="T806" s="84"/>
    </row>
    <row r="807" spans="1:28" ht="15.75" thickBot="1" x14ac:dyDescent="0.3">
      <c r="G807" s="784" t="s">
        <v>5423</v>
      </c>
      <c r="H807" s="785">
        <f>SUM(H805:H806)</f>
        <v>4519808</v>
      </c>
      <c r="I807" s="903">
        <f t="shared" ref="I807" si="138">SUM(I804:I806)</f>
        <v>0</v>
      </c>
      <c r="J807" s="786"/>
      <c r="K807" s="785">
        <f t="shared" ref="K807" si="139">SUM(K804:K806)</f>
        <v>0</v>
      </c>
      <c r="L807" s="787">
        <f>SUM(L805:L806)</f>
        <v>21336130</v>
      </c>
      <c r="M807" s="787">
        <f t="shared" ref="M807" si="140">SUM(M804:M806)</f>
        <v>532589.81999999995</v>
      </c>
      <c r="N807" s="788">
        <f>M807/L807</f>
        <v>2.4961875466638042E-2</v>
      </c>
      <c r="O807" s="787">
        <f t="shared" ref="O807" si="141">SUM(O804:O806)</f>
        <v>0</v>
      </c>
      <c r="P807" s="787">
        <f>SUM(P805:P806)</f>
        <v>25855938</v>
      </c>
      <c r="Q807" s="800"/>
      <c r="R807" s="801"/>
      <c r="S807" s="800"/>
      <c r="T807" s="84"/>
    </row>
    <row r="808" spans="1:28" x14ac:dyDescent="0.25">
      <c r="E808" s="770"/>
      <c r="F808" s="771"/>
      <c r="G808" s="789" t="s">
        <v>5424</v>
      </c>
      <c r="H808" s="790"/>
      <c r="I808" s="909"/>
      <c r="J808" s="792"/>
      <c r="K808" s="791"/>
      <c r="L808" s="793"/>
      <c r="M808" s="794"/>
      <c r="N808" s="795"/>
      <c r="O808" s="794"/>
      <c r="P808" s="794"/>
      <c r="Q808" s="800"/>
      <c r="R808" s="801"/>
      <c r="S808" s="800"/>
      <c r="T808" s="84"/>
    </row>
    <row r="809" spans="1:28" x14ac:dyDescent="0.25">
      <c r="E809" s="770"/>
      <c r="F809" s="770" t="s">
        <v>235</v>
      </c>
      <c r="G809" s="779" t="s">
        <v>236</v>
      </c>
      <c r="H809" s="952">
        <f>H803</f>
        <v>4519808</v>
      </c>
      <c r="I809" s="960"/>
      <c r="J809" s="806"/>
      <c r="K809" s="805"/>
      <c r="L809" s="807">
        <f>L805</f>
        <v>0</v>
      </c>
      <c r="M809" s="807">
        <v>0</v>
      </c>
      <c r="N809" s="808"/>
      <c r="O809" s="807">
        <v>0</v>
      </c>
      <c r="P809" s="807">
        <f>SUM(H809:L809)</f>
        <v>4519808</v>
      </c>
      <c r="Q809" s="782"/>
      <c r="R809" s="783"/>
      <c r="S809" s="782"/>
      <c r="T809" s="84"/>
    </row>
    <row r="810" spans="1:28" ht="30.75" thickBot="1" x14ac:dyDescent="0.3">
      <c r="E810" s="777"/>
      <c r="F810" s="803" t="s">
        <v>5478</v>
      </c>
      <c r="G810" s="779" t="s">
        <v>5479</v>
      </c>
      <c r="H810" s="780">
        <f>H806</f>
        <v>0</v>
      </c>
      <c r="I810" s="869">
        <f>I804</f>
        <v>0</v>
      </c>
      <c r="J810" s="781"/>
      <c r="K810" s="780">
        <f>K804</f>
        <v>0</v>
      </c>
      <c r="L810" s="782">
        <f t="shared" ref="L810:P810" si="142">L806</f>
        <v>21336130</v>
      </c>
      <c r="M810" s="782">
        <f t="shared" si="142"/>
        <v>532589.81999999995</v>
      </c>
      <c r="N810" s="783">
        <f t="shared" si="142"/>
        <v>2.4961875466638042E-2</v>
      </c>
      <c r="O810" s="782">
        <f t="shared" si="142"/>
        <v>0</v>
      </c>
      <c r="P810" s="782">
        <f t="shared" si="142"/>
        <v>21336130</v>
      </c>
      <c r="Q810" s="782"/>
      <c r="R810" s="783"/>
      <c r="S810" s="782"/>
      <c r="T810" s="84"/>
    </row>
    <row r="811" spans="1:28" ht="15.75" thickBot="1" x14ac:dyDescent="0.3">
      <c r="G811" s="784" t="s">
        <v>5425</v>
      </c>
      <c r="H811" s="785">
        <f>SUM(H808:H810)</f>
        <v>4519808</v>
      </c>
      <c r="I811" s="903">
        <f>SUM(I808:I810)</f>
        <v>0</v>
      </c>
      <c r="J811" s="786"/>
      <c r="K811" s="785">
        <f>SUM(K808:K810)</f>
        <v>0</v>
      </c>
      <c r="L811" s="787">
        <f>SUM(L808:L810)</f>
        <v>21336130</v>
      </c>
      <c r="M811" s="787">
        <f>SUM(M808:M810)</f>
        <v>532589.81999999995</v>
      </c>
      <c r="N811" s="788">
        <f>M811/L811</f>
        <v>2.4961875466638042E-2</v>
      </c>
      <c r="O811" s="787">
        <f>SUM(O808:O810)</f>
        <v>0</v>
      </c>
      <c r="P811" s="787">
        <f>SUM(P808:P810)</f>
        <v>25855938</v>
      </c>
      <c r="Q811" s="782"/>
      <c r="R811" s="783"/>
      <c r="S811" s="782"/>
      <c r="T811" s="84"/>
    </row>
    <row r="812" spans="1:28" x14ac:dyDescent="0.25">
      <c r="E812" s="777"/>
      <c r="F812" s="803"/>
      <c r="G812" s="779"/>
      <c r="H812" s="780"/>
      <c r="I812" s="869"/>
      <c r="J812" s="781"/>
      <c r="K812" s="780"/>
      <c r="L812" s="782"/>
      <c r="M812" s="782"/>
      <c r="N812" s="783"/>
      <c r="O812" s="782"/>
      <c r="P812" s="782"/>
      <c r="Q812" s="782"/>
      <c r="R812" s="783"/>
      <c r="S812" s="782"/>
      <c r="T812" s="84"/>
    </row>
    <row r="813" spans="1:28" s="203" customFormat="1" x14ac:dyDescent="0.25">
      <c r="A813" s="866"/>
      <c r="B813" s="867"/>
      <c r="C813" s="889"/>
      <c r="D813" s="866"/>
      <c r="E813" s="867"/>
      <c r="F813" s="866"/>
      <c r="G813" s="979"/>
      <c r="H813" s="916"/>
      <c r="I813" s="916"/>
      <c r="J813" s="917"/>
      <c r="K813" s="916"/>
      <c r="L813" s="871"/>
      <c r="M813" s="871"/>
      <c r="N813" s="872"/>
      <c r="O813" s="871"/>
      <c r="P813" s="871"/>
      <c r="Q813" s="871"/>
      <c r="R813" s="872"/>
      <c r="S813" s="871"/>
      <c r="T813" s="855"/>
      <c r="V813" s="874"/>
      <c r="W813" s="874"/>
      <c r="X813" s="815"/>
      <c r="Y813" s="816"/>
      <c r="Z813" s="812"/>
      <c r="AA813" s="813"/>
      <c r="AB813" s="203">
        <f t="shared" si="120"/>
        <v>0</v>
      </c>
    </row>
    <row r="814" spans="1:28" s="203" customFormat="1" x14ac:dyDescent="0.25">
      <c r="A814" s="866"/>
      <c r="B814" s="865"/>
      <c r="C814" s="889"/>
      <c r="D814" s="866"/>
      <c r="E814" s="867"/>
      <c r="F814" s="891"/>
      <c r="G814" s="959" t="s">
        <v>4140</v>
      </c>
      <c r="H814" s="960"/>
      <c r="I814" s="960"/>
      <c r="J814" s="961"/>
      <c r="K814" s="960"/>
      <c r="L814" s="873"/>
      <c r="M814" s="873"/>
      <c r="N814" s="962"/>
      <c r="O814" s="873"/>
      <c r="P814" s="873"/>
      <c r="Q814" s="873"/>
      <c r="R814" s="962"/>
      <c r="S814" s="960"/>
      <c r="T814" s="855"/>
      <c r="V814" s="874"/>
      <c r="W814" s="874"/>
      <c r="X814" s="815"/>
      <c r="Y814" s="816"/>
      <c r="Z814" s="812"/>
      <c r="AA814" s="813"/>
      <c r="AB814" s="203">
        <f t="shared" si="120"/>
        <v>0</v>
      </c>
    </row>
    <row r="815" spans="1:28" s="203" customFormat="1" x14ac:dyDescent="0.25">
      <c r="A815" s="866"/>
      <c r="B815" s="897"/>
      <c r="C815" s="889"/>
      <c r="D815" s="866"/>
      <c r="E815" s="867"/>
      <c r="F815" s="915" t="s">
        <v>235</v>
      </c>
      <c r="G815" s="899" t="s">
        <v>236</v>
      </c>
      <c r="H815" s="869">
        <f>H635+H716+H754+H764+H774+H803</f>
        <v>151184558</v>
      </c>
      <c r="I815" s="869">
        <f>I783+I769+I759+I734+I635</f>
        <v>78406234.980000034</v>
      </c>
      <c r="J815" s="870">
        <f>I815/H815</f>
        <v>0.51861272088383548</v>
      </c>
      <c r="K815" s="869">
        <f>K783+K769+K759+K734+K635</f>
        <v>68258515.019999996</v>
      </c>
      <c r="L815" s="900">
        <v>0</v>
      </c>
      <c r="M815" s="900">
        <v>0</v>
      </c>
      <c r="N815" s="901"/>
      <c r="O815" s="900">
        <v>0</v>
      </c>
      <c r="P815" s="900">
        <f>L815+H815</f>
        <v>151184558</v>
      </c>
      <c r="Q815" s="900">
        <f>M815+I815</f>
        <v>78406234.980000034</v>
      </c>
      <c r="R815" s="901">
        <f>Q815/P815</f>
        <v>0.51861272088383548</v>
      </c>
      <c r="S815" s="900">
        <f>P815-Q815</f>
        <v>72778323.019999966</v>
      </c>
      <c r="T815" s="855"/>
      <c r="V815" s="874"/>
      <c r="W815" s="874"/>
      <c r="X815" s="815"/>
      <c r="Y815" s="816"/>
      <c r="Z815" s="812"/>
      <c r="AA815" s="813"/>
      <c r="AB815" s="203">
        <f t="shared" si="120"/>
        <v>0</v>
      </c>
    </row>
    <row r="816" spans="1:28" s="203" customFormat="1" hidden="1" x14ac:dyDescent="0.25">
      <c r="A816" s="866"/>
      <c r="B816" s="867"/>
      <c r="C816" s="889"/>
      <c r="D816" s="866"/>
      <c r="E816" s="867"/>
      <c r="F816" s="915" t="s">
        <v>237</v>
      </c>
      <c r="G816" s="899" t="s">
        <v>238</v>
      </c>
      <c r="H816" s="916"/>
      <c r="I816" s="916"/>
      <c r="J816" s="917"/>
      <c r="K816" s="916"/>
      <c r="L816" s="871"/>
      <c r="M816" s="871"/>
      <c r="N816" s="872"/>
      <c r="O816" s="871"/>
      <c r="P816" s="871"/>
      <c r="Q816" s="871"/>
      <c r="R816" s="872"/>
      <c r="S816" s="900">
        <f t="shared" ref="S816:S830" si="143">SUM(H816:L816)</f>
        <v>0</v>
      </c>
      <c r="T816" s="855"/>
      <c r="V816" s="874"/>
      <c r="W816" s="874"/>
      <c r="X816" s="815"/>
      <c r="Y816" s="816"/>
      <c r="Z816" s="812"/>
      <c r="AA816" s="813"/>
      <c r="AB816" s="203">
        <f t="shared" si="120"/>
        <v>0</v>
      </c>
    </row>
    <row r="817" spans="1:28" s="203" customFormat="1" hidden="1" x14ac:dyDescent="0.25">
      <c r="A817" s="866"/>
      <c r="B817" s="867"/>
      <c r="C817" s="889"/>
      <c r="D817" s="866"/>
      <c r="E817" s="867"/>
      <c r="F817" s="915" t="s">
        <v>239</v>
      </c>
      <c r="G817" s="899" t="s">
        <v>240</v>
      </c>
      <c r="H817" s="916"/>
      <c r="I817" s="916"/>
      <c r="J817" s="917"/>
      <c r="K817" s="916"/>
      <c r="L817" s="871"/>
      <c r="M817" s="871"/>
      <c r="N817" s="872"/>
      <c r="O817" s="871"/>
      <c r="P817" s="871"/>
      <c r="Q817" s="871"/>
      <c r="R817" s="872"/>
      <c r="S817" s="900">
        <f t="shared" si="143"/>
        <v>0</v>
      </c>
      <c r="T817" s="855"/>
      <c r="V817" s="874"/>
      <c r="W817" s="874"/>
      <c r="X817" s="815"/>
      <c r="Y817" s="816"/>
      <c r="Z817" s="812"/>
      <c r="AA817" s="813"/>
      <c r="AB817" s="203">
        <f t="shared" si="120"/>
        <v>0</v>
      </c>
    </row>
    <row r="818" spans="1:28" s="203" customFormat="1" hidden="1" x14ac:dyDescent="0.25">
      <c r="A818" s="866"/>
      <c r="B818" s="867"/>
      <c r="C818" s="889"/>
      <c r="D818" s="866"/>
      <c r="E818" s="867"/>
      <c r="F818" s="915" t="s">
        <v>241</v>
      </c>
      <c r="G818" s="899" t="s">
        <v>242</v>
      </c>
      <c r="H818" s="916"/>
      <c r="I818" s="916"/>
      <c r="J818" s="917"/>
      <c r="K818" s="916"/>
      <c r="L818" s="871"/>
      <c r="M818" s="871"/>
      <c r="N818" s="872"/>
      <c r="O818" s="871"/>
      <c r="P818" s="871"/>
      <c r="Q818" s="871"/>
      <c r="R818" s="872"/>
      <c r="S818" s="900">
        <f t="shared" si="143"/>
        <v>0</v>
      </c>
      <c r="T818" s="855"/>
      <c r="V818" s="874"/>
      <c r="W818" s="874"/>
      <c r="X818" s="815"/>
      <c r="Y818" s="816"/>
      <c r="Z818" s="812"/>
      <c r="AA818" s="813"/>
      <c r="AB818" s="203">
        <f t="shared" si="120"/>
        <v>0</v>
      </c>
    </row>
    <row r="819" spans="1:28" s="203" customFormat="1" hidden="1" x14ac:dyDescent="0.25">
      <c r="A819" s="866"/>
      <c r="B819" s="867"/>
      <c r="C819" s="889"/>
      <c r="D819" s="866"/>
      <c r="E819" s="867"/>
      <c r="F819" s="915" t="s">
        <v>243</v>
      </c>
      <c r="G819" s="899" t="s">
        <v>244</v>
      </c>
      <c r="H819" s="916"/>
      <c r="I819" s="916"/>
      <c r="J819" s="917"/>
      <c r="K819" s="916"/>
      <c r="L819" s="871"/>
      <c r="M819" s="871"/>
      <c r="N819" s="872"/>
      <c r="O819" s="871"/>
      <c r="P819" s="871"/>
      <c r="Q819" s="871"/>
      <c r="R819" s="872"/>
      <c r="S819" s="900">
        <f t="shared" si="143"/>
        <v>0</v>
      </c>
      <c r="T819" s="855"/>
      <c r="V819" s="874"/>
      <c r="W819" s="874"/>
      <c r="X819" s="815"/>
      <c r="Y819" s="816"/>
      <c r="Z819" s="812"/>
      <c r="AA819" s="813"/>
      <c r="AB819" s="203">
        <f t="shared" si="120"/>
        <v>0</v>
      </c>
    </row>
    <row r="820" spans="1:28" s="203" customFormat="1" x14ac:dyDescent="0.25">
      <c r="A820" s="866"/>
      <c r="B820" s="867"/>
      <c r="C820" s="889"/>
      <c r="D820" s="866"/>
      <c r="E820" s="867"/>
      <c r="F820" s="898" t="s">
        <v>245</v>
      </c>
      <c r="G820" s="899" t="s">
        <v>246</v>
      </c>
      <c r="H820" s="916">
        <v>0</v>
      </c>
      <c r="I820" s="916">
        <f>I799</f>
        <v>0</v>
      </c>
      <c r="J820" s="917"/>
      <c r="K820" s="916">
        <f>K799</f>
        <v>0</v>
      </c>
      <c r="L820" s="871">
        <f>L622</f>
        <v>0</v>
      </c>
      <c r="M820" s="871">
        <f>M622</f>
        <v>0</v>
      </c>
      <c r="N820" s="872" t="e">
        <f>M820/L820</f>
        <v>#DIV/0!</v>
      </c>
      <c r="O820" s="871">
        <f>O799</f>
        <v>0</v>
      </c>
      <c r="P820" s="871">
        <f t="shared" ref="P820:P830" si="144">L820+H820</f>
        <v>0</v>
      </c>
      <c r="Q820" s="871">
        <f t="shared" ref="Q820:Q830" si="145">M820+I820</f>
        <v>0</v>
      </c>
      <c r="R820" s="872" t="e">
        <f t="shared" ref="R820:R830" si="146">Q820/P820</f>
        <v>#DIV/0!</v>
      </c>
      <c r="S820" s="900">
        <f t="shared" si="143"/>
        <v>0</v>
      </c>
      <c r="T820" s="855"/>
      <c r="V820" s="874"/>
      <c r="W820" s="874"/>
      <c r="X820" s="815"/>
      <c r="Y820" s="816"/>
      <c r="Z820" s="812"/>
      <c r="AA820" s="813"/>
      <c r="AB820" s="203">
        <f t="shared" si="120"/>
        <v>0</v>
      </c>
    </row>
    <row r="821" spans="1:28" s="203" customFormat="1" x14ac:dyDescent="0.25">
      <c r="A821" s="866"/>
      <c r="B821" s="867"/>
      <c r="C821" s="889"/>
      <c r="D821" s="866"/>
      <c r="E821" s="867"/>
      <c r="F821" s="915" t="s">
        <v>247</v>
      </c>
      <c r="G821" s="899" t="s">
        <v>4692</v>
      </c>
      <c r="H821" s="916">
        <v>0</v>
      </c>
      <c r="I821" s="916">
        <v>0</v>
      </c>
      <c r="J821" s="917"/>
      <c r="K821" s="916"/>
      <c r="L821" s="871">
        <f>L790</f>
        <v>15000000</v>
      </c>
      <c r="M821" s="871">
        <f>M641</f>
        <v>102144.61000000004</v>
      </c>
      <c r="N821" s="872">
        <f t="shared" ref="N821:N830" si="147">M821/L821</f>
        <v>6.8096406666666694E-3</v>
      </c>
      <c r="O821" s="871"/>
      <c r="P821" s="871">
        <f t="shared" si="144"/>
        <v>15000000</v>
      </c>
      <c r="Q821" s="871">
        <f t="shared" si="145"/>
        <v>102144.61000000004</v>
      </c>
      <c r="R821" s="872">
        <f t="shared" si="146"/>
        <v>6.8096406666666694E-3</v>
      </c>
      <c r="S821" s="900">
        <f t="shared" si="143"/>
        <v>15000000</v>
      </c>
      <c r="T821" s="855"/>
      <c r="V821" s="874"/>
      <c r="W821" s="874"/>
      <c r="X821" s="815"/>
      <c r="Y821" s="816"/>
      <c r="Z821" s="812"/>
      <c r="AA821" s="813"/>
      <c r="AB821" s="203">
        <f t="shared" si="120"/>
        <v>0</v>
      </c>
    </row>
    <row r="822" spans="1:28" s="203" customFormat="1" ht="30" x14ac:dyDescent="0.25">
      <c r="A822" s="866"/>
      <c r="B822" s="867"/>
      <c r="C822" s="889"/>
      <c r="D822" s="866"/>
      <c r="E822" s="867"/>
      <c r="F822" s="915" t="s">
        <v>248</v>
      </c>
      <c r="G822" s="899" t="s">
        <v>4691</v>
      </c>
      <c r="H822" s="916">
        <v>0</v>
      </c>
      <c r="I822" s="916"/>
      <c r="J822" s="917"/>
      <c r="K822" s="916"/>
      <c r="L822" s="871"/>
      <c r="M822" s="871"/>
      <c r="N822" s="872" t="e">
        <f t="shared" si="147"/>
        <v>#DIV/0!</v>
      </c>
      <c r="O822" s="871"/>
      <c r="P822" s="871">
        <f t="shared" si="144"/>
        <v>0</v>
      </c>
      <c r="Q822" s="871">
        <f t="shared" si="145"/>
        <v>0</v>
      </c>
      <c r="R822" s="872" t="e">
        <f t="shared" si="146"/>
        <v>#DIV/0!</v>
      </c>
      <c r="S822" s="900">
        <f t="shared" si="143"/>
        <v>0</v>
      </c>
      <c r="T822" s="855"/>
      <c r="V822" s="874"/>
      <c r="W822" s="874"/>
      <c r="X822" s="815"/>
      <c r="Y822" s="816"/>
      <c r="Z822" s="812"/>
      <c r="AA822" s="813"/>
      <c r="AB822" s="203">
        <f t="shared" si="120"/>
        <v>0</v>
      </c>
    </row>
    <row r="823" spans="1:28" s="203" customFormat="1" x14ac:dyDescent="0.25">
      <c r="A823" s="866"/>
      <c r="B823" s="867"/>
      <c r="C823" s="889"/>
      <c r="D823" s="866"/>
      <c r="E823" s="867"/>
      <c r="F823" s="915" t="s">
        <v>249</v>
      </c>
      <c r="G823" s="899" t="s">
        <v>58</v>
      </c>
      <c r="H823" s="916">
        <v>0</v>
      </c>
      <c r="I823" s="916">
        <v>0</v>
      </c>
      <c r="J823" s="917"/>
      <c r="K823" s="916"/>
      <c r="L823" s="871">
        <f>L643</f>
        <v>50000</v>
      </c>
      <c r="M823" s="871">
        <f>M643</f>
        <v>0</v>
      </c>
      <c r="N823" s="872">
        <f t="shared" si="147"/>
        <v>0</v>
      </c>
      <c r="O823" s="871"/>
      <c r="P823" s="871">
        <f t="shared" si="144"/>
        <v>50000</v>
      </c>
      <c r="Q823" s="871">
        <f t="shared" si="145"/>
        <v>0</v>
      </c>
      <c r="R823" s="872">
        <f t="shared" si="146"/>
        <v>0</v>
      </c>
      <c r="S823" s="900">
        <f t="shared" si="143"/>
        <v>50000</v>
      </c>
      <c r="T823" s="855"/>
      <c r="V823" s="874"/>
      <c r="W823" s="874"/>
      <c r="X823" s="815"/>
      <c r="Y823" s="816"/>
      <c r="Z823" s="812"/>
      <c r="AA823" s="813"/>
      <c r="AB823" s="203">
        <f t="shared" si="120"/>
        <v>0</v>
      </c>
    </row>
    <row r="824" spans="1:28" s="203" customFormat="1" x14ac:dyDescent="0.25">
      <c r="A824" s="866"/>
      <c r="B824" s="867"/>
      <c r="C824" s="889"/>
      <c r="D824" s="866"/>
      <c r="E824" s="867"/>
      <c r="F824" s="915" t="s">
        <v>250</v>
      </c>
      <c r="G824" s="899" t="s">
        <v>251</v>
      </c>
      <c r="H824" s="916">
        <v>0</v>
      </c>
      <c r="I824" s="916">
        <v>0</v>
      </c>
      <c r="J824" s="917"/>
      <c r="K824" s="916">
        <v>0</v>
      </c>
      <c r="L824" s="871"/>
      <c r="M824" s="871"/>
      <c r="N824" s="872" t="e">
        <f t="shared" si="147"/>
        <v>#DIV/0!</v>
      </c>
      <c r="O824" s="871">
        <v>0</v>
      </c>
      <c r="P824" s="871">
        <f t="shared" si="144"/>
        <v>0</v>
      </c>
      <c r="Q824" s="871">
        <f t="shared" si="145"/>
        <v>0</v>
      </c>
      <c r="R824" s="872" t="e">
        <f t="shared" si="146"/>
        <v>#DIV/0!</v>
      </c>
      <c r="S824" s="900">
        <f>P824-Q824</f>
        <v>0</v>
      </c>
      <c r="T824" s="855"/>
      <c r="V824" s="874"/>
      <c r="W824" s="874"/>
      <c r="X824" s="815"/>
      <c r="Y824" s="816"/>
      <c r="Z824" s="812"/>
      <c r="AA824" s="813"/>
      <c r="AB824" s="203">
        <f t="shared" si="120"/>
        <v>0</v>
      </c>
    </row>
    <row r="825" spans="1:28" s="203" customFormat="1" hidden="1" x14ac:dyDescent="0.25">
      <c r="A825" s="866"/>
      <c r="B825" s="867"/>
      <c r="C825" s="889"/>
      <c r="D825" s="866"/>
      <c r="E825" s="867"/>
      <c r="F825" s="915" t="s">
        <v>252</v>
      </c>
      <c r="G825" s="899" t="s">
        <v>253</v>
      </c>
      <c r="H825" s="916"/>
      <c r="I825" s="916"/>
      <c r="J825" s="917"/>
      <c r="K825" s="916"/>
      <c r="L825" s="871"/>
      <c r="M825" s="871"/>
      <c r="N825" s="872" t="e">
        <f t="shared" si="147"/>
        <v>#DIV/0!</v>
      </c>
      <c r="O825" s="871"/>
      <c r="P825" s="871">
        <f t="shared" si="144"/>
        <v>0</v>
      </c>
      <c r="Q825" s="871">
        <f t="shared" si="145"/>
        <v>0</v>
      </c>
      <c r="R825" s="872" t="e">
        <f t="shared" si="146"/>
        <v>#DIV/0!</v>
      </c>
      <c r="S825" s="900">
        <f t="shared" si="143"/>
        <v>0</v>
      </c>
      <c r="T825" s="855"/>
      <c r="V825" s="874"/>
      <c r="W825" s="874"/>
      <c r="X825" s="815"/>
      <c r="Y825" s="816"/>
      <c r="Z825" s="812"/>
      <c r="AA825" s="813"/>
      <c r="AB825" s="203">
        <f t="shared" si="120"/>
        <v>0</v>
      </c>
    </row>
    <row r="826" spans="1:28" s="203" customFormat="1" ht="30" hidden="1" x14ac:dyDescent="0.25">
      <c r="A826" s="866"/>
      <c r="B826" s="867"/>
      <c r="C826" s="889"/>
      <c r="D826" s="866"/>
      <c r="E826" s="867"/>
      <c r="F826" s="915" t="s">
        <v>254</v>
      </c>
      <c r="G826" s="899" t="s">
        <v>255</v>
      </c>
      <c r="H826" s="916"/>
      <c r="I826" s="916"/>
      <c r="J826" s="917"/>
      <c r="K826" s="916"/>
      <c r="L826" s="871"/>
      <c r="M826" s="871"/>
      <c r="N826" s="872" t="e">
        <f t="shared" si="147"/>
        <v>#DIV/0!</v>
      </c>
      <c r="O826" s="871"/>
      <c r="P826" s="871">
        <f t="shared" si="144"/>
        <v>0</v>
      </c>
      <c r="Q826" s="871">
        <f t="shared" si="145"/>
        <v>0</v>
      </c>
      <c r="R826" s="872" t="e">
        <f t="shared" si="146"/>
        <v>#DIV/0!</v>
      </c>
      <c r="S826" s="900">
        <f t="shared" si="143"/>
        <v>0</v>
      </c>
      <c r="T826" s="855"/>
      <c r="V826" s="874"/>
      <c r="W826" s="874"/>
      <c r="X826" s="815"/>
      <c r="Y826" s="816"/>
      <c r="Z826" s="812"/>
      <c r="AA826" s="813"/>
      <c r="AB826" s="203">
        <f t="shared" si="120"/>
        <v>0</v>
      </c>
    </row>
    <row r="827" spans="1:28" s="203" customFormat="1" hidden="1" x14ac:dyDescent="0.25">
      <c r="A827" s="866"/>
      <c r="B827" s="867"/>
      <c r="C827" s="889"/>
      <c r="D827" s="866"/>
      <c r="E827" s="867"/>
      <c r="F827" s="915" t="s">
        <v>256</v>
      </c>
      <c r="G827" s="899" t="s">
        <v>257</v>
      </c>
      <c r="H827" s="916">
        <v>0</v>
      </c>
      <c r="I827" s="916">
        <v>0</v>
      </c>
      <c r="J827" s="917"/>
      <c r="K827" s="916">
        <v>0</v>
      </c>
      <c r="L827" s="871">
        <v>0</v>
      </c>
      <c r="M827" s="871">
        <f>M786</f>
        <v>0</v>
      </c>
      <c r="N827" s="872" t="e">
        <f t="shared" si="147"/>
        <v>#DIV/0!</v>
      </c>
      <c r="O827" s="871">
        <f>L827-M827</f>
        <v>0</v>
      </c>
      <c r="P827" s="871">
        <f t="shared" si="144"/>
        <v>0</v>
      </c>
      <c r="Q827" s="871">
        <f t="shared" si="145"/>
        <v>0</v>
      </c>
      <c r="R827" s="872" t="e">
        <f t="shared" si="146"/>
        <v>#DIV/0!</v>
      </c>
      <c r="S827" s="900">
        <f>P827-Q827</f>
        <v>0</v>
      </c>
      <c r="T827" s="855"/>
      <c r="V827" s="874"/>
      <c r="W827" s="874"/>
      <c r="X827" s="815"/>
      <c r="Y827" s="816"/>
      <c r="Z827" s="812"/>
      <c r="AA827" s="813"/>
      <c r="AB827" s="203">
        <f t="shared" si="120"/>
        <v>0</v>
      </c>
    </row>
    <row r="828" spans="1:28" s="203" customFormat="1" ht="30" hidden="1" x14ac:dyDescent="0.25">
      <c r="A828" s="866"/>
      <c r="B828" s="867"/>
      <c r="C828" s="889"/>
      <c r="D828" s="866"/>
      <c r="E828" s="867"/>
      <c r="F828" s="915" t="s">
        <v>258</v>
      </c>
      <c r="G828" s="899" t="s">
        <v>259</v>
      </c>
      <c r="H828" s="916"/>
      <c r="I828" s="916"/>
      <c r="J828" s="917"/>
      <c r="K828" s="916"/>
      <c r="L828" s="871"/>
      <c r="M828" s="871"/>
      <c r="N828" s="872" t="e">
        <f t="shared" si="147"/>
        <v>#DIV/0!</v>
      </c>
      <c r="O828" s="871"/>
      <c r="P828" s="871">
        <f t="shared" si="144"/>
        <v>0</v>
      </c>
      <c r="Q828" s="871">
        <f t="shared" si="145"/>
        <v>0</v>
      </c>
      <c r="R828" s="872" t="e">
        <f t="shared" si="146"/>
        <v>#DIV/0!</v>
      </c>
      <c r="S828" s="900">
        <f t="shared" si="143"/>
        <v>0</v>
      </c>
      <c r="T828" s="855"/>
      <c r="V828" s="874"/>
      <c r="W828" s="874"/>
      <c r="X828" s="815"/>
      <c r="Y828" s="816"/>
      <c r="Z828" s="812"/>
      <c r="AA828" s="813"/>
      <c r="AB828" s="203">
        <f t="shared" si="120"/>
        <v>0</v>
      </c>
    </row>
    <row r="829" spans="1:28" s="203" customFormat="1" ht="30" x14ac:dyDescent="0.25">
      <c r="A829" s="866"/>
      <c r="B829" s="867"/>
      <c r="C829" s="889"/>
      <c r="D829" s="866"/>
      <c r="E829" s="867"/>
      <c r="F829" s="915" t="s">
        <v>260</v>
      </c>
      <c r="G829" s="899" t="s">
        <v>261</v>
      </c>
      <c r="H829" s="916">
        <v>0</v>
      </c>
      <c r="I829" s="916">
        <v>0</v>
      </c>
      <c r="J829" s="917"/>
      <c r="K829" s="916"/>
      <c r="L829" s="871">
        <f>L649</f>
        <v>68613</v>
      </c>
      <c r="M829" s="871">
        <f>M649</f>
        <v>720982</v>
      </c>
      <c r="N829" s="872">
        <f t="shared" si="147"/>
        <v>10.507950388410359</v>
      </c>
      <c r="O829" s="871"/>
      <c r="P829" s="871">
        <f t="shared" si="144"/>
        <v>68613</v>
      </c>
      <c r="Q829" s="871">
        <f t="shared" si="145"/>
        <v>720982</v>
      </c>
      <c r="R829" s="872">
        <f t="shared" si="146"/>
        <v>10.507950388410359</v>
      </c>
      <c r="S829" s="900">
        <f t="shared" si="143"/>
        <v>68613</v>
      </c>
      <c r="T829" s="855"/>
      <c r="V829" s="874"/>
      <c r="W829" s="874"/>
      <c r="X829" s="815"/>
      <c r="Y829" s="816"/>
      <c r="Z829" s="812"/>
      <c r="AA829" s="813"/>
      <c r="AB829" s="203">
        <f t="shared" si="120"/>
        <v>0</v>
      </c>
    </row>
    <row r="830" spans="1:28" s="203" customFormat="1" hidden="1" x14ac:dyDescent="0.25">
      <c r="A830" s="866"/>
      <c r="B830" s="867"/>
      <c r="C830" s="889"/>
      <c r="D830" s="866"/>
      <c r="E830" s="867"/>
      <c r="F830" s="915">
        <v>56</v>
      </c>
      <c r="G830" s="899" t="s">
        <v>5272</v>
      </c>
      <c r="H830" s="869">
        <v>0</v>
      </c>
      <c r="I830" s="869">
        <v>0</v>
      </c>
      <c r="J830" s="870"/>
      <c r="K830" s="869"/>
      <c r="L830" s="900">
        <f>L798</f>
        <v>0</v>
      </c>
      <c r="M830" s="900">
        <f>M798</f>
        <v>532589.81999999995</v>
      </c>
      <c r="N830" s="901" t="e">
        <f t="shared" si="147"/>
        <v>#DIV/0!</v>
      </c>
      <c r="O830" s="900"/>
      <c r="P830" s="900">
        <f t="shared" si="144"/>
        <v>0</v>
      </c>
      <c r="Q830" s="900">
        <f t="shared" si="145"/>
        <v>532589.81999999995</v>
      </c>
      <c r="R830" s="901" t="e">
        <f t="shared" si="146"/>
        <v>#DIV/0!</v>
      </c>
      <c r="S830" s="900">
        <f t="shared" si="143"/>
        <v>0</v>
      </c>
      <c r="T830" s="855"/>
      <c r="V830" s="874"/>
      <c r="W830" s="874"/>
      <c r="X830" s="815"/>
      <c r="Y830" s="816"/>
      <c r="Z830" s="812"/>
      <c r="AA830" s="813"/>
      <c r="AB830" s="203">
        <f t="shared" si="120"/>
        <v>0</v>
      </c>
    </row>
    <row r="831" spans="1:28" s="203" customFormat="1" ht="30.75" thickBot="1" x14ac:dyDescent="0.3">
      <c r="A831" s="866"/>
      <c r="B831" s="867"/>
      <c r="C831" s="889"/>
      <c r="D831" s="866"/>
      <c r="E831" s="867"/>
      <c r="F831" s="803" t="s">
        <v>5478</v>
      </c>
      <c r="G831" s="779" t="s">
        <v>5479</v>
      </c>
      <c r="H831" s="869">
        <v>0</v>
      </c>
      <c r="I831" s="869"/>
      <c r="J831" s="870"/>
      <c r="K831" s="869"/>
      <c r="L831" s="900">
        <f>L779+L806</f>
        <v>38369091</v>
      </c>
      <c r="M831" s="900"/>
      <c r="N831" s="901"/>
      <c r="O831" s="900"/>
      <c r="P831" s="900">
        <f>L831</f>
        <v>38369091</v>
      </c>
      <c r="Q831" s="900"/>
      <c r="R831" s="901"/>
      <c r="S831" s="900"/>
      <c r="T831" s="855"/>
      <c r="V831" s="874"/>
      <c r="W831" s="874"/>
      <c r="X831" s="815"/>
      <c r="Y831" s="816"/>
      <c r="Z831" s="812"/>
      <c r="AA831" s="813"/>
    </row>
    <row r="832" spans="1:28" s="203" customFormat="1" ht="15.75" thickBot="1" x14ac:dyDescent="0.3">
      <c r="A832" s="866"/>
      <c r="B832" s="867"/>
      <c r="C832" s="889"/>
      <c r="D832" s="866"/>
      <c r="E832" s="867"/>
      <c r="F832" s="866"/>
      <c r="G832" s="902" t="s">
        <v>4141</v>
      </c>
      <c r="H832" s="903">
        <f>H815</f>
        <v>151184558</v>
      </c>
      <c r="I832" s="903">
        <f>SUM(I815:I830)</f>
        <v>78406234.980000034</v>
      </c>
      <c r="J832" s="904">
        <f>SUM(J815:J830)</f>
        <v>0.51861272088383548</v>
      </c>
      <c r="K832" s="903">
        <f>SUM(K815:K830)</f>
        <v>68258515.019999996</v>
      </c>
      <c r="L832" s="905">
        <f>SUM(L815:L831)</f>
        <v>53487704</v>
      </c>
      <c r="M832" s="905">
        <f>SUM(M815:M830)</f>
        <v>1355716.4300000002</v>
      </c>
      <c r="N832" s="906">
        <f>M832/L832</f>
        <v>2.5346319408288683E-2</v>
      </c>
      <c r="O832" s="905">
        <f>SUM(O815:O830)</f>
        <v>0</v>
      </c>
      <c r="P832" s="905">
        <f>SUM(P815:P831)</f>
        <v>204672262</v>
      </c>
      <c r="Q832" s="905">
        <f>SUM(Q815:Q830)</f>
        <v>79761951.410000026</v>
      </c>
      <c r="R832" s="906">
        <f>Q832/P832</f>
        <v>0.38970572089538946</v>
      </c>
      <c r="S832" s="905">
        <f>SUM(S815:S830)</f>
        <v>87896936.019999966</v>
      </c>
      <c r="T832" s="855"/>
      <c r="V832" s="874"/>
      <c r="W832" s="874"/>
      <c r="X832" s="815"/>
      <c r="Y832" s="816"/>
      <c r="Z832" s="812"/>
      <c r="AA832" s="813"/>
      <c r="AB832" s="203">
        <f t="shared" si="120"/>
        <v>0</v>
      </c>
    </row>
    <row r="833" spans="1:31" x14ac:dyDescent="0.25">
      <c r="AB833" s="84">
        <f t="shared" si="120"/>
        <v>0</v>
      </c>
    </row>
    <row r="834" spans="1:31" x14ac:dyDescent="0.25">
      <c r="AB834" s="84">
        <f t="shared" si="120"/>
        <v>0</v>
      </c>
    </row>
    <row r="835" spans="1:31" s="203" customFormat="1" ht="28.5" x14ac:dyDescent="0.25">
      <c r="A835" s="866"/>
      <c r="B835" s="867"/>
      <c r="C835" s="980" t="s">
        <v>3560</v>
      </c>
      <c r="D835" s="866"/>
      <c r="E835" s="867"/>
      <c r="F835" s="866"/>
      <c r="G835" s="977" t="s">
        <v>5073</v>
      </c>
      <c r="H835" s="916"/>
      <c r="I835" s="916"/>
      <c r="J835" s="917"/>
      <c r="K835" s="916"/>
      <c r="L835" s="871"/>
      <c r="M835" s="871"/>
      <c r="N835" s="872"/>
      <c r="O835" s="871"/>
      <c r="P835" s="871"/>
      <c r="Q835" s="871"/>
      <c r="R835" s="872"/>
      <c r="S835" s="871"/>
      <c r="T835" s="855"/>
      <c r="V835" s="874"/>
      <c r="W835" s="874"/>
      <c r="X835" s="815"/>
      <c r="Y835" s="816"/>
      <c r="Z835" s="812"/>
      <c r="AA835" s="813"/>
      <c r="AB835" s="203">
        <f t="shared" si="120"/>
        <v>0</v>
      </c>
    </row>
    <row r="836" spans="1:31" s="203" customFormat="1" x14ac:dyDescent="0.25">
      <c r="A836" s="866"/>
      <c r="B836" s="867"/>
      <c r="C836" s="943" t="s">
        <v>4201</v>
      </c>
      <c r="D836" s="866"/>
      <c r="E836" s="867"/>
      <c r="F836" s="866"/>
      <c r="G836" s="977" t="s">
        <v>5021</v>
      </c>
      <c r="H836" s="916"/>
      <c r="I836" s="916"/>
      <c r="J836" s="917"/>
      <c r="K836" s="916"/>
      <c r="L836" s="871"/>
      <c r="M836" s="871"/>
      <c r="N836" s="872"/>
      <c r="O836" s="871"/>
      <c r="P836" s="871"/>
      <c r="Q836" s="871"/>
      <c r="R836" s="872"/>
      <c r="S836" s="871"/>
      <c r="T836" s="855"/>
      <c r="V836" s="874"/>
      <c r="W836" s="874"/>
      <c r="X836" s="815"/>
      <c r="Y836" s="816"/>
      <c r="Z836" s="812"/>
      <c r="AA836" s="813"/>
      <c r="AB836" s="203">
        <f t="shared" si="120"/>
        <v>0</v>
      </c>
    </row>
    <row r="837" spans="1:31" s="203" customFormat="1" x14ac:dyDescent="0.25">
      <c r="A837" s="866"/>
      <c r="B837" s="867"/>
      <c r="C837" s="980"/>
      <c r="D837" s="880">
        <v>130</v>
      </c>
      <c r="E837" s="881"/>
      <c r="F837" s="880"/>
      <c r="G837" s="882" t="s">
        <v>113</v>
      </c>
      <c r="H837" s="916"/>
      <c r="I837" s="916"/>
      <c r="J837" s="917"/>
      <c r="K837" s="916"/>
      <c r="L837" s="871"/>
      <c r="M837" s="871"/>
      <c r="N837" s="872"/>
      <c r="O837" s="871"/>
      <c r="P837" s="871"/>
      <c r="Q837" s="871"/>
      <c r="R837" s="872"/>
      <c r="S837" s="871"/>
      <c r="T837" s="855"/>
      <c r="V837" s="874"/>
      <c r="W837" s="874"/>
      <c r="X837" s="815"/>
      <c r="Y837" s="816"/>
      <c r="Z837" s="812"/>
      <c r="AA837" s="813"/>
      <c r="AB837" s="203">
        <f t="shared" si="120"/>
        <v>0</v>
      </c>
    </row>
    <row r="838" spans="1:31" s="203" customFormat="1" ht="15.75" thickBot="1" x14ac:dyDescent="0.3">
      <c r="A838" s="866"/>
      <c r="B838" s="867"/>
      <c r="C838" s="889"/>
      <c r="D838" s="866"/>
      <c r="E838" s="867" t="s">
        <v>5101</v>
      </c>
      <c r="F838" s="885">
        <v>511</v>
      </c>
      <c r="G838" s="802" t="s">
        <v>4131</v>
      </c>
      <c r="H838" s="981">
        <f>7000000-4000000</f>
        <v>3000000</v>
      </c>
      <c r="I838" s="981">
        <v>0</v>
      </c>
      <c r="J838" s="982">
        <f>I838/H838</f>
        <v>0</v>
      </c>
      <c r="K838" s="981">
        <f>H838-I838</f>
        <v>3000000</v>
      </c>
      <c r="L838" s="983">
        <v>0</v>
      </c>
      <c r="M838" s="983">
        <v>0</v>
      </c>
      <c r="N838" s="984"/>
      <c r="O838" s="983">
        <f>L838-M838</f>
        <v>0</v>
      </c>
      <c r="P838" s="983">
        <f>L838+H838</f>
        <v>3000000</v>
      </c>
      <c r="Q838" s="983">
        <f>M838+I838</f>
        <v>0</v>
      </c>
      <c r="R838" s="984">
        <f>Q838/P838</f>
        <v>0</v>
      </c>
      <c r="S838" s="983">
        <f>P838-Q838</f>
        <v>3000000</v>
      </c>
      <c r="T838" s="855"/>
      <c r="V838" s="874"/>
      <c r="W838" s="874"/>
      <c r="X838" s="815">
        <v>699020.26</v>
      </c>
      <c r="Y838" s="816"/>
      <c r="Z838" s="812">
        <f>H838-X838+Y838</f>
        <v>2300979.7400000002</v>
      </c>
      <c r="AA838" s="813">
        <v>919020.26</v>
      </c>
      <c r="AB838" s="203">
        <f t="shared" si="120"/>
        <v>1381959.4800000002</v>
      </c>
      <c r="AE838" s="203">
        <f>H838-AA838</f>
        <v>2080979.74</v>
      </c>
    </row>
    <row r="839" spans="1:31" s="203" customFormat="1" x14ac:dyDescent="0.25">
      <c r="A839" s="866"/>
      <c r="B839" s="867"/>
      <c r="C839" s="889"/>
      <c r="D839" s="866"/>
      <c r="E839" s="890"/>
      <c r="F839" s="891"/>
      <c r="G839" s="892" t="s">
        <v>4175</v>
      </c>
      <c r="H839" s="893"/>
      <c r="I839" s="893"/>
      <c r="J839" s="894"/>
      <c r="K839" s="893"/>
      <c r="L839" s="895"/>
      <c r="M839" s="895"/>
      <c r="N839" s="896"/>
      <c r="O839" s="895"/>
      <c r="P839" s="895"/>
      <c r="Q839" s="895"/>
      <c r="R839" s="896"/>
      <c r="S839" s="893"/>
      <c r="T839" s="855"/>
      <c r="V839" s="874"/>
      <c r="W839" s="874"/>
      <c r="X839" s="815"/>
      <c r="Y839" s="816"/>
      <c r="Z839" s="812"/>
      <c r="AA839" s="813"/>
      <c r="AB839" s="203">
        <f t="shared" si="120"/>
        <v>0</v>
      </c>
    </row>
    <row r="840" spans="1:31" s="203" customFormat="1" ht="15.75" thickBot="1" x14ac:dyDescent="0.3">
      <c r="A840" s="866"/>
      <c r="B840" s="867"/>
      <c r="C840" s="889"/>
      <c r="D840" s="866"/>
      <c r="E840" s="897"/>
      <c r="F840" s="915" t="s">
        <v>235</v>
      </c>
      <c r="G840" s="899" t="s">
        <v>236</v>
      </c>
      <c r="H840" s="869">
        <f t="shared" ref="H840:M840" si="148">SUM(H838:H838)</f>
        <v>3000000</v>
      </c>
      <c r="I840" s="869">
        <f t="shared" si="148"/>
        <v>0</v>
      </c>
      <c r="J840" s="870">
        <f t="shared" si="148"/>
        <v>0</v>
      </c>
      <c r="K840" s="869">
        <f t="shared" si="148"/>
        <v>3000000</v>
      </c>
      <c r="L840" s="900">
        <f t="shared" si="148"/>
        <v>0</v>
      </c>
      <c r="M840" s="900">
        <f t="shared" si="148"/>
        <v>0</v>
      </c>
      <c r="N840" s="901"/>
      <c r="O840" s="900">
        <f>SUM(O838:O838)</f>
        <v>0</v>
      </c>
      <c r="P840" s="900">
        <f>SUM(P838:P838)</f>
        <v>3000000</v>
      </c>
      <c r="Q840" s="900">
        <f>SUM(Q838:Q838)</f>
        <v>0</v>
      </c>
      <c r="R840" s="901">
        <f>SUM(R838:R838)</f>
        <v>0</v>
      </c>
      <c r="S840" s="900">
        <f>SUM(S838:S838)</f>
        <v>3000000</v>
      </c>
      <c r="T840" s="855"/>
      <c r="V840" s="874"/>
      <c r="W840" s="874"/>
      <c r="X840" s="815"/>
      <c r="Y840" s="816"/>
      <c r="Z840" s="812"/>
      <c r="AA840" s="813"/>
      <c r="AB840" s="203">
        <f t="shared" ref="AB840:AB905" si="149">Z840-AA840</f>
        <v>0</v>
      </c>
    </row>
    <row r="841" spans="1:31" s="203" customFormat="1" ht="15.75" thickBot="1" x14ac:dyDescent="0.3">
      <c r="A841" s="866"/>
      <c r="B841" s="867"/>
      <c r="C841" s="889"/>
      <c r="D841" s="866"/>
      <c r="E841" s="867"/>
      <c r="F841" s="866"/>
      <c r="G841" s="902" t="s">
        <v>4159</v>
      </c>
      <c r="H841" s="903">
        <f t="shared" ref="H841:M841" si="150">SUM(H840)</f>
        <v>3000000</v>
      </c>
      <c r="I841" s="903">
        <f t="shared" si="150"/>
        <v>0</v>
      </c>
      <c r="J841" s="904">
        <f t="shared" si="150"/>
        <v>0</v>
      </c>
      <c r="K841" s="903">
        <f t="shared" si="150"/>
        <v>3000000</v>
      </c>
      <c r="L841" s="905">
        <f t="shared" si="150"/>
        <v>0</v>
      </c>
      <c r="M841" s="905">
        <f t="shared" si="150"/>
        <v>0</v>
      </c>
      <c r="N841" s="906"/>
      <c r="O841" s="905">
        <f>SUM(O840)</f>
        <v>0</v>
      </c>
      <c r="P841" s="905">
        <f>SUM(P840)</f>
        <v>3000000</v>
      </c>
      <c r="Q841" s="905">
        <f>SUM(Q840)</f>
        <v>0</v>
      </c>
      <c r="R841" s="906">
        <f>SUM(R840)</f>
        <v>0</v>
      </c>
      <c r="S841" s="905">
        <f>SUM(S840)</f>
        <v>3000000</v>
      </c>
      <c r="T841" s="855"/>
      <c r="V841" s="874"/>
      <c r="W841" s="874"/>
      <c r="X841" s="815"/>
      <c r="Y841" s="816"/>
      <c r="Z841" s="812"/>
      <c r="AA841" s="813"/>
      <c r="AB841" s="203">
        <f t="shared" si="149"/>
        <v>0</v>
      </c>
    </row>
    <row r="842" spans="1:31" s="203" customFormat="1" ht="28.5" x14ac:dyDescent="0.25">
      <c r="A842" s="866"/>
      <c r="B842" s="867"/>
      <c r="C842" s="889"/>
      <c r="D842" s="866"/>
      <c r="E842" s="890"/>
      <c r="F842" s="891"/>
      <c r="G842" s="907" t="s">
        <v>4718</v>
      </c>
      <c r="H842" s="908"/>
      <c r="I842" s="909"/>
      <c r="J842" s="910"/>
      <c r="K842" s="909"/>
      <c r="L842" s="911"/>
      <c r="M842" s="912"/>
      <c r="N842" s="913"/>
      <c r="O842" s="912"/>
      <c r="P842" s="912"/>
      <c r="Q842" s="912"/>
      <c r="R842" s="913"/>
      <c r="S842" s="914"/>
      <c r="T842" s="855"/>
      <c r="V842" s="874"/>
      <c r="W842" s="874"/>
      <c r="X842" s="815"/>
      <c r="Y842" s="816"/>
      <c r="Z842" s="812"/>
      <c r="AA842" s="813"/>
      <c r="AB842" s="203">
        <f t="shared" si="149"/>
        <v>0</v>
      </c>
    </row>
    <row r="843" spans="1:31" s="203" customFormat="1" ht="15.75" thickBot="1" x14ac:dyDescent="0.3">
      <c r="A843" s="866"/>
      <c r="B843" s="867"/>
      <c r="C843" s="889"/>
      <c r="D843" s="866"/>
      <c r="E843" s="897"/>
      <c r="F843" s="915" t="s">
        <v>235</v>
      </c>
      <c r="G843" s="899" t="s">
        <v>236</v>
      </c>
      <c r="H843" s="869">
        <f>SUM(H838)</f>
        <v>3000000</v>
      </c>
      <c r="I843" s="869">
        <f>SUM(I838)</f>
        <v>0</v>
      </c>
      <c r="J843" s="870">
        <f>I843/H843</f>
        <v>0</v>
      </c>
      <c r="K843" s="869">
        <f>SUM(K838)</f>
        <v>3000000</v>
      </c>
      <c r="L843" s="900">
        <f>SUM(L838)</f>
        <v>0</v>
      </c>
      <c r="M843" s="900">
        <f>SUM(M838)</f>
        <v>0</v>
      </c>
      <c r="N843" s="901"/>
      <c r="O843" s="900">
        <f>SUM(O838)</f>
        <v>0</v>
      </c>
      <c r="P843" s="900">
        <f>SUM(P838)</f>
        <v>3000000</v>
      </c>
      <c r="Q843" s="900">
        <f>SUM(Q838)</f>
        <v>0</v>
      </c>
      <c r="R843" s="901">
        <f>Q843/P843</f>
        <v>0</v>
      </c>
      <c r="S843" s="900">
        <f>SUM(S838)</f>
        <v>3000000</v>
      </c>
      <c r="T843" s="855"/>
      <c r="V843" s="874"/>
      <c r="W843" s="874"/>
      <c r="X843" s="815"/>
      <c r="Y843" s="816"/>
      <c r="Z843" s="812"/>
      <c r="AA843" s="813"/>
      <c r="AB843" s="203">
        <f t="shared" si="149"/>
        <v>0</v>
      </c>
    </row>
    <row r="844" spans="1:31" s="203" customFormat="1" ht="15.75" thickBot="1" x14ac:dyDescent="0.3">
      <c r="A844" s="866"/>
      <c r="B844" s="867"/>
      <c r="C844" s="889"/>
      <c r="D844" s="866"/>
      <c r="E844" s="867"/>
      <c r="F844" s="866"/>
      <c r="G844" s="902" t="s">
        <v>4717</v>
      </c>
      <c r="H844" s="903">
        <f t="shared" ref="H844:M844" si="151">SUM(H843)</f>
        <v>3000000</v>
      </c>
      <c r="I844" s="903">
        <f t="shared" si="151"/>
        <v>0</v>
      </c>
      <c r="J844" s="904">
        <f t="shared" si="151"/>
        <v>0</v>
      </c>
      <c r="K844" s="903">
        <f t="shared" si="151"/>
        <v>3000000</v>
      </c>
      <c r="L844" s="905">
        <f t="shared" si="151"/>
        <v>0</v>
      </c>
      <c r="M844" s="905">
        <f t="shared" si="151"/>
        <v>0</v>
      </c>
      <c r="N844" s="906"/>
      <c r="O844" s="905">
        <f>SUM(O843)</f>
        <v>0</v>
      </c>
      <c r="P844" s="905">
        <f>SUM(P843)</f>
        <v>3000000</v>
      </c>
      <c r="Q844" s="905">
        <f>SUM(Q843)</f>
        <v>0</v>
      </c>
      <c r="R844" s="906">
        <f>SUM(R843)</f>
        <v>0</v>
      </c>
      <c r="S844" s="905">
        <f>SUM(S843)</f>
        <v>3000000</v>
      </c>
      <c r="T844" s="855"/>
      <c r="V844" s="874"/>
      <c r="W844" s="874"/>
      <c r="X844" s="815"/>
      <c r="Y844" s="816"/>
      <c r="Z844" s="812"/>
      <c r="AA844" s="813"/>
      <c r="AB844" s="203">
        <f t="shared" si="149"/>
        <v>0</v>
      </c>
    </row>
    <row r="845" spans="1:31" s="203" customFormat="1" x14ac:dyDescent="0.25">
      <c r="A845" s="866"/>
      <c r="B845" s="867"/>
      <c r="C845" s="889"/>
      <c r="D845" s="866"/>
      <c r="E845" s="867"/>
      <c r="F845" s="866"/>
      <c r="G845" s="944"/>
      <c r="H845" s="946"/>
      <c r="I845" s="946"/>
      <c r="J845" s="947"/>
      <c r="K845" s="946"/>
      <c r="L845" s="948"/>
      <c r="M845" s="948"/>
      <c r="N845" s="949"/>
      <c r="O845" s="948"/>
      <c r="P845" s="948"/>
      <c r="Q845" s="948"/>
      <c r="R845" s="949"/>
      <c r="S845" s="948"/>
      <c r="T845" s="855"/>
      <c r="V845" s="874"/>
      <c r="W845" s="874"/>
      <c r="X845" s="815"/>
      <c r="Y845" s="816"/>
      <c r="Z845" s="812"/>
      <c r="AA845" s="813"/>
      <c r="AB845" s="203">
        <f t="shared" si="149"/>
        <v>0</v>
      </c>
    </row>
    <row r="846" spans="1:31" s="203" customFormat="1" ht="28.5" x14ac:dyDescent="0.25">
      <c r="A846" s="866"/>
      <c r="B846" s="867"/>
      <c r="C846" s="943" t="s">
        <v>5074</v>
      </c>
      <c r="D846" s="866"/>
      <c r="E846" s="867"/>
      <c r="F846" s="866"/>
      <c r="G846" s="977" t="s">
        <v>5075</v>
      </c>
      <c r="H846" s="916"/>
      <c r="I846" s="916"/>
      <c r="J846" s="917"/>
      <c r="K846" s="916"/>
      <c r="L846" s="871"/>
      <c r="M846" s="871"/>
      <c r="N846" s="872"/>
      <c r="O846" s="871"/>
      <c r="P846" s="871"/>
      <c r="Q846" s="871"/>
      <c r="R846" s="872"/>
      <c r="S846" s="871"/>
      <c r="T846" s="855"/>
      <c r="V846" s="874"/>
      <c r="W846" s="874"/>
      <c r="X846" s="815"/>
      <c r="Y846" s="816"/>
      <c r="Z846" s="812"/>
      <c r="AA846" s="813"/>
      <c r="AB846" s="203">
        <f t="shared" si="149"/>
        <v>0</v>
      </c>
    </row>
    <row r="847" spans="1:31" s="203" customFormat="1" x14ac:dyDescent="0.25">
      <c r="A847" s="866"/>
      <c r="B847" s="867"/>
      <c r="C847" s="980"/>
      <c r="D847" s="880">
        <v>133</v>
      </c>
      <c r="E847" s="881"/>
      <c r="F847" s="880"/>
      <c r="G847" s="882" t="s">
        <v>116</v>
      </c>
      <c r="H847" s="916"/>
      <c r="I847" s="916"/>
      <c r="J847" s="917"/>
      <c r="K847" s="916"/>
      <c r="L847" s="871"/>
      <c r="M847" s="871"/>
      <c r="N847" s="872"/>
      <c r="O847" s="871"/>
      <c r="P847" s="871"/>
      <c r="Q847" s="871"/>
      <c r="R847" s="872"/>
      <c r="S847" s="871"/>
      <c r="T847" s="855"/>
      <c r="V847" s="874"/>
      <c r="W847" s="874"/>
      <c r="X847" s="815"/>
      <c r="Y847" s="816"/>
      <c r="Z847" s="812"/>
      <c r="AA847" s="813"/>
      <c r="AB847" s="203">
        <f t="shared" si="149"/>
        <v>0</v>
      </c>
    </row>
    <row r="848" spans="1:31" s="203" customFormat="1" ht="15.75" thickBot="1" x14ac:dyDescent="0.3">
      <c r="A848" s="866"/>
      <c r="B848" s="867"/>
      <c r="C848" s="889"/>
      <c r="D848" s="866"/>
      <c r="E848" s="867" t="s">
        <v>5102</v>
      </c>
      <c r="F848" s="885">
        <v>425</v>
      </c>
      <c r="G848" s="888" t="s">
        <v>4117</v>
      </c>
      <c r="H848" s="869">
        <f>800000-800000</f>
        <v>0</v>
      </c>
      <c r="I848" s="869"/>
      <c r="J848" s="870"/>
      <c r="K848" s="869"/>
      <c r="L848" s="900">
        <v>0</v>
      </c>
      <c r="M848" s="900"/>
      <c r="N848" s="901"/>
      <c r="O848" s="900"/>
      <c r="P848" s="900">
        <f>L848+H848</f>
        <v>0</v>
      </c>
      <c r="Q848" s="900"/>
      <c r="R848" s="901"/>
      <c r="S848" s="900"/>
      <c r="T848" s="855"/>
      <c r="V848" s="874"/>
      <c r="W848" s="874"/>
      <c r="X848" s="815"/>
      <c r="Y848" s="816"/>
      <c r="Z848" s="812"/>
      <c r="AA848" s="813"/>
    </row>
    <row r="849" spans="1:31" s="203" customFormat="1" ht="15.75" hidden="1" thickBot="1" x14ac:dyDescent="0.3">
      <c r="A849" s="866"/>
      <c r="B849" s="867"/>
      <c r="C849" s="889"/>
      <c r="D849" s="866"/>
      <c r="E849" s="867" t="s">
        <v>5347</v>
      </c>
      <c r="F849" s="885">
        <v>512</v>
      </c>
      <c r="G849" s="888" t="s">
        <v>4131</v>
      </c>
      <c r="H849" s="869">
        <v>0</v>
      </c>
      <c r="I849" s="869">
        <v>0</v>
      </c>
      <c r="J849" s="870" t="e">
        <f>I849/H849</f>
        <v>#DIV/0!</v>
      </c>
      <c r="K849" s="869">
        <f>H849-I849</f>
        <v>0</v>
      </c>
      <c r="L849" s="900">
        <v>0</v>
      </c>
      <c r="M849" s="900">
        <v>0</v>
      </c>
      <c r="N849" s="901"/>
      <c r="O849" s="900">
        <f>L849-M849</f>
        <v>0</v>
      </c>
      <c r="P849" s="900">
        <f>L849+H849</f>
        <v>0</v>
      </c>
      <c r="Q849" s="900">
        <f>M849+I849</f>
        <v>0</v>
      </c>
      <c r="R849" s="901" t="e">
        <f>Q849/P849</f>
        <v>#DIV/0!</v>
      </c>
      <c r="S849" s="900">
        <f>P849-Q849</f>
        <v>0</v>
      </c>
      <c r="T849" s="855"/>
      <c r="V849" s="874"/>
      <c r="W849" s="874"/>
      <c r="X849" s="815"/>
      <c r="Y849" s="816"/>
      <c r="Z849" s="812"/>
      <c r="AA849" s="813"/>
    </row>
    <row r="850" spans="1:31" s="203" customFormat="1" x14ac:dyDescent="0.25">
      <c r="A850" s="866"/>
      <c r="B850" s="867"/>
      <c r="C850" s="889"/>
      <c r="D850" s="866"/>
      <c r="E850" s="890"/>
      <c r="F850" s="891"/>
      <c r="G850" s="892" t="s">
        <v>5025</v>
      </c>
      <c r="H850" s="893"/>
      <c r="I850" s="893"/>
      <c r="J850" s="894"/>
      <c r="K850" s="893"/>
      <c r="L850" s="895"/>
      <c r="M850" s="895"/>
      <c r="N850" s="896"/>
      <c r="O850" s="895"/>
      <c r="P850" s="895"/>
      <c r="Q850" s="895"/>
      <c r="R850" s="896"/>
      <c r="S850" s="893"/>
      <c r="T850" s="855"/>
      <c r="V850" s="874"/>
      <c r="W850" s="874"/>
      <c r="X850" s="815"/>
      <c r="Y850" s="816"/>
      <c r="Z850" s="812"/>
      <c r="AA850" s="813"/>
      <c r="AB850" s="203">
        <f t="shared" si="149"/>
        <v>0</v>
      </c>
    </row>
    <row r="851" spans="1:31" s="203" customFormat="1" ht="15.75" thickBot="1" x14ac:dyDescent="0.3">
      <c r="A851" s="866"/>
      <c r="B851" s="867"/>
      <c r="C851" s="889"/>
      <c r="D851" s="866"/>
      <c r="E851" s="897"/>
      <c r="F851" s="915" t="s">
        <v>235</v>
      </c>
      <c r="G851" s="899" t="s">
        <v>236</v>
      </c>
      <c r="H851" s="869">
        <f>SUM(H848:H849)</f>
        <v>0</v>
      </c>
      <c r="I851" s="869">
        <f>SUM(I848:I849)</f>
        <v>0</v>
      </c>
      <c r="J851" s="870" t="e">
        <f>SUM(#REF!)</f>
        <v>#REF!</v>
      </c>
      <c r="K851" s="869">
        <f>SUM(K848:K849)</f>
        <v>0</v>
      </c>
      <c r="L851" s="900">
        <v>0</v>
      </c>
      <c r="M851" s="900" t="e">
        <f>SUM(#REF!)</f>
        <v>#REF!</v>
      </c>
      <c r="N851" s="901"/>
      <c r="O851" s="900" t="e">
        <f>SUM(#REF!)</f>
        <v>#REF!</v>
      </c>
      <c r="P851" s="900">
        <f>SUM(P848:P849)</f>
        <v>0</v>
      </c>
      <c r="Q851" s="900">
        <f>SUM(Q848:Q849)</f>
        <v>0</v>
      </c>
      <c r="R851" s="901" t="e">
        <f>SUM(#REF!)</f>
        <v>#REF!</v>
      </c>
      <c r="S851" s="900">
        <f>SUM(S848:S849)</f>
        <v>0</v>
      </c>
      <c r="T851" s="855"/>
      <c r="V851" s="874"/>
      <c r="W851" s="874"/>
      <c r="X851" s="815"/>
      <c r="Y851" s="816"/>
      <c r="Z851" s="812"/>
      <c r="AA851" s="813"/>
      <c r="AB851" s="203">
        <f t="shared" si="149"/>
        <v>0</v>
      </c>
    </row>
    <row r="852" spans="1:31" s="203" customFormat="1" ht="15.75" thickBot="1" x14ac:dyDescent="0.3">
      <c r="A852" s="866"/>
      <c r="B852" s="867"/>
      <c r="C852" s="889"/>
      <c r="D852" s="866"/>
      <c r="E852" s="867"/>
      <c r="F852" s="866"/>
      <c r="G852" s="902" t="s">
        <v>5026</v>
      </c>
      <c r="H852" s="903">
        <f>SUM(H851:H851)</f>
        <v>0</v>
      </c>
      <c r="I852" s="903">
        <f>SUM(I851)</f>
        <v>0</v>
      </c>
      <c r="J852" s="904" t="e">
        <f>SUM(J851)</f>
        <v>#REF!</v>
      </c>
      <c r="K852" s="903">
        <f>SUM(K851)</f>
        <v>0</v>
      </c>
      <c r="L852" s="905">
        <f>SUM(L851)</f>
        <v>0</v>
      </c>
      <c r="M852" s="905" t="e">
        <f>SUM(M851)</f>
        <v>#REF!</v>
      </c>
      <c r="N852" s="906"/>
      <c r="O852" s="905" t="e">
        <f>SUM(O851)</f>
        <v>#REF!</v>
      </c>
      <c r="P852" s="905">
        <f>SUM(P851:P851)</f>
        <v>0</v>
      </c>
      <c r="Q852" s="905">
        <f>SUM(Q851)</f>
        <v>0</v>
      </c>
      <c r="R852" s="906" t="e">
        <f>SUM(R851)</f>
        <v>#REF!</v>
      </c>
      <c r="S852" s="905">
        <f>SUM(S851:S851)</f>
        <v>0</v>
      </c>
      <c r="T852" s="855"/>
      <c r="V852" s="874"/>
      <c r="W852" s="874"/>
      <c r="X852" s="815"/>
      <c r="Y852" s="816"/>
      <c r="Z852" s="812"/>
      <c r="AA852" s="813"/>
      <c r="AB852" s="203">
        <f t="shared" si="149"/>
        <v>0</v>
      </c>
    </row>
    <row r="853" spans="1:31" s="203" customFormat="1" ht="28.5" x14ac:dyDescent="0.25">
      <c r="A853" s="866"/>
      <c r="B853" s="867"/>
      <c r="C853" s="889"/>
      <c r="D853" s="866"/>
      <c r="E853" s="890"/>
      <c r="F853" s="891"/>
      <c r="G853" s="907" t="s">
        <v>5076</v>
      </c>
      <c r="H853" s="908"/>
      <c r="I853" s="909"/>
      <c r="J853" s="910"/>
      <c r="K853" s="909"/>
      <c r="L853" s="911"/>
      <c r="M853" s="912"/>
      <c r="N853" s="913"/>
      <c r="O853" s="912"/>
      <c r="P853" s="912"/>
      <c r="Q853" s="912"/>
      <c r="R853" s="913"/>
      <c r="S853" s="914"/>
      <c r="T853" s="855"/>
      <c r="V853" s="874"/>
      <c r="W853" s="874"/>
      <c r="X853" s="815"/>
      <c r="Y853" s="816"/>
      <c r="Z853" s="812"/>
      <c r="AA853" s="813"/>
      <c r="AB853" s="203">
        <f t="shared" si="149"/>
        <v>0</v>
      </c>
    </row>
    <row r="854" spans="1:31" s="203" customFormat="1" ht="15.75" thickBot="1" x14ac:dyDescent="0.3">
      <c r="A854" s="866"/>
      <c r="B854" s="867"/>
      <c r="C854" s="889"/>
      <c r="D854" s="866"/>
      <c r="E854" s="897"/>
      <c r="F854" s="915" t="s">
        <v>235</v>
      </c>
      <c r="G854" s="899" t="s">
        <v>236</v>
      </c>
      <c r="H854" s="869">
        <f>H851</f>
        <v>0</v>
      </c>
      <c r="I854" s="869" t="e">
        <f>SUM(#REF!)</f>
        <v>#REF!</v>
      </c>
      <c r="J854" s="870" t="e">
        <f>I854/H854</f>
        <v>#REF!</v>
      </c>
      <c r="K854" s="869" t="e">
        <f>SUM(#REF!)</f>
        <v>#REF!</v>
      </c>
      <c r="L854" s="900">
        <f>L851</f>
        <v>0</v>
      </c>
      <c r="M854" s="900" t="e">
        <f>M851</f>
        <v>#REF!</v>
      </c>
      <c r="N854" s="901"/>
      <c r="O854" s="900" t="e">
        <f>O851</f>
        <v>#REF!</v>
      </c>
      <c r="P854" s="900">
        <f>P851</f>
        <v>0</v>
      </c>
      <c r="Q854" s="900" t="e">
        <f>SUM(#REF!)</f>
        <v>#REF!</v>
      </c>
      <c r="R854" s="901" t="e">
        <f>Q854/P854</f>
        <v>#REF!</v>
      </c>
      <c r="S854" s="900">
        <f>S851</f>
        <v>0</v>
      </c>
      <c r="T854" s="855"/>
      <c r="V854" s="874"/>
      <c r="W854" s="874"/>
      <c r="X854" s="815"/>
      <c r="Y854" s="816"/>
      <c r="Z854" s="812"/>
      <c r="AA854" s="813"/>
      <c r="AB854" s="203">
        <f t="shared" si="149"/>
        <v>0</v>
      </c>
    </row>
    <row r="855" spans="1:31" s="203" customFormat="1" ht="15.75" thickBot="1" x14ac:dyDescent="0.3">
      <c r="A855" s="866"/>
      <c r="B855" s="867"/>
      <c r="C855" s="889"/>
      <c r="D855" s="866"/>
      <c r="E855" s="867"/>
      <c r="F855" s="866"/>
      <c r="G855" s="902" t="s">
        <v>5077</v>
      </c>
      <c r="H855" s="903">
        <f>SUM(H854:H854)</f>
        <v>0</v>
      </c>
      <c r="I855" s="903" t="e">
        <f>SUM(I854)</f>
        <v>#REF!</v>
      </c>
      <c r="J855" s="904" t="e">
        <f>SUM(J854)</f>
        <v>#REF!</v>
      </c>
      <c r="K855" s="903" t="e">
        <f>SUM(K854)</f>
        <v>#REF!</v>
      </c>
      <c r="L855" s="905">
        <f>SUM(L854:L854)</f>
        <v>0</v>
      </c>
      <c r="M855" s="905" t="e">
        <f>SUM(M854)</f>
        <v>#REF!</v>
      </c>
      <c r="N855" s="906">
        <f>N852</f>
        <v>0</v>
      </c>
      <c r="O855" s="905" t="e">
        <f>SUM(O854)</f>
        <v>#REF!</v>
      </c>
      <c r="P855" s="905">
        <f>SUM(P854:P854)</f>
        <v>0</v>
      </c>
      <c r="Q855" s="905" t="e">
        <f>SUM(Q854)</f>
        <v>#REF!</v>
      </c>
      <c r="R855" s="906" t="e">
        <f>SUM(R854)</f>
        <v>#REF!</v>
      </c>
      <c r="S855" s="905">
        <f>SUM(S854:S854)</f>
        <v>0</v>
      </c>
      <c r="T855" s="855"/>
      <c r="V855" s="874"/>
      <c r="W855" s="874"/>
      <c r="X855" s="815"/>
      <c r="Y855" s="816"/>
      <c r="Z855" s="812"/>
      <c r="AA855" s="813"/>
      <c r="AB855" s="203">
        <f t="shared" si="149"/>
        <v>0</v>
      </c>
    </row>
    <row r="856" spans="1:31" s="203" customFormat="1" x14ac:dyDescent="0.25">
      <c r="A856" s="866"/>
      <c r="B856" s="867"/>
      <c r="C856" s="889"/>
      <c r="D856" s="866"/>
      <c r="E856" s="867"/>
      <c r="F856" s="866"/>
      <c r="G856" s="944"/>
      <c r="H856" s="946"/>
      <c r="I856" s="946"/>
      <c r="J856" s="947"/>
      <c r="K856" s="946"/>
      <c r="L856" s="948"/>
      <c r="M856" s="948"/>
      <c r="N856" s="949"/>
      <c r="O856" s="948"/>
      <c r="P856" s="948"/>
      <c r="Q856" s="948"/>
      <c r="R856" s="949"/>
      <c r="S856" s="948"/>
      <c r="T856" s="855"/>
      <c r="V856" s="874"/>
      <c r="W856" s="874"/>
      <c r="X856" s="815"/>
      <c r="Y856" s="816"/>
      <c r="Z856" s="812"/>
      <c r="AA856" s="813"/>
      <c r="AB856" s="203">
        <f t="shared" si="149"/>
        <v>0</v>
      </c>
    </row>
    <row r="857" spans="1:31" s="203" customFormat="1" hidden="1" x14ac:dyDescent="0.25">
      <c r="A857" s="866"/>
      <c r="B857" s="867"/>
      <c r="C857" s="943" t="s">
        <v>4203</v>
      </c>
      <c r="D857" s="866"/>
      <c r="E857" s="867"/>
      <c r="F857" s="866"/>
      <c r="G857" s="977" t="s">
        <v>5022</v>
      </c>
      <c r="H857" s="916"/>
      <c r="I857" s="916"/>
      <c r="J857" s="917"/>
      <c r="K857" s="916"/>
      <c r="L857" s="871"/>
      <c r="M857" s="871"/>
      <c r="N857" s="872"/>
      <c r="O857" s="871"/>
      <c r="P857" s="871"/>
      <c r="Q857" s="871"/>
      <c r="R857" s="872"/>
      <c r="S857" s="871"/>
      <c r="T857" s="855"/>
      <c r="V857" s="874"/>
      <c r="W857" s="874"/>
      <c r="X857" s="815"/>
      <c r="Y857" s="816"/>
      <c r="Z857" s="812"/>
      <c r="AA857" s="813"/>
      <c r="AB857" s="203">
        <f t="shared" si="149"/>
        <v>0</v>
      </c>
    </row>
    <row r="858" spans="1:31" s="203" customFormat="1" hidden="1" x14ac:dyDescent="0.25">
      <c r="A858" s="866"/>
      <c r="B858" s="867"/>
      <c r="C858" s="980"/>
      <c r="D858" s="880">
        <v>133</v>
      </c>
      <c r="E858" s="881"/>
      <c r="F858" s="880"/>
      <c r="G858" s="882" t="s">
        <v>116</v>
      </c>
      <c r="H858" s="916"/>
      <c r="I858" s="916"/>
      <c r="J858" s="917"/>
      <c r="K858" s="916"/>
      <c r="L858" s="871"/>
      <c r="M858" s="871"/>
      <c r="N858" s="872"/>
      <c r="O858" s="871"/>
      <c r="P858" s="871"/>
      <c r="Q858" s="871"/>
      <c r="R858" s="872"/>
      <c r="S858" s="871"/>
      <c r="T858" s="855"/>
      <c r="V858" s="874"/>
      <c r="W858" s="874"/>
      <c r="X858" s="815"/>
      <c r="Y858" s="816"/>
      <c r="Z858" s="812"/>
      <c r="AA858" s="813"/>
      <c r="AB858" s="203">
        <f t="shared" si="149"/>
        <v>0</v>
      </c>
    </row>
    <row r="859" spans="1:31" s="203" customFormat="1" hidden="1" x14ac:dyDescent="0.25">
      <c r="A859" s="866"/>
      <c r="B859" s="867"/>
      <c r="C859" s="889"/>
      <c r="D859" s="866"/>
      <c r="E859" s="867" t="s">
        <v>5109</v>
      </c>
      <c r="F859" s="885">
        <v>511</v>
      </c>
      <c r="G859" s="888" t="s">
        <v>4131</v>
      </c>
      <c r="H859" s="869">
        <v>0</v>
      </c>
      <c r="I859" s="869">
        <v>0</v>
      </c>
      <c r="J859" s="870" t="e">
        <f>I859/H859</f>
        <v>#DIV/0!</v>
      </c>
      <c r="K859" s="869">
        <f>H859-I859</f>
        <v>0</v>
      </c>
      <c r="L859" s="900">
        <v>0</v>
      </c>
      <c r="M859" s="900">
        <v>0</v>
      </c>
      <c r="N859" s="901"/>
      <c r="O859" s="900">
        <f>L859-M859</f>
        <v>0</v>
      </c>
      <c r="P859" s="900">
        <f>L859+H859</f>
        <v>0</v>
      </c>
      <c r="Q859" s="900">
        <f>M859+I859</f>
        <v>0</v>
      </c>
      <c r="R859" s="901" t="e">
        <f>Q859/P859</f>
        <v>#DIV/0!</v>
      </c>
      <c r="S859" s="900">
        <f>P859-Q859</f>
        <v>0</v>
      </c>
      <c r="T859" s="855"/>
      <c r="V859" s="874"/>
      <c r="W859" s="874"/>
      <c r="X859" s="815"/>
      <c r="Y859" s="816"/>
      <c r="Z859" s="812">
        <f>H859-X859+Y859</f>
        <v>0</v>
      </c>
      <c r="AA859" s="813">
        <v>3000000</v>
      </c>
      <c r="AB859" s="203">
        <f t="shared" si="149"/>
        <v>-3000000</v>
      </c>
      <c r="AE859" s="203">
        <f>H859-AA859</f>
        <v>-3000000</v>
      </c>
    </row>
    <row r="860" spans="1:31" s="203" customFormat="1" ht="15.75" hidden="1" thickBot="1" x14ac:dyDescent="0.3">
      <c r="A860" s="866"/>
      <c r="B860" s="867"/>
      <c r="C860" s="889"/>
      <c r="D860" s="866"/>
      <c r="E860" s="867" t="s">
        <v>5215</v>
      </c>
      <c r="F860" s="885">
        <v>515</v>
      </c>
      <c r="G860" s="888" t="s">
        <v>3832</v>
      </c>
      <c r="H860" s="869">
        <v>0</v>
      </c>
      <c r="I860" s="869">
        <v>0</v>
      </c>
      <c r="J860" s="870"/>
      <c r="K860" s="981">
        <f>H860-I860</f>
        <v>0</v>
      </c>
      <c r="L860" s="983">
        <v>0</v>
      </c>
      <c r="M860" s="983">
        <v>0</v>
      </c>
      <c r="N860" s="984"/>
      <c r="O860" s="983">
        <f>L860-M860</f>
        <v>0</v>
      </c>
      <c r="P860" s="983">
        <f>L860+H860</f>
        <v>0</v>
      </c>
      <c r="Q860" s="983">
        <f>M860+I860</f>
        <v>0</v>
      </c>
      <c r="R860" s="984"/>
      <c r="S860" s="983">
        <f>P860-Q860</f>
        <v>0</v>
      </c>
      <c r="T860" s="855"/>
      <c r="V860" s="874"/>
      <c r="W860" s="874"/>
      <c r="X860" s="815"/>
      <c r="Y860" s="816"/>
      <c r="Z860" s="812">
        <f>H860-X860+Y860</f>
        <v>0</v>
      </c>
      <c r="AA860" s="813">
        <v>0</v>
      </c>
      <c r="AB860" s="203">
        <f t="shared" si="149"/>
        <v>0</v>
      </c>
      <c r="AE860" s="203">
        <f>H860-AA860</f>
        <v>0</v>
      </c>
    </row>
    <row r="861" spans="1:31" s="203" customFormat="1" hidden="1" x14ac:dyDescent="0.25">
      <c r="A861" s="866"/>
      <c r="B861" s="867"/>
      <c r="C861" s="889"/>
      <c r="D861" s="866"/>
      <c r="E861" s="890"/>
      <c r="F861" s="891"/>
      <c r="G861" s="892" t="s">
        <v>5025</v>
      </c>
      <c r="H861" s="893"/>
      <c r="I861" s="893"/>
      <c r="J861" s="894"/>
      <c r="K861" s="893"/>
      <c r="L861" s="895"/>
      <c r="M861" s="895"/>
      <c r="N861" s="896"/>
      <c r="O861" s="895"/>
      <c r="P861" s="895"/>
      <c r="Q861" s="895"/>
      <c r="R861" s="896"/>
      <c r="S861" s="893"/>
      <c r="T861" s="855"/>
      <c r="V861" s="874"/>
      <c r="W861" s="874"/>
      <c r="X861" s="815"/>
      <c r="Y861" s="816"/>
      <c r="Z861" s="812"/>
      <c r="AA861" s="813"/>
      <c r="AB861" s="203">
        <f t="shared" si="149"/>
        <v>0</v>
      </c>
    </row>
    <row r="862" spans="1:31" s="203" customFormat="1" ht="15.75" hidden="1" thickBot="1" x14ac:dyDescent="0.3">
      <c r="A862" s="866"/>
      <c r="B862" s="867"/>
      <c r="C862" s="889"/>
      <c r="D862" s="866"/>
      <c r="E862" s="897"/>
      <c r="F862" s="915" t="s">
        <v>235</v>
      </c>
      <c r="G862" s="899" t="s">
        <v>236</v>
      </c>
      <c r="H862" s="869">
        <f>SUM(H859:H860)</f>
        <v>0</v>
      </c>
      <c r="I862" s="869">
        <f>SUM(I859:I860)</f>
        <v>0</v>
      </c>
      <c r="J862" s="870" t="e">
        <f>I862/H862</f>
        <v>#DIV/0!</v>
      </c>
      <c r="K862" s="869">
        <f>SUM(K859:K860)</f>
        <v>0</v>
      </c>
      <c r="L862" s="900">
        <f>SUM(L859:L859)</f>
        <v>0</v>
      </c>
      <c r="M862" s="900">
        <f>SUM(M859:M859)</f>
        <v>0</v>
      </c>
      <c r="N862" s="901"/>
      <c r="O862" s="900">
        <f>SUM(O859:O859)</f>
        <v>0</v>
      </c>
      <c r="P862" s="900">
        <f>SUM(P859:P860)</f>
        <v>0</v>
      </c>
      <c r="Q862" s="900">
        <f>SUM(Q859:Q860)</f>
        <v>0</v>
      </c>
      <c r="R862" s="901" t="e">
        <f>Q862/P862</f>
        <v>#DIV/0!</v>
      </c>
      <c r="S862" s="900">
        <f>SUM(S859:S860)</f>
        <v>0</v>
      </c>
      <c r="T862" s="855"/>
      <c r="V862" s="874"/>
      <c r="W862" s="874"/>
      <c r="X862" s="815"/>
      <c r="Y862" s="816"/>
      <c r="Z862" s="812"/>
      <c r="AA862" s="813"/>
      <c r="AB862" s="203">
        <f t="shared" si="149"/>
        <v>0</v>
      </c>
    </row>
    <row r="863" spans="1:31" s="203" customFormat="1" ht="15.75" hidden="1" thickBot="1" x14ac:dyDescent="0.3">
      <c r="A863" s="866"/>
      <c r="B863" s="867"/>
      <c r="C863" s="889"/>
      <c r="D863" s="866"/>
      <c r="E863" s="867"/>
      <c r="F863" s="866"/>
      <c r="G863" s="902" t="s">
        <v>5026</v>
      </c>
      <c r="H863" s="903">
        <f t="shared" ref="H863:M863" si="152">SUM(H862)</f>
        <v>0</v>
      </c>
      <c r="I863" s="903">
        <f t="shared" si="152"/>
        <v>0</v>
      </c>
      <c r="J863" s="904" t="e">
        <f t="shared" si="152"/>
        <v>#DIV/0!</v>
      </c>
      <c r="K863" s="903">
        <f t="shared" si="152"/>
        <v>0</v>
      </c>
      <c r="L863" s="905">
        <f t="shared" si="152"/>
        <v>0</v>
      </c>
      <c r="M863" s="905">
        <f t="shared" si="152"/>
        <v>0</v>
      </c>
      <c r="N863" s="906"/>
      <c r="O863" s="905">
        <f>SUM(O862)</f>
        <v>0</v>
      </c>
      <c r="P863" s="905">
        <f>SUM(P862)</f>
        <v>0</v>
      </c>
      <c r="Q863" s="905">
        <f>SUM(Q862)</f>
        <v>0</v>
      </c>
      <c r="R863" s="906" t="e">
        <f>SUM(R862)</f>
        <v>#DIV/0!</v>
      </c>
      <c r="S863" s="905">
        <f>SUM(S862)</f>
        <v>0</v>
      </c>
      <c r="T863" s="855"/>
      <c r="V863" s="874"/>
      <c r="W863" s="874"/>
      <c r="X863" s="815"/>
      <c r="Y863" s="816"/>
      <c r="Z863" s="812"/>
      <c r="AA863" s="813"/>
      <c r="AB863" s="203">
        <f t="shared" si="149"/>
        <v>0</v>
      </c>
    </row>
    <row r="864" spans="1:31" s="203" customFormat="1" hidden="1" x14ac:dyDescent="0.25">
      <c r="A864" s="866"/>
      <c r="B864" s="867"/>
      <c r="C864" s="889"/>
      <c r="D864" s="866"/>
      <c r="E864" s="890"/>
      <c r="F864" s="891"/>
      <c r="G864" s="907" t="s">
        <v>5023</v>
      </c>
      <c r="H864" s="908"/>
      <c r="I864" s="909"/>
      <c r="J864" s="910"/>
      <c r="K864" s="909"/>
      <c r="L864" s="911"/>
      <c r="M864" s="912"/>
      <c r="N864" s="913"/>
      <c r="O864" s="912"/>
      <c r="P864" s="912"/>
      <c r="Q864" s="912"/>
      <c r="R864" s="913"/>
      <c r="S864" s="914"/>
      <c r="T864" s="855"/>
      <c r="V864" s="874"/>
      <c r="W864" s="874"/>
      <c r="X864" s="815"/>
      <c r="Y864" s="816"/>
      <c r="Z864" s="812"/>
      <c r="AA864" s="813"/>
      <c r="AB864" s="203">
        <f t="shared" si="149"/>
        <v>0</v>
      </c>
    </row>
    <row r="865" spans="1:31" s="203" customFormat="1" ht="15.75" hidden="1" thickBot="1" x14ac:dyDescent="0.3">
      <c r="A865" s="866"/>
      <c r="B865" s="867"/>
      <c r="C865" s="889"/>
      <c r="D865" s="866"/>
      <c r="E865" s="897"/>
      <c r="F865" s="915" t="s">
        <v>235</v>
      </c>
      <c r="G865" s="899" t="s">
        <v>236</v>
      </c>
      <c r="H865" s="869">
        <f>SUM(H862)</f>
        <v>0</v>
      </c>
      <c r="I865" s="869">
        <f t="shared" ref="I865:S865" si="153">SUM(I862)</f>
        <v>0</v>
      </c>
      <c r="J865" s="870" t="e">
        <f t="shared" si="153"/>
        <v>#DIV/0!</v>
      </c>
      <c r="K865" s="869">
        <f t="shared" si="153"/>
        <v>0</v>
      </c>
      <c r="L865" s="900">
        <f t="shared" si="153"/>
        <v>0</v>
      </c>
      <c r="M865" s="900">
        <f t="shared" si="153"/>
        <v>0</v>
      </c>
      <c r="N865" s="901">
        <f t="shared" si="153"/>
        <v>0</v>
      </c>
      <c r="O865" s="900">
        <f t="shared" si="153"/>
        <v>0</v>
      </c>
      <c r="P865" s="900">
        <f t="shared" si="153"/>
        <v>0</v>
      </c>
      <c r="Q865" s="900">
        <f t="shared" si="153"/>
        <v>0</v>
      </c>
      <c r="R865" s="901" t="e">
        <f t="shared" si="153"/>
        <v>#DIV/0!</v>
      </c>
      <c r="S865" s="900">
        <f t="shared" si="153"/>
        <v>0</v>
      </c>
      <c r="T865" s="855"/>
      <c r="V865" s="874"/>
      <c r="W865" s="874"/>
      <c r="X865" s="815"/>
      <c r="Y865" s="816"/>
      <c r="Z865" s="812"/>
      <c r="AA865" s="813"/>
      <c r="AB865" s="203">
        <f t="shared" si="149"/>
        <v>0</v>
      </c>
    </row>
    <row r="866" spans="1:31" s="203" customFormat="1" ht="15.75" hidden="1" thickBot="1" x14ac:dyDescent="0.3">
      <c r="A866" s="866"/>
      <c r="B866" s="867"/>
      <c r="C866" s="889"/>
      <c r="D866" s="866"/>
      <c r="E866" s="867"/>
      <c r="F866" s="866"/>
      <c r="G866" s="902" t="s">
        <v>5024</v>
      </c>
      <c r="H866" s="903">
        <f>H865</f>
        <v>0</v>
      </c>
      <c r="I866" s="903">
        <f t="shared" ref="I866:S866" si="154">I865</f>
        <v>0</v>
      </c>
      <c r="J866" s="904" t="e">
        <f t="shared" si="154"/>
        <v>#DIV/0!</v>
      </c>
      <c r="K866" s="903">
        <f t="shared" si="154"/>
        <v>0</v>
      </c>
      <c r="L866" s="905">
        <f t="shared" si="154"/>
        <v>0</v>
      </c>
      <c r="M866" s="905">
        <f t="shared" si="154"/>
        <v>0</v>
      </c>
      <c r="N866" s="906">
        <f t="shared" si="154"/>
        <v>0</v>
      </c>
      <c r="O866" s="905">
        <f t="shared" si="154"/>
        <v>0</v>
      </c>
      <c r="P866" s="905">
        <f t="shared" si="154"/>
        <v>0</v>
      </c>
      <c r="Q866" s="905">
        <f t="shared" si="154"/>
        <v>0</v>
      </c>
      <c r="R866" s="906" t="e">
        <f t="shared" si="154"/>
        <v>#DIV/0!</v>
      </c>
      <c r="S866" s="905">
        <f t="shared" si="154"/>
        <v>0</v>
      </c>
      <c r="T866" s="855"/>
      <c r="V866" s="874"/>
      <c r="W866" s="874"/>
      <c r="X866" s="815"/>
      <c r="Y866" s="816"/>
      <c r="Z866" s="812"/>
      <c r="AA866" s="813"/>
      <c r="AB866" s="203">
        <f t="shared" si="149"/>
        <v>0</v>
      </c>
    </row>
    <row r="867" spans="1:31" s="203" customFormat="1" hidden="1" x14ac:dyDescent="0.25">
      <c r="A867" s="863"/>
      <c r="B867" s="864"/>
      <c r="C867" s="883"/>
      <c r="D867" s="863"/>
      <c r="E867" s="864"/>
      <c r="F867" s="866"/>
      <c r="G867" s="944"/>
      <c r="H867" s="946"/>
      <c r="I867" s="946"/>
      <c r="J867" s="947"/>
      <c r="K867" s="946"/>
      <c r="L867" s="948"/>
      <c r="M867" s="948"/>
      <c r="N867" s="949"/>
      <c r="O867" s="948"/>
      <c r="P867" s="948"/>
      <c r="Q867" s="948"/>
      <c r="R867" s="949"/>
      <c r="S867" s="948"/>
      <c r="T867" s="855"/>
      <c r="V867" s="874"/>
      <c r="W867" s="874"/>
      <c r="X867" s="815"/>
      <c r="Y867" s="816"/>
      <c r="Z867" s="812"/>
      <c r="AA867" s="813"/>
      <c r="AB867" s="203">
        <f t="shared" si="149"/>
        <v>0</v>
      </c>
    </row>
    <row r="868" spans="1:31" s="203" customFormat="1" x14ac:dyDescent="0.25">
      <c r="A868" s="866"/>
      <c r="B868" s="865"/>
      <c r="C868" s="889"/>
      <c r="D868" s="866"/>
      <c r="E868" s="867"/>
      <c r="F868" s="891"/>
      <c r="G868" s="959" t="s">
        <v>4151</v>
      </c>
      <c r="H868" s="960"/>
      <c r="I868" s="960"/>
      <c r="J868" s="961"/>
      <c r="K868" s="960"/>
      <c r="L868" s="873"/>
      <c r="M868" s="873"/>
      <c r="N868" s="962"/>
      <c r="O868" s="873"/>
      <c r="P868" s="873"/>
      <c r="Q868" s="873"/>
      <c r="R868" s="962"/>
      <c r="S868" s="960"/>
      <c r="T868" s="855"/>
      <c r="V868" s="874"/>
      <c r="W868" s="874"/>
      <c r="X868" s="815"/>
      <c r="Y868" s="816"/>
      <c r="Z868" s="812"/>
      <c r="AA868" s="813"/>
      <c r="AB868" s="203">
        <f t="shared" si="149"/>
        <v>0</v>
      </c>
    </row>
    <row r="869" spans="1:31" s="203" customFormat="1" ht="15.75" thickBot="1" x14ac:dyDescent="0.3">
      <c r="A869" s="866"/>
      <c r="B869" s="897"/>
      <c r="C869" s="889"/>
      <c r="D869" s="866"/>
      <c r="E869" s="867"/>
      <c r="F869" s="915" t="s">
        <v>235</v>
      </c>
      <c r="G869" s="899" t="s">
        <v>236</v>
      </c>
      <c r="H869" s="869">
        <f>H843+H865+H854</f>
        <v>3000000</v>
      </c>
      <c r="I869" s="869" t="e">
        <f>I843+I865+I854</f>
        <v>#REF!</v>
      </c>
      <c r="J869" s="870" t="e">
        <f>I869/H869</f>
        <v>#REF!</v>
      </c>
      <c r="K869" s="869" t="e">
        <f>K843+K865+K854</f>
        <v>#REF!</v>
      </c>
      <c r="L869" s="900">
        <f>L843+L865+L854</f>
        <v>0</v>
      </c>
      <c r="M869" s="900" t="e">
        <f>M843+M865+M854</f>
        <v>#REF!</v>
      </c>
      <c r="N869" s="901"/>
      <c r="O869" s="900">
        <f>O843+O865</f>
        <v>0</v>
      </c>
      <c r="P869" s="900">
        <f>P843+P865+P854</f>
        <v>3000000</v>
      </c>
      <c r="Q869" s="900" t="e">
        <f>Q843+Q865+Q854</f>
        <v>#REF!</v>
      </c>
      <c r="R869" s="901" t="e">
        <f>Q869/P869</f>
        <v>#REF!</v>
      </c>
      <c r="S869" s="900" t="e">
        <f>P869-Q869</f>
        <v>#REF!</v>
      </c>
      <c r="T869" s="855"/>
      <c r="V869" s="874"/>
      <c r="W869" s="874"/>
      <c r="X869" s="815"/>
      <c r="Y869" s="816"/>
      <c r="Z869" s="812"/>
      <c r="AA869" s="813"/>
      <c r="AB869" s="203">
        <f t="shared" si="149"/>
        <v>0</v>
      </c>
    </row>
    <row r="870" spans="1:31" s="203" customFormat="1" ht="15.75" thickBot="1" x14ac:dyDescent="0.3">
      <c r="A870" s="866"/>
      <c r="B870" s="867"/>
      <c r="C870" s="889"/>
      <c r="D870" s="866"/>
      <c r="E870" s="867"/>
      <c r="F870" s="866"/>
      <c r="G870" s="902" t="s">
        <v>4152</v>
      </c>
      <c r="H870" s="903">
        <f>SUM(H869:H869)</f>
        <v>3000000</v>
      </c>
      <c r="I870" s="903" t="e">
        <f t="shared" ref="I870:S870" si="155">SUM(I869)</f>
        <v>#REF!</v>
      </c>
      <c r="J870" s="904" t="e">
        <f t="shared" si="155"/>
        <v>#REF!</v>
      </c>
      <c r="K870" s="903" t="e">
        <f t="shared" si="155"/>
        <v>#REF!</v>
      </c>
      <c r="L870" s="905">
        <f>SUM(L869:L869)</f>
        <v>0</v>
      </c>
      <c r="M870" s="905" t="e">
        <f t="shared" si="155"/>
        <v>#REF!</v>
      </c>
      <c r="N870" s="906"/>
      <c r="O870" s="905">
        <f t="shared" si="155"/>
        <v>0</v>
      </c>
      <c r="P870" s="905">
        <f>SUM(P869:P869)</f>
        <v>3000000</v>
      </c>
      <c r="Q870" s="905" t="e">
        <f t="shared" si="155"/>
        <v>#REF!</v>
      </c>
      <c r="R870" s="906" t="e">
        <f t="shared" si="155"/>
        <v>#REF!</v>
      </c>
      <c r="S870" s="905" t="e">
        <f t="shared" si="155"/>
        <v>#REF!</v>
      </c>
      <c r="T870" s="855"/>
      <c r="V870" s="874"/>
      <c r="W870" s="874"/>
      <c r="X870" s="815"/>
      <c r="Y870" s="816"/>
      <c r="Z870" s="812"/>
      <c r="AA870" s="813"/>
      <c r="AB870" s="203">
        <f t="shared" si="149"/>
        <v>0</v>
      </c>
    </row>
    <row r="871" spans="1:31" s="203" customFormat="1" x14ac:dyDescent="0.25">
      <c r="A871" s="863"/>
      <c r="B871" s="864"/>
      <c r="C871" s="883"/>
      <c r="D871" s="985"/>
      <c r="E871" s="986"/>
      <c r="F871" s="866"/>
      <c r="G871" s="944"/>
      <c r="H871" s="946"/>
      <c r="I871" s="946"/>
      <c r="J871" s="947"/>
      <c r="K871" s="946"/>
      <c r="L871" s="948"/>
      <c r="M871" s="948"/>
      <c r="N871" s="949"/>
      <c r="O871" s="948"/>
      <c r="P871" s="948"/>
      <c r="Q871" s="948"/>
      <c r="R871" s="949"/>
      <c r="S871" s="948"/>
      <c r="T871" s="855"/>
      <c r="V871" s="874"/>
      <c r="W871" s="874"/>
      <c r="X871" s="815"/>
      <c r="Y871" s="816"/>
      <c r="Z871" s="812"/>
      <c r="AA871" s="813"/>
      <c r="AB871" s="203">
        <f t="shared" si="149"/>
        <v>0</v>
      </c>
    </row>
    <row r="872" spans="1:31" s="954" customFormat="1" x14ac:dyDescent="0.25">
      <c r="A872" s="753"/>
      <c r="B872" s="754"/>
      <c r="C872" s="950"/>
      <c r="D872" s="963"/>
      <c r="E872" s="964"/>
      <c r="F872" s="745"/>
      <c r="G872" s="797"/>
      <c r="H872" s="749"/>
      <c r="I872" s="750"/>
      <c r="J872" s="799"/>
      <c r="K872" s="798"/>
      <c r="L872" s="800"/>
      <c r="M872" s="800"/>
      <c r="N872" s="801"/>
      <c r="O872" s="800"/>
      <c r="P872" s="800"/>
      <c r="Q872" s="800"/>
      <c r="R872" s="801"/>
      <c r="S872" s="800"/>
      <c r="T872" s="953"/>
      <c r="V872" s="955"/>
      <c r="W872" s="955"/>
      <c r="X872" s="815"/>
      <c r="Y872" s="816"/>
      <c r="Z872" s="812"/>
      <c r="AA872" s="813"/>
      <c r="AB872" s="954">
        <f t="shared" si="149"/>
        <v>0</v>
      </c>
    </row>
    <row r="873" spans="1:31" ht="42.75" x14ac:dyDescent="0.25">
      <c r="C873" s="747" t="s">
        <v>3578</v>
      </c>
      <c r="G873" s="748" t="s">
        <v>4939</v>
      </c>
      <c r="AB873" s="84">
        <f t="shared" si="149"/>
        <v>0</v>
      </c>
    </row>
    <row r="874" spans="1:31" s="954" customFormat="1" ht="29.25" x14ac:dyDescent="0.25">
      <c r="A874" s="753"/>
      <c r="B874" s="754"/>
      <c r="C874" s="755" t="s">
        <v>4200</v>
      </c>
      <c r="D874" s="756"/>
      <c r="E874" s="757"/>
      <c r="F874" s="758"/>
      <c r="G874" s="759" t="s">
        <v>5027</v>
      </c>
      <c r="H874" s="760"/>
      <c r="I874" s="760"/>
      <c r="J874" s="761"/>
      <c r="K874" s="760"/>
      <c r="L874" s="762"/>
      <c r="M874" s="762"/>
      <c r="N874" s="763"/>
      <c r="O874" s="762"/>
      <c r="P874" s="762"/>
      <c r="Q874" s="762"/>
      <c r="R874" s="763"/>
      <c r="S874" s="952"/>
      <c r="T874" s="953"/>
      <c r="V874" s="955"/>
      <c r="W874" s="955"/>
      <c r="X874" s="815"/>
      <c r="Y874" s="816"/>
      <c r="Z874" s="812"/>
      <c r="AA874" s="813"/>
      <c r="AB874" s="954">
        <f t="shared" si="149"/>
        <v>0</v>
      </c>
    </row>
    <row r="875" spans="1:31" x14ac:dyDescent="0.25">
      <c r="C875" s="747"/>
      <c r="D875" s="764">
        <v>451</v>
      </c>
      <c r="E875" s="765"/>
      <c r="F875" s="764"/>
      <c r="G875" s="766" t="s">
        <v>154</v>
      </c>
      <c r="AB875" s="84">
        <f t="shared" si="149"/>
        <v>0</v>
      </c>
    </row>
    <row r="876" spans="1:31" x14ac:dyDescent="0.25">
      <c r="C876" s="747"/>
      <c r="D876" s="764"/>
      <c r="E876" s="765" t="s">
        <v>5103</v>
      </c>
      <c r="F876" s="745">
        <v>423</v>
      </c>
      <c r="G876" s="767" t="s">
        <v>3779</v>
      </c>
      <c r="H876" s="749">
        <v>215000</v>
      </c>
      <c r="I876" s="749">
        <v>0</v>
      </c>
      <c r="J876" s="750">
        <f>I876/H876</f>
        <v>0</v>
      </c>
      <c r="K876" s="749">
        <f>H876-I876</f>
        <v>215000</v>
      </c>
      <c r="L876" s="751">
        <v>0</v>
      </c>
      <c r="M876" s="751">
        <v>0</v>
      </c>
      <c r="O876" s="751">
        <f>L876-M876</f>
        <v>0</v>
      </c>
      <c r="P876" s="751">
        <f t="shared" ref="P876:Q878" si="156">L876+H876</f>
        <v>215000</v>
      </c>
      <c r="Q876" s="751">
        <f t="shared" si="156"/>
        <v>0</v>
      </c>
      <c r="R876" s="752">
        <f>Q876/P876</f>
        <v>0</v>
      </c>
      <c r="S876" s="751">
        <f>P876-Q876</f>
        <v>215000</v>
      </c>
      <c r="AB876" s="84">
        <f t="shared" si="149"/>
        <v>0</v>
      </c>
    </row>
    <row r="877" spans="1:31" x14ac:dyDescent="0.25">
      <c r="A877" s="84"/>
      <c r="B877" s="84"/>
      <c r="C877" s="84"/>
      <c r="D877" s="84"/>
      <c r="E877" s="1145" t="s">
        <v>5104</v>
      </c>
      <c r="F877" s="768">
        <v>425</v>
      </c>
      <c r="G877" s="769" t="s">
        <v>4117</v>
      </c>
      <c r="H877" s="749">
        <f>40000000+46446+3201753+2000000+183570-2544000+763999+220000+500000+250000</f>
        <v>44621768</v>
      </c>
      <c r="I877" s="749">
        <v>37399047.939999998</v>
      </c>
      <c r="J877" s="750">
        <f>I877/H877</f>
        <v>0.83813460596182554</v>
      </c>
      <c r="K877" s="749">
        <f>H877-I877</f>
        <v>7222720.0600000024</v>
      </c>
      <c r="L877" s="751">
        <v>1000000</v>
      </c>
      <c r="M877" s="751">
        <v>0</v>
      </c>
      <c r="O877" s="751">
        <f>L877-M877</f>
        <v>1000000</v>
      </c>
      <c r="P877" s="751">
        <f t="shared" si="156"/>
        <v>45621768</v>
      </c>
      <c r="Q877" s="751">
        <f t="shared" si="156"/>
        <v>37399047.939999998</v>
      </c>
      <c r="R877" s="752">
        <f>Q877/P877</f>
        <v>0.81976323100849569</v>
      </c>
      <c r="S877" s="751">
        <f>P877-Q877</f>
        <v>8222720.0600000024</v>
      </c>
      <c r="T877" s="84"/>
      <c r="V877" s="202">
        <f>887121.9+457000+600000</f>
        <v>1944121.9</v>
      </c>
      <c r="Y877" s="816">
        <v>1945000</v>
      </c>
      <c r="Z877" s="812">
        <f>H877-X877+Y877</f>
        <v>46566768</v>
      </c>
      <c r="AA877" s="813">
        <v>25700000</v>
      </c>
      <c r="AB877" s="84">
        <f t="shared" si="149"/>
        <v>20866768</v>
      </c>
      <c r="AE877" s="84">
        <f>H877-AA877</f>
        <v>18921768</v>
      </c>
    </row>
    <row r="878" spans="1:31" ht="15.75" thickBot="1" x14ac:dyDescent="0.3">
      <c r="A878" s="84"/>
      <c r="B878" s="84"/>
      <c r="C878" s="84"/>
      <c r="D878" s="84"/>
      <c r="E878" s="1145" t="s">
        <v>5105</v>
      </c>
      <c r="F878" s="768">
        <v>511</v>
      </c>
      <c r="G878" s="769" t="s">
        <v>4131</v>
      </c>
      <c r="H878" s="749">
        <v>58300000</v>
      </c>
      <c r="I878" s="749">
        <v>768865.02</v>
      </c>
      <c r="J878" s="750">
        <f>I878/H878</f>
        <v>1.318807924528302E-2</v>
      </c>
      <c r="K878" s="749">
        <f>H878-I878</f>
        <v>57531134.979999997</v>
      </c>
      <c r="L878" s="751">
        <v>0</v>
      </c>
      <c r="M878" s="751">
        <v>0</v>
      </c>
      <c r="O878" s="751">
        <f>L878-M878</f>
        <v>0</v>
      </c>
      <c r="P878" s="751">
        <f t="shared" si="156"/>
        <v>58300000</v>
      </c>
      <c r="Q878" s="751">
        <f t="shared" si="156"/>
        <v>768865.02</v>
      </c>
      <c r="R878" s="752">
        <f>Q878/P878</f>
        <v>1.318807924528302E-2</v>
      </c>
      <c r="S878" s="751">
        <f>P878-Q878</f>
        <v>57531134.979999997</v>
      </c>
      <c r="T878" s="84"/>
      <c r="Z878" s="812">
        <f>H878-X878+Y878</f>
        <v>58300000</v>
      </c>
      <c r="AA878" s="813">
        <v>0</v>
      </c>
      <c r="AB878" s="84">
        <f t="shared" si="149"/>
        <v>58300000</v>
      </c>
      <c r="AE878" s="84">
        <f>H878-AA878</f>
        <v>58300000</v>
      </c>
    </row>
    <row r="879" spans="1:31" x14ac:dyDescent="0.25">
      <c r="A879" s="84"/>
      <c r="B879" s="84"/>
      <c r="C879" s="84"/>
      <c r="D879" s="84"/>
      <c r="E879" s="770"/>
      <c r="F879" s="771"/>
      <c r="G879" s="772" t="s">
        <v>5028</v>
      </c>
      <c r="H879" s="773"/>
      <c r="I879" s="773"/>
      <c r="J879" s="774"/>
      <c r="K879" s="773"/>
      <c r="L879" s="775"/>
      <c r="M879" s="775"/>
      <c r="N879" s="776"/>
      <c r="O879" s="775"/>
      <c r="P879" s="775"/>
      <c r="Q879" s="775"/>
      <c r="R879" s="776"/>
      <c r="S879" s="859"/>
      <c r="T879" s="84"/>
      <c r="AB879" s="84">
        <f t="shared" si="149"/>
        <v>0</v>
      </c>
    </row>
    <row r="880" spans="1:31" x14ac:dyDescent="0.25">
      <c r="A880" s="84"/>
      <c r="B880" s="84"/>
      <c r="C880" s="84"/>
      <c r="D880" s="84"/>
      <c r="E880" s="777"/>
      <c r="F880" s="778" t="s">
        <v>235</v>
      </c>
      <c r="G880" s="779" t="s">
        <v>236</v>
      </c>
      <c r="H880" s="780">
        <f>SUM(H876:H878)</f>
        <v>103136768</v>
      </c>
      <c r="I880" s="780">
        <f>SUM(I876:I878)</f>
        <v>38167912.960000001</v>
      </c>
      <c r="J880" s="781">
        <f t="shared" ref="J880:J896" si="157">I880/H880</f>
        <v>0.37007086512542259</v>
      </c>
      <c r="K880" s="780">
        <f>SUM(K876:K878)</f>
        <v>64968855.039999999</v>
      </c>
      <c r="L880" s="782"/>
      <c r="M880" s="782">
        <v>0</v>
      </c>
      <c r="N880" s="783"/>
      <c r="O880" s="782">
        <f>L880-M880</f>
        <v>0</v>
      </c>
      <c r="P880" s="782">
        <f>L880+H880</f>
        <v>103136768</v>
      </c>
      <c r="Q880" s="782">
        <f>M880+I880</f>
        <v>38167912.960000001</v>
      </c>
      <c r="R880" s="783">
        <f>Q880/P880</f>
        <v>0.37007086512542259</v>
      </c>
      <c r="S880" s="782">
        <f>P880-Q880</f>
        <v>64968855.039999999</v>
      </c>
      <c r="T880" s="84"/>
      <c r="AB880" s="84">
        <f t="shared" si="149"/>
        <v>0</v>
      </c>
    </row>
    <row r="881" spans="1:28" hidden="1" x14ac:dyDescent="0.25">
      <c r="A881" s="84"/>
      <c r="B881" s="84"/>
      <c r="C881" s="84"/>
      <c r="D881" s="84"/>
      <c r="F881" s="778" t="s">
        <v>237</v>
      </c>
      <c r="G881" s="779" t="s">
        <v>238</v>
      </c>
      <c r="J881" s="750" t="e">
        <f t="shared" si="157"/>
        <v>#DIV/0!</v>
      </c>
      <c r="R881" s="752" t="e">
        <f t="shared" ref="R881:R896" si="158">Q881/P881</f>
        <v>#DIV/0!</v>
      </c>
      <c r="S881" s="782" t="e">
        <f t="shared" ref="S881:S895" si="159">SUM(H881:L881)</f>
        <v>#DIV/0!</v>
      </c>
      <c r="T881" s="84"/>
      <c r="AB881" s="84">
        <f t="shared" si="149"/>
        <v>0</v>
      </c>
    </row>
    <row r="882" spans="1:28" hidden="1" x14ac:dyDescent="0.25">
      <c r="A882" s="84"/>
      <c r="B882" s="84"/>
      <c r="C882" s="84"/>
      <c r="D882" s="84"/>
      <c r="F882" s="778" t="s">
        <v>239</v>
      </c>
      <c r="G882" s="779" t="s">
        <v>240</v>
      </c>
      <c r="J882" s="750" t="e">
        <f t="shared" si="157"/>
        <v>#DIV/0!</v>
      </c>
      <c r="R882" s="752" t="e">
        <f t="shared" si="158"/>
        <v>#DIV/0!</v>
      </c>
      <c r="S882" s="782" t="e">
        <f t="shared" si="159"/>
        <v>#DIV/0!</v>
      </c>
      <c r="T882" s="84"/>
      <c r="AB882" s="84">
        <f t="shared" si="149"/>
        <v>0</v>
      </c>
    </row>
    <row r="883" spans="1:28" hidden="1" x14ac:dyDescent="0.25">
      <c r="A883" s="84"/>
      <c r="B883" s="84"/>
      <c r="C883" s="84"/>
      <c r="D883" s="84"/>
      <c r="F883" s="778" t="s">
        <v>241</v>
      </c>
      <c r="G883" s="779" t="s">
        <v>242</v>
      </c>
      <c r="J883" s="750" t="e">
        <f t="shared" si="157"/>
        <v>#DIV/0!</v>
      </c>
      <c r="R883" s="752" t="e">
        <f t="shared" si="158"/>
        <v>#DIV/0!</v>
      </c>
      <c r="S883" s="782" t="e">
        <f t="shared" si="159"/>
        <v>#DIV/0!</v>
      </c>
      <c r="T883" s="84"/>
      <c r="AB883" s="84">
        <f t="shared" si="149"/>
        <v>0</v>
      </c>
    </row>
    <row r="884" spans="1:28" hidden="1" x14ac:dyDescent="0.25">
      <c r="A884" s="84"/>
      <c r="B884" s="84"/>
      <c r="C884" s="84"/>
      <c r="D884" s="84"/>
      <c r="F884" s="778" t="s">
        <v>243</v>
      </c>
      <c r="G884" s="779" t="s">
        <v>244</v>
      </c>
      <c r="J884" s="750" t="e">
        <f t="shared" si="157"/>
        <v>#DIV/0!</v>
      </c>
      <c r="R884" s="752" t="e">
        <f t="shared" si="158"/>
        <v>#DIV/0!</v>
      </c>
      <c r="S884" s="782" t="e">
        <f t="shared" si="159"/>
        <v>#DIV/0!</v>
      </c>
      <c r="T884" s="84"/>
      <c r="AB884" s="84">
        <f t="shared" si="149"/>
        <v>0</v>
      </c>
    </row>
    <row r="885" spans="1:28" hidden="1" x14ac:dyDescent="0.25">
      <c r="A885" s="84"/>
      <c r="B885" s="84"/>
      <c r="C885" s="84"/>
      <c r="D885" s="84"/>
      <c r="F885" s="778" t="s">
        <v>245</v>
      </c>
      <c r="G885" s="779" t="s">
        <v>246</v>
      </c>
      <c r="J885" s="750" t="e">
        <f t="shared" si="157"/>
        <v>#DIV/0!</v>
      </c>
      <c r="R885" s="752" t="e">
        <f t="shared" si="158"/>
        <v>#DIV/0!</v>
      </c>
      <c r="S885" s="782" t="e">
        <f t="shared" si="159"/>
        <v>#DIV/0!</v>
      </c>
      <c r="T885" s="84"/>
      <c r="AB885" s="84">
        <f t="shared" si="149"/>
        <v>0</v>
      </c>
    </row>
    <row r="886" spans="1:28" hidden="1" x14ac:dyDescent="0.25">
      <c r="A886" s="84"/>
      <c r="B886" s="84"/>
      <c r="C886" s="84"/>
      <c r="D886" s="84"/>
      <c r="F886" s="778" t="s">
        <v>247</v>
      </c>
      <c r="G886" s="779" t="s">
        <v>4692</v>
      </c>
      <c r="J886" s="750" t="e">
        <f t="shared" si="157"/>
        <v>#DIV/0!</v>
      </c>
      <c r="R886" s="752" t="e">
        <f t="shared" si="158"/>
        <v>#DIV/0!</v>
      </c>
      <c r="S886" s="782" t="e">
        <f t="shared" si="159"/>
        <v>#DIV/0!</v>
      </c>
      <c r="T886" s="84"/>
      <c r="AB886" s="84">
        <f t="shared" si="149"/>
        <v>0</v>
      </c>
    </row>
    <row r="887" spans="1:28" ht="30" hidden="1" x14ac:dyDescent="0.25">
      <c r="A887" s="84"/>
      <c r="B887" s="84"/>
      <c r="C887" s="84"/>
      <c r="D887" s="84"/>
      <c r="F887" s="778" t="s">
        <v>248</v>
      </c>
      <c r="G887" s="779" t="s">
        <v>4691</v>
      </c>
      <c r="J887" s="750" t="e">
        <f t="shared" si="157"/>
        <v>#DIV/0!</v>
      </c>
      <c r="R887" s="752" t="e">
        <f t="shared" si="158"/>
        <v>#DIV/0!</v>
      </c>
      <c r="S887" s="782" t="e">
        <f t="shared" si="159"/>
        <v>#DIV/0!</v>
      </c>
      <c r="T887" s="84"/>
      <c r="AB887" s="84">
        <f t="shared" si="149"/>
        <v>0</v>
      </c>
    </row>
    <row r="888" spans="1:28" hidden="1" x14ac:dyDescent="0.25">
      <c r="A888" s="84"/>
      <c r="B888" s="84"/>
      <c r="C888" s="84"/>
      <c r="D888" s="84"/>
      <c r="F888" s="778" t="s">
        <v>249</v>
      </c>
      <c r="G888" s="779" t="s">
        <v>58</v>
      </c>
      <c r="J888" s="750" t="e">
        <f t="shared" si="157"/>
        <v>#DIV/0!</v>
      </c>
      <c r="R888" s="752" t="e">
        <f t="shared" si="158"/>
        <v>#DIV/0!</v>
      </c>
      <c r="S888" s="782" t="e">
        <f t="shared" si="159"/>
        <v>#DIV/0!</v>
      </c>
      <c r="T888" s="84"/>
      <c r="AB888" s="84">
        <f t="shared" si="149"/>
        <v>0</v>
      </c>
    </row>
    <row r="889" spans="1:28" hidden="1" x14ac:dyDescent="0.25">
      <c r="A889" s="84"/>
      <c r="B889" s="84"/>
      <c r="C889" s="84"/>
      <c r="D889" s="84"/>
      <c r="F889" s="778" t="s">
        <v>250</v>
      </c>
      <c r="G889" s="779" t="s">
        <v>251</v>
      </c>
      <c r="H889" s="749">
        <v>0</v>
      </c>
      <c r="I889" s="749">
        <v>0</v>
      </c>
      <c r="K889" s="749">
        <v>0</v>
      </c>
      <c r="L889" s="751">
        <f>L878</f>
        <v>0</v>
      </c>
      <c r="M889" s="751">
        <f t="shared" ref="M889:S889" si="160">M878</f>
        <v>0</v>
      </c>
      <c r="N889" s="752" t="e">
        <f>M889/L889</f>
        <v>#DIV/0!</v>
      </c>
      <c r="O889" s="751">
        <f t="shared" si="160"/>
        <v>0</v>
      </c>
      <c r="Q889" s="751">
        <f t="shared" si="160"/>
        <v>768865.02</v>
      </c>
      <c r="R889" s="752">
        <f t="shared" si="160"/>
        <v>1.318807924528302E-2</v>
      </c>
      <c r="S889" s="782">
        <f t="shared" si="160"/>
        <v>57531134.979999997</v>
      </c>
      <c r="T889" s="84"/>
      <c r="AB889" s="84">
        <f t="shared" si="149"/>
        <v>0</v>
      </c>
    </row>
    <row r="890" spans="1:28" hidden="1" x14ac:dyDescent="0.25">
      <c r="A890" s="84"/>
      <c r="B890" s="84"/>
      <c r="C890" s="84"/>
      <c r="D890" s="84"/>
      <c r="F890" s="778" t="s">
        <v>252</v>
      </c>
      <c r="G890" s="779" t="s">
        <v>253</v>
      </c>
      <c r="J890" s="750" t="e">
        <f t="shared" si="157"/>
        <v>#DIV/0!</v>
      </c>
      <c r="R890" s="752" t="e">
        <f t="shared" si="158"/>
        <v>#DIV/0!</v>
      </c>
      <c r="S890" s="782" t="e">
        <f t="shared" si="159"/>
        <v>#DIV/0!</v>
      </c>
      <c r="T890" s="84"/>
      <c r="AB890" s="84">
        <f t="shared" si="149"/>
        <v>0</v>
      </c>
    </row>
    <row r="891" spans="1:28" ht="30" hidden="1" x14ac:dyDescent="0.25">
      <c r="A891" s="84"/>
      <c r="B891" s="84"/>
      <c r="C891" s="84"/>
      <c r="D891" s="84"/>
      <c r="F891" s="778" t="s">
        <v>254</v>
      </c>
      <c r="G891" s="779" t="s">
        <v>255</v>
      </c>
      <c r="J891" s="750" t="e">
        <f t="shared" si="157"/>
        <v>#DIV/0!</v>
      </c>
      <c r="R891" s="752" t="e">
        <f t="shared" si="158"/>
        <v>#DIV/0!</v>
      </c>
      <c r="S891" s="782" t="e">
        <f t="shared" si="159"/>
        <v>#DIV/0!</v>
      </c>
      <c r="T891" s="84"/>
      <c r="AB891" s="84">
        <f t="shared" si="149"/>
        <v>0</v>
      </c>
    </row>
    <row r="892" spans="1:28" ht="15.75" thickBot="1" x14ac:dyDescent="0.3">
      <c r="A892" s="84"/>
      <c r="B892" s="84"/>
      <c r="C892" s="84"/>
      <c r="D892" s="84"/>
      <c r="F892" s="778" t="s">
        <v>256</v>
      </c>
      <c r="G892" s="779" t="s">
        <v>257</v>
      </c>
      <c r="J892" s="750" t="e">
        <f t="shared" si="157"/>
        <v>#DIV/0!</v>
      </c>
      <c r="L892" s="751">
        <v>1000000</v>
      </c>
      <c r="P892" s="751">
        <f>L892</f>
        <v>1000000</v>
      </c>
      <c r="R892" s="752">
        <f t="shared" si="158"/>
        <v>0</v>
      </c>
      <c r="S892" s="782" t="e">
        <f t="shared" si="159"/>
        <v>#DIV/0!</v>
      </c>
      <c r="T892" s="84"/>
      <c r="AB892" s="84">
        <f t="shared" si="149"/>
        <v>0</v>
      </c>
    </row>
    <row r="893" spans="1:28" ht="30" hidden="1" x14ac:dyDescent="0.25">
      <c r="A893" s="84"/>
      <c r="B893" s="84"/>
      <c r="C893" s="84"/>
      <c r="D893" s="84"/>
      <c r="F893" s="778" t="s">
        <v>258</v>
      </c>
      <c r="G893" s="779" t="s">
        <v>259</v>
      </c>
      <c r="J893" s="750" t="e">
        <f t="shared" si="157"/>
        <v>#DIV/0!</v>
      </c>
      <c r="R893" s="752" t="e">
        <f t="shared" si="158"/>
        <v>#DIV/0!</v>
      </c>
      <c r="S893" s="782" t="e">
        <f t="shared" si="159"/>
        <v>#DIV/0!</v>
      </c>
      <c r="T893" s="84"/>
      <c r="AB893" s="84">
        <f t="shared" si="149"/>
        <v>0</v>
      </c>
    </row>
    <row r="894" spans="1:28" ht="30" hidden="1" x14ac:dyDescent="0.25">
      <c r="A894" s="84"/>
      <c r="B894" s="84"/>
      <c r="C894" s="84"/>
      <c r="D894" s="84"/>
      <c r="F894" s="778" t="s">
        <v>260</v>
      </c>
      <c r="G894" s="779" t="s">
        <v>261</v>
      </c>
      <c r="J894" s="750" t="e">
        <f t="shared" si="157"/>
        <v>#DIV/0!</v>
      </c>
      <c r="R894" s="752" t="e">
        <f t="shared" si="158"/>
        <v>#DIV/0!</v>
      </c>
      <c r="S894" s="782" t="e">
        <f t="shared" si="159"/>
        <v>#DIV/0!</v>
      </c>
      <c r="T894" s="84"/>
      <c r="AB894" s="84">
        <f t="shared" si="149"/>
        <v>0</v>
      </c>
    </row>
    <row r="895" spans="1:28" ht="15.75" hidden="1" thickBot="1" x14ac:dyDescent="0.3">
      <c r="A895" s="84"/>
      <c r="B895" s="84"/>
      <c r="C895" s="84"/>
      <c r="D895" s="84"/>
      <c r="F895" s="778" t="s">
        <v>262</v>
      </c>
      <c r="G895" s="779" t="s">
        <v>263</v>
      </c>
      <c r="H895" s="780"/>
      <c r="I895" s="780"/>
      <c r="J895" s="781" t="e">
        <f t="shared" si="157"/>
        <v>#DIV/0!</v>
      </c>
      <c r="K895" s="780"/>
      <c r="L895" s="782"/>
      <c r="M895" s="782"/>
      <c r="N895" s="783"/>
      <c r="O895" s="782"/>
      <c r="P895" s="782"/>
      <c r="Q895" s="782"/>
      <c r="R895" s="783" t="e">
        <f t="shared" si="158"/>
        <v>#DIV/0!</v>
      </c>
      <c r="S895" s="782" t="e">
        <f t="shared" si="159"/>
        <v>#DIV/0!</v>
      </c>
      <c r="T895" s="84"/>
      <c r="AB895" s="84">
        <f t="shared" si="149"/>
        <v>0</v>
      </c>
    </row>
    <row r="896" spans="1:28" ht="15.75" thickBot="1" x14ac:dyDescent="0.3">
      <c r="A896" s="84"/>
      <c r="B896" s="84"/>
      <c r="C896" s="84"/>
      <c r="D896" s="84"/>
      <c r="G896" s="784" t="s">
        <v>5029</v>
      </c>
      <c r="H896" s="785">
        <f>SUM(H880:H895)</f>
        <v>103136768</v>
      </c>
      <c r="I896" s="785">
        <f>SUM(I880:I895)</f>
        <v>38167912.960000001</v>
      </c>
      <c r="J896" s="786">
        <f t="shared" si="157"/>
        <v>0.37007086512542259</v>
      </c>
      <c r="K896" s="785">
        <f>SUM(K880:K895)</f>
        <v>64968855.039999999</v>
      </c>
      <c r="L896" s="787">
        <f>L892</f>
        <v>1000000</v>
      </c>
      <c r="M896" s="787">
        <f>SUM(M880:M889)</f>
        <v>0</v>
      </c>
      <c r="N896" s="788"/>
      <c r="O896" s="787">
        <f>L896-M896</f>
        <v>1000000</v>
      </c>
      <c r="P896" s="787">
        <f>L896+H896</f>
        <v>104136768</v>
      </c>
      <c r="Q896" s="787">
        <f>M896+I896</f>
        <v>38167912.960000001</v>
      </c>
      <c r="R896" s="788">
        <f t="shared" si="158"/>
        <v>0.36651716481156782</v>
      </c>
      <c r="S896" s="787">
        <f>P896-Q896</f>
        <v>65968855.039999999</v>
      </c>
      <c r="T896" s="84"/>
      <c r="AB896" s="84">
        <f t="shared" si="149"/>
        <v>0</v>
      </c>
    </row>
    <row r="897" spans="1:31" ht="30" x14ac:dyDescent="0.25">
      <c r="C897" s="747"/>
      <c r="D897" s="764">
        <v>360</v>
      </c>
      <c r="E897" s="765"/>
      <c r="F897" s="764"/>
      <c r="G897" s="766" t="s">
        <v>3913</v>
      </c>
      <c r="AB897" s="84">
        <f t="shared" si="149"/>
        <v>0</v>
      </c>
    </row>
    <row r="898" spans="1:31" x14ac:dyDescent="0.25">
      <c r="C898" s="747"/>
      <c r="D898" s="764"/>
      <c r="E898" s="1145" t="s">
        <v>5106</v>
      </c>
      <c r="F898" s="745">
        <v>423</v>
      </c>
      <c r="G898" s="767" t="s">
        <v>3779</v>
      </c>
      <c r="H898" s="749">
        <v>700000</v>
      </c>
      <c r="I898" s="749">
        <v>21600</v>
      </c>
      <c r="J898" s="750">
        <f>I898/H898</f>
        <v>3.0857142857142857E-2</v>
      </c>
      <c r="K898" s="749">
        <f>H898-I898</f>
        <v>678400</v>
      </c>
      <c r="L898" s="751">
        <v>0</v>
      </c>
      <c r="M898" s="751">
        <v>0</v>
      </c>
      <c r="O898" s="751">
        <f>L898-M898</f>
        <v>0</v>
      </c>
      <c r="P898" s="751">
        <f t="shared" ref="P898:Q901" si="161">L898+H898</f>
        <v>700000</v>
      </c>
      <c r="Q898" s="751">
        <f t="shared" si="161"/>
        <v>21600</v>
      </c>
      <c r="R898" s="752">
        <f>Q898/P898</f>
        <v>3.0857142857142857E-2</v>
      </c>
      <c r="S898" s="751">
        <f>P898-Q898</f>
        <v>678400</v>
      </c>
      <c r="X898" s="815">
        <v>113200</v>
      </c>
      <c r="Z898" s="812">
        <f>H898-X898+Y898</f>
        <v>586800</v>
      </c>
      <c r="AA898" s="813">
        <v>250000</v>
      </c>
      <c r="AB898" s="84">
        <f t="shared" si="149"/>
        <v>336800</v>
      </c>
      <c r="AE898" s="84">
        <f>H898-AA898</f>
        <v>450000</v>
      </c>
    </row>
    <row r="899" spans="1:31" hidden="1" x14ac:dyDescent="0.25">
      <c r="C899" s="747"/>
      <c r="D899" s="764"/>
      <c r="E899" s="746" t="s">
        <v>5386</v>
      </c>
      <c r="F899" s="745">
        <v>425</v>
      </c>
      <c r="G899" s="767" t="s">
        <v>4117</v>
      </c>
      <c r="H899" s="749">
        <v>0</v>
      </c>
      <c r="L899" s="751">
        <v>0</v>
      </c>
      <c r="P899" s="751">
        <f>L899</f>
        <v>0</v>
      </c>
    </row>
    <row r="900" spans="1:31" ht="15.75" thickBot="1" x14ac:dyDescent="0.3">
      <c r="A900" s="84"/>
      <c r="B900" s="84"/>
      <c r="C900" s="84"/>
      <c r="D900" s="84"/>
      <c r="E900" s="1145" t="s">
        <v>5386</v>
      </c>
      <c r="F900" s="768">
        <v>426</v>
      </c>
      <c r="G900" s="769" t="s">
        <v>3785</v>
      </c>
      <c r="H900" s="749">
        <v>700000</v>
      </c>
      <c r="I900" s="749">
        <v>30200.400000000001</v>
      </c>
      <c r="J900" s="750">
        <f>I900/H900</f>
        <v>4.3143428571428576E-2</v>
      </c>
      <c r="K900" s="749">
        <f>H900-I900</f>
        <v>669799.6</v>
      </c>
      <c r="L900" s="751">
        <v>0</v>
      </c>
      <c r="M900" s="751">
        <v>0</v>
      </c>
      <c r="O900" s="751">
        <f>L900-M900</f>
        <v>0</v>
      </c>
      <c r="P900" s="751">
        <f t="shared" si="161"/>
        <v>700000</v>
      </c>
      <c r="Q900" s="751">
        <f t="shared" si="161"/>
        <v>30200.400000000001</v>
      </c>
      <c r="R900" s="752">
        <f>Q900/P900</f>
        <v>4.3143428571428576E-2</v>
      </c>
      <c r="S900" s="751">
        <f>P900-Q900</f>
        <v>669799.6</v>
      </c>
      <c r="T900" s="84"/>
      <c r="X900" s="815">
        <v>203584</v>
      </c>
      <c r="Z900" s="812">
        <f>H900-X900+Y900</f>
        <v>496416</v>
      </c>
      <c r="AA900" s="813">
        <v>400000</v>
      </c>
      <c r="AB900" s="84">
        <f t="shared" si="149"/>
        <v>96416</v>
      </c>
      <c r="AE900" s="84">
        <f>H900-AA900</f>
        <v>300000</v>
      </c>
    </row>
    <row r="901" spans="1:31" ht="15.75" hidden="1" thickBot="1" x14ac:dyDescent="0.3">
      <c r="A901" s="84"/>
      <c r="B901" s="84"/>
      <c r="C901" s="84"/>
      <c r="D901" s="84"/>
      <c r="F901" s="768">
        <v>511</v>
      </c>
      <c r="G901" s="769" t="s">
        <v>4131</v>
      </c>
      <c r="H901" s="749">
        <v>0</v>
      </c>
      <c r="I901" s="749">
        <v>0</v>
      </c>
      <c r="K901" s="749">
        <f>H901-I901</f>
        <v>0</v>
      </c>
      <c r="L901" s="751">
        <v>0</v>
      </c>
      <c r="M901" s="751">
        <v>0</v>
      </c>
      <c r="O901" s="751">
        <f>L901-M901</f>
        <v>0</v>
      </c>
      <c r="P901" s="751">
        <f t="shared" si="161"/>
        <v>0</v>
      </c>
      <c r="Q901" s="751">
        <f t="shared" si="161"/>
        <v>0</v>
      </c>
      <c r="S901" s="751">
        <f>P901-Q901</f>
        <v>0</v>
      </c>
      <c r="T901" s="84"/>
      <c r="X901" s="815">
        <v>200000</v>
      </c>
      <c r="Z901" s="812">
        <f>H901-X901+Y901</f>
        <v>-200000</v>
      </c>
      <c r="AA901" s="813">
        <v>450000</v>
      </c>
      <c r="AB901" s="84">
        <f t="shared" si="149"/>
        <v>-650000</v>
      </c>
      <c r="AE901" s="84">
        <f>H901-AA901</f>
        <v>-450000</v>
      </c>
    </row>
    <row r="902" spans="1:31" x14ac:dyDescent="0.25">
      <c r="A902" s="84"/>
      <c r="B902" s="84"/>
      <c r="C902" s="84"/>
      <c r="D902" s="84"/>
      <c r="E902" s="770"/>
      <c r="F902" s="771"/>
      <c r="G902" s="772" t="s">
        <v>5059</v>
      </c>
      <c r="H902" s="773"/>
      <c r="I902" s="773"/>
      <c r="J902" s="774"/>
      <c r="K902" s="773"/>
      <c r="L902" s="775"/>
      <c r="M902" s="775"/>
      <c r="N902" s="776"/>
      <c r="O902" s="775"/>
      <c r="P902" s="775"/>
      <c r="Q902" s="775"/>
      <c r="R902" s="776"/>
      <c r="S902" s="859"/>
      <c r="T902" s="84"/>
      <c r="AB902" s="84">
        <f t="shared" si="149"/>
        <v>0</v>
      </c>
    </row>
    <row r="903" spans="1:31" x14ac:dyDescent="0.25">
      <c r="A903" s="84"/>
      <c r="B903" s="84"/>
      <c r="C903" s="84"/>
      <c r="D903" s="84"/>
      <c r="E903" s="777"/>
      <c r="F903" s="778" t="s">
        <v>235</v>
      </c>
      <c r="G903" s="779" t="s">
        <v>236</v>
      </c>
      <c r="H903" s="780">
        <f>SUM(H897:H901)</f>
        <v>1400000</v>
      </c>
      <c r="I903" s="780">
        <f>SUM(I897:I901)</f>
        <v>51800.4</v>
      </c>
      <c r="J903" s="781">
        <f>I903/H903</f>
        <v>3.7000285714285715E-2</v>
      </c>
      <c r="K903" s="780">
        <f>SUM(K897:K901)</f>
        <v>1348199.6</v>
      </c>
      <c r="L903" s="782">
        <v>0</v>
      </c>
      <c r="M903" s="782">
        <v>0</v>
      </c>
      <c r="N903" s="783"/>
      <c r="O903" s="782">
        <f>L903-M903</f>
        <v>0</v>
      </c>
      <c r="P903" s="782">
        <f>L903+H903</f>
        <v>1400000</v>
      </c>
      <c r="Q903" s="782">
        <f>M903+I903</f>
        <v>51800.4</v>
      </c>
      <c r="R903" s="783">
        <f>Q903/P903</f>
        <v>3.7000285714285715E-2</v>
      </c>
      <c r="S903" s="782">
        <f>P903-Q903</f>
        <v>1348199.6</v>
      </c>
      <c r="T903" s="84"/>
      <c r="AB903" s="84">
        <f t="shared" si="149"/>
        <v>0</v>
      </c>
    </row>
    <row r="904" spans="1:31" ht="15.75" thickBot="1" x14ac:dyDescent="0.3">
      <c r="A904" s="84"/>
      <c r="B904" s="84"/>
      <c r="C904" s="84"/>
      <c r="D904" s="84"/>
      <c r="E904" s="777"/>
      <c r="F904" s="778">
        <v>13</v>
      </c>
      <c r="G904" s="779" t="s">
        <v>257</v>
      </c>
      <c r="H904" s="780"/>
      <c r="I904" s="780"/>
      <c r="J904" s="781"/>
      <c r="K904" s="780"/>
      <c r="L904" s="782">
        <v>0</v>
      </c>
      <c r="M904" s="782"/>
      <c r="N904" s="783"/>
      <c r="O904" s="782"/>
      <c r="P904" s="782">
        <f>L904</f>
        <v>0</v>
      </c>
      <c r="Q904" s="782"/>
      <c r="R904" s="783"/>
      <c r="S904" s="782"/>
      <c r="T904" s="84"/>
    </row>
    <row r="905" spans="1:31" ht="15.75" thickBot="1" x14ac:dyDescent="0.3">
      <c r="A905" s="84"/>
      <c r="B905" s="84"/>
      <c r="C905" s="84"/>
      <c r="D905" s="84"/>
      <c r="G905" s="784" t="s">
        <v>5060</v>
      </c>
      <c r="H905" s="785">
        <f>H903</f>
        <v>1400000</v>
      </c>
      <c r="I905" s="785">
        <f t="shared" ref="I905:R905" si="162">I903</f>
        <v>51800.4</v>
      </c>
      <c r="J905" s="786">
        <f t="shared" si="162"/>
        <v>3.7000285714285715E-2</v>
      </c>
      <c r="K905" s="785">
        <f t="shared" si="162"/>
        <v>1348199.6</v>
      </c>
      <c r="L905" s="787">
        <f>L904</f>
        <v>0</v>
      </c>
      <c r="M905" s="787">
        <f t="shared" si="162"/>
        <v>0</v>
      </c>
      <c r="N905" s="788"/>
      <c r="O905" s="787">
        <f t="shared" si="162"/>
        <v>0</v>
      </c>
      <c r="P905" s="787">
        <f>H905+L905</f>
        <v>1400000</v>
      </c>
      <c r="Q905" s="787">
        <f t="shared" si="162"/>
        <v>51800.4</v>
      </c>
      <c r="R905" s="788">
        <f t="shared" si="162"/>
        <v>3.7000285714285715E-2</v>
      </c>
      <c r="S905" s="787">
        <f>S903</f>
        <v>1348199.6</v>
      </c>
      <c r="T905" s="84"/>
      <c r="AB905" s="84">
        <f t="shared" si="149"/>
        <v>0</v>
      </c>
    </row>
    <row r="906" spans="1:31" ht="28.5" collapsed="1" x14ac:dyDescent="0.25">
      <c r="A906" s="84"/>
      <c r="B906" s="84"/>
      <c r="C906" s="84"/>
      <c r="D906" s="84"/>
      <c r="E906" s="770"/>
      <c r="F906" s="771"/>
      <c r="G906" s="789" t="s">
        <v>4685</v>
      </c>
      <c r="H906" s="790"/>
      <c r="I906" s="791"/>
      <c r="J906" s="792"/>
      <c r="K906" s="791"/>
      <c r="L906" s="793"/>
      <c r="M906" s="794"/>
      <c r="N906" s="795"/>
      <c r="O906" s="794"/>
      <c r="P906" s="794"/>
      <c r="Q906" s="794"/>
      <c r="R906" s="795"/>
      <c r="S906" s="860"/>
      <c r="T906" s="84"/>
      <c r="AB906" s="84">
        <f t="shared" ref="AB906:AB945" si="163">Z906-AA906</f>
        <v>0</v>
      </c>
    </row>
    <row r="907" spans="1:31" x14ac:dyDescent="0.25">
      <c r="A907" s="84"/>
      <c r="B907" s="84"/>
      <c r="C907" s="84"/>
      <c r="D907" s="84"/>
      <c r="E907" s="777"/>
      <c r="F907" s="778" t="s">
        <v>235</v>
      </c>
      <c r="G907" s="779" t="s">
        <v>236</v>
      </c>
      <c r="H907" s="780">
        <f>H880+H903</f>
        <v>104536768</v>
      </c>
      <c r="I907" s="780">
        <f>I880+I903</f>
        <v>38219713.359999999</v>
      </c>
      <c r="J907" s="781">
        <f>J880</f>
        <v>0.37007086512542259</v>
      </c>
      <c r="K907" s="780">
        <f>K880+K903</f>
        <v>66317054.640000001</v>
      </c>
      <c r="L907" s="782">
        <f>L880+L903</f>
        <v>0</v>
      </c>
      <c r="M907" s="782">
        <f>M880+M903</f>
        <v>0</v>
      </c>
      <c r="N907" s="783"/>
      <c r="O907" s="782">
        <f>O880+O903</f>
        <v>0</v>
      </c>
      <c r="P907" s="782">
        <f>P880+P903</f>
        <v>104536768</v>
      </c>
      <c r="Q907" s="782">
        <f>Q880+Q903</f>
        <v>38219713.359999999</v>
      </c>
      <c r="R907" s="783">
        <f>R880</f>
        <v>0.37007086512542259</v>
      </c>
      <c r="S907" s="782">
        <f>P907-Q907</f>
        <v>66317054.640000001</v>
      </c>
      <c r="T907" s="84"/>
      <c r="AB907" s="84">
        <f t="shared" si="163"/>
        <v>0</v>
      </c>
    </row>
    <row r="908" spans="1:31" hidden="1" x14ac:dyDescent="0.25">
      <c r="A908" s="84"/>
      <c r="B908" s="84"/>
      <c r="C908" s="84"/>
      <c r="D908" s="84"/>
      <c r="F908" s="778" t="s">
        <v>237</v>
      </c>
      <c r="G908" s="779" t="s">
        <v>238</v>
      </c>
      <c r="J908" s="750" t="e">
        <f t="shared" ref="J908:J922" si="164">I908/H908</f>
        <v>#DIV/0!</v>
      </c>
      <c r="R908" s="752" t="e">
        <f t="shared" ref="R908:R922" si="165">Q908/P908</f>
        <v>#DIV/0!</v>
      </c>
      <c r="S908" s="782" t="e">
        <f t="shared" ref="S908:S922" si="166">SUM(H908:L908)</f>
        <v>#DIV/0!</v>
      </c>
      <c r="T908" s="84"/>
      <c r="AB908" s="84">
        <f t="shared" si="163"/>
        <v>0</v>
      </c>
    </row>
    <row r="909" spans="1:31" hidden="1" x14ac:dyDescent="0.25">
      <c r="A909" s="84"/>
      <c r="B909" s="84"/>
      <c r="C909" s="84"/>
      <c r="D909" s="84"/>
      <c r="F909" s="778" t="s">
        <v>239</v>
      </c>
      <c r="G909" s="779" t="s">
        <v>240</v>
      </c>
      <c r="J909" s="750" t="e">
        <f t="shared" si="164"/>
        <v>#DIV/0!</v>
      </c>
      <c r="R909" s="752" t="e">
        <f t="shared" si="165"/>
        <v>#DIV/0!</v>
      </c>
      <c r="S909" s="782" t="e">
        <f t="shared" si="166"/>
        <v>#DIV/0!</v>
      </c>
      <c r="T909" s="84"/>
      <c r="AB909" s="84">
        <f t="shared" si="163"/>
        <v>0</v>
      </c>
    </row>
    <row r="910" spans="1:31" hidden="1" x14ac:dyDescent="0.25">
      <c r="A910" s="84"/>
      <c r="B910" s="84"/>
      <c r="C910" s="84"/>
      <c r="D910" s="84"/>
      <c r="F910" s="778" t="s">
        <v>241</v>
      </c>
      <c r="G910" s="779" t="s">
        <v>242</v>
      </c>
      <c r="J910" s="750" t="e">
        <f t="shared" si="164"/>
        <v>#DIV/0!</v>
      </c>
      <c r="R910" s="752" t="e">
        <f t="shared" si="165"/>
        <v>#DIV/0!</v>
      </c>
      <c r="S910" s="782" t="e">
        <f t="shared" si="166"/>
        <v>#DIV/0!</v>
      </c>
      <c r="T910" s="84"/>
      <c r="AB910" s="84">
        <f t="shared" si="163"/>
        <v>0</v>
      </c>
    </row>
    <row r="911" spans="1:31" hidden="1" x14ac:dyDescent="0.25">
      <c r="A911" s="84"/>
      <c r="B911" s="84"/>
      <c r="C911" s="84"/>
      <c r="D911" s="84"/>
      <c r="F911" s="778" t="s">
        <v>243</v>
      </c>
      <c r="G911" s="779" t="s">
        <v>244</v>
      </c>
      <c r="J911" s="750" t="e">
        <f t="shared" si="164"/>
        <v>#DIV/0!</v>
      </c>
      <c r="R911" s="752" t="e">
        <f t="shared" si="165"/>
        <v>#DIV/0!</v>
      </c>
      <c r="S911" s="782" t="e">
        <f t="shared" si="166"/>
        <v>#DIV/0!</v>
      </c>
      <c r="T911" s="84"/>
      <c r="AB911" s="84">
        <f t="shared" si="163"/>
        <v>0</v>
      </c>
    </row>
    <row r="912" spans="1:31" hidden="1" x14ac:dyDescent="0.25">
      <c r="A912" s="84"/>
      <c r="B912" s="84"/>
      <c r="C912" s="84"/>
      <c r="D912" s="84"/>
      <c r="F912" s="778" t="s">
        <v>245</v>
      </c>
      <c r="G912" s="779" t="s">
        <v>246</v>
      </c>
      <c r="J912" s="750" t="e">
        <f t="shared" si="164"/>
        <v>#DIV/0!</v>
      </c>
      <c r="R912" s="752" t="e">
        <f t="shared" si="165"/>
        <v>#DIV/0!</v>
      </c>
      <c r="S912" s="782" t="e">
        <f t="shared" si="166"/>
        <v>#DIV/0!</v>
      </c>
      <c r="T912" s="84"/>
      <c r="AB912" s="84">
        <f t="shared" si="163"/>
        <v>0</v>
      </c>
    </row>
    <row r="913" spans="1:28" hidden="1" x14ac:dyDescent="0.25">
      <c r="A913" s="84"/>
      <c r="B913" s="84"/>
      <c r="C913" s="84"/>
      <c r="D913" s="84"/>
      <c r="F913" s="778" t="s">
        <v>247</v>
      </c>
      <c r="G913" s="779" t="s">
        <v>4692</v>
      </c>
      <c r="J913" s="750" t="e">
        <f t="shared" si="164"/>
        <v>#DIV/0!</v>
      </c>
      <c r="R913" s="752" t="e">
        <f t="shared" si="165"/>
        <v>#DIV/0!</v>
      </c>
      <c r="S913" s="782" t="e">
        <f t="shared" si="166"/>
        <v>#DIV/0!</v>
      </c>
      <c r="T913" s="84"/>
      <c r="AB913" s="84">
        <f t="shared" si="163"/>
        <v>0</v>
      </c>
    </row>
    <row r="914" spans="1:28" ht="30" hidden="1" x14ac:dyDescent="0.25">
      <c r="A914" s="84"/>
      <c r="B914" s="84"/>
      <c r="C914" s="84"/>
      <c r="D914" s="84"/>
      <c r="F914" s="778" t="s">
        <v>248</v>
      </c>
      <c r="G914" s="779" t="s">
        <v>4691</v>
      </c>
      <c r="J914" s="750" t="e">
        <f t="shared" si="164"/>
        <v>#DIV/0!</v>
      </c>
      <c r="R914" s="752" t="e">
        <f t="shared" si="165"/>
        <v>#DIV/0!</v>
      </c>
      <c r="S914" s="782" t="e">
        <f t="shared" si="166"/>
        <v>#DIV/0!</v>
      </c>
      <c r="T914" s="84"/>
      <c r="AB914" s="84">
        <f t="shared" si="163"/>
        <v>0</v>
      </c>
    </row>
    <row r="915" spans="1:28" hidden="1" x14ac:dyDescent="0.25">
      <c r="A915" s="84"/>
      <c r="B915" s="84"/>
      <c r="C915" s="84"/>
      <c r="D915" s="84"/>
      <c r="F915" s="778" t="s">
        <v>249</v>
      </c>
      <c r="G915" s="779" t="s">
        <v>58</v>
      </c>
      <c r="J915" s="750" t="e">
        <f t="shared" si="164"/>
        <v>#DIV/0!</v>
      </c>
      <c r="R915" s="752" t="e">
        <f t="shared" si="165"/>
        <v>#DIV/0!</v>
      </c>
      <c r="S915" s="782" t="e">
        <f t="shared" si="166"/>
        <v>#DIV/0!</v>
      </c>
      <c r="T915" s="84"/>
      <c r="AB915" s="84">
        <f t="shared" si="163"/>
        <v>0</v>
      </c>
    </row>
    <row r="916" spans="1:28" ht="15.75" hidden="1" thickBot="1" x14ac:dyDescent="0.3">
      <c r="F916" s="778" t="s">
        <v>250</v>
      </c>
      <c r="G916" s="779" t="s">
        <v>251</v>
      </c>
      <c r="H916" s="749">
        <v>0</v>
      </c>
      <c r="I916" s="749">
        <v>0</v>
      </c>
      <c r="K916" s="749">
        <v>0</v>
      </c>
      <c r="L916" s="751">
        <f>L889</f>
        <v>0</v>
      </c>
      <c r="M916" s="751">
        <f>M889</f>
        <v>0</v>
      </c>
      <c r="N916" s="752" t="e">
        <f>M916/L916</f>
        <v>#DIV/0!</v>
      </c>
      <c r="O916" s="751">
        <f>O889</f>
        <v>0</v>
      </c>
      <c r="P916" s="751">
        <f>P889</f>
        <v>0</v>
      </c>
      <c r="Q916" s="751">
        <f>Q889</f>
        <v>768865.02</v>
      </c>
      <c r="R916" s="752">
        <f>R889</f>
        <v>1.318807924528302E-2</v>
      </c>
      <c r="S916" s="782">
        <f>S889</f>
        <v>57531134.979999997</v>
      </c>
      <c r="AB916" s="84">
        <f t="shared" si="163"/>
        <v>0</v>
      </c>
    </row>
    <row r="917" spans="1:28" ht="15.75" hidden="1" thickBot="1" x14ac:dyDescent="0.3">
      <c r="F917" s="778" t="s">
        <v>252</v>
      </c>
      <c r="G917" s="779" t="s">
        <v>253</v>
      </c>
      <c r="J917" s="750" t="e">
        <f t="shared" si="164"/>
        <v>#DIV/0!</v>
      </c>
      <c r="R917" s="752" t="e">
        <f t="shared" si="165"/>
        <v>#DIV/0!</v>
      </c>
      <c r="S917" s="782" t="e">
        <f t="shared" si="166"/>
        <v>#DIV/0!</v>
      </c>
      <c r="AB917" s="84">
        <f t="shared" si="163"/>
        <v>0</v>
      </c>
    </row>
    <row r="918" spans="1:28" ht="30.75" hidden="1" thickBot="1" x14ac:dyDescent="0.3">
      <c r="F918" s="778" t="s">
        <v>254</v>
      </c>
      <c r="G918" s="779" t="s">
        <v>255</v>
      </c>
      <c r="J918" s="750" t="e">
        <f t="shared" si="164"/>
        <v>#DIV/0!</v>
      </c>
      <c r="R918" s="752" t="e">
        <f t="shared" si="165"/>
        <v>#DIV/0!</v>
      </c>
      <c r="S918" s="782" t="e">
        <f t="shared" si="166"/>
        <v>#DIV/0!</v>
      </c>
      <c r="AB918" s="84">
        <f t="shared" si="163"/>
        <v>0</v>
      </c>
    </row>
    <row r="919" spans="1:28" ht="15.75" hidden="1" thickBot="1" x14ac:dyDescent="0.3">
      <c r="F919" s="778" t="s">
        <v>256</v>
      </c>
      <c r="G919" s="779" t="s">
        <v>257</v>
      </c>
      <c r="J919" s="750" t="e">
        <f t="shared" si="164"/>
        <v>#DIV/0!</v>
      </c>
      <c r="R919" s="752" t="e">
        <f t="shared" si="165"/>
        <v>#DIV/0!</v>
      </c>
      <c r="S919" s="782" t="e">
        <f t="shared" si="166"/>
        <v>#DIV/0!</v>
      </c>
      <c r="AB919" s="84">
        <f t="shared" si="163"/>
        <v>0</v>
      </c>
    </row>
    <row r="920" spans="1:28" ht="30.75" hidden="1" thickBot="1" x14ac:dyDescent="0.3">
      <c r="F920" s="778" t="s">
        <v>258</v>
      </c>
      <c r="G920" s="779" t="s">
        <v>259</v>
      </c>
      <c r="J920" s="750" t="e">
        <f t="shared" si="164"/>
        <v>#DIV/0!</v>
      </c>
      <c r="R920" s="752" t="e">
        <f t="shared" si="165"/>
        <v>#DIV/0!</v>
      </c>
      <c r="S920" s="782" t="e">
        <f t="shared" si="166"/>
        <v>#DIV/0!</v>
      </c>
      <c r="AB920" s="84">
        <f t="shared" si="163"/>
        <v>0</v>
      </c>
    </row>
    <row r="921" spans="1:28" ht="30.75" hidden="1" thickBot="1" x14ac:dyDescent="0.3">
      <c r="F921" s="778" t="s">
        <v>260</v>
      </c>
      <c r="G921" s="779" t="s">
        <v>261</v>
      </c>
      <c r="J921" s="750" t="e">
        <f t="shared" si="164"/>
        <v>#DIV/0!</v>
      </c>
      <c r="R921" s="752" t="e">
        <f t="shared" si="165"/>
        <v>#DIV/0!</v>
      </c>
      <c r="S921" s="782" t="e">
        <f t="shared" si="166"/>
        <v>#DIV/0!</v>
      </c>
      <c r="AB921" s="84">
        <f t="shared" si="163"/>
        <v>0</v>
      </c>
    </row>
    <row r="922" spans="1:28" ht="15.75" hidden="1" thickBot="1" x14ac:dyDescent="0.3">
      <c r="F922" s="778" t="s">
        <v>262</v>
      </c>
      <c r="G922" s="779" t="s">
        <v>263</v>
      </c>
      <c r="H922" s="780"/>
      <c r="I922" s="780"/>
      <c r="J922" s="781" t="e">
        <f t="shared" si="164"/>
        <v>#DIV/0!</v>
      </c>
      <c r="K922" s="780"/>
      <c r="L922" s="782"/>
      <c r="M922" s="782"/>
      <c r="N922" s="783"/>
      <c r="O922" s="782"/>
      <c r="P922" s="782"/>
      <c r="Q922" s="782"/>
      <c r="R922" s="783" t="e">
        <f t="shared" si="165"/>
        <v>#DIV/0!</v>
      </c>
      <c r="S922" s="782" t="e">
        <f t="shared" si="166"/>
        <v>#DIV/0!</v>
      </c>
      <c r="AB922" s="84">
        <f t="shared" si="163"/>
        <v>0</v>
      </c>
    </row>
    <row r="923" spans="1:28" ht="15.75" thickBot="1" x14ac:dyDescent="0.3">
      <c r="A923" s="84"/>
      <c r="B923" s="84"/>
      <c r="C923" s="84"/>
      <c r="D923" s="84"/>
      <c r="E923" s="777"/>
      <c r="F923" s="778">
        <v>13</v>
      </c>
      <c r="G923" s="779" t="s">
        <v>257</v>
      </c>
      <c r="H923" s="780"/>
      <c r="I923" s="780"/>
      <c r="J923" s="781"/>
      <c r="K923" s="780"/>
      <c r="L923" s="782">
        <v>0</v>
      </c>
      <c r="M923" s="782"/>
      <c r="N923" s="783"/>
      <c r="O923" s="782"/>
      <c r="P923" s="782">
        <f>L923</f>
        <v>0</v>
      </c>
      <c r="Q923" s="782"/>
      <c r="R923" s="783"/>
      <c r="S923" s="782"/>
      <c r="T923" s="84"/>
    </row>
    <row r="924" spans="1:28" ht="15.75" collapsed="1" thickBot="1" x14ac:dyDescent="0.3">
      <c r="G924" s="784" t="s">
        <v>4686</v>
      </c>
      <c r="H924" s="785">
        <f>H907</f>
        <v>104536768</v>
      </c>
      <c r="I924" s="785">
        <f>I907</f>
        <v>38219713.359999999</v>
      </c>
      <c r="J924" s="786">
        <f>J907</f>
        <v>0.37007086512542259</v>
      </c>
      <c r="K924" s="785">
        <f>K907</f>
        <v>66317054.640000001</v>
      </c>
      <c r="L924" s="787">
        <v>0</v>
      </c>
      <c r="M924" s="787">
        <f>SUM(M907:M916)</f>
        <v>0</v>
      </c>
      <c r="N924" s="788"/>
      <c r="O924" s="787">
        <f>O907</f>
        <v>0</v>
      </c>
      <c r="P924" s="787">
        <f>H924+L924</f>
        <v>104536768</v>
      </c>
      <c r="Q924" s="787">
        <f>SUM(Q907:Q916)</f>
        <v>38988578.380000003</v>
      </c>
      <c r="R924" s="788">
        <f>Q924/P924</f>
        <v>0.37296521717602749</v>
      </c>
      <c r="S924" s="787">
        <f>P924-Q924</f>
        <v>65548189.619999997</v>
      </c>
      <c r="AB924" s="84">
        <f t="shared" si="163"/>
        <v>0</v>
      </c>
    </row>
    <row r="925" spans="1:28" x14ac:dyDescent="0.25">
      <c r="G925" s="797"/>
      <c r="H925" s="798"/>
      <c r="I925" s="798"/>
      <c r="J925" s="799"/>
      <c r="K925" s="798"/>
      <c r="L925" s="800"/>
      <c r="M925" s="800"/>
      <c r="N925" s="801"/>
      <c r="O925" s="800"/>
      <c r="P925" s="800"/>
      <c r="Q925" s="800"/>
      <c r="R925" s="801"/>
      <c r="S925" s="800"/>
      <c r="AB925" s="84">
        <f t="shared" si="163"/>
        <v>0</v>
      </c>
    </row>
    <row r="926" spans="1:28" x14ac:dyDescent="0.25">
      <c r="G926" s="797"/>
      <c r="H926" s="798"/>
      <c r="I926" s="798"/>
      <c r="J926" s="799"/>
      <c r="K926" s="798"/>
      <c r="L926" s="800"/>
      <c r="M926" s="800"/>
      <c r="N926" s="801"/>
      <c r="O926" s="800"/>
      <c r="P926" s="800"/>
      <c r="Q926" s="800"/>
      <c r="R926" s="801"/>
      <c r="S926" s="800"/>
    </row>
    <row r="927" spans="1:28" x14ac:dyDescent="0.25">
      <c r="C927" s="1251" t="s">
        <v>5480</v>
      </c>
      <c r="D927" s="1251"/>
      <c r="G927" s="797" t="s">
        <v>5481</v>
      </c>
      <c r="H927" s="798"/>
      <c r="I927" s="798"/>
      <c r="J927" s="799"/>
      <c r="K927" s="798"/>
      <c r="L927" s="800"/>
      <c r="M927" s="800"/>
      <c r="N927" s="801"/>
      <c r="O927" s="800"/>
      <c r="P927" s="800"/>
      <c r="Q927" s="800"/>
      <c r="R927" s="801"/>
      <c r="S927" s="800"/>
    </row>
    <row r="928" spans="1:28" x14ac:dyDescent="0.25">
      <c r="D928" s="764">
        <v>451</v>
      </c>
      <c r="G928" s="1137" t="s">
        <v>154</v>
      </c>
      <c r="H928" s="798"/>
      <c r="I928" s="798"/>
      <c r="J928" s="799"/>
      <c r="K928" s="798"/>
      <c r="L928" s="800"/>
      <c r="M928" s="800"/>
      <c r="N928" s="801"/>
      <c r="O928" s="800"/>
      <c r="P928" s="800"/>
      <c r="Q928" s="800"/>
      <c r="R928" s="801"/>
      <c r="S928" s="800"/>
    </row>
    <row r="929" spans="1:28" ht="15.75" thickBot="1" x14ac:dyDescent="0.3">
      <c r="E929" s="1146" t="s">
        <v>5500</v>
      </c>
      <c r="F929" s="745">
        <v>512</v>
      </c>
      <c r="G929" s="1130" t="s">
        <v>5044</v>
      </c>
      <c r="H929" s="780">
        <v>2250000</v>
      </c>
      <c r="I929" s="798"/>
      <c r="J929" s="799"/>
      <c r="K929" s="798"/>
      <c r="L929" s="782">
        <v>7000000</v>
      </c>
      <c r="M929" s="800"/>
      <c r="N929" s="801"/>
      <c r="O929" s="800"/>
      <c r="P929" s="782">
        <f>L929+H929</f>
        <v>9250000</v>
      </c>
      <c r="Q929" s="800"/>
      <c r="R929" s="801"/>
      <c r="S929" s="800"/>
    </row>
    <row r="930" spans="1:28" x14ac:dyDescent="0.25">
      <c r="A930" s="84"/>
      <c r="B930" s="84"/>
      <c r="C930" s="84"/>
      <c r="D930" s="84"/>
      <c r="E930" s="770"/>
      <c r="F930" s="771"/>
      <c r="G930" s="772" t="s">
        <v>5482</v>
      </c>
      <c r="H930" s="773"/>
      <c r="I930" s="773"/>
      <c r="J930" s="774"/>
      <c r="K930" s="773"/>
      <c r="L930" s="775"/>
      <c r="M930" s="775"/>
      <c r="N930" s="776"/>
      <c r="O930" s="775"/>
      <c r="P930" s="775"/>
      <c r="Q930" s="775"/>
      <c r="R930" s="776"/>
      <c r="S930" s="859"/>
      <c r="T930" s="84"/>
      <c r="AB930" s="84">
        <f t="shared" ref="AB930" si="167">Z930-AA930</f>
        <v>0</v>
      </c>
    </row>
    <row r="931" spans="1:28" x14ac:dyDescent="0.25">
      <c r="A931" s="84"/>
      <c r="B931" s="84"/>
      <c r="C931" s="84"/>
      <c r="D931" s="84"/>
      <c r="E931" s="777"/>
      <c r="F931" s="778" t="s">
        <v>235</v>
      </c>
      <c r="G931" s="779" t="s">
        <v>236</v>
      </c>
      <c r="H931" s="780">
        <f>SUM(H925:H929)</f>
        <v>2250000</v>
      </c>
      <c r="I931" s="780">
        <f>SUM(I925:I929)</f>
        <v>0</v>
      </c>
      <c r="J931" s="781">
        <f>I931/H931</f>
        <v>0</v>
      </c>
      <c r="K931" s="780">
        <f>SUM(K925:K929)</f>
        <v>0</v>
      </c>
      <c r="L931" s="782">
        <v>0</v>
      </c>
      <c r="M931" s="782">
        <v>0</v>
      </c>
      <c r="N931" s="783"/>
      <c r="O931" s="782">
        <f>L931-M931</f>
        <v>0</v>
      </c>
      <c r="P931" s="782">
        <f>L931+H931</f>
        <v>2250000</v>
      </c>
      <c r="Q931" s="800"/>
      <c r="R931" s="801"/>
      <c r="S931" s="800"/>
    </row>
    <row r="932" spans="1:28" ht="30.75" thickBot="1" x14ac:dyDescent="0.3">
      <c r="A932" s="84"/>
      <c r="B932" s="84"/>
      <c r="C932" s="84"/>
      <c r="D932" s="84"/>
      <c r="E932" s="777"/>
      <c r="F932" s="778">
        <v>17</v>
      </c>
      <c r="G932" s="779" t="s">
        <v>5479</v>
      </c>
      <c r="H932" s="780"/>
      <c r="I932" s="780"/>
      <c r="J932" s="781"/>
      <c r="K932" s="780"/>
      <c r="L932" s="782">
        <f>L929</f>
        <v>7000000</v>
      </c>
      <c r="M932" s="782"/>
      <c r="N932" s="783"/>
      <c r="O932" s="782"/>
      <c r="P932" s="782">
        <f>L932</f>
        <v>7000000</v>
      </c>
      <c r="Q932" s="800"/>
      <c r="R932" s="801"/>
      <c r="S932" s="800"/>
    </row>
    <row r="933" spans="1:28" x14ac:dyDescent="0.25">
      <c r="A933" s="84"/>
      <c r="B933" s="84"/>
      <c r="C933" s="84"/>
      <c r="D933" s="84"/>
      <c r="E933" s="770"/>
      <c r="F933" s="771"/>
      <c r="G933" s="772" t="s">
        <v>5483</v>
      </c>
      <c r="H933" s="1138">
        <f>H931</f>
        <v>2250000</v>
      </c>
      <c r="I933" s="1138"/>
      <c r="J933" s="1139"/>
      <c r="K933" s="1138"/>
      <c r="L933" s="775">
        <f>L932</f>
        <v>7000000</v>
      </c>
      <c r="M933" s="775"/>
      <c r="N933" s="776"/>
      <c r="O933" s="775"/>
      <c r="P933" s="775">
        <f>P931+P932</f>
        <v>9250000</v>
      </c>
      <c r="Q933" s="775"/>
      <c r="R933" s="776"/>
      <c r="S933" s="859"/>
      <c r="T933" s="84"/>
      <c r="AB933" s="84">
        <f t="shared" ref="AB933" si="168">Z933-AA933</f>
        <v>0</v>
      </c>
    </row>
    <row r="934" spans="1:28" x14ac:dyDescent="0.25">
      <c r="G934" s="797"/>
      <c r="H934" s="798"/>
      <c r="I934" s="798"/>
      <c r="J934" s="799"/>
      <c r="K934" s="798"/>
      <c r="L934" s="800"/>
      <c r="M934" s="800"/>
      <c r="N934" s="801"/>
      <c r="O934" s="800"/>
      <c r="P934" s="800"/>
      <c r="Q934" s="800"/>
      <c r="R934" s="801"/>
      <c r="S934" s="800"/>
    </row>
    <row r="935" spans="1:28" x14ac:dyDescent="0.25">
      <c r="E935" s="770"/>
      <c r="F935" s="771"/>
      <c r="G935" s="804" t="s">
        <v>4153</v>
      </c>
      <c r="H935" s="805"/>
      <c r="I935" s="805"/>
      <c r="J935" s="806"/>
      <c r="K935" s="805"/>
      <c r="L935" s="807"/>
      <c r="M935" s="807"/>
      <c r="N935" s="808"/>
      <c r="O935" s="807"/>
      <c r="P935" s="807"/>
      <c r="Q935" s="807"/>
      <c r="R935" s="808"/>
      <c r="S935" s="862"/>
      <c r="AB935" s="84">
        <f t="shared" si="163"/>
        <v>0</v>
      </c>
    </row>
    <row r="936" spans="1:28" x14ac:dyDescent="0.25">
      <c r="E936" s="777"/>
      <c r="F936" s="778" t="s">
        <v>235</v>
      </c>
      <c r="G936" s="779" t="s">
        <v>236</v>
      </c>
      <c r="H936" s="780">
        <f>H907+H933</f>
        <v>106786768</v>
      </c>
      <c r="I936" s="780">
        <f>I907</f>
        <v>38219713.359999999</v>
      </c>
      <c r="J936" s="781">
        <f>I936/H936</f>
        <v>0.35790682755751163</v>
      </c>
      <c r="K936" s="780">
        <f>H936-I936</f>
        <v>68567054.640000001</v>
      </c>
      <c r="L936" s="782">
        <v>0</v>
      </c>
      <c r="M936" s="782">
        <v>0</v>
      </c>
      <c r="N936" s="783"/>
      <c r="O936" s="782">
        <v>0</v>
      </c>
      <c r="P936" s="782">
        <f>H936+L936</f>
        <v>106786768</v>
      </c>
      <c r="Q936" s="782">
        <f>I936+M936</f>
        <v>38219713.359999999</v>
      </c>
      <c r="R936" s="783">
        <f>Q936/P936</f>
        <v>0.35790682755751163</v>
      </c>
      <c r="S936" s="782">
        <f>P936-Q936</f>
        <v>68567054.640000001</v>
      </c>
      <c r="AB936" s="84">
        <f t="shared" si="163"/>
        <v>0</v>
      </c>
    </row>
    <row r="937" spans="1:28" x14ac:dyDescent="0.25">
      <c r="E937" s="777"/>
      <c r="F937" s="803" t="s">
        <v>247</v>
      </c>
      <c r="G937" s="779" t="s">
        <v>4692</v>
      </c>
      <c r="H937" s="780">
        <v>0</v>
      </c>
      <c r="I937" s="780"/>
      <c r="J937" s="781"/>
      <c r="K937" s="780" t="e">
        <f>#REF!+#REF!+#REF!</f>
        <v>#REF!</v>
      </c>
      <c r="L937" s="782">
        <v>0</v>
      </c>
      <c r="M937" s="782"/>
      <c r="N937" s="783"/>
      <c r="O937" s="782" t="e">
        <f>#REF!+#REF!+#REF!</f>
        <v>#REF!</v>
      </c>
      <c r="P937" s="782">
        <f>P920+P925</f>
        <v>0</v>
      </c>
      <c r="Q937" s="782"/>
      <c r="R937" s="783"/>
      <c r="S937" s="782" t="e">
        <f>#REF!</f>
        <v>#REF!</v>
      </c>
      <c r="AB937" s="84">
        <f t="shared" si="163"/>
        <v>0</v>
      </c>
    </row>
    <row r="938" spans="1:28" x14ac:dyDescent="0.25">
      <c r="F938" s="778">
        <v>13</v>
      </c>
      <c r="G938" s="779" t="s">
        <v>257</v>
      </c>
      <c r="H938" s="749">
        <v>0</v>
      </c>
      <c r="I938" s="749">
        <v>0</v>
      </c>
      <c r="K938" s="749">
        <v>0</v>
      </c>
      <c r="L938" s="751">
        <f>L892</f>
        <v>1000000</v>
      </c>
      <c r="O938" s="751">
        <f>L938-M938</f>
        <v>1000000</v>
      </c>
      <c r="P938" s="782">
        <f>L938</f>
        <v>1000000</v>
      </c>
      <c r="Q938" s="751">
        <f>I938+M938</f>
        <v>0</v>
      </c>
      <c r="S938" s="782">
        <f>P938-Q938</f>
        <v>1000000</v>
      </c>
      <c r="AB938" s="84">
        <f t="shared" si="163"/>
        <v>0</v>
      </c>
    </row>
    <row r="939" spans="1:28" ht="30.75" thickBot="1" x14ac:dyDescent="0.3">
      <c r="F939" s="778">
        <v>17</v>
      </c>
      <c r="G939" s="779" t="s">
        <v>5479</v>
      </c>
      <c r="H939" s="749">
        <v>0</v>
      </c>
      <c r="L939" s="751">
        <f>L933</f>
        <v>7000000</v>
      </c>
      <c r="P939" s="782">
        <f>L939</f>
        <v>7000000</v>
      </c>
      <c r="S939" s="782"/>
    </row>
    <row r="940" spans="1:28" ht="15.75" thickBot="1" x14ac:dyDescent="0.3">
      <c r="G940" s="784" t="s">
        <v>4154</v>
      </c>
      <c r="H940" s="785">
        <f>SUM(H936:H938)</f>
        <v>106786768</v>
      </c>
      <c r="I940" s="785">
        <f>SUM(I936)</f>
        <v>38219713.359999999</v>
      </c>
      <c r="J940" s="786">
        <f>I940/H940</f>
        <v>0.35790682755751163</v>
      </c>
      <c r="K940" s="785">
        <f>H940-I940</f>
        <v>68567054.640000001</v>
      </c>
      <c r="L940" s="787">
        <f>SUM(L936:L939)</f>
        <v>8000000</v>
      </c>
      <c r="M940" s="787">
        <f>SUM(M936)</f>
        <v>0</v>
      </c>
      <c r="N940" s="788"/>
      <c r="O940" s="787">
        <v>0</v>
      </c>
      <c r="P940" s="787">
        <f>P936+P939+P938</f>
        <v>114786768</v>
      </c>
      <c r="Q940" s="787">
        <f>SUM(Q936)</f>
        <v>38219713.359999999</v>
      </c>
      <c r="R940" s="788">
        <f>Q940/P940</f>
        <v>0.33296271012700696</v>
      </c>
      <c r="S940" s="787">
        <f>P940-Q940</f>
        <v>76567054.640000001</v>
      </c>
      <c r="AB940" s="84">
        <f t="shared" si="163"/>
        <v>0</v>
      </c>
    </row>
    <row r="941" spans="1:28" x14ac:dyDescent="0.25">
      <c r="G941" s="797"/>
      <c r="H941" s="798"/>
      <c r="I941" s="798"/>
      <c r="J941" s="799"/>
      <c r="K941" s="798"/>
      <c r="L941" s="800"/>
      <c r="M941" s="800"/>
      <c r="N941" s="801"/>
      <c r="O941" s="800"/>
      <c r="P941" s="800"/>
      <c r="Q941" s="800"/>
      <c r="R941" s="801"/>
      <c r="S941" s="800"/>
    </row>
    <row r="942" spans="1:28" x14ac:dyDescent="0.25">
      <c r="AB942" s="84">
        <f t="shared" si="163"/>
        <v>0</v>
      </c>
    </row>
    <row r="943" spans="1:28" ht="28.5" x14ac:dyDescent="0.25">
      <c r="C943" s="747" t="s">
        <v>3572</v>
      </c>
      <c r="G943" s="920" t="s">
        <v>5111</v>
      </c>
      <c r="AB943" s="84">
        <f t="shared" si="163"/>
        <v>0</v>
      </c>
    </row>
    <row r="944" spans="1:28" ht="29.25" x14ac:dyDescent="0.25">
      <c r="C944" s="747" t="s">
        <v>4950</v>
      </c>
      <c r="G944" s="759" t="s">
        <v>4951</v>
      </c>
      <c r="AB944" s="84">
        <f t="shared" si="163"/>
        <v>0</v>
      </c>
    </row>
    <row r="945" spans="1:31" x14ac:dyDescent="0.25">
      <c r="D945" s="764">
        <v>420</v>
      </c>
      <c r="G945" s="766" t="s">
        <v>138</v>
      </c>
      <c r="AB945" s="84">
        <f t="shared" si="163"/>
        <v>0</v>
      </c>
    </row>
    <row r="946" spans="1:31" x14ac:dyDescent="0.25">
      <c r="A946" s="84"/>
      <c r="B946" s="84"/>
      <c r="E946" s="1146" t="s">
        <v>5107</v>
      </c>
      <c r="F946" s="745">
        <v>423</v>
      </c>
      <c r="G946" s="861" t="s">
        <v>3779</v>
      </c>
      <c r="H946" s="749">
        <v>500000</v>
      </c>
      <c r="I946" s="749">
        <v>0</v>
      </c>
      <c r="K946" s="749">
        <f>H946-I946</f>
        <v>500000</v>
      </c>
      <c r="L946" s="751">
        <v>0</v>
      </c>
      <c r="M946" s="751">
        <v>0</v>
      </c>
      <c r="O946" s="751">
        <f>L946-M946</f>
        <v>0</v>
      </c>
      <c r="P946" s="751">
        <f>L946+H946</f>
        <v>500000</v>
      </c>
      <c r="Q946" s="751">
        <f>M946+I946</f>
        <v>0</v>
      </c>
      <c r="S946" s="751">
        <f>P946-Q946</f>
        <v>500000</v>
      </c>
      <c r="Z946" s="812">
        <f>H946-X946+Y946</f>
        <v>500000</v>
      </c>
      <c r="AA946" s="813">
        <v>11488000</v>
      </c>
      <c r="AB946" s="84">
        <f>Z946-AA946</f>
        <v>-10988000</v>
      </c>
      <c r="AE946" s="84">
        <f>H946-AA946</f>
        <v>-10988000</v>
      </c>
    </row>
    <row r="947" spans="1:31" ht="15.75" thickBot="1" x14ac:dyDescent="0.3">
      <c r="A947" s="84"/>
      <c r="B947" s="84"/>
      <c r="E947" s="1146" t="s">
        <v>5309</v>
      </c>
      <c r="F947" s="745">
        <v>454</v>
      </c>
      <c r="G947" s="861" t="s">
        <v>3803</v>
      </c>
      <c r="H947" s="749">
        <v>5000000</v>
      </c>
      <c r="I947" s="749">
        <v>1086000</v>
      </c>
      <c r="J947" s="750">
        <f>I947/H947</f>
        <v>0.2172</v>
      </c>
      <c r="K947" s="749">
        <f>H947-I947</f>
        <v>3914000</v>
      </c>
      <c r="L947" s="751">
        <v>0</v>
      </c>
      <c r="M947" s="751">
        <v>0</v>
      </c>
      <c r="O947" s="751">
        <f>L947-M947</f>
        <v>0</v>
      </c>
      <c r="P947" s="751">
        <f>L947+H947</f>
        <v>5000000</v>
      </c>
      <c r="Q947" s="751">
        <f>M947+I947</f>
        <v>1086000</v>
      </c>
      <c r="R947" s="752">
        <f>Q947/P947</f>
        <v>0.2172</v>
      </c>
      <c r="S947" s="751">
        <f>P947-Q947</f>
        <v>3914000</v>
      </c>
      <c r="Z947" s="812">
        <f>H947-X947+Y947</f>
        <v>5000000</v>
      </c>
      <c r="AA947" s="813">
        <v>11488000</v>
      </c>
      <c r="AB947" s="84">
        <f t="shared" ref="AB947:AB1044" si="169">Z947-AA947</f>
        <v>-6488000</v>
      </c>
      <c r="AE947" s="84">
        <f>H947-AA947</f>
        <v>-6488000</v>
      </c>
    </row>
    <row r="948" spans="1:31" ht="15.75" hidden="1" thickBot="1" x14ac:dyDescent="0.3">
      <c r="A948" s="84"/>
      <c r="B948" s="84"/>
      <c r="F948" s="745">
        <v>481</v>
      </c>
      <c r="G948" s="861" t="s">
        <v>4126</v>
      </c>
      <c r="H948" s="749">
        <v>0</v>
      </c>
      <c r="I948" s="749">
        <v>0</v>
      </c>
      <c r="K948" s="749">
        <f>H948-I948</f>
        <v>0</v>
      </c>
      <c r="L948" s="751">
        <v>0</v>
      </c>
      <c r="M948" s="751">
        <v>0</v>
      </c>
      <c r="O948" s="751">
        <v>0</v>
      </c>
      <c r="P948" s="751">
        <f>H948+L948</f>
        <v>0</v>
      </c>
      <c r="Q948" s="751">
        <f>M948+I948</f>
        <v>0</v>
      </c>
      <c r="S948" s="751">
        <f>P948-Q948</f>
        <v>0</v>
      </c>
    </row>
    <row r="949" spans="1:31" x14ac:dyDescent="0.25">
      <c r="A949" s="84"/>
      <c r="B949" s="84"/>
      <c r="E949" s="770"/>
      <c r="F949" s="771"/>
      <c r="G949" s="772" t="s">
        <v>4719</v>
      </c>
      <c r="H949" s="773"/>
      <c r="I949" s="773"/>
      <c r="J949" s="774"/>
      <c r="K949" s="773"/>
      <c r="L949" s="775"/>
      <c r="M949" s="775"/>
      <c r="N949" s="776"/>
      <c r="O949" s="775"/>
      <c r="P949" s="775"/>
      <c r="Q949" s="775"/>
      <c r="R949" s="776"/>
      <c r="S949" s="859"/>
      <c r="AB949" s="84">
        <f t="shared" si="169"/>
        <v>0</v>
      </c>
    </row>
    <row r="950" spans="1:31" ht="15.75" thickBot="1" x14ac:dyDescent="0.3">
      <c r="A950" s="84"/>
      <c r="B950" s="84"/>
      <c r="E950" s="777"/>
      <c r="F950" s="778" t="s">
        <v>235</v>
      </c>
      <c r="G950" s="779" t="s">
        <v>236</v>
      </c>
      <c r="H950" s="780">
        <f>H946+H947+H948</f>
        <v>5500000</v>
      </c>
      <c r="I950" s="780">
        <f>SUM(I946:I947)</f>
        <v>1086000</v>
      </c>
      <c r="J950" s="781">
        <f>I950/H950</f>
        <v>0.19745454545454547</v>
      </c>
      <c r="K950" s="780">
        <f>SUM(K946:K948)</f>
        <v>4414000</v>
      </c>
      <c r="L950" s="782">
        <f>SUM(L946:L947)</f>
        <v>0</v>
      </c>
      <c r="M950" s="782">
        <f>SUM(M946:M947)</f>
        <v>0</v>
      </c>
      <c r="N950" s="783"/>
      <c r="O950" s="782">
        <f>SUM(O946:O947)</f>
        <v>0</v>
      </c>
      <c r="P950" s="782">
        <f>P946+P947+P948</f>
        <v>5500000</v>
      </c>
      <c r="Q950" s="782">
        <f>SUM(Q946:Q947)</f>
        <v>1086000</v>
      </c>
      <c r="R950" s="783">
        <f>Q950/P950</f>
        <v>0.19745454545454547</v>
      </c>
      <c r="S950" s="782">
        <f>S946+S947+S948</f>
        <v>4414000</v>
      </c>
      <c r="AB950" s="84">
        <f t="shared" si="169"/>
        <v>0</v>
      </c>
    </row>
    <row r="951" spans="1:31" ht="15.75" thickBot="1" x14ac:dyDescent="0.3">
      <c r="A951" s="84"/>
      <c r="B951" s="84"/>
      <c r="G951" s="784" t="s">
        <v>4720</v>
      </c>
      <c r="H951" s="785">
        <f>H950</f>
        <v>5500000</v>
      </c>
      <c r="I951" s="785">
        <f>SUM(I947)</f>
        <v>1086000</v>
      </c>
      <c r="J951" s="786">
        <f>SUM(J947)</f>
        <v>0.2172</v>
      </c>
      <c r="K951" s="785">
        <f>SUM(K950)</f>
        <v>4414000</v>
      </c>
      <c r="L951" s="787">
        <f>SUM(L947)</f>
        <v>0</v>
      </c>
      <c r="M951" s="787">
        <f>SUM(M947)</f>
        <v>0</v>
      </c>
      <c r="N951" s="788"/>
      <c r="O951" s="787">
        <f>SUM(O947)</f>
        <v>0</v>
      </c>
      <c r="P951" s="787">
        <f>P950</f>
        <v>5500000</v>
      </c>
      <c r="Q951" s="787">
        <f>SUM(Q947)</f>
        <v>1086000</v>
      </c>
      <c r="R951" s="788">
        <f>SUM(R947)</f>
        <v>0.2172</v>
      </c>
      <c r="S951" s="787">
        <f>S950</f>
        <v>4414000</v>
      </c>
      <c r="AB951" s="84">
        <f t="shared" si="169"/>
        <v>0</v>
      </c>
    </row>
    <row r="952" spans="1:31" ht="28.5" collapsed="1" x14ac:dyDescent="0.25">
      <c r="A952" s="84"/>
      <c r="B952" s="84"/>
      <c r="E952" s="770"/>
      <c r="F952" s="771"/>
      <c r="G952" s="789" t="s">
        <v>4948</v>
      </c>
      <c r="H952" s="790"/>
      <c r="I952" s="791"/>
      <c r="J952" s="792"/>
      <c r="K952" s="791"/>
      <c r="L952" s="793"/>
      <c r="M952" s="794"/>
      <c r="N952" s="795"/>
      <c r="O952" s="794"/>
      <c r="P952" s="794"/>
      <c r="Q952" s="794"/>
      <c r="R952" s="795"/>
      <c r="S952" s="860"/>
      <c r="AB952" s="84">
        <f t="shared" si="169"/>
        <v>0</v>
      </c>
    </row>
    <row r="953" spans="1:31" ht="15.75" thickBot="1" x14ac:dyDescent="0.3">
      <c r="A953" s="84"/>
      <c r="B953" s="84"/>
      <c r="E953" s="777"/>
      <c r="F953" s="778" t="s">
        <v>235</v>
      </c>
      <c r="G953" s="779" t="s">
        <v>236</v>
      </c>
      <c r="H953" s="780">
        <f>H950</f>
        <v>5500000</v>
      </c>
      <c r="I953" s="780">
        <f>SUM(I947)</f>
        <v>1086000</v>
      </c>
      <c r="J953" s="781">
        <f>SUM(J947)</f>
        <v>0.2172</v>
      </c>
      <c r="K953" s="780">
        <f>SUM(K950)</f>
        <v>4414000</v>
      </c>
      <c r="L953" s="782">
        <f>SUM(L947)</f>
        <v>0</v>
      </c>
      <c r="M953" s="782">
        <f>SUM(M947)</f>
        <v>0</v>
      </c>
      <c r="N953" s="783"/>
      <c r="O953" s="782">
        <f>SUM(O947)</f>
        <v>0</v>
      </c>
      <c r="P953" s="782">
        <f>P950</f>
        <v>5500000</v>
      </c>
      <c r="Q953" s="782">
        <f>SUM(Q947)</f>
        <v>1086000</v>
      </c>
      <c r="R953" s="783">
        <f>SUM(R947)</f>
        <v>0.2172</v>
      </c>
      <c r="S953" s="782">
        <f>S950</f>
        <v>4414000</v>
      </c>
      <c r="AB953" s="84">
        <f t="shared" si="169"/>
        <v>0</v>
      </c>
    </row>
    <row r="954" spans="1:31" ht="15.75" collapsed="1" thickBot="1" x14ac:dyDescent="0.3">
      <c r="A954" s="84"/>
      <c r="B954" s="84"/>
      <c r="G954" s="784" t="s">
        <v>4949</v>
      </c>
      <c r="H954" s="785">
        <f t="shared" ref="H954:M954" si="170">SUM(H953)</f>
        <v>5500000</v>
      </c>
      <c r="I954" s="785">
        <f t="shared" si="170"/>
        <v>1086000</v>
      </c>
      <c r="J954" s="786">
        <f t="shared" si="170"/>
        <v>0.2172</v>
      </c>
      <c r="K954" s="785">
        <f t="shared" si="170"/>
        <v>4414000</v>
      </c>
      <c r="L954" s="787">
        <f t="shared" si="170"/>
        <v>0</v>
      </c>
      <c r="M954" s="787">
        <f t="shared" si="170"/>
        <v>0</v>
      </c>
      <c r="N954" s="788"/>
      <c r="O954" s="787">
        <f>SUM(O953)</f>
        <v>0</v>
      </c>
      <c r="P954" s="787">
        <f>SUM(P953)</f>
        <v>5500000</v>
      </c>
      <c r="Q954" s="787">
        <f>SUM(Q953)</f>
        <v>1086000</v>
      </c>
      <c r="R954" s="788">
        <f>SUM(R953)</f>
        <v>0.2172</v>
      </c>
      <c r="S954" s="787">
        <f>SUM(S953)</f>
        <v>4414000</v>
      </c>
      <c r="AB954" s="84">
        <f t="shared" si="169"/>
        <v>0</v>
      </c>
    </row>
    <row r="955" spans="1:31" x14ac:dyDescent="0.25">
      <c r="A955" s="84"/>
      <c r="B955" s="84"/>
      <c r="G955" s="797"/>
      <c r="H955" s="798"/>
      <c r="I955" s="798"/>
      <c r="J955" s="799"/>
      <c r="K955" s="798"/>
      <c r="L955" s="800"/>
      <c r="M955" s="800"/>
      <c r="N955" s="801"/>
      <c r="O955" s="800"/>
      <c r="P955" s="800"/>
      <c r="Q955" s="800"/>
      <c r="R955" s="801"/>
      <c r="S955" s="800"/>
      <c r="AB955" s="84">
        <f t="shared" si="169"/>
        <v>0</v>
      </c>
    </row>
    <row r="956" spans="1:31" x14ac:dyDescent="0.25">
      <c r="A956" s="84"/>
      <c r="B956" s="84"/>
      <c r="C956" s="747" t="s">
        <v>4058</v>
      </c>
      <c r="G956" s="759" t="s">
        <v>4890</v>
      </c>
      <c r="AB956" s="84">
        <f t="shared" si="169"/>
        <v>0</v>
      </c>
    </row>
    <row r="957" spans="1:31" x14ac:dyDescent="0.25">
      <c r="A957" s="84"/>
      <c r="B957" s="84"/>
      <c r="D957" s="764">
        <v>420</v>
      </c>
      <c r="G957" s="766" t="s">
        <v>138</v>
      </c>
      <c r="AB957" s="84">
        <f t="shared" si="169"/>
        <v>0</v>
      </c>
    </row>
    <row r="958" spans="1:31" ht="15.75" thickBot="1" x14ac:dyDescent="0.3">
      <c r="A958" s="84"/>
      <c r="B958" s="84"/>
      <c r="E958" s="1146" t="s">
        <v>5387</v>
      </c>
      <c r="F958" s="745">
        <v>425</v>
      </c>
      <c r="G958" s="861" t="s">
        <v>4117</v>
      </c>
      <c r="H958" s="749">
        <f>4560000+2544000</f>
        <v>7104000</v>
      </c>
      <c r="I958" s="749">
        <v>3380130.72</v>
      </c>
      <c r="J958" s="750">
        <f>I958/H958</f>
        <v>0.47580668918918922</v>
      </c>
      <c r="K958" s="749">
        <f>H958-I958</f>
        <v>3723869.28</v>
      </c>
      <c r="L958" s="751">
        <v>3027200</v>
      </c>
      <c r="M958" s="751">
        <v>0</v>
      </c>
      <c r="O958" s="751">
        <f>L958-M958</f>
        <v>3027200</v>
      </c>
      <c r="P958" s="751">
        <f>L958+H958</f>
        <v>10131200</v>
      </c>
      <c r="Q958" s="751">
        <f>M958+I958</f>
        <v>3380130.72</v>
      </c>
      <c r="R958" s="752">
        <f>Q958/P958</f>
        <v>0.33363577068856604</v>
      </c>
      <c r="S958" s="751">
        <f>P958-Q958</f>
        <v>6751069.2799999993</v>
      </c>
      <c r="Z958" s="812">
        <f>H958-X958+Y958</f>
        <v>7104000</v>
      </c>
      <c r="AA958" s="813">
        <v>7000000</v>
      </c>
      <c r="AB958" s="84">
        <f t="shared" si="169"/>
        <v>104000</v>
      </c>
      <c r="AE958" s="84">
        <f>H958-AA958</f>
        <v>104000</v>
      </c>
    </row>
    <row r="959" spans="1:31" x14ac:dyDescent="0.25">
      <c r="A959" s="84"/>
      <c r="B959" s="84"/>
      <c r="E959" s="770"/>
      <c r="F959" s="771"/>
      <c r="G959" s="772" t="s">
        <v>4719</v>
      </c>
      <c r="H959" s="773"/>
      <c r="I959" s="773"/>
      <c r="J959" s="774"/>
      <c r="K959" s="773"/>
      <c r="L959" s="775"/>
      <c r="M959" s="775"/>
      <c r="N959" s="776"/>
      <c r="O959" s="775"/>
      <c r="P959" s="775"/>
      <c r="Q959" s="775"/>
      <c r="R959" s="776"/>
      <c r="S959" s="859"/>
      <c r="AB959" s="84">
        <f t="shared" si="169"/>
        <v>0</v>
      </c>
    </row>
    <row r="960" spans="1:31" x14ac:dyDescent="0.25">
      <c r="A960" s="84"/>
      <c r="B960" s="84"/>
      <c r="E960" s="777"/>
      <c r="F960" s="778" t="s">
        <v>235</v>
      </c>
      <c r="G960" s="779" t="s">
        <v>236</v>
      </c>
      <c r="H960" s="780">
        <f t="shared" ref="H960:M960" si="171">SUM(H958)</f>
        <v>7104000</v>
      </c>
      <c r="I960" s="780">
        <f t="shared" si="171"/>
        <v>3380130.72</v>
      </c>
      <c r="J960" s="781">
        <f>I960/H960</f>
        <v>0.47580668918918922</v>
      </c>
      <c r="K960" s="780">
        <f t="shared" si="171"/>
        <v>3723869.28</v>
      </c>
      <c r="L960" s="782">
        <v>0</v>
      </c>
      <c r="M960" s="782">
        <f t="shared" si="171"/>
        <v>0</v>
      </c>
      <c r="N960" s="783"/>
      <c r="O960" s="782">
        <f>SUM(O958)</f>
        <v>3027200</v>
      </c>
      <c r="P960" s="782">
        <f>H960</f>
        <v>7104000</v>
      </c>
      <c r="Q960" s="782">
        <f>SUM(Q958)</f>
        <v>3380130.72</v>
      </c>
      <c r="R960" s="783">
        <f>Q960/P960</f>
        <v>0.47580668918918922</v>
      </c>
      <c r="S960" s="782">
        <f>SUM(S958)</f>
        <v>6751069.2799999993</v>
      </c>
      <c r="AB960" s="84">
        <f t="shared" si="169"/>
        <v>0</v>
      </c>
    </row>
    <row r="961" spans="1:28" x14ac:dyDescent="0.25">
      <c r="A961" s="84"/>
      <c r="B961" s="84"/>
      <c r="E961" s="777"/>
      <c r="F961" s="915" t="s">
        <v>247</v>
      </c>
      <c r="G961" s="899" t="s">
        <v>4692</v>
      </c>
      <c r="H961" s="780">
        <v>0</v>
      </c>
      <c r="I961" s="780"/>
      <c r="J961" s="781"/>
      <c r="K961" s="780"/>
      <c r="L961" s="782">
        <v>2540000</v>
      </c>
      <c r="M961" s="782"/>
      <c r="N961" s="783"/>
      <c r="O961" s="782"/>
      <c r="P961" s="782">
        <f>L961</f>
        <v>2540000</v>
      </c>
      <c r="Q961" s="782"/>
      <c r="R961" s="783"/>
      <c r="S961" s="782"/>
    </row>
    <row r="962" spans="1:28" ht="30.75" thickBot="1" x14ac:dyDescent="0.3">
      <c r="A962" s="84"/>
      <c r="B962" s="84"/>
      <c r="E962" s="777"/>
      <c r="F962" s="803" t="s">
        <v>5478</v>
      </c>
      <c r="G962" s="779" t="s">
        <v>5479</v>
      </c>
      <c r="H962" s="780"/>
      <c r="I962" s="780"/>
      <c r="J962" s="781"/>
      <c r="K962" s="780"/>
      <c r="L962" s="782">
        <v>487200</v>
      </c>
      <c r="M962" s="782"/>
      <c r="N962" s="783"/>
      <c r="O962" s="782"/>
      <c r="P962" s="782">
        <f>L962</f>
        <v>487200</v>
      </c>
      <c r="Q962" s="782"/>
      <c r="R962" s="783"/>
      <c r="S962" s="782"/>
    </row>
    <row r="963" spans="1:28" ht="15.75" thickBot="1" x14ac:dyDescent="0.3">
      <c r="A963" s="84"/>
      <c r="B963" s="84"/>
      <c r="G963" s="784" t="s">
        <v>4720</v>
      </c>
      <c r="H963" s="785">
        <f t="shared" ref="H963:M963" si="172">SUM(H958)</f>
        <v>7104000</v>
      </c>
      <c r="I963" s="785">
        <f t="shared" si="172"/>
        <v>3380130.72</v>
      </c>
      <c r="J963" s="786">
        <f>I963/H963</f>
        <v>0.47580668918918922</v>
      </c>
      <c r="K963" s="785">
        <f t="shared" si="172"/>
        <v>3723869.28</v>
      </c>
      <c r="L963" s="787">
        <f t="shared" si="172"/>
        <v>3027200</v>
      </c>
      <c r="M963" s="787">
        <f t="shared" si="172"/>
        <v>0</v>
      </c>
      <c r="N963" s="788"/>
      <c r="O963" s="787">
        <f>SUM(O958)</f>
        <v>3027200</v>
      </c>
      <c r="P963" s="787">
        <f>SUM(P958)</f>
        <v>10131200</v>
      </c>
      <c r="Q963" s="787">
        <f>SUM(Q958)</f>
        <v>3380130.72</v>
      </c>
      <c r="R963" s="788">
        <f>Q963/P963</f>
        <v>0.33363577068856604</v>
      </c>
      <c r="S963" s="787">
        <f>SUM(S958)</f>
        <v>6751069.2799999993</v>
      </c>
      <c r="AB963" s="84">
        <f t="shared" si="169"/>
        <v>0</v>
      </c>
    </row>
    <row r="964" spans="1:28" ht="28.5" collapsed="1" x14ac:dyDescent="0.25">
      <c r="A964" s="84"/>
      <c r="B964" s="84"/>
      <c r="E964" s="770"/>
      <c r="F964" s="771"/>
      <c r="G964" s="789" t="s">
        <v>4722</v>
      </c>
      <c r="H964" s="790"/>
      <c r="I964" s="791"/>
      <c r="J964" s="792"/>
      <c r="K964" s="791"/>
      <c r="L964" s="793"/>
      <c r="M964" s="794"/>
      <c r="N964" s="795"/>
      <c r="O964" s="794"/>
      <c r="P964" s="794"/>
      <c r="Q964" s="794"/>
      <c r="R964" s="795"/>
      <c r="S964" s="860"/>
      <c r="AB964" s="84">
        <f t="shared" si="169"/>
        <v>0</v>
      </c>
    </row>
    <row r="965" spans="1:28" x14ac:dyDescent="0.25">
      <c r="E965" s="777"/>
      <c r="F965" s="778" t="s">
        <v>235</v>
      </c>
      <c r="G965" s="779" t="s">
        <v>236</v>
      </c>
      <c r="H965" s="780">
        <f>SUM(H958)</f>
        <v>7104000</v>
      </c>
      <c r="I965" s="780">
        <f>SUM(I958)</f>
        <v>3380130.72</v>
      </c>
      <c r="J965" s="781">
        <f>I965/H965</f>
        <v>0.47580668918918922</v>
      </c>
      <c r="K965" s="780">
        <f>SUM(K958)</f>
        <v>3723869.28</v>
      </c>
      <c r="L965" s="782">
        <v>0</v>
      </c>
      <c r="M965" s="782">
        <f>SUM(M958)</f>
        <v>0</v>
      </c>
      <c r="N965" s="783"/>
      <c r="O965" s="782">
        <f>SUM(O958)</f>
        <v>3027200</v>
      </c>
      <c r="P965" s="782">
        <f>H965</f>
        <v>7104000</v>
      </c>
      <c r="Q965" s="782">
        <f>SUM(Q958)</f>
        <v>3380130.72</v>
      </c>
      <c r="R965" s="783">
        <f>Q965/P965</f>
        <v>0.47580668918918922</v>
      </c>
      <c r="S965" s="782">
        <f>SUM(S958)</f>
        <v>6751069.2799999993</v>
      </c>
      <c r="AB965" s="84">
        <f t="shared" si="169"/>
        <v>0</v>
      </c>
    </row>
    <row r="966" spans="1:28" x14ac:dyDescent="0.25">
      <c r="B966" s="1136"/>
      <c r="E966" s="777"/>
      <c r="F966" s="915" t="s">
        <v>247</v>
      </c>
      <c r="G966" s="899" t="s">
        <v>4692</v>
      </c>
      <c r="H966" s="780">
        <v>0</v>
      </c>
      <c r="I966" s="780"/>
      <c r="J966" s="781"/>
      <c r="K966" s="780"/>
      <c r="L966" s="782">
        <f>L961</f>
        <v>2540000</v>
      </c>
      <c r="M966" s="782"/>
      <c r="N966" s="783"/>
      <c r="O966" s="782"/>
      <c r="P966" s="782">
        <f>L966</f>
        <v>2540000</v>
      </c>
      <c r="Q966" s="782"/>
      <c r="R966" s="783"/>
      <c r="S966" s="782"/>
    </row>
    <row r="967" spans="1:28" ht="30.75" thickBot="1" x14ac:dyDescent="0.3">
      <c r="B967" s="1136"/>
      <c r="E967" s="777"/>
      <c r="F967" s="803" t="s">
        <v>5478</v>
      </c>
      <c r="G967" s="779" t="s">
        <v>5479</v>
      </c>
      <c r="H967" s="780">
        <v>0</v>
      </c>
      <c r="I967" s="780"/>
      <c r="J967" s="781"/>
      <c r="K967" s="780"/>
      <c r="L967" s="782">
        <f>L962</f>
        <v>487200</v>
      </c>
      <c r="M967" s="782"/>
      <c r="N967" s="783"/>
      <c r="O967" s="782"/>
      <c r="P967" s="782">
        <f>L967</f>
        <v>487200</v>
      </c>
      <c r="Q967" s="782"/>
      <c r="R967" s="783"/>
      <c r="S967" s="782"/>
    </row>
    <row r="968" spans="1:28" ht="15.75" collapsed="1" thickBot="1" x14ac:dyDescent="0.3">
      <c r="G968" s="784" t="s">
        <v>4723</v>
      </c>
      <c r="H968" s="785">
        <f t="shared" ref="H968:M968" si="173">SUM(H965)</f>
        <v>7104000</v>
      </c>
      <c r="I968" s="785">
        <f t="shared" si="173"/>
        <v>3380130.72</v>
      </c>
      <c r="J968" s="786">
        <f>I968/H968</f>
        <v>0.47580668918918922</v>
      </c>
      <c r="K968" s="785">
        <f t="shared" si="173"/>
        <v>3723869.28</v>
      </c>
      <c r="L968" s="787">
        <f>L966+L967</f>
        <v>3027200</v>
      </c>
      <c r="M968" s="787">
        <f t="shared" si="173"/>
        <v>0</v>
      </c>
      <c r="N968" s="788"/>
      <c r="O968" s="787">
        <f>SUM(O965)</f>
        <v>3027200</v>
      </c>
      <c r="P968" s="787">
        <f>SUM(P965:P967)</f>
        <v>10131200</v>
      </c>
      <c r="Q968" s="787">
        <f>SUM(Q965)</f>
        <v>3380130.72</v>
      </c>
      <c r="R968" s="788">
        <f>Q968/P968</f>
        <v>0.33363577068856604</v>
      </c>
      <c r="S968" s="787">
        <f>SUM(S965)</f>
        <v>6751069.2799999993</v>
      </c>
      <c r="AB968" s="84">
        <f t="shared" si="169"/>
        <v>0</v>
      </c>
    </row>
    <row r="969" spans="1:28" x14ac:dyDescent="0.25">
      <c r="G969" s="797"/>
      <c r="H969" s="798"/>
      <c r="I969" s="798"/>
      <c r="J969" s="799"/>
      <c r="K969" s="798"/>
      <c r="L969" s="800"/>
      <c r="M969" s="800"/>
      <c r="N969" s="801"/>
      <c r="O969" s="800"/>
      <c r="P969" s="800"/>
      <c r="Q969" s="800"/>
      <c r="R969" s="801"/>
      <c r="S969" s="800"/>
      <c r="AB969" s="84">
        <f t="shared" si="169"/>
        <v>0</v>
      </c>
    </row>
    <row r="970" spans="1:28" x14ac:dyDescent="0.25">
      <c r="E970" s="770"/>
      <c r="F970" s="771"/>
      <c r="G970" s="804" t="s">
        <v>4724</v>
      </c>
      <c r="H970" s="805"/>
      <c r="I970" s="805"/>
      <c r="J970" s="806"/>
      <c r="K970" s="805"/>
      <c r="L970" s="807"/>
      <c r="M970" s="807"/>
      <c r="N970" s="808"/>
      <c r="O970" s="807"/>
      <c r="P970" s="807"/>
      <c r="Q970" s="807"/>
      <c r="R970" s="808"/>
      <c r="S970" s="862"/>
      <c r="AB970" s="84">
        <f t="shared" si="169"/>
        <v>0</v>
      </c>
    </row>
    <row r="971" spans="1:28" x14ac:dyDescent="0.25">
      <c r="E971" s="777"/>
      <c r="F971" s="778" t="s">
        <v>235</v>
      </c>
      <c r="G971" s="779" t="s">
        <v>236</v>
      </c>
      <c r="H971" s="780">
        <f>H965+H953</f>
        <v>12604000</v>
      </c>
      <c r="I971" s="780">
        <f>I965+I953</f>
        <v>4466130.7200000007</v>
      </c>
      <c r="J971" s="781">
        <f>I971/H971</f>
        <v>0.35434232941923205</v>
      </c>
      <c r="K971" s="780">
        <f>K965+K953</f>
        <v>8137869.2799999993</v>
      </c>
      <c r="L971" s="782">
        <v>0</v>
      </c>
      <c r="M971" s="782">
        <f>M965+M953</f>
        <v>0</v>
      </c>
      <c r="N971" s="783">
        <f>N965+N953</f>
        <v>0</v>
      </c>
      <c r="O971" s="782">
        <f>O965+O953</f>
        <v>3027200</v>
      </c>
      <c r="P971" s="782">
        <f>P965+P953</f>
        <v>12604000</v>
      </c>
      <c r="Q971" s="782">
        <f>Q965+Q953</f>
        <v>4466130.7200000007</v>
      </c>
      <c r="R971" s="783">
        <f>Q971/P971</f>
        <v>0.35434232941923205</v>
      </c>
      <c r="S971" s="782">
        <f>S965+S953</f>
        <v>11165069.279999999</v>
      </c>
      <c r="AB971" s="84">
        <f t="shared" si="169"/>
        <v>0</v>
      </c>
    </row>
    <row r="972" spans="1:28" x14ac:dyDescent="0.25">
      <c r="B972" s="1136"/>
      <c r="E972" s="777"/>
      <c r="F972" s="915" t="s">
        <v>247</v>
      </c>
      <c r="G972" s="899" t="s">
        <v>4692</v>
      </c>
      <c r="H972" s="780">
        <v>0</v>
      </c>
      <c r="I972" s="780"/>
      <c r="J972" s="781"/>
      <c r="K972" s="780"/>
      <c r="L972" s="782">
        <f>L966</f>
        <v>2540000</v>
      </c>
      <c r="M972" s="782"/>
      <c r="N972" s="783"/>
      <c r="O972" s="782"/>
      <c r="P972" s="782">
        <f>L972</f>
        <v>2540000</v>
      </c>
      <c r="Q972" s="782"/>
      <c r="R972" s="783"/>
      <c r="S972" s="782"/>
    </row>
    <row r="973" spans="1:28" ht="30.75" thickBot="1" x14ac:dyDescent="0.3">
      <c r="B973" s="1136"/>
      <c r="E973" s="777"/>
      <c r="F973" s="803" t="s">
        <v>5478</v>
      </c>
      <c r="G973" s="779" t="s">
        <v>5479</v>
      </c>
      <c r="H973" s="780">
        <v>0</v>
      </c>
      <c r="I973" s="780"/>
      <c r="J973" s="781"/>
      <c r="K973" s="780"/>
      <c r="L973" s="782">
        <f>L967</f>
        <v>487200</v>
      </c>
      <c r="M973" s="782"/>
      <c r="N973" s="783"/>
      <c r="O973" s="782"/>
      <c r="P973" s="782">
        <f>L973</f>
        <v>487200</v>
      </c>
      <c r="Q973" s="782"/>
      <c r="R973" s="783"/>
      <c r="S973" s="782"/>
    </row>
    <row r="974" spans="1:28" ht="15.75" thickBot="1" x14ac:dyDescent="0.3">
      <c r="G974" s="784" t="s">
        <v>4725</v>
      </c>
      <c r="H974" s="785">
        <f>SUM(H971:H971)</f>
        <v>12604000</v>
      </c>
      <c r="I974" s="785">
        <f>SUM(I971:I971)</f>
        <v>4466130.7200000007</v>
      </c>
      <c r="J974" s="786">
        <f>I974/H974</f>
        <v>0.35434232941923205</v>
      </c>
      <c r="K974" s="785">
        <f>SUM(K971:K971)</f>
        <v>8137869.2799999993</v>
      </c>
      <c r="L974" s="787">
        <f>L972+L973</f>
        <v>3027200</v>
      </c>
      <c r="M974" s="787">
        <f>SUM(M971:M971)</f>
        <v>0</v>
      </c>
      <c r="N974" s="788"/>
      <c r="O974" s="787">
        <f>SUM(O971:O971)</f>
        <v>3027200</v>
      </c>
      <c r="P974" s="787">
        <f>SUM(P971:P973)</f>
        <v>15631200</v>
      </c>
      <c r="Q974" s="787">
        <f>SUM(Q971:Q971)</f>
        <v>4466130.7200000007</v>
      </c>
      <c r="R974" s="788">
        <f>Q974/P974</f>
        <v>0.28571899278366347</v>
      </c>
      <c r="S974" s="787">
        <f>SUM(S971:S971)</f>
        <v>11165069.279999999</v>
      </c>
      <c r="AB974" s="84">
        <f t="shared" si="169"/>
        <v>0</v>
      </c>
    </row>
    <row r="975" spans="1:28" x14ac:dyDescent="0.25">
      <c r="G975" s="797"/>
      <c r="H975" s="798"/>
      <c r="I975" s="798"/>
      <c r="J975" s="799"/>
      <c r="K975" s="798"/>
      <c r="L975" s="800"/>
      <c r="M975" s="800"/>
      <c r="N975" s="801"/>
      <c r="O975" s="800"/>
      <c r="P975" s="800"/>
      <c r="Q975" s="800"/>
      <c r="R975" s="801"/>
      <c r="S975" s="800"/>
      <c r="AB975" s="84">
        <f t="shared" si="169"/>
        <v>0</v>
      </c>
    </row>
    <row r="976" spans="1:28" ht="28.5" x14ac:dyDescent="0.25">
      <c r="C976" s="747" t="s">
        <v>3575</v>
      </c>
      <c r="G976" s="797" t="s">
        <v>4738</v>
      </c>
      <c r="H976" s="798"/>
      <c r="I976" s="798"/>
      <c r="J976" s="799"/>
      <c r="K976" s="798"/>
      <c r="L976" s="800"/>
      <c r="M976" s="800"/>
      <c r="N976" s="801"/>
      <c r="O976" s="800"/>
      <c r="P976" s="800"/>
      <c r="Q976" s="800"/>
      <c r="R976" s="801"/>
      <c r="S976" s="800"/>
      <c r="AB976" s="84">
        <f t="shared" si="169"/>
        <v>0</v>
      </c>
    </row>
    <row r="977" spans="1:31" ht="30" customHeight="1" x14ac:dyDescent="0.25">
      <c r="C977" s="747" t="s">
        <v>4047</v>
      </c>
      <c r="D977" s="756"/>
      <c r="G977" s="851" t="s">
        <v>4901</v>
      </c>
      <c r="AB977" s="84">
        <f t="shared" si="169"/>
        <v>0</v>
      </c>
    </row>
    <row r="978" spans="1:31" s="954" customFormat="1" ht="30" x14ac:dyDescent="0.25">
      <c r="A978" s="753"/>
      <c r="B978" s="754"/>
      <c r="C978" s="950"/>
      <c r="D978" s="968" t="s">
        <v>3960</v>
      </c>
      <c r="E978" s="968"/>
      <c r="F978" s="969"/>
      <c r="G978" s="970" t="s">
        <v>180</v>
      </c>
      <c r="H978" s="760"/>
      <c r="I978" s="760"/>
      <c r="J978" s="761"/>
      <c r="K978" s="760"/>
      <c r="L978" s="762"/>
      <c r="M978" s="762"/>
      <c r="N978" s="763"/>
      <c r="O978" s="762"/>
      <c r="P978" s="762"/>
      <c r="Q978" s="762"/>
      <c r="R978" s="763"/>
      <c r="S978" s="952"/>
      <c r="T978" s="953"/>
      <c r="V978" s="955"/>
      <c r="W978" s="955"/>
      <c r="X978" s="815"/>
      <c r="Y978" s="816"/>
      <c r="Z978" s="812"/>
      <c r="AA978" s="813"/>
      <c r="AB978" s="954">
        <f t="shared" si="169"/>
        <v>0</v>
      </c>
    </row>
    <row r="979" spans="1:31" s="954" customFormat="1" x14ac:dyDescent="0.25">
      <c r="A979" s="753"/>
      <c r="B979" s="754"/>
      <c r="C979" s="950"/>
      <c r="D979" s="968"/>
      <c r="E979" s="958" t="s">
        <v>5310</v>
      </c>
      <c r="F979" s="971">
        <v>421</v>
      </c>
      <c r="G979" s="973" t="s">
        <v>4899</v>
      </c>
      <c r="H979" s="749">
        <v>700000</v>
      </c>
      <c r="I979" s="749">
        <v>0</v>
      </c>
      <c r="J979" s="750">
        <f>I979/H979</f>
        <v>0</v>
      </c>
      <c r="K979" s="749">
        <f>H979-I979</f>
        <v>700000</v>
      </c>
      <c r="L979" s="751">
        <v>0</v>
      </c>
      <c r="M979" s="751">
        <v>0</v>
      </c>
      <c r="N979" s="752"/>
      <c r="O979" s="751">
        <f>L979-M979</f>
        <v>0</v>
      </c>
      <c r="P979" s="751">
        <f t="shared" ref="P979:Q983" si="174">L979+H979</f>
        <v>700000</v>
      </c>
      <c r="Q979" s="751">
        <f t="shared" si="174"/>
        <v>0</v>
      </c>
      <c r="R979" s="752">
        <f>Q979/P979</f>
        <v>0</v>
      </c>
      <c r="S979" s="751">
        <f>P979-Q979</f>
        <v>700000</v>
      </c>
      <c r="T979" s="953"/>
      <c r="V979" s="955"/>
      <c r="W979" s="955"/>
      <c r="X979" s="815"/>
      <c r="Y979" s="816">
        <v>21600</v>
      </c>
      <c r="Z979" s="812">
        <f>H979-X979+Y979</f>
        <v>721600</v>
      </c>
      <c r="AA979" s="813">
        <v>600000</v>
      </c>
      <c r="AB979" s="954">
        <f t="shared" si="169"/>
        <v>121600</v>
      </c>
      <c r="AE979" s="954">
        <f>H979-AA979</f>
        <v>100000</v>
      </c>
    </row>
    <row r="980" spans="1:31" hidden="1" x14ac:dyDescent="0.25">
      <c r="A980" s="84"/>
      <c r="B980" s="84"/>
      <c r="C980" s="84"/>
      <c r="D980" s="84"/>
      <c r="F980" s="768">
        <v>423</v>
      </c>
      <c r="G980" s="769" t="s">
        <v>3779</v>
      </c>
      <c r="H980" s="749">
        <v>0</v>
      </c>
      <c r="I980" s="749">
        <v>0</v>
      </c>
      <c r="J980" s="750" t="e">
        <f>I980/H980</f>
        <v>#DIV/0!</v>
      </c>
      <c r="K980" s="749">
        <f>H980-I980</f>
        <v>0</v>
      </c>
      <c r="L980" s="751">
        <v>0</v>
      </c>
      <c r="M980" s="751">
        <v>0</v>
      </c>
      <c r="O980" s="751">
        <f>L980-M980</f>
        <v>0</v>
      </c>
      <c r="P980" s="751">
        <f t="shared" si="174"/>
        <v>0</v>
      </c>
      <c r="Q980" s="751">
        <f t="shared" si="174"/>
        <v>0</v>
      </c>
      <c r="R980" s="752" t="e">
        <f>Q980/P980</f>
        <v>#DIV/0!</v>
      </c>
      <c r="S980" s="751">
        <f>P980-Q980</f>
        <v>0</v>
      </c>
      <c r="T980" s="84"/>
      <c r="Z980" s="812">
        <f>H980-X980+Y980</f>
        <v>0</v>
      </c>
      <c r="AA980" s="813">
        <v>0</v>
      </c>
      <c r="AB980" s="84">
        <f t="shared" si="169"/>
        <v>0</v>
      </c>
      <c r="AE980" s="84">
        <f>H980-AA980</f>
        <v>0</v>
      </c>
    </row>
    <row r="981" spans="1:31" ht="15.75" customHeight="1" thickBot="1" x14ac:dyDescent="0.3">
      <c r="A981" s="84"/>
      <c r="B981" s="84"/>
      <c r="C981" s="84"/>
      <c r="D981" s="84"/>
      <c r="E981" s="1146" t="s">
        <v>5311</v>
      </c>
      <c r="F981" s="768">
        <v>424</v>
      </c>
      <c r="G981" s="769" t="s">
        <v>3781</v>
      </c>
      <c r="H981" s="749">
        <v>500000</v>
      </c>
      <c r="I981" s="749">
        <v>0</v>
      </c>
      <c r="K981" s="749">
        <f>H981-I981</f>
        <v>500000</v>
      </c>
      <c r="L981" s="751">
        <v>0</v>
      </c>
      <c r="M981" s="751">
        <v>0</v>
      </c>
      <c r="O981" s="751">
        <v>0</v>
      </c>
      <c r="P981" s="751">
        <f>L981+H981</f>
        <v>500000</v>
      </c>
      <c r="Q981" s="751">
        <f>M981+I981</f>
        <v>0</v>
      </c>
      <c r="S981" s="751">
        <f>P981-Q981</f>
        <v>500000</v>
      </c>
      <c r="T981" s="84"/>
      <c r="X981" s="815">
        <v>3000000</v>
      </c>
      <c r="Z981" s="812">
        <f>H981-X981+Y981</f>
        <v>-2500000</v>
      </c>
      <c r="AA981" s="813">
        <v>3000000</v>
      </c>
      <c r="AB981" s="84">
        <f t="shared" si="169"/>
        <v>-5500000</v>
      </c>
      <c r="AE981" s="84">
        <f>H981-AA981</f>
        <v>-2500000</v>
      </c>
    </row>
    <row r="982" spans="1:31" ht="15" hidden="1" customHeight="1" x14ac:dyDescent="0.25">
      <c r="A982" s="84"/>
      <c r="B982" s="84"/>
      <c r="C982" s="84"/>
      <c r="D982" s="84"/>
      <c r="F982" s="768">
        <v>426</v>
      </c>
      <c r="G982" s="769" t="s">
        <v>3785</v>
      </c>
      <c r="H982" s="749">
        <v>0</v>
      </c>
      <c r="I982" s="749">
        <v>0</v>
      </c>
      <c r="J982" s="750" t="e">
        <f>I982/H982</f>
        <v>#DIV/0!</v>
      </c>
      <c r="K982" s="749">
        <f>H982-I982</f>
        <v>0</v>
      </c>
      <c r="L982" s="751">
        <v>0</v>
      </c>
      <c r="M982" s="751">
        <v>0</v>
      </c>
      <c r="O982" s="751">
        <f>L982-M982</f>
        <v>0</v>
      </c>
      <c r="P982" s="751">
        <f t="shared" si="174"/>
        <v>0</v>
      </c>
      <c r="Q982" s="751">
        <f t="shared" si="174"/>
        <v>0</v>
      </c>
      <c r="R982" s="752" t="e">
        <f>Q982/P982</f>
        <v>#DIV/0!</v>
      </c>
      <c r="S982" s="751">
        <f>P982-Q982</f>
        <v>0</v>
      </c>
      <c r="T982" s="84"/>
      <c r="Z982" s="812">
        <f>H982-X982+Y982</f>
        <v>0</v>
      </c>
      <c r="AA982" s="813">
        <v>0</v>
      </c>
      <c r="AB982" s="84">
        <f t="shared" si="169"/>
        <v>0</v>
      </c>
    </row>
    <row r="983" spans="1:31" ht="15.75" hidden="1" customHeight="1" thickBot="1" x14ac:dyDescent="0.3">
      <c r="A983" s="84"/>
      <c r="B983" s="84"/>
      <c r="C983" s="84"/>
      <c r="D983" s="84"/>
      <c r="F983" s="768">
        <v>512</v>
      </c>
      <c r="G983" s="769" t="s">
        <v>4132</v>
      </c>
      <c r="H983" s="749">
        <v>0</v>
      </c>
      <c r="I983" s="987">
        <v>0</v>
      </c>
      <c r="K983" s="749">
        <f>H983-I983</f>
        <v>0</v>
      </c>
      <c r="L983" s="751">
        <v>0</v>
      </c>
      <c r="M983" s="751">
        <v>0</v>
      </c>
      <c r="O983" s="751">
        <v>0</v>
      </c>
      <c r="P983" s="751">
        <f t="shared" si="174"/>
        <v>0</v>
      </c>
      <c r="Q983" s="751">
        <f t="shared" si="174"/>
        <v>0</v>
      </c>
      <c r="S983" s="751">
        <f>P983-Q983</f>
        <v>0</v>
      </c>
      <c r="T983" s="84"/>
      <c r="Z983" s="812">
        <f>H983-X983+Y983</f>
        <v>0</v>
      </c>
      <c r="AA983" s="813">
        <v>0</v>
      </c>
      <c r="AB983" s="84">
        <f t="shared" si="169"/>
        <v>0</v>
      </c>
    </row>
    <row r="984" spans="1:31" x14ac:dyDescent="0.25">
      <c r="A984" s="84"/>
      <c r="B984" s="84"/>
      <c r="C984" s="84"/>
      <c r="D984" s="84"/>
      <c r="E984" s="770"/>
      <c r="F984" s="771"/>
      <c r="G984" s="772" t="s">
        <v>4734</v>
      </c>
      <c r="H984" s="773"/>
      <c r="I984" s="773"/>
      <c r="J984" s="774"/>
      <c r="K984" s="773"/>
      <c r="L984" s="775"/>
      <c r="M984" s="775"/>
      <c r="N984" s="776"/>
      <c r="O984" s="775"/>
      <c r="P984" s="775"/>
      <c r="Q984" s="775"/>
      <c r="R984" s="776"/>
      <c r="S984" s="859"/>
      <c r="T984" s="84"/>
      <c r="AB984" s="84">
        <f t="shared" si="169"/>
        <v>0</v>
      </c>
    </row>
    <row r="985" spans="1:31" ht="15.75" thickBot="1" x14ac:dyDescent="0.3">
      <c r="A985" s="84"/>
      <c r="B985" s="84"/>
      <c r="C985" s="84"/>
      <c r="D985" s="84"/>
      <c r="E985" s="777"/>
      <c r="F985" s="778" t="s">
        <v>235</v>
      </c>
      <c r="G985" s="779" t="s">
        <v>236</v>
      </c>
      <c r="H985" s="780">
        <f>SUM(H979:H983)</f>
        <v>1200000</v>
      </c>
      <c r="I985" s="780">
        <f>SUM(I979:I983)</f>
        <v>0</v>
      </c>
      <c r="J985" s="781">
        <f>I985/H985</f>
        <v>0</v>
      </c>
      <c r="K985" s="780">
        <f>H985-I985</f>
        <v>1200000</v>
      </c>
      <c r="L985" s="782">
        <f>SUM(L979:L983)</f>
        <v>0</v>
      </c>
      <c r="M985" s="782">
        <f>SUM(M979:M983)</f>
        <v>0</v>
      </c>
      <c r="N985" s="783"/>
      <c r="O985" s="782">
        <f>L985-M985</f>
        <v>0</v>
      </c>
      <c r="P985" s="782">
        <f>L985+H985</f>
        <v>1200000</v>
      </c>
      <c r="Q985" s="782">
        <f>M985+I985</f>
        <v>0</v>
      </c>
      <c r="R985" s="783">
        <f>Q985/P985</f>
        <v>0</v>
      </c>
      <c r="S985" s="782">
        <f>P985-Q985</f>
        <v>1200000</v>
      </c>
      <c r="T985" s="84"/>
      <c r="AB985" s="84">
        <f t="shared" si="169"/>
        <v>0</v>
      </c>
    </row>
    <row r="986" spans="1:31" ht="15.75" thickBot="1" x14ac:dyDescent="0.3">
      <c r="A986" s="84"/>
      <c r="B986" s="84"/>
      <c r="C986" s="84"/>
      <c r="D986" s="84"/>
      <c r="G986" s="784" t="s">
        <v>4735</v>
      </c>
      <c r="H986" s="785">
        <f>SUM(H985:H985)</f>
        <v>1200000</v>
      </c>
      <c r="I986" s="785">
        <f>SUM(I985:I985)</f>
        <v>0</v>
      </c>
      <c r="J986" s="786">
        <f>I986/H986</f>
        <v>0</v>
      </c>
      <c r="K986" s="785">
        <f>H986-I986</f>
        <v>1200000</v>
      </c>
      <c r="L986" s="787">
        <f>SUM(L985)</f>
        <v>0</v>
      </c>
      <c r="M986" s="787">
        <f>SUM(M985)</f>
        <v>0</v>
      </c>
      <c r="N986" s="788"/>
      <c r="O986" s="787">
        <f>L986-M986</f>
        <v>0</v>
      </c>
      <c r="P986" s="787">
        <f>L986+H986</f>
        <v>1200000</v>
      </c>
      <c r="Q986" s="787">
        <f>M986+I986</f>
        <v>0</v>
      </c>
      <c r="R986" s="788">
        <f>Q986/P986</f>
        <v>0</v>
      </c>
      <c r="S986" s="787">
        <f>P986-Q986</f>
        <v>1200000</v>
      </c>
      <c r="T986" s="84"/>
      <c r="AB986" s="84">
        <f t="shared" si="169"/>
        <v>0</v>
      </c>
    </row>
    <row r="987" spans="1:31" ht="28.5" collapsed="1" x14ac:dyDescent="0.25">
      <c r="A987" s="84"/>
      <c r="B987" s="84"/>
      <c r="C987" s="84"/>
      <c r="D987" s="84"/>
      <c r="E987" s="770"/>
      <c r="F987" s="771"/>
      <c r="G987" s="789" t="s">
        <v>4736</v>
      </c>
      <c r="H987" s="790"/>
      <c r="I987" s="791"/>
      <c r="J987" s="792"/>
      <c r="K987" s="791"/>
      <c r="L987" s="793"/>
      <c r="M987" s="794"/>
      <c r="N987" s="795"/>
      <c r="O987" s="794"/>
      <c r="P987" s="794"/>
      <c r="Q987" s="794"/>
      <c r="R987" s="795"/>
      <c r="S987" s="860"/>
      <c r="T987" s="84"/>
      <c r="AB987" s="84">
        <f t="shared" si="169"/>
        <v>0</v>
      </c>
    </row>
    <row r="988" spans="1:31" ht="15.75" thickBot="1" x14ac:dyDescent="0.3">
      <c r="A988" s="84"/>
      <c r="B988" s="84"/>
      <c r="C988" s="84"/>
      <c r="D988" s="84"/>
      <c r="E988" s="777"/>
      <c r="F988" s="778" t="s">
        <v>235</v>
      </c>
      <c r="G988" s="779" t="s">
        <v>236</v>
      </c>
      <c r="H988" s="780">
        <f>SUM(H985)</f>
        <v>1200000</v>
      </c>
      <c r="I988" s="780">
        <f>SUM(I985)</f>
        <v>0</v>
      </c>
      <c r="J988" s="781">
        <f>I988/H988</f>
        <v>0</v>
      </c>
      <c r="K988" s="780">
        <f>H988-I988</f>
        <v>1200000</v>
      </c>
      <c r="L988" s="782">
        <f>SUM(L985)</f>
        <v>0</v>
      </c>
      <c r="M988" s="782">
        <f>SUM(M985)</f>
        <v>0</v>
      </c>
      <c r="N988" s="783"/>
      <c r="O988" s="782">
        <f>L988-M988</f>
        <v>0</v>
      </c>
      <c r="P988" s="782">
        <f>L988+H988</f>
        <v>1200000</v>
      </c>
      <c r="Q988" s="782">
        <f>M988+I988</f>
        <v>0</v>
      </c>
      <c r="R988" s="783">
        <f>Q988/P988</f>
        <v>0</v>
      </c>
      <c r="S988" s="782">
        <f>P988-Q988</f>
        <v>1200000</v>
      </c>
      <c r="T988" s="84"/>
      <c r="AB988" s="84">
        <f t="shared" si="169"/>
        <v>0</v>
      </c>
    </row>
    <row r="989" spans="1:31" ht="15.75" collapsed="1" thickBot="1" x14ac:dyDescent="0.3">
      <c r="A989" s="84"/>
      <c r="B989" s="84"/>
      <c r="C989" s="84"/>
      <c r="D989" s="84"/>
      <c r="G989" s="784" t="s">
        <v>4737</v>
      </c>
      <c r="H989" s="785">
        <f>SUM(H988:H988)</f>
        <v>1200000</v>
      </c>
      <c r="I989" s="785">
        <f>SUM(I988:I988)</f>
        <v>0</v>
      </c>
      <c r="J989" s="786">
        <f>I989/H989</f>
        <v>0</v>
      </c>
      <c r="K989" s="785">
        <f>H989-I989</f>
        <v>1200000</v>
      </c>
      <c r="L989" s="787">
        <v>0</v>
      </c>
      <c r="M989" s="787">
        <v>0</v>
      </c>
      <c r="N989" s="788"/>
      <c r="O989" s="787">
        <f>L989-M989</f>
        <v>0</v>
      </c>
      <c r="P989" s="787">
        <f>L989+H989</f>
        <v>1200000</v>
      </c>
      <c r="Q989" s="787">
        <f>M989+I989</f>
        <v>0</v>
      </c>
      <c r="R989" s="788">
        <f>Q989/P989</f>
        <v>0</v>
      </c>
      <c r="S989" s="787">
        <f>P989-Q989</f>
        <v>1200000</v>
      </c>
      <c r="T989" s="84"/>
      <c r="AB989" s="84">
        <f t="shared" si="169"/>
        <v>0</v>
      </c>
    </row>
    <row r="990" spans="1:31" x14ac:dyDescent="0.25">
      <c r="A990" s="84"/>
      <c r="B990" s="84"/>
      <c r="C990" s="84"/>
      <c r="D990" s="84"/>
      <c r="E990" s="1147"/>
      <c r="G990" s="797"/>
      <c r="H990" s="798"/>
      <c r="I990" s="798"/>
      <c r="J990" s="799"/>
      <c r="K990" s="798"/>
      <c r="L990" s="800"/>
      <c r="M990" s="800"/>
      <c r="N990" s="801"/>
      <c r="O990" s="800"/>
      <c r="P990" s="800"/>
      <c r="Q990" s="800"/>
      <c r="R990" s="801"/>
      <c r="S990" s="800"/>
      <c r="T990" s="84"/>
    </row>
    <row r="991" spans="1:31" ht="28.5" x14ac:dyDescent="0.25">
      <c r="A991" s="84"/>
      <c r="B991" s="84"/>
      <c r="C991" s="934" t="s">
        <v>5510</v>
      </c>
      <c r="D991" s="84"/>
      <c r="E991" s="1147"/>
      <c r="G991" s="797" t="s">
        <v>5511</v>
      </c>
      <c r="H991" s="798"/>
      <c r="I991" s="798"/>
      <c r="J991" s="799"/>
      <c r="K991" s="798"/>
      <c r="L991" s="800"/>
      <c r="M991" s="800"/>
      <c r="N991" s="801"/>
      <c r="O991" s="800"/>
      <c r="P991" s="800"/>
      <c r="Q991" s="800"/>
      <c r="R991" s="801"/>
      <c r="S991" s="800"/>
      <c r="T991" s="84"/>
    </row>
    <row r="992" spans="1:31" ht="30" x14ac:dyDescent="0.25">
      <c r="A992" s="84"/>
      <c r="B992" s="84"/>
      <c r="C992" s="84"/>
      <c r="D992" s="84"/>
      <c r="E992" s="1147" t="s">
        <v>3960</v>
      </c>
      <c r="G992" s="970" t="s">
        <v>180</v>
      </c>
      <c r="H992" s="798"/>
      <c r="I992" s="798"/>
      <c r="J992" s="799"/>
      <c r="K992" s="798"/>
      <c r="L992" s="800"/>
      <c r="M992" s="800"/>
      <c r="N992" s="801"/>
      <c r="O992" s="800"/>
      <c r="P992" s="800"/>
      <c r="Q992" s="800"/>
      <c r="R992" s="801"/>
      <c r="S992" s="800"/>
      <c r="T992" s="84"/>
    </row>
    <row r="993" spans="1:20" ht="15.75" thickBot="1" x14ac:dyDescent="0.3">
      <c r="A993" s="84"/>
      <c r="B993" s="84"/>
      <c r="C993" s="84"/>
      <c r="D993" s="84"/>
      <c r="E993" s="1147" t="s">
        <v>5512</v>
      </c>
      <c r="F993" s="745">
        <v>424</v>
      </c>
      <c r="G993" s="769" t="s">
        <v>3781</v>
      </c>
      <c r="H993" s="780">
        <v>800000</v>
      </c>
      <c r="I993" s="780"/>
      <c r="J993" s="781"/>
      <c r="K993" s="780"/>
      <c r="L993" s="782">
        <v>2791392</v>
      </c>
      <c r="M993" s="800"/>
      <c r="N993" s="801"/>
      <c r="O993" s="800"/>
      <c r="P993" s="782">
        <f>H993+L993</f>
        <v>3591392</v>
      </c>
      <c r="Q993" s="800"/>
      <c r="R993" s="801"/>
      <c r="S993" s="800"/>
      <c r="T993" s="84"/>
    </row>
    <row r="994" spans="1:20" x14ac:dyDescent="0.25">
      <c r="A994" s="84"/>
      <c r="B994" s="84"/>
      <c r="C994" s="84"/>
      <c r="D994" s="84"/>
      <c r="E994" s="1147"/>
      <c r="G994" s="772" t="s">
        <v>4734</v>
      </c>
      <c r="H994" s="780"/>
      <c r="I994" s="780"/>
      <c r="J994" s="781"/>
      <c r="K994" s="780"/>
      <c r="L994" s="782"/>
      <c r="M994" s="800"/>
      <c r="N994" s="801"/>
      <c r="O994" s="800"/>
      <c r="P994" s="782"/>
      <c r="Q994" s="800"/>
      <c r="R994" s="801"/>
      <c r="S994" s="800"/>
      <c r="T994" s="84"/>
    </row>
    <row r="995" spans="1:20" x14ac:dyDescent="0.25">
      <c r="A995" s="84"/>
      <c r="B995" s="84"/>
      <c r="C995" s="84"/>
      <c r="D995" s="84"/>
      <c r="E995" s="1147"/>
      <c r="F995" s="778" t="s">
        <v>235</v>
      </c>
      <c r="G995" s="779" t="s">
        <v>236</v>
      </c>
      <c r="H995" s="780">
        <f>H993</f>
        <v>800000</v>
      </c>
      <c r="I995" s="780"/>
      <c r="J995" s="781"/>
      <c r="K995" s="780"/>
      <c r="L995" s="782">
        <v>0</v>
      </c>
      <c r="M995" s="800"/>
      <c r="N995" s="801"/>
      <c r="O995" s="800"/>
      <c r="P995" s="782">
        <f>H995+L995</f>
        <v>800000</v>
      </c>
      <c r="Q995" s="800"/>
      <c r="R995" s="801"/>
      <c r="S995" s="800"/>
      <c r="T995" s="84"/>
    </row>
    <row r="996" spans="1:20" ht="15.75" thickBot="1" x14ac:dyDescent="0.3">
      <c r="A996" s="84"/>
      <c r="B996" s="84"/>
      <c r="C996" s="84"/>
      <c r="D996" s="84"/>
      <c r="E996" s="1147"/>
      <c r="F996" s="803" t="s">
        <v>247</v>
      </c>
      <c r="G996" s="779" t="s">
        <v>4692</v>
      </c>
      <c r="H996" s="780">
        <v>0</v>
      </c>
      <c r="I996" s="780"/>
      <c r="J996" s="781"/>
      <c r="K996" s="780"/>
      <c r="L996" s="782">
        <f>L993</f>
        <v>2791392</v>
      </c>
      <c r="M996" s="800"/>
      <c r="N996" s="801"/>
      <c r="O996" s="800"/>
      <c r="P996" s="782">
        <f>H996+L996</f>
        <v>2791392</v>
      </c>
      <c r="Q996" s="800"/>
      <c r="R996" s="801"/>
      <c r="S996" s="800"/>
      <c r="T996" s="84"/>
    </row>
    <row r="997" spans="1:20" ht="15.75" thickBot="1" x14ac:dyDescent="0.3">
      <c r="A997" s="84"/>
      <c r="B997" s="84"/>
      <c r="C997" s="84"/>
      <c r="D997" s="84"/>
      <c r="E997" s="1147"/>
      <c r="G997" s="784" t="s">
        <v>4735</v>
      </c>
      <c r="H997" s="798">
        <f>H993</f>
        <v>800000</v>
      </c>
      <c r="I997" s="798"/>
      <c r="J997" s="799"/>
      <c r="K997" s="798"/>
      <c r="L997" s="800">
        <f>L993</f>
        <v>2791392</v>
      </c>
      <c r="M997" s="800"/>
      <c r="N997" s="801"/>
      <c r="O997" s="800"/>
      <c r="P997" s="800">
        <f>H997+L997</f>
        <v>3591392</v>
      </c>
      <c r="Q997" s="800"/>
      <c r="R997" s="801"/>
      <c r="S997" s="800"/>
      <c r="T997" s="84"/>
    </row>
    <row r="998" spans="1:20" x14ac:dyDescent="0.25">
      <c r="A998" s="84"/>
      <c r="B998" s="84"/>
      <c r="C998" s="84"/>
      <c r="D998" s="84"/>
      <c r="E998" s="1147"/>
      <c r="G998" s="789" t="s">
        <v>5513</v>
      </c>
      <c r="H998" s="798"/>
      <c r="I998" s="798"/>
      <c r="J998" s="799"/>
      <c r="K998" s="798"/>
      <c r="L998" s="800"/>
      <c r="M998" s="800"/>
      <c r="N998" s="801"/>
      <c r="O998" s="800"/>
      <c r="P998" s="800"/>
      <c r="Q998" s="800"/>
      <c r="R998" s="801"/>
      <c r="S998" s="800"/>
      <c r="T998" s="84"/>
    </row>
    <row r="999" spans="1:20" x14ac:dyDescent="0.25">
      <c r="A999" s="84"/>
      <c r="B999" s="84"/>
      <c r="C999" s="84"/>
      <c r="D999" s="84"/>
      <c r="E999" s="1147"/>
      <c r="F999" s="778" t="s">
        <v>235</v>
      </c>
      <c r="G999" s="779" t="s">
        <v>236</v>
      </c>
      <c r="H999" s="780">
        <f>H993</f>
        <v>800000</v>
      </c>
      <c r="I999" s="780"/>
      <c r="J999" s="781"/>
      <c r="K999" s="780"/>
      <c r="L999" s="782">
        <f>L995</f>
        <v>0</v>
      </c>
      <c r="M999" s="782"/>
      <c r="N999" s="783"/>
      <c r="O999" s="782"/>
      <c r="P999" s="782">
        <f>H999+L999</f>
        <v>800000</v>
      </c>
      <c r="Q999" s="800"/>
      <c r="R999" s="801"/>
      <c r="S999" s="800"/>
      <c r="T999" s="84"/>
    </row>
    <row r="1000" spans="1:20" ht="15.75" thickBot="1" x14ac:dyDescent="0.3">
      <c r="A1000" s="84"/>
      <c r="B1000" s="84"/>
      <c r="C1000" s="84"/>
      <c r="D1000" s="84"/>
      <c r="E1000" s="1147"/>
      <c r="F1000" s="803" t="s">
        <v>247</v>
      </c>
      <c r="G1000" s="779" t="s">
        <v>4692</v>
      </c>
      <c r="H1000" s="780">
        <f>H996</f>
        <v>0</v>
      </c>
      <c r="I1000" s="780"/>
      <c r="J1000" s="781"/>
      <c r="K1000" s="780"/>
      <c r="L1000" s="782">
        <f>L993</f>
        <v>2791392</v>
      </c>
      <c r="M1000" s="782"/>
      <c r="N1000" s="783"/>
      <c r="O1000" s="782"/>
      <c r="P1000" s="782">
        <f>H1000+L1000</f>
        <v>2791392</v>
      </c>
      <c r="Q1000" s="800"/>
      <c r="R1000" s="801"/>
      <c r="S1000" s="800"/>
      <c r="T1000" s="84"/>
    </row>
    <row r="1001" spans="1:20" ht="15.75" thickBot="1" x14ac:dyDescent="0.3">
      <c r="A1001" s="84"/>
      <c r="B1001" s="84"/>
      <c r="C1001" s="84"/>
      <c r="D1001" s="84"/>
      <c r="E1001" s="1147"/>
      <c r="G1001" s="784" t="s">
        <v>5514</v>
      </c>
      <c r="H1001" s="798">
        <f>H999</f>
        <v>800000</v>
      </c>
      <c r="I1001" s="798"/>
      <c r="J1001" s="799"/>
      <c r="K1001" s="798"/>
      <c r="L1001" s="800">
        <f>L1000</f>
        <v>2791392</v>
      </c>
      <c r="M1001" s="800"/>
      <c r="N1001" s="801"/>
      <c r="O1001" s="800"/>
      <c r="P1001" s="800">
        <f>P999+P1000</f>
        <v>3591392</v>
      </c>
      <c r="Q1001" s="800"/>
      <c r="R1001" s="801"/>
      <c r="S1001" s="800"/>
      <c r="T1001" s="84"/>
    </row>
    <row r="1002" spans="1:20" x14ac:dyDescent="0.25">
      <c r="A1002" s="84"/>
      <c r="B1002" s="84"/>
      <c r="C1002" s="84"/>
      <c r="D1002" s="84"/>
      <c r="E1002" s="1147"/>
      <c r="G1002" s="797"/>
      <c r="H1002" s="798"/>
      <c r="I1002" s="798"/>
      <c r="J1002" s="799"/>
      <c r="K1002" s="798"/>
      <c r="L1002" s="800"/>
      <c r="M1002" s="800"/>
      <c r="N1002" s="801"/>
      <c r="O1002" s="800"/>
      <c r="P1002" s="800"/>
      <c r="Q1002" s="800"/>
      <c r="R1002" s="801"/>
      <c r="S1002" s="800"/>
      <c r="T1002" s="84"/>
    </row>
    <row r="1003" spans="1:20" ht="28.5" x14ac:dyDescent="0.25">
      <c r="A1003" s="84"/>
      <c r="B1003" s="84"/>
      <c r="C1003" s="934" t="s">
        <v>5516</v>
      </c>
      <c r="D1003" s="84"/>
      <c r="E1003" s="1147"/>
      <c r="G1003" s="797" t="s">
        <v>5515</v>
      </c>
      <c r="H1003" s="798"/>
      <c r="I1003" s="798"/>
      <c r="J1003" s="799"/>
      <c r="K1003" s="798"/>
      <c r="L1003" s="800"/>
      <c r="M1003" s="800"/>
      <c r="N1003" s="801"/>
      <c r="O1003" s="800"/>
      <c r="P1003" s="800"/>
      <c r="Q1003" s="800"/>
      <c r="R1003" s="801"/>
      <c r="S1003" s="800"/>
      <c r="T1003" s="84"/>
    </row>
    <row r="1004" spans="1:20" ht="30" x14ac:dyDescent="0.25">
      <c r="A1004" s="84"/>
      <c r="B1004" s="84"/>
      <c r="C1004" s="84"/>
      <c r="D1004" s="84"/>
      <c r="E1004" s="1147" t="s">
        <v>3960</v>
      </c>
      <c r="G1004" s="970" t="s">
        <v>180</v>
      </c>
      <c r="H1004" s="798"/>
      <c r="I1004" s="798"/>
      <c r="J1004" s="799"/>
      <c r="K1004" s="798"/>
      <c r="L1004" s="800"/>
      <c r="M1004" s="800"/>
      <c r="N1004" s="801"/>
      <c r="O1004" s="800"/>
      <c r="P1004" s="800"/>
      <c r="Q1004" s="800"/>
      <c r="R1004" s="801"/>
      <c r="S1004" s="800"/>
      <c r="T1004" s="84"/>
    </row>
    <row r="1005" spans="1:20" ht="15.75" thickBot="1" x14ac:dyDescent="0.3">
      <c r="A1005" s="84"/>
      <c r="B1005" s="84"/>
      <c r="C1005" s="84"/>
      <c r="D1005" s="84"/>
      <c r="E1005" s="1147" t="s">
        <v>5517</v>
      </c>
      <c r="F1005" s="745">
        <v>424</v>
      </c>
      <c r="G1005" s="769" t="s">
        <v>3781</v>
      </c>
      <c r="H1005" s="780">
        <v>730000</v>
      </c>
      <c r="I1005" s="798"/>
      <c r="J1005" s="799"/>
      <c r="K1005" s="798"/>
      <c r="L1005" s="782">
        <v>2488800</v>
      </c>
      <c r="M1005" s="800"/>
      <c r="N1005" s="801"/>
      <c r="O1005" s="800"/>
      <c r="P1005" s="800">
        <f>H1005+L1005</f>
        <v>3218800</v>
      </c>
      <c r="Q1005" s="800"/>
      <c r="R1005" s="801"/>
      <c r="S1005" s="800"/>
      <c r="T1005" s="84"/>
    </row>
    <row r="1006" spans="1:20" x14ac:dyDescent="0.25">
      <c r="A1006" s="84"/>
      <c r="B1006" s="84"/>
      <c r="C1006" s="84"/>
      <c r="D1006" s="84"/>
      <c r="E1006" s="1147"/>
      <c r="G1006" s="772" t="s">
        <v>4734</v>
      </c>
      <c r="H1006" s="798"/>
      <c r="I1006" s="798"/>
      <c r="J1006" s="799"/>
      <c r="K1006" s="798"/>
      <c r="L1006" s="800"/>
      <c r="M1006" s="800"/>
      <c r="N1006" s="801"/>
      <c r="O1006" s="800"/>
      <c r="P1006" s="800"/>
      <c r="Q1006" s="800"/>
      <c r="R1006" s="801"/>
      <c r="S1006" s="800"/>
      <c r="T1006" s="84"/>
    </row>
    <row r="1007" spans="1:20" x14ac:dyDescent="0.25">
      <c r="A1007" s="84"/>
      <c r="B1007" s="84"/>
      <c r="C1007" s="84"/>
      <c r="D1007" s="84"/>
      <c r="E1007" s="1147"/>
      <c r="F1007" s="778" t="s">
        <v>235</v>
      </c>
      <c r="G1007" s="779" t="s">
        <v>236</v>
      </c>
      <c r="H1007" s="780">
        <f>H1005</f>
        <v>730000</v>
      </c>
      <c r="I1007" s="780"/>
      <c r="J1007" s="781"/>
      <c r="K1007" s="780"/>
      <c r="L1007" s="782">
        <v>0</v>
      </c>
      <c r="M1007" s="800"/>
      <c r="N1007" s="801"/>
      <c r="O1007" s="800"/>
      <c r="P1007" s="782">
        <f>H1007+L1007</f>
        <v>730000</v>
      </c>
      <c r="Q1007" s="800"/>
      <c r="R1007" s="801"/>
      <c r="S1007" s="800"/>
      <c r="T1007" s="84"/>
    </row>
    <row r="1008" spans="1:20" ht="15.75" thickBot="1" x14ac:dyDescent="0.3">
      <c r="A1008" s="84"/>
      <c r="B1008" s="84"/>
      <c r="C1008" s="84"/>
      <c r="D1008" s="84"/>
      <c r="E1008" s="1147"/>
      <c r="F1008" s="803" t="s">
        <v>247</v>
      </c>
      <c r="G1008" s="779" t="s">
        <v>4692</v>
      </c>
      <c r="H1008" s="780">
        <v>0</v>
      </c>
      <c r="I1008" s="780"/>
      <c r="J1008" s="781"/>
      <c r="K1008" s="780"/>
      <c r="L1008" s="782">
        <f>L1005</f>
        <v>2488800</v>
      </c>
      <c r="M1008" s="800"/>
      <c r="N1008" s="801"/>
      <c r="O1008" s="800"/>
      <c r="P1008" s="782">
        <f>H1008+L1008</f>
        <v>2488800</v>
      </c>
      <c r="Q1008" s="800"/>
      <c r="R1008" s="801"/>
      <c r="S1008" s="800"/>
      <c r="T1008" s="84"/>
    </row>
    <row r="1009" spans="1:31" ht="15.75" thickBot="1" x14ac:dyDescent="0.3">
      <c r="A1009" s="84"/>
      <c r="B1009" s="84"/>
      <c r="C1009" s="84"/>
      <c r="D1009" s="84"/>
      <c r="E1009" s="1147"/>
      <c r="G1009" s="784" t="s">
        <v>4735</v>
      </c>
      <c r="H1009" s="798">
        <f>H1007+H1008</f>
        <v>730000</v>
      </c>
      <c r="I1009" s="798"/>
      <c r="J1009" s="799"/>
      <c r="K1009" s="798"/>
      <c r="L1009" s="800">
        <f>L1007+L1008</f>
        <v>2488800</v>
      </c>
      <c r="M1009" s="800"/>
      <c r="N1009" s="801"/>
      <c r="O1009" s="800"/>
      <c r="P1009" s="800">
        <f>P1007+P1008</f>
        <v>3218800</v>
      </c>
      <c r="Q1009" s="800"/>
      <c r="R1009" s="801"/>
      <c r="S1009" s="800"/>
      <c r="T1009" s="84"/>
    </row>
    <row r="1010" spans="1:31" x14ac:dyDescent="0.25">
      <c r="A1010" s="84"/>
      <c r="B1010" s="84"/>
      <c r="C1010" s="84"/>
      <c r="D1010" s="84"/>
      <c r="E1010" s="1147"/>
      <c r="G1010" s="789" t="s">
        <v>5518</v>
      </c>
      <c r="H1010" s="798"/>
      <c r="I1010" s="798"/>
      <c r="J1010" s="799"/>
      <c r="K1010" s="798"/>
      <c r="L1010" s="800"/>
      <c r="M1010" s="800"/>
      <c r="N1010" s="801"/>
      <c r="O1010" s="800"/>
      <c r="P1010" s="800"/>
      <c r="Q1010" s="800"/>
      <c r="R1010" s="801"/>
      <c r="S1010" s="800"/>
      <c r="T1010" s="84"/>
    </row>
    <row r="1011" spans="1:31" x14ac:dyDescent="0.25">
      <c r="A1011" s="84"/>
      <c r="B1011" s="84"/>
      <c r="C1011" s="84"/>
      <c r="D1011" s="84"/>
      <c r="E1011" s="1147"/>
      <c r="F1011" s="778" t="s">
        <v>235</v>
      </c>
      <c r="G1011" s="779" t="s">
        <v>236</v>
      </c>
      <c r="H1011" s="780">
        <f>H1005</f>
        <v>730000</v>
      </c>
      <c r="I1011" s="780"/>
      <c r="J1011" s="781"/>
      <c r="K1011" s="780"/>
      <c r="L1011" s="782">
        <f>L1007</f>
        <v>0</v>
      </c>
      <c r="M1011" s="800"/>
      <c r="N1011" s="801"/>
      <c r="O1011" s="800"/>
      <c r="P1011" s="782">
        <f>H1011+L1011</f>
        <v>730000</v>
      </c>
      <c r="Q1011" s="800"/>
      <c r="R1011" s="801"/>
      <c r="S1011" s="800"/>
      <c r="T1011" s="84"/>
    </row>
    <row r="1012" spans="1:31" ht="15.75" thickBot="1" x14ac:dyDescent="0.3">
      <c r="A1012" s="84"/>
      <c r="B1012" s="84"/>
      <c r="C1012" s="84"/>
      <c r="D1012" s="84"/>
      <c r="E1012" s="1147"/>
      <c r="F1012" s="803" t="s">
        <v>247</v>
      </c>
      <c r="G1012" s="779" t="s">
        <v>4692</v>
      </c>
      <c r="H1012" s="780">
        <f>H1008</f>
        <v>0</v>
      </c>
      <c r="I1012" s="780"/>
      <c r="J1012" s="781"/>
      <c r="K1012" s="780"/>
      <c r="L1012" s="782">
        <f>L1008</f>
        <v>2488800</v>
      </c>
      <c r="M1012" s="800"/>
      <c r="N1012" s="801"/>
      <c r="O1012" s="800"/>
      <c r="P1012" s="782">
        <f>H1012+L1012</f>
        <v>2488800</v>
      </c>
      <c r="Q1012" s="800"/>
      <c r="R1012" s="801"/>
      <c r="S1012" s="800"/>
      <c r="T1012" s="84"/>
    </row>
    <row r="1013" spans="1:31" ht="15.75" thickBot="1" x14ac:dyDescent="0.3">
      <c r="A1013" s="84"/>
      <c r="B1013" s="84"/>
      <c r="C1013" s="84"/>
      <c r="D1013" s="84"/>
      <c r="E1013" s="1147"/>
      <c r="G1013" s="784" t="s">
        <v>5519</v>
      </c>
      <c r="H1013" s="798">
        <f>H1011+H1012</f>
        <v>730000</v>
      </c>
      <c r="I1013" s="798"/>
      <c r="J1013" s="799"/>
      <c r="K1013" s="798"/>
      <c r="L1013" s="800">
        <f>L1011+L1012</f>
        <v>2488800</v>
      </c>
      <c r="M1013" s="800"/>
      <c r="N1013" s="801"/>
      <c r="O1013" s="800"/>
      <c r="P1013" s="800">
        <f>P1011+P1012</f>
        <v>3218800</v>
      </c>
      <c r="Q1013" s="800"/>
      <c r="R1013" s="801"/>
      <c r="S1013" s="800"/>
      <c r="T1013" s="84"/>
    </row>
    <row r="1014" spans="1:31" x14ac:dyDescent="0.25">
      <c r="A1014" s="84"/>
      <c r="B1014" s="84"/>
      <c r="C1014" s="84"/>
      <c r="D1014" s="84"/>
      <c r="E1014" s="1147"/>
      <c r="G1014" s="797"/>
      <c r="H1014" s="798"/>
      <c r="I1014" s="798"/>
      <c r="J1014" s="799"/>
      <c r="K1014" s="798"/>
      <c r="L1014" s="800"/>
      <c r="M1014" s="800"/>
      <c r="N1014" s="801"/>
      <c r="O1014" s="800"/>
      <c r="P1014" s="800"/>
      <c r="Q1014" s="800"/>
      <c r="R1014" s="801"/>
      <c r="S1014" s="800"/>
      <c r="T1014" s="84"/>
    </row>
    <row r="1015" spans="1:31" hidden="1" x14ac:dyDescent="0.25">
      <c r="A1015" s="84"/>
      <c r="B1015" s="84"/>
      <c r="C1015" s="84"/>
      <c r="D1015" s="84"/>
      <c r="E1015" s="1147"/>
      <c r="G1015" s="797"/>
      <c r="H1015" s="798"/>
      <c r="I1015" s="798"/>
      <c r="J1015" s="799"/>
      <c r="K1015" s="798"/>
      <c r="L1015" s="800"/>
      <c r="M1015" s="800"/>
      <c r="N1015" s="801"/>
      <c r="O1015" s="800"/>
      <c r="P1015" s="800"/>
      <c r="Q1015" s="800"/>
      <c r="R1015" s="801"/>
      <c r="S1015" s="800"/>
      <c r="T1015" s="84"/>
    </row>
    <row r="1016" spans="1:31" hidden="1" x14ac:dyDescent="0.25">
      <c r="A1016" s="84"/>
      <c r="B1016" s="84"/>
      <c r="C1016" s="84"/>
      <c r="D1016" s="84"/>
      <c r="G1016" s="797"/>
      <c r="H1016" s="798"/>
      <c r="I1016" s="798"/>
      <c r="J1016" s="799"/>
      <c r="K1016" s="798"/>
      <c r="L1016" s="800"/>
      <c r="M1016" s="800"/>
      <c r="N1016" s="801"/>
      <c r="O1016" s="800"/>
      <c r="P1016" s="800"/>
      <c r="Q1016" s="800"/>
      <c r="R1016" s="801"/>
      <c r="S1016" s="800"/>
      <c r="T1016" s="84"/>
      <c r="AB1016" s="84">
        <f t="shared" si="169"/>
        <v>0</v>
      </c>
    </row>
    <row r="1017" spans="1:31" ht="30" customHeight="1" x14ac:dyDescent="0.25">
      <c r="C1017" s="747" t="s">
        <v>4900</v>
      </c>
      <c r="D1017" s="756"/>
      <c r="G1017" s="851" t="s">
        <v>4050</v>
      </c>
      <c r="AB1017" s="84">
        <f t="shared" si="169"/>
        <v>0</v>
      </c>
    </row>
    <row r="1018" spans="1:31" s="954" customFormat="1" x14ac:dyDescent="0.25">
      <c r="A1018" s="753"/>
      <c r="B1018" s="754"/>
      <c r="C1018" s="950"/>
      <c r="D1018" s="968" t="s">
        <v>3826</v>
      </c>
      <c r="E1018" s="968"/>
      <c r="F1018" s="969"/>
      <c r="G1018" s="970" t="s">
        <v>175</v>
      </c>
      <c r="H1018" s="760"/>
      <c r="I1018" s="760"/>
      <c r="J1018" s="761"/>
      <c r="K1018" s="760"/>
      <c r="L1018" s="762"/>
      <c r="M1018" s="762"/>
      <c r="N1018" s="763"/>
      <c r="O1018" s="762"/>
      <c r="P1018" s="762"/>
      <c r="Q1018" s="762"/>
      <c r="R1018" s="763"/>
      <c r="S1018" s="952"/>
      <c r="T1018" s="953"/>
      <c r="V1018" s="955"/>
      <c r="W1018" s="955"/>
      <c r="X1018" s="815"/>
      <c r="Y1018" s="816"/>
      <c r="Z1018" s="812"/>
      <c r="AA1018" s="813"/>
      <c r="AB1018" s="954">
        <f t="shared" si="169"/>
        <v>0</v>
      </c>
    </row>
    <row r="1019" spans="1:31" s="954" customFormat="1" x14ac:dyDescent="0.25">
      <c r="A1019" s="753"/>
      <c r="B1019" s="754"/>
      <c r="C1019" s="950"/>
      <c r="D1019" s="968"/>
      <c r="E1019" s="958" t="s">
        <v>5109</v>
      </c>
      <c r="F1019" s="971">
        <v>421</v>
      </c>
      <c r="G1019" s="973" t="s">
        <v>3777</v>
      </c>
      <c r="H1019" s="760">
        <v>7000000</v>
      </c>
      <c r="I1019" s="760">
        <v>6858740</v>
      </c>
      <c r="J1019" s="761">
        <f>I1019/H1019</f>
        <v>0.97982000000000002</v>
      </c>
      <c r="K1019" s="760">
        <f>H1019-I1019</f>
        <v>141260</v>
      </c>
      <c r="L1019" s="762">
        <v>0</v>
      </c>
      <c r="M1019" s="762">
        <v>0</v>
      </c>
      <c r="N1019" s="763"/>
      <c r="O1019" s="762">
        <v>0</v>
      </c>
      <c r="P1019" s="762">
        <f>H1019+L1019</f>
        <v>7000000</v>
      </c>
      <c r="Q1019" s="762">
        <f>I1019+M1019</f>
        <v>6858740</v>
      </c>
      <c r="R1019" s="763">
        <f>Q1019/P1019</f>
        <v>0.97982000000000002</v>
      </c>
      <c r="S1019" s="952">
        <f>P1019-Q1019</f>
        <v>141260</v>
      </c>
      <c r="T1019" s="953"/>
      <c r="V1019" s="955">
        <f>(784080+350000)+3548160</f>
        <v>4682240</v>
      </c>
      <c r="W1019" s="955">
        <f>V1019-H1019</f>
        <v>-2317760</v>
      </c>
      <c r="X1019" s="815"/>
      <c r="Y1019" s="816">
        <v>415000</v>
      </c>
      <c r="Z1019" s="812">
        <f>H1019-X1019+Y1019</f>
        <v>7415000</v>
      </c>
      <c r="AA1019" s="813">
        <v>4268880</v>
      </c>
      <c r="AB1019" s="954">
        <f t="shared" si="169"/>
        <v>3146120</v>
      </c>
      <c r="AE1019" s="954">
        <f>H1019-AA1019</f>
        <v>2731120</v>
      </c>
    </row>
    <row r="1020" spans="1:31" s="954" customFormat="1" ht="30.75" thickBot="1" x14ac:dyDescent="0.3">
      <c r="A1020" s="753"/>
      <c r="B1020" s="754"/>
      <c r="C1020" s="950"/>
      <c r="D1020" s="968"/>
      <c r="E1020" s="958" t="s">
        <v>5312</v>
      </c>
      <c r="F1020" s="971">
        <v>451</v>
      </c>
      <c r="G1020" s="973" t="s">
        <v>4721</v>
      </c>
      <c r="H1020" s="749">
        <v>2000000</v>
      </c>
      <c r="I1020" s="749">
        <v>374498</v>
      </c>
      <c r="J1020" s="750">
        <f>I1020/H1020</f>
        <v>0.187249</v>
      </c>
      <c r="K1020" s="749">
        <f>H1020-I1020</f>
        <v>1625502</v>
      </c>
      <c r="L1020" s="751">
        <v>0</v>
      </c>
      <c r="M1020" s="751">
        <v>0</v>
      </c>
      <c r="N1020" s="752"/>
      <c r="O1020" s="751">
        <f>L1020-M1020</f>
        <v>0</v>
      </c>
      <c r="P1020" s="751">
        <f>L1020+H1020</f>
        <v>2000000</v>
      </c>
      <c r="Q1020" s="751">
        <f>M1020+I1020</f>
        <v>374498</v>
      </c>
      <c r="R1020" s="752">
        <f>Q1020/P1020</f>
        <v>0.187249</v>
      </c>
      <c r="S1020" s="751">
        <f>P1020-Q1020</f>
        <v>1625502</v>
      </c>
      <c r="T1020" s="953"/>
      <c r="V1020" s="955"/>
      <c r="W1020" s="955"/>
      <c r="X1020" s="815"/>
      <c r="Y1020" s="816"/>
      <c r="Z1020" s="812">
        <f>H1020-X1020+Y1020</f>
        <v>2000000</v>
      </c>
      <c r="AA1020" s="813">
        <v>773906</v>
      </c>
      <c r="AB1020" s="954">
        <f t="shared" si="169"/>
        <v>1226094</v>
      </c>
      <c r="AE1020" s="954">
        <f>H1020-AA1020</f>
        <v>1226094</v>
      </c>
    </row>
    <row r="1021" spans="1:31" s="954" customFormat="1" ht="15.75" hidden="1" thickBot="1" x14ac:dyDescent="0.3">
      <c r="A1021" s="753"/>
      <c r="B1021" s="754"/>
      <c r="C1021" s="950"/>
      <c r="D1021" s="968"/>
      <c r="E1021" s="958" t="s">
        <v>5313</v>
      </c>
      <c r="F1021" s="971">
        <v>512</v>
      </c>
      <c r="G1021" s="973" t="s">
        <v>4132</v>
      </c>
      <c r="H1021" s="749">
        <v>0</v>
      </c>
      <c r="I1021" s="749">
        <v>1004400</v>
      </c>
      <c r="J1021" s="750" t="e">
        <f>I1021/H1021</f>
        <v>#DIV/0!</v>
      </c>
      <c r="K1021" s="749">
        <f>H1021-I1021</f>
        <v>-1004400</v>
      </c>
      <c r="L1021" s="751">
        <v>0</v>
      </c>
      <c r="M1021" s="751">
        <v>0</v>
      </c>
      <c r="N1021" s="752"/>
      <c r="O1021" s="751">
        <f>L1021-M1021</f>
        <v>0</v>
      </c>
      <c r="P1021" s="751">
        <f>L1021+H1021</f>
        <v>0</v>
      </c>
      <c r="Q1021" s="751">
        <f>M1021+I1021</f>
        <v>1004400</v>
      </c>
      <c r="R1021" s="752" t="e">
        <f>Q1021/P1021</f>
        <v>#DIV/0!</v>
      </c>
      <c r="S1021" s="751">
        <f>P1021-Q1021</f>
        <v>-1004400</v>
      </c>
      <c r="T1021" s="953"/>
      <c r="V1021" s="955"/>
      <c r="W1021" s="955"/>
      <c r="X1021" s="815"/>
      <c r="Y1021" s="816"/>
      <c r="Z1021" s="812">
        <f>H1021-X1021+Y1021</f>
        <v>0</v>
      </c>
      <c r="AA1021" s="813">
        <v>520800</v>
      </c>
      <c r="AB1021" s="954">
        <f t="shared" si="169"/>
        <v>-520800</v>
      </c>
      <c r="AE1021" s="954">
        <f>H1021-AA1021</f>
        <v>-520800</v>
      </c>
    </row>
    <row r="1022" spans="1:31" x14ac:dyDescent="0.25">
      <c r="A1022" s="84"/>
      <c r="B1022" s="84"/>
      <c r="C1022" s="84"/>
      <c r="D1022" s="84"/>
      <c r="E1022" s="770"/>
      <c r="F1022" s="771"/>
      <c r="G1022" s="772" t="s">
        <v>4902</v>
      </c>
      <c r="H1022" s="773"/>
      <c r="I1022" s="773"/>
      <c r="J1022" s="774"/>
      <c r="K1022" s="773"/>
      <c r="L1022" s="775"/>
      <c r="M1022" s="775"/>
      <c r="N1022" s="776"/>
      <c r="O1022" s="775"/>
      <c r="P1022" s="775"/>
      <c r="Q1022" s="775"/>
      <c r="R1022" s="776"/>
      <c r="S1022" s="859"/>
      <c r="T1022" s="84"/>
      <c r="AB1022" s="84">
        <f t="shared" si="169"/>
        <v>0</v>
      </c>
    </row>
    <row r="1023" spans="1:31" ht="15.75" thickBot="1" x14ac:dyDescent="0.3">
      <c r="A1023" s="84"/>
      <c r="B1023" s="84"/>
      <c r="C1023" s="84"/>
      <c r="D1023" s="84"/>
      <c r="E1023" s="777"/>
      <c r="F1023" s="778" t="s">
        <v>235</v>
      </c>
      <c r="G1023" s="779" t="s">
        <v>236</v>
      </c>
      <c r="H1023" s="780">
        <f>SUM(H1019:H1021)</f>
        <v>9000000</v>
      </c>
      <c r="I1023" s="780">
        <f>SUM(I1019:I1021)</f>
        <v>8237638</v>
      </c>
      <c r="J1023" s="781">
        <f>I1023/H1023</f>
        <v>0.91529311111111111</v>
      </c>
      <c r="K1023" s="780">
        <f>H1023-I1023</f>
        <v>762362</v>
      </c>
      <c r="L1023" s="782">
        <f>SUM(L1019:L1021)</f>
        <v>0</v>
      </c>
      <c r="M1023" s="782">
        <f>SUM(M1019:M1021)</f>
        <v>0</v>
      </c>
      <c r="N1023" s="783"/>
      <c r="O1023" s="782">
        <f>L1023-M1023</f>
        <v>0</v>
      </c>
      <c r="P1023" s="782">
        <f>L1023+H1023</f>
        <v>9000000</v>
      </c>
      <c r="Q1023" s="782">
        <f>M1023+I1023</f>
        <v>8237638</v>
      </c>
      <c r="R1023" s="783">
        <f>Q1023/P1023</f>
        <v>0.91529311111111111</v>
      </c>
      <c r="S1023" s="782">
        <f>P1023-Q1023</f>
        <v>762362</v>
      </c>
      <c r="T1023" s="84"/>
      <c r="AB1023" s="84">
        <f t="shared" si="169"/>
        <v>0</v>
      </c>
    </row>
    <row r="1024" spans="1:31" ht="15.75" thickBot="1" x14ac:dyDescent="0.3">
      <c r="A1024" s="84"/>
      <c r="B1024" s="84"/>
      <c r="C1024" s="84"/>
      <c r="D1024" s="84"/>
      <c r="G1024" s="784" t="s">
        <v>4903</v>
      </c>
      <c r="H1024" s="785">
        <f>SUM(H1023:H1023)</f>
        <v>9000000</v>
      </c>
      <c r="I1024" s="785">
        <f>SUM(I1023:I1023)</f>
        <v>8237638</v>
      </c>
      <c r="J1024" s="786">
        <f>I1024/H1024</f>
        <v>0.91529311111111111</v>
      </c>
      <c r="K1024" s="785">
        <f>H1024-I1024</f>
        <v>762362</v>
      </c>
      <c r="L1024" s="787">
        <f>SUM(L1023)</f>
        <v>0</v>
      </c>
      <c r="M1024" s="787">
        <f>SUM(M1023)</f>
        <v>0</v>
      </c>
      <c r="N1024" s="788"/>
      <c r="O1024" s="787">
        <f>L1024-M1024</f>
        <v>0</v>
      </c>
      <c r="P1024" s="787">
        <f>L1024+H1024</f>
        <v>9000000</v>
      </c>
      <c r="Q1024" s="787">
        <f>M1024+I1024</f>
        <v>8237638</v>
      </c>
      <c r="R1024" s="788">
        <f>Q1024/P1024</f>
        <v>0.91529311111111111</v>
      </c>
      <c r="S1024" s="787">
        <f>P1024-Q1024</f>
        <v>762362</v>
      </c>
      <c r="T1024" s="84"/>
      <c r="AB1024" s="84">
        <f t="shared" si="169"/>
        <v>0</v>
      </c>
    </row>
    <row r="1025" spans="1:31" ht="28.5" collapsed="1" x14ac:dyDescent="0.25">
      <c r="A1025" s="84"/>
      <c r="B1025" s="84"/>
      <c r="C1025" s="84"/>
      <c r="D1025" s="84"/>
      <c r="E1025" s="770"/>
      <c r="F1025" s="771"/>
      <c r="G1025" s="789" t="s">
        <v>4904</v>
      </c>
      <c r="H1025" s="790"/>
      <c r="I1025" s="791"/>
      <c r="J1025" s="792"/>
      <c r="K1025" s="791"/>
      <c r="L1025" s="793"/>
      <c r="M1025" s="794"/>
      <c r="N1025" s="795"/>
      <c r="O1025" s="794"/>
      <c r="P1025" s="794"/>
      <c r="Q1025" s="794"/>
      <c r="R1025" s="795"/>
      <c r="S1025" s="860"/>
      <c r="T1025" s="84"/>
      <c r="AB1025" s="84">
        <f t="shared" si="169"/>
        <v>0</v>
      </c>
    </row>
    <row r="1026" spans="1:31" ht="15.75" thickBot="1" x14ac:dyDescent="0.3">
      <c r="A1026" s="84"/>
      <c r="B1026" s="84"/>
      <c r="C1026" s="84"/>
      <c r="D1026" s="84"/>
      <c r="E1026" s="777"/>
      <c r="F1026" s="778" t="s">
        <v>235</v>
      </c>
      <c r="G1026" s="779" t="s">
        <v>236</v>
      </c>
      <c r="H1026" s="780">
        <f>SUM(H1023)</f>
        <v>9000000</v>
      </c>
      <c r="I1026" s="780">
        <f>SUM(I1023)</f>
        <v>8237638</v>
      </c>
      <c r="J1026" s="781">
        <f>I1026/H1026</f>
        <v>0.91529311111111111</v>
      </c>
      <c r="K1026" s="780">
        <f>H1026-I1026</f>
        <v>762362</v>
      </c>
      <c r="L1026" s="782">
        <f>SUM(L1023)</f>
        <v>0</v>
      </c>
      <c r="M1026" s="782">
        <f>SUM(M1023)</f>
        <v>0</v>
      </c>
      <c r="N1026" s="783"/>
      <c r="O1026" s="782">
        <f>L1026-M1026</f>
        <v>0</v>
      </c>
      <c r="P1026" s="782">
        <f>L1026+H1026</f>
        <v>9000000</v>
      </c>
      <c r="Q1026" s="782">
        <f>M1026+I1026</f>
        <v>8237638</v>
      </c>
      <c r="R1026" s="783">
        <f>Q1026/P1026</f>
        <v>0.91529311111111111</v>
      </c>
      <c r="S1026" s="782">
        <f>P1026-Q1026</f>
        <v>762362</v>
      </c>
      <c r="T1026" s="84"/>
      <c r="AB1026" s="84">
        <f t="shared" si="169"/>
        <v>0</v>
      </c>
    </row>
    <row r="1027" spans="1:31" ht="15.75" collapsed="1" thickBot="1" x14ac:dyDescent="0.3">
      <c r="A1027" s="84"/>
      <c r="B1027" s="84"/>
      <c r="C1027" s="84"/>
      <c r="D1027" s="84"/>
      <c r="G1027" s="784" t="s">
        <v>4905</v>
      </c>
      <c r="H1027" s="785">
        <f>SUM(H1026:H1026)</f>
        <v>9000000</v>
      </c>
      <c r="I1027" s="785">
        <f>SUM(I1026:I1026)</f>
        <v>8237638</v>
      </c>
      <c r="J1027" s="786">
        <f>I1027/H1027</f>
        <v>0.91529311111111111</v>
      </c>
      <c r="K1027" s="785">
        <f>H1027-I1027</f>
        <v>762362</v>
      </c>
      <c r="L1027" s="787">
        <v>0</v>
      </c>
      <c r="M1027" s="787">
        <v>0</v>
      </c>
      <c r="N1027" s="788"/>
      <c r="O1027" s="787">
        <f>L1027-M1027</f>
        <v>0</v>
      </c>
      <c r="P1027" s="787">
        <f>L1027+H1027</f>
        <v>9000000</v>
      </c>
      <c r="Q1027" s="787">
        <f>M1027+I1027</f>
        <v>8237638</v>
      </c>
      <c r="R1027" s="788">
        <f>Q1027/P1027</f>
        <v>0.91529311111111111</v>
      </c>
      <c r="S1027" s="787">
        <f>P1027-Q1027</f>
        <v>762362</v>
      </c>
      <c r="T1027" s="84"/>
      <c r="AB1027" s="84">
        <f t="shared" si="169"/>
        <v>0</v>
      </c>
    </row>
    <row r="1028" spans="1:31" x14ac:dyDescent="0.25">
      <c r="A1028" s="84"/>
      <c r="B1028" s="84"/>
      <c r="C1028" s="84"/>
      <c r="D1028" s="84"/>
      <c r="G1028" s="797"/>
      <c r="H1028" s="798"/>
      <c r="I1028" s="798"/>
      <c r="J1028" s="799"/>
      <c r="K1028" s="798"/>
      <c r="L1028" s="800"/>
      <c r="M1028" s="800"/>
      <c r="N1028" s="801"/>
      <c r="O1028" s="800"/>
      <c r="P1028" s="800"/>
      <c r="Q1028" s="800"/>
      <c r="R1028" s="801"/>
      <c r="S1028" s="800"/>
      <c r="T1028" s="84"/>
      <c r="AB1028" s="84">
        <f t="shared" si="169"/>
        <v>0</v>
      </c>
    </row>
    <row r="1029" spans="1:31" x14ac:dyDescent="0.25">
      <c r="E1029" s="770"/>
      <c r="F1029" s="771"/>
      <c r="G1029" s="804" t="s">
        <v>4739</v>
      </c>
      <c r="H1029" s="805"/>
      <c r="I1029" s="805"/>
      <c r="J1029" s="806"/>
      <c r="K1029" s="805"/>
      <c r="L1029" s="807"/>
      <c r="M1029" s="807"/>
      <c r="N1029" s="808"/>
      <c r="O1029" s="807"/>
      <c r="P1029" s="807"/>
      <c r="Q1029" s="807"/>
      <c r="R1029" s="808"/>
      <c r="S1029" s="862"/>
      <c r="AB1029" s="84">
        <f t="shared" si="169"/>
        <v>0</v>
      </c>
    </row>
    <row r="1030" spans="1:31" x14ac:dyDescent="0.25">
      <c r="E1030" s="777"/>
      <c r="F1030" s="778" t="s">
        <v>235</v>
      </c>
      <c r="G1030" s="779" t="s">
        <v>236</v>
      </c>
      <c r="H1030" s="780">
        <f>H1026+H988+H1005+H993</f>
        <v>11730000</v>
      </c>
      <c r="I1030" s="780">
        <f>I1026+I988</f>
        <v>8237638</v>
      </c>
      <c r="J1030" s="781">
        <f>I1030/H1030</f>
        <v>0.70227092924126178</v>
      </c>
      <c r="K1030" s="780">
        <f>H1030-I1030</f>
        <v>3492362</v>
      </c>
      <c r="L1030" s="782">
        <v>0</v>
      </c>
      <c r="M1030" s="782">
        <v>0</v>
      </c>
      <c r="N1030" s="783"/>
      <c r="O1030" s="782">
        <f>L1030-M1030</f>
        <v>0</v>
      </c>
      <c r="P1030" s="782">
        <f>L1030+H1030</f>
        <v>11730000</v>
      </c>
      <c r="Q1030" s="782">
        <f>M1030+I1030</f>
        <v>8237638</v>
      </c>
      <c r="R1030" s="783">
        <f>Q1030/P1030</f>
        <v>0.70227092924126178</v>
      </c>
      <c r="S1030" s="782">
        <f>P1030-Q1030</f>
        <v>3492362</v>
      </c>
      <c r="AB1030" s="84">
        <f t="shared" si="169"/>
        <v>0</v>
      </c>
    </row>
    <row r="1031" spans="1:31" ht="15.75" thickBot="1" x14ac:dyDescent="0.3">
      <c r="B1031" s="1147"/>
      <c r="E1031" s="777"/>
      <c r="F1031" s="803" t="s">
        <v>247</v>
      </c>
      <c r="G1031" s="779" t="s">
        <v>4692</v>
      </c>
      <c r="H1031" s="780"/>
      <c r="I1031" s="780"/>
      <c r="J1031" s="781"/>
      <c r="K1031" s="780"/>
      <c r="L1031" s="782">
        <f>L993+L1005</f>
        <v>5280192</v>
      </c>
      <c r="M1031" s="782"/>
      <c r="N1031" s="783"/>
      <c r="O1031" s="782"/>
      <c r="P1031" s="782">
        <f>L1031</f>
        <v>5280192</v>
      </c>
      <c r="Q1031" s="782"/>
      <c r="R1031" s="783"/>
      <c r="S1031" s="782"/>
    </row>
    <row r="1032" spans="1:31" ht="15.75" thickBot="1" x14ac:dyDescent="0.3">
      <c r="G1032" s="784" t="s">
        <v>4740</v>
      </c>
      <c r="H1032" s="785">
        <f>SUM(H1030)</f>
        <v>11730000</v>
      </c>
      <c r="I1032" s="785">
        <f>SUM(I1030)</f>
        <v>8237638</v>
      </c>
      <c r="J1032" s="786">
        <f>SUM(J1030)</f>
        <v>0.70227092924126178</v>
      </c>
      <c r="K1032" s="785">
        <f>SUM(K1030)</f>
        <v>3492362</v>
      </c>
      <c r="L1032" s="787">
        <f>L1031</f>
        <v>5280192</v>
      </c>
      <c r="M1032" s="787">
        <v>0</v>
      </c>
      <c r="N1032" s="788"/>
      <c r="O1032" s="787">
        <f>L1032-M1032</f>
        <v>5280192</v>
      </c>
      <c r="P1032" s="787">
        <f>L1032+H1032</f>
        <v>17010192</v>
      </c>
      <c r="Q1032" s="787">
        <f>M1032+I1032</f>
        <v>8237638</v>
      </c>
      <c r="R1032" s="788">
        <f>Q1032/P1032</f>
        <v>0.48427660310947696</v>
      </c>
      <c r="S1032" s="787">
        <f>P1032-Q1032</f>
        <v>8772554</v>
      </c>
      <c r="AB1032" s="84">
        <f t="shared" si="169"/>
        <v>0</v>
      </c>
    </row>
    <row r="1033" spans="1:31" x14ac:dyDescent="0.25">
      <c r="G1033" s="797"/>
      <c r="H1033" s="798"/>
      <c r="I1033" s="798"/>
      <c r="J1033" s="799"/>
      <c r="K1033" s="798"/>
      <c r="L1033" s="800"/>
      <c r="M1033" s="800"/>
      <c r="N1033" s="801"/>
      <c r="O1033" s="800"/>
      <c r="P1033" s="800"/>
      <c r="Q1033" s="800"/>
      <c r="R1033" s="801"/>
      <c r="S1033" s="800"/>
      <c r="AB1033" s="84">
        <f t="shared" si="169"/>
        <v>0</v>
      </c>
    </row>
    <row r="1034" spans="1:31" x14ac:dyDescent="0.25">
      <c r="C1034" s="747" t="s">
        <v>3587</v>
      </c>
      <c r="G1034" s="851" t="s">
        <v>5403</v>
      </c>
      <c r="T1034" s="84"/>
      <c r="AB1034" s="84">
        <f t="shared" si="169"/>
        <v>0</v>
      </c>
    </row>
    <row r="1035" spans="1:31" ht="28.5" x14ac:dyDescent="0.25">
      <c r="C1035" s="747" t="s">
        <v>4169</v>
      </c>
      <c r="D1035" s="756"/>
      <c r="G1035" s="851" t="s">
        <v>5438</v>
      </c>
      <c r="T1035" s="84"/>
      <c r="AB1035" s="84">
        <f t="shared" si="169"/>
        <v>0</v>
      </c>
    </row>
    <row r="1036" spans="1:31" x14ac:dyDescent="0.25">
      <c r="C1036" s="747"/>
      <c r="D1036" s="764">
        <v>912</v>
      </c>
      <c r="E1036" s="765"/>
      <c r="F1036" s="764"/>
      <c r="G1036" s="766" t="s">
        <v>216</v>
      </c>
      <c r="T1036" s="84"/>
      <c r="AB1036" s="84">
        <f t="shared" si="169"/>
        <v>0</v>
      </c>
    </row>
    <row r="1037" spans="1:31" ht="15.75" thickBot="1" x14ac:dyDescent="0.3">
      <c r="A1037" s="84"/>
      <c r="B1037" s="84"/>
      <c r="C1037" s="84"/>
      <c r="D1037" s="84"/>
      <c r="E1037" s="1146" t="s">
        <v>5313</v>
      </c>
      <c r="F1037" s="768">
        <v>463</v>
      </c>
      <c r="G1037" s="769" t="s">
        <v>4729</v>
      </c>
      <c r="H1037" s="749">
        <v>28000000</v>
      </c>
      <c r="I1037" s="749">
        <v>11563179.230000008</v>
      </c>
      <c r="J1037" s="750">
        <f>I1037/H1037</f>
        <v>0.41297068678571458</v>
      </c>
      <c r="K1037" s="749">
        <f>H1037-I1037</f>
        <v>16436820.769999992</v>
      </c>
      <c r="L1037" s="751">
        <v>0</v>
      </c>
      <c r="M1037" s="751">
        <v>0</v>
      </c>
      <c r="O1037" s="751">
        <f>L1037-M1037</f>
        <v>0</v>
      </c>
      <c r="P1037" s="751">
        <f>L1037+H1037</f>
        <v>28000000</v>
      </c>
      <c r="Q1037" s="751">
        <f>M1037+I1037</f>
        <v>11563179.230000008</v>
      </c>
      <c r="R1037" s="752">
        <f>Q1037/P1037</f>
        <v>0.41297068678571458</v>
      </c>
      <c r="S1037" s="751">
        <f>P1037-Q1037</f>
        <v>16436820.769999992</v>
      </c>
      <c r="T1037" s="84"/>
      <c r="Y1037" s="816">
        <v>1200000</v>
      </c>
      <c r="Z1037" s="812">
        <f>H1037-X1037+Y1037</f>
        <v>29200000</v>
      </c>
      <c r="AA1037" s="813">
        <v>18798150</v>
      </c>
      <c r="AB1037" s="84">
        <f t="shared" si="169"/>
        <v>10401850</v>
      </c>
      <c r="AE1037" s="84">
        <f>H1037-AA1037</f>
        <v>9201850</v>
      </c>
    </row>
    <row r="1038" spans="1:31" x14ac:dyDescent="0.25">
      <c r="A1038" s="84"/>
      <c r="B1038" s="84"/>
      <c r="C1038" s="84"/>
      <c r="D1038" s="84"/>
      <c r="E1038" s="770"/>
      <c r="F1038" s="771"/>
      <c r="G1038" s="772" t="s">
        <v>4183</v>
      </c>
      <c r="H1038" s="773"/>
      <c r="I1038" s="773"/>
      <c r="J1038" s="774"/>
      <c r="K1038" s="773"/>
      <c r="L1038" s="775"/>
      <c r="M1038" s="775"/>
      <c r="N1038" s="776"/>
      <c r="O1038" s="775"/>
      <c r="P1038" s="775"/>
      <c r="Q1038" s="775"/>
      <c r="R1038" s="776"/>
      <c r="S1038" s="859"/>
      <c r="T1038" s="84"/>
      <c r="AB1038" s="84">
        <f t="shared" si="169"/>
        <v>0</v>
      </c>
    </row>
    <row r="1039" spans="1:31" ht="15.75" thickBot="1" x14ac:dyDescent="0.3">
      <c r="A1039" s="84"/>
      <c r="B1039" s="84"/>
      <c r="C1039" s="84"/>
      <c r="D1039" s="84"/>
      <c r="E1039" s="777"/>
      <c r="F1039" s="778" t="s">
        <v>235</v>
      </c>
      <c r="G1039" s="779" t="s">
        <v>236</v>
      </c>
      <c r="H1039" s="780">
        <f>SUM(H1037:H1037)</f>
        <v>28000000</v>
      </c>
      <c r="I1039" s="780">
        <f>SUM(I1037:I1037)</f>
        <v>11563179.230000008</v>
      </c>
      <c r="J1039" s="781">
        <f>I1039/H1039</f>
        <v>0.41297068678571458</v>
      </c>
      <c r="K1039" s="780">
        <f>H1039-I1039</f>
        <v>16436820.769999992</v>
      </c>
      <c r="L1039" s="782">
        <v>0</v>
      </c>
      <c r="M1039" s="782">
        <v>0</v>
      </c>
      <c r="N1039" s="783"/>
      <c r="O1039" s="782">
        <f>L1039-M1039</f>
        <v>0</v>
      </c>
      <c r="P1039" s="782">
        <f>L1039+H1039</f>
        <v>28000000</v>
      </c>
      <c r="Q1039" s="782">
        <f>M1039+I1039</f>
        <v>11563179.230000008</v>
      </c>
      <c r="R1039" s="783">
        <f>Q1039/P1039</f>
        <v>0.41297068678571458</v>
      </c>
      <c r="S1039" s="782">
        <f>P1039-Q1039</f>
        <v>16436820.769999992</v>
      </c>
      <c r="T1039" s="84"/>
      <c r="AB1039" s="84">
        <f t="shared" si="169"/>
        <v>0</v>
      </c>
    </row>
    <row r="1040" spans="1:31" ht="15.75" thickBot="1" x14ac:dyDescent="0.3">
      <c r="A1040" s="84"/>
      <c r="B1040" s="84"/>
      <c r="C1040" s="84"/>
      <c r="D1040" s="84"/>
      <c r="G1040" s="784" t="s">
        <v>4184</v>
      </c>
      <c r="H1040" s="785">
        <f>SUM(H1039:H1039)</f>
        <v>28000000</v>
      </c>
      <c r="I1040" s="785">
        <f>SUM(I1039:I1039)</f>
        <v>11563179.230000008</v>
      </c>
      <c r="J1040" s="786">
        <f>I1040/H1040</f>
        <v>0.41297068678571458</v>
      </c>
      <c r="K1040" s="785">
        <f>H1040-I1040</f>
        <v>16436820.769999992</v>
      </c>
      <c r="L1040" s="787">
        <v>0</v>
      </c>
      <c r="M1040" s="787">
        <v>0</v>
      </c>
      <c r="N1040" s="788"/>
      <c r="O1040" s="787">
        <f>L1040-M1040</f>
        <v>0</v>
      </c>
      <c r="P1040" s="787">
        <f>L1040+H1040</f>
        <v>28000000</v>
      </c>
      <c r="Q1040" s="787">
        <f>M1040+I1040</f>
        <v>11563179.230000008</v>
      </c>
      <c r="R1040" s="788">
        <f>Q1040/P1040</f>
        <v>0.41297068678571458</v>
      </c>
      <c r="S1040" s="787">
        <f>P1040-Q1040</f>
        <v>16436820.769999992</v>
      </c>
      <c r="T1040" s="84"/>
      <c r="AB1040" s="84">
        <f t="shared" si="169"/>
        <v>0</v>
      </c>
    </row>
    <row r="1041" spans="1:31" ht="28.5" collapsed="1" x14ac:dyDescent="0.25">
      <c r="A1041" s="84"/>
      <c r="B1041" s="84"/>
      <c r="C1041" s="84"/>
      <c r="D1041" s="84"/>
      <c r="E1041" s="770"/>
      <c r="F1041" s="771"/>
      <c r="G1041" s="789" t="s">
        <v>4189</v>
      </c>
      <c r="H1041" s="790"/>
      <c r="I1041" s="791"/>
      <c r="J1041" s="792"/>
      <c r="K1041" s="791"/>
      <c r="L1041" s="793"/>
      <c r="M1041" s="794"/>
      <c r="N1041" s="795"/>
      <c r="O1041" s="794"/>
      <c r="P1041" s="794"/>
      <c r="Q1041" s="794"/>
      <c r="R1041" s="795"/>
      <c r="S1041" s="860"/>
      <c r="T1041" s="84"/>
      <c r="AB1041" s="84">
        <f t="shared" si="169"/>
        <v>0</v>
      </c>
    </row>
    <row r="1042" spans="1:31" ht="15.75" thickBot="1" x14ac:dyDescent="0.3">
      <c r="A1042" s="84"/>
      <c r="B1042" s="84"/>
      <c r="C1042" s="84"/>
      <c r="D1042" s="84"/>
      <c r="E1042" s="777"/>
      <c r="F1042" s="778" t="s">
        <v>235</v>
      </c>
      <c r="G1042" s="779" t="s">
        <v>236</v>
      </c>
      <c r="H1042" s="780">
        <f>SUM(H1037:H1037)</f>
        <v>28000000</v>
      </c>
      <c r="I1042" s="780">
        <f>SUM(I1037:I1037)</f>
        <v>11563179.230000008</v>
      </c>
      <c r="J1042" s="781">
        <f>I1042/H1042</f>
        <v>0.41297068678571458</v>
      </c>
      <c r="K1042" s="780">
        <f>H1042-I1042</f>
        <v>16436820.769999992</v>
      </c>
      <c r="L1042" s="782">
        <v>0</v>
      </c>
      <c r="M1042" s="782">
        <v>0</v>
      </c>
      <c r="N1042" s="783"/>
      <c r="O1042" s="782">
        <f>L1042-M1042</f>
        <v>0</v>
      </c>
      <c r="P1042" s="782">
        <f>L1042+H1042</f>
        <v>28000000</v>
      </c>
      <c r="Q1042" s="782">
        <f>M1042+I1042</f>
        <v>11563179.230000008</v>
      </c>
      <c r="R1042" s="783">
        <f>Q1042/P1042</f>
        <v>0.41297068678571458</v>
      </c>
      <c r="S1042" s="782">
        <f>P1042-Q1042</f>
        <v>16436820.769999992</v>
      </c>
      <c r="T1042" s="84"/>
      <c r="AB1042" s="84">
        <f t="shared" si="169"/>
        <v>0</v>
      </c>
    </row>
    <row r="1043" spans="1:31" ht="15.75" collapsed="1" thickBot="1" x14ac:dyDescent="0.3">
      <c r="A1043" s="84"/>
      <c r="B1043" s="84"/>
      <c r="C1043" s="84"/>
      <c r="D1043" s="84"/>
      <c r="G1043" s="784" t="s">
        <v>4190</v>
      </c>
      <c r="H1043" s="785">
        <f>SUM(H1042:H1042)</f>
        <v>28000000</v>
      </c>
      <c r="I1043" s="785">
        <f>SUM(I1042:I1042)</f>
        <v>11563179.230000008</v>
      </c>
      <c r="J1043" s="786">
        <f>I1043/H1043</f>
        <v>0.41297068678571458</v>
      </c>
      <c r="K1043" s="785">
        <f>H1043-I1043</f>
        <v>16436820.769999992</v>
      </c>
      <c r="L1043" s="787">
        <v>0</v>
      </c>
      <c r="M1043" s="787">
        <v>0</v>
      </c>
      <c r="N1043" s="788"/>
      <c r="O1043" s="787">
        <f>L1043-M1043</f>
        <v>0</v>
      </c>
      <c r="P1043" s="787">
        <f>L1043+H1043</f>
        <v>28000000</v>
      </c>
      <c r="Q1043" s="787">
        <f>M1043+I1043</f>
        <v>11563179.230000008</v>
      </c>
      <c r="R1043" s="788">
        <f>Q1043/P1043</f>
        <v>0.41297068678571458</v>
      </c>
      <c r="S1043" s="787">
        <f>P1043-Q1043</f>
        <v>16436820.769999992</v>
      </c>
      <c r="T1043" s="84"/>
      <c r="AB1043" s="84">
        <f t="shared" si="169"/>
        <v>0</v>
      </c>
    </row>
    <row r="1044" spans="1:31" x14ac:dyDescent="0.25">
      <c r="AB1044" s="84">
        <f t="shared" si="169"/>
        <v>0</v>
      </c>
    </row>
    <row r="1045" spans="1:31" x14ac:dyDescent="0.25">
      <c r="C1045" s="747" t="s">
        <v>5411</v>
      </c>
      <c r="D1045" s="756"/>
      <c r="G1045" s="851" t="s">
        <v>5259</v>
      </c>
      <c r="T1045" s="84"/>
      <c r="Z1045" s="1128"/>
      <c r="AA1045" s="1129"/>
      <c r="AB1045" s="84">
        <f t="shared" ref="AB1045:AB1053" si="175">Z1045-AA1045</f>
        <v>0</v>
      </c>
    </row>
    <row r="1046" spans="1:31" x14ac:dyDescent="0.25">
      <c r="C1046" s="747"/>
      <c r="D1046" s="764">
        <v>912</v>
      </c>
      <c r="E1046" s="765"/>
      <c r="F1046" s="764"/>
      <c r="G1046" s="766" t="s">
        <v>216</v>
      </c>
      <c r="T1046" s="84"/>
      <c r="Z1046" s="1128"/>
      <c r="AA1046" s="1129"/>
      <c r="AB1046" s="84">
        <f t="shared" si="175"/>
        <v>0</v>
      </c>
    </row>
    <row r="1047" spans="1:31" ht="15.75" thickBot="1" x14ac:dyDescent="0.3">
      <c r="A1047" s="84"/>
      <c r="B1047" s="84"/>
      <c r="C1047" s="84"/>
      <c r="D1047" s="84"/>
      <c r="E1047" s="1146" t="s">
        <v>5314</v>
      </c>
      <c r="F1047" s="768">
        <v>472</v>
      </c>
      <c r="G1047" s="769" t="s">
        <v>3813</v>
      </c>
      <c r="H1047" s="749">
        <v>25000000</v>
      </c>
      <c r="I1047" s="749">
        <v>7989799.9800000004</v>
      </c>
      <c r="J1047" s="750">
        <f>I1047/H1047</f>
        <v>0.31959199920000003</v>
      </c>
      <c r="K1047" s="749">
        <f>H1047-I1047</f>
        <v>17010200.02</v>
      </c>
      <c r="L1047" s="751">
        <v>0</v>
      </c>
      <c r="M1047" s="751">
        <v>0</v>
      </c>
      <c r="O1047" s="751">
        <f>L1047-M1047</f>
        <v>0</v>
      </c>
      <c r="P1047" s="751">
        <f>L1047+H1047</f>
        <v>25000000</v>
      </c>
      <c r="Q1047" s="751">
        <f>M1047+I1047</f>
        <v>7989799.9800000004</v>
      </c>
      <c r="R1047" s="752">
        <f>Q1047/P1047</f>
        <v>0.31959199920000003</v>
      </c>
      <c r="S1047" s="751">
        <f>P1047-Q1047</f>
        <v>17010200.02</v>
      </c>
      <c r="T1047" s="84"/>
      <c r="Z1047" s="1128">
        <f>H1047-X1047+Y1047</f>
        <v>25000000</v>
      </c>
      <c r="AA1047" s="1129">
        <v>0</v>
      </c>
      <c r="AB1047" s="84">
        <f t="shared" si="175"/>
        <v>25000000</v>
      </c>
      <c r="AE1047" s="84">
        <f>H1047-AA1047</f>
        <v>25000000</v>
      </c>
    </row>
    <row r="1048" spans="1:31" x14ac:dyDescent="0.25">
      <c r="A1048" s="84"/>
      <c r="B1048" s="84"/>
      <c r="C1048" s="84"/>
      <c r="D1048" s="84"/>
      <c r="E1048" s="770"/>
      <c r="F1048" s="771"/>
      <c r="G1048" s="772" t="s">
        <v>4183</v>
      </c>
      <c r="H1048" s="773"/>
      <c r="I1048" s="773"/>
      <c r="J1048" s="774"/>
      <c r="K1048" s="773"/>
      <c r="L1048" s="775"/>
      <c r="M1048" s="775"/>
      <c r="N1048" s="776"/>
      <c r="O1048" s="775"/>
      <c r="P1048" s="775"/>
      <c r="Q1048" s="775"/>
      <c r="R1048" s="776"/>
      <c r="S1048" s="859"/>
      <c r="T1048" s="84"/>
      <c r="Z1048" s="1128"/>
      <c r="AA1048" s="1129"/>
      <c r="AB1048" s="84">
        <f t="shared" si="175"/>
        <v>0</v>
      </c>
    </row>
    <row r="1049" spans="1:31" ht="15.75" thickBot="1" x14ac:dyDescent="0.3">
      <c r="A1049" s="84"/>
      <c r="B1049" s="84"/>
      <c r="C1049" s="84"/>
      <c r="D1049" s="84"/>
      <c r="E1049" s="777"/>
      <c r="F1049" s="778" t="s">
        <v>235</v>
      </c>
      <c r="G1049" s="779" t="s">
        <v>236</v>
      </c>
      <c r="H1049" s="780">
        <f>SUM(H1047)</f>
        <v>25000000</v>
      </c>
      <c r="I1049" s="780">
        <f>SUM(I1047)</f>
        <v>7989799.9800000004</v>
      </c>
      <c r="J1049" s="781">
        <f>I1049/H1049</f>
        <v>0.31959199920000003</v>
      </c>
      <c r="K1049" s="780">
        <f>H1049-I1049</f>
        <v>17010200.02</v>
      </c>
      <c r="L1049" s="782">
        <f>SUM(L1047)</f>
        <v>0</v>
      </c>
      <c r="M1049" s="782">
        <f>SUM(M1047)</f>
        <v>0</v>
      </c>
      <c r="N1049" s="783"/>
      <c r="O1049" s="782">
        <f>SUM(O1047)</f>
        <v>0</v>
      </c>
      <c r="P1049" s="782">
        <f>L1049+H1049</f>
        <v>25000000</v>
      </c>
      <c r="Q1049" s="782">
        <f>M1049+I1049</f>
        <v>7989799.9800000004</v>
      </c>
      <c r="R1049" s="783">
        <f>Q1049/P1049</f>
        <v>0.31959199920000003</v>
      </c>
      <c r="S1049" s="782">
        <f>P1049-Q1049</f>
        <v>17010200.02</v>
      </c>
      <c r="T1049" s="84"/>
      <c r="Z1049" s="1128"/>
      <c r="AA1049" s="1129"/>
      <c r="AB1049" s="84">
        <f t="shared" si="175"/>
        <v>0</v>
      </c>
    </row>
    <row r="1050" spans="1:31" ht="15.75" thickBot="1" x14ac:dyDescent="0.3">
      <c r="A1050" s="84"/>
      <c r="B1050" s="84"/>
      <c r="C1050" s="84"/>
      <c r="D1050" s="84"/>
      <c r="G1050" s="784" t="s">
        <v>4184</v>
      </c>
      <c r="H1050" s="785">
        <f>SUM(H1049:H1049)</f>
        <v>25000000</v>
      </c>
      <c r="I1050" s="785">
        <f>SUM(I1049:I1049)</f>
        <v>7989799.9800000004</v>
      </c>
      <c r="J1050" s="786">
        <f>I1050/H1050</f>
        <v>0.31959199920000003</v>
      </c>
      <c r="K1050" s="785">
        <f>H1050-I1050</f>
        <v>17010200.02</v>
      </c>
      <c r="L1050" s="787">
        <f>SUM(L1049:L1049)</f>
        <v>0</v>
      </c>
      <c r="M1050" s="787">
        <f>SUM(M1049:M1049)</f>
        <v>0</v>
      </c>
      <c r="N1050" s="788"/>
      <c r="O1050" s="787">
        <f>SUM(O1049:O1049)</f>
        <v>0</v>
      </c>
      <c r="P1050" s="787">
        <f>L1050+H1050</f>
        <v>25000000</v>
      </c>
      <c r="Q1050" s="787">
        <f>M1050+I1050</f>
        <v>7989799.9800000004</v>
      </c>
      <c r="R1050" s="788">
        <f>Q1050/P1050</f>
        <v>0.31959199920000003</v>
      </c>
      <c r="S1050" s="787">
        <f>P1050-Q1050</f>
        <v>17010200.02</v>
      </c>
      <c r="T1050" s="84"/>
      <c r="Z1050" s="1128"/>
      <c r="AA1050" s="1129"/>
      <c r="AB1050" s="84">
        <f t="shared" si="175"/>
        <v>0</v>
      </c>
    </row>
    <row r="1051" spans="1:31" collapsed="1" x14ac:dyDescent="0.25">
      <c r="A1051" s="84"/>
      <c r="B1051" s="84"/>
      <c r="C1051" s="84"/>
      <c r="D1051" s="84"/>
      <c r="E1051" s="770"/>
      <c r="F1051" s="771"/>
      <c r="G1051" s="789" t="s">
        <v>5416</v>
      </c>
      <c r="H1051" s="790"/>
      <c r="I1051" s="791"/>
      <c r="J1051" s="792"/>
      <c r="K1051" s="791"/>
      <c r="L1051" s="793"/>
      <c r="M1051" s="794"/>
      <c r="N1051" s="795"/>
      <c r="O1051" s="794"/>
      <c r="P1051" s="794"/>
      <c r="Q1051" s="794"/>
      <c r="R1051" s="795"/>
      <c r="S1051" s="860"/>
      <c r="T1051" s="84"/>
      <c r="Z1051" s="1128"/>
      <c r="AA1051" s="1129"/>
      <c r="AB1051" s="84">
        <f t="shared" si="175"/>
        <v>0</v>
      </c>
    </row>
    <row r="1052" spans="1:31" ht="15.75" thickBot="1" x14ac:dyDescent="0.3">
      <c r="A1052" s="84"/>
      <c r="B1052" s="84"/>
      <c r="C1052" s="84"/>
      <c r="D1052" s="84"/>
      <c r="E1052" s="777"/>
      <c r="F1052" s="778" t="s">
        <v>235</v>
      </c>
      <c r="G1052" s="779" t="s">
        <v>236</v>
      </c>
      <c r="H1052" s="780">
        <f>SUM(H1047:H1047)</f>
        <v>25000000</v>
      </c>
      <c r="I1052" s="780">
        <f>SUM(I1047:I1047)</f>
        <v>7989799.9800000004</v>
      </c>
      <c r="J1052" s="781">
        <f>I1052/H1052</f>
        <v>0.31959199920000003</v>
      </c>
      <c r="K1052" s="780">
        <f>H1052-I1052</f>
        <v>17010200.02</v>
      </c>
      <c r="L1052" s="782">
        <f>SUM(L1047:L1047)</f>
        <v>0</v>
      </c>
      <c r="M1052" s="782">
        <f>SUM(M1047:M1047)</f>
        <v>0</v>
      </c>
      <c r="N1052" s="783"/>
      <c r="O1052" s="782">
        <f>SUM(O1047:O1047)</f>
        <v>0</v>
      </c>
      <c r="P1052" s="782">
        <f>L1052+H1052</f>
        <v>25000000</v>
      </c>
      <c r="Q1052" s="782">
        <f>M1052+I1052</f>
        <v>7989799.9800000004</v>
      </c>
      <c r="R1052" s="783">
        <f>Q1052/P1052</f>
        <v>0.31959199920000003</v>
      </c>
      <c r="S1052" s="782">
        <f>P1052-Q1052</f>
        <v>17010200.02</v>
      </c>
      <c r="T1052" s="84"/>
      <c r="Z1052" s="1128"/>
      <c r="AA1052" s="1129"/>
      <c r="AB1052" s="84">
        <f t="shared" si="175"/>
        <v>0</v>
      </c>
    </row>
    <row r="1053" spans="1:31" ht="15.75" collapsed="1" thickBot="1" x14ac:dyDescent="0.3">
      <c r="A1053" s="84"/>
      <c r="B1053" s="84"/>
      <c r="C1053" s="84"/>
      <c r="D1053" s="84"/>
      <c r="G1053" s="784" t="s">
        <v>5409</v>
      </c>
      <c r="H1053" s="785">
        <f>SUM(H1052:H1052)</f>
        <v>25000000</v>
      </c>
      <c r="I1053" s="785">
        <f>SUM(I1052:I1052)</f>
        <v>7989799.9800000004</v>
      </c>
      <c r="J1053" s="786">
        <f>I1053/H1053</f>
        <v>0.31959199920000003</v>
      </c>
      <c r="K1053" s="785">
        <f>H1053-I1053</f>
        <v>17010200.02</v>
      </c>
      <c r="L1053" s="787">
        <f>SUM(L1052:L1052)</f>
        <v>0</v>
      </c>
      <c r="M1053" s="787">
        <v>0</v>
      </c>
      <c r="N1053" s="788"/>
      <c r="O1053" s="787">
        <v>0</v>
      </c>
      <c r="P1053" s="787">
        <f>L1053+H1053</f>
        <v>25000000</v>
      </c>
      <c r="Q1053" s="787">
        <f>M1053+I1053</f>
        <v>7989799.9800000004</v>
      </c>
      <c r="R1053" s="788">
        <f>Q1053/P1053</f>
        <v>0.31959199920000003</v>
      </c>
      <c r="S1053" s="787">
        <f>P1053-Q1053</f>
        <v>17010200.02</v>
      </c>
      <c r="T1053" s="84"/>
      <c r="Z1053" s="1128"/>
      <c r="AA1053" s="1129"/>
      <c r="AB1053" s="84">
        <f t="shared" si="175"/>
        <v>0</v>
      </c>
    </row>
    <row r="1054" spans="1:31" x14ac:dyDescent="0.25">
      <c r="C1054" s="1126"/>
      <c r="D1054" s="1123"/>
      <c r="E1054" s="1122"/>
      <c r="F1054" s="1123"/>
      <c r="G1054" s="1127"/>
      <c r="H1054" s="1086"/>
      <c r="I1054" s="1086"/>
      <c r="J1054" s="1124"/>
      <c r="K1054" s="1086"/>
      <c r="L1054" s="1062"/>
      <c r="M1054" s="1062"/>
      <c r="N1054" s="1125"/>
      <c r="O1054" s="1062"/>
      <c r="P1054" s="1062"/>
    </row>
    <row r="1055" spans="1:31" x14ac:dyDescent="0.25">
      <c r="A1055" s="84"/>
      <c r="B1055" s="84"/>
      <c r="C1055" s="84"/>
      <c r="D1055" s="84"/>
      <c r="E1055" s="770"/>
      <c r="F1055" s="771"/>
      <c r="G1055" s="804" t="s">
        <v>4185</v>
      </c>
      <c r="H1055" s="805"/>
      <c r="I1055" s="805"/>
      <c r="J1055" s="806"/>
      <c r="K1055" s="805"/>
      <c r="L1055" s="807"/>
      <c r="M1055" s="807"/>
      <c r="N1055" s="808"/>
      <c r="O1055" s="807"/>
      <c r="P1055" s="807"/>
      <c r="Q1055" s="807"/>
      <c r="R1055" s="808"/>
      <c r="S1055" s="862"/>
      <c r="T1055" s="84"/>
      <c r="AB1055" s="84">
        <f t="shared" ref="AB1055:AB1122" si="176">Z1055-AA1055</f>
        <v>0</v>
      </c>
    </row>
    <row r="1056" spans="1:31" ht="15.75" thickBot="1" x14ac:dyDescent="0.3">
      <c r="A1056" s="84"/>
      <c r="B1056" s="84"/>
      <c r="C1056" s="84"/>
      <c r="D1056" s="84"/>
      <c r="E1056" s="777"/>
      <c r="F1056" s="778" t="s">
        <v>235</v>
      </c>
      <c r="G1056" s="779" t="s">
        <v>236</v>
      </c>
      <c r="H1056" s="780">
        <f>SUM(H1037)+H1047</f>
        <v>53000000</v>
      </c>
      <c r="I1056" s="780">
        <f>I1042+I1052</f>
        <v>19552979.210000008</v>
      </c>
      <c r="J1056" s="781">
        <f>I1056/H1056</f>
        <v>0.36892413603773599</v>
      </c>
      <c r="K1056" s="780">
        <f>H1056-I1056</f>
        <v>33447020.789999992</v>
      </c>
      <c r="L1056" s="782">
        <v>0</v>
      </c>
      <c r="M1056" s="782">
        <v>0</v>
      </c>
      <c r="N1056" s="783"/>
      <c r="O1056" s="782">
        <f>L1056-M1056</f>
        <v>0</v>
      </c>
      <c r="P1056" s="782">
        <f>L1056+H1056</f>
        <v>53000000</v>
      </c>
      <c r="Q1056" s="782">
        <f>M1056+I1056</f>
        <v>19552979.210000008</v>
      </c>
      <c r="R1056" s="783">
        <f>Q1056/P1056</f>
        <v>0.36892413603773599</v>
      </c>
      <c r="S1056" s="782">
        <f>P1056-Q1056</f>
        <v>33447020.789999992</v>
      </c>
      <c r="T1056" s="84"/>
      <c r="AB1056" s="84">
        <f t="shared" si="176"/>
        <v>0</v>
      </c>
    </row>
    <row r="1057" spans="1:31" ht="15.75" thickBot="1" x14ac:dyDescent="0.3">
      <c r="A1057" s="84"/>
      <c r="B1057" s="84"/>
      <c r="C1057" s="84"/>
      <c r="D1057" s="84"/>
      <c r="G1057" s="784" t="s">
        <v>4186</v>
      </c>
      <c r="H1057" s="785">
        <f>SUM(H1056:H1056)</f>
        <v>53000000</v>
      </c>
      <c r="I1057" s="785">
        <f>SUM(I1056:I1056)</f>
        <v>19552979.210000008</v>
      </c>
      <c r="J1057" s="786">
        <f>I1057/H1057</f>
        <v>0.36892413603773599</v>
      </c>
      <c r="K1057" s="785">
        <f>H1057-I1057</f>
        <v>33447020.789999992</v>
      </c>
      <c r="L1057" s="787">
        <v>0</v>
      </c>
      <c r="M1057" s="787">
        <v>0</v>
      </c>
      <c r="N1057" s="788"/>
      <c r="O1057" s="787">
        <f>L1057-M1057</f>
        <v>0</v>
      </c>
      <c r="P1057" s="787">
        <f>L1057+H1057</f>
        <v>53000000</v>
      </c>
      <c r="Q1057" s="787">
        <f>M1057+I1057</f>
        <v>19552979.210000008</v>
      </c>
      <c r="R1057" s="788">
        <f>Q1057/P1057</f>
        <v>0.36892413603773599</v>
      </c>
      <c r="S1057" s="787">
        <f>P1057-Q1057</f>
        <v>33447020.789999992</v>
      </c>
      <c r="T1057" s="84"/>
      <c r="AB1057" s="84">
        <f t="shared" si="176"/>
        <v>0</v>
      </c>
    </row>
    <row r="1058" spans="1:31" x14ac:dyDescent="0.25">
      <c r="G1058" s="797"/>
      <c r="H1058" s="798"/>
      <c r="I1058" s="798"/>
      <c r="J1058" s="799"/>
      <c r="K1058" s="798"/>
      <c r="L1058" s="800"/>
      <c r="M1058" s="800"/>
      <c r="N1058" s="801"/>
      <c r="O1058" s="800"/>
      <c r="P1058" s="800"/>
      <c r="Q1058" s="800"/>
      <c r="R1058" s="801"/>
      <c r="S1058" s="800"/>
      <c r="AB1058" s="84">
        <f t="shared" si="176"/>
        <v>0</v>
      </c>
    </row>
    <row r="1059" spans="1:31" ht="30" customHeight="1" x14ac:dyDescent="0.25">
      <c r="C1059" s="747" t="s">
        <v>5439</v>
      </c>
      <c r="G1059" s="851" t="s">
        <v>5402</v>
      </c>
      <c r="T1059" s="84"/>
      <c r="AB1059" s="84">
        <f t="shared" si="176"/>
        <v>0</v>
      </c>
    </row>
    <row r="1060" spans="1:31" ht="28.5" x14ac:dyDescent="0.25">
      <c r="C1060" s="747" t="s">
        <v>5440</v>
      </c>
      <c r="D1060" s="756"/>
      <c r="G1060" s="851" t="s">
        <v>5441</v>
      </c>
      <c r="T1060" s="84"/>
      <c r="AB1060" s="84">
        <f t="shared" si="176"/>
        <v>0</v>
      </c>
    </row>
    <row r="1061" spans="1:31" x14ac:dyDescent="0.25">
      <c r="C1061" s="747"/>
      <c r="D1061" s="764">
        <v>920</v>
      </c>
      <c r="E1061" s="765"/>
      <c r="F1061" s="764"/>
      <c r="G1061" s="766" t="s">
        <v>221</v>
      </c>
      <c r="T1061" s="84"/>
      <c r="AB1061" s="84">
        <f t="shared" si="176"/>
        <v>0</v>
      </c>
    </row>
    <row r="1062" spans="1:31" ht="15.75" thickBot="1" x14ac:dyDescent="0.3">
      <c r="A1062" s="84"/>
      <c r="B1062" s="84"/>
      <c r="C1062" s="84"/>
      <c r="D1062" s="84"/>
      <c r="E1062" s="1146" t="s">
        <v>5315</v>
      </c>
      <c r="F1062" s="768">
        <v>463</v>
      </c>
      <c r="G1062" s="769" t="s">
        <v>4729</v>
      </c>
      <c r="H1062" s="749">
        <v>17000000</v>
      </c>
      <c r="I1062" s="749">
        <v>9641016.0799999963</v>
      </c>
      <c r="J1062" s="750">
        <f>I1062/H1062</f>
        <v>0.56711859294117628</v>
      </c>
      <c r="K1062" s="749">
        <f>H1062-I1062</f>
        <v>7358983.9200000037</v>
      </c>
      <c r="L1062" s="751">
        <v>0</v>
      </c>
      <c r="M1062" s="751">
        <v>0</v>
      </c>
      <c r="O1062" s="751">
        <f>L1062-M1062</f>
        <v>0</v>
      </c>
      <c r="P1062" s="751">
        <f>L1062+H1062</f>
        <v>17000000</v>
      </c>
      <c r="Q1062" s="751">
        <f>M1062+I1062</f>
        <v>9641016.0799999963</v>
      </c>
      <c r="R1062" s="752">
        <f>Q1062/P1062</f>
        <v>0.56711859294117628</v>
      </c>
      <c r="S1062" s="751">
        <f>P1062-Q1062</f>
        <v>7358983.9200000037</v>
      </c>
      <c r="T1062" s="84"/>
      <c r="Y1062" s="816">
        <v>1000000</v>
      </c>
      <c r="Z1062" s="812">
        <f>H1062-X1062+Y1062</f>
        <v>18000000</v>
      </c>
      <c r="AA1062" s="813">
        <v>5500000</v>
      </c>
      <c r="AB1062" s="84">
        <f t="shared" si="176"/>
        <v>12500000</v>
      </c>
      <c r="AE1062" s="84">
        <f>H1062-AA1062</f>
        <v>11500000</v>
      </c>
    </row>
    <row r="1063" spans="1:31" x14ac:dyDescent="0.25">
      <c r="A1063" s="84"/>
      <c r="B1063" s="84"/>
      <c r="C1063" s="84"/>
      <c r="D1063" s="84"/>
      <c r="E1063" s="770"/>
      <c r="F1063" s="771"/>
      <c r="G1063" s="772" t="s">
        <v>4187</v>
      </c>
      <c r="H1063" s="773"/>
      <c r="I1063" s="773"/>
      <c r="J1063" s="774"/>
      <c r="K1063" s="773"/>
      <c r="L1063" s="775"/>
      <c r="M1063" s="775"/>
      <c r="N1063" s="776"/>
      <c r="O1063" s="775"/>
      <c r="P1063" s="775"/>
      <c r="Q1063" s="775"/>
      <c r="R1063" s="776"/>
      <c r="S1063" s="859"/>
      <c r="T1063" s="84"/>
      <c r="AB1063" s="84">
        <f t="shared" si="176"/>
        <v>0</v>
      </c>
    </row>
    <row r="1064" spans="1:31" ht="15.75" thickBot="1" x14ac:dyDescent="0.3">
      <c r="A1064" s="84"/>
      <c r="B1064" s="84"/>
      <c r="C1064" s="84"/>
      <c r="D1064" s="84"/>
      <c r="E1064" s="777"/>
      <c r="F1064" s="778" t="s">
        <v>235</v>
      </c>
      <c r="G1064" s="779" t="s">
        <v>236</v>
      </c>
      <c r="H1064" s="780">
        <f>SUM(H1062)</f>
        <v>17000000</v>
      </c>
      <c r="I1064" s="780">
        <f>SUM(I1062)</f>
        <v>9641016.0799999963</v>
      </c>
      <c r="J1064" s="781">
        <f>I1064/H1064</f>
        <v>0.56711859294117628</v>
      </c>
      <c r="K1064" s="780">
        <f>H1064-I1064</f>
        <v>7358983.9200000037</v>
      </c>
      <c r="L1064" s="782">
        <f>SUM(L1062)</f>
        <v>0</v>
      </c>
      <c r="M1064" s="782">
        <f>SUM(M1062)</f>
        <v>0</v>
      </c>
      <c r="N1064" s="783"/>
      <c r="O1064" s="782">
        <f>SUM(O1062)</f>
        <v>0</v>
      </c>
      <c r="P1064" s="782">
        <f>L1064+H1064</f>
        <v>17000000</v>
      </c>
      <c r="Q1064" s="782">
        <f>M1064+I1064</f>
        <v>9641016.0799999963</v>
      </c>
      <c r="R1064" s="783">
        <f>Q1064/P1064</f>
        <v>0.56711859294117628</v>
      </c>
      <c r="S1064" s="782">
        <f>P1064-Q1064</f>
        <v>7358983.9200000037</v>
      </c>
      <c r="T1064" s="84"/>
      <c r="AB1064" s="84">
        <f t="shared" si="176"/>
        <v>0</v>
      </c>
    </row>
    <row r="1065" spans="1:31" ht="15.75" thickBot="1" x14ac:dyDescent="0.3">
      <c r="A1065" s="84"/>
      <c r="B1065" s="84"/>
      <c r="C1065" s="84"/>
      <c r="D1065" s="84"/>
      <c r="G1065" s="784" t="s">
        <v>4188</v>
      </c>
      <c r="H1065" s="785">
        <f>SUM(H1064:H1064)</f>
        <v>17000000</v>
      </c>
      <c r="I1065" s="785">
        <f>SUM(I1064:I1064)</f>
        <v>9641016.0799999963</v>
      </c>
      <c r="J1065" s="786">
        <f>I1065/H1065</f>
        <v>0.56711859294117628</v>
      </c>
      <c r="K1065" s="785">
        <f>H1065-I1065</f>
        <v>7358983.9200000037</v>
      </c>
      <c r="L1065" s="787">
        <f>SUM(L1064:L1064)</f>
        <v>0</v>
      </c>
      <c r="M1065" s="787">
        <f>SUM(M1064:M1064)</f>
        <v>0</v>
      </c>
      <c r="N1065" s="788"/>
      <c r="O1065" s="787">
        <f>SUM(O1064:O1064)</f>
        <v>0</v>
      </c>
      <c r="P1065" s="787">
        <f>L1065+H1065</f>
        <v>17000000</v>
      </c>
      <c r="Q1065" s="787">
        <f>M1065+I1065</f>
        <v>9641016.0799999963</v>
      </c>
      <c r="R1065" s="788">
        <f>Q1065/P1065</f>
        <v>0.56711859294117628</v>
      </c>
      <c r="S1065" s="787">
        <f>P1065-Q1065</f>
        <v>7358983.9200000037</v>
      </c>
      <c r="T1065" s="84"/>
      <c r="AB1065" s="84">
        <f t="shared" si="176"/>
        <v>0</v>
      </c>
    </row>
    <row r="1066" spans="1:31" ht="28.5" collapsed="1" x14ac:dyDescent="0.25">
      <c r="A1066" s="84"/>
      <c r="B1066" s="84"/>
      <c r="C1066" s="84"/>
      <c r="D1066" s="84"/>
      <c r="E1066" s="770"/>
      <c r="F1066" s="771"/>
      <c r="G1066" s="789" t="s">
        <v>4189</v>
      </c>
      <c r="H1066" s="790"/>
      <c r="I1066" s="791"/>
      <c r="J1066" s="792"/>
      <c r="K1066" s="791"/>
      <c r="L1066" s="793"/>
      <c r="M1066" s="794"/>
      <c r="N1066" s="795"/>
      <c r="O1066" s="794"/>
      <c r="P1066" s="794"/>
      <c r="Q1066" s="794"/>
      <c r="R1066" s="795"/>
      <c r="S1066" s="860"/>
      <c r="T1066" s="84"/>
      <c r="AB1066" s="84">
        <f t="shared" si="176"/>
        <v>0</v>
      </c>
    </row>
    <row r="1067" spans="1:31" ht="15.75" thickBot="1" x14ac:dyDescent="0.3">
      <c r="A1067" s="84"/>
      <c r="B1067" s="84"/>
      <c r="C1067" s="84"/>
      <c r="D1067" s="84"/>
      <c r="E1067" s="777"/>
      <c r="F1067" s="778" t="s">
        <v>235</v>
      </c>
      <c r="G1067" s="779" t="s">
        <v>236</v>
      </c>
      <c r="H1067" s="780">
        <f>SUM(H1062:H1062)</f>
        <v>17000000</v>
      </c>
      <c r="I1067" s="780">
        <f>SUM(I1062:I1062)</f>
        <v>9641016.0799999963</v>
      </c>
      <c r="J1067" s="781">
        <f>I1067/H1067</f>
        <v>0.56711859294117628</v>
      </c>
      <c r="K1067" s="780">
        <f>H1067-I1067</f>
        <v>7358983.9200000037</v>
      </c>
      <c r="L1067" s="782">
        <f>SUM(L1062:L1062)</f>
        <v>0</v>
      </c>
      <c r="M1067" s="782">
        <f>SUM(M1062:M1062)</f>
        <v>0</v>
      </c>
      <c r="N1067" s="783"/>
      <c r="O1067" s="782">
        <f>SUM(O1062:O1062)</f>
        <v>0</v>
      </c>
      <c r="P1067" s="782">
        <f>L1067+H1067</f>
        <v>17000000</v>
      </c>
      <c r="Q1067" s="782">
        <f>M1067+I1067</f>
        <v>9641016.0799999963</v>
      </c>
      <c r="R1067" s="783">
        <f>Q1067/P1067</f>
        <v>0.56711859294117628</v>
      </c>
      <c r="S1067" s="782">
        <f>P1067-Q1067</f>
        <v>7358983.9200000037</v>
      </c>
      <c r="T1067" s="84"/>
      <c r="AB1067" s="84">
        <f t="shared" si="176"/>
        <v>0</v>
      </c>
    </row>
    <row r="1068" spans="1:31" ht="15.75" collapsed="1" thickBot="1" x14ac:dyDescent="0.3">
      <c r="A1068" s="84"/>
      <c r="B1068" s="84"/>
      <c r="C1068" s="84"/>
      <c r="D1068" s="84"/>
      <c r="G1068" s="784" t="s">
        <v>5460</v>
      </c>
      <c r="H1068" s="785">
        <f>SUM(H1067:H1067)</f>
        <v>17000000</v>
      </c>
      <c r="I1068" s="785">
        <f>SUM(I1067:I1067)</f>
        <v>9641016.0799999963</v>
      </c>
      <c r="J1068" s="786">
        <f>I1068/H1068</f>
        <v>0.56711859294117628</v>
      </c>
      <c r="K1068" s="785">
        <f>H1068-I1068</f>
        <v>7358983.9200000037</v>
      </c>
      <c r="L1068" s="787">
        <f>SUM(L1067:L1067)</f>
        <v>0</v>
      </c>
      <c r="M1068" s="787">
        <v>0</v>
      </c>
      <c r="N1068" s="788"/>
      <c r="O1068" s="787">
        <v>0</v>
      </c>
      <c r="P1068" s="787">
        <f>L1068+H1068</f>
        <v>17000000</v>
      </c>
      <c r="Q1068" s="787">
        <f>M1068+I1068</f>
        <v>9641016.0799999963</v>
      </c>
      <c r="R1068" s="788">
        <f>Q1068/P1068</f>
        <v>0.56711859294117628</v>
      </c>
      <c r="S1068" s="787">
        <f>P1068-Q1068</f>
        <v>7358983.9200000037</v>
      </c>
      <c r="T1068" s="84"/>
      <c r="AB1068" s="84">
        <f t="shared" si="176"/>
        <v>0</v>
      </c>
    </row>
    <row r="1069" spans="1:31" x14ac:dyDescent="0.25">
      <c r="AB1069" s="84">
        <f t="shared" si="176"/>
        <v>0</v>
      </c>
    </row>
    <row r="1070" spans="1:31" x14ac:dyDescent="0.25">
      <c r="C1070" s="747" t="s">
        <v>5442</v>
      </c>
      <c r="D1070" s="756"/>
      <c r="G1070" s="851" t="s">
        <v>5258</v>
      </c>
      <c r="T1070" s="84"/>
      <c r="AB1070" s="84">
        <f t="shared" si="176"/>
        <v>0</v>
      </c>
    </row>
    <row r="1071" spans="1:31" x14ac:dyDescent="0.25">
      <c r="C1071" s="747"/>
      <c r="D1071" s="764">
        <v>920</v>
      </c>
      <c r="E1071" s="765"/>
      <c r="F1071" s="764"/>
      <c r="G1071" s="766" t="s">
        <v>221</v>
      </c>
      <c r="T1071" s="84"/>
      <c r="AB1071" s="84">
        <f t="shared" si="176"/>
        <v>0</v>
      </c>
    </row>
    <row r="1072" spans="1:31" ht="15.75" thickBot="1" x14ac:dyDescent="0.3">
      <c r="A1072" s="84"/>
      <c r="B1072" s="84"/>
      <c r="C1072" s="84"/>
      <c r="D1072" s="84"/>
      <c r="E1072" s="1146" t="s">
        <v>5110</v>
      </c>
      <c r="F1072" s="768">
        <v>472</v>
      </c>
      <c r="G1072" s="769" t="s">
        <v>3813</v>
      </c>
      <c r="H1072" s="749">
        <v>700000</v>
      </c>
      <c r="I1072" s="749">
        <v>3815175.98</v>
      </c>
      <c r="J1072" s="750">
        <f>I1072/H1072</f>
        <v>5.4502514</v>
      </c>
      <c r="K1072" s="749">
        <f>H1072-I1072</f>
        <v>-3115175.98</v>
      </c>
      <c r="L1072" s="751">
        <v>0</v>
      </c>
      <c r="M1072" s="751">
        <v>0</v>
      </c>
      <c r="O1072" s="751">
        <f>L1072-M1072</f>
        <v>0</v>
      </c>
      <c r="P1072" s="751">
        <f>L1072+H1072</f>
        <v>700000</v>
      </c>
      <c r="Q1072" s="751">
        <f>M1072+I1072</f>
        <v>3815175.98</v>
      </c>
      <c r="R1072" s="752">
        <f>Q1072/P1072</f>
        <v>5.4502514</v>
      </c>
      <c r="S1072" s="751">
        <f>P1072-Q1072</f>
        <v>-3115175.98</v>
      </c>
      <c r="T1072" s="84"/>
      <c r="Z1072" s="812">
        <f>H1072-X1072+Y1072</f>
        <v>700000</v>
      </c>
      <c r="AA1072" s="813">
        <v>0</v>
      </c>
      <c r="AB1072" s="84">
        <f t="shared" si="176"/>
        <v>700000</v>
      </c>
      <c r="AE1072" s="84">
        <f>H1072-AA1072</f>
        <v>700000</v>
      </c>
    </row>
    <row r="1073" spans="1:31" x14ac:dyDescent="0.25">
      <c r="A1073" s="84"/>
      <c r="B1073" s="84"/>
      <c r="C1073" s="84"/>
      <c r="D1073" s="84"/>
      <c r="E1073" s="770"/>
      <c r="F1073" s="771"/>
      <c r="G1073" s="772" t="s">
        <v>4187</v>
      </c>
      <c r="H1073" s="773"/>
      <c r="I1073" s="773"/>
      <c r="J1073" s="774"/>
      <c r="K1073" s="773"/>
      <c r="L1073" s="775"/>
      <c r="M1073" s="775"/>
      <c r="N1073" s="776"/>
      <c r="O1073" s="775"/>
      <c r="P1073" s="775"/>
      <c r="Q1073" s="775"/>
      <c r="R1073" s="776"/>
      <c r="S1073" s="859"/>
      <c r="T1073" s="84"/>
      <c r="AB1073" s="84">
        <f t="shared" si="176"/>
        <v>0</v>
      </c>
    </row>
    <row r="1074" spans="1:31" ht="15.75" thickBot="1" x14ac:dyDescent="0.3">
      <c r="A1074" s="84"/>
      <c r="B1074" s="84"/>
      <c r="C1074" s="84"/>
      <c r="D1074" s="84"/>
      <c r="E1074" s="777"/>
      <c r="F1074" s="778" t="s">
        <v>235</v>
      </c>
      <c r="G1074" s="779" t="s">
        <v>236</v>
      </c>
      <c r="H1074" s="780">
        <f>SUM(H1072)</f>
        <v>700000</v>
      </c>
      <c r="I1074" s="780">
        <f>SUM(I1072)</f>
        <v>3815175.98</v>
      </c>
      <c r="J1074" s="781">
        <f>I1074/H1074</f>
        <v>5.4502514</v>
      </c>
      <c r="K1074" s="780">
        <f>H1074-I1074</f>
        <v>-3115175.98</v>
      </c>
      <c r="L1074" s="782">
        <f>SUM(L1072)</f>
        <v>0</v>
      </c>
      <c r="M1074" s="782">
        <f>SUM(M1072)</f>
        <v>0</v>
      </c>
      <c r="N1074" s="783"/>
      <c r="O1074" s="782">
        <f>SUM(O1072)</f>
        <v>0</v>
      </c>
      <c r="P1074" s="782">
        <f>L1074+H1074</f>
        <v>700000</v>
      </c>
      <c r="Q1074" s="782">
        <f>M1074+I1074</f>
        <v>3815175.98</v>
      </c>
      <c r="R1074" s="783">
        <f>Q1074/P1074</f>
        <v>5.4502514</v>
      </c>
      <c r="S1074" s="782">
        <f>P1074-Q1074</f>
        <v>-3115175.98</v>
      </c>
      <c r="T1074" s="84"/>
      <c r="AB1074" s="84">
        <f t="shared" si="176"/>
        <v>0</v>
      </c>
    </row>
    <row r="1075" spans="1:31" ht="15.75" thickBot="1" x14ac:dyDescent="0.3">
      <c r="A1075" s="84"/>
      <c r="B1075" s="84"/>
      <c r="C1075" s="84"/>
      <c r="D1075" s="84"/>
      <c r="G1075" s="784" t="s">
        <v>4188</v>
      </c>
      <c r="H1075" s="785">
        <f>SUM(H1074:H1074)</f>
        <v>700000</v>
      </c>
      <c r="I1075" s="785">
        <f>SUM(I1074:I1074)</f>
        <v>3815175.98</v>
      </c>
      <c r="J1075" s="786">
        <f>I1075/H1075</f>
        <v>5.4502514</v>
      </c>
      <c r="K1075" s="785">
        <f>H1075-I1075</f>
        <v>-3115175.98</v>
      </c>
      <c r="L1075" s="787">
        <f>SUM(L1074:L1074)</f>
        <v>0</v>
      </c>
      <c r="M1075" s="787">
        <f>SUM(M1074:M1074)</f>
        <v>0</v>
      </c>
      <c r="N1075" s="788"/>
      <c r="O1075" s="787">
        <f>SUM(O1074:O1074)</f>
        <v>0</v>
      </c>
      <c r="P1075" s="787">
        <f>L1075+H1075</f>
        <v>700000</v>
      </c>
      <c r="Q1075" s="787">
        <f>M1075+I1075</f>
        <v>3815175.98</v>
      </c>
      <c r="R1075" s="788">
        <f>Q1075/P1075</f>
        <v>5.4502514</v>
      </c>
      <c r="S1075" s="787">
        <f>P1075-Q1075</f>
        <v>-3115175.98</v>
      </c>
      <c r="T1075" s="84"/>
      <c r="AB1075" s="84">
        <f t="shared" si="176"/>
        <v>0</v>
      </c>
    </row>
    <row r="1076" spans="1:31" collapsed="1" x14ac:dyDescent="0.25">
      <c r="A1076" s="84"/>
      <c r="B1076" s="84"/>
      <c r="C1076" s="84"/>
      <c r="D1076" s="84"/>
      <c r="E1076" s="770"/>
      <c r="F1076" s="771"/>
      <c r="G1076" s="789" t="s">
        <v>5461</v>
      </c>
      <c r="H1076" s="790"/>
      <c r="I1076" s="791"/>
      <c r="J1076" s="792"/>
      <c r="K1076" s="791"/>
      <c r="L1076" s="793"/>
      <c r="M1076" s="794"/>
      <c r="N1076" s="795"/>
      <c r="O1076" s="794"/>
      <c r="P1076" s="794"/>
      <c r="Q1076" s="794"/>
      <c r="R1076" s="795"/>
      <c r="S1076" s="860"/>
      <c r="T1076" s="84"/>
      <c r="AB1076" s="84">
        <f t="shared" si="176"/>
        <v>0</v>
      </c>
    </row>
    <row r="1077" spans="1:31" ht="15.75" thickBot="1" x14ac:dyDescent="0.3">
      <c r="A1077" s="84"/>
      <c r="B1077" s="84"/>
      <c r="C1077" s="84"/>
      <c r="D1077" s="84"/>
      <c r="E1077" s="777"/>
      <c r="F1077" s="778" t="s">
        <v>235</v>
      </c>
      <c r="G1077" s="779" t="s">
        <v>236</v>
      </c>
      <c r="H1077" s="780">
        <f>SUM(H1072:H1072)</f>
        <v>700000</v>
      </c>
      <c r="I1077" s="780">
        <f>SUM(I1072:I1072)</f>
        <v>3815175.98</v>
      </c>
      <c r="J1077" s="781">
        <f>I1077/H1077</f>
        <v>5.4502514</v>
      </c>
      <c r="K1077" s="780">
        <f>H1077-I1077</f>
        <v>-3115175.98</v>
      </c>
      <c r="L1077" s="782">
        <f>SUM(L1072:L1072)</f>
        <v>0</v>
      </c>
      <c r="M1077" s="782">
        <f>SUM(M1072:M1072)</f>
        <v>0</v>
      </c>
      <c r="N1077" s="783"/>
      <c r="O1077" s="782">
        <f>SUM(O1072:O1072)</f>
        <v>0</v>
      </c>
      <c r="P1077" s="782">
        <f>L1077+H1077</f>
        <v>700000</v>
      </c>
      <c r="Q1077" s="782">
        <f>M1077+I1077</f>
        <v>3815175.98</v>
      </c>
      <c r="R1077" s="783">
        <f>Q1077/P1077</f>
        <v>5.4502514</v>
      </c>
      <c r="S1077" s="782">
        <f>P1077-Q1077</f>
        <v>-3115175.98</v>
      </c>
      <c r="T1077" s="84"/>
      <c r="AB1077" s="84">
        <f t="shared" si="176"/>
        <v>0</v>
      </c>
    </row>
    <row r="1078" spans="1:31" ht="15.75" collapsed="1" thickBot="1" x14ac:dyDescent="0.3">
      <c r="A1078" s="84"/>
      <c r="B1078" s="84"/>
      <c r="C1078" s="84"/>
      <c r="D1078" s="84"/>
      <c r="G1078" s="784" t="s">
        <v>5462</v>
      </c>
      <c r="H1078" s="785">
        <f>SUM(H1077:H1077)</f>
        <v>700000</v>
      </c>
      <c r="I1078" s="785">
        <f>SUM(I1077:I1077)</f>
        <v>3815175.98</v>
      </c>
      <c r="J1078" s="786">
        <f>I1078/H1078</f>
        <v>5.4502514</v>
      </c>
      <c r="K1078" s="785">
        <f>H1078-I1078</f>
        <v>-3115175.98</v>
      </c>
      <c r="L1078" s="787">
        <f>SUM(L1077:L1077)</f>
        <v>0</v>
      </c>
      <c r="M1078" s="787">
        <v>0</v>
      </c>
      <c r="N1078" s="788"/>
      <c r="O1078" s="787">
        <v>0</v>
      </c>
      <c r="P1078" s="787">
        <f>L1078+H1078</f>
        <v>700000</v>
      </c>
      <c r="Q1078" s="787">
        <f>M1078+I1078</f>
        <v>3815175.98</v>
      </c>
      <c r="R1078" s="788">
        <f>Q1078/P1078</f>
        <v>5.4502514</v>
      </c>
      <c r="S1078" s="787">
        <f>P1078-Q1078</f>
        <v>-3115175.98</v>
      </c>
      <c r="T1078" s="84"/>
      <c r="AB1078" s="84">
        <f t="shared" si="176"/>
        <v>0</v>
      </c>
    </row>
    <row r="1079" spans="1:31" x14ac:dyDescent="0.25">
      <c r="AB1079" s="84">
        <f t="shared" si="176"/>
        <v>0</v>
      </c>
    </row>
    <row r="1080" spans="1:31" x14ac:dyDescent="0.25">
      <c r="A1080" s="84"/>
      <c r="B1080" s="84"/>
      <c r="C1080" s="84"/>
      <c r="D1080" s="84"/>
      <c r="E1080" s="770"/>
      <c r="F1080" s="771"/>
      <c r="G1080" s="804" t="s">
        <v>4193</v>
      </c>
      <c r="H1080" s="805"/>
      <c r="I1080" s="805"/>
      <c r="J1080" s="806"/>
      <c r="K1080" s="805"/>
      <c r="L1080" s="807"/>
      <c r="M1080" s="807"/>
      <c r="N1080" s="808"/>
      <c r="O1080" s="807"/>
      <c r="P1080" s="807"/>
      <c r="Q1080" s="807"/>
      <c r="R1080" s="808"/>
      <c r="S1080" s="862"/>
      <c r="T1080" s="84"/>
      <c r="AB1080" s="84">
        <f t="shared" si="176"/>
        <v>0</v>
      </c>
    </row>
    <row r="1081" spans="1:31" ht="15.75" thickBot="1" x14ac:dyDescent="0.3">
      <c r="A1081" s="84"/>
      <c r="B1081" s="84"/>
      <c r="C1081" s="84"/>
      <c r="D1081" s="84"/>
      <c r="E1081" s="777"/>
      <c r="F1081" s="778" t="s">
        <v>235</v>
      </c>
      <c r="G1081" s="779" t="s">
        <v>236</v>
      </c>
      <c r="H1081" s="780">
        <f>H1067+H1077</f>
        <v>17700000</v>
      </c>
      <c r="I1081" s="780">
        <f t="shared" ref="I1081:S1081" si="177">I1067+I1077</f>
        <v>13456192.059999997</v>
      </c>
      <c r="J1081" s="781">
        <f>I1081/H1081</f>
        <v>0.76023683954802246</v>
      </c>
      <c r="K1081" s="780">
        <f t="shared" si="177"/>
        <v>4243807.9400000032</v>
      </c>
      <c r="L1081" s="782">
        <f t="shared" si="177"/>
        <v>0</v>
      </c>
      <c r="M1081" s="782">
        <f t="shared" si="177"/>
        <v>0</v>
      </c>
      <c r="N1081" s="783">
        <f t="shared" si="177"/>
        <v>0</v>
      </c>
      <c r="O1081" s="782">
        <f t="shared" si="177"/>
        <v>0</v>
      </c>
      <c r="P1081" s="782">
        <f t="shared" si="177"/>
        <v>17700000</v>
      </c>
      <c r="Q1081" s="782">
        <f t="shared" si="177"/>
        <v>13456192.059999997</v>
      </c>
      <c r="R1081" s="783">
        <f t="shared" si="177"/>
        <v>6.0173699929411759</v>
      </c>
      <c r="S1081" s="782">
        <f t="shared" si="177"/>
        <v>4243807.9400000032</v>
      </c>
      <c r="T1081" s="84"/>
      <c r="AB1081" s="84">
        <f t="shared" si="176"/>
        <v>0</v>
      </c>
    </row>
    <row r="1082" spans="1:31" ht="15.75" thickBot="1" x14ac:dyDescent="0.3">
      <c r="A1082" s="84"/>
      <c r="B1082" s="84"/>
      <c r="C1082" s="84"/>
      <c r="D1082" s="84"/>
      <c r="G1082" s="784" t="s">
        <v>4194</v>
      </c>
      <c r="H1082" s="785">
        <f>SUM(H1081:H1081)</f>
        <v>17700000</v>
      </c>
      <c r="I1082" s="785">
        <f>SUM(I1081:I1081)</f>
        <v>13456192.059999997</v>
      </c>
      <c r="J1082" s="786">
        <f>I1082/H1082</f>
        <v>0.76023683954802246</v>
      </c>
      <c r="K1082" s="785">
        <f>H1082-I1082</f>
        <v>4243807.9400000032</v>
      </c>
      <c r="L1082" s="787">
        <v>0</v>
      </c>
      <c r="M1082" s="787">
        <v>0</v>
      </c>
      <c r="N1082" s="788"/>
      <c r="O1082" s="787">
        <f>L1082-M1082</f>
        <v>0</v>
      </c>
      <c r="P1082" s="787">
        <f>L1082+H1082</f>
        <v>17700000</v>
      </c>
      <c r="Q1082" s="787">
        <f>M1082+I1082</f>
        <v>13456192.059999997</v>
      </c>
      <c r="R1082" s="788">
        <f>Q1082/P1082</f>
        <v>0.76023683954802246</v>
      </c>
      <c r="S1082" s="787">
        <f>P1082-Q1082</f>
        <v>4243807.9400000032</v>
      </c>
      <c r="T1082" s="84"/>
      <c r="AB1082" s="84">
        <f t="shared" si="176"/>
        <v>0</v>
      </c>
    </row>
    <row r="1083" spans="1:31" x14ac:dyDescent="0.25">
      <c r="A1083" s="84"/>
      <c r="B1083" s="84"/>
      <c r="C1083" s="84"/>
      <c r="D1083" s="84"/>
      <c r="G1083" s="797"/>
      <c r="H1083" s="798"/>
      <c r="I1083" s="798"/>
      <c r="J1083" s="799"/>
      <c r="K1083" s="798"/>
      <c r="L1083" s="800"/>
      <c r="M1083" s="800"/>
      <c r="N1083" s="801"/>
      <c r="O1083" s="800"/>
      <c r="P1083" s="800"/>
      <c r="Q1083" s="800"/>
      <c r="R1083" s="801"/>
      <c r="S1083" s="800"/>
      <c r="T1083" s="84"/>
      <c r="AB1083" s="84">
        <f t="shared" si="176"/>
        <v>0</v>
      </c>
    </row>
    <row r="1084" spans="1:31" s="954" customFormat="1" ht="28.5" x14ac:dyDescent="0.25">
      <c r="A1084" s="753"/>
      <c r="B1084" s="754"/>
      <c r="C1084" s="956" t="s">
        <v>5443</v>
      </c>
      <c r="D1084" s="956"/>
      <c r="E1084" s="988"/>
      <c r="F1084" s="989"/>
      <c r="G1084" s="748" t="s">
        <v>5404</v>
      </c>
      <c r="H1084" s="990"/>
      <c r="I1084" s="990"/>
      <c r="J1084" s="991"/>
      <c r="K1084" s="990"/>
      <c r="L1084" s="633"/>
      <c r="M1084" s="633"/>
      <c r="N1084" s="992"/>
      <c r="O1084" s="633"/>
      <c r="P1084" s="633"/>
      <c r="Q1084" s="633"/>
      <c r="R1084" s="992"/>
      <c r="S1084" s="633"/>
      <c r="T1084" s="953"/>
      <c r="V1084" s="955"/>
      <c r="W1084" s="955"/>
      <c r="X1084" s="815"/>
      <c r="Y1084" s="816"/>
      <c r="Z1084" s="812"/>
      <c r="AA1084" s="813"/>
      <c r="AB1084" s="954">
        <f t="shared" si="176"/>
        <v>0</v>
      </c>
    </row>
    <row r="1085" spans="1:31" ht="22.5" customHeight="1" x14ac:dyDescent="0.25">
      <c r="C1085" s="747" t="s">
        <v>5444</v>
      </c>
      <c r="D1085" s="756"/>
      <c r="G1085" s="851" t="s">
        <v>5030</v>
      </c>
      <c r="AB1085" s="84">
        <f t="shared" si="176"/>
        <v>0</v>
      </c>
    </row>
    <row r="1086" spans="1:31" s="954" customFormat="1" ht="30" x14ac:dyDescent="0.25">
      <c r="A1086" s="753"/>
      <c r="B1086" s="754"/>
      <c r="C1086" s="956"/>
      <c r="D1086" s="993" t="s">
        <v>3876</v>
      </c>
      <c r="E1086" s="994"/>
      <c r="F1086" s="995"/>
      <c r="G1086" s="996" t="s">
        <v>4158</v>
      </c>
      <c r="H1086" s="990"/>
      <c r="I1086" s="990"/>
      <c r="J1086" s="991"/>
      <c r="K1086" s="990"/>
      <c r="L1086" s="633"/>
      <c r="M1086" s="633"/>
      <c r="N1086" s="992"/>
      <c r="O1086" s="633"/>
      <c r="P1086" s="633"/>
      <c r="Q1086" s="633"/>
      <c r="R1086" s="992"/>
      <c r="S1086" s="633"/>
      <c r="T1086" s="953"/>
      <c r="V1086" s="955"/>
      <c r="W1086" s="955"/>
      <c r="X1086" s="815"/>
      <c r="Y1086" s="816"/>
      <c r="Z1086" s="812"/>
      <c r="AA1086" s="813"/>
      <c r="AB1086" s="954">
        <f t="shared" si="176"/>
        <v>0</v>
      </c>
    </row>
    <row r="1087" spans="1:31" ht="15.75" thickBot="1" x14ac:dyDescent="0.3">
      <c r="A1087" s="84"/>
      <c r="B1087" s="84"/>
      <c r="C1087" s="84"/>
      <c r="D1087" s="84"/>
      <c r="E1087" s="1146" t="s">
        <v>5318</v>
      </c>
      <c r="F1087" s="768">
        <v>463</v>
      </c>
      <c r="G1087" s="769" t="s">
        <v>4729</v>
      </c>
      <c r="H1087" s="749">
        <v>9000000</v>
      </c>
      <c r="I1087" s="749">
        <v>4281932.8099999996</v>
      </c>
      <c r="J1087" s="750">
        <f>I1087/H1087</f>
        <v>0.47577031222222216</v>
      </c>
      <c r="K1087" s="749">
        <f>H1087-I1087</f>
        <v>4718067.1900000004</v>
      </c>
      <c r="L1087" s="751">
        <v>0</v>
      </c>
      <c r="M1087" s="751">
        <v>0</v>
      </c>
      <c r="O1087" s="751">
        <f>L1087-M1087</f>
        <v>0</v>
      </c>
      <c r="P1087" s="751">
        <f>L1087+H1087</f>
        <v>9000000</v>
      </c>
      <c r="Q1087" s="751">
        <f>M1087+I1087</f>
        <v>4281932.8099999996</v>
      </c>
      <c r="R1087" s="752">
        <f>Q1087/P1087</f>
        <v>0.47577031222222216</v>
      </c>
      <c r="S1087" s="751">
        <f>P1087-Q1087</f>
        <v>4718067.1900000004</v>
      </c>
      <c r="T1087" s="84"/>
      <c r="X1087" s="815">
        <v>2000000</v>
      </c>
      <c r="Z1087" s="812">
        <f>H1087-X1087+Y1087</f>
        <v>7000000</v>
      </c>
      <c r="AA1087" s="813">
        <v>10000000</v>
      </c>
      <c r="AB1087" s="84">
        <f t="shared" si="176"/>
        <v>-3000000</v>
      </c>
      <c r="AE1087" s="84">
        <f>H1087-AA1087</f>
        <v>-1000000</v>
      </c>
    </row>
    <row r="1088" spans="1:31" x14ac:dyDescent="0.25">
      <c r="A1088" s="84"/>
      <c r="B1088" s="84"/>
      <c r="C1088" s="84"/>
      <c r="D1088" s="84"/>
      <c r="E1088" s="770"/>
      <c r="F1088" s="771"/>
      <c r="G1088" s="772" t="s">
        <v>4173</v>
      </c>
      <c r="H1088" s="773"/>
      <c r="I1088" s="773"/>
      <c r="J1088" s="774"/>
      <c r="K1088" s="773"/>
      <c r="L1088" s="775"/>
      <c r="M1088" s="775"/>
      <c r="N1088" s="776"/>
      <c r="O1088" s="775"/>
      <c r="P1088" s="775"/>
      <c r="Q1088" s="775"/>
      <c r="R1088" s="776"/>
      <c r="S1088" s="859"/>
      <c r="T1088" s="84"/>
      <c r="AB1088" s="84">
        <f t="shared" si="176"/>
        <v>0</v>
      </c>
    </row>
    <row r="1089" spans="1:31" ht="15.75" thickBot="1" x14ac:dyDescent="0.3">
      <c r="A1089" s="84"/>
      <c r="B1089" s="84"/>
      <c r="C1089" s="84"/>
      <c r="D1089" s="84"/>
      <c r="E1089" s="777"/>
      <c r="F1089" s="778" t="s">
        <v>235</v>
      </c>
      <c r="G1089" s="779" t="s">
        <v>236</v>
      </c>
      <c r="H1089" s="780">
        <f t="shared" ref="H1089:M1089" si="178">SUM(H1087:H1087)</f>
        <v>9000000</v>
      </c>
      <c r="I1089" s="780">
        <f t="shared" si="178"/>
        <v>4281932.8099999996</v>
      </c>
      <c r="J1089" s="781">
        <f t="shared" si="178"/>
        <v>0.47577031222222216</v>
      </c>
      <c r="K1089" s="780">
        <f t="shared" si="178"/>
        <v>4718067.1900000004</v>
      </c>
      <c r="L1089" s="782">
        <f t="shared" si="178"/>
        <v>0</v>
      </c>
      <c r="M1089" s="782">
        <f t="shared" si="178"/>
        <v>0</v>
      </c>
      <c r="N1089" s="783"/>
      <c r="O1089" s="782">
        <f>SUM(O1087:O1087)</f>
        <v>0</v>
      </c>
      <c r="P1089" s="782">
        <f>SUM(P1087:P1087)</f>
        <v>9000000</v>
      </c>
      <c r="Q1089" s="782">
        <f>SUM(Q1087:Q1087)</f>
        <v>4281932.8099999996</v>
      </c>
      <c r="R1089" s="783">
        <f>SUM(R1087:R1087)</f>
        <v>0.47577031222222216</v>
      </c>
      <c r="S1089" s="782">
        <f>SUM(S1087:S1087)</f>
        <v>4718067.1900000004</v>
      </c>
      <c r="T1089" s="84"/>
      <c r="AB1089" s="84">
        <f t="shared" si="176"/>
        <v>0</v>
      </c>
    </row>
    <row r="1090" spans="1:31" ht="15.75" thickBot="1" x14ac:dyDescent="0.3">
      <c r="A1090" s="84"/>
      <c r="B1090" s="84"/>
      <c r="C1090" s="84"/>
      <c r="D1090" s="84"/>
      <c r="G1090" s="784" t="s">
        <v>4174</v>
      </c>
      <c r="H1090" s="785">
        <f t="shared" ref="H1090:M1090" si="179">SUM(H1089:H1089)</f>
        <v>9000000</v>
      </c>
      <c r="I1090" s="785">
        <f t="shared" si="179"/>
        <v>4281932.8099999996</v>
      </c>
      <c r="J1090" s="786">
        <f t="shared" si="179"/>
        <v>0.47577031222222216</v>
      </c>
      <c r="K1090" s="785">
        <f t="shared" si="179"/>
        <v>4718067.1900000004</v>
      </c>
      <c r="L1090" s="787">
        <f t="shared" si="179"/>
        <v>0</v>
      </c>
      <c r="M1090" s="787">
        <f t="shared" si="179"/>
        <v>0</v>
      </c>
      <c r="N1090" s="788"/>
      <c r="O1090" s="787">
        <f>SUM(O1089:O1089)</f>
        <v>0</v>
      </c>
      <c r="P1090" s="787">
        <f>SUM(P1089:P1089)</f>
        <v>9000000</v>
      </c>
      <c r="Q1090" s="787">
        <f>SUM(Q1089:Q1089)</f>
        <v>4281932.8099999996</v>
      </c>
      <c r="R1090" s="788">
        <f>SUM(R1089:R1089)</f>
        <v>0.47577031222222216</v>
      </c>
      <c r="S1090" s="787">
        <f>SUM(S1089:S1089)</f>
        <v>4718067.1900000004</v>
      </c>
      <c r="T1090" s="84"/>
      <c r="AB1090" s="84">
        <f t="shared" si="176"/>
        <v>0</v>
      </c>
    </row>
    <row r="1091" spans="1:31" ht="28.5" collapsed="1" x14ac:dyDescent="0.25">
      <c r="A1091" s="84"/>
      <c r="B1091" s="84"/>
      <c r="C1091" s="84"/>
      <c r="D1091" s="84"/>
      <c r="E1091" s="770"/>
      <c r="F1091" s="771"/>
      <c r="G1091" s="789" t="s">
        <v>5464</v>
      </c>
      <c r="H1091" s="790"/>
      <c r="I1091" s="791"/>
      <c r="J1091" s="792"/>
      <c r="K1091" s="791"/>
      <c r="L1091" s="793"/>
      <c r="M1091" s="794"/>
      <c r="N1091" s="795"/>
      <c r="O1091" s="794"/>
      <c r="P1091" s="794"/>
      <c r="Q1091" s="794"/>
      <c r="R1091" s="795"/>
      <c r="S1091" s="860"/>
      <c r="T1091" s="84"/>
      <c r="AB1091" s="84">
        <f t="shared" si="176"/>
        <v>0</v>
      </c>
    </row>
    <row r="1092" spans="1:31" ht="15.75" thickBot="1" x14ac:dyDescent="0.3">
      <c r="A1092" s="84"/>
      <c r="B1092" s="84"/>
      <c r="C1092" s="84"/>
      <c r="D1092" s="84"/>
      <c r="E1092" s="777"/>
      <c r="F1092" s="778" t="s">
        <v>235</v>
      </c>
      <c r="G1092" s="779" t="s">
        <v>236</v>
      </c>
      <c r="H1092" s="780">
        <f t="shared" ref="H1092:M1092" si="180">SUM(H1087:H1087)</f>
        <v>9000000</v>
      </c>
      <c r="I1092" s="780">
        <f t="shared" si="180"/>
        <v>4281932.8099999996</v>
      </c>
      <c r="J1092" s="781">
        <f t="shared" si="180"/>
        <v>0.47577031222222216</v>
      </c>
      <c r="K1092" s="780">
        <f t="shared" si="180"/>
        <v>4718067.1900000004</v>
      </c>
      <c r="L1092" s="782">
        <f t="shared" si="180"/>
        <v>0</v>
      </c>
      <c r="M1092" s="782">
        <f t="shared" si="180"/>
        <v>0</v>
      </c>
      <c r="N1092" s="783"/>
      <c r="O1092" s="782">
        <f>SUM(O1087:O1087)</f>
        <v>0</v>
      </c>
      <c r="P1092" s="782">
        <f>SUM(P1087:P1087)</f>
        <v>9000000</v>
      </c>
      <c r="Q1092" s="782">
        <f>SUM(Q1087:Q1087)</f>
        <v>4281932.8099999996</v>
      </c>
      <c r="R1092" s="783">
        <f>SUM(R1087:R1087)</f>
        <v>0.47577031222222216</v>
      </c>
      <c r="S1092" s="782">
        <f>SUM(S1087:S1087)</f>
        <v>4718067.1900000004</v>
      </c>
      <c r="T1092" s="84"/>
      <c r="AB1092" s="84">
        <f t="shared" si="176"/>
        <v>0</v>
      </c>
    </row>
    <row r="1093" spans="1:31" ht="15.75" collapsed="1" thickBot="1" x14ac:dyDescent="0.3">
      <c r="G1093" s="784" t="s">
        <v>5463</v>
      </c>
      <c r="H1093" s="785">
        <f t="shared" ref="H1093:M1093" si="181">SUM(H1092:H1092)</f>
        <v>9000000</v>
      </c>
      <c r="I1093" s="785">
        <f t="shared" si="181"/>
        <v>4281932.8099999996</v>
      </c>
      <c r="J1093" s="786">
        <f t="shared" si="181"/>
        <v>0.47577031222222216</v>
      </c>
      <c r="K1093" s="785">
        <f t="shared" si="181"/>
        <v>4718067.1900000004</v>
      </c>
      <c r="L1093" s="787">
        <f t="shared" si="181"/>
        <v>0</v>
      </c>
      <c r="M1093" s="787">
        <f t="shared" si="181"/>
        <v>0</v>
      </c>
      <c r="N1093" s="788"/>
      <c r="O1093" s="787">
        <f>SUM(O1092:O1092)</f>
        <v>0</v>
      </c>
      <c r="P1093" s="787">
        <f>SUM(P1092:P1092)</f>
        <v>9000000</v>
      </c>
      <c r="Q1093" s="787">
        <f>SUM(Q1092:Q1092)</f>
        <v>4281932.8099999996</v>
      </c>
      <c r="R1093" s="788">
        <f>SUM(R1092:R1092)</f>
        <v>0.47577031222222216</v>
      </c>
      <c r="S1093" s="787">
        <f>SUM(S1092:S1092)</f>
        <v>4718067.1900000004</v>
      </c>
      <c r="AB1093" s="84">
        <f t="shared" si="176"/>
        <v>0</v>
      </c>
    </row>
    <row r="1094" spans="1:31" x14ac:dyDescent="0.25">
      <c r="G1094" s="797"/>
      <c r="H1094" s="798"/>
      <c r="I1094" s="798"/>
      <c r="J1094" s="799"/>
      <c r="K1094" s="798"/>
      <c r="L1094" s="800"/>
      <c r="M1094" s="800"/>
      <c r="N1094" s="801"/>
      <c r="O1094" s="800"/>
      <c r="P1094" s="800"/>
      <c r="Q1094" s="800"/>
      <c r="R1094" s="801"/>
      <c r="S1094" s="800"/>
      <c r="AB1094" s="84">
        <f t="shared" si="176"/>
        <v>0</v>
      </c>
    </row>
    <row r="1095" spans="1:31" ht="33" hidden="1" customHeight="1" x14ac:dyDescent="0.25">
      <c r="C1095" s="747" t="s">
        <v>4061</v>
      </c>
      <c r="D1095" s="756"/>
      <c r="G1095" s="851" t="s">
        <v>5037</v>
      </c>
      <c r="AB1095" s="84">
        <f t="shared" si="176"/>
        <v>0</v>
      </c>
    </row>
    <row r="1096" spans="1:31" s="954" customFormat="1" hidden="1" x14ac:dyDescent="0.25">
      <c r="A1096" s="753"/>
      <c r="B1096" s="754"/>
      <c r="C1096" s="956"/>
      <c r="D1096" s="993" t="s">
        <v>3870</v>
      </c>
      <c r="E1096" s="994"/>
      <c r="F1096" s="995"/>
      <c r="G1096" s="996" t="s">
        <v>101</v>
      </c>
      <c r="H1096" s="990"/>
      <c r="I1096" s="990"/>
      <c r="J1096" s="991"/>
      <c r="K1096" s="990"/>
      <c r="L1096" s="633"/>
      <c r="M1096" s="633"/>
      <c r="N1096" s="992"/>
      <c r="O1096" s="633"/>
      <c r="P1096" s="633"/>
      <c r="Q1096" s="633"/>
      <c r="R1096" s="992"/>
      <c r="S1096" s="633"/>
      <c r="T1096" s="953"/>
      <c r="V1096" s="955"/>
      <c r="W1096" s="955"/>
      <c r="X1096" s="815"/>
      <c r="Y1096" s="816"/>
      <c r="Z1096" s="812"/>
      <c r="AA1096" s="813"/>
      <c r="AB1096" s="954">
        <f t="shared" si="176"/>
        <v>0</v>
      </c>
    </row>
    <row r="1097" spans="1:31" ht="15.75" hidden="1" thickBot="1" x14ac:dyDescent="0.3">
      <c r="A1097" s="84"/>
      <c r="B1097" s="84"/>
      <c r="C1097" s="84"/>
      <c r="D1097" s="84"/>
      <c r="E1097" s="746" t="s">
        <v>5113</v>
      </c>
      <c r="F1097" s="768">
        <v>511</v>
      </c>
      <c r="G1097" s="769" t="s">
        <v>4131</v>
      </c>
      <c r="H1097" s="749">
        <v>0</v>
      </c>
      <c r="I1097" s="749">
        <v>0</v>
      </c>
      <c r="K1097" s="749">
        <f>H1097-I1097</f>
        <v>0</v>
      </c>
      <c r="L1097" s="751">
        <v>0</v>
      </c>
      <c r="M1097" s="751">
        <v>0</v>
      </c>
      <c r="O1097" s="751">
        <f>L1097-M1097</f>
        <v>0</v>
      </c>
      <c r="P1097" s="751">
        <f>L1097+H1097</f>
        <v>0</v>
      </c>
      <c r="Q1097" s="751">
        <f>M1097+I1097</f>
        <v>0</v>
      </c>
      <c r="S1097" s="751">
        <f>P1097-Q1097</f>
        <v>0</v>
      </c>
      <c r="T1097" s="84"/>
      <c r="Z1097" s="812">
        <f>H1097-X1097+Y1097</f>
        <v>0</v>
      </c>
      <c r="AA1097" s="813">
        <v>0</v>
      </c>
      <c r="AB1097" s="84">
        <f t="shared" si="176"/>
        <v>0</v>
      </c>
      <c r="AC1097" s="84">
        <v>7</v>
      </c>
      <c r="AE1097" s="84">
        <f>H1097-AA1097</f>
        <v>0</v>
      </c>
    </row>
    <row r="1098" spans="1:31" hidden="1" x14ac:dyDescent="0.25">
      <c r="A1098" s="84"/>
      <c r="B1098" s="84"/>
      <c r="C1098" s="84"/>
      <c r="D1098" s="84"/>
      <c r="E1098" s="770"/>
      <c r="F1098" s="771"/>
      <c r="G1098" s="772" t="s">
        <v>5033</v>
      </c>
      <c r="H1098" s="773"/>
      <c r="I1098" s="773"/>
      <c r="J1098" s="774"/>
      <c r="K1098" s="773"/>
      <c r="L1098" s="775"/>
      <c r="M1098" s="775"/>
      <c r="N1098" s="776"/>
      <c r="O1098" s="775"/>
      <c r="P1098" s="775"/>
      <c r="Q1098" s="775"/>
      <c r="R1098" s="776"/>
      <c r="S1098" s="859"/>
      <c r="T1098" s="84"/>
      <c r="AB1098" s="84">
        <f t="shared" si="176"/>
        <v>0</v>
      </c>
    </row>
    <row r="1099" spans="1:31" hidden="1" x14ac:dyDescent="0.25">
      <c r="A1099" s="84"/>
      <c r="B1099" s="84"/>
      <c r="C1099" s="84"/>
      <c r="D1099" s="84"/>
      <c r="E1099" s="777"/>
      <c r="F1099" s="778" t="s">
        <v>235</v>
      </c>
      <c r="G1099" s="779" t="s">
        <v>236</v>
      </c>
      <c r="H1099" s="780">
        <f t="shared" ref="H1099:M1099" si="182">SUM(H1097:H1097)</f>
        <v>0</v>
      </c>
      <c r="I1099" s="780">
        <f t="shared" si="182"/>
        <v>0</v>
      </c>
      <c r="J1099" s="781"/>
      <c r="K1099" s="780">
        <f t="shared" si="182"/>
        <v>0</v>
      </c>
      <c r="L1099" s="782">
        <v>0</v>
      </c>
      <c r="M1099" s="782">
        <f t="shared" si="182"/>
        <v>0</v>
      </c>
      <c r="N1099" s="783"/>
      <c r="O1099" s="782">
        <f>SUM(O1097:O1097)</f>
        <v>0</v>
      </c>
      <c r="P1099" s="782">
        <f>H1099+L1099</f>
        <v>0</v>
      </c>
      <c r="Q1099" s="782">
        <f>SUM(Q1097:Q1097)</f>
        <v>0</v>
      </c>
      <c r="R1099" s="783"/>
      <c r="S1099" s="782">
        <f>SUM(S1097:S1097)</f>
        <v>0</v>
      </c>
      <c r="T1099" s="84"/>
      <c r="AB1099" s="84">
        <f t="shared" si="176"/>
        <v>0</v>
      </c>
    </row>
    <row r="1100" spans="1:31" ht="15.75" hidden="1" thickBot="1" x14ac:dyDescent="0.3">
      <c r="A1100" s="84"/>
      <c r="B1100" s="84"/>
      <c r="C1100" s="84"/>
      <c r="D1100" s="84"/>
      <c r="E1100" s="777"/>
      <c r="F1100" s="778" t="s">
        <v>247</v>
      </c>
      <c r="G1100" s="779" t="s">
        <v>4692</v>
      </c>
      <c r="H1100" s="780"/>
      <c r="I1100" s="780"/>
      <c r="J1100" s="781"/>
      <c r="K1100" s="780"/>
      <c r="L1100" s="782">
        <f>L1097</f>
        <v>0</v>
      </c>
      <c r="M1100" s="782"/>
      <c r="N1100" s="783"/>
      <c r="O1100" s="782"/>
      <c r="P1100" s="782">
        <f>H1100+L1100</f>
        <v>0</v>
      </c>
      <c r="Q1100" s="782"/>
      <c r="R1100" s="783"/>
      <c r="S1100" s="782"/>
      <c r="T1100" s="84"/>
    </row>
    <row r="1101" spans="1:31" ht="15.75" hidden="1" thickBot="1" x14ac:dyDescent="0.3">
      <c r="A1101" s="84"/>
      <c r="B1101" s="84"/>
      <c r="C1101" s="84"/>
      <c r="D1101" s="84"/>
      <c r="G1101" s="784" t="s">
        <v>5034</v>
      </c>
      <c r="H1101" s="785">
        <f t="shared" ref="H1101:M1101" si="183">SUM(H1099:H1099)</f>
        <v>0</v>
      </c>
      <c r="I1101" s="785">
        <f t="shared" si="183"/>
        <v>0</v>
      </c>
      <c r="J1101" s="786"/>
      <c r="K1101" s="785">
        <f t="shared" si="183"/>
        <v>0</v>
      </c>
      <c r="L1101" s="787">
        <f>SUM(L1099:L1100)</f>
        <v>0</v>
      </c>
      <c r="M1101" s="787">
        <f t="shared" si="183"/>
        <v>0</v>
      </c>
      <c r="N1101" s="788"/>
      <c r="O1101" s="787">
        <f>SUM(O1099:O1099)</f>
        <v>0</v>
      </c>
      <c r="P1101" s="787">
        <f>H1101+L1101</f>
        <v>0</v>
      </c>
      <c r="Q1101" s="787">
        <f>SUM(Q1099:Q1099)</f>
        <v>0</v>
      </c>
      <c r="R1101" s="788"/>
      <c r="S1101" s="787">
        <f>SUM(S1099:S1099)</f>
        <v>0</v>
      </c>
      <c r="T1101" s="84"/>
      <c r="AB1101" s="84">
        <f t="shared" si="176"/>
        <v>0</v>
      </c>
    </row>
    <row r="1102" spans="1:31" ht="28.5" hidden="1" collapsed="1" x14ac:dyDescent="0.25">
      <c r="A1102" s="84"/>
      <c r="B1102" s="84"/>
      <c r="C1102" s="84"/>
      <c r="D1102" s="84"/>
      <c r="E1102" s="770"/>
      <c r="F1102" s="771"/>
      <c r="G1102" s="789" t="s">
        <v>5035</v>
      </c>
      <c r="H1102" s="790"/>
      <c r="I1102" s="791"/>
      <c r="J1102" s="792"/>
      <c r="K1102" s="791"/>
      <c r="L1102" s="793"/>
      <c r="M1102" s="794"/>
      <c r="N1102" s="795"/>
      <c r="O1102" s="794"/>
      <c r="P1102" s="794"/>
      <c r="Q1102" s="794"/>
      <c r="R1102" s="795"/>
      <c r="S1102" s="860"/>
      <c r="T1102" s="84"/>
      <c r="AB1102" s="84">
        <f t="shared" si="176"/>
        <v>0</v>
      </c>
    </row>
    <row r="1103" spans="1:31" hidden="1" x14ac:dyDescent="0.25">
      <c r="A1103" s="84"/>
      <c r="B1103" s="84"/>
      <c r="C1103" s="84"/>
      <c r="D1103" s="84"/>
      <c r="E1103" s="777"/>
      <c r="F1103" s="778" t="s">
        <v>235</v>
      </c>
      <c r="G1103" s="779" t="s">
        <v>236</v>
      </c>
      <c r="H1103" s="780">
        <f>H1099</f>
        <v>0</v>
      </c>
      <c r="I1103" s="780">
        <f>SUM(I1097:I1097)</f>
        <v>0</v>
      </c>
      <c r="J1103" s="781"/>
      <c r="K1103" s="780">
        <f>SUM(K1097:K1097)</f>
        <v>0</v>
      </c>
      <c r="L1103" s="782">
        <f>L1099</f>
        <v>0</v>
      </c>
      <c r="M1103" s="782">
        <f>M1099</f>
        <v>0</v>
      </c>
      <c r="N1103" s="783"/>
      <c r="O1103" s="782">
        <f>O1099</f>
        <v>0</v>
      </c>
      <c r="P1103" s="782">
        <f>P1099</f>
        <v>0</v>
      </c>
      <c r="Q1103" s="782">
        <f>SUM(Q1097:Q1097)</f>
        <v>0</v>
      </c>
      <c r="R1103" s="783"/>
      <c r="S1103" s="782">
        <f>SUM(S1097:S1097)</f>
        <v>0</v>
      </c>
      <c r="T1103" s="84"/>
      <c r="AB1103" s="84">
        <f t="shared" si="176"/>
        <v>0</v>
      </c>
    </row>
    <row r="1104" spans="1:31" ht="15.75" hidden="1" thickBot="1" x14ac:dyDescent="0.3">
      <c r="A1104" s="84"/>
      <c r="B1104" s="84"/>
      <c r="C1104" s="84"/>
      <c r="D1104" s="84"/>
      <c r="E1104" s="777"/>
      <c r="F1104" s="778" t="s">
        <v>247</v>
      </c>
      <c r="G1104" s="779" t="s">
        <v>4692</v>
      </c>
      <c r="H1104" s="780">
        <f>H1100</f>
        <v>0</v>
      </c>
      <c r="I1104" s="780"/>
      <c r="J1104" s="781"/>
      <c r="K1104" s="780"/>
      <c r="L1104" s="782">
        <f>L1100</f>
        <v>0</v>
      </c>
      <c r="M1104" s="782">
        <f>M1100</f>
        <v>0</v>
      </c>
      <c r="N1104" s="783"/>
      <c r="O1104" s="782">
        <f>O1100</f>
        <v>0</v>
      </c>
      <c r="P1104" s="782">
        <f>P1100</f>
        <v>0</v>
      </c>
      <c r="Q1104" s="782"/>
      <c r="R1104" s="783"/>
      <c r="S1104" s="782"/>
      <c r="T1104" s="84"/>
    </row>
    <row r="1105" spans="1:31" ht="15.75" hidden="1" collapsed="1" thickBot="1" x14ac:dyDescent="0.3">
      <c r="G1105" s="784" t="s">
        <v>5036</v>
      </c>
      <c r="H1105" s="785">
        <f>SUM(H1103:H1104)</f>
        <v>0</v>
      </c>
      <c r="I1105" s="785">
        <f>SUM(I1103:I1103)</f>
        <v>0</v>
      </c>
      <c r="J1105" s="786"/>
      <c r="K1105" s="785">
        <f>SUM(K1103:K1103)</f>
        <v>0</v>
      </c>
      <c r="L1105" s="787">
        <f>SUM(L1103:L1104)</f>
        <v>0</v>
      </c>
      <c r="M1105" s="787">
        <f>SUM(M1103:M1103)</f>
        <v>0</v>
      </c>
      <c r="N1105" s="788"/>
      <c r="O1105" s="787">
        <f>SUM(O1103:O1103)</f>
        <v>0</v>
      </c>
      <c r="P1105" s="787">
        <f>H1105+L1105</f>
        <v>0</v>
      </c>
      <c r="Q1105" s="787">
        <f>SUM(Q1103:Q1103)</f>
        <v>0</v>
      </c>
      <c r="R1105" s="788"/>
      <c r="S1105" s="787">
        <f>SUM(S1103:S1103)</f>
        <v>0</v>
      </c>
      <c r="AB1105" s="84">
        <f t="shared" si="176"/>
        <v>0</v>
      </c>
    </row>
    <row r="1106" spans="1:31" hidden="1" x14ac:dyDescent="0.25">
      <c r="G1106" s="797"/>
      <c r="H1106" s="798"/>
      <c r="I1106" s="798"/>
      <c r="J1106" s="799"/>
      <c r="K1106" s="798"/>
      <c r="L1106" s="800"/>
      <c r="M1106" s="800"/>
      <c r="N1106" s="801"/>
      <c r="O1106" s="800"/>
      <c r="P1106" s="800"/>
      <c r="Q1106" s="800"/>
      <c r="R1106" s="801"/>
      <c r="S1106" s="800"/>
      <c r="AB1106" s="84">
        <f t="shared" si="176"/>
        <v>0</v>
      </c>
    </row>
    <row r="1107" spans="1:31" x14ac:dyDescent="0.25">
      <c r="C1107" s="747" t="s">
        <v>5445</v>
      </c>
      <c r="D1107" s="756"/>
      <c r="G1107" s="851" t="s">
        <v>5032</v>
      </c>
      <c r="AB1107" s="84">
        <f t="shared" si="176"/>
        <v>0</v>
      </c>
    </row>
    <row r="1108" spans="1:31" s="954" customFormat="1" x14ac:dyDescent="0.25">
      <c r="A1108" s="753"/>
      <c r="B1108" s="754"/>
      <c r="C1108" s="950"/>
      <c r="D1108" s="968" t="s">
        <v>3862</v>
      </c>
      <c r="E1108" s="968"/>
      <c r="F1108" s="969"/>
      <c r="G1108" s="970" t="s">
        <v>97</v>
      </c>
      <c r="H1108" s="760"/>
      <c r="I1108" s="760"/>
      <c r="J1108" s="761"/>
      <c r="K1108" s="760"/>
      <c r="L1108" s="762"/>
      <c r="M1108" s="762"/>
      <c r="N1108" s="763"/>
      <c r="O1108" s="762"/>
      <c r="P1108" s="762"/>
      <c r="Q1108" s="762"/>
      <c r="R1108" s="763"/>
      <c r="S1108" s="952"/>
      <c r="T1108" s="953"/>
      <c r="V1108" s="955"/>
      <c r="W1108" s="955"/>
      <c r="X1108" s="815"/>
      <c r="Y1108" s="816"/>
      <c r="Z1108" s="812"/>
      <c r="AA1108" s="813"/>
      <c r="AB1108" s="954">
        <f t="shared" si="176"/>
        <v>0</v>
      </c>
    </row>
    <row r="1109" spans="1:31" ht="15.75" thickBot="1" x14ac:dyDescent="0.3">
      <c r="E1109" s="1146" t="s">
        <v>5319</v>
      </c>
      <c r="F1109" s="768">
        <v>472</v>
      </c>
      <c r="G1109" s="769" t="s">
        <v>3813</v>
      </c>
      <c r="H1109" s="749">
        <v>2000000</v>
      </c>
      <c r="I1109" s="749">
        <v>0</v>
      </c>
      <c r="K1109" s="749">
        <f>H1109-I1109</f>
        <v>2000000</v>
      </c>
      <c r="L1109" s="751">
        <v>2000000</v>
      </c>
      <c r="M1109" s="751">
        <v>2999850</v>
      </c>
      <c r="N1109" s="752">
        <f>M1109/L1109</f>
        <v>1.499925</v>
      </c>
      <c r="O1109" s="751">
        <f>L1109-M1109</f>
        <v>-999850</v>
      </c>
      <c r="P1109" s="751">
        <f>L1109+H1109</f>
        <v>4000000</v>
      </c>
      <c r="Q1109" s="751">
        <f>M1109+I1109</f>
        <v>2999850</v>
      </c>
      <c r="R1109" s="752">
        <f>Q1109/P1109</f>
        <v>0.74996249999999998</v>
      </c>
      <c r="S1109" s="751">
        <f>P1109-Q1109</f>
        <v>1000150</v>
      </c>
      <c r="Z1109" s="812">
        <f>H1109-X1109+Y1109</f>
        <v>2000000</v>
      </c>
      <c r="AA1109" s="813">
        <v>0</v>
      </c>
      <c r="AB1109" s="84">
        <f t="shared" si="176"/>
        <v>2000000</v>
      </c>
      <c r="AE1109" s="84">
        <f>H1109-AA1109</f>
        <v>2000000</v>
      </c>
    </row>
    <row r="1110" spans="1:31" x14ac:dyDescent="0.25">
      <c r="E1110" s="770"/>
      <c r="F1110" s="771"/>
      <c r="G1110" s="772" t="s">
        <v>4982</v>
      </c>
      <c r="H1110" s="773"/>
      <c r="I1110" s="773"/>
      <c r="J1110" s="774"/>
      <c r="K1110" s="773"/>
      <c r="L1110" s="775"/>
      <c r="M1110" s="775"/>
      <c r="N1110" s="776"/>
      <c r="O1110" s="775"/>
      <c r="P1110" s="775"/>
      <c r="Q1110" s="775"/>
      <c r="R1110" s="776"/>
      <c r="S1110" s="859"/>
      <c r="AB1110" s="84">
        <f t="shared" si="176"/>
        <v>0</v>
      </c>
    </row>
    <row r="1111" spans="1:31" x14ac:dyDescent="0.25">
      <c r="B1111" s="1136"/>
      <c r="E1111" s="770"/>
      <c r="F1111" s="778" t="s">
        <v>235</v>
      </c>
      <c r="G1111" s="779" t="s">
        <v>236</v>
      </c>
      <c r="H1111" s="952">
        <f>H1109</f>
        <v>2000000</v>
      </c>
      <c r="I1111" s="805"/>
      <c r="J1111" s="806"/>
      <c r="K1111" s="805"/>
      <c r="L1111" s="807">
        <v>0</v>
      </c>
      <c r="M1111" s="807"/>
      <c r="N1111" s="808"/>
      <c r="O1111" s="807"/>
      <c r="P1111" s="807">
        <f>H1111</f>
        <v>2000000</v>
      </c>
      <c r="Q1111" s="807"/>
      <c r="R1111" s="808"/>
      <c r="S1111" s="862"/>
    </row>
    <row r="1112" spans="1:31" ht="15.75" thickBot="1" x14ac:dyDescent="0.3">
      <c r="E1112" s="777"/>
      <c r="F1112" s="803" t="s">
        <v>247</v>
      </c>
      <c r="G1112" s="779" t="s">
        <v>4692</v>
      </c>
      <c r="H1112" s="780">
        <v>0</v>
      </c>
      <c r="I1112" s="780">
        <f>SUM(I1109)</f>
        <v>0</v>
      </c>
      <c r="J1112" s="781"/>
      <c r="K1112" s="780">
        <f>H1112-I1112</f>
        <v>0</v>
      </c>
      <c r="L1112" s="782">
        <f>L1109</f>
        <v>2000000</v>
      </c>
      <c r="M1112" s="782">
        <v>1499925</v>
      </c>
      <c r="N1112" s="783">
        <f>M1112/L1112</f>
        <v>0.74996249999999998</v>
      </c>
      <c r="O1112" s="782">
        <f>L1112-M1112</f>
        <v>500075</v>
      </c>
      <c r="P1112" s="782">
        <f t="shared" ref="P1112:Q1114" si="184">L1112+H1112</f>
        <v>2000000</v>
      </c>
      <c r="Q1112" s="782">
        <f t="shared" si="184"/>
        <v>1499925</v>
      </c>
      <c r="R1112" s="783">
        <f>Q1112/P1112</f>
        <v>0.74996249999999998</v>
      </c>
      <c r="S1112" s="782">
        <f>P1112-Q1112</f>
        <v>500075</v>
      </c>
      <c r="AB1112" s="84">
        <f t="shared" si="176"/>
        <v>0</v>
      </c>
    </row>
    <row r="1113" spans="1:31" ht="15.75" hidden="1" thickBot="1" x14ac:dyDescent="0.3">
      <c r="E1113" s="777"/>
      <c r="F1113" s="803" t="s">
        <v>256</v>
      </c>
      <c r="G1113" s="779" t="s">
        <v>4965</v>
      </c>
      <c r="H1113" s="780">
        <v>0</v>
      </c>
      <c r="I1113" s="780">
        <v>0</v>
      </c>
      <c r="J1113" s="781"/>
      <c r="K1113" s="780">
        <v>0</v>
      </c>
      <c r="L1113" s="782">
        <v>0</v>
      </c>
      <c r="M1113" s="782">
        <v>1499925</v>
      </c>
      <c r="N1113" s="783" t="e">
        <f>M1113/L1113</f>
        <v>#DIV/0!</v>
      </c>
      <c r="O1113" s="782">
        <f>L1113-M1113</f>
        <v>-1499925</v>
      </c>
      <c r="P1113" s="782">
        <f t="shared" si="184"/>
        <v>0</v>
      </c>
      <c r="Q1113" s="782">
        <f t="shared" si="184"/>
        <v>1499925</v>
      </c>
      <c r="R1113" s="783" t="e">
        <f>Q1113/P1113</f>
        <v>#DIV/0!</v>
      </c>
      <c r="S1113" s="782">
        <f>P1113-Q1113</f>
        <v>-1499925</v>
      </c>
      <c r="AB1113" s="84">
        <f t="shared" si="176"/>
        <v>0</v>
      </c>
    </row>
    <row r="1114" spans="1:31" ht="15.75" thickBot="1" x14ac:dyDescent="0.3">
      <c r="A1114" s="84"/>
      <c r="B1114" s="84"/>
      <c r="C1114" s="84"/>
      <c r="D1114" s="84"/>
      <c r="G1114" s="784" t="s">
        <v>4983</v>
      </c>
      <c r="H1114" s="785">
        <f>H1111</f>
        <v>2000000</v>
      </c>
      <c r="I1114" s="785">
        <f>SUM(I1112:I1112)</f>
        <v>0</v>
      </c>
      <c r="J1114" s="786"/>
      <c r="K1114" s="785">
        <f>H1114-I1114</f>
        <v>2000000</v>
      </c>
      <c r="L1114" s="787">
        <f>SUM(L1112:L1113)</f>
        <v>2000000</v>
      </c>
      <c r="M1114" s="787">
        <f>SUM(M1112:M1113)</f>
        <v>2999850</v>
      </c>
      <c r="N1114" s="788">
        <f>M1114/L1114</f>
        <v>1.499925</v>
      </c>
      <c r="O1114" s="787">
        <f>L1114-M1114</f>
        <v>-999850</v>
      </c>
      <c r="P1114" s="787">
        <f t="shared" si="184"/>
        <v>4000000</v>
      </c>
      <c r="Q1114" s="787">
        <f t="shared" si="184"/>
        <v>2999850</v>
      </c>
      <c r="R1114" s="788">
        <f>Q1114/P1114</f>
        <v>0.74996249999999998</v>
      </c>
      <c r="S1114" s="787">
        <f>P1114-Q1114</f>
        <v>1000150</v>
      </c>
      <c r="T1114" s="84"/>
      <c r="AB1114" s="84">
        <f t="shared" si="176"/>
        <v>0</v>
      </c>
    </row>
    <row r="1115" spans="1:31" ht="28.5" collapsed="1" x14ac:dyDescent="0.25">
      <c r="A1115" s="84"/>
      <c r="B1115" s="84"/>
      <c r="C1115" s="84"/>
      <c r="D1115" s="84"/>
      <c r="E1115" s="770"/>
      <c r="F1115" s="771"/>
      <c r="G1115" s="789" t="s">
        <v>5465</v>
      </c>
      <c r="H1115" s="790"/>
      <c r="I1115" s="791"/>
      <c r="J1115" s="792"/>
      <c r="K1115" s="791"/>
      <c r="L1115" s="793"/>
      <c r="M1115" s="794"/>
      <c r="N1115" s="795"/>
      <c r="O1115" s="794"/>
      <c r="P1115" s="794"/>
      <c r="Q1115" s="794"/>
      <c r="R1115" s="795"/>
      <c r="S1115" s="860"/>
      <c r="T1115" s="84"/>
      <c r="AB1115" s="84">
        <f t="shared" si="176"/>
        <v>0</v>
      </c>
    </row>
    <row r="1116" spans="1:31" x14ac:dyDescent="0.25">
      <c r="A1116" s="84"/>
      <c r="B1116" s="84"/>
      <c r="C1116" s="84"/>
      <c r="D1116" s="84"/>
      <c r="E1116" s="770"/>
      <c r="F1116" s="778" t="s">
        <v>235</v>
      </c>
      <c r="G1116" s="779" t="s">
        <v>236</v>
      </c>
      <c r="H1116" s="805">
        <f>H1109</f>
        <v>2000000</v>
      </c>
      <c r="I1116" s="805"/>
      <c r="J1116" s="806"/>
      <c r="K1116" s="805"/>
      <c r="L1116" s="807">
        <v>0</v>
      </c>
      <c r="M1116" s="807"/>
      <c r="N1116" s="808"/>
      <c r="O1116" s="807"/>
      <c r="P1116" s="807">
        <f>H1116</f>
        <v>2000000</v>
      </c>
      <c r="Q1116" s="807"/>
      <c r="R1116" s="808"/>
      <c r="S1116" s="862"/>
      <c r="T1116" s="84"/>
    </row>
    <row r="1117" spans="1:31" ht="15.75" thickBot="1" x14ac:dyDescent="0.3">
      <c r="A1117" s="84"/>
      <c r="B1117" s="84"/>
      <c r="C1117" s="84"/>
      <c r="D1117" s="84"/>
      <c r="E1117" s="777"/>
      <c r="F1117" s="803" t="s">
        <v>247</v>
      </c>
      <c r="G1117" s="779" t="s">
        <v>4692</v>
      </c>
      <c r="H1117" s="780">
        <v>0</v>
      </c>
      <c r="I1117" s="780">
        <f>SUM(I1109)</f>
        <v>0</v>
      </c>
      <c r="J1117" s="781"/>
      <c r="K1117" s="780">
        <f>H1117-I1117</f>
        <v>0</v>
      </c>
      <c r="L1117" s="782">
        <f>SUM(L1112)</f>
        <v>2000000</v>
      </c>
      <c r="M1117" s="782">
        <f>SUM(M1112)</f>
        <v>1499925</v>
      </c>
      <c r="N1117" s="783">
        <f>M1117/L1117</f>
        <v>0.74996249999999998</v>
      </c>
      <c r="O1117" s="782">
        <f>L1117-M1117</f>
        <v>500075</v>
      </c>
      <c r="P1117" s="782">
        <f>L1117+H1117</f>
        <v>2000000</v>
      </c>
      <c r="Q1117" s="782">
        <f>M1117+I1117</f>
        <v>1499925</v>
      </c>
      <c r="R1117" s="783">
        <f>Q1117/P1117</f>
        <v>0.74996249999999998</v>
      </c>
      <c r="S1117" s="782">
        <f>P1117-Q1117</f>
        <v>500075</v>
      </c>
      <c r="T1117" s="84"/>
      <c r="AB1117" s="84">
        <f t="shared" si="176"/>
        <v>0</v>
      </c>
    </row>
    <row r="1118" spans="1:31" ht="15.75" hidden="1" thickBot="1" x14ac:dyDescent="0.3">
      <c r="A1118" s="84"/>
      <c r="B1118" s="84"/>
      <c r="C1118" s="84"/>
      <c r="D1118" s="84"/>
      <c r="E1118" s="777"/>
      <c r="F1118" s="803" t="s">
        <v>256</v>
      </c>
      <c r="G1118" s="779" t="s">
        <v>4965</v>
      </c>
      <c r="H1118" s="780"/>
      <c r="I1118" s="780"/>
      <c r="J1118" s="781"/>
      <c r="K1118" s="780"/>
      <c r="L1118" s="782">
        <v>0</v>
      </c>
      <c r="M1118" s="782">
        <f>SUM(M1113)</f>
        <v>1499925</v>
      </c>
      <c r="N1118" s="783" t="e">
        <f>SUM(N1113)</f>
        <v>#DIV/0!</v>
      </c>
      <c r="O1118" s="782" t="e">
        <f>M1118/L1118</f>
        <v>#DIV/0!</v>
      </c>
      <c r="P1118" s="782">
        <f>P1113</f>
        <v>0</v>
      </c>
      <c r="Q1118" s="782">
        <f>Q1113</f>
        <v>1499925</v>
      </c>
      <c r="R1118" s="783" t="e">
        <f>Q1118/P1118</f>
        <v>#DIV/0!</v>
      </c>
      <c r="S1118" s="782">
        <f>P1118-Q1118</f>
        <v>-1499925</v>
      </c>
      <c r="T1118" s="84"/>
      <c r="AB1118" s="84">
        <f t="shared" si="176"/>
        <v>0</v>
      </c>
    </row>
    <row r="1119" spans="1:31" ht="15.75" collapsed="1" thickBot="1" x14ac:dyDescent="0.3">
      <c r="G1119" s="784" t="s">
        <v>5447</v>
      </c>
      <c r="H1119" s="785">
        <f>SUM(H1109)</f>
        <v>2000000</v>
      </c>
      <c r="I1119" s="785">
        <f>SUM(I1109)</f>
        <v>0</v>
      </c>
      <c r="J1119" s="786"/>
      <c r="K1119" s="785">
        <f>H1119-I1119</f>
        <v>2000000</v>
      </c>
      <c r="L1119" s="787">
        <f>SUM(L1117:L1118)</f>
        <v>2000000</v>
      </c>
      <c r="M1119" s="787">
        <f>SUM(M1117:M1118)</f>
        <v>2999850</v>
      </c>
      <c r="N1119" s="788">
        <f>M1119/L1119</f>
        <v>1.499925</v>
      </c>
      <c r="O1119" s="787">
        <f>L1119-M1119</f>
        <v>-999850</v>
      </c>
      <c r="P1119" s="787">
        <f>SUM(P1116:P1117)</f>
        <v>4000000</v>
      </c>
      <c r="Q1119" s="787">
        <f>M1119+I1119</f>
        <v>2999850</v>
      </c>
      <c r="R1119" s="788">
        <f>Q1119/P1119</f>
        <v>0.74996249999999998</v>
      </c>
      <c r="S1119" s="787">
        <f>P1119-Q1119</f>
        <v>1000150</v>
      </c>
      <c r="AB1119" s="84">
        <f t="shared" si="176"/>
        <v>0</v>
      </c>
    </row>
    <row r="1120" spans="1:31" x14ac:dyDescent="0.25">
      <c r="G1120" s="797"/>
      <c r="H1120" s="798"/>
      <c r="I1120" s="798"/>
      <c r="J1120" s="799"/>
      <c r="K1120" s="798"/>
      <c r="L1120" s="800"/>
      <c r="M1120" s="800"/>
      <c r="N1120" s="801"/>
      <c r="O1120" s="800"/>
      <c r="P1120" s="800"/>
      <c r="Q1120" s="800"/>
      <c r="R1120" s="801"/>
      <c r="S1120" s="800"/>
      <c r="AB1120" s="84">
        <f t="shared" si="176"/>
        <v>0</v>
      </c>
    </row>
    <row r="1121" spans="1:31" ht="28.5" x14ac:dyDescent="0.25">
      <c r="C1121" s="747" t="s">
        <v>5446</v>
      </c>
      <c r="D1121" s="756"/>
      <c r="G1121" s="851" t="s">
        <v>5031</v>
      </c>
      <c r="AB1121" s="84">
        <f t="shared" si="176"/>
        <v>0</v>
      </c>
    </row>
    <row r="1122" spans="1:31" s="954" customFormat="1" ht="30" x14ac:dyDescent="0.25">
      <c r="A1122" s="753"/>
      <c r="B1122" s="754"/>
      <c r="C1122" s="950"/>
      <c r="D1122" s="968" t="s">
        <v>3876</v>
      </c>
      <c r="E1122" s="968"/>
      <c r="F1122" s="969"/>
      <c r="G1122" s="970" t="s">
        <v>104</v>
      </c>
      <c r="H1122" s="760"/>
      <c r="I1122" s="760"/>
      <c r="J1122" s="761"/>
      <c r="K1122" s="760"/>
      <c r="L1122" s="762"/>
      <c r="M1122" s="762"/>
      <c r="N1122" s="763"/>
      <c r="O1122" s="762"/>
      <c r="P1122" s="762"/>
      <c r="Q1122" s="762"/>
      <c r="R1122" s="763"/>
      <c r="S1122" s="952"/>
      <c r="T1122" s="953"/>
      <c r="V1122" s="955"/>
      <c r="W1122" s="955"/>
      <c r="X1122" s="815"/>
      <c r="Y1122" s="816"/>
      <c r="Z1122" s="812"/>
      <c r="AA1122" s="813"/>
      <c r="AB1122" s="954">
        <f t="shared" si="176"/>
        <v>0</v>
      </c>
    </row>
    <row r="1123" spans="1:31" ht="15.75" thickBot="1" x14ac:dyDescent="0.3">
      <c r="E1123" s="1146" t="s">
        <v>5320</v>
      </c>
      <c r="F1123" s="768">
        <v>481</v>
      </c>
      <c r="G1123" s="769" t="s">
        <v>4126</v>
      </c>
      <c r="H1123" s="749">
        <v>6500000</v>
      </c>
      <c r="I1123" s="749">
        <v>3754166.5000000014</v>
      </c>
      <c r="J1123" s="750">
        <f>I1123/H1123</f>
        <v>0.5775640769230771</v>
      </c>
      <c r="K1123" s="749">
        <f>H1123-I1123</f>
        <v>2745833.4999999986</v>
      </c>
      <c r="L1123" s="751">
        <f>169644+255000</f>
        <v>424644</v>
      </c>
      <c r="M1123" s="751">
        <v>0</v>
      </c>
      <c r="N1123" s="752">
        <f>M1123/L1123</f>
        <v>0</v>
      </c>
      <c r="O1123" s="751">
        <f>L1123-M1123</f>
        <v>424644</v>
      </c>
      <c r="P1123" s="751">
        <f>L1123+H1123</f>
        <v>6924644</v>
      </c>
      <c r="Q1123" s="751">
        <f>M1123+I1123</f>
        <v>3754166.5000000014</v>
      </c>
      <c r="R1123" s="752">
        <f>Q1123/P1123</f>
        <v>0.54214577673595943</v>
      </c>
      <c r="S1123" s="751">
        <f>P1123-Q1123</f>
        <v>3170477.4999999986</v>
      </c>
      <c r="Z1123" s="812">
        <f>H1123-X1123+Y1123</f>
        <v>6500000</v>
      </c>
      <c r="AA1123" s="813">
        <v>4100000</v>
      </c>
      <c r="AB1123" s="84">
        <f t="shared" ref="AB1123:AB1220" si="185">Z1123-AA1123</f>
        <v>2400000</v>
      </c>
      <c r="AE1123" s="84">
        <f>H1123-AA1123</f>
        <v>2400000</v>
      </c>
    </row>
    <row r="1124" spans="1:31" x14ac:dyDescent="0.25">
      <c r="E1124" s="770"/>
      <c r="F1124" s="771"/>
      <c r="G1124" s="772" t="s">
        <v>4173</v>
      </c>
      <c r="H1124" s="773"/>
      <c r="I1124" s="773"/>
      <c r="J1124" s="774"/>
      <c r="K1124" s="773"/>
      <c r="L1124" s="775"/>
      <c r="M1124" s="775"/>
      <c r="N1124" s="776"/>
      <c r="O1124" s="775"/>
      <c r="P1124" s="775"/>
      <c r="Q1124" s="775"/>
      <c r="R1124" s="776"/>
      <c r="S1124" s="859"/>
      <c r="AB1124" s="84">
        <f t="shared" si="185"/>
        <v>0</v>
      </c>
    </row>
    <row r="1125" spans="1:31" x14ac:dyDescent="0.25">
      <c r="E1125" s="777"/>
      <c r="F1125" s="778" t="s">
        <v>235</v>
      </c>
      <c r="G1125" s="779" t="s">
        <v>236</v>
      </c>
      <c r="H1125" s="780">
        <f>SUM(H1123)</f>
        <v>6500000</v>
      </c>
      <c r="I1125" s="780">
        <f>SUM(I1123)</f>
        <v>3754166.5000000014</v>
      </c>
      <c r="J1125" s="781">
        <f>I1125/H1125</f>
        <v>0.5775640769230771</v>
      </c>
      <c r="K1125" s="780">
        <f>H1125-I1125</f>
        <v>2745833.4999999986</v>
      </c>
      <c r="L1125" s="782">
        <v>0</v>
      </c>
      <c r="M1125" s="782">
        <v>0</v>
      </c>
      <c r="N1125" s="783"/>
      <c r="O1125" s="782">
        <f>L1125-M1125</f>
        <v>0</v>
      </c>
      <c r="P1125" s="782">
        <f t="shared" ref="P1125:Q1128" si="186">L1125+H1125</f>
        <v>6500000</v>
      </c>
      <c r="Q1125" s="782">
        <f t="shared" si="186"/>
        <v>3754166.5000000014</v>
      </c>
      <c r="R1125" s="783">
        <f>Q1125/P1125</f>
        <v>0.5775640769230771</v>
      </c>
      <c r="S1125" s="782">
        <f>P1125-Q1125</f>
        <v>2745833.4999999986</v>
      </c>
      <c r="AB1125" s="84">
        <f t="shared" si="185"/>
        <v>0</v>
      </c>
    </row>
    <row r="1126" spans="1:31" x14ac:dyDescent="0.25">
      <c r="E1126" s="777"/>
      <c r="F1126" s="778" t="s">
        <v>247</v>
      </c>
      <c r="G1126" s="779" t="s">
        <v>4692</v>
      </c>
      <c r="H1126" s="780">
        <v>0</v>
      </c>
      <c r="I1126" s="780"/>
      <c r="J1126" s="781"/>
      <c r="K1126" s="780"/>
      <c r="L1126" s="782">
        <v>259000</v>
      </c>
      <c r="M1126" s="782">
        <v>0</v>
      </c>
      <c r="N1126" s="783">
        <f>M1126/L1126</f>
        <v>0</v>
      </c>
      <c r="O1126" s="782"/>
      <c r="P1126" s="782">
        <f t="shared" si="186"/>
        <v>259000</v>
      </c>
      <c r="Q1126" s="782">
        <f t="shared" si="186"/>
        <v>0</v>
      </c>
      <c r="R1126" s="783"/>
      <c r="S1126" s="782"/>
    </row>
    <row r="1127" spans="1:31" ht="15.75" thickBot="1" x14ac:dyDescent="0.3">
      <c r="A1127" s="84"/>
      <c r="B1127" s="84"/>
      <c r="C1127" s="84"/>
      <c r="D1127" s="84"/>
      <c r="E1127" s="777"/>
      <c r="F1127" s="803" t="s">
        <v>5478</v>
      </c>
      <c r="G1127" s="779" t="s">
        <v>4965</v>
      </c>
      <c r="H1127" s="780"/>
      <c r="I1127" s="780"/>
      <c r="J1127" s="781"/>
      <c r="K1127" s="780"/>
      <c r="L1127" s="782">
        <v>169644</v>
      </c>
      <c r="M1127" s="782">
        <f>SUM(M1123)</f>
        <v>0</v>
      </c>
      <c r="N1127" s="783">
        <f>SUM(N1123)</f>
        <v>0</v>
      </c>
      <c r="O1127" s="782">
        <f>M1127/L1127</f>
        <v>0</v>
      </c>
      <c r="P1127" s="782">
        <f>L1127</f>
        <v>169644</v>
      </c>
      <c r="Q1127" s="782">
        <f>Q1123</f>
        <v>3754166.5000000014</v>
      </c>
      <c r="R1127" s="783">
        <f>Q1127/P1127</f>
        <v>22.129674494824464</v>
      </c>
      <c r="S1127" s="782">
        <f>P1127-Q1127</f>
        <v>-3584522.5000000014</v>
      </c>
      <c r="T1127" s="84"/>
      <c r="AB1127" s="84">
        <f t="shared" ref="AB1127" si="187">Z1127-AA1127</f>
        <v>0</v>
      </c>
    </row>
    <row r="1128" spans="1:31" ht="15.75" thickBot="1" x14ac:dyDescent="0.3">
      <c r="A1128" s="84"/>
      <c r="B1128" s="84"/>
      <c r="C1128" s="84"/>
      <c r="D1128" s="84"/>
      <c r="G1128" s="784" t="s">
        <v>4174</v>
      </c>
      <c r="H1128" s="785">
        <f>SUM(H1125:H1126)</f>
        <v>6500000</v>
      </c>
      <c r="I1128" s="785">
        <f>SUM(I1125:I1125)</f>
        <v>3754166.5000000014</v>
      </c>
      <c r="J1128" s="786">
        <f>I1128/H1128</f>
        <v>0.5775640769230771</v>
      </c>
      <c r="K1128" s="785">
        <f>H1128-I1128</f>
        <v>2745833.4999999986</v>
      </c>
      <c r="L1128" s="787">
        <f>SUM(L1125:L1127)</f>
        <v>428644</v>
      </c>
      <c r="M1128" s="787">
        <f>SUM(M1125:M1126)</f>
        <v>0</v>
      </c>
      <c r="N1128" s="788">
        <f>M1128/L1128</f>
        <v>0</v>
      </c>
      <c r="O1128" s="787">
        <f>L1128-M1128</f>
        <v>428644</v>
      </c>
      <c r="P1128" s="787">
        <f t="shared" si="186"/>
        <v>6928644</v>
      </c>
      <c r="Q1128" s="787">
        <f t="shared" si="186"/>
        <v>3754166.5000000014</v>
      </c>
      <c r="R1128" s="788">
        <f>Q1128/P1128</f>
        <v>0.54183278863800788</v>
      </c>
      <c r="S1128" s="787">
        <f>P1128-Q1128</f>
        <v>3174477.4999999986</v>
      </c>
      <c r="T1128" s="84"/>
      <c r="AB1128" s="84">
        <f t="shared" si="185"/>
        <v>0</v>
      </c>
    </row>
    <row r="1129" spans="1:31" ht="28.5" collapsed="1" x14ac:dyDescent="0.25">
      <c r="A1129" s="84"/>
      <c r="B1129" s="84"/>
      <c r="C1129" s="84"/>
      <c r="D1129" s="84"/>
      <c r="E1129" s="770"/>
      <c r="F1129" s="771"/>
      <c r="G1129" s="789" t="s">
        <v>5448</v>
      </c>
      <c r="H1129" s="790"/>
      <c r="I1129" s="791"/>
      <c r="J1129" s="792"/>
      <c r="K1129" s="791"/>
      <c r="L1129" s="793"/>
      <c r="M1129" s="794"/>
      <c r="N1129" s="795"/>
      <c r="O1129" s="794"/>
      <c r="P1129" s="794"/>
      <c r="Q1129" s="794"/>
      <c r="R1129" s="795"/>
      <c r="S1129" s="860"/>
      <c r="T1129" s="84"/>
      <c r="AB1129" s="84">
        <f t="shared" si="185"/>
        <v>0</v>
      </c>
    </row>
    <row r="1130" spans="1:31" x14ac:dyDescent="0.25">
      <c r="A1130" s="84"/>
      <c r="B1130" s="84"/>
      <c r="C1130" s="84"/>
      <c r="D1130" s="84"/>
      <c r="E1130" s="777"/>
      <c r="F1130" s="778" t="s">
        <v>235</v>
      </c>
      <c r="G1130" s="779" t="s">
        <v>236</v>
      </c>
      <c r="H1130" s="780">
        <f>SUM(H1123)</f>
        <v>6500000</v>
      </c>
      <c r="I1130" s="780">
        <f>SUM(I1123)</f>
        <v>3754166.5000000014</v>
      </c>
      <c r="J1130" s="781">
        <f>I1130/H1130</f>
        <v>0.5775640769230771</v>
      </c>
      <c r="K1130" s="780">
        <f>H1130-I1130</f>
        <v>2745833.4999999986</v>
      </c>
      <c r="L1130" s="782">
        <v>0</v>
      </c>
      <c r="M1130" s="782">
        <f>M1125</f>
        <v>0</v>
      </c>
      <c r="N1130" s="783"/>
      <c r="O1130" s="782">
        <f>L1130-M1130</f>
        <v>0</v>
      </c>
      <c r="P1130" s="782">
        <f t="shared" ref="P1130:Q1133" si="188">L1130+H1130</f>
        <v>6500000</v>
      </c>
      <c r="Q1130" s="782">
        <f t="shared" si="188"/>
        <v>3754166.5000000014</v>
      </c>
      <c r="R1130" s="783">
        <f>Q1130/P1130</f>
        <v>0.5775640769230771</v>
      </c>
      <c r="S1130" s="782">
        <f>P1130-Q1130</f>
        <v>2745833.4999999986</v>
      </c>
      <c r="T1130" s="84"/>
      <c r="AB1130" s="84">
        <f t="shared" si="185"/>
        <v>0</v>
      </c>
    </row>
    <row r="1131" spans="1:31" x14ac:dyDescent="0.25">
      <c r="A1131" s="84"/>
      <c r="B1131" s="84"/>
      <c r="C1131" s="84"/>
      <c r="D1131" s="84"/>
      <c r="E1131" s="777"/>
      <c r="F1131" s="778" t="s">
        <v>247</v>
      </c>
      <c r="G1131" s="779" t="s">
        <v>4692</v>
      </c>
      <c r="H1131" s="780">
        <v>0</v>
      </c>
      <c r="I1131" s="780"/>
      <c r="J1131" s="781"/>
      <c r="K1131" s="780"/>
      <c r="L1131" s="782">
        <v>259000</v>
      </c>
      <c r="M1131" s="782">
        <f>M1126</f>
        <v>0</v>
      </c>
      <c r="N1131" s="783">
        <f>M1131/L1131</f>
        <v>0</v>
      </c>
      <c r="O1131" s="782"/>
      <c r="P1131" s="782">
        <f t="shared" si="188"/>
        <v>259000</v>
      </c>
      <c r="Q1131" s="782">
        <f t="shared" si="188"/>
        <v>0</v>
      </c>
      <c r="R1131" s="783">
        <f>Q1131/P1131</f>
        <v>0</v>
      </c>
      <c r="S1131" s="782"/>
      <c r="T1131" s="84"/>
    </row>
    <row r="1132" spans="1:31" ht="15.75" thickBot="1" x14ac:dyDescent="0.3">
      <c r="A1132" s="84"/>
      <c r="B1132" s="84"/>
      <c r="C1132" s="84"/>
      <c r="D1132" s="84"/>
      <c r="E1132" s="777"/>
      <c r="F1132" s="803" t="s">
        <v>5478</v>
      </c>
      <c r="G1132" s="779" t="s">
        <v>4965</v>
      </c>
      <c r="H1132" s="780"/>
      <c r="I1132" s="780"/>
      <c r="J1132" s="781"/>
      <c r="K1132" s="780"/>
      <c r="L1132" s="782">
        <f>L1127</f>
        <v>169644</v>
      </c>
      <c r="M1132" s="782">
        <f>SUM(M1128)</f>
        <v>0</v>
      </c>
      <c r="N1132" s="783">
        <f>SUM(N1128)</f>
        <v>0</v>
      </c>
      <c r="O1132" s="782">
        <f>M1132/L1132</f>
        <v>0</v>
      </c>
      <c r="P1132" s="782">
        <f>P1128</f>
        <v>6928644</v>
      </c>
      <c r="Q1132" s="782">
        <f>Q1128</f>
        <v>3754166.5000000014</v>
      </c>
      <c r="R1132" s="783">
        <f>Q1132/P1132</f>
        <v>0.54183278863800788</v>
      </c>
      <c r="S1132" s="782">
        <f>P1132-Q1132</f>
        <v>3174477.4999999986</v>
      </c>
      <c r="T1132" s="84"/>
      <c r="AB1132" s="84">
        <f t="shared" ref="AB1132" si="189">Z1132-AA1132</f>
        <v>0</v>
      </c>
    </row>
    <row r="1133" spans="1:31" ht="15.75" collapsed="1" thickBot="1" x14ac:dyDescent="0.3">
      <c r="G1133" s="784" t="s">
        <v>5449</v>
      </c>
      <c r="H1133" s="785">
        <f>SUM(H1123)</f>
        <v>6500000</v>
      </c>
      <c r="I1133" s="785">
        <f>SUM(I1130:I1131)</f>
        <v>3754166.5000000014</v>
      </c>
      <c r="J1133" s="786">
        <f>I1133/H1133</f>
        <v>0.5775640769230771</v>
      </c>
      <c r="K1133" s="785">
        <f>H1133-I1133</f>
        <v>2745833.4999999986</v>
      </c>
      <c r="L1133" s="787">
        <f>L1131+L1132</f>
        <v>428644</v>
      </c>
      <c r="M1133" s="787">
        <f>SUM(M1130:M1131)</f>
        <v>0</v>
      </c>
      <c r="N1133" s="788">
        <f>M1133/L1133</f>
        <v>0</v>
      </c>
      <c r="O1133" s="787">
        <f>L1133-M1133</f>
        <v>428644</v>
      </c>
      <c r="P1133" s="787">
        <f t="shared" si="188"/>
        <v>6928644</v>
      </c>
      <c r="Q1133" s="787">
        <f t="shared" si="188"/>
        <v>3754166.5000000014</v>
      </c>
      <c r="R1133" s="788">
        <f>Q1133/P1133</f>
        <v>0.54183278863800788</v>
      </c>
      <c r="S1133" s="787">
        <f>P1133-Q1133</f>
        <v>3174477.4999999986</v>
      </c>
      <c r="AB1133" s="84">
        <f t="shared" si="185"/>
        <v>0</v>
      </c>
    </row>
    <row r="1134" spans="1:31" x14ac:dyDescent="0.25">
      <c r="G1134" s="797"/>
      <c r="H1134" s="798"/>
      <c r="I1134" s="798"/>
      <c r="J1134" s="799"/>
      <c r="K1134" s="798"/>
      <c r="L1134" s="800"/>
      <c r="M1134" s="800"/>
      <c r="N1134" s="801"/>
      <c r="O1134" s="800"/>
      <c r="P1134" s="800"/>
      <c r="Q1134" s="800"/>
      <c r="R1134" s="801"/>
      <c r="S1134" s="800"/>
      <c r="AB1134" s="84">
        <f t="shared" si="185"/>
        <v>0</v>
      </c>
    </row>
    <row r="1135" spans="1:31" x14ac:dyDescent="0.25">
      <c r="C1135" s="747" t="s">
        <v>5452</v>
      </c>
      <c r="D1135" s="756"/>
      <c r="G1135" s="851" t="s">
        <v>4906</v>
      </c>
      <c r="AB1135" s="84">
        <f t="shared" si="185"/>
        <v>0</v>
      </c>
    </row>
    <row r="1136" spans="1:31" s="954" customFormat="1" x14ac:dyDescent="0.25">
      <c r="A1136" s="753"/>
      <c r="B1136" s="754"/>
      <c r="C1136" s="950"/>
      <c r="D1136" s="968" t="s">
        <v>3866</v>
      </c>
      <c r="E1136" s="968"/>
      <c r="F1136" s="969"/>
      <c r="G1136" s="970" t="s">
        <v>99</v>
      </c>
      <c r="H1136" s="760"/>
      <c r="I1136" s="760"/>
      <c r="J1136" s="761"/>
      <c r="K1136" s="760"/>
      <c r="L1136" s="762"/>
      <c r="M1136" s="762"/>
      <c r="N1136" s="763"/>
      <c r="O1136" s="762"/>
      <c r="P1136" s="762"/>
      <c r="Q1136" s="762"/>
      <c r="R1136" s="763"/>
      <c r="S1136" s="952"/>
      <c r="T1136" s="953"/>
      <c r="V1136" s="955"/>
      <c r="W1136" s="955"/>
      <c r="X1136" s="815"/>
      <c r="Y1136" s="816"/>
      <c r="Z1136" s="812"/>
      <c r="AA1136" s="813"/>
      <c r="AB1136" s="954">
        <f t="shared" si="185"/>
        <v>0</v>
      </c>
    </row>
    <row r="1137" spans="1:31" ht="15.75" thickBot="1" x14ac:dyDescent="0.3">
      <c r="E1137" s="1146" t="s">
        <v>5321</v>
      </c>
      <c r="F1137" s="768">
        <v>472</v>
      </c>
      <c r="G1137" s="769" t="s">
        <v>3813</v>
      </c>
      <c r="H1137" s="749">
        <v>3000000</v>
      </c>
      <c r="I1137" s="749">
        <v>1516400</v>
      </c>
      <c r="J1137" s="750">
        <f>I1137/H1137</f>
        <v>0.50546666666666662</v>
      </c>
      <c r="K1137" s="749">
        <f>H1137-I1137</f>
        <v>1483600</v>
      </c>
      <c r="L1137" s="751">
        <v>0</v>
      </c>
      <c r="M1137" s="751">
        <v>0</v>
      </c>
      <c r="N1137" s="752" t="e">
        <f>M1137/L1137</f>
        <v>#DIV/0!</v>
      </c>
      <c r="O1137" s="751">
        <f>L1137-M1137</f>
        <v>0</v>
      </c>
      <c r="P1137" s="751">
        <f>L1137+H1137</f>
        <v>3000000</v>
      </c>
      <c r="Q1137" s="751">
        <f>M1137+I1137</f>
        <v>1516400</v>
      </c>
      <c r="R1137" s="752">
        <f>Q1137/P1137</f>
        <v>0.50546666666666662</v>
      </c>
      <c r="S1137" s="751">
        <f>P1137-Q1137</f>
        <v>1483600</v>
      </c>
      <c r="X1137" s="815">
        <v>393778.76</v>
      </c>
      <c r="Z1137" s="812">
        <f>H1137-X1137+Y1137</f>
        <v>2606221.2400000002</v>
      </c>
      <c r="AA1137" s="813">
        <v>4027500</v>
      </c>
      <c r="AB1137" s="84">
        <f t="shared" si="185"/>
        <v>-1421278.7599999998</v>
      </c>
      <c r="AE1137" s="84">
        <f>H1137-AA1137</f>
        <v>-1027500</v>
      </c>
    </row>
    <row r="1138" spans="1:31" x14ac:dyDescent="0.25">
      <c r="E1138" s="770"/>
      <c r="F1138" s="771"/>
      <c r="G1138" s="772" t="s">
        <v>4173</v>
      </c>
      <c r="H1138" s="773"/>
      <c r="I1138" s="773"/>
      <c r="J1138" s="774"/>
      <c r="K1138" s="773"/>
      <c r="L1138" s="775"/>
      <c r="M1138" s="775"/>
      <c r="N1138" s="776"/>
      <c r="O1138" s="775"/>
      <c r="P1138" s="775"/>
      <c r="Q1138" s="775"/>
      <c r="R1138" s="776"/>
      <c r="S1138" s="859"/>
      <c r="AB1138" s="84">
        <f t="shared" si="185"/>
        <v>0</v>
      </c>
    </row>
    <row r="1139" spans="1:31" x14ac:dyDescent="0.25">
      <c r="E1139" s="777"/>
      <c r="F1139" s="778" t="s">
        <v>235</v>
      </c>
      <c r="G1139" s="779" t="s">
        <v>236</v>
      </c>
      <c r="H1139" s="780">
        <f>SUM(H1137)</f>
        <v>3000000</v>
      </c>
      <c r="I1139" s="780">
        <f>SUM(I1137)</f>
        <v>1516400</v>
      </c>
      <c r="J1139" s="781">
        <f>I1139/H1139</f>
        <v>0.50546666666666662</v>
      </c>
      <c r="K1139" s="780">
        <f>H1139-I1139</f>
        <v>1483600</v>
      </c>
      <c r="L1139" s="782">
        <v>0</v>
      </c>
      <c r="M1139" s="782">
        <v>0</v>
      </c>
      <c r="N1139" s="783"/>
      <c r="O1139" s="782">
        <f>L1139-M1139</f>
        <v>0</v>
      </c>
      <c r="P1139" s="782">
        <f t="shared" ref="P1139" si="190">L1139+H1139</f>
        <v>3000000</v>
      </c>
      <c r="Q1139" s="782">
        <f>M1139+I1139</f>
        <v>1516400</v>
      </c>
      <c r="R1139" s="783">
        <f>Q1139/P1139</f>
        <v>0.50546666666666662</v>
      </c>
      <c r="S1139" s="782">
        <f>P1139-Q1139</f>
        <v>1483600</v>
      </c>
      <c r="AB1139" s="84">
        <f t="shared" si="185"/>
        <v>0</v>
      </c>
    </row>
    <row r="1140" spans="1:31" x14ac:dyDescent="0.25">
      <c r="E1140" s="777"/>
      <c r="F1140" s="803" t="s">
        <v>247</v>
      </c>
      <c r="G1140" s="779" t="s">
        <v>4692</v>
      </c>
      <c r="H1140" s="780">
        <v>0</v>
      </c>
      <c r="I1140" s="780">
        <v>0</v>
      </c>
      <c r="J1140" s="781"/>
      <c r="K1140" s="780">
        <v>0</v>
      </c>
      <c r="L1140" s="782">
        <v>0</v>
      </c>
      <c r="M1140" s="782">
        <f>M1137</f>
        <v>0</v>
      </c>
      <c r="N1140" s="783" t="e">
        <f>M1140/L1140</f>
        <v>#DIV/0!</v>
      </c>
      <c r="O1140" s="782">
        <f>L1140-M1140</f>
        <v>0</v>
      </c>
      <c r="P1140" s="782">
        <f>L1140+H1140</f>
        <v>0</v>
      </c>
      <c r="Q1140" s="782">
        <f>M1140+I1140</f>
        <v>0</v>
      </c>
      <c r="R1140" s="783" t="e">
        <f>Q1140/P1140</f>
        <v>#DIV/0!</v>
      </c>
      <c r="S1140" s="782">
        <f>P1140-Q1140</f>
        <v>0</v>
      </c>
      <c r="AB1140" s="84">
        <f>Z1140-AA1140</f>
        <v>0</v>
      </c>
    </row>
    <row r="1141" spans="1:31" ht="30.75" thickBot="1" x14ac:dyDescent="0.3">
      <c r="A1141" s="84"/>
      <c r="B1141" s="84"/>
      <c r="C1141" s="84"/>
      <c r="D1141" s="84"/>
      <c r="E1141" s="777"/>
      <c r="F1141" s="803" t="s">
        <v>5478</v>
      </c>
      <c r="G1141" s="779" t="s">
        <v>5491</v>
      </c>
      <c r="H1141" s="780">
        <v>0</v>
      </c>
      <c r="I1141" s="780"/>
      <c r="J1141" s="781"/>
      <c r="K1141" s="780"/>
      <c r="L1141" s="782">
        <v>0</v>
      </c>
      <c r="M1141" s="782">
        <f>SUM(M1137)</f>
        <v>0</v>
      </c>
      <c r="N1141" s="783" t="e">
        <f>SUM(N1137)</f>
        <v>#DIV/0!</v>
      </c>
      <c r="O1141" s="782" t="e">
        <f>M1141/L1141</f>
        <v>#DIV/0!</v>
      </c>
      <c r="P1141" s="782">
        <f>L1141+H1141</f>
        <v>0</v>
      </c>
      <c r="Q1141" s="782">
        <f>Q1137</f>
        <v>1516400</v>
      </c>
      <c r="R1141" s="783" t="e">
        <f>Q1141/P1141</f>
        <v>#DIV/0!</v>
      </c>
      <c r="S1141" s="782">
        <f>P1141-Q1141</f>
        <v>-1516400</v>
      </c>
      <c r="T1141" s="84"/>
      <c r="AB1141" s="84">
        <f t="shared" ref="AB1141" si="191">Z1141-AA1141</f>
        <v>0</v>
      </c>
    </row>
    <row r="1142" spans="1:31" ht="15.75" thickBot="1" x14ac:dyDescent="0.3">
      <c r="A1142" s="84"/>
      <c r="B1142" s="84"/>
      <c r="C1142" s="84"/>
      <c r="D1142" s="84"/>
      <c r="G1142" s="784" t="s">
        <v>4907</v>
      </c>
      <c r="H1142" s="785">
        <f>SUM(H1139:H1139)</f>
        <v>3000000</v>
      </c>
      <c r="I1142" s="785">
        <f>SUM(I1139:I1139)</f>
        <v>1516400</v>
      </c>
      <c r="J1142" s="786">
        <f>I1142/H1142</f>
        <v>0.50546666666666662</v>
      </c>
      <c r="K1142" s="785">
        <f>H1142-I1142</f>
        <v>1483600</v>
      </c>
      <c r="L1142" s="787">
        <f>SUM(L1139:L1141)</f>
        <v>0</v>
      </c>
      <c r="M1142" s="787">
        <f>SUM(M1139:M1140)</f>
        <v>0</v>
      </c>
      <c r="N1142" s="788" t="e">
        <f>M1142/L1142</f>
        <v>#DIV/0!</v>
      </c>
      <c r="O1142" s="787">
        <f>L1142-M1142</f>
        <v>0</v>
      </c>
      <c r="P1142" s="787">
        <f>SUM(P1139:P1141)</f>
        <v>3000000</v>
      </c>
      <c r="Q1142" s="787">
        <f>M1142+I1142</f>
        <v>1516400</v>
      </c>
      <c r="R1142" s="788">
        <f>Q1142/P1142</f>
        <v>0.50546666666666662</v>
      </c>
      <c r="S1142" s="787">
        <f>P1142-Q1142</f>
        <v>1483600</v>
      </c>
      <c r="T1142" s="84"/>
      <c r="AB1142" s="84">
        <f t="shared" si="185"/>
        <v>0</v>
      </c>
    </row>
    <row r="1143" spans="1:31" ht="28.5" collapsed="1" x14ac:dyDescent="0.25">
      <c r="A1143" s="84"/>
      <c r="B1143" s="84"/>
      <c r="C1143" s="84"/>
      <c r="D1143" s="84"/>
      <c r="E1143" s="770"/>
      <c r="F1143" s="771"/>
      <c r="G1143" s="789" t="s">
        <v>5466</v>
      </c>
      <c r="H1143" s="790"/>
      <c r="I1143" s="791"/>
      <c r="J1143" s="792"/>
      <c r="K1143" s="791"/>
      <c r="L1143" s="793"/>
      <c r="M1143" s="794"/>
      <c r="N1143" s="795"/>
      <c r="O1143" s="794"/>
      <c r="P1143" s="794"/>
      <c r="Q1143" s="794"/>
      <c r="R1143" s="795"/>
      <c r="S1143" s="860"/>
      <c r="T1143" s="84"/>
      <c r="AB1143" s="84">
        <f t="shared" si="185"/>
        <v>0</v>
      </c>
    </row>
    <row r="1144" spans="1:31" x14ac:dyDescent="0.25">
      <c r="A1144" s="84"/>
      <c r="B1144" s="84"/>
      <c r="C1144" s="84"/>
      <c r="D1144" s="84"/>
      <c r="E1144" s="777"/>
      <c r="F1144" s="778" t="s">
        <v>235</v>
      </c>
      <c r="G1144" s="779" t="s">
        <v>236</v>
      </c>
      <c r="H1144" s="780">
        <f>SUM(H1137)</f>
        <v>3000000</v>
      </c>
      <c r="I1144" s="780">
        <f>SUM(I1137)</f>
        <v>1516400</v>
      </c>
      <c r="J1144" s="781">
        <f>I1144/H1144</f>
        <v>0.50546666666666662</v>
      </c>
      <c r="K1144" s="780">
        <f>H1144-I1144</f>
        <v>1483600</v>
      </c>
      <c r="L1144" s="782">
        <v>0</v>
      </c>
      <c r="M1144" s="782">
        <v>0</v>
      </c>
      <c r="N1144" s="783"/>
      <c r="O1144" s="782">
        <f>L1144-M1144</f>
        <v>0</v>
      </c>
      <c r="P1144" s="782">
        <f t="shared" ref="P1144:Q1147" si="192">L1144+H1144</f>
        <v>3000000</v>
      </c>
      <c r="Q1144" s="782">
        <f t="shared" si="192"/>
        <v>1516400</v>
      </c>
      <c r="R1144" s="783">
        <f>Q1144/P1144</f>
        <v>0.50546666666666662</v>
      </c>
      <c r="S1144" s="782">
        <f>P1144-Q1144</f>
        <v>1483600</v>
      </c>
      <c r="T1144" s="84"/>
      <c r="AB1144" s="84">
        <f t="shared" si="185"/>
        <v>0</v>
      </c>
    </row>
    <row r="1145" spans="1:31" x14ac:dyDescent="0.25">
      <c r="E1145" s="777"/>
      <c r="F1145" s="803" t="s">
        <v>247</v>
      </c>
      <c r="G1145" s="779" t="s">
        <v>4692</v>
      </c>
      <c r="H1145" s="780">
        <v>0</v>
      </c>
      <c r="I1145" s="780">
        <v>0</v>
      </c>
      <c r="J1145" s="781"/>
      <c r="K1145" s="780">
        <v>0</v>
      </c>
      <c r="L1145" s="782">
        <f>L1140</f>
        <v>0</v>
      </c>
      <c r="M1145" s="782">
        <f>SUM(M1142)</f>
        <v>0</v>
      </c>
      <c r="N1145" s="783" t="e">
        <f>M1145/L1145</f>
        <v>#DIV/0!</v>
      </c>
      <c r="O1145" s="782">
        <f>L1145-M1145</f>
        <v>0</v>
      </c>
      <c r="P1145" s="782">
        <f>L1145+H1145</f>
        <v>0</v>
      </c>
      <c r="Q1145" s="782">
        <f t="shared" si="192"/>
        <v>0</v>
      </c>
      <c r="R1145" s="783" t="e">
        <f>Q1145/P1145</f>
        <v>#DIV/0!</v>
      </c>
      <c r="S1145" s="782">
        <f>P1145-Q1145</f>
        <v>0</v>
      </c>
      <c r="AB1145" s="84">
        <f>Z1145-AA1145</f>
        <v>0</v>
      </c>
    </row>
    <row r="1146" spans="1:31" ht="30.75" thickBot="1" x14ac:dyDescent="0.3">
      <c r="A1146" s="84"/>
      <c r="B1146" s="84"/>
      <c r="C1146" s="84"/>
      <c r="D1146" s="84"/>
      <c r="E1146" s="777"/>
      <c r="F1146" s="803" t="s">
        <v>5478</v>
      </c>
      <c r="G1146" s="779" t="s">
        <v>5491</v>
      </c>
      <c r="H1146" s="780">
        <v>0</v>
      </c>
      <c r="I1146" s="780"/>
      <c r="J1146" s="781"/>
      <c r="K1146" s="780"/>
      <c r="L1146" s="782">
        <f>L1141</f>
        <v>0</v>
      </c>
      <c r="M1146" s="782">
        <f>SUM(M1142)</f>
        <v>0</v>
      </c>
      <c r="N1146" s="783" t="e">
        <f>SUM(N1142)</f>
        <v>#DIV/0!</v>
      </c>
      <c r="O1146" s="782" t="e">
        <f>M1146/L1146</f>
        <v>#DIV/0!</v>
      </c>
      <c r="P1146" s="782">
        <f>L1146+H1146</f>
        <v>0</v>
      </c>
      <c r="Q1146" s="782">
        <f>Q1142</f>
        <v>1516400</v>
      </c>
      <c r="R1146" s="783" t="e">
        <f>Q1146/P1146</f>
        <v>#DIV/0!</v>
      </c>
      <c r="S1146" s="782">
        <f>P1146-Q1146</f>
        <v>-1516400</v>
      </c>
      <c r="T1146" s="84"/>
      <c r="AB1146" s="84">
        <f t="shared" ref="AB1146" si="193">Z1146-AA1146</f>
        <v>0</v>
      </c>
    </row>
    <row r="1147" spans="1:31" ht="15.75" collapsed="1" thickBot="1" x14ac:dyDescent="0.3">
      <c r="G1147" s="784" t="s">
        <v>5450</v>
      </c>
      <c r="H1147" s="785">
        <f>SUM(H1137)</f>
        <v>3000000</v>
      </c>
      <c r="I1147" s="785">
        <f>SUM(I1137)</f>
        <v>1516400</v>
      </c>
      <c r="J1147" s="786">
        <f>I1147/H1147</f>
        <v>0.50546666666666662</v>
      </c>
      <c r="K1147" s="785">
        <f>H1147-I1147</f>
        <v>1483600</v>
      </c>
      <c r="L1147" s="787">
        <f>L1142</f>
        <v>0</v>
      </c>
      <c r="M1147" s="787">
        <v>0</v>
      </c>
      <c r="N1147" s="788" t="e">
        <f>M1147/L1147</f>
        <v>#DIV/0!</v>
      </c>
      <c r="O1147" s="787">
        <f>L1147-M1147</f>
        <v>0</v>
      </c>
      <c r="P1147" s="787">
        <f>L1147+H1147</f>
        <v>3000000</v>
      </c>
      <c r="Q1147" s="787">
        <f t="shared" si="192"/>
        <v>1516400</v>
      </c>
      <c r="R1147" s="788">
        <f>Q1147/P1147</f>
        <v>0.50546666666666662</v>
      </c>
      <c r="S1147" s="787">
        <f>P1147-Q1147</f>
        <v>1483600</v>
      </c>
      <c r="AB1147" s="84">
        <f t="shared" si="185"/>
        <v>0</v>
      </c>
    </row>
    <row r="1148" spans="1:31" x14ac:dyDescent="0.25">
      <c r="G1148" s="797"/>
      <c r="H1148" s="798"/>
      <c r="I1148" s="798"/>
      <c r="J1148" s="799"/>
      <c r="K1148" s="798"/>
      <c r="L1148" s="800"/>
      <c r="M1148" s="800"/>
      <c r="N1148" s="801"/>
      <c r="O1148" s="800"/>
      <c r="P1148" s="800"/>
      <c r="Q1148" s="800"/>
      <c r="R1148" s="801"/>
      <c r="S1148" s="800"/>
      <c r="AB1148" s="84">
        <f t="shared" si="185"/>
        <v>0</v>
      </c>
    </row>
    <row r="1149" spans="1:31" x14ac:dyDescent="0.25">
      <c r="C1149" s="747" t="s">
        <v>5453</v>
      </c>
      <c r="D1149" s="756"/>
      <c r="G1149" s="851" t="s">
        <v>5038</v>
      </c>
      <c r="AB1149" s="84">
        <f t="shared" si="185"/>
        <v>0</v>
      </c>
    </row>
    <row r="1150" spans="1:31" s="954" customFormat="1" x14ac:dyDescent="0.25">
      <c r="A1150" s="753"/>
      <c r="B1150" s="754"/>
      <c r="C1150" s="950"/>
      <c r="D1150" s="968" t="s">
        <v>3866</v>
      </c>
      <c r="E1150" s="968"/>
      <c r="F1150" s="969"/>
      <c r="G1150" s="970" t="s">
        <v>99</v>
      </c>
      <c r="H1150" s="760"/>
      <c r="I1150" s="760"/>
      <c r="J1150" s="761"/>
      <c r="K1150" s="760"/>
      <c r="L1150" s="762"/>
      <c r="M1150" s="762"/>
      <c r="N1150" s="763"/>
      <c r="O1150" s="762"/>
      <c r="P1150" s="762"/>
      <c r="Q1150" s="762"/>
      <c r="R1150" s="763"/>
      <c r="S1150" s="952"/>
      <c r="T1150" s="953"/>
      <c r="V1150" s="955"/>
      <c r="W1150" s="955"/>
      <c r="X1150" s="815"/>
      <c r="Y1150" s="816"/>
      <c r="Z1150" s="812"/>
      <c r="AA1150" s="813"/>
      <c r="AB1150" s="954">
        <f t="shared" si="185"/>
        <v>0</v>
      </c>
    </row>
    <row r="1151" spans="1:31" s="1081" customFormat="1" hidden="1" x14ac:dyDescent="0.25">
      <c r="A1151" s="963"/>
      <c r="B1151" s="964"/>
      <c r="C1151" s="1072"/>
      <c r="D1151" s="1073"/>
      <c r="E1151" s="1073" t="s">
        <v>5342</v>
      </c>
      <c r="F1151" s="1085">
        <v>421</v>
      </c>
      <c r="G1151" s="1074" t="s">
        <v>3777</v>
      </c>
      <c r="H1151" s="1075">
        <v>0</v>
      </c>
      <c r="I1151" s="1075">
        <v>0</v>
      </c>
      <c r="J1151" s="1076" t="e">
        <f>I1151/H1151</f>
        <v>#DIV/0!</v>
      </c>
      <c r="K1151" s="1075">
        <f t="shared" ref="K1151:K1156" si="194">H1151-I1151</f>
        <v>0</v>
      </c>
      <c r="L1151" s="1077">
        <v>0</v>
      </c>
      <c r="M1151" s="1077">
        <v>0</v>
      </c>
      <c r="N1151" s="783" t="e">
        <f t="shared" ref="N1151:N1164" si="195">M1151/L1151</f>
        <v>#DIV/0!</v>
      </c>
      <c r="O1151" s="1077">
        <f t="shared" ref="O1151:O1156" si="196">L1151-M1151</f>
        <v>0</v>
      </c>
      <c r="P1151" s="1077">
        <f t="shared" ref="P1151:Q1156" si="197">L1151+H1151</f>
        <v>0</v>
      </c>
      <c r="Q1151" s="1077">
        <f t="shared" si="197"/>
        <v>0</v>
      </c>
      <c r="R1151" s="1078" t="e">
        <f t="shared" ref="R1151:R1156" si="198">Q1151/P1151</f>
        <v>#DIV/0!</v>
      </c>
      <c r="S1151" s="1079">
        <f t="shared" ref="S1151:S1156" si="199">P1151-Q1151</f>
        <v>0</v>
      </c>
      <c r="T1151" s="1080"/>
      <c r="V1151" s="1082"/>
      <c r="W1151" s="1082"/>
      <c r="X1151" s="1083"/>
      <c r="Y1151" s="1084"/>
      <c r="Z1151" s="812"/>
      <c r="AA1151" s="813"/>
    </row>
    <row r="1152" spans="1:31" s="1081" customFormat="1" hidden="1" x14ac:dyDescent="0.25">
      <c r="A1152" s="963"/>
      <c r="B1152" s="964"/>
      <c r="C1152" s="1072"/>
      <c r="D1152" s="1073"/>
      <c r="E1152" s="1073" t="s">
        <v>5343</v>
      </c>
      <c r="F1152" s="1085">
        <v>423</v>
      </c>
      <c r="G1152" s="1074" t="s">
        <v>3779</v>
      </c>
      <c r="H1152" s="1075">
        <v>0</v>
      </c>
      <c r="I1152" s="1075">
        <v>0</v>
      </c>
      <c r="J1152" s="1076" t="e">
        <f>I1152/H1152</f>
        <v>#DIV/0!</v>
      </c>
      <c r="K1152" s="1075">
        <f t="shared" si="194"/>
        <v>0</v>
      </c>
      <c r="L1152" s="1077">
        <v>0</v>
      </c>
      <c r="M1152" s="1077">
        <v>0</v>
      </c>
      <c r="N1152" s="783" t="e">
        <f t="shared" si="195"/>
        <v>#DIV/0!</v>
      </c>
      <c r="O1152" s="1077">
        <f t="shared" si="196"/>
        <v>0</v>
      </c>
      <c r="P1152" s="1077">
        <f t="shared" si="197"/>
        <v>0</v>
      </c>
      <c r="Q1152" s="1077">
        <f t="shared" si="197"/>
        <v>0</v>
      </c>
      <c r="R1152" s="1078" t="e">
        <f t="shared" si="198"/>
        <v>#DIV/0!</v>
      </c>
      <c r="S1152" s="1079">
        <f t="shared" si="199"/>
        <v>0</v>
      </c>
      <c r="T1152" s="1080"/>
      <c r="V1152" s="1082"/>
      <c r="W1152" s="1082"/>
      <c r="X1152" s="1083"/>
      <c r="Y1152" s="1084"/>
      <c r="Z1152" s="812"/>
      <c r="AA1152" s="813"/>
    </row>
    <row r="1153" spans="1:31" s="1081" customFormat="1" hidden="1" x14ac:dyDescent="0.25">
      <c r="A1153" s="963"/>
      <c r="B1153" s="964"/>
      <c r="C1153" s="1072"/>
      <c r="D1153" s="1073"/>
      <c r="E1153" s="1073" t="s">
        <v>5344</v>
      </c>
      <c r="F1153" s="1085">
        <v>424</v>
      </c>
      <c r="G1153" s="1074" t="s">
        <v>3781</v>
      </c>
      <c r="H1153" s="1075">
        <v>0</v>
      </c>
      <c r="I1153" s="1075">
        <v>0</v>
      </c>
      <c r="J1153" s="1076" t="e">
        <f>I1153/H1153</f>
        <v>#DIV/0!</v>
      </c>
      <c r="K1153" s="1075">
        <f t="shared" si="194"/>
        <v>0</v>
      </c>
      <c r="L1153" s="1077">
        <v>0</v>
      </c>
      <c r="M1153" s="1077">
        <v>0</v>
      </c>
      <c r="N1153" s="783" t="e">
        <f>M1153/L1153</f>
        <v>#DIV/0!</v>
      </c>
      <c r="O1153" s="1077">
        <f t="shared" si="196"/>
        <v>0</v>
      </c>
      <c r="P1153" s="1077">
        <f t="shared" si="197"/>
        <v>0</v>
      </c>
      <c r="Q1153" s="1077">
        <f t="shared" si="197"/>
        <v>0</v>
      </c>
      <c r="R1153" s="1078" t="e">
        <f t="shared" si="198"/>
        <v>#DIV/0!</v>
      </c>
      <c r="S1153" s="1079">
        <f t="shared" si="199"/>
        <v>0</v>
      </c>
      <c r="T1153" s="1080"/>
      <c r="V1153" s="1082"/>
      <c r="W1153" s="1082"/>
      <c r="X1153" s="1083"/>
      <c r="Y1153" s="1084"/>
      <c r="Z1153" s="812"/>
      <c r="AA1153" s="813"/>
    </row>
    <row r="1154" spans="1:31" s="1081" customFormat="1" hidden="1" x14ac:dyDescent="0.25">
      <c r="A1154" s="963"/>
      <c r="B1154" s="964"/>
      <c r="C1154" s="1072"/>
      <c r="D1154" s="1073"/>
      <c r="E1154" s="1073" t="s">
        <v>5345</v>
      </c>
      <c r="F1154" s="1085">
        <v>426</v>
      </c>
      <c r="G1154" s="1074" t="s">
        <v>3785</v>
      </c>
      <c r="H1154" s="1075">
        <v>0</v>
      </c>
      <c r="I1154" s="1075">
        <v>0</v>
      </c>
      <c r="J1154" s="1076"/>
      <c r="K1154" s="1075">
        <f t="shared" si="194"/>
        <v>0</v>
      </c>
      <c r="L1154" s="1077">
        <v>0</v>
      </c>
      <c r="M1154" s="1077">
        <v>0</v>
      </c>
      <c r="N1154" s="783" t="e">
        <f t="shared" si="195"/>
        <v>#DIV/0!</v>
      </c>
      <c r="O1154" s="1077">
        <f t="shared" si="196"/>
        <v>0</v>
      </c>
      <c r="P1154" s="1077">
        <f t="shared" si="197"/>
        <v>0</v>
      </c>
      <c r="Q1154" s="1077">
        <f t="shared" si="197"/>
        <v>0</v>
      </c>
      <c r="R1154" s="1078" t="e">
        <f t="shared" si="198"/>
        <v>#DIV/0!</v>
      </c>
      <c r="S1154" s="1079">
        <f t="shared" si="199"/>
        <v>0</v>
      </c>
      <c r="T1154" s="1080"/>
      <c r="V1154" s="1082"/>
      <c r="W1154" s="1082"/>
      <c r="X1154" s="1083"/>
      <c r="Y1154" s="1084"/>
      <c r="Z1154" s="812"/>
      <c r="AA1154" s="813"/>
    </row>
    <row r="1155" spans="1:31" ht="15.75" thickBot="1" x14ac:dyDescent="0.3">
      <c r="E1155" s="1146" t="s">
        <v>5183</v>
      </c>
      <c r="F1155" s="768">
        <v>472</v>
      </c>
      <c r="G1155" s="769" t="s">
        <v>3813</v>
      </c>
      <c r="H1155" s="749">
        <v>3400000</v>
      </c>
      <c r="I1155" s="749">
        <v>824000</v>
      </c>
      <c r="J1155" s="750">
        <f>I1155/H1155</f>
        <v>0.24235294117647058</v>
      </c>
      <c r="K1155" s="749">
        <f t="shared" si="194"/>
        <v>2576000</v>
      </c>
      <c r="L1155" s="751">
        <v>0</v>
      </c>
      <c r="M1155" s="751">
        <v>0</v>
      </c>
      <c r="O1155" s="751">
        <f t="shared" si="196"/>
        <v>0</v>
      </c>
      <c r="P1155" s="751">
        <f t="shared" si="197"/>
        <v>3400000</v>
      </c>
      <c r="Q1155" s="751">
        <f t="shared" si="197"/>
        <v>824000</v>
      </c>
      <c r="R1155" s="752">
        <f t="shared" si="198"/>
        <v>0.24235294117647058</v>
      </c>
      <c r="S1155" s="751">
        <f t="shared" si="199"/>
        <v>2576000</v>
      </c>
      <c r="Y1155" s="816">
        <v>50000</v>
      </c>
      <c r="Z1155" s="812">
        <f>H1155-X1155+Y1155</f>
        <v>3450000</v>
      </c>
      <c r="AA1155" s="813">
        <v>1094000</v>
      </c>
      <c r="AB1155" s="84">
        <f t="shared" si="185"/>
        <v>2356000</v>
      </c>
      <c r="AE1155" s="84">
        <f>H1155-AA1155</f>
        <v>2306000</v>
      </c>
    </row>
    <row r="1156" spans="1:31" ht="15.75" hidden="1" thickBot="1" x14ac:dyDescent="0.3">
      <c r="E1156" s="746" t="s">
        <v>5346</v>
      </c>
      <c r="F1156" s="768">
        <v>512</v>
      </c>
      <c r="G1156" s="769" t="s">
        <v>5044</v>
      </c>
      <c r="H1156" s="749">
        <v>0</v>
      </c>
      <c r="I1156" s="749">
        <v>0</v>
      </c>
      <c r="J1156" s="750" t="e">
        <f>I1156/H1156</f>
        <v>#DIV/0!</v>
      </c>
      <c r="K1156" s="749">
        <f t="shared" si="194"/>
        <v>0</v>
      </c>
      <c r="L1156" s="751">
        <v>0</v>
      </c>
      <c r="M1156" s="751">
        <v>0</v>
      </c>
      <c r="N1156" s="752" t="e">
        <f t="shared" si="195"/>
        <v>#DIV/0!</v>
      </c>
      <c r="O1156" s="751">
        <f t="shared" si="196"/>
        <v>0</v>
      </c>
      <c r="P1156" s="751">
        <f t="shared" si="197"/>
        <v>0</v>
      </c>
      <c r="Q1156" s="751">
        <f t="shared" si="197"/>
        <v>0</v>
      </c>
      <c r="R1156" s="752" t="e">
        <f t="shared" si="198"/>
        <v>#DIV/0!</v>
      </c>
      <c r="S1156" s="751">
        <f t="shared" si="199"/>
        <v>0</v>
      </c>
    </row>
    <row r="1157" spans="1:31" x14ac:dyDescent="0.25">
      <c r="E1157" s="770"/>
      <c r="F1157" s="771"/>
      <c r="G1157" s="772" t="s">
        <v>5039</v>
      </c>
      <c r="H1157" s="773"/>
      <c r="I1157" s="773"/>
      <c r="J1157" s="774"/>
      <c r="K1157" s="773"/>
      <c r="L1157" s="775"/>
      <c r="M1157" s="775"/>
      <c r="N1157" s="776"/>
      <c r="O1157" s="775"/>
      <c r="P1157" s="775"/>
      <c r="Q1157" s="775"/>
      <c r="R1157" s="776"/>
      <c r="S1157" s="859"/>
      <c r="AB1157" s="84">
        <f t="shared" si="185"/>
        <v>0</v>
      </c>
    </row>
    <row r="1158" spans="1:31" ht="15.75" thickBot="1" x14ac:dyDescent="0.3">
      <c r="E1158" s="777"/>
      <c r="F1158" s="803" t="s">
        <v>235</v>
      </c>
      <c r="G1158" s="779" t="s">
        <v>236</v>
      </c>
      <c r="H1158" s="780">
        <f>SUM(H1151:H1156)</f>
        <v>3400000</v>
      </c>
      <c r="I1158" s="780">
        <f>SUM(I1155)</f>
        <v>824000</v>
      </c>
      <c r="J1158" s="781">
        <f>I1158/H1158</f>
        <v>0.24235294117647058</v>
      </c>
      <c r="K1158" s="780">
        <f>H1158-I1158</f>
        <v>2576000</v>
      </c>
      <c r="L1158" s="782">
        <v>0</v>
      </c>
      <c r="M1158" s="782">
        <v>0</v>
      </c>
      <c r="N1158" s="783"/>
      <c r="O1158" s="782">
        <f>L1158-M1158</f>
        <v>0</v>
      </c>
      <c r="P1158" s="782">
        <f t="shared" ref="P1158:P1160" si="200">L1158+H1158</f>
        <v>3400000</v>
      </c>
      <c r="Q1158" s="782">
        <f>M1158+I1158</f>
        <v>824000</v>
      </c>
      <c r="R1158" s="783">
        <f>Q1158/P1158</f>
        <v>0.24235294117647058</v>
      </c>
      <c r="S1158" s="782">
        <f>P1158-Q1158</f>
        <v>2576000</v>
      </c>
      <c r="AB1158" s="84">
        <f t="shared" si="185"/>
        <v>0</v>
      </c>
    </row>
    <row r="1159" spans="1:31" ht="15.75" hidden="1" thickBot="1" x14ac:dyDescent="0.3">
      <c r="E1159" s="777"/>
      <c r="F1159" s="803" t="s">
        <v>247</v>
      </c>
      <c r="G1159" s="779" t="s">
        <v>4692</v>
      </c>
      <c r="H1159" s="780">
        <v>0</v>
      </c>
      <c r="I1159" s="780">
        <v>0</v>
      </c>
      <c r="J1159" s="781"/>
      <c r="K1159" s="780">
        <v>0</v>
      </c>
      <c r="L1159" s="782">
        <f>SUM(L1151:L1156)</f>
        <v>0</v>
      </c>
      <c r="M1159" s="782">
        <f>SUM(M1151:M1156)</f>
        <v>0</v>
      </c>
      <c r="N1159" s="783" t="e">
        <f t="shared" si="195"/>
        <v>#DIV/0!</v>
      </c>
      <c r="O1159" s="782">
        <f>L1159-M1159</f>
        <v>0</v>
      </c>
      <c r="P1159" s="782">
        <f t="shared" si="200"/>
        <v>0</v>
      </c>
      <c r="Q1159" s="782">
        <f>M1159+I1159</f>
        <v>0</v>
      </c>
      <c r="R1159" s="783" t="e">
        <f>Q1159/P1159</f>
        <v>#DIV/0!</v>
      </c>
      <c r="S1159" s="782">
        <f>P1159-Q1159</f>
        <v>0</v>
      </c>
      <c r="AB1159" s="84">
        <f t="shared" si="185"/>
        <v>0</v>
      </c>
    </row>
    <row r="1160" spans="1:31" ht="15.75" thickBot="1" x14ac:dyDescent="0.3">
      <c r="A1160" s="84"/>
      <c r="B1160" s="84"/>
      <c r="C1160" s="84"/>
      <c r="D1160" s="84"/>
      <c r="G1160" s="784" t="s">
        <v>4907</v>
      </c>
      <c r="H1160" s="785">
        <f>SUM(H1158:H1158)</f>
        <v>3400000</v>
      </c>
      <c r="I1160" s="785">
        <f>SUM(I1158:I1158)</f>
        <v>824000</v>
      </c>
      <c r="J1160" s="786">
        <f>I1160/H1160</f>
        <v>0.24235294117647058</v>
      </c>
      <c r="K1160" s="785">
        <f>H1160-I1160</f>
        <v>2576000</v>
      </c>
      <c r="L1160" s="787">
        <f>SUM(L1158:L1159)</f>
        <v>0</v>
      </c>
      <c r="M1160" s="787">
        <f>SUM(M1158:M1159)</f>
        <v>0</v>
      </c>
      <c r="N1160" s="788" t="e">
        <f t="shared" si="195"/>
        <v>#DIV/0!</v>
      </c>
      <c r="O1160" s="787">
        <f>L1160-M1160</f>
        <v>0</v>
      </c>
      <c r="P1160" s="787">
        <f t="shared" si="200"/>
        <v>3400000</v>
      </c>
      <c r="Q1160" s="787">
        <f>M1160+I1160</f>
        <v>824000</v>
      </c>
      <c r="R1160" s="788">
        <f>Q1160/P1160</f>
        <v>0.24235294117647058</v>
      </c>
      <c r="S1160" s="787">
        <f>P1160-Q1160</f>
        <v>2576000</v>
      </c>
      <c r="T1160" s="84"/>
      <c r="AB1160" s="84">
        <f t="shared" si="185"/>
        <v>0</v>
      </c>
    </row>
    <row r="1161" spans="1:31" ht="28.5" collapsed="1" x14ac:dyDescent="0.25">
      <c r="A1161" s="84"/>
      <c r="B1161" s="84"/>
      <c r="C1161" s="84"/>
      <c r="D1161" s="84"/>
      <c r="E1161" s="770"/>
      <c r="F1161" s="771"/>
      <c r="G1161" s="789" t="s">
        <v>5467</v>
      </c>
      <c r="H1161" s="790"/>
      <c r="I1161" s="791"/>
      <c r="J1161" s="792"/>
      <c r="K1161" s="791"/>
      <c r="L1161" s="793"/>
      <c r="M1161" s="794"/>
      <c r="N1161" s="795"/>
      <c r="O1161" s="794"/>
      <c r="P1161" s="794"/>
      <c r="Q1161" s="794"/>
      <c r="R1161" s="795"/>
      <c r="S1161" s="860"/>
      <c r="T1161" s="84"/>
      <c r="AB1161" s="84">
        <f t="shared" si="185"/>
        <v>0</v>
      </c>
    </row>
    <row r="1162" spans="1:31" ht="15.75" thickBot="1" x14ac:dyDescent="0.3">
      <c r="A1162" s="84"/>
      <c r="B1162" s="84"/>
      <c r="C1162" s="84"/>
      <c r="D1162" s="84"/>
      <c r="E1162" s="777"/>
      <c r="F1162" s="803" t="s">
        <v>235</v>
      </c>
      <c r="G1162" s="779" t="s">
        <v>236</v>
      </c>
      <c r="H1162" s="780">
        <f>H1158</f>
        <v>3400000</v>
      </c>
      <c r="I1162" s="780">
        <f>SUM(I1155)</f>
        <v>824000</v>
      </c>
      <c r="J1162" s="781">
        <f>I1162/H1162</f>
        <v>0.24235294117647058</v>
      </c>
      <c r="K1162" s="780">
        <f>H1162-I1162</f>
        <v>2576000</v>
      </c>
      <c r="L1162" s="782">
        <f>SUM(L1158)</f>
        <v>0</v>
      </c>
      <c r="M1162" s="782">
        <f>SUM(M1158)</f>
        <v>0</v>
      </c>
      <c r="N1162" s="783"/>
      <c r="O1162" s="782">
        <f>L1162-M1162</f>
        <v>0</v>
      </c>
      <c r="P1162" s="782">
        <f>L1162+H1162</f>
        <v>3400000</v>
      </c>
      <c r="Q1162" s="782">
        <f>M1162+I1162</f>
        <v>824000</v>
      </c>
      <c r="R1162" s="783">
        <f>Q1162/P1162</f>
        <v>0.24235294117647058</v>
      </c>
      <c r="S1162" s="782">
        <f>P1162-Q1162</f>
        <v>2576000</v>
      </c>
      <c r="T1162" s="84"/>
      <c r="AB1162" s="84">
        <f t="shared" si="185"/>
        <v>0</v>
      </c>
    </row>
    <row r="1163" spans="1:31" ht="15.75" hidden="1" thickBot="1" x14ac:dyDescent="0.3">
      <c r="A1163" s="84"/>
      <c r="B1163" s="84"/>
      <c r="C1163" s="84"/>
      <c r="D1163" s="84"/>
      <c r="E1163" s="777"/>
      <c r="F1163" s="803" t="s">
        <v>247</v>
      </c>
      <c r="G1163" s="779" t="s">
        <v>4692</v>
      </c>
      <c r="H1163" s="780">
        <v>0</v>
      </c>
      <c r="I1163" s="780">
        <v>0</v>
      </c>
      <c r="J1163" s="781"/>
      <c r="K1163" s="780">
        <v>0</v>
      </c>
      <c r="L1163" s="782">
        <f>SUM(L1159)</f>
        <v>0</v>
      </c>
      <c r="M1163" s="782">
        <f>SUM(M1159)</f>
        <v>0</v>
      </c>
      <c r="N1163" s="783" t="e">
        <f t="shared" si="195"/>
        <v>#DIV/0!</v>
      </c>
      <c r="O1163" s="782">
        <f>L1163-M1163</f>
        <v>0</v>
      </c>
      <c r="P1163" s="782">
        <f>P1159</f>
        <v>0</v>
      </c>
      <c r="Q1163" s="782">
        <f>M1163+I1163</f>
        <v>0</v>
      </c>
      <c r="R1163" s="783" t="e">
        <f>Q1163/P1163</f>
        <v>#DIV/0!</v>
      </c>
      <c r="S1163" s="782">
        <f>P1163-Q1163</f>
        <v>0</v>
      </c>
      <c r="T1163" s="84"/>
      <c r="AB1163" s="84">
        <f t="shared" si="185"/>
        <v>0</v>
      </c>
    </row>
    <row r="1164" spans="1:31" ht="15.75" collapsed="1" thickBot="1" x14ac:dyDescent="0.3">
      <c r="G1164" s="784" t="s">
        <v>5451</v>
      </c>
      <c r="H1164" s="785">
        <f>H1162</f>
        <v>3400000</v>
      </c>
      <c r="I1164" s="785">
        <f>SUM(I1155)</f>
        <v>824000</v>
      </c>
      <c r="J1164" s="786">
        <f>I1164/H1164</f>
        <v>0.24235294117647058</v>
      </c>
      <c r="K1164" s="785">
        <f>H1164-I1164</f>
        <v>2576000</v>
      </c>
      <c r="L1164" s="787">
        <f>SUM(L1162:L1163)</f>
        <v>0</v>
      </c>
      <c r="M1164" s="787">
        <f>SUM(M1162:M1163)</f>
        <v>0</v>
      </c>
      <c r="N1164" s="788" t="e">
        <f t="shared" si="195"/>
        <v>#DIV/0!</v>
      </c>
      <c r="O1164" s="787">
        <f>L1164-M1164</f>
        <v>0</v>
      </c>
      <c r="P1164" s="787">
        <f>SUM(P1162:P1163)</f>
        <v>3400000</v>
      </c>
      <c r="Q1164" s="787">
        <f>M1164+I1164</f>
        <v>824000</v>
      </c>
      <c r="R1164" s="788">
        <f>Q1164/P1164</f>
        <v>0.24235294117647058</v>
      </c>
      <c r="S1164" s="787">
        <f>P1164-Q1164</f>
        <v>2576000</v>
      </c>
      <c r="AB1164" s="84">
        <f t="shared" si="185"/>
        <v>0</v>
      </c>
    </row>
    <row r="1165" spans="1:31" x14ac:dyDescent="0.25">
      <c r="G1165" s="797"/>
      <c r="H1165" s="798"/>
      <c r="I1165" s="798"/>
      <c r="J1165" s="799"/>
      <c r="K1165" s="798"/>
      <c r="L1165" s="800"/>
      <c r="M1165" s="800"/>
      <c r="N1165" s="801"/>
      <c r="O1165" s="800"/>
      <c r="P1165" s="800"/>
      <c r="Q1165" s="800"/>
      <c r="R1165" s="801"/>
      <c r="S1165" s="800"/>
      <c r="AB1165" s="84">
        <f t="shared" si="185"/>
        <v>0</v>
      </c>
    </row>
    <row r="1166" spans="1:31" ht="43.5" customHeight="1" x14ac:dyDescent="0.25">
      <c r="C1166" s="747" t="s">
        <v>5454</v>
      </c>
      <c r="D1166" s="756"/>
      <c r="G1166" s="851" t="s">
        <v>5316</v>
      </c>
      <c r="AB1166" s="84">
        <f t="shared" si="185"/>
        <v>0</v>
      </c>
    </row>
    <row r="1167" spans="1:31" s="954" customFormat="1" ht="30" x14ac:dyDescent="0.25">
      <c r="A1167" s="753"/>
      <c r="B1167" s="754"/>
      <c r="C1167" s="950"/>
      <c r="D1167" s="968" t="s">
        <v>3872</v>
      </c>
      <c r="E1167" s="968"/>
      <c r="F1167" s="969"/>
      <c r="G1167" s="970" t="s">
        <v>104</v>
      </c>
      <c r="H1167" s="760"/>
      <c r="I1167" s="760"/>
      <c r="J1167" s="761"/>
      <c r="K1167" s="760"/>
      <c r="L1167" s="762"/>
      <c r="M1167" s="762"/>
      <c r="N1167" s="763"/>
      <c r="O1167" s="762"/>
      <c r="P1167" s="762"/>
      <c r="Q1167" s="762"/>
      <c r="R1167" s="763"/>
      <c r="S1167" s="952"/>
      <c r="T1167" s="953"/>
      <c r="V1167" s="955"/>
      <c r="W1167" s="955"/>
      <c r="X1167" s="815"/>
      <c r="Y1167" s="816"/>
      <c r="Z1167" s="812"/>
      <c r="AA1167" s="813"/>
      <c r="AB1167" s="954">
        <f t="shared" si="185"/>
        <v>0</v>
      </c>
    </row>
    <row r="1168" spans="1:31" ht="15.75" thickBot="1" x14ac:dyDescent="0.3">
      <c r="E1168" s="1146" t="s">
        <v>5322</v>
      </c>
      <c r="F1168" s="768">
        <v>472</v>
      </c>
      <c r="G1168" s="769" t="s">
        <v>3813</v>
      </c>
      <c r="H1168" s="749">
        <v>900000</v>
      </c>
      <c r="I1168" s="749">
        <v>262996.65000000002</v>
      </c>
      <c r="J1168" s="750">
        <f>I1168/H1168</f>
        <v>0.29221850000000005</v>
      </c>
      <c r="K1168" s="749">
        <f>H1168-I1168</f>
        <v>637003.35</v>
      </c>
      <c r="L1168" s="751">
        <f>11235000</f>
        <v>11235000</v>
      </c>
      <c r="M1168" s="751">
        <v>5154836.3499999996</v>
      </c>
      <c r="N1168" s="752">
        <f>M1168/L1168</f>
        <v>0.45881943480195814</v>
      </c>
      <c r="O1168" s="751">
        <f>L1168-M1168</f>
        <v>6080163.6500000004</v>
      </c>
      <c r="P1168" s="751">
        <f>L1168+H1168</f>
        <v>12135000</v>
      </c>
      <c r="Q1168" s="751">
        <f>M1168+I1168</f>
        <v>5417833</v>
      </c>
      <c r="R1168" s="752">
        <f>Q1168/P1168</f>
        <v>0.44646337041615164</v>
      </c>
      <c r="S1168" s="751">
        <f>P1168-Q1168</f>
        <v>6717167</v>
      </c>
      <c r="V1168" s="202">
        <v>453625</v>
      </c>
      <c r="Y1168" s="816">
        <v>253625</v>
      </c>
      <c r="Z1168" s="812">
        <f>H1168-X1168+Y1168</f>
        <v>1153625</v>
      </c>
      <c r="AA1168" s="813">
        <v>200000</v>
      </c>
      <c r="AB1168" s="84">
        <f t="shared" si="185"/>
        <v>953625</v>
      </c>
      <c r="AE1168" s="84">
        <f>H1168-AA1168</f>
        <v>700000</v>
      </c>
    </row>
    <row r="1169" spans="1:31" x14ac:dyDescent="0.25">
      <c r="E1169" s="770"/>
      <c r="F1169" s="771"/>
      <c r="G1169" s="772" t="s">
        <v>4999</v>
      </c>
      <c r="H1169" s="773"/>
      <c r="I1169" s="773"/>
      <c r="J1169" s="774"/>
      <c r="K1169" s="773"/>
      <c r="L1169" s="775"/>
      <c r="M1169" s="775"/>
      <c r="N1169" s="776"/>
      <c r="O1169" s="775"/>
      <c r="P1169" s="775"/>
      <c r="Q1169" s="775"/>
      <c r="R1169" s="776"/>
      <c r="S1169" s="859"/>
      <c r="AB1169" s="84">
        <f t="shared" si="185"/>
        <v>0</v>
      </c>
    </row>
    <row r="1170" spans="1:31" x14ac:dyDescent="0.25">
      <c r="E1170" s="777"/>
      <c r="F1170" s="778" t="s">
        <v>235</v>
      </c>
      <c r="G1170" s="779" t="s">
        <v>236</v>
      </c>
      <c r="H1170" s="780">
        <f>SUM(H1168)</f>
        <v>900000</v>
      </c>
      <c r="I1170" s="780">
        <f>SUM(I1168)</f>
        <v>262996.65000000002</v>
      </c>
      <c r="J1170" s="781">
        <f>I1170/H1170</f>
        <v>0.29221850000000005</v>
      </c>
      <c r="K1170" s="780">
        <f>H1170-I1170</f>
        <v>637003.35</v>
      </c>
      <c r="L1170" s="782">
        <v>0</v>
      </c>
      <c r="M1170" s="782">
        <v>0</v>
      </c>
      <c r="N1170" s="783"/>
      <c r="O1170" s="782">
        <f>L1170-M1170</f>
        <v>0</v>
      </c>
      <c r="P1170" s="782">
        <f t="shared" ref="P1170:Q1173" si="201">L1170+H1170</f>
        <v>900000</v>
      </c>
      <c r="Q1170" s="782">
        <f t="shared" si="201"/>
        <v>262996.65000000002</v>
      </c>
      <c r="R1170" s="783">
        <f>Q1170/P1170</f>
        <v>0.29221850000000005</v>
      </c>
      <c r="S1170" s="782">
        <f>P1170-Q1170</f>
        <v>637003.35</v>
      </c>
      <c r="AB1170" s="84">
        <f t="shared" si="185"/>
        <v>0</v>
      </c>
    </row>
    <row r="1171" spans="1:31" hidden="1" x14ac:dyDescent="0.25">
      <c r="E1171" s="777"/>
      <c r="F1171" s="803" t="s">
        <v>245</v>
      </c>
      <c r="G1171" s="779" t="s">
        <v>246</v>
      </c>
      <c r="H1171" s="780">
        <v>0</v>
      </c>
      <c r="I1171" s="780">
        <v>0</v>
      </c>
      <c r="J1171" s="781"/>
      <c r="K1171" s="780">
        <f>H1171-I1171</f>
        <v>0</v>
      </c>
      <c r="L1171" s="782">
        <v>0</v>
      </c>
      <c r="M1171" s="782">
        <v>157900</v>
      </c>
      <c r="N1171" s="783" t="e">
        <f>M1171/L1171</f>
        <v>#DIV/0!</v>
      </c>
      <c r="O1171" s="782">
        <f>L1171-M1171</f>
        <v>-157900</v>
      </c>
      <c r="P1171" s="782">
        <f t="shared" si="201"/>
        <v>0</v>
      </c>
      <c r="Q1171" s="782">
        <f>M1171+I1171</f>
        <v>157900</v>
      </c>
      <c r="R1171" s="783" t="e">
        <f>Q1171/P1171</f>
        <v>#DIV/0!</v>
      </c>
      <c r="S1171" s="782">
        <f>P1171-Q1171</f>
        <v>-157900</v>
      </c>
    </row>
    <row r="1172" spans="1:31" ht="30.75" thickBot="1" x14ac:dyDescent="0.3">
      <c r="E1172" s="777"/>
      <c r="F1172" s="803" t="s">
        <v>5478</v>
      </c>
      <c r="G1172" s="779" t="s">
        <v>5491</v>
      </c>
      <c r="H1172" s="780">
        <v>0</v>
      </c>
      <c r="I1172" s="780">
        <v>0</v>
      </c>
      <c r="J1172" s="781"/>
      <c r="K1172" s="780">
        <v>0</v>
      </c>
      <c r="L1172" s="782">
        <f>L1168</f>
        <v>11235000</v>
      </c>
      <c r="M1172" s="782">
        <v>4996936.3499999996</v>
      </c>
      <c r="N1172" s="783">
        <f>M1172/L1172</f>
        <v>0.44476514018691587</v>
      </c>
      <c r="O1172" s="782">
        <f>L1172-M1172</f>
        <v>6238063.6500000004</v>
      </c>
      <c r="P1172" s="782">
        <f t="shared" si="201"/>
        <v>11235000</v>
      </c>
      <c r="Q1172" s="782">
        <f>M1172+I1172</f>
        <v>4996936.3499999996</v>
      </c>
      <c r="R1172" s="783">
        <f>Q1172/P1172</f>
        <v>0.44476514018691587</v>
      </c>
      <c r="S1172" s="782">
        <f>P1172-Q1172</f>
        <v>6238063.6500000004</v>
      </c>
      <c r="AB1172" s="84">
        <f t="shared" si="185"/>
        <v>0</v>
      </c>
    </row>
    <row r="1173" spans="1:31" ht="15.75" hidden="1" thickBot="1" x14ac:dyDescent="0.3">
      <c r="E1173" s="777"/>
      <c r="F1173" s="778">
        <v>13</v>
      </c>
      <c r="G1173" s="779" t="s">
        <v>4965</v>
      </c>
      <c r="H1173" s="780">
        <v>0</v>
      </c>
      <c r="I1173" s="780">
        <v>0</v>
      </c>
      <c r="J1173" s="781"/>
      <c r="K1173" s="780">
        <v>0</v>
      </c>
      <c r="L1173" s="782">
        <v>0</v>
      </c>
      <c r="M1173" s="782">
        <v>0</v>
      </c>
      <c r="N1173" s="783" t="e">
        <f>M1173/L1173</f>
        <v>#DIV/0!</v>
      </c>
      <c r="O1173" s="782">
        <f>L1173-M1173</f>
        <v>0</v>
      </c>
      <c r="P1173" s="782">
        <f t="shared" si="201"/>
        <v>0</v>
      </c>
      <c r="Q1173" s="782">
        <f t="shared" si="201"/>
        <v>0</v>
      </c>
      <c r="R1173" s="783" t="e">
        <f>Q1173/P1173</f>
        <v>#DIV/0!</v>
      </c>
      <c r="S1173" s="782">
        <f>P1173-Q1173</f>
        <v>0</v>
      </c>
      <c r="AB1173" s="84">
        <f t="shared" si="185"/>
        <v>0</v>
      </c>
    </row>
    <row r="1174" spans="1:31" ht="15.75" thickBot="1" x14ac:dyDescent="0.3">
      <c r="A1174" s="84"/>
      <c r="B1174" s="84"/>
      <c r="C1174" s="84"/>
      <c r="D1174" s="84"/>
      <c r="G1174" s="784" t="s">
        <v>4998</v>
      </c>
      <c r="H1174" s="785">
        <f>SUM(H1170:H1173)</f>
        <v>900000</v>
      </c>
      <c r="I1174" s="785">
        <f>SUM(I1170:I1173)</f>
        <v>262996.65000000002</v>
      </c>
      <c r="J1174" s="786">
        <f>I1174/H1174</f>
        <v>0.29221850000000005</v>
      </c>
      <c r="K1174" s="785">
        <f>SUM(K1170:K1173)</f>
        <v>637003.35</v>
      </c>
      <c r="L1174" s="787">
        <f>L1172</f>
        <v>11235000</v>
      </c>
      <c r="M1174" s="787">
        <f>SUM(M1170:M1173)</f>
        <v>5154836.3499999996</v>
      </c>
      <c r="N1174" s="788">
        <f>M1174/L1174</f>
        <v>0.45881943480195814</v>
      </c>
      <c r="O1174" s="787">
        <f>SUM(O1170:O1173)</f>
        <v>6080163.6500000004</v>
      </c>
      <c r="P1174" s="787">
        <f>SUM(P1170:P1173)</f>
        <v>12135000</v>
      </c>
      <c r="Q1174" s="787">
        <f>SUM(Q1170:Q1173)</f>
        <v>5417833</v>
      </c>
      <c r="R1174" s="788">
        <f>Q1174/P1174</f>
        <v>0.44646337041615164</v>
      </c>
      <c r="S1174" s="787">
        <f>P1174-Q1174</f>
        <v>6717167</v>
      </c>
      <c r="T1174" s="84"/>
      <c r="AB1174" s="84">
        <f t="shared" si="185"/>
        <v>0</v>
      </c>
    </row>
    <row r="1175" spans="1:31" ht="28.5" collapsed="1" x14ac:dyDescent="0.25">
      <c r="A1175" s="84"/>
      <c r="B1175" s="84"/>
      <c r="C1175" s="84"/>
      <c r="D1175" s="84"/>
      <c r="E1175" s="770"/>
      <c r="F1175" s="771"/>
      <c r="G1175" s="789" t="s">
        <v>5456</v>
      </c>
      <c r="H1175" s="790"/>
      <c r="I1175" s="791"/>
      <c r="J1175" s="792"/>
      <c r="K1175" s="791"/>
      <c r="L1175" s="793"/>
      <c r="M1175" s="794"/>
      <c r="N1175" s="795"/>
      <c r="O1175" s="794"/>
      <c r="P1175" s="794"/>
      <c r="Q1175" s="794"/>
      <c r="R1175" s="795"/>
      <c r="S1175" s="860"/>
      <c r="T1175" s="84"/>
      <c r="AB1175" s="84">
        <f t="shared" si="185"/>
        <v>0</v>
      </c>
    </row>
    <row r="1176" spans="1:31" x14ac:dyDescent="0.25">
      <c r="A1176" s="84"/>
      <c r="B1176" s="84"/>
      <c r="C1176" s="84"/>
      <c r="D1176" s="84"/>
      <c r="E1176" s="777"/>
      <c r="F1176" s="778" t="s">
        <v>235</v>
      </c>
      <c r="G1176" s="779" t="s">
        <v>236</v>
      </c>
      <c r="H1176" s="780">
        <f t="shared" ref="H1176:M1176" si="202">SUM(H1170)</f>
        <v>900000</v>
      </c>
      <c r="I1176" s="780">
        <f t="shared" si="202"/>
        <v>262996.65000000002</v>
      </c>
      <c r="J1176" s="781">
        <f t="shared" si="202"/>
        <v>0.29221850000000005</v>
      </c>
      <c r="K1176" s="780">
        <f t="shared" si="202"/>
        <v>637003.35</v>
      </c>
      <c r="L1176" s="782">
        <f t="shared" si="202"/>
        <v>0</v>
      </c>
      <c r="M1176" s="782">
        <f t="shared" si="202"/>
        <v>0</v>
      </c>
      <c r="N1176" s="783"/>
      <c r="O1176" s="782">
        <f>SUM(O1170)</f>
        <v>0</v>
      </c>
      <c r="P1176" s="782">
        <f>SUM(P1170)</f>
        <v>900000</v>
      </c>
      <c r="Q1176" s="782">
        <f>SUM(Q1170)</f>
        <v>262996.65000000002</v>
      </c>
      <c r="R1176" s="783">
        <f>SUM(R1170)</f>
        <v>0.29221850000000005</v>
      </c>
      <c r="S1176" s="782">
        <f>SUM(S1170)</f>
        <v>637003.35</v>
      </c>
      <c r="T1176" s="84"/>
      <c r="AB1176" s="84">
        <f t="shared" si="185"/>
        <v>0</v>
      </c>
    </row>
    <row r="1177" spans="1:31" x14ac:dyDescent="0.25">
      <c r="A1177" s="84"/>
      <c r="B1177" s="84"/>
      <c r="C1177" s="84"/>
      <c r="D1177" s="84"/>
      <c r="E1177" s="777"/>
      <c r="F1177" s="778" t="s">
        <v>245</v>
      </c>
      <c r="G1177" s="779" t="s">
        <v>246</v>
      </c>
      <c r="H1177" s="780">
        <f>H1171</f>
        <v>0</v>
      </c>
      <c r="I1177" s="780">
        <f t="shared" ref="I1177:S1177" si="203">I1171</f>
        <v>0</v>
      </c>
      <c r="J1177" s="781">
        <f t="shared" si="203"/>
        <v>0</v>
      </c>
      <c r="K1177" s="780">
        <f t="shared" si="203"/>
        <v>0</v>
      </c>
      <c r="L1177" s="782">
        <f>L1171</f>
        <v>0</v>
      </c>
      <c r="M1177" s="782">
        <f t="shared" si="203"/>
        <v>157900</v>
      </c>
      <c r="N1177" s="783" t="e">
        <f t="shared" si="203"/>
        <v>#DIV/0!</v>
      </c>
      <c r="O1177" s="782">
        <f t="shared" si="203"/>
        <v>-157900</v>
      </c>
      <c r="P1177" s="782">
        <f t="shared" si="203"/>
        <v>0</v>
      </c>
      <c r="Q1177" s="782">
        <f t="shared" si="203"/>
        <v>157900</v>
      </c>
      <c r="R1177" s="783" t="e">
        <f t="shared" si="203"/>
        <v>#DIV/0!</v>
      </c>
      <c r="S1177" s="782">
        <f t="shared" si="203"/>
        <v>-157900</v>
      </c>
      <c r="T1177" s="84"/>
    </row>
    <row r="1178" spans="1:31" ht="30.75" thickBot="1" x14ac:dyDescent="0.3">
      <c r="A1178" s="84"/>
      <c r="B1178" s="84"/>
      <c r="C1178" s="84"/>
      <c r="D1178" s="84"/>
      <c r="E1178" s="777"/>
      <c r="F1178" s="803" t="s">
        <v>5478</v>
      </c>
      <c r="G1178" s="779" t="s">
        <v>5491</v>
      </c>
      <c r="H1178" s="780">
        <f>H1172</f>
        <v>0</v>
      </c>
      <c r="I1178" s="780">
        <f>I1172</f>
        <v>0</v>
      </c>
      <c r="J1178" s="781">
        <f>J1172</f>
        <v>0</v>
      </c>
      <c r="K1178" s="780">
        <f>K1172</f>
        <v>0</v>
      </c>
      <c r="L1178" s="782">
        <f>L1168</f>
        <v>11235000</v>
      </c>
      <c r="M1178" s="782">
        <f t="shared" ref="M1178:S1178" si="204">M1172</f>
        <v>4996936.3499999996</v>
      </c>
      <c r="N1178" s="783">
        <f t="shared" si="204"/>
        <v>0.44476514018691587</v>
      </c>
      <c r="O1178" s="782">
        <f t="shared" si="204"/>
        <v>6238063.6500000004</v>
      </c>
      <c r="P1178" s="782">
        <f t="shared" si="204"/>
        <v>11235000</v>
      </c>
      <c r="Q1178" s="782">
        <f t="shared" si="204"/>
        <v>4996936.3499999996</v>
      </c>
      <c r="R1178" s="783">
        <f t="shared" si="204"/>
        <v>0.44476514018691587</v>
      </c>
      <c r="S1178" s="782">
        <f t="shared" si="204"/>
        <v>6238063.6500000004</v>
      </c>
      <c r="T1178" s="84"/>
      <c r="AB1178" s="84">
        <f t="shared" si="185"/>
        <v>0</v>
      </c>
    </row>
    <row r="1179" spans="1:31" ht="15.75" hidden="1" thickBot="1" x14ac:dyDescent="0.3">
      <c r="A1179" s="84"/>
      <c r="B1179" s="84"/>
      <c r="C1179" s="84"/>
      <c r="D1179" s="84"/>
      <c r="E1179" s="777"/>
      <c r="F1179" s="778">
        <v>13</v>
      </c>
      <c r="G1179" s="779" t="s">
        <v>4965</v>
      </c>
      <c r="H1179" s="780">
        <f>H1173</f>
        <v>0</v>
      </c>
      <c r="I1179" s="780">
        <f>I1173</f>
        <v>0</v>
      </c>
      <c r="J1179" s="781"/>
      <c r="K1179" s="780">
        <f>K1173</f>
        <v>0</v>
      </c>
      <c r="L1179" s="782">
        <f>L1173</f>
        <v>0</v>
      </c>
      <c r="M1179" s="782">
        <f>M1173</f>
        <v>0</v>
      </c>
      <c r="N1179" s="783" t="e">
        <f>M1179/L1179</f>
        <v>#DIV/0!</v>
      </c>
      <c r="O1179" s="782">
        <f>O1173</f>
        <v>0</v>
      </c>
      <c r="P1179" s="782">
        <f>P1173</f>
        <v>0</v>
      </c>
      <c r="Q1179" s="782">
        <f>Q1173</f>
        <v>0</v>
      </c>
      <c r="R1179" s="783" t="e">
        <f>R1173</f>
        <v>#DIV/0!</v>
      </c>
      <c r="S1179" s="782">
        <f>S1173</f>
        <v>0</v>
      </c>
      <c r="T1179" s="84"/>
      <c r="AB1179" s="84">
        <f t="shared" si="185"/>
        <v>0</v>
      </c>
    </row>
    <row r="1180" spans="1:31" ht="15.75" collapsed="1" thickBot="1" x14ac:dyDescent="0.3">
      <c r="G1180" s="784" t="s">
        <v>5457</v>
      </c>
      <c r="H1180" s="785">
        <f>SUM(H1176:H1179)</f>
        <v>900000</v>
      </c>
      <c r="I1180" s="785">
        <f>SUM(I1176:I1179)</f>
        <v>262996.65000000002</v>
      </c>
      <c r="J1180" s="786">
        <f>I1180/H1180</f>
        <v>0.29221850000000005</v>
      </c>
      <c r="K1180" s="785">
        <f>SUM(K1176:K1179)</f>
        <v>637003.35</v>
      </c>
      <c r="L1180" s="787">
        <f>SUM(L1176:L1179)</f>
        <v>11235000</v>
      </c>
      <c r="M1180" s="787">
        <f>SUM(M1176:M1179)</f>
        <v>5154836.3499999996</v>
      </c>
      <c r="N1180" s="788">
        <f>M1180/L1180</f>
        <v>0.45881943480195814</v>
      </c>
      <c r="O1180" s="787">
        <f>L1180-M1180</f>
        <v>6080163.6500000004</v>
      </c>
      <c r="P1180" s="787">
        <f>L1180+H1180</f>
        <v>12135000</v>
      </c>
      <c r="Q1180" s="787">
        <f>M1180+I1180</f>
        <v>5417833</v>
      </c>
      <c r="R1180" s="788">
        <f>Q1180/P1180</f>
        <v>0.44646337041615164</v>
      </c>
      <c r="S1180" s="787">
        <f>P1180-Q1180</f>
        <v>6717167</v>
      </c>
      <c r="AB1180" s="84">
        <f t="shared" si="185"/>
        <v>0</v>
      </c>
    </row>
    <row r="1181" spans="1:31" x14ac:dyDescent="0.25">
      <c r="G1181" s="797"/>
      <c r="H1181" s="798"/>
      <c r="I1181" s="798"/>
      <c r="J1181" s="799"/>
      <c r="K1181" s="798"/>
      <c r="L1181" s="800"/>
      <c r="M1181" s="800"/>
      <c r="N1181" s="801"/>
      <c r="O1181" s="800"/>
      <c r="P1181" s="800"/>
      <c r="Q1181" s="800"/>
      <c r="R1181" s="801"/>
      <c r="S1181" s="800"/>
      <c r="AB1181" s="84">
        <f t="shared" si="185"/>
        <v>0</v>
      </c>
    </row>
    <row r="1182" spans="1:31" ht="33" hidden="1" customHeight="1" x14ac:dyDescent="0.25">
      <c r="C1182" s="747" t="s">
        <v>5455</v>
      </c>
      <c r="D1182" s="756"/>
      <c r="G1182" s="851" t="s">
        <v>5317</v>
      </c>
      <c r="AB1182" s="84">
        <f t="shared" ref="AB1182:AB1194" si="205">Z1182-AA1182</f>
        <v>0</v>
      </c>
    </row>
    <row r="1183" spans="1:31" s="954" customFormat="1" ht="30" hidden="1" x14ac:dyDescent="0.25">
      <c r="A1183" s="753"/>
      <c r="B1183" s="754"/>
      <c r="C1183" s="950"/>
      <c r="D1183" s="968" t="s">
        <v>3872</v>
      </c>
      <c r="E1183" s="968"/>
      <c r="F1183" s="969"/>
      <c r="G1183" s="970" t="s">
        <v>104</v>
      </c>
      <c r="H1183" s="760"/>
      <c r="I1183" s="760"/>
      <c r="J1183" s="761"/>
      <c r="K1183" s="760"/>
      <c r="L1183" s="762"/>
      <c r="M1183" s="762"/>
      <c r="N1183" s="763"/>
      <c r="O1183" s="762"/>
      <c r="P1183" s="762"/>
      <c r="Q1183" s="762"/>
      <c r="R1183" s="763"/>
      <c r="S1183" s="952"/>
      <c r="T1183" s="953"/>
      <c r="V1183" s="955"/>
      <c r="W1183" s="955"/>
      <c r="X1183" s="815"/>
      <c r="Y1183" s="816"/>
      <c r="Z1183" s="812"/>
      <c r="AA1183" s="813"/>
      <c r="AB1183" s="954">
        <f t="shared" si="205"/>
        <v>0</v>
      </c>
    </row>
    <row r="1184" spans="1:31" ht="15.75" hidden="1" thickBot="1" x14ac:dyDescent="0.3">
      <c r="E1184" s="746" t="s">
        <v>5323</v>
      </c>
      <c r="F1184" s="768">
        <v>511</v>
      </c>
      <c r="G1184" s="769" t="s">
        <v>4131</v>
      </c>
      <c r="H1184" s="749">
        <v>0</v>
      </c>
      <c r="I1184" s="749">
        <v>0</v>
      </c>
      <c r="K1184" s="749">
        <f>H1184-I1184</f>
        <v>0</v>
      </c>
      <c r="L1184" s="751">
        <v>0</v>
      </c>
      <c r="M1184" s="751">
        <v>0</v>
      </c>
      <c r="O1184" s="751">
        <f>L1184-M1184</f>
        <v>0</v>
      </c>
      <c r="P1184" s="751">
        <f>L1184+H1184</f>
        <v>0</v>
      </c>
      <c r="Q1184" s="751">
        <f>M1184+I1184</f>
        <v>0</v>
      </c>
      <c r="S1184" s="751">
        <f>P1184-Q1184</f>
        <v>0</v>
      </c>
      <c r="V1184" s="202">
        <v>453625</v>
      </c>
      <c r="Y1184" s="816">
        <v>253625</v>
      </c>
      <c r="Z1184" s="812">
        <f>H1184-X1184+Y1184</f>
        <v>253625</v>
      </c>
      <c r="AA1184" s="813">
        <v>200000</v>
      </c>
      <c r="AB1184" s="84">
        <f t="shared" si="205"/>
        <v>53625</v>
      </c>
      <c r="AE1184" s="84">
        <f>H1184-AA1184</f>
        <v>-200000</v>
      </c>
    </row>
    <row r="1185" spans="1:28" hidden="1" x14ac:dyDescent="0.25">
      <c r="E1185" s="770"/>
      <c r="F1185" s="771"/>
      <c r="G1185" s="772" t="s">
        <v>4999</v>
      </c>
      <c r="H1185" s="773"/>
      <c r="I1185" s="773"/>
      <c r="J1185" s="774"/>
      <c r="K1185" s="773"/>
      <c r="L1185" s="775"/>
      <c r="M1185" s="775"/>
      <c r="N1185" s="776"/>
      <c r="O1185" s="775"/>
      <c r="P1185" s="775"/>
      <c r="Q1185" s="775"/>
      <c r="R1185" s="776"/>
      <c r="S1185" s="859"/>
      <c r="AB1185" s="84">
        <f t="shared" si="205"/>
        <v>0</v>
      </c>
    </row>
    <row r="1186" spans="1:28" hidden="1" x14ac:dyDescent="0.25">
      <c r="E1186" s="777"/>
      <c r="F1186" s="778" t="s">
        <v>235</v>
      </c>
      <c r="G1186" s="779" t="s">
        <v>236</v>
      </c>
      <c r="H1186" s="780">
        <f>SUM(H1184)</f>
        <v>0</v>
      </c>
      <c r="I1186" s="780">
        <f>SUM(I1184)</f>
        <v>0</v>
      </c>
      <c r="J1186" s="781"/>
      <c r="K1186" s="780">
        <f>H1186-I1186</f>
        <v>0</v>
      </c>
      <c r="L1186" s="782">
        <v>0</v>
      </c>
      <c r="M1186" s="782">
        <v>0</v>
      </c>
      <c r="N1186" s="783"/>
      <c r="O1186" s="782">
        <f>L1186-M1186</f>
        <v>0</v>
      </c>
      <c r="P1186" s="782">
        <f>L1186+H1186</f>
        <v>0</v>
      </c>
      <c r="Q1186" s="782">
        <f>M1186+I1186</f>
        <v>0</v>
      </c>
      <c r="R1186" s="783"/>
      <c r="S1186" s="782">
        <f>P1186-Q1186</f>
        <v>0</v>
      </c>
      <c r="AB1186" s="84">
        <f t="shared" si="205"/>
        <v>0</v>
      </c>
    </row>
    <row r="1187" spans="1:28" ht="15.75" hidden="1" thickBot="1" x14ac:dyDescent="0.3">
      <c r="E1187" s="777"/>
      <c r="F1187" s="803" t="s">
        <v>247</v>
      </c>
      <c r="G1187" s="779" t="s">
        <v>4692</v>
      </c>
      <c r="H1187" s="780">
        <v>0</v>
      </c>
      <c r="I1187" s="780">
        <v>0</v>
      </c>
      <c r="J1187" s="781"/>
      <c r="K1187" s="780">
        <v>0</v>
      </c>
      <c r="L1187" s="782">
        <v>0</v>
      </c>
      <c r="M1187" s="782">
        <v>0</v>
      </c>
      <c r="N1187" s="783"/>
      <c r="O1187" s="782">
        <f>L1187-M1187</f>
        <v>0</v>
      </c>
      <c r="P1187" s="782">
        <f>L1187+H1187</f>
        <v>0</v>
      </c>
      <c r="Q1187" s="782">
        <f>M1187+I1187</f>
        <v>0</v>
      </c>
      <c r="R1187" s="783"/>
      <c r="S1187" s="782">
        <f>P1187-Q1187</f>
        <v>0</v>
      </c>
      <c r="AB1187" s="84">
        <f t="shared" si="205"/>
        <v>0</v>
      </c>
    </row>
    <row r="1188" spans="1:28" ht="15.75" hidden="1" thickBot="1" x14ac:dyDescent="0.3">
      <c r="A1188" s="84"/>
      <c r="B1188" s="84"/>
      <c r="C1188" s="84"/>
      <c r="D1188" s="84"/>
      <c r="E1188" s="777"/>
      <c r="F1188" s="803" t="s">
        <v>256</v>
      </c>
      <c r="G1188" s="779" t="s">
        <v>4965</v>
      </c>
      <c r="H1188" s="780">
        <v>0</v>
      </c>
      <c r="I1188" s="780"/>
      <c r="J1188" s="781"/>
      <c r="K1188" s="780"/>
      <c r="L1188" s="782">
        <v>0</v>
      </c>
      <c r="M1188" s="782">
        <f>SUM(M1184)</f>
        <v>0</v>
      </c>
      <c r="N1188" s="783">
        <f>SUM(N1184)</f>
        <v>0</v>
      </c>
      <c r="O1188" s="782" t="e">
        <f>M1188/L1188</f>
        <v>#DIV/0!</v>
      </c>
      <c r="P1188" s="782">
        <f>L1188+H1188</f>
        <v>0</v>
      </c>
      <c r="Q1188" s="782">
        <f>Q1184</f>
        <v>0</v>
      </c>
      <c r="R1188" s="783" t="e">
        <f>Q1188/P1188</f>
        <v>#DIV/0!</v>
      </c>
      <c r="S1188" s="782">
        <f>P1188-Q1188</f>
        <v>0</v>
      </c>
      <c r="T1188" s="84"/>
      <c r="AB1188" s="84">
        <f t="shared" si="205"/>
        <v>0</v>
      </c>
    </row>
    <row r="1189" spans="1:28" ht="15.75" hidden="1" thickBot="1" x14ac:dyDescent="0.3">
      <c r="A1189" s="84"/>
      <c r="B1189" s="84"/>
      <c r="C1189" s="84"/>
      <c r="D1189" s="84"/>
      <c r="G1189" s="784" t="s">
        <v>4998</v>
      </c>
      <c r="H1189" s="785">
        <f>SUM(H1185:H1187)</f>
        <v>0</v>
      </c>
      <c r="I1189" s="785">
        <f>SUM(I1185:I1187)</f>
        <v>0</v>
      </c>
      <c r="J1189" s="786"/>
      <c r="K1189" s="785">
        <f>SUM(K1185:K1187)</f>
        <v>0</v>
      </c>
      <c r="L1189" s="787">
        <f>SUM(L1185:L1188)</f>
        <v>0</v>
      </c>
      <c r="M1189" s="787">
        <f>SUM(M1185:M1187)</f>
        <v>0</v>
      </c>
      <c r="N1189" s="788"/>
      <c r="O1189" s="787">
        <f>SUM(O1185:O1187)</f>
        <v>0</v>
      </c>
      <c r="P1189" s="787">
        <f>P1186+P1187+P1188</f>
        <v>0</v>
      </c>
      <c r="Q1189" s="787">
        <f>SUM(Q1185:Q1187)</f>
        <v>0</v>
      </c>
      <c r="R1189" s="788"/>
      <c r="S1189" s="787">
        <f>P1189-Q1189</f>
        <v>0</v>
      </c>
      <c r="T1189" s="84"/>
      <c r="AB1189" s="84">
        <f t="shared" si="205"/>
        <v>0</v>
      </c>
    </row>
    <row r="1190" spans="1:28" ht="28.5" hidden="1" collapsed="1" x14ac:dyDescent="0.25">
      <c r="A1190" s="84"/>
      <c r="B1190" s="84"/>
      <c r="C1190" s="84"/>
      <c r="D1190" s="84"/>
      <c r="E1190" s="770"/>
      <c r="F1190" s="771"/>
      <c r="G1190" s="789" t="s">
        <v>5458</v>
      </c>
      <c r="H1190" s="790"/>
      <c r="I1190" s="791"/>
      <c r="J1190" s="792"/>
      <c r="K1190" s="791"/>
      <c r="L1190" s="793"/>
      <c r="M1190" s="794"/>
      <c r="N1190" s="795"/>
      <c r="O1190" s="794"/>
      <c r="P1190" s="794"/>
      <c r="Q1190" s="794"/>
      <c r="R1190" s="795"/>
      <c r="S1190" s="860"/>
      <c r="T1190" s="84"/>
      <c r="AB1190" s="84">
        <f t="shared" si="205"/>
        <v>0</v>
      </c>
    </row>
    <row r="1191" spans="1:28" hidden="1" x14ac:dyDescent="0.25">
      <c r="A1191" s="84"/>
      <c r="B1191" s="84"/>
      <c r="C1191" s="84"/>
      <c r="D1191" s="84"/>
      <c r="E1191" s="777"/>
      <c r="F1191" s="778" t="s">
        <v>235</v>
      </c>
      <c r="G1191" s="779" t="s">
        <v>236</v>
      </c>
      <c r="H1191" s="780">
        <f>H1186</f>
        <v>0</v>
      </c>
      <c r="I1191" s="780">
        <f>SUM(I1185)</f>
        <v>0</v>
      </c>
      <c r="J1191" s="781"/>
      <c r="K1191" s="780">
        <f>SUM(K1185)</f>
        <v>0</v>
      </c>
      <c r="L1191" s="782">
        <f>SUM(L1185)</f>
        <v>0</v>
      </c>
      <c r="M1191" s="782">
        <f>SUM(M1185)</f>
        <v>0</v>
      </c>
      <c r="N1191" s="783"/>
      <c r="O1191" s="782">
        <f>SUM(O1185)</f>
        <v>0</v>
      </c>
      <c r="P1191" s="782">
        <f>H1191+L1191</f>
        <v>0</v>
      </c>
      <c r="Q1191" s="782">
        <f>SUM(Q1185)</f>
        <v>0</v>
      </c>
      <c r="R1191" s="783"/>
      <c r="S1191" s="782">
        <f>SUM(S1185)</f>
        <v>0</v>
      </c>
      <c r="T1191" s="84"/>
      <c r="AB1191" s="84">
        <f t="shared" si="205"/>
        <v>0</v>
      </c>
    </row>
    <row r="1192" spans="1:28" hidden="1" x14ac:dyDescent="0.25">
      <c r="A1192" s="84"/>
      <c r="B1192" s="84"/>
      <c r="C1192" s="84"/>
      <c r="D1192" s="84"/>
      <c r="E1192" s="777"/>
      <c r="F1192" s="803" t="s">
        <v>247</v>
      </c>
      <c r="G1192" s="779" t="s">
        <v>4692</v>
      </c>
      <c r="H1192" s="780">
        <v>0</v>
      </c>
      <c r="I1192" s="780">
        <f>I1186</f>
        <v>0</v>
      </c>
      <c r="J1192" s="781"/>
      <c r="K1192" s="780">
        <f>K1186</f>
        <v>0</v>
      </c>
      <c r="L1192" s="782">
        <f>L1187</f>
        <v>0</v>
      </c>
      <c r="M1192" s="782">
        <f t="shared" ref="M1192:S1192" si="206">M1186</f>
        <v>0</v>
      </c>
      <c r="N1192" s="783"/>
      <c r="O1192" s="782">
        <f t="shared" si="206"/>
        <v>0</v>
      </c>
      <c r="P1192" s="782">
        <f>H1192+L1192</f>
        <v>0</v>
      </c>
      <c r="Q1192" s="782">
        <f t="shared" si="206"/>
        <v>0</v>
      </c>
      <c r="R1192" s="783"/>
      <c r="S1192" s="782">
        <f t="shared" si="206"/>
        <v>0</v>
      </c>
      <c r="T1192" s="84"/>
      <c r="AB1192" s="84">
        <f t="shared" si="205"/>
        <v>0</v>
      </c>
    </row>
    <row r="1193" spans="1:28" ht="15.75" hidden="1" thickBot="1" x14ac:dyDescent="0.3">
      <c r="A1193" s="84"/>
      <c r="B1193" s="84"/>
      <c r="C1193" s="84"/>
      <c r="D1193" s="84"/>
      <c r="E1193" s="777"/>
      <c r="F1193" s="803" t="s">
        <v>256</v>
      </c>
      <c r="G1193" s="779" t="s">
        <v>4965</v>
      </c>
      <c r="H1193" s="780">
        <v>0</v>
      </c>
      <c r="I1193" s="780"/>
      <c r="J1193" s="781"/>
      <c r="K1193" s="780"/>
      <c r="L1193" s="782">
        <f>L1188</f>
        <v>0</v>
      </c>
      <c r="M1193" s="782">
        <f>SUM(M1189)</f>
        <v>0</v>
      </c>
      <c r="N1193" s="783">
        <f>SUM(N1189)</f>
        <v>0</v>
      </c>
      <c r="O1193" s="782" t="e">
        <f>M1193/L1193</f>
        <v>#DIV/0!</v>
      </c>
      <c r="P1193" s="782">
        <f>L1193+H1193</f>
        <v>0</v>
      </c>
      <c r="Q1193" s="782">
        <f>Q1189</f>
        <v>0</v>
      </c>
      <c r="R1193" s="783" t="e">
        <f>Q1193/P1193</f>
        <v>#DIV/0!</v>
      </c>
      <c r="S1193" s="782">
        <f>P1193-Q1193</f>
        <v>0</v>
      </c>
      <c r="T1193" s="84"/>
      <c r="AB1193" s="84">
        <f t="shared" ref="AB1193" si="207">Z1193-AA1193</f>
        <v>0</v>
      </c>
    </row>
    <row r="1194" spans="1:28" ht="15.75" hidden="1" collapsed="1" thickBot="1" x14ac:dyDescent="0.3">
      <c r="G1194" s="784" t="s">
        <v>5459</v>
      </c>
      <c r="H1194" s="785">
        <f>SUM(H1191:H1192)</f>
        <v>0</v>
      </c>
      <c r="I1194" s="785">
        <f>SUM(I1190:I1192)</f>
        <v>0</v>
      </c>
      <c r="J1194" s="786"/>
      <c r="K1194" s="785">
        <f>SUM(K1190:K1192)</f>
        <v>0</v>
      </c>
      <c r="L1194" s="787">
        <f>SUM(L1191:L1193)</f>
        <v>0</v>
      </c>
      <c r="M1194" s="787">
        <f>SUM(M1190:M1192)</f>
        <v>0</v>
      </c>
      <c r="N1194" s="788"/>
      <c r="O1194" s="787">
        <f>L1194-M1194</f>
        <v>0</v>
      </c>
      <c r="P1194" s="787">
        <f>L1194+H1194</f>
        <v>0</v>
      </c>
      <c r="Q1194" s="787">
        <f>M1194+I1194</f>
        <v>0</v>
      </c>
      <c r="R1194" s="788"/>
      <c r="S1194" s="787">
        <f>P1194-Q1194</f>
        <v>0</v>
      </c>
      <c r="AB1194" s="84">
        <f t="shared" si="205"/>
        <v>0</v>
      </c>
    </row>
    <row r="1195" spans="1:28" x14ac:dyDescent="0.25">
      <c r="G1195" s="797"/>
      <c r="H1195" s="798"/>
      <c r="I1195" s="798"/>
      <c r="J1195" s="799"/>
      <c r="K1195" s="798"/>
      <c r="L1195" s="800"/>
      <c r="M1195" s="800"/>
      <c r="N1195" s="801"/>
      <c r="O1195" s="800"/>
      <c r="P1195" s="800"/>
      <c r="Q1195" s="800"/>
      <c r="R1195" s="801"/>
      <c r="S1195" s="800"/>
    </row>
    <row r="1196" spans="1:28" ht="28.5" hidden="1" x14ac:dyDescent="0.25">
      <c r="C1196" s="747" t="s">
        <v>5405</v>
      </c>
      <c r="D1196" s="756"/>
      <c r="G1196" s="851" t="s">
        <v>5349</v>
      </c>
      <c r="Q1196" s="800"/>
      <c r="R1196" s="801"/>
      <c r="S1196" s="800"/>
    </row>
    <row r="1197" spans="1:28" ht="30" hidden="1" x14ac:dyDescent="0.25">
      <c r="C1197" s="950"/>
      <c r="D1197" s="968" t="s">
        <v>3872</v>
      </c>
      <c r="E1197" s="968"/>
      <c r="F1197" s="969"/>
      <c r="G1197" s="970" t="s">
        <v>104</v>
      </c>
      <c r="H1197" s="760"/>
      <c r="I1197" s="760"/>
      <c r="J1197" s="761"/>
      <c r="K1197" s="760"/>
      <c r="L1197" s="762"/>
      <c r="M1197" s="762"/>
      <c r="N1197" s="763"/>
      <c r="O1197" s="762"/>
      <c r="P1197" s="762"/>
      <c r="Q1197" s="800"/>
      <c r="R1197" s="801"/>
      <c r="S1197" s="800"/>
    </row>
    <row r="1198" spans="1:28" ht="15.75" hidden="1" thickBot="1" x14ac:dyDescent="0.3">
      <c r="E1198" s="746" t="s">
        <v>5324</v>
      </c>
      <c r="F1198" s="768">
        <v>472</v>
      </c>
      <c r="G1198" s="769" t="s">
        <v>3813</v>
      </c>
      <c r="H1198" s="749">
        <v>0</v>
      </c>
      <c r="I1198" s="749">
        <v>1667483</v>
      </c>
      <c r="J1198" s="750" t="e">
        <f>I1198/H1198</f>
        <v>#DIV/0!</v>
      </c>
      <c r="K1198" s="749">
        <f>H1198-I1198</f>
        <v>-1667483</v>
      </c>
      <c r="L1198" s="751">
        <v>0</v>
      </c>
      <c r="M1198" s="751">
        <v>1262510</v>
      </c>
      <c r="N1198" s="752" t="e">
        <f>M1198/L1198</f>
        <v>#DIV/0!</v>
      </c>
      <c r="O1198" s="751">
        <f>L1198-M1198</f>
        <v>-1262510</v>
      </c>
      <c r="P1198" s="751">
        <f>L1198+H1198</f>
        <v>0</v>
      </c>
      <c r="Q1198" s="1105">
        <f>M1198+I1198</f>
        <v>2929993</v>
      </c>
      <c r="R1198" s="801" t="e">
        <f>Q1198/P1198</f>
        <v>#DIV/0!</v>
      </c>
      <c r="S1198" s="800"/>
    </row>
    <row r="1199" spans="1:28" hidden="1" x14ac:dyDescent="0.25">
      <c r="E1199" s="770"/>
      <c r="F1199" s="771"/>
      <c r="G1199" s="772" t="s">
        <v>4999</v>
      </c>
      <c r="H1199" s="773"/>
      <c r="I1199" s="773"/>
      <c r="J1199" s="774"/>
      <c r="K1199" s="773"/>
      <c r="L1199" s="775"/>
      <c r="M1199" s="775"/>
      <c r="N1199" s="776"/>
      <c r="O1199" s="775"/>
      <c r="P1199" s="775"/>
      <c r="Q1199" s="775"/>
      <c r="R1199" s="776"/>
      <c r="S1199" s="859"/>
      <c r="AB1199" s="84">
        <f t="shared" ref="AB1199:AB1206" si="208">Z1199-AA1199</f>
        <v>0</v>
      </c>
    </row>
    <row r="1200" spans="1:28" hidden="1" x14ac:dyDescent="0.25">
      <c r="E1200" s="777"/>
      <c r="F1200" s="778" t="s">
        <v>235</v>
      </c>
      <c r="G1200" s="779" t="s">
        <v>236</v>
      </c>
      <c r="H1200" s="780">
        <v>0</v>
      </c>
      <c r="I1200" s="780">
        <f>SUM(I1198)</f>
        <v>1667483</v>
      </c>
      <c r="J1200" s="781" t="e">
        <f>I1200/H1200</f>
        <v>#DIV/0!</v>
      </c>
      <c r="K1200" s="780">
        <f>H1200-I1200</f>
        <v>-1667483</v>
      </c>
      <c r="L1200" s="782">
        <v>0</v>
      </c>
      <c r="M1200" s="782">
        <v>0</v>
      </c>
      <c r="N1200" s="783"/>
      <c r="O1200" s="782">
        <f>L1200-M1200</f>
        <v>0</v>
      </c>
      <c r="P1200" s="782">
        <f>L1200+H1200</f>
        <v>0</v>
      </c>
      <c r="Q1200" s="782">
        <f>M1200+I1200</f>
        <v>1667483</v>
      </c>
      <c r="R1200" s="783" t="e">
        <f>Q1200/P1200</f>
        <v>#DIV/0!</v>
      </c>
      <c r="S1200" s="782">
        <f>P1200-Q1200</f>
        <v>-1667483</v>
      </c>
      <c r="AB1200" s="84">
        <f t="shared" si="208"/>
        <v>0</v>
      </c>
    </row>
    <row r="1201" spans="1:28" ht="30.75" hidden="1" thickBot="1" x14ac:dyDescent="0.3">
      <c r="E1201" s="777"/>
      <c r="F1201" s="803" t="s">
        <v>248</v>
      </c>
      <c r="G1201" s="779" t="s">
        <v>4691</v>
      </c>
      <c r="H1201" s="780">
        <v>0</v>
      </c>
      <c r="I1201" s="780">
        <v>0</v>
      </c>
      <c r="J1201" s="781"/>
      <c r="K1201" s="780">
        <v>0</v>
      </c>
      <c r="L1201" s="782">
        <f>SUM(L1198)</f>
        <v>0</v>
      </c>
      <c r="M1201" s="782">
        <f>SUM(M1198)</f>
        <v>1262510</v>
      </c>
      <c r="N1201" s="783" t="e">
        <f>M1201/L1201</f>
        <v>#DIV/0!</v>
      </c>
      <c r="O1201" s="782">
        <f>L1201-M1201</f>
        <v>-1262510</v>
      </c>
      <c r="P1201" s="782">
        <f>L1201+H1201</f>
        <v>0</v>
      </c>
      <c r="Q1201" s="782">
        <f>M1201+I1201</f>
        <v>1262510</v>
      </c>
      <c r="R1201" s="783" t="e">
        <f>Q1201/P1201</f>
        <v>#DIV/0!</v>
      </c>
      <c r="S1201" s="782">
        <f>P1201-Q1201</f>
        <v>-1262510</v>
      </c>
      <c r="AB1201" s="84">
        <f t="shared" si="208"/>
        <v>0</v>
      </c>
    </row>
    <row r="1202" spans="1:28" ht="15.75" hidden="1" thickBot="1" x14ac:dyDescent="0.3">
      <c r="A1202" s="84"/>
      <c r="B1202" s="84"/>
      <c r="C1202" s="84"/>
      <c r="D1202" s="84"/>
      <c r="G1202" s="784" t="s">
        <v>4998</v>
      </c>
      <c r="H1202" s="785">
        <f>SUM(H1199:H1201)</f>
        <v>0</v>
      </c>
      <c r="I1202" s="785">
        <f>SUM(I1199:I1201)</f>
        <v>1667483</v>
      </c>
      <c r="J1202" s="786" t="e">
        <f>I1202/H1202</f>
        <v>#DIV/0!</v>
      </c>
      <c r="K1202" s="785">
        <f>SUM(K1199:K1201)</f>
        <v>-1667483</v>
      </c>
      <c r="L1202" s="787">
        <f>SUM(L1199:L1201)</f>
        <v>0</v>
      </c>
      <c r="M1202" s="787">
        <f>SUM(M1199:M1201)</f>
        <v>1262510</v>
      </c>
      <c r="N1202" s="788" t="e">
        <f>M1202/L1202</f>
        <v>#DIV/0!</v>
      </c>
      <c r="O1202" s="787">
        <f>SUM(O1199:O1201)</f>
        <v>-1262510</v>
      </c>
      <c r="P1202" s="787">
        <f>P1200+P1201</f>
        <v>0</v>
      </c>
      <c r="Q1202" s="787">
        <f>SUM(Q1199:Q1201)</f>
        <v>2929993</v>
      </c>
      <c r="R1202" s="788" t="e">
        <f>Q1202/P1202</f>
        <v>#DIV/0!</v>
      </c>
      <c r="S1202" s="787">
        <f>P1202-Q1202</f>
        <v>-2929993</v>
      </c>
      <c r="T1202" s="84"/>
      <c r="AB1202" s="84">
        <f t="shared" si="208"/>
        <v>0</v>
      </c>
    </row>
    <row r="1203" spans="1:28" ht="28.5" hidden="1" collapsed="1" x14ac:dyDescent="0.25">
      <c r="A1203" s="84"/>
      <c r="B1203" s="84"/>
      <c r="C1203" s="84"/>
      <c r="D1203" s="84"/>
      <c r="E1203" s="770"/>
      <c r="F1203" s="771"/>
      <c r="G1203" s="789" t="s">
        <v>5417</v>
      </c>
      <c r="H1203" s="790"/>
      <c r="I1203" s="791"/>
      <c r="J1203" s="792"/>
      <c r="K1203" s="791"/>
      <c r="L1203" s="793"/>
      <c r="M1203" s="794"/>
      <c r="N1203" s="795"/>
      <c r="O1203" s="794"/>
      <c r="P1203" s="794"/>
      <c r="Q1203" s="794"/>
      <c r="R1203" s="795"/>
      <c r="S1203" s="860"/>
      <c r="T1203" s="84"/>
      <c r="AB1203" s="84">
        <f t="shared" si="208"/>
        <v>0</v>
      </c>
    </row>
    <row r="1204" spans="1:28" hidden="1" x14ac:dyDescent="0.25">
      <c r="A1204" s="84"/>
      <c r="B1204" s="84"/>
      <c r="C1204" s="84"/>
      <c r="D1204" s="84"/>
      <c r="E1204" s="777"/>
      <c r="F1204" s="778" t="s">
        <v>235</v>
      </c>
      <c r="G1204" s="779" t="s">
        <v>236</v>
      </c>
      <c r="H1204" s="780">
        <f>H1200</f>
        <v>0</v>
      </c>
      <c r="I1204" s="780">
        <f>SUM(I1200)</f>
        <v>1667483</v>
      </c>
      <c r="J1204" s="781" t="e">
        <f>SUM(J1200)</f>
        <v>#DIV/0!</v>
      </c>
      <c r="K1204" s="780">
        <f>SUM(K1200)</f>
        <v>-1667483</v>
      </c>
      <c r="L1204" s="782">
        <f>SUM(L1200)</f>
        <v>0</v>
      </c>
      <c r="M1204" s="782">
        <f>SUM(M1200)</f>
        <v>0</v>
      </c>
      <c r="N1204" s="783"/>
      <c r="O1204" s="782">
        <f>SUM(O1200)</f>
        <v>0</v>
      </c>
      <c r="P1204" s="782">
        <f>H1204+L1204</f>
        <v>0</v>
      </c>
      <c r="Q1204" s="782">
        <f>SUM(Q1200)</f>
        <v>1667483</v>
      </c>
      <c r="R1204" s="783" t="e">
        <f>SUM(R1200)</f>
        <v>#DIV/0!</v>
      </c>
      <c r="S1204" s="782">
        <f>SUM(S1200)</f>
        <v>-1667483</v>
      </c>
      <c r="T1204" s="84"/>
      <c r="AB1204" s="84">
        <f t="shared" si="208"/>
        <v>0</v>
      </c>
    </row>
    <row r="1205" spans="1:28" ht="30.75" hidden="1" thickBot="1" x14ac:dyDescent="0.3">
      <c r="A1205" s="84"/>
      <c r="B1205" s="84"/>
      <c r="C1205" s="84"/>
      <c r="D1205" s="84"/>
      <c r="E1205" s="777"/>
      <c r="F1205" s="803" t="s">
        <v>248</v>
      </c>
      <c r="G1205" s="779" t="s">
        <v>4691</v>
      </c>
      <c r="H1205" s="780">
        <f>H1201</f>
        <v>0</v>
      </c>
      <c r="I1205" s="780">
        <f t="shared" ref="I1205:O1205" si="209">I1201</f>
        <v>0</v>
      </c>
      <c r="J1205" s="781">
        <f t="shared" si="209"/>
        <v>0</v>
      </c>
      <c r="K1205" s="780">
        <f t="shared" si="209"/>
        <v>0</v>
      </c>
      <c r="L1205" s="782">
        <f t="shared" si="209"/>
        <v>0</v>
      </c>
      <c r="M1205" s="782">
        <f t="shared" si="209"/>
        <v>1262510</v>
      </c>
      <c r="N1205" s="783" t="e">
        <f t="shared" si="209"/>
        <v>#DIV/0!</v>
      </c>
      <c r="O1205" s="782">
        <f t="shared" si="209"/>
        <v>-1262510</v>
      </c>
      <c r="P1205" s="782">
        <f>H1205+L1205</f>
        <v>0</v>
      </c>
      <c r="Q1205" s="782">
        <f>Q1201</f>
        <v>1262510</v>
      </c>
      <c r="R1205" s="783" t="e">
        <f>R1201</f>
        <v>#DIV/0!</v>
      </c>
      <c r="S1205" s="782">
        <f>S1201</f>
        <v>-1262510</v>
      </c>
      <c r="T1205" s="84"/>
      <c r="AB1205" s="84">
        <f t="shared" si="208"/>
        <v>0</v>
      </c>
    </row>
    <row r="1206" spans="1:28" ht="15.75" hidden="1" collapsed="1" thickBot="1" x14ac:dyDescent="0.3">
      <c r="G1206" s="784" t="s">
        <v>5418</v>
      </c>
      <c r="H1206" s="785">
        <f>SUM(H1204:H1205)</f>
        <v>0</v>
      </c>
      <c r="I1206" s="785">
        <f>SUM(I1204:I1205)</f>
        <v>1667483</v>
      </c>
      <c r="J1206" s="786" t="e">
        <f>I1206/H1206</f>
        <v>#DIV/0!</v>
      </c>
      <c r="K1206" s="785">
        <f>SUM(K1204:K1205)</f>
        <v>-1667483</v>
      </c>
      <c r="L1206" s="787">
        <f>SUM(L1204:L1205)</f>
        <v>0</v>
      </c>
      <c r="M1206" s="787">
        <f>SUM(M1204:M1205)</f>
        <v>1262510</v>
      </c>
      <c r="N1206" s="788" t="e">
        <f>M1206/L1206</f>
        <v>#DIV/0!</v>
      </c>
      <c r="O1206" s="787">
        <f>L1206-M1206</f>
        <v>-1262510</v>
      </c>
      <c r="P1206" s="787">
        <f>L1206+H1206</f>
        <v>0</v>
      </c>
      <c r="Q1206" s="787">
        <f>M1206+I1206</f>
        <v>2929993</v>
      </c>
      <c r="R1206" s="788" t="e">
        <f>Q1206/P1206</f>
        <v>#DIV/0!</v>
      </c>
      <c r="S1206" s="787">
        <f>P1206-Q1206</f>
        <v>-2929993</v>
      </c>
      <c r="AB1206" s="84">
        <f t="shared" si="208"/>
        <v>0</v>
      </c>
    </row>
    <row r="1207" spans="1:28" hidden="1" x14ac:dyDescent="0.25">
      <c r="G1207" s="797"/>
      <c r="H1207" s="798"/>
      <c r="I1207" s="798"/>
      <c r="J1207" s="799"/>
      <c r="K1207" s="798"/>
      <c r="L1207" s="800"/>
      <c r="M1207" s="800"/>
      <c r="N1207" s="801"/>
      <c r="O1207" s="800"/>
      <c r="P1207" s="800"/>
      <c r="Q1207" s="800"/>
      <c r="R1207" s="801"/>
      <c r="S1207" s="800"/>
    </row>
    <row r="1208" spans="1:28" x14ac:dyDescent="0.25">
      <c r="E1208" s="770"/>
      <c r="F1208" s="771"/>
      <c r="G1208" s="804" t="s">
        <v>4155</v>
      </c>
      <c r="H1208" s="805"/>
      <c r="I1208" s="805"/>
      <c r="J1208" s="806"/>
      <c r="K1208" s="805"/>
      <c r="L1208" s="807"/>
      <c r="M1208" s="807"/>
      <c r="N1208" s="808"/>
      <c r="O1208" s="807"/>
      <c r="P1208" s="807"/>
      <c r="Q1208" s="807"/>
      <c r="R1208" s="808"/>
      <c r="S1208" s="862"/>
      <c r="AB1208" s="84">
        <f t="shared" si="185"/>
        <v>0</v>
      </c>
    </row>
    <row r="1209" spans="1:28" x14ac:dyDescent="0.25">
      <c r="E1209" s="777"/>
      <c r="F1209" s="778" t="s">
        <v>235</v>
      </c>
      <c r="G1209" s="779" t="s">
        <v>236</v>
      </c>
      <c r="H1209" s="780">
        <f>H1144+H1092+H1176+H1130+H1103+H1162+H1191+H1204+H1109</f>
        <v>24800000</v>
      </c>
      <c r="I1209" s="780">
        <f>I1144+I1092+I1176+I1130+I1103+I1162+I1204</f>
        <v>12306978.960000001</v>
      </c>
      <c r="J1209" s="781">
        <v>0</v>
      </c>
      <c r="K1209" s="780">
        <f>H1209-I1209</f>
        <v>12493021.039999999</v>
      </c>
      <c r="L1209" s="782">
        <v>0</v>
      </c>
      <c r="M1209" s="782">
        <v>0</v>
      </c>
      <c r="N1209" s="783">
        <v>0</v>
      </c>
      <c r="O1209" s="782">
        <v>0</v>
      </c>
      <c r="P1209" s="782">
        <f>H1209+L1209</f>
        <v>24800000</v>
      </c>
      <c r="Q1209" s="782">
        <f>I1209+M1209</f>
        <v>12306978.960000001</v>
      </c>
      <c r="R1209" s="783">
        <f>Q1209/P1209</f>
        <v>0.49624915161290328</v>
      </c>
      <c r="S1209" s="782">
        <f>P1209-Q1209</f>
        <v>12493021.039999999</v>
      </c>
      <c r="AB1209" s="84">
        <f t="shared" si="185"/>
        <v>0</v>
      </c>
    </row>
    <row r="1210" spans="1:28" x14ac:dyDescent="0.25">
      <c r="E1210" s="777"/>
      <c r="F1210" s="778" t="s">
        <v>245</v>
      </c>
      <c r="G1210" s="779" t="s">
        <v>246</v>
      </c>
      <c r="H1210" s="780">
        <v>0</v>
      </c>
      <c r="I1210" s="780">
        <v>0</v>
      </c>
      <c r="J1210" s="781"/>
      <c r="K1210" s="780">
        <v>0</v>
      </c>
      <c r="L1210" s="782">
        <f t="shared" ref="L1210:S1210" si="210">L1177</f>
        <v>0</v>
      </c>
      <c r="M1210" s="782">
        <f t="shared" si="210"/>
        <v>157900</v>
      </c>
      <c r="N1210" s="783" t="e">
        <f t="shared" si="210"/>
        <v>#DIV/0!</v>
      </c>
      <c r="O1210" s="782">
        <f t="shared" si="210"/>
        <v>-157900</v>
      </c>
      <c r="P1210" s="782">
        <f t="shared" si="210"/>
        <v>0</v>
      </c>
      <c r="Q1210" s="782">
        <f t="shared" ref="Q1210:Q1216" si="211">I1210+M1210</f>
        <v>157900</v>
      </c>
      <c r="R1210" s="783" t="e">
        <f t="shared" si="210"/>
        <v>#DIV/0!</v>
      </c>
      <c r="S1210" s="782">
        <f t="shared" si="210"/>
        <v>-157900</v>
      </c>
    </row>
    <row r="1211" spans="1:28" x14ac:dyDescent="0.25">
      <c r="E1211" s="777"/>
      <c r="F1211" s="803" t="s">
        <v>247</v>
      </c>
      <c r="G1211" s="779" t="s">
        <v>4692</v>
      </c>
      <c r="H1211" s="780">
        <v>0</v>
      </c>
      <c r="I1211" s="780">
        <v>0</v>
      </c>
      <c r="J1211" s="781"/>
      <c r="K1211" s="780">
        <v>0</v>
      </c>
      <c r="L1211" s="782">
        <f>L1109+L1126</f>
        <v>2259000</v>
      </c>
      <c r="M1211" s="782">
        <f>M1117+M1178+M1163+M1104+M1145+M1192</f>
        <v>6496861.3499999996</v>
      </c>
      <c r="N1211" s="783">
        <f>M1211/L1211</f>
        <v>2.8759899734395749</v>
      </c>
      <c r="O1211" s="782">
        <f>L1211-M1211</f>
        <v>-4237861.3499999996</v>
      </c>
      <c r="P1211" s="782">
        <f>L1211</f>
        <v>2259000</v>
      </c>
      <c r="Q1211" s="782">
        <f t="shared" si="211"/>
        <v>6496861.3499999996</v>
      </c>
      <c r="R1211" s="783">
        <f>Q1211/P1211</f>
        <v>2.8759899734395749</v>
      </c>
      <c r="S1211" s="782">
        <f>P1211-Q1211</f>
        <v>-4237861.3499999996</v>
      </c>
      <c r="AB1211" s="84">
        <f t="shared" si="185"/>
        <v>0</v>
      </c>
    </row>
    <row r="1212" spans="1:28" ht="15" hidden="1" customHeight="1" x14ac:dyDescent="0.25">
      <c r="E1212" s="777"/>
      <c r="F1212" s="803" t="s">
        <v>245</v>
      </c>
      <c r="G1212" s="779" t="s">
        <v>246</v>
      </c>
      <c r="H1212" s="780">
        <v>0</v>
      </c>
      <c r="I1212" s="780">
        <v>0</v>
      </c>
      <c r="J1212" s="781"/>
      <c r="K1212" s="780">
        <v>0</v>
      </c>
      <c r="L1212" s="782"/>
      <c r="M1212" s="782"/>
      <c r="N1212" s="783" t="e">
        <f>M1212/L1212</f>
        <v>#DIV/0!</v>
      </c>
      <c r="O1212" s="782" t="e">
        <f>#REF!</f>
        <v>#REF!</v>
      </c>
      <c r="P1212" s="782">
        <f>H1212+L1212</f>
        <v>0</v>
      </c>
      <c r="Q1212" s="782">
        <f t="shared" si="211"/>
        <v>0</v>
      </c>
      <c r="R1212" s="783" t="e">
        <f>Q1212/P1212</f>
        <v>#DIV/0!</v>
      </c>
      <c r="S1212" s="782">
        <f>P1212-Q1212</f>
        <v>0</v>
      </c>
      <c r="AB1212" s="84">
        <f t="shared" si="185"/>
        <v>0</v>
      </c>
    </row>
    <row r="1213" spans="1:28" ht="15" hidden="1" customHeight="1" x14ac:dyDescent="0.25">
      <c r="E1213" s="777"/>
      <c r="F1213" s="803" t="s">
        <v>248</v>
      </c>
      <c r="G1213" s="779" t="s">
        <v>4691</v>
      </c>
      <c r="H1213" s="780">
        <f>H1201</f>
        <v>0</v>
      </c>
      <c r="I1213" s="780">
        <v>0</v>
      </c>
      <c r="J1213" s="781"/>
      <c r="K1213" s="780"/>
      <c r="L1213" s="782">
        <f>L1201</f>
        <v>0</v>
      </c>
      <c r="M1213" s="782">
        <f>M1205</f>
        <v>1262510</v>
      </c>
      <c r="N1213" s="783" t="e">
        <f>M1213/L1213</f>
        <v>#DIV/0!</v>
      </c>
      <c r="O1213" s="782"/>
      <c r="P1213" s="782">
        <f>L1213</f>
        <v>0</v>
      </c>
      <c r="Q1213" s="782">
        <f t="shared" si="211"/>
        <v>1262510</v>
      </c>
      <c r="R1213" s="783" t="e">
        <f>Q1213/P1213</f>
        <v>#DIV/0!</v>
      </c>
      <c r="S1213" s="782"/>
    </row>
    <row r="1214" spans="1:28" x14ac:dyDescent="0.25">
      <c r="E1214" s="777"/>
      <c r="F1214" s="778">
        <v>13</v>
      </c>
      <c r="G1214" s="779" t="s">
        <v>4965</v>
      </c>
      <c r="H1214" s="780">
        <v>0</v>
      </c>
      <c r="I1214" s="780">
        <v>0</v>
      </c>
      <c r="J1214" s="781"/>
      <c r="K1214" s="780">
        <v>0</v>
      </c>
      <c r="L1214" s="782"/>
      <c r="M1214" s="782">
        <f>M1113+M1179</f>
        <v>1499925</v>
      </c>
      <c r="N1214" s="783" t="e">
        <f>M1214/L1214</f>
        <v>#DIV/0!</v>
      </c>
      <c r="O1214" s="782">
        <f>L1214-M1214</f>
        <v>-1499925</v>
      </c>
      <c r="P1214" s="782">
        <f>L1214</f>
        <v>0</v>
      </c>
      <c r="Q1214" s="782">
        <f t="shared" si="211"/>
        <v>1499925</v>
      </c>
      <c r="R1214" s="783" t="e">
        <f>Q1214/P1214</f>
        <v>#DIV/0!</v>
      </c>
      <c r="S1214" s="782">
        <f>P1214-Q1214</f>
        <v>-1499925</v>
      </c>
      <c r="AB1214" s="84">
        <f t="shared" si="185"/>
        <v>0</v>
      </c>
    </row>
    <row r="1215" spans="1:28" ht="30.75" thickBot="1" x14ac:dyDescent="0.3">
      <c r="B1215" s="1136"/>
      <c r="E1215" s="777"/>
      <c r="F1215" s="803" t="s">
        <v>5478</v>
      </c>
      <c r="G1215" s="779" t="s">
        <v>5491</v>
      </c>
      <c r="H1215" s="780"/>
      <c r="I1215" s="780"/>
      <c r="J1215" s="781"/>
      <c r="K1215" s="780"/>
      <c r="L1215" s="782">
        <f>L1168+L1127</f>
        <v>11404644</v>
      </c>
      <c r="M1215" s="782"/>
      <c r="N1215" s="783"/>
      <c r="O1215" s="782"/>
      <c r="P1215" s="782">
        <f>L1215</f>
        <v>11404644</v>
      </c>
      <c r="Q1215" s="782"/>
      <c r="R1215" s="783"/>
      <c r="S1215" s="782"/>
    </row>
    <row r="1216" spans="1:28" ht="15.75" thickBot="1" x14ac:dyDescent="0.3">
      <c r="G1216" s="784" t="s">
        <v>4156</v>
      </c>
      <c r="H1216" s="785">
        <f>SUM(H1209:H1214)</f>
        <v>24800000</v>
      </c>
      <c r="I1216" s="785">
        <f>SUM(I1209:I1214)</f>
        <v>12306978.960000001</v>
      </c>
      <c r="J1216" s="786">
        <f>I1216/H1216</f>
        <v>0.49624915161290328</v>
      </c>
      <c r="K1216" s="785">
        <f>SUM(K1209:K1214)</f>
        <v>12493021.039999999</v>
      </c>
      <c r="L1216" s="787">
        <f>SUM(L1209:L1215)</f>
        <v>13663644</v>
      </c>
      <c r="M1216" s="787">
        <f>SUM(M1209:M1214)</f>
        <v>9417196.3499999996</v>
      </c>
      <c r="N1216" s="788">
        <f>M1216/L1216</f>
        <v>0.68921558187552312</v>
      </c>
      <c r="O1216" s="787">
        <f>O1209+O1211+O1214</f>
        <v>-5737786.3499999996</v>
      </c>
      <c r="P1216" s="787">
        <f>SUM(P1209:P1215)</f>
        <v>38463644</v>
      </c>
      <c r="Q1216" s="787">
        <f t="shared" si="211"/>
        <v>21724175.310000002</v>
      </c>
      <c r="R1216" s="788">
        <f>Q1216/P1216</f>
        <v>0.56479763877806277</v>
      </c>
      <c r="S1216" s="787">
        <f>SUM(S1209:S1214)</f>
        <v>6597334.6899999995</v>
      </c>
      <c r="AB1216" s="84">
        <f t="shared" si="185"/>
        <v>0</v>
      </c>
    </row>
    <row r="1217" spans="1:31" x14ac:dyDescent="0.25">
      <c r="A1217" s="84"/>
      <c r="B1217" s="84"/>
      <c r="C1217" s="84"/>
      <c r="D1217" s="84"/>
      <c r="G1217" s="797"/>
      <c r="H1217" s="798"/>
      <c r="I1217" s="798"/>
      <c r="J1217" s="799"/>
      <c r="K1217" s="798"/>
      <c r="L1217" s="800"/>
      <c r="M1217" s="800"/>
      <c r="N1217" s="801"/>
      <c r="O1217" s="800"/>
      <c r="P1217" s="800"/>
      <c r="Q1217" s="800"/>
      <c r="R1217" s="801"/>
      <c r="S1217" s="800"/>
      <c r="T1217" s="84"/>
      <c r="AB1217" s="84">
        <f t="shared" si="185"/>
        <v>0</v>
      </c>
    </row>
    <row r="1218" spans="1:31" s="954" customFormat="1" x14ac:dyDescent="0.25">
      <c r="A1218" s="753"/>
      <c r="B1218" s="754"/>
      <c r="C1218" s="956" t="s">
        <v>3593</v>
      </c>
      <c r="E1218" s="997"/>
      <c r="G1218" s="748" t="s">
        <v>5256</v>
      </c>
      <c r="H1218" s="990"/>
      <c r="I1218" s="990"/>
      <c r="J1218" s="991"/>
      <c r="K1218" s="990"/>
      <c r="L1218" s="633"/>
      <c r="M1218" s="633"/>
      <c r="N1218" s="992"/>
      <c r="O1218" s="633"/>
      <c r="P1218" s="633"/>
      <c r="Q1218" s="633"/>
      <c r="R1218" s="992"/>
      <c r="S1218" s="633"/>
      <c r="T1218" s="953"/>
      <c r="V1218" s="955"/>
      <c r="W1218" s="955"/>
      <c r="X1218" s="815"/>
      <c r="Y1218" s="816"/>
      <c r="Z1218" s="812"/>
      <c r="AA1218" s="813"/>
      <c r="AB1218" s="954">
        <f t="shared" si="185"/>
        <v>0</v>
      </c>
    </row>
    <row r="1219" spans="1:31" ht="28.5" x14ac:dyDescent="0.25">
      <c r="C1219" s="747" t="s">
        <v>4068</v>
      </c>
      <c r="D1219" s="756"/>
      <c r="G1219" s="851" t="s">
        <v>4065</v>
      </c>
      <c r="AB1219" s="84">
        <f t="shared" si="185"/>
        <v>0</v>
      </c>
    </row>
    <row r="1220" spans="1:31" s="954" customFormat="1" x14ac:dyDescent="0.25">
      <c r="A1220" s="753"/>
      <c r="B1220" s="754"/>
      <c r="C1220" s="956"/>
      <c r="D1220" s="993" t="s">
        <v>3994</v>
      </c>
      <c r="E1220" s="994"/>
      <c r="F1220" s="995"/>
      <c r="G1220" s="996" t="s">
        <v>205</v>
      </c>
      <c r="H1220" s="990"/>
      <c r="I1220" s="990"/>
      <c r="J1220" s="991"/>
      <c r="K1220" s="990"/>
      <c r="L1220" s="633"/>
      <c r="M1220" s="633"/>
      <c r="N1220" s="992"/>
      <c r="O1220" s="633"/>
      <c r="P1220" s="633"/>
      <c r="Q1220" s="633"/>
      <c r="R1220" s="992"/>
      <c r="S1220" s="633"/>
      <c r="T1220" s="953"/>
      <c r="V1220" s="955"/>
      <c r="W1220" s="955"/>
      <c r="X1220" s="815"/>
      <c r="Y1220" s="816"/>
      <c r="Z1220" s="812"/>
      <c r="AA1220" s="813"/>
      <c r="AB1220" s="954">
        <f t="shared" si="185"/>
        <v>0</v>
      </c>
    </row>
    <row r="1221" spans="1:31" ht="30.75" thickBot="1" x14ac:dyDescent="0.3">
      <c r="A1221" s="84"/>
      <c r="B1221" s="84"/>
      <c r="C1221" s="84"/>
      <c r="D1221" s="84"/>
      <c r="E1221" s="1146" t="s">
        <v>5323</v>
      </c>
      <c r="F1221" s="768">
        <v>464</v>
      </c>
      <c r="G1221" s="769" t="s">
        <v>3809</v>
      </c>
      <c r="H1221" s="749">
        <v>4000000</v>
      </c>
      <c r="I1221" s="749">
        <v>7762334.0999999987</v>
      </c>
      <c r="J1221" s="750">
        <f>I1221/H1221</f>
        <v>1.9405835249999996</v>
      </c>
      <c r="K1221" s="749">
        <f>H1221-I1221</f>
        <v>-3762334.0999999987</v>
      </c>
      <c r="L1221" s="751">
        <v>0</v>
      </c>
      <c r="M1221" s="751">
        <v>0</v>
      </c>
      <c r="O1221" s="751">
        <f>L1221-M1221</f>
        <v>0</v>
      </c>
      <c r="P1221" s="751">
        <f>L1221+H1221</f>
        <v>4000000</v>
      </c>
      <c r="Q1221" s="751">
        <f>M1221+I1221</f>
        <v>7762334.0999999987</v>
      </c>
      <c r="R1221" s="752">
        <f>Q1221/P1221</f>
        <v>1.9405835249999996</v>
      </c>
      <c r="S1221" s="751">
        <f>P1221-Q1221</f>
        <v>-3762334.0999999987</v>
      </c>
      <c r="T1221" s="84"/>
      <c r="Z1221" s="812">
        <f>H1221-X1221+Y1221</f>
        <v>4000000</v>
      </c>
      <c r="AA1221" s="813">
        <v>14000000</v>
      </c>
      <c r="AB1221" s="84">
        <f t="shared" ref="AB1221:AB1319" si="212">Z1221-AA1221</f>
        <v>-10000000</v>
      </c>
      <c r="AE1221" s="84">
        <f>H1221-AA1221</f>
        <v>-10000000</v>
      </c>
    </row>
    <row r="1222" spans="1:31" x14ac:dyDescent="0.25">
      <c r="A1222" s="84"/>
      <c r="B1222" s="84"/>
      <c r="C1222" s="84"/>
      <c r="D1222" s="84"/>
      <c r="E1222" s="770"/>
      <c r="F1222" s="771"/>
      <c r="G1222" s="772" t="s">
        <v>4911</v>
      </c>
      <c r="H1222" s="773"/>
      <c r="I1222" s="773"/>
      <c r="J1222" s="774"/>
      <c r="K1222" s="773"/>
      <c r="L1222" s="775"/>
      <c r="M1222" s="775"/>
      <c r="N1222" s="776"/>
      <c r="O1222" s="775"/>
      <c r="P1222" s="775"/>
      <c r="Q1222" s="775"/>
      <c r="R1222" s="776"/>
      <c r="S1222" s="859"/>
      <c r="T1222" s="84"/>
      <c r="AB1222" s="84">
        <f t="shared" si="212"/>
        <v>0</v>
      </c>
    </row>
    <row r="1223" spans="1:31" x14ac:dyDescent="0.25">
      <c r="A1223" s="84"/>
      <c r="B1223" s="84"/>
      <c r="C1223" s="84"/>
      <c r="D1223" s="84"/>
      <c r="E1223" s="777"/>
      <c r="F1223" s="778" t="s">
        <v>235</v>
      </c>
      <c r="G1223" s="779" t="s">
        <v>236</v>
      </c>
      <c r="H1223" s="780">
        <f>SUM(H1221:H1221)</f>
        <v>4000000</v>
      </c>
      <c r="I1223" s="780">
        <f>SUM(I1221:I1221)</f>
        <v>7762334.0999999987</v>
      </c>
      <c r="J1223" s="781">
        <f>SUM(J1221:J1221)</f>
        <v>1.9405835249999996</v>
      </c>
      <c r="K1223" s="780">
        <f>SUM(K1221:K1221)</f>
        <v>-3762334.0999999987</v>
      </c>
      <c r="L1223" s="782">
        <v>0</v>
      </c>
      <c r="M1223" s="782">
        <v>0</v>
      </c>
      <c r="N1223" s="783"/>
      <c r="O1223" s="782">
        <f>L1223-M1223</f>
        <v>0</v>
      </c>
      <c r="P1223" s="782">
        <f>L1223+H1223</f>
        <v>4000000</v>
      </c>
      <c r="Q1223" s="782">
        <f>M1223+I1223</f>
        <v>7762334.0999999987</v>
      </c>
      <c r="R1223" s="783">
        <f>Q1223/P1223</f>
        <v>1.9405835249999996</v>
      </c>
      <c r="S1223" s="782">
        <f>P1223-Q1223</f>
        <v>-3762334.0999999987</v>
      </c>
      <c r="T1223" s="84"/>
      <c r="AB1223" s="84">
        <f t="shared" si="212"/>
        <v>0</v>
      </c>
    </row>
    <row r="1224" spans="1:31" ht="15.75" thickBot="1" x14ac:dyDescent="0.3">
      <c r="A1224" s="84"/>
      <c r="B1224" s="84"/>
      <c r="C1224" s="84"/>
      <c r="D1224" s="84"/>
      <c r="E1224" s="777"/>
      <c r="F1224" s="803" t="s">
        <v>247</v>
      </c>
      <c r="G1224" s="779" t="s">
        <v>4692</v>
      </c>
      <c r="H1224" s="780">
        <v>0</v>
      </c>
      <c r="I1224" s="780"/>
      <c r="J1224" s="781"/>
      <c r="K1224" s="780"/>
      <c r="L1224" s="782">
        <f>L1221</f>
        <v>0</v>
      </c>
      <c r="M1224" s="782"/>
      <c r="N1224" s="783"/>
      <c r="O1224" s="782"/>
      <c r="P1224" s="782">
        <f>L1224+H1224</f>
        <v>0</v>
      </c>
      <c r="Q1224" s="782"/>
      <c r="R1224" s="783"/>
      <c r="S1224" s="782"/>
      <c r="T1224" s="84"/>
    </row>
    <row r="1225" spans="1:31" ht="15.75" thickBot="1" x14ac:dyDescent="0.3">
      <c r="A1225" s="84"/>
      <c r="B1225" s="84"/>
      <c r="C1225" s="84"/>
      <c r="D1225" s="84"/>
      <c r="G1225" s="784" t="s">
        <v>4910</v>
      </c>
      <c r="H1225" s="785">
        <f>SUM(H1223:H1223)</f>
        <v>4000000</v>
      </c>
      <c r="I1225" s="785">
        <f>SUM(I1223:I1223)</f>
        <v>7762334.0999999987</v>
      </c>
      <c r="J1225" s="786">
        <f>SUM(J1223:J1223)</f>
        <v>1.9405835249999996</v>
      </c>
      <c r="K1225" s="785">
        <f>SUM(K1223:K1223)</f>
        <v>-3762334.0999999987</v>
      </c>
      <c r="L1225" s="787">
        <f>SUM(L1224)</f>
        <v>0</v>
      </c>
      <c r="M1225" s="787">
        <v>0</v>
      </c>
      <c r="N1225" s="788"/>
      <c r="O1225" s="787">
        <f>L1225-M1225</f>
        <v>0</v>
      </c>
      <c r="P1225" s="787">
        <f>L1225+H1225</f>
        <v>4000000</v>
      </c>
      <c r="Q1225" s="787">
        <f>M1225+I1225</f>
        <v>7762334.0999999987</v>
      </c>
      <c r="R1225" s="788">
        <f>Q1225/P1225</f>
        <v>1.9405835249999996</v>
      </c>
      <c r="S1225" s="787">
        <f>P1225-Q1225</f>
        <v>-3762334.0999999987</v>
      </c>
      <c r="T1225" s="84"/>
      <c r="AB1225" s="84">
        <f t="shared" si="212"/>
        <v>0</v>
      </c>
    </row>
    <row r="1226" spans="1:31" ht="28.5" collapsed="1" x14ac:dyDescent="0.25">
      <c r="A1226" s="84"/>
      <c r="B1226" s="84"/>
      <c r="C1226" s="84"/>
      <c r="D1226" s="84"/>
      <c r="E1226" s="770"/>
      <c r="F1226" s="771"/>
      <c r="G1226" s="789" t="s">
        <v>4730</v>
      </c>
      <c r="H1226" s="790"/>
      <c r="I1226" s="791"/>
      <c r="J1226" s="792"/>
      <c r="K1226" s="791"/>
      <c r="L1226" s="793"/>
      <c r="M1226" s="794"/>
      <c r="N1226" s="795"/>
      <c r="O1226" s="794"/>
      <c r="P1226" s="794"/>
      <c r="Q1226" s="794"/>
      <c r="R1226" s="795"/>
      <c r="S1226" s="860"/>
      <c r="T1226" s="84"/>
      <c r="AB1226" s="84">
        <f t="shared" si="212"/>
        <v>0</v>
      </c>
    </row>
    <row r="1227" spans="1:31" x14ac:dyDescent="0.25">
      <c r="A1227" s="84"/>
      <c r="B1227" s="84"/>
      <c r="C1227" s="84"/>
      <c r="D1227" s="84"/>
      <c r="E1227" s="777"/>
      <c r="F1227" s="778" t="s">
        <v>235</v>
      </c>
      <c r="G1227" s="779" t="s">
        <v>236</v>
      </c>
      <c r="H1227" s="780">
        <f t="shared" ref="H1227:K1228" si="213">SUM(H1221:H1221)</f>
        <v>4000000</v>
      </c>
      <c r="I1227" s="780">
        <f t="shared" si="213"/>
        <v>7762334.0999999987</v>
      </c>
      <c r="J1227" s="781">
        <f t="shared" si="213"/>
        <v>1.9405835249999996</v>
      </c>
      <c r="K1227" s="780">
        <f t="shared" si="213"/>
        <v>-3762334.0999999987</v>
      </c>
      <c r="L1227" s="782">
        <f>L1223</f>
        <v>0</v>
      </c>
      <c r="M1227" s="782">
        <v>0</v>
      </c>
      <c r="N1227" s="783"/>
      <c r="O1227" s="782">
        <f>L1227-M1227</f>
        <v>0</v>
      </c>
      <c r="P1227" s="782">
        <f>L1227+H1227</f>
        <v>4000000</v>
      </c>
      <c r="Q1227" s="782">
        <f>M1227+I1227</f>
        <v>7762334.0999999987</v>
      </c>
      <c r="R1227" s="783">
        <f>Q1227/P1227</f>
        <v>1.9405835249999996</v>
      </c>
      <c r="S1227" s="782">
        <f>P1227-Q1227</f>
        <v>-3762334.0999999987</v>
      </c>
      <c r="T1227" s="84"/>
      <c r="AB1227" s="84">
        <f t="shared" si="212"/>
        <v>0</v>
      </c>
    </row>
    <row r="1228" spans="1:31" ht="15.75" thickBot="1" x14ac:dyDescent="0.3">
      <c r="A1228" s="84"/>
      <c r="B1228" s="84"/>
      <c r="C1228" s="84"/>
      <c r="D1228" s="84"/>
      <c r="E1228" s="777"/>
      <c r="F1228" s="778" t="s">
        <v>247</v>
      </c>
      <c r="G1228" s="779" t="s">
        <v>4692</v>
      </c>
      <c r="H1228" s="780">
        <f t="shared" si="213"/>
        <v>0</v>
      </c>
      <c r="I1228" s="780">
        <f t="shared" si="213"/>
        <v>0</v>
      </c>
      <c r="J1228" s="781">
        <f t="shared" si="213"/>
        <v>0</v>
      </c>
      <c r="K1228" s="780">
        <f t="shared" si="213"/>
        <v>0</v>
      </c>
      <c r="L1228" s="782">
        <f>L1224</f>
        <v>0</v>
      </c>
      <c r="M1228" s="782">
        <v>0</v>
      </c>
      <c r="N1228" s="783"/>
      <c r="O1228" s="782">
        <f>L1228-M1228</f>
        <v>0</v>
      </c>
      <c r="P1228" s="782">
        <f>L1228+H1228</f>
        <v>0</v>
      </c>
      <c r="Q1228" s="782"/>
      <c r="R1228" s="783"/>
      <c r="S1228" s="782"/>
      <c r="T1228" s="84"/>
    </row>
    <row r="1229" spans="1:31" ht="15.75" collapsed="1" thickBot="1" x14ac:dyDescent="0.3">
      <c r="G1229" s="784" t="s">
        <v>4731</v>
      </c>
      <c r="H1229" s="785">
        <f>SUM(H1227:H1227)</f>
        <v>4000000</v>
      </c>
      <c r="I1229" s="785">
        <f>SUM(I1227:I1227)</f>
        <v>7762334.0999999987</v>
      </c>
      <c r="J1229" s="786">
        <f>SUM(J1227:J1227)</f>
        <v>1.9405835249999996</v>
      </c>
      <c r="K1229" s="785">
        <f>SUM(K1227:K1227)</f>
        <v>-3762334.0999999987</v>
      </c>
      <c r="L1229" s="787">
        <f>SUM(L1227:L1228)</f>
        <v>0</v>
      </c>
      <c r="M1229" s="787">
        <v>0</v>
      </c>
      <c r="N1229" s="788"/>
      <c r="O1229" s="787">
        <f>L1229-M1229</f>
        <v>0</v>
      </c>
      <c r="P1229" s="787">
        <f>L1229+H1229</f>
        <v>4000000</v>
      </c>
      <c r="Q1229" s="787">
        <f>M1229+I1229</f>
        <v>7762334.0999999987</v>
      </c>
      <c r="R1229" s="788">
        <f>Q1229/P1229</f>
        <v>1.9405835249999996</v>
      </c>
      <c r="S1229" s="787">
        <f>P1229-Q1229</f>
        <v>-3762334.0999999987</v>
      </c>
      <c r="AB1229" s="84">
        <f t="shared" si="212"/>
        <v>0</v>
      </c>
    </row>
    <row r="1230" spans="1:31" x14ac:dyDescent="0.25">
      <c r="G1230" s="797"/>
      <c r="H1230" s="798"/>
      <c r="I1230" s="798"/>
      <c r="J1230" s="799"/>
      <c r="K1230" s="798"/>
      <c r="L1230" s="800"/>
      <c r="M1230" s="800"/>
      <c r="N1230" s="801"/>
      <c r="O1230" s="800"/>
      <c r="P1230" s="800"/>
      <c r="Q1230" s="800"/>
      <c r="R1230" s="801"/>
      <c r="S1230" s="800"/>
      <c r="AB1230" s="84">
        <f t="shared" si="212"/>
        <v>0</v>
      </c>
    </row>
    <row r="1231" spans="1:31" x14ac:dyDescent="0.25">
      <c r="C1231" s="747" t="s">
        <v>4908</v>
      </c>
      <c r="D1231" s="756"/>
      <c r="G1231" s="851" t="s">
        <v>4909</v>
      </c>
      <c r="AB1231" s="84">
        <f t="shared" si="212"/>
        <v>0</v>
      </c>
    </row>
    <row r="1232" spans="1:31" s="954" customFormat="1" x14ac:dyDescent="0.25">
      <c r="A1232" s="753"/>
      <c r="B1232" s="754"/>
      <c r="C1232" s="956"/>
      <c r="D1232" s="993" t="s">
        <v>3980</v>
      </c>
      <c r="E1232" s="994"/>
      <c r="F1232" s="995"/>
      <c r="G1232" s="996" t="s">
        <v>205</v>
      </c>
      <c r="H1232" s="990"/>
      <c r="I1232" s="990"/>
      <c r="J1232" s="991"/>
      <c r="K1232" s="990"/>
      <c r="L1232" s="633"/>
      <c r="M1232" s="633"/>
      <c r="N1232" s="992"/>
      <c r="O1232" s="633"/>
      <c r="P1232" s="633"/>
      <c r="Q1232" s="633"/>
      <c r="R1232" s="992"/>
      <c r="S1232" s="633"/>
      <c r="T1232" s="953"/>
      <c r="V1232" s="955"/>
      <c r="W1232" s="955"/>
      <c r="X1232" s="815"/>
      <c r="Y1232" s="816"/>
      <c r="Z1232" s="812"/>
      <c r="AA1232" s="813"/>
      <c r="AB1232" s="954">
        <f t="shared" si="212"/>
        <v>0</v>
      </c>
    </row>
    <row r="1233" spans="1:31" ht="15.75" thickBot="1" x14ac:dyDescent="0.3">
      <c r="A1233" s="84"/>
      <c r="B1233" s="84"/>
      <c r="C1233" s="84"/>
      <c r="D1233" s="84"/>
      <c r="E1233" s="1146" t="s">
        <v>5324</v>
      </c>
      <c r="F1233" s="768">
        <v>424</v>
      </c>
      <c r="G1233" s="769" t="s">
        <v>3781</v>
      </c>
      <c r="H1233" s="749">
        <v>800000</v>
      </c>
      <c r="I1233" s="749">
        <v>550314.47999999986</v>
      </c>
      <c r="J1233" s="750">
        <f>I1233/H1233</f>
        <v>0.68789309999999981</v>
      </c>
      <c r="K1233" s="749">
        <f>H1233-I1233</f>
        <v>249685.52000000014</v>
      </c>
      <c r="L1233" s="751">
        <v>0</v>
      </c>
      <c r="M1233" s="751">
        <v>0</v>
      </c>
      <c r="O1233" s="751">
        <f>L1233-M1233</f>
        <v>0</v>
      </c>
      <c r="P1233" s="751">
        <f>L1233+H1233</f>
        <v>800000</v>
      </c>
      <c r="Q1233" s="751">
        <f>M1233+I1233</f>
        <v>550314.47999999986</v>
      </c>
      <c r="R1233" s="752">
        <f>Q1233/P1233</f>
        <v>0.68789309999999981</v>
      </c>
      <c r="S1233" s="751">
        <f>P1233-Q1233</f>
        <v>249685.52000000014</v>
      </c>
      <c r="T1233" s="84"/>
      <c r="Z1233" s="812">
        <f>H1233-X1233+Y1233</f>
        <v>800000</v>
      </c>
      <c r="AA1233" s="813">
        <v>650000</v>
      </c>
      <c r="AB1233" s="84">
        <f t="shared" si="212"/>
        <v>150000</v>
      </c>
      <c r="AE1233" s="84">
        <f>H1233-AA1233</f>
        <v>150000</v>
      </c>
    </row>
    <row r="1234" spans="1:31" x14ac:dyDescent="0.25">
      <c r="A1234" s="84"/>
      <c r="B1234" s="84"/>
      <c r="C1234" s="84"/>
      <c r="D1234" s="84"/>
      <c r="E1234" s="770"/>
      <c r="F1234" s="771"/>
      <c r="G1234" s="772" t="s">
        <v>5121</v>
      </c>
      <c r="H1234" s="773"/>
      <c r="I1234" s="773"/>
      <c r="J1234" s="774"/>
      <c r="K1234" s="773"/>
      <c r="L1234" s="775"/>
      <c r="M1234" s="775"/>
      <c r="N1234" s="776"/>
      <c r="O1234" s="775"/>
      <c r="P1234" s="775"/>
      <c r="Q1234" s="775"/>
      <c r="R1234" s="776"/>
      <c r="S1234" s="859"/>
      <c r="T1234" s="84"/>
      <c r="AB1234" s="84">
        <f t="shared" si="212"/>
        <v>0</v>
      </c>
    </row>
    <row r="1235" spans="1:31" ht="15.75" thickBot="1" x14ac:dyDescent="0.3">
      <c r="A1235" s="84"/>
      <c r="B1235" s="84"/>
      <c r="C1235" s="84"/>
      <c r="D1235" s="84"/>
      <c r="E1235" s="777"/>
      <c r="F1235" s="778" t="s">
        <v>235</v>
      </c>
      <c r="G1235" s="779" t="s">
        <v>236</v>
      </c>
      <c r="H1235" s="780">
        <f>SUM(H1233:H1233)</f>
        <v>800000</v>
      </c>
      <c r="I1235" s="780">
        <f>SUM(I1233:I1233)</f>
        <v>550314.47999999986</v>
      </c>
      <c r="J1235" s="781">
        <f>SUM(J1233:J1233)</f>
        <v>0.68789309999999981</v>
      </c>
      <c r="K1235" s="780">
        <f>SUM(K1233:K1233)</f>
        <v>249685.52000000014</v>
      </c>
      <c r="L1235" s="782">
        <v>0</v>
      </c>
      <c r="M1235" s="782">
        <v>0</v>
      </c>
      <c r="N1235" s="783"/>
      <c r="O1235" s="782">
        <f>L1235-M1235</f>
        <v>0</v>
      </c>
      <c r="P1235" s="782">
        <f>L1235+H1235</f>
        <v>800000</v>
      </c>
      <c r="Q1235" s="782">
        <f>M1235+I1235</f>
        <v>550314.47999999986</v>
      </c>
      <c r="R1235" s="783">
        <f>Q1235/P1235</f>
        <v>0.68789309999999981</v>
      </c>
      <c r="S1235" s="782">
        <f>P1235-Q1235</f>
        <v>249685.52000000014</v>
      </c>
      <c r="T1235" s="84"/>
      <c r="AB1235" s="84">
        <f t="shared" si="212"/>
        <v>0</v>
      </c>
    </row>
    <row r="1236" spans="1:31" ht="15.75" thickBot="1" x14ac:dyDescent="0.3">
      <c r="A1236" s="84"/>
      <c r="B1236" s="84"/>
      <c r="C1236" s="84"/>
      <c r="D1236" s="84"/>
      <c r="G1236" s="784" t="s">
        <v>5122</v>
      </c>
      <c r="H1236" s="785">
        <f>SUM(H1235:H1235)</f>
        <v>800000</v>
      </c>
      <c r="I1236" s="785">
        <f>SUM(I1235:I1235)</f>
        <v>550314.47999999986</v>
      </c>
      <c r="J1236" s="786">
        <f>SUM(J1235:J1235)</f>
        <v>0.68789309999999981</v>
      </c>
      <c r="K1236" s="785">
        <f>SUM(K1235:K1235)</f>
        <v>249685.52000000014</v>
      </c>
      <c r="L1236" s="787">
        <v>0</v>
      </c>
      <c r="M1236" s="787">
        <v>0</v>
      </c>
      <c r="N1236" s="788"/>
      <c r="O1236" s="787">
        <f>L1236-M1236</f>
        <v>0</v>
      </c>
      <c r="P1236" s="787">
        <f>L1236+H1236</f>
        <v>800000</v>
      </c>
      <c r="Q1236" s="787">
        <f>M1236+I1236</f>
        <v>550314.47999999986</v>
      </c>
      <c r="R1236" s="788">
        <f>Q1236/P1236</f>
        <v>0.68789309999999981</v>
      </c>
      <c r="S1236" s="787">
        <f>P1236-Q1236</f>
        <v>249685.52000000014</v>
      </c>
      <c r="T1236" s="84"/>
      <c r="AB1236" s="84">
        <f t="shared" si="212"/>
        <v>0</v>
      </c>
    </row>
    <row r="1237" spans="1:31" ht="28.5" collapsed="1" x14ac:dyDescent="0.25">
      <c r="A1237" s="84"/>
      <c r="B1237" s="84"/>
      <c r="C1237" s="84"/>
      <c r="D1237" s="84"/>
      <c r="E1237" s="770"/>
      <c r="F1237" s="771"/>
      <c r="G1237" s="789" t="s">
        <v>5041</v>
      </c>
      <c r="H1237" s="790"/>
      <c r="I1237" s="791"/>
      <c r="J1237" s="792"/>
      <c r="K1237" s="791"/>
      <c r="L1237" s="793"/>
      <c r="M1237" s="794"/>
      <c r="N1237" s="795"/>
      <c r="O1237" s="794"/>
      <c r="P1237" s="794"/>
      <c r="Q1237" s="794"/>
      <c r="R1237" s="795"/>
      <c r="S1237" s="860"/>
      <c r="T1237" s="84"/>
      <c r="AB1237" s="84">
        <f t="shared" si="212"/>
        <v>0</v>
      </c>
    </row>
    <row r="1238" spans="1:31" ht="15.75" thickBot="1" x14ac:dyDescent="0.3">
      <c r="A1238" s="84"/>
      <c r="B1238" s="84"/>
      <c r="C1238" s="84"/>
      <c r="D1238" s="84"/>
      <c r="E1238" s="777"/>
      <c r="F1238" s="778" t="s">
        <v>235</v>
      </c>
      <c r="G1238" s="779" t="s">
        <v>236</v>
      </c>
      <c r="H1238" s="780">
        <f>SUM(H1233:H1233)</f>
        <v>800000</v>
      </c>
      <c r="I1238" s="780">
        <f>SUM(I1233:I1233)</f>
        <v>550314.47999999986</v>
      </c>
      <c r="J1238" s="781">
        <f>SUM(J1233:J1233)</f>
        <v>0.68789309999999981</v>
      </c>
      <c r="K1238" s="780">
        <f>SUM(K1233:K1233)</f>
        <v>249685.52000000014</v>
      </c>
      <c r="L1238" s="782">
        <v>0</v>
      </c>
      <c r="M1238" s="782">
        <v>0</v>
      </c>
      <c r="N1238" s="783"/>
      <c r="O1238" s="782">
        <f>L1238-M1238</f>
        <v>0</v>
      </c>
      <c r="P1238" s="782">
        <f>L1238+H1238</f>
        <v>800000</v>
      </c>
      <c r="Q1238" s="782">
        <f>M1238+I1238</f>
        <v>550314.47999999986</v>
      </c>
      <c r="R1238" s="783">
        <f>Q1238/P1238</f>
        <v>0.68789309999999981</v>
      </c>
      <c r="S1238" s="782">
        <f>P1238-Q1238</f>
        <v>249685.52000000014</v>
      </c>
      <c r="T1238" s="84"/>
      <c r="AB1238" s="84">
        <f t="shared" si="212"/>
        <v>0</v>
      </c>
    </row>
    <row r="1239" spans="1:31" ht="15.75" collapsed="1" thickBot="1" x14ac:dyDescent="0.3">
      <c r="G1239" s="784" t="s">
        <v>5042</v>
      </c>
      <c r="H1239" s="785">
        <f>SUM(H1238:H1238)</f>
        <v>800000</v>
      </c>
      <c r="I1239" s="785">
        <f>SUM(I1238:I1238)</f>
        <v>550314.47999999986</v>
      </c>
      <c r="J1239" s="786">
        <f>SUM(J1238:J1238)</f>
        <v>0.68789309999999981</v>
      </c>
      <c r="K1239" s="785">
        <f>SUM(K1238:K1238)</f>
        <v>249685.52000000014</v>
      </c>
      <c r="L1239" s="787">
        <v>0</v>
      </c>
      <c r="M1239" s="787">
        <v>0</v>
      </c>
      <c r="N1239" s="788"/>
      <c r="O1239" s="787">
        <f>L1239-M1239</f>
        <v>0</v>
      </c>
      <c r="P1239" s="787">
        <f>L1239+H1239</f>
        <v>800000</v>
      </c>
      <c r="Q1239" s="787">
        <f>M1239+I1239</f>
        <v>550314.47999999986</v>
      </c>
      <c r="R1239" s="788">
        <f>Q1239/P1239</f>
        <v>0.68789309999999981</v>
      </c>
      <c r="S1239" s="787">
        <f>P1239-Q1239</f>
        <v>249685.52000000014</v>
      </c>
      <c r="AB1239" s="84">
        <f t="shared" si="212"/>
        <v>0</v>
      </c>
    </row>
    <row r="1240" spans="1:31" x14ac:dyDescent="0.25">
      <c r="G1240" s="797"/>
      <c r="H1240" s="798"/>
      <c r="I1240" s="798"/>
      <c r="J1240" s="799"/>
      <c r="K1240" s="798"/>
      <c r="L1240" s="800"/>
      <c r="M1240" s="800"/>
      <c r="N1240" s="801"/>
      <c r="O1240" s="800"/>
      <c r="P1240" s="800"/>
      <c r="Q1240" s="800"/>
      <c r="R1240" s="801"/>
      <c r="S1240" s="800"/>
      <c r="AB1240" s="84">
        <f t="shared" si="212"/>
        <v>0</v>
      </c>
    </row>
    <row r="1241" spans="1:31" ht="28.5" hidden="1" x14ac:dyDescent="0.25">
      <c r="C1241" s="747" t="s">
        <v>4491</v>
      </c>
      <c r="D1241" s="756"/>
      <c r="G1241" s="851" t="s">
        <v>5043</v>
      </c>
      <c r="AB1241" s="84">
        <f t="shared" si="212"/>
        <v>0</v>
      </c>
    </row>
    <row r="1242" spans="1:31" s="954" customFormat="1" hidden="1" x14ac:dyDescent="0.25">
      <c r="A1242" s="753"/>
      <c r="B1242" s="754"/>
      <c r="C1242" s="956"/>
      <c r="D1242" s="993" t="s">
        <v>3972</v>
      </c>
      <c r="E1242" s="994"/>
      <c r="F1242" s="995"/>
      <c r="G1242" s="996" t="s">
        <v>205</v>
      </c>
      <c r="H1242" s="990"/>
      <c r="I1242" s="990"/>
      <c r="J1242" s="991"/>
      <c r="K1242" s="990"/>
      <c r="L1242" s="633"/>
      <c r="M1242" s="633"/>
      <c r="N1242" s="992"/>
      <c r="O1242" s="633"/>
      <c r="P1242" s="633"/>
      <c r="Q1242" s="633"/>
      <c r="R1242" s="992"/>
      <c r="S1242" s="633"/>
      <c r="T1242" s="953"/>
      <c r="V1242" s="955"/>
      <c r="W1242" s="955"/>
      <c r="X1242" s="815"/>
      <c r="Y1242" s="816"/>
      <c r="Z1242" s="812"/>
      <c r="AA1242" s="813"/>
      <c r="AB1242" s="954">
        <f t="shared" si="212"/>
        <v>0</v>
      </c>
    </row>
    <row r="1243" spans="1:31" ht="15.75" hidden="1" thickBot="1" x14ac:dyDescent="0.3">
      <c r="A1243" s="84"/>
      <c r="B1243" s="84"/>
      <c r="C1243" s="84"/>
      <c r="D1243" s="84"/>
      <c r="E1243" s="746" t="s">
        <v>5123</v>
      </c>
      <c r="F1243" s="768">
        <v>512</v>
      </c>
      <c r="G1243" s="769" t="s">
        <v>5044</v>
      </c>
      <c r="H1243" s="749">
        <v>0</v>
      </c>
      <c r="I1243" s="749">
        <v>0</v>
      </c>
      <c r="K1243" s="749">
        <f>H1243-I1243</f>
        <v>0</v>
      </c>
      <c r="L1243" s="751">
        <v>0</v>
      </c>
      <c r="M1243" s="751">
        <v>0</v>
      </c>
      <c r="O1243" s="751">
        <f>L1243-M1243</f>
        <v>0</v>
      </c>
      <c r="P1243" s="751">
        <f>L1243+H1243</f>
        <v>0</v>
      </c>
      <c r="Q1243" s="751">
        <f>M1243+I1243</f>
        <v>0</v>
      </c>
      <c r="R1243" s="752" t="e">
        <f>Q1243/P1243</f>
        <v>#DIV/0!</v>
      </c>
      <c r="S1243" s="751">
        <f>P1243-Q1243</f>
        <v>0</v>
      </c>
      <c r="T1243" s="84"/>
      <c r="Z1243" s="812">
        <f>H1243-X1243+Y1243</f>
        <v>0</v>
      </c>
      <c r="AA1243" s="813">
        <v>0</v>
      </c>
      <c r="AB1243" s="84">
        <f t="shared" si="212"/>
        <v>0</v>
      </c>
      <c r="AE1243" s="84">
        <f>H1243-AA1243</f>
        <v>0</v>
      </c>
    </row>
    <row r="1244" spans="1:31" hidden="1" x14ac:dyDescent="0.25">
      <c r="A1244" s="84"/>
      <c r="B1244" s="84"/>
      <c r="C1244" s="84"/>
      <c r="D1244" s="84"/>
      <c r="E1244" s="770"/>
      <c r="F1244" s="771"/>
      <c r="G1244" s="772" t="s">
        <v>5045</v>
      </c>
      <c r="H1244" s="773"/>
      <c r="I1244" s="773"/>
      <c r="J1244" s="774"/>
      <c r="K1244" s="773"/>
      <c r="L1244" s="775"/>
      <c r="M1244" s="775"/>
      <c r="N1244" s="776"/>
      <c r="O1244" s="775"/>
      <c r="P1244" s="775"/>
      <c r="Q1244" s="775"/>
      <c r="R1244" s="776"/>
      <c r="S1244" s="859"/>
      <c r="T1244" s="84"/>
      <c r="AB1244" s="84">
        <f t="shared" si="212"/>
        <v>0</v>
      </c>
    </row>
    <row r="1245" spans="1:31" ht="15.75" hidden="1" thickBot="1" x14ac:dyDescent="0.3">
      <c r="A1245" s="84"/>
      <c r="B1245" s="84"/>
      <c r="C1245" s="84"/>
      <c r="D1245" s="84"/>
      <c r="E1245" s="777"/>
      <c r="F1245" s="778" t="s">
        <v>235</v>
      </c>
      <c r="G1245" s="779" t="s">
        <v>236</v>
      </c>
      <c r="H1245" s="780">
        <f>SUM(H1243:H1243)</f>
        <v>0</v>
      </c>
      <c r="I1245" s="780">
        <f>SUM(I1243:I1243)</f>
        <v>0</v>
      </c>
      <c r="J1245" s="781"/>
      <c r="K1245" s="780">
        <f>SUM(K1243:K1243)</f>
        <v>0</v>
      </c>
      <c r="L1245" s="782">
        <v>0</v>
      </c>
      <c r="M1245" s="782">
        <v>0</v>
      </c>
      <c r="N1245" s="783"/>
      <c r="O1245" s="782">
        <f>L1245-M1245</f>
        <v>0</v>
      </c>
      <c r="P1245" s="782">
        <f>L1245+H1245</f>
        <v>0</v>
      </c>
      <c r="Q1245" s="782">
        <f>M1245+I1245</f>
        <v>0</v>
      </c>
      <c r="R1245" s="783" t="e">
        <f>Q1245/P1245</f>
        <v>#DIV/0!</v>
      </c>
      <c r="S1245" s="782">
        <f>P1245-Q1245</f>
        <v>0</v>
      </c>
      <c r="T1245" s="84"/>
      <c r="AB1245" s="84">
        <f t="shared" si="212"/>
        <v>0</v>
      </c>
    </row>
    <row r="1246" spans="1:31" ht="15.75" hidden="1" thickBot="1" x14ac:dyDescent="0.3">
      <c r="A1246" s="84"/>
      <c r="B1246" s="84"/>
      <c r="C1246" s="84"/>
      <c r="D1246" s="84"/>
      <c r="G1246" s="784" t="s">
        <v>5046</v>
      </c>
      <c r="H1246" s="785">
        <f>SUM(H1245:H1245)</f>
        <v>0</v>
      </c>
      <c r="I1246" s="785">
        <f>SUM(I1245:I1245)</f>
        <v>0</v>
      </c>
      <c r="J1246" s="786"/>
      <c r="K1246" s="785">
        <f>SUM(K1245:K1245)</f>
        <v>0</v>
      </c>
      <c r="L1246" s="787">
        <v>0</v>
      </c>
      <c r="M1246" s="787">
        <v>0</v>
      </c>
      <c r="N1246" s="788"/>
      <c r="O1246" s="787">
        <f>L1246-M1246</f>
        <v>0</v>
      </c>
      <c r="P1246" s="787">
        <f>L1246+H1246</f>
        <v>0</v>
      </c>
      <c r="Q1246" s="787">
        <f>M1246+I1246</f>
        <v>0</v>
      </c>
      <c r="R1246" s="788" t="e">
        <f>Q1246/P1246</f>
        <v>#DIV/0!</v>
      </c>
      <c r="S1246" s="787">
        <f>P1246-Q1246</f>
        <v>0</v>
      </c>
      <c r="T1246" s="84"/>
      <c r="AB1246" s="84">
        <f t="shared" si="212"/>
        <v>0</v>
      </c>
    </row>
    <row r="1247" spans="1:31" hidden="1" collapsed="1" x14ac:dyDescent="0.25">
      <c r="A1247" s="84"/>
      <c r="B1247" s="84"/>
      <c r="C1247" s="84"/>
      <c r="D1247" s="84"/>
      <c r="E1247" s="770"/>
      <c r="F1247" s="771"/>
      <c r="G1247" s="789" t="s">
        <v>5047</v>
      </c>
      <c r="H1247" s="790"/>
      <c r="I1247" s="791"/>
      <c r="J1247" s="792"/>
      <c r="K1247" s="791"/>
      <c r="L1247" s="793"/>
      <c r="M1247" s="794"/>
      <c r="N1247" s="795"/>
      <c r="O1247" s="794"/>
      <c r="P1247" s="794"/>
      <c r="Q1247" s="794"/>
      <c r="R1247" s="795"/>
      <c r="S1247" s="860"/>
      <c r="T1247" s="84"/>
      <c r="AB1247" s="84">
        <f t="shared" si="212"/>
        <v>0</v>
      </c>
    </row>
    <row r="1248" spans="1:31" ht="15.75" hidden="1" thickBot="1" x14ac:dyDescent="0.3">
      <c r="A1248" s="84"/>
      <c r="B1248" s="84"/>
      <c r="C1248" s="84"/>
      <c r="D1248" s="84"/>
      <c r="E1248" s="777"/>
      <c r="F1248" s="778" t="s">
        <v>235</v>
      </c>
      <c r="G1248" s="779" t="s">
        <v>236</v>
      </c>
      <c r="H1248" s="780">
        <f>SUM(H1243:H1243)</f>
        <v>0</v>
      </c>
      <c r="I1248" s="780">
        <f>SUM(I1243:I1243)</f>
        <v>0</v>
      </c>
      <c r="J1248" s="781"/>
      <c r="K1248" s="780">
        <f>SUM(K1243:K1243)</f>
        <v>0</v>
      </c>
      <c r="L1248" s="782">
        <v>0</v>
      </c>
      <c r="M1248" s="782">
        <v>0</v>
      </c>
      <c r="N1248" s="783"/>
      <c r="O1248" s="782">
        <f>L1248-M1248</f>
        <v>0</v>
      </c>
      <c r="P1248" s="782">
        <f>L1248+H1248</f>
        <v>0</v>
      </c>
      <c r="Q1248" s="782">
        <f>M1248+I1248</f>
        <v>0</v>
      </c>
      <c r="R1248" s="783" t="e">
        <f>Q1248/P1248</f>
        <v>#DIV/0!</v>
      </c>
      <c r="S1248" s="782">
        <f>P1248-Q1248</f>
        <v>0</v>
      </c>
      <c r="T1248" s="84"/>
      <c r="AB1248" s="84">
        <f t="shared" si="212"/>
        <v>0</v>
      </c>
    </row>
    <row r="1249" spans="1:31" ht="15.75" hidden="1" collapsed="1" thickBot="1" x14ac:dyDescent="0.3">
      <c r="G1249" s="784" t="s">
        <v>5048</v>
      </c>
      <c r="H1249" s="785">
        <f>SUM(H1248:H1248)</f>
        <v>0</v>
      </c>
      <c r="I1249" s="785">
        <f>SUM(I1248:I1248)</f>
        <v>0</v>
      </c>
      <c r="J1249" s="786"/>
      <c r="K1249" s="785">
        <f>SUM(K1248:K1248)</f>
        <v>0</v>
      </c>
      <c r="L1249" s="787">
        <v>0</v>
      </c>
      <c r="M1249" s="787">
        <v>0</v>
      </c>
      <c r="N1249" s="788"/>
      <c r="O1249" s="787">
        <f>L1249-M1249</f>
        <v>0</v>
      </c>
      <c r="P1249" s="787">
        <f>L1249+H1249</f>
        <v>0</v>
      </c>
      <c r="Q1249" s="787">
        <f>M1249+I1249</f>
        <v>0</v>
      </c>
      <c r="R1249" s="788" t="e">
        <f>Q1249/P1249</f>
        <v>#DIV/0!</v>
      </c>
      <c r="S1249" s="787">
        <f>P1249-Q1249</f>
        <v>0</v>
      </c>
      <c r="AB1249" s="84">
        <f t="shared" si="212"/>
        <v>0</v>
      </c>
    </row>
    <row r="1250" spans="1:31" hidden="1" x14ac:dyDescent="0.25">
      <c r="G1250" s="797"/>
      <c r="H1250" s="798"/>
      <c r="I1250" s="798"/>
      <c r="J1250" s="799"/>
      <c r="K1250" s="798"/>
      <c r="L1250" s="800"/>
      <c r="M1250" s="800"/>
      <c r="N1250" s="801"/>
      <c r="O1250" s="800"/>
      <c r="P1250" s="800"/>
      <c r="Q1250" s="800"/>
      <c r="R1250" s="801"/>
      <c r="S1250" s="800"/>
      <c r="AB1250" s="84">
        <f t="shared" si="212"/>
        <v>0</v>
      </c>
    </row>
    <row r="1251" spans="1:31" x14ac:dyDescent="0.25">
      <c r="E1251" s="770"/>
      <c r="F1251" s="771"/>
      <c r="G1251" s="804" t="s">
        <v>4732</v>
      </c>
      <c r="H1251" s="805"/>
      <c r="I1251" s="805"/>
      <c r="J1251" s="806"/>
      <c r="K1251" s="805"/>
      <c r="L1251" s="807"/>
      <c r="M1251" s="807"/>
      <c r="N1251" s="808"/>
      <c r="O1251" s="807"/>
      <c r="P1251" s="807"/>
      <c r="Q1251" s="807"/>
      <c r="R1251" s="808"/>
      <c r="S1251" s="862"/>
      <c r="AB1251" s="84">
        <f t="shared" si="212"/>
        <v>0</v>
      </c>
    </row>
    <row r="1252" spans="1:31" x14ac:dyDescent="0.25">
      <c r="A1252" s="84"/>
      <c r="B1252" s="84"/>
      <c r="E1252" s="777"/>
      <c r="F1252" s="778" t="s">
        <v>235</v>
      </c>
      <c r="G1252" s="779" t="s">
        <v>236</v>
      </c>
      <c r="H1252" s="780">
        <f>H1238+H1227+H1248</f>
        <v>4800000</v>
      </c>
      <c r="I1252" s="780">
        <f>I1238+I1227+I1248</f>
        <v>8312648.5799999982</v>
      </c>
      <c r="J1252" s="781">
        <f>I1252/H1252</f>
        <v>1.7318017874999996</v>
      </c>
      <c r="K1252" s="780">
        <f>H1252-I1252</f>
        <v>-3512648.5799999982</v>
      </c>
      <c r="L1252" s="782">
        <v>0</v>
      </c>
      <c r="M1252" s="782">
        <v>0</v>
      </c>
      <c r="N1252" s="783"/>
      <c r="O1252" s="782">
        <f>L1252-M1252</f>
        <v>0</v>
      </c>
      <c r="P1252" s="782">
        <f>L1252+H1252</f>
        <v>4800000</v>
      </c>
      <c r="Q1252" s="782">
        <f>M1252+I1252</f>
        <v>8312648.5799999982</v>
      </c>
      <c r="R1252" s="783">
        <f>Q1252/P1252</f>
        <v>1.7318017874999996</v>
      </c>
      <c r="S1252" s="782">
        <f>P1252-Q1252</f>
        <v>-3512648.5799999982</v>
      </c>
      <c r="AB1252" s="84">
        <f t="shared" si="212"/>
        <v>0</v>
      </c>
    </row>
    <row r="1253" spans="1:31" ht="15.75" thickBot="1" x14ac:dyDescent="0.3">
      <c r="A1253" s="84"/>
      <c r="B1253" s="84"/>
      <c r="E1253" s="777"/>
      <c r="F1253" s="778" t="s">
        <v>247</v>
      </c>
      <c r="G1253" s="779" t="s">
        <v>4692</v>
      </c>
      <c r="H1253" s="780">
        <v>0</v>
      </c>
      <c r="I1253" s="780"/>
      <c r="J1253" s="781"/>
      <c r="K1253" s="780"/>
      <c r="L1253" s="782">
        <f>L1229</f>
        <v>0</v>
      </c>
      <c r="M1253" s="782"/>
      <c r="N1253" s="783"/>
      <c r="O1253" s="782"/>
      <c r="P1253" s="782">
        <f>L1253+H1253</f>
        <v>0</v>
      </c>
      <c r="Q1253" s="782"/>
      <c r="R1253" s="783"/>
      <c r="S1253" s="782"/>
    </row>
    <row r="1254" spans="1:31" ht="15.75" thickBot="1" x14ac:dyDescent="0.3">
      <c r="A1254" s="84"/>
      <c r="B1254" s="84"/>
      <c r="G1254" s="784" t="s">
        <v>4733</v>
      </c>
      <c r="H1254" s="785">
        <f>SUM(H1252)</f>
        <v>4800000</v>
      </c>
      <c r="I1254" s="785">
        <f>SUM(I1252)</f>
        <v>8312648.5799999982</v>
      </c>
      <c r="J1254" s="786">
        <f>SUM(J1252)</f>
        <v>1.7318017874999996</v>
      </c>
      <c r="K1254" s="785">
        <f>SUM(K1252)</f>
        <v>-3512648.5799999982</v>
      </c>
      <c r="L1254" s="787">
        <f>SUM(L1252:L1253)</f>
        <v>0</v>
      </c>
      <c r="M1254" s="787">
        <v>0</v>
      </c>
      <c r="N1254" s="788"/>
      <c r="O1254" s="787">
        <f>L1254-M1254</f>
        <v>0</v>
      </c>
      <c r="P1254" s="787">
        <f>SUM(P1252:P1253)</f>
        <v>4800000</v>
      </c>
      <c r="Q1254" s="787">
        <f>M1254+I1254</f>
        <v>8312648.5799999982</v>
      </c>
      <c r="R1254" s="788">
        <f>Q1254/P1254</f>
        <v>1.7318017874999996</v>
      </c>
      <c r="S1254" s="787">
        <f>P1254-Q1254</f>
        <v>-3512648.5799999982</v>
      </c>
      <c r="AB1254" s="84">
        <f t="shared" si="212"/>
        <v>0</v>
      </c>
    </row>
    <row r="1255" spans="1:31" x14ac:dyDescent="0.25">
      <c r="A1255" s="84"/>
      <c r="B1255" s="84"/>
      <c r="G1255" s="797"/>
      <c r="H1255" s="798"/>
      <c r="I1255" s="798"/>
      <c r="J1255" s="799"/>
      <c r="K1255" s="798"/>
      <c r="L1255" s="800"/>
      <c r="M1255" s="800"/>
      <c r="N1255" s="801"/>
      <c r="O1255" s="800"/>
      <c r="P1255" s="800"/>
      <c r="Q1255" s="800"/>
      <c r="R1255" s="801"/>
      <c r="S1255" s="800"/>
      <c r="AB1255" s="84">
        <f t="shared" si="212"/>
        <v>0</v>
      </c>
    </row>
    <row r="1256" spans="1:31" ht="28.5" x14ac:dyDescent="0.25">
      <c r="A1256" s="84"/>
      <c r="B1256" s="84"/>
      <c r="C1256" s="747" t="s">
        <v>3596</v>
      </c>
      <c r="G1256" s="851" t="s">
        <v>5061</v>
      </c>
      <c r="H1256" s="798"/>
      <c r="I1256" s="798"/>
      <c r="J1256" s="799"/>
      <c r="K1256" s="798"/>
      <c r="L1256" s="800"/>
      <c r="M1256" s="800"/>
      <c r="N1256" s="801"/>
      <c r="O1256" s="800"/>
      <c r="P1256" s="800"/>
      <c r="Q1256" s="800"/>
      <c r="R1256" s="801"/>
      <c r="S1256" s="800"/>
      <c r="AB1256" s="84">
        <f t="shared" si="212"/>
        <v>0</v>
      </c>
    </row>
    <row r="1257" spans="1:31" ht="33.75" customHeight="1" x14ac:dyDescent="0.25">
      <c r="A1257" s="84"/>
      <c r="B1257" s="84"/>
      <c r="C1257" s="747" t="s">
        <v>5064</v>
      </c>
      <c r="D1257" s="756"/>
      <c r="G1257" s="977" t="s">
        <v>5063</v>
      </c>
      <c r="AB1257" s="84">
        <f t="shared" si="212"/>
        <v>0</v>
      </c>
    </row>
    <row r="1258" spans="1:31" ht="30" customHeight="1" x14ac:dyDescent="0.25">
      <c r="A1258" s="84"/>
      <c r="B1258" s="84"/>
      <c r="C1258" s="747"/>
      <c r="D1258" s="764">
        <v>820</v>
      </c>
      <c r="E1258" s="765"/>
      <c r="F1258" s="764"/>
      <c r="G1258" s="766" t="s">
        <v>212</v>
      </c>
      <c r="H1258" s="780"/>
      <c r="I1258" s="780"/>
      <c r="J1258" s="781"/>
      <c r="K1258" s="780"/>
      <c r="L1258" s="782"/>
      <c r="M1258" s="782"/>
      <c r="N1258" s="783"/>
      <c r="O1258" s="782"/>
      <c r="P1258" s="782"/>
      <c r="Q1258" s="782"/>
      <c r="R1258" s="783"/>
      <c r="S1258" s="782"/>
      <c r="AB1258" s="84">
        <f t="shared" si="212"/>
        <v>0</v>
      </c>
    </row>
    <row r="1259" spans="1:31" ht="15.75" thickBot="1" x14ac:dyDescent="0.3">
      <c r="A1259" s="84"/>
      <c r="B1259" s="84"/>
      <c r="E1259" s="1146" t="s">
        <v>5325</v>
      </c>
      <c r="F1259" s="768">
        <v>481</v>
      </c>
      <c r="G1259" s="858" t="s">
        <v>4126</v>
      </c>
      <c r="H1259" s="749">
        <f>1580000+20000</f>
        <v>1600000</v>
      </c>
      <c r="I1259" s="749">
        <v>0</v>
      </c>
      <c r="J1259" s="750">
        <f>I1259/H1259</f>
        <v>0</v>
      </c>
      <c r="K1259" s="749">
        <f>H1259-I1259</f>
        <v>1600000</v>
      </c>
      <c r="L1259" s="751">
        <v>0</v>
      </c>
      <c r="M1259" s="751">
        <v>0</v>
      </c>
      <c r="O1259" s="751">
        <f>L1259-M1259</f>
        <v>0</v>
      </c>
      <c r="P1259" s="751">
        <f>L1259+H1259</f>
        <v>1600000</v>
      </c>
      <c r="Q1259" s="751">
        <f>M1259+I1259</f>
        <v>0</v>
      </c>
      <c r="R1259" s="752">
        <f>Q1259/P1259</f>
        <v>0</v>
      </c>
      <c r="S1259" s="751">
        <f>P1259-Q1259</f>
        <v>1600000</v>
      </c>
      <c r="Z1259" s="812">
        <f>H1259-X1259+Y1259</f>
        <v>1600000</v>
      </c>
      <c r="AA1259" s="813">
        <v>1382000</v>
      </c>
      <c r="AB1259" s="84">
        <f t="shared" si="212"/>
        <v>218000</v>
      </c>
      <c r="AE1259" s="84">
        <f>H1259-AA1259</f>
        <v>218000</v>
      </c>
    </row>
    <row r="1260" spans="1:31" x14ac:dyDescent="0.25">
      <c r="A1260" s="84"/>
      <c r="B1260" s="84"/>
      <c r="E1260" s="770"/>
      <c r="F1260" s="771"/>
      <c r="G1260" s="772" t="s">
        <v>5065</v>
      </c>
      <c r="H1260" s="773"/>
      <c r="I1260" s="773"/>
      <c r="J1260" s="774"/>
      <c r="K1260" s="773"/>
      <c r="L1260" s="775"/>
      <c r="M1260" s="775"/>
      <c r="N1260" s="776"/>
      <c r="O1260" s="775"/>
      <c r="P1260" s="775"/>
      <c r="Q1260" s="775"/>
      <c r="R1260" s="776"/>
      <c r="S1260" s="859"/>
      <c r="AB1260" s="84">
        <f t="shared" si="212"/>
        <v>0</v>
      </c>
    </row>
    <row r="1261" spans="1:31" ht="15.75" thickBot="1" x14ac:dyDescent="0.3">
      <c r="A1261" s="84"/>
      <c r="B1261" s="84"/>
      <c r="E1261" s="777"/>
      <c r="F1261" s="778" t="s">
        <v>235</v>
      </c>
      <c r="G1261" s="779" t="s">
        <v>236</v>
      </c>
      <c r="H1261" s="780">
        <f t="shared" ref="H1261:M1261" si="214">SUM(H1259)</f>
        <v>1600000</v>
      </c>
      <c r="I1261" s="780">
        <f t="shared" si="214"/>
        <v>0</v>
      </c>
      <c r="J1261" s="781">
        <f t="shared" si="214"/>
        <v>0</v>
      </c>
      <c r="K1261" s="780">
        <f t="shared" si="214"/>
        <v>1600000</v>
      </c>
      <c r="L1261" s="782">
        <f t="shared" si="214"/>
        <v>0</v>
      </c>
      <c r="M1261" s="782">
        <f t="shared" si="214"/>
        <v>0</v>
      </c>
      <c r="N1261" s="783"/>
      <c r="O1261" s="782">
        <f>SUM(O1259)</f>
        <v>0</v>
      </c>
      <c r="P1261" s="782">
        <f>SUM(P1259)</f>
        <v>1600000</v>
      </c>
      <c r="Q1261" s="782">
        <f>SUM(Q1259)</f>
        <v>0</v>
      </c>
      <c r="R1261" s="783">
        <f>SUM(R1259)</f>
        <v>0</v>
      </c>
      <c r="S1261" s="782">
        <f>SUM(S1259)</f>
        <v>1600000</v>
      </c>
      <c r="AB1261" s="84">
        <f t="shared" si="212"/>
        <v>0</v>
      </c>
    </row>
    <row r="1262" spans="1:31" ht="15.75" thickBot="1" x14ac:dyDescent="0.3">
      <c r="A1262" s="84"/>
      <c r="B1262" s="84"/>
      <c r="G1262" s="784" t="s">
        <v>5066</v>
      </c>
      <c r="H1262" s="785">
        <f t="shared" ref="H1262:M1262" si="215">SUM(H1261)</f>
        <v>1600000</v>
      </c>
      <c r="I1262" s="785">
        <f t="shared" si="215"/>
        <v>0</v>
      </c>
      <c r="J1262" s="786">
        <f t="shared" si="215"/>
        <v>0</v>
      </c>
      <c r="K1262" s="785">
        <f t="shared" si="215"/>
        <v>1600000</v>
      </c>
      <c r="L1262" s="787">
        <f t="shared" si="215"/>
        <v>0</v>
      </c>
      <c r="M1262" s="787">
        <f t="shared" si="215"/>
        <v>0</v>
      </c>
      <c r="N1262" s="788"/>
      <c r="O1262" s="787">
        <f>SUM(O1261)</f>
        <v>0</v>
      </c>
      <c r="P1262" s="787">
        <f>SUM(P1261)</f>
        <v>1600000</v>
      </c>
      <c r="Q1262" s="787">
        <f>SUM(Q1261)</f>
        <v>0</v>
      </c>
      <c r="R1262" s="788">
        <f>SUM(R1261)</f>
        <v>0</v>
      </c>
      <c r="S1262" s="787">
        <f>SUM(S1261)</f>
        <v>1600000</v>
      </c>
      <c r="AB1262" s="84">
        <f t="shared" si="212"/>
        <v>0</v>
      </c>
    </row>
    <row r="1263" spans="1:31" ht="28.5" collapsed="1" x14ac:dyDescent="0.25">
      <c r="A1263" s="84"/>
      <c r="B1263" s="84"/>
      <c r="E1263" s="770"/>
      <c r="F1263" s="771"/>
      <c r="G1263" s="789" t="s">
        <v>5067</v>
      </c>
      <c r="H1263" s="790"/>
      <c r="I1263" s="791"/>
      <c r="J1263" s="792"/>
      <c r="K1263" s="791"/>
      <c r="L1263" s="793"/>
      <c r="M1263" s="794"/>
      <c r="N1263" s="795"/>
      <c r="O1263" s="794"/>
      <c r="P1263" s="794"/>
      <c r="Q1263" s="794"/>
      <c r="R1263" s="795"/>
      <c r="S1263" s="860"/>
      <c r="AB1263" s="84">
        <f t="shared" si="212"/>
        <v>0</v>
      </c>
    </row>
    <row r="1264" spans="1:31" ht="15.75" thickBot="1" x14ac:dyDescent="0.3">
      <c r="A1264" s="84"/>
      <c r="B1264" s="84"/>
      <c r="E1264" s="777"/>
      <c r="F1264" s="778" t="s">
        <v>235</v>
      </c>
      <c r="G1264" s="779" t="s">
        <v>236</v>
      </c>
      <c r="H1264" s="780">
        <f t="shared" ref="H1264:M1264" si="216">SUM(H1261)</f>
        <v>1600000</v>
      </c>
      <c r="I1264" s="780">
        <f t="shared" si="216"/>
        <v>0</v>
      </c>
      <c r="J1264" s="781">
        <f t="shared" si="216"/>
        <v>0</v>
      </c>
      <c r="K1264" s="780">
        <f t="shared" si="216"/>
        <v>1600000</v>
      </c>
      <c r="L1264" s="782">
        <f t="shared" si="216"/>
        <v>0</v>
      </c>
      <c r="M1264" s="782">
        <f t="shared" si="216"/>
        <v>0</v>
      </c>
      <c r="N1264" s="783"/>
      <c r="O1264" s="782">
        <f>SUM(O1261)</f>
        <v>0</v>
      </c>
      <c r="P1264" s="782">
        <f>SUM(P1261)</f>
        <v>1600000</v>
      </c>
      <c r="Q1264" s="782">
        <f>SUM(Q1261)</f>
        <v>0</v>
      </c>
      <c r="R1264" s="783">
        <f>SUM(R1261)</f>
        <v>0</v>
      </c>
      <c r="S1264" s="782">
        <f>SUM(S1261)</f>
        <v>1600000</v>
      </c>
      <c r="AB1264" s="84">
        <f t="shared" si="212"/>
        <v>0</v>
      </c>
    </row>
    <row r="1265" spans="1:31" ht="15.75" collapsed="1" thickBot="1" x14ac:dyDescent="0.3">
      <c r="A1265" s="84"/>
      <c r="B1265" s="84"/>
      <c r="G1265" s="784" t="s">
        <v>5068</v>
      </c>
      <c r="H1265" s="785">
        <f t="shared" ref="H1265:M1265" si="217">SUM(H1264)</f>
        <v>1600000</v>
      </c>
      <c r="I1265" s="785">
        <f t="shared" si="217"/>
        <v>0</v>
      </c>
      <c r="J1265" s="786">
        <f t="shared" si="217"/>
        <v>0</v>
      </c>
      <c r="K1265" s="785">
        <f t="shared" si="217"/>
        <v>1600000</v>
      </c>
      <c r="L1265" s="787">
        <f t="shared" si="217"/>
        <v>0</v>
      </c>
      <c r="M1265" s="787">
        <f t="shared" si="217"/>
        <v>0</v>
      </c>
      <c r="N1265" s="788"/>
      <c r="O1265" s="787">
        <f>SUM(O1264)</f>
        <v>0</v>
      </c>
      <c r="P1265" s="787">
        <f>SUM(P1264)</f>
        <v>1600000</v>
      </c>
      <c r="Q1265" s="787">
        <f>SUM(Q1264)</f>
        <v>0</v>
      </c>
      <c r="R1265" s="788">
        <f>SUM(R1264)</f>
        <v>0</v>
      </c>
      <c r="S1265" s="787">
        <f>SUM(S1264)</f>
        <v>1600000</v>
      </c>
      <c r="AB1265" s="84">
        <f t="shared" si="212"/>
        <v>0</v>
      </c>
    </row>
    <row r="1266" spans="1:31" x14ac:dyDescent="0.25">
      <c r="A1266" s="84"/>
      <c r="B1266" s="84"/>
      <c r="C1266" s="747"/>
      <c r="G1266" s="851"/>
      <c r="H1266" s="798"/>
      <c r="I1266" s="798"/>
      <c r="J1266" s="799"/>
      <c r="K1266" s="798"/>
      <c r="L1266" s="800"/>
      <c r="M1266" s="800"/>
      <c r="N1266" s="801"/>
      <c r="O1266" s="800"/>
      <c r="P1266" s="800"/>
      <c r="Q1266" s="800"/>
      <c r="R1266" s="801"/>
      <c r="S1266" s="800"/>
      <c r="AB1266" s="84">
        <f t="shared" si="212"/>
        <v>0</v>
      </c>
    </row>
    <row r="1267" spans="1:31" ht="28.5" x14ac:dyDescent="0.25">
      <c r="A1267" s="84"/>
      <c r="B1267" s="84"/>
      <c r="C1267" s="747" t="s">
        <v>4912</v>
      </c>
      <c r="D1267" s="756"/>
      <c r="G1267" s="977" t="s">
        <v>4913</v>
      </c>
      <c r="AB1267" s="84">
        <f t="shared" si="212"/>
        <v>0</v>
      </c>
    </row>
    <row r="1268" spans="1:31" ht="21" customHeight="1" x14ac:dyDescent="0.25">
      <c r="A1268" s="84"/>
      <c r="B1268" s="84"/>
      <c r="C1268" s="747"/>
      <c r="D1268" s="764">
        <v>830</v>
      </c>
      <c r="E1268" s="765"/>
      <c r="F1268" s="764"/>
      <c r="G1268" s="766" t="s">
        <v>209</v>
      </c>
      <c r="H1268" s="780"/>
      <c r="I1268" s="780"/>
      <c r="J1268" s="781"/>
      <c r="K1268" s="780"/>
      <c r="L1268" s="782"/>
      <c r="M1268" s="782"/>
      <c r="N1268" s="783"/>
      <c r="O1268" s="782"/>
      <c r="P1268" s="782"/>
      <c r="Q1268" s="782"/>
      <c r="R1268" s="783"/>
      <c r="S1268" s="782"/>
      <c r="AB1268" s="84">
        <f t="shared" si="212"/>
        <v>0</v>
      </c>
    </row>
    <row r="1269" spans="1:31" ht="15.75" thickBot="1" x14ac:dyDescent="0.3">
      <c r="E1269" s="1146" t="s">
        <v>5112</v>
      </c>
      <c r="F1269" s="768">
        <v>454</v>
      </c>
      <c r="G1269" s="858" t="s">
        <v>3779</v>
      </c>
      <c r="H1269" s="749">
        <v>3000000</v>
      </c>
      <c r="I1269" s="749">
        <v>650000</v>
      </c>
      <c r="J1269" s="750">
        <f>I1269/H1269</f>
        <v>0.21666666666666667</v>
      </c>
      <c r="K1269" s="749">
        <f>H1269-I1269</f>
        <v>2350000</v>
      </c>
      <c r="L1269" s="751">
        <v>0</v>
      </c>
      <c r="M1269" s="751">
        <v>0</v>
      </c>
      <c r="O1269" s="751">
        <f>L1269-M1269</f>
        <v>0</v>
      </c>
      <c r="P1269" s="751">
        <f>L1269+H1269</f>
        <v>3000000</v>
      </c>
      <c r="Q1269" s="751">
        <f>M1269+I1269</f>
        <v>650000</v>
      </c>
      <c r="R1269" s="752">
        <f>Q1269/P1269</f>
        <v>0.21666666666666667</v>
      </c>
      <c r="S1269" s="751">
        <f>P1269-Q1269</f>
        <v>2350000</v>
      </c>
      <c r="Z1269" s="812">
        <f>H1269-X1269+Y1269</f>
        <v>3000000</v>
      </c>
      <c r="AA1269" s="813">
        <v>1580000</v>
      </c>
      <c r="AB1269" s="84">
        <f t="shared" si="212"/>
        <v>1420000</v>
      </c>
      <c r="AE1269" s="84">
        <f>H1269-AA1269</f>
        <v>1420000</v>
      </c>
    </row>
    <row r="1270" spans="1:31" x14ac:dyDescent="0.25">
      <c r="E1270" s="770"/>
      <c r="F1270" s="771"/>
      <c r="G1270" s="772" t="s">
        <v>4914</v>
      </c>
      <c r="H1270" s="773"/>
      <c r="I1270" s="773"/>
      <c r="J1270" s="774"/>
      <c r="K1270" s="773"/>
      <c r="L1270" s="775"/>
      <c r="M1270" s="775"/>
      <c r="N1270" s="776"/>
      <c r="O1270" s="775"/>
      <c r="P1270" s="775"/>
      <c r="Q1270" s="775"/>
      <c r="R1270" s="776"/>
      <c r="S1270" s="859"/>
      <c r="AB1270" s="84">
        <f t="shared" si="212"/>
        <v>0</v>
      </c>
    </row>
    <row r="1271" spans="1:31" ht="15.75" thickBot="1" x14ac:dyDescent="0.3">
      <c r="E1271" s="777"/>
      <c r="F1271" s="778" t="s">
        <v>235</v>
      </c>
      <c r="G1271" s="779" t="s">
        <v>236</v>
      </c>
      <c r="H1271" s="780">
        <f t="shared" ref="H1271:M1271" si="218">SUM(H1269)</f>
        <v>3000000</v>
      </c>
      <c r="I1271" s="780">
        <f t="shared" si="218"/>
        <v>650000</v>
      </c>
      <c r="J1271" s="781">
        <f t="shared" si="218"/>
        <v>0.21666666666666667</v>
      </c>
      <c r="K1271" s="780">
        <f t="shared" si="218"/>
        <v>2350000</v>
      </c>
      <c r="L1271" s="782">
        <f t="shared" si="218"/>
        <v>0</v>
      </c>
      <c r="M1271" s="782">
        <f t="shared" si="218"/>
        <v>0</v>
      </c>
      <c r="N1271" s="783"/>
      <c r="O1271" s="782">
        <f>SUM(O1269)</f>
        <v>0</v>
      </c>
      <c r="P1271" s="782">
        <f>SUM(P1269)</f>
        <v>3000000</v>
      </c>
      <c r="Q1271" s="782">
        <f>SUM(Q1269)</f>
        <v>650000</v>
      </c>
      <c r="R1271" s="783">
        <f>SUM(R1269)</f>
        <v>0.21666666666666667</v>
      </c>
      <c r="S1271" s="782">
        <f>SUM(S1269)</f>
        <v>2350000</v>
      </c>
      <c r="AB1271" s="84">
        <f t="shared" si="212"/>
        <v>0</v>
      </c>
    </row>
    <row r="1272" spans="1:31" ht="15.75" thickBot="1" x14ac:dyDescent="0.3">
      <c r="G1272" s="784" t="s">
        <v>4917</v>
      </c>
      <c r="H1272" s="785">
        <f t="shared" ref="H1272:M1272" si="219">SUM(H1271)</f>
        <v>3000000</v>
      </c>
      <c r="I1272" s="785">
        <f t="shared" si="219"/>
        <v>650000</v>
      </c>
      <c r="J1272" s="786">
        <f t="shared" si="219"/>
        <v>0.21666666666666667</v>
      </c>
      <c r="K1272" s="785">
        <f t="shared" si="219"/>
        <v>2350000</v>
      </c>
      <c r="L1272" s="787">
        <f t="shared" si="219"/>
        <v>0</v>
      </c>
      <c r="M1272" s="787">
        <f t="shared" si="219"/>
        <v>0</v>
      </c>
      <c r="N1272" s="788"/>
      <c r="O1272" s="787">
        <f>SUM(O1271)</f>
        <v>0</v>
      </c>
      <c r="P1272" s="787">
        <f>SUM(P1271)</f>
        <v>3000000</v>
      </c>
      <c r="Q1272" s="787">
        <f>SUM(Q1271)</f>
        <v>650000</v>
      </c>
      <c r="R1272" s="788">
        <f>SUM(R1271)</f>
        <v>0.21666666666666667</v>
      </c>
      <c r="S1272" s="787">
        <f>SUM(S1271)</f>
        <v>2350000</v>
      </c>
      <c r="AB1272" s="84">
        <f t="shared" si="212"/>
        <v>0</v>
      </c>
    </row>
    <row r="1273" spans="1:31" ht="28.5" collapsed="1" x14ac:dyDescent="0.25">
      <c r="E1273" s="770"/>
      <c r="F1273" s="771"/>
      <c r="G1273" s="789" t="s">
        <v>4915</v>
      </c>
      <c r="H1273" s="790"/>
      <c r="I1273" s="791"/>
      <c r="J1273" s="792"/>
      <c r="K1273" s="791"/>
      <c r="L1273" s="793"/>
      <c r="M1273" s="794"/>
      <c r="N1273" s="795"/>
      <c r="O1273" s="794"/>
      <c r="P1273" s="794"/>
      <c r="Q1273" s="794"/>
      <c r="R1273" s="795"/>
      <c r="S1273" s="860"/>
      <c r="AB1273" s="84">
        <f t="shared" si="212"/>
        <v>0</v>
      </c>
    </row>
    <row r="1274" spans="1:31" ht="15.75" thickBot="1" x14ac:dyDescent="0.3">
      <c r="E1274" s="777"/>
      <c r="F1274" s="778" t="s">
        <v>235</v>
      </c>
      <c r="G1274" s="779" t="s">
        <v>236</v>
      </c>
      <c r="H1274" s="780">
        <f>H1271</f>
        <v>3000000</v>
      </c>
      <c r="I1274" s="780">
        <f t="shared" ref="I1274:S1274" si="220">I1271</f>
        <v>650000</v>
      </c>
      <c r="J1274" s="781">
        <f t="shared" si="220"/>
        <v>0.21666666666666667</v>
      </c>
      <c r="K1274" s="780">
        <f t="shared" si="220"/>
        <v>2350000</v>
      </c>
      <c r="L1274" s="782">
        <f t="shared" si="220"/>
        <v>0</v>
      </c>
      <c r="M1274" s="782">
        <f t="shared" si="220"/>
        <v>0</v>
      </c>
      <c r="N1274" s="783">
        <f t="shared" si="220"/>
        <v>0</v>
      </c>
      <c r="O1274" s="782">
        <f t="shared" si="220"/>
        <v>0</v>
      </c>
      <c r="P1274" s="782">
        <f t="shared" si="220"/>
        <v>3000000</v>
      </c>
      <c r="Q1274" s="782">
        <f t="shared" si="220"/>
        <v>650000</v>
      </c>
      <c r="R1274" s="783">
        <f t="shared" si="220"/>
        <v>0.21666666666666667</v>
      </c>
      <c r="S1274" s="782">
        <f t="shared" si="220"/>
        <v>2350000</v>
      </c>
      <c r="AB1274" s="84">
        <f t="shared" si="212"/>
        <v>0</v>
      </c>
    </row>
    <row r="1275" spans="1:31" ht="15.75" collapsed="1" thickBot="1" x14ac:dyDescent="0.3">
      <c r="G1275" s="784" t="s">
        <v>4916</v>
      </c>
      <c r="H1275" s="785">
        <f>H1274</f>
        <v>3000000</v>
      </c>
      <c r="I1275" s="785">
        <f t="shared" ref="I1275:S1275" si="221">I1274</f>
        <v>650000</v>
      </c>
      <c r="J1275" s="786">
        <f t="shared" si="221"/>
        <v>0.21666666666666667</v>
      </c>
      <c r="K1275" s="785">
        <f t="shared" si="221"/>
        <v>2350000</v>
      </c>
      <c r="L1275" s="787">
        <f t="shared" si="221"/>
        <v>0</v>
      </c>
      <c r="M1275" s="787">
        <f t="shared" si="221"/>
        <v>0</v>
      </c>
      <c r="N1275" s="788">
        <f t="shared" si="221"/>
        <v>0</v>
      </c>
      <c r="O1275" s="787">
        <f t="shared" si="221"/>
        <v>0</v>
      </c>
      <c r="P1275" s="787">
        <f t="shared" si="221"/>
        <v>3000000</v>
      </c>
      <c r="Q1275" s="787">
        <f t="shared" si="221"/>
        <v>650000</v>
      </c>
      <c r="R1275" s="788">
        <f t="shared" si="221"/>
        <v>0.21666666666666667</v>
      </c>
      <c r="S1275" s="787">
        <f t="shared" si="221"/>
        <v>2350000</v>
      </c>
      <c r="AB1275" s="84">
        <f t="shared" si="212"/>
        <v>0</v>
      </c>
    </row>
    <row r="1276" spans="1:31" x14ac:dyDescent="0.25">
      <c r="A1276" s="84"/>
      <c r="B1276" s="84"/>
      <c r="G1276" s="797"/>
      <c r="H1276" s="798"/>
      <c r="I1276" s="798"/>
      <c r="J1276" s="799"/>
      <c r="K1276" s="798"/>
      <c r="L1276" s="800"/>
      <c r="M1276" s="800"/>
      <c r="N1276" s="801"/>
      <c r="O1276" s="800"/>
      <c r="P1276" s="800"/>
      <c r="Q1276" s="800"/>
      <c r="R1276" s="801"/>
      <c r="S1276" s="800"/>
      <c r="AB1276" s="84">
        <f t="shared" si="212"/>
        <v>0</v>
      </c>
    </row>
    <row r="1277" spans="1:31" x14ac:dyDescent="0.25">
      <c r="G1277" s="797"/>
      <c r="H1277" s="798"/>
      <c r="I1277" s="798"/>
      <c r="J1277" s="799"/>
      <c r="K1277" s="798"/>
      <c r="L1277" s="800"/>
      <c r="M1277" s="800"/>
      <c r="N1277" s="801"/>
      <c r="O1277" s="800"/>
      <c r="P1277" s="800"/>
      <c r="Q1277" s="800"/>
      <c r="R1277" s="801"/>
      <c r="S1277" s="800"/>
    </row>
    <row r="1278" spans="1:31" ht="28.5" x14ac:dyDescent="0.25">
      <c r="A1278" s="84"/>
      <c r="B1278" s="84"/>
      <c r="C1278" s="747" t="s">
        <v>5484</v>
      </c>
      <c r="D1278" s="756"/>
      <c r="G1278" s="977" t="s">
        <v>5485</v>
      </c>
      <c r="Q1278" s="800"/>
      <c r="R1278" s="801"/>
      <c r="S1278" s="800"/>
    </row>
    <row r="1279" spans="1:31" x14ac:dyDescent="0.25">
      <c r="A1279" s="84"/>
      <c r="B1279" s="84"/>
      <c r="C1279" s="747"/>
      <c r="D1279" s="764">
        <v>820</v>
      </c>
      <c r="E1279" s="765"/>
      <c r="F1279" s="764"/>
      <c r="G1279" s="766" t="s">
        <v>208</v>
      </c>
      <c r="H1279" s="780"/>
      <c r="I1279" s="780"/>
      <c r="J1279" s="781"/>
      <c r="K1279" s="780"/>
      <c r="L1279" s="782"/>
      <c r="M1279" s="782"/>
      <c r="N1279" s="783"/>
      <c r="O1279" s="782"/>
      <c r="P1279" s="782"/>
      <c r="Q1279" s="800"/>
      <c r="R1279" s="801"/>
      <c r="S1279" s="800"/>
    </row>
    <row r="1280" spans="1:31" ht="15.75" thickBot="1" x14ac:dyDescent="0.3">
      <c r="E1280" s="1146" t="s">
        <v>5501</v>
      </c>
      <c r="F1280" s="768">
        <v>425</v>
      </c>
      <c r="G1280" s="858" t="s">
        <v>4117</v>
      </c>
      <c r="H1280" s="749">
        <v>9500000</v>
      </c>
      <c r="I1280" s="749">
        <v>650000</v>
      </c>
      <c r="J1280" s="750">
        <f>I1280/H1280</f>
        <v>6.8421052631578952E-2</v>
      </c>
      <c r="K1280" s="749">
        <f>H1280-I1280</f>
        <v>8850000</v>
      </c>
      <c r="L1280" s="751">
        <f>16000000+3300000-3300000</f>
        <v>16000000</v>
      </c>
      <c r="M1280" s="751">
        <v>0</v>
      </c>
      <c r="O1280" s="751">
        <f>L1280-M1280</f>
        <v>16000000</v>
      </c>
      <c r="P1280" s="751">
        <f>L1280+H1280</f>
        <v>25500000</v>
      </c>
      <c r="Q1280" s="800"/>
      <c r="R1280" s="801"/>
      <c r="S1280" s="800"/>
    </row>
    <row r="1281" spans="2:19" x14ac:dyDescent="0.25">
      <c r="E1281" s="770"/>
      <c r="F1281" s="771"/>
      <c r="G1281" s="772" t="s">
        <v>4177</v>
      </c>
      <c r="H1281" s="773"/>
      <c r="I1281" s="773"/>
      <c r="J1281" s="774"/>
      <c r="K1281" s="773"/>
      <c r="L1281" s="775"/>
      <c r="M1281" s="775"/>
      <c r="N1281" s="776"/>
      <c r="O1281" s="775"/>
      <c r="P1281" s="775"/>
      <c r="Q1281" s="800"/>
      <c r="R1281" s="801"/>
      <c r="S1281" s="800"/>
    </row>
    <row r="1282" spans="2:19" x14ac:dyDescent="0.25">
      <c r="E1282" s="770"/>
      <c r="F1282" s="778" t="s">
        <v>235</v>
      </c>
      <c r="G1282" s="779" t="s">
        <v>236</v>
      </c>
      <c r="H1282" s="952">
        <f>H1280</f>
        <v>9500000</v>
      </c>
      <c r="I1282" s="805"/>
      <c r="J1282" s="806"/>
      <c r="K1282" s="805"/>
      <c r="L1282" s="807">
        <v>0</v>
      </c>
      <c r="M1282" s="807"/>
      <c r="N1282" s="808"/>
      <c r="O1282" s="807"/>
      <c r="P1282" s="807">
        <f>H1282</f>
        <v>9500000</v>
      </c>
      <c r="Q1282" s="800"/>
      <c r="R1282" s="801"/>
      <c r="S1282" s="800"/>
    </row>
    <row r="1283" spans="2:19" x14ac:dyDescent="0.25">
      <c r="B1283" s="1142"/>
      <c r="E1283" s="770"/>
      <c r="F1283" s="803" t="s">
        <v>247</v>
      </c>
      <c r="G1283" s="779" t="s">
        <v>4692</v>
      </c>
      <c r="H1283" s="952"/>
      <c r="I1283" s="805"/>
      <c r="J1283" s="806"/>
      <c r="K1283" s="805"/>
      <c r="L1283" s="807">
        <f>3300000-3300000</f>
        <v>0</v>
      </c>
      <c r="M1283" s="807"/>
      <c r="N1283" s="808"/>
      <c r="O1283" s="807"/>
      <c r="P1283" s="807">
        <f>L1283</f>
        <v>0</v>
      </c>
      <c r="Q1283" s="800"/>
      <c r="R1283" s="801"/>
      <c r="S1283" s="800"/>
    </row>
    <row r="1284" spans="2:19" ht="30.75" thickBot="1" x14ac:dyDescent="0.3">
      <c r="E1284" s="770"/>
      <c r="F1284" s="770" t="s">
        <v>5478</v>
      </c>
      <c r="G1284" s="779" t="s">
        <v>5479</v>
      </c>
      <c r="H1284" s="952">
        <v>0</v>
      </c>
      <c r="I1284" s="805"/>
      <c r="J1284" s="806"/>
      <c r="K1284" s="805"/>
      <c r="L1284" s="807">
        <v>16000000</v>
      </c>
      <c r="M1284" s="807"/>
      <c r="N1284" s="808"/>
      <c r="O1284" s="807"/>
      <c r="P1284" s="807">
        <f>L1284</f>
        <v>16000000</v>
      </c>
      <c r="Q1284" s="800"/>
      <c r="R1284" s="801"/>
      <c r="S1284" s="800"/>
    </row>
    <row r="1285" spans="2:19" ht="15.75" thickBot="1" x14ac:dyDescent="0.3">
      <c r="G1285" s="784" t="s">
        <v>4178</v>
      </c>
      <c r="H1285" s="1141">
        <f>H1282</f>
        <v>9500000</v>
      </c>
      <c r="I1285" s="785" t="e">
        <f>SUM(#REF!)</f>
        <v>#REF!</v>
      </c>
      <c r="J1285" s="786" t="e">
        <f>SUM(#REF!)</f>
        <v>#REF!</v>
      </c>
      <c r="K1285" s="785" t="e">
        <f>SUM(#REF!)</f>
        <v>#REF!</v>
      </c>
      <c r="L1285" s="787">
        <f>SUM(L1283:L1284)</f>
        <v>16000000</v>
      </c>
      <c r="M1285" s="787" t="e">
        <f>SUM(#REF!)</f>
        <v>#REF!</v>
      </c>
      <c r="N1285" s="788"/>
      <c r="O1285" s="787" t="e">
        <f>SUM(#REF!)</f>
        <v>#REF!</v>
      </c>
      <c r="P1285" s="787">
        <f>SUM(P1282:P1284)</f>
        <v>25500000</v>
      </c>
      <c r="Q1285" s="800"/>
      <c r="R1285" s="801"/>
      <c r="S1285" s="800"/>
    </row>
    <row r="1286" spans="2:19" x14ac:dyDescent="0.25">
      <c r="E1286" s="770"/>
      <c r="F1286" s="771"/>
      <c r="G1286" s="1140" t="s">
        <v>5486</v>
      </c>
      <c r="H1286" s="791"/>
      <c r="I1286" s="791"/>
      <c r="J1286" s="792"/>
      <c r="K1286" s="791"/>
      <c r="L1286" s="794"/>
      <c r="M1286" s="794"/>
      <c r="N1286" s="795"/>
      <c r="O1286" s="794"/>
      <c r="P1286" s="794"/>
      <c r="Q1286" s="800"/>
      <c r="R1286" s="801"/>
      <c r="S1286" s="800"/>
    </row>
    <row r="1287" spans="2:19" x14ac:dyDescent="0.25">
      <c r="E1287" s="770"/>
      <c r="F1287" s="778" t="s">
        <v>235</v>
      </c>
      <c r="G1287" s="779" t="s">
        <v>236</v>
      </c>
      <c r="H1287" s="952">
        <f>H1280</f>
        <v>9500000</v>
      </c>
      <c r="I1287" s="805"/>
      <c r="J1287" s="806"/>
      <c r="K1287" s="805"/>
      <c r="L1287" s="807">
        <v>0</v>
      </c>
      <c r="M1287" s="807"/>
      <c r="N1287" s="808"/>
      <c r="O1287" s="807"/>
      <c r="P1287" s="807">
        <f>H1287</f>
        <v>9500000</v>
      </c>
      <c r="Q1287" s="800"/>
      <c r="R1287" s="801"/>
      <c r="S1287" s="800"/>
    </row>
    <row r="1288" spans="2:19" x14ac:dyDescent="0.25">
      <c r="B1288" s="1143"/>
      <c r="E1288" s="770"/>
      <c r="F1288" s="803" t="s">
        <v>247</v>
      </c>
      <c r="G1288" s="779" t="s">
        <v>4692</v>
      </c>
      <c r="H1288" s="952">
        <v>0</v>
      </c>
      <c r="I1288" s="805"/>
      <c r="J1288" s="806"/>
      <c r="K1288" s="805"/>
      <c r="L1288" s="807">
        <f>L1283</f>
        <v>0</v>
      </c>
      <c r="M1288" s="807"/>
      <c r="N1288" s="808"/>
      <c r="O1288" s="807"/>
      <c r="P1288" s="807">
        <f>L1288</f>
        <v>0</v>
      </c>
      <c r="Q1288" s="800"/>
      <c r="R1288" s="801"/>
      <c r="S1288" s="800"/>
    </row>
    <row r="1289" spans="2:19" ht="30.75" thickBot="1" x14ac:dyDescent="0.3">
      <c r="E1289" s="777"/>
      <c r="F1289" s="770" t="s">
        <v>5478</v>
      </c>
      <c r="G1289" s="779" t="s">
        <v>5479</v>
      </c>
      <c r="H1289" s="780">
        <v>0</v>
      </c>
      <c r="I1289" s="780" t="e">
        <f>#REF!</f>
        <v>#REF!</v>
      </c>
      <c r="J1289" s="781" t="e">
        <f>#REF!</f>
        <v>#REF!</v>
      </c>
      <c r="K1289" s="780" t="e">
        <f>#REF!</f>
        <v>#REF!</v>
      </c>
      <c r="L1289" s="782">
        <f>L1284</f>
        <v>16000000</v>
      </c>
      <c r="M1289" s="782" t="e">
        <f>#REF!</f>
        <v>#REF!</v>
      </c>
      <c r="N1289" s="783" t="e">
        <f>#REF!</f>
        <v>#REF!</v>
      </c>
      <c r="O1289" s="782" t="e">
        <f>#REF!</f>
        <v>#REF!</v>
      </c>
      <c r="P1289" s="782">
        <f>L1289</f>
        <v>16000000</v>
      </c>
      <c r="Q1289" s="800"/>
      <c r="R1289" s="801"/>
      <c r="S1289" s="800"/>
    </row>
    <row r="1290" spans="2:19" ht="15.75" thickBot="1" x14ac:dyDescent="0.3">
      <c r="G1290" s="784" t="s">
        <v>5487</v>
      </c>
      <c r="H1290" s="785">
        <f>H1287</f>
        <v>9500000</v>
      </c>
      <c r="I1290" s="785" t="e">
        <f>I1289</f>
        <v>#REF!</v>
      </c>
      <c r="J1290" s="786" t="e">
        <f>J1289</f>
        <v>#REF!</v>
      </c>
      <c r="K1290" s="785" t="e">
        <f>K1289</f>
        <v>#REF!</v>
      </c>
      <c r="L1290" s="787">
        <f>SUM(L1289:L1289)</f>
        <v>16000000</v>
      </c>
      <c r="M1290" s="787" t="e">
        <f>M1289</f>
        <v>#REF!</v>
      </c>
      <c r="N1290" s="788" t="e">
        <f>N1289</f>
        <v>#REF!</v>
      </c>
      <c r="O1290" s="787" t="e">
        <f>O1289</f>
        <v>#REF!</v>
      </c>
      <c r="P1290" s="787">
        <f>H1287+L1289+L1288</f>
        <v>25500000</v>
      </c>
      <c r="Q1290" s="800"/>
      <c r="R1290" s="801"/>
      <c r="S1290" s="800"/>
    </row>
    <row r="1291" spans="2:19" x14ac:dyDescent="0.25">
      <c r="B1291" s="1147"/>
      <c r="E1291" s="1147"/>
      <c r="G1291" s="797"/>
      <c r="H1291" s="798"/>
      <c r="I1291" s="798"/>
      <c r="J1291" s="799"/>
      <c r="K1291" s="798"/>
      <c r="L1291" s="800"/>
      <c r="M1291" s="800"/>
      <c r="N1291" s="801"/>
      <c r="O1291" s="800"/>
      <c r="P1291" s="800"/>
      <c r="Q1291" s="800"/>
      <c r="R1291" s="801"/>
      <c r="S1291" s="800"/>
    </row>
    <row r="1292" spans="2:19" x14ac:dyDescent="0.25">
      <c r="B1292" s="1147"/>
      <c r="C1292" s="747" t="s">
        <v>5521</v>
      </c>
      <c r="D1292" s="756"/>
      <c r="E1292" s="1151"/>
      <c r="F1292" s="1152"/>
      <c r="G1292" s="804" t="s">
        <v>5520</v>
      </c>
      <c r="H1292" s="780"/>
      <c r="I1292" s="869"/>
      <c r="J1292" s="781"/>
      <c r="K1292" s="780"/>
      <c r="L1292" s="782"/>
      <c r="M1292" s="800"/>
      <c r="N1292" s="801"/>
      <c r="O1292" s="800"/>
      <c r="P1292" s="800"/>
      <c r="Q1292" s="800"/>
      <c r="R1292" s="801"/>
      <c r="S1292" s="800"/>
    </row>
    <row r="1293" spans="2:19" x14ac:dyDescent="0.25">
      <c r="B1293" s="1147"/>
      <c r="D1293" s="764">
        <v>810</v>
      </c>
      <c r="E1293" s="1148"/>
      <c r="F1293" s="1149"/>
      <c r="G1293" s="1150" t="s">
        <v>207</v>
      </c>
      <c r="H1293" s="780"/>
      <c r="I1293" s="869"/>
      <c r="J1293" s="781"/>
      <c r="K1293" s="780"/>
      <c r="L1293" s="782"/>
      <c r="M1293" s="800"/>
      <c r="N1293" s="801"/>
      <c r="O1293" s="800"/>
      <c r="P1293" s="782"/>
      <c r="Q1293" s="800"/>
      <c r="R1293" s="801"/>
      <c r="S1293" s="800"/>
    </row>
    <row r="1294" spans="2:19" x14ac:dyDescent="0.25">
      <c r="B1294" s="1147"/>
      <c r="E1294" s="777" t="s">
        <v>5522</v>
      </c>
      <c r="F1294" s="803" t="s">
        <v>3776</v>
      </c>
      <c r="G1294" s="779" t="s">
        <v>3777</v>
      </c>
      <c r="H1294" s="780">
        <v>0</v>
      </c>
      <c r="I1294" s="869"/>
      <c r="J1294" s="781"/>
      <c r="K1294" s="780"/>
      <c r="L1294" s="782">
        <v>42000</v>
      </c>
      <c r="M1294" s="800"/>
      <c r="N1294" s="801"/>
      <c r="O1294" s="800"/>
      <c r="P1294" s="782">
        <f>H1294+L1294</f>
        <v>42000</v>
      </c>
      <c r="Q1294" s="800"/>
      <c r="R1294" s="801"/>
      <c r="S1294" s="800"/>
    </row>
    <row r="1295" spans="2:19" x14ac:dyDescent="0.25">
      <c r="B1295" s="1147"/>
      <c r="E1295" s="777" t="s">
        <v>5523</v>
      </c>
      <c r="F1295" s="803" t="s">
        <v>3920</v>
      </c>
      <c r="G1295" s="779" t="s">
        <v>3779</v>
      </c>
      <c r="H1295" s="780">
        <v>0</v>
      </c>
      <c r="I1295" s="869"/>
      <c r="J1295" s="781"/>
      <c r="K1295" s="780"/>
      <c r="L1295" s="782">
        <v>45000</v>
      </c>
      <c r="M1295" s="800"/>
      <c r="N1295" s="801"/>
      <c r="O1295" s="800"/>
      <c r="P1295" s="782">
        <f>H1295+L1295</f>
        <v>45000</v>
      </c>
      <c r="Q1295" s="800"/>
      <c r="R1295" s="801"/>
      <c r="S1295" s="800"/>
    </row>
    <row r="1296" spans="2:19" ht="15.75" thickBot="1" x14ac:dyDescent="0.3">
      <c r="B1296" s="1147"/>
      <c r="E1296" s="777" t="s">
        <v>5524</v>
      </c>
      <c r="F1296" s="803" t="s">
        <v>3784</v>
      </c>
      <c r="G1296" s="779" t="s">
        <v>3785</v>
      </c>
      <c r="H1296" s="780">
        <v>0</v>
      </c>
      <c r="I1296" s="869"/>
      <c r="J1296" s="781"/>
      <c r="K1296" s="780"/>
      <c r="L1296" s="782">
        <v>411930</v>
      </c>
      <c r="M1296" s="800"/>
      <c r="N1296" s="801"/>
      <c r="O1296" s="800"/>
      <c r="P1296" s="782">
        <f>H1296+L1296</f>
        <v>411930</v>
      </c>
      <c r="Q1296" s="800"/>
      <c r="R1296" s="801"/>
      <c r="S1296" s="800"/>
    </row>
    <row r="1297" spans="2:28" x14ac:dyDescent="0.25">
      <c r="B1297" s="1147"/>
      <c r="E1297" s="1147"/>
      <c r="G1297" s="772" t="s">
        <v>4919</v>
      </c>
      <c r="H1297" s="798"/>
      <c r="I1297" s="798"/>
      <c r="J1297" s="799"/>
      <c r="K1297" s="798"/>
      <c r="L1297" s="800"/>
      <c r="M1297" s="800"/>
      <c r="N1297" s="801"/>
      <c r="O1297" s="800"/>
      <c r="P1297" s="782"/>
      <c r="Q1297" s="800"/>
      <c r="R1297" s="801"/>
      <c r="S1297" s="800"/>
    </row>
    <row r="1298" spans="2:28" x14ac:dyDescent="0.25">
      <c r="B1298" s="1147"/>
      <c r="E1298" s="1147"/>
      <c r="F1298" s="778" t="s">
        <v>235</v>
      </c>
      <c r="G1298" s="779" t="s">
        <v>236</v>
      </c>
      <c r="H1298" s="780">
        <f>H1294+H1295+H1296</f>
        <v>0</v>
      </c>
      <c r="I1298" s="780"/>
      <c r="J1298" s="781"/>
      <c r="K1298" s="780"/>
      <c r="L1298" s="782">
        <v>0</v>
      </c>
      <c r="M1298" s="800"/>
      <c r="N1298" s="801"/>
      <c r="O1298" s="800"/>
      <c r="P1298" s="782">
        <f>H1298+L1298</f>
        <v>0</v>
      </c>
      <c r="Q1298" s="800"/>
      <c r="R1298" s="801"/>
      <c r="S1298" s="800"/>
    </row>
    <row r="1299" spans="2:28" ht="15.75" thickBot="1" x14ac:dyDescent="0.3">
      <c r="B1299" s="1147"/>
      <c r="E1299" s="1147"/>
      <c r="F1299" s="803" t="s">
        <v>247</v>
      </c>
      <c r="G1299" s="779" t="s">
        <v>4692</v>
      </c>
      <c r="H1299" s="780">
        <v>0</v>
      </c>
      <c r="I1299" s="780"/>
      <c r="J1299" s="781"/>
      <c r="K1299" s="780"/>
      <c r="L1299" s="782">
        <f>L1294+L1295+L1296</f>
        <v>498930</v>
      </c>
      <c r="M1299" s="800"/>
      <c r="N1299" s="801"/>
      <c r="O1299" s="800"/>
      <c r="P1299" s="782">
        <f>H1299+L1299</f>
        <v>498930</v>
      </c>
      <c r="Q1299" s="800"/>
      <c r="R1299" s="801"/>
      <c r="S1299" s="800"/>
    </row>
    <row r="1300" spans="2:28" ht="15.75" thickBot="1" x14ac:dyDescent="0.3">
      <c r="B1300" s="1147"/>
      <c r="E1300" s="1147"/>
      <c r="F1300" s="803"/>
      <c r="G1300" s="784" t="s">
        <v>4920</v>
      </c>
      <c r="H1300" s="780">
        <f>H1298</f>
        <v>0</v>
      </c>
      <c r="I1300" s="780"/>
      <c r="J1300" s="781"/>
      <c r="K1300" s="780"/>
      <c r="L1300" s="782">
        <f>L1298+L1299</f>
        <v>498930</v>
      </c>
      <c r="M1300" s="800"/>
      <c r="N1300" s="801"/>
      <c r="O1300" s="800"/>
      <c r="P1300" s="800">
        <f>P1298+P1299</f>
        <v>498930</v>
      </c>
      <c r="Q1300" s="800"/>
      <c r="R1300" s="801"/>
      <c r="S1300" s="800"/>
    </row>
    <row r="1301" spans="2:28" x14ac:dyDescent="0.25">
      <c r="B1301" s="1147"/>
      <c r="E1301" s="1147"/>
      <c r="F1301" s="778" t="s">
        <v>235</v>
      </c>
      <c r="G1301" s="779" t="s">
        <v>236</v>
      </c>
      <c r="H1301" s="780">
        <f>H1298</f>
        <v>0</v>
      </c>
      <c r="I1301" s="780"/>
      <c r="J1301" s="781"/>
      <c r="K1301" s="780"/>
      <c r="L1301" s="782">
        <f>L1298</f>
        <v>0</v>
      </c>
      <c r="M1301" s="800"/>
      <c r="N1301" s="801"/>
      <c r="O1301" s="800"/>
      <c r="P1301" s="782">
        <f>H1301+L1301</f>
        <v>0</v>
      </c>
      <c r="Q1301" s="800"/>
      <c r="R1301" s="801"/>
      <c r="S1301" s="800"/>
    </row>
    <row r="1302" spans="2:28" ht="15.75" thickBot="1" x14ac:dyDescent="0.3">
      <c r="B1302" s="1147"/>
      <c r="E1302" s="1147"/>
      <c r="F1302" s="803" t="s">
        <v>247</v>
      </c>
      <c r="G1302" s="779" t="s">
        <v>4692</v>
      </c>
      <c r="H1302" s="780">
        <f>H1299</f>
        <v>0</v>
      </c>
      <c r="I1302" s="780"/>
      <c r="J1302" s="781"/>
      <c r="K1302" s="780"/>
      <c r="L1302" s="782">
        <f>L1299</f>
        <v>498930</v>
      </c>
      <c r="M1302" s="800"/>
      <c r="N1302" s="801"/>
      <c r="O1302" s="800"/>
      <c r="P1302" s="782">
        <f>H1302+L1302</f>
        <v>498930</v>
      </c>
      <c r="Q1302" s="800"/>
      <c r="R1302" s="801"/>
      <c r="S1302" s="800"/>
    </row>
    <row r="1303" spans="2:28" ht="15.75" thickBot="1" x14ac:dyDescent="0.3">
      <c r="B1303" s="1147"/>
      <c r="E1303" s="1147"/>
      <c r="G1303" s="784" t="s">
        <v>5525</v>
      </c>
      <c r="H1303" s="798">
        <f>H1301+H1302</f>
        <v>0</v>
      </c>
      <c r="I1303" s="798"/>
      <c r="J1303" s="799"/>
      <c r="K1303" s="798"/>
      <c r="L1303" s="800">
        <f>L1301+L1302</f>
        <v>498930</v>
      </c>
      <c r="M1303" s="800"/>
      <c r="N1303" s="801"/>
      <c r="O1303" s="800"/>
      <c r="P1303" s="800">
        <f>H1303+L1303</f>
        <v>498930</v>
      </c>
      <c r="Q1303" s="800"/>
      <c r="R1303" s="801"/>
      <c r="S1303" s="800"/>
    </row>
    <row r="1304" spans="2:28" x14ac:dyDescent="0.25">
      <c r="B1304" s="1147"/>
      <c r="E1304" s="1147"/>
      <c r="G1304" s="797"/>
      <c r="H1304" s="798"/>
      <c r="I1304" s="798"/>
      <c r="J1304" s="799"/>
      <c r="K1304" s="798"/>
      <c r="L1304" s="800"/>
      <c r="M1304" s="800"/>
      <c r="N1304" s="801"/>
      <c r="O1304" s="800"/>
      <c r="P1304" s="800"/>
      <c r="Q1304" s="800"/>
      <c r="R1304" s="801"/>
      <c r="S1304" s="800"/>
    </row>
    <row r="1305" spans="2:28" x14ac:dyDescent="0.25">
      <c r="G1305" s="797"/>
      <c r="H1305" s="798"/>
      <c r="I1305" s="798"/>
      <c r="J1305" s="799"/>
      <c r="K1305" s="798"/>
      <c r="L1305" s="800"/>
      <c r="M1305" s="800"/>
      <c r="N1305" s="801"/>
      <c r="O1305" s="800"/>
      <c r="P1305" s="800"/>
      <c r="Q1305" s="800"/>
      <c r="R1305" s="801"/>
      <c r="S1305" s="800"/>
    </row>
    <row r="1306" spans="2:28" x14ac:dyDescent="0.25">
      <c r="E1306" s="770"/>
      <c r="F1306" s="771"/>
      <c r="G1306" s="804" t="s">
        <v>4166</v>
      </c>
      <c r="H1306" s="805"/>
      <c r="I1306" s="805"/>
      <c r="J1306" s="806"/>
      <c r="K1306" s="805"/>
      <c r="L1306" s="807"/>
      <c r="M1306" s="807"/>
      <c r="N1306" s="808"/>
      <c r="O1306" s="807"/>
      <c r="P1306" s="807"/>
      <c r="Q1306" s="800"/>
      <c r="R1306" s="801"/>
      <c r="S1306" s="800"/>
    </row>
    <row r="1307" spans="2:28" x14ac:dyDescent="0.25">
      <c r="E1307" s="777"/>
      <c r="F1307" s="778" t="s">
        <v>235</v>
      </c>
      <c r="G1307" s="779" t="s">
        <v>236</v>
      </c>
      <c r="H1307" s="780">
        <f>H1259+H1269+H1280</f>
        <v>14100000</v>
      </c>
      <c r="I1307" s="780" t="e">
        <f>I1289+I1277</f>
        <v>#REF!</v>
      </c>
      <c r="J1307" s="781" t="e">
        <f>J1289</f>
        <v>#REF!</v>
      </c>
      <c r="K1307" s="780" t="e">
        <f>H1307-I1307</f>
        <v>#REF!</v>
      </c>
      <c r="L1307" s="782">
        <v>0</v>
      </c>
      <c r="M1307" s="782">
        <v>0</v>
      </c>
      <c r="N1307" s="783" t="e">
        <f>N1289</f>
        <v>#REF!</v>
      </c>
      <c r="O1307" s="782" t="e">
        <f>O1289</f>
        <v>#REF!</v>
      </c>
      <c r="P1307" s="782">
        <f>H1307+L1307</f>
        <v>14100000</v>
      </c>
      <c r="Q1307" s="800"/>
      <c r="R1307" s="801"/>
      <c r="S1307" s="800"/>
    </row>
    <row r="1308" spans="2:28" x14ac:dyDescent="0.25">
      <c r="B1308" s="1143"/>
      <c r="E1308" s="777"/>
      <c r="F1308" s="803" t="s">
        <v>247</v>
      </c>
      <c r="G1308" s="779" t="s">
        <v>4692</v>
      </c>
      <c r="H1308" s="780">
        <v>0</v>
      </c>
      <c r="I1308" s="780"/>
      <c r="J1308" s="781"/>
      <c r="K1308" s="780"/>
      <c r="L1308" s="782">
        <f>L1303</f>
        <v>498930</v>
      </c>
      <c r="M1308" s="782"/>
      <c r="N1308" s="783"/>
      <c r="O1308" s="782"/>
      <c r="P1308" s="782">
        <f>L1308</f>
        <v>498930</v>
      </c>
      <c r="Q1308" s="800"/>
      <c r="R1308" s="801"/>
      <c r="S1308" s="800"/>
    </row>
    <row r="1309" spans="2:28" ht="30.75" thickBot="1" x14ac:dyDescent="0.3">
      <c r="E1309" s="777"/>
      <c r="F1309" s="770" t="s">
        <v>5478</v>
      </c>
      <c r="G1309" s="779" t="s">
        <v>5479</v>
      </c>
      <c r="H1309" s="780">
        <v>0</v>
      </c>
      <c r="I1309" s="780"/>
      <c r="J1309" s="781"/>
      <c r="K1309" s="780"/>
      <c r="L1309" s="782">
        <f>L1289</f>
        <v>16000000</v>
      </c>
      <c r="M1309" s="782"/>
      <c r="N1309" s="783"/>
      <c r="O1309" s="782"/>
      <c r="P1309" s="782">
        <f>L1309</f>
        <v>16000000</v>
      </c>
      <c r="Q1309" s="800"/>
      <c r="R1309" s="801"/>
      <c r="S1309" s="800"/>
    </row>
    <row r="1310" spans="2:28" ht="15.75" thickBot="1" x14ac:dyDescent="0.3">
      <c r="G1310" s="784" t="s">
        <v>4167</v>
      </c>
      <c r="H1310" s="785">
        <f>H1307</f>
        <v>14100000</v>
      </c>
      <c r="I1310" s="785" t="e">
        <f t="shared" ref="I1310:O1310" si="222">I1307</f>
        <v>#REF!</v>
      </c>
      <c r="J1310" s="786" t="e">
        <f t="shared" si="222"/>
        <v>#REF!</v>
      </c>
      <c r="K1310" s="785" t="e">
        <f t="shared" si="222"/>
        <v>#REF!</v>
      </c>
      <c r="L1310" s="787">
        <f>L1309+L1308</f>
        <v>16498930</v>
      </c>
      <c r="M1310" s="787">
        <f t="shared" si="222"/>
        <v>0</v>
      </c>
      <c r="N1310" s="788" t="e">
        <f t="shared" si="222"/>
        <v>#REF!</v>
      </c>
      <c r="O1310" s="787" t="e">
        <f t="shared" si="222"/>
        <v>#REF!</v>
      </c>
      <c r="P1310" s="787">
        <f>P1307+P1309+P1308</f>
        <v>30598930</v>
      </c>
      <c r="Q1310" s="800"/>
      <c r="R1310" s="801"/>
      <c r="S1310" s="800"/>
    </row>
    <row r="1311" spans="2:28" x14ac:dyDescent="0.25">
      <c r="G1311" s="797"/>
      <c r="H1311" s="798"/>
      <c r="I1311" s="798"/>
      <c r="J1311" s="799"/>
      <c r="K1311" s="798"/>
      <c r="L1311" s="800"/>
      <c r="M1311" s="800"/>
      <c r="N1311" s="801"/>
      <c r="O1311" s="800"/>
      <c r="P1311" s="800"/>
      <c r="Q1311" s="800"/>
      <c r="R1311" s="801"/>
      <c r="S1311" s="800"/>
    </row>
    <row r="1312" spans="2:28" x14ac:dyDescent="0.25">
      <c r="G1312" s="797"/>
      <c r="H1312" s="798"/>
      <c r="I1312" s="798"/>
      <c r="J1312" s="799"/>
      <c r="K1312" s="798"/>
      <c r="L1312" s="800"/>
      <c r="M1312" s="800"/>
      <c r="N1312" s="801"/>
      <c r="O1312" s="800"/>
      <c r="P1312" s="800"/>
      <c r="Q1312" s="800"/>
      <c r="R1312" s="801"/>
      <c r="S1312" s="800"/>
      <c r="AB1312" s="84">
        <f t="shared" si="212"/>
        <v>0</v>
      </c>
    </row>
    <row r="1313" spans="1:31" ht="28.5" x14ac:dyDescent="0.25">
      <c r="C1313" s="747" t="s">
        <v>3599</v>
      </c>
      <c r="G1313" s="851" t="s">
        <v>4918</v>
      </c>
      <c r="H1313" s="798"/>
      <c r="I1313" s="798"/>
      <c r="J1313" s="799"/>
      <c r="K1313" s="798"/>
      <c r="L1313" s="800"/>
      <c r="M1313" s="800"/>
      <c r="N1313" s="801"/>
      <c r="O1313" s="800"/>
      <c r="P1313" s="800"/>
      <c r="Q1313" s="800"/>
      <c r="R1313" s="801"/>
      <c r="S1313" s="800"/>
      <c r="AB1313" s="84">
        <f t="shared" si="212"/>
        <v>0</v>
      </c>
    </row>
    <row r="1314" spans="1:31" ht="28.5" x14ac:dyDescent="0.25">
      <c r="C1314" s="747" t="s">
        <v>4069</v>
      </c>
      <c r="D1314" s="756"/>
      <c r="G1314" s="977" t="s">
        <v>4070</v>
      </c>
      <c r="AB1314" s="84">
        <f t="shared" si="212"/>
        <v>0</v>
      </c>
    </row>
    <row r="1315" spans="1:31" ht="21" customHeight="1" x14ac:dyDescent="0.25">
      <c r="C1315" s="747"/>
      <c r="D1315" s="764">
        <v>810</v>
      </c>
      <c r="E1315" s="765"/>
      <c r="F1315" s="764"/>
      <c r="G1315" s="766" t="s">
        <v>207</v>
      </c>
      <c r="H1315" s="780"/>
      <c r="I1315" s="780"/>
      <c r="J1315" s="781"/>
      <c r="K1315" s="780"/>
      <c r="L1315" s="782"/>
      <c r="M1315" s="782"/>
      <c r="N1315" s="783"/>
      <c r="O1315" s="782"/>
      <c r="P1315" s="782"/>
      <c r="Q1315" s="782"/>
      <c r="R1315" s="783"/>
      <c r="S1315" s="782"/>
      <c r="AB1315" s="84">
        <f t="shared" si="212"/>
        <v>0</v>
      </c>
    </row>
    <row r="1316" spans="1:31" ht="15.75" thickBot="1" x14ac:dyDescent="0.3">
      <c r="E1316" s="1146" t="s">
        <v>5113</v>
      </c>
      <c r="F1316" s="768">
        <v>481</v>
      </c>
      <c r="G1316" s="858" t="s">
        <v>4126</v>
      </c>
      <c r="H1316" s="749">
        <v>12100000</v>
      </c>
      <c r="I1316" s="749">
        <v>7886683.46</v>
      </c>
      <c r="J1316" s="750">
        <f>I1316/H1316</f>
        <v>0.65179202148760329</v>
      </c>
      <c r="K1316" s="749">
        <f>H1316-I1316</f>
        <v>4213316.54</v>
      </c>
      <c r="L1316" s="751">
        <v>0</v>
      </c>
      <c r="M1316" s="751">
        <v>0</v>
      </c>
      <c r="O1316" s="751">
        <f>L1316-M1316</f>
        <v>0</v>
      </c>
      <c r="P1316" s="751">
        <f>L1316+H1316</f>
        <v>12100000</v>
      </c>
      <c r="Q1316" s="751">
        <f>M1316+I1316</f>
        <v>7886683.46</v>
      </c>
      <c r="R1316" s="752">
        <f>Q1316/P1316</f>
        <v>0.65179202148760329</v>
      </c>
      <c r="S1316" s="751">
        <f>P1316-Q1316</f>
        <v>4213316.54</v>
      </c>
      <c r="Z1316" s="812">
        <f>H1316-X1316+Y1316</f>
        <v>12100000</v>
      </c>
      <c r="AA1316" s="813">
        <v>12760838</v>
      </c>
      <c r="AB1316" s="84">
        <f t="shared" si="212"/>
        <v>-660838</v>
      </c>
      <c r="AE1316" s="84">
        <f>H1316-AA1316</f>
        <v>-660838</v>
      </c>
    </row>
    <row r="1317" spans="1:31" x14ac:dyDescent="0.25">
      <c r="A1317" s="84"/>
      <c r="B1317" s="84"/>
      <c r="E1317" s="770"/>
      <c r="F1317" s="771"/>
      <c r="G1317" s="772" t="s">
        <v>4919</v>
      </c>
      <c r="H1317" s="773"/>
      <c r="I1317" s="773"/>
      <c r="J1317" s="774"/>
      <c r="K1317" s="773"/>
      <c r="L1317" s="775"/>
      <c r="M1317" s="775"/>
      <c r="N1317" s="776"/>
      <c r="O1317" s="775"/>
      <c r="P1317" s="775"/>
      <c r="Q1317" s="775"/>
      <c r="R1317" s="776"/>
      <c r="S1317" s="859"/>
      <c r="AB1317" s="84">
        <f t="shared" si="212"/>
        <v>0</v>
      </c>
    </row>
    <row r="1318" spans="1:31" ht="15.75" thickBot="1" x14ac:dyDescent="0.3">
      <c r="A1318" s="84"/>
      <c r="B1318" s="84"/>
      <c r="E1318" s="777"/>
      <c r="F1318" s="778" t="s">
        <v>235</v>
      </c>
      <c r="G1318" s="779" t="s">
        <v>236</v>
      </c>
      <c r="H1318" s="780">
        <f t="shared" ref="H1318:M1318" si="223">SUM(H1316)</f>
        <v>12100000</v>
      </c>
      <c r="I1318" s="780">
        <f t="shared" si="223"/>
        <v>7886683.46</v>
      </c>
      <c r="J1318" s="781">
        <f t="shared" si="223"/>
        <v>0.65179202148760329</v>
      </c>
      <c r="K1318" s="780">
        <f t="shared" si="223"/>
        <v>4213316.54</v>
      </c>
      <c r="L1318" s="782">
        <f t="shared" si="223"/>
        <v>0</v>
      </c>
      <c r="M1318" s="782">
        <f t="shared" si="223"/>
        <v>0</v>
      </c>
      <c r="N1318" s="783"/>
      <c r="O1318" s="782">
        <f>SUM(O1316)</f>
        <v>0</v>
      </c>
      <c r="P1318" s="782">
        <f>SUM(P1316)</f>
        <v>12100000</v>
      </c>
      <c r="Q1318" s="782">
        <f>SUM(Q1316)</f>
        <v>7886683.46</v>
      </c>
      <c r="R1318" s="783">
        <f>SUM(R1316)</f>
        <v>0.65179202148760329</v>
      </c>
      <c r="S1318" s="782">
        <f>SUM(S1316)</f>
        <v>4213316.54</v>
      </c>
      <c r="AB1318" s="84">
        <f t="shared" si="212"/>
        <v>0</v>
      </c>
    </row>
    <row r="1319" spans="1:31" ht="15.75" thickBot="1" x14ac:dyDescent="0.3">
      <c r="A1319" s="84"/>
      <c r="B1319" s="84"/>
      <c r="G1319" s="784" t="s">
        <v>4920</v>
      </c>
      <c r="H1319" s="785">
        <f t="shared" ref="H1319:M1319" si="224">SUM(H1318)</f>
        <v>12100000</v>
      </c>
      <c r="I1319" s="785">
        <f t="shared" si="224"/>
        <v>7886683.46</v>
      </c>
      <c r="J1319" s="786">
        <f t="shared" si="224"/>
        <v>0.65179202148760329</v>
      </c>
      <c r="K1319" s="785">
        <f t="shared" si="224"/>
        <v>4213316.54</v>
      </c>
      <c r="L1319" s="787">
        <f t="shared" si="224"/>
        <v>0</v>
      </c>
      <c r="M1319" s="787">
        <f t="shared" si="224"/>
        <v>0</v>
      </c>
      <c r="N1319" s="788"/>
      <c r="O1319" s="787">
        <f>SUM(O1318)</f>
        <v>0</v>
      </c>
      <c r="P1319" s="787">
        <f>SUM(P1318)</f>
        <v>12100000</v>
      </c>
      <c r="Q1319" s="787">
        <f>SUM(Q1318)</f>
        <v>7886683.46</v>
      </c>
      <c r="R1319" s="788">
        <f>SUM(R1318)</f>
        <v>0.65179202148760329</v>
      </c>
      <c r="S1319" s="787">
        <f>SUM(S1318)</f>
        <v>4213316.54</v>
      </c>
      <c r="AB1319" s="84">
        <f t="shared" si="212"/>
        <v>0</v>
      </c>
    </row>
    <row r="1320" spans="1:31" ht="28.5" collapsed="1" x14ac:dyDescent="0.25">
      <c r="A1320" s="84"/>
      <c r="B1320" s="84"/>
      <c r="E1320" s="770"/>
      <c r="F1320" s="771"/>
      <c r="G1320" s="789" t="s">
        <v>5327</v>
      </c>
      <c r="H1320" s="790"/>
      <c r="I1320" s="791"/>
      <c r="J1320" s="792"/>
      <c r="K1320" s="791"/>
      <c r="L1320" s="793"/>
      <c r="M1320" s="794"/>
      <c r="N1320" s="795"/>
      <c r="O1320" s="794"/>
      <c r="P1320" s="794"/>
      <c r="Q1320" s="794"/>
      <c r="R1320" s="795"/>
      <c r="S1320" s="860"/>
      <c r="AB1320" s="84">
        <f t="shared" ref="AB1320:AB1391" si="225">Z1320-AA1320</f>
        <v>0</v>
      </c>
    </row>
    <row r="1321" spans="1:31" ht="15.75" thickBot="1" x14ac:dyDescent="0.3">
      <c r="A1321" s="84"/>
      <c r="B1321" s="84"/>
      <c r="E1321" s="777"/>
      <c r="F1321" s="778" t="s">
        <v>235</v>
      </c>
      <c r="G1321" s="779" t="s">
        <v>236</v>
      </c>
      <c r="H1321" s="780">
        <f t="shared" ref="H1321:M1321" si="226">SUM(H1318)</f>
        <v>12100000</v>
      </c>
      <c r="I1321" s="780">
        <f t="shared" si="226"/>
        <v>7886683.46</v>
      </c>
      <c r="J1321" s="781">
        <f t="shared" si="226"/>
        <v>0.65179202148760329</v>
      </c>
      <c r="K1321" s="780">
        <f t="shared" si="226"/>
        <v>4213316.54</v>
      </c>
      <c r="L1321" s="782">
        <f t="shared" si="226"/>
        <v>0</v>
      </c>
      <c r="M1321" s="782">
        <f t="shared" si="226"/>
        <v>0</v>
      </c>
      <c r="N1321" s="783"/>
      <c r="O1321" s="782">
        <f>SUM(O1318)</f>
        <v>0</v>
      </c>
      <c r="P1321" s="782">
        <f>SUM(P1318)</f>
        <v>12100000</v>
      </c>
      <c r="Q1321" s="782">
        <f>SUM(Q1318)</f>
        <v>7886683.46</v>
      </c>
      <c r="R1321" s="783">
        <f>SUM(R1318)</f>
        <v>0.65179202148760329</v>
      </c>
      <c r="S1321" s="782">
        <f>SUM(S1318)</f>
        <v>4213316.54</v>
      </c>
      <c r="AB1321" s="84">
        <f t="shared" si="225"/>
        <v>0</v>
      </c>
    </row>
    <row r="1322" spans="1:31" ht="15.75" collapsed="1" thickBot="1" x14ac:dyDescent="0.3">
      <c r="A1322" s="84"/>
      <c r="B1322" s="84"/>
      <c r="G1322" s="784" t="s">
        <v>4921</v>
      </c>
      <c r="H1322" s="785">
        <f t="shared" ref="H1322:M1322" si="227">SUM(H1321)</f>
        <v>12100000</v>
      </c>
      <c r="I1322" s="785">
        <f t="shared" si="227"/>
        <v>7886683.46</v>
      </c>
      <c r="J1322" s="786">
        <f t="shared" si="227"/>
        <v>0.65179202148760329</v>
      </c>
      <c r="K1322" s="785">
        <f t="shared" si="227"/>
        <v>4213316.54</v>
      </c>
      <c r="L1322" s="787">
        <f t="shared" si="227"/>
        <v>0</v>
      </c>
      <c r="M1322" s="787">
        <f t="shared" si="227"/>
        <v>0</v>
      </c>
      <c r="N1322" s="788"/>
      <c r="O1322" s="787">
        <f>SUM(O1321)</f>
        <v>0</v>
      </c>
      <c r="P1322" s="787">
        <f>SUM(P1321)</f>
        <v>12100000</v>
      </c>
      <c r="Q1322" s="787">
        <f>SUM(Q1321)</f>
        <v>7886683.46</v>
      </c>
      <c r="R1322" s="788">
        <f>SUM(R1321)</f>
        <v>0.65179202148760329</v>
      </c>
      <c r="S1322" s="787">
        <f>SUM(S1321)</f>
        <v>4213316.54</v>
      </c>
      <c r="AB1322" s="84">
        <f t="shared" si="225"/>
        <v>0</v>
      </c>
    </row>
    <row r="1323" spans="1:31" x14ac:dyDescent="0.25">
      <c r="A1323" s="84"/>
      <c r="B1323" s="84"/>
      <c r="G1323" s="797"/>
      <c r="H1323" s="798"/>
      <c r="I1323" s="798"/>
      <c r="J1323" s="799"/>
      <c r="K1323" s="798"/>
      <c r="L1323" s="800"/>
      <c r="M1323" s="800"/>
      <c r="N1323" s="801"/>
      <c r="O1323" s="800"/>
      <c r="P1323" s="800"/>
      <c r="Q1323" s="800"/>
      <c r="R1323" s="801"/>
      <c r="S1323" s="800"/>
      <c r="AB1323" s="84">
        <f t="shared" si="225"/>
        <v>0</v>
      </c>
    </row>
    <row r="1324" spans="1:31" ht="20.25" hidden="1" customHeight="1" x14ac:dyDescent="0.25">
      <c r="A1324" s="84"/>
      <c r="B1324" s="84"/>
      <c r="C1324" s="747" t="s">
        <v>4071</v>
      </c>
      <c r="D1324" s="756"/>
      <c r="G1324" s="977" t="s">
        <v>5072</v>
      </c>
      <c r="AB1324" s="84">
        <f t="shared" si="225"/>
        <v>0</v>
      </c>
    </row>
    <row r="1325" spans="1:31" ht="21" hidden="1" customHeight="1" x14ac:dyDescent="0.25">
      <c r="A1325" s="84"/>
      <c r="B1325" s="84"/>
      <c r="C1325" s="747"/>
      <c r="D1325" s="764">
        <v>810</v>
      </c>
      <c r="E1325" s="765"/>
      <c r="F1325" s="764"/>
      <c r="G1325" s="766" t="s">
        <v>207</v>
      </c>
      <c r="H1325" s="780"/>
      <c r="I1325" s="780"/>
      <c r="J1325" s="781"/>
      <c r="K1325" s="780"/>
      <c r="L1325" s="782"/>
      <c r="M1325" s="782"/>
      <c r="N1325" s="783"/>
      <c r="O1325" s="782"/>
      <c r="P1325" s="782"/>
      <c r="Q1325" s="782"/>
      <c r="R1325" s="783"/>
      <c r="S1325" s="782"/>
      <c r="AB1325" s="84">
        <f t="shared" si="225"/>
        <v>0</v>
      </c>
    </row>
    <row r="1326" spans="1:31" ht="15.75" hidden="1" thickBot="1" x14ac:dyDescent="0.3">
      <c r="A1326" s="84"/>
      <c r="B1326" s="84"/>
      <c r="E1326" s="746" t="s">
        <v>5325</v>
      </c>
      <c r="F1326" s="768">
        <v>424</v>
      </c>
      <c r="G1326" s="858" t="s">
        <v>3781</v>
      </c>
      <c r="H1326" s="749">
        <v>0</v>
      </c>
      <c r="I1326" s="749">
        <v>287489.70999999996</v>
      </c>
      <c r="J1326" s="750" t="e">
        <f>I1326/H1326</f>
        <v>#DIV/0!</v>
      </c>
      <c r="K1326" s="749">
        <f>H1326-I1326</f>
        <v>-287489.70999999996</v>
      </c>
      <c r="L1326" s="751">
        <v>0</v>
      </c>
      <c r="M1326" s="751">
        <v>0</v>
      </c>
      <c r="O1326" s="751">
        <f>L1326-M1326</f>
        <v>0</v>
      </c>
      <c r="P1326" s="751">
        <f>L1326+H1326</f>
        <v>0</v>
      </c>
      <c r="Q1326" s="751">
        <f>M1326+I1326</f>
        <v>287489.70999999996</v>
      </c>
      <c r="R1326" s="752" t="e">
        <f>Q1326/P1326</f>
        <v>#DIV/0!</v>
      </c>
      <c r="S1326" s="751">
        <f>P1326-Q1326</f>
        <v>-287489.70999999996</v>
      </c>
      <c r="V1326" s="202">
        <f>70000+253164.64</f>
        <v>323164.64</v>
      </c>
      <c r="W1326" s="202">
        <f>H1326-V1326</f>
        <v>-323164.64</v>
      </c>
      <c r="X1326" s="815">
        <v>150000</v>
      </c>
      <c r="Z1326" s="812">
        <f>H1326-X1326+Y1326</f>
        <v>-150000</v>
      </c>
      <c r="AA1326" s="813">
        <v>475000</v>
      </c>
      <c r="AB1326" s="84">
        <f t="shared" si="225"/>
        <v>-625000</v>
      </c>
      <c r="AE1326" s="84">
        <f>H1326-AA1326</f>
        <v>-475000</v>
      </c>
    </row>
    <row r="1327" spans="1:31" hidden="1" x14ac:dyDescent="0.25">
      <c r="A1327" s="84"/>
      <c r="B1327" s="84"/>
      <c r="E1327" s="770"/>
      <c r="F1327" s="771"/>
      <c r="G1327" s="772" t="s">
        <v>4919</v>
      </c>
      <c r="H1327" s="773"/>
      <c r="I1327" s="773"/>
      <c r="J1327" s="774"/>
      <c r="K1327" s="773"/>
      <c r="L1327" s="775"/>
      <c r="M1327" s="775"/>
      <c r="N1327" s="776"/>
      <c r="O1327" s="775"/>
      <c r="P1327" s="775"/>
      <c r="Q1327" s="775"/>
      <c r="R1327" s="776"/>
      <c r="S1327" s="859"/>
      <c r="AB1327" s="84">
        <f t="shared" si="225"/>
        <v>0</v>
      </c>
    </row>
    <row r="1328" spans="1:31" ht="15.75" hidden="1" thickBot="1" x14ac:dyDescent="0.3">
      <c r="A1328" s="84"/>
      <c r="B1328" s="84"/>
      <c r="E1328" s="777"/>
      <c r="F1328" s="778" t="s">
        <v>235</v>
      </c>
      <c r="G1328" s="779" t="s">
        <v>236</v>
      </c>
      <c r="H1328" s="780">
        <f t="shared" ref="H1328:M1328" si="228">SUM(H1326)</f>
        <v>0</v>
      </c>
      <c r="I1328" s="780">
        <f t="shared" si="228"/>
        <v>287489.70999999996</v>
      </c>
      <c r="J1328" s="781" t="e">
        <f t="shared" si="228"/>
        <v>#DIV/0!</v>
      </c>
      <c r="K1328" s="780">
        <f t="shared" si="228"/>
        <v>-287489.70999999996</v>
      </c>
      <c r="L1328" s="782">
        <f t="shared" si="228"/>
        <v>0</v>
      </c>
      <c r="M1328" s="782">
        <f t="shared" si="228"/>
        <v>0</v>
      </c>
      <c r="N1328" s="783"/>
      <c r="O1328" s="782">
        <f>SUM(O1326)</f>
        <v>0</v>
      </c>
      <c r="P1328" s="782">
        <f>SUM(P1326)</f>
        <v>0</v>
      </c>
      <c r="Q1328" s="782">
        <f>SUM(Q1326)</f>
        <v>287489.70999999996</v>
      </c>
      <c r="R1328" s="783" t="e">
        <f>SUM(R1326)</f>
        <v>#DIV/0!</v>
      </c>
      <c r="S1328" s="782">
        <f>SUM(S1326)</f>
        <v>-287489.70999999996</v>
      </c>
      <c r="AB1328" s="84">
        <f t="shared" si="225"/>
        <v>0</v>
      </c>
    </row>
    <row r="1329" spans="1:31" ht="15.75" hidden="1" thickBot="1" x14ac:dyDescent="0.3">
      <c r="A1329" s="84"/>
      <c r="B1329" s="84"/>
      <c r="G1329" s="784" t="s">
        <v>4920</v>
      </c>
      <c r="H1329" s="785">
        <f t="shared" ref="H1329:M1329" si="229">SUM(H1328)</f>
        <v>0</v>
      </c>
      <c r="I1329" s="785">
        <f t="shared" si="229"/>
        <v>287489.70999999996</v>
      </c>
      <c r="J1329" s="786" t="e">
        <f t="shared" si="229"/>
        <v>#DIV/0!</v>
      </c>
      <c r="K1329" s="785">
        <f t="shared" si="229"/>
        <v>-287489.70999999996</v>
      </c>
      <c r="L1329" s="787">
        <f t="shared" si="229"/>
        <v>0</v>
      </c>
      <c r="M1329" s="787">
        <f t="shared" si="229"/>
        <v>0</v>
      </c>
      <c r="N1329" s="788"/>
      <c r="O1329" s="787">
        <f>SUM(O1328)</f>
        <v>0</v>
      </c>
      <c r="P1329" s="787">
        <f>SUM(P1328)</f>
        <v>0</v>
      </c>
      <c r="Q1329" s="787">
        <f>SUM(Q1328)</f>
        <v>287489.70999999996</v>
      </c>
      <c r="R1329" s="788" t="e">
        <f>SUM(R1328)</f>
        <v>#DIV/0!</v>
      </c>
      <c r="S1329" s="787">
        <f>SUM(S1328)</f>
        <v>-287489.70999999996</v>
      </c>
      <c r="AB1329" s="84">
        <f t="shared" si="225"/>
        <v>0</v>
      </c>
    </row>
    <row r="1330" spans="1:31" ht="28.5" hidden="1" collapsed="1" x14ac:dyDescent="0.25">
      <c r="A1330" s="84"/>
      <c r="B1330" s="84"/>
      <c r="E1330" s="770"/>
      <c r="F1330" s="771"/>
      <c r="G1330" s="789" t="s">
        <v>5070</v>
      </c>
      <c r="H1330" s="790"/>
      <c r="I1330" s="791"/>
      <c r="J1330" s="792"/>
      <c r="K1330" s="791"/>
      <c r="L1330" s="793"/>
      <c r="M1330" s="794"/>
      <c r="N1330" s="795"/>
      <c r="O1330" s="794"/>
      <c r="P1330" s="794"/>
      <c r="Q1330" s="794"/>
      <c r="R1330" s="795"/>
      <c r="S1330" s="860"/>
      <c r="AB1330" s="84">
        <f t="shared" si="225"/>
        <v>0</v>
      </c>
    </row>
    <row r="1331" spans="1:31" ht="15.75" hidden="1" thickBot="1" x14ac:dyDescent="0.3">
      <c r="A1331" s="84"/>
      <c r="B1331" s="84"/>
      <c r="E1331" s="777"/>
      <c r="F1331" s="778" t="s">
        <v>235</v>
      </c>
      <c r="G1331" s="779" t="s">
        <v>236</v>
      </c>
      <c r="H1331" s="780">
        <f t="shared" ref="H1331:M1331" si="230">SUM(H1328)</f>
        <v>0</v>
      </c>
      <c r="I1331" s="780">
        <f t="shared" si="230"/>
        <v>287489.70999999996</v>
      </c>
      <c r="J1331" s="781" t="e">
        <f t="shared" si="230"/>
        <v>#DIV/0!</v>
      </c>
      <c r="K1331" s="780">
        <f t="shared" si="230"/>
        <v>-287489.70999999996</v>
      </c>
      <c r="L1331" s="782">
        <f t="shared" si="230"/>
        <v>0</v>
      </c>
      <c r="M1331" s="782">
        <f t="shared" si="230"/>
        <v>0</v>
      </c>
      <c r="N1331" s="783"/>
      <c r="O1331" s="782">
        <f>SUM(O1328)</f>
        <v>0</v>
      </c>
      <c r="P1331" s="782">
        <f>SUM(P1328)</f>
        <v>0</v>
      </c>
      <c r="Q1331" s="782">
        <f>SUM(Q1328)</f>
        <v>287489.70999999996</v>
      </c>
      <c r="R1331" s="783" t="e">
        <f>SUM(R1328)</f>
        <v>#DIV/0!</v>
      </c>
      <c r="S1331" s="782">
        <f>SUM(S1328)</f>
        <v>-287489.70999999996</v>
      </c>
      <c r="AB1331" s="84">
        <f t="shared" si="225"/>
        <v>0</v>
      </c>
    </row>
    <row r="1332" spans="1:31" ht="15.75" hidden="1" collapsed="1" thickBot="1" x14ac:dyDescent="0.3">
      <c r="A1332" s="84"/>
      <c r="B1332" s="84"/>
      <c r="G1332" s="784" t="s">
        <v>5071</v>
      </c>
      <c r="H1332" s="785">
        <f t="shared" ref="H1332:M1332" si="231">SUM(H1331)</f>
        <v>0</v>
      </c>
      <c r="I1332" s="785">
        <f t="shared" si="231"/>
        <v>287489.70999999996</v>
      </c>
      <c r="J1332" s="786" t="e">
        <f t="shared" si="231"/>
        <v>#DIV/0!</v>
      </c>
      <c r="K1332" s="785">
        <f t="shared" si="231"/>
        <v>-287489.70999999996</v>
      </c>
      <c r="L1332" s="787">
        <f t="shared" si="231"/>
        <v>0</v>
      </c>
      <c r="M1332" s="787">
        <f t="shared" si="231"/>
        <v>0</v>
      </c>
      <c r="N1332" s="788"/>
      <c r="O1332" s="787">
        <f>SUM(O1331)</f>
        <v>0</v>
      </c>
      <c r="P1332" s="787">
        <f>SUM(P1331)</f>
        <v>0</v>
      </c>
      <c r="Q1332" s="787">
        <f>SUM(Q1331)</f>
        <v>287489.70999999996</v>
      </c>
      <c r="R1332" s="788" t="e">
        <f>SUM(R1331)</f>
        <v>#DIV/0!</v>
      </c>
      <c r="S1332" s="787">
        <f>SUM(S1331)</f>
        <v>-287489.70999999996</v>
      </c>
      <c r="AB1332" s="84">
        <f t="shared" si="225"/>
        <v>0</v>
      </c>
    </row>
    <row r="1333" spans="1:31" hidden="1" x14ac:dyDescent="0.25">
      <c r="A1333" s="84"/>
      <c r="B1333" s="84"/>
      <c r="G1333" s="797"/>
      <c r="H1333" s="798"/>
      <c r="I1333" s="798"/>
      <c r="J1333" s="799"/>
      <c r="K1333" s="798"/>
      <c r="L1333" s="800"/>
      <c r="M1333" s="800"/>
      <c r="N1333" s="801"/>
      <c r="O1333" s="800"/>
      <c r="P1333" s="800"/>
      <c r="Q1333" s="800"/>
      <c r="R1333" s="801"/>
      <c r="S1333" s="800"/>
      <c r="AB1333" s="84">
        <f t="shared" si="225"/>
        <v>0</v>
      </c>
    </row>
    <row r="1334" spans="1:31" ht="29.25" hidden="1" customHeight="1" x14ac:dyDescent="0.25">
      <c r="A1334" s="84"/>
      <c r="B1334" s="84"/>
      <c r="C1334" s="747" t="s">
        <v>4569</v>
      </c>
      <c r="D1334" s="756"/>
      <c r="G1334" s="977" t="s">
        <v>5380</v>
      </c>
      <c r="AB1334" s="84">
        <f t="shared" ref="AB1334:AB1342" si="232">Z1334-AA1334</f>
        <v>0</v>
      </c>
    </row>
    <row r="1335" spans="1:31" ht="21" hidden="1" customHeight="1" x14ac:dyDescent="0.25">
      <c r="A1335" s="84"/>
      <c r="B1335" s="84"/>
      <c r="C1335" s="747"/>
      <c r="D1335" s="764">
        <v>810</v>
      </c>
      <c r="E1335" s="765"/>
      <c r="F1335" s="764"/>
      <c r="G1335" s="766" t="s">
        <v>207</v>
      </c>
      <c r="H1335" s="780"/>
      <c r="I1335" s="780"/>
      <c r="J1335" s="781"/>
      <c r="K1335" s="780"/>
      <c r="L1335" s="782"/>
      <c r="M1335" s="782"/>
      <c r="N1335" s="783"/>
      <c r="O1335" s="782"/>
      <c r="P1335" s="782"/>
      <c r="Q1335" s="782"/>
      <c r="R1335" s="783"/>
      <c r="S1335" s="782"/>
      <c r="AB1335" s="84">
        <f t="shared" si="232"/>
        <v>0</v>
      </c>
    </row>
    <row r="1336" spans="1:31" ht="15.75" hidden="1" thickBot="1" x14ac:dyDescent="0.3">
      <c r="A1336" s="84"/>
      <c r="B1336" s="84"/>
      <c r="E1336" s="746" t="s">
        <v>5116</v>
      </c>
      <c r="F1336" s="768">
        <v>511</v>
      </c>
      <c r="G1336" s="858" t="s">
        <v>3781</v>
      </c>
      <c r="H1336" s="749">
        <v>0</v>
      </c>
      <c r="I1336" s="749">
        <v>0</v>
      </c>
      <c r="K1336" s="749">
        <f>H1336-I1336</f>
        <v>0</v>
      </c>
      <c r="L1336" s="751">
        <v>0</v>
      </c>
      <c r="M1336" s="751">
        <v>0</v>
      </c>
      <c r="O1336" s="751">
        <f>L1336-M1336</f>
        <v>0</v>
      </c>
      <c r="P1336" s="751">
        <f>L1336+H1336</f>
        <v>0</v>
      </c>
      <c r="Q1336" s="751">
        <f>M1336+I1336</f>
        <v>0</v>
      </c>
      <c r="S1336" s="751">
        <f>P1336-Q1336</f>
        <v>0</v>
      </c>
      <c r="V1336" s="202">
        <f>70000+253164.64</f>
        <v>323164.64</v>
      </c>
      <c r="W1336" s="202">
        <f>H1336-V1336</f>
        <v>-323164.64</v>
      </c>
      <c r="X1336" s="815">
        <v>150000</v>
      </c>
      <c r="Z1336" s="812">
        <f>H1336-X1336+Y1336</f>
        <v>-150000</v>
      </c>
      <c r="AA1336" s="813">
        <v>475000</v>
      </c>
      <c r="AB1336" s="84">
        <f t="shared" si="232"/>
        <v>-625000</v>
      </c>
      <c r="AE1336" s="84">
        <f>H1336-AA1336</f>
        <v>-475000</v>
      </c>
    </row>
    <row r="1337" spans="1:31" hidden="1" x14ac:dyDescent="0.25">
      <c r="A1337" s="84"/>
      <c r="B1337" s="84"/>
      <c r="E1337" s="770"/>
      <c r="F1337" s="771"/>
      <c r="G1337" s="772" t="s">
        <v>4919</v>
      </c>
      <c r="H1337" s="773"/>
      <c r="I1337" s="773"/>
      <c r="J1337" s="774"/>
      <c r="K1337" s="773"/>
      <c r="L1337" s="775"/>
      <c r="M1337" s="775"/>
      <c r="N1337" s="776"/>
      <c r="O1337" s="775"/>
      <c r="P1337" s="775"/>
      <c r="Q1337" s="775"/>
      <c r="R1337" s="776"/>
      <c r="S1337" s="859"/>
      <c r="AB1337" s="84">
        <f t="shared" si="232"/>
        <v>0</v>
      </c>
    </row>
    <row r="1338" spans="1:31" ht="15.75" hidden="1" thickBot="1" x14ac:dyDescent="0.3">
      <c r="A1338" s="84"/>
      <c r="B1338" s="84"/>
      <c r="E1338" s="777"/>
      <c r="F1338" s="778" t="s">
        <v>235</v>
      </c>
      <c r="G1338" s="779" t="s">
        <v>236</v>
      </c>
      <c r="H1338" s="780">
        <f t="shared" ref="H1338:M1338" si="233">SUM(H1336)</f>
        <v>0</v>
      </c>
      <c r="I1338" s="780">
        <f t="shared" si="233"/>
        <v>0</v>
      </c>
      <c r="J1338" s="781"/>
      <c r="K1338" s="780">
        <f t="shared" si="233"/>
        <v>0</v>
      </c>
      <c r="L1338" s="782">
        <f t="shared" si="233"/>
        <v>0</v>
      </c>
      <c r="M1338" s="782">
        <f t="shared" si="233"/>
        <v>0</v>
      </c>
      <c r="N1338" s="783"/>
      <c r="O1338" s="782">
        <f>SUM(O1336)</f>
        <v>0</v>
      </c>
      <c r="P1338" s="782">
        <f>SUM(P1336)</f>
        <v>0</v>
      </c>
      <c r="Q1338" s="782">
        <f>SUM(Q1336)</f>
        <v>0</v>
      </c>
      <c r="R1338" s="783"/>
      <c r="S1338" s="782">
        <f>SUM(S1336)</f>
        <v>0</v>
      </c>
      <c r="AB1338" s="84">
        <f t="shared" si="232"/>
        <v>0</v>
      </c>
    </row>
    <row r="1339" spans="1:31" ht="15.75" hidden="1" thickBot="1" x14ac:dyDescent="0.3">
      <c r="A1339" s="84"/>
      <c r="B1339" s="84"/>
      <c r="G1339" s="784" t="s">
        <v>4920</v>
      </c>
      <c r="H1339" s="785">
        <f t="shared" ref="H1339:M1339" si="234">SUM(H1338)</f>
        <v>0</v>
      </c>
      <c r="I1339" s="785">
        <f t="shared" si="234"/>
        <v>0</v>
      </c>
      <c r="J1339" s="786"/>
      <c r="K1339" s="785">
        <f t="shared" si="234"/>
        <v>0</v>
      </c>
      <c r="L1339" s="787">
        <f t="shared" si="234"/>
        <v>0</v>
      </c>
      <c r="M1339" s="787">
        <f t="shared" si="234"/>
        <v>0</v>
      </c>
      <c r="N1339" s="788"/>
      <c r="O1339" s="787">
        <f>SUM(O1338)</f>
        <v>0</v>
      </c>
      <c r="P1339" s="787">
        <f>SUM(P1338)</f>
        <v>0</v>
      </c>
      <c r="Q1339" s="787">
        <f>SUM(Q1338)</f>
        <v>0</v>
      </c>
      <c r="R1339" s="788"/>
      <c r="S1339" s="787">
        <f>SUM(S1338)</f>
        <v>0</v>
      </c>
      <c r="AB1339" s="84">
        <f t="shared" si="232"/>
        <v>0</v>
      </c>
    </row>
    <row r="1340" spans="1:31" hidden="1" collapsed="1" x14ac:dyDescent="0.25">
      <c r="A1340" s="84"/>
      <c r="B1340" s="84"/>
      <c r="E1340" s="770"/>
      <c r="F1340" s="771"/>
      <c r="G1340" s="789" t="s">
        <v>5326</v>
      </c>
      <c r="H1340" s="790"/>
      <c r="I1340" s="791"/>
      <c r="J1340" s="792"/>
      <c r="K1340" s="791"/>
      <c r="L1340" s="793"/>
      <c r="M1340" s="794"/>
      <c r="N1340" s="795"/>
      <c r="O1340" s="794"/>
      <c r="P1340" s="794"/>
      <c r="Q1340" s="794"/>
      <c r="R1340" s="795"/>
      <c r="S1340" s="860"/>
      <c r="AB1340" s="84">
        <f t="shared" si="232"/>
        <v>0</v>
      </c>
    </row>
    <row r="1341" spans="1:31" ht="15.75" hidden="1" thickBot="1" x14ac:dyDescent="0.3">
      <c r="A1341" s="84"/>
      <c r="B1341" s="84"/>
      <c r="E1341" s="777"/>
      <c r="F1341" s="778" t="s">
        <v>235</v>
      </c>
      <c r="G1341" s="779" t="s">
        <v>236</v>
      </c>
      <c r="H1341" s="780">
        <f t="shared" ref="H1341:M1341" si="235">SUM(H1338)</f>
        <v>0</v>
      </c>
      <c r="I1341" s="780">
        <f t="shared" si="235"/>
        <v>0</v>
      </c>
      <c r="J1341" s="781"/>
      <c r="K1341" s="780">
        <f t="shared" si="235"/>
        <v>0</v>
      </c>
      <c r="L1341" s="782">
        <f t="shared" si="235"/>
        <v>0</v>
      </c>
      <c r="M1341" s="782">
        <f t="shared" si="235"/>
        <v>0</v>
      </c>
      <c r="N1341" s="783"/>
      <c r="O1341" s="782">
        <f>SUM(O1338)</f>
        <v>0</v>
      </c>
      <c r="P1341" s="782">
        <f>SUM(P1338)</f>
        <v>0</v>
      </c>
      <c r="Q1341" s="782">
        <f>SUM(Q1338)</f>
        <v>0</v>
      </c>
      <c r="R1341" s="783"/>
      <c r="S1341" s="782">
        <f>SUM(S1338)</f>
        <v>0</v>
      </c>
      <c r="AB1341" s="84">
        <f t="shared" si="232"/>
        <v>0</v>
      </c>
    </row>
    <row r="1342" spans="1:31" ht="15.75" hidden="1" collapsed="1" thickBot="1" x14ac:dyDescent="0.3">
      <c r="A1342" s="84"/>
      <c r="B1342" s="84"/>
      <c r="G1342" s="784" t="s">
        <v>5328</v>
      </c>
      <c r="H1342" s="785">
        <f t="shared" ref="H1342:M1342" si="236">SUM(H1341)</f>
        <v>0</v>
      </c>
      <c r="I1342" s="785">
        <f t="shared" si="236"/>
        <v>0</v>
      </c>
      <c r="J1342" s="786"/>
      <c r="K1342" s="785">
        <f t="shared" si="236"/>
        <v>0</v>
      </c>
      <c r="L1342" s="787">
        <f t="shared" si="236"/>
        <v>0</v>
      </c>
      <c r="M1342" s="787">
        <f t="shared" si="236"/>
        <v>0</v>
      </c>
      <c r="N1342" s="788"/>
      <c r="O1342" s="787">
        <f>SUM(O1341)</f>
        <v>0</v>
      </c>
      <c r="P1342" s="787">
        <f>SUM(P1341)</f>
        <v>0</v>
      </c>
      <c r="Q1342" s="787">
        <f>SUM(Q1341)</f>
        <v>0</v>
      </c>
      <c r="R1342" s="788"/>
      <c r="S1342" s="787">
        <f>SUM(S1341)</f>
        <v>0</v>
      </c>
      <c r="AB1342" s="84">
        <f t="shared" si="232"/>
        <v>0</v>
      </c>
    </row>
    <row r="1343" spans="1:31" hidden="1" x14ac:dyDescent="0.25">
      <c r="A1343" s="84"/>
      <c r="B1343" s="84"/>
      <c r="G1343" s="797"/>
      <c r="H1343" s="798"/>
      <c r="I1343" s="798"/>
      <c r="J1343" s="799"/>
      <c r="K1343" s="798"/>
      <c r="L1343" s="800"/>
      <c r="M1343" s="800"/>
      <c r="N1343" s="801"/>
      <c r="O1343" s="800"/>
      <c r="P1343" s="800"/>
      <c r="Q1343" s="800"/>
      <c r="R1343" s="801"/>
      <c r="S1343" s="800"/>
    </row>
    <row r="1344" spans="1:31" x14ac:dyDescent="0.25">
      <c r="A1344" s="84"/>
      <c r="B1344" s="84"/>
      <c r="E1344" s="770"/>
      <c r="F1344" s="771"/>
      <c r="G1344" s="804" t="s">
        <v>4925</v>
      </c>
      <c r="H1344" s="805"/>
      <c r="I1344" s="805"/>
      <c r="J1344" s="806"/>
      <c r="K1344" s="805"/>
      <c r="L1344" s="807"/>
      <c r="M1344" s="807"/>
      <c r="N1344" s="808"/>
      <c r="O1344" s="807"/>
      <c r="P1344" s="807"/>
      <c r="Q1344" s="807"/>
      <c r="R1344" s="808"/>
      <c r="S1344" s="862"/>
      <c r="AB1344" s="84">
        <f t="shared" si="225"/>
        <v>0</v>
      </c>
    </row>
    <row r="1345" spans="1:1024 1027:2048 2051:3072 3075:4096 4099:5120 5123:6144 6147:7168 7171:8192 8195:9216 9219:10240 10243:11264 11267:12288 12291:13312 13315:14336 14339:15360 15363:16384" x14ac:dyDescent="0.25">
      <c r="A1345" s="84"/>
      <c r="B1345" s="84"/>
      <c r="E1345" s="777"/>
      <c r="F1345" s="778" t="s">
        <v>235</v>
      </c>
      <c r="G1345" s="779" t="s">
        <v>236</v>
      </c>
      <c r="H1345" s="780">
        <f>H1321+H1331+H1341</f>
        <v>12100000</v>
      </c>
      <c r="I1345" s="780">
        <f>I1321+I1331+I1341</f>
        <v>8174173.1699999999</v>
      </c>
      <c r="J1345" s="781">
        <f>J1321</f>
        <v>0.65179202148760329</v>
      </c>
      <c r="K1345" s="780">
        <f>H1345-I1345</f>
        <v>3925826.83</v>
      </c>
      <c r="L1345" s="782">
        <f>L1321</f>
        <v>0</v>
      </c>
      <c r="M1345" s="782">
        <f>M1321</f>
        <v>0</v>
      </c>
      <c r="N1345" s="783"/>
      <c r="O1345" s="782">
        <f>O1321</f>
        <v>0</v>
      </c>
      <c r="P1345" s="782">
        <f>H1345</f>
        <v>12100000</v>
      </c>
      <c r="Q1345" s="782">
        <f>I1345</f>
        <v>8174173.1699999999</v>
      </c>
      <c r="R1345" s="783">
        <f>R1321</f>
        <v>0.65179202148760329</v>
      </c>
      <c r="S1345" s="782">
        <f>P1345-Q1345</f>
        <v>3925826.83</v>
      </c>
      <c r="AB1345" s="84">
        <f t="shared" si="225"/>
        <v>0</v>
      </c>
    </row>
    <row r="1346" spans="1:1024 1027:2048 2051:3072 3075:4096 4099:5120 5123:6144 6147:7168 7171:8192 8195:9216 9219:10240 10243:11264 11267:12288 12291:13312 13315:14336 14339:15360 15363:16384" ht="15.75" thickBot="1" x14ac:dyDescent="0.3">
      <c r="A1346" s="84"/>
      <c r="B1346" s="84"/>
      <c r="E1346" s="777"/>
      <c r="F1346" s="778">
        <v>10</v>
      </c>
      <c r="G1346" s="779" t="s">
        <v>251</v>
      </c>
      <c r="H1346" s="780">
        <v>0</v>
      </c>
      <c r="I1346" s="780">
        <v>0</v>
      </c>
      <c r="J1346" s="781"/>
      <c r="K1346" s="780">
        <v>0</v>
      </c>
      <c r="L1346" s="782">
        <v>0</v>
      </c>
      <c r="M1346" s="782" t="e">
        <f>#REF!</f>
        <v>#REF!</v>
      </c>
      <c r="N1346" s="783" t="e">
        <f>M1346/L1346</f>
        <v>#REF!</v>
      </c>
      <c r="O1346" s="782" t="e">
        <f>L1346-M1346</f>
        <v>#REF!</v>
      </c>
      <c r="P1346" s="782">
        <f>L1346</f>
        <v>0</v>
      </c>
      <c r="Q1346" s="782" t="e">
        <f>M1346</f>
        <v>#REF!</v>
      </c>
      <c r="R1346" s="783" t="e">
        <f>Q1346/P1346</f>
        <v>#REF!</v>
      </c>
      <c r="S1346" s="782" t="e">
        <f>P1346-Q1346</f>
        <v>#REF!</v>
      </c>
      <c r="AB1346" s="84">
        <f t="shared" si="225"/>
        <v>0</v>
      </c>
    </row>
    <row r="1347" spans="1:1024 1027:2048 2051:3072 3075:4096 4099:5120 5123:6144 6147:7168 7171:8192 8195:9216 9219:10240 10243:11264 11267:12288 12291:13312 13315:14336 14339:15360 15363:16384" ht="15.75" thickBot="1" x14ac:dyDescent="0.3">
      <c r="G1347" s="784" t="s">
        <v>4926</v>
      </c>
      <c r="H1347" s="785">
        <f>SUM(H1345)</f>
        <v>12100000</v>
      </c>
      <c r="I1347" s="785">
        <f>SUM(I1345)</f>
        <v>8174173.1699999999</v>
      </c>
      <c r="J1347" s="786">
        <f>SUM(J1345)</f>
        <v>0.65179202148760329</v>
      </c>
      <c r="K1347" s="785">
        <f>SUM(K1345)</f>
        <v>3925826.83</v>
      </c>
      <c r="L1347" s="787">
        <f>L1345</f>
        <v>0</v>
      </c>
      <c r="M1347" s="787">
        <f>M1345</f>
        <v>0</v>
      </c>
      <c r="N1347" s="788"/>
      <c r="O1347" s="787">
        <f>L1347-M1347</f>
        <v>0</v>
      </c>
      <c r="P1347" s="787">
        <f>H1347+L1347</f>
        <v>12100000</v>
      </c>
      <c r="Q1347" s="787">
        <f>I1347+M1347</f>
        <v>8174173.1699999999</v>
      </c>
      <c r="R1347" s="788">
        <f>R1323</f>
        <v>0</v>
      </c>
      <c r="S1347" s="787">
        <f>P1347-Q1347</f>
        <v>3925826.83</v>
      </c>
      <c r="AB1347" s="84">
        <f t="shared" si="225"/>
        <v>0</v>
      </c>
    </row>
    <row r="1348" spans="1:1024 1027:2048 2051:3072 3075:4096 4099:5120 5123:6144 6147:7168 7171:8192 8195:9216 9219:10240 10243:11264 11267:12288 12291:13312 13315:14336 14339:15360 15363:16384" x14ac:dyDescent="0.25">
      <c r="G1348" s="797"/>
      <c r="H1348" s="798"/>
      <c r="I1348" s="798"/>
      <c r="J1348" s="799"/>
      <c r="K1348" s="798"/>
      <c r="L1348" s="800"/>
      <c r="M1348" s="800"/>
      <c r="N1348" s="801"/>
      <c r="O1348" s="800"/>
      <c r="P1348" s="800"/>
      <c r="Q1348" s="800"/>
      <c r="R1348" s="801"/>
      <c r="S1348" s="800"/>
      <c r="AB1348" s="84">
        <f t="shared" si="225"/>
        <v>0</v>
      </c>
    </row>
    <row r="1349" spans="1:1024 1027:2048 2051:3072 3075:4096 4099:5120 5123:6144 6147:7168 7171:8192 8195:9216 9219:10240 10243:11264 11267:12288 12291:13312 13315:14336 14339:15360 15363:16384" x14ac:dyDescent="0.25">
      <c r="A1349" s="84"/>
      <c r="B1349" s="84"/>
      <c r="G1349" s="797"/>
      <c r="H1349" s="798"/>
      <c r="I1349" s="798"/>
      <c r="J1349" s="799"/>
      <c r="K1349" s="798"/>
      <c r="L1349" s="800"/>
      <c r="M1349" s="800"/>
      <c r="N1349" s="801"/>
      <c r="O1349" s="800"/>
      <c r="P1349" s="800"/>
      <c r="Q1349" s="800"/>
      <c r="R1349" s="801"/>
      <c r="S1349" s="800"/>
      <c r="T1349" s="84"/>
      <c r="V1349" s="84"/>
      <c r="W1349" s="84"/>
    </row>
    <row r="1350" spans="1:1024 1027:2048 2051:3072 3075:4096 4099:5120 5123:6144 6147:7168 7171:8192 8195:9216 9219:10240 10243:11264 11267:12288 12291:13312 13315:14336 14339:15360 15363:16384" ht="28.5" x14ac:dyDescent="0.25">
      <c r="A1350" s="84"/>
      <c r="B1350" s="84"/>
      <c r="C1350" s="747" t="s">
        <v>4922</v>
      </c>
      <c r="G1350" s="797" t="s">
        <v>5392</v>
      </c>
      <c r="H1350" s="798"/>
      <c r="I1350" s="798"/>
      <c r="J1350" s="799"/>
      <c r="K1350" s="798"/>
      <c r="L1350" s="800"/>
      <c r="M1350" s="800"/>
      <c r="N1350" s="801"/>
      <c r="O1350" s="800"/>
      <c r="P1350" s="800"/>
      <c r="Q1350" s="800"/>
      <c r="R1350" s="801"/>
      <c r="S1350" s="800" t="s">
        <v>4922</v>
      </c>
      <c r="T1350" s="84"/>
      <c r="V1350" s="84"/>
      <c r="W1350" s="84" t="s">
        <v>5392</v>
      </c>
      <c r="AI1350" s="84" t="s">
        <v>4922</v>
      </c>
      <c r="AM1350" s="84" t="s">
        <v>5392</v>
      </c>
      <c r="AY1350" s="84" t="s">
        <v>4922</v>
      </c>
      <c r="BC1350" s="84" t="s">
        <v>5392</v>
      </c>
      <c r="BO1350" s="84" t="s">
        <v>4922</v>
      </c>
      <c r="BS1350" s="84" t="s">
        <v>5392</v>
      </c>
      <c r="CE1350" s="84" t="s">
        <v>4922</v>
      </c>
      <c r="CI1350" s="84" t="s">
        <v>5392</v>
      </c>
      <c r="CU1350" s="84" t="s">
        <v>4922</v>
      </c>
      <c r="CY1350" s="84" t="s">
        <v>5392</v>
      </c>
      <c r="DK1350" s="84" t="s">
        <v>4922</v>
      </c>
      <c r="DO1350" s="84" t="s">
        <v>5392</v>
      </c>
      <c r="EA1350" s="84" t="s">
        <v>4922</v>
      </c>
      <c r="EE1350" s="84" t="s">
        <v>5392</v>
      </c>
      <c r="EQ1350" s="84" t="s">
        <v>4922</v>
      </c>
      <c r="EU1350" s="84" t="s">
        <v>5392</v>
      </c>
      <c r="FG1350" s="84" t="s">
        <v>4922</v>
      </c>
      <c r="FK1350" s="84" t="s">
        <v>5392</v>
      </c>
      <c r="FW1350" s="84" t="s">
        <v>4922</v>
      </c>
      <c r="GA1350" s="84" t="s">
        <v>5392</v>
      </c>
      <c r="GM1350" s="84" t="s">
        <v>4922</v>
      </c>
      <c r="GQ1350" s="84" t="s">
        <v>5392</v>
      </c>
      <c r="HC1350" s="84" t="s">
        <v>4922</v>
      </c>
      <c r="HG1350" s="84" t="s">
        <v>5392</v>
      </c>
      <c r="HS1350" s="84" t="s">
        <v>4922</v>
      </c>
      <c r="HW1350" s="84" t="s">
        <v>5392</v>
      </c>
      <c r="II1350" s="84" t="s">
        <v>4922</v>
      </c>
      <c r="IM1350" s="84" t="s">
        <v>5392</v>
      </c>
      <c r="IY1350" s="84" t="s">
        <v>4922</v>
      </c>
      <c r="JC1350" s="84" t="s">
        <v>5392</v>
      </c>
      <c r="JO1350" s="84" t="s">
        <v>4922</v>
      </c>
      <c r="JS1350" s="84" t="s">
        <v>5392</v>
      </c>
      <c r="KE1350" s="84" t="s">
        <v>4922</v>
      </c>
      <c r="KI1350" s="84" t="s">
        <v>5392</v>
      </c>
      <c r="KU1350" s="84" t="s">
        <v>4922</v>
      </c>
      <c r="KY1350" s="84" t="s">
        <v>5392</v>
      </c>
      <c r="LK1350" s="84" t="s">
        <v>4922</v>
      </c>
      <c r="LO1350" s="84" t="s">
        <v>5392</v>
      </c>
      <c r="MA1350" s="84" t="s">
        <v>4922</v>
      </c>
      <c r="ME1350" s="84" t="s">
        <v>5392</v>
      </c>
      <c r="MQ1350" s="84" t="s">
        <v>4922</v>
      </c>
      <c r="MU1350" s="84" t="s">
        <v>5392</v>
      </c>
      <c r="NG1350" s="84" t="s">
        <v>4922</v>
      </c>
      <c r="NK1350" s="84" t="s">
        <v>5392</v>
      </c>
      <c r="NW1350" s="84" t="s">
        <v>4922</v>
      </c>
      <c r="OA1350" s="84" t="s">
        <v>5392</v>
      </c>
      <c r="OM1350" s="84" t="s">
        <v>4922</v>
      </c>
      <c r="OQ1350" s="84" t="s">
        <v>5392</v>
      </c>
      <c r="PC1350" s="84" t="s">
        <v>4922</v>
      </c>
      <c r="PG1350" s="84" t="s">
        <v>5392</v>
      </c>
      <c r="PS1350" s="84" t="s">
        <v>4922</v>
      </c>
      <c r="PW1350" s="84" t="s">
        <v>5392</v>
      </c>
      <c r="QI1350" s="84" t="s">
        <v>4922</v>
      </c>
      <c r="QM1350" s="84" t="s">
        <v>5392</v>
      </c>
      <c r="QY1350" s="84" t="s">
        <v>4922</v>
      </c>
      <c r="RC1350" s="84" t="s">
        <v>5392</v>
      </c>
      <c r="RO1350" s="84" t="s">
        <v>4922</v>
      </c>
      <c r="RS1350" s="84" t="s">
        <v>5392</v>
      </c>
      <c r="SE1350" s="84" t="s">
        <v>4922</v>
      </c>
      <c r="SI1350" s="84" t="s">
        <v>5392</v>
      </c>
      <c r="SU1350" s="84" t="s">
        <v>4922</v>
      </c>
      <c r="SY1350" s="84" t="s">
        <v>5392</v>
      </c>
      <c r="TK1350" s="84" t="s">
        <v>4922</v>
      </c>
      <c r="TO1350" s="84" t="s">
        <v>5392</v>
      </c>
      <c r="UA1350" s="84" t="s">
        <v>4922</v>
      </c>
      <c r="UE1350" s="84" t="s">
        <v>5392</v>
      </c>
      <c r="UQ1350" s="84" t="s">
        <v>4922</v>
      </c>
      <c r="UU1350" s="84" t="s">
        <v>5392</v>
      </c>
      <c r="VG1350" s="84" t="s">
        <v>4922</v>
      </c>
      <c r="VK1350" s="84" t="s">
        <v>5392</v>
      </c>
      <c r="VW1350" s="84" t="s">
        <v>4922</v>
      </c>
      <c r="WA1350" s="84" t="s">
        <v>5392</v>
      </c>
      <c r="WM1350" s="84" t="s">
        <v>4922</v>
      </c>
      <c r="WQ1350" s="84" t="s">
        <v>5392</v>
      </c>
      <c r="XC1350" s="84" t="s">
        <v>4922</v>
      </c>
      <c r="XG1350" s="84" t="s">
        <v>5392</v>
      </c>
      <c r="XS1350" s="84" t="s">
        <v>4922</v>
      </c>
      <c r="XW1350" s="84" t="s">
        <v>5392</v>
      </c>
      <c r="YI1350" s="84" t="s">
        <v>4922</v>
      </c>
      <c r="YM1350" s="84" t="s">
        <v>5392</v>
      </c>
      <c r="YY1350" s="84" t="s">
        <v>4922</v>
      </c>
      <c r="ZC1350" s="84" t="s">
        <v>5392</v>
      </c>
      <c r="ZO1350" s="84" t="s">
        <v>4922</v>
      </c>
      <c r="ZS1350" s="84" t="s">
        <v>5392</v>
      </c>
      <c r="AAE1350" s="84" t="s">
        <v>4922</v>
      </c>
      <c r="AAI1350" s="84" t="s">
        <v>5392</v>
      </c>
      <c r="AAU1350" s="84" t="s">
        <v>4922</v>
      </c>
      <c r="AAY1350" s="84" t="s">
        <v>5392</v>
      </c>
      <c r="ABK1350" s="84" t="s">
        <v>4922</v>
      </c>
      <c r="ABO1350" s="84" t="s">
        <v>5392</v>
      </c>
      <c r="ACA1350" s="84" t="s">
        <v>4922</v>
      </c>
      <c r="ACE1350" s="84" t="s">
        <v>5392</v>
      </c>
      <c r="ACQ1350" s="84" t="s">
        <v>4922</v>
      </c>
      <c r="ACU1350" s="84" t="s">
        <v>5392</v>
      </c>
      <c r="ADG1350" s="84" t="s">
        <v>4922</v>
      </c>
      <c r="ADK1350" s="84" t="s">
        <v>5392</v>
      </c>
      <c r="ADW1350" s="84" t="s">
        <v>4922</v>
      </c>
      <c r="AEA1350" s="84" t="s">
        <v>5392</v>
      </c>
      <c r="AEM1350" s="84" t="s">
        <v>4922</v>
      </c>
      <c r="AEQ1350" s="84" t="s">
        <v>5392</v>
      </c>
      <c r="AFC1350" s="84" t="s">
        <v>4922</v>
      </c>
      <c r="AFG1350" s="84" t="s">
        <v>5392</v>
      </c>
      <c r="AFS1350" s="84" t="s">
        <v>4922</v>
      </c>
      <c r="AFW1350" s="84" t="s">
        <v>5392</v>
      </c>
      <c r="AGI1350" s="84" t="s">
        <v>4922</v>
      </c>
      <c r="AGM1350" s="84" t="s">
        <v>5392</v>
      </c>
      <c r="AGY1350" s="84" t="s">
        <v>4922</v>
      </c>
      <c r="AHC1350" s="84" t="s">
        <v>5392</v>
      </c>
      <c r="AHO1350" s="84" t="s">
        <v>4922</v>
      </c>
      <c r="AHS1350" s="84" t="s">
        <v>5392</v>
      </c>
      <c r="AIE1350" s="84" t="s">
        <v>4922</v>
      </c>
      <c r="AII1350" s="84" t="s">
        <v>5392</v>
      </c>
      <c r="AIU1350" s="84" t="s">
        <v>4922</v>
      </c>
      <c r="AIY1350" s="84" t="s">
        <v>5392</v>
      </c>
      <c r="AJK1350" s="84" t="s">
        <v>4922</v>
      </c>
      <c r="AJO1350" s="84" t="s">
        <v>5392</v>
      </c>
      <c r="AKA1350" s="84" t="s">
        <v>4922</v>
      </c>
      <c r="AKE1350" s="84" t="s">
        <v>5392</v>
      </c>
      <c r="AKQ1350" s="84" t="s">
        <v>4922</v>
      </c>
      <c r="AKU1350" s="84" t="s">
        <v>5392</v>
      </c>
      <c r="ALG1350" s="84" t="s">
        <v>4922</v>
      </c>
      <c r="ALK1350" s="84" t="s">
        <v>5392</v>
      </c>
      <c r="ALW1350" s="84" t="s">
        <v>4922</v>
      </c>
      <c r="AMA1350" s="84" t="s">
        <v>5392</v>
      </c>
      <c r="AMM1350" s="84" t="s">
        <v>4922</v>
      </c>
      <c r="AMQ1350" s="84" t="s">
        <v>5392</v>
      </c>
      <c r="ANC1350" s="84" t="s">
        <v>4922</v>
      </c>
      <c r="ANG1350" s="84" t="s">
        <v>5392</v>
      </c>
      <c r="ANS1350" s="84" t="s">
        <v>4922</v>
      </c>
      <c r="ANW1350" s="84" t="s">
        <v>5392</v>
      </c>
      <c r="AOI1350" s="84" t="s">
        <v>4922</v>
      </c>
      <c r="AOM1350" s="84" t="s">
        <v>5392</v>
      </c>
      <c r="AOY1350" s="84" t="s">
        <v>4922</v>
      </c>
      <c r="APC1350" s="84" t="s">
        <v>5392</v>
      </c>
      <c r="APO1350" s="84" t="s">
        <v>4922</v>
      </c>
      <c r="APS1350" s="84" t="s">
        <v>5392</v>
      </c>
      <c r="AQE1350" s="84" t="s">
        <v>4922</v>
      </c>
      <c r="AQI1350" s="84" t="s">
        <v>5392</v>
      </c>
      <c r="AQU1350" s="84" t="s">
        <v>4922</v>
      </c>
      <c r="AQY1350" s="84" t="s">
        <v>5392</v>
      </c>
      <c r="ARK1350" s="84" t="s">
        <v>4922</v>
      </c>
      <c r="ARO1350" s="84" t="s">
        <v>5392</v>
      </c>
      <c r="ASA1350" s="84" t="s">
        <v>4922</v>
      </c>
      <c r="ASE1350" s="84" t="s">
        <v>5392</v>
      </c>
      <c r="ASQ1350" s="84" t="s">
        <v>4922</v>
      </c>
      <c r="ASU1350" s="84" t="s">
        <v>5392</v>
      </c>
      <c r="ATG1350" s="84" t="s">
        <v>4922</v>
      </c>
      <c r="ATK1350" s="84" t="s">
        <v>5392</v>
      </c>
      <c r="ATW1350" s="84" t="s">
        <v>4922</v>
      </c>
      <c r="AUA1350" s="84" t="s">
        <v>5392</v>
      </c>
      <c r="AUM1350" s="84" t="s">
        <v>4922</v>
      </c>
      <c r="AUQ1350" s="84" t="s">
        <v>5392</v>
      </c>
      <c r="AVC1350" s="84" t="s">
        <v>4922</v>
      </c>
      <c r="AVG1350" s="84" t="s">
        <v>5392</v>
      </c>
      <c r="AVS1350" s="84" t="s">
        <v>4922</v>
      </c>
      <c r="AVW1350" s="84" t="s">
        <v>5392</v>
      </c>
      <c r="AWI1350" s="84" t="s">
        <v>4922</v>
      </c>
      <c r="AWM1350" s="84" t="s">
        <v>5392</v>
      </c>
      <c r="AWY1350" s="84" t="s">
        <v>4922</v>
      </c>
      <c r="AXC1350" s="84" t="s">
        <v>5392</v>
      </c>
      <c r="AXO1350" s="84" t="s">
        <v>4922</v>
      </c>
      <c r="AXS1350" s="84" t="s">
        <v>5392</v>
      </c>
      <c r="AYE1350" s="84" t="s">
        <v>4922</v>
      </c>
      <c r="AYI1350" s="84" t="s">
        <v>5392</v>
      </c>
      <c r="AYU1350" s="84" t="s">
        <v>4922</v>
      </c>
      <c r="AYY1350" s="84" t="s">
        <v>5392</v>
      </c>
      <c r="AZK1350" s="84" t="s">
        <v>4922</v>
      </c>
      <c r="AZO1350" s="84" t="s">
        <v>5392</v>
      </c>
      <c r="BAA1350" s="84" t="s">
        <v>4922</v>
      </c>
      <c r="BAE1350" s="84" t="s">
        <v>5392</v>
      </c>
      <c r="BAQ1350" s="84" t="s">
        <v>4922</v>
      </c>
      <c r="BAU1350" s="84" t="s">
        <v>5392</v>
      </c>
      <c r="BBG1350" s="84" t="s">
        <v>4922</v>
      </c>
      <c r="BBK1350" s="84" t="s">
        <v>5392</v>
      </c>
      <c r="BBW1350" s="84" t="s">
        <v>4922</v>
      </c>
      <c r="BCA1350" s="84" t="s">
        <v>5392</v>
      </c>
      <c r="BCM1350" s="84" t="s">
        <v>4922</v>
      </c>
      <c r="BCQ1350" s="84" t="s">
        <v>5392</v>
      </c>
      <c r="BDC1350" s="84" t="s">
        <v>4922</v>
      </c>
      <c r="BDG1350" s="84" t="s">
        <v>5392</v>
      </c>
      <c r="BDS1350" s="84" t="s">
        <v>4922</v>
      </c>
      <c r="BDW1350" s="84" t="s">
        <v>5392</v>
      </c>
      <c r="BEI1350" s="84" t="s">
        <v>4922</v>
      </c>
      <c r="BEM1350" s="84" t="s">
        <v>5392</v>
      </c>
      <c r="BEY1350" s="84" t="s">
        <v>4922</v>
      </c>
      <c r="BFC1350" s="84" t="s">
        <v>5392</v>
      </c>
      <c r="BFO1350" s="84" t="s">
        <v>4922</v>
      </c>
      <c r="BFS1350" s="84" t="s">
        <v>5392</v>
      </c>
      <c r="BGE1350" s="84" t="s">
        <v>4922</v>
      </c>
      <c r="BGI1350" s="84" t="s">
        <v>5392</v>
      </c>
      <c r="BGU1350" s="84" t="s">
        <v>4922</v>
      </c>
      <c r="BGY1350" s="84" t="s">
        <v>5392</v>
      </c>
      <c r="BHK1350" s="84" t="s">
        <v>4922</v>
      </c>
      <c r="BHO1350" s="84" t="s">
        <v>5392</v>
      </c>
      <c r="BIA1350" s="84" t="s">
        <v>4922</v>
      </c>
      <c r="BIE1350" s="84" t="s">
        <v>5392</v>
      </c>
      <c r="BIQ1350" s="84" t="s">
        <v>4922</v>
      </c>
      <c r="BIU1350" s="84" t="s">
        <v>5392</v>
      </c>
      <c r="BJG1350" s="84" t="s">
        <v>4922</v>
      </c>
      <c r="BJK1350" s="84" t="s">
        <v>5392</v>
      </c>
      <c r="BJW1350" s="84" t="s">
        <v>4922</v>
      </c>
      <c r="BKA1350" s="84" t="s">
        <v>5392</v>
      </c>
      <c r="BKM1350" s="84" t="s">
        <v>4922</v>
      </c>
      <c r="BKQ1350" s="84" t="s">
        <v>5392</v>
      </c>
      <c r="BLC1350" s="84" t="s">
        <v>4922</v>
      </c>
      <c r="BLG1350" s="84" t="s">
        <v>5392</v>
      </c>
      <c r="BLS1350" s="84" t="s">
        <v>4922</v>
      </c>
      <c r="BLW1350" s="84" t="s">
        <v>5392</v>
      </c>
      <c r="BMI1350" s="84" t="s">
        <v>4922</v>
      </c>
      <c r="BMM1350" s="84" t="s">
        <v>5392</v>
      </c>
      <c r="BMY1350" s="84" t="s">
        <v>4922</v>
      </c>
      <c r="BNC1350" s="84" t="s">
        <v>5392</v>
      </c>
      <c r="BNO1350" s="84" t="s">
        <v>4922</v>
      </c>
      <c r="BNS1350" s="84" t="s">
        <v>5392</v>
      </c>
      <c r="BOE1350" s="84" t="s">
        <v>4922</v>
      </c>
      <c r="BOI1350" s="84" t="s">
        <v>5392</v>
      </c>
      <c r="BOU1350" s="84" t="s">
        <v>4922</v>
      </c>
      <c r="BOY1350" s="84" t="s">
        <v>5392</v>
      </c>
      <c r="BPK1350" s="84" t="s">
        <v>4922</v>
      </c>
      <c r="BPO1350" s="84" t="s">
        <v>5392</v>
      </c>
      <c r="BQA1350" s="84" t="s">
        <v>4922</v>
      </c>
      <c r="BQE1350" s="84" t="s">
        <v>5392</v>
      </c>
      <c r="BQQ1350" s="84" t="s">
        <v>4922</v>
      </c>
      <c r="BQU1350" s="84" t="s">
        <v>5392</v>
      </c>
      <c r="BRG1350" s="84" t="s">
        <v>4922</v>
      </c>
      <c r="BRK1350" s="84" t="s">
        <v>5392</v>
      </c>
      <c r="BRW1350" s="84" t="s">
        <v>4922</v>
      </c>
      <c r="BSA1350" s="84" t="s">
        <v>5392</v>
      </c>
      <c r="BSM1350" s="84" t="s">
        <v>4922</v>
      </c>
      <c r="BSQ1350" s="84" t="s">
        <v>5392</v>
      </c>
      <c r="BTC1350" s="84" t="s">
        <v>4922</v>
      </c>
      <c r="BTG1350" s="84" t="s">
        <v>5392</v>
      </c>
      <c r="BTS1350" s="84" t="s">
        <v>4922</v>
      </c>
      <c r="BTW1350" s="84" t="s">
        <v>5392</v>
      </c>
      <c r="BUI1350" s="84" t="s">
        <v>4922</v>
      </c>
      <c r="BUM1350" s="84" t="s">
        <v>5392</v>
      </c>
      <c r="BUY1350" s="84" t="s">
        <v>4922</v>
      </c>
      <c r="BVC1350" s="84" t="s">
        <v>5392</v>
      </c>
      <c r="BVO1350" s="84" t="s">
        <v>4922</v>
      </c>
      <c r="BVS1350" s="84" t="s">
        <v>5392</v>
      </c>
      <c r="BWE1350" s="84" t="s">
        <v>4922</v>
      </c>
      <c r="BWI1350" s="84" t="s">
        <v>5392</v>
      </c>
      <c r="BWU1350" s="84" t="s">
        <v>4922</v>
      </c>
      <c r="BWY1350" s="84" t="s">
        <v>5392</v>
      </c>
      <c r="BXK1350" s="84" t="s">
        <v>4922</v>
      </c>
      <c r="BXO1350" s="84" t="s">
        <v>5392</v>
      </c>
      <c r="BYA1350" s="84" t="s">
        <v>4922</v>
      </c>
      <c r="BYE1350" s="84" t="s">
        <v>5392</v>
      </c>
      <c r="BYQ1350" s="84" t="s">
        <v>4922</v>
      </c>
      <c r="BYU1350" s="84" t="s">
        <v>5392</v>
      </c>
      <c r="BZG1350" s="84" t="s">
        <v>4922</v>
      </c>
      <c r="BZK1350" s="84" t="s">
        <v>5392</v>
      </c>
      <c r="BZW1350" s="84" t="s">
        <v>4922</v>
      </c>
      <c r="CAA1350" s="84" t="s">
        <v>5392</v>
      </c>
      <c r="CAM1350" s="84" t="s">
        <v>4922</v>
      </c>
      <c r="CAQ1350" s="84" t="s">
        <v>5392</v>
      </c>
      <c r="CBC1350" s="84" t="s">
        <v>4922</v>
      </c>
      <c r="CBG1350" s="84" t="s">
        <v>5392</v>
      </c>
      <c r="CBS1350" s="84" t="s">
        <v>4922</v>
      </c>
      <c r="CBW1350" s="84" t="s">
        <v>5392</v>
      </c>
      <c r="CCI1350" s="84" t="s">
        <v>4922</v>
      </c>
      <c r="CCM1350" s="84" t="s">
        <v>5392</v>
      </c>
      <c r="CCY1350" s="84" t="s">
        <v>4922</v>
      </c>
      <c r="CDC1350" s="84" t="s">
        <v>5392</v>
      </c>
      <c r="CDO1350" s="84" t="s">
        <v>4922</v>
      </c>
      <c r="CDS1350" s="84" t="s">
        <v>5392</v>
      </c>
      <c r="CEE1350" s="84" t="s">
        <v>4922</v>
      </c>
      <c r="CEI1350" s="84" t="s">
        <v>5392</v>
      </c>
      <c r="CEU1350" s="84" t="s">
        <v>4922</v>
      </c>
      <c r="CEY1350" s="84" t="s">
        <v>5392</v>
      </c>
      <c r="CFK1350" s="84" t="s">
        <v>4922</v>
      </c>
      <c r="CFO1350" s="84" t="s">
        <v>5392</v>
      </c>
      <c r="CGA1350" s="84" t="s">
        <v>4922</v>
      </c>
      <c r="CGE1350" s="84" t="s">
        <v>5392</v>
      </c>
      <c r="CGQ1350" s="84" t="s">
        <v>4922</v>
      </c>
      <c r="CGU1350" s="84" t="s">
        <v>5392</v>
      </c>
      <c r="CHG1350" s="84" t="s">
        <v>4922</v>
      </c>
      <c r="CHK1350" s="84" t="s">
        <v>5392</v>
      </c>
      <c r="CHW1350" s="84" t="s">
        <v>4922</v>
      </c>
      <c r="CIA1350" s="84" t="s">
        <v>5392</v>
      </c>
      <c r="CIM1350" s="84" t="s">
        <v>4922</v>
      </c>
      <c r="CIQ1350" s="84" t="s">
        <v>5392</v>
      </c>
      <c r="CJC1350" s="84" t="s">
        <v>4922</v>
      </c>
      <c r="CJG1350" s="84" t="s">
        <v>5392</v>
      </c>
      <c r="CJS1350" s="84" t="s">
        <v>4922</v>
      </c>
      <c r="CJW1350" s="84" t="s">
        <v>5392</v>
      </c>
      <c r="CKI1350" s="84" t="s">
        <v>4922</v>
      </c>
      <c r="CKM1350" s="84" t="s">
        <v>5392</v>
      </c>
      <c r="CKY1350" s="84" t="s">
        <v>4922</v>
      </c>
      <c r="CLC1350" s="84" t="s">
        <v>5392</v>
      </c>
      <c r="CLO1350" s="84" t="s">
        <v>4922</v>
      </c>
      <c r="CLS1350" s="84" t="s">
        <v>5392</v>
      </c>
      <c r="CME1350" s="84" t="s">
        <v>4922</v>
      </c>
      <c r="CMI1350" s="84" t="s">
        <v>5392</v>
      </c>
      <c r="CMU1350" s="84" t="s">
        <v>4922</v>
      </c>
      <c r="CMY1350" s="84" t="s">
        <v>5392</v>
      </c>
      <c r="CNK1350" s="84" t="s">
        <v>4922</v>
      </c>
      <c r="CNO1350" s="84" t="s">
        <v>5392</v>
      </c>
      <c r="COA1350" s="84" t="s">
        <v>4922</v>
      </c>
      <c r="COE1350" s="84" t="s">
        <v>5392</v>
      </c>
      <c r="COQ1350" s="84" t="s">
        <v>4922</v>
      </c>
      <c r="COU1350" s="84" t="s">
        <v>5392</v>
      </c>
      <c r="CPG1350" s="84" t="s">
        <v>4922</v>
      </c>
      <c r="CPK1350" s="84" t="s">
        <v>5392</v>
      </c>
      <c r="CPW1350" s="84" t="s">
        <v>4922</v>
      </c>
      <c r="CQA1350" s="84" t="s">
        <v>5392</v>
      </c>
      <c r="CQM1350" s="84" t="s">
        <v>4922</v>
      </c>
      <c r="CQQ1350" s="84" t="s">
        <v>5392</v>
      </c>
      <c r="CRC1350" s="84" t="s">
        <v>4922</v>
      </c>
      <c r="CRG1350" s="84" t="s">
        <v>5392</v>
      </c>
      <c r="CRS1350" s="84" t="s">
        <v>4922</v>
      </c>
      <c r="CRW1350" s="84" t="s">
        <v>5392</v>
      </c>
      <c r="CSI1350" s="84" t="s">
        <v>4922</v>
      </c>
      <c r="CSM1350" s="84" t="s">
        <v>5392</v>
      </c>
      <c r="CSY1350" s="84" t="s">
        <v>4922</v>
      </c>
      <c r="CTC1350" s="84" t="s">
        <v>5392</v>
      </c>
      <c r="CTO1350" s="84" t="s">
        <v>4922</v>
      </c>
      <c r="CTS1350" s="84" t="s">
        <v>5392</v>
      </c>
      <c r="CUE1350" s="84" t="s">
        <v>4922</v>
      </c>
      <c r="CUI1350" s="84" t="s">
        <v>5392</v>
      </c>
      <c r="CUU1350" s="84" t="s">
        <v>4922</v>
      </c>
      <c r="CUY1350" s="84" t="s">
        <v>5392</v>
      </c>
      <c r="CVK1350" s="84" t="s">
        <v>4922</v>
      </c>
      <c r="CVO1350" s="84" t="s">
        <v>5392</v>
      </c>
      <c r="CWA1350" s="84" t="s">
        <v>4922</v>
      </c>
      <c r="CWE1350" s="84" t="s">
        <v>5392</v>
      </c>
      <c r="CWQ1350" s="84" t="s">
        <v>4922</v>
      </c>
      <c r="CWU1350" s="84" t="s">
        <v>5392</v>
      </c>
      <c r="CXG1350" s="84" t="s">
        <v>4922</v>
      </c>
      <c r="CXK1350" s="84" t="s">
        <v>5392</v>
      </c>
      <c r="CXW1350" s="84" t="s">
        <v>4922</v>
      </c>
      <c r="CYA1350" s="84" t="s">
        <v>5392</v>
      </c>
      <c r="CYM1350" s="84" t="s">
        <v>4922</v>
      </c>
      <c r="CYQ1350" s="84" t="s">
        <v>5392</v>
      </c>
      <c r="CZC1350" s="84" t="s">
        <v>4922</v>
      </c>
      <c r="CZG1350" s="84" t="s">
        <v>5392</v>
      </c>
      <c r="CZS1350" s="84" t="s">
        <v>4922</v>
      </c>
      <c r="CZW1350" s="84" t="s">
        <v>5392</v>
      </c>
      <c r="DAI1350" s="84" t="s">
        <v>4922</v>
      </c>
      <c r="DAM1350" s="84" t="s">
        <v>5392</v>
      </c>
      <c r="DAY1350" s="84" t="s">
        <v>4922</v>
      </c>
      <c r="DBC1350" s="84" t="s">
        <v>5392</v>
      </c>
      <c r="DBO1350" s="84" t="s">
        <v>4922</v>
      </c>
      <c r="DBS1350" s="84" t="s">
        <v>5392</v>
      </c>
      <c r="DCE1350" s="84" t="s">
        <v>4922</v>
      </c>
      <c r="DCI1350" s="84" t="s">
        <v>5392</v>
      </c>
      <c r="DCU1350" s="84" t="s">
        <v>4922</v>
      </c>
      <c r="DCY1350" s="84" t="s">
        <v>5392</v>
      </c>
      <c r="DDK1350" s="84" t="s">
        <v>4922</v>
      </c>
      <c r="DDO1350" s="84" t="s">
        <v>5392</v>
      </c>
      <c r="DEA1350" s="84" t="s">
        <v>4922</v>
      </c>
      <c r="DEE1350" s="84" t="s">
        <v>5392</v>
      </c>
      <c r="DEQ1350" s="84" t="s">
        <v>4922</v>
      </c>
      <c r="DEU1350" s="84" t="s">
        <v>5392</v>
      </c>
      <c r="DFG1350" s="84" t="s">
        <v>4922</v>
      </c>
      <c r="DFK1350" s="84" t="s">
        <v>5392</v>
      </c>
      <c r="DFW1350" s="84" t="s">
        <v>4922</v>
      </c>
      <c r="DGA1350" s="84" t="s">
        <v>5392</v>
      </c>
      <c r="DGM1350" s="84" t="s">
        <v>4922</v>
      </c>
      <c r="DGQ1350" s="84" t="s">
        <v>5392</v>
      </c>
      <c r="DHC1350" s="84" t="s">
        <v>4922</v>
      </c>
      <c r="DHG1350" s="84" t="s">
        <v>5392</v>
      </c>
      <c r="DHS1350" s="84" t="s">
        <v>4922</v>
      </c>
      <c r="DHW1350" s="84" t="s">
        <v>5392</v>
      </c>
      <c r="DII1350" s="84" t="s">
        <v>4922</v>
      </c>
      <c r="DIM1350" s="84" t="s">
        <v>5392</v>
      </c>
      <c r="DIY1350" s="84" t="s">
        <v>4922</v>
      </c>
      <c r="DJC1350" s="84" t="s">
        <v>5392</v>
      </c>
      <c r="DJO1350" s="84" t="s">
        <v>4922</v>
      </c>
      <c r="DJS1350" s="84" t="s">
        <v>5392</v>
      </c>
      <c r="DKE1350" s="84" t="s">
        <v>4922</v>
      </c>
      <c r="DKI1350" s="84" t="s">
        <v>5392</v>
      </c>
      <c r="DKU1350" s="84" t="s">
        <v>4922</v>
      </c>
      <c r="DKY1350" s="84" t="s">
        <v>5392</v>
      </c>
      <c r="DLK1350" s="84" t="s">
        <v>4922</v>
      </c>
      <c r="DLO1350" s="84" t="s">
        <v>5392</v>
      </c>
      <c r="DMA1350" s="84" t="s">
        <v>4922</v>
      </c>
      <c r="DME1350" s="84" t="s">
        <v>5392</v>
      </c>
      <c r="DMQ1350" s="84" t="s">
        <v>4922</v>
      </c>
      <c r="DMU1350" s="84" t="s">
        <v>5392</v>
      </c>
      <c r="DNG1350" s="84" t="s">
        <v>4922</v>
      </c>
      <c r="DNK1350" s="84" t="s">
        <v>5392</v>
      </c>
      <c r="DNW1350" s="84" t="s">
        <v>4922</v>
      </c>
      <c r="DOA1350" s="84" t="s">
        <v>5392</v>
      </c>
      <c r="DOM1350" s="84" t="s">
        <v>4922</v>
      </c>
      <c r="DOQ1350" s="84" t="s">
        <v>5392</v>
      </c>
      <c r="DPC1350" s="84" t="s">
        <v>4922</v>
      </c>
      <c r="DPG1350" s="84" t="s">
        <v>5392</v>
      </c>
      <c r="DPS1350" s="84" t="s">
        <v>4922</v>
      </c>
      <c r="DPW1350" s="84" t="s">
        <v>5392</v>
      </c>
      <c r="DQI1350" s="84" t="s">
        <v>4922</v>
      </c>
      <c r="DQM1350" s="84" t="s">
        <v>5392</v>
      </c>
      <c r="DQY1350" s="84" t="s">
        <v>4922</v>
      </c>
      <c r="DRC1350" s="84" t="s">
        <v>5392</v>
      </c>
      <c r="DRO1350" s="84" t="s">
        <v>4922</v>
      </c>
      <c r="DRS1350" s="84" t="s">
        <v>5392</v>
      </c>
      <c r="DSE1350" s="84" t="s">
        <v>4922</v>
      </c>
      <c r="DSI1350" s="84" t="s">
        <v>5392</v>
      </c>
      <c r="DSU1350" s="84" t="s">
        <v>4922</v>
      </c>
      <c r="DSY1350" s="84" t="s">
        <v>5392</v>
      </c>
      <c r="DTK1350" s="84" t="s">
        <v>4922</v>
      </c>
      <c r="DTO1350" s="84" t="s">
        <v>5392</v>
      </c>
      <c r="DUA1350" s="84" t="s">
        <v>4922</v>
      </c>
      <c r="DUE1350" s="84" t="s">
        <v>5392</v>
      </c>
      <c r="DUQ1350" s="84" t="s">
        <v>4922</v>
      </c>
      <c r="DUU1350" s="84" t="s">
        <v>5392</v>
      </c>
      <c r="DVG1350" s="84" t="s">
        <v>4922</v>
      </c>
      <c r="DVK1350" s="84" t="s">
        <v>5392</v>
      </c>
      <c r="DVW1350" s="84" t="s">
        <v>4922</v>
      </c>
      <c r="DWA1350" s="84" t="s">
        <v>5392</v>
      </c>
      <c r="DWM1350" s="84" t="s">
        <v>4922</v>
      </c>
      <c r="DWQ1350" s="84" t="s">
        <v>5392</v>
      </c>
      <c r="DXC1350" s="84" t="s">
        <v>4922</v>
      </c>
      <c r="DXG1350" s="84" t="s">
        <v>5392</v>
      </c>
      <c r="DXS1350" s="84" t="s">
        <v>4922</v>
      </c>
      <c r="DXW1350" s="84" t="s">
        <v>5392</v>
      </c>
      <c r="DYI1350" s="84" t="s">
        <v>4922</v>
      </c>
      <c r="DYM1350" s="84" t="s">
        <v>5392</v>
      </c>
      <c r="DYY1350" s="84" t="s">
        <v>4922</v>
      </c>
      <c r="DZC1350" s="84" t="s">
        <v>5392</v>
      </c>
      <c r="DZO1350" s="84" t="s">
        <v>4922</v>
      </c>
      <c r="DZS1350" s="84" t="s">
        <v>5392</v>
      </c>
      <c r="EAE1350" s="84" t="s">
        <v>4922</v>
      </c>
      <c r="EAI1350" s="84" t="s">
        <v>5392</v>
      </c>
      <c r="EAU1350" s="84" t="s">
        <v>4922</v>
      </c>
      <c r="EAY1350" s="84" t="s">
        <v>5392</v>
      </c>
      <c r="EBK1350" s="84" t="s">
        <v>4922</v>
      </c>
      <c r="EBO1350" s="84" t="s">
        <v>5392</v>
      </c>
      <c r="ECA1350" s="84" t="s">
        <v>4922</v>
      </c>
      <c r="ECE1350" s="84" t="s">
        <v>5392</v>
      </c>
      <c r="ECQ1350" s="84" t="s">
        <v>4922</v>
      </c>
      <c r="ECU1350" s="84" t="s">
        <v>5392</v>
      </c>
      <c r="EDG1350" s="84" t="s">
        <v>4922</v>
      </c>
      <c r="EDK1350" s="84" t="s">
        <v>5392</v>
      </c>
      <c r="EDW1350" s="84" t="s">
        <v>4922</v>
      </c>
      <c r="EEA1350" s="84" t="s">
        <v>5392</v>
      </c>
      <c r="EEM1350" s="84" t="s">
        <v>4922</v>
      </c>
      <c r="EEQ1350" s="84" t="s">
        <v>5392</v>
      </c>
      <c r="EFC1350" s="84" t="s">
        <v>4922</v>
      </c>
      <c r="EFG1350" s="84" t="s">
        <v>5392</v>
      </c>
      <c r="EFS1350" s="84" t="s">
        <v>4922</v>
      </c>
      <c r="EFW1350" s="84" t="s">
        <v>5392</v>
      </c>
      <c r="EGI1350" s="84" t="s">
        <v>4922</v>
      </c>
      <c r="EGM1350" s="84" t="s">
        <v>5392</v>
      </c>
      <c r="EGY1350" s="84" t="s">
        <v>4922</v>
      </c>
      <c r="EHC1350" s="84" t="s">
        <v>5392</v>
      </c>
      <c r="EHO1350" s="84" t="s">
        <v>4922</v>
      </c>
      <c r="EHS1350" s="84" t="s">
        <v>5392</v>
      </c>
      <c r="EIE1350" s="84" t="s">
        <v>4922</v>
      </c>
      <c r="EII1350" s="84" t="s">
        <v>5392</v>
      </c>
      <c r="EIU1350" s="84" t="s">
        <v>4922</v>
      </c>
      <c r="EIY1350" s="84" t="s">
        <v>5392</v>
      </c>
      <c r="EJK1350" s="84" t="s">
        <v>4922</v>
      </c>
      <c r="EJO1350" s="84" t="s">
        <v>5392</v>
      </c>
      <c r="EKA1350" s="84" t="s">
        <v>4922</v>
      </c>
      <c r="EKE1350" s="84" t="s">
        <v>5392</v>
      </c>
      <c r="EKQ1350" s="84" t="s">
        <v>4922</v>
      </c>
      <c r="EKU1350" s="84" t="s">
        <v>5392</v>
      </c>
      <c r="ELG1350" s="84" t="s">
        <v>4922</v>
      </c>
      <c r="ELK1350" s="84" t="s">
        <v>5392</v>
      </c>
      <c r="ELW1350" s="84" t="s">
        <v>4922</v>
      </c>
      <c r="EMA1350" s="84" t="s">
        <v>5392</v>
      </c>
      <c r="EMM1350" s="84" t="s">
        <v>4922</v>
      </c>
      <c r="EMQ1350" s="84" t="s">
        <v>5392</v>
      </c>
      <c r="ENC1350" s="84" t="s">
        <v>4922</v>
      </c>
      <c r="ENG1350" s="84" t="s">
        <v>5392</v>
      </c>
      <c r="ENS1350" s="84" t="s">
        <v>4922</v>
      </c>
      <c r="ENW1350" s="84" t="s">
        <v>5392</v>
      </c>
      <c r="EOI1350" s="84" t="s">
        <v>4922</v>
      </c>
      <c r="EOM1350" s="84" t="s">
        <v>5392</v>
      </c>
      <c r="EOY1350" s="84" t="s">
        <v>4922</v>
      </c>
      <c r="EPC1350" s="84" t="s">
        <v>5392</v>
      </c>
      <c r="EPO1350" s="84" t="s">
        <v>4922</v>
      </c>
      <c r="EPS1350" s="84" t="s">
        <v>5392</v>
      </c>
      <c r="EQE1350" s="84" t="s">
        <v>4922</v>
      </c>
      <c r="EQI1350" s="84" t="s">
        <v>5392</v>
      </c>
      <c r="EQU1350" s="84" t="s">
        <v>4922</v>
      </c>
      <c r="EQY1350" s="84" t="s">
        <v>5392</v>
      </c>
      <c r="ERK1350" s="84" t="s">
        <v>4922</v>
      </c>
      <c r="ERO1350" s="84" t="s">
        <v>5392</v>
      </c>
      <c r="ESA1350" s="84" t="s">
        <v>4922</v>
      </c>
      <c r="ESE1350" s="84" t="s">
        <v>5392</v>
      </c>
      <c r="ESQ1350" s="84" t="s">
        <v>4922</v>
      </c>
      <c r="ESU1350" s="84" t="s">
        <v>5392</v>
      </c>
      <c r="ETG1350" s="84" t="s">
        <v>4922</v>
      </c>
      <c r="ETK1350" s="84" t="s">
        <v>5392</v>
      </c>
      <c r="ETW1350" s="84" t="s">
        <v>4922</v>
      </c>
      <c r="EUA1350" s="84" t="s">
        <v>5392</v>
      </c>
      <c r="EUM1350" s="84" t="s">
        <v>4922</v>
      </c>
      <c r="EUQ1350" s="84" t="s">
        <v>5392</v>
      </c>
      <c r="EVC1350" s="84" t="s">
        <v>4922</v>
      </c>
      <c r="EVG1350" s="84" t="s">
        <v>5392</v>
      </c>
      <c r="EVS1350" s="84" t="s">
        <v>4922</v>
      </c>
      <c r="EVW1350" s="84" t="s">
        <v>5392</v>
      </c>
      <c r="EWI1350" s="84" t="s">
        <v>4922</v>
      </c>
      <c r="EWM1350" s="84" t="s">
        <v>5392</v>
      </c>
      <c r="EWY1350" s="84" t="s">
        <v>4922</v>
      </c>
      <c r="EXC1350" s="84" t="s">
        <v>5392</v>
      </c>
      <c r="EXO1350" s="84" t="s">
        <v>4922</v>
      </c>
      <c r="EXS1350" s="84" t="s">
        <v>5392</v>
      </c>
      <c r="EYE1350" s="84" t="s">
        <v>4922</v>
      </c>
      <c r="EYI1350" s="84" t="s">
        <v>5392</v>
      </c>
      <c r="EYU1350" s="84" t="s">
        <v>4922</v>
      </c>
      <c r="EYY1350" s="84" t="s">
        <v>5392</v>
      </c>
      <c r="EZK1350" s="84" t="s">
        <v>4922</v>
      </c>
      <c r="EZO1350" s="84" t="s">
        <v>5392</v>
      </c>
      <c r="FAA1350" s="84" t="s">
        <v>4922</v>
      </c>
      <c r="FAE1350" s="84" t="s">
        <v>5392</v>
      </c>
      <c r="FAQ1350" s="84" t="s">
        <v>4922</v>
      </c>
      <c r="FAU1350" s="84" t="s">
        <v>5392</v>
      </c>
      <c r="FBG1350" s="84" t="s">
        <v>4922</v>
      </c>
      <c r="FBK1350" s="84" t="s">
        <v>5392</v>
      </c>
      <c r="FBW1350" s="84" t="s">
        <v>4922</v>
      </c>
      <c r="FCA1350" s="84" t="s">
        <v>5392</v>
      </c>
      <c r="FCM1350" s="84" t="s">
        <v>4922</v>
      </c>
      <c r="FCQ1350" s="84" t="s">
        <v>5392</v>
      </c>
      <c r="FDC1350" s="84" t="s">
        <v>4922</v>
      </c>
      <c r="FDG1350" s="84" t="s">
        <v>5392</v>
      </c>
      <c r="FDS1350" s="84" t="s">
        <v>4922</v>
      </c>
      <c r="FDW1350" s="84" t="s">
        <v>5392</v>
      </c>
      <c r="FEI1350" s="84" t="s">
        <v>4922</v>
      </c>
      <c r="FEM1350" s="84" t="s">
        <v>5392</v>
      </c>
      <c r="FEY1350" s="84" t="s">
        <v>4922</v>
      </c>
      <c r="FFC1350" s="84" t="s">
        <v>5392</v>
      </c>
      <c r="FFO1350" s="84" t="s">
        <v>4922</v>
      </c>
      <c r="FFS1350" s="84" t="s">
        <v>5392</v>
      </c>
      <c r="FGE1350" s="84" t="s">
        <v>4922</v>
      </c>
      <c r="FGI1350" s="84" t="s">
        <v>5392</v>
      </c>
      <c r="FGU1350" s="84" t="s">
        <v>4922</v>
      </c>
      <c r="FGY1350" s="84" t="s">
        <v>5392</v>
      </c>
      <c r="FHK1350" s="84" t="s">
        <v>4922</v>
      </c>
      <c r="FHO1350" s="84" t="s">
        <v>5392</v>
      </c>
      <c r="FIA1350" s="84" t="s">
        <v>4922</v>
      </c>
      <c r="FIE1350" s="84" t="s">
        <v>5392</v>
      </c>
      <c r="FIQ1350" s="84" t="s">
        <v>4922</v>
      </c>
      <c r="FIU1350" s="84" t="s">
        <v>5392</v>
      </c>
      <c r="FJG1350" s="84" t="s">
        <v>4922</v>
      </c>
      <c r="FJK1350" s="84" t="s">
        <v>5392</v>
      </c>
      <c r="FJW1350" s="84" t="s">
        <v>4922</v>
      </c>
      <c r="FKA1350" s="84" t="s">
        <v>5392</v>
      </c>
      <c r="FKM1350" s="84" t="s">
        <v>4922</v>
      </c>
      <c r="FKQ1350" s="84" t="s">
        <v>5392</v>
      </c>
      <c r="FLC1350" s="84" t="s">
        <v>4922</v>
      </c>
      <c r="FLG1350" s="84" t="s">
        <v>5392</v>
      </c>
      <c r="FLS1350" s="84" t="s">
        <v>4922</v>
      </c>
      <c r="FLW1350" s="84" t="s">
        <v>5392</v>
      </c>
      <c r="FMI1350" s="84" t="s">
        <v>4922</v>
      </c>
      <c r="FMM1350" s="84" t="s">
        <v>5392</v>
      </c>
      <c r="FMY1350" s="84" t="s">
        <v>4922</v>
      </c>
      <c r="FNC1350" s="84" t="s">
        <v>5392</v>
      </c>
      <c r="FNO1350" s="84" t="s">
        <v>4922</v>
      </c>
      <c r="FNS1350" s="84" t="s">
        <v>5392</v>
      </c>
      <c r="FOE1350" s="84" t="s">
        <v>4922</v>
      </c>
      <c r="FOI1350" s="84" t="s">
        <v>5392</v>
      </c>
      <c r="FOU1350" s="84" t="s">
        <v>4922</v>
      </c>
      <c r="FOY1350" s="84" t="s">
        <v>5392</v>
      </c>
      <c r="FPK1350" s="84" t="s">
        <v>4922</v>
      </c>
      <c r="FPO1350" s="84" t="s">
        <v>5392</v>
      </c>
      <c r="FQA1350" s="84" t="s">
        <v>4922</v>
      </c>
      <c r="FQE1350" s="84" t="s">
        <v>5392</v>
      </c>
      <c r="FQQ1350" s="84" t="s">
        <v>4922</v>
      </c>
      <c r="FQU1350" s="84" t="s">
        <v>5392</v>
      </c>
      <c r="FRG1350" s="84" t="s">
        <v>4922</v>
      </c>
      <c r="FRK1350" s="84" t="s">
        <v>5392</v>
      </c>
      <c r="FRW1350" s="84" t="s">
        <v>4922</v>
      </c>
      <c r="FSA1350" s="84" t="s">
        <v>5392</v>
      </c>
      <c r="FSM1350" s="84" t="s">
        <v>4922</v>
      </c>
      <c r="FSQ1350" s="84" t="s">
        <v>5392</v>
      </c>
      <c r="FTC1350" s="84" t="s">
        <v>4922</v>
      </c>
      <c r="FTG1350" s="84" t="s">
        <v>5392</v>
      </c>
      <c r="FTS1350" s="84" t="s">
        <v>4922</v>
      </c>
      <c r="FTW1350" s="84" t="s">
        <v>5392</v>
      </c>
      <c r="FUI1350" s="84" t="s">
        <v>4922</v>
      </c>
      <c r="FUM1350" s="84" t="s">
        <v>5392</v>
      </c>
      <c r="FUY1350" s="84" t="s">
        <v>4922</v>
      </c>
      <c r="FVC1350" s="84" t="s">
        <v>5392</v>
      </c>
      <c r="FVO1350" s="84" t="s">
        <v>4922</v>
      </c>
      <c r="FVS1350" s="84" t="s">
        <v>5392</v>
      </c>
      <c r="FWE1350" s="84" t="s">
        <v>4922</v>
      </c>
      <c r="FWI1350" s="84" t="s">
        <v>5392</v>
      </c>
      <c r="FWU1350" s="84" t="s">
        <v>4922</v>
      </c>
      <c r="FWY1350" s="84" t="s">
        <v>5392</v>
      </c>
      <c r="FXK1350" s="84" t="s">
        <v>4922</v>
      </c>
      <c r="FXO1350" s="84" t="s">
        <v>5392</v>
      </c>
      <c r="FYA1350" s="84" t="s">
        <v>4922</v>
      </c>
      <c r="FYE1350" s="84" t="s">
        <v>5392</v>
      </c>
      <c r="FYQ1350" s="84" t="s">
        <v>4922</v>
      </c>
      <c r="FYU1350" s="84" t="s">
        <v>5392</v>
      </c>
      <c r="FZG1350" s="84" t="s">
        <v>4922</v>
      </c>
      <c r="FZK1350" s="84" t="s">
        <v>5392</v>
      </c>
      <c r="FZW1350" s="84" t="s">
        <v>4922</v>
      </c>
      <c r="GAA1350" s="84" t="s">
        <v>5392</v>
      </c>
      <c r="GAM1350" s="84" t="s">
        <v>4922</v>
      </c>
      <c r="GAQ1350" s="84" t="s">
        <v>5392</v>
      </c>
      <c r="GBC1350" s="84" t="s">
        <v>4922</v>
      </c>
      <c r="GBG1350" s="84" t="s">
        <v>5392</v>
      </c>
      <c r="GBS1350" s="84" t="s">
        <v>4922</v>
      </c>
      <c r="GBW1350" s="84" t="s">
        <v>5392</v>
      </c>
      <c r="GCI1350" s="84" t="s">
        <v>4922</v>
      </c>
      <c r="GCM1350" s="84" t="s">
        <v>5392</v>
      </c>
      <c r="GCY1350" s="84" t="s">
        <v>4922</v>
      </c>
      <c r="GDC1350" s="84" t="s">
        <v>5392</v>
      </c>
      <c r="GDO1350" s="84" t="s">
        <v>4922</v>
      </c>
      <c r="GDS1350" s="84" t="s">
        <v>5392</v>
      </c>
      <c r="GEE1350" s="84" t="s">
        <v>4922</v>
      </c>
      <c r="GEI1350" s="84" t="s">
        <v>5392</v>
      </c>
      <c r="GEU1350" s="84" t="s">
        <v>4922</v>
      </c>
      <c r="GEY1350" s="84" t="s">
        <v>5392</v>
      </c>
      <c r="GFK1350" s="84" t="s">
        <v>4922</v>
      </c>
      <c r="GFO1350" s="84" t="s">
        <v>5392</v>
      </c>
      <c r="GGA1350" s="84" t="s">
        <v>4922</v>
      </c>
      <c r="GGE1350" s="84" t="s">
        <v>5392</v>
      </c>
      <c r="GGQ1350" s="84" t="s">
        <v>4922</v>
      </c>
      <c r="GGU1350" s="84" t="s">
        <v>5392</v>
      </c>
      <c r="GHG1350" s="84" t="s">
        <v>4922</v>
      </c>
      <c r="GHK1350" s="84" t="s">
        <v>5392</v>
      </c>
      <c r="GHW1350" s="84" t="s">
        <v>4922</v>
      </c>
      <c r="GIA1350" s="84" t="s">
        <v>5392</v>
      </c>
      <c r="GIM1350" s="84" t="s">
        <v>4922</v>
      </c>
      <c r="GIQ1350" s="84" t="s">
        <v>5392</v>
      </c>
      <c r="GJC1350" s="84" t="s">
        <v>4922</v>
      </c>
      <c r="GJG1350" s="84" t="s">
        <v>5392</v>
      </c>
      <c r="GJS1350" s="84" t="s">
        <v>4922</v>
      </c>
      <c r="GJW1350" s="84" t="s">
        <v>5392</v>
      </c>
      <c r="GKI1350" s="84" t="s">
        <v>4922</v>
      </c>
      <c r="GKM1350" s="84" t="s">
        <v>5392</v>
      </c>
      <c r="GKY1350" s="84" t="s">
        <v>4922</v>
      </c>
      <c r="GLC1350" s="84" t="s">
        <v>5392</v>
      </c>
      <c r="GLO1350" s="84" t="s">
        <v>4922</v>
      </c>
      <c r="GLS1350" s="84" t="s">
        <v>5392</v>
      </c>
      <c r="GME1350" s="84" t="s">
        <v>4922</v>
      </c>
      <c r="GMI1350" s="84" t="s">
        <v>5392</v>
      </c>
      <c r="GMU1350" s="84" t="s">
        <v>4922</v>
      </c>
      <c r="GMY1350" s="84" t="s">
        <v>5392</v>
      </c>
      <c r="GNK1350" s="84" t="s">
        <v>4922</v>
      </c>
      <c r="GNO1350" s="84" t="s">
        <v>5392</v>
      </c>
      <c r="GOA1350" s="84" t="s">
        <v>4922</v>
      </c>
      <c r="GOE1350" s="84" t="s">
        <v>5392</v>
      </c>
      <c r="GOQ1350" s="84" t="s">
        <v>4922</v>
      </c>
      <c r="GOU1350" s="84" t="s">
        <v>5392</v>
      </c>
      <c r="GPG1350" s="84" t="s">
        <v>4922</v>
      </c>
      <c r="GPK1350" s="84" t="s">
        <v>5392</v>
      </c>
      <c r="GPW1350" s="84" t="s">
        <v>4922</v>
      </c>
      <c r="GQA1350" s="84" t="s">
        <v>5392</v>
      </c>
      <c r="GQM1350" s="84" t="s">
        <v>4922</v>
      </c>
      <c r="GQQ1350" s="84" t="s">
        <v>5392</v>
      </c>
      <c r="GRC1350" s="84" t="s">
        <v>4922</v>
      </c>
      <c r="GRG1350" s="84" t="s">
        <v>5392</v>
      </c>
      <c r="GRS1350" s="84" t="s">
        <v>4922</v>
      </c>
      <c r="GRW1350" s="84" t="s">
        <v>5392</v>
      </c>
      <c r="GSI1350" s="84" t="s">
        <v>4922</v>
      </c>
      <c r="GSM1350" s="84" t="s">
        <v>5392</v>
      </c>
      <c r="GSY1350" s="84" t="s">
        <v>4922</v>
      </c>
      <c r="GTC1350" s="84" t="s">
        <v>5392</v>
      </c>
      <c r="GTO1350" s="84" t="s">
        <v>4922</v>
      </c>
      <c r="GTS1350" s="84" t="s">
        <v>5392</v>
      </c>
      <c r="GUE1350" s="84" t="s">
        <v>4922</v>
      </c>
      <c r="GUI1350" s="84" t="s">
        <v>5392</v>
      </c>
      <c r="GUU1350" s="84" t="s">
        <v>4922</v>
      </c>
      <c r="GUY1350" s="84" t="s">
        <v>5392</v>
      </c>
      <c r="GVK1350" s="84" t="s">
        <v>4922</v>
      </c>
      <c r="GVO1350" s="84" t="s">
        <v>5392</v>
      </c>
      <c r="GWA1350" s="84" t="s">
        <v>4922</v>
      </c>
      <c r="GWE1350" s="84" t="s">
        <v>5392</v>
      </c>
      <c r="GWQ1350" s="84" t="s">
        <v>4922</v>
      </c>
      <c r="GWU1350" s="84" t="s">
        <v>5392</v>
      </c>
      <c r="GXG1350" s="84" t="s">
        <v>4922</v>
      </c>
      <c r="GXK1350" s="84" t="s">
        <v>5392</v>
      </c>
      <c r="GXW1350" s="84" t="s">
        <v>4922</v>
      </c>
      <c r="GYA1350" s="84" t="s">
        <v>5392</v>
      </c>
      <c r="GYM1350" s="84" t="s">
        <v>4922</v>
      </c>
      <c r="GYQ1350" s="84" t="s">
        <v>5392</v>
      </c>
      <c r="GZC1350" s="84" t="s">
        <v>4922</v>
      </c>
      <c r="GZG1350" s="84" t="s">
        <v>5392</v>
      </c>
      <c r="GZS1350" s="84" t="s">
        <v>4922</v>
      </c>
      <c r="GZW1350" s="84" t="s">
        <v>5392</v>
      </c>
      <c r="HAI1350" s="84" t="s">
        <v>4922</v>
      </c>
      <c r="HAM1350" s="84" t="s">
        <v>5392</v>
      </c>
      <c r="HAY1350" s="84" t="s">
        <v>4922</v>
      </c>
      <c r="HBC1350" s="84" t="s">
        <v>5392</v>
      </c>
      <c r="HBO1350" s="84" t="s">
        <v>4922</v>
      </c>
      <c r="HBS1350" s="84" t="s">
        <v>5392</v>
      </c>
      <c r="HCE1350" s="84" t="s">
        <v>4922</v>
      </c>
      <c r="HCI1350" s="84" t="s">
        <v>5392</v>
      </c>
      <c r="HCU1350" s="84" t="s">
        <v>4922</v>
      </c>
      <c r="HCY1350" s="84" t="s">
        <v>5392</v>
      </c>
      <c r="HDK1350" s="84" t="s">
        <v>4922</v>
      </c>
      <c r="HDO1350" s="84" t="s">
        <v>5392</v>
      </c>
      <c r="HEA1350" s="84" t="s">
        <v>4922</v>
      </c>
      <c r="HEE1350" s="84" t="s">
        <v>5392</v>
      </c>
      <c r="HEQ1350" s="84" t="s">
        <v>4922</v>
      </c>
      <c r="HEU1350" s="84" t="s">
        <v>5392</v>
      </c>
      <c r="HFG1350" s="84" t="s">
        <v>4922</v>
      </c>
      <c r="HFK1350" s="84" t="s">
        <v>5392</v>
      </c>
      <c r="HFW1350" s="84" t="s">
        <v>4922</v>
      </c>
      <c r="HGA1350" s="84" t="s">
        <v>5392</v>
      </c>
      <c r="HGM1350" s="84" t="s">
        <v>4922</v>
      </c>
      <c r="HGQ1350" s="84" t="s">
        <v>5392</v>
      </c>
      <c r="HHC1350" s="84" t="s">
        <v>4922</v>
      </c>
      <c r="HHG1350" s="84" t="s">
        <v>5392</v>
      </c>
      <c r="HHS1350" s="84" t="s">
        <v>4922</v>
      </c>
      <c r="HHW1350" s="84" t="s">
        <v>5392</v>
      </c>
      <c r="HII1350" s="84" t="s">
        <v>4922</v>
      </c>
      <c r="HIM1350" s="84" t="s">
        <v>5392</v>
      </c>
      <c r="HIY1350" s="84" t="s">
        <v>4922</v>
      </c>
      <c r="HJC1350" s="84" t="s">
        <v>5392</v>
      </c>
      <c r="HJO1350" s="84" t="s">
        <v>4922</v>
      </c>
      <c r="HJS1350" s="84" t="s">
        <v>5392</v>
      </c>
      <c r="HKE1350" s="84" t="s">
        <v>4922</v>
      </c>
      <c r="HKI1350" s="84" t="s">
        <v>5392</v>
      </c>
      <c r="HKU1350" s="84" t="s">
        <v>4922</v>
      </c>
      <c r="HKY1350" s="84" t="s">
        <v>5392</v>
      </c>
      <c r="HLK1350" s="84" t="s">
        <v>4922</v>
      </c>
      <c r="HLO1350" s="84" t="s">
        <v>5392</v>
      </c>
      <c r="HMA1350" s="84" t="s">
        <v>4922</v>
      </c>
      <c r="HME1350" s="84" t="s">
        <v>5392</v>
      </c>
      <c r="HMQ1350" s="84" t="s">
        <v>4922</v>
      </c>
      <c r="HMU1350" s="84" t="s">
        <v>5392</v>
      </c>
      <c r="HNG1350" s="84" t="s">
        <v>4922</v>
      </c>
      <c r="HNK1350" s="84" t="s">
        <v>5392</v>
      </c>
      <c r="HNW1350" s="84" t="s">
        <v>4922</v>
      </c>
      <c r="HOA1350" s="84" t="s">
        <v>5392</v>
      </c>
      <c r="HOM1350" s="84" t="s">
        <v>4922</v>
      </c>
      <c r="HOQ1350" s="84" t="s">
        <v>5392</v>
      </c>
      <c r="HPC1350" s="84" t="s">
        <v>4922</v>
      </c>
      <c r="HPG1350" s="84" t="s">
        <v>5392</v>
      </c>
      <c r="HPS1350" s="84" t="s">
        <v>4922</v>
      </c>
      <c r="HPW1350" s="84" t="s">
        <v>5392</v>
      </c>
      <c r="HQI1350" s="84" t="s">
        <v>4922</v>
      </c>
      <c r="HQM1350" s="84" t="s">
        <v>5392</v>
      </c>
      <c r="HQY1350" s="84" t="s">
        <v>4922</v>
      </c>
      <c r="HRC1350" s="84" t="s">
        <v>5392</v>
      </c>
      <c r="HRO1350" s="84" t="s">
        <v>4922</v>
      </c>
      <c r="HRS1350" s="84" t="s">
        <v>5392</v>
      </c>
      <c r="HSE1350" s="84" t="s">
        <v>4922</v>
      </c>
      <c r="HSI1350" s="84" t="s">
        <v>5392</v>
      </c>
      <c r="HSU1350" s="84" t="s">
        <v>4922</v>
      </c>
      <c r="HSY1350" s="84" t="s">
        <v>5392</v>
      </c>
      <c r="HTK1350" s="84" t="s">
        <v>4922</v>
      </c>
      <c r="HTO1350" s="84" t="s">
        <v>5392</v>
      </c>
      <c r="HUA1350" s="84" t="s">
        <v>4922</v>
      </c>
      <c r="HUE1350" s="84" t="s">
        <v>5392</v>
      </c>
      <c r="HUQ1350" s="84" t="s">
        <v>4922</v>
      </c>
      <c r="HUU1350" s="84" t="s">
        <v>5392</v>
      </c>
      <c r="HVG1350" s="84" t="s">
        <v>4922</v>
      </c>
      <c r="HVK1350" s="84" t="s">
        <v>5392</v>
      </c>
      <c r="HVW1350" s="84" t="s">
        <v>4922</v>
      </c>
      <c r="HWA1350" s="84" t="s">
        <v>5392</v>
      </c>
      <c r="HWM1350" s="84" t="s">
        <v>4922</v>
      </c>
      <c r="HWQ1350" s="84" t="s">
        <v>5392</v>
      </c>
      <c r="HXC1350" s="84" t="s">
        <v>4922</v>
      </c>
      <c r="HXG1350" s="84" t="s">
        <v>5392</v>
      </c>
      <c r="HXS1350" s="84" t="s">
        <v>4922</v>
      </c>
      <c r="HXW1350" s="84" t="s">
        <v>5392</v>
      </c>
      <c r="HYI1350" s="84" t="s">
        <v>4922</v>
      </c>
      <c r="HYM1350" s="84" t="s">
        <v>5392</v>
      </c>
      <c r="HYY1350" s="84" t="s">
        <v>4922</v>
      </c>
      <c r="HZC1350" s="84" t="s">
        <v>5392</v>
      </c>
      <c r="HZO1350" s="84" t="s">
        <v>4922</v>
      </c>
      <c r="HZS1350" s="84" t="s">
        <v>5392</v>
      </c>
      <c r="IAE1350" s="84" t="s">
        <v>4922</v>
      </c>
      <c r="IAI1350" s="84" t="s">
        <v>5392</v>
      </c>
      <c r="IAU1350" s="84" t="s">
        <v>4922</v>
      </c>
      <c r="IAY1350" s="84" t="s">
        <v>5392</v>
      </c>
      <c r="IBK1350" s="84" t="s">
        <v>4922</v>
      </c>
      <c r="IBO1350" s="84" t="s">
        <v>5392</v>
      </c>
      <c r="ICA1350" s="84" t="s">
        <v>4922</v>
      </c>
      <c r="ICE1350" s="84" t="s">
        <v>5392</v>
      </c>
      <c r="ICQ1350" s="84" t="s">
        <v>4922</v>
      </c>
      <c r="ICU1350" s="84" t="s">
        <v>5392</v>
      </c>
      <c r="IDG1350" s="84" t="s">
        <v>4922</v>
      </c>
      <c r="IDK1350" s="84" t="s">
        <v>5392</v>
      </c>
      <c r="IDW1350" s="84" t="s">
        <v>4922</v>
      </c>
      <c r="IEA1350" s="84" t="s">
        <v>5392</v>
      </c>
      <c r="IEM1350" s="84" t="s">
        <v>4922</v>
      </c>
      <c r="IEQ1350" s="84" t="s">
        <v>5392</v>
      </c>
      <c r="IFC1350" s="84" t="s">
        <v>4922</v>
      </c>
      <c r="IFG1350" s="84" t="s">
        <v>5392</v>
      </c>
      <c r="IFS1350" s="84" t="s">
        <v>4922</v>
      </c>
      <c r="IFW1350" s="84" t="s">
        <v>5392</v>
      </c>
      <c r="IGI1350" s="84" t="s">
        <v>4922</v>
      </c>
      <c r="IGM1350" s="84" t="s">
        <v>5392</v>
      </c>
      <c r="IGY1350" s="84" t="s">
        <v>4922</v>
      </c>
      <c r="IHC1350" s="84" t="s">
        <v>5392</v>
      </c>
      <c r="IHO1350" s="84" t="s">
        <v>4922</v>
      </c>
      <c r="IHS1350" s="84" t="s">
        <v>5392</v>
      </c>
      <c r="IIE1350" s="84" t="s">
        <v>4922</v>
      </c>
      <c r="III1350" s="84" t="s">
        <v>5392</v>
      </c>
      <c r="IIU1350" s="84" t="s">
        <v>4922</v>
      </c>
      <c r="IIY1350" s="84" t="s">
        <v>5392</v>
      </c>
      <c r="IJK1350" s="84" t="s">
        <v>4922</v>
      </c>
      <c r="IJO1350" s="84" t="s">
        <v>5392</v>
      </c>
      <c r="IKA1350" s="84" t="s">
        <v>4922</v>
      </c>
      <c r="IKE1350" s="84" t="s">
        <v>5392</v>
      </c>
      <c r="IKQ1350" s="84" t="s">
        <v>4922</v>
      </c>
      <c r="IKU1350" s="84" t="s">
        <v>5392</v>
      </c>
      <c r="ILG1350" s="84" t="s">
        <v>4922</v>
      </c>
      <c r="ILK1350" s="84" t="s">
        <v>5392</v>
      </c>
      <c r="ILW1350" s="84" t="s">
        <v>4922</v>
      </c>
      <c r="IMA1350" s="84" t="s">
        <v>5392</v>
      </c>
      <c r="IMM1350" s="84" t="s">
        <v>4922</v>
      </c>
      <c r="IMQ1350" s="84" t="s">
        <v>5392</v>
      </c>
      <c r="INC1350" s="84" t="s">
        <v>4922</v>
      </c>
      <c r="ING1350" s="84" t="s">
        <v>5392</v>
      </c>
      <c r="INS1350" s="84" t="s">
        <v>4922</v>
      </c>
      <c r="INW1350" s="84" t="s">
        <v>5392</v>
      </c>
      <c r="IOI1350" s="84" t="s">
        <v>4922</v>
      </c>
      <c r="IOM1350" s="84" t="s">
        <v>5392</v>
      </c>
      <c r="IOY1350" s="84" t="s">
        <v>4922</v>
      </c>
      <c r="IPC1350" s="84" t="s">
        <v>5392</v>
      </c>
      <c r="IPO1350" s="84" t="s">
        <v>4922</v>
      </c>
      <c r="IPS1350" s="84" t="s">
        <v>5392</v>
      </c>
      <c r="IQE1350" s="84" t="s">
        <v>4922</v>
      </c>
      <c r="IQI1350" s="84" t="s">
        <v>5392</v>
      </c>
      <c r="IQU1350" s="84" t="s">
        <v>4922</v>
      </c>
      <c r="IQY1350" s="84" t="s">
        <v>5392</v>
      </c>
      <c r="IRK1350" s="84" t="s">
        <v>4922</v>
      </c>
      <c r="IRO1350" s="84" t="s">
        <v>5392</v>
      </c>
      <c r="ISA1350" s="84" t="s">
        <v>4922</v>
      </c>
      <c r="ISE1350" s="84" t="s">
        <v>5392</v>
      </c>
      <c r="ISQ1350" s="84" t="s">
        <v>4922</v>
      </c>
      <c r="ISU1350" s="84" t="s">
        <v>5392</v>
      </c>
      <c r="ITG1350" s="84" t="s">
        <v>4922</v>
      </c>
      <c r="ITK1350" s="84" t="s">
        <v>5392</v>
      </c>
      <c r="ITW1350" s="84" t="s">
        <v>4922</v>
      </c>
      <c r="IUA1350" s="84" t="s">
        <v>5392</v>
      </c>
      <c r="IUM1350" s="84" t="s">
        <v>4922</v>
      </c>
      <c r="IUQ1350" s="84" t="s">
        <v>5392</v>
      </c>
      <c r="IVC1350" s="84" t="s">
        <v>4922</v>
      </c>
      <c r="IVG1350" s="84" t="s">
        <v>5392</v>
      </c>
      <c r="IVS1350" s="84" t="s">
        <v>4922</v>
      </c>
      <c r="IVW1350" s="84" t="s">
        <v>5392</v>
      </c>
      <c r="IWI1350" s="84" t="s">
        <v>4922</v>
      </c>
      <c r="IWM1350" s="84" t="s">
        <v>5392</v>
      </c>
      <c r="IWY1350" s="84" t="s">
        <v>4922</v>
      </c>
      <c r="IXC1350" s="84" t="s">
        <v>5392</v>
      </c>
      <c r="IXO1350" s="84" t="s">
        <v>4922</v>
      </c>
      <c r="IXS1350" s="84" t="s">
        <v>5392</v>
      </c>
      <c r="IYE1350" s="84" t="s">
        <v>4922</v>
      </c>
      <c r="IYI1350" s="84" t="s">
        <v>5392</v>
      </c>
      <c r="IYU1350" s="84" t="s">
        <v>4922</v>
      </c>
      <c r="IYY1350" s="84" t="s">
        <v>5392</v>
      </c>
      <c r="IZK1350" s="84" t="s">
        <v>4922</v>
      </c>
      <c r="IZO1350" s="84" t="s">
        <v>5392</v>
      </c>
      <c r="JAA1350" s="84" t="s">
        <v>4922</v>
      </c>
      <c r="JAE1350" s="84" t="s">
        <v>5392</v>
      </c>
      <c r="JAQ1350" s="84" t="s">
        <v>4922</v>
      </c>
      <c r="JAU1350" s="84" t="s">
        <v>5392</v>
      </c>
      <c r="JBG1350" s="84" t="s">
        <v>4922</v>
      </c>
      <c r="JBK1350" s="84" t="s">
        <v>5392</v>
      </c>
      <c r="JBW1350" s="84" t="s">
        <v>4922</v>
      </c>
      <c r="JCA1350" s="84" t="s">
        <v>5392</v>
      </c>
      <c r="JCM1350" s="84" t="s">
        <v>4922</v>
      </c>
      <c r="JCQ1350" s="84" t="s">
        <v>5392</v>
      </c>
      <c r="JDC1350" s="84" t="s">
        <v>4922</v>
      </c>
      <c r="JDG1350" s="84" t="s">
        <v>5392</v>
      </c>
      <c r="JDS1350" s="84" t="s">
        <v>4922</v>
      </c>
      <c r="JDW1350" s="84" t="s">
        <v>5392</v>
      </c>
      <c r="JEI1350" s="84" t="s">
        <v>4922</v>
      </c>
      <c r="JEM1350" s="84" t="s">
        <v>5392</v>
      </c>
      <c r="JEY1350" s="84" t="s">
        <v>4922</v>
      </c>
      <c r="JFC1350" s="84" t="s">
        <v>5392</v>
      </c>
      <c r="JFO1350" s="84" t="s">
        <v>4922</v>
      </c>
      <c r="JFS1350" s="84" t="s">
        <v>5392</v>
      </c>
      <c r="JGE1350" s="84" t="s">
        <v>4922</v>
      </c>
      <c r="JGI1350" s="84" t="s">
        <v>5392</v>
      </c>
      <c r="JGU1350" s="84" t="s">
        <v>4922</v>
      </c>
      <c r="JGY1350" s="84" t="s">
        <v>5392</v>
      </c>
      <c r="JHK1350" s="84" t="s">
        <v>4922</v>
      </c>
      <c r="JHO1350" s="84" t="s">
        <v>5392</v>
      </c>
      <c r="JIA1350" s="84" t="s">
        <v>4922</v>
      </c>
      <c r="JIE1350" s="84" t="s">
        <v>5392</v>
      </c>
      <c r="JIQ1350" s="84" t="s">
        <v>4922</v>
      </c>
      <c r="JIU1350" s="84" t="s">
        <v>5392</v>
      </c>
      <c r="JJG1350" s="84" t="s">
        <v>4922</v>
      </c>
      <c r="JJK1350" s="84" t="s">
        <v>5392</v>
      </c>
      <c r="JJW1350" s="84" t="s">
        <v>4922</v>
      </c>
      <c r="JKA1350" s="84" t="s">
        <v>5392</v>
      </c>
      <c r="JKM1350" s="84" t="s">
        <v>4922</v>
      </c>
      <c r="JKQ1350" s="84" t="s">
        <v>5392</v>
      </c>
      <c r="JLC1350" s="84" t="s">
        <v>4922</v>
      </c>
      <c r="JLG1350" s="84" t="s">
        <v>5392</v>
      </c>
      <c r="JLS1350" s="84" t="s">
        <v>4922</v>
      </c>
      <c r="JLW1350" s="84" t="s">
        <v>5392</v>
      </c>
      <c r="JMI1350" s="84" t="s">
        <v>4922</v>
      </c>
      <c r="JMM1350" s="84" t="s">
        <v>5392</v>
      </c>
      <c r="JMY1350" s="84" t="s">
        <v>4922</v>
      </c>
      <c r="JNC1350" s="84" t="s">
        <v>5392</v>
      </c>
      <c r="JNO1350" s="84" t="s">
        <v>4922</v>
      </c>
      <c r="JNS1350" s="84" t="s">
        <v>5392</v>
      </c>
      <c r="JOE1350" s="84" t="s">
        <v>4922</v>
      </c>
      <c r="JOI1350" s="84" t="s">
        <v>5392</v>
      </c>
      <c r="JOU1350" s="84" t="s">
        <v>4922</v>
      </c>
      <c r="JOY1350" s="84" t="s">
        <v>5392</v>
      </c>
      <c r="JPK1350" s="84" t="s">
        <v>4922</v>
      </c>
      <c r="JPO1350" s="84" t="s">
        <v>5392</v>
      </c>
      <c r="JQA1350" s="84" t="s">
        <v>4922</v>
      </c>
      <c r="JQE1350" s="84" t="s">
        <v>5392</v>
      </c>
      <c r="JQQ1350" s="84" t="s">
        <v>4922</v>
      </c>
      <c r="JQU1350" s="84" t="s">
        <v>5392</v>
      </c>
      <c r="JRG1350" s="84" t="s">
        <v>4922</v>
      </c>
      <c r="JRK1350" s="84" t="s">
        <v>5392</v>
      </c>
      <c r="JRW1350" s="84" t="s">
        <v>4922</v>
      </c>
      <c r="JSA1350" s="84" t="s">
        <v>5392</v>
      </c>
      <c r="JSM1350" s="84" t="s">
        <v>4922</v>
      </c>
      <c r="JSQ1350" s="84" t="s">
        <v>5392</v>
      </c>
      <c r="JTC1350" s="84" t="s">
        <v>4922</v>
      </c>
      <c r="JTG1350" s="84" t="s">
        <v>5392</v>
      </c>
      <c r="JTS1350" s="84" t="s">
        <v>4922</v>
      </c>
      <c r="JTW1350" s="84" t="s">
        <v>5392</v>
      </c>
      <c r="JUI1350" s="84" t="s">
        <v>4922</v>
      </c>
      <c r="JUM1350" s="84" t="s">
        <v>5392</v>
      </c>
      <c r="JUY1350" s="84" t="s">
        <v>4922</v>
      </c>
      <c r="JVC1350" s="84" t="s">
        <v>5392</v>
      </c>
      <c r="JVO1350" s="84" t="s">
        <v>4922</v>
      </c>
      <c r="JVS1350" s="84" t="s">
        <v>5392</v>
      </c>
      <c r="JWE1350" s="84" t="s">
        <v>4922</v>
      </c>
      <c r="JWI1350" s="84" t="s">
        <v>5392</v>
      </c>
      <c r="JWU1350" s="84" t="s">
        <v>4922</v>
      </c>
      <c r="JWY1350" s="84" t="s">
        <v>5392</v>
      </c>
      <c r="JXK1350" s="84" t="s">
        <v>4922</v>
      </c>
      <c r="JXO1350" s="84" t="s">
        <v>5392</v>
      </c>
      <c r="JYA1350" s="84" t="s">
        <v>4922</v>
      </c>
      <c r="JYE1350" s="84" t="s">
        <v>5392</v>
      </c>
      <c r="JYQ1350" s="84" t="s">
        <v>4922</v>
      </c>
      <c r="JYU1350" s="84" t="s">
        <v>5392</v>
      </c>
      <c r="JZG1350" s="84" t="s">
        <v>4922</v>
      </c>
      <c r="JZK1350" s="84" t="s">
        <v>5392</v>
      </c>
      <c r="JZW1350" s="84" t="s">
        <v>4922</v>
      </c>
      <c r="KAA1350" s="84" t="s">
        <v>5392</v>
      </c>
      <c r="KAM1350" s="84" t="s">
        <v>4922</v>
      </c>
      <c r="KAQ1350" s="84" t="s">
        <v>5392</v>
      </c>
      <c r="KBC1350" s="84" t="s">
        <v>4922</v>
      </c>
      <c r="KBG1350" s="84" t="s">
        <v>5392</v>
      </c>
      <c r="KBS1350" s="84" t="s">
        <v>4922</v>
      </c>
      <c r="KBW1350" s="84" t="s">
        <v>5392</v>
      </c>
      <c r="KCI1350" s="84" t="s">
        <v>4922</v>
      </c>
      <c r="KCM1350" s="84" t="s">
        <v>5392</v>
      </c>
      <c r="KCY1350" s="84" t="s">
        <v>4922</v>
      </c>
      <c r="KDC1350" s="84" t="s">
        <v>5392</v>
      </c>
      <c r="KDO1350" s="84" t="s">
        <v>4922</v>
      </c>
      <c r="KDS1350" s="84" t="s">
        <v>5392</v>
      </c>
      <c r="KEE1350" s="84" t="s">
        <v>4922</v>
      </c>
      <c r="KEI1350" s="84" t="s">
        <v>5392</v>
      </c>
      <c r="KEU1350" s="84" t="s">
        <v>4922</v>
      </c>
      <c r="KEY1350" s="84" t="s">
        <v>5392</v>
      </c>
      <c r="KFK1350" s="84" t="s">
        <v>4922</v>
      </c>
      <c r="KFO1350" s="84" t="s">
        <v>5392</v>
      </c>
      <c r="KGA1350" s="84" t="s">
        <v>4922</v>
      </c>
      <c r="KGE1350" s="84" t="s">
        <v>5392</v>
      </c>
      <c r="KGQ1350" s="84" t="s">
        <v>4922</v>
      </c>
      <c r="KGU1350" s="84" t="s">
        <v>5392</v>
      </c>
      <c r="KHG1350" s="84" t="s">
        <v>4922</v>
      </c>
      <c r="KHK1350" s="84" t="s">
        <v>5392</v>
      </c>
      <c r="KHW1350" s="84" t="s">
        <v>4922</v>
      </c>
      <c r="KIA1350" s="84" t="s">
        <v>5392</v>
      </c>
      <c r="KIM1350" s="84" t="s">
        <v>4922</v>
      </c>
      <c r="KIQ1350" s="84" t="s">
        <v>5392</v>
      </c>
      <c r="KJC1350" s="84" t="s">
        <v>4922</v>
      </c>
      <c r="KJG1350" s="84" t="s">
        <v>5392</v>
      </c>
      <c r="KJS1350" s="84" t="s">
        <v>4922</v>
      </c>
      <c r="KJW1350" s="84" t="s">
        <v>5392</v>
      </c>
      <c r="KKI1350" s="84" t="s">
        <v>4922</v>
      </c>
      <c r="KKM1350" s="84" t="s">
        <v>5392</v>
      </c>
      <c r="KKY1350" s="84" t="s">
        <v>4922</v>
      </c>
      <c r="KLC1350" s="84" t="s">
        <v>5392</v>
      </c>
      <c r="KLO1350" s="84" t="s">
        <v>4922</v>
      </c>
      <c r="KLS1350" s="84" t="s">
        <v>5392</v>
      </c>
      <c r="KME1350" s="84" t="s">
        <v>4922</v>
      </c>
      <c r="KMI1350" s="84" t="s">
        <v>5392</v>
      </c>
      <c r="KMU1350" s="84" t="s">
        <v>4922</v>
      </c>
      <c r="KMY1350" s="84" t="s">
        <v>5392</v>
      </c>
      <c r="KNK1350" s="84" t="s">
        <v>4922</v>
      </c>
      <c r="KNO1350" s="84" t="s">
        <v>5392</v>
      </c>
      <c r="KOA1350" s="84" t="s">
        <v>4922</v>
      </c>
      <c r="KOE1350" s="84" t="s">
        <v>5392</v>
      </c>
      <c r="KOQ1350" s="84" t="s">
        <v>4922</v>
      </c>
      <c r="KOU1350" s="84" t="s">
        <v>5392</v>
      </c>
      <c r="KPG1350" s="84" t="s">
        <v>4922</v>
      </c>
      <c r="KPK1350" s="84" t="s">
        <v>5392</v>
      </c>
      <c r="KPW1350" s="84" t="s">
        <v>4922</v>
      </c>
      <c r="KQA1350" s="84" t="s">
        <v>5392</v>
      </c>
      <c r="KQM1350" s="84" t="s">
        <v>4922</v>
      </c>
      <c r="KQQ1350" s="84" t="s">
        <v>5392</v>
      </c>
      <c r="KRC1350" s="84" t="s">
        <v>4922</v>
      </c>
      <c r="KRG1350" s="84" t="s">
        <v>5392</v>
      </c>
      <c r="KRS1350" s="84" t="s">
        <v>4922</v>
      </c>
      <c r="KRW1350" s="84" t="s">
        <v>5392</v>
      </c>
      <c r="KSI1350" s="84" t="s">
        <v>4922</v>
      </c>
      <c r="KSM1350" s="84" t="s">
        <v>5392</v>
      </c>
      <c r="KSY1350" s="84" t="s">
        <v>4922</v>
      </c>
      <c r="KTC1350" s="84" t="s">
        <v>5392</v>
      </c>
      <c r="KTO1350" s="84" t="s">
        <v>4922</v>
      </c>
      <c r="KTS1350" s="84" t="s">
        <v>5392</v>
      </c>
      <c r="KUE1350" s="84" t="s">
        <v>4922</v>
      </c>
      <c r="KUI1350" s="84" t="s">
        <v>5392</v>
      </c>
      <c r="KUU1350" s="84" t="s">
        <v>4922</v>
      </c>
      <c r="KUY1350" s="84" t="s">
        <v>5392</v>
      </c>
      <c r="KVK1350" s="84" t="s">
        <v>4922</v>
      </c>
      <c r="KVO1350" s="84" t="s">
        <v>5392</v>
      </c>
      <c r="KWA1350" s="84" t="s">
        <v>4922</v>
      </c>
      <c r="KWE1350" s="84" t="s">
        <v>5392</v>
      </c>
      <c r="KWQ1350" s="84" t="s">
        <v>4922</v>
      </c>
      <c r="KWU1350" s="84" t="s">
        <v>5392</v>
      </c>
      <c r="KXG1350" s="84" t="s">
        <v>4922</v>
      </c>
      <c r="KXK1350" s="84" t="s">
        <v>5392</v>
      </c>
      <c r="KXW1350" s="84" t="s">
        <v>4922</v>
      </c>
      <c r="KYA1350" s="84" t="s">
        <v>5392</v>
      </c>
      <c r="KYM1350" s="84" t="s">
        <v>4922</v>
      </c>
      <c r="KYQ1350" s="84" t="s">
        <v>5392</v>
      </c>
      <c r="KZC1350" s="84" t="s">
        <v>4922</v>
      </c>
      <c r="KZG1350" s="84" t="s">
        <v>5392</v>
      </c>
      <c r="KZS1350" s="84" t="s">
        <v>4922</v>
      </c>
      <c r="KZW1350" s="84" t="s">
        <v>5392</v>
      </c>
      <c r="LAI1350" s="84" t="s">
        <v>4922</v>
      </c>
      <c r="LAM1350" s="84" t="s">
        <v>5392</v>
      </c>
      <c r="LAY1350" s="84" t="s">
        <v>4922</v>
      </c>
      <c r="LBC1350" s="84" t="s">
        <v>5392</v>
      </c>
      <c r="LBO1350" s="84" t="s">
        <v>4922</v>
      </c>
      <c r="LBS1350" s="84" t="s">
        <v>5392</v>
      </c>
      <c r="LCE1350" s="84" t="s">
        <v>4922</v>
      </c>
      <c r="LCI1350" s="84" t="s">
        <v>5392</v>
      </c>
      <c r="LCU1350" s="84" t="s">
        <v>4922</v>
      </c>
      <c r="LCY1350" s="84" t="s">
        <v>5392</v>
      </c>
      <c r="LDK1350" s="84" t="s">
        <v>4922</v>
      </c>
      <c r="LDO1350" s="84" t="s">
        <v>5392</v>
      </c>
      <c r="LEA1350" s="84" t="s">
        <v>4922</v>
      </c>
      <c r="LEE1350" s="84" t="s">
        <v>5392</v>
      </c>
      <c r="LEQ1350" s="84" t="s">
        <v>4922</v>
      </c>
      <c r="LEU1350" s="84" t="s">
        <v>5392</v>
      </c>
      <c r="LFG1350" s="84" t="s">
        <v>4922</v>
      </c>
      <c r="LFK1350" s="84" t="s">
        <v>5392</v>
      </c>
      <c r="LFW1350" s="84" t="s">
        <v>4922</v>
      </c>
      <c r="LGA1350" s="84" t="s">
        <v>5392</v>
      </c>
      <c r="LGM1350" s="84" t="s">
        <v>4922</v>
      </c>
      <c r="LGQ1350" s="84" t="s">
        <v>5392</v>
      </c>
      <c r="LHC1350" s="84" t="s">
        <v>4922</v>
      </c>
      <c r="LHG1350" s="84" t="s">
        <v>5392</v>
      </c>
      <c r="LHS1350" s="84" t="s">
        <v>4922</v>
      </c>
      <c r="LHW1350" s="84" t="s">
        <v>5392</v>
      </c>
      <c r="LII1350" s="84" t="s">
        <v>4922</v>
      </c>
      <c r="LIM1350" s="84" t="s">
        <v>5392</v>
      </c>
      <c r="LIY1350" s="84" t="s">
        <v>4922</v>
      </c>
      <c r="LJC1350" s="84" t="s">
        <v>5392</v>
      </c>
      <c r="LJO1350" s="84" t="s">
        <v>4922</v>
      </c>
      <c r="LJS1350" s="84" t="s">
        <v>5392</v>
      </c>
      <c r="LKE1350" s="84" t="s">
        <v>4922</v>
      </c>
      <c r="LKI1350" s="84" t="s">
        <v>5392</v>
      </c>
      <c r="LKU1350" s="84" t="s">
        <v>4922</v>
      </c>
      <c r="LKY1350" s="84" t="s">
        <v>5392</v>
      </c>
      <c r="LLK1350" s="84" t="s">
        <v>4922</v>
      </c>
      <c r="LLO1350" s="84" t="s">
        <v>5392</v>
      </c>
      <c r="LMA1350" s="84" t="s">
        <v>4922</v>
      </c>
      <c r="LME1350" s="84" t="s">
        <v>5392</v>
      </c>
      <c r="LMQ1350" s="84" t="s">
        <v>4922</v>
      </c>
      <c r="LMU1350" s="84" t="s">
        <v>5392</v>
      </c>
      <c r="LNG1350" s="84" t="s">
        <v>4922</v>
      </c>
      <c r="LNK1350" s="84" t="s">
        <v>5392</v>
      </c>
      <c r="LNW1350" s="84" t="s">
        <v>4922</v>
      </c>
      <c r="LOA1350" s="84" t="s">
        <v>5392</v>
      </c>
      <c r="LOM1350" s="84" t="s">
        <v>4922</v>
      </c>
      <c r="LOQ1350" s="84" t="s">
        <v>5392</v>
      </c>
      <c r="LPC1350" s="84" t="s">
        <v>4922</v>
      </c>
      <c r="LPG1350" s="84" t="s">
        <v>5392</v>
      </c>
      <c r="LPS1350" s="84" t="s">
        <v>4922</v>
      </c>
      <c r="LPW1350" s="84" t="s">
        <v>5392</v>
      </c>
      <c r="LQI1350" s="84" t="s">
        <v>4922</v>
      </c>
      <c r="LQM1350" s="84" t="s">
        <v>5392</v>
      </c>
      <c r="LQY1350" s="84" t="s">
        <v>4922</v>
      </c>
      <c r="LRC1350" s="84" t="s">
        <v>5392</v>
      </c>
      <c r="LRO1350" s="84" t="s">
        <v>4922</v>
      </c>
      <c r="LRS1350" s="84" t="s">
        <v>5392</v>
      </c>
      <c r="LSE1350" s="84" t="s">
        <v>4922</v>
      </c>
      <c r="LSI1350" s="84" t="s">
        <v>5392</v>
      </c>
      <c r="LSU1350" s="84" t="s">
        <v>4922</v>
      </c>
      <c r="LSY1350" s="84" t="s">
        <v>5392</v>
      </c>
      <c r="LTK1350" s="84" t="s">
        <v>4922</v>
      </c>
      <c r="LTO1350" s="84" t="s">
        <v>5392</v>
      </c>
      <c r="LUA1350" s="84" t="s">
        <v>4922</v>
      </c>
      <c r="LUE1350" s="84" t="s">
        <v>5392</v>
      </c>
      <c r="LUQ1350" s="84" t="s">
        <v>4922</v>
      </c>
      <c r="LUU1350" s="84" t="s">
        <v>5392</v>
      </c>
      <c r="LVG1350" s="84" t="s">
        <v>4922</v>
      </c>
      <c r="LVK1350" s="84" t="s">
        <v>5392</v>
      </c>
      <c r="LVW1350" s="84" t="s">
        <v>4922</v>
      </c>
      <c r="LWA1350" s="84" t="s">
        <v>5392</v>
      </c>
      <c r="LWM1350" s="84" t="s">
        <v>4922</v>
      </c>
      <c r="LWQ1350" s="84" t="s">
        <v>5392</v>
      </c>
      <c r="LXC1350" s="84" t="s">
        <v>4922</v>
      </c>
      <c r="LXG1350" s="84" t="s">
        <v>5392</v>
      </c>
      <c r="LXS1350" s="84" t="s">
        <v>4922</v>
      </c>
      <c r="LXW1350" s="84" t="s">
        <v>5392</v>
      </c>
      <c r="LYI1350" s="84" t="s">
        <v>4922</v>
      </c>
      <c r="LYM1350" s="84" t="s">
        <v>5392</v>
      </c>
      <c r="LYY1350" s="84" t="s">
        <v>4922</v>
      </c>
      <c r="LZC1350" s="84" t="s">
        <v>5392</v>
      </c>
      <c r="LZO1350" s="84" t="s">
        <v>4922</v>
      </c>
      <c r="LZS1350" s="84" t="s">
        <v>5392</v>
      </c>
      <c r="MAE1350" s="84" t="s">
        <v>4922</v>
      </c>
      <c r="MAI1350" s="84" t="s">
        <v>5392</v>
      </c>
      <c r="MAU1350" s="84" t="s">
        <v>4922</v>
      </c>
      <c r="MAY1350" s="84" t="s">
        <v>5392</v>
      </c>
      <c r="MBK1350" s="84" t="s">
        <v>4922</v>
      </c>
      <c r="MBO1350" s="84" t="s">
        <v>5392</v>
      </c>
      <c r="MCA1350" s="84" t="s">
        <v>4922</v>
      </c>
      <c r="MCE1350" s="84" t="s">
        <v>5392</v>
      </c>
      <c r="MCQ1350" s="84" t="s">
        <v>4922</v>
      </c>
      <c r="MCU1350" s="84" t="s">
        <v>5392</v>
      </c>
      <c r="MDG1350" s="84" t="s">
        <v>4922</v>
      </c>
      <c r="MDK1350" s="84" t="s">
        <v>5392</v>
      </c>
      <c r="MDW1350" s="84" t="s">
        <v>4922</v>
      </c>
      <c r="MEA1350" s="84" t="s">
        <v>5392</v>
      </c>
      <c r="MEM1350" s="84" t="s">
        <v>4922</v>
      </c>
      <c r="MEQ1350" s="84" t="s">
        <v>5392</v>
      </c>
      <c r="MFC1350" s="84" t="s">
        <v>4922</v>
      </c>
      <c r="MFG1350" s="84" t="s">
        <v>5392</v>
      </c>
      <c r="MFS1350" s="84" t="s">
        <v>4922</v>
      </c>
      <c r="MFW1350" s="84" t="s">
        <v>5392</v>
      </c>
      <c r="MGI1350" s="84" t="s">
        <v>4922</v>
      </c>
      <c r="MGM1350" s="84" t="s">
        <v>5392</v>
      </c>
      <c r="MGY1350" s="84" t="s">
        <v>4922</v>
      </c>
      <c r="MHC1350" s="84" t="s">
        <v>5392</v>
      </c>
      <c r="MHO1350" s="84" t="s">
        <v>4922</v>
      </c>
      <c r="MHS1350" s="84" t="s">
        <v>5392</v>
      </c>
      <c r="MIE1350" s="84" t="s">
        <v>4922</v>
      </c>
      <c r="MII1350" s="84" t="s">
        <v>5392</v>
      </c>
      <c r="MIU1350" s="84" t="s">
        <v>4922</v>
      </c>
      <c r="MIY1350" s="84" t="s">
        <v>5392</v>
      </c>
      <c r="MJK1350" s="84" t="s">
        <v>4922</v>
      </c>
      <c r="MJO1350" s="84" t="s">
        <v>5392</v>
      </c>
      <c r="MKA1350" s="84" t="s">
        <v>4922</v>
      </c>
      <c r="MKE1350" s="84" t="s">
        <v>5392</v>
      </c>
      <c r="MKQ1350" s="84" t="s">
        <v>4922</v>
      </c>
      <c r="MKU1350" s="84" t="s">
        <v>5392</v>
      </c>
      <c r="MLG1350" s="84" t="s">
        <v>4922</v>
      </c>
      <c r="MLK1350" s="84" t="s">
        <v>5392</v>
      </c>
      <c r="MLW1350" s="84" t="s">
        <v>4922</v>
      </c>
      <c r="MMA1350" s="84" t="s">
        <v>5392</v>
      </c>
      <c r="MMM1350" s="84" t="s">
        <v>4922</v>
      </c>
      <c r="MMQ1350" s="84" t="s">
        <v>5392</v>
      </c>
      <c r="MNC1350" s="84" t="s">
        <v>4922</v>
      </c>
      <c r="MNG1350" s="84" t="s">
        <v>5392</v>
      </c>
      <c r="MNS1350" s="84" t="s">
        <v>4922</v>
      </c>
      <c r="MNW1350" s="84" t="s">
        <v>5392</v>
      </c>
      <c r="MOI1350" s="84" t="s">
        <v>4922</v>
      </c>
      <c r="MOM1350" s="84" t="s">
        <v>5392</v>
      </c>
      <c r="MOY1350" s="84" t="s">
        <v>4922</v>
      </c>
      <c r="MPC1350" s="84" t="s">
        <v>5392</v>
      </c>
      <c r="MPO1350" s="84" t="s">
        <v>4922</v>
      </c>
      <c r="MPS1350" s="84" t="s">
        <v>5392</v>
      </c>
      <c r="MQE1350" s="84" t="s">
        <v>4922</v>
      </c>
      <c r="MQI1350" s="84" t="s">
        <v>5392</v>
      </c>
      <c r="MQU1350" s="84" t="s">
        <v>4922</v>
      </c>
      <c r="MQY1350" s="84" t="s">
        <v>5392</v>
      </c>
      <c r="MRK1350" s="84" t="s">
        <v>4922</v>
      </c>
      <c r="MRO1350" s="84" t="s">
        <v>5392</v>
      </c>
      <c r="MSA1350" s="84" t="s">
        <v>4922</v>
      </c>
      <c r="MSE1350" s="84" t="s">
        <v>5392</v>
      </c>
      <c r="MSQ1350" s="84" t="s">
        <v>4922</v>
      </c>
      <c r="MSU1350" s="84" t="s">
        <v>5392</v>
      </c>
      <c r="MTG1350" s="84" t="s">
        <v>4922</v>
      </c>
      <c r="MTK1350" s="84" t="s">
        <v>5392</v>
      </c>
      <c r="MTW1350" s="84" t="s">
        <v>4922</v>
      </c>
      <c r="MUA1350" s="84" t="s">
        <v>5392</v>
      </c>
      <c r="MUM1350" s="84" t="s">
        <v>4922</v>
      </c>
      <c r="MUQ1350" s="84" t="s">
        <v>5392</v>
      </c>
      <c r="MVC1350" s="84" t="s">
        <v>4922</v>
      </c>
      <c r="MVG1350" s="84" t="s">
        <v>5392</v>
      </c>
      <c r="MVS1350" s="84" t="s">
        <v>4922</v>
      </c>
      <c r="MVW1350" s="84" t="s">
        <v>5392</v>
      </c>
      <c r="MWI1350" s="84" t="s">
        <v>4922</v>
      </c>
      <c r="MWM1350" s="84" t="s">
        <v>5392</v>
      </c>
      <c r="MWY1350" s="84" t="s">
        <v>4922</v>
      </c>
      <c r="MXC1350" s="84" t="s">
        <v>5392</v>
      </c>
      <c r="MXO1350" s="84" t="s">
        <v>4922</v>
      </c>
      <c r="MXS1350" s="84" t="s">
        <v>5392</v>
      </c>
      <c r="MYE1350" s="84" t="s">
        <v>4922</v>
      </c>
      <c r="MYI1350" s="84" t="s">
        <v>5392</v>
      </c>
      <c r="MYU1350" s="84" t="s">
        <v>4922</v>
      </c>
      <c r="MYY1350" s="84" t="s">
        <v>5392</v>
      </c>
      <c r="MZK1350" s="84" t="s">
        <v>4922</v>
      </c>
      <c r="MZO1350" s="84" t="s">
        <v>5392</v>
      </c>
      <c r="NAA1350" s="84" t="s">
        <v>4922</v>
      </c>
      <c r="NAE1350" s="84" t="s">
        <v>5392</v>
      </c>
      <c r="NAQ1350" s="84" t="s">
        <v>4922</v>
      </c>
      <c r="NAU1350" s="84" t="s">
        <v>5392</v>
      </c>
      <c r="NBG1350" s="84" t="s">
        <v>4922</v>
      </c>
      <c r="NBK1350" s="84" t="s">
        <v>5392</v>
      </c>
      <c r="NBW1350" s="84" t="s">
        <v>4922</v>
      </c>
      <c r="NCA1350" s="84" t="s">
        <v>5392</v>
      </c>
      <c r="NCM1350" s="84" t="s">
        <v>4922</v>
      </c>
      <c r="NCQ1350" s="84" t="s">
        <v>5392</v>
      </c>
      <c r="NDC1350" s="84" t="s">
        <v>4922</v>
      </c>
      <c r="NDG1350" s="84" t="s">
        <v>5392</v>
      </c>
      <c r="NDS1350" s="84" t="s">
        <v>4922</v>
      </c>
      <c r="NDW1350" s="84" t="s">
        <v>5392</v>
      </c>
      <c r="NEI1350" s="84" t="s">
        <v>4922</v>
      </c>
      <c r="NEM1350" s="84" t="s">
        <v>5392</v>
      </c>
      <c r="NEY1350" s="84" t="s">
        <v>4922</v>
      </c>
      <c r="NFC1350" s="84" t="s">
        <v>5392</v>
      </c>
      <c r="NFO1350" s="84" t="s">
        <v>4922</v>
      </c>
      <c r="NFS1350" s="84" t="s">
        <v>5392</v>
      </c>
      <c r="NGE1350" s="84" t="s">
        <v>4922</v>
      </c>
      <c r="NGI1350" s="84" t="s">
        <v>5392</v>
      </c>
      <c r="NGU1350" s="84" t="s">
        <v>4922</v>
      </c>
      <c r="NGY1350" s="84" t="s">
        <v>5392</v>
      </c>
      <c r="NHK1350" s="84" t="s">
        <v>4922</v>
      </c>
      <c r="NHO1350" s="84" t="s">
        <v>5392</v>
      </c>
      <c r="NIA1350" s="84" t="s">
        <v>4922</v>
      </c>
      <c r="NIE1350" s="84" t="s">
        <v>5392</v>
      </c>
      <c r="NIQ1350" s="84" t="s">
        <v>4922</v>
      </c>
      <c r="NIU1350" s="84" t="s">
        <v>5392</v>
      </c>
      <c r="NJG1350" s="84" t="s">
        <v>4922</v>
      </c>
      <c r="NJK1350" s="84" t="s">
        <v>5392</v>
      </c>
      <c r="NJW1350" s="84" t="s">
        <v>4922</v>
      </c>
      <c r="NKA1350" s="84" t="s">
        <v>5392</v>
      </c>
      <c r="NKM1350" s="84" t="s">
        <v>4922</v>
      </c>
      <c r="NKQ1350" s="84" t="s">
        <v>5392</v>
      </c>
      <c r="NLC1350" s="84" t="s">
        <v>4922</v>
      </c>
      <c r="NLG1350" s="84" t="s">
        <v>5392</v>
      </c>
      <c r="NLS1350" s="84" t="s">
        <v>4922</v>
      </c>
      <c r="NLW1350" s="84" t="s">
        <v>5392</v>
      </c>
      <c r="NMI1350" s="84" t="s">
        <v>4922</v>
      </c>
      <c r="NMM1350" s="84" t="s">
        <v>5392</v>
      </c>
      <c r="NMY1350" s="84" t="s">
        <v>4922</v>
      </c>
      <c r="NNC1350" s="84" t="s">
        <v>5392</v>
      </c>
      <c r="NNO1350" s="84" t="s">
        <v>4922</v>
      </c>
      <c r="NNS1350" s="84" t="s">
        <v>5392</v>
      </c>
      <c r="NOE1350" s="84" t="s">
        <v>4922</v>
      </c>
      <c r="NOI1350" s="84" t="s">
        <v>5392</v>
      </c>
      <c r="NOU1350" s="84" t="s">
        <v>4922</v>
      </c>
      <c r="NOY1350" s="84" t="s">
        <v>5392</v>
      </c>
      <c r="NPK1350" s="84" t="s">
        <v>4922</v>
      </c>
      <c r="NPO1350" s="84" t="s">
        <v>5392</v>
      </c>
      <c r="NQA1350" s="84" t="s">
        <v>4922</v>
      </c>
      <c r="NQE1350" s="84" t="s">
        <v>5392</v>
      </c>
      <c r="NQQ1350" s="84" t="s">
        <v>4922</v>
      </c>
      <c r="NQU1350" s="84" t="s">
        <v>5392</v>
      </c>
      <c r="NRG1350" s="84" t="s">
        <v>4922</v>
      </c>
      <c r="NRK1350" s="84" t="s">
        <v>5392</v>
      </c>
      <c r="NRW1350" s="84" t="s">
        <v>4922</v>
      </c>
      <c r="NSA1350" s="84" t="s">
        <v>5392</v>
      </c>
      <c r="NSM1350" s="84" t="s">
        <v>4922</v>
      </c>
      <c r="NSQ1350" s="84" t="s">
        <v>5392</v>
      </c>
      <c r="NTC1350" s="84" t="s">
        <v>4922</v>
      </c>
      <c r="NTG1350" s="84" t="s">
        <v>5392</v>
      </c>
      <c r="NTS1350" s="84" t="s">
        <v>4922</v>
      </c>
      <c r="NTW1350" s="84" t="s">
        <v>5392</v>
      </c>
      <c r="NUI1350" s="84" t="s">
        <v>4922</v>
      </c>
      <c r="NUM1350" s="84" t="s">
        <v>5392</v>
      </c>
      <c r="NUY1350" s="84" t="s">
        <v>4922</v>
      </c>
      <c r="NVC1350" s="84" t="s">
        <v>5392</v>
      </c>
      <c r="NVO1350" s="84" t="s">
        <v>4922</v>
      </c>
      <c r="NVS1350" s="84" t="s">
        <v>5392</v>
      </c>
      <c r="NWE1350" s="84" t="s">
        <v>4922</v>
      </c>
      <c r="NWI1350" s="84" t="s">
        <v>5392</v>
      </c>
      <c r="NWU1350" s="84" t="s">
        <v>4922</v>
      </c>
      <c r="NWY1350" s="84" t="s">
        <v>5392</v>
      </c>
      <c r="NXK1350" s="84" t="s">
        <v>4922</v>
      </c>
      <c r="NXO1350" s="84" t="s">
        <v>5392</v>
      </c>
      <c r="NYA1350" s="84" t="s">
        <v>4922</v>
      </c>
      <c r="NYE1350" s="84" t="s">
        <v>5392</v>
      </c>
      <c r="NYQ1350" s="84" t="s">
        <v>4922</v>
      </c>
      <c r="NYU1350" s="84" t="s">
        <v>5392</v>
      </c>
      <c r="NZG1350" s="84" t="s">
        <v>4922</v>
      </c>
      <c r="NZK1350" s="84" t="s">
        <v>5392</v>
      </c>
      <c r="NZW1350" s="84" t="s">
        <v>4922</v>
      </c>
      <c r="OAA1350" s="84" t="s">
        <v>5392</v>
      </c>
      <c r="OAM1350" s="84" t="s">
        <v>4922</v>
      </c>
      <c r="OAQ1350" s="84" t="s">
        <v>5392</v>
      </c>
      <c r="OBC1350" s="84" t="s">
        <v>4922</v>
      </c>
      <c r="OBG1350" s="84" t="s">
        <v>5392</v>
      </c>
      <c r="OBS1350" s="84" t="s">
        <v>4922</v>
      </c>
      <c r="OBW1350" s="84" t="s">
        <v>5392</v>
      </c>
      <c r="OCI1350" s="84" t="s">
        <v>4922</v>
      </c>
      <c r="OCM1350" s="84" t="s">
        <v>5392</v>
      </c>
      <c r="OCY1350" s="84" t="s">
        <v>4922</v>
      </c>
      <c r="ODC1350" s="84" t="s">
        <v>5392</v>
      </c>
      <c r="ODO1350" s="84" t="s">
        <v>4922</v>
      </c>
      <c r="ODS1350" s="84" t="s">
        <v>5392</v>
      </c>
      <c r="OEE1350" s="84" t="s">
        <v>4922</v>
      </c>
      <c r="OEI1350" s="84" t="s">
        <v>5392</v>
      </c>
      <c r="OEU1350" s="84" t="s">
        <v>4922</v>
      </c>
      <c r="OEY1350" s="84" t="s">
        <v>5392</v>
      </c>
      <c r="OFK1350" s="84" t="s">
        <v>4922</v>
      </c>
      <c r="OFO1350" s="84" t="s">
        <v>5392</v>
      </c>
      <c r="OGA1350" s="84" t="s">
        <v>4922</v>
      </c>
      <c r="OGE1350" s="84" t="s">
        <v>5392</v>
      </c>
      <c r="OGQ1350" s="84" t="s">
        <v>4922</v>
      </c>
      <c r="OGU1350" s="84" t="s">
        <v>5392</v>
      </c>
      <c r="OHG1350" s="84" t="s">
        <v>4922</v>
      </c>
      <c r="OHK1350" s="84" t="s">
        <v>5392</v>
      </c>
      <c r="OHW1350" s="84" t="s">
        <v>4922</v>
      </c>
      <c r="OIA1350" s="84" t="s">
        <v>5392</v>
      </c>
      <c r="OIM1350" s="84" t="s">
        <v>4922</v>
      </c>
      <c r="OIQ1350" s="84" t="s">
        <v>5392</v>
      </c>
      <c r="OJC1350" s="84" t="s">
        <v>4922</v>
      </c>
      <c r="OJG1350" s="84" t="s">
        <v>5392</v>
      </c>
      <c r="OJS1350" s="84" t="s">
        <v>4922</v>
      </c>
      <c r="OJW1350" s="84" t="s">
        <v>5392</v>
      </c>
      <c r="OKI1350" s="84" t="s">
        <v>4922</v>
      </c>
      <c r="OKM1350" s="84" t="s">
        <v>5392</v>
      </c>
      <c r="OKY1350" s="84" t="s">
        <v>4922</v>
      </c>
      <c r="OLC1350" s="84" t="s">
        <v>5392</v>
      </c>
      <c r="OLO1350" s="84" t="s">
        <v>4922</v>
      </c>
      <c r="OLS1350" s="84" t="s">
        <v>5392</v>
      </c>
      <c r="OME1350" s="84" t="s">
        <v>4922</v>
      </c>
      <c r="OMI1350" s="84" t="s">
        <v>5392</v>
      </c>
      <c r="OMU1350" s="84" t="s">
        <v>4922</v>
      </c>
      <c r="OMY1350" s="84" t="s">
        <v>5392</v>
      </c>
      <c r="ONK1350" s="84" t="s">
        <v>4922</v>
      </c>
      <c r="ONO1350" s="84" t="s">
        <v>5392</v>
      </c>
      <c r="OOA1350" s="84" t="s">
        <v>4922</v>
      </c>
      <c r="OOE1350" s="84" t="s">
        <v>5392</v>
      </c>
      <c r="OOQ1350" s="84" t="s">
        <v>4922</v>
      </c>
      <c r="OOU1350" s="84" t="s">
        <v>5392</v>
      </c>
      <c r="OPG1350" s="84" t="s">
        <v>4922</v>
      </c>
      <c r="OPK1350" s="84" t="s">
        <v>5392</v>
      </c>
      <c r="OPW1350" s="84" t="s">
        <v>4922</v>
      </c>
      <c r="OQA1350" s="84" t="s">
        <v>5392</v>
      </c>
      <c r="OQM1350" s="84" t="s">
        <v>4922</v>
      </c>
      <c r="OQQ1350" s="84" t="s">
        <v>5392</v>
      </c>
      <c r="ORC1350" s="84" t="s">
        <v>4922</v>
      </c>
      <c r="ORG1350" s="84" t="s">
        <v>5392</v>
      </c>
      <c r="ORS1350" s="84" t="s">
        <v>4922</v>
      </c>
      <c r="ORW1350" s="84" t="s">
        <v>5392</v>
      </c>
      <c r="OSI1350" s="84" t="s">
        <v>4922</v>
      </c>
      <c r="OSM1350" s="84" t="s">
        <v>5392</v>
      </c>
      <c r="OSY1350" s="84" t="s">
        <v>4922</v>
      </c>
      <c r="OTC1350" s="84" t="s">
        <v>5392</v>
      </c>
      <c r="OTO1350" s="84" t="s">
        <v>4922</v>
      </c>
      <c r="OTS1350" s="84" t="s">
        <v>5392</v>
      </c>
      <c r="OUE1350" s="84" t="s">
        <v>4922</v>
      </c>
      <c r="OUI1350" s="84" t="s">
        <v>5392</v>
      </c>
      <c r="OUU1350" s="84" t="s">
        <v>4922</v>
      </c>
      <c r="OUY1350" s="84" t="s">
        <v>5392</v>
      </c>
      <c r="OVK1350" s="84" t="s">
        <v>4922</v>
      </c>
      <c r="OVO1350" s="84" t="s">
        <v>5392</v>
      </c>
      <c r="OWA1350" s="84" t="s">
        <v>4922</v>
      </c>
      <c r="OWE1350" s="84" t="s">
        <v>5392</v>
      </c>
      <c r="OWQ1350" s="84" t="s">
        <v>4922</v>
      </c>
      <c r="OWU1350" s="84" t="s">
        <v>5392</v>
      </c>
      <c r="OXG1350" s="84" t="s">
        <v>4922</v>
      </c>
      <c r="OXK1350" s="84" t="s">
        <v>5392</v>
      </c>
      <c r="OXW1350" s="84" t="s">
        <v>4922</v>
      </c>
      <c r="OYA1350" s="84" t="s">
        <v>5392</v>
      </c>
      <c r="OYM1350" s="84" t="s">
        <v>4922</v>
      </c>
      <c r="OYQ1350" s="84" t="s">
        <v>5392</v>
      </c>
      <c r="OZC1350" s="84" t="s">
        <v>4922</v>
      </c>
      <c r="OZG1350" s="84" t="s">
        <v>5392</v>
      </c>
      <c r="OZS1350" s="84" t="s">
        <v>4922</v>
      </c>
      <c r="OZW1350" s="84" t="s">
        <v>5392</v>
      </c>
      <c r="PAI1350" s="84" t="s">
        <v>4922</v>
      </c>
      <c r="PAM1350" s="84" t="s">
        <v>5392</v>
      </c>
      <c r="PAY1350" s="84" t="s">
        <v>4922</v>
      </c>
      <c r="PBC1350" s="84" t="s">
        <v>5392</v>
      </c>
      <c r="PBO1350" s="84" t="s">
        <v>4922</v>
      </c>
      <c r="PBS1350" s="84" t="s">
        <v>5392</v>
      </c>
      <c r="PCE1350" s="84" t="s">
        <v>4922</v>
      </c>
      <c r="PCI1350" s="84" t="s">
        <v>5392</v>
      </c>
      <c r="PCU1350" s="84" t="s">
        <v>4922</v>
      </c>
      <c r="PCY1350" s="84" t="s">
        <v>5392</v>
      </c>
      <c r="PDK1350" s="84" t="s">
        <v>4922</v>
      </c>
      <c r="PDO1350" s="84" t="s">
        <v>5392</v>
      </c>
      <c r="PEA1350" s="84" t="s">
        <v>4922</v>
      </c>
      <c r="PEE1350" s="84" t="s">
        <v>5392</v>
      </c>
      <c r="PEQ1350" s="84" t="s">
        <v>4922</v>
      </c>
      <c r="PEU1350" s="84" t="s">
        <v>5392</v>
      </c>
      <c r="PFG1350" s="84" t="s">
        <v>4922</v>
      </c>
      <c r="PFK1350" s="84" t="s">
        <v>5392</v>
      </c>
      <c r="PFW1350" s="84" t="s">
        <v>4922</v>
      </c>
      <c r="PGA1350" s="84" t="s">
        <v>5392</v>
      </c>
      <c r="PGM1350" s="84" t="s">
        <v>4922</v>
      </c>
      <c r="PGQ1350" s="84" t="s">
        <v>5392</v>
      </c>
      <c r="PHC1350" s="84" t="s">
        <v>4922</v>
      </c>
      <c r="PHG1350" s="84" t="s">
        <v>5392</v>
      </c>
      <c r="PHS1350" s="84" t="s">
        <v>4922</v>
      </c>
      <c r="PHW1350" s="84" t="s">
        <v>5392</v>
      </c>
      <c r="PII1350" s="84" t="s">
        <v>4922</v>
      </c>
      <c r="PIM1350" s="84" t="s">
        <v>5392</v>
      </c>
      <c r="PIY1350" s="84" t="s">
        <v>4922</v>
      </c>
      <c r="PJC1350" s="84" t="s">
        <v>5392</v>
      </c>
      <c r="PJO1350" s="84" t="s">
        <v>4922</v>
      </c>
      <c r="PJS1350" s="84" t="s">
        <v>5392</v>
      </c>
      <c r="PKE1350" s="84" t="s">
        <v>4922</v>
      </c>
      <c r="PKI1350" s="84" t="s">
        <v>5392</v>
      </c>
      <c r="PKU1350" s="84" t="s">
        <v>4922</v>
      </c>
      <c r="PKY1350" s="84" t="s">
        <v>5392</v>
      </c>
      <c r="PLK1350" s="84" t="s">
        <v>4922</v>
      </c>
      <c r="PLO1350" s="84" t="s">
        <v>5392</v>
      </c>
      <c r="PMA1350" s="84" t="s">
        <v>4922</v>
      </c>
      <c r="PME1350" s="84" t="s">
        <v>5392</v>
      </c>
      <c r="PMQ1350" s="84" t="s">
        <v>4922</v>
      </c>
      <c r="PMU1350" s="84" t="s">
        <v>5392</v>
      </c>
      <c r="PNG1350" s="84" t="s">
        <v>4922</v>
      </c>
      <c r="PNK1350" s="84" t="s">
        <v>5392</v>
      </c>
      <c r="PNW1350" s="84" t="s">
        <v>4922</v>
      </c>
      <c r="POA1350" s="84" t="s">
        <v>5392</v>
      </c>
      <c r="POM1350" s="84" t="s">
        <v>4922</v>
      </c>
      <c r="POQ1350" s="84" t="s">
        <v>5392</v>
      </c>
      <c r="PPC1350" s="84" t="s">
        <v>4922</v>
      </c>
      <c r="PPG1350" s="84" t="s">
        <v>5392</v>
      </c>
      <c r="PPS1350" s="84" t="s">
        <v>4922</v>
      </c>
      <c r="PPW1350" s="84" t="s">
        <v>5392</v>
      </c>
      <c r="PQI1350" s="84" t="s">
        <v>4922</v>
      </c>
      <c r="PQM1350" s="84" t="s">
        <v>5392</v>
      </c>
      <c r="PQY1350" s="84" t="s">
        <v>4922</v>
      </c>
      <c r="PRC1350" s="84" t="s">
        <v>5392</v>
      </c>
      <c r="PRO1350" s="84" t="s">
        <v>4922</v>
      </c>
      <c r="PRS1350" s="84" t="s">
        <v>5392</v>
      </c>
      <c r="PSE1350" s="84" t="s">
        <v>4922</v>
      </c>
      <c r="PSI1350" s="84" t="s">
        <v>5392</v>
      </c>
      <c r="PSU1350" s="84" t="s">
        <v>4922</v>
      </c>
      <c r="PSY1350" s="84" t="s">
        <v>5392</v>
      </c>
      <c r="PTK1350" s="84" t="s">
        <v>4922</v>
      </c>
      <c r="PTO1350" s="84" t="s">
        <v>5392</v>
      </c>
      <c r="PUA1350" s="84" t="s">
        <v>4922</v>
      </c>
      <c r="PUE1350" s="84" t="s">
        <v>5392</v>
      </c>
      <c r="PUQ1350" s="84" t="s">
        <v>4922</v>
      </c>
      <c r="PUU1350" s="84" t="s">
        <v>5392</v>
      </c>
      <c r="PVG1350" s="84" t="s">
        <v>4922</v>
      </c>
      <c r="PVK1350" s="84" t="s">
        <v>5392</v>
      </c>
      <c r="PVW1350" s="84" t="s">
        <v>4922</v>
      </c>
      <c r="PWA1350" s="84" t="s">
        <v>5392</v>
      </c>
      <c r="PWM1350" s="84" t="s">
        <v>4922</v>
      </c>
      <c r="PWQ1350" s="84" t="s">
        <v>5392</v>
      </c>
      <c r="PXC1350" s="84" t="s">
        <v>4922</v>
      </c>
      <c r="PXG1350" s="84" t="s">
        <v>5392</v>
      </c>
      <c r="PXS1350" s="84" t="s">
        <v>4922</v>
      </c>
      <c r="PXW1350" s="84" t="s">
        <v>5392</v>
      </c>
      <c r="PYI1350" s="84" t="s">
        <v>4922</v>
      </c>
      <c r="PYM1350" s="84" t="s">
        <v>5392</v>
      </c>
      <c r="PYY1350" s="84" t="s">
        <v>4922</v>
      </c>
      <c r="PZC1350" s="84" t="s">
        <v>5392</v>
      </c>
      <c r="PZO1350" s="84" t="s">
        <v>4922</v>
      </c>
      <c r="PZS1350" s="84" t="s">
        <v>5392</v>
      </c>
      <c r="QAE1350" s="84" t="s">
        <v>4922</v>
      </c>
      <c r="QAI1350" s="84" t="s">
        <v>5392</v>
      </c>
      <c r="QAU1350" s="84" t="s">
        <v>4922</v>
      </c>
      <c r="QAY1350" s="84" t="s">
        <v>5392</v>
      </c>
      <c r="QBK1350" s="84" t="s">
        <v>4922</v>
      </c>
      <c r="QBO1350" s="84" t="s">
        <v>5392</v>
      </c>
      <c r="QCA1350" s="84" t="s">
        <v>4922</v>
      </c>
      <c r="QCE1350" s="84" t="s">
        <v>5392</v>
      </c>
      <c r="QCQ1350" s="84" t="s">
        <v>4922</v>
      </c>
      <c r="QCU1350" s="84" t="s">
        <v>5392</v>
      </c>
      <c r="QDG1350" s="84" t="s">
        <v>4922</v>
      </c>
      <c r="QDK1350" s="84" t="s">
        <v>5392</v>
      </c>
      <c r="QDW1350" s="84" t="s">
        <v>4922</v>
      </c>
      <c r="QEA1350" s="84" t="s">
        <v>5392</v>
      </c>
      <c r="QEM1350" s="84" t="s">
        <v>4922</v>
      </c>
      <c r="QEQ1350" s="84" t="s">
        <v>5392</v>
      </c>
      <c r="QFC1350" s="84" t="s">
        <v>4922</v>
      </c>
      <c r="QFG1350" s="84" t="s">
        <v>5392</v>
      </c>
      <c r="QFS1350" s="84" t="s">
        <v>4922</v>
      </c>
      <c r="QFW1350" s="84" t="s">
        <v>5392</v>
      </c>
      <c r="QGI1350" s="84" t="s">
        <v>4922</v>
      </c>
      <c r="QGM1350" s="84" t="s">
        <v>5392</v>
      </c>
      <c r="QGY1350" s="84" t="s">
        <v>4922</v>
      </c>
      <c r="QHC1350" s="84" t="s">
        <v>5392</v>
      </c>
      <c r="QHO1350" s="84" t="s">
        <v>4922</v>
      </c>
      <c r="QHS1350" s="84" t="s">
        <v>5392</v>
      </c>
      <c r="QIE1350" s="84" t="s">
        <v>4922</v>
      </c>
      <c r="QII1350" s="84" t="s">
        <v>5392</v>
      </c>
      <c r="QIU1350" s="84" t="s">
        <v>4922</v>
      </c>
      <c r="QIY1350" s="84" t="s">
        <v>5392</v>
      </c>
      <c r="QJK1350" s="84" t="s">
        <v>4922</v>
      </c>
      <c r="QJO1350" s="84" t="s">
        <v>5392</v>
      </c>
      <c r="QKA1350" s="84" t="s">
        <v>4922</v>
      </c>
      <c r="QKE1350" s="84" t="s">
        <v>5392</v>
      </c>
      <c r="QKQ1350" s="84" t="s">
        <v>4922</v>
      </c>
      <c r="QKU1350" s="84" t="s">
        <v>5392</v>
      </c>
      <c r="QLG1350" s="84" t="s">
        <v>4922</v>
      </c>
      <c r="QLK1350" s="84" t="s">
        <v>5392</v>
      </c>
      <c r="QLW1350" s="84" t="s">
        <v>4922</v>
      </c>
      <c r="QMA1350" s="84" t="s">
        <v>5392</v>
      </c>
      <c r="QMM1350" s="84" t="s">
        <v>4922</v>
      </c>
      <c r="QMQ1350" s="84" t="s">
        <v>5392</v>
      </c>
      <c r="QNC1350" s="84" t="s">
        <v>4922</v>
      </c>
      <c r="QNG1350" s="84" t="s">
        <v>5392</v>
      </c>
      <c r="QNS1350" s="84" t="s">
        <v>4922</v>
      </c>
      <c r="QNW1350" s="84" t="s">
        <v>5392</v>
      </c>
      <c r="QOI1350" s="84" t="s">
        <v>4922</v>
      </c>
      <c r="QOM1350" s="84" t="s">
        <v>5392</v>
      </c>
      <c r="QOY1350" s="84" t="s">
        <v>4922</v>
      </c>
      <c r="QPC1350" s="84" t="s">
        <v>5392</v>
      </c>
      <c r="QPO1350" s="84" t="s">
        <v>4922</v>
      </c>
      <c r="QPS1350" s="84" t="s">
        <v>5392</v>
      </c>
      <c r="QQE1350" s="84" t="s">
        <v>4922</v>
      </c>
      <c r="QQI1350" s="84" t="s">
        <v>5392</v>
      </c>
      <c r="QQU1350" s="84" t="s">
        <v>4922</v>
      </c>
      <c r="QQY1350" s="84" t="s">
        <v>5392</v>
      </c>
      <c r="QRK1350" s="84" t="s">
        <v>4922</v>
      </c>
      <c r="QRO1350" s="84" t="s">
        <v>5392</v>
      </c>
      <c r="QSA1350" s="84" t="s">
        <v>4922</v>
      </c>
      <c r="QSE1350" s="84" t="s">
        <v>5392</v>
      </c>
      <c r="QSQ1350" s="84" t="s">
        <v>4922</v>
      </c>
      <c r="QSU1350" s="84" t="s">
        <v>5392</v>
      </c>
      <c r="QTG1350" s="84" t="s">
        <v>4922</v>
      </c>
      <c r="QTK1350" s="84" t="s">
        <v>5392</v>
      </c>
      <c r="QTW1350" s="84" t="s">
        <v>4922</v>
      </c>
      <c r="QUA1350" s="84" t="s">
        <v>5392</v>
      </c>
      <c r="QUM1350" s="84" t="s">
        <v>4922</v>
      </c>
      <c r="QUQ1350" s="84" t="s">
        <v>5392</v>
      </c>
      <c r="QVC1350" s="84" t="s">
        <v>4922</v>
      </c>
      <c r="QVG1350" s="84" t="s">
        <v>5392</v>
      </c>
      <c r="QVS1350" s="84" t="s">
        <v>4922</v>
      </c>
      <c r="QVW1350" s="84" t="s">
        <v>5392</v>
      </c>
      <c r="QWI1350" s="84" t="s">
        <v>4922</v>
      </c>
      <c r="QWM1350" s="84" t="s">
        <v>5392</v>
      </c>
      <c r="QWY1350" s="84" t="s">
        <v>4922</v>
      </c>
      <c r="QXC1350" s="84" t="s">
        <v>5392</v>
      </c>
      <c r="QXO1350" s="84" t="s">
        <v>4922</v>
      </c>
      <c r="QXS1350" s="84" t="s">
        <v>5392</v>
      </c>
      <c r="QYE1350" s="84" t="s">
        <v>4922</v>
      </c>
      <c r="QYI1350" s="84" t="s">
        <v>5392</v>
      </c>
      <c r="QYU1350" s="84" t="s">
        <v>4922</v>
      </c>
      <c r="QYY1350" s="84" t="s">
        <v>5392</v>
      </c>
      <c r="QZK1350" s="84" t="s">
        <v>4922</v>
      </c>
      <c r="QZO1350" s="84" t="s">
        <v>5392</v>
      </c>
      <c r="RAA1350" s="84" t="s">
        <v>4922</v>
      </c>
      <c r="RAE1350" s="84" t="s">
        <v>5392</v>
      </c>
      <c r="RAQ1350" s="84" t="s">
        <v>4922</v>
      </c>
      <c r="RAU1350" s="84" t="s">
        <v>5392</v>
      </c>
      <c r="RBG1350" s="84" t="s">
        <v>4922</v>
      </c>
      <c r="RBK1350" s="84" t="s">
        <v>5392</v>
      </c>
      <c r="RBW1350" s="84" t="s">
        <v>4922</v>
      </c>
      <c r="RCA1350" s="84" t="s">
        <v>5392</v>
      </c>
      <c r="RCM1350" s="84" t="s">
        <v>4922</v>
      </c>
      <c r="RCQ1350" s="84" t="s">
        <v>5392</v>
      </c>
      <c r="RDC1350" s="84" t="s">
        <v>4922</v>
      </c>
      <c r="RDG1350" s="84" t="s">
        <v>5392</v>
      </c>
      <c r="RDS1350" s="84" t="s">
        <v>4922</v>
      </c>
      <c r="RDW1350" s="84" t="s">
        <v>5392</v>
      </c>
      <c r="REI1350" s="84" t="s">
        <v>4922</v>
      </c>
      <c r="REM1350" s="84" t="s">
        <v>5392</v>
      </c>
      <c r="REY1350" s="84" t="s">
        <v>4922</v>
      </c>
      <c r="RFC1350" s="84" t="s">
        <v>5392</v>
      </c>
      <c r="RFO1350" s="84" t="s">
        <v>4922</v>
      </c>
      <c r="RFS1350" s="84" t="s">
        <v>5392</v>
      </c>
      <c r="RGE1350" s="84" t="s">
        <v>4922</v>
      </c>
      <c r="RGI1350" s="84" t="s">
        <v>5392</v>
      </c>
      <c r="RGU1350" s="84" t="s">
        <v>4922</v>
      </c>
      <c r="RGY1350" s="84" t="s">
        <v>5392</v>
      </c>
      <c r="RHK1350" s="84" t="s">
        <v>4922</v>
      </c>
      <c r="RHO1350" s="84" t="s">
        <v>5392</v>
      </c>
      <c r="RIA1350" s="84" t="s">
        <v>4922</v>
      </c>
      <c r="RIE1350" s="84" t="s">
        <v>5392</v>
      </c>
      <c r="RIQ1350" s="84" t="s">
        <v>4922</v>
      </c>
      <c r="RIU1350" s="84" t="s">
        <v>5392</v>
      </c>
      <c r="RJG1350" s="84" t="s">
        <v>4922</v>
      </c>
      <c r="RJK1350" s="84" t="s">
        <v>5392</v>
      </c>
      <c r="RJW1350" s="84" t="s">
        <v>4922</v>
      </c>
      <c r="RKA1350" s="84" t="s">
        <v>5392</v>
      </c>
      <c r="RKM1350" s="84" t="s">
        <v>4922</v>
      </c>
      <c r="RKQ1350" s="84" t="s">
        <v>5392</v>
      </c>
      <c r="RLC1350" s="84" t="s">
        <v>4922</v>
      </c>
      <c r="RLG1350" s="84" t="s">
        <v>5392</v>
      </c>
      <c r="RLS1350" s="84" t="s">
        <v>4922</v>
      </c>
      <c r="RLW1350" s="84" t="s">
        <v>5392</v>
      </c>
      <c r="RMI1350" s="84" t="s">
        <v>4922</v>
      </c>
      <c r="RMM1350" s="84" t="s">
        <v>5392</v>
      </c>
      <c r="RMY1350" s="84" t="s">
        <v>4922</v>
      </c>
      <c r="RNC1350" s="84" t="s">
        <v>5392</v>
      </c>
      <c r="RNO1350" s="84" t="s">
        <v>4922</v>
      </c>
      <c r="RNS1350" s="84" t="s">
        <v>5392</v>
      </c>
      <c r="ROE1350" s="84" t="s">
        <v>4922</v>
      </c>
      <c r="ROI1350" s="84" t="s">
        <v>5392</v>
      </c>
      <c r="ROU1350" s="84" t="s">
        <v>4922</v>
      </c>
      <c r="ROY1350" s="84" t="s">
        <v>5392</v>
      </c>
      <c r="RPK1350" s="84" t="s">
        <v>4922</v>
      </c>
      <c r="RPO1350" s="84" t="s">
        <v>5392</v>
      </c>
      <c r="RQA1350" s="84" t="s">
        <v>4922</v>
      </c>
      <c r="RQE1350" s="84" t="s">
        <v>5392</v>
      </c>
      <c r="RQQ1350" s="84" t="s">
        <v>4922</v>
      </c>
      <c r="RQU1350" s="84" t="s">
        <v>5392</v>
      </c>
      <c r="RRG1350" s="84" t="s">
        <v>4922</v>
      </c>
      <c r="RRK1350" s="84" t="s">
        <v>5392</v>
      </c>
      <c r="RRW1350" s="84" t="s">
        <v>4922</v>
      </c>
      <c r="RSA1350" s="84" t="s">
        <v>5392</v>
      </c>
      <c r="RSM1350" s="84" t="s">
        <v>4922</v>
      </c>
      <c r="RSQ1350" s="84" t="s">
        <v>5392</v>
      </c>
      <c r="RTC1350" s="84" t="s">
        <v>4922</v>
      </c>
      <c r="RTG1350" s="84" t="s">
        <v>5392</v>
      </c>
      <c r="RTS1350" s="84" t="s">
        <v>4922</v>
      </c>
      <c r="RTW1350" s="84" t="s">
        <v>5392</v>
      </c>
      <c r="RUI1350" s="84" t="s">
        <v>4922</v>
      </c>
      <c r="RUM1350" s="84" t="s">
        <v>5392</v>
      </c>
      <c r="RUY1350" s="84" t="s">
        <v>4922</v>
      </c>
      <c r="RVC1350" s="84" t="s">
        <v>5392</v>
      </c>
      <c r="RVO1350" s="84" t="s">
        <v>4922</v>
      </c>
      <c r="RVS1350" s="84" t="s">
        <v>5392</v>
      </c>
      <c r="RWE1350" s="84" t="s">
        <v>4922</v>
      </c>
      <c r="RWI1350" s="84" t="s">
        <v>5392</v>
      </c>
      <c r="RWU1350" s="84" t="s">
        <v>4922</v>
      </c>
      <c r="RWY1350" s="84" t="s">
        <v>5392</v>
      </c>
      <c r="RXK1350" s="84" t="s">
        <v>4922</v>
      </c>
      <c r="RXO1350" s="84" t="s">
        <v>5392</v>
      </c>
      <c r="RYA1350" s="84" t="s">
        <v>4922</v>
      </c>
      <c r="RYE1350" s="84" t="s">
        <v>5392</v>
      </c>
      <c r="RYQ1350" s="84" t="s">
        <v>4922</v>
      </c>
      <c r="RYU1350" s="84" t="s">
        <v>5392</v>
      </c>
      <c r="RZG1350" s="84" t="s">
        <v>4922</v>
      </c>
      <c r="RZK1350" s="84" t="s">
        <v>5392</v>
      </c>
      <c r="RZW1350" s="84" t="s">
        <v>4922</v>
      </c>
      <c r="SAA1350" s="84" t="s">
        <v>5392</v>
      </c>
      <c r="SAM1350" s="84" t="s">
        <v>4922</v>
      </c>
      <c r="SAQ1350" s="84" t="s">
        <v>5392</v>
      </c>
      <c r="SBC1350" s="84" t="s">
        <v>4922</v>
      </c>
      <c r="SBG1350" s="84" t="s">
        <v>5392</v>
      </c>
      <c r="SBS1350" s="84" t="s">
        <v>4922</v>
      </c>
      <c r="SBW1350" s="84" t="s">
        <v>5392</v>
      </c>
      <c r="SCI1350" s="84" t="s">
        <v>4922</v>
      </c>
      <c r="SCM1350" s="84" t="s">
        <v>5392</v>
      </c>
      <c r="SCY1350" s="84" t="s">
        <v>4922</v>
      </c>
      <c r="SDC1350" s="84" t="s">
        <v>5392</v>
      </c>
      <c r="SDO1350" s="84" t="s">
        <v>4922</v>
      </c>
      <c r="SDS1350" s="84" t="s">
        <v>5392</v>
      </c>
      <c r="SEE1350" s="84" t="s">
        <v>4922</v>
      </c>
      <c r="SEI1350" s="84" t="s">
        <v>5392</v>
      </c>
      <c r="SEU1350" s="84" t="s">
        <v>4922</v>
      </c>
      <c r="SEY1350" s="84" t="s">
        <v>5392</v>
      </c>
      <c r="SFK1350" s="84" t="s">
        <v>4922</v>
      </c>
      <c r="SFO1350" s="84" t="s">
        <v>5392</v>
      </c>
      <c r="SGA1350" s="84" t="s">
        <v>4922</v>
      </c>
      <c r="SGE1350" s="84" t="s">
        <v>5392</v>
      </c>
      <c r="SGQ1350" s="84" t="s">
        <v>4922</v>
      </c>
      <c r="SGU1350" s="84" t="s">
        <v>5392</v>
      </c>
      <c r="SHG1350" s="84" t="s">
        <v>4922</v>
      </c>
      <c r="SHK1350" s="84" t="s">
        <v>5392</v>
      </c>
      <c r="SHW1350" s="84" t="s">
        <v>4922</v>
      </c>
      <c r="SIA1350" s="84" t="s">
        <v>5392</v>
      </c>
      <c r="SIM1350" s="84" t="s">
        <v>4922</v>
      </c>
      <c r="SIQ1350" s="84" t="s">
        <v>5392</v>
      </c>
      <c r="SJC1350" s="84" t="s">
        <v>4922</v>
      </c>
      <c r="SJG1350" s="84" t="s">
        <v>5392</v>
      </c>
      <c r="SJS1350" s="84" t="s">
        <v>4922</v>
      </c>
      <c r="SJW1350" s="84" t="s">
        <v>5392</v>
      </c>
      <c r="SKI1350" s="84" t="s">
        <v>4922</v>
      </c>
      <c r="SKM1350" s="84" t="s">
        <v>5392</v>
      </c>
      <c r="SKY1350" s="84" t="s">
        <v>4922</v>
      </c>
      <c r="SLC1350" s="84" t="s">
        <v>5392</v>
      </c>
      <c r="SLO1350" s="84" t="s">
        <v>4922</v>
      </c>
      <c r="SLS1350" s="84" t="s">
        <v>5392</v>
      </c>
      <c r="SME1350" s="84" t="s">
        <v>4922</v>
      </c>
      <c r="SMI1350" s="84" t="s">
        <v>5392</v>
      </c>
      <c r="SMU1350" s="84" t="s">
        <v>4922</v>
      </c>
      <c r="SMY1350" s="84" t="s">
        <v>5392</v>
      </c>
      <c r="SNK1350" s="84" t="s">
        <v>4922</v>
      </c>
      <c r="SNO1350" s="84" t="s">
        <v>5392</v>
      </c>
      <c r="SOA1350" s="84" t="s">
        <v>4922</v>
      </c>
      <c r="SOE1350" s="84" t="s">
        <v>5392</v>
      </c>
      <c r="SOQ1350" s="84" t="s">
        <v>4922</v>
      </c>
      <c r="SOU1350" s="84" t="s">
        <v>5392</v>
      </c>
      <c r="SPG1350" s="84" t="s">
        <v>4922</v>
      </c>
      <c r="SPK1350" s="84" t="s">
        <v>5392</v>
      </c>
      <c r="SPW1350" s="84" t="s">
        <v>4922</v>
      </c>
      <c r="SQA1350" s="84" t="s">
        <v>5392</v>
      </c>
      <c r="SQM1350" s="84" t="s">
        <v>4922</v>
      </c>
      <c r="SQQ1350" s="84" t="s">
        <v>5392</v>
      </c>
      <c r="SRC1350" s="84" t="s">
        <v>4922</v>
      </c>
      <c r="SRG1350" s="84" t="s">
        <v>5392</v>
      </c>
      <c r="SRS1350" s="84" t="s">
        <v>4922</v>
      </c>
      <c r="SRW1350" s="84" t="s">
        <v>5392</v>
      </c>
      <c r="SSI1350" s="84" t="s">
        <v>4922</v>
      </c>
      <c r="SSM1350" s="84" t="s">
        <v>5392</v>
      </c>
      <c r="SSY1350" s="84" t="s">
        <v>4922</v>
      </c>
      <c r="STC1350" s="84" t="s">
        <v>5392</v>
      </c>
      <c r="STO1350" s="84" t="s">
        <v>4922</v>
      </c>
      <c r="STS1350" s="84" t="s">
        <v>5392</v>
      </c>
      <c r="SUE1350" s="84" t="s">
        <v>4922</v>
      </c>
      <c r="SUI1350" s="84" t="s">
        <v>5392</v>
      </c>
      <c r="SUU1350" s="84" t="s">
        <v>4922</v>
      </c>
      <c r="SUY1350" s="84" t="s">
        <v>5392</v>
      </c>
      <c r="SVK1350" s="84" t="s">
        <v>4922</v>
      </c>
      <c r="SVO1350" s="84" t="s">
        <v>5392</v>
      </c>
      <c r="SWA1350" s="84" t="s">
        <v>4922</v>
      </c>
      <c r="SWE1350" s="84" t="s">
        <v>5392</v>
      </c>
      <c r="SWQ1350" s="84" t="s">
        <v>4922</v>
      </c>
      <c r="SWU1350" s="84" t="s">
        <v>5392</v>
      </c>
      <c r="SXG1350" s="84" t="s">
        <v>4922</v>
      </c>
      <c r="SXK1350" s="84" t="s">
        <v>5392</v>
      </c>
      <c r="SXW1350" s="84" t="s">
        <v>4922</v>
      </c>
      <c r="SYA1350" s="84" t="s">
        <v>5392</v>
      </c>
      <c r="SYM1350" s="84" t="s">
        <v>4922</v>
      </c>
      <c r="SYQ1350" s="84" t="s">
        <v>5392</v>
      </c>
      <c r="SZC1350" s="84" t="s">
        <v>4922</v>
      </c>
      <c r="SZG1350" s="84" t="s">
        <v>5392</v>
      </c>
      <c r="SZS1350" s="84" t="s">
        <v>4922</v>
      </c>
      <c r="SZW1350" s="84" t="s">
        <v>5392</v>
      </c>
      <c r="TAI1350" s="84" t="s">
        <v>4922</v>
      </c>
      <c r="TAM1350" s="84" t="s">
        <v>5392</v>
      </c>
      <c r="TAY1350" s="84" t="s">
        <v>4922</v>
      </c>
      <c r="TBC1350" s="84" t="s">
        <v>5392</v>
      </c>
      <c r="TBO1350" s="84" t="s">
        <v>4922</v>
      </c>
      <c r="TBS1350" s="84" t="s">
        <v>5392</v>
      </c>
      <c r="TCE1350" s="84" t="s">
        <v>4922</v>
      </c>
      <c r="TCI1350" s="84" t="s">
        <v>5392</v>
      </c>
      <c r="TCU1350" s="84" t="s">
        <v>4922</v>
      </c>
      <c r="TCY1350" s="84" t="s">
        <v>5392</v>
      </c>
      <c r="TDK1350" s="84" t="s">
        <v>4922</v>
      </c>
      <c r="TDO1350" s="84" t="s">
        <v>5392</v>
      </c>
      <c r="TEA1350" s="84" t="s">
        <v>4922</v>
      </c>
      <c r="TEE1350" s="84" t="s">
        <v>5392</v>
      </c>
      <c r="TEQ1350" s="84" t="s">
        <v>4922</v>
      </c>
      <c r="TEU1350" s="84" t="s">
        <v>5392</v>
      </c>
      <c r="TFG1350" s="84" t="s">
        <v>4922</v>
      </c>
      <c r="TFK1350" s="84" t="s">
        <v>5392</v>
      </c>
      <c r="TFW1350" s="84" t="s">
        <v>4922</v>
      </c>
      <c r="TGA1350" s="84" t="s">
        <v>5392</v>
      </c>
      <c r="TGM1350" s="84" t="s">
        <v>4922</v>
      </c>
      <c r="TGQ1350" s="84" t="s">
        <v>5392</v>
      </c>
      <c r="THC1350" s="84" t="s">
        <v>4922</v>
      </c>
      <c r="THG1350" s="84" t="s">
        <v>5392</v>
      </c>
      <c r="THS1350" s="84" t="s">
        <v>4922</v>
      </c>
      <c r="THW1350" s="84" t="s">
        <v>5392</v>
      </c>
      <c r="TII1350" s="84" t="s">
        <v>4922</v>
      </c>
      <c r="TIM1350" s="84" t="s">
        <v>5392</v>
      </c>
      <c r="TIY1350" s="84" t="s">
        <v>4922</v>
      </c>
      <c r="TJC1350" s="84" t="s">
        <v>5392</v>
      </c>
      <c r="TJO1350" s="84" t="s">
        <v>4922</v>
      </c>
      <c r="TJS1350" s="84" t="s">
        <v>5392</v>
      </c>
      <c r="TKE1350" s="84" t="s">
        <v>4922</v>
      </c>
      <c r="TKI1350" s="84" t="s">
        <v>5392</v>
      </c>
      <c r="TKU1350" s="84" t="s">
        <v>4922</v>
      </c>
      <c r="TKY1350" s="84" t="s">
        <v>5392</v>
      </c>
      <c r="TLK1350" s="84" t="s">
        <v>4922</v>
      </c>
      <c r="TLO1350" s="84" t="s">
        <v>5392</v>
      </c>
      <c r="TMA1350" s="84" t="s">
        <v>4922</v>
      </c>
      <c r="TME1350" s="84" t="s">
        <v>5392</v>
      </c>
      <c r="TMQ1350" s="84" t="s">
        <v>4922</v>
      </c>
      <c r="TMU1350" s="84" t="s">
        <v>5392</v>
      </c>
      <c r="TNG1350" s="84" t="s">
        <v>4922</v>
      </c>
      <c r="TNK1350" s="84" t="s">
        <v>5392</v>
      </c>
      <c r="TNW1350" s="84" t="s">
        <v>4922</v>
      </c>
      <c r="TOA1350" s="84" t="s">
        <v>5392</v>
      </c>
      <c r="TOM1350" s="84" t="s">
        <v>4922</v>
      </c>
      <c r="TOQ1350" s="84" t="s">
        <v>5392</v>
      </c>
      <c r="TPC1350" s="84" t="s">
        <v>4922</v>
      </c>
      <c r="TPG1350" s="84" t="s">
        <v>5392</v>
      </c>
      <c r="TPS1350" s="84" t="s">
        <v>4922</v>
      </c>
      <c r="TPW1350" s="84" t="s">
        <v>5392</v>
      </c>
      <c r="TQI1350" s="84" t="s">
        <v>4922</v>
      </c>
      <c r="TQM1350" s="84" t="s">
        <v>5392</v>
      </c>
      <c r="TQY1350" s="84" t="s">
        <v>4922</v>
      </c>
      <c r="TRC1350" s="84" t="s">
        <v>5392</v>
      </c>
      <c r="TRO1350" s="84" t="s">
        <v>4922</v>
      </c>
      <c r="TRS1350" s="84" t="s">
        <v>5392</v>
      </c>
      <c r="TSE1350" s="84" t="s">
        <v>4922</v>
      </c>
      <c r="TSI1350" s="84" t="s">
        <v>5392</v>
      </c>
      <c r="TSU1350" s="84" t="s">
        <v>4922</v>
      </c>
      <c r="TSY1350" s="84" t="s">
        <v>5392</v>
      </c>
      <c r="TTK1350" s="84" t="s">
        <v>4922</v>
      </c>
      <c r="TTO1350" s="84" t="s">
        <v>5392</v>
      </c>
      <c r="TUA1350" s="84" t="s">
        <v>4922</v>
      </c>
      <c r="TUE1350" s="84" t="s">
        <v>5392</v>
      </c>
      <c r="TUQ1350" s="84" t="s">
        <v>4922</v>
      </c>
      <c r="TUU1350" s="84" t="s">
        <v>5392</v>
      </c>
      <c r="TVG1350" s="84" t="s">
        <v>4922</v>
      </c>
      <c r="TVK1350" s="84" t="s">
        <v>5392</v>
      </c>
      <c r="TVW1350" s="84" t="s">
        <v>4922</v>
      </c>
      <c r="TWA1350" s="84" t="s">
        <v>5392</v>
      </c>
      <c r="TWM1350" s="84" t="s">
        <v>4922</v>
      </c>
      <c r="TWQ1350" s="84" t="s">
        <v>5392</v>
      </c>
      <c r="TXC1350" s="84" t="s">
        <v>4922</v>
      </c>
      <c r="TXG1350" s="84" t="s">
        <v>5392</v>
      </c>
      <c r="TXS1350" s="84" t="s">
        <v>4922</v>
      </c>
      <c r="TXW1350" s="84" t="s">
        <v>5392</v>
      </c>
      <c r="TYI1350" s="84" t="s">
        <v>4922</v>
      </c>
      <c r="TYM1350" s="84" t="s">
        <v>5392</v>
      </c>
      <c r="TYY1350" s="84" t="s">
        <v>4922</v>
      </c>
      <c r="TZC1350" s="84" t="s">
        <v>5392</v>
      </c>
      <c r="TZO1350" s="84" t="s">
        <v>4922</v>
      </c>
      <c r="TZS1350" s="84" t="s">
        <v>5392</v>
      </c>
      <c r="UAE1350" s="84" t="s">
        <v>4922</v>
      </c>
      <c r="UAI1350" s="84" t="s">
        <v>5392</v>
      </c>
      <c r="UAU1350" s="84" t="s">
        <v>4922</v>
      </c>
      <c r="UAY1350" s="84" t="s">
        <v>5392</v>
      </c>
      <c r="UBK1350" s="84" t="s">
        <v>4922</v>
      </c>
      <c r="UBO1350" s="84" t="s">
        <v>5392</v>
      </c>
      <c r="UCA1350" s="84" t="s">
        <v>4922</v>
      </c>
      <c r="UCE1350" s="84" t="s">
        <v>5392</v>
      </c>
      <c r="UCQ1350" s="84" t="s">
        <v>4922</v>
      </c>
      <c r="UCU1350" s="84" t="s">
        <v>5392</v>
      </c>
      <c r="UDG1350" s="84" t="s">
        <v>4922</v>
      </c>
      <c r="UDK1350" s="84" t="s">
        <v>5392</v>
      </c>
      <c r="UDW1350" s="84" t="s">
        <v>4922</v>
      </c>
      <c r="UEA1350" s="84" t="s">
        <v>5392</v>
      </c>
      <c r="UEM1350" s="84" t="s">
        <v>4922</v>
      </c>
      <c r="UEQ1350" s="84" t="s">
        <v>5392</v>
      </c>
      <c r="UFC1350" s="84" t="s">
        <v>4922</v>
      </c>
      <c r="UFG1350" s="84" t="s">
        <v>5392</v>
      </c>
      <c r="UFS1350" s="84" t="s">
        <v>4922</v>
      </c>
      <c r="UFW1350" s="84" t="s">
        <v>5392</v>
      </c>
      <c r="UGI1350" s="84" t="s">
        <v>4922</v>
      </c>
      <c r="UGM1350" s="84" t="s">
        <v>5392</v>
      </c>
      <c r="UGY1350" s="84" t="s">
        <v>4922</v>
      </c>
      <c r="UHC1350" s="84" t="s">
        <v>5392</v>
      </c>
      <c r="UHO1350" s="84" t="s">
        <v>4922</v>
      </c>
      <c r="UHS1350" s="84" t="s">
        <v>5392</v>
      </c>
      <c r="UIE1350" s="84" t="s">
        <v>4922</v>
      </c>
      <c r="UII1350" s="84" t="s">
        <v>5392</v>
      </c>
      <c r="UIU1350" s="84" t="s">
        <v>4922</v>
      </c>
      <c r="UIY1350" s="84" t="s">
        <v>5392</v>
      </c>
      <c r="UJK1350" s="84" t="s">
        <v>4922</v>
      </c>
      <c r="UJO1350" s="84" t="s">
        <v>5392</v>
      </c>
      <c r="UKA1350" s="84" t="s">
        <v>4922</v>
      </c>
      <c r="UKE1350" s="84" t="s">
        <v>5392</v>
      </c>
      <c r="UKQ1350" s="84" t="s">
        <v>4922</v>
      </c>
      <c r="UKU1350" s="84" t="s">
        <v>5392</v>
      </c>
      <c r="ULG1350" s="84" t="s">
        <v>4922</v>
      </c>
      <c r="ULK1350" s="84" t="s">
        <v>5392</v>
      </c>
      <c r="ULW1350" s="84" t="s">
        <v>4922</v>
      </c>
      <c r="UMA1350" s="84" t="s">
        <v>5392</v>
      </c>
      <c r="UMM1350" s="84" t="s">
        <v>4922</v>
      </c>
      <c r="UMQ1350" s="84" t="s">
        <v>5392</v>
      </c>
      <c r="UNC1350" s="84" t="s">
        <v>4922</v>
      </c>
      <c r="UNG1350" s="84" t="s">
        <v>5392</v>
      </c>
      <c r="UNS1350" s="84" t="s">
        <v>4922</v>
      </c>
      <c r="UNW1350" s="84" t="s">
        <v>5392</v>
      </c>
      <c r="UOI1350" s="84" t="s">
        <v>4922</v>
      </c>
      <c r="UOM1350" s="84" t="s">
        <v>5392</v>
      </c>
      <c r="UOY1350" s="84" t="s">
        <v>4922</v>
      </c>
      <c r="UPC1350" s="84" t="s">
        <v>5392</v>
      </c>
      <c r="UPO1350" s="84" t="s">
        <v>4922</v>
      </c>
      <c r="UPS1350" s="84" t="s">
        <v>5392</v>
      </c>
      <c r="UQE1350" s="84" t="s">
        <v>4922</v>
      </c>
      <c r="UQI1350" s="84" t="s">
        <v>5392</v>
      </c>
      <c r="UQU1350" s="84" t="s">
        <v>4922</v>
      </c>
      <c r="UQY1350" s="84" t="s">
        <v>5392</v>
      </c>
      <c r="URK1350" s="84" t="s">
        <v>4922</v>
      </c>
      <c r="URO1350" s="84" t="s">
        <v>5392</v>
      </c>
      <c r="USA1350" s="84" t="s">
        <v>4922</v>
      </c>
      <c r="USE1350" s="84" t="s">
        <v>5392</v>
      </c>
      <c r="USQ1350" s="84" t="s">
        <v>4922</v>
      </c>
      <c r="USU1350" s="84" t="s">
        <v>5392</v>
      </c>
      <c r="UTG1350" s="84" t="s">
        <v>4922</v>
      </c>
      <c r="UTK1350" s="84" t="s">
        <v>5392</v>
      </c>
      <c r="UTW1350" s="84" t="s">
        <v>4922</v>
      </c>
      <c r="UUA1350" s="84" t="s">
        <v>5392</v>
      </c>
      <c r="UUM1350" s="84" t="s">
        <v>4922</v>
      </c>
      <c r="UUQ1350" s="84" t="s">
        <v>5392</v>
      </c>
      <c r="UVC1350" s="84" t="s">
        <v>4922</v>
      </c>
      <c r="UVG1350" s="84" t="s">
        <v>5392</v>
      </c>
      <c r="UVS1350" s="84" t="s">
        <v>4922</v>
      </c>
      <c r="UVW1350" s="84" t="s">
        <v>5392</v>
      </c>
      <c r="UWI1350" s="84" t="s">
        <v>4922</v>
      </c>
      <c r="UWM1350" s="84" t="s">
        <v>5392</v>
      </c>
      <c r="UWY1350" s="84" t="s">
        <v>4922</v>
      </c>
      <c r="UXC1350" s="84" t="s">
        <v>5392</v>
      </c>
      <c r="UXO1350" s="84" t="s">
        <v>4922</v>
      </c>
      <c r="UXS1350" s="84" t="s">
        <v>5392</v>
      </c>
      <c r="UYE1350" s="84" t="s">
        <v>4922</v>
      </c>
      <c r="UYI1350" s="84" t="s">
        <v>5392</v>
      </c>
      <c r="UYU1350" s="84" t="s">
        <v>4922</v>
      </c>
      <c r="UYY1350" s="84" t="s">
        <v>5392</v>
      </c>
      <c r="UZK1350" s="84" t="s">
        <v>4922</v>
      </c>
      <c r="UZO1350" s="84" t="s">
        <v>5392</v>
      </c>
      <c r="VAA1350" s="84" t="s">
        <v>4922</v>
      </c>
      <c r="VAE1350" s="84" t="s">
        <v>5392</v>
      </c>
      <c r="VAQ1350" s="84" t="s">
        <v>4922</v>
      </c>
      <c r="VAU1350" s="84" t="s">
        <v>5392</v>
      </c>
      <c r="VBG1350" s="84" t="s">
        <v>4922</v>
      </c>
      <c r="VBK1350" s="84" t="s">
        <v>5392</v>
      </c>
      <c r="VBW1350" s="84" t="s">
        <v>4922</v>
      </c>
      <c r="VCA1350" s="84" t="s">
        <v>5392</v>
      </c>
      <c r="VCM1350" s="84" t="s">
        <v>4922</v>
      </c>
      <c r="VCQ1350" s="84" t="s">
        <v>5392</v>
      </c>
      <c r="VDC1350" s="84" t="s">
        <v>4922</v>
      </c>
      <c r="VDG1350" s="84" t="s">
        <v>5392</v>
      </c>
      <c r="VDS1350" s="84" t="s">
        <v>4922</v>
      </c>
      <c r="VDW1350" s="84" t="s">
        <v>5392</v>
      </c>
      <c r="VEI1350" s="84" t="s">
        <v>4922</v>
      </c>
      <c r="VEM1350" s="84" t="s">
        <v>5392</v>
      </c>
      <c r="VEY1350" s="84" t="s">
        <v>4922</v>
      </c>
      <c r="VFC1350" s="84" t="s">
        <v>5392</v>
      </c>
      <c r="VFO1350" s="84" t="s">
        <v>4922</v>
      </c>
      <c r="VFS1350" s="84" t="s">
        <v>5392</v>
      </c>
      <c r="VGE1350" s="84" t="s">
        <v>4922</v>
      </c>
      <c r="VGI1350" s="84" t="s">
        <v>5392</v>
      </c>
      <c r="VGU1350" s="84" t="s">
        <v>4922</v>
      </c>
      <c r="VGY1350" s="84" t="s">
        <v>5392</v>
      </c>
      <c r="VHK1350" s="84" t="s">
        <v>4922</v>
      </c>
      <c r="VHO1350" s="84" t="s">
        <v>5392</v>
      </c>
      <c r="VIA1350" s="84" t="s">
        <v>4922</v>
      </c>
      <c r="VIE1350" s="84" t="s">
        <v>5392</v>
      </c>
      <c r="VIQ1350" s="84" t="s">
        <v>4922</v>
      </c>
      <c r="VIU1350" s="84" t="s">
        <v>5392</v>
      </c>
      <c r="VJG1350" s="84" t="s">
        <v>4922</v>
      </c>
      <c r="VJK1350" s="84" t="s">
        <v>5392</v>
      </c>
      <c r="VJW1350" s="84" t="s">
        <v>4922</v>
      </c>
      <c r="VKA1350" s="84" t="s">
        <v>5392</v>
      </c>
      <c r="VKM1350" s="84" t="s">
        <v>4922</v>
      </c>
      <c r="VKQ1350" s="84" t="s">
        <v>5392</v>
      </c>
      <c r="VLC1350" s="84" t="s">
        <v>4922</v>
      </c>
      <c r="VLG1350" s="84" t="s">
        <v>5392</v>
      </c>
      <c r="VLS1350" s="84" t="s">
        <v>4922</v>
      </c>
      <c r="VLW1350" s="84" t="s">
        <v>5392</v>
      </c>
      <c r="VMI1350" s="84" t="s">
        <v>4922</v>
      </c>
      <c r="VMM1350" s="84" t="s">
        <v>5392</v>
      </c>
      <c r="VMY1350" s="84" t="s">
        <v>4922</v>
      </c>
      <c r="VNC1350" s="84" t="s">
        <v>5392</v>
      </c>
      <c r="VNO1350" s="84" t="s">
        <v>4922</v>
      </c>
      <c r="VNS1350" s="84" t="s">
        <v>5392</v>
      </c>
      <c r="VOE1350" s="84" t="s">
        <v>4922</v>
      </c>
      <c r="VOI1350" s="84" t="s">
        <v>5392</v>
      </c>
      <c r="VOU1350" s="84" t="s">
        <v>4922</v>
      </c>
      <c r="VOY1350" s="84" t="s">
        <v>5392</v>
      </c>
      <c r="VPK1350" s="84" t="s">
        <v>4922</v>
      </c>
      <c r="VPO1350" s="84" t="s">
        <v>5392</v>
      </c>
      <c r="VQA1350" s="84" t="s">
        <v>4922</v>
      </c>
      <c r="VQE1350" s="84" t="s">
        <v>5392</v>
      </c>
      <c r="VQQ1350" s="84" t="s">
        <v>4922</v>
      </c>
      <c r="VQU1350" s="84" t="s">
        <v>5392</v>
      </c>
      <c r="VRG1350" s="84" t="s">
        <v>4922</v>
      </c>
      <c r="VRK1350" s="84" t="s">
        <v>5392</v>
      </c>
      <c r="VRW1350" s="84" t="s">
        <v>4922</v>
      </c>
      <c r="VSA1350" s="84" t="s">
        <v>5392</v>
      </c>
      <c r="VSM1350" s="84" t="s">
        <v>4922</v>
      </c>
      <c r="VSQ1350" s="84" t="s">
        <v>5392</v>
      </c>
      <c r="VTC1350" s="84" t="s">
        <v>4922</v>
      </c>
      <c r="VTG1350" s="84" t="s">
        <v>5392</v>
      </c>
      <c r="VTS1350" s="84" t="s">
        <v>4922</v>
      </c>
      <c r="VTW1350" s="84" t="s">
        <v>5392</v>
      </c>
      <c r="VUI1350" s="84" t="s">
        <v>4922</v>
      </c>
      <c r="VUM1350" s="84" t="s">
        <v>5392</v>
      </c>
      <c r="VUY1350" s="84" t="s">
        <v>4922</v>
      </c>
      <c r="VVC1350" s="84" t="s">
        <v>5392</v>
      </c>
      <c r="VVO1350" s="84" t="s">
        <v>4922</v>
      </c>
      <c r="VVS1350" s="84" t="s">
        <v>5392</v>
      </c>
      <c r="VWE1350" s="84" t="s">
        <v>4922</v>
      </c>
      <c r="VWI1350" s="84" t="s">
        <v>5392</v>
      </c>
      <c r="VWU1350" s="84" t="s">
        <v>4922</v>
      </c>
      <c r="VWY1350" s="84" t="s">
        <v>5392</v>
      </c>
      <c r="VXK1350" s="84" t="s">
        <v>4922</v>
      </c>
      <c r="VXO1350" s="84" t="s">
        <v>5392</v>
      </c>
      <c r="VYA1350" s="84" t="s">
        <v>4922</v>
      </c>
      <c r="VYE1350" s="84" t="s">
        <v>5392</v>
      </c>
      <c r="VYQ1350" s="84" t="s">
        <v>4922</v>
      </c>
      <c r="VYU1350" s="84" t="s">
        <v>5392</v>
      </c>
      <c r="VZG1350" s="84" t="s">
        <v>4922</v>
      </c>
      <c r="VZK1350" s="84" t="s">
        <v>5392</v>
      </c>
      <c r="VZW1350" s="84" t="s">
        <v>4922</v>
      </c>
      <c r="WAA1350" s="84" t="s">
        <v>5392</v>
      </c>
      <c r="WAM1350" s="84" t="s">
        <v>4922</v>
      </c>
      <c r="WAQ1350" s="84" t="s">
        <v>5392</v>
      </c>
      <c r="WBC1350" s="84" t="s">
        <v>4922</v>
      </c>
      <c r="WBG1350" s="84" t="s">
        <v>5392</v>
      </c>
      <c r="WBS1350" s="84" t="s">
        <v>4922</v>
      </c>
      <c r="WBW1350" s="84" t="s">
        <v>5392</v>
      </c>
      <c r="WCI1350" s="84" t="s">
        <v>4922</v>
      </c>
      <c r="WCM1350" s="84" t="s">
        <v>5392</v>
      </c>
      <c r="WCY1350" s="84" t="s">
        <v>4922</v>
      </c>
      <c r="WDC1350" s="84" t="s">
        <v>5392</v>
      </c>
      <c r="WDO1350" s="84" t="s">
        <v>4922</v>
      </c>
      <c r="WDS1350" s="84" t="s">
        <v>5392</v>
      </c>
      <c r="WEE1350" s="84" t="s">
        <v>4922</v>
      </c>
      <c r="WEI1350" s="84" t="s">
        <v>5392</v>
      </c>
      <c r="WEU1350" s="84" t="s">
        <v>4922</v>
      </c>
      <c r="WEY1350" s="84" t="s">
        <v>5392</v>
      </c>
      <c r="WFK1350" s="84" t="s">
        <v>4922</v>
      </c>
      <c r="WFO1350" s="84" t="s">
        <v>5392</v>
      </c>
      <c r="WGA1350" s="84" t="s">
        <v>4922</v>
      </c>
      <c r="WGE1350" s="84" t="s">
        <v>5392</v>
      </c>
      <c r="WGQ1350" s="84" t="s">
        <v>4922</v>
      </c>
      <c r="WGU1350" s="84" t="s">
        <v>5392</v>
      </c>
      <c r="WHG1350" s="84" t="s">
        <v>4922</v>
      </c>
      <c r="WHK1350" s="84" t="s">
        <v>5392</v>
      </c>
      <c r="WHW1350" s="84" t="s">
        <v>4922</v>
      </c>
      <c r="WIA1350" s="84" t="s">
        <v>5392</v>
      </c>
      <c r="WIM1350" s="84" t="s">
        <v>4922</v>
      </c>
      <c r="WIQ1350" s="84" t="s">
        <v>5392</v>
      </c>
      <c r="WJC1350" s="84" t="s">
        <v>4922</v>
      </c>
      <c r="WJG1350" s="84" t="s">
        <v>5392</v>
      </c>
      <c r="WJS1350" s="84" t="s">
        <v>4922</v>
      </c>
      <c r="WJW1350" s="84" t="s">
        <v>5392</v>
      </c>
      <c r="WKI1350" s="84" t="s">
        <v>4922</v>
      </c>
      <c r="WKM1350" s="84" t="s">
        <v>5392</v>
      </c>
      <c r="WKY1350" s="84" t="s">
        <v>4922</v>
      </c>
      <c r="WLC1350" s="84" t="s">
        <v>5392</v>
      </c>
      <c r="WLO1350" s="84" t="s">
        <v>4922</v>
      </c>
      <c r="WLS1350" s="84" t="s">
        <v>5392</v>
      </c>
      <c r="WME1350" s="84" t="s">
        <v>4922</v>
      </c>
      <c r="WMI1350" s="84" t="s">
        <v>5392</v>
      </c>
      <c r="WMU1350" s="84" t="s">
        <v>4922</v>
      </c>
      <c r="WMY1350" s="84" t="s">
        <v>5392</v>
      </c>
      <c r="WNK1350" s="84" t="s">
        <v>4922</v>
      </c>
      <c r="WNO1350" s="84" t="s">
        <v>5392</v>
      </c>
      <c r="WOA1350" s="84" t="s">
        <v>4922</v>
      </c>
      <c r="WOE1350" s="84" t="s">
        <v>5392</v>
      </c>
      <c r="WOQ1350" s="84" t="s">
        <v>4922</v>
      </c>
      <c r="WOU1350" s="84" t="s">
        <v>5392</v>
      </c>
      <c r="WPG1350" s="84" t="s">
        <v>4922</v>
      </c>
      <c r="WPK1350" s="84" t="s">
        <v>5392</v>
      </c>
      <c r="WPW1350" s="84" t="s">
        <v>4922</v>
      </c>
      <c r="WQA1350" s="84" t="s">
        <v>5392</v>
      </c>
      <c r="WQM1350" s="84" t="s">
        <v>4922</v>
      </c>
      <c r="WQQ1350" s="84" t="s">
        <v>5392</v>
      </c>
      <c r="WRC1350" s="84" t="s">
        <v>4922</v>
      </c>
      <c r="WRG1350" s="84" t="s">
        <v>5392</v>
      </c>
      <c r="WRS1350" s="84" t="s">
        <v>4922</v>
      </c>
      <c r="WRW1350" s="84" t="s">
        <v>5392</v>
      </c>
      <c r="WSI1350" s="84" t="s">
        <v>4922</v>
      </c>
      <c r="WSM1350" s="84" t="s">
        <v>5392</v>
      </c>
      <c r="WSY1350" s="84" t="s">
        <v>4922</v>
      </c>
      <c r="WTC1350" s="84" t="s">
        <v>5392</v>
      </c>
      <c r="WTO1350" s="84" t="s">
        <v>4922</v>
      </c>
      <c r="WTS1350" s="84" t="s">
        <v>5392</v>
      </c>
      <c r="WUE1350" s="84" t="s">
        <v>4922</v>
      </c>
      <c r="WUI1350" s="84" t="s">
        <v>5392</v>
      </c>
      <c r="WUU1350" s="84" t="s">
        <v>4922</v>
      </c>
      <c r="WUY1350" s="84" t="s">
        <v>5392</v>
      </c>
      <c r="WVK1350" s="84" t="s">
        <v>4922</v>
      </c>
      <c r="WVO1350" s="84" t="s">
        <v>5392</v>
      </c>
      <c r="WWA1350" s="84" t="s">
        <v>4922</v>
      </c>
      <c r="WWE1350" s="84" t="s">
        <v>5392</v>
      </c>
      <c r="WWQ1350" s="84" t="s">
        <v>4922</v>
      </c>
      <c r="WWU1350" s="84" t="s">
        <v>5392</v>
      </c>
      <c r="WXG1350" s="84" t="s">
        <v>4922</v>
      </c>
      <c r="WXK1350" s="84" t="s">
        <v>5392</v>
      </c>
      <c r="WXW1350" s="84" t="s">
        <v>4922</v>
      </c>
      <c r="WYA1350" s="84" t="s">
        <v>5392</v>
      </c>
      <c r="WYM1350" s="84" t="s">
        <v>4922</v>
      </c>
      <c r="WYQ1350" s="84" t="s">
        <v>5392</v>
      </c>
      <c r="WZC1350" s="84" t="s">
        <v>4922</v>
      </c>
      <c r="WZG1350" s="84" t="s">
        <v>5392</v>
      </c>
      <c r="WZS1350" s="84" t="s">
        <v>4922</v>
      </c>
      <c r="WZW1350" s="84" t="s">
        <v>5392</v>
      </c>
      <c r="XAI1350" s="84" t="s">
        <v>4922</v>
      </c>
      <c r="XAM1350" s="84" t="s">
        <v>5392</v>
      </c>
      <c r="XAY1350" s="84" t="s">
        <v>4922</v>
      </c>
      <c r="XBC1350" s="84" t="s">
        <v>5392</v>
      </c>
      <c r="XBO1350" s="84" t="s">
        <v>4922</v>
      </c>
      <c r="XBS1350" s="84" t="s">
        <v>5392</v>
      </c>
      <c r="XCE1350" s="84" t="s">
        <v>4922</v>
      </c>
      <c r="XCI1350" s="84" t="s">
        <v>5392</v>
      </c>
      <c r="XCU1350" s="84" t="s">
        <v>4922</v>
      </c>
      <c r="XCY1350" s="84" t="s">
        <v>5392</v>
      </c>
      <c r="XDK1350" s="84" t="s">
        <v>4922</v>
      </c>
      <c r="XDO1350" s="84" t="s">
        <v>5392</v>
      </c>
      <c r="XEA1350" s="84" t="s">
        <v>4922</v>
      </c>
      <c r="XEE1350" s="84" t="s">
        <v>5392</v>
      </c>
      <c r="XEQ1350" s="84" t="s">
        <v>4922</v>
      </c>
      <c r="XEU1350" s="84" t="s">
        <v>5392</v>
      </c>
    </row>
    <row r="1351" spans="1:1024 1027:2048 2051:3072 3075:4096 4099:5120 5123:6144 6147:7168 7171:8192 8195:9216 9219:10240 10243:11264 11267:12288 12291:13312 13315:14336 14339:15360 15363:16384" ht="42.75" x14ac:dyDescent="0.25">
      <c r="A1351" s="84"/>
      <c r="B1351" s="84"/>
      <c r="C1351" s="747" t="s">
        <v>5393</v>
      </c>
      <c r="G1351" s="797" t="s">
        <v>5394</v>
      </c>
      <c r="H1351" s="798"/>
      <c r="I1351" s="798"/>
      <c r="J1351" s="799"/>
      <c r="K1351" s="798"/>
      <c r="L1351" s="800"/>
      <c r="M1351" s="800"/>
      <c r="N1351" s="801"/>
      <c r="O1351" s="800"/>
      <c r="P1351" s="800"/>
      <c r="Q1351" s="800"/>
      <c r="R1351" s="801"/>
      <c r="S1351" s="800" t="s">
        <v>5393</v>
      </c>
      <c r="T1351" s="84"/>
      <c r="V1351" s="84"/>
      <c r="W1351" s="84" t="s">
        <v>5394</v>
      </c>
      <c r="AI1351" s="84" t="s">
        <v>5393</v>
      </c>
      <c r="AM1351" s="84" t="s">
        <v>5394</v>
      </c>
      <c r="AY1351" s="84" t="s">
        <v>5393</v>
      </c>
      <c r="BC1351" s="84" t="s">
        <v>5394</v>
      </c>
      <c r="BO1351" s="84" t="s">
        <v>5393</v>
      </c>
      <c r="BS1351" s="84" t="s">
        <v>5394</v>
      </c>
      <c r="CE1351" s="84" t="s">
        <v>5393</v>
      </c>
      <c r="CI1351" s="84" t="s">
        <v>5394</v>
      </c>
      <c r="CU1351" s="84" t="s">
        <v>5393</v>
      </c>
      <c r="CY1351" s="84" t="s">
        <v>5394</v>
      </c>
      <c r="DK1351" s="84" t="s">
        <v>5393</v>
      </c>
      <c r="DO1351" s="84" t="s">
        <v>5394</v>
      </c>
      <c r="EA1351" s="84" t="s">
        <v>5393</v>
      </c>
      <c r="EE1351" s="84" t="s">
        <v>5394</v>
      </c>
      <c r="EQ1351" s="84" t="s">
        <v>5393</v>
      </c>
      <c r="EU1351" s="84" t="s">
        <v>5394</v>
      </c>
      <c r="FG1351" s="84" t="s">
        <v>5393</v>
      </c>
      <c r="FK1351" s="84" t="s">
        <v>5394</v>
      </c>
      <c r="FW1351" s="84" t="s">
        <v>5393</v>
      </c>
      <c r="GA1351" s="84" t="s">
        <v>5394</v>
      </c>
      <c r="GM1351" s="84" t="s">
        <v>5393</v>
      </c>
      <c r="GQ1351" s="84" t="s">
        <v>5394</v>
      </c>
      <c r="HC1351" s="84" t="s">
        <v>5393</v>
      </c>
      <c r="HG1351" s="84" t="s">
        <v>5394</v>
      </c>
      <c r="HS1351" s="84" t="s">
        <v>5393</v>
      </c>
      <c r="HW1351" s="84" t="s">
        <v>5394</v>
      </c>
      <c r="II1351" s="84" t="s">
        <v>5393</v>
      </c>
      <c r="IM1351" s="84" t="s">
        <v>5394</v>
      </c>
      <c r="IY1351" s="84" t="s">
        <v>5393</v>
      </c>
      <c r="JC1351" s="84" t="s">
        <v>5394</v>
      </c>
      <c r="JO1351" s="84" t="s">
        <v>5393</v>
      </c>
      <c r="JS1351" s="84" t="s">
        <v>5394</v>
      </c>
      <c r="KE1351" s="84" t="s">
        <v>5393</v>
      </c>
      <c r="KI1351" s="84" t="s">
        <v>5394</v>
      </c>
      <c r="KU1351" s="84" t="s">
        <v>5393</v>
      </c>
      <c r="KY1351" s="84" t="s">
        <v>5394</v>
      </c>
      <c r="LK1351" s="84" t="s">
        <v>5393</v>
      </c>
      <c r="LO1351" s="84" t="s">
        <v>5394</v>
      </c>
      <c r="MA1351" s="84" t="s">
        <v>5393</v>
      </c>
      <c r="ME1351" s="84" t="s">
        <v>5394</v>
      </c>
      <c r="MQ1351" s="84" t="s">
        <v>5393</v>
      </c>
      <c r="MU1351" s="84" t="s">
        <v>5394</v>
      </c>
      <c r="NG1351" s="84" t="s">
        <v>5393</v>
      </c>
      <c r="NK1351" s="84" t="s">
        <v>5394</v>
      </c>
      <c r="NW1351" s="84" t="s">
        <v>5393</v>
      </c>
      <c r="OA1351" s="84" t="s">
        <v>5394</v>
      </c>
      <c r="OM1351" s="84" t="s">
        <v>5393</v>
      </c>
      <c r="OQ1351" s="84" t="s">
        <v>5394</v>
      </c>
      <c r="PC1351" s="84" t="s">
        <v>5393</v>
      </c>
      <c r="PG1351" s="84" t="s">
        <v>5394</v>
      </c>
      <c r="PS1351" s="84" t="s">
        <v>5393</v>
      </c>
      <c r="PW1351" s="84" t="s">
        <v>5394</v>
      </c>
      <c r="QI1351" s="84" t="s">
        <v>5393</v>
      </c>
      <c r="QM1351" s="84" t="s">
        <v>5394</v>
      </c>
      <c r="QY1351" s="84" t="s">
        <v>5393</v>
      </c>
      <c r="RC1351" s="84" t="s">
        <v>5394</v>
      </c>
      <c r="RO1351" s="84" t="s">
        <v>5393</v>
      </c>
      <c r="RS1351" s="84" t="s">
        <v>5394</v>
      </c>
      <c r="SE1351" s="84" t="s">
        <v>5393</v>
      </c>
      <c r="SI1351" s="84" t="s">
        <v>5394</v>
      </c>
      <c r="SU1351" s="84" t="s">
        <v>5393</v>
      </c>
      <c r="SY1351" s="84" t="s">
        <v>5394</v>
      </c>
      <c r="TK1351" s="84" t="s">
        <v>5393</v>
      </c>
      <c r="TO1351" s="84" t="s">
        <v>5394</v>
      </c>
      <c r="UA1351" s="84" t="s">
        <v>5393</v>
      </c>
      <c r="UE1351" s="84" t="s">
        <v>5394</v>
      </c>
      <c r="UQ1351" s="84" t="s">
        <v>5393</v>
      </c>
      <c r="UU1351" s="84" t="s">
        <v>5394</v>
      </c>
      <c r="VG1351" s="84" t="s">
        <v>5393</v>
      </c>
      <c r="VK1351" s="84" t="s">
        <v>5394</v>
      </c>
      <c r="VW1351" s="84" t="s">
        <v>5393</v>
      </c>
      <c r="WA1351" s="84" t="s">
        <v>5394</v>
      </c>
      <c r="WM1351" s="84" t="s">
        <v>5393</v>
      </c>
      <c r="WQ1351" s="84" t="s">
        <v>5394</v>
      </c>
      <c r="XC1351" s="84" t="s">
        <v>5393</v>
      </c>
      <c r="XG1351" s="84" t="s">
        <v>5394</v>
      </c>
      <c r="XS1351" s="84" t="s">
        <v>5393</v>
      </c>
      <c r="XW1351" s="84" t="s">
        <v>5394</v>
      </c>
      <c r="YI1351" s="84" t="s">
        <v>5393</v>
      </c>
      <c r="YM1351" s="84" t="s">
        <v>5394</v>
      </c>
      <c r="YY1351" s="84" t="s">
        <v>5393</v>
      </c>
      <c r="ZC1351" s="84" t="s">
        <v>5394</v>
      </c>
      <c r="ZO1351" s="84" t="s">
        <v>5393</v>
      </c>
      <c r="ZS1351" s="84" t="s">
        <v>5394</v>
      </c>
      <c r="AAE1351" s="84" t="s">
        <v>5393</v>
      </c>
      <c r="AAI1351" s="84" t="s">
        <v>5394</v>
      </c>
      <c r="AAU1351" s="84" t="s">
        <v>5393</v>
      </c>
      <c r="AAY1351" s="84" t="s">
        <v>5394</v>
      </c>
      <c r="ABK1351" s="84" t="s">
        <v>5393</v>
      </c>
      <c r="ABO1351" s="84" t="s">
        <v>5394</v>
      </c>
      <c r="ACA1351" s="84" t="s">
        <v>5393</v>
      </c>
      <c r="ACE1351" s="84" t="s">
        <v>5394</v>
      </c>
      <c r="ACQ1351" s="84" t="s">
        <v>5393</v>
      </c>
      <c r="ACU1351" s="84" t="s">
        <v>5394</v>
      </c>
      <c r="ADG1351" s="84" t="s">
        <v>5393</v>
      </c>
      <c r="ADK1351" s="84" t="s">
        <v>5394</v>
      </c>
      <c r="ADW1351" s="84" t="s">
        <v>5393</v>
      </c>
      <c r="AEA1351" s="84" t="s">
        <v>5394</v>
      </c>
      <c r="AEM1351" s="84" t="s">
        <v>5393</v>
      </c>
      <c r="AEQ1351" s="84" t="s">
        <v>5394</v>
      </c>
      <c r="AFC1351" s="84" t="s">
        <v>5393</v>
      </c>
      <c r="AFG1351" s="84" t="s">
        <v>5394</v>
      </c>
      <c r="AFS1351" s="84" t="s">
        <v>5393</v>
      </c>
      <c r="AFW1351" s="84" t="s">
        <v>5394</v>
      </c>
      <c r="AGI1351" s="84" t="s">
        <v>5393</v>
      </c>
      <c r="AGM1351" s="84" t="s">
        <v>5394</v>
      </c>
      <c r="AGY1351" s="84" t="s">
        <v>5393</v>
      </c>
      <c r="AHC1351" s="84" t="s">
        <v>5394</v>
      </c>
      <c r="AHO1351" s="84" t="s">
        <v>5393</v>
      </c>
      <c r="AHS1351" s="84" t="s">
        <v>5394</v>
      </c>
      <c r="AIE1351" s="84" t="s">
        <v>5393</v>
      </c>
      <c r="AII1351" s="84" t="s">
        <v>5394</v>
      </c>
      <c r="AIU1351" s="84" t="s">
        <v>5393</v>
      </c>
      <c r="AIY1351" s="84" t="s">
        <v>5394</v>
      </c>
      <c r="AJK1351" s="84" t="s">
        <v>5393</v>
      </c>
      <c r="AJO1351" s="84" t="s">
        <v>5394</v>
      </c>
      <c r="AKA1351" s="84" t="s">
        <v>5393</v>
      </c>
      <c r="AKE1351" s="84" t="s">
        <v>5394</v>
      </c>
      <c r="AKQ1351" s="84" t="s">
        <v>5393</v>
      </c>
      <c r="AKU1351" s="84" t="s">
        <v>5394</v>
      </c>
      <c r="ALG1351" s="84" t="s">
        <v>5393</v>
      </c>
      <c r="ALK1351" s="84" t="s">
        <v>5394</v>
      </c>
      <c r="ALW1351" s="84" t="s">
        <v>5393</v>
      </c>
      <c r="AMA1351" s="84" t="s">
        <v>5394</v>
      </c>
      <c r="AMM1351" s="84" t="s">
        <v>5393</v>
      </c>
      <c r="AMQ1351" s="84" t="s">
        <v>5394</v>
      </c>
      <c r="ANC1351" s="84" t="s">
        <v>5393</v>
      </c>
      <c r="ANG1351" s="84" t="s">
        <v>5394</v>
      </c>
      <c r="ANS1351" s="84" t="s">
        <v>5393</v>
      </c>
      <c r="ANW1351" s="84" t="s">
        <v>5394</v>
      </c>
      <c r="AOI1351" s="84" t="s">
        <v>5393</v>
      </c>
      <c r="AOM1351" s="84" t="s">
        <v>5394</v>
      </c>
      <c r="AOY1351" s="84" t="s">
        <v>5393</v>
      </c>
      <c r="APC1351" s="84" t="s">
        <v>5394</v>
      </c>
      <c r="APO1351" s="84" t="s">
        <v>5393</v>
      </c>
      <c r="APS1351" s="84" t="s">
        <v>5394</v>
      </c>
      <c r="AQE1351" s="84" t="s">
        <v>5393</v>
      </c>
      <c r="AQI1351" s="84" t="s">
        <v>5394</v>
      </c>
      <c r="AQU1351" s="84" t="s">
        <v>5393</v>
      </c>
      <c r="AQY1351" s="84" t="s">
        <v>5394</v>
      </c>
      <c r="ARK1351" s="84" t="s">
        <v>5393</v>
      </c>
      <c r="ARO1351" s="84" t="s">
        <v>5394</v>
      </c>
      <c r="ASA1351" s="84" t="s">
        <v>5393</v>
      </c>
      <c r="ASE1351" s="84" t="s">
        <v>5394</v>
      </c>
      <c r="ASQ1351" s="84" t="s">
        <v>5393</v>
      </c>
      <c r="ASU1351" s="84" t="s">
        <v>5394</v>
      </c>
      <c r="ATG1351" s="84" t="s">
        <v>5393</v>
      </c>
      <c r="ATK1351" s="84" t="s">
        <v>5394</v>
      </c>
      <c r="ATW1351" s="84" t="s">
        <v>5393</v>
      </c>
      <c r="AUA1351" s="84" t="s">
        <v>5394</v>
      </c>
      <c r="AUM1351" s="84" t="s">
        <v>5393</v>
      </c>
      <c r="AUQ1351" s="84" t="s">
        <v>5394</v>
      </c>
      <c r="AVC1351" s="84" t="s">
        <v>5393</v>
      </c>
      <c r="AVG1351" s="84" t="s">
        <v>5394</v>
      </c>
      <c r="AVS1351" s="84" t="s">
        <v>5393</v>
      </c>
      <c r="AVW1351" s="84" t="s">
        <v>5394</v>
      </c>
      <c r="AWI1351" s="84" t="s">
        <v>5393</v>
      </c>
      <c r="AWM1351" s="84" t="s">
        <v>5394</v>
      </c>
      <c r="AWY1351" s="84" t="s">
        <v>5393</v>
      </c>
      <c r="AXC1351" s="84" t="s">
        <v>5394</v>
      </c>
      <c r="AXO1351" s="84" t="s">
        <v>5393</v>
      </c>
      <c r="AXS1351" s="84" t="s">
        <v>5394</v>
      </c>
      <c r="AYE1351" s="84" t="s">
        <v>5393</v>
      </c>
      <c r="AYI1351" s="84" t="s">
        <v>5394</v>
      </c>
      <c r="AYU1351" s="84" t="s">
        <v>5393</v>
      </c>
      <c r="AYY1351" s="84" t="s">
        <v>5394</v>
      </c>
      <c r="AZK1351" s="84" t="s">
        <v>5393</v>
      </c>
      <c r="AZO1351" s="84" t="s">
        <v>5394</v>
      </c>
      <c r="BAA1351" s="84" t="s">
        <v>5393</v>
      </c>
      <c r="BAE1351" s="84" t="s">
        <v>5394</v>
      </c>
      <c r="BAQ1351" s="84" t="s">
        <v>5393</v>
      </c>
      <c r="BAU1351" s="84" t="s">
        <v>5394</v>
      </c>
      <c r="BBG1351" s="84" t="s">
        <v>5393</v>
      </c>
      <c r="BBK1351" s="84" t="s">
        <v>5394</v>
      </c>
      <c r="BBW1351" s="84" t="s">
        <v>5393</v>
      </c>
      <c r="BCA1351" s="84" t="s">
        <v>5394</v>
      </c>
      <c r="BCM1351" s="84" t="s">
        <v>5393</v>
      </c>
      <c r="BCQ1351" s="84" t="s">
        <v>5394</v>
      </c>
      <c r="BDC1351" s="84" t="s">
        <v>5393</v>
      </c>
      <c r="BDG1351" s="84" t="s">
        <v>5394</v>
      </c>
      <c r="BDS1351" s="84" t="s">
        <v>5393</v>
      </c>
      <c r="BDW1351" s="84" t="s">
        <v>5394</v>
      </c>
      <c r="BEI1351" s="84" t="s">
        <v>5393</v>
      </c>
      <c r="BEM1351" s="84" t="s">
        <v>5394</v>
      </c>
      <c r="BEY1351" s="84" t="s">
        <v>5393</v>
      </c>
      <c r="BFC1351" s="84" t="s">
        <v>5394</v>
      </c>
      <c r="BFO1351" s="84" t="s">
        <v>5393</v>
      </c>
      <c r="BFS1351" s="84" t="s">
        <v>5394</v>
      </c>
      <c r="BGE1351" s="84" t="s">
        <v>5393</v>
      </c>
      <c r="BGI1351" s="84" t="s">
        <v>5394</v>
      </c>
      <c r="BGU1351" s="84" t="s">
        <v>5393</v>
      </c>
      <c r="BGY1351" s="84" t="s">
        <v>5394</v>
      </c>
      <c r="BHK1351" s="84" t="s">
        <v>5393</v>
      </c>
      <c r="BHO1351" s="84" t="s">
        <v>5394</v>
      </c>
      <c r="BIA1351" s="84" t="s">
        <v>5393</v>
      </c>
      <c r="BIE1351" s="84" t="s">
        <v>5394</v>
      </c>
      <c r="BIQ1351" s="84" t="s">
        <v>5393</v>
      </c>
      <c r="BIU1351" s="84" t="s">
        <v>5394</v>
      </c>
      <c r="BJG1351" s="84" t="s">
        <v>5393</v>
      </c>
      <c r="BJK1351" s="84" t="s">
        <v>5394</v>
      </c>
      <c r="BJW1351" s="84" t="s">
        <v>5393</v>
      </c>
      <c r="BKA1351" s="84" t="s">
        <v>5394</v>
      </c>
      <c r="BKM1351" s="84" t="s">
        <v>5393</v>
      </c>
      <c r="BKQ1351" s="84" t="s">
        <v>5394</v>
      </c>
      <c r="BLC1351" s="84" t="s">
        <v>5393</v>
      </c>
      <c r="BLG1351" s="84" t="s">
        <v>5394</v>
      </c>
      <c r="BLS1351" s="84" t="s">
        <v>5393</v>
      </c>
      <c r="BLW1351" s="84" t="s">
        <v>5394</v>
      </c>
      <c r="BMI1351" s="84" t="s">
        <v>5393</v>
      </c>
      <c r="BMM1351" s="84" t="s">
        <v>5394</v>
      </c>
      <c r="BMY1351" s="84" t="s">
        <v>5393</v>
      </c>
      <c r="BNC1351" s="84" t="s">
        <v>5394</v>
      </c>
      <c r="BNO1351" s="84" t="s">
        <v>5393</v>
      </c>
      <c r="BNS1351" s="84" t="s">
        <v>5394</v>
      </c>
      <c r="BOE1351" s="84" t="s">
        <v>5393</v>
      </c>
      <c r="BOI1351" s="84" t="s">
        <v>5394</v>
      </c>
      <c r="BOU1351" s="84" t="s">
        <v>5393</v>
      </c>
      <c r="BOY1351" s="84" t="s">
        <v>5394</v>
      </c>
      <c r="BPK1351" s="84" t="s">
        <v>5393</v>
      </c>
      <c r="BPO1351" s="84" t="s">
        <v>5394</v>
      </c>
      <c r="BQA1351" s="84" t="s">
        <v>5393</v>
      </c>
      <c r="BQE1351" s="84" t="s">
        <v>5394</v>
      </c>
      <c r="BQQ1351" s="84" t="s">
        <v>5393</v>
      </c>
      <c r="BQU1351" s="84" t="s">
        <v>5394</v>
      </c>
      <c r="BRG1351" s="84" t="s">
        <v>5393</v>
      </c>
      <c r="BRK1351" s="84" t="s">
        <v>5394</v>
      </c>
      <c r="BRW1351" s="84" t="s">
        <v>5393</v>
      </c>
      <c r="BSA1351" s="84" t="s">
        <v>5394</v>
      </c>
      <c r="BSM1351" s="84" t="s">
        <v>5393</v>
      </c>
      <c r="BSQ1351" s="84" t="s">
        <v>5394</v>
      </c>
      <c r="BTC1351" s="84" t="s">
        <v>5393</v>
      </c>
      <c r="BTG1351" s="84" t="s">
        <v>5394</v>
      </c>
      <c r="BTS1351" s="84" t="s">
        <v>5393</v>
      </c>
      <c r="BTW1351" s="84" t="s">
        <v>5394</v>
      </c>
      <c r="BUI1351" s="84" t="s">
        <v>5393</v>
      </c>
      <c r="BUM1351" s="84" t="s">
        <v>5394</v>
      </c>
      <c r="BUY1351" s="84" t="s">
        <v>5393</v>
      </c>
      <c r="BVC1351" s="84" t="s">
        <v>5394</v>
      </c>
      <c r="BVO1351" s="84" t="s">
        <v>5393</v>
      </c>
      <c r="BVS1351" s="84" t="s">
        <v>5394</v>
      </c>
      <c r="BWE1351" s="84" t="s">
        <v>5393</v>
      </c>
      <c r="BWI1351" s="84" t="s">
        <v>5394</v>
      </c>
      <c r="BWU1351" s="84" t="s">
        <v>5393</v>
      </c>
      <c r="BWY1351" s="84" t="s">
        <v>5394</v>
      </c>
      <c r="BXK1351" s="84" t="s">
        <v>5393</v>
      </c>
      <c r="BXO1351" s="84" t="s">
        <v>5394</v>
      </c>
      <c r="BYA1351" s="84" t="s">
        <v>5393</v>
      </c>
      <c r="BYE1351" s="84" t="s">
        <v>5394</v>
      </c>
      <c r="BYQ1351" s="84" t="s">
        <v>5393</v>
      </c>
      <c r="BYU1351" s="84" t="s">
        <v>5394</v>
      </c>
      <c r="BZG1351" s="84" t="s">
        <v>5393</v>
      </c>
      <c r="BZK1351" s="84" t="s">
        <v>5394</v>
      </c>
      <c r="BZW1351" s="84" t="s">
        <v>5393</v>
      </c>
      <c r="CAA1351" s="84" t="s">
        <v>5394</v>
      </c>
      <c r="CAM1351" s="84" t="s">
        <v>5393</v>
      </c>
      <c r="CAQ1351" s="84" t="s">
        <v>5394</v>
      </c>
      <c r="CBC1351" s="84" t="s">
        <v>5393</v>
      </c>
      <c r="CBG1351" s="84" t="s">
        <v>5394</v>
      </c>
      <c r="CBS1351" s="84" t="s">
        <v>5393</v>
      </c>
      <c r="CBW1351" s="84" t="s">
        <v>5394</v>
      </c>
      <c r="CCI1351" s="84" t="s">
        <v>5393</v>
      </c>
      <c r="CCM1351" s="84" t="s">
        <v>5394</v>
      </c>
      <c r="CCY1351" s="84" t="s">
        <v>5393</v>
      </c>
      <c r="CDC1351" s="84" t="s">
        <v>5394</v>
      </c>
      <c r="CDO1351" s="84" t="s">
        <v>5393</v>
      </c>
      <c r="CDS1351" s="84" t="s">
        <v>5394</v>
      </c>
      <c r="CEE1351" s="84" t="s">
        <v>5393</v>
      </c>
      <c r="CEI1351" s="84" t="s">
        <v>5394</v>
      </c>
      <c r="CEU1351" s="84" t="s">
        <v>5393</v>
      </c>
      <c r="CEY1351" s="84" t="s">
        <v>5394</v>
      </c>
      <c r="CFK1351" s="84" t="s">
        <v>5393</v>
      </c>
      <c r="CFO1351" s="84" t="s">
        <v>5394</v>
      </c>
      <c r="CGA1351" s="84" t="s">
        <v>5393</v>
      </c>
      <c r="CGE1351" s="84" t="s">
        <v>5394</v>
      </c>
      <c r="CGQ1351" s="84" t="s">
        <v>5393</v>
      </c>
      <c r="CGU1351" s="84" t="s">
        <v>5394</v>
      </c>
      <c r="CHG1351" s="84" t="s">
        <v>5393</v>
      </c>
      <c r="CHK1351" s="84" t="s">
        <v>5394</v>
      </c>
      <c r="CHW1351" s="84" t="s">
        <v>5393</v>
      </c>
      <c r="CIA1351" s="84" t="s">
        <v>5394</v>
      </c>
      <c r="CIM1351" s="84" t="s">
        <v>5393</v>
      </c>
      <c r="CIQ1351" s="84" t="s">
        <v>5394</v>
      </c>
      <c r="CJC1351" s="84" t="s">
        <v>5393</v>
      </c>
      <c r="CJG1351" s="84" t="s">
        <v>5394</v>
      </c>
      <c r="CJS1351" s="84" t="s">
        <v>5393</v>
      </c>
      <c r="CJW1351" s="84" t="s">
        <v>5394</v>
      </c>
      <c r="CKI1351" s="84" t="s">
        <v>5393</v>
      </c>
      <c r="CKM1351" s="84" t="s">
        <v>5394</v>
      </c>
      <c r="CKY1351" s="84" t="s">
        <v>5393</v>
      </c>
      <c r="CLC1351" s="84" t="s">
        <v>5394</v>
      </c>
      <c r="CLO1351" s="84" t="s">
        <v>5393</v>
      </c>
      <c r="CLS1351" s="84" t="s">
        <v>5394</v>
      </c>
      <c r="CME1351" s="84" t="s">
        <v>5393</v>
      </c>
      <c r="CMI1351" s="84" t="s">
        <v>5394</v>
      </c>
      <c r="CMU1351" s="84" t="s">
        <v>5393</v>
      </c>
      <c r="CMY1351" s="84" t="s">
        <v>5394</v>
      </c>
      <c r="CNK1351" s="84" t="s">
        <v>5393</v>
      </c>
      <c r="CNO1351" s="84" t="s">
        <v>5394</v>
      </c>
      <c r="COA1351" s="84" t="s">
        <v>5393</v>
      </c>
      <c r="COE1351" s="84" t="s">
        <v>5394</v>
      </c>
      <c r="COQ1351" s="84" t="s">
        <v>5393</v>
      </c>
      <c r="COU1351" s="84" t="s">
        <v>5394</v>
      </c>
      <c r="CPG1351" s="84" t="s">
        <v>5393</v>
      </c>
      <c r="CPK1351" s="84" t="s">
        <v>5394</v>
      </c>
      <c r="CPW1351" s="84" t="s">
        <v>5393</v>
      </c>
      <c r="CQA1351" s="84" t="s">
        <v>5394</v>
      </c>
      <c r="CQM1351" s="84" t="s">
        <v>5393</v>
      </c>
      <c r="CQQ1351" s="84" t="s">
        <v>5394</v>
      </c>
      <c r="CRC1351" s="84" t="s">
        <v>5393</v>
      </c>
      <c r="CRG1351" s="84" t="s">
        <v>5394</v>
      </c>
      <c r="CRS1351" s="84" t="s">
        <v>5393</v>
      </c>
      <c r="CRW1351" s="84" t="s">
        <v>5394</v>
      </c>
      <c r="CSI1351" s="84" t="s">
        <v>5393</v>
      </c>
      <c r="CSM1351" s="84" t="s">
        <v>5394</v>
      </c>
      <c r="CSY1351" s="84" t="s">
        <v>5393</v>
      </c>
      <c r="CTC1351" s="84" t="s">
        <v>5394</v>
      </c>
      <c r="CTO1351" s="84" t="s">
        <v>5393</v>
      </c>
      <c r="CTS1351" s="84" t="s">
        <v>5394</v>
      </c>
      <c r="CUE1351" s="84" t="s">
        <v>5393</v>
      </c>
      <c r="CUI1351" s="84" t="s">
        <v>5394</v>
      </c>
      <c r="CUU1351" s="84" t="s">
        <v>5393</v>
      </c>
      <c r="CUY1351" s="84" t="s">
        <v>5394</v>
      </c>
      <c r="CVK1351" s="84" t="s">
        <v>5393</v>
      </c>
      <c r="CVO1351" s="84" t="s">
        <v>5394</v>
      </c>
      <c r="CWA1351" s="84" t="s">
        <v>5393</v>
      </c>
      <c r="CWE1351" s="84" t="s">
        <v>5394</v>
      </c>
      <c r="CWQ1351" s="84" t="s">
        <v>5393</v>
      </c>
      <c r="CWU1351" s="84" t="s">
        <v>5394</v>
      </c>
      <c r="CXG1351" s="84" t="s">
        <v>5393</v>
      </c>
      <c r="CXK1351" s="84" t="s">
        <v>5394</v>
      </c>
      <c r="CXW1351" s="84" t="s">
        <v>5393</v>
      </c>
      <c r="CYA1351" s="84" t="s">
        <v>5394</v>
      </c>
      <c r="CYM1351" s="84" t="s">
        <v>5393</v>
      </c>
      <c r="CYQ1351" s="84" t="s">
        <v>5394</v>
      </c>
      <c r="CZC1351" s="84" t="s">
        <v>5393</v>
      </c>
      <c r="CZG1351" s="84" t="s">
        <v>5394</v>
      </c>
      <c r="CZS1351" s="84" t="s">
        <v>5393</v>
      </c>
      <c r="CZW1351" s="84" t="s">
        <v>5394</v>
      </c>
      <c r="DAI1351" s="84" t="s">
        <v>5393</v>
      </c>
      <c r="DAM1351" s="84" t="s">
        <v>5394</v>
      </c>
      <c r="DAY1351" s="84" t="s">
        <v>5393</v>
      </c>
      <c r="DBC1351" s="84" t="s">
        <v>5394</v>
      </c>
      <c r="DBO1351" s="84" t="s">
        <v>5393</v>
      </c>
      <c r="DBS1351" s="84" t="s">
        <v>5394</v>
      </c>
      <c r="DCE1351" s="84" t="s">
        <v>5393</v>
      </c>
      <c r="DCI1351" s="84" t="s">
        <v>5394</v>
      </c>
      <c r="DCU1351" s="84" t="s">
        <v>5393</v>
      </c>
      <c r="DCY1351" s="84" t="s">
        <v>5394</v>
      </c>
      <c r="DDK1351" s="84" t="s">
        <v>5393</v>
      </c>
      <c r="DDO1351" s="84" t="s">
        <v>5394</v>
      </c>
      <c r="DEA1351" s="84" t="s">
        <v>5393</v>
      </c>
      <c r="DEE1351" s="84" t="s">
        <v>5394</v>
      </c>
      <c r="DEQ1351" s="84" t="s">
        <v>5393</v>
      </c>
      <c r="DEU1351" s="84" t="s">
        <v>5394</v>
      </c>
      <c r="DFG1351" s="84" t="s">
        <v>5393</v>
      </c>
      <c r="DFK1351" s="84" t="s">
        <v>5394</v>
      </c>
      <c r="DFW1351" s="84" t="s">
        <v>5393</v>
      </c>
      <c r="DGA1351" s="84" t="s">
        <v>5394</v>
      </c>
      <c r="DGM1351" s="84" t="s">
        <v>5393</v>
      </c>
      <c r="DGQ1351" s="84" t="s">
        <v>5394</v>
      </c>
      <c r="DHC1351" s="84" t="s">
        <v>5393</v>
      </c>
      <c r="DHG1351" s="84" t="s">
        <v>5394</v>
      </c>
      <c r="DHS1351" s="84" t="s">
        <v>5393</v>
      </c>
      <c r="DHW1351" s="84" t="s">
        <v>5394</v>
      </c>
      <c r="DII1351" s="84" t="s">
        <v>5393</v>
      </c>
      <c r="DIM1351" s="84" t="s">
        <v>5394</v>
      </c>
      <c r="DIY1351" s="84" t="s">
        <v>5393</v>
      </c>
      <c r="DJC1351" s="84" t="s">
        <v>5394</v>
      </c>
      <c r="DJO1351" s="84" t="s">
        <v>5393</v>
      </c>
      <c r="DJS1351" s="84" t="s">
        <v>5394</v>
      </c>
      <c r="DKE1351" s="84" t="s">
        <v>5393</v>
      </c>
      <c r="DKI1351" s="84" t="s">
        <v>5394</v>
      </c>
      <c r="DKU1351" s="84" t="s">
        <v>5393</v>
      </c>
      <c r="DKY1351" s="84" t="s">
        <v>5394</v>
      </c>
      <c r="DLK1351" s="84" t="s">
        <v>5393</v>
      </c>
      <c r="DLO1351" s="84" t="s">
        <v>5394</v>
      </c>
      <c r="DMA1351" s="84" t="s">
        <v>5393</v>
      </c>
      <c r="DME1351" s="84" t="s">
        <v>5394</v>
      </c>
      <c r="DMQ1351" s="84" t="s">
        <v>5393</v>
      </c>
      <c r="DMU1351" s="84" t="s">
        <v>5394</v>
      </c>
      <c r="DNG1351" s="84" t="s">
        <v>5393</v>
      </c>
      <c r="DNK1351" s="84" t="s">
        <v>5394</v>
      </c>
      <c r="DNW1351" s="84" t="s">
        <v>5393</v>
      </c>
      <c r="DOA1351" s="84" t="s">
        <v>5394</v>
      </c>
      <c r="DOM1351" s="84" t="s">
        <v>5393</v>
      </c>
      <c r="DOQ1351" s="84" t="s">
        <v>5394</v>
      </c>
      <c r="DPC1351" s="84" t="s">
        <v>5393</v>
      </c>
      <c r="DPG1351" s="84" t="s">
        <v>5394</v>
      </c>
      <c r="DPS1351" s="84" t="s">
        <v>5393</v>
      </c>
      <c r="DPW1351" s="84" t="s">
        <v>5394</v>
      </c>
      <c r="DQI1351" s="84" t="s">
        <v>5393</v>
      </c>
      <c r="DQM1351" s="84" t="s">
        <v>5394</v>
      </c>
      <c r="DQY1351" s="84" t="s">
        <v>5393</v>
      </c>
      <c r="DRC1351" s="84" t="s">
        <v>5394</v>
      </c>
      <c r="DRO1351" s="84" t="s">
        <v>5393</v>
      </c>
      <c r="DRS1351" s="84" t="s">
        <v>5394</v>
      </c>
      <c r="DSE1351" s="84" t="s">
        <v>5393</v>
      </c>
      <c r="DSI1351" s="84" t="s">
        <v>5394</v>
      </c>
      <c r="DSU1351" s="84" t="s">
        <v>5393</v>
      </c>
      <c r="DSY1351" s="84" t="s">
        <v>5394</v>
      </c>
      <c r="DTK1351" s="84" t="s">
        <v>5393</v>
      </c>
      <c r="DTO1351" s="84" t="s">
        <v>5394</v>
      </c>
      <c r="DUA1351" s="84" t="s">
        <v>5393</v>
      </c>
      <c r="DUE1351" s="84" t="s">
        <v>5394</v>
      </c>
      <c r="DUQ1351" s="84" t="s">
        <v>5393</v>
      </c>
      <c r="DUU1351" s="84" t="s">
        <v>5394</v>
      </c>
      <c r="DVG1351" s="84" t="s">
        <v>5393</v>
      </c>
      <c r="DVK1351" s="84" t="s">
        <v>5394</v>
      </c>
      <c r="DVW1351" s="84" t="s">
        <v>5393</v>
      </c>
      <c r="DWA1351" s="84" t="s">
        <v>5394</v>
      </c>
      <c r="DWM1351" s="84" t="s">
        <v>5393</v>
      </c>
      <c r="DWQ1351" s="84" t="s">
        <v>5394</v>
      </c>
      <c r="DXC1351" s="84" t="s">
        <v>5393</v>
      </c>
      <c r="DXG1351" s="84" t="s">
        <v>5394</v>
      </c>
      <c r="DXS1351" s="84" t="s">
        <v>5393</v>
      </c>
      <c r="DXW1351" s="84" t="s">
        <v>5394</v>
      </c>
      <c r="DYI1351" s="84" t="s">
        <v>5393</v>
      </c>
      <c r="DYM1351" s="84" t="s">
        <v>5394</v>
      </c>
      <c r="DYY1351" s="84" t="s">
        <v>5393</v>
      </c>
      <c r="DZC1351" s="84" t="s">
        <v>5394</v>
      </c>
      <c r="DZO1351" s="84" t="s">
        <v>5393</v>
      </c>
      <c r="DZS1351" s="84" t="s">
        <v>5394</v>
      </c>
      <c r="EAE1351" s="84" t="s">
        <v>5393</v>
      </c>
      <c r="EAI1351" s="84" t="s">
        <v>5394</v>
      </c>
      <c r="EAU1351" s="84" t="s">
        <v>5393</v>
      </c>
      <c r="EAY1351" s="84" t="s">
        <v>5394</v>
      </c>
      <c r="EBK1351" s="84" t="s">
        <v>5393</v>
      </c>
      <c r="EBO1351" s="84" t="s">
        <v>5394</v>
      </c>
      <c r="ECA1351" s="84" t="s">
        <v>5393</v>
      </c>
      <c r="ECE1351" s="84" t="s">
        <v>5394</v>
      </c>
      <c r="ECQ1351" s="84" t="s">
        <v>5393</v>
      </c>
      <c r="ECU1351" s="84" t="s">
        <v>5394</v>
      </c>
      <c r="EDG1351" s="84" t="s">
        <v>5393</v>
      </c>
      <c r="EDK1351" s="84" t="s">
        <v>5394</v>
      </c>
      <c r="EDW1351" s="84" t="s">
        <v>5393</v>
      </c>
      <c r="EEA1351" s="84" t="s">
        <v>5394</v>
      </c>
      <c r="EEM1351" s="84" t="s">
        <v>5393</v>
      </c>
      <c r="EEQ1351" s="84" t="s">
        <v>5394</v>
      </c>
      <c r="EFC1351" s="84" t="s">
        <v>5393</v>
      </c>
      <c r="EFG1351" s="84" t="s">
        <v>5394</v>
      </c>
      <c r="EFS1351" s="84" t="s">
        <v>5393</v>
      </c>
      <c r="EFW1351" s="84" t="s">
        <v>5394</v>
      </c>
      <c r="EGI1351" s="84" t="s">
        <v>5393</v>
      </c>
      <c r="EGM1351" s="84" t="s">
        <v>5394</v>
      </c>
      <c r="EGY1351" s="84" t="s">
        <v>5393</v>
      </c>
      <c r="EHC1351" s="84" t="s">
        <v>5394</v>
      </c>
      <c r="EHO1351" s="84" t="s">
        <v>5393</v>
      </c>
      <c r="EHS1351" s="84" t="s">
        <v>5394</v>
      </c>
      <c r="EIE1351" s="84" t="s">
        <v>5393</v>
      </c>
      <c r="EII1351" s="84" t="s">
        <v>5394</v>
      </c>
      <c r="EIU1351" s="84" t="s">
        <v>5393</v>
      </c>
      <c r="EIY1351" s="84" t="s">
        <v>5394</v>
      </c>
      <c r="EJK1351" s="84" t="s">
        <v>5393</v>
      </c>
      <c r="EJO1351" s="84" t="s">
        <v>5394</v>
      </c>
      <c r="EKA1351" s="84" t="s">
        <v>5393</v>
      </c>
      <c r="EKE1351" s="84" t="s">
        <v>5394</v>
      </c>
      <c r="EKQ1351" s="84" t="s">
        <v>5393</v>
      </c>
      <c r="EKU1351" s="84" t="s">
        <v>5394</v>
      </c>
      <c r="ELG1351" s="84" t="s">
        <v>5393</v>
      </c>
      <c r="ELK1351" s="84" t="s">
        <v>5394</v>
      </c>
      <c r="ELW1351" s="84" t="s">
        <v>5393</v>
      </c>
      <c r="EMA1351" s="84" t="s">
        <v>5394</v>
      </c>
      <c r="EMM1351" s="84" t="s">
        <v>5393</v>
      </c>
      <c r="EMQ1351" s="84" t="s">
        <v>5394</v>
      </c>
      <c r="ENC1351" s="84" t="s">
        <v>5393</v>
      </c>
      <c r="ENG1351" s="84" t="s">
        <v>5394</v>
      </c>
      <c r="ENS1351" s="84" t="s">
        <v>5393</v>
      </c>
      <c r="ENW1351" s="84" t="s">
        <v>5394</v>
      </c>
      <c r="EOI1351" s="84" t="s">
        <v>5393</v>
      </c>
      <c r="EOM1351" s="84" t="s">
        <v>5394</v>
      </c>
      <c r="EOY1351" s="84" t="s">
        <v>5393</v>
      </c>
      <c r="EPC1351" s="84" t="s">
        <v>5394</v>
      </c>
      <c r="EPO1351" s="84" t="s">
        <v>5393</v>
      </c>
      <c r="EPS1351" s="84" t="s">
        <v>5394</v>
      </c>
      <c r="EQE1351" s="84" t="s">
        <v>5393</v>
      </c>
      <c r="EQI1351" s="84" t="s">
        <v>5394</v>
      </c>
      <c r="EQU1351" s="84" t="s">
        <v>5393</v>
      </c>
      <c r="EQY1351" s="84" t="s">
        <v>5394</v>
      </c>
      <c r="ERK1351" s="84" t="s">
        <v>5393</v>
      </c>
      <c r="ERO1351" s="84" t="s">
        <v>5394</v>
      </c>
      <c r="ESA1351" s="84" t="s">
        <v>5393</v>
      </c>
      <c r="ESE1351" s="84" t="s">
        <v>5394</v>
      </c>
      <c r="ESQ1351" s="84" t="s">
        <v>5393</v>
      </c>
      <c r="ESU1351" s="84" t="s">
        <v>5394</v>
      </c>
      <c r="ETG1351" s="84" t="s">
        <v>5393</v>
      </c>
      <c r="ETK1351" s="84" t="s">
        <v>5394</v>
      </c>
      <c r="ETW1351" s="84" t="s">
        <v>5393</v>
      </c>
      <c r="EUA1351" s="84" t="s">
        <v>5394</v>
      </c>
      <c r="EUM1351" s="84" t="s">
        <v>5393</v>
      </c>
      <c r="EUQ1351" s="84" t="s">
        <v>5394</v>
      </c>
      <c r="EVC1351" s="84" t="s">
        <v>5393</v>
      </c>
      <c r="EVG1351" s="84" t="s">
        <v>5394</v>
      </c>
      <c r="EVS1351" s="84" t="s">
        <v>5393</v>
      </c>
      <c r="EVW1351" s="84" t="s">
        <v>5394</v>
      </c>
      <c r="EWI1351" s="84" t="s">
        <v>5393</v>
      </c>
      <c r="EWM1351" s="84" t="s">
        <v>5394</v>
      </c>
      <c r="EWY1351" s="84" t="s">
        <v>5393</v>
      </c>
      <c r="EXC1351" s="84" t="s">
        <v>5394</v>
      </c>
      <c r="EXO1351" s="84" t="s">
        <v>5393</v>
      </c>
      <c r="EXS1351" s="84" t="s">
        <v>5394</v>
      </c>
      <c r="EYE1351" s="84" t="s">
        <v>5393</v>
      </c>
      <c r="EYI1351" s="84" t="s">
        <v>5394</v>
      </c>
      <c r="EYU1351" s="84" t="s">
        <v>5393</v>
      </c>
      <c r="EYY1351" s="84" t="s">
        <v>5394</v>
      </c>
      <c r="EZK1351" s="84" t="s">
        <v>5393</v>
      </c>
      <c r="EZO1351" s="84" t="s">
        <v>5394</v>
      </c>
      <c r="FAA1351" s="84" t="s">
        <v>5393</v>
      </c>
      <c r="FAE1351" s="84" t="s">
        <v>5394</v>
      </c>
      <c r="FAQ1351" s="84" t="s">
        <v>5393</v>
      </c>
      <c r="FAU1351" s="84" t="s">
        <v>5394</v>
      </c>
      <c r="FBG1351" s="84" t="s">
        <v>5393</v>
      </c>
      <c r="FBK1351" s="84" t="s">
        <v>5394</v>
      </c>
      <c r="FBW1351" s="84" t="s">
        <v>5393</v>
      </c>
      <c r="FCA1351" s="84" t="s">
        <v>5394</v>
      </c>
      <c r="FCM1351" s="84" t="s">
        <v>5393</v>
      </c>
      <c r="FCQ1351" s="84" t="s">
        <v>5394</v>
      </c>
      <c r="FDC1351" s="84" t="s">
        <v>5393</v>
      </c>
      <c r="FDG1351" s="84" t="s">
        <v>5394</v>
      </c>
      <c r="FDS1351" s="84" t="s">
        <v>5393</v>
      </c>
      <c r="FDW1351" s="84" t="s">
        <v>5394</v>
      </c>
      <c r="FEI1351" s="84" t="s">
        <v>5393</v>
      </c>
      <c r="FEM1351" s="84" t="s">
        <v>5394</v>
      </c>
      <c r="FEY1351" s="84" t="s">
        <v>5393</v>
      </c>
      <c r="FFC1351" s="84" t="s">
        <v>5394</v>
      </c>
      <c r="FFO1351" s="84" t="s">
        <v>5393</v>
      </c>
      <c r="FFS1351" s="84" t="s">
        <v>5394</v>
      </c>
      <c r="FGE1351" s="84" t="s">
        <v>5393</v>
      </c>
      <c r="FGI1351" s="84" t="s">
        <v>5394</v>
      </c>
      <c r="FGU1351" s="84" t="s">
        <v>5393</v>
      </c>
      <c r="FGY1351" s="84" t="s">
        <v>5394</v>
      </c>
      <c r="FHK1351" s="84" t="s">
        <v>5393</v>
      </c>
      <c r="FHO1351" s="84" t="s">
        <v>5394</v>
      </c>
      <c r="FIA1351" s="84" t="s">
        <v>5393</v>
      </c>
      <c r="FIE1351" s="84" t="s">
        <v>5394</v>
      </c>
      <c r="FIQ1351" s="84" t="s">
        <v>5393</v>
      </c>
      <c r="FIU1351" s="84" t="s">
        <v>5394</v>
      </c>
      <c r="FJG1351" s="84" t="s">
        <v>5393</v>
      </c>
      <c r="FJK1351" s="84" t="s">
        <v>5394</v>
      </c>
      <c r="FJW1351" s="84" t="s">
        <v>5393</v>
      </c>
      <c r="FKA1351" s="84" t="s">
        <v>5394</v>
      </c>
      <c r="FKM1351" s="84" t="s">
        <v>5393</v>
      </c>
      <c r="FKQ1351" s="84" t="s">
        <v>5394</v>
      </c>
      <c r="FLC1351" s="84" t="s">
        <v>5393</v>
      </c>
      <c r="FLG1351" s="84" t="s">
        <v>5394</v>
      </c>
      <c r="FLS1351" s="84" t="s">
        <v>5393</v>
      </c>
      <c r="FLW1351" s="84" t="s">
        <v>5394</v>
      </c>
      <c r="FMI1351" s="84" t="s">
        <v>5393</v>
      </c>
      <c r="FMM1351" s="84" t="s">
        <v>5394</v>
      </c>
      <c r="FMY1351" s="84" t="s">
        <v>5393</v>
      </c>
      <c r="FNC1351" s="84" t="s">
        <v>5394</v>
      </c>
      <c r="FNO1351" s="84" t="s">
        <v>5393</v>
      </c>
      <c r="FNS1351" s="84" t="s">
        <v>5394</v>
      </c>
      <c r="FOE1351" s="84" t="s">
        <v>5393</v>
      </c>
      <c r="FOI1351" s="84" t="s">
        <v>5394</v>
      </c>
      <c r="FOU1351" s="84" t="s">
        <v>5393</v>
      </c>
      <c r="FOY1351" s="84" t="s">
        <v>5394</v>
      </c>
      <c r="FPK1351" s="84" t="s">
        <v>5393</v>
      </c>
      <c r="FPO1351" s="84" t="s">
        <v>5394</v>
      </c>
      <c r="FQA1351" s="84" t="s">
        <v>5393</v>
      </c>
      <c r="FQE1351" s="84" t="s">
        <v>5394</v>
      </c>
      <c r="FQQ1351" s="84" t="s">
        <v>5393</v>
      </c>
      <c r="FQU1351" s="84" t="s">
        <v>5394</v>
      </c>
      <c r="FRG1351" s="84" t="s">
        <v>5393</v>
      </c>
      <c r="FRK1351" s="84" t="s">
        <v>5394</v>
      </c>
      <c r="FRW1351" s="84" t="s">
        <v>5393</v>
      </c>
      <c r="FSA1351" s="84" t="s">
        <v>5394</v>
      </c>
      <c r="FSM1351" s="84" t="s">
        <v>5393</v>
      </c>
      <c r="FSQ1351" s="84" t="s">
        <v>5394</v>
      </c>
      <c r="FTC1351" s="84" t="s">
        <v>5393</v>
      </c>
      <c r="FTG1351" s="84" t="s">
        <v>5394</v>
      </c>
      <c r="FTS1351" s="84" t="s">
        <v>5393</v>
      </c>
      <c r="FTW1351" s="84" t="s">
        <v>5394</v>
      </c>
      <c r="FUI1351" s="84" t="s">
        <v>5393</v>
      </c>
      <c r="FUM1351" s="84" t="s">
        <v>5394</v>
      </c>
      <c r="FUY1351" s="84" t="s">
        <v>5393</v>
      </c>
      <c r="FVC1351" s="84" t="s">
        <v>5394</v>
      </c>
      <c r="FVO1351" s="84" t="s">
        <v>5393</v>
      </c>
      <c r="FVS1351" s="84" t="s">
        <v>5394</v>
      </c>
      <c r="FWE1351" s="84" t="s">
        <v>5393</v>
      </c>
      <c r="FWI1351" s="84" t="s">
        <v>5394</v>
      </c>
      <c r="FWU1351" s="84" t="s">
        <v>5393</v>
      </c>
      <c r="FWY1351" s="84" t="s">
        <v>5394</v>
      </c>
      <c r="FXK1351" s="84" t="s">
        <v>5393</v>
      </c>
      <c r="FXO1351" s="84" t="s">
        <v>5394</v>
      </c>
      <c r="FYA1351" s="84" t="s">
        <v>5393</v>
      </c>
      <c r="FYE1351" s="84" t="s">
        <v>5394</v>
      </c>
      <c r="FYQ1351" s="84" t="s">
        <v>5393</v>
      </c>
      <c r="FYU1351" s="84" t="s">
        <v>5394</v>
      </c>
      <c r="FZG1351" s="84" t="s">
        <v>5393</v>
      </c>
      <c r="FZK1351" s="84" t="s">
        <v>5394</v>
      </c>
      <c r="FZW1351" s="84" t="s">
        <v>5393</v>
      </c>
      <c r="GAA1351" s="84" t="s">
        <v>5394</v>
      </c>
      <c r="GAM1351" s="84" t="s">
        <v>5393</v>
      </c>
      <c r="GAQ1351" s="84" t="s">
        <v>5394</v>
      </c>
      <c r="GBC1351" s="84" t="s">
        <v>5393</v>
      </c>
      <c r="GBG1351" s="84" t="s">
        <v>5394</v>
      </c>
      <c r="GBS1351" s="84" t="s">
        <v>5393</v>
      </c>
      <c r="GBW1351" s="84" t="s">
        <v>5394</v>
      </c>
      <c r="GCI1351" s="84" t="s">
        <v>5393</v>
      </c>
      <c r="GCM1351" s="84" t="s">
        <v>5394</v>
      </c>
      <c r="GCY1351" s="84" t="s">
        <v>5393</v>
      </c>
      <c r="GDC1351" s="84" t="s">
        <v>5394</v>
      </c>
      <c r="GDO1351" s="84" t="s">
        <v>5393</v>
      </c>
      <c r="GDS1351" s="84" t="s">
        <v>5394</v>
      </c>
      <c r="GEE1351" s="84" t="s">
        <v>5393</v>
      </c>
      <c r="GEI1351" s="84" t="s">
        <v>5394</v>
      </c>
      <c r="GEU1351" s="84" t="s">
        <v>5393</v>
      </c>
      <c r="GEY1351" s="84" t="s">
        <v>5394</v>
      </c>
      <c r="GFK1351" s="84" t="s">
        <v>5393</v>
      </c>
      <c r="GFO1351" s="84" t="s">
        <v>5394</v>
      </c>
      <c r="GGA1351" s="84" t="s">
        <v>5393</v>
      </c>
      <c r="GGE1351" s="84" t="s">
        <v>5394</v>
      </c>
      <c r="GGQ1351" s="84" t="s">
        <v>5393</v>
      </c>
      <c r="GGU1351" s="84" t="s">
        <v>5394</v>
      </c>
      <c r="GHG1351" s="84" t="s">
        <v>5393</v>
      </c>
      <c r="GHK1351" s="84" t="s">
        <v>5394</v>
      </c>
      <c r="GHW1351" s="84" t="s">
        <v>5393</v>
      </c>
      <c r="GIA1351" s="84" t="s">
        <v>5394</v>
      </c>
      <c r="GIM1351" s="84" t="s">
        <v>5393</v>
      </c>
      <c r="GIQ1351" s="84" t="s">
        <v>5394</v>
      </c>
      <c r="GJC1351" s="84" t="s">
        <v>5393</v>
      </c>
      <c r="GJG1351" s="84" t="s">
        <v>5394</v>
      </c>
      <c r="GJS1351" s="84" t="s">
        <v>5393</v>
      </c>
      <c r="GJW1351" s="84" t="s">
        <v>5394</v>
      </c>
      <c r="GKI1351" s="84" t="s">
        <v>5393</v>
      </c>
      <c r="GKM1351" s="84" t="s">
        <v>5394</v>
      </c>
      <c r="GKY1351" s="84" t="s">
        <v>5393</v>
      </c>
      <c r="GLC1351" s="84" t="s">
        <v>5394</v>
      </c>
      <c r="GLO1351" s="84" t="s">
        <v>5393</v>
      </c>
      <c r="GLS1351" s="84" t="s">
        <v>5394</v>
      </c>
      <c r="GME1351" s="84" t="s">
        <v>5393</v>
      </c>
      <c r="GMI1351" s="84" t="s">
        <v>5394</v>
      </c>
      <c r="GMU1351" s="84" t="s">
        <v>5393</v>
      </c>
      <c r="GMY1351" s="84" t="s">
        <v>5394</v>
      </c>
      <c r="GNK1351" s="84" t="s">
        <v>5393</v>
      </c>
      <c r="GNO1351" s="84" t="s">
        <v>5394</v>
      </c>
      <c r="GOA1351" s="84" t="s">
        <v>5393</v>
      </c>
      <c r="GOE1351" s="84" t="s">
        <v>5394</v>
      </c>
      <c r="GOQ1351" s="84" t="s">
        <v>5393</v>
      </c>
      <c r="GOU1351" s="84" t="s">
        <v>5394</v>
      </c>
      <c r="GPG1351" s="84" t="s">
        <v>5393</v>
      </c>
      <c r="GPK1351" s="84" t="s">
        <v>5394</v>
      </c>
      <c r="GPW1351" s="84" t="s">
        <v>5393</v>
      </c>
      <c r="GQA1351" s="84" t="s">
        <v>5394</v>
      </c>
      <c r="GQM1351" s="84" t="s">
        <v>5393</v>
      </c>
      <c r="GQQ1351" s="84" t="s">
        <v>5394</v>
      </c>
      <c r="GRC1351" s="84" t="s">
        <v>5393</v>
      </c>
      <c r="GRG1351" s="84" t="s">
        <v>5394</v>
      </c>
      <c r="GRS1351" s="84" t="s">
        <v>5393</v>
      </c>
      <c r="GRW1351" s="84" t="s">
        <v>5394</v>
      </c>
      <c r="GSI1351" s="84" t="s">
        <v>5393</v>
      </c>
      <c r="GSM1351" s="84" t="s">
        <v>5394</v>
      </c>
      <c r="GSY1351" s="84" t="s">
        <v>5393</v>
      </c>
      <c r="GTC1351" s="84" t="s">
        <v>5394</v>
      </c>
      <c r="GTO1351" s="84" t="s">
        <v>5393</v>
      </c>
      <c r="GTS1351" s="84" t="s">
        <v>5394</v>
      </c>
      <c r="GUE1351" s="84" t="s">
        <v>5393</v>
      </c>
      <c r="GUI1351" s="84" t="s">
        <v>5394</v>
      </c>
      <c r="GUU1351" s="84" t="s">
        <v>5393</v>
      </c>
      <c r="GUY1351" s="84" t="s">
        <v>5394</v>
      </c>
      <c r="GVK1351" s="84" t="s">
        <v>5393</v>
      </c>
      <c r="GVO1351" s="84" t="s">
        <v>5394</v>
      </c>
      <c r="GWA1351" s="84" t="s">
        <v>5393</v>
      </c>
      <c r="GWE1351" s="84" t="s">
        <v>5394</v>
      </c>
      <c r="GWQ1351" s="84" t="s">
        <v>5393</v>
      </c>
      <c r="GWU1351" s="84" t="s">
        <v>5394</v>
      </c>
      <c r="GXG1351" s="84" t="s">
        <v>5393</v>
      </c>
      <c r="GXK1351" s="84" t="s">
        <v>5394</v>
      </c>
      <c r="GXW1351" s="84" t="s">
        <v>5393</v>
      </c>
      <c r="GYA1351" s="84" t="s">
        <v>5394</v>
      </c>
      <c r="GYM1351" s="84" t="s">
        <v>5393</v>
      </c>
      <c r="GYQ1351" s="84" t="s">
        <v>5394</v>
      </c>
      <c r="GZC1351" s="84" t="s">
        <v>5393</v>
      </c>
      <c r="GZG1351" s="84" t="s">
        <v>5394</v>
      </c>
      <c r="GZS1351" s="84" t="s">
        <v>5393</v>
      </c>
      <c r="GZW1351" s="84" t="s">
        <v>5394</v>
      </c>
      <c r="HAI1351" s="84" t="s">
        <v>5393</v>
      </c>
      <c r="HAM1351" s="84" t="s">
        <v>5394</v>
      </c>
      <c r="HAY1351" s="84" t="s">
        <v>5393</v>
      </c>
      <c r="HBC1351" s="84" t="s">
        <v>5394</v>
      </c>
      <c r="HBO1351" s="84" t="s">
        <v>5393</v>
      </c>
      <c r="HBS1351" s="84" t="s">
        <v>5394</v>
      </c>
      <c r="HCE1351" s="84" t="s">
        <v>5393</v>
      </c>
      <c r="HCI1351" s="84" t="s">
        <v>5394</v>
      </c>
      <c r="HCU1351" s="84" t="s">
        <v>5393</v>
      </c>
      <c r="HCY1351" s="84" t="s">
        <v>5394</v>
      </c>
      <c r="HDK1351" s="84" t="s">
        <v>5393</v>
      </c>
      <c r="HDO1351" s="84" t="s">
        <v>5394</v>
      </c>
      <c r="HEA1351" s="84" t="s">
        <v>5393</v>
      </c>
      <c r="HEE1351" s="84" t="s">
        <v>5394</v>
      </c>
      <c r="HEQ1351" s="84" t="s">
        <v>5393</v>
      </c>
      <c r="HEU1351" s="84" t="s">
        <v>5394</v>
      </c>
      <c r="HFG1351" s="84" t="s">
        <v>5393</v>
      </c>
      <c r="HFK1351" s="84" t="s">
        <v>5394</v>
      </c>
      <c r="HFW1351" s="84" t="s">
        <v>5393</v>
      </c>
      <c r="HGA1351" s="84" t="s">
        <v>5394</v>
      </c>
      <c r="HGM1351" s="84" t="s">
        <v>5393</v>
      </c>
      <c r="HGQ1351" s="84" t="s">
        <v>5394</v>
      </c>
      <c r="HHC1351" s="84" t="s">
        <v>5393</v>
      </c>
      <c r="HHG1351" s="84" t="s">
        <v>5394</v>
      </c>
      <c r="HHS1351" s="84" t="s">
        <v>5393</v>
      </c>
      <c r="HHW1351" s="84" t="s">
        <v>5394</v>
      </c>
      <c r="HII1351" s="84" t="s">
        <v>5393</v>
      </c>
      <c r="HIM1351" s="84" t="s">
        <v>5394</v>
      </c>
      <c r="HIY1351" s="84" t="s">
        <v>5393</v>
      </c>
      <c r="HJC1351" s="84" t="s">
        <v>5394</v>
      </c>
      <c r="HJO1351" s="84" t="s">
        <v>5393</v>
      </c>
      <c r="HJS1351" s="84" t="s">
        <v>5394</v>
      </c>
      <c r="HKE1351" s="84" t="s">
        <v>5393</v>
      </c>
      <c r="HKI1351" s="84" t="s">
        <v>5394</v>
      </c>
      <c r="HKU1351" s="84" t="s">
        <v>5393</v>
      </c>
      <c r="HKY1351" s="84" t="s">
        <v>5394</v>
      </c>
      <c r="HLK1351" s="84" t="s">
        <v>5393</v>
      </c>
      <c r="HLO1351" s="84" t="s">
        <v>5394</v>
      </c>
      <c r="HMA1351" s="84" t="s">
        <v>5393</v>
      </c>
      <c r="HME1351" s="84" t="s">
        <v>5394</v>
      </c>
      <c r="HMQ1351" s="84" t="s">
        <v>5393</v>
      </c>
      <c r="HMU1351" s="84" t="s">
        <v>5394</v>
      </c>
      <c r="HNG1351" s="84" t="s">
        <v>5393</v>
      </c>
      <c r="HNK1351" s="84" t="s">
        <v>5394</v>
      </c>
      <c r="HNW1351" s="84" t="s">
        <v>5393</v>
      </c>
      <c r="HOA1351" s="84" t="s">
        <v>5394</v>
      </c>
      <c r="HOM1351" s="84" t="s">
        <v>5393</v>
      </c>
      <c r="HOQ1351" s="84" t="s">
        <v>5394</v>
      </c>
      <c r="HPC1351" s="84" t="s">
        <v>5393</v>
      </c>
      <c r="HPG1351" s="84" t="s">
        <v>5394</v>
      </c>
      <c r="HPS1351" s="84" t="s">
        <v>5393</v>
      </c>
      <c r="HPW1351" s="84" t="s">
        <v>5394</v>
      </c>
      <c r="HQI1351" s="84" t="s">
        <v>5393</v>
      </c>
      <c r="HQM1351" s="84" t="s">
        <v>5394</v>
      </c>
      <c r="HQY1351" s="84" t="s">
        <v>5393</v>
      </c>
      <c r="HRC1351" s="84" t="s">
        <v>5394</v>
      </c>
      <c r="HRO1351" s="84" t="s">
        <v>5393</v>
      </c>
      <c r="HRS1351" s="84" t="s">
        <v>5394</v>
      </c>
      <c r="HSE1351" s="84" t="s">
        <v>5393</v>
      </c>
      <c r="HSI1351" s="84" t="s">
        <v>5394</v>
      </c>
      <c r="HSU1351" s="84" t="s">
        <v>5393</v>
      </c>
      <c r="HSY1351" s="84" t="s">
        <v>5394</v>
      </c>
      <c r="HTK1351" s="84" t="s">
        <v>5393</v>
      </c>
      <c r="HTO1351" s="84" t="s">
        <v>5394</v>
      </c>
      <c r="HUA1351" s="84" t="s">
        <v>5393</v>
      </c>
      <c r="HUE1351" s="84" t="s">
        <v>5394</v>
      </c>
      <c r="HUQ1351" s="84" t="s">
        <v>5393</v>
      </c>
      <c r="HUU1351" s="84" t="s">
        <v>5394</v>
      </c>
      <c r="HVG1351" s="84" t="s">
        <v>5393</v>
      </c>
      <c r="HVK1351" s="84" t="s">
        <v>5394</v>
      </c>
      <c r="HVW1351" s="84" t="s">
        <v>5393</v>
      </c>
      <c r="HWA1351" s="84" t="s">
        <v>5394</v>
      </c>
      <c r="HWM1351" s="84" t="s">
        <v>5393</v>
      </c>
      <c r="HWQ1351" s="84" t="s">
        <v>5394</v>
      </c>
      <c r="HXC1351" s="84" t="s">
        <v>5393</v>
      </c>
      <c r="HXG1351" s="84" t="s">
        <v>5394</v>
      </c>
      <c r="HXS1351" s="84" t="s">
        <v>5393</v>
      </c>
      <c r="HXW1351" s="84" t="s">
        <v>5394</v>
      </c>
      <c r="HYI1351" s="84" t="s">
        <v>5393</v>
      </c>
      <c r="HYM1351" s="84" t="s">
        <v>5394</v>
      </c>
      <c r="HYY1351" s="84" t="s">
        <v>5393</v>
      </c>
      <c r="HZC1351" s="84" t="s">
        <v>5394</v>
      </c>
      <c r="HZO1351" s="84" t="s">
        <v>5393</v>
      </c>
      <c r="HZS1351" s="84" t="s">
        <v>5394</v>
      </c>
      <c r="IAE1351" s="84" t="s">
        <v>5393</v>
      </c>
      <c r="IAI1351" s="84" t="s">
        <v>5394</v>
      </c>
      <c r="IAU1351" s="84" t="s">
        <v>5393</v>
      </c>
      <c r="IAY1351" s="84" t="s">
        <v>5394</v>
      </c>
      <c r="IBK1351" s="84" t="s">
        <v>5393</v>
      </c>
      <c r="IBO1351" s="84" t="s">
        <v>5394</v>
      </c>
      <c r="ICA1351" s="84" t="s">
        <v>5393</v>
      </c>
      <c r="ICE1351" s="84" t="s">
        <v>5394</v>
      </c>
      <c r="ICQ1351" s="84" t="s">
        <v>5393</v>
      </c>
      <c r="ICU1351" s="84" t="s">
        <v>5394</v>
      </c>
      <c r="IDG1351" s="84" t="s">
        <v>5393</v>
      </c>
      <c r="IDK1351" s="84" t="s">
        <v>5394</v>
      </c>
      <c r="IDW1351" s="84" t="s">
        <v>5393</v>
      </c>
      <c r="IEA1351" s="84" t="s">
        <v>5394</v>
      </c>
      <c r="IEM1351" s="84" t="s">
        <v>5393</v>
      </c>
      <c r="IEQ1351" s="84" t="s">
        <v>5394</v>
      </c>
      <c r="IFC1351" s="84" t="s">
        <v>5393</v>
      </c>
      <c r="IFG1351" s="84" t="s">
        <v>5394</v>
      </c>
      <c r="IFS1351" s="84" t="s">
        <v>5393</v>
      </c>
      <c r="IFW1351" s="84" t="s">
        <v>5394</v>
      </c>
      <c r="IGI1351" s="84" t="s">
        <v>5393</v>
      </c>
      <c r="IGM1351" s="84" t="s">
        <v>5394</v>
      </c>
      <c r="IGY1351" s="84" t="s">
        <v>5393</v>
      </c>
      <c r="IHC1351" s="84" t="s">
        <v>5394</v>
      </c>
      <c r="IHO1351" s="84" t="s">
        <v>5393</v>
      </c>
      <c r="IHS1351" s="84" t="s">
        <v>5394</v>
      </c>
      <c r="IIE1351" s="84" t="s">
        <v>5393</v>
      </c>
      <c r="III1351" s="84" t="s">
        <v>5394</v>
      </c>
      <c r="IIU1351" s="84" t="s">
        <v>5393</v>
      </c>
      <c r="IIY1351" s="84" t="s">
        <v>5394</v>
      </c>
      <c r="IJK1351" s="84" t="s">
        <v>5393</v>
      </c>
      <c r="IJO1351" s="84" t="s">
        <v>5394</v>
      </c>
      <c r="IKA1351" s="84" t="s">
        <v>5393</v>
      </c>
      <c r="IKE1351" s="84" t="s">
        <v>5394</v>
      </c>
      <c r="IKQ1351" s="84" t="s">
        <v>5393</v>
      </c>
      <c r="IKU1351" s="84" t="s">
        <v>5394</v>
      </c>
      <c r="ILG1351" s="84" t="s">
        <v>5393</v>
      </c>
      <c r="ILK1351" s="84" t="s">
        <v>5394</v>
      </c>
      <c r="ILW1351" s="84" t="s">
        <v>5393</v>
      </c>
      <c r="IMA1351" s="84" t="s">
        <v>5394</v>
      </c>
      <c r="IMM1351" s="84" t="s">
        <v>5393</v>
      </c>
      <c r="IMQ1351" s="84" t="s">
        <v>5394</v>
      </c>
      <c r="INC1351" s="84" t="s">
        <v>5393</v>
      </c>
      <c r="ING1351" s="84" t="s">
        <v>5394</v>
      </c>
      <c r="INS1351" s="84" t="s">
        <v>5393</v>
      </c>
      <c r="INW1351" s="84" t="s">
        <v>5394</v>
      </c>
      <c r="IOI1351" s="84" t="s">
        <v>5393</v>
      </c>
      <c r="IOM1351" s="84" t="s">
        <v>5394</v>
      </c>
      <c r="IOY1351" s="84" t="s">
        <v>5393</v>
      </c>
      <c r="IPC1351" s="84" t="s">
        <v>5394</v>
      </c>
      <c r="IPO1351" s="84" t="s">
        <v>5393</v>
      </c>
      <c r="IPS1351" s="84" t="s">
        <v>5394</v>
      </c>
      <c r="IQE1351" s="84" t="s">
        <v>5393</v>
      </c>
      <c r="IQI1351" s="84" t="s">
        <v>5394</v>
      </c>
      <c r="IQU1351" s="84" t="s">
        <v>5393</v>
      </c>
      <c r="IQY1351" s="84" t="s">
        <v>5394</v>
      </c>
      <c r="IRK1351" s="84" t="s">
        <v>5393</v>
      </c>
      <c r="IRO1351" s="84" t="s">
        <v>5394</v>
      </c>
      <c r="ISA1351" s="84" t="s">
        <v>5393</v>
      </c>
      <c r="ISE1351" s="84" t="s">
        <v>5394</v>
      </c>
      <c r="ISQ1351" s="84" t="s">
        <v>5393</v>
      </c>
      <c r="ISU1351" s="84" t="s">
        <v>5394</v>
      </c>
      <c r="ITG1351" s="84" t="s">
        <v>5393</v>
      </c>
      <c r="ITK1351" s="84" t="s">
        <v>5394</v>
      </c>
      <c r="ITW1351" s="84" t="s">
        <v>5393</v>
      </c>
      <c r="IUA1351" s="84" t="s">
        <v>5394</v>
      </c>
      <c r="IUM1351" s="84" t="s">
        <v>5393</v>
      </c>
      <c r="IUQ1351" s="84" t="s">
        <v>5394</v>
      </c>
      <c r="IVC1351" s="84" t="s">
        <v>5393</v>
      </c>
      <c r="IVG1351" s="84" t="s">
        <v>5394</v>
      </c>
      <c r="IVS1351" s="84" t="s">
        <v>5393</v>
      </c>
      <c r="IVW1351" s="84" t="s">
        <v>5394</v>
      </c>
      <c r="IWI1351" s="84" t="s">
        <v>5393</v>
      </c>
      <c r="IWM1351" s="84" t="s">
        <v>5394</v>
      </c>
      <c r="IWY1351" s="84" t="s">
        <v>5393</v>
      </c>
      <c r="IXC1351" s="84" t="s">
        <v>5394</v>
      </c>
      <c r="IXO1351" s="84" t="s">
        <v>5393</v>
      </c>
      <c r="IXS1351" s="84" t="s">
        <v>5394</v>
      </c>
      <c r="IYE1351" s="84" t="s">
        <v>5393</v>
      </c>
      <c r="IYI1351" s="84" t="s">
        <v>5394</v>
      </c>
      <c r="IYU1351" s="84" t="s">
        <v>5393</v>
      </c>
      <c r="IYY1351" s="84" t="s">
        <v>5394</v>
      </c>
      <c r="IZK1351" s="84" t="s">
        <v>5393</v>
      </c>
      <c r="IZO1351" s="84" t="s">
        <v>5394</v>
      </c>
      <c r="JAA1351" s="84" t="s">
        <v>5393</v>
      </c>
      <c r="JAE1351" s="84" t="s">
        <v>5394</v>
      </c>
      <c r="JAQ1351" s="84" t="s">
        <v>5393</v>
      </c>
      <c r="JAU1351" s="84" t="s">
        <v>5394</v>
      </c>
      <c r="JBG1351" s="84" t="s">
        <v>5393</v>
      </c>
      <c r="JBK1351" s="84" t="s">
        <v>5394</v>
      </c>
      <c r="JBW1351" s="84" t="s">
        <v>5393</v>
      </c>
      <c r="JCA1351" s="84" t="s">
        <v>5394</v>
      </c>
      <c r="JCM1351" s="84" t="s">
        <v>5393</v>
      </c>
      <c r="JCQ1351" s="84" t="s">
        <v>5394</v>
      </c>
      <c r="JDC1351" s="84" t="s">
        <v>5393</v>
      </c>
      <c r="JDG1351" s="84" t="s">
        <v>5394</v>
      </c>
      <c r="JDS1351" s="84" t="s">
        <v>5393</v>
      </c>
      <c r="JDW1351" s="84" t="s">
        <v>5394</v>
      </c>
      <c r="JEI1351" s="84" t="s">
        <v>5393</v>
      </c>
      <c r="JEM1351" s="84" t="s">
        <v>5394</v>
      </c>
      <c r="JEY1351" s="84" t="s">
        <v>5393</v>
      </c>
      <c r="JFC1351" s="84" t="s">
        <v>5394</v>
      </c>
      <c r="JFO1351" s="84" t="s">
        <v>5393</v>
      </c>
      <c r="JFS1351" s="84" t="s">
        <v>5394</v>
      </c>
      <c r="JGE1351" s="84" t="s">
        <v>5393</v>
      </c>
      <c r="JGI1351" s="84" t="s">
        <v>5394</v>
      </c>
      <c r="JGU1351" s="84" t="s">
        <v>5393</v>
      </c>
      <c r="JGY1351" s="84" t="s">
        <v>5394</v>
      </c>
      <c r="JHK1351" s="84" t="s">
        <v>5393</v>
      </c>
      <c r="JHO1351" s="84" t="s">
        <v>5394</v>
      </c>
      <c r="JIA1351" s="84" t="s">
        <v>5393</v>
      </c>
      <c r="JIE1351" s="84" t="s">
        <v>5394</v>
      </c>
      <c r="JIQ1351" s="84" t="s">
        <v>5393</v>
      </c>
      <c r="JIU1351" s="84" t="s">
        <v>5394</v>
      </c>
      <c r="JJG1351" s="84" t="s">
        <v>5393</v>
      </c>
      <c r="JJK1351" s="84" t="s">
        <v>5394</v>
      </c>
      <c r="JJW1351" s="84" t="s">
        <v>5393</v>
      </c>
      <c r="JKA1351" s="84" t="s">
        <v>5394</v>
      </c>
      <c r="JKM1351" s="84" t="s">
        <v>5393</v>
      </c>
      <c r="JKQ1351" s="84" t="s">
        <v>5394</v>
      </c>
      <c r="JLC1351" s="84" t="s">
        <v>5393</v>
      </c>
      <c r="JLG1351" s="84" t="s">
        <v>5394</v>
      </c>
      <c r="JLS1351" s="84" t="s">
        <v>5393</v>
      </c>
      <c r="JLW1351" s="84" t="s">
        <v>5394</v>
      </c>
      <c r="JMI1351" s="84" t="s">
        <v>5393</v>
      </c>
      <c r="JMM1351" s="84" t="s">
        <v>5394</v>
      </c>
      <c r="JMY1351" s="84" t="s">
        <v>5393</v>
      </c>
      <c r="JNC1351" s="84" t="s">
        <v>5394</v>
      </c>
      <c r="JNO1351" s="84" t="s">
        <v>5393</v>
      </c>
      <c r="JNS1351" s="84" t="s">
        <v>5394</v>
      </c>
      <c r="JOE1351" s="84" t="s">
        <v>5393</v>
      </c>
      <c r="JOI1351" s="84" t="s">
        <v>5394</v>
      </c>
      <c r="JOU1351" s="84" t="s">
        <v>5393</v>
      </c>
      <c r="JOY1351" s="84" t="s">
        <v>5394</v>
      </c>
      <c r="JPK1351" s="84" t="s">
        <v>5393</v>
      </c>
      <c r="JPO1351" s="84" t="s">
        <v>5394</v>
      </c>
      <c r="JQA1351" s="84" t="s">
        <v>5393</v>
      </c>
      <c r="JQE1351" s="84" t="s">
        <v>5394</v>
      </c>
      <c r="JQQ1351" s="84" t="s">
        <v>5393</v>
      </c>
      <c r="JQU1351" s="84" t="s">
        <v>5394</v>
      </c>
      <c r="JRG1351" s="84" t="s">
        <v>5393</v>
      </c>
      <c r="JRK1351" s="84" t="s">
        <v>5394</v>
      </c>
      <c r="JRW1351" s="84" t="s">
        <v>5393</v>
      </c>
      <c r="JSA1351" s="84" t="s">
        <v>5394</v>
      </c>
      <c r="JSM1351" s="84" t="s">
        <v>5393</v>
      </c>
      <c r="JSQ1351" s="84" t="s">
        <v>5394</v>
      </c>
      <c r="JTC1351" s="84" t="s">
        <v>5393</v>
      </c>
      <c r="JTG1351" s="84" t="s">
        <v>5394</v>
      </c>
      <c r="JTS1351" s="84" t="s">
        <v>5393</v>
      </c>
      <c r="JTW1351" s="84" t="s">
        <v>5394</v>
      </c>
      <c r="JUI1351" s="84" t="s">
        <v>5393</v>
      </c>
      <c r="JUM1351" s="84" t="s">
        <v>5394</v>
      </c>
      <c r="JUY1351" s="84" t="s">
        <v>5393</v>
      </c>
      <c r="JVC1351" s="84" t="s">
        <v>5394</v>
      </c>
      <c r="JVO1351" s="84" t="s">
        <v>5393</v>
      </c>
      <c r="JVS1351" s="84" t="s">
        <v>5394</v>
      </c>
      <c r="JWE1351" s="84" t="s">
        <v>5393</v>
      </c>
      <c r="JWI1351" s="84" t="s">
        <v>5394</v>
      </c>
      <c r="JWU1351" s="84" t="s">
        <v>5393</v>
      </c>
      <c r="JWY1351" s="84" t="s">
        <v>5394</v>
      </c>
      <c r="JXK1351" s="84" t="s">
        <v>5393</v>
      </c>
      <c r="JXO1351" s="84" t="s">
        <v>5394</v>
      </c>
      <c r="JYA1351" s="84" t="s">
        <v>5393</v>
      </c>
      <c r="JYE1351" s="84" t="s">
        <v>5394</v>
      </c>
      <c r="JYQ1351" s="84" t="s">
        <v>5393</v>
      </c>
      <c r="JYU1351" s="84" t="s">
        <v>5394</v>
      </c>
      <c r="JZG1351" s="84" t="s">
        <v>5393</v>
      </c>
      <c r="JZK1351" s="84" t="s">
        <v>5394</v>
      </c>
      <c r="JZW1351" s="84" t="s">
        <v>5393</v>
      </c>
      <c r="KAA1351" s="84" t="s">
        <v>5394</v>
      </c>
      <c r="KAM1351" s="84" t="s">
        <v>5393</v>
      </c>
      <c r="KAQ1351" s="84" t="s">
        <v>5394</v>
      </c>
      <c r="KBC1351" s="84" t="s">
        <v>5393</v>
      </c>
      <c r="KBG1351" s="84" t="s">
        <v>5394</v>
      </c>
      <c r="KBS1351" s="84" t="s">
        <v>5393</v>
      </c>
      <c r="KBW1351" s="84" t="s">
        <v>5394</v>
      </c>
      <c r="KCI1351" s="84" t="s">
        <v>5393</v>
      </c>
      <c r="KCM1351" s="84" t="s">
        <v>5394</v>
      </c>
      <c r="KCY1351" s="84" t="s">
        <v>5393</v>
      </c>
      <c r="KDC1351" s="84" t="s">
        <v>5394</v>
      </c>
      <c r="KDO1351" s="84" t="s">
        <v>5393</v>
      </c>
      <c r="KDS1351" s="84" t="s">
        <v>5394</v>
      </c>
      <c r="KEE1351" s="84" t="s">
        <v>5393</v>
      </c>
      <c r="KEI1351" s="84" t="s">
        <v>5394</v>
      </c>
      <c r="KEU1351" s="84" t="s">
        <v>5393</v>
      </c>
      <c r="KEY1351" s="84" t="s">
        <v>5394</v>
      </c>
      <c r="KFK1351" s="84" t="s">
        <v>5393</v>
      </c>
      <c r="KFO1351" s="84" t="s">
        <v>5394</v>
      </c>
      <c r="KGA1351" s="84" t="s">
        <v>5393</v>
      </c>
      <c r="KGE1351" s="84" t="s">
        <v>5394</v>
      </c>
      <c r="KGQ1351" s="84" t="s">
        <v>5393</v>
      </c>
      <c r="KGU1351" s="84" t="s">
        <v>5394</v>
      </c>
      <c r="KHG1351" s="84" t="s">
        <v>5393</v>
      </c>
      <c r="KHK1351" s="84" t="s">
        <v>5394</v>
      </c>
      <c r="KHW1351" s="84" t="s">
        <v>5393</v>
      </c>
      <c r="KIA1351" s="84" t="s">
        <v>5394</v>
      </c>
      <c r="KIM1351" s="84" t="s">
        <v>5393</v>
      </c>
      <c r="KIQ1351" s="84" t="s">
        <v>5394</v>
      </c>
      <c r="KJC1351" s="84" t="s">
        <v>5393</v>
      </c>
      <c r="KJG1351" s="84" t="s">
        <v>5394</v>
      </c>
      <c r="KJS1351" s="84" t="s">
        <v>5393</v>
      </c>
      <c r="KJW1351" s="84" t="s">
        <v>5394</v>
      </c>
      <c r="KKI1351" s="84" t="s">
        <v>5393</v>
      </c>
      <c r="KKM1351" s="84" t="s">
        <v>5394</v>
      </c>
      <c r="KKY1351" s="84" t="s">
        <v>5393</v>
      </c>
      <c r="KLC1351" s="84" t="s">
        <v>5394</v>
      </c>
      <c r="KLO1351" s="84" t="s">
        <v>5393</v>
      </c>
      <c r="KLS1351" s="84" t="s">
        <v>5394</v>
      </c>
      <c r="KME1351" s="84" t="s">
        <v>5393</v>
      </c>
      <c r="KMI1351" s="84" t="s">
        <v>5394</v>
      </c>
      <c r="KMU1351" s="84" t="s">
        <v>5393</v>
      </c>
      <c r="KMY1351" s="84" t="s">
        <v>5394</v>
      </c>
      <c r="KNK1351" s="84" t="s">
        <v>5393</v>
      </c>
      <c r="KNO1351" s="84" t="s">
        <v>5394</v>
      </c>
      <c r="KOA1351" s="84" t="s">
        <v>5393</v>
      </c>
      <c r="KOE1351" s="84" t="s">
        <v>5394</v>
      </c>
      <c r="KOQ1351" s="84" t="s">
        <v>5393</v>
      </c>
      <c r="KOU1351" s="84" t="s">
        <v>5394</v>
      </c>
      <c r="KPG1351" s="84" t="s">
        <v>5393</v>
      </c>
      <c r="KPK1351" s="84" t="s">
        <v>5394</v>
      </c>
      <c r="KPW1351" s="84" t="s">
        <v>5393</v>
      </c>
      <c r="KQA1351" s="84" t="s">
        <v>5394</v>
      </c>
      <c r="KQM1351" s="84" t="s">
        <v>5393</v>
      </c>
      <c r="KQQ1351" s="84" t="s">
        <v>5394</v>
      </c>
      <c r="KRC1351" s="84" t="s">
        <v>5393</v>
      </c>
      <c r="KRG1351" s="84" t="s">
        <v>5394</v>
      </c>
      <c r="KRS1351" s="84" t="s">
        <v>5393</v>
      </c>
      <c r="KRW1351" s="84" t="s">
        <v>5394</v>
      </c>
      <c r="KSI1351" s="84" t="s">
        <v>5393</v>
      </c>
      <c r="KSM1351" s="84" t="s">
        <v>5394</v>
      </c>
      <c r="KSY1351" s="84" t="s">
        <v>5393</v>
      </c>
      <c r="KTC1351" s="84" t="s">
        <v>5394</v>
      </c>
      <c r="KTO1351" s="84" t="s">
        <v>5393</v>
      </c>
      <c r="KTS1351" s="84" t="s">
        <v>5394</v>
      </c>
      <c r="KUE1351" s="84" t="s">
        <v>5393</v>
      </c>
      <c r="KUI1351" s="84" t="s">
        <v>5394</v>
      </c>
      <c r="KUU1351" s="84" t="s">
        <v>5393</v>
      </c>
      <c r="KUY1351" s="84" t="s">
        <v>5394</v>
      </c>
      <c r="KVK1351" s="84" t="s">
        <v>5393</v>
      </c>
      <c r="KVO1351" s="84" t="s">
        <v>5394</v>
      </c>
      <c r="KWA1351" s="84" t="s">
        <v>5393</v>
      </c>
      <c r="KWE1351" s="84" t="s">
        <v>5394</v>
      </c>
      <c r="KWQ1351" s="84" t="s">
        <v>5393</v>
      </c>
      <c r="KWU1351" s="84" t="s">
        <v>5394</v>
      </c>
      <c r="KXG1351" s="84" t="s">
        <v>5393</v>
      </c>
      <c r="KXK1351" s="84" t="s">
        <v>5394</v>
      </c>
      <c r="KXW1351" s="84" t="s">
        <v>5393</v>
      </c>
      <c r="KYA1351" s="84" t="s">
        <v>5394</v>
      </c>
      <c r="KYM1351" s="84" t="s">
        <v>5393</v>
      </c>
      <c r="KYQ1351" s="84" t="s">
        <v>5394</v>
      </c>
      <c r="KZC1351" s="84" t="s">
        <v>5393</v>
      </c>
      <c r="KZG1351" s="84" t="s">
        <v>5394</v>
      </c>
      <c r="KZS1351" s="84" t="s">
        <v>5393</v>
      </c>
      <c r="KZW1351" s="84" t="s">
        <v>5394</v>
      </c>
      <c r="LAI1351" s="84" t="s">
        <v>5393</v>
      </c>
      <c r="LAM1351" s="84" t="s">
        <v>5394</v>
      </c>
      <c r="LAY1351" s="84" t="s">
        <v>5393</v>
      </c>
      <c r="LBC1351" s="84" t="s">
        <v>5394</v>
      </c>
      <c r="LBO1351" s="84" t="s">
        <v>5393</v>
      </c>
      <c r="LBS1351" s="84" t="s">
        <v>5394</v>
      </c>
      <c r="LCE1351" s="84" t="s">
        <v>5393</v>
      </c>
      <c r="LCI1351" s="84" t="s">
        <v>5394</v>
      </c>
      <c r="LCU1351" s="84" t="s">
        <v>5393</v>
      </c>
      <c r="LCY1351" s="84" t="s">
        <v>5394</v>
      </c>
      <c r="LDK1351" s="84" t="s">
        <v>5393</v>
      </c>
      <c r="LDO1351" s="84" t="s">
        <v>5394</v>
      </c>
      <c r="LEA1351" s="84" t="s">
        <v>5393</v>
      </c>
      <c r="LEE1351" s="84" t="s">
        <v>5394</v>
      </c>
      <c r="LEQ1351" s="84" t="s">
        <v>5393</v>
      </c>
      <c r="LEU1351" s="84" t="s">
        <v>5394</v>
      </c>
      <c r="LFG1351" s="84" t="s">
        <v>5393</v>
      </c>
      <c r="LFK1351" s="84" t="s">
        <v>5394</v>
      </c>
      <c r="LFW1351" s="84" t="s">
        <v>5393</v>
      </c>
      <c r="LGA1351" s="84" t="s">
        <v>5394</v>
      </c>
      <c r="LGM1351" s="84" t="s">
        <v>5393</v>
      </c>
      <c r="LGQ1351" s="84" t="s">
        <v>5394</v>
      </c>
      <c r="LHC1351" s="84" t="s">
        <v>5393</v>
      </c>
      <c r="LHG1351" s="84" t="s">
        <v>5394</v>
      </c>
      <c r="LHS1351" s="84" t="s">
        <v>5393</v>
      </c>
      <c r="LHW1351" s="84" t="s">
        <v>5394</v>
      </c>
      <c r="LII1351" s="84" t="s">
        <v>5393</v>
      </c>
      <c r="LIM1351" s="84" t="s">
        <v>5394</v>
      </c>
      <c r="LIY1351" s="84" t="s">
        <v>5393</v>
      </c>
      <c r="LJC1351" s="84" t="s">
        <v>5394</v>
      </c>
      <c r="LJO1351" s="84" t="s">
        <v>5393</v>
      </c>
      <c r="LJS1351" s="84" t="s">
        <v>5394</v>
      </c>
      <c r="LKE1351" s="84" t="s">
        <v>5393</v>
      </c>
      <c r="LKI1351" s="84" t="s">
        <v>5394</v>
      </c>
      <c r="LKU1351" s="84" t="s">
        <v>5393</v>
      </c>
      <c r="LKY1351" s="84" t="s">
        <v>5394</v>
      </c>
      <c r="LLK1351" s="84" t="s">
        <v>5393</v>
      </c>
      <c r="LLO1351" s="84" t="s">
        <v>5394</v>
      </c>
      <c r="LMA1351" s="84" t="s">
        <v>5393</v>
      </c>
      <c r="LME1351" s="84" t="s">
        <v>5394</v>
      </c>
      <c r="LMQ1351" s="84" t="s">
        <v>5393</v>
      </c>
      <c r="LMU1351" s="84" t="s">
        <v>5394</v>
      </c>
      <c r="LNG1351" s="84" t="s">
        <v>5393</v>
      </c>
      <c r="LNK1351" s="84" t="s">
        <v>5394</v>
      </c>
      <c r="LNW1351" s="84" t="s">
        <v>5393</v>
      </c>
      <c r="LOA1351" s="84" t="s">
        <v>5394</v>
      </c>
      <c r="LOM1351" s="84" t="s">
        <v>5393</v>
      </c>
      <c r="LOQ1351" s="84" t="s">
        <v>5394</v>
      </c>
      <c r="LPC1351" s="84" t="s">
        <v>5393</v>
      </c>
      <c r="LPG1351" s="84" t="s">
        <v>5394</v>
      </c>
      <c r="LPS1351" s="84" t="s">
        <v>5393</v>
      </c>
      <c r="LPW1351" s="84" t="s">
        <v>5394</v>
      </c>
      <c r="LQI1351" s="84" t="s">
        <v>5393</v>
      </c>
      <c r="LQM1351" s="84" t="s">
        <v>5394</v>
      </c>
      <c r="LQY1351" s="84" t="s">
        <v>5393</v>
      </c>
      <c r="LRC1351" s="84" t="s">
        <v>5394</v>
      </c>
      <c r="LRO1351" s="84" t="s">
        <v>5393</v>
      </c>
      <c r="LRS1351" s="84" t="s">
        <v>5394</v>
      </c>
      <c r="LSE1351" s="84" t="s">
        <v>5393</v>
      </c>
      <c r="LSI1351" s="84" t="s">
        <v>5394</v>
      </c>
      <c r="LSU1351" s="84" t="s">
        <v>5393</v>
      </c>
      <c r="LSY1351" s="84" t="s">
        <v>5394</v>
      </c>
      <c r="LTK1351" s="84" t="s">
        <v>5393</v>
      </c>
      <c r="LTO1351" s="84" t="s">
        <v>5394</v>
      </c>
      <c r="LUA1351" s="84" t="s">
        <v>5393</v>
      </c>
      <c r="LUE1351" s="84" t="s">
        <v>5394</v>
      </c>
      <c r="LUQ1351" s="84" t="s">
        <v>5393</v>
      </c>
      <c r="LUU1351" s="84" t="s">
        <v>5394</v>
      </c>
      <c r="LVG1351" s="84" t="s">
        <v>5393</v>
      </c>
      <c r="LVK1351" s="84" t="s">
        <v>5394</v>
      </c>
      <c r="LVW1351" s="84" t="s">
        <v>5393</v>
      </c>
      <c r="LWA1351" s="84" t="s">
        <v>5394</v>
      </c>
      <c r="LWM1351" s="84" t="s">
        <v>5393</v>
      </c>
      <c r="LWQ1351" s="84" t="s">
        <v>5394</v>
      </c>
      <c r="LXC1351" s="84" t="s">
        <v>5393</v>
      </c>
      <c r="LXG1351" s="84" t="s">
        <v>5394</v>
      </c>
      <c r="LXS1351" s="84" t="s">
        <v>5393</v>
      </c>
      <c r="LXW1351" s="84" t="s">
        <v>5394</v>
      </c>
      <c r="LYI1351" s="84" t="s">
        <v>5393</v>
      </c>
      <c r="LYM1351" s="84" t="s">
        <v>5394</v>
      </c>
      <c r="LYY1351" s="84" t="s">
        <v>5393</v>
      </c>
      <c r="LZC1351" s="84" t="s">
        <v>5394</v>
      </c>
      <c r="LZO1351" s="84" t="s">
        <v>5393</v>
      </c>
      <c r="LZS1351" s="84" t="s">
        <v>5394</v>
      </c>
      <c r="MAE1351" s="84" t="s">
        <v>5393</v>
      </c>
      <c r="MAI1351" s="84" t="s">
        <v>5394</v>
      </c>
      <c r="MAU1351" s="84" t="s">
        <v>5393</v>
      </c>
      <c r="MAY1351" s="84" t="s">
        <v>5394</v>
      </c>
      <c r="MBK1351" s="84" t="s">
        <v>5393</v>
      </c>
      <c r="MBO1351" s="84" t="s">
        <v>5394</v>
      </c>
      <c r="MCA1351" s="84" t="s">
        <v>5393</v>
      </c>
      <c r="MCE1351" s="84" t="s">
        <v>5394</v>
      </c>
      <c r="MCQ1351" s="84" t="s">
        <v>5393</v>
      </c>
      <c r="MCU1351" s="84" t="s">
        <v>5394</v>
      </c>
      <c r="MDG1351" s="84" t="s">
        <v>5393</v>
      </c>
      <c r="MDK1351" s="84" t="s">
        <v>5394</v>
      </c>
      <c r="MDW1351" s="84" t="s">
        <v>5393</v>
      </c>
      <c r="MEA1351" s="84" t="s">
        <v>5394</v>
      </c>
      <c r="MEM1351" s="84" t="s">
        <v>5393</v>
      </c>
      <c r="MEQ1351" s="84" t="s">
        <v>5394</v>
      </c>
      <c r="MFC1351" s="84" t="s">
        <v>5393</v>
      </c>
      <c r="MFG1351" s="84" t="s">
        <v>5394</v>
      </c>
      <c r="MFS1351" s="84" t="s">
        <v>5393</v>
      </c>
      <c r="MFW1351" s="84" t="s">
        <v>5394</v>
      </c>
      <c r="MGI1351" s="84" t="s">
        <v>5393</v>
      </c>
      <c r="MGM1351" s="84" t="s">
        <v>5394</v>
      </c>
      <c r="MGY1351" s="84" t="s">
        <v>5393</v>
      </c>
      <c r="MHC1351" s="84" t="s">
        <v>5394</v>
      </c>
      <c r="MHO1351" s="84" t="s">
        <v>5393</v>
      </c>
      <c r="MHS1351" s="84" t="s">
        <v>5394</v>
      </c>
      <c r="MIE1351" s="84" t="s">
        <v>5393</v>
      </c>
      <c r="MII1351" s="84" t="s">
        <v>5394</v>
      </c>
      <c r="MIU1351" s="84" t="s">
        <v>5393</v>
      </c>
      <c r="MIY1351" s="84" t="s">
        <v>5394</v>
      </c>
      <c r="MJK1351" s="84" t="s">
        <v>5393</v>
      </c>
      <c r="MJO1351" s="84" t="s">
        <v>5394</v>
      </c>
      <c r="MKA1351" s="84" t="s">
        <v>5393</v>
      </c>
      <c r="MKE1351" s="84" t="s">
        <v>5394</v>
      </c>
      <c r="MKQ1351" s="84" t="s">
        <v>5393</v>
      </c>
      <c r="MKU1351" s="84" t="s">
        <v>5394</v>
      </c>
      <c r="MLG1351" s="84" t="s">
        <v>5393</v>
      </c>
      <c r="MLK1351" s="84" t="s">
        <v>5394</v>
      </c>
      <c r="MLW1351" s="84" t="s">
        <v>5393</v>
      </c>
      <c r="MMA1351" s="84" t="s">
        <v>5394</v>
      </c>
      <c r="MMM1351" s="84" t="s">
        <v>5393</v>
      </c>
      <c r="MMQ1351" s="84" t="s">
        <v>5394</v>
      </c>
      <c r="MNC1351" s="84" t="s">
        <v>5393</v>
      </c>
      <c r="MNG1351" s="84" t="s">
        <v>5394</v>
      </c>
      <c r="MNS1351" s="84" t="s">
        <v>5393</v>
      </c>
      <c r="MNW1351" s="84" t="s">
        <v>5394</v>
      </c>
      <c r="MOI1351" s="84" t="s">
        <v>5393</v>
      </c>
      <c r="MOM1351" s="84" t="s">
        <v>5394</v>
      </c>
      <c r="MOY1351" s="84" t="s">
        <v>5393</v>
      </c>
      <c r="MPC1351" s="84" t="s">
        <v>5394</v>
      </c>
      <c r="MPO1351" s="84" t="s">
        <v>5393</v>
      </c>
      <c r="MPS1351" s="84" t="s">
        <v>5394</v>
      </c>
      <c r="MQE1351" s="84" t="s">
        <v>5393</v>
      </c>
      <c r="MQI1351" s="84" t="s">
        <v>5394</v>
      </c>
      <c r="MQU1351" s="84" t="s">
        <v>5393</v>
      </c>
      <c r="MQY1351" s="84" t="s">
        <v>5394</v>
      </c>
      <c r="MRK1351" s="84" t="s">
        <v>5393</v>
      </c>
      <c r="MRO1351" s="84" t="s">
        <v>5394</v>
      </c>
      <c r="MSA1351" s="84" t="s">
        <v>5393</v>
      </c>
      <c r="MSE1351" s="84" t="s">
        <v>5394</v>
      </c>
      <c r="MSQ1351" s="84" t="s">
        <v>5393</v>
      </c>
      <c r="MSU1351" s="84" t="s">
        <v>5394</v>
      </c>
      <c r="MTG1351" s="84" t="s">
        <v>5393</v>
      </c>
      <c r="MTK1351" s="84" t="s">
        <v>5394</v>
      </c>
      <c r="MTW1351" s="84" t="s">
        <v>5393</v>
      </c>
      <c r="MUA1351" s="84" t="s">
        <v>5394</v>
      </c>
      <c r="MUM1351" s="84" t="s">
        <v>5393</v>
      </c>
      <c r="MUQ1351" s="84" t="s">
        <v>5394</v>
      </c>
      <c r="MVC1351" s="84" t="s">
        <v>5393</v>
      </c>
      <c r="MVG1351" s="84" t="s">
        <v>5394</v>
      </c>
      <c r="MVS1351" s="84" t="s">
        <v>5393</v>
      </c>
      <c r="MVW1351" s="84" t="s">
        <v>5394</v>
      </c>
      <c r="MWI1351" s="84" t="s">
        <v>5393</v>
      </c>
      <c r="MWM1351" s="84" t="s">
        <v>5394</v>
      </c>
      <c r="MWY1351" s="84" t="s">
        <v>5393</v>
      </c>
      <c r="MXC1351" s="84" t="s">
        <v>5394</v>
      </c>
      <c r="MXO1351" s="84" t="s">
        <v>5393</v>
      </c>
      <c r="MXS1351" s="84" t="s">
        <v>5394</v>
      </c>
      <c r="MYE1351" s="84" t="s">
        <v>5393</v>
      </c>
      <c r="MYI1351" s="84" t="s">
        <v>5394</v>
      </c>
      <c r="MYU1351" s="84" t="s">
        <v>5393</v>
      </c>
      <c r="MYY1351" s="84" t="s">
        <v>5394</v>
      </c>
      <c r="MZK1351" s="84" t="s">
        <v>5393</v>
      </c>
      <c r="MZO1351" s="84" t="s">
        <v>5394</v>
      </c>
      <c r="NAA1351" s="84" t="s">
        <v>5393</v>
      </c>
      <c r="NAE1351" s="84" t="s">
        <v>5394</v>
      </c>
      <c r="NAQ1351" s="84" t="s">
        <v>5393</v>
      </c>
      <c r="NAU1351" s="84" t="s">
        <v>5394</v>
      </c>
      <c r="NBG1351" s="84" t="s">
        <v>5393</v>
      </c>
      <c r="NBK1351" s="84" t="s">
        <v>5394</v>
      </c>
      <c r="NBW1351" s="84" t="s">
        <v>5393</v>
      </c>
      <c r="NCA1351" s="84" t="s">
        <v>5394</v>
      </c>
      <c r="NCM1351" s="84" t="s">
        <v>5393</v>
      </c>
      <c r="NCQ1351" s="84" t="s">
        <v>5394</v>
      </c>
      <c r="NDC1351" s="84" t="s">
        <v>5393</v>
      </c>
      <c r="NDG1351" s="84" t="s">
        <v>5394</v>
      </c>
      <c r="NDS1351" s="84" t="s">
        <v>5393</v>
      </c>
      <c r="NDW1351" s="84" t="s">
        <v>5394</v>
      </c>
      <c r="NEI1351" s="84" t="s">
        <v>5393</v>
      </c>
      <c r="NEM1351" s="84" t="s">
        <v>5394</v>
      </c>
      <c r="NEY1351" s="84" t="s">
        <v>5393</v>
      </c>
      <c r="NFC1351" s="84" t="s">
        <v>5394</v>
      </c>
      <c r="NFO1351" s="84" t="s">
        <v>5393</v>
      </c>
      <c r="NFS1351" s="84" t="s">
        <v>5394</v>
      </c>
      <c r="NGE1351" s="84" t="s">
        <v>5393</v>
      </c>
      <c r="NGI1351" s="84" t="s">
        <v>5394</v>
      </c>
      <c r="NGU1351" s="84" t="s">
        <v>5393</v>
      </c>
      <c r="NGY1351" s="84" t="s">
        <v>5394</v>
      </c>
      <c r="NHK1351" s="84" t="s">
        <v>5393</v>
      </c>
      <c r="NHO1351" s="84" t="s">
        <v>5394</v>
      </c>
      <c r="NIA1351" s="84" t="s">
        <v>5393</v>
      </c>
      <c r="NIE1351" s="84" t="s">
        <v>5394</v>
      </c>
      <c r="NIQ1351" s="84" t="s">
        <v>5393</v>
      </c>
      <c r="NIU1351" s="84" t="s">
        <v>5394</v>
      </c>
      <c r="NJG1351" s="84" t="s">
        <v>5393</v>
      </c>
      <c r="NJK1351" s="84" t="s">
        <v>5394</v>
      </c>
      <c r="NJW1351" s="84" t="s">
        <v>5393</v>
      </c>
      <c r="NKA1351" s="84" t="s">
        <v>5394</v>
      </c>
      <c r="NKM1351" s="84" t="s">
        <v>5393</v>
      </c>
      <c r="NKQ1351" s="84" t="s">
        <v>5394</v>
      </c>
      <c r="NLC1351" s="84" t="s">
        <v>5393</v>
      </c>
      <c r="NLG1351" s="84" t="s">
        <v>5394</v>
      </c>
      <c r="NLS1351" s="84" t="s">
        <v>5393</v>
      </c>
      <c r="NLW1351" s="84" t="s">
        <v>5394</v>
      </c>
      <c r="NMI1351" s="84" t="s">
        <v>5393</v>
      </c>
      <c r="NMM1351" s="84" t="s">
        <v>5394</v>
      </c>
      <c r="NMY1351" s="84" t="s">
        <v>5393</v>
      </c>
      <c r="NNC1351" s="84" t="s">
        <v>5394</v>
      </c>
      <c r="NNO1351" s="84" t="s">
        <v>5393</v>
      </c>
      <c r="NNS1351" s="84" t="s">
        <v>5394</v>
      </c>
      <c r="NOE1351" s="84" t="s">
        <v>5393</v>
      </c>
      <c r="NOI1351" s="84" t="s">
        <v>5394</v>
      </c>
      <c r="NOU1351" s="84" t="s">
        <v>5393</v>
      </c>
      <c r="NOY1351" s="84" t="s">
        <v>5394</v>
      </c>
      <c r="NPK1351" s="84" t="s">
        <v>5393</v>
      </c>
      <c r="NPO1351" s="84" t="s">
        <v>5394</v>
      </c>
      <c r="NQA1351" s="84" t="s">
        <v>5393</v>
      </c>
      <c r="NQE1351" s="84" t="s">
        <v>5394</v>
      </c>
      <c r="NQQ1351" s="84" t="s">
        <v>5393</v>
      </c>
      <c r="NQU1351" s="84" t="s">
        <v>5394</v>
      </c>
      <c r="NRG1351" s="84" t="s">
        <v>5393</v>
      </c>
      <c r="NRK1351" s="84" t="s">
        <v>5394</v>
      </c>
      <c r="NRW1351" s="84" t="s">
        <v>5393</v>
      </c>
      <c r="NSA1351" s="84" t="s">
        <v>5394</v>
      </c>
      <c r="NSM1351" s="84" t="s">
        <v>5393</v>
      </c>
      <c r="NSQ1351" s="84" t="s">
        <v>5394</v>
      </c>
      <c r="NTC1351" s="84" t="s">
        <v>5393</v>
      </c>
      <c r="NTG1351" s="84" t="s">
        <v>5394</v>
      </c>
      <c r="NTS1351" s="84" t="s">
        <v>5393</v>
      </c>
      <c r="NTW1351" s="84" t="s">
        <v>5394</v>
      </c>
      <c r="NUI1351" s="84" t="s">
        <v>5393</v>
      </c>
      <c r="NUM1351" s="84" t="s">
        <v>5394</v>
      </c>
      <c r="NUY1351" s="84" t="s">
        <v>5393</v>
      </c>
      <c r="NVC1351" s="84" t="s">
        <v>5394</v>
      </c>
      <c r="NVO1351" s="84" t="s">
        <v>5393</v>
      </c>
      <c r="NVS1351" s="84" t="s">
        <v>5394</v>
      </c>
      <c r="NWE1351" s="84" t="s">
        <v>5393</v>
      </c>
      <c r="NWI1351" s="84" t="s">
        <v>5394</v>
      </c>
      <c r="NWU1351" s="84" t="s">
        <v>5393</v>
      </c>
      <c r="NWY1351" s="84" t="s">
        <v>5394</v>
      </c>
      <c r="NXK1351" s="84" t="s">
        <v>5393</v>
      </c>
      <c r="NXO1351" s="84" t="s">
        <v>5394</v>
      </c>
      <c r="NYA1351" s="84" t="s">
        <v>5393</v>
      </c>
      <c r="NYE1351" s="84" t="s">
        <v>5394</v>
      </c>
      <c r="NYQ1351" s="84" t="s">
        <v>5393</v>
      </c>
      <c r="NYU1351" s="84" t="s">
        <v>5394</v>
      </c>
      <c r="NZG1351" s="84" t="s">
        <v>5393</v>
      </c>
      <c r="NZK1351" s="84" t="s">
        <v>5394</v>
      </c>
      <c r="NZW1351" s="84" t="s">
        <v>5393</v>
      </c>
      <c r="OAA1351" s="84" t="s">
        <v>5394</v>
      </c>
      <c r="OAM1351" s="84" t="s">
        <v>5393</v>
      </c>
      <c r="OAQ1351" s="84" t="s">
        <v>5394</v>
      </c>
      <c r="OBC1351" s="84" t="s">
        <v>5393</v>
      </c>
      <c r="OBG1351" s="84" t="s">
        <v>5394</v>
      </c>
      <c r="OBS1351" s="84" t="s">
        <v>5393</v>
      </c>
      <c r="OBW1351" s="84" t="s">
        <v>5394</v>
      </c>
      <c r="OCI1351" s="84" t="s">
        <v>5393</v>
      </c>
      <c r="OCM1351" s="84" t="s">
        <v>5394</v>
      </c>
      <c r="OCY1351" s="84" t="s">
        <v>5393</v>
      </c>
      <c r="ODC1351" s="84" t="s">
        <v>5394</v>
      </c>
      <c r="ODO1351" s="84" t="s">
        <v>5393</v>
      </c>
      <c r="ODS1351" s="84" t="s">
        <v>5394</v>
      </c>
      <c r="OEE1351" s="84" t="s">
        <v>5393</v>
      </c>
      <c r="OEI1351" s="84" t="s">
        <v>5394</v>
      </c>
      <c r="OEU1351" s="84" t="s">
        <v>5393</v>
      </c>
      <c r="OEY1351" s="84" t="s">
        <v>5394</v>
      </c>
      <c r="OFK1351" s="84" t="s">
        <v>5393</v>
      </c>
      <c r="OFO1351" s="84" t="s">
        <v>5394</v>
      </c>
      <c r="OGA1351" s="84" t="s">
        <v>5393</v>
      </c>
      <c r="OGE1351" s="84" t="s">
        <v>5394</v>
      </c>
      <c r="OGQ1351" s="84" t="s">
        <v>5393</v>
      </c>
      <c r="OGU1351" s="84" t="s">
        <v>5394</v>
      </c>
      <c r="OHG1351" s="84" t="s">
        <v>5393</v>
      </c>
      <c r="OHK1351" s="84" t="s">
        <v>5394</v>
      </c>
      <c r="OHW1351" s="84" t="s">
        <v>5393</v>
      </c>
      <c r="OIA1351" s="84" t="s">
        <v>5394</v>
      </c>
      <c r="OIM1351" s="84" t="s">
        <v>5393</v>
      </c>
      <c r="OIQ1351" s="84" t="s">
        <v>5394</v>
      </c>
      <c r="OJC1351" s="84" t="s">
        <v>5393</v>
      </c>
      <c r="OJG1351" s="84" t="s">
        <v>5394</v>
      </c>
      <c r="OJS1351" s="84" t="s">
        <v>5393</v>
      </c>
      <c r="OJW1351" s="84" t="s">
        <v>5394</v>
      </c>
      <c r="OKI1351" s="84" t="s">
        <v>5393</v>
      </c>
      <c r="OKM1351" s="84" t="s">
        <v>5394</v>
      </c>
      <c r="OKY1351" s="84" t="s">
        <v>5393</v>
      </c>
      <c r="OLC1351" s="84" t="s">
        <v>5394</v>
      </c>
      <c r="OLO1351" s="84" t="s">
        <v>5393</v>
      </c>
      <c r="OLS1351" s="84" t="s">
        <v>5394</v>
      </c>
      <c r="OME1351" s="84" t="s">
        <v>5393</v>
      </c>
      <c r="OMI1351" s="84" t="s">
        <v>5394</v>
      </c>
      <c r="OMU1351" s="84" t="s">
        <v>5393</v>
      </c>
      <c r="OMY1351" s="84" t="s">
        <v>5394</v>
      </c>
      <c r="ONK1351" s="84" t="s">
        <v>5393</v>
      </c>
      <c r="ONO1351" s="84" t="s">
        <v>5394</v>
      </c>
      <c r="OOA1351" s="84" t="s">
        <v>5393</v>
      </c>
      <c r="OOE1351" s="84" t="s">
        <v>5394</v>
      </c>
      <c r="OOQ1351" s="84" t="s">
        <v>5393</v>
      </c>
      <c r="OOU1351" s="84" t="s">
        <v>5394</v>
      </c>
      <c r="OPG1351" s="84" t="s">
        <v>5393</v>
      </c>
      <c r="OPK1351" s="84" t="s">
        <v>5394</v>
      </c>
      <c r="OPW1351" s="84" t="s">
        <v>5393</v>
      </c>
      <c r="OQA1351" s="84" t="s">
        <v>5394</v>
      </c>
      <c r="OQM1351" s="84" t="s">
        <v>5393</v>
      </c>
      <c r="OQQ1351" s="84" t="s">
        <v>5394</v>
      </c>
      <c r="ORC1351" s="84" t="s">
        <v>5393</v>
      </c>
      <c r="ORG1351" s="84" t="s">
        <v>5394</v>
      </c>
      <c r="ORS1351" s="84" t="s">
        <v>5393</v>
      </c>
      <c r="ORW1351" s="84" t="s">
        <v>5394</v>
      </c>
      <c r="OSI1351" s="84" t="s">
        <v>5393</v>
      </c>
      <c r="OSM1351" s="84" t="s">
        <v>5394</v>
      </c>
      <c r="OSY1351" s="84" t="s">
        <v>5393</v>
      </c>
      <c r="OTC1351" s="84" t="s">
        <v>5394</v>
      </c>
      <c r="OTO1351" s="84" t="s">
        <v>5393</v>
      </c>
      <c r="OTS1351" s="84" t="s">
        <v>5394</v>
      </c>
      <c r="OUE1351" s="84" t="s">
        <v>5393</v>
      </c>
      <c r="OUI1351" s="84" t="s">
        <v>5394</v>
      </c>
      <c r="OUU1351" s="84" t="s">
        <v>5393</v>
      </c>
      <c r="OUY1351" s="84" t="s">
        <v>5394</v>
      </c>
      <c r="OVK1351" s="84" t="s">
        <v>5393</v>
      </c>
      <c r="OVO1351" s="84" t="s">
        <v>5394</v>
      </c>
      <c r="OWA1351" s="84" t="s">
        <v>5393</v>
      </c>
      <c r="OWE1351" s="84" t="s">
        <v>5394</v>
      </c>
      <c r="OWQ1351" s="84" t="s">
        <v>5393</v>
      </c>
      <c r="OWU1351" s="84" t="s">
        <v>5394</v>
      </c>
      <c r="OXG1351" s="84" t="s">
        <v>5393</v>
      </c>
      <c r="OXK1351" s="84" t="s">
        <v>5394</v>
      </c>
      <c r="OXW1351" s="84" t="s">
        <v>5393</v>
      </c>
      <c r="OYA1351" s="84" t="s">
        <v>5394</v>
      </c>
      <c r="OYM1351" s="84" t="s">
        <v>5393</v>
      </c>
      <c r="OYQ1351" s="84" t="s">
        <v>5394</v>
      </c>
      <c r="OZC1351" s="84" t="s">
        <v>5393</v>
      </c>
      <c r="OZG1351" s="84" t="s">
        <v>5394</v>
      </c>
      <c r="OZS1351" s="84" t="s">
        <v>5393</v>
      </c>
      <c r="OZW1351" s="84" t="s">
        <v>5394</v>
      </c>
      <c r="PAI1351" s="84" t="s">
        <v>5393</v>
      </c>
      <c r="PAM1351" s="84" t="s">
        <v>5394</v>
      </c>
      <c r="PAY1351" s="84" t="s">
        <v>5393</v>
      </c>
      <c r="PBC1351" s="84" t="s">
        <v>5394</v>
      </c>
      <c r="PBO1351" s="84" t="s">
        <v>5393</v>
      </c>
      <c r="PBS1351" s="84" t="s">
        <v>5394</v>
      </c>
      <c r="PCE1351" s="84" t="s">
        <v>5393</v>
      </c>
      <c r="PCI1351" s="84" t="s">
        <v>5394</v>
      </c>
      <c r="PCU1351" s="84" t="s">
        <v>5393</v>
      </c>
      <c r="PCY1351" s="84" t="s">
        <v>5394</v>
      </c>
      <c r="PDK1351" s="84" t="s">
        <v>5393</v>
      </c>
      <c r="PDO1351" s="84" t="s">
        <v>5394</v>
      </c>
      <c r="PEA1351" s="84" t="s">
        <v>5393</v>
      </c>
      <c r="PEE1351" s="84" t="s">
        <v>5394</v>
      </c>
      <c r="PEQ1351" s="84" t="s">
        <v>5393</v>
      </c>
      <c r="PEU1351" s="84" t="s">
        <v>5394</v>
      </c>
      <c r="PFG1351" s="84" t="s">
        <v>5393</v>
      </c>
      <c r="PFK1351" s="84" t="s">
        <v>5394</v>
      </c>
      <c r="PFW1351" s="84" t="s">
        <v>5393</v>
      </c>
      <c r="PGA1351" s="84" t="s">
        <v>5394</v>
      </c>
      <c r="PGM1351" s="84" t="s">
        <v>5393</v>
      </c>
      <c r="PGQ1351" s="84" t="s">
        <v>5394</v>
      </c>
      <c r="PHC1351" s="84" t="s">
        <v>5393</v>
      </c>
      <c r="PHG1351" s="84" t="s">
        <v>5394</v>
      </c>
      <c r="PHS1351" s="84" t="s">
        <v>5393</v>
      </c>
      <c r="PHW1351" s="84" t="s">
        <v>5394</v>
      </c>
      <c r="PII1351" s="84" t="s">
        <v>5393</v>
      </c>
      <c r="PIM1351" s="84" t="s">
        <v>5394</v>
      </c>
      <c r="PIY1351" s="84" t="s">
        <v>5393</v>
      </c>
      <c r="PJC1351" s="84" t="s">
        <v>5394</v>
      </c>
      <c r="PJO1351" s="84" t="s">
        <v>5393</v>
      </c>
      <c r="PJS1351" s="84" t="s">
        <v>5394</v>
      </c>
      <c r="PKE1351" s="84" t="s">
        <v>5393</v>
      </c>
      <c r="PKI1351" s="84" t="s">
        <v>5394</v>
      </c>
      <c r="PKU1351" s="84" t="s">
        <v>5393</v>
      </c>
      <c r="PKY1351" s="84" t="s">
        <v>5394</v>
      </c>
      <c r="PLK1351" s="84" t="s">
        <v>5393</v>
      </c>
      <c r="PLO1351" s="84" t="s">
        <v>5394</v>
      </c>
      <c r="PMA1351" s="84" t="s">
        <v>5393</v>
      </c>
      <c r="PME1351" s="84" t="s">
        <v>5394</v>
      </c>
      <c r="PMQ1351" s="84" t="s">
        <v>5393</v>
      </c>
      <c r="PMU1351" s="84" t="s">
        <v>5394</v>
      </c>
      <c r="PNG1351" s="84" t="s">
        <v>5393</v>
      </c>
      <c r="PNK1351" s="84" t="s">
        <v>5394</v>
      </c>
      <c r="PNW1351" s="84" t="s">
        <v>5393</v>
      </c>
      <c r="POA1351" s="84" t="s">
        <v>5394</v>
      </c>
      <c r="POM1351" s="84" t="s">
        <v>5393</v>
      </c>
      <c r="POQ1351" s="84" t="s">
        <v>5394</v>
      </c>
      <c r="PPC1351" s="84" t="s">
        <v>5393</v>
      </c>
      <c r="PPG1351" s="84" t="s">
        <v>5394</v>
      </c>
      <c r="PPS1351" s="84" t="s">
        <v>5393</v>
      </c>
      <c r="PPW1351" s="84" t="s">
        <v>5394</v>
      </c>
      <c r="PQI1351" s="84" t="s">
        <v>5393</v>
      </c>
      <c r="PQM1351" s="84" t="s">
        <v>5394</v>
      </c>
      <c r="PQY1351" s="84" t="s">
        <v>5393</v>
      </c>
      <c r="PRC1351" s="84" t="s">
        <v>5394</v>
      </c>
      <c r="PRO1351" s="84" t="s">
        <v>5393</v>
      </c>
      <c r="PRS1351" s="84" t="s">
        <v>5394</v>
      </c>
      <c r="PSE1351" s="84" t="s">
        <v>5393</v>
      </c>
      <c r="PSI1351" s="84" t="s">
        <v>5394</v>
      </c>
      <c r="PSU1351" s="84" t="s">
        <v>5393</v>
      </c>
      <c r="PSY1351" s="84" t="s">
        <v>5394</v>
      </c>
      <c r="PTK1351" s="84" t="s">
        <v>5393</v>
      </c>
      <c r="PTO1351" s="84" t="s">
        <v>5394</v>
      </c>
      <c r="PUA1351" s="84" t="s">
        <v>5393</v>
      </c>
      <c r="PUE1351" s="84" t="s">
        <v>5394</v>
      </c>
      <c r="PUQ1351" s="84" t="s">
        <v>5393</v>
      </c>
      <c r="PUU1351" s="84" t="s">
        <v>5394</v>
      </c>
      <c r="PVG1351" s="84" t="s">
        <v>5393</v>
      </c>
      <c r="PVK1351" s="84" t="s">
        <v>5394</v>
      </c>
      <c r="PVW1351" s="84" t="s">
        <v>5393</v>
      </c>
      <c r="PWA1351" s="84" t="s">
        <v>5394</v>
      </c>
      <c r="PWM1351" s="84" t="s">
        <v>5393</v>
      </c>
      <c r="PWQ1351" s="84" t="s">
        <v>5394</v>
      </c>
      <c r="PXC1351" s="84" t="s">
        <v>5393</v>
      </c>
      <c r="PXG1351" s="84" t="s">
        <v>5394</v>
      </c>
      <c r="PXS1351" s="84" t="s">
        <v>5393</v>
      </c>
      <c r="PXW1351" s="84" t="s">
        <v>5394</v>
      </c>
      <c r="PYI1351" s="84" t="s">
        <v>5393</v>
      </c>
      <c r="PYM1351" s="84" t="s">
        <v>5394</v>
      </c>
      <c r="PYY1351" s="84" t="s">
        <v>5393</v>
      </c>
      <c r="PZC1351" s="84" t="s">
        <v>5394</v>
      </c>
      <c r="PZO1351" s="84" t="s">
        <v>5393</v>
      </c>
      <c r="PZS1351" s="84" t="s">
        <v>5394</v>
      </c>
      <c r="QAE1351" s="84" t="s">
        <v>5393</v>
      </c>
      <c r="QAI1351" s="84" t="s">
        <v>5394</v>
      </c>
      <c r="QAU1351" s="84" t="s">
        <v>5393</v>
      </c>
      <c r="QAY1351" s="84" t="s">
        <v>5394</v>
      </c>
      <c r="QBK1351" s="84" t="s">
        <v>5393</v>
      </c>
      <c r="QBO1351" s="84" t="s">
        <v>5394</v>
      </c>
      <c r="QCA1351" s="84" t="s">
        <v>5393</v>
      </c>
      <c r="QCE1351" s="84" t="s">
        <v>5394</v>
      </c>
      <c r="QCQ1351" s="84" t="s">
        <v>5393</v>
      </c>
      <c r="QCU1351" s="84" t="s">
        <v>5394</v>
      </c>
      <c r="QDG1351" s="84" t="s">
        <v>5393</v>
      </c>
      <c r="QDK1351" s="84" t="s">
        <v>5394</v>
      </c>
      <c r="QDW1351" s="84" t="s">
        <v>5393</v>
      </c>
      <c r="QEA1351" s="84" t="s">
        <v>5394</v>
      </c>
      <c r="QEM1351" s="84" t="s">
        <v>5393</v>
      </c>
      <c r="QEQ1351" s="84" t="s">
        <v>5394</v>
      </c>
      <c r="QFC1351" s="84" t="s">
        <v>5393</v>
      </c>
      <c r="QFG1351" s="84" t="s">
        <v>5394</v>
      </c>
      <c r="QFS1351" s="84" t="s">
        <v>5393</v>
      </c>
      <c r="QFW1351" s="84" t="s">
        <v>5394</v>
      </c>
      <c r="QGI1351" s="84" t="s">
        <v>5393</v>
      </c>
      <c r="QGM1351" s="84" t="s">
        <v>5394</v>
      </c>
      <c r="QGY1351" s="84" t="s">
        <v>5393</v>
      </c>
      <c r="QHC1351" s="84" t="s">
        <v>5394</v>
      </c>
      <c r="QHO1351" s="84" t="s">
        <v>5393</v>
      </c>
      <c r="QHS1351" s="84" t="s">
        <v>5394</v>
      </c>
      <c r="QIE1351" s="84" t="s">
        <v>5393</v>
      </c>
      <c r="QII1351" s="84" t="s">
        <v>5394</v>
      </c>
      <c r="QIU1351" s="84" t="s">
        <v>5393</v>
      </c>
      <c r="QIY1351" s="84" t="s">
        <v>5394</v>
      </c>
      <c r="QJK1351" s="84" t="s">
        <v>5393</v>
      </c>
      <c r="QJO1351" s="84" t="s">
        <v>5394</v>
      </c>
      <c r="QKA1351" s="84" t="s">
        <v>5393</v>
      </c>
      <c r="QKE1351" s="84" t="s">
        <v>5394</v>
      </c>
      <c r="QKQ1351" s="84" t="s">
        <v>5393</v>
      </c>
      <c r="QKU1351" s="84" t="s">
        <v>5394</v>
      </c>
      <c r="QLG1351" s="84" t="s">
        <v>5393</v>
      </c>
      <c r="QLK1351" s="84" t="s">
        <v>5394</v>
      </c>
      <c r="QLW1351" s="84" t="s">
        <v>5393</v>
      </c>
      <c r="QMA1351" s="84" t="s">
        <v>5394</v>
      </c>
      <c r="QMM1351" s="84" t="s">
        <v>5393</v>
      </c>
      <c r="QMQ1351" s="84" t="s">
        <v>5394</v>
      </c>
      <c r="QNC1351" s="84" t="s">
        <v>5393</v>
      </c>
      <c r="QNG1351" s="84" t="s">
        <v>5394</v>
      </c>
      <c r="QNS1351" s="84" t="s">
        <v>5393</v>
      </c>
      <c r="QNW1351" s="84" t="s">
        <v>5394</v>
      </c>
      <c r="QOI1351" s="84" t="s">
        <v>5393</v>
      </c>
      <c r="QOM1351" s="84" t="s">
        <v>5394</v>
      </c>
      <c r="QOY1351" s="84" t="s">
        <v>5393</v>
      </c>
      <c r="QPC1351" s="84" t="s">
        <v>5394</v>
      </c>
      <c r="QPO1351" s="84" t="s">
        <v>5393</v>
      </c>
      <c r="QPS1351" s="84" t="s">
        <v>5394</v>
      </c>
      <c r="QQE1351" s="84" t="s">
        <v>5393</v>
      </c>
      <c r="QQI1351" s="84" t="s">
        <v>5394</v>
      </c>
      <c r="QQU1351" s="84" t="s">
        <v>5393</v>
      </c>
      <c r="QQY1351" s="84" t="s">
        <v>5394</v>
      </c>
      <c r="QRK1351" s="84" t="s">
        <v>5393</v>
      </c>
      <c r="QRO1351" s="84" t="s">
        <v>5394</v>
      </c>
      <c r="QSA1351" s="84" t="s">
        <v>5393</v>
      </c>
      <c r="QSE1351" s="84" t="s">
        <v>5394</v>
      </c>
      <c r="QSQ1351" s="84" t="s">
        <v>5393</v>
      </c>
      <c r="QSU1351" s="84" t="s">
        <v>5394</v>
      </c>
      <c r="QTG1351" s="84" t="s">
        <v>5393</v>
      </c>
      <c r="QTK1351" s="84" t="s">
        <v>5394</v>
      </c>
      <c r="QTW1351" s="84" t="s">
        <v>5393</v>
      </c>
      <c r="QUA1351" s="84" t="s">
        <v>5394</v>
      </c>
      <c r="QUM1351" s="84" t="s">
        <v>5393</v>
      </c>
      <c r="QUQ1351" s="84" t="s">
        <v>5394</v>
      </c>
      <c r="QVC1351" s="84" t="s">
        <v>5393</v>
      </c>
      <c r="QVG1351" s="84" t="s">
        <v>5394</v>
      </c>
      <c r="QVS1351" s="84" t="s">
        <v>5393</v>
      </c>
      <c r="QVW1351" s="84" t="s">
        <v>5394</v>
      </c>
      <c r="QWI1351" s="84" t="s">
        <v>5393</v>
      </c>
      <c r="QWM1351" s="84" t="s">
        <v>5394</v>
      </c>
      <c r="QWY1351" s="84" t="s">
        <v>5393</v>
      </c>
      <c r="QXC1351" s="84" t="s">
        <v>5394</v>
      </c>
      <c r="QXO1351" s="84" t="s">
        <v>5393</v>
      </c>
      <c r="QXS1351" s="84" t="s">
        <v>5394</v>
      </c>
      <c r="QYE1351" s="84" t="s">
        <v>5393</v>
      </c>
      <c r="QYI1351" s="84" t="s">
        <v>5394</v>
      </c>
      <c r="QYU1351" s="84" t="s">
        <v>5393</v>
      </c>
      <c r="QYY1351" s="84" t="s">
        <v>5394</v>
      </c>
      <c r="QZK1351" s="84" t="s">
        <v>5393</v>
      </c>
      <c r="QZO1351" s="84" t="s">
        <v>5394</v>
      </c>
      <c r="RAA1351" s="84" t="s">
        <v>5393</v>
      </c>
      <c r="RAE1351" s="84" t="s">
        <v>5394</v>
      </c>
      <c r="RAQ1351" s="84" t="s">
        <v>5393</v>
      </c>
      <c r="RAU1351" s="84" t="s">
        <v>5394</v>
      </c>
      <c r="RBG1351" s="84" t="s">
        <v>5393</v>
      </c>
      <c r="RBK1351" s="84" t="s">
        <v>5394</v>
      </c>
      <c r="RBW1351" s="84" t="s">
        <v>5393</v>
      </c>
      <c r="RCA1351" s="84" t="s">
        <v>5394</v>
      </c>
      <c r="RCM1351" s="84" t="s">
        <v>5393</v>
      </c>
      <c r="RCQ1351" s="84" t="s">
        <v>5394</v>
      </c>
      <c r="RDC1351" s="84" t="s">
        <v>5393</v>
      </c>
      <c r="RDG1351" s="84" t="s">
        <v>5394</v>
      </c>
      <c r="RDS1351" s="84" t="s">
        <v>5393</v>
      </c>
      <c r="RDW1351" s="84" t="s">
        <v>5394</v>
      </c>
      <c r="REI1351" s="84" t="s">
        <v>5393</v>
      </c>
      <c r="REM1351" s="84" t="s">
        <v>5394</v>
      </c>
      <c r="REY1351" s="84" t="s">
        <v>5393</v>
      </c>
      <c r="RFC1351" s="84" t="s">
        <v>5394</v>
      </c>
      <c r="RFO1351" s="84" t="s">
        <v>5393</v>
      </c>
      <c r="RFS1351" s="84" t="s">
        <v>5394</v>
      </c>
      <c r="RGE1351" s="84" t="s">
        <v>5393</v>
      </c>
      <c r="RGI1351" s="84" t="s">
        <v>5394</v>
      </c>
      <c r="RGU1351" s="84" t="s">
        <v>5393</v>
      </c>
      <c r="RGY1351" s="84" t="s">
        <v>5394</v>
      </c>
      <c r="RHK1351" s="84" t="s">
        <v>5393</v>
      </c>
      <c r="RHO1351" s="84" t="s">
        <v>5394</v>
      </c>
      <c r="RIA1351" s="84" t="s">
        <v>5393</v>
      </c>
      <c r="RIE1351" s="84" t="s">
        <v>5394</v>
      </c>
      <c r="RIQ1351" s="84" t="s">
        <v>5393</v>
      </c>
      <c r="RIU1351" s="84" t="s">
        <v>5394</v>
      </c>
      <c r="RJG1351" s="84" t="s">
        <v>5393</v>
      </c>
      <c r="RJK1351" s="84" t="s">
        <v>5394</v>
      </c>
      <c r="RJW1351" s="84" t="s">
        <v>5393</v>
      </c>
      <c r="RKA1351" s="84" t="s">
        <v>5394</v>
      </c>
      <c r="RKM1351" s="84" t="s">
        <v>5393</v>
      </c>
      <c r="RKQ1351" s="84" t="s">
        <v>5394</v>
      </c>
      <c r="RLC1351" s="84" t="s">
        <v>5393</v>
      </c>
      <c r="RLG1351" s="84" t="s">
        <v>5394</v>
      </c>
      <c r="RLS1351" s="84" t="s">
        <v>5393</v>
      </c>
      <c r="RLW1351" s="84" t="s">
        <v>5394</v>
      </c>
      <c r="RMI1351" s="84" t="s">
        <v>5393</v>
      </c>
      <c r="RMM1351" s="84" t="s">
        <v>5394</v>
      </c>
      <c r="RMY1351" s="84" t="s">
        <v>5393</v>
      </c>
      <c r="RNC1351" s="84" t="s">
        <v>5394</v>
      </c>
      <c r="RNO1351" s="84" t="s">
        <v>5393</v>
      </c>
      <c r="RNS1351" s="84" t="s">
        <v>5394</v>
      </c>
      <c r="ROE1351" s="84" t="s">
        <v>5393</v>
      </c>
      <c r="ROI1351" s="84" t="s">
        <v>5394</v>
      </c>
      <c r="ROU1351" s="84" t="s">
        <v>5393</v>
      </c>
      <c r="ROY1351" s="84" t="s">
        <v>5394</v>
      </c>
      <c r="RPK1351" s="84" t="s">
        <v>5393</v>
      </c>
      <c r="RPO1351" s="84" t="s">
        <v>5394</v>
      </c>
      <c r="RQA1351" s="84" t="s">
        <v>5393</v>
      </c>
      <c r="RQE1351" s="84" t="s">
        <v>5394</v>
      </c>
      <c r="RQQ1351" s="84" t="s">
        <v>5393</v>
      </c>
      <c r="RQU1351" s="84" t="s">
        <v>5394</v>
      </c>
      <c r="RRG1351" s="84" t="s">
        <v>5393</v>
      </c>
      <c r="RRK1351" s="84" t="s">
        <v>5394</v>
      </c>
      <c r="RRW1351" s="84" t="s">
        <v>5393</v>
      </c>
      <c r="RSA1351" s="84" t="s">
        <v>5394</v>
      </c>
      <c r="RSM1351" s="84" t="s">
        <v>5393</v>
      </c>
      <c r="RSQ1351" s="84" t="s">
        <v>5394</v>
      </c>
      <c r="RTC1351" s="84" t="s">
        <v>5393</v>
      </c>
      <c r="RTG1351" s="84" t="s">
        <v>5394</v>
      </c>
      <c r="RTS1351" s="84" t="s">
        <v>5393</v>
      </c>
      <c r="RTW1351" s="84" t="s">
        <v>5394</v>
      </c>
      <c r="RUI1351" s="84" t="s">
        <v>5393</v>
      </c>
      <c r="RUM1351" s="84" t="s">
        <v>5394</v>
      </c>
      <c r="RUY1351" s="84" t="s">
        <v>5393</v>
      </c>
      <c r="RVC1351" s="84" t="s">
        <v>5394</v>
      </c>
      <c r="RVO1351" s="84" t="s">
        <v>5393</v>
      </c>
      <c r="RVS1351" s="84" t="s">
        <v>5394</v>
      </c>
      <c r="RWE1351" s="84" t="s">
        <v>5393</v>
      </c>
      <c r="RWI1351" s="84" t="s">
        <v>5394</v>
      </c>
      <c r="RWU1351" s="84" t="s">
        <v>5393</v>
      </c>
      <c r="RWY1351" s="84" t="s">
        <v>5394</v>
      </c>
      <c r="RXK1351" s="84" t="s">
        <v>5393</v>
      </c>
      <c r="RXO1351" s="84" t="s">
        <v>5394</v>
      </c>
      <c r="RYA1351" s="84" t="s">
        <v>5393</v>
      </c>
      <c r="RYE1351" s="84" t="s">
        <v>5394</v>
      </c>
      <c r="RYQ1351" s="84" t="s">
        <v>5393</v>
      </c>
      <c r="RYU1351" s="84" t="s">
        <v>5394</v>
      </c>
      <c r="RZG1351" s="84" t="s">
        <v>5393</v>
      </c>
      <c r="RZK1351" s="84" t="s">
        <v>5394</v>
      </c>
      <c r="RZW1351" s="84" t="s">
        <v>5393</v>
      </c>
      <c r="SAA1351" s="84" t="s">
        <v>5394</v>
      </c>
      <c r="SAM1351" s="84" t="s">
        <v>5393</v>
      </c>
      <c r="SAQ1351" s="84" t="s">
        <v>5394</v>
      </c>
      <c r="SBC1351" s="84" t="s">
        <v>5393</v>
      </c>
      <c r="SBG1351" s="84" t="s">
        <v>5394</v>
      </c>
      <c r="SBS1351" s="84" t="s">
        <v>5393</v>
      </c>
      <c r="SBW1351" s="84" t="s">
        <v>5394</v>
      </c>
      <c r="SCI1351" s="84" t="s">
        <v>5393</v>
      </c>
      <c r="SCM1351" s="84" t="s">
        <v>5394</v>
      </c>
      <c r="SCY1351" s="84" t="s">
        <v>5393</v>
      </c>
      <c r="SDC1351" s="84" t="s">
        <v>5394</v>
      </c>
      <c r="SDO1351" s="84" t="s">
        <v>5393</v>
      </c>
      <c r="SDS1351" s="84" t="s">
        <v>5394</v>
      </c>
      <c r="SEE1351" s="84" t="s">
        <v>5393</v>
      </c>
      <c r="SEI1351" s="84" t="s">
        <v>5394</v>
      </c>
      <c r="SEU1351" s="84" t="s">
        <v>5393</v>
      </c>
      <c r="SEY1351" s="84" t="s">
        <v>5394</v>
      </c>
      <c r="SFK1351" s="84" t="s">
        <v>5393</v>
      </c>
      <c r="SFO1351" s="84" t="s">
        <v>5394</v>
      </c>
      <c r="SGA1351" s="84" t="s">
        <v>5393</v>
      </c>
      <c r="SGE1351" s="84" t="s">
        <v>5394</v>
      </c>
      <c r="SGQ1351" s="84" t="s">
        <v>5393</v>
      </c>
      <c r="SGU1351" s="84" t="s">
        <v>5394</v>
      </c>
      <c r="SHG1351" s="84" t="s">
        <v>5393</v>
      </c>
      <c r="SHK1351" s="84" t="s">
        <v>5394</v>
      </c>
      <c r="SHW1351" s="84" t="s">
        <v>5393</v>
      </c>
      <c r="SIA1351" s="84" t="s">
        <v>5394</v>
      </c>
      <c r="SIM1351" s="84" t="s">
        <v>5393</v>
      </c>
      <c r="SIQ1351" s="84" t="s">
        <v>5394</v>
      </c>
      <c r="SJC1351" s="84" t="s">
        <v>5393</v>
      </c>
      <c r="SJG1351" s="84" t="s">
        <v>5394</v>
      </c>
      <c r="SJS1351" s="84" t="s">
        <v>5393</v>
      </c>
      <c r="SJW1351" s="84" t="s">
        <v>5394</v>
      </c>
      <c r="SKI1351" s="84" t="s">
        <v>5393</v>
      </c>
      <c r="SKM1351" s="84" t="s">
        <v>5394</v>
      </c>
      <c r="SKY1351" s="84" t="s">
        <v>5393</v>
      </c>
      <c r="SLC1351" s="84" t="s">
        <v>5394</v>
      </c>
      <c r="SLO1351" s="84" t="s">
        <v>5393</v>
      </c>
      <c r="SLS1351" s="84" t="s">
        <v>5394</v>
      </c>
      <c r="SME1351" s="84" t="s">
        <v>5393</v>
      </c>
      <c r="SMI1351" s="84" t="s">
        <v>5394</v>
      </c>
      <c r="SMU1351" s="84" t="s">
        <v>5393</v>
      </c>
      <c r="SMY1351" s="84" t="s">
        <v>5394</v>
      </c>
      <c r="SNK1351" s="84" t="s">
        <v>5393</v>
      </c>
      <c r="SNO1351" s="84" t="s">
        <v>5394</v>
      </c>
      <c r="SOA1351" s="84" t="s">
        <v>5393</v>
      </c>
      <c r="SOE1351" s="84" t="s">
        <v>5394</v>
      </c>
      <c r="SOQ1351" s="84" t="s">
        <v>5393</v>
      </c>
      <c r="SOU1351" s="84" t="s">
        <v>5394</v>
      </c>
      <c r="SPG1351" s="84" t="s">
        <v>5393</v>
      </c>
      <c r="SPK1351" s="84" t="s">
        <v>5394</v>
      </c>
      <c r="SPW1351" s="84" t="s">
        <v>5393</v>
      </c>
      <c r="SQA1351" s="84" t="s">
        <v>5394</v>
      </c>
      <c r="SQM1351" s="84" t="s">
        <v>5393</v>
      </c>
      <c r="SQQ1351" s="84" t="s">
        <v>5394</v>
      </c>
      <c r="SRC1351" s="84" t="s">
        <v>5393</v>
      </c>
      <c r="SRG1351" s="84" t="s">
        <v>5394</v>
      </c>
      <c r="SRS1351" s="84" t="s">
        <v>5393</v>
      </c>
      <c r="SRW1351" s="84" t="s">
        <v>5394</v>
      </c>
      <c r="SSI1351" s="84" t="s">
        <v>5393</v>
      </c>
      <c r="SSM1351" s="84" t="s">
        <v>5394</v>
      </c>
      <c r="SSY1351" s="84" t="s">
        <v>5393</v>
      </c>
      <c r="STC1351" s="84" t="s">
        <v>5394</v>
      </c>
      <c r="STO1351" s="84" t="s">
        <v>5393</v>
      </c>
      <c r="STS1351" s="84" t="s">
        <v>5394</v>
      </c>
      <c r="SUE1351" s="84" t="s">
        <v>5393</v>
      </c>
      <c r="SUI1351" s="84" t="s">
        <v>5394</v>
      </c>
      <c r="SUU1351" s="84" t="s">
        <v>5393</v>
      </c>
      <c r="SUY1351" s="84" t="s">
        <v>5394</v>
      </c>
      <c r="SVK1351" s="84" t="s">
        <v>5393</v>
      </c>
      <c r="SVO1351" s="84" t="s">
        <v>5394</v>
      </c>
      <c r="SWA1351" s="84" t="s">
        <v>5393</v>
      </c>
      <c r="SWE1351" s="84" t="s">
        <v>5394</v>
      </c>
      <c r="SWQ1351" s="84" t="s">
        <v>5393</v>
      </c>
      <c r="SWU1351" s="84" t="s">
        <v>5394</v>
      </c>
      <c r="SXG1351" s="84" t="s">
        <v>5393</v>
      </c>
      <c r="SXK1351" s="84" t="s">
        <v>5394</v>
      </c>
      <c r="SXW1351" s="84" t="s">
        <v>5393</v>
      </c>
      <c r="SYA1351" s="84" t="s">
        <v>5394</v>
      </c>
      <c r="SYM1351" s="84" t="s">
        <v>5393</v>
      </c>
      <c r="SYQ1351" s="84" t="s">
        <v>5394</v>
      </c>
      <c r="SZC1351" s="84" t="s">
        <v>5393</v>
      </c>
      <c r="SZG1351" s="84" t="s">
        <v>5394</v>
      </c>
      <c r="SZS1351" s="84" t="s">
        <v>5393</v>
      </c>
      <c r="SZW1351" s="84" t="s">
        <v>5394</v>
      </c>
      <c r="TAI1351" s="84" t="s">
        <v>5393</v>
      </c>
      <c r="TAM1351" s="84" t="s">
        <v>5394</v>
      </c>
      <c r="TAY1351" s="84" t="s">
        <v>5393</v>
      </c>
      <c r="TBC1351" s="84" t="s">
        <v>5394</v>
      </c>
      <c r="TBO1351" s="84" t="s">
        <v>5393</v>
      </c>
      <c r="TBS1351" s="84" t="s">
        <v>5394</v>
      </c>
      <c r="TCE1351" s="84" t="s">
        <v>5393</v>
      </c>
      <c r="TCI1351" s="84" t="s">
        <v>5394</v>
      </c>
      <c r="TCU1351" s="84" t="s">
        <v>5393</v>
      </c>
      <c r="TCY1351" s="84" t="s">
        <v>5394</v>
      </c>
      <c r="TDK1351" s="84" t="s">
        <v>5393</v>
      </c>
      <c r="TDO1351" s="84" t="s">
        <v>5394</v>
      </c>
      <c r="TEA1351" s="84" t="s">
        <v>5393</v>
      </c>
      <c r="TEE1351" s="84" t="s">
        <v>5394</v>
      </c>
      <c r="TEQ1351" s="84" t="s">
        <v>5393</v>
      </c>
      <c r="TEU1351" s="84" t="s">
        <v>5394</v>
      </c>
      <c r="TFG1351" s="84" t="s">
        <v>5393</v>
      </c>
      <c r="TFK1351" s="84" t="s">
        <v>5394</v>
      </c>
      <c r="TFW1351" s="84" t="s">
        <v>5393</v>
      </c>
      <c r="TGA1351" s="84" t="s">
        <v>5394</v>
      </c>
      <c r="TGM1351" s="84" t="s">
        <v>5393</v>
      </c>
      <c r="TGQ1351" s="84" t="s">
        <v>5394</v>
      </c>
      <c r="THC1351" s="84" t="s">
        <v>5393</v>
      </c>
      <c r="THG1351" s="84" t="s">
        <v>5394</v>
      </c>
      <c r="THS1351" s="84" t="s">
        <v>5393</v>
      </c>
      <c r="THW1351" s="84" t="s">
        <v>5394</v>
      </c>
      <c r="TII1351" s="84" t="s">
        <v>5393</v>
      </c>
      <c r="TIM1351" s="84" t="s">
        <v>5394</v>
      </c>
      <c r="TIY1351" s="84" t="s">
        <v>5393</v>
      </c>
      <c r="TJC1351" s="84" t="s">
        <v>5394</v>
      </c>
      <c r="TJO1351" s="84" t="s">
        <v>5393</v>
      </c>
      <c r="TJS1351" s="84" t="s">
        <v>5394</v>
      </c>
      <c r="TKE1351" s="84" t="s">
        <v>5393</v>
      </c>
      <c r="TKI1351" s="84" t="s">
        <v>5394</v>
      </c>
      <c r="TKU1351" s="84" t="s">
        <v>5393</v>
      </c>
      <c r="TKY1351" s="84" t="s">
        <v>5394</v>
      </c>
      <c r="TLK1351" s="84" t="s">
        <v>5393</v>
      </c>
      <c r="TLO1351" s="84" t="s">
        <v>5394</v>
      </c>
      <c r="TMA1351" s="84" t="s">
        <v>5393</v>
      </c>
      <c r="TME1351" s="84" t="s">
        <v>5394</v>
      </c>
      <c r="TMQ1351" s="84" t="s">
        <v>5393</v>
      </c>
      <c r="TMU1351" s="84" t="s">
        <v>5394</v>
      </c>
      <c r="TNG1351" s="84" t="s">
        <v>5393</v>
      </c>
      <c r="TNK1351" s="84" t="s">
        <v>5394</v>
      </c>
      <c r="TNW1351" s="84" t="s">
        <v>5393</v>
      </c>
      <c r="TOA1351" s="84" t="s">
        <v>5394</v>
      </c>
      <c r="TOM1351" s="84" t="s">
        <v>5393</v>
      </c>
      <c r="TOQ1351" s="84" t="s">
        <v>5394</v>
      </c>
      <c r="TPC1351" s="84" t="s">
        <v>5393</v>
      </c>
      <c r="TPG1351" s="84" t="s">
        <v>5394</v>
      </c>
      <c r="TPS1351" s="84" t="s">
        <v>5393</v>
      </c>
      <c r="TPW1351" s="84" t="s">
        <v>5394</v>
      </c>
      <c r="TQI1351" s="84" t="s">
        <v>5393</v>
      </c>
      <c r="TQM1351" s="84" t="s">
        <v>5394</v>
      </c>
      <c r="TQY1351" s="84" t="s">
        <v>5393</v>
      </c>
      <c r="TRC1351" s="84" t="s">
        <v>5394</v>
      </c>
      <c r="TRO1351" s="84" t="s">
        <v>5393</v>
      </c>
      <c r="TRS1351" s="84" t="s">
        <v>5394</v>
      </c>
      <c r="TSE1351" s="84" t="s">
        <v>5393</v>
      </c>
      <c r="TSI1351" s="84" t="s">
        <v>5394</v>
      </c>
      <c r="TSU1351" s="84" t="s">
        <v>5393</v>
      </c>
      <c r="TSY1351" s="84" t="s">
        <v>5394</v>
      </c>
      <c r="TTK1351" s="84" t="s">
        <v>5393</v>
      </c>
      <c r="TTO1351" s="84" t="s">
        <v>5394</v>
      </c>
      <c r="TUA1351" s="84" t="s">
        <v>5393</v>
      </c>
      <c r="TUE1351" s="84" t="s">
        <v>5394</v>
      </c>
      <c r="TUQ1351" s="84" t="s">
        <v>5393</v>
      </c>
      <c r="TUU1351" s="84" t="s">
        <v>5394</v>
      </c>
      <c r="TVG1351" s="84" t="s">
        <v>5393</v>
      </c>
      <c r="TVK1351" s="84" t="s">
        <v>5394</v>
      </c>
      <c r="TVW1351" s="84" t="s">
        <v>5393</v>
      </c>
      <c r="TWA1351" s="84" t="s">
        <v>5394</v>
      </c>
      <c r="TWM1351" s="84" t="s">
        <v>5393</v>
      </c>
      <c r="TWQ1351" s="84" t="s">
        <v>5394</v>
      </c>
      <c r="TXC1351" s="84" t="s">
        <v>5393</v>
      </c>
      <c r="TXG1351" s="84" t="s">
        <v>5394</v>
      </c>
      <c r="TXS1351" s="84" t="s">
        <v>5393</v>
      </c>
      <c r="TXW1351" s="84" t="s">
        <v>5394</v>
      </c>
      <c r="TYI1351" s="84" t="s">
        <v>5393</v>
      </c>
      <c r="TYM1351" s="84" t="s">
        <v>5394</v>
      </c>
      <c r="TYY1351" s="84" t="s">
        <v>5393</v>
      </c>
      <c r="TZC1351" s="84" t="s">
        <v>5394</v>
      </c>
      <c r="TZO1351" s="84" t="s">
        <v>5393</v>
      </c>
      <c r="TZS1351" s="84" t="s">
        <v>5394</v>
      </c>
      <c r="UAE1351" s="84" t="s">
        <v>5393</v>
      </c>
      <c r="UAI1351" s="84" t="s">
        <v>5394</v>
      </c>
      <c r="UAU1351" s="84" t="s">
        <v>5393</v>
      </c>
      <c r="UAY1351" s="84" t="s">
        <v>5394</v>
      </c>
      <c r="UBK1351" s="84" t="s">
        <v>5393</v>
      </c>
      <c r="UBO1351" s="84" t="s">
        <v>5394</v>
      </c>
      <c r="UCA1351" s="84" t="s">
        <v>5393</v>
      </c>
      <c r="UCE1351" s="84" t="s">
        <v>5394</v>
      </c>
      <c r="UCQ1351" s="84" t="s">
        <v>5393</v>
      </c>
      <c r="UCU1351" s="84" t="s">
        <v>5394</v>
      </c>
      <c r="UDG1351" s="84" t="s">
        <v>5393</v>
      </c>
      <c r="UDK1351" s="84" t="s">
        <v>5394</v>
      </c>
      <c r="UDW1351" s="84" t="s">
        <v>5393</v>
      </c>
      <c r="UEA1351" s="84" t="s">
        <v>5394</v>
      </c>
      <c r="UEM1351" s="84" t="s">
        <v>5393</v>
      </c>
      <c r="UEQ1351" s="84" t="s">
        <v>5394</v>
      </c>
      <c r="UFC1351" s="84" t="s">
        <v>5393</v>
      </c>
      <c r="UFG1351" s="84" t="s">
        <v>5394</v>
      </c>
      <c r="UFS1351" s="84" t="s">
        <v>5393</v>
      </c>
      <c r="UFW1351" s="84" t="s">
        <v>5394</v>
      </c>
      <c r="UGI1351" s="84" t="s">
        <v>5393</v>
      </c>
      <c r="UGM1351" s="84" t="s">
        <v>5394</v>
      </c>
      <c r="UGY1351" s="84" t="s">
        <v>5393</v>
      </c>
      <c r="UHC1351" s="84" t="s">
        <v>5394</v>
      </c>
      <c r="UHO1351" s="84" t="s">
        <v>5393</v>
      </c>
      <c r="UHS1351" s="84" t="s">
        <v>5394</v>
      </c>
      <c r="UIE1351" s="84" t="s">
        <v>5393</v>
      </c>
      <c r="UII1351" s="84" t="s">
        <v>5394</v>
      </c>
      <c r="UIU1351" s="84" t="s">
        <v>5393</v>
      </c>
      <c r="UIY1351" s="84" t="s">
        <v>5394</v>
      </c>
      <c r="UJK1351" s="84" t="s">
        <v>5393</v>
      </c>
      <c r="UJO1351" s="84" t="s">
        <v>5394</v>
      </c>
      <c r="UKA1351" s="84" t="s">
        <v>5393</v>
      </c>
      <c r="UKE1351" s="84" t="s">
        <v>5394</v>
      </c>
      <c r="UKQ1351" s="84" t="s">
        <v>5393</v>
      </c>
      <c r="UKU1351" s="84" t="s">
        <v>5394</v>
      </c>
      <c r="ULG1351" s="84" t="s">
        <v>5393</v>
      </c>
      <c r="ULK1351" s="84" t="s">
        <v>5394</v>
      </c>
      <c r="ULW1351" s="84" t="s">
        <v>5393</v>
      </c>
      <c r="UMA1351" s="84" t="s">
        <v>5394</v>
      </c>
      <c r="UMM1351" s="84" t="s">
        <v>5393</v>
      </c>
      <c r="UMQ1351" s="84" t="s">
        <v>5394</v>
      </c>
      <c r="UNC1351" s="84" t="s">
        <v>5393</v>
      </c>
      <c r="UNG1351" s="84" t="s">
        <v>5394</v>
      </c>
      <c r="UNS1351" s="84" t="s">
        <v>5393</v>
      </c>
      <c r="UNW1351" s="84" t="s">
        <v>5394</v>
      </c>
      <c r="UOI1351" s="84" t="s">
        <v>5393</v>
      </c>
      <c r="UOM1351" s="84" t="s">
        <v>5394</v>
      </c>
      <c r="UOY1351" s="84" t="s">
        <v>5393</v>
      </c>
      <c r="UPC1351" s="84" t="s">
        <v>5394</v>
      </c>
      <c r="UPO1351" s="84" t="s">
        <v>5393</v>
      </c>
      <c r="UPS1351" s="84" t="s">
        <v>5394</v>
      </c>
      <c r="UQE1351" s="84" t="s">
        <v>5393</v>
      </c>
      <c r="UQI1351" s="84" t="s">
        <v>5394</v>
      </c>
      <c r="UQU1351" s="84" t="s">
        <v>5393</v>
      </c>
      <c r="UQY1351" s="84" t="s">
        <v>5394</v>
      </c>
      <c r="URK1351" s="84" t="s">
        <v>5393</v>
      </c>
      <c r="URO1351" s="84" t="s">
        <v>5394</v>
      </c>
      <c r="USA1351" s="84" t="s">
        <v>5393</v>
      </c>
      <c r="USE1351" s="84" t="s">
        <v>5394</v>
      </c>
      <c r="USQ1351" s="84" t="s">
        <v>5393</v>
      </c>
      <c r="USU1351" s="84" t="s">
        <v>5394</v>
      </c>
      <c r="UTG1351" s="84" t="s">
        <v>5393</v>
      </c>
      <c r="UTK1351" s="84" t="s">
        <v>5394</v>
      </c>
      <c r="UTW1351" s="84" t="s">
        <v>5393</v>
      </c>
      <c r="UUA1351" s="84" t="s">
        <v>5394</v>
      </c>
      <c r="UUM1351" s="84" t="s">
        <v>5393</v>
      </c>
      <c r="UUQ1351" s="84" t="s">
        <v>5394</v>
      </c>
      <c r="UVC1351" s="84" t="s">
        <v>5393</v>
      </c>
      <c r="UVG1351" s="84" t="s">
        <v>5394</v>
      </c>
      <c r="UVS1351" s="84" t="s">
        <v>5393</v>
      </c>
      <c r="UVW1351" s="84" t="s">
        <v>5394</v>
      </c>
      <c r="UWI1351" s="84" t="s">
        <v>5393</v>
      </c>
      <c r="UWM1351" s="84" t="s">
        <v>5394</v>
      </c>
      <c r="UWY1351" s="84" t="s">
        <v>5393</v>
      </c>
      <c r="UXC1351" s="84" t="s">
        <v>5394</v>
      </c>
      <c r="UXO1351" s="84" t="s">
        <v>5393</v>
      </c>
      <c r="UXS1351" s="84" t="s">
        <v>5394</v>
      </c>
      <c r="UYE1351" s="84" t="s">
        <v>5393</v>
      </c>
      <c r="UYI1351" s="84" t="s">
        <v>5394</v>
      </c>
      <c r="UYU1351" s="84" t="s">
        <v>5393</v>
      </c>
      <c r="UYY1351" s="84" t="s">
        <v>5394</v>
      </c>
      <c r="UZK1351" s="84" t="s">
        <v>5393</v>
      </c>
      <c r="UZO1351" s="84" t="s">
        <v>5394</v>
      </c>
      <c r="VAA1351" s="84" t="s">
        <v>5393</v>
      </c>
      <c r="VAE1351" s="84" t="s">
        <v>5394</v>
      </c>
      <c r="VAQ1351" s="84" t="s">
        <v>5393</v>
      </c>
      <c r="VAU1351" s="84" t="s">
        <v>5394</v>
      </c>
      <c r="VBG1351" s="84" t="s">
        <v>5393</v>
      </c>
      <c r="VBK1351" s="84" t="s">
        <v>5394</v>
      </c>
      <c r="VBW1351" s="84" t="s">
        <v>5393</v>
      </c>
      <c r="VCA1351" s="84" t="s">
        <v>5394</v>
      </c>
      <c r="VCM1351" s="84" t="s">
        <v>5393</v>
      </c>
      <c r="VCQ1351" s="84" t="s">
        <v>5394</v>
      </c>
      <c r="VDC1351" s="84" t="s">
        <v>5393</v>
      </c>
      <c r="VDG1351" s="84" t="s">
        <v>5394</v>
      </c>
      <c r="VDS1351" s="84" t="s">
        <v>5393</v>
      </c>
      <c r="VDW1351" s="84" t="s">
        <v>5394</v>
      </c>
      <c r="VEI1351" s="84" t="s">
        <v>5393</v>
      </c>
      <c r="VEM1351" s="84" t="s">
        <v>5394</v>
      </c>
      <c r="VEY1351" s="84" t="s">
        <v>5393</v>
      </c>
      <c r="VFC1351" s="84" t="s">
        <v>5394</v>
      </c>
      <c r="VFO1351" s="84" t="s">
        <v>5393</v>
      </c>
      <c r="VFS1351" s="84" t="s">
        <v>5394</v>
      </c>
      <c r="VGE1351" s="84" t="s">
        <v>5393</v>
      </c>
      <c r="VGI1351" s="84" t="s">
        <v>5394</v>
      </c>
      <c r="VGU1351" s="84" t="s">
        <v>5393</v>
      </c>
      <c r="VGY1351" s="84" t="s">
        <v>5394</v>
      </c>
      <c r="VHK1351" s="84" t="s">
        <v>5393</v>
      </c>
      <c r="VHO1351" s="84" t="s">
        <v>5394</v>
      </c>
      <c r="VIA1351" s="84" t="s">
        <v>5393</v>
      </c>
      <c r="VIE1351" s="84" t="s">
        <v>5394</v>
      </c>
      <c r="VIQ1351" s="84" t="s">
        <v>5393</v>
      </c>
      <c r="VIU1351" s="84" t="s">
        <v>5394</v>
      </c>
      <c r="VJG1351" s="84" t="s">
        <v>5393</v>
      </c>
      <c r="VJK1351" s="84" t="s">
        <v>5394</v>
      </c>
      <c r="VJW1351" s="84" t="s">
        <v>5393</v>
      </c>
      <c r="VKA1351" s="84" t="s">
        <v>5394</v>
      </c>
      <c r="VKM1351" s="84" t="s">
        <v>5393</v>
      </c>
      <c r="VKQ1351" s="84" t="s">
        <v>5394</v>
      </c>
      <c r="VLC1351" s="84" t="s">
        <v>5393</v>
      </c>
      <c r="VLG1351" s="84" t="s">
        <v>5394</v>
      </c>
      <c r="VLS1351" s="84" t="s">
        <v>5393</v>
      </c>
      <c r="VLW1351" s="84" t="s">
        <v>5394</v>
      </c>
      <c r="VMI1351" s="84" t="s">
        <v>5393</v>
      </c>
      <c r="VMM1351" s="84" t="s">
        <v>5394</v>
      </c>
      <c r="VMY1351" s="84" t="s">
        <v>5393</v>
      </c>
      <c r="VNC1351" s="84" t="s">
        <v>5394</v>
      </c>
      <c r="VNO1351" s="84" t="s">
        <v>5393</v>
      </c>
      <c r="VNS1351" s="84" t="s">
        <v>5394</v>
      </c>
      <c r="VOE1351" s="84" t="s">
        <v>5393</v>
      </c>
      <c r="VOI1351" s="84" t="s">
        <v>5394</v>
      </c>
      <c r="VOU1351" s="84" t="s">
        <v>5393</v>
      </c>
      <c r="VOY1351" s="84" t="s">
        <v>5394</v>
      </c>
      <c r="VPK1351" s="84" t="s">
        <v>5393</v>
      </c>
      <c r="VPO1351" s="84" t="s">
        <v>5394</v>
      </c>
      <c r="VQA1351" s="84" t="s">
        <v>5393</v>
      </c>
      <c r="VQE1351" s="84" t="s">
        <v>5394</v>
      </c>
      <c r="VQQ1351" s="84" t="s">
        <v>5393</v>
      </c>
      <c r="VQU1351" s="84" t="s">
        <v>5394</v>
      </c>
      <c r="VRG1351" s="84" t="s">
        <v>5393</v>
      </c>
      <c r="VRK1351" s="84" t="s">
        <v>5394</v>
      </c>
      <c r="VRW1351" s="84" t="s">
        <v>5393</v>
      </c>
      <c r="VSA1351" s="84" t="s">
        <v>5394</v>
      </c>
      <c r="VSM1351" s="84" t="s">
        <v>5393</v>
      </c>
      <c r="VSQ1351" s="84" t="s">
        <v>5394</v>
      </c>
      <c r="VTC1351" s="84" t="s">
        <v>5393</v>
      </c>
      <c r="VTG1351" s="84" t="s">
        <v>5394</v>
      </c>
      <c r="VTS1351" s="84" t="s">
        <v>5393</v>
      </c>
      <c r="VTW1351" s="84" t="s">
        <v>5394</v>
      </c>
      <c r="VUI1351" s="84" t="s">
        <v>5393</v>
      </c>
      <c r="VUM1351" s="84" t="s">
        <v>5394</v>
      </c>
      <c r="VUY1351" s="84" t="s">
        <v>5393</v>
      </c>
      <c r="VVC1351" s="84" t="s">
        <v>5394</v>
      </c>
      <c r="VVO1351" s="84" t="s">
        <v>5393</v>
      </c>
      <c r="VVS1351" s="84" t="s">
        <v>5394</v>
      </c>
      <c r="VWE1351" s="84" t="s">
        <v>5393</v>
      </c>
      <c r="VWI1351" s="84" t="s">
        <v>5394</v>
      </c>
      <c r="VWU1351" s="84" t="s">
        <v>5393</v>
      </c>
      <c r="VWY1351" s="84" t="s">
        <v>5394</v>
      </c>
      <c r="VXK1351" s="84" t="s">
        <v>5393</v>
      </c>
      <c r="VXO1351" s="84" t="s">
        <v>5394</v>
      </c>
      <c r="VYA1351" s="84" t="s">
        <v>5393</v>
      </c>
      <c r="VYE1351" s="84" t="s">
        <v>5394</v>
      </c>
      <c r="VYQ1351" s="84" t="s">
        <v>5393</v>
      </c>
      <c r="VYU1351" s="84" t="s">
        <v>5394</v>
      </c>
      <c r="VZG1351" s="84" t="s">
        <v>5393</v>
      </c>
      <c r="VZK1351" s="84" t="s">
        <v>5394</v>
      </c>
      <c r="VZW1351" s="84" t="s">
        <v>5393</v>
      </c>
      <c r="WAA1351" s="84" t="s">
        <v>5394</v>
      </c>
      <c r="WAM1351" s="84" t="s">
        <v>5393</v>
      </c>
      <c r="WAQ1351" s="84" t="s">
        <v>5394</v>
      </c>
      <c r="WBC1351" s="84" t="s">
        <v>5393</v>
      </c>
      <c r="WBG1351" s="84" t="s">
        <v>5394</v>
      </c>
      <c r="WBS1351" s="84" t="s">
        <v>5393</v>
      </c>
      <c r="WBW1351" s="84" t="s">
        <v>5394</v>
      </c>
      <c r="WCI1351" s="84" t="s">
        <v>5393</v>
      </c>
      <c r="WCM1351" s="84" t="s">
        <v>5394</v>
      </c>
      <c r="WCY1351" s="84" t="s">
        <v>5393</v>
      </c>
      <c r="WDC1351" s="84" t="s">
        <v>5394</v>
      </c>
      <c r="WDO1351" s="84" t="s">
        <v>5393</v>
      </c>
      <c r="WDS1351" s="84" t="s">
        <v>5394</v>
      </c>
      <c r="WEE1351" s="84" t="s">
        <v>5393</v>
      </c>
      <c r="WEI1351" s="84" t="s">
        <v>5394</v>
      </c>
      <c r="WEU1351" s="84" t="s">
        <v>5393</v>
      </c>
      <c r="WEY1351" s="84" t="s">
        <v>5394</v>
      </c>
      <c r="WFK1351" s="84" t="s">
        <v>5393</v>
      </c>
      <c r="WFO1351" s="84" t="s">
        <v>5394</v>
      </c>
      <c r="WGA1351" s="84" t="s">
        <v>5393</v>
      </c>
      <c r="WGE1351" s="84" t="s">
        <v>5394</v>
      </c>
      <c r="WGQ1351" s="84" t="s">
        <v>5393</v>
      </c>
      <c r="WGU1351" s="84" t="s">
        <v>5394</v>
      </c>
      <c r="WHG1351" s="84" t="s">
        <v>5393</v>
      </c>
      <c r="WHK1351" s="84" t="s">
        <v>5394</v>
      </c>
      <c r="WHW1351" s="84" t="s">
        <v>5393</v>
      </c>
      <c r="WIA1351" s="84" t="s">
        <v>5394</v>
      </c>
      <c r="WIM1351" s="84" t="s">
        <v>5393</v>
      </c>
      <c r="WIQ1351" s="84" t="s">
        <v>5394</v>
      </c>
      <c r="WJC1351" s="84" t="s">
        <v>5393</v>
      </c>
      <c r="WJG1351" s="84" t="s">
        <v>5394</v>
      </c>
      <c r="WJS1351" s="84" t="s">
        <v>5393</v>
      </c>
      <c r="WJW1351" s="84" t="s">
        <v>5394</v>
      </c>
      <c r="WKI1351" s="84" t="s">
        <v>5393</v>
      </c>
      <c r="WKM1351" s="84" t="s">
        <v>5394</v>
      </c>
      <c r="WKY1351" s="84" t="s">
        <v>5393</v>
      </c>
      <c r="WLC1351" s="84" t="s">
        <v>5394</v>
      </c>
      <c r="WLO1351" s="84" t="s">
        <v>5393</v>
      </c>
      <c r="WLS1351" s="84" t="s">
        <v>5394</v>
      </c>
      <c r="WME1351" s="84" t="s">
        <v>5393</v>
      </c>
      <c r="WMI1351" s="84" t="s">
        <v>5394</v>
      </c>
      <c r="WMU1351" s="84" t="s">
        <v>5393</v>
      </c>
      <c r="WMY1351" s="84" t="s">
        <v>5394</v>
      </c>
      <c r="WNK1351" s="84" t="s">
        <v>5393</v>
      </c>
      <c r="WNO1351" s="84" t="s">
        <v>5394</v>
      </c>
      <c r="WOA1351" s="84" t="s">
        <v>5393</v>
      </c>
      <c r="WOE1351" s="84" t="s">
        <v>5394</v>
      </c>
      <c r="WOQ1351" s="84" t="s">
        <v>5393</v>
      </c>
      <c r="WOU1351" s="84" t="s">
        <v>5394</v>
      </c>
      <c r="WPG1351" s="84" t="s">
        <v>5393</v>
      </c>
      <c r="WPK1351" s="84" t="s">
        <v>5394</v>
      </c>
      <c r="WPW1351" s="84" t="s">
        <v>5393</v>
      </c>
      <c r="WQA1351" s="84" t="s">
        <v>5394</v>
      </c>
      <c r="WQM1351" s="84" t="s">
        <v>5393</v>
      </c>
      <c r="WQQ1351" s="84" t="s">
        <v>5394</v>
      </c>
      <c r="WRC1351" s="84" t="s">
        <v>5393</v>
      </c>
      <c r="WRG1351" s="84" t="s">
        <v>5394</v>
      </c>
      <c r="WRS1351" s="84" t="s">
        <v>5393</v>
      </c>
      <c r="WRW1351" s="84" t="s">
        <v>5394</v>
      </c>
      <c r="WSI1351" s="84" t="s">
        <v>5393</v>
      </c>
      <c r="WSM1351" s="84" t="s">
        <v>5394</v>
      </c>
      <c r="WSY1351" s="84" t="s">
        <v>5393</v>
      </c>
      <c r="WTC1351" s="84" t="s">
        <v>5394</v>
      </c>
      <c r="WTO1351" s="84" t="s">
        <v>5393</v>
      </c>
      <c r="WTS1351" s="84" t="s">
        <v>5394</v>
      </c>
      <c r="WUE1351" s="84" t="s">
        <v>5393</v>
      </c>
      <c r="WUI1351" s="84" t="s">
        <v>5394</v>
      </c>
      <c r="WUU1351" s="84" t="s">
        <v>5393</v>
      </c>
      <c r="WUY1351" s="84" t="s">
        <v>5394</v>
      </c>
      <c r="WVK1351" s="84" t="s">
        <v>5393</v>
      </c>
      <c r="WVO1351" s="84" t="s">
        <v>5394</v>
      </c>
      <c r="WWA1351" s="84" t="s">
        <v>5393</v>
      </c>
      <c r="WWE1351" s="84" t="s">
        <v>5394</v>
      </c>
      <c r="WWQ1351" s="84" t="s">
        <v>5393</v>
      </c>
      <c r="WWU1351" s="84" t="s">
        <v>5394</v>
      </c>
      <c r="WXG1351" s="84" t="s">
        <v>5393</v>
      </c>
      <c r="WXK1351" s="84" t="s">
        <v>5394</v>
      </c>
      <c r="WXW1351" s="84" t="s">
        <v>5393</v>
      </c>
      <c r="WYA1351" s="84" t="s">
        <v>5394</v>
      </c>
      <c r="WYM1351" s="84" t="s">
        <v>5393</v>
      </c>
      <c r="WYQ1351" s="84" t="s">
        <v>5394</v>
      </c>
      <c r="WZC1351" s="84" t="s">
        <v>5393</v>
      </c>
      <c r="WZG1351" s="84" t="s">
        <v>5394</v>
      </c>
      <c r="WZS1351" s="84" t="s">
        <v>5393</v>
      </c>
      <c r="WZW1351" s="84" t="s">
        <v>5394</v>
      </c>
      <c r="XAI1351" s="84" t="s">
        <v>5393</v>
      </c>
      <c r="XAM1351" s="84" t="s">
        <v>5394</v>
      </c>
      <c r="XAY1351" s="84" t="s">
        <v>5393</v>
      </c>
      <c r="XBC1351" s="84" t="s">
        <v>5394</v>
      </c>
      <c r="XBO1351" s="84" t="s">
        <v>5393</v>
      </c>
      <c r="XBS1351" s="84" t="s">
        <v>5394</v>
      </c>
      <c r="XCE1351" s="84" t="s">
        <v>5393</v>
      </c>
      <c r="XCI1351" s="84" t="s">
        <v>5394</v>
      </c>
      <c r="XCU1351" s="84" t="s">
        <v>5393</v>
      </c>
      <c r="XCY1351" s="84" t="s">
        <v>5394</v>
      </c>
      <c r="XDK1351" s="84" t="s">
        <v>5393</v>
      </c>
      <c r="XDO1351" s="84" t="s">
        <v>5394</v>
      </c>
      <c r="XEA1351" s="84" t="s">
        <v>5393</v>
      </c>
      <c r="XEE1351" s="84" t="s">
        <v>5394</v>
      </c>
      <c r="XEQ1351" s="84" t="s">
        <v>5393</v>
      </c>
      <c r="XEU1351" s="84" t="s">
        <v>5394</v>
      </c>
    </row>
    <row r="1352" spans="1:1024 1027:2048 2051:3072 3075:4096 4099:5120 5123:6144 6147:7168 7171:8192 8195:9216 9219:10240 10243:11264 11267:12288 12291:13312 13315:14336 14339:15360 15363:16384" ht="30" x14ac:dyDescent="0.25">
      <c r="A1352" s="84"/>
      <c r="B1352" s="84"/>
      <c r="D1352" s="745">
        <v>660</v>
      </c>
      <c r="G1352" s="1130" t="s">
        <v>187</v>
      </c>
      <c r="H1352" s="780"/>
      <c r="I1352" s="780"/>
      <c r="J1352" s="781"/>
      <c r="K1352" s="780"/>
      <c r="L1352" s="782"/>
      <c r="M1352" s="782"/>
      <c r="N1352" s="783"/>
      <c r="O1352" s="782"/>
      <c r="P1352" s="782"/>
      <c r="Q1352" s="800"/>
      <c r="R1352" s="801"/>
      <c r="S1352" s="800"/>
      <c r="T1352" s="84">
        <v>660</v>
      </c>
      <c r="V1352" s="84"/>
      <c r="W1352" s="84" t="s">
        <v>187</v>
      </c>
      <c r="AJ1352" s="84">
        <v>660</v>
      </c>
      <c r="AM1352" s="84" t="s">
        <v>187</v>
      </c>
      <c r="AZ1352" s="84">
        <v>660</v>
      </c>
      <c r="BC1352" s="84" t="s">
        <v>187</v>
      </c>
      <c r="BP1352" s="84">
        <v>660</v>
      </c>
      <c r="BS1352" s="84" t="s">
        <v>187</v>
      </c>
      <c r="CF1352" s="84">
        <v>660</v>
      </c>
      <c r="CI1352" s="84" t="s">
        <v>187</v>
      </c>
      <c r="CV1352" s="84">
        <v>660</v>
      </c>
      <c r="CY1352" s="84" t="s">
        <v>187</v>
      </c>
      <c r="DL1352" s="84">
        <v>660</v>
      </c>
      <c r="DO1352" s="84" t="s">
        <v>187</v>
      </c>
      <c r="EB1352" s="84">
        <v>660</v>
      </c>
      <c r="EE1352" s="84" t="s">
        <v>187</v>
      </c>
      <c r="ER1352" s="84">
        <v>660</v>
      </c>
      <c r="EU1352" s="84" t="s">
        <v>187</v>
      </c>
      <c r="FH1352" s="84">
        <v>660</v>
      </c>
      <c r="FK1352" s="84" t="s">
        <v>187</v>
      </c>
      <c r="FX1352" s="84">
        <v>660</v>
      </c>
      <c r="GA1352" s="84" t="s">
        <v>187</v>
      </c>
      <c r="GN1352" s="84">
        <v>660</v>
      </c>
      <c r="GQ1352" s="84" t="s">
        <v>187</v>
      </c>
      <c r="HD1352" s="84">
        <v>660</v>
      </c>
      <c r="HG1352" s="84" t="s">
        <v>187</v>
      </c>
      <c r="HT1352" s="84">
        <v>660</v>
      </c>
      <c r="HW1352" s="84" t="s">
        <v>187</v>
      </c>
      <c r="IJ1352" s="84">
        <v>660</v>
      </c>
      <c r="IM1352" s="84" t="s">
        <v>187</v>
      </c>
      <c r="IZ1352" s="84">
        <v>660</v>
      </c>
      <c r="JC1352" s="84" t="s">
        <v>187</v>
      </c>
      <c r="JP1352" s="84">
        <v>660</v>
      </c>
      <c r="JS1352" s="84" t="s">
        <v>187</v>
      </c>
      <c r="KF1352" s="84">
        <v>660</v>
      </c>
      <c r="KI1352" s="84" t="s">
        <v>187</v>
      </c>
      <c r="KV1352" s="84">
        <v>660</v>
      </c>
      <c r="KY1352" s="84" t="s">
        <v>187</v>
      </c>
      <c r="LL1352" s="84">
        <v>660</v>
      </c>
      <c r="LO1352" s="84" t="s">
        <v>187</v>
      </c>
      <c r="MB1352" s="84">
        <v>660</v>
      </c>
      <c r="ME1352" s="84" t="s">
        <v>187</v>
      </c>
      <c r="MR1352" s="84">
        <v>660</v>
      </c>
      <c r="MU1352" s="84" t="s">
        <v>187</v>
      </c>
      <c r="NH1352" s="84">
        <v>660</v>
      </c>
      <c r="NK1352" s="84" t="s">
        <v>187</v>
      </c>
      <c r="NX1352" s="84">
        <v>660</v>
      </c>
      <c r="OA1352" s="84" t="s">
        <v>187</v>
      </c>
      <c r="ON1352" s="84">
        <v>660</v>
      </c>
      <c r="OQ1352" s="84" t="s">
        <v>187</v>
      </c>
      <c r="PD1352" s="84">
        <v>660</v>
      </c>
      <c r="PG1352" s="84" t="s">
        <v>187</v>
      </c>
      <c r="PT1352" s="84">
        <v>660</v>
      </c>
      <c r="PW1352" s="84" t="s">
        <v>187</v>
      </c>
      <c r="QJ1352" s="84">
        <v>660</v>
      </c>
      <c r="QM1352" s="84" t="s">
        <v>187</v>
      </c>
      <c r="QZ1352" s="84">
        <v>660</v>
      </c>
      <c r="RC1352" s="84" t="s">
        <v>187</v>
      </c>
      <c r="RP1352" s="84">
        <v>660</v>
      </c>
      <c r="RS1352" s="84" t="s">
        <v>187</v>
      </c>
      <c r="SF1352" s="84">
        <v>660</v>
      </c>
      <c r="SI1352" s="84" t="s">
        <v>187</v>
      </c>
      <c r="SV1352" s="84">
        <v>660</v>
      </c>
      <c r="SY1352" s="84" t="s">
        <v>187</v>
      </c>
      <c r="TL1352" s="84">
        <v>660</v>
      </c>
      <c r="TO1352" s="84" t="s">
        <v>187</v>
      </c>
      <c r="UB1352" s="84">
        <v>660</v>
      </c>
      <c r="UE1352" s="84" t="s">
        <v>187</v>
      </c>
      <c r="UR1352" s="84">
        <v>660</v>
      </c>
      <c r="UU1352" s="84" t="s">
        <v>187</v>
      </c>
      <c r="VH1352" s="84">
        <v>660</v>
      </c>
      <c r="VK1352" s="84" t="s">
        <v>187</v>
      </c>
      <c r="VX1352" s="84">
        <v>660</v>
      </c>
      <c r="WA1352" s="84" t="s">
        <v>187</v>
      </c>
      <c r="WN1352" s="84">
        <v>660</v>
      </c>
      <c r="WQ1352" s="84" t="s">
        <v>187</v>
      </c>
      <c r="XD1352" s="84">
        <v>660</v>
      </c>
      <c r="XG1352" s="84" t="s">
        <v>187</v>
      </c>
      <c r="XT1352" s="84">
        <v>660</v>
      </c>
      <c r="XW1352" s="84" t="s">
        <v>187</v>
      </c>
      <c r="YJ1352" s="84">
        <v>660</v>
      </c>
      <c r="YM1352" s="84" t="s">
        <v>187</v>
      </c>
      <c r="YZ1352" s="84">
        <v>660</v>
      </c>
      <c r="ZC1352" s="84" t="s">
        <v>187</v>
      </c>
      <c r="ZP1352" s="84">
        <v>660</v>
      </c>
      <c r="ZS1352" s="84" t="s">
        <v>187</v>
      </c>
      <c r="AAF1352" s="84">
        <v>660</v>
      </c>
      <c r="AAI1352" s="84" t="s">
        <v>187</v>
      </c>
      <c r="AAV1352" s="84">
        <v>660</v>
      </c>
      <c r="AAY1352" s="84" t="s">
        <v>187</v>
      </c>
      <c r="ABL1352" s="84">
        <v>660</v>
      </c>
      <c r="ABO1352" s="84" t="s">
        <v>187</v>
      </c>
      <c r="ACB1352" s="84">
        <v>660</v>
      </c>
      <c r="ACE1352" s="84" t="s">
        <v>187</v>
      </c>
      <c r="ACR1352" s="84">
        <v>660</v>
      </c>
      <c r="ACU1352" s="84" t="s">
        <v>187</v>
      </c>
      <c r="ADH1352" s="84">
        <v>660</v>
      </c>
      <c r="ADK1352" s="84" t="s">
        <v>187</v>
      </c>
      <c r="ADX1352" s="84">
        <v>660</v>
      </c>
      <c r="AEA1352" s="84" t="s">
        <v>187</v>
      </c>
      <c r="AEN1352" s="84">
        <v>660</v>
      </c>
      <c r="AEQ1352" s="84" t="s">
        <v>187</v>
      </c>
      <c r="AFD1352" s="84">
        <v>660</v>
      </c>
      <c r="AFG1352" s="84" t="s">
        <v>187</v>
      </c>
      <c r="AFT1352" s="84">
        <v>660</v>
      </c>
      <c r="AFW1352" s="84" t="s">
        <v>187</v>
      </c>
      <c r="AGJ1352" s="84">
        <v>660</v>
      </c>
      <c r="AGM1352" s="84" t="s">
        <v>187</v>
      </c>
      <c r="AGZ1352" s="84">
        <v>660</v>
      </c>
      <c r="AHC1352" s="84" t="s">
        <v>187</v>
      </c>
      <c r="AHP1352" s="84">
        <v>660</v>
      </c>
      <c r="AHS1352" s="84" t="s">
        <v>187</v>
      </c>
      <c r="AIF1352" s="84">
        <v>660</v>
      </c>
      <c r="AII1352" s="84" t="s">
        <v>187</v>
      </c>
      <c r="AIV1352" s="84">
        <v>660</v>
      </c>
      <c r="AIY1352" s="84" t="s">
        <v>187</v>
      </c>
      <c r="AJL1352" s="84">
        <v>660</v>
      </c>
      <c r="AJO1352" s="84" t="s">
        <v>187</v>
      </c>
      <c r="AKB1352" s="84">
        <v>660</v>
      </c>
      <c r="AKE1352" s="84" t="s">
        <v>187</v>
      </c>
      <c r="AKR1352" s="84">
        <v>660</v>
      </c>
      <c r="AKU1352" s="84" t="s">
        <v>187</v>
      </c>
      <c r="ALH1352" s="84">
        <v>660</v>
      </c>
      <c r="ALK1352" s="84" t="s">
        <v>187</v>
      </c>
      <c r="ALX1352" s="84">
        <v>660</v>
      </c>
      <c r="AMA1352" s="84" t="s">
        <v>187</v>
      </c>
      <c r="AMN1352" s="84">
        <v>660</v>
      </c>
      <c r="AMQ1352" s="84" t="s">
        <v>187</v>
      </c>
      <c r="AND1352" s="84">
        <v>660</v>
      </c>
      <c r="ANG1352" s="84" t="s">
        <v>187</v>
      </c>
      <c r="ANT1352" s="84">
        <v>660</v>
      </c>
      <c r="ANW1352" s="84" t="s">
        <v>187</v>
      </c>
      <c r="AOJ1352" s="84">
        <v>660</v>
      </c>
      <c r="AOM1352" s="84" t="s">
        <v>187</v>
      </c>
      <c r="AOZ1352" s="84">
        <v>660</v>
      </c>
      <c r="APC1352" s="84" t="s">
        <v>187</v>
      </c>
      <c r="APP1352" s="84">
        <v>660</v>
      </c>
      <c r="APS1352" s="84" t="s">
        <v>187</v>
      </c>
      <c r="AQF1352" s="84">
        <v>660</v>
      </c>
      <c r="AQI1352" s="84" t="s">
        <v>187</v>
      </c>
      <c r="AQV1352" s="84">
        <v>660</v>
      </c>
      <c r="AQY1352" s="84" t="s">
        <v>187</v>
      </c>
      <c r="ARL1352" s="84">
        <v>660</v>
      </c>
      <c r="ARO1352" s="84" t="s">
        <v>187</v>
      </c>
      <c r="ASB1352" s="84">
        <v>660</v>
      </c>
      <c r="ASE1352" s="84" t="s">
        <v>187</v>
      </c>
      <c r="ASR1352" s="84">
        <v>660</v>
      </c>
      <c r="ASU1352" s="84" t="s">
        <v>187</v>
      </c>
      <c r="ATH1352" s="84">
        <v>660</v>
      </c>
      <c r="ATK1352" s="84" t="s">
        <v>187</v>
      </c>
      <c r="ATX1352" s="84">
        <v>660</v>
      </c>
      <c r="AUA1352" s="84" t="s">
        <v>187</v>
      </c>
      <c r="AUN1352" s="84">
        <v>660</v>
      </c>
      <c r="AUQ1352" s="84" t="s">
        <v>187</v>
      </c>
      <c r="AVD1352" s="84">
        <v>660</v>
      </c>
      <c r="AVG1352" s="84" t="s">
        <v>187</v>
      </c>
      <c r="AVT1352" s="84">
        <v>660</v>
      </c>
      <c r="AVW1352" s="84" t="s">
        <v>187</v>
      </c>
      <c r="AWJ1352" s="84">
        <v>660</v>
      </c>
      <c r="AWM1352" s="84" t="s">
        <v>187</v>
      </c>
      <c r="AWZ1352" s="84">
        <v>660</v>
      </c>
      <c r="AXC1352" s="84" t="s">
        <v>187</v>
      </c>
      <c r="AXP1352" s="84">
        <v>660</v>
      </c>
      <c r="AXS1352" s="84" t="s">
        <v>187</v>
      </c>
      <c r="AYF1352" s="84">
        <v>660</v>
      </c>
      <c r="AYI1352" s="84" t="s">
        <v>187</v>
      </c>
      <c r="AYV1352" s="84">
        <v>660</v>
      </c>
      <c r="AYY1352" s="84" t="s">
        <v>187</v>
      </c>
      <c r="AZL1352" s="84">
        <v>660</v>
      </c>
      <c r="AZO1352" s="84" t="s">
        <v>187</v>
      </c>
      <c r="BAB1352" s="84">
        <v>660</v>
      </c>
      <c r="BAE1352" s="84" t="s">
        <v>187</v>
      </c>
      <c r="BAR1352" s="84">
        <v>660</v>
      </c>
      <c r="BAU1352" s="84" t="s">
        <v>187</v>
      </c>
      <c r="BBH1352" s="84">
        <v>660</v>
      </c>
      <c r="BBK1352" s="84" t="s">
        <v>187</v>
      </c>
      <c r="BBX1352" s="84">
        <v>660</v>
      </c>
      <c r="BCA1352" s="84" t="s">
        <v>187</v>
      </c>
      <c r="BCN1352" s="84">
        <v>660</v>
      </c>
      <c r="BCQ1352" s="84" t="s">
        <v>187</v>
      </c>
      <c r="BDD1352" s="84">
        <v>660</v>
      </c>
      <c r="BDG1352" s="84" t="s">
        <v>187</v>
      </c>
      <c r="BDT1352" s="84">
        <v>660</v>
      </c>
      <c r="BDW1352" s="84" t="s">
        <v>187</v>
      </c>
      <c r="BEJ1352" s="84">
        <v>660</v>
      </c>
      <c r="BEM1352" s="84" t="s">
        <v>187</v>
      </c>
      <c r="BEZ1352" s="84">
        <v>660</v>
      </c>
      <c r="BFC1352" s="84" t="s">
        <v>187</v>
      </c>
      <c r="BFP1352" s="84">
        <v>660</v>
      </c>
      <c r="BFS1352" s="84" t="s">
        <v>187</v>
      </c>
      <c r="BGF1352" s="84">
        <v>660</v>
      </c>
      <c r="BGI1352" s="84" t="s">
        <v>187</v>
      </c>
      <c r="BGV1352" s="84">
        <v>660</v>
      </c>
      <c r="BGY1352" s="84" t="s">
        <v>187</v>
      </c>
      <c r="BHL1352" s="84">
        <v>660</v>
      </c>
      <c r="BHO1352" s="84" t="s">
        <v>187</v>
      </c>
      <c r="BIB1352" s="84">
        <v>660</v>
      </c>
      <c r="BIE1352" s="84" t="s">
        <v>187</v>
      </c>
      <c r="BIR1352" s="84">
        <v>660</v>
      </c>
      <c r="BIU1352" s="84" t="s">
        <v>187</v>
      </c>
      <c r="BJH1352" s="84">
        <v>660</v>
      </c>
      <c r="BJK1352" s="84" t="s">
        <v>187</v>
      </c>
      <c r="BJX1352" s="84">
        <v>660</v>
      </c>
      <c r="BKA1352" s="84" t="s">
        <v>187</v>
      </c>
      <c r="BKN1352" s="84">
        <v>660</v>
      </c>
      <c r="BKQ1352" s="84" t="s">
        <v>187</v>
      </c>
      <c r="BLD1352" s="84">
        <v>660</v>
      </c>
      <c r="BLG1352" s="84" t="s">
        <v>187</v>
      </c>
      <c r="BLT1352" s="84">
        <v>660</v>
      </c>
      <c r="BLW1352" s="84" t="s">
        <v>187</v>
      </c>
      <c r="BMJ1352" s="84">
        <v>660</v>
      </c>
      <c r="BMM1352" s="84" t="s">
        <v>187</v>
      </c>
      <c r="BMZ1352" s="84">
        <v>660</v>
      </c>
      <c r="BNC1352" s="84" t="s">
        <v>187</v>
      </c>
      <c r="BNP1352" s="84">
        <v>660</v>
      </c>
      <c r="BNS1352" s="84" t="s">
        <v>187</v>
      </c>
      <c r="BOF1352" s="84">
        <v>660</v>
      </c>
      <c r="BOI1352" s="84" t="s">
        <v>187</v>
      </c>
      <c r="BOV1352" s="84">
        <v>660</v>
      </c>
      <c r="BOY1352" s="84" t="s">
        <v>187</v>
      </c>
      <c r="BPL1352" s="84">
        <v>660</v>
      </c>
      <c r="BPO1352" s="84" t="s">
        <v>187</v>
      </c>
      <c r="BQB1352" s="84">
        <v>660</v>
      </c>
      <c r="BQE1352" s="84" t="s">
        <v>187</v>
      </c>
      <c r="BQR1352" s="84">
        <v>660</v>
      </c>
      <c r="BQU1352" s="84" t="s">
        <v>187</v>
      </c>
      <c r="BRH1352" s="84">
        <v>660</v>
      </c>
      <c r="BRK1352" s="84" t="s">
        <v>187</v>
      </c>
      <c r="BRX1352" s="84">
        <v>660</v>
      </c>
      <c r="BSA1352" s="84" t="s">
        <v>187</v>
      </c>
      <c r="BSN1352" s="84">
        <v>660</v>
      </c>
      <c r="BSQ1352" s="84" t="s">
        <v>187</v>
      </c>
      <c r="BTD1352" s="84">
        <v>660</v>
      </c>
      <c r="BTG1352" s="84" t="s">
        <v>187</v>
      </c>
      <c r="BTT1352" s="84">
        <v>660</v>
      </c>
      <c r="BTW1352" s="84" t="s">
        <v>187</v>
      </c>
      <c r="BUJ1352" s="84">
        <v>660</v>
      </c>
      <c r="BUM1352" s="84" t="s">
        <v>187</v>
      </c>
      <c r="BUZ1352" s="84">
        <v>660</v>
      </c>
      <c r="BVC1352" s="84" t="s">
        <v>187</v>
      </c>
      <c r="BVP1352" s="84">
        <v>660</v>
      </c>
      <c r="BVS1352" s="84" t="s">
        <v>187</v>
      </c>
      <c r="BWF1352" s="84">
        <v>660</v>
      </c>
      <c r="BWI1352" s="84" t="s">
        <v>187</v>
      </c>
      <c r="BWV1352" s="84">
        <v>660</v>
      </c>
      <c r="BWY1352" s="84" t="s">
        <v>187</v>
      </c>
      <c r="BXL1352" s="84">
        <v>660</v>
      </c>
      <c r="BXO1352" s="84" t="s">
        <v>187</v>
      </c>
      <c r="BYB1352" s="84">
        <v>660</v>
      </c>
      <c r="BYE1352" s="84" t="s">
        <v>187</v>
      </c>
      <c r="BYR1352" s="84">
        <v>660</v>
      </c>
      <c r="BYU1352" s="84" t="s">
        <v>187</v>
      </c>
      <c r="BZH1352" s="84">
        <v>660</v>
      </c>
      <c r="BZK1352" s="84" t="s">
        <v>187</v>
      </c>
      <c r="BZX1352" s="84">
        <v>660</v>
      </c>
      <c r="CAA1352" s="84" t="s">
        <v>187</v>
      </c>
      <c r="CAN1352" s="84">
        <v>660</v>
      </c>
      <c r="CAQ1352" s="84" t="s">
        <v>187</v>
      </c>
      <c r="CBD1352" s="84">
        <v>660</v>
      </c>
      <c r="CBG1352" s="84" t="s">
        <v>187</v>
      </c>
      <c r="CBT1352" s="84">
        <v>660</v>
      </c>
      <c r="CBW1352" s="84" t="s">
        <v>187</v>
      </c>
      <c r="CCJ1352" s="84">
        <v>660</v>
      </c>
      <c r="CCM1352" s="84" t="s">
        <v>187</v>
      </c>
      <c r="CCZ1352" s="84">
        <v>660</v>
      </c>
      <c r="CDC1352" s="84" t="s">
        <v>187</v>
      </c>
      <c r="CDP1352" s="84">
        <v>660</v>
      </c>
      <c r="CDS1352" s="84" t="s">
        <v>187</v>
      </c>
      <c r="CEF1352" s="84">
        <v>660</v>
      </c>
      <c r="CEI1352" s="84" t="s">
        <v>187</v>
      </c>
      <c r="CEV1352" s="84">
        <v>660</v>
      </c>
      <c r="CEY1352" s="84" t="s">
        <v>187</v>
      </c>
      <c r="CFL1352" s="84">
        <v>660</v>
      </c>
      <c r="CFO1352" s="84" t="s">
        <v>187</v>
      </c>
      <c r="CGB1352" s="84">
        <v>660</v>
      </c>
      <c r="CGE1352" s="84" t="s">
        <v>187</v>
      </c>
      <c r="CGR1352" s="84">
        <v>660</v>
      </c>
      <c r="CGU1352" s="84" t="s">
        <v>187</v>
      </c>
      <c r="CHH1352" s="84">
        <v>660</v>
      </c>
      <c r="CHK1352" s="84" t="s">
        <v>187</v>
      </c>
      <c r="CHX1352" s="84">
        <v>660</v>
      </c>
      <c r="CIA1352" s="84" t="s">
        <v>187</v>
      </c>
      <c r="CIN1352" s="84">
        <v>660</v>
      </c>
      <c r="CIQ1352" s="84" t="s">
        <v>187</v>
      </c>
      <c r="CJD1352" s="84">
        <v>660</v>
      </c>
      <c r="CJG1352" s="84" t="s">
        <v>187</v>
      </c>
      <c r="CJT1352" s="84">
        <v>660</v>
      </c>
      <c r="CJW1352" s="84" t="s">
        <v>187</v>
      </c>
      <c r="CKJ1352" s="84">
        <v>660</v>
      </c>
      <c r="CKM1352" s="84" t="s">
        <v>187</v>
      </c>
      <c r="CKZ1352" s="84">
        <v>660</v>
      </c>
      <c r="CLC1352" s="84" t="s">
        <v>187</v>
      </c>
      <c r="CLP1352" s="84">
        <v>660</v>
      </c>
      <c r="CLS1352" s="84" t="s">
        <v>187</v>
      </c>
      <c r="CMF1352" s="84">
        <v>660</v>
      </c>
      <c r="CMI1352" s="84" t="s">
        <v>187</v>
      </c>
      <c r="CMV1352" s="84">
        <v>660</v>
      </c>
      <c r="CMY1352" s="84" t="s">
        <v>187</v>
      </c>
      <c r="CNL1352" s="84">
        <v>660</v>
      </c>
      <c r="CNO1352" s="84" t="s">
        <v>187</v>
      </c>
      <c r="COB1352" s="84">
        <v>660</v>
      </c>
      <c r="COE1352" s="84" t="s">
        <v>187</v>
      </c>
      <c r="COR1352" s="84">
        <v>660</v>
      </c>
      <c r="COU1352" s="84" t="s">
        <v>187</v>
      </c>
      <c r="CPH1352" s="84">
        <v>660</v>
      </c>
      <c r="CPK1352" s="84" t="s">
        <v>187</v>
      </c>
      <c r="CPX1352" s="84">
        <v>660</v>
      </c>
      <c r="CQA1352" s="84" t="s">
        <v>187</v>
      </c>
      <c r="CQN1352" s="84">
        <v>660</v>
      </c>
      <c r="CQQ1352" s="84" t="s">
        <v>187</v>
      </c>
      <c r="CRD1352" s="84">
        <v>660</v>
      </c>
      <c r="CRG1352" s="84" t="s">
        <v>187</v>
      </c>
      <c r="CRT1352" s="84">
        <v>660</v>
      </c>
      <c r="CRW1352" s="84" t="s">
        <v>187</v>
      </c>
      <c r="CSJ1352" s="84">
        <v>660</v>
      </c>
      <c r="CSM1352" s="84" t="s">
        <v>187</v>
      </c>
      <c r="CSZ1352" s="84">
        <v>660</v>
      </c>
      <c r="CTC1352" s="84" t="s">
        <v>187</v>
      </c>
      <c r="CTP1352" s="84">
        <v>660</v>
      </c>
      <c r="CTS1352" s="84" t="s">
        <v>187</v>
      </c>
      <c r="CUF1352" s="84">
        <v>660</v>
      </c>
      <c r="CUI1352" s="84" t="s">
        <v>187</v>
      </c>
      <c r="CUV1352" s="84">
        <v>660</v>
      </c>
      <c r="CUY1352" s="84" t="s">
        <v>187</v>
      </c>
      <c r="CVL1352" s="84">
        <v>660</v>
      </c>
      <c r="CVO1352" s="84" t="s">
        <v>187</v>
      </c>
      <c r="CWB1352" s="84">
        <v>660</v>
      </c>
      <c r="CWE1352" s="84" t="s">
        <v>187</v>
      </c>
      <c r="CWR1352" s="84">
        <v>660</v>
      </c>
      <c r="CWU1352" s="84" t="s">
        <v>187</v>
      </c>
      <c r="CXH1352" s="84">
        <v>660</v>
      </c>
      <c r="CXK1352" s="84" t="s">
        <v>187</v>
      </c>
      <c r="CXX1352" s="84">
        <v>660</v>
      </c>
      <c r="CYA1352" s="84" t="s">
        <v>187</v>
      </c>
      <c r="CYN1352" s="84">
        <v>660</v>
      </c>
      <c r="CYQ1352" s="84" t="s">
        <v>187</v>
      </c>
      <c r="CZD1352" s="84">
        <v>660</v>
      </c>
      <c r="CZG1352" s="84" t="s">
        <v>187</v>
      </c>
      <c r="CZT1352" s="84">
        <v>660</v>
      </c>
      <c r="CZW1352" s="84" t="s">
        <v>187</v>
      </c>
      <c r="DAJ1352" s="84">
        <v>660</v>
      </c>
      <c r="DAM1352" s="84" t="s">
        <v>187</v>
      </c>
      <c r="DAZ1352" s="84">
        <v>660</v>
      </c>
      <c r="DBC1352" s="84" t="s">
        <v>187</v>
      </c>
      <c r="DBP1352" s="84">
        <v>660</v>
      </c>
      <c r="DBS1352" s="84" t="s">
        <v>187</v>
      </c>
      <c r="DCF1352" s="84">
        <v>660</v>
      </c>
      <c r="DCI1352" s="84" t="s">
        <v>187</v>
      </c>
      <c r="DCV1352" s="84">
        <v>660</v>
      </c>
      <c r="DCY1352" s="84" t="s">
        <v>187</v>
      </c>
      <c r="DDL1352" s="84">
        <v>660</v>
      </c>
      <c r="DDO1352" s="84" t="s">
        <v>187</v>
      </c>
      <c r="DEB1352" s="84">
        <v>660</v>
      </c>
      <c r="DEE1352" s="84" t="s">
        <v>187</v>
      </c>
      <c r="DER1352" s="84">
        <v>660</v>
      </c>
      <c r="DEU1352" s="84" t="s">
        <v>187</v>
      </c>
      <c r="DFH1352" s="84">
        <v>660</v>
      </c>
      <c r="DFK1352" s="84" t="s">
        <v>187</v>
      </c>
      <c r="DFX1352" s="84">
        <v>660</v>
      </c>
      <c r="DGA1352" s="84" t="s">
        <v>187</v>
      </c>
      <c r="DGN1352" s="84">
        <v>660</v>
      </c>
      <c r="DGQ1352" s="84" t="s">
        <v>187</v>
      </c>
      <c r="DHD1352" s="84">
        <v>660</v>
      </c>
      <c r="DHG1352" s="84" t="s">
        <v>187</v>
      </c>
      <c r="DHT1352" s="84">
        <v>660</v>
      </c>
      <c r="DHW1352" s="84" t="s">
        <v>187</v>
      </c>
      <c r="DIJ1352" s="84">
        <v>660</v>
      </c>
      <c r="DIM1352" s="84" t="s">
        <v>187</v>
      </c>
      <c r="DIZ1352" s="84">
        <v>660</v>
      </c>
      <c r="DJC1352" s="84" t="s">
        <v>187</v>
      </c>
      <c r="DJP1352" s="84">
        <v>660</v>
      </c>
      <c r="DJS1352" s="84" t="s">
        <v>187</v>
      </c>
      <c r="DKF1352" s="84">
        <v>660</v>
      </c>
      <c r="DKI1352" s="84" t="s">
        <v>187</v>
      </c>
      <c r="DKV1352" s="84">
        <v>660</v>
      </c>
      <c r="DKY1352" s="84" t="s">
        <v>187</v>
      </c>
      <c r="DLL1352" s="84">
        <v>660</v>
      </c>
      <c r="DLO1352" s="84" t="s">
        <v>187</v>
      </c>
      <c r="DMB1352" s="84">
        <v>660</v>
      </c>
      <c r="DME1352" s="84" t="s">
        <v>187</v>
      </c>
      <c r="DMR1352" s="84">
        <v>660</v>
      </c>
      <c r="DMU1352" s="84" t="s">
        <v>187</v>
      </c>
      <c r="DNH1352" s="84">
        <v>660</v>
      </c>
      <c r="DNK1352" s="84" t="s">
        <v>187</v>
      </c>
      <c r="DNX1352" s="84">
        <v>660</v>
      </c>
      <c r="DOA1352" s="84" t="s">
        <v>187</v>
      </c>
      <c r="DON1352" s="84">
        <v>660</v>
      </c>
      <c r="DOQ1352" s="84" t="s">
        <v>187</v>
      </c>
      <c r="DPD1352" s="84">
        <v>660</v>
      </c>
      <c r="DPG1352" s="84" t="s">
        <v>187</v>
      </c>
      <c r="DPT1352" s="84">
        <v>660</v>
      </c>
      <c r="DPW1352" s="84" t="s">
        <v>187</v>
      </c>
      <c r="DQJ1352" s="84">
        <v>660</v>
      </c>
      <c r="DQM1352" s="84" t="s">
        <v>187</v>
      </c>
      <c r="DQZ1352" s="84">
        <v>660</v>
      </c>
      <c r="DRC1352" s="84" t="s">
        <v>187</v>
      </c>
      <c r="DRP1352" s="84">
        <v>660</v>
      </c>
      <c r="DRS1352" s="84" t="s">
        <v>187</v>
      </c>
      <c r="DSF1352" s="84">
        <v>660</v>
      </c>
      <c r="DSI1352" s="84" t="s">
        <v>187</v>
      </c>
      <c r="DSV1352" s="84">
        <v>660</v>
      </c>
      <c r="DSY1352" s="84" t="s">
        <v>187</v>
      </c>
      <c r="DTL1352" s="84">
        <v>660</v>
      </c>
      <c r="DTO1352" s="84" t="s">
        <v>187</v>
      </c>
      <c r="DUB1352" s="84">
        <v>660</v>
      </c>
      <c r="DUE1352" s="84" t="s">
        <v>187</v>
      </c>
      <c r="DUR1352" s="84">
        <v>660</v>
      </c>
      <c r="DUU1352" s="84" t="s">
        <v>187</v>
      </c>
      <c r="DVH1352" s="84">
        <v>660</v>
      </c>
      <c r="DVK1352" s="84" t="s">
        <v>187</v>
      </c>
      <c r="DVX1352" s="84">
        <v>660</v>
      </c>
      <c r="DWA1352" s="84" t="s">
        <v>187</v>
      </c>
      <c r="DWN1352" s="84">
        <v>660</v>
      </c>
      <c r="DWQ1352" s="84" t="s">
        <v>187</v>
      </c>
      <c r="DXD1352" s="84">
        <v>660</v>
      </c>
      <c r="DXG1352" s="84" t="s">
        <v>187</v>
      </c>
      <c r="DXT1352" s="84">
        <v>660</v>
      </c>
      <c r="DXW1352" s="84" t="s">
        <v>187</v>
      </c>
      <c r="DYJ1352" s="84">
        <v>660</v>
      </c>
      <c r="DYM1352" s="84" t="s">
        <v>187</v>
      </c>
      <c r="DYZ1352" s="84">
        <v>660</v>
      </c>
      <c r="DZC1352" s="84" t="s">
        <v>187</v>
      </c>
      <c r="DZP1352" s="84">
        <v>660</v>
      </c>
      <c r="DZS1352" s="84" t="s">
        <v>187</v>
      </c>
      <c r="EAF1352" s="84">
        <v>660</v>
      </c>
      <c r="EAI1352" s="84" t="s">
        <v>187</v>
      </c>
      <c r="EAV1352" s="84">
        <v>660</v>
      </c>
      <c r="EAY1352" s="84" t="s">
        <v>187</v>
      </c>
      <c r="EBL1352" s="84">
        <v>660</v>
      </c>
      <c r="EBO1352" s="84" t="s">
        <v>187</v>
      </c>
      <c r="ECB1352" s="84">
        <v>660</v>
      </c>
      <c r="ECE1352" s="84" t="s">
        <v>187</v>
      </c>
      <c r="ECR1352" s="84">
        <v>660</v>
      </c>
      <c r="ECU1352" s="84" t="s">
        <v>187</v>
      </c>
      <c r="EDH1352" s="84">
        <v>660</v>
      </c>
      <c r="EDK1352" s="84" t="s">
        <v>187</v>
      </c>
      <c r="EDX1352" s="84">
        <v>660</v>
      </c>
      <c r="EEA1352" s="84" t="s">
        <v>187</v>
      </c>
      <c r="EEN1352" s="84">
        <v>660</v>
      </c>
      <c r="EEQ1352" s="84" t="s">
        <v>187</v>
      </c>
      <c r="EFD1352" s="84">
        <v>660</v>
      </c>
      <c r="EFG1352" s="84" t="s">
        <v>187</v>
      </c>
      <c r="EFT1352" s="84">
        <v>660</v>
      </c>
      <c r="EFW1352" s="84" t="s">
        <v>187</v>
      </c>
      <c r="EGJ1352" s="84">
        <v>660</v>
      </c>
      <c r="EGM1352" s="84" t="s">
        <v>187</v>
      </c>
      <c r="EGZ1352" s="84">
        <v>660</v>
      </c>
      <c r="EHC1352" s="84" t="s">
        <v>187</v>
      </c>
      <c r="EHP1352" s="84">
        <v>660</v>
      </c>
      <c r="EHS1352" s="84" t="s">
        <v>187</v>
      </c>
      <c r="EIF1352" s="84">
        <v>660</v>
      </c>
      <c r="EII1352" s="84" t="s">
        <v>187</v>
      </c>
      <c r="EIV1352" s="84">
        <v>660</v>
      </c>
      <c r="EIY1352" s="84" t="s">
        <v>187</v>
      </c>
      <c r="EJL1352" s="84">
        <v>660</v>
      </c>
      <c r="EJO1352" s="84" t="s">
        <v>187</v>
      </c>
      <c r="EKB1352" s="84">
        <v>660</v>
      </c>
      <c r="EKE1352" s="84" t="s">
        <v>187</v>
      </c>
      <c r="EKR1352" s="84">
        <v>660</v>
      </c>
      <c r="EKU1352" s="84" t="s">
        <v>187</v>
      </c>
      <c r="ELH1352" s="84">
        <v>660</v>
      </c>
      <c r="ELK1352" s="84" t="s">
        <v>187</v>
      </c>
      <c r="ELX1352" s="84">
        <v>660</v>
      </c>
      <c r="EMA1352" s="84" t="s">
        <v>187</v>
      </c>
      <c r="EMN1352" s="84">
        <v>660</v>
      </c>
      <c r="EMQ1352" s="84" t="s">
        <v>187</v>
      </c>
      <c r="END1352" s="84">
        <v>660</v>
      </c>
      <c r="ENG1352" s="84" t="s">
        <v>187</v>
      </c>
      <c r="ENT1352" s="84">
        <v>660</v>
      </c>
      <c r="ENW1352" s="84" t="s">
        <v>187</v>
      </c>
      <c r="EOJ1352" s="84">
        <v>660</v>
      </c>
      <c r="EOM1352" s="84" t="s">
        <v>187</v>
      </c>
      <c r="EOZ1352" s="84">
        <v>660</v>
      </c>
      <c r="EPC1352" s="84" t="s">
        <v>187</v>
      </c>
      <c r="EPP1352" s="84">
        <v>660</v>
      </c>
      <c r="EPS1352" s="84" t="s">
        <v>187</v>
      </c>
      <c r="EQF1352" s="84">
        <v>660</v>
      </c>
      <c r="EQI1352" s="84" t="s">
        <v>187</v>
      </c>
      <c r="EQV1352" s="84">
        <v>660</v>
      </c>
      <c r="EQY1352" s="84" t="s">
        <v>187</v>
      </c>
      <c r="ERL1352" s="84">
        <v>660</v>
      </c>
      <c r="ERO1352" s="84" t="s">
        <v>187</v>
      </c>
      <c r="ESB1352" s="84">
        <v>660</v>
      </c>
      <c r="ESE1352" s="84" t="s">
        <v>187</v>
      </c>
      <c r="ESR1352" s="84">
        <v>660</v>
      </c>
      <c r="ESU1352" s="84" t="s">
        <v>187</v>
      </c>
      <c r="ETH1352" s="84">
        <v>660</v>
      </c>
      <c r="ETK1352" s="84" t="s">
        <v>187</v>
      </c>
      <c r="ETX1352" s="84">
        <v>660</v>
      </c>
      <c r="EUA1352" s="84" t="s">
        <v>187</v>
      </c>
      <c r="EUN1352" s="84">
        <v>660</v>
      </c>
      <c r="EUQ1352" s="84" t="s">
        <v>187</v>
      </c>
      <c r="EVD1352" s="84">
        <v>660</v>
      </c>
      <c r="EVG1352" s="84" t="s">
        <v>187</v>
      </c>
      <c r="EVT1352" s="84">
        <v>660</v>
      </c>
      <c r="EVW1352" s="84" t="s">
        <v>187</v>
      </c>
      <c r="EWJ1352" s="84">
        <v>660</v>
      </c>
      <c r="EWM1352" s="84" t="s">
        <v>187</v>
      </c>
      <c r="EWZ1352" s="84">
        <v>660</v>
      </c>
      <c r="EXC1352" s="84" t="s">
        <v>187</v>
      </c>
      <c r="EXP1352" s="84">
        <v>660</v>
      </c>
      <c r="EXS1352" s="84" t="s">
        <v>187</v>
      </c>
      <c r="EYF1352" s="84">
        <v>660</v>
      </c>
      <c r="EYI1352" s="84" t="s">
        <v>187</v>
      </c>
      <c r="EYV1352" s="84">
        <v>660</v>
      </c>
      <c r="EYY1352" s="84" t="s">
        <v>187</v>
      </c>
      <c r="EZL1352" s="84">
        <v>660</v>
      </c>
      <c r="EZO1352" s="84" t="s">
        <v>187</v>
      </c>
      <c r="FAB1352" s="84">
        <v>660</v>
      </c>
      <c r="FAE1352" s="84" t="s">
        <v>187</v>
      </c>
      <c r="FAR1352" s="84">
        <v>660</v>
      </c>
      <c r="FAU1352" s="84" t="s">
        <v>187</v>
      </c>
      <c r="FBH1352" s="84">
        <v>660</v>
      </c>
      <c r="FBK1352" s="84" t="s">
        <v>187</v>
      </c>
      <c r="FBX1352" s="84">
        <v>660</v>
      </c>
      <c r="FCA1352" s="84" t="s">
        <v>187</v>
      </c>
      <c r="FCN1352" s="84">
        <v>660</v>
      </c>
      <c r="FCQ1352" s="84" t="s">
        <v>187</v>
      </c>
      <c r="FDD1352" s="84">
        <v>660</v>
      </c>
      <c r="FDG1352" s="84" t="s">
        <v>187</v>
      </c>
      <c r="FDT1352" s="84">
        <v>660</v>
      </c>
      <c r="FDW1352" s="84" t="s">
        <v>187</v>
      </c>
      <c r="FEJ1352" s="84">
        <v>660</v>
      </c>
      <c r="FEM1352" s="84" t="s">
        <v>187</v>
      </c>
      <c r="FEZ1352" s="84">
        <v>660</v>
      </c>
      <c r="FFC1352" s="84" t="s">
        <v>187</v>
      </c>
      <c r="FFP1352" s="84">
        <v>660</v>
      </c>
      <c r="FFS1352" s="84" t="s">
        <v>187</v>
      </c>
      <c r="FGF1352" s="84">
        <v>660</v>
      </c>
      <c r="FGI1352" s="84" t="s">
        <v>187</v>
      </c>
      <c r="FGV1352" s="84">
        <v>660</v>
      </c>
      <c r="FGY1352" s="84" t="s">
        <v>187</v>
      </c>
      <c r="FHL1352" s="84">
        <v>660</v>
      </c>
      <c r="FHO1352" s="84" t="s">
        <v>187</v>
      </c>
      <c r="FIB1352" s="84">
        <v>660</v>
      </c>
      <c r="FIE1352" s="84" t="s">
        <v>187</v>
      </c>
      <c r="FIR1352" s="84">
        <v>660</v>
      </c>
      <c r="FIU1352" s="84" t="s">
        <v>187</v>
      </c>
      <c r="FJH1352" s="84">
        <v>660</v>
      </c>
      <c r="FJK1352" s="84" t="s">
        <v>187</v>
      </c>
      <c r="FJX1352" s="84">
        <v>660</v>
      </c>
      <c r="FKA1352" s="84" t="s">
        <v>187</v>
      </c>
      <c r="FKN1352" s="84">
        <v>660</v>
      </c>
      <c r="FKQ1352" s="84" t="s">
        <v>187</v>
      </c>
      <c r="FLD1352" s="84">
        <v>660</v>
      </c>
      <c r="FLG1352" s="84" t="s">
        <v>187</v>
      </c>
      <c r="FLT1352" s="84">
        <v>660</v>
      </c>
      <c r="FLW1352" s="84" t="s">
        <v>187</v>
      </c>
      <c r="FMJ1352" s="84">
        <v>660</v>
      </c>
      <c r="FMM1352" s="84" t="s">
        <v>187</v>
      </c>
      <c r="FMZ1352" s="84">
        <v>660</v>
      </c>
      <c r="FNC1352" s="84" t="s">
        <v>187</v>
      </c>
      <c r="FNP1352" s="84">
        <v>660</v>
      </c>
      <c r="FNS1352" s="84" t="s">
        <v>187</v>
      </c>
      <c r="FOF1352" s="84">
        <v>660</v>
      </c>
      <c r="FOI1352" s="84" t="s">
        <v>187</v>
      </c>
      <c r="FOV1352" s="84">
        <v>660</v>
      </c>
      <c r="FOY1352" s="84" t="s">
        <v>187</v>
      </c>
      <c r="FPL1352" s="84">
        <v>660</v>
      </c>
      <c r="FPO1352" s="84" t="s">
        <v>187</v>
      </c>
      <c r="FQB1352" s="84">
        <v>660</v>
      </c>
      <c r="FQE1352" s="84" t="s">
        <v>187</v>
      </c>
      <c r="FQR1352" s="84">
        <v>660</v>
      </c>
      <c r="FQU1352" s="84" t="s">
        <v>187</v>
      </c>
      <c r="FRH1352" s="84">
        <v>660</v>
      </c>
      <c r="FRK1352" s="84" t="s">
        <v>187</v>
      </c>
      <c r="FRX1352" s="84">
        <v>660</v>
      </c>
      <c r="FSA1352" s="84" t="s">
        <v>187</v>
      </c>
      <c r="FSN1352" s="84">
        <v>660</v>
      </c>
      <c r="FSQ1352" s="84" t="s">
        <v>187</v>
      </c>
      <c r="FTD1352" s="84">
        <v>660</v>
      </c>
      <c r="FTG1352" s="84" t="s">
        <v>187</v>
      </c>
      <c r="FTT1352" s="84">
        <v>660</v>
      </c>
      <c r="FTW1352" s="84" t="s">
        <v>187</v>
      </c>
      <c r="FUJ1352" s="84">
        <v>660</v>
      </c>
      <c r="FUM1352" s="84" t="s">
        <v>187</v>
      </c>
      <c r="FUZ1352" s="84">
        <v>660</v>
      </c>
      <c r="FVC1352" s="84" t="s">
        <v>187</v>
      </c>
      <c r="FVP1352" s="84">
        <v>660</v>
      </c>
      <c r="FVS1352" s="84" t="s">
        <v>187</v>
      </c>
      <c r="FWF1352" s="84">
        <v>660</v>
      </c>
      <c r="FWI1352" s="84" t="s">
        <v>187</v>
      </c>
      <c r="FWV1352" s="84">
        <v>660</v>
      </c>
      <c r="FWY1352" s="84" t="s">
        <v>187</v>
      </c>
      <c r="FXL1352" s="84">
        <v>660</v>
      </c>
      <c r="FXO1352" s="84" t="s">
        <v>187</v>
      </c>
      <c r="FYB1352" s="84">
        <v>660</v>
      </c>
      <c r="FYE1352" s="84" t="s">
        <v>187</v>
      </c>
      <c r="FYR1352" s="84">
        <v>660</v>
      </c>
      <c r="FYU1352" s="84" t="s">
        <v>187</v>
      </c>
      <c r="FZH1352" s="84">
        <v>660</v>
      </c>
      <c r="FZK1352" s="84" t="s">
        <v>187</v>
      </c>
      <c r="FZX1352" s="84">
        <v>660</v>
      </c>
      <c r="GAA1352" s="84" t="s">
        <v>187</v>
      </c>
      <c r="GAN1352" s="84">
        <v>660</v>
      </c>
      <c r="GAQ1352" s="84" t="s">
        <v>187</v>
      </c>
      <c r="GBD1352" s="84">
        <v>660</v>
      </c>
      <c r="GBG1352" s="84" t="s">
        <v>187</v>
      </c>
      <c r="GBT1352" s="84">
        <v>660</v>
      </c>
      <c r="GBW1352" s="84" t="s">
        <v>187</v>
      </c>
      <c r="GCJ1352" s="84">
        <v>660</v>
      </c>
      <c r="GCM1352" s="84" t="s">
        <v>187</v>
      </c>
      <c r="GCZ1352" s="84">
        <v>660</v>
      </c>
      <c r="GDC1352" s="84" t="s">
        <v>187</v>
      </c>
      <c r="GDP1352" s="84">
        <v>660</v>
      </c>
      <c r="GDS1352" s="84" t="s">
        <v>187</v>
      </c>
      <c r="GEF1352" s="84">
        <v>660</v>
      </c>
      <c r="GEI1352" s="84" t="s">
        <v>187</v>
      </c>
      <c r="GEV1352" s="84">
        <v>660</v>
      </c>
      <c r="GEY1352" s="84" t="s">
        <v>187</v>
      </c>
      <c r="GFL1352" s="84">
        <v>660</v>
      </c>
      <c r="GFO1352" s="84" t="s">
        <v>187</v>
      </c>
      <c r="GGB1352" s="84">
        <v>660</v>
      </c>
      <c r="GGE1352" s="84" t="s">
        <v>187</v>
      </c>
      <c r="GGR1352" s="84">
        <v>660</v>
      </c>
      <c r="GGU1352" s="84" t="s">
        <v>187</v>
      </c>
      <c r="GHH1352" s="84">
        <v>660</v>
      </c>
      <c r="GHK1352" s="84" t="s">
        <v>187</v>
      </c>
      <c r="GHX1352" s="84">
        <v>660</v>
      </c>
      <c r="GIA1352" s="84" t="s">
        <v>187</v>
      </c>
      <c r="GIN1352" s="84">
        <v>660</v>
      </c>
      <c r="GIQ1352" s="84" t="s">
        <v>187</v>
      </c>
      <c r="GJD1352" s="84">
        <v>660</v>
      </c>
      <c r="GJG1352" s="84" t="s">
        <v>187</v>
      </c>
      <c r="GJT1352" s="84">
        <v>660</v>
      </c>
      <c r="GJW1352" s="84" t="s">
        <v>187</v>
      </c>
      <c r="GKJ1352" s="84">
        <v>660</v>
      </c>
      <c r="GKM1352" s="84" t="s">
        <v>187</v>
      </c>
      <c r="GKZ1352" s="84">
        <v>660</v>
      </c>
      <c r="GLC1352" s="84" t="s">
        <v>187</v>
      </c>
      <c r="GLP1352" s="84">
        <v>660</v>
      </c>
      <c r="GLS1352" s="84" t="s">
        <v>187</v>
      </c>
      <c r="GMF1352" s="84">
        <v>660</v>
      </c>
      <c r="GMI1352" s="84" t="s">
        <v>187</v>
      </c>
      <c r="GMV1352" s="84">
        <v>660</v>
      </c>
      <c r="GMY1352" s="84" t="s">
        <v>187</v>
      </c>
      <c r="GNL1352" s="84">
        <v>660</v>
      </c>
      <c r="GNO1352" s="84" t="s">
        <v>187</v>
      </c>
      <c r="GOB1352" s="84">
        <v>660</v>
      </c>
      <c r="GOE1352" s="84" t="s">
        <v>187</v>
      </c>
      <c r="GOR1352" s="84">
        <v>660</v>
      </c>
      <c r="GOU1352" s="84" t="s">
        <v>187</v>
      </c>
      <c r="GPH1352" s="84">
        <v>660</v>
      </c>
      <c r="GPK1352" s="84" t="s">
        <v>187</v>
      </c>
      <c r="GPX1352" s="84">
        <v>660</v>
      </c>
      <c r="GQA1352" s="84" t="s">
        <v>187</v>
      </c>
      <c r="GQN1352" s="84">
        <v>660</v>
      </c>
      <c r="GQQ1352" s="84" t="s">
        <v>187</v>
      </c>
      <c r="GRD1352" s="84">
        <v>660</v>
      </c>
      <c r="GRG1352" s="84" t="s">
        <v>187</v>
      </c>
      <c r="GRT1352" s="84">
        <v>660</v>
      </c>
      <c r="GRW1352" s="84" t="s">
        <v>187</v>
      </c>
      <c r="GSJ1352" s="84">
        <v>660</v>
      </c>
      <c r="GSM1352" s="84" t="s">
        <v>187</v>
      </c>
      <c r="GSZ1352" s="84">
        <v>660</v>
      </c>
      <c r="GTC1352" s="84" t="s">
        <v>187</v>
      </c>
      <c r="GTP1352" s="84">
        <v>660</v>
      </c>
      <c r="GTS1352" s="84" t="s">
        <v>187</v>
      </c>
      <c r="GUF1352" s="84">
        <v>660</v>
      </c>
      <c r="GUI1352" s="84" t="s">
        <v>187</v>
      </c>
      <c r="GUV1352" s="84">
        <v>660</v>
      </c>
      <c r="GUY1352" s="84" t="s">
        <v>187</v>
      </c>
      <c r="GVL1352" s="84">
        <v>660</v>
      </c>
      <c r="GVO1352" s="84" t="s">
        <v>187</v>
      </c>
      <c r="GWB1352" s="84">
        <v>660</v>
      </c>
      <c r="GWE1352" s="84" t="s">
        <v>187</v>
      </c>
      <c r="GWR1352" s="84">
        <v>660</v>
      </c>
      <c r="GWU1352" s="84" t="s">
        <v>187</v>
      </c>
      <c r="GXH1352" s="84">
        <v>660</v>
      </c>
      <c r="GXK1352" s="84" t="s">
        <v>187</v>
      </c>
      <c r="GXX1352" s="84">
        <v>660</v>
      </c>
      <c r="GYA1352" s="84" t="s">
        <v>187</v>
      </c>
      <c r="GYN1352" s="84">
        <v>660</v>
      </c>
      <c r="GYQ1352" s="84" t="s">
        <v>187</v>
      </c>
      <c r="GZD1352" s="84">
        <v>660</v>
      </c>
      <c r="GZG1352" s="84" t="s">
        <v>187</v>
      </c>
      <c r="GZT1352" s="84">
        <v>660</v>
      </c>
      <c r="GZW1352" s="84" t="s">
        <v>187</v>
      </c>
      <c r="HAJ1352" s="84">
        <v>660</v>
      </c>
      <c r="HAM1352" s="84" t="s">
        <v>187</v>
      </c>
      <c r="HAZ1352" s="84">
        <v>660</v>
      </c>
      <c r="HBC1352" s="84" t="s">
        <v>187</v>
      </c>
      <c r="HBP1352" s="84">
        <v>660</v>
      </c>
      <c r="HBS1352" s="84" t="s">
        <v>187</v>
      </c>
      <c r="HCF1352" s="84">
        <v>660</v>
      </c>
      <c r="HCI1352" s="84" t="s">
        <v>187</v>
      </c>
      <c r="HCV1352" s="84">
        <v>660</v>
      </c>
      <c r="HCY1352" s="84" t="s">
        <v>187</v>
      </c>
      <c r="HDL1352" s="84">
        <v>660</v>
      </c>
      <c r="HDO1352" s="84" t="s">
        <v>187</v>
      </c>
      <c r="HEB1352" s="84">
        <v>660</v>
      </c>
      <c r="HEE1352" s="84" t="s">
        <v>187</v>
      </c>
      <c r="HER1352" s="84">
        <v>660</v>
      </c>
      <c r="HEU1352" s="84" t="s">
        <v>187</v>
      </c>
      <c r="HFH1352" s="84">
        <v>660</v>
      </c>
      <c r="HFK1352" s="84" t="s">
        <v>187</v>
      </c>
      <c r="HFX1352" s="84">
        <v>660</v>
      </c>
      <c r="HGA1352" s="84" t="s">
        <v>187</v>
      </c>
      <c r="HGN1352" s="84">
        <v>660</v>
      </c>
      <c r="HGQ1352" s="84" t="s">
        <v>187</v>
      </c>
      <c r="HHD1352" s="84">
        <v>660</v>
      </c>
      <c r="HHG1352" s="84" t="s">
        <v>187</v>
      </c>
      <c r="HHT1352" s="84">
        <v>660</v>
      </c>
      <c r="HHW1352" s="84" t="s">
        <v>187</v>
      </c>
      <c r="HIJ1352" s="84">
        <v>660</v>
      </c>
      <c r="HIM1352" s="84" t="s">
        <v>187</v>
      </c>
      <c r="HIZ1352" s="84">
        <v>660</v>
      </c>
      <c r="HJC1352" s="84" t="s">
        <v>187</v>
      </c>
      <c r="HJP1352" s="84">
        <v>660</v>
      </c>
      <c r="HJS1352" s="84" t="s">
        <v>187</v>
      </c>
      <c r="HKF1352" s="84">
        <v>660</v>
      </c>
      <c r="HKI1352" s="84" t="s">
        <v>187</v>
      </c>
      <c r="HKV1352" s="84">
        <v>660</v>
      </c>
      <c r="HKY1352" s="84" t="s">
        <v>187</v>
      </c>
      <c r="HLL1352" s="84">
        <v>660</v>
      </c>
      <c r="HLO1352" s="84" t="s">
        <v>187</v>
      </c>
      <c r="HMB1352" s="84">
        <v>660</v>
      </c>
      <c r="HME1352" s="84" t="s">
        <v>187</v>
      </c>
      <c r="HMR1352" s="84">
        <v>660</v>
      </c>
      <c r="HMU1352" s="84" t="s">
        <v>187</v>
      </c>
      <c r="HNH1352" s="84">
        <v>660</v>
      </c>
      <c r="HNK1352" s="84" t="s">
        <v>187</v>
      </c>
      <c r="HNX1352" s="84">
        <v>660</v>
      </c>
      <c r="HOA1352" s="84" t="s">
        <v>187</v>
      </c>
      <c r="HON1352" s="84">
        <v>660</v>
      </c>
      <c r="HOQ1352" s="84" t="s">
        <v>187</v>
      </c>
      <c r="HPD1352" s="84">
        <v>660</v>
      </c>
      <c r="HPG1352" s="84" t="s">
        <v>187</v>
      </c>
      <c r="HPT1352" s="84">
        <v>660</v>
      </c>
      <c r="HPW1352" s="84" t="s">
        <v>187</v>
      </c>
      <c r="HQJ1352" s="84">
        <v>660</v>
      </c>
      <c r="HQM1352" s="84" t="s">
        <v>187</v>
      </c>
      <c r="HQZ1352" s="84">
        <v>660</v>
      </c>
      <c r="HRC1352" s="84" t="s">
        <v>187</v>
      </c>
      <c r="HRP1352" s="84">
        <v>660</v>
      </c>
      <c r="HRS1352" s="84" t="s">
        <v>187</v>
      </c>
      <c r="HSF1352" s="84">
        <v>660</v>
      </c>
      <c r="HSI1352" s="84" t="s">
        <v>187</v>
      </c>
      <c r="HSV1352" s="84">
        <v>660</v>
      </c>
      <c r="HSY1352" s="84" t="s">
        <v>187</v>
      </c>
      <c r="HTL1352" s="84">
        <v>660</v>
      </c>
      <c r="HTO1352" s="84" t="s">
        <v>187</v>
      </c>
      <c r="HUB1352" s="84">
        <v>660</v>
      </c>
      <c r="HUE1352" s="84" t="s">
        <v>187</v>
      </c>
      <c r="HUR1352" s="84">
        <v>660</v>
      </c>
      <c r="HUU1352" s="84" t="s">
        <v>187</v>
      </c>
      <c r="HVH1352" s="84">
        <v>660</v>
      </c>
      <c r="HVK1352" s="84" t="s">
        <v>187</v>
      </c>
      <c r="HVX1352" s="84">
        <v>660</v>
      </c>
      <c r="HWA1352" s="84" t="s">
        <v>187</v>
      </c>
      <c r="HWN1352" s="84">
        <v>660</v>
      </c>
      <c r="HWQ1352" s="84" t="s">
        <v>187</v>
      </c>
      <c r="HXD1352" s="84">
        <v>660</v>
      </c>
      <c r="HXG1352" s="84" t="s">
        <v>187</v>
      </c>
      <c r="HXT1352" s="84">
        <v>660</v>
      </c>
      <c r="HXW1352" s="84" t="s">
        <v>187</v>
      </c>
      <c r="HYJ1352" s="84">
        <v>660</v>
      </c>
      <c r="HYM1352" s="84" t="s">
        <v>187</v>
      </c>
      <c r="HYZ1352" s="84">
        <v>660</v>
      </c>
      <c r="HZC1352" s="84" t="s">
        <v>187</v>
      </c>
      <c r="HZP1352" s="84">
        <v>660</v>
      </c>
      <c r="HZS1352" s="84" t="s">
        <v>187</v>
      </c>
      <c r="IAF1352" s="84">
        <v>660</v>
      </c>
      <c r="IAI1352" s="84" t="s">
        <v>187</v>
      </c>
      <c r="IAV1352" s="84">
        <v>660</v>
      </c>
      <c r="IAY1352" s="84" t="s">
        <v>187</v>
      </c>
      <c r="IBL1352" s="84">
        <v>660</v>
      </c>
      <c r="IBO1352" s="84" t="s">
        <v>187</v>
      </c>
      <c r="ICB1352" s="84">
        <v>660</v>
      </c>
      <c r="ICE1352" s="84" t="s">
        <v>187</v>
      </c>
      <c r="ICR1352" s="84">
        <v>660</v>
      </c>
      <c r="ICU1352" s="84" t="s">
        <v>187</v>
      </c>
      <c r="IDH1352" s="84">
        <v>660</v>
      </c>
      <c r="IDK1352" s="84" t="s">
        <v>187</v>
      </c>
      <c r="IDX1352" s="84">
        <v>660</v>
      </c>
      <c r="IEA1352" s="84" t="s">
        <v>187</v>
      </c>
      <c r="IEN1352" s="84">
        <v>660</v>
      </c>
      <c r="IEQ1352" s="84" t="s">
        <v>187</v>
      </c>
      <c r="IFD1352" s="84">
        <v>660</v>
      </c>
      <c r="IFG1352" s="84" t="s">
        <v>187</v>
      </c>
      <c r="IFT1352" s="84">
        <v>660</v>
      </c>
      <c r="IFW1352" s="84" t="s">
        <v>187</v>
      </c>
      <c r="IGJ1352" s="84">
        <v>660</v>
      </c>
      <c r="IGM1352" s="84" t="s">
        <v>187</v>
      </c>
      <c r="IGZ1352" s="84">
        <v>660</v>
      </c>
      <c r="IHC1352" s="84" t="s">
        <v>187</v>
      </c>
      <c r="IHP1352" s="84">
        <v>660</v>
      </c>
      <c r="IHS1352" s="84" t="s">
        <v>187</v>
      </c>
      <c r="IIF1352" s="84">
        <v>660</v>
      </c>
      <c r="III1352" s="84" t="s">
        <v>187</v>
      </c>
      <c r="IIV1352" s="84">
        <v>660</v>
      </c>
      <c r="IIY1352" s="84" t="s">
        <v>187</v>
      </c>
      <c r="IJL1352" s="84">
        <v>660</v>
      </c>
      <c r="IJO1352" s="84" t="s">
        <v>187</v>
      </c>
      <c r="IKB1352" s="84">
        <v>660</v>
      </c>
      <c r="IKE1352" s="84" t="s">
        <v>187</v>
      </c>
      <c r="IKR1352" s="84">
        <v>660</v>
      </c>
      <c r="IKU1352" s="84" t="s">
        <v>187</v>
      </c>
      <c r="ILH1352" s="84">
        <v>660</v>
      </c>
      <c r="ILK1352" s="84" t="s">
        <v>187</v>
      </c>
      <c r="ILX1352" s="84">
        <v>660</v>
      </c>
      <c r="IMA1352" s="84" t="s">
        <v>187</v>
      </c>
      <c r="IMN1352" s="84">
        <v>660</v>
      </c>
      <c r="IMQ1352" s="84" t="s">
        <v>187</v>
      </c>
      <c r="IND1352" s="84">
        <v>660</v>
      </c>
      <c r="ING1352" s="84" t="s">
        <v>187</v>
      </c>
      <c r="INT1352" s="84">
        <v>660</v>
      </c>
      <c r="INW1352" s="84" t="s">
        <v>187</v>
      </c>
      <c r="IOJ1352" s="84">
        <v>660</v>
      </c>
      <c r="IOM1352" s="84" t="s">
        <v>187</v>
      </c>
      <c r="IOZ1352" s="84">
        <v>660</v>
      </c>
      <c r="IPC1352" s="84" t="s">
        <v>187</v>
      </c>
      <c r="IPP1352" s="84">
        <v>660</v>
      </c>
      <c r="IPS1352" s="84" t="s">
        <v>187</v>
      </c>
      <c r="IQF1352" s="84">
        <v>660</v>
      </c>
      <c r="IQI1352" s="84" t="s">
        <v>187</v>
      </c>
      <c r="IQV1352" s="84">
        <v>660</v>
      </c>
      <c r="IQY1352" s="84" t="s">
        <v>187</v>
      </c>
      <c r="IRL1352" s="84">
        <v>660</v>
      </c>
      <c r="IRO1352" s="84" t="s">
        <v>187</v>
      </c>
      <c r="ISB1352" s="84">
        <v>660</v>
      </c>
      <c r="ISE1352" s="84" t="s">
        <v>187</v>
      </c>
      <c r="ISR1352" s="84">
        <v>660</v>
      </c>
      <c r="ISU1352" s="84" t="s">
        <v>187</v>
      </c>
      <c r="ITH1352" s="84">
        <v>660</v>
      </c>
      <c r="ITK1352" s="84" t="s">
        <v>187</v>
      </c>
      <c r="ITX1352" s="84">
        <v>660</v>
      </c>
      <c r="IUA1352" s="84" t="s">
        <v>187</v>
      </c>
      <c r="IUN1352" s="84">
        <v>660</v>
      </c>
      <c r="IUQ1352" s="84" t="s">
        <v>187</v>
      </c>
      <c r="IVD1352" s="84">
        <v>660</v>
      </c>
      <c r="IVG1352" s="84" t="s">
        <v>187</v>
      </c>
      <c r="IVT1352" s="84">
        <v>660</v>
      </c>
      <c r="IVW1352" s="84" t="s">
        <v>187</v>
      </c>
      <c r="IWJ1352" s="84">
        <v>660</v>
      </c>
      <c r="IWM1352" s="84" t="s">
        <v>187</v>
      </c>
      <c r="IWZ1352" s="84">
        <v>660</v>
      </c>
      <c r="IXC1352" s="84" t="s">
        <v>187</v>
      </c>
      <c r="IXP1352" s="84">
        <v>660</v>
      </c>
      <c r="IXS1352" s="84" t="s">
        <v>187</v>
      </c>
      <c r="IYF1352" s="84">
        <v>660</v>
      </c>
      <c r="IYI1352" s="84" t="s">
        <v>187</v>
      </c>
      <c r="IYV1352" s="84">
        <v>660</v>
      </c>
      <c r="IYY1352" s="84" t="s">
        <v>187</v>
      </c>
      <c r="IZL1352" s="84">
        <v>660</v>
      </c>
      <c r="IZO1352" s="84" t="s">
        <v>187</v>
      </c>
      <c r="JAB1352" s="84">
        <v>660</v>
      </c>
      <c r="JAE1352" s="84" t="s">
        <v>187</v>
      </c>
      <c r="JAR1352" s="84">
        <v>660</v>
      </c>
      <c r="JAU1352" s="84" t="s">
        <v>187</v>
      </c>
      <c r="JBH1352" s="84">
        <v>660</v>
      </c>
      <c r="JBK1352" s="84" t="s">
        <v>187</v>
      </c>
      <c r="JBX1352" s="84">
        <v>660</v>
      </c>
      <c r="JCA1352" s="84" t="s">
        <v>187</v>
      </c>
      <c r="JCN1352" s="84">
        <v>660</v>
      </c>
      <c r="JCQ1352" s="84" t="s">
        <v>187</v>
      </c>
      <c r="JDD1352" s="84">
        <v>660</v>
      </c>
      <c r="JDG1352" s="84" t="s">
        <v>187</v>
      </c>
      <c r="JDT1352" s="84">
        <v>660</v>
      </c>
      <c r="JDW1352" s="84" t="s">
        <v>187</v>
      </c>
      <c r="JEJ1352" s="84">
        <v>660</v>
      </c>
      <c r="JEM1352" s="84" t="s">
        <v>187</v>
      </c>
      <c r="JEZ1352" s="84">
        <v>660</v>
      </c>
      <c r="JFC1352" s="84" t="s">
        <v>187</v>
      </c>
      <c r="JFP1352" s="84">
        <v>660</v>
      </c>
      <c r="JFS1352" s="84" t="s">
        <v>187</v>
      </c>
      <c r="JGF1352" s="84">
        <v>660</v>
      </c>
      <c r="JGI1352" s="84" t="s">
        <v>187</v>
      </c>
      <c r="JGV1352" s="84">
        <v>660</v>
      </c>
      <c r="JGY1352" s="84" t="s">
        <v>187</v>
      </c>
      <c r="JHL1352" s="84">
        <v>660</v>
      </c>
      <c r="JHO1352" s="84" t="s">
        <v>187</v>
      </c>
      <c r="JIB1352" s="84">
        <v>660</v>
      </c>
      <c r="JIE1352" s="84" t="s">
        <v>187</v>
      </c>
      <c r="JIR1352" s="84">
        <v>660</v>
      </c>
      <c r="JIU1352" s="84" t="s">
        <v>187</v>
      </c>
      <c r="JJH1352" s="84">
        <v>660</v>
      </c>
      <c r="JJK1352" s="84" t="s">
        <v>187</v>
      </c>
      <c r="JJX1352" s="84">
        <v>660</v>
      </c>
      <c r="JKA1352" s="84" t="s">
        <v>187</v>
      </c>
      <c r="JKN1352" s="84">
        <v>660</v>
      </c>
      <c r="JKQ1352" s="84" t="s">
        <v>187</v>
      </c>
      <c r="JLD1352" s="84">
        <v>660</v>
      </c>
      <c r="JLG1352" s="84" t="s">
        <v>187</v>
      </c>
      <c r="JLT1352" s="84">
        <v>660</v>
      </c>
      <c r="JLW1352" s="84" t="s">
        <v>187</v>
      </c>
      <c r="JMJ1352" s="84">
        <v>660</v>
      </c>
      <c r="JMM1352" s="84" t="s">
        <v>187</v>
      </c>
      <c r="JMZ1352" s="84">
        <v>660</v>
      </c>
      <c r="JNC1352" s="84" t="s">
        <v>187</v>
      </c>
      <c r="JNP1352" s="84">
        <v>660</v>
      </c>
      <c r="JNS1352" s="84" t="s">
        <v>187</v>
      </c>
      <c r="JOF1352" s="84">
        <v>660</v>
      </c>
      <c r="JOI1352" s="84" t="s">
        <v>187</v>
      </c>
      <c r="JOV1352" s="84">
        <v>660</v>
      </c>
      <c r="JOY1352" s="84" t="s">
        <v>187</v>
      </c>
      <c r="JPL1352" s="84">
        <v>660</v>
      </c>
      <c r="JPO1352" s="84" t="s">
        <v>187</v>
      </c>
      <c r="JQB1352" s="84">
        <v>660</v>
      </c>
      <c r="JQE1352" s="84" t="s">
        <v>187</v>
      </c>
      <c r="JQR1352" s="84">
        <v>660</v>
      </c>
      <c r="JQU1352" s="84" t="s">
        <v>187</v>
      </c>
      <c r="JRH1352" s="84">
        <v>660</v>
      </c>
      <c r="JRK1352" s="84" t="s">
        <v>187</v>
      </c>
      <c r="JRX1352" s="84">
        <v>660</v>
      </c>
      <c r="JSA1352" s="84" t="s">
        <v>187</v>
      </c>
      <c r="JSN1352" s="84">
        <v>660</v>
      </c>
      <c r="JSQ1352" s="84" t="s">
        <v>187</v>
      </c>
      <c r="JTD1352" s="84">
        <v>660</v>
      </c>
      <c r="JTG1352" s="84" t="s">
        <v>187</v>
      </c>
      <c r="JTT1352" s="84">
        <v>660</v>
      </c>
      <c r="JTW1352" s="84" t="s">
        <v>187</v>
      </c>
      <c r="JUJ1352" s="84">
        <v>660</v>
      </c>
      <c r="JUM1352" s="84" t="s">
        <v>187</v>
      </c>
      <c r="JUZ1352" s="84">
        <v>660</v>
      </c>
      <c r="JVC1352" s="84" t="s">
        <v>187</v>
      </c>
      <c r="JVP1352" s="84">
        <v>660</v>
      </c>
      <c r="JVS1352" s="84" t="s">
        <v>187</v>
      </c>
      <c r="JWF1352" s="84">
        <v>660</v>
      </c>
      <c r="JWI1352" s="84" t="s">
        <v>187</v>
      </c>
      <c r="JWV1352" s="84">
        <v>660</v>
      </c>
      <c r="JWY1352" s="84" t="s">
        <v>187</v>
      </c>
      <c r="JXL1352" s="84">
        <v>660</v>
      </c>
      <c r="JXO1352" s="84" t="s">
        <v>187</v>
      </c>
      <c r="JYB1352" s="84">
        <v>660</v>
      </c>
      <c r="JYE1352" s="84" t="s">
        <v>187</v>
      </c>
      <c r="JYR1352" s="84">
        <v>660</v>
      </c>
      <c r="JYU1352" s="84" t="s">
        <v>187</v>
      </c>
      <c r="JZH1352" s="84">
        <v>660</v>
      </c>
      <c r="JZK1352" s="84" t="s">
        <v>187</v>
      </c>
      <c r="JZX1352" s="84">
        <v>660</v>
      </c>
      <c r="KAA1352" s="84" t="s">
        <v>187</v>
      </c>
      <c r="KAN1352" s="84">
        <v>660</v>
      </c>
      <c r="KAQ1352" s="84" t="s">
        <v>187</v>
      </c>
      <c r="KBD1352" s="84">
        <v>660</v>
      </c>
      <c r="KBG1352" s="84" t="s">
        <v>187</v>
      </c>
      <c r="KBT1352" s="84">
        <v>660</v>
      </c>
      <c r="KBW1352" s="84" t="s">
        <v>187</v>
      </c>
      <c r="KCJ1352" s="84">
        <v>660</v>
      </c>
      <c r="KCM1352" s="84" t="s">
        <v>187</v>
      </c>
      <c r="KCZ1352" s="84">
        <v>660</v>
      </c>
      <c r="KDC1352" s="84" t="s">
        <v>187</v>
      </c>
      <c r="KDP1352" s="84">
        <v>660</v>
      </c>
      <c r="KDS1352" s="84" t="s">
        <v>187</v>
      </c>
      <c r="KEF1352" s="84">
        <v>660</v>
      </c>
      <c r="KEI1352" s="84" t="s">
        <v>187</v>
      </c>
      <c r="KEV1352" s="84">
        <v>660</v>
      </c>
      <c r="KEY1352" s="84" t="s">
        <v>187</v>
      </c>
      <c r="KFL1352" s="84">
        <v>660</v>
      </c>
      <c r="KFO1352" s="84" t="s">
        <v>187</v>
      </c>
      <c r="KGB1352" s="84">
        <v>660</v>
      </c>
      <c r="KGE1352" s="84" t="s">
        <v>187</v>
      </c>
      <c r="KGR1352" s="84">
        <v>660</v>
      </c>
      <c r="KGU1352" s="84" t="s">
        <v>187</v>
      </c>
      <c r="KHH1352" s="84">
        <v>660</v>
      </c>
      <c r="KHK1352" s="84" t="s">
        <v>187</v>
      </c>
      <c r="KHX1352" s="84">
        <v>660</v>
      </c>
      <c r="KIA1352" s="84" t="s">
        <v>187</v>
      </c>
      <c r="KIN1352" s="84">
        <v>660</v>
      </c>
      <c r="KIQ1352" s="84" t="s">
        <v>187</v>
      </c>
      <c r="KJD1352" s="84">
        <v>660</v>
      </c>
      <c r="KJG1352" s="84" t="s">
        <v>187</v>
      </c>
      <c r="KJT1352" s="84">
        <v>660</v>
      </c>
      <c r="KJW1352" s="84" t="s">
        <v>187</v>
      </c>
      <c r="KKJ1352" s="84">
        <v>660</v>
      </c>
      <c r="KKM1352" s="84" t="s">
        <v>187</v>
      </c>
      <c r="KKZ1352" s="84">
        <v>660</v>
      </c>
      <c r="KLC1352" s="84" t="s">
        <v>187</v>
      </c>
      <c r="KLP1352" s="84">
        <v>660</v>
      </c>
      <c r="KLS1352" s="84" t="s">
        <v>187</v>
      </c>
      <c r="KMF1352" s="84">
        <v>660</v>
      </c>
      <c r="KMI1352" s="84" t="s">
        <v>187</v>
      </c>
      <c r="KMV1352" s="84">
        <v>660</v>
      </c>
      <c r="KMY1352" s="84" t="s">
        <v>187</v>
      </c>
      <c r="KNL1352" s="84">
        <v>660</v>
      </c>
      <c r="KNO1352" s="84" t="s">
        <v>187</v>
      </c>
      <c r="KOB1352" s="84">
        <v>660</v>
      </c>
      <c r="KOE1352" s="84" t="s">
        <v>187</v>
      </c>
      <c r="KOR1352" s="84">
        <v>660</v>
      </c>
      <c r="KOU1352" s="84" t="s">
        <v>187</v>
      </c>
      <c r="KPH1352" s="84">
        <v>660</v>
      </c>
      <c r="KPK1352" s="84" t="s">
        <v>187</v>
      </c>
      <c r="KPX1352" s="84">
        <v>660</v>
      </c>
      <c r="KQA1352" s="84" t="s">
        <v>187</v>
      </c>
      <c r="KQN1352" s="84">
        <v>660</v>
      </c>
      <c r="KQQ1352" s="84" t="s">
        <v>187</v>
      </c>
      <c r="KRD1352" s="84">
        <v>660</v>
      </c>
      <c r="KRG1352" s="84" t="s">
        <v>187</v>
      </c>
      <c r="KRT1352" s="84">
        <v>660</v>
      </c>
      <c r="KRW1352" s="84" t="s">
        <v>187</v>
      </c>
      <c r="KSJ1352" s="84">
        <v>660</v>
      </c>
      <c r="KSM1352" s="84" t="s">
        <v>187</v>
      </c>
      <c r="KSZ1352" s="84">
        <v>660</v>
      </c>
      <c r="KTC1352" s="84" t="s">
        <v>187</v>
      </c>
      <c r="KTP1352" s="84">
        <v>660</v>
      </c>
      <c r="KTS1352" s="84" t="s">
        <v>187</v>
      </c>
      <c r="KUF1352" s="84">
        <v>660</v>
      </c>
      <c r="KUI1352" s="84" t="s">
        <v>187</v>
      </c>
      <c r="KUV1352" s="84">
        <v>660</v>
      </c>
      <c r="KUY1352" s="84" t="s">
        <v>187</v>
      </c>
      <c r="KVL1352" s="84">
        <v>660</v>
      </c>
      <c r="KVO1352" s="84" t="s">
        <v>187</v>
      </c>
      <c r="KWB1352" s="84">
        <v>660</v>
      </c>
      <c r="KWE1352" s="84" t="s">
        <v>187</v>
      </c>
      <c r="KWR1352" s="84">
        <v>660</v>
      </c>
      <c r="KWU1352" s="84" t="s">
        <v>187</v>
      </c>
      <c r="KXH1352" s="84">
        <v>660</v>
      </c>
      <c r="KXK1352" s="84" t="s">
        <v>187</v>
      </c>
      <c r="KXX1352" s="84">
        <v>660</v>
      </c>
      <c r="KYA1352" s="84" t="s">
        <v>187</v>
      </c>
      <c r="KYN1352" s="84">
        <v>660</v>
      </c>
      <c r="KYQ1352" s="84" t="s">
        <v>187</v>
      </c>
      <c r="KZD1352" s="84">
        <v>660</v>
      </c>
      <c r="KZG1352" s="84" t="s">
        <v>187</v>
      </c>
      <c r="KZT1352" s="84">
        <v>660</v>
      </c>
      <c r="KZW1352" s="84" t="s">
        <v>187</v>
      </c>
      <c r="LAJ1352" s="84">
        <v>660</v>
      </c>
      <c r="LAM1352" s="84" t="s">
        <v>187</v>
      </c>
      <c r="LAZ1352" s="84">
        <v>660</v>
      </c>
      <c r="LBC1352" s="84" t="s">
        <v>187</v>
      </c>
      <c r="LBP1352" s="84">
        <v>660</v>
      </c>
      <c r="LBS1352" s="84" t="s">
        <v>187</v>
      </c>
      <c r="LCF1352" s="84">
        <v>660</v>
      </c>
      <c r="LCI1352" s="84" t="s">
        <v>187</v>
      </c>
      <c r="LCV1352" s="84">
        <v>660</v>
      </c>
      <c r="LCY1352" s="84" t="s">
        <v>187</v>
      </c>
      <c r="LDL1352" s="84">
        <v>660</v>
      </c>
      <c r="LDO1352" s="84" t="s">
        <v>187</v>
      </c>
      <c r="LEB1352" s="84">
        <v>660</v>
      </c>
      <c r="LEE1352" s="84" t="s">
        <v>187</v>
      </c>
      <c r="LER1352" s="84">
        <v>660</v>
      </c>
      <c r="LEU1352" s="84" t="s">
        <v>187</v>
      </c>
      <c r="LFH1352" s="84">
        <v>660</v>
      </c>
      <c r="LFK1352" s="84" t="s">
        <v>187</v>
      </c>
      <c r="LFX1352" s="84">
        <v>660</v>
      </c>
      <c r="LGA1352" s="84" t="s">
        <v>187</v>
      </c>
      <c r="LGN1352" s="84">
        <v>660</v>
      </c>
      <c r="LGQ1352" s="84" t="s">
        <v>187</v>
      </c>
      <c r="LHD1352" s="84">
        <v>660</v>
      </c>
      <c r="LHG1352" s="84" t="s">
        <v>187</v>
      </c>
      <c r="LHT1352" s="84">
        <v>660</v>
      </c>
      <c r="LHW1352" s="84" t="s">
        <v>187</v>
      </c>
      <c r="LIJ1352" s="84">
        <v>660</v>
      </c>
      <c r="LIM1352" s="84" t="s">
        <v>187</v>
      </c>
      <c r="LIZ1352" s="84">
        <v>660</v>
      </c>
      <c r="LJC1352" s="84" t="s">
        <v>187</v>
      </c>
      <c r="LJP1352" s="84">
        <v>660</v>
      </c>
      <c r="LJS1352" s="84" t="s">
        <v>187</v>
      </c>
      <c r="LKF1352" s="84">
        <v>660</v>
      </c>
      <c r="LKI1352" s="84" t="s">
        <v>187</v>
      </c>
      <c r="LKV1352" s="84">
        <v>660</v>
      </c>
      <c r="LKY1352" s="84" t="s">
        <v>187</v>
      </c>
      <c r="LLL1352" s="84">
        <v>660</v>
      </c>
      <c r="LLO1352" s="84" t="s">
        <v>187</v>
      </c>
      <c r="LMB1352" s="84">
        <v>660</v>
      </c>
      <c r="LME1352" s="84" t="s">
        <v>187</v>
      </c>
      <c r="LMR1352" s="84">
        <v>660</v>
      </c>
      <c r="LMU1352" s="84" t="s">
        <v>187</v>
      </c>
      <c r="LNH1352" s="84">
        <v>660</v>
      </c>
      <c r="LNK1352" s="84" t="s">
        <v>187</v>
      </c>
      <c r="LNX1352" s="84">
        <v>660</v>
      </c>
      <c r="LOA1352" s="84" t="s">
        <v>187</v>
      </c>
      <c r="LON1352" s="84">
        <v>660</v>
      </c>
      <c r="LOQ1352" s="84" t="s">
        <v>187</v>
      </c>
      <c r="LPD1352" s="84">
        <v>660</v>
      </c>
      <c r="LPG1352" s="84" t="s">
        <v>187</v>
      </c>
      <c r="LPT1352" s="84">
        <v>660</v>
      </c>
      <c r="LPW1352" s="84" t="s">
        <v>187</v>
      </c>
      <c r="LQJ1352" s="84">
        <v>660</v>
      </c>
      <c r="LQM1352" s="84" t="s">
        <v>187</v>
      </c>
      <c r="LQZ1352" s="84">
        <v>660</v>
      </c>
      <c r="LRC1352" s="84" t="s">
        <v>187</v>
      </c>
      <c r="LRP1352" s="84">
        <v>660</v>
      </c>
      <c r="LRS1352" s="84" t="s">
        <v>187</v>
      </c>
      <c r="LSF1352" s="84">
        <v>660</v>
      </c>
      <c r="LSI1352" s="84" t="s">
        <v>187</v>
      </c>
      <c r="LSV1352" s="84">
        <v>660</v>
      </c>
      <c r="LSY1352" s="84" t="s">
        <v>187</v>
      </c>
      <c r="LTL1352" s="84">
        <v>660</v>
      </c>
      <c r="LTO1352" s="84" t="s">
        <v>187</v>
      </c>
      <c r="LUB1352" s="84">
        <v>660</v>
      </c>
      <c r="LUE1352" s="84" t="s">
        <v>187</v>
      </c>
      <c r="LUR1352" s="84">
        <v>660</v>
      </c>
      <c r="LUU1352" s="84" t="s">
        <v>187</v>
      </c>
      <c r="LVH1352" s="84">
        <v>660</v>
      </c>
      <c r="LVK1352" s="84" t="s">
        <v>187</v>
      </c>
      <c r="LVX1352" s="84">
        <v>660</v>
      </c>
      <c r="LWA1352" s="84" t="s">
        <v>187</v>
      </c>
      <c r="LWN1352" s="84">
        <v>660</v>
      </c>
      <c r="LWQ1352" s="84" t="s">
        <v>187</v>
      </c>
      <c r="LXD1352" s="84">
        <v>660</v>
      </c>
      <c r="LXG1352" s="84" t="s">
        <v>187</v>
      </c>
      <c r="LXT1352" s="84">
        <v>660</v>
      </c>
      <c r="LXW1352" s="84" t="s">
        <v>187</v>
      </c>
      <c r="LYJ1352" s="84">
        <v>660</v>
      </c>
      <c r="LYM1352" s="84" t="s">
        <v>187</v>
      </c>
      <c r="LYZ1352" s="84">
        <v>660</v>
      </c>
      <c r="LZC1352" s="84" t="s">
        <v>187</v>
      </c>
      <c r="LZP1352" s="84">
        <v>660</v>
      </c>
      <c r="LZS1352" s="84" t="s">
        <v>187</v>
      </c>
      <c r="MAF1352" s="84">
        <v>660</v>
      </c>
      <c r="MAI1352" s="84" t="s">
        <v>187</v>
      </c>
      <c r="MAV1352" s="84">
        <v>660</v>
      </c>
      <c r="MAY1352" s="84" t="s">
        <v>187</v>
      </c>
      <c r="MBL1352" s="84">
        <v>660</v>
      </c>
      <c r="MBO1352" s="84" t="s">
        <v>187</v>
      </c>
      <c r="MCB1352" s="84">
        <v>660</v>
      </c>
      <c r="MCE1352" s="84" t="s">
        <v>187</v>
      </c>
      <c r="MCR1352" s="84">
        <v>660</v>
      </c>
      <c r="MCU1352" s="84" t="s">
        <v>187</v>
      </c>
      <c r="MDH1352" s="84">
        <v>660</v>
      </c>
      <c r="MDK1352" s="84" t="s">
        <v>187</v>
      </c>
      <c r="MDX1352" s="84">
        <v>660</v>
      </c>
      <c r="MEA1352" s="84" t="s">
        <v>187</v>
      </c>
      <c r="MEN1352" s="84">
        <v>660</v>
      </c>
      <c r="MEQ1352" s="84" t="s">
        <v>187</v>
      </c>
      <c r="MFD1352" s="84">
        <v>660</v>
      </c>
      <c r="MFG1352" s="84" t="s">
        <v>187</v>
      </c>
      <c r="MFT1352" s="84">
        <v>660</v>
      </c>
      <c r="MFW1352" s="84" t="s">
        <v>187</v>
      </c>
      <c r="MGJ1352" s="84">
        <v>660</v>
      </c>
      <c r="MGM1352" s="84" t="s">
        <v>187</v>
      </c>
      <c r="MGZ1352" s="84">
        <v>660</v>
      </c>
      <c r="MHC1352" s="84" t="s">
        <v>187</v>
      </c>
      <c r="MHP1352" s="84">
        <v>660</v>
      </c>
      <c r="MHS1352" s="84" t="s">
        <v>187</v>
      </c>
      <c r="MIF1352" s="84">
        <v>660</v>
      </c>
      <c r="MII1352" s="84" t="s">
        <v>187</v>
      </c>
      <c r="MIV1352" s="84">
        <v>660</v>
      </c>
      <c r="MIY1352" s="84" t="s">
        <v>187</v>
      </c>
      <c r="MJL1352" s="84">
        <v>660</v>
      </c>
      <c r="MJO1352" s="84" t="s">
        <v>187</v>
      </c>
      <c r="MKB1352" s="84">
        <v>660</v>
      </c>
      <c r="MKE1352" s="84" t="s">
        <v>187</v>
      </c>
      <c r="MKR1352" s="84">
        <v>660</v>
      </c>
      <c r="MKU1352" s="84" t="s">
        <v>187</v>
      </c>
      <c r="MLH1352" s="84">
        <v>660</v>
      </c>
      <c r="MLK1352" s="84" t="s">
        <v>187</v>
      </c>
      <c r="MLX1352" s="84">
        <v>660</v>
      </c>
      <c r="MMA1352" s="84" t="s">
        <v>187</v>
      </c>
      <c r="MMN1352" s="84">
        <v>660</v>
      </c>
      <c r="MMQ1352" s="84" t="s">
        <v>187</v>
      </c>
      <c r="MND1352" s="84">
        <v>660</v>
      </c>
      <c r="MNG1352" s="84" t="s">
        <v>187</v>
      </c>
      <c r="MNT1352" s="84">
        <v>660</v>
      </c>
      <c r="MNW1352" s="84" t="s">
        <v>187</v>
      </c>
      <c r="MOJ1352" s="84">
        <v>660</v>
      </c>
      <c r="MOM1352" s="84" t="s">
        <v>187</v>
      </c>
      <c r="MOZ1352" s="84">
        <v>660</v>
      </c>
      <c r="MPC1352" s="84" t="s">
        <v>187</v>
      </c>
      <c r="MPP1352" s="84">
        <v>660</v>
      </c>
      <c r="MPS1352" s="84" t="s">
        <v>187</v>
      </c>
      <c r="MQF1352" s="84">
        <v>660</v>
      </c>
      <c r="MQI1352" s="84" t="s">
        <v>187</v>
      </c>
      <c r="MQV1352" s="84">
        <v>660</v>
      </c>
      <c r="MQY1352" s="84" t="s">
        <v>187</v>
      </c>
      <c r="MRL1352" s="84">
        <v>660</v>
      </c>
      <c r="MRO1352" s="84" t="s">
        <v>187</v>
      </c>
      <c r="MSB1352" s="84">
        <v>660</v>
      </c>
      <c r="MSE1352" s="84" t="s">
        <v>187</v>
      </c>
      <c r="MSR1352" s="84">
        <v>660</v>
      </c>
      <c r="MSU1352" s="84" t="s">
        <v>187</v>
      </c>
      <c r="MTH1352" s="84">
        <v>660</v>
      </c>
      <c r="MTK1352" s="84" t="s">
        <v>187</v>
      </c>
      <c r="MTX1352" s="84">
        <v>660</v>
      </c>
      <c r="MUA1352" s="84" t="s">
        <v>187</v>
      </c>
      <c r="MUN1352" s="84">
        <v>660</v>
      </c>
      <c r="MUQ1352" s="84" t="s">
        <v>187</v>
      </c>
      <c r="MVD1352" s="84">
        <v>660</v>
      </c>
      <c r="MVG1352" s="84" t="s">
        <v>187</v>
      </c>
      <c r="MVT1352" s="84">
        <v>660</v>
      </c>
      <c r="MVW1352" s="84" t="s">
        <v>187</v>
      </c>
      <c r="MWJ1352" s="84">
        <v>660</v>
      </c>
      <c r="MWM1352" s="84" t="s">
        <v>187</v>
      </c>
      <c r="MWZ1352" s="84">
        <v>660</v>
      </c>
      <c r="MXC1352" s="84" t="s">
        <v>187</v>
      </c>
      <c r="MXP1352" s="84">
        <v>660</v>
      </c>
      <c r="MXS1352" s="84" t="s">
        <v>187</v>
      </c>
      <c r="MYF1352" s="84">
        <v>660</v>
      </c>
      <c r="MYI1352" s="84" t="s">
        <v>187</v>
      </c>
      <c r="MYV1352" s="84">
        <v>660</v>
      </c>
      <c r="MYY1352" s="84" t="s">
        <v>187</v>
      </c>
      <c r="MZL1352" s="84">
        <v>660</v>
      </c>
      <c r="MZO1352" s="84" t="s">
        <v>187</v>
      </c>
      <c r="NAB1352" s="84">
        <v>660</v>
      </c>
      <c r="NAE1352" s="84" t="s">
        <v>187</v>
      </c>
      <c r="NAR1352" s="84">
        <v>660</v>
      </c>
      <c r="NAU1352" s="84" t="s">
        <v>187</v>
      </c>
      <c r="NBH1352" s="84">
        <v>660</v>
      </c>
      <c r="NBK1352" s="84" t="s">
        <v>187</v>
      </c>
      <c r="NBX1352" s="84">
        <v>660</v>
      </c>
      <c r="NCA1352" s="84" t="s">
        <v>187</v>
      </c>
      <c r="NCN1352" s="84">
        <v>660</v>
      </c>
      <c r="NCQ1352" s="84" t="s">
        <v>187</v>
      </c>
      <c r="NDD1352" s="84">
        <v>660</v>
      </c>
      <c r="NDG1352" s="84" t="s">
        <v>187</v>
      </c>
      <c r="NDT1352" s="84">
        <v>660</v>
      </c>
      <c r="NDW1352" s="84" t="s">
        <v>187</v>
      </c>
      <c r="NEJ1352" s="84">
        <v>660</v>
      </c>
      <c r="NEM1352" s="84" t="s">
        <v>187</v>
      </c>
      <c r="NEZ1352" s="84">
        <v>660</v>
      </c>
      <c r="NFC1352" s="84" t="s">
        <v>187</v>
      </c>
      <c r="NFP1352" s="84">
        <v>660</v>
      </c>
      <c r="NFS1352" s="84" t="s">
        <v>187</v>
      </c>
      <c r="NGF1352" s="84">
        <v>660</v>
      </c>
      <c r="NGI1352" s="84" t="s">
        <v>187</v>
      </c>
      <c r="NGV1352" s="84">
        <v>660</v>
      </c>
      <c r="NGY1352" s="84" t="s">
        <v>187</v>
      </c>
      <c r="NHL1352" s="84">
        <v>660</v>
      </c>
      <c r="NHO1352" s="84" t="s">
        <v>187</v>
      </c>
      <c r="NIB1352" s="84">
        <v>660</v>
      </c>
      <c r="NIE1352" s="84" t="s">
        <v>187</v>
      </c>
      <c r="NIR1352" s="84">
        <v>660</v>
      </c>
      <c r="NIU1352" s="84" t="s">
        <v>187</v>
      </c>
      <c r="NJH1352" s="84">
        <v>660</v>
      </c>
      <c r="NJK1352" s="84" t="s">
        <v>187</v>
      </c>
      <c r="NJX1352" s="84">
        <v>660</v>
      </c>
      <c r="NKA1352" s="84" t="s">
        <v>187</v>
      </c>
      <c r="NKN1352" s="84">
        <v>660</v>
      </c>
      <c r="NKQ1352" s="84" t="s">
        <v>187</v>
      </c>
      <c r="NLD1352" s="84">
        <v>660</v>
      </c>
      <c r="NLG1352" s="84" t="s">
        <v>187</v>
      </c>
      <c r="NLT1352" s="84">
        <v>660</v>
      </c>
      <c r="NLW1352" s="84" t="s">
        <v>187</v>
      </c>
      <c r="NMJ1352" s="84">
        <v>660</v>
      </c>
      <c r="NMM1352" s="84" t="s">
        <v>187</v>
      </c>
      <c r="NMZ1352" s="84">
        <v>660</v>
      </c>
      <c r="NNC1352" s="84" t="s">
        <v>187</v>
      </c>
      <c r="NNP1352" s="84">
        <v>660</v>
      </c>
      <c r="NNS1352" s="84" t="s">
        <v>187</v>
      </c>
      <c r="NOF1352" s="84">
        <v>660</v>
      </c>
      <c r="NOI1352" s="84" t="s">
        <v>187</v>
      </c>
      <c r="NOV1352" s="84">
        <v>660</v>
      </c>
      <c r="NOY1352" s="84" t="s">
        <v>187</v>
      </c>
      <c r="NPL1352" s="84">
        <v>660</v>
      </c>
      <c r="NPO1352" s="84" t="s">
        <v>187</v>
      </c>
      <c r="NQB1352" s="84">
        <v>660</v>
      </c>
      <c r="NQE1352" s="84" t="s">
        <v>187</v>
      </c>
      <c r="NQR1352" s="84">
        <v>660</v>
      </c>
      <c r="NQU1352" s="84" t="s">
        <v>187</v>
      </c>
      <c r="NRH1352" s="84">
        <v>660</v>
      </c>
      <c r="NRK1352" s="84" t="s">
        <v>187</v>
      </c>
      <c r="NRX1352" s="84">
        <v>660</v>
      </c>
      <c r="NSA1352" s="84" t="s">
        <v>187</v>
      </c>
      <c r="NSN1352" s="84">
        <v>660</v>
      </c>
      <c r="NSQ1352" s="84" t="s">
        <v>187</v>
      </c>
      <c r="NTD1352" s="84">
        <v>660</v>
      </c>
      <c r="NTG1352" s="84" t="s">
        <v>187</v>
      </c>
      <c r="NTT1352" s="84">
        <v>660</v>
      </c>
      <c r="NTW1352" s="84" t="s">
        <v>187</v>
      </c>
      <c r="NUJ1352" s="84">
        <v>660</v>
      </c>
      <c r="NUM1352" s="84" t="s">
        <v>187</v>
      </c>
      <c r="NUZ1352" s="84">
        <v>660</v>
      </c>
      <c r="NVC1352" s="84" t="s">
        <v>187</v>
      </c>
      <c r="NVP1352" s="84">
        <v>660</v>
      </c>
      <c r="NVS1352" s="84" t="s">
        <v>187</v>
      </c>
      <c r="NWF1352" s="84">
        <v>660</v>
      </c>
      <c r="NWI1352" s="84" t="s">
        <v>187</v>
      </c>
      <c r="NWV1352" s="84">
        <v>660</v>
      </c>
      <c r="NWY1352" s="84" t="s">
        <v>187</v>
      </c>
      <c r="NXL1352" s="84">
        <v>660</v>
      </c>
      <c r="NXO1352" s="84" t="s">
        <v>187</v>
      </c>
      <c r="NYB1352" s="84">
        <v>660</v>
      </c>
      <c r="NYE1352" s="84" t="s">
        <v>187</v>
      </c>
      <c r="NYR1352" s="84">
        <v>660</v>
      </c>
      <c r="NYU1352" s="84" t="s">
        <v>187</v>
      </c>
      <c r="NZH1352" s="84">
        <v>660</v>
      </c>
      <c r="NZK1352" s="84" t="s">
        <v>187</v>
      </c>
      <c r="NZX1352" s="84">
        <v>660</v>
      </c>
      <c r="OAA1352" s="84" t="s">
        <v>187</v>
      </c>
      <c r="OAN1352" s="84">
        <v>660</v>
      </c>
      <c r="OAQ1352" s="84" t="s">
        <v>187</v>
      </c>
      <c r="OBD1352" s="84">
        <v>660</v>
      </c>
      <c r="OBG1352" s="84" t="s">
        <v>187</v>
      </c>
      <c r="OBT1352" s="84">
        <v>660</v>
      </c>
      <c r="OBW1352" s="84" t="s">
        <v>187</v>
      </c>
      <c r="OCJ1352" s="84">
        <v>660</v>
      </c>
      <c r="OCM1352" s="84" t="s">
        <v>187</v>
      </c>
      <c r="OCZ1352" s="84">
        <v>660</v>
      </c>
      <c r="ODC1352" s="84" t="s">
        <v>187</v>
      </c>
      <c r="ODP1352" s="84">
        <v>660</v>
      </c>
      <c r="ODS1352" s="84" t="s">
        <v>187</v>
      </c>
      <c r="OEF1352" s="84">
        <v>660</v>
      </c>
      <c r="OEI1352" s="84" t="s">
        <v>187</v>
      </c>
      <c r="OEV1352" s="84">
        <v>660</v>
      </c>
      <c r="OEY1352" s="84" t="s">
        <v>187</v>
      </c>
      <c r="OFL1352" s="84">
        <v>660</v>
      </c>
      <c r="OFO1352" s="84" t="s">
        <v>187</v>
      </c>
      <c r="OGB1352" s="84">
        <v>660</v>
      </c>
      <c r="OGE1352" s="84" t="s">
        <v>187</v>
      </c>
      <c r="OGR1352" s="84">
        <v>660</v>
      </c>
      <c r="OGU1352" s="84" t="s">
        <v>187</v>
      </c>
      <c r="OHH1352" s="84">
        <v>660</v>
      </c>
      <c r="OHK1352" s="84" t="s">
        <v>187</v>
      </c>
      <c r="OHX1352" s="84">
        <v>660</v>
      </c>
      <c r="OIA1352" s="84" t="s">
        <v>187</v>
      </c>
      <c r="OIN1352" s="84">
        <v>660</v>
      </c>
      <c r="OIQ1352" s="84" t="s">
        <v>187</v>
      </c>
      <c r="OJD1352" s="84">
        <v>660</v>
      </c>
      <c r="OJG1352" s="84" t="s">
        <v>187</v>
      </c>
      <c r="OJT1352" s="84">
        <v>660</v>
      </c>
      <c r="OJW1352" s="84" t="s">
        <v>187</v>
      </c>
      <c r="OKJ1352" s="84">
        <v>660</v>
      </c>
      <c r="OKM1352" s="84" t="s">
        <v>187</v>
      </c>
      <c r="OKZ1352" s="84">
        <v>660</v>
      </c>
      <c r="OLC1352" s="84" t="s">
        <v>187</v>
      </c>
      <c r="OLP1352" s="84">
        <v>660</v>
      </c>
      <c r="OLS1352" s="84" t="s">
        <v>187</v>
      </c>
      <c r="OMF1352" s="84">
        <v>660</v>
      </c>
      <c r="OMI1352" s="84" t="s">
        <v>187</v>
      </c>
      <c r="OMV1352" s="84">
        <v>660</v>
      </c>
      <c r="OMY1352" s="84" t="s">
        <v>187</v>
      </c>
      <c r="ONL1352" s="84">
        <v>660</v>
      </c>
      <c r="ONO1352" s="84" t="s">
        <v>187</v>
      </c>
      <c r="OOB1352" s="84">
        <v>660</v>
      </c>
      <c r="OOE1352" s="84" t="s">
        <v>187</v>
      </c>
      <c r="OOR1352" s="84">
        <v>660</v>
      </c>
      <c r="OOU1352" s="84" t="s">
        <v>187</v>
      </c>
      <c r="OPH1352" s="84">
        <v>660</v>
      </c>
      <c r="OPK1352" s="84" t="s">
        <v>187</v>
      </c>
      <c r="OPX1352" s="84">
        <v>660</v>
      </c>
      <c r="OQA1352" s="84" t="s">
        <v>187</v>
      </c>
      <c r="OQN1352" s="84">
        <v>660</v>
      </c>
      <c r="OQQ1352" s="84" t="s">
        <v>187</v>
      </c>
      <c r="ORD1352" s="84">
        <v>660</v>
      </c>
      <c r="ORG1352" s="84" t="s">
        <v>187</v>
      </c>
      <c r="ORT1352" s="84">
        <v>660</v>
      </c>
      <c r="ORW1352" s="84" t="s">
        <v>187</v>
      </c>
      <c r="OSJ1352" s="84">
        <v>660</v>
      </c>
      <c r="OSM1352" s="84" t="s">
        <v>187</v>
      </c>
      <c r="OSZ1352" s="84">
        <v>660</v>
      </c>
      <c r="OTC1352" s="84" t="s">
        <v>187</v>
      </c>
      <c r="OTP1352" s="84">
        <v>660</v>
      </c>
      <c r="OTS1352" s="84" t="s">
        <v>187</v>
      </c>
      <c r="OUF1352" s="84">
        <v>660</v>
      </c>
      <c r="OUI1352" s="84" t="s">
        <v>187</v>
      </c>
      <c r="OUV1352" s="84">
        <v>660</v>
      </c>
      <c r="OUY1352" s="84" t="s">
        <v>187</v>
      </c>
      <c r="OVL1352" s="84">
        <v>660</v>
      </c>
      <c r="OVO1352" s="84" t="s">
        <v>187</v>
      </c>
      <c r="OWB1352" s="84">
        <v>660</v>
      </c>
      <c r="OWE1352" s="84" t="s">
        <v>187</v>
      </c>
      <c r="OWR1352" s="84">
        <v>660</v>
      </c>
      <c r="OWU1352" s="84" t="s">
        <v>187</v>
      </c>
      <c r="OXH1352" s="84">
        <v>660</v>
      </c>
      <c r="OXK1352" s="84" t="s">
        <v>187</v>
      </c>
      <c r="OXX1352" s="84">
        <v>660</v>
      </c>
      <c r="OYA1352" s="84" t="s">
        <v>187</v>
      </c>
      <c r="OYN1352" s="84">
        <v>660</v>
      </c>
      <c r="OYQ1352" s="84" t="s">
        <v>187</v>
      </c>
      <c r="OZD1352" s="84">
        <v>660</v>
      </c>
      <c r="OZG1352" s="84" t="s">
        <v>187</v>
      </c>
      <c r="OZT1352" s="84">
        <v>660</v>
      </c>
      <c r="OZW1352" s="84" t="s">
        <v>187</v>
      </c>
      <c r="PAJ1352" s="84">
        <v>660</v>
      </c>
      <c r="PAM1352" s="84" t="s">
        <v>187</v>
      </c>
      <c r="PAZ1352" s="84">
        <v>660</v>
      </c>
      <c r="PBC1352" s="84" t="s">
        <v>187</v>
      </c>
      <c r="PBP1352" s="84">
        <v>660</v>
      </c>
      <c r="PBS1352" s="84" t="s">
        <v>187</v>
      </c>
      <c r="PCF1352" s="84">
        <v>660</v>
      </c>
      <c r="PCI1352" s="84" t="s">
        <v>187</v>
      </c>
      <c r="PCV1352" s="84">
        <v>660</v>
      </c>
      <c r="PCY1352" s="84" t="s">
        <v>187</v>
      </c>
      <c r="PDL1352" s="84">
        <v>660</v>
      </c>
      <c r="PDO1352" s="84" t="s">
        <v>187</v>
      </c>
      <c r="PEB1352" s="84">
        <v>660</v>
      </c>
      <c r="PEE1352" s="84" t="s">
        <v>187</v>
      </c>
      <c r="PER1352" s="84">
        <v>660</v>
      </c>
      <c r="PEU1352" s="84" t="s">
        <v>187</v>
      </c>
      <c r="PFH1352" s="84">
        <v>660</v>
      </c>
      <c r="PFK1352" s="84" t="s">
        <v>187</v>
      </c>
      <c r="PFX1352" s="84">
        <v>660</v>
      </c>
      <c r="PGA1352" s="84" t="s">
        <v>187</v>
      </c>
      <c r="PGN1352" s="84">
        <v>660</v>
      </c>
      <c r="PGQ1352" s="84" t="s">
        <v>187</v>
      </c>
      <c r="PHD1352" s="84">
        <v>660</v>
      </c>
      <c r="PHG1352" s="84" t="s">
        <v>187</v>
      </c>
      <c r="PHT1352" s="84">
        <v>660</v>
      </c>
      <c r="PHW1352" s="84" t="s">
        <v>187</v>
      </c>
      <c r="PIJ1352" s="84">
        <v>660</v>
      </c>
      <c r="PIM1352" s="84" t="s">
        <v>187</v>
      </c>
      <c r="PIZ1352" s="84">
        <v>660</v>
      </c>
      <c r="PJC1352" s="84" t="s">
        <v>187</v>
      </c>
      <c r="PJP1352" s="84">
        <v>660</v>
      </c>
      <c r="PJS1352" s="84" t="s">
        <v>187</v>
      </c>
      <c r="PKF1352" s="84">
        <v>660</v>
      </c>
      <c r="PKI1352" s="84" t="s">
        <v>187</v>
      </c>
      <c r="PKV1352" s="84">
        <v>660</v>
      </c>
      <c r="PKY1352" s="84" t="s">
        <v>187</v>
      </c>
      <c r="PLL1352" s="84">
        <v>660</v>
      </c>
      <c r="PLO1352" s="84" t="s">
        <v>187</v>
      </c>
      <c r="PMB1352" s="84">
        <v>660</v>
      </c>
      <c r="PME1352" s="84" t="s">
        <v>187</v>
      </c>
      <c r="PMR1352" s="84">
        <v>660</v>
      </c>
      <c r="PMU1352" s="84" t="s">
        <v>187</v>
      </c>
      <c r="PNH1352" s="84">
        <v>660</v>
      </c>
      <c r="PNK1352" s="84" t="s">
        <v>187</v>
      </c>
      <c r="PNX1352" s="84">
        <v>660</v>
      </c>
      <c r="POA1352" s="84" t="s">
        <v>187</v>
      </c>
      <c r="PON1352" s="84">
        <v>660</v>
      </c>
      <c r="POQ1352" s="84" t="s">
        <v>187</v>
      </c>
      <c r="PPD1352" s="84">
        <v>660</v>
      </c>
      <c r="PPG1352" s="84" t="s">
        <v>187</v>
      </c>
      <c r="PPT1352" s="84">
        <v>660</v>
      </c>
      <c r="PPW1352" s="84" t="s">
        <v>187</v>
      </c>
      <c r="PQJ1352" s="84">
        <v>660</v>
      </c>
      <c r="PQM1352" s="84" t="s">
        <v>187</v>
      </c>
      <c r="PQZ1352" s="84">
        <v>660</v>
      </c>
      <c r="PRC1352" s="84" t="s">
        <v>187</v>
      </c>
      <c r="PRP1352" s="84">
        <v>660</v>
      </c>
      <c r="PRS1352" s="84" t="s">
        <v>187</v>
      </c>
      <c r="PSF1352" s="84">
        <v>660</v>
      </c>
      <c r="PSI1352" s="84" t="s">
        <v>187</v>
      </c>
      <c r="PSV1352" s="84">
        <v>660</v>
      </c>
      <c r="PSY1352" s="84" t="s">
        <v>187</v>
      </c>
      <c r="PTL1352" s="84">
        <v>660</v>
      </c>
      <c r="PTO1352" s="84" t="s">
        <v>187</v>
      </c>
      <c r="PUB1352" s="84">
        <v>660</v>
      </c>
      <c r="PUE1352" s="84" t="s">
        <v>187</v>
      </c>
      <c r="PUR1352" s="84">
        <v>660</v>
      </c>
      <c r="PUU1352" s="84" t="s">
        <v>187</v>
      </c>
      <c r="PVH1352" s="84">
        <v>660</v>
      </c>
      <c r="PVK1352" s="84" t="s">
        <v>187</v>
      </c>
      <c r="PVX1352" s="84">
        <v>660</v>
      </c>
      <c r="PWA1352" s="84" t="s">
        <v>187</v>
      </c>
      <c r="PWN1352" s="84">
        <v>660</v>
      </c>
      <c r="PWQ1352" s="84" t="s">
        <v>187</v>
      </c>
      <c r="PXD1352" s="84">
        <v>660</v>
      </c>
      <c r="PXG1352" s="84" t="s">
        <v>187</v>
      </c>
      <c r="PXT1352" s="84">
        <v>660</v>
      </c>
      <c r="PXW1352" s="84" t="s">
        <v>187</v>
      </c>
      <c r="PYJ1352" s="84">
        <v>660</v>
      </c>
      <c r="PYM1352" s="84" t="s">
        <v>187</v>
      </c>
      <c r="PYZ1352" s="84">
        <v>660</v>
      </c>
      <c r="PZC1352" s="84" t="s">
        <v>187</v>
      </c>
      <c r="PZP1352" s="84">
        <v>660</v>
      </c>
      <c r="PZS1352" s="84" t="s">
        <v>187</v>
      </c>
      <c r="QAF1352" s="84">
        <v>660</v>
      </c>
      <c r="QAI1352" s="84" t="s">
        <v>187</v>
      </c>
      <c r="QAV1352" s="84">
        <v>660</v>
      </c>
      <c r="QAY1352" s="84" t="s">
        <v>187</v>
      </c>
      <c r="QBL1352" s="84">
        <v>660</v>
      </c>
      <c r="QBO1352" s="84" t="s">
        <v>187</v>
      </c>
      <c r="QCB1352" s="84">
        <v>660</v>
      </c>
      <c r="QCE1352" s="84" t="s">
        <v>187</v>
      </c>
      <c r="QCR1352" s="84">
        <v>660</v>
      </c>
      <c r="QCU1352" s="84" t="s">
        <v>187</v>
      </c>
      <c r="QDH1352" s="84">
        <v>660</v>
      </c>
      <c r="QDK1352" s="84" t="s">
        <v>187</v>
      </c>
      <c r="QDX1352" s="84">
        <v>660</v>
      </c>
      <c r="QEA1352" s="84" t="s">
        <v>187</v>
      </c>
      <c r="QEN1352" s="84">
        <v>660</v>
      </c>
      <c r="QEQ1352" s="84" t="s">
        <v>187</v>
      </c>
      <c r="QFD1352" s="84">
        <v>660</v>
      </c>
      <c r="QFG1352" s="84" t="s">
        <v>187</v>
      </c>
      <c r="QFT1352" s="84">
        <v>660</v>
      </c>
      <c r="QFW1352" s="84" t="s">
        <v>187</v>
      </c>
      <c r="QGJ1352" s="84">
        <v>660</v>
      </c>
      <c r="QGM1352" s="84" t="s">
        <v>187</v>
      </c>
      <c r="QGZ1352" s="84">
        <v>660</v>
      </c>
      <c r="QHC1352" s="84" t="s">
        <v>187</v>
      </c>
      <c r="QHP1352" s="84">
        <v>660</v>
      </c>
      <c r="QHS1352" s="84" t="s">
        <v>187</v>
      </c>
      <c r="QIF1352" s="84">
        <v>660</v>
      </c>
      <c r="QII1352" s="84" t="s">
        <v>187</v>
      </c>
      <c r="QIV1352" s="84">
        <v>660</v>
      </c>
      <c r="QIY1352" s="84" t="s">
        <v>187</v>
      </c>
      <c r="QJL1352" s="84">
        <v>660</v>
      </c>
      <c r="QJO1352" s="84" t="s">
        <v>187</v>
      </c>
      <c r="QKB1352" s="84">
        <v>660</v>
      </c>
      <c r="QKE1352" s="84" t="s">
        <v>187</v>
      </c>
      <c r="QKR1352" s="84">
        <v>660</v>
      </c>
      <c r="QKU1352" s="84" t="s">
        <v>187</v>
      </c>
      <c r="QLH1352" s="84">
        <v>660</v>
      </c>
      <c r="QLK1352" s="84" t="s">
        <v>187</v>
      </c>
      <c r="QLX1352" s="84">
        <v>660</v>
      </c>
      <c r="QMA1352" s="84" t="s">
        <v>187</v>
      </c>
      <c r="QMN1352" s="84">
        <v>660</v>
      </c>
      <c r="QMQ1352" s="84" t="s">
        <v>187</v>
      </c>
      <c r="QND1352" s="84">
        <v>660</v>
      </c>
      <c r="QNG1352" s="84" t="s">
        <v>187</v>
      </c>
      <c r="QNT1352" s="84">
        <v>660</v>
      </c>
      <c r="QNW1352" s="84" t="s">
        <v>187</v>
      </c>
      <c r="QOJ1352" s="84">
        <v>660</v>
      </c>
      <c r="QOM1352" s="84" t="s">
        <v>187</v>
      </c>
      <c r="QOZ1352" s="84">
        <v>660</v>
      </c>
      <c r="QPC1352" s="84" t="s">
        <v>187</v>
      </c>
      <c r="QPP1352" s="84">
        <v>660</v>
      </c>
      <c r="QPS1352" s="84" t="s">
        <v>187</v>
      </c>
      <c r="QQF1352" s="84">
        <v>660</v>
      </c>
      <c r="QQI1352" s="84" t="s">
        <v>187</v>
      </c>
      <c r="QQV1352" s="84">
        <v>660</v>
      </c>
      <c r="QQY1352" s="84" t="s">
        <v>187</v>
      </c>
      <c r="QRL1352" s="84">
        <v>660</v>
      </c>
      <c r="QRO1352" s="84" t="s">
        <v>187</v>
      </c>
      <c r="QSB1352" s="84">
        <v>660</v>
      </c>
      <c r="QSE1352" s="84" t="s">
        <v>187</v>
      </c>
      <c r="QSR1352" s="84">
        <v>660</v>
      </c>
      <c r="QSU1352" s="84" t="s">
        <v>187</v>
      </c>
      <c r="QTH1352" s="84">
        <v>660</v>
      </c>
      <c r="QTK1352" s="84" t="s">
        <v>187</v>
      </c>
      <c r="QTX1352" s="84">
        <v>660</v>
      </c>
      <c r="QUA1352" s="84" t="s">
        <v>187</v>
      </c>
      <c r="QUN1352" s="84">
        <v>660</v>
      </c>
      <c r="QUQ1352" s="84" t="s">
        <v>187</v>
      </c>
      <c r="QVD1352" s="84">
        <v>660</v>
      </c>
      <c r="QVG1352" s="84" t="s">
        <v>187</v>
      </c>
      <c r="QVT1352" s="84">
        <v>660</v>
      </c>
      <c r="QVW1352" s="84" t="s">
        <v>187</v>
      </c>
      <c r="QWJ1352" s="84">
        <v>660</v>
      </c>
      <c r="QWM1352" s="84" t="s">
        <v>187</v>
      </c>
      <c r="QWZ1352" s="84">
        <v>660</v>
      </c>
      <c r="QXC1352" s="84" t="s">
        <v>187</v>
      </c>
      <c r="QXP1352" s="84">
        <v>660</v>
      </c>
      <c r="QXS1352" s="84" t="s">
        <v>187</v>
      </c>
      <c r="QYF1352" s="84">
        <v>660</v>
      </c>
      <c r="QYI1352" s="84" t="s">
        <v>187</v>
      </c>
      <c r="QYV1352" s="84">
        <v>660</v>
      </c>
      <c r="QYY1352" s="84" t="s">
        <v>187</v>
      </c>
      <c r="QZL1352" s="84">
        <v>660</v>
      </c>
      <c r="QZO1352" s="84" t="s">
        <v>187</v>
      </c>
      <c r="RAB1352" s="84">
        <v>660</v>
      </c>
      <c r="RAE1352" s="84" t="s">
        <v>187</v>
      </c>
      <c r="RAR1352" s="84">
        <v>660</v>
      </c>
      <c r="RAU1352" s="84" t="s">
        <v>187</v>
      </c>
      <c r="RBH1352" s="84">
        <v>660</v>
      </c>
      <c r="RBK1352" s="84" t="s">
        <v>187</v>
      </c>
      <c r="RBX1352" s="84">
        <v>660</v>
      </c>
      <c r="RCA1352" s="84" t="s">
        <v>187</v>
      </c>
      <c r="RCN1352" s="84">
        <v>660</v>
      </c>
      <c r="RCQ1352" s="84" t="s">
        <v>187</v>
      </c>
      <c r="RDD1352" s="84">
        <v>660</v>
      </c>
      <c r="RDG1352" s="84" t="s">
        <v>187</v>
      </c>
      <c r="RDT1352" s="84">
        <v>660</v>
      </c>
      <c r="RDW1352" s="84" t="s">
        <v>187</v>
      </c>
      <c r="REJ1352" s="84">
        <v>660</v>
      </c>
      <c r="REM1352" s="84" t="s">
        <v>187</v>
      </c>
      <c r="REZ1352" s="84">
        <v>660</v>
      </c>
      <c r="RFC1352" s="84" t="s">
        <v>187</v>
      </c>
      <c r="RFP1352" s="84">
        <v>660</v>
      </c>
      <c r="RFS1352" s="84" t="s">
        <v>187</v>
      </c>
      <c r="RGF1352" s="84">
        <v>660</v>
      </c>
      <c r="RGI1352" s="84" t="s">
        <v>187</v>
      </c>
      <c r="RGV1352" s="84">
        <v>660</v>
      </c>
      <c r="RGY1352" s="84" t="s">
        <v>187</v>
      </c>
      <c r="RHL1352" s="84">
        <v>660</v>
      </c>
      <c r="RHO1352" s="84" t="s">
        <v>187</v>
      </c>
      <c r="RIB1352" s="84">
        <v>660</v>
      </c>
      <c r="RIE1352" s="84" t="s">
        <v>187</v>
      </c>
      <c r="RIR1352" s="84">
        <v>660</v>
      </c>
      <c r="RIU1352" s="84" t="s">
        <v>187</v>
      </c>
      <c r="RJH1352" s="84">
        <v>660</v>
      </c>
      <c r="RJK1352" s="84" t="s">
        <v>187</v>
      </c>
      <c r="RJX1352" s="84">
        <v>660</v>
      </c>
      <c r="RKA1352" s="84" t="s">
        <v>187</v>
      </c>
      <c r="RKN1352" s="84">
        <v>660</v>
      </c>
      <c r="RKQ1352" s="84" t="s">
        <v>187</v>
      </c>
      <c r="RLD1352" s="84">
        <v>660</v>
      </c>
      <c r="RLG1352" s="84" t="s">
        <v>187</v>
      </c>
      <c r="RLT1352" s="84">
        <v>660</v>
      </c>
      <c r="RLW1352" s="84" t="s">
        <v>187</v>
      </c>
      <c r="RMJ1352" s="84">
        <v>660</v>
      </c>
      <c r="RMM1352" s="84" t="s">
        <v>187</v>
      </c>
      <c r="RMZ1352" s="84">
        <v>660</v>
      </c>
      <c r="RNC1352" s="84" t="s">
        <v>187</v>
      </c>
      <c r="RNP1352" s="84">
        <v>660</v>
      </c>
      <c r="RNS1352" s="84" t="s">
        <v>187</v>
      </c>
      <c r="ROF1352" s="84">
        <v>660</v>
      </c>
      <c r="ROI1352" s="84" t="s">
        <v>187</v>
      </c>
      <c r="ROV1352" s="84">
        <v>660</v>
      </c>
      <c r="ROY1352" s="84" t="s">
        <v>187</v>
      </c>
      <c r="RPL1352" s="84">
        <v>660</v>
      </c>
      <c r="RPO1352" s="84" t="s">
        <v>187</v>
      </c>
      <c r="RQB1352" s="84">
        <v>660</v>
      </c>
      <c r="RQE1352" s="84" t="s">
        <v>187</v>
      </c>
      <c r="RQR1352" s="84">
        <v>660</v>
      </c>
      <c r="RQU1352" s="84" t="s">
        <v>187</v>
      </c>
      <c r="RRH1352" s="84">
        <v>660</v>
      </c>
      <c r="RRK1352" s="84" t="s">
        <v>187</v>
      </c>
      <c r="RRX1352" s="84">
        <v>660</v>
      </c>
      <c r="RSA1352" s="84" t="s">
        <v>187</v>
      </c>
      <c r="RSN1352" s="84">
        <v>660</v>
      </c>
      <c r="RSQ1352" s="84" t="s">
        <v>187</v>
      </c>
      <c r="RTD1352" s="84">
        <v>660</v>
      </c>
      <c r="RTG1352" s="84" t="s">
        <v>187</v>
      </c>
      <c r="RTT1352" s="84">
        <v>660</v>
      </c>
      <c r="RTW1352" s="84" t="s">
        <v>187</v>
      </c>
      <c r="RUJ1352" s="84">
        <v>660</v>
      </c>
      <c r="RUM1352" s="84" t="s">
        <v>187</v>
      </c>
      <c r="RUZ1352" s="84">
        <v>660</v>
      </c>
      <c r="RVC1352" s="84" t="s">
        <v>187</v>
      </c>
      <c r="RVP1352" s="84">
        <v>660</v>
      </c>
      <c r="RVS1352" s="84" t="s">
        <v>187</v>
      </c>
      <c r="RWF1352" s="84">
        <v>660</v>
      </c>
      <c r="RWI1352" s="84" t="s">
        <v>187</v>
      </c>
      <c r="RWV1352" s="84">
        <v>660</v>
      </c>
      <c r="RWY1352" s="84" t="s">
        <v>187</v>
      </c>
      <c r="RXL1352" s="84">
        <v>660</v>
      </c>
      <c r="RXO1352" s="84" t="s">
        <v>187</v>
      </c>
      <c r="RYB1352" s="84">
        <v>660</v>
      </c>
      <c r="RYE1352" s="84" t="s">
        <v>187</v>
      </c>
      <c r="RYR1352" s="84">
        <v>660</v>
      </c>
      <c r="RYU1352" s="84" t="s">
        <v>187</v>
      </c>
      <c r="RZH1352" s="84">
        <v>660</v>
      </c>
      <c r="RZK1352" s="84" t="s">
        <v>187</v>
      </c>
      <c r="RZX1352" s="84">
        <v>660</v>
      </c>
      <c r="SAA1352" s="84" t="s">
        <v>187</v>
      </c>
      <c r="SAN1352" s="84">
        <v>660</v>
      </c>
      <c r="SAQ1352" s="84" t="s">
        <v>187</v>
      </c>
      <c r="SBD1352" s="84">
        <v>660</v>
      </c>
      <c r="SBG1352" s="84" t="s">
        <v>187</v>
      </c>
      <c r="SBT1352" s="84">
        <v>660</v>
      </c>
      <c r="SBW1352" s="84" t="s">
        <v>187</v>
      </c>
      <c r="SCJ1352" s="84">
        <v>660</v>
      </c>
      <c r="SCM1352" s="84" t="s">
        <v>187</v>
      </c>
      <c r="SCZ1352" s="84">
        <v>660</v>
      </c>
      <c r="SDC1352" s="84" t="s">
        <v>187</v>
      </c>
      <c r="SDP1352" s="84">
        <v>660</v>
      </c>
      <c r="SDS1352" s="84" t="s">
        <v>187</v>
      </c>
      <c r="SEF1352" s="84">
        <v>660</v>
      </c>
      <c r="SEI1352" s="84" t="s">
        <v>187</v>
      </c>
      <c r="SEV1352" s="84">
        <v>660</v>
      </c>
      <c r="SEY1352" s="84" t="s">
        <v>187</v>
      </c>
      <c r="SFL1352" s="84">
        <v>660</v>
      </c>
      <c r="SFO1352" s="84" t="s">
        <v>187</v>
      </c>
      <c r="SGB1352" s="84">
        <v>660</v>
      </c>
      <c r="SGE1352" s="84" t="s">
        <v>187</v>
      </c>
      <c r="SGR1352" s="84">
        <v>660</v>
      </c>
      <c r="SGU1352" s="84" t="s">
        <v>187</v>
      </c>
      <c r="SHH1352" s="84">
        <v>660</v>
      </c>
      <c r="SHK1352" s="84" t="s">
        <v>187</v>
      </c>
      <c r="SHX1352" s="84">
        <v>660</v>
      </c>
      <c r="SIA1352" s="84" t="s">
        <v>187</v>
      </c>
      <c r="SIN1352" s="84">
        <v>660</v>
      </c>
      <c r="SIQ1352" s="84" t="s">
        <v>187</v>
      </c>
      <c r="SJD1352" s="84">
        <v>660</v>
      </c>
      <c r="SJG1352" s="84" t="s">
        <v>187</v>
      </c>
      <c r="SJT1352" s="84">
        <v>660</v>
      </c>
      <c r="SJW1352" s="84" t="s">
        <v>187</v>
      </c>
      <c r="SKJ1352" s="84">
        <v>660</v>
      </c>
      <c r="SKM1352" s="84" t="s">
        <v>187</v>
      </c>
      <c r="SKZ1352" s="84">
        <v>660</v>
      </c>
      <c r="SLC1352" s="84" t="s">
        <v>187</v>
      </c>
      <c r="SLP1352" s="84">
        <v>660</v>
      </c>
      <c r="SLS1352" s="84" t="s">
        <v>187</v>
      </c>
      <c r="SMF1352" s="84">
        <v>660</v>
      </c>
      <c r="SMI1352" s="84" t="s">
        <v>187</v>
      </c>
      <c r="SMV1352" s="84">
        <v>660</v>
      </c>
      <c r="SMY1352" s="84" t="s">
        <v>187</v>
      </c>
      <c r="SNL1352" s="84">
        <v>660</v>
      </c>
      <c r="SNO1352" s="84" t="s">
        <v>187</v>
      </c>
      <c r="SOB1352" s="84">
        <v>660</v>
      </c>
      <c r="SOE1352" s="84" t="s">
        <v>187</v>
      </c>
      <c r="SOR1352" s="84">
        <v>660</v>
      </c>
      <c r="SOU1352" s="84" t="s">
        <v>187</v>
      </c>
      <c r="SPH1352" s="84">
        <v>660</v>
      </c>
      <c r="SPK1352" s="84" t="s">
        <v>187</v>
      </c>
      <c r="SPX1352" s="84">
        <v>660</v>
      </c>
      <c r="SQA1352" s="84" t="s">
        <v>187</v>
      </c>
      <c r="SQN1352" s="84">
        <v>660</v>
      </c>
      <c r="SQQ1352" s="84" t="s">
        <v>187</v>
      </c>
      <c r="SRD1352" s="84">
        <v>660</v>
      </c>
      <c r="SRG1352" s="84" t="s">
        <v>187</v>
      </c>
      <c r="SRT1352" s="84">
        <v>660</v>
      </c>
      <c r="SRW1352" s="84" t="s">
        <v>187</v>
      </c>
      <c r="SSJ1352" s="84">
        <v>660</v>
      </c>
      <c r="SSM1352" s="84" t="s">
        <v>187</v>
      </c>
      <c r="SSZ1352" s="84">
        <v>660</v>
      </c>
      <c r="STC1352" s="84" t="s">
        <v>187</v>
      </c>
      <c r="STP1352" s="84">
        <v>660</v>
      </c>
      <c r="STS1352" s="84" t="s">
        <v>187</v>
      </c>
      <c r="SUF1352" s="84">
        <v>660</v>
      </c>
      <c r="SUI1352" s="84" t="s">
        <v>187</v>
      </c>
      <c r="SUV1352" s="84">
        <v>660</v>
      </c>
      <c r="SUY1352" s="84" t="s">
        <v>187</v>
      </c>
      <c r="SVL1352" s="84">
        <v>660</v>
      </c>
      <c r="SVO1352" s="84" t="s">
        <v>187</v>
      </c>
      <c r="SWB1352" s="84">
        <v>660</v>
      </c>
      <c r="SWE1352" s="84" t="s">
        <v>187</v>
      </c>
      <c r="SWR1352" s="84">
        <v>660</v>
      </c>
      <c r="SWU1352" s="84" t="s">
        <v>187</v>
      </c>
      <c r="SXH1352" s="84">
        <v>660</v>
      </c>
      <c r="SXK1352" s="84" t="s">
        <v>187</v>
      </c>
      <c r="SXX1352" s="84">
        <v>660</v>
      </c>
      <c r="SYA1352" s="84" t="s">
        <v>187</v>
      </c>
      <c r="SYN1352" s="84">
        <v>660</v>
      </c>
      <c r="SYQ1352" s="84" t="s">
        <v>187</v>
      </c>
      <c r="SZD1352" s="84">
        <v>660</v>
      </c>
      <c r="SZG1352" s="84" t="s">
        <v>187</v>
      </c>
      <c r="SZT1352" s="84">
        <v>660</v>
      </c>
      <c r="SZW1352" s="84" t="s">
        <v>187</v>
      </c>
      <c r="TAJ1352" s="84">
        <v>660</v>
      </c>
      <c r="TAM1352" s="84" t="s">
        <v>187</v>
      </c>
      <c r="TAZ1352" s="84">
        <v>660</v>
      </c>
      <c r="TBC1352" s="84" t="s">
        <v>187</v>
      </c>
      <c r="TBP1352" s="84">
        <v>660</v>
      </c>
      <c r="TBS1352" s="84" t="s">
        <v>187</v>
      </c>
      <c r="TCF1352" s="84">
        <v>660</v>
      </c>
      <c r="TCI1352" s="84" t="s">
        <v>187</v>
      </c>
      <c r="TCV1352" s="84">
        <v>660</v>
      </c>
      <c r="TCY1352" s="84" t="s">
        <v>187</v>
      </c>
      <c r="TDL1352" s="84">
        <v>660</v>
      </c>
      <c r="TDO1352" s="84" t="s">
        <v>187</v>
      </c>
      <c r="TEB1352" s="84">
        <v>660</v>
      </c>
      <c r="TEE1352" s="84" t="s">
        <v>187</v>
      </c>
      <c r="TER1352" s="84">
        <v>660</v>
      </c>
      <c r="TEU1352" s="84" t="s">
        <v>187</v>
      </c>
      <c r="TFH1352" s="84">
        <v>660</v>
      </c>
      <c r="TFK1352" s="84" t="s">
        <v>187</v>
      </c>
      <c r="TFX1352" s="84">
        <v>660</v>
      </c>
      <c r="TGA1352" s="84" t="s">
        <v>187</v>
      </c>
      <c r="TGN1352" s="84">
        <v>660</v>
      </c>
      <c r="TGQ1352" s="84" t="s">
        <v>187</v>
      </c>
      <c r="THD1352" s="84">
        <v>660</v>
      </c>
      <c r="THG1352" s="84" t="s">
        <v>187</v>
      </c>
      <c r="THT1352" s="84">
        <v>660</v>
      </c>
      <c r="THW1352" s="84" t="s">
        <v>187</v>
      </c>
      <c r="TIJ1352" s="84">
        <v>660</v>
      </c>
      <c r="TIM1352" s="84" t="s">
        <v>187</v>
      </c>
      <c r="TIZ1352" s="84">
        <v>660</v>
      </c>
      <c r="TJC1352" s="84" t="s">
        <v>187</v>
      </c>
      <c r="TJP1352" s="84">
        <v>660</v>
      </c>
      <c r="TJS1352" s="84" t="s">
        <v>187</v>
      </c>
      <c r="TKF1352" s="84">
        <v>660</v>
      </c>
      <c r="TKI1352" s="84" t="s">
        <v>187</v>
      </c>
      <c r="TKV1352" s="84">
        <v>660</v>
      </c>
      <c r="TKY1352" s="84" t="s">
        <v>187</v>
      </c>
      <c r="TLL1352" s="84">
        <v>660</v>
      </c>
      <c r="TLO1352" s="84" t="s">
        <v>187</v>
      </c>
      <c r="TMB1352" s="84">
        <v>660</v>
      </c>
      <c r="TME1352" s="84" t="s">
        <v>187</v>
      </c>
      <c r="TMR1352" s="84">
        <v>660</v>
      </c>
      <c r="TMU1352" s="84" t="s">
        <v>187</v>
      </c>
      <c r="TNH1352" s="84">
        <v>660</v>
      </c>
      <c r="TNK1352" s="84" t="s">
        <v>187</v>
      </c>
      <c r="TNX1352" s="84">
        <v>660</v>
      </c>
      <c r="TOA1352" s="84" t="s">
        <v>187</v>
      </c>
      <c r="TON1352" s="84">
        <v>660</v>
      </c>
      <c r="TOQ1352" s="84" t="s">
        <v>187</v>
      </c>
      <c r="TPD1352" s="84">
        <v>660</v>
      </c>
      <c r="TPG1352" s="84" t="s">
        <v>187</v>
      </c>
      <c r="TPT1352" s="84">
        <v>660</v>
      </c>
      <c r="TPW1352" s="84" t="s">
        <v>187</v>
      </c>
      <c r="TQJ1352" s="84">
        <v>660</v>
      </c>
      <c r="TQM1352" s="84" t="s">
        <v>187</v>
      </c>
      <c r="TQZ1352" s="84">
        <v>660</v>
      </c>
      <c r="TRC1352" s="84" t="s">
        <v>187</v>
      </c>
      <c r="TRP1352" s="84">
        <v>660</v>
      </c>
      <c r="TRS1352" s="84" t="s">
        <v>187</v>
      </c>
      <c r="TSF1352" s="84">
        <v>660</v>
      </c>
      <c r="TSI1352" s="84" t="s">
        <v>187</v>
      </c>
      <c r="TSV1352" s="84">
        <v>660</v>
      </c>
      <c r="TSY1352" s="84" t="s">
        <v>187</v>
      </c>
      <c r="TTL1352" s="84">
        <v>660</v>
      </c>
      <c r="TTO1352" s="84" t="s">
        <v>187</v>
      </c>
      <c r="TUB1352" s="84">
        <v>660</v>
      </c>
      <c r="TUE1352" s="84" t="s">
        <v>187</v>
      </c>
      <c r="TUR1352" s="84">
        <v>660</v>
      </c>
      <c r="TUU1352" s="84" t="s">
        <v>187</v>
      </c>
      <c r="TVH1352" s="84">
        <v>660</v>
      </c>
      <c r="TVK1352" s="84" t="s">
        <v>187</v>
      </c>
      <c r="TVX1352" s="84">
        <v>660</v>
      </c>
      <c r="TWA1352" s="84" t="s">
        <v>187</v>
      </c>
      <c r="TWN1352" s="84">
        <v>660</v>
      </c>
      <c r="TWQ1352" s="84" t="s">
        <v>187</v>
      </c>
      <c r="TXD1352" s="84">
        <v>660</v>
      </c>
      <c r="TXG1352" s="84" t="s">
        <v>187</v>
      </c>
      <c r="TXT1352" s="84">
        <v>660</v>
      </c>
      <c r="TXW1352" s="84" t="s">
        <v>187</v>
      </c>
      <c r="TYJ1352" s="84">
        <v>660</v>
      </c>
      <c r="TYM1352" s="84" t="s">
        <v>187</v>
      </c>
      <c r="TYZ1352" s="84">
        <v>660</v>
      </c>
      <c r="TZC1352" s="84" t="s">
        <v>187</v>
      </c>
      <c r="TZP1352" s="84">
        <v>660</v>
      </c>
      <c r="TZS1352" s="84" t="s">
        <v>187</v>
      </c>
      <c r="UAF1352" s="84">
        <v>660</v>
      </c>
      <c r="UAI1352" s="84" t="s">
        <v>187</v>
      </c>
      <c r="UAV1352" s="84">
        <v>660</v>
      </c>
      <c r="UAY1352" s="84" t="s">
        <v>187</v>
      </c>
      <c r="UBL1352" s="84">
        <v>660</v>
      </c>
      <c r="UBO1352" s="84" t="s">
        <v>187</v>
      </c>
      <c r="UCB1352" s="84">
        <v>660</v>
      </c>
      <c r="UCE1352" s="84" t="s">
        <v>187</v>
      </c>
      <c r="UCR1352" s="84">
        <v>660</v>
      </c>
      <c r="UCU1352" s="84" t="s">
        <v>187</v>
      </c>
      <c r="UDH1352" s="84">
        <v>660</v>
      </c>
      <c r="UDK1352" s="84" t="s">
        <v>187</v>
      </c>
      <c r="UDX1352" s="84">
        <v>660</v>
      </c>
      <c r="UEA1352" s="84" t="s">
        <v>187</v>
      </c>
      <c r="UEN1352" s="84">
        <v>660</v>
      </c>
      <c r="UEQ1352" s="84" t="s">
        <v>187</v>
      </c>
      <c r="UFD1352" s="84">
        <v>660</v>
      </c>
      <c r="UFG1352" s="84" t="s">
        <v>187</v>
      </c>
      <c r="UFT1352" s="84">
        <v>660</v>
      </c>
      <c r="UFW1352" s="84" t="s">
        <v>187</v>
      </c>
      <c r="UGJ1352" s="84">
        <v>660</v>
      </c>
      <c r="UGM1352" s="84" t="s">
        <v>187</v>
      </c>
      <c r="UGZ1352" s="84">
        <v>660</v>
      </c>
      <c r="UHC1352" s="84" t="s">
        <v>187</v>
      </c>
      <c r="UHP1352" s="84">
        <v>660</v>
      </c>
      <c r="UHS1352" s="84" t="s">
        <v>187</v>
      </c>
      <c r="UIF1352" s="84">
        <v>660</v>
      </c>
      <c r="UII1352" s="84" t="s">
        <v>187</v>
      </c>
      <c r="UIV1352" s="84">
        <v>660</v>
      </c>
      <c r="UIY1352" s="84" t="s">
        <v>187</v>
      </c>
      <c r="UJL1352" s="84">
        <v>660</v>
      </c>
      <c r="UJO1352" s="84" t="s">
        <v>187</v>
      </c>
      <c r="UKB1352" s="84">
        <v>660</v>
      </c>
      <c r="UKE1352" s="84" t="s">
        <v>187</v>
      </c>
      <c r="UKR1352" s="84">
        <v>660</v>
      </c>
      <c r="UKU1352" s="84" t="s">
        <v>187</v>
      </c>
      <c r="ULH1352" s="84">
        <v>660</v>
      </c>
      <c r="ULK1352" s="84" t="s">
        <v>187</v>
      </c>
      <c r="ULX1352" s="84">
        <v>660</v>
      </c>
      <c r="UMA1352" s="84" t="s">
        <v>187</v>
      </c>
      <c r="UMN1352" s="84">
        <v>660</v>
      </c>
      <c r="UMQ1352" s="84" t="s">
        <v>187</v>
      </c>
      <c r="UND1352" s="84">
        <v>660</v>
      </c>
      <c r="UNG1352" s="84" t="s">
        <v>187</v>
      </c>
      <c r="UNT1352" s="84">
        <v>660</v>
      </c>
      <c r="UNW1352" s="84" t="s">
        <v>187</v>
      </c>
      <c r="UOJ1352" s="84">
        <v>660</v>
      </c>
      <c r="UOM1352" s="84" t="s">
        <v>187</v>
      </c>
      <c r="UOZ1352" s="84">
        <v>660</v>
      </c>
      <c r="UPC1352" s="84" t="s">
        <v>187</v>
      </c>
      <c r="UPP1352" s="84">
        <v>660</v>
      </c>
      <c r="UPS1352" s="84" t="s">
        <v>187</v>
      </c>
      <c r="UQF1352" s="84">
        <v>660</v>
      </c>
      <c r="UQI1352" s="84" t="s">
        <v>187</v>
      </c>
      <c r="UQV1352" s="84">
        <v>660</v>
      </c>
      <c r="UQY1352" s="84" t="s">
        <v>187</v>
      </c>
      <c r="URL1352" s="84">
        <v>660</v>
      </c>
      <c r="URO1352" s="84" t="s">
        <v>187</v>
      </c>
      <c r="USB1352" s="84">
        <v>660</v>
      </c>
      <c r="USE1352" s="84" t="s">
        <v>187</v>
      </c>
      <c r="USR1352" s="84">
        <v>660</v>
      </c>
      <c r="USU1352" s="84" t="s">
        <v>187</v>
      </c>
      <c r="UTH1352" s="84">
        <v>660</v>
      </c>
      <c r="UTK1352" s="84" t="s">
        <v>187</v>
      </c>
      <c r="UTX1352" s="84">
        <v>660</v>
      </c>
      <c r="UUA1352" s="84" t="s">
        <v>187</v>
      </c>
      <c r="UUN1352" s="84">
        <v>660</v>
      </c>
      <c r="UUQ1352" s="84" t="s">
        <v>187</v>
      </c>
      <c r="UVD1352" s="84">
        <v>660</v>
      </c>
      <c r="UVG1352" s="84" t="s">
        <v>187</v>
      </c>
      <c r="UVT1352" s="84">
        <v>660</v>
      </c>
      <c r="UVW1352" s="84" t="s">
        <v>187</v>
      </c>
      <c r="UWJ1352" s="84">
        <v>660</v>
      </c>
      <c r="UWM1352" s="84" t="s">
        <v>187</v>
      </c>
      <c r="UWZ1352" s="84">
        <v>660</v>
      </c>
      <c r="UXC1352" s="84" t="s">
        <v>187</v>
      </c>
      <c r="UXP1352" s="84">
        <v>660</v>
      </c>
      <c r="UXS1352" s="84" t="s">
        <v>187</v>
      </c>
      <c r="UYF1352" s="84">
        <v>660</v>
      </c>
      <c r="UYI1352" s="84" t="s">
        <v>187</v>
      </c>
      <c r="UYV1352" s="84">
        <v>660</v>
      </c>
      <c r="UYY1352" s="84" t="s">
        <v>187</v>
      </c>
      <c r="UZL1352" s="84">
        <v>660</v>
      </c>
      <c r="UZO1352" s="84" t="s">
        <v>187</v>
      </c>
      <c r="VAB1352" s="84">
        <v>660</v>
      </c>
      <c r="VAE1352" s="84" t="s">
        <v>187</v>
      </c>
      <c r="VAR1352" s="84">
        <v>660</v>
      </c>
      <c r="VAU1352" s="84" t="s">
        <v>187</v>
      </c>
      <c r="VBH1352" s="84">
        <v>660</v>
      </c>
      <c r="VBK1352" s="84" t="s">
        <v>187</v>
      </c>
      <c r="VBX1352" s="84">
        <v>660</v>
      </c>
      <c r="VCA1352" s="84" t="s">
        <v>187</v>
      </c>
      <c r="VCN1352" s="84">
        <v>660</v>
      </c>
      <c r="VCQ1352" s="84" t="s">
        <v>187</v>
      </c>
      <c r="VDD1352" s="84">
        <v>660</v>
      </c>
      <c r="VDG1352" s="84" t="s">
        <v>187</v>
      </c>
      <c r="VDT1352" s="84">
        <v>660</v>
      </c>
      <c r="VDW1352" s="84" t="s">
        <v>187</v>
      </c>
      <c r="VEJ1352" s="84">
        <v>660</v>
      </c>
      <c r="VEM1352" s="84" t="s">
        <v>187</v>
      </c>
      <c r="VEZ1352" s="84">
        <v>660</v>
      </c>
      <c r="VFC1352" s="84" t="s">
        <v>187</v>
      </c>
      <c r="VFP1352" s="84">
        <v>660</v>
      </c>
      <c r="VFS1352" s="84" t="s">
        <v>187</v>
      </c>
      <c r="VGF1352" s="84">
        <v>660</v>
      </c>
      <c r="VGI1352" s="84" t="s">
        <v>187</v>
      </c>
      <c r="VGV1352" s="84">
        <v>660</v>
      </c>
      <c r="VGY1352" s="84" t="s">
        <v>187</v>
      </c>
      <c r="VHL1352" s="84">
        <v>660</v>
      </c>
      <c r="VHO1352" s="84" t="s">
        <v>187</v>
      </c>
      <c r="VIB1352" s="84">
        <v>660</v>
      </c>
      <c r="VIE1352" s="84" t="s">
        <v>187</v>
      </c>
      <c r="VIR1352" s="84">
        <v>660</v>
      </c>
      <c r="VIU1352" s="84" t="s">
        <v>187</v>
      </c>
      <c r="VJH1352" s="84">
        <v>660</v>
      </c>
      <c r="VJK1352" s="84" t="s">
        <v>187</v>
      </c>
      <c r="VJX1352" s="84">
        <v>660</v>
      </c>
      <c r="VKA1352" s="84" t="s">
        <v>187</v>
      </c>
      <c r="VKN1352" s="84">
        <v>660</v>
      </c>
      <c r="VKQ1352" s="84" t="s">
        <v>187</v>
      </c>
      <c r="VLD1352" s="84">
        <v>660</v>
      </c>
      <c r="VLG1352" s="84" t="s">
        <v>187</v>
      </c>
      <c r="VLT1352" s="84">
        <v>660</v>
      </c>
      <c r="VLW1352" s="84" t="s">
        <v>187</v>
      </c>
      <c r="VMJ1352" s="84">
        <v>660</v>
      </c>
      <c r="VMM1352" s="84" t="s">
        <v>187</v>
      </c>
      <c r="VMZ1352" s="84">
        <v>660</v>
      </c>
      <c r="VNC1352" s="84" t="s">
        <v>187</v>
      </c>
      <c r="VNP1352" s="84">
        <v>660</v>
      </c>
      <c r="VNS1352" s="84" t="s">
        <v>187</v>
      </c>
      <c r="VOF1352" s="84">
        <v>660</v>
      </c>
      <c r="VOI1352" s="84" t="s">
        <v>187</v>
      </c>
      <c r="VOV1352" s="84">
        <v>660</v>
      </c>
      <c r="VOY1352" s="84" t="s">
        <v>187</v>
      </c>
      <c r="VPL1352" s="84">
        <v>660</v>
      </c>
      <c r="VPO1352" s="84" t="s">
        <v>187</v>
      </c>
      <c r="VQB1352" s="84">
        <v>660</v>
      </c>
      <c r="VQE1352" s="84" t="s">
        <v>187</v>
      </c>
      <c r="VQR1352" s="84">
        <v>660</v>
      </c>
      <c r="VQU1352" s="84" t="s">
        <v>187</v>
      </c>
      <c r="VRH1352" s="84">
        <v>660</v>
      </c>
      <c r="VRK1352" s="84" t="s">
        <v>187</v>
      </c>
      <c r="VRX1352" s="84">
        <v>660</v>
      </c>
      <c r="VSA1352" s="84" t="s">
        <v>187</v>
      </c>
      <c r="VSN1352" s="84">
        <v>660</v>
      </c>
      <c r="VSQ1352" s="84" t="s">
        <v>187</v>
      </c>
      <c r="VTD1352" s="84">
        <v>660</v>
      </c>
      <c r="VTG1352" s="84" t="s">
        <v>187</v>
      </c>
      <c r="VTT1352" s="84">
        <v>660</v>
      </c>
      <c r="VTW1352" s="84" t="s">
        <v>187</v>
      </c>
      <c r="VUJ1352" s="84">
        <v>660</v>
      </c>
      <c r="VUM1352" s="84" t="s">
        <v>187</v>
      </c>
      <c r="VUZ1352" s="84">
        <v>660</v>
      </c>
      <c r="VVC1352" s="84" t="s">
        <v>187</v>
      </c>
      <c r="VVP1352" s="84">
        <v>660</v>
      </c>
      <c r="VVS1352" s="84" t="s">
        <v>187</v>
      </c>
      <c r="VWF1352" s="84">
        <v>660</v>
      </c>
      <c r="VWI1352" s="84" t="s">
        <v>187</v>
      </c>
      <c r="VWV1352" s="84">
        <v>660</v>
      </c>
      <c r="VWY1352" s="84" t="s">
        <v>187</v>
      </c>
      <c r="VXL1352" s="84">
        <v>660</v>
      </c>
      <c r="VXO1352" s="84" t="s">
        <v>187</v>
      </c>
      <c r="VYB1352" s="84">
        <v>660</v>
      </c>
      <c r="VYE1352" s="84" t="s">
        <v>187</v>
      </c>
      <c r="VYR1352" s="84">
        <v>660</v>
      </c>
      <c r="VYU1352" s="84" t="s">
        <v>187</v>
      </c>
      <c r="VZH1352" s="84">
        <v>660</v>
      </c>
      <c r="VZK1352" s="84" t="s">
        <v>187</v>
      </c>
      <c r="VZX1352" s="84">
        <v>660</v>
      </c>
      <c r="WAA1352" s="84" t="s">
        <v>187</v>
      </c>
      <c r="WAN1352" s="84">
        <v>660</v>
      </c>
      <c r="WAQ1352" s="84" t="s">
        <v>187</v>
      </c>
      <c r="WBD1352" s="84">
        <v>660</v>
      </c>
      <c r="WBG1352" s="84" t="s">
        <v>187</v>
      </c>
      <c r="WBT1352" s="84">
        <v>660</v>
      </c>
      <c r="WBW1352" s="84" t="s">
        <v>187</v>
      </c>
      <c r="WCJ1352" s="84">
        <v>660</v>
      </c>
      <c r="WCM1352" s="84" t="s">
        <v>187</v>
      </c>
      <c r="WCZ1352" s="84">
        <v>660</v>
      </c>
      <c r="WDC1352" s="84" t="s">
        <v>187</v>
      </c>
      <c r="WDP1352" s="84">
        <v>660</v>
      </c>
      <c r="WDS1352" s="84" t="s">
        <v>187</v>
      </c>
      <c r="WEF1352" s="84">
        <v>660</v>
      </c>
      <c r="WEI1352" s="84" t="s">
        <v>187</v>
      </c>
      <c r="WEV1352" s="84">
        <v>660</v>
      </c>
      <c r="WEY1352" s="84" t="s">
        <v>187</v>
      </c>
      <c r="WFL1352" s="84">
        <v>660</v>
      </c>
      <c r="WFO1352" s="84" t="s">
        <v>187</v>
      </c>
      <c r="WGB1352" s="84">
        <v>660</v>
      </c>
      <c r="WGE1352" s="84" t="s">
        <v>187</v>
      </c>
      <c r="WGR1352" s="84">
        <v>660</v>
      </c>
      <c r="WGU1352" s="84" t="s">
        <v>187</v>
      </c>
      <c r="WHH1352" s="84">
        <v>660</v>
      </c>
      <c r="WHK1352" s="84" t="s">
        <v>187</v>
      </c>
      <c r="WHX1352" s="84">
        <v>660</v>
      </c>
      <c r="WIA1352" s="84" t="s">
        <v>187</v>
      </c>
      <c r="WIN1352" s="84">
        <v>660</v>
      </c>
      <c r="WIQ1352" s="84" t="s">
        <v>187</v>
      </c>
      <c r="WJD1352" s="84">
        <v>660</v>
      </c>
      <c r="WJG1352" s="84" t="s">
        <v>187</v>
      </c>
      <c r="WJT1352" s="84">
        <v>660</v>
      </c>
      <c r="WJW1352" s="84" t="s">
        <v>187</v>
      </c>
      <c r="WKJ1352" s="84">
        <v>660</v>
      </c>
      <c r="WKM1352" s="84" t="s">
        <v>187</v>
      </c>
      <c r="WKZ1352" s="84">
        <v>660</v>
      </c>
      <c r="WLC1352" s="84" t="s">
        <v>187</v>
      </c>
      <c r="WLP1352" s="84">
        <v>660</v>
      </c>
      <c r="WLS1352" s="84" t="s">
        <v>187</v>
      </c>
      <c r="WMF1352" s="84">
        <v>660</v>
      </c>
      <c r="WMI1352" s="84" t="s">
        <v>187</v>
      </c>
      <c r="WMV1352" s="84">
        <v>660</v>
      </c>
      <c r="WMY1352" s="84" t="s">
        <v>187</v>
      </c>
      <c r="WNL1352" s="84">
        <v>660</v>
      </c>
      <c r="WNO1352" s="84" t="s">
        <v>187</v>
      </c>
      <c r="WOB1352" s="84">
        <v>660</v>
      </c>
      <c r="WOE1352" s="84" t="s">
        <v>187</v>
      </c>
      <c r="WOR1352" s="84">
        <v>660</v>
      </c>
      <c r="WOU1352" s="84" t="s">
        <v>187</v>
      </c>
      <c r="WPH1352" s="84">
        <v>660</v>
      </c>
      <c r="WPK1352" s="84" t="s">
        <v>187</v>
      </c>
      <c r="WPX1352" s="84">
        <v>660</v>
      </c>
      <c r="WQA1352" s="84" t="s">
        <v>187</v>
      </c>
      <c r="WQN1352" s="84">
        <v>660</v>
      </c>
      <c r="WQQ1352" s="84" t="s">
        <v>187</v>
      </c>
      <c r="WRD1352" s="84">
        <v>660</v>
      </c>
      <c r="WRG1352" s="84" t="s">
        <v>187</v>
      </c>
      <c r="WRT1352" s="84">
        <v>660</v>
      </c>
      <c r="WRW1352" s="84" t="s">
        <v>187</v>
      </c>
      <c r="WSJ1352" s="84">
        <v>660</v>
      </c>
      <c r="WSM1352" s="84" t="s">
        <v>187</v>
      </c>
      <c r="WSZ1352" s="84">
        <v>660</v>
      </c>
      <c r="WTC1352" s="84" t="s">
        <v>187</v>
      </c>
      <c r="WTP1352" s="84">
        <v>660</v>
      </c>
      <c r="WTS1352" s="84" t="s">
        <v>187</v>
      </c>
      <c r="WUF1352" s="84">
        <v>660</v>
      </c>
      <c r="WUI1352" s="84" t="s">
        <v>187</v>
      </c>
      <c r="WUV1352" s="84">
        <v>660</v>
      </c>
      <c r="WUY1352" s="84" t="s">
        <v>187</v>
      </c>
      <c r="WVL1352" s="84">
        <v>660</v>
      </c>
      <c r="WVO1352" s="84" t="s">
        <v>187</v>
      </c>
      <c r="WWB1352" s="84">
        <v>660</v>
      </c>
      <c r="WWE1352" s="84" t="s">
        <v>187</v>
      </c>
      <c r="WWR1352" s="84">
        <v>660</v>
      </c>
      <c r="WWU1352" s="84" t="s">
        <v>187</v>
      </c>
      <c r="WXH1352" s="84">
        <v>660</v>
      </c>
      <c r="WXK1352" s="84" t="s">
        <v>187</v>
      </c>
      <c r="WXX1352" s="84">
        <v>660</v>
      </c>
      <c r="WYA1352" s="84" t="s">
        <v>187</v>
      </c>
      <c r="WYN1352" s="84">
        <v>660</v>
      </c>
      <c r="WYQ1352" s="84" t="s">
        <v>187</v>
      </c>
      <c r="WZD1352" s="84">
        <v>660</v>
      </c>
      <c r="WZG1352" s="84" t="s">
        <v>187</v>
      </c>
      <c r="WZT1352" s="84">
        <v>660</v>
      </c>
      <c r="WZW1352" s="84" t="s">
        <v>187</v>
      </c>
      <c r="XAJ1352" s="84">
        <v>660</v>
      </c>
      <c r="XAM1352" s="84" t="s">
        <v>187</v>
      </c>
      <c r="XAZ1352" s="84">
        <v>660</v>
      </c>
      <c r="XBC1352" s="84" t="s">
        <v>187</v>
      </c>
      <c r="XBP1352" s="84">
        <v>660</v>
      </c>
      <c r="XBS1352" s="84" t="s">
        <v>187</v>
      </c>
      <c r="XCF1352" s="84">
        <v>660</v>
      </c>
      <c r="XCI1352" s="84" t="s">
        <v>187</v>
      </c>
      <c r="XCV1352" s="84">
        <v>660</v>
      </c>
      <c r="XCY1352" s="84" t="s">
        <v>187</v>
      </c>
      <c r="XDL1352" s="84">
        <v>660</v>
      </c>
      <c r="XDO1352" s="84" t="s">
        <v>187</v>
      </c>
      <c r="XEB1352" s="84">
        <v>660</v>
      </c>
      <c r="XEE1352" s="84" t="s">
        <v>187</v>
      </c>
      <c r="XER1352" s="84">
        <v>660</v>
      </c>
      <c r="XEU1352" s="84" t="s">
        <v>187</v>
      </c>
    </row>
    <row r="1353" spans="1:1024 1027:2048 2051:3072 3075:4096 4099:5120 5123:6144 6147:7168 7171:8192 8195:9216 9219:10240 10243:11264 11267:12288 12291:13312 13315:14336 14339:15360 15363:16384" x14ac:dyDescent="0.25">
      <c r="A1353" s="84"/>
      <c r="B1353" s="84"/>
      <c r="E1353" s="1146" t="s">
        <v>5114</v>
      </c>
      <c r="F1353" s="745">
        <v>454</v>
      </c>
      <c r="G1353" s="1130" t="s">
        <v>3803</v>
      </c>
      <c r="H1353" s="780">
        <v>3000000</v>
      </c>
      <c r="I1353" s="780"/>
      <c r="J1353" s="781">
        <f>I1353/H1353</f>
        <v>0</v>
      </c>
      <c r="K1353" s="780">
        <f>H1353-I1353</f>
        <v>3000000</v>
      </c>
      <c r="L1353" s="782">
        <v>3000000</v>
      </c>
      <c r="M1353" s="782">
        <v>0</v>
      </c>
      <c r="N1353" s="783">
        <f>M1353/L1353</f>
        <v>0</v>
      </c>
      <c r="O1353" s="782">
        <f>L1353-M1353</f>
        <v>3000000</v>
      </c>
      <c r="P1353" s="782">
        <f>L1353+H1353</f>
        <v>6000000</v>
      </c>
      <c r="Q1353" s="800"/>
      <c r="R1353" s="801"/>
      <c r="S1353" s="800"/>
      <c r="T1353" s="84"/>
      <c r="U1353" s="84" t="s">
        <v>5395</v>
      </c>
      <c r="V1353" s="84">
        <v>454</v>
      </c>
      <c r="W1353" s="84" t="s">
        <v>3803</v>
      </c>
      <c r="X1353" s="815">
        <v>1000000</v>
      </c>
      <c r="Z1353" s="812">
        <f>Y1353/X1353</f>
        <v>0</v>
      </c>
      <c r="AA1353" s="813">
        <f>X1353-Y1353</f>
        <v>1000000</v>
      </c>
      <c r="AB1353" s="84">
        <v>2000000</v>
      </c>
      <c r="AC1353" s="84">
        <v>0</v>
      </c>
      <c r="AD1353" s="84">
        <f>AC1353/AB1353</f>
        <v>0</v>
      </c>
      <c r="AE1353" s="84">
        <f>AB1353-AC1353</f>
        <v>2000000</v>
      </c>
      <c r="AF1353" s="84">
        <f>AB1353+X1353</f>
        <v>3000000</v>
      </c>
      <c r="AK1353" s="84" t="s">
        <v>5395</v>
      </c>
      <c r="AL1353" s="84">
        <v>454</v>
      </c>
      <c r="AM1353" s="84" t="s">
        <v>3803</v>
      </c>
      <c r="AN1353" s="84">
        <v>1000000</v>
      </c>
      <c r="AP1353" s="84">
        <f>AO1353/AN1353</f>
        <v>0</v>
      </c>
      <c r="AQ1353" s="84">
        <f>AN1353-AO1353</f>
        <v>1000000</v>
      </c>
      <c r="AR1353" s="84">
        <v>2000000</v>
      </c>
      <c r="AS1353" s="84">
        <v>0</v>
      </c>
      <c r="AT1353" s="84">
        <f>AS1353/AR1353</f>
        <v>0</v>
      </c>
      <c r="AU1353" s="84">
        <f>AR1353-AS1353</f>
        <v>2000000</v>
      </c>
      <c r="AV1353" s="84">
        <f>AR1353+AN1353</f>
        <v>3000000</v>
      </c>
      <c r="BA1353" s="84" t="s">
        <v>5395</v>
      </c>
      <c r="BB1353" s="84">
        <v>454</v>
      </c>
      <c r="BC1353" s="84" t="s">
        <v>3803</v>
      </c>
      <c r="BD1353" s="84">
        <v>1000000</v>
      </c>
      <c r="BF1353" s="84">
        <f>BE1353/BD1353</f>
        <v>0</v>
      </c>
      <c r="BG1353" s="84">
        <f>BD1353-BE1353</f>
        <v>1000000</v>
      </c>
      <c r="BH1353" s="84">
        <v>2000000</v>
      </c>
      <c r="BI1353" s="84">
        <v>0</v>
      </c>
      <c r="BJ1353" s="84">
        <f>BI1353/BH1353</f>
        <v>0</v>
      </c>
      <c r="BK1353" s="84">
        <f>BH1353-BI1353</f>
        <v>2000000</v>
      </c>
      <c r="BL1353" s="84">
        <f>BH1353+BD1353</f>
        <v>3000000</v>
      </c>
      <c r="BQ1353" s="84" t="s">
        <v>5395</v>
      </c>
      <c r="BR1353" s="84">
        <v>454</v>
      </c>
      <c r="BS1353" s="84" t="s">
        <v>3803</v>
      </c>
      <c r="BT1353" s="84">
        <v>1000000</v>
      </c>
      <c r="BV1353" s="84">
        <f>BU1353/BT1353</f>
        <v>0</v>
      </c>
      <c r="BW1353" s="84">
        <f>BT1353-BU1353</f>
        <v>1000000</v>
      </c>
      <c r="BX1353" s="84">
        <v>2000000</v>
      </c>
      <c r="BY1353" s="84">
        <v>0</v>
      </c>
      <c r="BZ1353" s="84">
        <f>BY1353/BX1353</f>
        <v>0</v>
      </c>
      <c r="CA1353" s="84">
        <f>BX1353-BY1353</f>
        <v>2000000</v>
      </c>
      <c r="CB1353" s="84">
        <f>BX1353+BT1353</f>
        <v>3000000</v>
      </c>
      <c r="CG1353" s="84" t="s">
        <v>5395</v>
      </c>
      <c r="CH1353" s="84">
        <v>454</v>
      </c>
      <c r="CI1353" s="84" t="s">
        <v>3803</v>
      </c>
      <c r="CJ1353" s="84">
        <v>1000000</v>
      </c>
      <c r="CL1353" s="84">
        <f>CK1353/CJ1353</f>
        <v>0</v>
      </c>
      <c r="CM1353" s="84">
        <f>CJ1353-CK1353</f>
        <v>1000000</v>
      </c>
      <c r="CN1353" s="84">
        <v>2000000</v>
      </c>
      <c r="CO1353" s="84">
        <v>0</v>
      </c>
      <c r="CP1353" s="84">
        <f>CO1353/CN1353</f>
        <v>0</v>
      </c>
      <c r="CQ1353" s="84">
        <f>CN1353-CO1353</f>
        <v>2000000</v>
      </c>
      <c r="CR1353" s="84">
        <f>CN1353+CJ1353</f>
        <v>3000000</v>
      </c>
      <c r="CW1353" s="84" t="s">
        <v>5395</v>
      </c>
      <c r="CX1353" s="84">
        <v>454</v>
      </c>
      <c r="CY1353" s="84" t="s">
        <v>3803</v>
      </c>
      <c r="CZ1353" s="84">
        <v>1000000</v>
      </c>
      <c r="DB1353" s="84">
        <f>DA1353/CZ1353</f>
        <v>0</v>
      </c>
      <c r="DC1353" s="84">
        <f>CZ1353-DA1353</f>
        <v>1000000</v>
      </c>
      <c r="DD1353" s="84">
        <v>2000000</v>
      </c>
      <c r="DE1353" s="84">
        <v>0</v>
      </c>
      <c r="DF1353" s="84">
        <f>DE1353/DD1353</f>
        <v>0</v>
      </c>
      <c r="DG1353" s="84">
        <f>DD1353-DE1353</f>
        <v>2000000</v>
      </c>
      <c r="DH1353" s="84">
        <f>DD1353+CZ1353</f>
        <v>3000000</v>
      </c>
      <c r="DM1353" s="84" t="s">
        <v>5395</v>
      </c>
      <c r="DN1353" s="84">
        <v>454</v>
      </c>
      <c r="DO1353" s="84" t="s">
        <v>3803</v>
      </c>
      <c r="DP1353" s="84">
        <v>1000000</v>
      </c>
      <c r="DR1353" s="84">
        <f>DQ1353/DP1353</f>
        <v>0</v>
      </c>
      <c r="DS1353" s="84">
        <f>DP1353-DQ1353</f>
        <v>1000000</v>
      </c>
      <c r="DT1353" s="84">
        <v>2000000</v>
      </c>
      <c r="DU1353" s="84">
        <v>0</v>
      </c>
      <c r="DV1353" s="84">
        <f>DU1353/DT1353</f>
        <v>0</v>
      </c>
      <c r="DW1353" s="84">
        <f>DT1353-DU1353</f>
        <v>2000000</v>
      </c>
      <c r="DX1353" s="84">
        <f>DT1353+DP1353</f>
        <v>3000000</v>
      </c>
      <c r="EC1353" s="84" t="s">
        <v>5395</v>
      </c>
      <c r="ED1353" s="84">
        <v>454</v>
      </c>
      <c r="EE1353" s="84" t="s">
        <v>3803</v>
      </c>
      <c r="EF1353" s="84">
        <v>1000000</v>
      </c>
      <c r="EH1353" s="84">
        <f>EG1353/EF1353</f>
        <v>0</v>
      </c>
      <c r="EI1353" s="84">
        <f>EF1353-EG1353</f>
        <v>1000000</v>
      </c>
      <c r="EJ1353" s="84">
        <v>2000000</v>
      </c>
      <c r="EK1353" s="84">
        <v>0</v>
      </c>
      <c r="EL1353" s="84">
        <f>EK1353/EJ1353</f>
        <v>0</v>
      </c>
      <c r="EM1353" s="84">
        <f>EJ1353-EK1353</f>
        <v>2000000</v>
      </c>
      <c r="EN1353" s="84">
        <f>EJ1353+EF1353</f>
        <v>3000000</v>
      </c>
      <c r="ES1353" s="84" t="s">
        <v>5395</v>
      </c>
      <c r="ET1353" s="84">
        <v>454</v>
      </c>
      <c r="EU1353" s="84" t="s">
        <v>3803</v>
      </c>
      <c r="EV1353" s="84">
        <v>1000000</v>
      </c>
      <c r="EX1353" s="84">
        <f>EW1353/EV1353</f>
        <v>0</v>
      </c>
      <c r="EY1353" s="84">
        <f>EV1353-EW1353</f>
        <v>1000000</v>
      </c>
      <c r="EZ1353" s="84">
        <v>2000000</v>
      </c>
      <c r="FA1353" s="84">
        <v>0</v>
      </c>
      <c r="FB1353" s="84">
        <f>FA1353/EZ1353</f>
        <v>0</v>
      </c>
      <c r="FC1353" s="84">
        <f>EZ1353-FA1353</f>
        <v>2000000</v>
      </c>
      <c r="FD1353" s="84">
        <f>EZ1353+EV1353</f>
        <v>3000000</v>
      </c>
      <c r="FI1353" s="84" t="s">
        <v>5395</v>
      </c>
      <c r="FJ1353" s="84">
        <v>454</v>
      </c>
      <c r="FK1353" s="84" t="s">
        <v>3803</v>
      </c>
      <c r="FL1353" s="84">
        <v>1000000</v>
      </c>
      <c r="FN1353" s="84">
        <f>FM1353/FL1353</f>
        <v>0</v>
      </c>
      <c r="FO1353" s="84">
        <f>FL1353-FM1353</f>
        <v>1000000</v>
      </c>
      <c r="FP1353" s="84">
        <v>2000000</v>
      </c>
      <c r="FQ1353" s="84">
        <v>0</v>
      </c>
      <c r="FR1353" s="84">
        <f>FQ1353/FP1353</f>
        <v>0</v>
      </c>
      <c r="FS1353" s="84">
        <f>FP1353-FQ1353</f>
        <v>2000000</v>
      </c>
      <c r="FT1353" s="84">
        <f>FP1353+FL1353</f>
        <v>3000000</v>
      </c>
      <c r="FY1353" s="84" t="s">
        <v>5395</v>
      </c>
      <c r="FZ1353" s="84">
        <v>454</v>
      </c>
      <c r="GA1353" s="84" t="s">
        <v>3803</v>
      </c>
      <c r="GB1353" s="84">
        <v>1000000</v>
      </c>
      <c r="GD1353" s="84">
        <f>GC1353/GB1353</f>
        <v>0</v>
      </c>
      <c r="GE1353" s="84">
        <f>GB1353-GC1353</f>
        <v>1000000</v>
      </c>
      <c r="GF1353" s="84">
        <v>2000000</v>
      </c>
      <c r="GG1353" s="84">
        <v>0</v>
      </c>
      <c r="GH1353" s="84">
        <f>GG1353/GF1353</f>
        <v>0</v>
      </c>
      <c r="GI1353" s="84">
        <f>GF1353-GG1353</f>
        <v>2000000</v>
      </c>
      <c r="GJ1353" s="84">
        <f>GF1353+GB1353</f>
        <v>3000000</v>
      </c>
      <c r="GO1353" s="84" t="s">
        <v>5395</v>
      </c>
      <c r="GP1353" s="84">
        <v>454</v>
      </c>
      <c r="GQ1353" s="84" t="s">
        <v>3803</v>
      </c>
      <c r="GR1353" s="84">
        <v>1000000</v>
      </c>
      <c r="GT1353" s="84">
        <f>GS1353/GR1353</f>
        <v>0</v>
      </c>
      <c r="GU1353" s="84">
        <f>GR1353-GS1353</f>
        <v>1000000</v>
      </c>
      <c r="GV1353" s="84">
        <v>2000000</v>
      </c>
      <c r="GW1353" s="84">
        <v>0</v>
      </c>
      <c r="GX1353" s="84">
        <f>GW1353/GV1353</f>
        <v>0</v>
      </c>
      <c r="GY1353" s="84">
        <f>GV1353-GW1353</f>
        <v>2000000</v>
      </c>
      <c r="GZ1353" s="84">
        <f>GV1353+GR1353</f>
        <v>3000000</v>
      </c>
      <c r="HE1353" s="84" t="s">
        <v>5395</v>
      </c>
      <c r="HF1353" s="84">
        <v>454</v>
      </c>
      <c r="HG1353" s="84" t="s">
        <v>3803</v>
      </c>
      <c r="HH1353" s="84">
        <v>1000000</v>
      </c>
      <c r="HJ1353" s="84">
        <f>HI1353/HH1353</f>
        <v>0</v>
      </c>
      <c r="HK1353" s="84">
        <f>HH1353-HI1353</f>
        <v>1000000</v>
      </c>
      <c r="HL1353" s="84">
        <v>2000000</v>
      </c>
      <c r="HM1353" s="84">
        <v>0</v>
      </c>
      <c r="HN1353" s="84">
        <f>HM1353/HL1353</f>
        <v>0</v>
      </c>
      <c r="HO1353" s="84">
        <f>HL1353-HM1353</f>
        <v>2000000</v>
      </c>
      <c r="HP1353" s="84">
        <f>HL1353+HH1353</f>
        <v>3000000</v>
      </c>
      <c r="HU1353" s="84" t="s">
        <v>5395</v>
      </c>
      <c r="HV1353" s="84">
        <v>454</v>
      </c>
      <c r="HW1353" s="84" t="s">
        <v>3803</v>
      </c>
      <c r="HX1353" s="84">
        <v>1000000</v>
      </c>
      <c r="HZ1353" s="84">
        <f>HY1353/HX1353</f>
        <v>0</v>
      </c>
      <c r="IA1353" s="84">
        <f>HX1353-HY1353</f>
        <v>1000000</v>
      </c>
      <c r="IB1353" s="84">
        <v>2000000</v>
      </c>
      <c r="IC1353" s="84">
        <v>0</v>
      </c>
      <c r="ID1353" s="84">
        <f>IC1353/IB1353</f>
        <v>0</v>
      </c>
      <c r="IE1353" s="84">
        <f>IB1353-IC1353</f>
        <v>2000000</v>
      </c>
      <c r="IF1353" s="84">
        <f>IB1353+HX1353</f>
        <v>3000000</v>
      </c>
      <c r="IK1353" s="84" t="s">
        <v>5395</v>
      </c>
      <c r="IL1353" s="84">
        <v>454</v>
      </c>
      <c r="IM1353" s="84" t="s">
        <v>3803</v>
      </c>
      <c r="IN1353" s="84">
        <v>1000000</v>
      </c>
      <c r="IP1353" s="84">
        <f>IO1353/IN1353</f>
        <v>0</v>
      </c>
      <c r="IQ1353" s="84">
        <f>IN1353-IO1353</f>
        <v>1000000</v>
      </c>
      <c r="IR1353" s="84">
        <v>2000000</v>
      </c>
      <c r="IS1353" s="84">
        <v>0</v>
      </c>
      <c r="IT1353" s="84">
        <f>IS1353/IR1353</f>
        <v>0</v>
      </c>
      <c r="IU1353" s="84">
        <f>IR1353-IS1353</f>
        <v>2000000</v>
      </c>
      <c r="IV1353" s="84">
        <f>IR1353+IN1353</f>
        <v>3000000</v>
      </c>
      <c r="JA1353" s="84" t="s">
        <v>5395</v>
      </c>
      <c r="JB1353" s="84">
        <v>454</v>
      </c>
      <c r="JC1353" s="84" t="s">
        <v>3803</v>
      </c>
      <c r="JD1353" s="84">
        <v>1000000</v>
      </c>
      <c r="JF1353" s="84">
        <f>JE1353/JD1353</f>
        <v>0</v>
      </c>
      <c r="JG1353" s="84">
        <f>JD1353-JE1353</f>
        <v>1000000</v>
      </c>
      <c r="JH1353" s="84">
        <v>2000000</v>
      </c>
      <c r="JI1353" s="84">
        <v>0</v>
      </c>
      <c r="JJ1353" s="84">
        <f>JI1353/JH1353</f>
        <v>0</v>
      </c>
      <c r="JK1353" s="84">
        <f>JH1353-JI1353</f>
        <v>2000000</v>
      </c>
      <c r="JL1353" s="84">
        <f>JH1353+JD1353</f>
        <v>3000000</v>
      </c>
      <c r="JQ1353" s="84" t="s">
        <v>5395</v>
      </c>
      <c r="JR1353" s="84">
        <v>454</v>
      </c>
      <c r="JS1353" s="84" t="s">
        <v>3803</v>
      </c>
      <c r="JT1353" s="84">
        <v>1000000</v>
      </c>
      <c r="JV1353" s="84">
        <f>JU1353/JT1353</f>
        <v>0</v>
      </c>
      <c r="JW1353" s="84">
        <f>JT1353-JU1353</f>
        <v>1000000</v>
      </c>
      <c r="JX1353" s="84">
        <v>2000000</v>
      </c>
      <c r="JY1353" s="84">
        <v>0</v>
      </c>
      <c r="JZ1353" s="84">
        <f>JY1353/JX1353</f>
        <v>0</v>
      </c>
      <c r="KA1353" s="84">
        <f>JX1353-JY1353</f>
        <v>2000000</v>
      </c>
      <c r="KB1353" s="84">
        <f>JX1353+JT1353</f>
        <v>3000000</v>
      </c>
      <c r="KG1353" s="84" t="s">
        <v>5395</v>
      </c>
      <c r="KH1353" s="84">
        <v>454</v>
      </c>
      <c r="KI1353" s="84" t="s">
        <v>3803</v>
      </c>
      <c r="KJ1353" s="84">
        <v>1000000</v>
      </c>
      <c r="KL1353" s="84">
        <f>KK1353/KJ1353</f>
        <v>0</v>
      </c>
      <c r="KM1353" s="84">
        <f>KJ1353-KK1353</f>
        <v>1000000</v>
      </c>
      <c r="KN1353" s="84">
        <v>2000000</v>
      </c>
      <c r="KO1353" s="84">
        <v>0</v>
      </c>
      <c r="KP1353" s="84">
        <f>KO1353/KN1353</f>
        <v>0</v>
      </c>
      <c r="KQ1353" s="84">
        <f>KN1353-KO1353</f>
        <v>2000000</v>
      </c>
      <c r="KR1353" s="84">
        <f>KN1353+KJ1353</f>
        <v>3000000</v>
      </c>
      <c r="KW1353" s="84" t="s">
        <v>5395</v>
      </c>
      <c r="KX1353" s="84">
        <v>454</v>
      </c>
      <c r="KY1353" s="84" t="s">
        <v>3803</v>
      </c>
      <c r="KZ1353" s="84">
        <v>1000000</v>
      </c>
      <c r="LB1353" s="84">
        <f>LA1353/KZ1353</f>
        <v>0</v>
      </c>
      <c r="LC1353" s="84">
        <f>KZ1353-LA1353</f>
        <v>1000000</v>
      </c>
      <c r="LD1353" s="84">
        <v>2000000</v>
      </c>
      <c r="LE1353" s="84">
        <v>0</v>
      </c>
      <c r="LF1353" s="84">
        <f>LE1353/LD1353</f>
        <v>0</v>
      </c>
      <c r="LG1353" s="84">
        <f>LD1353-LE1353</f>
        <v>2000000</v>
      </c>
      <c r="LH1353" s="84">
        <f>LD1353+KZ1353</f>
        <v>3000000</v>
      </c>
      <c r="LM1353" s="84" t="s">
        <v>5395</v>
      </c>
      <c r="LN1353" s="84">
        <v>454</v>
      </c>
      <c r="LO1353" s="84" t="s">
        <v>3803</v>
      </c>
      <c r="LP1353" s="84">
        <v>1000000</v>
      </c>
      <c r="LR1353" s="84">
        <f>LQ1353/LP1353</f>
        <v>0</v>
      </c>
      <c r="LS1353" s="84">
        <f>LP1353-LQ1353</f>
        <v>1000000</v>
      </c>
      <c r="LT1353" s="84">
        <v>2000000</v>
      </c>
      <c r="LU1353" s="84">
        <v>0</v>
      </c>
      <c r="LV1353" s="84">
        <f>LU1353/LT1353</f>
        <v>0</v>
      </c>
      <c r="LW1353" s="84">
        <f>LT1353-LU1353</f>
        <v>2000000</v>
      </c>
      <c r="LX1353" s="84">
        <f>LT1353+LP1353</f>
        <v>3000000</v>
      </c>
      <c r="MC1353" s="84" t="s">
        <v>5395</v>
      </c>
      <c r="MD1353" s="84">
        <v>454</v>
      </c>
      <c r="ME1353" s="84" t="s">
        <v>3803</v>
      </c>
      <c r="MF1353" s="84">
        <v>1000000</v>
      </c>
      <c r="MH1353" s="84">
        <f>MG1353/MF1353</f>
        <v>0</v>
      </c>
      <c r="MI1353" s="84">
        <f>MF1353-MG1353</f>
        <v>1000000</v>
      </c>
      <c r="MJ1353" s="84">
        <v>2000000</v>
      </c>
      <c r="MK1353" s="84">
        <v>0</v>
      </c>
      <c r="ML1353" s="84">
        <f>MK1353/MJ1353</f>
        <v>0</v>
      </c>
      <c r="MM1353" s="84">
        <f>MJ1353-MK1353</f>
        <v>2000000</v>
      </c>
      <c r="MN1353" s="84">
        <f>MJ1353+MF1353</f>
        <v>3000000</v>
      </c>
      <c r="MS1353" s="84" t="s">
        <v>5395</v>
      </c>
      <c r="MT1353" s="84">
        <v>454</v>
      </c>
      <c r="MU1353" s="84" t="s">
        <v>3803</v>
      </c>
      <c r="MV1353" s="84">
        <v>1000000</v>
      </c>
      <c r="MX1353" s="84">
        <f>MW1353/MV1353</f>
        <v>0</v>
      </c>
      <c r="MY1353" s="84">
        <f>MV1353-MW1353</f>
        <v>1000000</v>
      </c>
      <c r="MZ1353" s="84">
        <v>2000000</v>
      </c>
      <c r="NA1353" s="84">
        <v>0</v>
      </c>
      <c r="NB1353" s="84">
        <f>NA1353/MZ1353</f>
        <v>0</v>
      </c>
      <c r="NC1353" s="84">
        <f>MZ1353-NA1353</f>
        <v>2000000</v>
      </c>
      <c r="ND1353" s="84">
        <f>MZ1353+MV1353</f>
        <v>3000000</v>
      </c>
      <c r="NI1353" s="84" t="s">
        <v>5395</v>
      </c>
      <c r="NJ1353" s="84">
        <v>454</v>
      </c>
      <c r="NK1353" s="84" t="s">
        <v>3803</v>
      </c>
      <c r="NL1353" s="84">
        <v>1000000</v>
      </c>
      <c r="NN1353" s="84">
        <f>NM1353/NL1353</f>
        <v>0</v>
      </c>
      <c r="NO1353" s="84">
        <f>NL1353-NM1353</f>
        <v>1000000</v>
      </c>
      <c r="NP1353" s="84">
        <v>2000000</v>
      </c>
      <c r="NQ1353" s="84">
        <v>0</v>
      </c>
      <c r="NR1353" s="84">
        <f>NQ1353/NP1353</f>
        <v>0</v>
      </c>
      <c r="NS1353" s="84">
        <f>NP1353-NQ1353</f>
        <v>2000000</v>
      </c>
      <c r="NT1353" s="84">
        <f>NP1353+NL1353</f>
        <v>3000000</v>
      </c>
      <c r="NY1353" s="84" t="s">
        <v>5395</v>
      </c>
      <c r="NZ1353" s="84">
        <v>454</v>
      </c>
      <c r="OA1353" s="84" t="s">
        <v>3803</v>
      </c>
      <c r="OB1353" s="84">
        <v>1000000</v>
      </c>
      <c r="OD1353" s="84">
        <f>OC1353/OB1353</f>
        <v>0</v>
      </c>
      <c r="OE1353" s="84">
        <f>OB1353-OC1353</f>
        <v>1000000</v>
      </c>
      <c r="OF1353" s="84">
        <v>2000000</v>
      </c>
      <c r="OG1353" s="84">
        <v>0</v>
      </c>
      <c r="OH1353" s="84">
        <f>OG1353/OF1353</f>
        <v>0</v>
      </c>
      <c r="OI1353" s="84">
        <f>OF1353-OG1353</f>
        <v>2000000</v>
      </c>
      <c r="OJ1353" s="84">
        <f>OF1353+OB1353</f>
        <v>3000000</v>
      </c>
      <c r="OO1353" s="84" t="s">
        <v>5395</v>
      </c>
      <c r="OP1353" s="84">
        <v>454</v>
      </c>
      <c r="OQ1353" s="84" t="s">
        <v>3803</v>
      </c>
      <c r="OR1353" s="84">
        <v>1000000</v>
      </c>
      <c r="OT1353" s="84">
        <f>OS1353/OR1353</f>
        <v>0</v>
      </c>
      <c r="OU1353" s="84">
        <f>OR1353-OS1353</f>
        <v>1000000</v>
      </c>
      <c r="OV1353" s="84">
        <v>2000000</v>
      </c>
      <c r="OW1353" s="84">
        <v>0</v>
      </c>
      <c r="OX1353" s="84">
        <f>OW1353/OV1353</f>
        <v>0</v>
      </c>
      <c r="OY1353" s="84">
        <f>OV1353-OW1353</f>
        <v>2000000</v>
      </c>
      <c r="OZ1353" s="84">
        <f>OV1353+OR1353</f>
        <v>3000000</v>
      </c>
      <c r="PE1353" s="84" t="s">
        <v>5395</v>
      </c>
      <c r="PF1353" s="84">
        <v>454</v>
      </c>
      <c r="PG1353" s="84" t="s">
        <v>3803</v>
      </c>
      <c r="PH1353" s="84">
        <v>1000000</v>
      </c>
      <c r="PJ1353" s="84">
        <f>PI1353/PH1353</f>
        <v>0</v>
      </c>
      <c r="PK1353" s="84">
        <f>PH1353-PI1353</f>
        <v>1000000</v>
      </c>
      <c r="PL1353" s="84">
        <v>2000000</v>
      </c>
      <c r="PM1353" s="84">
        <v>0</v>
      </c>
      <c r="PN1353" s="84">
        <f>PM1353/PL1353</f>
        <v>0</v>
      </c>
      <c r="PO1353" s="84">
        <f>PL1353-PM1353</f>
        <v>2000000</v>
      </c>
      <c r="PP1353" s="84">
        <f>PL1353+PH1353</f>
        <v>3000000</v>
      </c>
      <c r="PU1353" s="84" t="s">
        <v>5395</v>
      </c>
      <c r="PV1353" s="84">
        <v>454</v>
      </c>
      <c r="PW1353" s="84" t="s">
        <v>3803</v>
      </c>
      <c r="PX1353" s="84">
        <v>1000000</v>
      </c>
      <c r="PZ1353" s="84">
        <f>PY1353/PX1353</f>
        <v>0</v>
      </c>
      <c r="QA1353" s="84">
        <f>PX1353-PY1353</f>
        <v>1000000</v>
      </c>
      <c r="QB1353" s="84">
        <v>2000000</v>
      </c>
      <c r="QC1353" s="84">
        <v>0</v>
      </c>
      <c r="QD1353" s="84">
        <f>QC1353/QB1353</f>
        <v>0</v>
      </c>
      <c r="QE1353" s="84">
        <f>QB1353-QC1353</f>
        <v>2000000</v>
      </c>
      <c r="QF1353" s="84">
        <f>QB1353+PX1353</f>
        <v>3000000</v>
      </c>
      <c r="QK1353" s="84" t="s">
        <v>5395</v>
      </c>
      <c r="QL1353" s="84">
        <v>454</v>
      </c>
      <c r="QM1353" s="84" t="s">
        <v>3803</v>
      </c>
      <c r="QN1353" s="84">
        <v>1000000</v>
      </c>
      <c r="QP1353" s="84">
        <f>QO1353/QN1353</f>
        <v>0</v>
      </c>
      <c r="QQ1353" s="84">
        <f>QN1353-QO1353</f>
        <v>1000000</v>
      </c>
      <c r="QR1353" s="84">
        <v>2000000</v>
      </c>
      <c r="QS1353" s="84">
        <v>0</v>
      </c>
      <c r="QT1353" s="84">
        <f>QS1353/QR1353</f>
        <v>0</v>
      </c>
      <c r="QU1353" s="84">
        <f>QR1353-QS1353</f>
        <v>2000000</v>
      </c>
      <c r="QV1353" s="84">
        <f>QR1353+QN1353</f>
        <v>3000000</v>
      </c>
      <c r="RA1353" s="84" t="s">
        <v>5395</v>
      </c>
      <c r="RB1353" s="84">
        <v>454</v>
      </c>
      <c r="RC1353" s="84" t="s">
        <v>3803</v>
      </c>
      <c r="RD1353" s="84">
        <v>1000000</v>
      </c>
      <c r="RF1353" s="84">
        <f>RE1353/RD1353</f>
        <v>0</v>
      </c>
      <c r="RG1353" s="84">
        <f>RD1353-RE1353</f>
        <v>1000000</v>
      </c>
      <c r="RH1353" s="84">
        <v>2000000</v>
      </c>
      <c r="RI1353" s="84">
        <v>0</v>
      </c>
      <c r="RJ1353" s="84">
        <f>RI1353/RH1353</f>
        <v>0</v>
      </c>
      <c r="RK1353" s="84">
        <f>RH1353-RI1353</f>
        <v>2000000</v>
      </c>
      <c r="RL1353" s="84">
        <f>RH1353+RD1353</f>
        <v>3000000</v>
      </c>
      <c r="RQ1353" s="84" t="s">
        <v>5395</v>
      </c>
      <c r="RR1353" s="84">
        <v>454</v>
      </c>
      <c r="RS1353" s="84" t="s">
        <v>3803</v>
      </c>
      <c r="RT1353" s="84">
        <v>1000000</v>
      </c>
      <c r="RV1353" s="84">
        <f>RU1353/RT1353</f>
        <v>0</v>
      </c>
      <c r="RW1353" s="84">
        <f>RT1353-RU1353</f>
        <v>1000000</v>
      </c>
      <c r="RX1353" s="84">
        <v>2000000</v>
      </c>
      <c r="RY1353" s="84">
        <v>0</v>
      </c>
      <c r="RZ1353" s="84">
        <f>RY1353/RX1353</f>
        <v>0</v>
      </c>
      <c r="SA1353" s="84">
        <f>RX1353-RY1353</f>
        <v>2000000</v>
      </c>
      <c r="SB1353" s="84">
        <f>RX1353+RT1353</f>
        <v>3000000</v>
      </c>
      <c r="SG1353" s="84" t="s">
        <v>5395</v>
      </c>
      <c r="SH1353" s="84">
        <v>454</v>
      </c>
      <c r="SI1353" s="84" t="s">
        <v>3803</v>
      </c>
      <c r="SJ1353" s="84">
        <v>1000000</v>
      </c>
      <c r="SL1353" s="84">
        <f>SK1353/SJ1353</f>
        <v>0</v>
      </c>
      <c r="SM1353" s="84">
        <f>SJ1353-SK1353</f>
        <v>1000000</v>
      </c>
      <c r="SN1353" s="84">
        <v>2000000</v>
      </c>
      <c r="SO1353" s="84">
        <v>0</v>
      </c>
      <c r="SP1353" s="84">
        <f>SO1353/SN1353</f>
        <v>0</v>
      </c>
      <c r="SQ1353" s="84">
        <f>SN1353-SO1353</f>
        <v>2000000</v>
      </c>
      <c r="SR1353" s="84">
        <f>SN1353+SJ1353</f>
        <v>3000000</v>
      </c>
      <c r="SW1353" s="84" t="s">
        <v>5395</v>
      </c>
      <c r="SX1353" s="84">
        <v>454</v>
      </c>
      <c r="SY1353" s="84" t="s">
        <v>3803</v>
      </c>
      <c r="SZ1353" s="84">
        <v>1000000</v>
      </c>
      <c r="TB1353" s="84">
        <f>TA1353/SZ1353</f>
        <v>0</v>
      </c>
      <c r="TC1353" s="84">
        <f>SZ1353-TA1353</f>
        <v>1000000</v>
      </c>
      <c r="TD1353" s="84">
        <v>2000000</v>
      </c>
      <c r="TE1353" s="84">
        <v>0</v>
      </c>
      <c r="TF1353" s="84">
        <f>TE1353/TD1353</f>
        <v>0</v>
      </c>
      <c r="TG1353" s="84">
        <f>TD1353-TE1353</f>
        <v>2000000</v>
      </c>
      <c r="TH1353" s="84">
        <f>TD1353+SZ1353</f>
        <v>3000000</v>
      </c>
      <c r="TM1353" s="84" t="s">
        <v>5395</v>
      </c>
      <c r="TN1353" s="84">
        <v>454</v>
      </c>
      <c r="TO1353" s="84" t="s">
        <v>3803</v>
      </c>
      <c r="TP1353" s="84">
        <v>1000000</v>
      </c>
      <c r="TR1353" s="84">
        <f>TQ1353/TP1353</f>
        <v>0</v>
      </c>
      <c r="TS1353" s="84">
        <f>TP1353-TQ1353</f>
        <v>1000000</v>
      </c>
      <c r="TT1353" s="84">
        <v>2000000</v>
      </c>
      <c r="TU1353" s="84">
        <v>0</v>
      </c>
      <c r="TV1353" s="84">
        <f>TU1353/TT1353</f>
        <v>0</v>
      </c>
      <c r="TW1353" s="84">
        <f>TT1353-TU1353</f>
        <v>2000000</v>
      </c>
      <c r="TX1353" s="84">
        <f>TT1353+TP1353</f>
        <v>3000000</v>
      </c>
      <c r="UC1353" s="84" t="s">
        <v>5395</v>
      </c>
      <c r="UD1353" s="84">
        <v>454</v>
      </c>
      <c r="UE1353" s="84" t="s">
        <v>3803</v>
      </c>
      <c r="UF1353" s="84">
        <v>1000000</v>
      </c>
      <c r="UH1353" s="84">
        <f>UG1353/UF1353</f>
        <v>0</v>
      </c>
      <c r="UI1353" s="84">
        <f>UF1353-UG1353</f>
        <v>1000000</v>
      </c>
      <c r="UJ1353" s="84">
        <v>2000000</v>
      </c>
      <c r="UK1353" s="84">
        <v>0</v>
      </c>
      <c r="UL1353" s="84">
        <f>UK1353/UJ1353</f>
        <v>0</v>
      </c>
      <c r="UM1353" s="84">
        <f>UJ1353-UK1353</f>
        <v>2000000</v>
      </c>
      <c r="UN1353" s="84">
        <f>UJ1353+UF1353</f>
        <v>3000000</v>
      </c>
      <c r="US1353" s="84" t="s">
        <v>5395</v>
      </c>
      <c r="UT1353" s="84">
        <v>454</v>
      </c>
      <c r="UU1353" s="84" t="s">
        <v>3803</v>
      </c>
      <c r="UV1353" s="84">
        <v>1000000</v>
      </c>
      <c r="UX1353" s="84">
        <f>UW1353/UV1353</f>
        <v>0</v>
      </c>
      <c r="UY1353" s="84">
        <f>UV1353-UW1353</f>
        <v>1000000</v>
      </c>
      <c r="UZ1353" s="84">
        <v>2000000</v>
      </c>
      <c r="VA1353" s="84">
        <v>0</v>
      </c>
      <c r="VB1353" s="84">
        <f>VA1353/UZ1353</f>
        <v>0</v>
      </c>
      <c r="VC1353" s="84">
        <f>UZ1353-VA1353</f>
        <v>2000000</v>
      </c>
      <c r="VD1353" s="84">
        <f>UZ1353+UV1353</f>
        <v>3000000</v>
      </c>
      <c r="VI1353" s="84" t="s">
        <v>5395</v>
      </c>
      <c r="VJ1353" s="84">
        <v>454</v>
      </c>
      <c r="VK1353" s="84" t="s">
        <v>3803</v>
      </c>
      <c r="VL1353" s="84">
        <v>1000000</v>
      </c>
      <c r="VN1353" s="84">
        <f>VM1353/VL1353</f>
        <v>0</v>
      </c>
      <c r="VO1353" s="84">
        <f>VL1353-VM1353</f>
        <v>1000000</v>
      </c>
      <c r="VP1353" s="84">
        <v>2000000</v>
      </c>
      <c r="VQ1353" s="84">
        <v>0</v>
      </c>
      <c r="VR1353" s="84">
        <f>VQ1353/VP1353</f>
        <v>0</v>
      </c>
      <c r="VS1353" s="84">
        <f>VP1353-VQ1353</f>
        <v>2000000</v>
      </c>
      <c r="VT1353" s="84">
        <f>VP1353+VL1353</f>
        <v>3000000</v>
      </c>
      <c r="VY1353" s="84" t="s">
        <v>5395</v>
      </c>
      <c r="VZ1353" s="84">
        <v>454</v>
      </c>
      <c r="WA1353" s="84" t="s">
        <v>3803</v>
      </c>
      <c r="WB1353" s="84">
        <v>1000000</v>
      </c>
      <c r="WD1353" s="84">
        <f>WC1353/WB1353</f>
        <v>0</v>
      </c>
      <c r="WE1353" s="84">
        <f>WB1353-WC1353</f>
        <v>1000000</v>
      </c>
      <c r="WF1353" s="84">
        <v>2000000</v>
      </c>
      <c r="WG1353" s="84">
        <v>0</v>
      </c>
      <c r="WH1353" s="84">
        <f>WG1353/WF1353</f>
        <v>0</v>
      </c>
      <c r="WI1353" s="84">
        <f>WF1353-WG1353</f>
        <v>2000000</v>
      </c>
      <c r="WJ1353" s="84">
        <f>WF1353+WB1353</f>
        <v>3000000</v>
      </c>
      <c r="WO1353" s="84" t="s">
        <v>5395</v>
      </c>
      <c r="WP1353" s="84">
        <v>454</v>
      </c>
      <c r="WQ1353" s="84" t="s">
        <v>3803</v>
      </c>
      <c r="WR1353" s="84">
        <v>1000000</v>
      </c>
      <c r="WT1353" s="84">
        <f>WS1353/WR1353</f>
        <v>0</v>
      </c>
      <c r="WU1353" s="84">
        <f>WR1353-WS1353</f>
        <v>1000000</v>
      </c>
      <c r="WV1353" s="84">
        <v>2000000</v>
      </c>
      <c r="WW1353" s="84">
        <v>0</v>
      </c>
      <c r="WX1353" s="84">
        <f>WW1353/WV1353</f>
        <v>0</v>
      </c>
      <c r="WY1353" s="84">
        <f>WV1353-WW1353</f>
        <v>2000000</v>
      </c>
      <c r="WZ1353" s="84">
        <f>WV1353+WR1353</f>
        <v>3000000</v>
      </c>
      <c r="XE1353" s="84" t="s">
        <v>5395</v>
      </c>
      <c r="XF1353" s="84">
        <v>454</v>
      </c>
      <c r="XG1353" s="84" t="s">
        <v>3803</v>
      </c>
      <c r="XH1353" s="84">
        <v>1000000</v>
      </c>
      <c r="XJ1353" s="84">
        <f>XI1353/XH1353</f>
        <v>0</v>
      </c>
      <c r="XK1353" s="84">
        <f>XH1353-XI1353</f>
        <v>1000000</v>
      </c>
      <c r="XL1353" s="84">
        <v>2000000</v>
      </c>
      <c r="XM1353" s="84">
        <v>0</v>
      </c>
      <c r="XN1353" s="84">
        <f>XM1353/XL1353</f>
        <v>0</v>
      </c>
      <c r="XO1353" s="84">
        <f>XL1353-XM1353</f>
        <v>2000000</v>
      </c>
      <c r="XP1353" s="84">
        <f>XL1353+XH1353</f>
        <v>3000000</v>
      </c>
      <c r="XU1353" s="84" t="s">
        <v>5395</v>
      </c>
      <c r="XV1353" s="84">
        <v>454</v>
      </c>
      <c r="XW1353" s="84" t="s">
        <v>3803</v>
      </c>
      <c r="XX1353" s="84">
        <v>1000000</v>
      </c>
      <c r="XZ1353" s="84">
        <f>XY1353/XX1353</f>
        <v>0</v>
      </c>
      <c r="YA1353" s="84">
        <f>XX1353-XY1353</f>
        <v>1000000</v>
      </c>
      <c r="YB1353" s="84">
        <v>2000000</v>
      </c>
      <c r="YC1353" s="84">
        <v>0</v>
      </c>
      <c r="YD1353" s="84">
        <f>YC1353/YB1353</f>
        <v>0</v>
      </c>
      <c r="YE1353" s="84">
        <f>YB1353-YC1353</f>
        <v>2000000</v>
      </c>
      <c r="YF1353" s="84">
        <f>YB1353+XX1353</f>
        <v>3000000</v>
      </c>
      <c r="YK1353" s="84" t="s">
        <v>5395</v>
      </c>
      <c r="YL1353" s="84">
        <v>454</v>
      </c>
      <c r="YM1353" s="84" t="s">
        <v>3803</v>
      </c>
      <c r="YN1353" s="84">
        <v>1000000</v>
      </c>
      <c r="YP1353" s="84">
        <f>YO1353/YN1353</f>
        <v>0</v>
      </c>
      <c r="YQ1353" s="84">
        <f>YN1353-YO1353</f>
        <v>1000000</v>
      </c>
      <c r="YR1353" s="84">
        <v>2000000</v>
      </c>
      <c r="YS1353" s="84">
        <v>0</v>
      </c>
      <c r="YT1353" s="84">
        <f>YS1353/YR1353</f>
        <v>0</v>
      </c>
      <c r="YU1353" s="84">
        <f>YR1353-YS1353</f>
        <v>2000000</v>
      </c>
      <c r="YV1353" s="84">
        <f>YR1353+YN1353</f>
        <v>3000000</v>
      </c>
      <c r="ZA1353" s="84" t="s">
        <v>5395</v>
      </c>
      <c r="ZB1353" s="84">
        <v>454</v>
      </c>
      <c r="ZC1353" s="84" t="s">
        <v>3803</v>
      </c>
      <c r="ZD1353" s="84">
        <v>1000000</v>
      </c>
      <c r="ZF1353" s="84">
        <f>ZE1353/ZD1353</f>
        <v>0</v>
      </c>
      <c r="ZG1353" s="84">
        <f>ZD1353-ZE1353</f>
        <v>1000000</v>
      </c>
      <c r="ZH1353" s="84">
        <v>2000000</v>
      </c>
      <c r="ZI1353" s="84">
        <v>0</v>
      </c>
      <c r="ZJ1353" s="84">
        <f>ZI1353/ZH1353</f>
        <v>0</v>
      </c>
      <c r="ZK1353" s="84">
        <f>ZH1353-ZI1353</f>
        <v>2000000</v>
      </c>
      <c r="ZL1353" s="84">
        <f>ZH1353+ZD1353</f>
        <v>3000000</v>
      </c>
      <c r="ZQ1353" s="84" t="s">
        <v>5395</v>
      </c>
      <c r="ZR1353" s="84">
        <v>454</v>
      </c>
      <c r="ZS1353" s="84" t="s">
        <v>3803</v>
      </c>
      <c r="ZT1353" s="84">
        <v>1000000</v>
      </c>
      <c r="ZV1353" s="84">
        <f>ZU1353/ZT1353</f>
        <v>0</v>
      </c>
      <c r="ZW1353" s="84">
        <f>ZT1353-ZU1353</f>
        <v>1000000</v>
      </c>
      <c r="ZX1353" s="84">
        <v>2000000</v>
      </c>
      <c r="ZY1353" s="84">
        <v>0</v>
      </c>
      <c r="ZZ1353" s="84">
        <f>ZY1353/ZX1353</f>
        <v>0</v>
      </c>
      <c r="AAA1353" s="84">
        <f>ZX1353-ZY1353</f>
        <v>2000000</v>
      </c>
      <c r="AAB1353" s="84">
        <f>ZX1353+ZT1353</f>
        <v>3000000</v>
      </c>
      <c r="AAG1353" s="84" t="s">
        <v>5395</v>
      </c>
      <c r="AAH1353" s="84">
        <v>454</v>
      </c>
      <c r="AAI1353" s="84" t="s">
        <v>3803</v>
      </c>
      <c r="AAJ1353" s="84">
        <v>1000000</v>
      </c>
      <c r="AAL1353" s="84">
        <f>AAK1353/AAJ1353</f>
        <v>0</v>
      </c>
      <c r="AAM1353" s="84">
        <f>AAJ1353-AAK1353</f>
        <v>1000000</v>
      </c>
      <c r="AAN1353" s="84">
        <v>2000000</v>
      </c>
      <c r="AAO1353" s="84">
        <v>0</v>
      </c>
      <c r="AAP1353" s="84">
        <f>AAO1353/AAN1353</f>
        <v>0</v>
      </c>
      <c r="AAQ1353" s="84">
        <f>AAN1353-AAO1353</f>
        <v>2000000</v>
      </c>
      <c r="AAR1353" s="84">
        <f>AAN1353+AAJ1353</f>
        <v>3000000</v>
      </c>
      <c r="AAW1353" s="84" t="s">
        <v>5395</v>
      </c>
      <c r="AAX1353" s="84">
        <v>454</v>
      </c>
      <c r="AAY1353" s="84" t="s">
        <v>3803</v>
      </c>
      <c r="AAZ1353" s="84">
        <v>1000000</v>
      </c>
      <c r="ABB1353" s="84">
        <f>ABA1353/AAZ1353</f>
        <v>0</v>
      </c>
      <c r="ABC1353" s="84">
        <f>AAZ1353-ABA1353</f>
        <v>1000000</v>
      </c>
      <c r="ABD1353" s="84">
        <v>2000000</v>
      </c>
      <c r="ABE1353" s="84">
        <v>0</v>
      </c>
      <c r="ABF1353" s="84">
        <f>ABE1353/ABD1353</f>
        <v>0</v>
      </c>
      <c r="ABG1353" s="84">
        <f>ABD1353-ABE1353</f>
        <v>2000000</v>
      </c>
      <c r="ABH1353" s="84">
        <f>ABD1353+AAZ1353</f>
        <v>3000000</v>
      </c>
      <c r="ABM1353" s="84" t="s">
        <v>5395</v>
      </c>
      <c r="ABN1353" s="84">
        <v>454</v>
      </c>
      <c r="ABO1353" s="84" t="s">
        <v>3803</v>
      </c>
      <c r="ABP1353" s="84">
        <v>1000000</v>
      </c>
      <c r="ABR1353" s="84">
        <f>ABQ1353/ABP1353</f>
        <v>0</v>
      </c>
      <c r="ABS1353" s="84">
        <f>ABP1353-ABQ1353</f>
        <v>1000000</v>
      </c>
      <c r="ABT1353" s="84">
        <v>2000000</v>
      </c>
      <c r="ABU1353" s="84">
        <v>0</v>
      </c>
      <c r="ABV1353" s="84">
        <f>ABU1353/ABT1353</f>
        <v>0</v>
      </c>
      <c r="ABW1353" s="84">
        <f>ABT1353-ABU1353</f>
        <v>2000000</v>
      </c>
      <c r="ABX1353" s="84">
        <f>ABT1353+ABP1353</f>
        <v>3000000</v>
      </c>
      <c r="ACC1353" s="84" t="s">
        <v>5395</v>
      </c>
      <c r="ACD1353" s="84">
        <v>454</v>
      </c>
      <c r="ACE1353" s="84" t="s">
        <v>3803</v>
      </c>
      <c r="ACF1353" s="84">
        <v>1000000</v>
      </c>
      <c r="ACH1353" s="84">
        <f>ACG1353/ACF1353</f>
        <v>0</v>
      </c>
      <c r="ACI1353" s="84">
        <f>ACF1353-ACG1353</f>
        <v>1000000</v>
      </c>
      <c r="ACJ1353" s="84">
        <v>2000000</v>
      </c>
      <c r="ACK1353" s="84">
        <v>0</v>
      </c>
      <c r="ACL1353" s="84">
        <f>ACK1353/ACJ1353</f>
        <v>0</v>
      </c>
      <c r="ACM1353" s="84">
        <f>ACJ1353-ACK1353</f>
        <v>2000000</v>
      </c>
      <c r="ACN1353" s="84">
        <f>ACJ1353+ACF1353</f>
        <v>3000000</v>
      </c>
      <c r="ACS1353" s="84" t="s">
        <v>5395</v>
      </c>
      <c r="ACT1353" s="84">
        <v>454</v>
      </c>
      <c r="ACU1353" s="84" t="s">
        <v>3803</v>
      </c>
      <c r="ACV1353" s="84">
        <v>1000000</v>
      </c>
      <c r="ACX1353" s="84">
        <f>ACW1353/ACV1353</f>
        <v>0</v>
      </c>
      <c r="ACY1353" s="84">
        <f>ACV1353-ACW1353</f>
        <v>1000000</v>
      </c>
      <c r="ACZ1353" s="84">
        <v>2000000</v>
      </c>
      <c r="ADA1353" s="84">
        <v>0</v>
      </c>
      <c r="ADB1353" s="84">
        <f>ADA1353/ACZ1353</f>
        <v>0</v>
      </c>
      <c r="ADC1353" s="84">
        <f>ACZ1353-ADA1353</f>
        <v>2000000</v>
      </c>
      <c r="ADD1353" s="84">
        <f>ACZ1353+ACV1353</f>
        <v>3000000</v>
      </c>
      <c r="ADI1353" s="84" t="s">
        <v>5395</v>
      </c>
      <c r="ADJ1353" s="84">
        <v>454</v>
      </c>
      <c r="ADK1353" s="84" t="s">
        <v>3803</v>
      </c>
      <c r="ADL1353" s="84">
        <v>1000000</v>
      </c>
      <c r="ADN1353" s="84">
        <f>ADM1353/ADL1353</f>
        <v>0</v>
      </c>
      <c r="ADO1353" s="84">
        <f>ADL1353-ADM1353</f>
        <v>1000000</v>
      </c>
      <c r="ADP1353" s="84">
        <v>2000000</v>
      </c>
      <c r="ADQ1353" s="84">
        <v>0</v>
      </c>
      <c r="ADR1353" s="84">
        <f>ADQ1353/ADP1353</f>
        <v>0</v>
      </c>
      <c r="ADS1353" s="84">
        <f>ADP1353-ADQ1353</f>
        <v>2000000</v>
      </c>
      <c r="ADT1353" s="84">
        <f>ADP1353+ADL1353</f>
        <v>3000000</v>
      </c>
      <c r="ADY1353" s="84" t="s">
        <v>5395</v>
      </c>
      <c r="ADZ1353" s="84">
        <v>454</v>
      </c>
      <c r="AEA1353" s="84" t="s">
        <v>3803</v>
      </c>
      <c r="AEB1353" s="84">
        <v>1000000</v>
      </c>
      <c r="AED1353" s="84">
        <f>AEC1353/AEB1353</f>
        <v>0</v>
      </c>
      <c r="AEE1353" s="84">
        <f>AEB1353-AEC1353</f>
        <v>1000000</v>
      </c>
      <c r="AEF1353" s="84">
        <v>2000000</v>
      </c>
      <c r="AEG1353" s="84">
        <v>0</v>
      </c>
      <c r="AEH1353" s="84">
        <f>AEG1353/AEF1353</f>
        <v>0</v>
      </c>
      <c r="AEI1353" s="84">
        <f>AEF1353-AEG1353</f>
        <v>2000000</v>
      </c>
      <c r="AEJ1353" s="84">
        <f>AEF1353+AEB1353</f>
        <v>3000000</v>
      </c>
      <c r="AEO1353" s="84" t="s">
        <v>5395</v>
      </c>
      <c r="AEP1353" s="84">
        <v>454</v>
      </c>
      <c r="AEQ1353" s="84" t="s">
        <v>3803</v>
      </c>
      <c r="AER1353" s="84">
        <v>1000000</v>
      </c>
      <c r="AET1353" s="84">
        <f>AES1353/AER1353</f>
        <v>0</v>
      </c>
      <c r="AEU1353" s="84">
        <f>AER1353-AES1353</f>
        <v>1000000</v>
      </c>
      <c r="AEV1353" s="84">
        <v>2000000</v>
      </c>
      <c r="AEW1353" s="84">
        <v>0</v>
      </c>
      <c r="AEX1353" s="84">
        <f>AEW1353/AEV1353</f>
        <v>0</v>
      </c>
      <c r="AEY1353" s="84">
        <f>AEV1353-AEW1353</f>
        <v>2000000</v>
      </c>
      <c r="AEZ1353" s="84">
        <f>AEV1353+AER1353</f>
        <v>3000000</v>
      </c>
      <c r="AFE1353" s="84" t="s">
        <v>5395</v>
      </c>
      <c r="AFF1353" s="84">
        <v>454</v>
      </c>
      <c r="AFG1353" s="84" t="s">
        <v>3803</v>
      </c>
      <c r="AFH1353" s="84">
        <v>1000000</v>
      </c>
      <c r="AFJ1353" s="84">
        <f>AFI1353/AFH1353</f>
        <v>0</v>
      </c>
      <c r="AFK1353" s="84">
        <f>AFH1353-AFI1353</f>
        <v>1000000</v>
      </c>
      <c r="AFL1353" s="84">
        <v>2000000</v>
      </c>
      <c r="AFM1353" s="84">
        <v>0</v>
      </c>
      <c r="AFN1353" s="84">
        <f>AFM1353/AFL1353</f>
        <v>0</v>
      </c>
      <c r="AFO1353" s="84">
        <f>AFL1353-AFM1353</f>
        <v>2000000</v>
      </c>
      <c r="AFP1353" s="84">
        <f>AFL1353+AFH1353</f>
        <v>3000000</v>
      </c>
      <c r="AFU1353" s="84" t="s">
        <v>5395</v>
      </c>
      <c r="AFV1353" s="84">
        <v>454</v>
      </c>
      <c r="AFW1353" s="84" t="s">
        <v>3803</v>
      </c>
      <c r="AFX1353" s="84">
        <v>1000000</v>
      </c>
      <c r="AFZ1353" s="84">
        <f>AFY1353/AFX1353</f>
        <v>0</v>
      </c>
      <c r="AGA1353" s="84">
        <f>AFX1353-AFY1353</f>
        <v>1000000</v>
      </c>
      <c r="AGB1353" s="84">
        <v>2000000</v>
      </c>
      <c r="AGC1353" s="84">
        <v>0</v>
      </c>
      <c r="AGD1353" s="84">
        <f>AGC1353/AGB1353</f>
        <v>0</v>
      </c>
      <c r="AGE1353" s="84">
        <f>AGB1353-AGC1353</f>
        <v>2000000</v>
      </c>
      <c r="AGF1353" s="84">
        <f>AGB1353+AFX1353</f>
        <v>3000000</v>
      </c>
      <c r="AGK1353" s="84" t="s">
        <v>5395</v>
      </c>
      <c r="AGL1353" s="84">
        <v>454</v>
      </c>
      <c r="AGM1353" s="84" t="s">
        <v>3803</v>
      </c>
      <c r="AGN1353" s="84">
        <v>1000000</v>
      </c>
      <c r="AGP1353" s="84">
        <f>AGO1353/AGN1353</f>
        <v>0</v>
      </c>
      <c r="AGQ1353" s="84">
        <f>AGN1353-AGO1353</f>
        <v>1000000</v>
      </c>
      <c r="AGR1353" s="84">
        <v>2000000</v>
      </c>
      <c r="AGS1353" s="84">
        <v>0</v>
      </c>
      <c r="AGT1353" s="84">
        <f>AGS1353/AGR1353</f>
        <v>0</v>
      </c>
      <c r="AGU1353" s="84">
        <f>AGR1353-AGS1353</f>
        <v>2000000</v>
      </c>
      <c r="AGV1353" s="84">
        <f>AGR1353+AGN1353</f>
        <v>3000000</v>
      </c>
      <c r="AHA1353" s="84" t="s">
        <v>5395</v>
      </c>
      <c r="AHB1353" s="84">
        <v>454</v>
      </c>
      <c r="AHC1353" s="84" t="s">
        <v>3803</v>
      </c>
      <c r="AHD1353" s="84">
        <v>1000000</v>
      </c>
      <c r="AHF1353" s="84">
        <f>AHE1353/AHD1353</f>
        <v>0</v>
      </c>
      <c r="AHG1353" s="84">
        <f>AHD1353-AHE1353</f>
        <v>1000000</v>
      </c>
      <c r="AHH1353" s="84">
        <v>2000000</v>
      </c>
      <c r="AHI1353" s="84">
        <v>0</v>
      </c>
      <c r="AHJ1353" s="84">
        <f>AHI1353/AHH1353</f>
        <v>0</v>
      </c>
      <c r="AHK1353" s="84">
        <f>AHH1353-AHI1353</f>
        <v>2000000</v>
      </c>
      <c r="AHL1353" s="84">
        <f>AHH1353+AHD1353</f>
        <v>3000000</v>
      </c>
      <c r="AHQ1353" s="84" t="s">
        <v>5395</v>
      </c>
      <c r="AHR1353" s="84">
        <v>454</v>
      </c>
      <c r="AHS1353" s="84" t="s">
        <v>3803</v>
      </c>
      <c r="AHT1353" s="84">
        <v>1000000</v>
      </c>
      <c r="AHV1353" s="84">
        <f>AHU1353/AHT1353</f>
        <v>0</v>
      </c>
      <c r="AHW1353" s="84">
        <f>AHT1353-AHU1353</f>
        <v>1000000</v>
      </c>
      <c r="AHX1353" s="84">
        <v>2000000</v>
      </c>
      <c r="AHY1353" s="84">
        <v>0</v>
      </c>
      <c r="AHZ1353" s="84">
        <f>AHY1353/AHX1353</f>
        <v>0</v>
      </c>
      <c r="AIA1353" s="84">
        <f>AHX1353-AHY1353</f>
        <v>2000000</v>
      </c>
      <c r="AIB1353" s="84">
        <f>AHX1353+AHT1353</f>
        <v>3000000</v>
      </c>
      <c r="AIG1353" s="84" t="s">
        <v>5395</v>
      </c>
      <c r="AIH1353" s="84">
        <v>454</v>
      </c>
      <c r="AII1353" s="84" t="s">
        <v>3803</v>
      </c>
      <c r="AIJ1353" s="84">
        <v>1000000</v>
      </c>
      <c r="AIL1353" s="84">
        <f>AIK1353/AIJ1353</f>
        <v>0</v>
      </c>
      <c r="AIM1353" s="84">
        <f>AIJ1353-AIK1353</f>
        <v>1000000</v>
      </c>
      <c r="AIN1353" s="84">
        <v>2000000</v>
      </c>
      <c r="AIO1353" s="84">
        <v>0</v>
      </c>
      <c r="AIP1353" s="84">
        <f>AIO1353/AIN1353</f>
        <v>0</v>
      </c>
      <c r="AIQ1353" s="84">
        <f>AIN1353-AIO1353</f>
        <v>2000000</v>
      </c>
      <c r="AIR1353" s="84">
        <f>AIN1353+AIJ1353</f>
        <v>3000000</v>
      </c>
      <c r="AIW1353" s="84" t="s">
        <v>5395</v>
      </c>
      <c r="AIX1353" s="84">
        <v>454</v>
      </c>
      <c r="AIY1353" s="84" t="s">
        <v>3803</v>
      </c>
      <c r="AIZ1353" s="84">
        <v>1000000</v>
      </c>
      <c r="AJB1353" s="84">
        <f>AJA1353/AIZ1353</f>
        <v>0</v>
      </c>
      <c r="AJC1353" s="84">
        <f>AIZ1353-AJA1353</f>
        <v>1000000</v>
      </c>
      <c r="AJD1353" s="84">
        <v>2000000</v>
      </c>
      <c r="AJE1353" s="84">
        <v>0</v>
      </c>
      <c r="AJF1353" s="84">
        <f>AJE1353/AJD1353</f>
        <v>0</v>
      </c>
      <c r="AJG1353" s="84">
        <f>AJD1353-AJE1353</f>
        <v>2000000</v>
      </c>
      <c r="AJH1353" s="84">
        <f>AJD1353+AIZ1353</f>
        <v>3000000</v>
      </c>
      <c r="AJM1353" s="84" t="s">
        <v>5395</v>
      </c>
      <c r="AJN1353" s="84">
        <v>454</v>
      </c>
      <c r="AJO1353" s="84" t="s">
        <v>3803</v>
      </c>
      <c r="AJP1353" s="84">
        <v>1000000</v>
      </c>
      <c r="AJR1353" s="84">
        <f>AJQ1353/AJP1353</f>
        <v>0</v>
      </c>
      <c r="AJS1353" s="84">
        <f>AJP1353-AJQ1353</f>
        <v>1000000</v>
      </c>
      <c r="AJT1353" s="84">
        <v>2000000</v>
      </c>
      <c r="AJU1353" s="84">
        <v>0</v>
      </c>
      <c r="AJV1353" s="84">
        <f>AJU1353/AJT1353</f>
        <v>0</v>
      </c>
      <c r="AJW1353" s="84">
        <f>AJT1353-AJU1353</f>
        <v>2000000</v>
      </c>
      <c r="AJX1353" s="84">
        <f>AJT1353+AJP1353</f>
        <v>3000000</v>
      </c>
      <c r="AKC1353" s="84" t="s">
        <v>5395</v>
      </c>
      <c r="AKD1353" s="84">
        <v>454</v>
      </c>
      <c r="AKE1353" s="84" t="s">
        <v>3803</v>
      </c>
      <c r="AKF1353" s="84">
        <v>1000000</v>
      </c>
      <c r="AKH1353" s="84">
        <f>AKG1353/AKF1353</f>
        <v>0</v>
      </c>
      <c r="AKI1353" s="84">
        <f>AKF1353-AKG1353</f>
        <v>1000000</v>
      </c>
      <c r="AKJ1353" s="84">
        <v>2000000</v>
      </c>
      <c r="AKK1353" s="84">
        <v>0</v>
      </c>
      <c r="AKL1353" s="84">
        <f>AKK1353/AKJ1353</f>
        <v>0</v>
      </c>
      <c r="AKM1353" s="84">
        <f>AKJ1353-AKK1353</f>
        <v>2000000</v>
      </c>
      <c r="AKN1353" s="84">
        <f>AKJ1353+AKF1353</f>
        <v>3000000</v>
      </c>
      <c r="AKS1353" s="84" t="s">
        <v>5395</v>
      </c>
      <c r="AKT1353" s="84">
        <v>454</v>
      </c>
      <c r="AKU1353" s="84" t="s">
        <v>3803</v>
      </c>
      <c r="AKV1353" s="84">
        <v>1000000</v>
      </c>
      <c r="AKX1353" s="84">
        <f>AKW1353/AKV1353</f>
        <v>0</v>
      </c>
      <c r="AKY1353" s="84">
        <f>AKV1353-AKW1353</f>
        <v>1000000</v>
      </c>
      <c r="AKZ1353" s="84">
        <v>2000000</v>
      </c>
      <c r="ALA1353" s="84">
        <v>0</v>
      </c>
      <c r="ALB1353" s="84">
        <f>ALA1353/AKZ1353</f>
        <v>0</v>
      </c>
      <c r="ALC1353" s="84">
        <f>AKZ1353-ALA1353</f>
        <v>2000000</v>
      </c>
      <c r="ALD1353" s="84">
        <f>AKZ1353+AKV1353</f>
        <v>3000000</v>
      </c>
      <c r="ALI1353" s="84" t="s">
        <v>5395</v>
      </c>
      <c r="ALJ1353" s="84">
        <v>454</v>
      </c>
      <c r="ALK1353" s="84" t="s">
        <v>3803</v>
      </c>
      <c r="ALL1353" s="84">
        <v>1000000</v>
      </c>
      <c r="ALN1353" s="84">
        <f>ALM1353/ALL1353</f>
        <v>0</v>
      </c>
      <c r="ALO1353" s="84">
        <f>ALL1353-ALM1353</f>
        <v>1000000</v>
      </c>
      <c r="ALP1353" s="84">
        <v>2000000</v>
      </c>
      <c r="ALQ1353" s="84">
        <v>0</v>
      </c>
      <c r="ALR1353" s="84">
        <f>ALQ1353/ALP1353</f>
        <v>0</v>
      </c>
      <c r="ALS1353" s="84">
        <f>ALP1353-ALQ1353</f>
        <v>2000000</v>
      </c>
      <c r="ALT1353" s="84">
        <f>ALP1353+ALL1353</f>
        <v>3000000</v>
      </c>
      <c r="ALY1353" s="84" t="s">
        <v>5395</v>
      </c>
      <c r="ALZ1353" s="84">
        <v>454</v>
      </c>
      <c r="AMA1353" s="84" t="s">
        <v>3803</v>
      </c>
      <c r="AMB1353" s="84">
        <v>1000000</v>
      </c>
      <c r="AMD1353" s="84">
        <f>AMC1353/AMB1353</f>
        <v>0</v>
      </c>
      <c r="AME1353" s="84">
        <f>AMB1353-AMC1353</f>
        <v>1000000</v>
      </c>
      <c r="AMF1353" s="84">
        <v>2000000</v>
      </c>
      <c r="AMG1353" s="84">
        <v>0</v>
      </c>
      <c r="AMH1353" s="84">
        <f>AMG1353/AMF1353</f>
        <v>0</v>
      </c>
      <c r="AMI1353" s="84">
        <f>AMF1353-AMG1353</f>
        <v>2000000</v>
      </c>
      <c r="AMJ1353" s="84">
        <f>AMF1353+AMB1353</f>
        <v>3000000</v>
      </c>
      <c r="AMO1353" s="84" t="s">
        <v>5395</v>
      </c>
      <c r="AMP1353" s="84">
        <v>454</v>
      </c>
      <c r="AMQ1353" s="84" t="s">
        <v>3803</v>
      </c>
      <c r="AMR1353" s="84">
        <v>1000000</v>
      </c>
      <c r="AMT1353" s="84">
        <f>AMS1353/AMR1353</f>
        <v>0</v>
      </c>
      <c r="AMU1353" s="84">
        <f>AMR1353-AMS1353</f>
        <v>1000000</v>
      </c>
      <c r="AMV1353" s="84">
        <v>2000000</v>
      </c>
      <c r="AMW1353" s="84">
        <v>0</v>
      </c>
      <c r="AMX1353" s="84">
        <f>AMW1353/AMV1353</f>
        <v>0</v>
      </c>
      <c r="AMY1353" s="84">
        <f>AMV1353-AMW1353</f>
        <v>2000000</v>
      </c>
      <c r="AMZ1353" s="84">
        <f>AMV1353+AMR1353</f>
        <v>3000000</v>
      </c>
      <c r="ANE1353" s="84" t="s">
        <v>5395</v>
      </c>
      <c r="ANF1353" s="84">
        <v>454</v>
      </c>
      <c r="ANG1353" s="84" t="s">
        <v>3803</v>
      </c>
      <c r="ANH1353" s="84">
        <v>1000000</v>
      </c>
      <c r="ANJ1353" s="84">
        <f>ANI1353/ANH1353</f>
        <v>0</v>
      </c>
      <c r="ANK1353" s="84">
        <f>ANH1353-ANI1353</f>
        <v>1000000</v>
      </c>
      <c r="ANL1353" s="84">
        <v>2000000</v>
      </c>
      <c r="ANM1353" s="84">
        <v>0</v>
      </c>
      <c r="ANN1353" s="84">
        <f>ANM1353/ANL1353</f>
        <v>0</v>
      </c>
      <c r="ANO1353" s="84">
        <f>ANL1353-ANM1353</f>
        <v>2000000</v>
      </c>
      <c r="ANP1353" s="84">
        <f>ANL1353+ANH1353</f>
        <v>3000000</v>
      </c>
      <c r="ANU1353" s="84" t="s">
        <v>5395</v>
      </c>
      <c r="ANV1353" s="84">
        <v>454</v>
      </c>
      <c r="ANW1353" s="84" t="s">
        <v>3803</v>
      </c>
      <c r="ANX1353" s="84">
        <v>1000000</v>
      </c>
      <c r="ANZ1353" s="84">
        <f>ANY1353/ANX1353</f>
        <v>0</v>
      </c>
      <c r="AOA1353" s="84">
        <f>ANX1353-ANY1353</f>
        <v>1000000</v>
      </c>
      <c r="AOB1353" s="84">
        <v>2000000</v>
      </c>
      <c r="AOC1353" s="84">
        <v>0</v>
      </c>
      <c r="AOD1353" s="84">
        <f>AOC1353/AOB1353</f>
        <v>0</v>
      </c>
      <c r="AOE1353" s="84">
        <f>AOB1353-AOC1353</f>
        <v>2000000</v>
      </c>
      <c r="AOF1353" s="84">
        <f>AOB1353+ANX1353</f>
        <v>3000000</v>
      </c>
      <c r="AOK1353" s="84" t="s">
        <v>5395</v>
      </c>
      <c r="AOL1353" s="84">
        <v>454</v>
      </c>
      <c r="AOM1353" s="84" t="s">
        <v>3803</v>
      </c>
      <c r="AON1353" s="84">
        <v>1000000</v>
      </c>
      <c r="AOP1353" s="84">
        <f>AOO1353/AON1353</f>
        <v>0</v>
      </c>
      <c r="AOQ1353" s="84">
        <f>AON1353-AOO1353</f>
        <v>1000000</v>
      </c>
      <c r="AOR1353" s="84">
        <v>2000000</v>
      </c>
      <c r="AOS1353" s="84">
        <v>0</v>
      </c>
      <c r="AOT1353" s="84">
        <f>AOS1353/AOR1353</f>
        <v>0</v>
      </c>
      <c r="AOU1353" s="84">
        <f>AOR1353-AOS1353</f>
        <v>2000000</v>
      </c>
      <c r="AOV1353" s="84">
        <f>AOR1353+AON1353</f>
        <v>3000000</v>
      </c>
      <c r="APA1353" s="84" t="s">
        <v>5395</v>
      </c>
      <c r="APB1353" s="84">
        <v>454</v>
      </c>
      <c r="APC1353" s="84" t="s">
        <v>3803</v>
      </c>
      <c r="APD1353" s="84">
        <v>1000000</v>
      </c>
      <c r="APF1353" s="84">
        <f>APE1353/APD1353</f>
        <v>0</v>
      </c>
      <c r="APG1353" s="84">
        <f>APD1353-APE1353</f>
        <v>1000000</v>
      </c>
      <c r="APH1353" s="84">
        <v>2000000</v>
      </c>
      <c r="API1353" s="84">
        <v>0</v>
      </c>
      <c r="APJ1353" s="84">
        <f>API1353/APH1353</f>
        <v>0</v>
      </c>
      <c r="APK1353" s="84">
        <f>APH1353-API1353</f>
        <v>2000000</v>
      </c>
      <c r="APL1353" s="84">
        <f>APH1353+APD1353</f>
        <v>3000000</v>
      </c>
      <c r="APQ1353" s="84" t="s">
        <v>5395</v>
      </c>
      <c r="APR1353" s="84">
        <v>454</v>
      </c>
      <c r="APS1353" s="84" t="s">
        <v>3803</v>
      </c>
      <c r="APT1353" s="84">
        <v>1000000</v>
      </c>
      <c r="APV1353" s="84">
        <f>APU1353/APT1353</f>
        <v>0</v>
      </c>
      <c r="APW1353" s="84">
        <f>APT1353-APU1353</f>
        <v>1000000</v>
      </c>
      <c r="APX1353" s="84">
        <v>2000000</v>
      </c>
      <c r="APY1353" s="84">
        <v>0</v>
      </c>
      <c r="APZ1353" s="84">
        <f>APY1353/APX1353</f>
        <v>0</v>
      </c>
      <c r="AQA1353" s="84">
        <f>APX1353-APY1353</f>
        <v>2000000</v>
      </c>
      <c r="AQB1353" s="84">
        <f>APX1353+APT1353</f>
        <v>3000000</v>
      </c>
      <c r="AQG1353" s="84" t="s">
        <v>5395</v>
      </c>
      <c r="AQH1353" s="84">
        <v>454</v>
      </c>
      <c r="AQI1353" s="84" t="s">
        <v>3803</v>
      </c>
      <c r="AQJ1353" s="84">
        <v>1000000</v>
      </c>
      <c r="AQL1353" s="84">
        <f>AQK1353/AQJ1353</f>
        <v>0</v>
      </c>
      <c r="AQM1353" s="84">
        <f>AQJ1353-AQK1353</f>
        <v>1000000</v>
      </c>
      <c r="AQN1353" s="84">
        <v>2000000</v>
      </c>
      <c r="AQO1353" s="84">
        <v>0</v>
      </c>
      <c r="AQP1353" s="84">
        <f>AQO1353/AQN1353</f>
        <v>0</v>
      </c>
      <c r="AQQ1353" s="84">
        <f>AQN1353-AQO1353</f>
        <v>2000000</v>
      </c>
      <c r="AQR1353" s="84">
        <f>AQN1353+AQJ1353</f>
        <v>3000000</v>
      </c>
      <c r="AQW1353" s="84" t="s">
        <v>5395</v>
      </c>
      <c r="AQX1353" s="84">
        <v>454</v>
      </c>
      <c r="AQY1353" s="84" t="s">
        <v>3803</v>
      </c>
      <c r="AQZ1353" s="84">
        <v>1000000</v>
      </c>
      <c r="ARB1353" s="84">
        <f>ARA1353/AQZ1353</f>
        <v>0</v>
      </c>
      <c r="ARC1353" s="84">
        <f>AQZ1353-ARA1353</f>
        <v>1000000</v>
      </c>
      <c r="ARD1353" s="84">
        <v>2000000</v>
      </c>
      <c r="ARE1353" s="84">
        <v>0</v>
      </c>
      <c r="ARF1353" s="84">
        <f>ARE1353/ARD1353</f>
        <v>0</v>
      </c>
      <c r="ARG1353" s="84">
        <f>ARD1353-ARE1353</f>
        <v>2000000</v>
      </c>
      <c r="ARH1353" s="84">
        <f>ARD1353+AQZ1353</f>
        <v>3000000</v>
      </c>
      <c r="ARM1353" s="84" t="s">
        <v>5395</v>
      </c>
      <c r="ARN1353" s="84">
        <v>454</v>
      </c>
      <c r="ARO1353" s="84" t="s">
        <v>3803</v>
      </c>
      <c r="ARP1353" s="84">
        <v>1000000</v>
      </c>
      <c r="ARR1353" s="84">
        <f>ARQ1353/ARP1353</f>
        <v>0</v>
      </c>
      <c r="ARS1353" s="84">
        <f>ARP1353-ARQ1353</f>
        <v>1000000</v>
      </c>
      <c r="ART1353" s="84">
        <v>2000000</v>
      </c>
      <c r="ARU1353" s="84">
        <v>0</v>
      </c>
      <c r="ARV1353" s="84">
        <f>ARU1353/ART1353</f>
        <v>0</v>
      </c>
      <c r="ARW1353" s="84">
        <f>ART1353-ARU1353</f>
        <v>2000000</v>
      </c>
      <c r="ARX1353" s="84">
        <f>ART1353+ARP1353</f>
        <v>3000000</v>
      </c>
      <c r="ASC1353" s="84" t="s">
        <v>5395</v>
      </c>
      <c r="ASD1353" s="84">
        <v>454</v>
      </c>
      <c r="ASE1353" s="84" t="s">
        <v>3803</v>
      </c>
      <c r="ASF1353" s="84">
        <v>1000000</v>
      </c>
      <c r="ASH1353" s="84">
        <f>ASG1353/ASF1353</f>
        <v>0</v>
      </c>
      <c r="ASI1353" s="84">
        <f>ASF1353-ASG1353</f>
        <v>1000000</v>
      </c>
      <c r="ASJ1353" s="84">
        <v>2000000</v>
      </c>
      <c r="ASK1353" s="84">
        <v>0</v>
      </c>
      <c r="ASL1353" s="84">
        <f>ASK1353/ASJ1353</f>
        <v>0</v>
      </c>
      <c r="ASM1353" s="84">
        <f>ASJ1353-ASK1353</f>
        <v>2000000</v>
      </c>
      <c r="ASN1353" s="84">
        <f>ASJ1353+ASF1353</f>
        <v>3000000</v>
      </c>
      <c r="ASS1353" s="84" t="s">
        <v>5395</v>
      </c>
      <c r="AST1353" s="84">
        <v>454</v>
      </c>
      <c r="ASU1353" s="84" t="s">
        <v>3803</v>
      </c>
      <c r="ASV1353" s="84">
        <v>1000000</v>
      </c>
      <c r="ASX1353" s="84">
        <f>ASW1353/ASV1353</f>
        <v>0</v>
      </c>
      <c r="ASY1353" s="84">
        <f>ASV1353-ASW1353</f>
        <v>1000000</v>
      </c>
      <c r="ASZ1353" s="84">
        <v>2000000</v>
      </c>
      <c r="ATA1353" s="84">
        <v>0</v>
      </c>
      <c r="ATB1353" s="84">
        <f>ATA1353/ASZ1353</f>
        <v>0</v>
      </c>
      <c r="ATC1353" s="84">
        <f>ASZ1353-ATA1353</f>
        <v>2000000</v>
      </c>
      <c r="ATD1353" s="84">
        <f>ASZ1353+ASV1353</f>
        <v>3000000</v>
      </c>
      <c r="ATI1353" s="84" t="s">
        <v>5395</v>
      </c>
      <c r="ATJ1353" s="84">
        <v>454</v>
      </c>
      <c r="ATK1353" s="84" t="s">
        <v>3803</v>
      </c>
      <c r="ATL1353" s="84">
        <v>1000000</v>
      </c>
      <c r="ATN1353" s="84">
        <f>ATM1353/ATL1353</f>
        <v>0</v>
      </c>
      <c r="ATO1353" s="84">
        <f>ATL1353-ATM1353</f>
        <v>1000000</v>
      </c>
      <c r="ATP1353" s="84">
        <v>2000000</v>
      </c>
      <c r="ATQ1353" s="84">
        <v>0</v>
      </c>
      <c r="ATR1353" s="84">
        <f>ATQ1353/ATP1353</f>
        <v>0</v>
      </c>
      <c r="ATS1353" s="84">
        <f>ATP1353-ATQ1353</f>
        <v>2000000</v>
      </c>
      <c r="ATT1353" s="84">
        <f>ATP1353+ATL1353</f>
        <v>3000000</v>
      </c>
      <c r="ATY1353" s="84" t="s">
        <v>5395</v>
      </c>
      <c r="ATZ1353" s="84">
        <v>454</v>
      </c>
      <c r="AUA1353" s="84" t="s">
        <v>3803</v>
      </c>
      <c r="AUB1353" s="84">
        <v>1000000</v>
      </c>
      <c r="AUD1353" s="84">
        <f>AUC1353/AUB1353</f>
        <v>0</v>
      </c>
      <c r="AUE1353" s="84">
        <f>AUB1353-AUC1353</f>
        <v>1000000</v>
      </c>
      <c r="AUF1353" s="84">
        <v>2000000</v>
      </c>
      <c r="AUG1353" s="84">
        <v>0</v>
      </c>
      <c r="AUH1353" s="84">
        <f>AUG1353/AUF1353</f>
        <v>0</v>
      </c>
      <c r="AUI1353" s="84">
        <f>AUF1353-AUG1353</f>
        <v>2000000</v>
      </c>
      <c r="AUJ1353" s="84">
        <f>AUF1353+AUB1353</f>
        <v>3000000</v>
      </c>
      <c r="AUO1353" s="84" t="s">
        <v>5395</v>
      </c>
      <c r="AUP1353" s="84">
        <v>454</v>
      </c>
      <c r="AUQ1353" s="84" t="s">
        <v>3803</v>
      </c>
      <c r="AUR1353" s="84">
        <v>1000000</v>
      </c>
      <c r="AUT1353" s="84">
        <f>AUS1353/AUR1353</f>
        <v>0</v>
      </c>
      <c r="AUU1353" s="84">
        <f>AUR1353-AUS1353</f>
        <v>1000000</v>
      </c>
      <c r="AUV1353" s="84">
        <v>2000000</v>
      </c>
      <c r="AUW1353" s="84">
        <v>0</v>
      </c>
      <c r="AUX1353" s="84">
        <f>AUW1353/AUV1353</f>
        <v>0</v>
      </c>
      <c r="AUY1353" s="84">
        <f>AUV1353-AUW1353</f>
        <v>2000000</v>
      </c>
      <c r="AUZ1353" s="84">
        <f>AUV1353+AUR1353</f>
        <v>3000000</v>
      </c>
      <c r="AVE1353" s="84" t="s">
        <v>5395</v>
      </c>
      <c r="AVF1353" s="84">
        <v>454</v>
      </c>
      <c r="AVG1353" s="84" t="s">
        <v>3803</v>
      </c>
      <c r="AVH1353" s="84">
        <v>1000000</v>
      </c>
      <c r="AVJ1353" s="84">
        <f>AVI1353/AVH1353</f>
        <v>0</v>
      </c>
      <c r="AVK1353" s="84">
        <f>AVH1353-AVI1353</f>
        <v>1000000</v>
      </c>
      <c r="AVL1353" s="84">
        <v>2000000</v>
      </c>
      <c r="AVM1353" s="84">
        <v>0</v>
      </c>
      <c r="AVN1353" s="84">
        <f>AVM1353/AVL1353</f>
        <v>0</v>
      </c>
      <c r="AVO1353" s="84">
        <f>AVL1353-AVM1353</f>
        <v>2000000</v>
      </c>
      <c r="AVP1353" s="84">
        <f>AVL1353+AVH1353</f>
        <v>3000000</v>
      </c>
      <c r="AVU1353" s="84" t="s">
        <v>5395</v>
      </c>
      <c r="AVV1353" s="84">
        <v>454</v>
      </c>
      <c r="AVW1353" s="84" t="s">
        <v>3803</v>
      </c>
      <c r="AVX1353" s="84">
        <v>1000000</v>
      </c>
      <c r="AVZ1353" s="84">
        <f>AVY1353/AVX1353</f>
        <v>0</v>
      </c>
      <c r="AWA1353" s="84">
        <f>AVX1353-AVY1353</f>
        <v>1000000</v>
      </c>
      <c r="AWB1353" s="84">
        <v>2000000</v>
      </c>
      <c r="AWC1353" s="84">
        <v>0</v>
      </c>
      <c r="AWD1353" s="84">
        <f>AWC1353/AWB1353</f>
        <v>0</v>
      </c>
      <c r="AWE1353" s="84">
        <f>AWB1353-AWC1353</f>
        <v>2000000</v>
      </c>
      <c r="AWF1353" s="84">
        <f>AWB1353+AVX1353</f>
        <v>3000000</v>
      </c>
      <c r="AWK1353" s="84" t="s">
        <v>5395</v>
      </c>
      <c r="AWL1353" s="84">
        <v>454</v>
      </c>
      <c r="AWM1353" s="84" t="s">
        <v>3803</v>
      </c>
      <c r="AWN1353" s="84">
        <v>1000000</v>
      </c>
      <c r="AWP1353" s="84">
        <f>AWO1353/AWN1353</f>
        <v>0</v>
      </c>
      <c r="AWQ1353" s="84">
        <f>AWN1353-AWO1353</f>
        <v>1000000</v>
      </c>
      <c r="AWR1353" s="84">
        <v>2000000</v>
      </c>
      <c r="AWS1353" s="84">
        <v>0</v>
      </c>
      <c r="AWT1353" s="84">
        <f>AWS1353/AWR1353</f>
        <v>0</v>
      </c>
      <c r="AWU1353" s="84">
        <f>AWR1353-AWS1353</f>
        <v>2000000</v>
      </c>
      <c r="AWV1353" s="84">
        <f>AWR1353+AWN1353</f>
        <v>3000000</v>
      </c>
      <c r="AXA1353" s="84" t="s">
        <v>5395</v>
      </c>
      <c r="AXB1353" s="84">
        <v>454</v>
      </c>
      <c r="AXC1353" s="84" t="s">
        <v>3803</v>
      </c>
      <c r="AXD1353" s="84">
        <v>1000000</v>
      </c>
      <c r="AXF1353" s="84">
        <f>AXE1353/AXD1353</f>
        <v>0</v>
      </c>
      <c r="AXG1353" s="84">
        <f>AXD1353-AXE1353</f>
        <v>1000000</v>
      </c>
      <c r="AXH1353" s="84">
        <v>2000000</v>
      </c>
      <c r="AXI1353" s="84">
        <v>0</v>
      </c>
      <c r="AXJ1353" s="84">
        <f>AXI1353/AXH1353</f>
        <v>0</v>
      </c>
      <c r="AXK1353" s="84">
        <f>AXH1353-AXI1353</f>
        <v>2000000</v>
      </c>
      <c r="AXL1353" s="84">
        <f>AXH1353+AXD1353</f>
        <v>3000000</v>
      </c>
      <c r="AXQ1353" s="84" t="s">
        <v>5395</v>
      </c>
      <c r="AXR1353" s="84">
        <v>454</v>
      </c>
      <c r="AXS1353" s="84" t="s">
        <v>3803</v>
      </c>
      <c r="AXT1353" s="84">
        <v>1000000</v>
      </c>
      <c r="AXV1353" s="84">
        <f>AXU1353/AXT1353</f>
        <v>0</v>
      </c>
      <c r="AXW1353" s="84">
        <f>AXT1353-AXU1353</f>
        <v>1000000</v>
      </c>
      <c r="AXX1353" s="84">
        <v>2000000</v>
      </c>
      <c r="AXY1353" s="84">
        <v>0</v>
      </c>
      <c r="AXZ1353" s="84">
        <f>AXY1353/AXX1353</f>
        <v>0</v>
      </c>
      <c r="AYA1353" s="84">
        <f>AXX1353-AXY1353</f>
        <v>2000000</v>
      </c>
      <c r="AYB1353" s="84">
        <f>AXX1353+AXT1353</f>
        <v>3000000</v>
      </c>
      <c r="AYG1353" s="84" t="s">
        <v>5395</v>
      </c>
      <c r="AYH1353" s="84">
        <v>454</v>
      </c>
      <c r="AYI1353" s="84" t="s">
        <v>3803</v>
      </c>
      <c r="AYJ1353" s="84">
        <v>1000000</v>
      </c>
      <c r="AYL1353" s="84">
        <f>AYK1353/AYJ1353</f>
        <v>0</v>
      </c>
      <c r="AYM1353" s="84">
        <f>AYJ1353-AYK1353</f>
        <v>1000000</v>
      </c>
      <c r="AYN1353" s="84">
        <v>2000000</v>
      </c>
      <c r="AYO1353" s="84">
        <v>0</v>
      </c>
      <c r="AYP1353" s="84">
        <f>AYO1353/AYN1353</f>
        <v>0</v>
      </c>
      <c r="AYQ1353" s="84">
        <f>AYN1353-AYO1353</f>
        <v>2000000</v>
      </c>
      <c r="AYR1353" s="84">
        <f>AYN1353+AYJ1353</f>
        <v>3000000</v>
      </c>
      <c r="AYW1353" s="84" t="s">
        <v>5395</v>
      </c>
      <c r="AYX1353" s="84">
        <v>454</v>
      </c>
      <c r="AYY1353" s="84" t="s">
        <v>3803</v>
      </c>
      <c r="AYZ1353" s="84">
        <v>1000000</v>
      </c>
      <c r="AZB1353" s="84">
        <f>AZA1353/AYZ1353</f>
        <v>0</v>
      </c>
      <c r="AZC1353" s="84">
        <f>AYZ1353-AZA1353</f>
        <v>1000000</v>
      </c>
      <c r="AZD1353" s="84">
        <v>2000000</v>
      </c>
      <c r="AZE1353" s="84">
        <v>0</v>
      </c>
      <c r="AZF1353" s="84">
        <f>AZE1353/AZD1353</f>
        <v>0</v>
      </c>
      <c r="AZG1353" s="84">
        <f>AZD1353-AZE1353</f>
        <v>2000000</v>
      </c>
      <c r="AZH1353" s="84">
        <f>AZD1353+AYZ1353</f>
        <v>3000000</v>
      </c>
      <c r="AZM1353" s="84" t="s">
        <v>5395</v>
      </c>
      <c r="AZN1353" s="84">
        <v>454</v>
      </c>
      <c r="AZO1353" s="84" t="s">
        <v>3803</v>
      </c>
      <c r="AZP1353" s="84">
        <v>1000000</v>
      </c>
      <c r="AZR1353" s="84">
        <f>AZQ1353/AZP1353</f>
        <v>0</v>
      </c>
      <c r="AZS1353" s="84">
        <f>AZP1353-AZQ1353</f>
        <v>1000000</v>
      </c>
      <c r="AZT1353" s="84">
        <v>2000000</v>
      </c>
      <c r="AZU1353" s="84">
        <v>0</v>
      </c>
      <c r="AZV1353" s="84">
        <f>AZU1353/AZT1353</f>
        <v>0</v>
      </c>
      <c r="AZW1353" s="84">
        <f>AZT1353-AZU1353</f>
        <v>2000000</v>
      </c>
      <c r="AZX1353" s="84">
        <f>AZT1353+AZP1353</f>
        <v>3000000</v>
      </c>
      <c r="BAC1353" s="84" t="s">
        <v>5395</v>
      </c>
      <c r="BAD1353" s="84">
        <v>454</v>
      </c>
      <c r="BAE1353" s="84" t="s">
        <v>3803</v>
      </c>
      <c r="BAF1353" s="84">
        <v>1000000</v>
      </c>
      <c r="BAH1353" s="84">
        <f>BAG1353/BAF1353</f>
        <v>0</v>
      </c>
      <c r="BAI1353" s="84">
        <f>BAF1353-BAG1353</f>
        <v>1000000</v>
      </c>
      <c r="BAJ1353" s="84">
        <v>2000000</v>
      </c>
      <c r="BAK1353" s="84">
        <v>0</v>
      </c>
      <c r="BAL1353" s="84">
        <f>BAK1353/BAJ1353</f>
        <v>0</v>
      </c>
      <c r="BAM1353" s="84">
        <f>BAJ1353-BAK1353</f>
        <v>2000000</v>
      </c>
      <c r="BAN1353" s="84">
        <f>BAJ1353+BAF1353</f>
        <v>3000000</v>
      </c>
      <c r="BAS1353" s="84" t="s">
        <v>5395</v>
      </c>
      <c r="BAT1353" s="84">
        <v>454</v>
      </c>
      <c r="BAU1353" s="84" t="s">
        <v>3803</v>
      </c>
      <c r="BAV1353" s="84">
        <v>1000000</v>
      </c>
      <c r="BAX1353" s="84">
        <f>BAW1353/BAV1353</f>
        <v>0</v>
      </c>
      <c r="BAY1353" s="84">
        <f>BAV1353-BAW1353</f>
        <v>1000000</v>
      </c>
      <c r="BAZ1353" s="84">
        <v>2000000</v>
      </c>
      <c r="BBA1353" s="84">
        <v>0</v>
      </c>
      <c r="BBB1353" s="84">
        <f>BBA1353/BAZ1353</f>
        <v>0</v>
      </c>
      <c r="BBC1353" s="84">
        <f>BAZ1353-BBA1353</f>
        <v>2000000</v>
      </c>
      <c r="BBD1353" s="84">
        <f>BAZ1353+BAV1353</f>
        <v>3000000</v>
      </c>
      <c r="BBI1353" s="84" t="s">
        <v>5395</v>
      </c>
      <c r="BBJ1353" s="84">
        <v>454</v>
      </c>
      <c r="BBK1353" s="84" t="s">
        <v>3803</v>
      </c>
      <c r="BBL1353" s="84">
        <v>1000000</v>
      </c>
      <c r="BBN1353" s="84">
        <f>BBM1353/BBL1353</f>
        <v>0</v>
      </c>
      <c r="BBO1353" s="84">
        <f>BBL1353-BBM1353</f>
        <v>1000000</v>
      </c>
      <c r="BBP1353" s="84">
        <v>2000000</v>
      </c>
      <c r="BBQ1353" s="84">
        <v>0</v>
      </c>
      <c r="BBR1353" s="84">
        <f>BBQ1353/BBP1353</f>
        <v>0</v>
      </c>
      <c r="BBS1353" s="84">
        <f>BBP1353-BBQ1353</f>
        <v>2000000</v>
      </c>
      <c r="BBT1353" s="84">
        <f>BBP1353+BBL1353</f>
        <v>3000000</v>
      </c>
      <c r="BBY1353" s="84" t="s">
        <v>5395</v>
      </c>
      <c r="BBZ1353" s="84">
        <v>454</v>
      </c>
      <c r="BCA1353" s="84" t="s">
        <v>3803</v>
      </c>
      <c r="BCB1353" s="84">
        <v>1000000</v>
      </c>
      <c r="BCD1353" s="84">
        <f>BCC1353/BCB1353</f>
        <v>0</v>
      </c>
      <c r="BCE1353" s="84">
        <f>BCB1353-BCC1353</f>
        <v>1000000</v>
      </c>
      <c r="BCF1353" s="84">
        <v>2000000</v>
      </c>
      <c r="BCG1353" s="84">
        <v>0</v>
      </c>
      <c r="BCH1353" s="84">
        <f>BCG1353/BCF1353</f>
        <v>0</v>
      </c>
      <c r="BCI1353" s="84">
        <f>BCF1353-BCG1353</f>
        <v>2000000</v>
      </c>
      <c r="BCJ1353" s="84">
        <f>BCF1353+BCB1353</f>
        <v>3000000</v>
      </c>
      <c r="BCO1353" s="84" t="s">
        <v>5395</v>
      </c>
      <c r="BCP1353" s="84">
        <v>454</v>
      </c>
      <c r="BCQ1353" s="84" t="s">
        <v>3803</v>
      </c>
      <c r="BCR1353" s="84">
        <v>1000000</v>
      </c>
      <c r="BCT1353" s="84">
        <f>BCS1353/BCR1353</f>
        <v>0</v>
      </c>
      <c r="BCU1353" s="84">
        <f>BCR1353-BCS1353</f>
        <v>1000000</v>
      </c>
      <c r="BCV1353" s="84">
        <v>2000000</v>
      </c>
      <c r="BCW1353" s="84">
        <v>0</v>
      </c>
      <c r="BCX1353" s="84">
        <f>BCW1353/BCV1353</f>
        <v>0</v>
      </c>
      <c r="BCY1353" s="84">
        <f>BCV1353-BCW1353</f>
        <v>2000000</v>
      </c>
      <c r="BCZ1353" s="84">
        <f>BCV1353+BCR1353</f>
        <v>3000000</v>
      </c>
      <c r="BDE1353" s="84" t="s">
        <v>5395</v>
      </c>
      <c r="BDF1353" s="84">
        <v>454</v>
      </c>
      <c r="BDG1353" s="84" t="s">
        <v>3803</v>
      </c>
      <c r="BDH1353" s="84">
        <v>1000000</v>
      </c>
      <c r="BDJ1353" s="84">
        <f>BDI1353/BDH1353</f>
        <v>0</v>
      </c>
      <c r="BDK1353" s="84">
        <f>BDH1353-BDI1353</f>
        <v>1000000</v>
      </c>
      <c r="BDL1353" s="84">
        <v>2000000</v>
      </c>
      <c r="BDM1353" s="84">
        <v>0</v>
      </c>
      <c r="BDN1353" s="84">
        <f>BDM1353/BDL1353</f>
        <v>0</v>
      </c>
      <c r="BDO1353" s="84">
        <f>BDL1353-BDM1353</f>
        <v>2000000</v>
      </c>
      <c r="BDP1353" s="84">
        <f>BDL1353+BDH1353</f>
        <v>3000000</v>
      </c>
      <c r="BDU1353" s="84" t="s">
        <v>5395</v>
      </c>
      <c r="BDV1353" s="84">
        <v>454</v>
      </c>
      <c r="BDW1353" s="84" t="s">
        <v>3803</v>
      </c>
      <c r="BDX1353" s="84">
        <v>1000000</v>
      </c>
      <c r="BDZ1353" s="84">
        <f>BDY1353/BDX1353</f>
        <v>0</v>
      </c>
      <c r="BEA1353" s="84">
        <f>BDX1353-BDY1353</f>
        <v>1000000</v>
      </c>
      <c r="BEB1353" s="84">
        <v>2000000</v>
      </c>
      <c r="BEC1353" s="84">
        <v>0</v>
      </c>
      <c r="BED1353" s="84">
        <f>BEC1353/BEB1353</f>
        <v>0</v>
      </c>
      <c r="BEE1353" s="84">
        <f>BEB1353-BEC1353</f>
        <v>2000000</v>
      </c>
      <c r="BEF1353" s="84">
        <f>BEB1353+BDX1353</f>
        <v>3000000</v>
      </c>
      <c r="BEK1353" s="84" t="s">
        <v>5395</v>
      </c>
      <c r="BEL1353" s="84">
        <v>454</v>
      </c>
      <c r="BEM1353" s="84" t="s">
        <v>3803</v>
      </c>
      <c r="BEN1353" s="84">
        <v>1000000</v>
      </c>
      <c r="BEP1353" s="84">
        <f>BEO1353/BEN1353</f>
        <v>0</v>
      </c>
      <c r="BEQ1353" s="84">
        <f>BEN1353-BEO1353</f>
        <v>1000000</v>
      </c>
      <c r="BER1353" s="84">
        <v>2000000</v>
      </c>
      <c r="BES1353" s="84">
        <v>0</v>
      </c>
      <c r="BET1353" s="84">
        <f>BES1353/BER1353</f>
        <v>0</v>
      </c>
      <c r="BEU1353" s="84">
        <f>BER1353-BES1353</f>
        <v>2000000</v>
      </c>
      <c r="BEV1353" s="84">
        <f>BER1353+BEN1353</f>
        <v>3000000</v>
      </c>
      <c r="BFA1353" s="84" t="s">
        <v>5395</v>
      </c>
      <c r="BFB1353" s="84">
        <v>454</v>
      </c>
      <c r="BFC1353" s="84" t="s">
        <v>3803</v>
      </c>
      <c r="BFD1353" s="84">
        <v>1000000</v>
      </c>
      <c r="BFF1353" s="84">
        <f>BFE1353/BFD1353</f>
        <v>0</v>
      </c>
      <c r="BFG1353" s="84">
        <f>BFD1353-BFE1353</f>
        <v>1000000</v>
      </c>
      <c r="BFH1353" s="84">
        <v>2000000</v>
      </c>
      <c r="BFI1353" s="84">
        <v>0</v>
      </c>
      <c r="BFJ1353" s="84">
        <f>BFI1353/BFH1353</f>
        <v>0</v>
      </c>
      <c r="BFK1353" s="84">
        <f>BFH1353-BFI1353</f>
        <v>2000000</v>
      </c>
      <c r="BFL1353" s="84">
        <f>BFH1353+BFD1353</f>
        <v>3000000</v>
      </c>
      <c r="BFQ1353" s="84" t="s">
        <v>5395</v>
      </c>
      <c r="BFR1353" s="84">
        <v>454</v>
      </c>
      <c r="BFS1353" s="84" t="s">
        <v>3803</v>
      </c>
      <c r="BFT1353" s="84">
        <v>1000000</v>
      </c>
      <c r="BFV1353" s="84">
        <f>BFU1353/BFT1353</f>
        <v>0</v>
      </c>
      <c r="BFW1353" s="84">
        <f>BFT1353-BFU1353</f>
        <v>1000000</v>
      </c>
      <c r="BFX1353" s="84">
        <v>2000000</v>
      </c>
      <c r="BFY1353" s="84">
        <v>0</v>
      </c>
      <c r="BFZ1353" s="84">
        <f>BFY1353/BFX1353</f>
        <v>0</v>
      </c>
      <c r="BGA1353" s="84">
        <f>BFX1353-BFY1353</f>
        <v>2000000</v>
      </c>
      <c r="BGB1353" s="84">
        <f>BFX1353+BFT1353</f>
        <v>3000000</v>
      </c>
      <c r="BGG1353" s="84" t="s">
        <v>5395</v>
      </c>
      <c r="BGH1353" s="84">
        <v>454</v>
      </c>
      <c r="BGI1353" s="84" t="s">
        <v>3803</v>
      </c>
      <c r="BGJ1353" s="84">
        <v>1000000</v>
      </c>
      <c r="BGL1353" s="84">
        <f>BGK1353/BGJ1353</f>
        <v>0</v>
      </c>
      <c r="BGM1353" s="84">
        <f>BGJ1353-BGK1353</f>
        <v>1000000</v>
      </c>
      <c r="BGN1353" s="84">
        <v>2000000</v>
      </c>
      <c r="BGO1353" s="84">
        <v>0</v>
      </c>
      <c r="BGP1353" s="84">
        <f>BGO1353/BGN1353</f>
        <v>0</v>
      </c>
      <c r="BGQ1353" s="84">
        <f>BGN1353-BGO1353</f>
        <v>2000000</v>
      </c>
      <c r="BGR1353" s="84">
        <f>BGN1353+BGJ1353</f>
        <v>3000000</v>
      </c>
      <c r="BGW1353" s="84" t="s">
        <v>5395</v>
      </c>
      <c r="BGX1353" s="84">
        <v>454</v>
      </c>
      <c r="BGY1353" s="84" t="s">
        <v>3803</v>
      </c>
      <c r="BGZ1353" s="84">
        <v>1000000</v>
      </c>
      <c r="BHB1353" s="84">
        <f>BHA1353/BGZ1353</f>
        <v>0</v>
      </c>
      <c r="BHC1353" s="84">
        <f>BGZ1353-BHA1353</f>
        <v>1000000</v>
      </c>
      <c r="BHD1353" s="84">
        <v>2000000</v>
      </c>
      <c r="BHE1353" s="84">
        <v>0</v>
      </c>
      <c r="BHF1353" s="84">
        <f>BHE1353/BHD1353</f>
        <v>0</v>
      </c>
      <c r="BHG1353" s="84">
        <f>BHD1353-BHE1353</f>
        <v>2000000</v>
      </c>
      <c r="BHH1353" s="84">
        <f>BHD1353+BGZ1353</f>
        <v>3000000</v>
      </c>
      <c r="BHM1353" s="84" t="s">
        <v>5395</v>
      </c>
      <c r="BHN1353" s="84">
        <v>454</v>
      </c>
      <c r="BHO1353" s="84" t="s">
        <v>3803</v>
      </c>
      <c r="BHP1353" s="84">
        <v>1000000</v>
      </c>
      <c r="BHR1353" s="84">
        <f>BHQ1353/BHP1353</f>
        <v>0</v>
      </c>
      <c r="BHS1353" s="84">
        <f>BHP1353-BHQ1353</f>
        <v>1000000</v>
      </c>
      <c r="BHT1353" s="84">
        <v>2000000</v>
      </c>
      <c r="BHU1353" s="84">
        <v>0</v>
      </c>
      <c r="BHV1353" s="84">
        <f>BHU1353/BHT1353</f>
        <v>0</v>
      </c>
      <c r="BHW1353" s="84">
        <f>BHT1353-BHU1353</f>
        <v>2000000</v>
      </c>
      <c r="BHX1353" s="84">
        <f>BHT1353+BHP1353</f>
        <v>3000000</v>
      </c>
      <c r="BIC1353" s="84" t="s">
        <v>5395</v>
      </c>
      <c r="BID1353" s="84">
        <v>454</v>
      </c>
      <c r="BIE1353" s="84" t="s">
        <v>3803</v>
      </c>
      <c r="BIF1353" s="84">
        <v>1000000</v>
      </c>
      <c r="BIH1353" s="84">
        <f>BIG1353/BIF1353</f>
        <v>0</v>
      </c>
      <c r="BII1353" s="84">
        <f>BIF1353-BIG1353</f>
        <v>1000000</v>
      </c>
      <c r="BIJ1353" s="84">
        <v>2000000</v>
      </c>
      <c r="BIK1353" s="84">
        <v>0</v>
      </c>
      <c r="BIL1353" s="84">
        <f>BIK1353/BIJ1353</f>
        <v>0</v>
      </c>
      <c r="BIM1353" s="84">
        <f>BIJ1353-BIK1353</f>
        <v>2000000</v>
      </c>
      <c r="BIN1353" s="84">
        <f>BIJ1353+BIF1353</f>
        <v>3000000</v>
      </c>
      <c r="BIS1353" s="84" t="s">
        <v>5395</v>
      </c>
      <c r="BIT1353" s="84">
        <v>454</v>
      </c>
      <c r="BIU1353" s="84" t="s">
        <v>3803</v>
      </c>
      <c r="BIV1353" s="84">
        <v>1000000</v>
      </c>
      <c r="BIX1353" s="84">
        <f>BIW1353/BIV1353</f>
        <v>0</v>
      </c>
      <c r="BIY1353" s="84">
        <f>BIV1353-BIW1353</f>
        <v>1000000</v>
      </c>
      <c r="BIZ1353" s="84">
        <v>2000000</v>
      </c>
      <c r="BJA1353" s="84">
        <v>0</v>
      </c>
      <c r="BJB1353" s="84">
        <f>BJA1353/BIZ1353</f>
        <v>0</v>
      </c>
      <c r="BJC1353" s="84">
        <f>BIZ1353-BJA1353</f>
        <v>2000000</v>
      </c>
      <c r="BJD1353" s="84">
        <f>BIZ1353+BIV1353</f>
        <v>3000000</v>
      </c>
      <c r="BJI1353" s="84" t="s">
        <v>5395</v>
      </c>
      <c r="BJJ1353" s="84">
        <v>454</v>
      </c>
      <c r="BJK1353" s="84" t="s">
        <v>3803</v>
      </c>
      <c r="BJL1353" s="84">
        <v>1000000</v>
      </c>
      <c r="BJN1353" s="84">
        <f>BJM1353/BJL1353</f>
        <v>0</v>
      </c>
      <c r="BJO1353" s="84">
        <f>BJL1353-BJM1353</f>
        <v>1000000</v>
      </c>
      <c r="BJP1353" s="84">
        <v>2000000</v>
      </c>
      <c r="BJQ1353" s="84">
        <v>0</v>
      </c>
      <c r="BJR1353" s="84">
        <f>BJQ1353/BJP1353</f>
        <v>0</v>
      </c>
      <c r="BJS1353" s="84">
        <f>BJP1353-BJQ1353</f>
        <v>2000000</v>
      </c>
      <c r="BJT1353" s="84">
        <f>BJP1353+BJL1353</f>
        <v>3000000</v>
      </c>
      <c r="BJY1353" s="84" t="s">
        <v>5395</v>
      </c>
      <c r="BJZ1353" s="84">
        <v>454</v>
      </c>
      <c r="BKA1353" s="84" t="s">
        <v>3803</v>
      </c>
      <c r="BKB1353" s="84">
        <v>1000000</v>
      </c>
      <c r="BKD1353" s="84">
        <f>BKC1353/BKB1353</f>
        <v>0</v>
      </c>
      <c r="BKE1353" s="84">
        <f>BKB1353-BKC1353</f>
        <v>1000000</v>
      </c>
      <c r="BKF1353" s="84">
        <v>2000000</v>
      </c>
      <c r="BKG1353" s="84">
        <v>0</v>
      </c>
      <c r="BKH1353" s="84">
        <f>BKG1353/BKF1353</f>
        <v>0</v>
      </c>
      <c r="BKI1353" s="84">
        <f>BKF1353-BKG1353</f>
        <v>2000000</v>
      </c>
      <c r="BKJ1353" s="84">
        <f>BKF1353+BKB1353</f>
        <v>3000000</v>
      </c>
      <c r="BKO1353" s="84" t="s">
        <v>5395</v>
      </c>
      <c r="BKP1353" s="84">
        <v>454</v>
      </c>
      <c r="BKQ1353" s="84" t="s">
        <v>3803</v>
      </c>
      <c r="BKR1353" s="84">
        <v>1000000</v>
      </c>
      <c r="BKT1353" s="84">
        <f>BKS1353/BKR1353</f>
        <v>0</v>
      </c>
      <c r="BKU1353" s="84">
        <f>BKR1353-BKS1353</f>
        <v>1000000</v>
      </c>
      <c r="BKV1353" s="84">
        <v>2000000</v>
      </c>
      <c r="BKW1353" s="84">
        <v>0</v>
      </c>
      <c r="BKX1353" s="84">
        <f>BKW1353/BKV1353</f>
        <v>0</v>
      </c>
      <c r="BKY1353" s="84">
        <f>BKV1353-BKW1353</f>
        <v>2000000</v>
      </c>
      <c r="BKZ1353" s="84">
        <f>BKV1353+BKR1353</f>
        <v>3000000</v>
      </c>
      <c r="BLE1353" s="84" t="s">
        <v>5395</v>
      </c>
      <c r="BLF1353" s="84">
        <v>454</v>
      </c>
      <c r="BLG1353" s="84" t="s">
        <v>3803</v>
      </c>
      <c r="BLH1353" s="84">
        <v>1000000</v>
      </c>
      <c r="BLJ1353" s="84">
        <f>BLI1353/BLH1353</f>
        <v>0</v>
      </c>
      <c r="BLK1353" s="84">
        <f>BLH1353-BLI1353</f>
        <v>1000000</v>
      </c>
      <c r="BLL1353" s="84">
        <v>2000000</v>
      </c>
      <c r="BLM1353" s="84">
        <v>0</v>
      </c>
      <c r="BLN1353" s="84">
        <f>BLM1353/BLL1353</f>
        <v>0</v>
      </c>
      <c r="BLO1353" s="84">
        <f>BLL1353-BLM1353</f>
        <v>2000000</v>
      </c>
      <c r="BLP1353" s="84">
        <f>BLL1353+BLH1353</f>
        <v>3000000</v>
      </c>
      <c r="BLU1353" s="84" t="s">
        <v>5395</v>
      </c>
      <c r="BLV1353" s="84">
        <v>454</v>
      </c>
      <c r="BLW1353" s="84" t="s">
        <v>3803</v>
      </c>
      <c r="BLX1353" s="84">
        <v>1000000</v>
      </c>
      <c r="BLZ1353" s="84">
        <f>BLY1353/BLX1353</f>
        <v>0</v>
      </c>
      <c r="BMA1353" s="84">
        <f>BLX1353-BLY1353</f>
        <v>1000000</v>
      </c>
      <c r="BMB1353" s="84">
        <v>2000000</v>
      </c>
      <c r="BMC1353" s="84">
        <v>0</v>
      </c>
      <c r="BMD1353" s="84">
        <f>BMC1353/BMB1353</f>
        <v>0</v>
      </c>
      <c r="BME1353" s="84">
        <f>BMB1353-BMC1353</f>
        <v>2000000</v>
      </c>
      <c r="BMF1353" s="84">
        <f>BMB1353+BLX1353</f>
        <v>3000000</v>
      </c>
      <c r="BMK1353" s="84" t="s">
        <v>5395</v>
      </c>
      <c r="BML1353" s="84">
        <v>454</v>
      </c>
      <c r="BMM1353" s="84" t="s">
        <v>3803</v>
      </c>
      <c r="BMN1353" s="84">
        <v>1000000</v>
      </c>
      <c r="BMP1353" s="84">
        <f>BMO1353/BMN1353</f>
        <v>0</v>
      </c>
      <c r="BMQ1353" s="84">
        <f>BMN1353-BMO1353</f>
        <v>1000000</v>
      </c>
      <c r="BMR1353" s="84">
        <v>2000000</v>
      </c>
      <c r="BMS1353" s="84">
        <v>0</v>
      </c>
      <c r="BMT1353" s="84">
        <f>BMS1353/BMR1353</f>
        <v>0</v>
      </c>
      <c r="BMU1353" s="84">
        <f>BMR1353-BMS1353</f>
        <v>2000000</v>
      </c>
      <c r="BMV1353" s="84">
        <f>BMR1353+BMN1353</f>
        <v>3000000</v>
      </c>
      <c r="BNA1353" s="84" t="s">
        <v>5395</v>
      </c>
      <c r="BNB1353" s="84">
        <v>454</v>
      </c>
      <c r="BNC1353" s="84" t="s">
        <v>3803</v>
      </c>
      <c r="BND1353" s="84">
        <v>1000000</v>
      </c>
      <c r="BNF1353" s="84">
        <f>BNE1353/BND1353</f>
        <v>0</v>
      </c>
      <c r="BNG1353" s="84">
        <f>BND1353-BNE1353</f>
        <v>1000000</v>
      </c>
      <c r="BNH1353" s="84">
        <v>2000000</v>
      </c>
      <c r="BNI1353" s="84">
        <v>0</v>
      </c>
      <c r="BNJ1353" s="84">
        <f>BNI1353/BNH1353</f>
        <v>0</v>
      </c>
      <c r="BNK1353" s="84">
        <f>BNH1353-BNI1353</f>
        <v>2000000</v>
      </c>
      <c r="BNL1353" s="84">
        <f>BNH1353+BND1353</f>
        <v>3000000</v>
      </c>
      <c r="BNQ1353" s="84" t="s">
        <v>5395</v>
      </c>
      <c r="BNR1353" s="84">
        <v>454</v>
      </c>
      <c r="BNS1353" s="84" t="s">
        <v>3803</v>
      </c>
      <c r="BNT1353" s="84">
        <v>1000000</v>
      </c>
      <c r="BNV1353" s="84">
        <f>BNU1353/BNT1353</f>
        <v>0</v>
      </c>
      <c r="BNW1353" s="84">
        <f>BNT1353-BNU1353</f>
        <v>1000000</v>
      </c>
      <c r="BNX1353" s="84">
        <v>2000000</v>
      </c>
      <c r="BNY1353" s="84">
        <v>0</v>
      </c>
      <c r="BNZ1353" s="84">
        <f>BNY1353/BNX1353</f>
        <v>0</v>
      </c>
      <c r="BOA1353" s="84">
        <f>BNX1353-BNY1353</f>
        <v>2000000</v>
      </c>
      <c r="BOB1353" s="84">
        <f>BNX1353+BNT1353</f>
        <v>3000000</v>
      </c>
      <c r="BOG1353" s="84" t="s">
        <v>5395</v>
      </c>
      <c r="BOH1353" s="84">
        <v>454</v>
      </c>
      <c r="BOI1353" s="84" t="s">
        <v>3803</v>
      </c>
      <c r="BOJ1353" s="84">
        <v>1000000</v>
      </c>
      <c r="BOL1353" s="84">
        <f>BOK1353/BOJ1353</f>
        <v>0</v>
      </c>
      <c r="BOM1353" s="84">
        <f>BOJ1353-BOK1353</f>
        <v>1000000</v>
      </c>
      <c r="BON1353" s="84">
        <v>2000000</v>
      </c>
      <c r="BOO1353" s="84">
        <v>0</v>
      </c>
      <c r="BOP1353" s="84">
        <f>BOO1353/BON1353</f>
        <v>0</v>
      </c>
      <c r="BOQ1353" s="84">
        <f>BON1353-BOO1353</f>
        <v>2000000</v>
      </c>
      <c r="BOR1353" s="84">
        <f>BON1353+BOJ1353</f>
        <v>3000000</v>
      </c>
      <c r="BOW1353" s="84" t="s">
        <v>5395</v>
      </c>
      <c r="BOX1353" s="84">
        <v>454</v>
      </c>
      <c r="BOY1353" s="84" t="s">
        <v>3803</v>
      </c>
      <c r="BOZ1353" s="84">
        <v>1000000</v>
      </c>
      <c r="BPB1353" s="84">
        <f>BPA1353/BOZ1353</f>
        <v>0</v>
      </c>
      <c r="BPC1353" s="84">
        <f>BOZ1353-BPA1353</f>
        <v>1000000</v>
      </c>
      <c r="BPD1353" s="84">
        <v>2000000</v>
      </c>
      <c r="BPE1353" s="84">
        <v>0</v>
      </c>
      <c r="BPF1353" s="84">
        <f>BPE1353/BPD1353</f>
        <v>0</v>
      </c>
      <c r="BPG1353" s="84">
        <f>BPD1353-BPE1353</f>
        <v>2000000</v>
      </c>
      <c r="BPH1353" s="84">
        <f>BPD1353+BOZ1353</f>
        <v>3000000</v>
      </c>
      <c r="BPM1353" s="84" t="s">
        <v>5395</v>
      </c>
      <c r="BPN1353" s="84">
        <v>454</v>
      </c>
      <c r="BPO1353" s="84" t="s">
        <v>3803</v>
      </c>
      <c r="BPP1353" s="84">
        <v>1000000</v>
      </c>
      <c r="BPR1353" s="84">
        <f>BPQ1353/BPP1353</f>
        <v>0</v>
      </c>
      <c r="BPS1353" s="84">
        <f>BPP1353-BPQ1353</f>
        <v>1000000</v>
      </c>
      <c r="BPT1353" s="84">
        <v>2000000</v>
      </c>
      <c r="BPU1353" s="84">
        <v>0</v>
      </c>
      <c r="BPV1353" s="84">
        <f>BPU1353/BPT1353</f>
        <v>0</v>
      </c>
      <c r="BPW1353" s="84">
        <f>BPT1353-BPU1353</f>
        <v>2000000</v>
      </c>
      <c r="BPX1353" s="84">
        <f>BPT1353+BPP1353</f>
        <v>3000000</v>
      </c>
      <c r="BQC1353" s="84" t="s">
        <v>5395</v>
      </c>
      <c r="BQD1353" s="84">
        <v>454</v>
      </c>
      <c r="BQE1353" s="84" t="s">
        <v>3803</v>
      </c>
      <c r="BQF1353" s="84">
        <v>1000000</v>
      </c>
      <c r="BQH1353" s="84">
        <f>BQG1353/BQF1353</f>
        <v>0</v>
      </c>
      <c r="BQI1353" s="84">
        <f>BQF1353-BQG1353</f>
        <v>1000000</v>
      </c>
      <c r="BQJ1353" s="84">
        <v>2000000</v>
      </c>
      <c r="BQK1353" s="84">
        <v>0</v>
      </c>
      <c r="BQL1353" s="84">
        <f>BQK1353/BQJ1353</f>
        <v>0</v>
      </c>
      <c r="BQM1353" s="84">
        <f>BQJ1353-BQK1353</f>
        <v>2000000</v>
      </c>
      <c r="BQN1353" s="84">
        <f>BQJ1353+BQF1353</f>
        <v>3000000</v>
      </c>
      <c r="BQS1353" s="84" t="s">
        <v>5395</v>
      </c>
      <c r="BQT1353" s="84">
        <v>454</v>
      </c>
      <c r="BQU1353" s="84" t="s">
        <v>3803</v>
      </c>
      <c r="BQV1353" s="84">
        <v>1000000</v>
      </c>
      <c r="BQX1353" s="84">
        <f>BQW1353/BQV1353</f>
        <v>0</v>
      </c>
      <c r="BQY1353" s="84">
        <f>BQV1353-BQW1353</f>
        <v>1000000</v>
      </c>
      <c r="BQZ1353" s="84">
        <v>2000000</v>
      </c>
      <c r="BRA1353" s="84">
        <v>0</v>
      </c>
      <c r="BRB1353" s="84">
        <f>BRA1353/BQZ1353</f>
        <v>0</v>
      </c>
      <c r="BRC1353" s="84">
        <f>BQZ1353-BRA1353</f>
        <v>2000000</v>
      </c>
      <c r="BRD1353" s="84">
        <f>BQZ1353+BQV1353</f>
        <v>3000000</v>
      </c>
      <c r="BRI1353" s="84" t="s">
        <v>5395</v>
      </c>
      <c r="BRJ1353" s="84">
        <v>454</v>
      </c>
      <c r="BRK1353" s="84" t="s">
        <v>3803</v>
      </c>
      <c r="BRL1353" s="84">
        <v>1000000</v>
      </c>
      <c r="BRN1353" s="84">
        <f>BRM1353/BRL1353</f>
        <v>0</v>
      </c>
      <c r="BRO1353" s="84">
        <f>BRL1353-BRM1353</f>
        <v>1000000</v>
      </c>
      <c r="BRP1353" s="84">
        <v>2000000</v>
      </c>
      <c r="BRQ1353" s="84">
        <v>0</v>
      </c>
      <c r="BRR1353" s="84">
        <f>BRQ1353/BRP1353</f>
        <v>0</v>
      </c>
      <c r="BRS1353" s="84">
        <f>BRP1353-BRQ1353</f>
        <v>2000000</v>
      </c>
      <c r="BRT1353" s="84">
        <f>BRP1353+BRL1353</f>
        <v>3000000</v>
      </c>
      <c r="BRY1353" s="84" t="s">
        <v>5395</v>
      </c>
      <c r="BRZ1353" s="84">
        <v>454</v>
      </c>
      <c r="BSA1353" s="84" t="s">
        <v>3803</v>
      </c>
      <c r="BSB1353" s="84">
        <v>1000000</v>
      </c>
      <c r="BSD1353" s="84">
        <f>BSC1353/BSB1353</f>
        <v>0</v>
      </c>
      <c r="BSE1353" s="84">
        <f>BSB1353-BSC1353</f>
        <v>1000000</v>
      </c>
      <c r="BSF1353" s="84">
        <v>2000000</v>
      </c>
      <c r="BSG1353" s="84">
        <v>0</v>
      </c>
      <c r="BSH1353" s="84">
        <f>BSG1353/BSF1353</f>
        <v>0</v>
      </c>
      <c r="BSI1353" s="84">
        <f>BSF1353-BSG1353</f>
        <v>2000000</v>
      </c>
      <c r="BSJ1353" s="84">
        <f>BSF1353+BSB1353</f>
        <v>3000000</v>
      </c>
      <c r="BSO1353" s="84" t="s">
        <v>5395</v>
      </c>
      <c r="BSP1353" s="84">
        <v>454</v>
      </c>
      <c r="BSQ1353" s="84" t="s">
        <v>3803</v>
      </c>
      <c r="BSR1353" s="84">
        <v>1000000</v>
      </c>
      <c r="BST1353" s="84">
        <f>BSS1353/BSR1353</f>
        <v>0</v>
      </c>
      <c r="BSU1353" s="84">
        <f>BSR1353-BSS1353</f>
        <v>1000000</v>
      </c>
      <c r="BSV1353" s="84">
        <v>2000000</v>
      </c>
      <c r="BSW1353" s="84">
        <v>0</v>
      </c>
      <c r="BSX1353" s="84">
        <f>BSW1353/BSV1353</f>
        <v>0</v>
      </c>
      <c r="BSY1353" s="84">
        <f>BSV1353-BSW1353</f>
        <v>2000000</v>
      </c>
      <c r="BSZ1353" s="84">
        <f>BSV1353+BSR1353</f>
        <v>3000000</v>
      </c>
      <c r="BTE1353" s="84" t="s">
        <v>5395</v>
      </c>
      <c r="BTF1353" s="84">
        <v>454</v>
      </c>
      <c r="BTG1353" s="84" t="s">
        <v>3803</v>
      </c>
      <c r="BTH1353" s="84">
        <v>1000000</v>
      </c>
      <c r="BTJ1353" s="84">
        <f>BTI1353/BTH1353</f>
        <v>0</v>
      </c>
      <c r="BTK1353" s="84">
        <f>BTH1353-BTI1353</f>
        <v>1000000</v>
      </c>
      <c r="BTL1353" s="84">
        <v>2000000</v>
      </c>
      <c r="BTM1353" s="84">
        <v>0</v>
      </c>
      <c r="BTN1353" s="84">
        <f>BTM1353/BTL1353</f>
        <v>0</v>
      </c>
      <c r="BTO1353" s="84">
        <f>BTL1353-BTM1353</f>
        <v>2000000</v>
      </c>
      <c r="BTP1353" s="84">
        <f>BTL1353+BTH1353</f>
        <v>3000000</v>
      </c>
      <c r="BTU1353" s="84" t="s">
        <v>5395</v>
      </c>
      <c r="BTV1353" s="84">
        <v>454</v>
      </c>
      <c r="BTW1353" s="84" t="s">
        <v>3803</v>
      </c>
      <c r="BTX1353" s="84">
        <v>1000000</v>
      </c>
      <c r="BTZ1353" s="84">
        <f>BTY1353/BTX1353</f>
        <v>0</v>
      </c>
      <c r="BUA1353" s="84">
        <f>BTX1353-BTY1353</f>
        <v>1000000</v>
      </c>
      <c r="BUB1353" s="84">
        <v>2000000</v>
      </c>
      <c r="BUC1353" s="84">
        <v>0</v>
      </c>
      <c r="BUD1353" s="84">
        <f>BUC1353/BUB1353</f>
        <v>0</v>
      </c>
      <c r="BUE1353" s="84">
        <f>BUB1353-BUC1353</f>
        <v>2000000</v>
      </c>
      <c r="BUF1353" s="84">
        <f>BUB1353+BTX1353</f>
        <v>3000000</v>
      </c>
      <c r="BUK1353" s="84" t="s">
        <v>5395</v>
      </c>
      <c r="BUL1353" s="84">
        <v>454</v>
      </c>
      <c r="BUM1353" s="84" t="s">
        <v>3803</v>
      </c>
      <c r="BUN1353" s="84">
        <v>1000000</v>
      </c>
      <c r="BUP1353" s="84">
        <f>BUO1353/BUN1353</f>
        <v>0</v>
      </c>
      <c r="BUQ1353" s="84">
        <f>BUN1353-BUO1353</f>
        <v>1000000</v>
      </c>
      <c r="BUR1353" s="84">
        <v>2000000</v>
      </c>
      <c r="BUS1353" s="84">
        <v>0</v>
      </c>
      <c r="BUT1353" s="84">
        <f>BUS1353/BUR1353</f>
        <v>0</v>
      </c>
      <c r="BUU1353" s="84">
        <f>BUR1353-BUS1353</f>
        <v>2000000</v>
      </c>
      <c r="BUV1353" s="84">
        <f>BUR1353+BUN1353</f>
        <v>3000000</v>
      </c>
      <c r="BVA1353" s="84" t="s">
        <v>5395</v>
      </c>
      <c r="BVB1353" s="84">
        <v>454</v>
      </c>
      <c r="BVC1353" s="84" t="s">
        <v>3803</v>
      </c>
      <c r="BVD1353" s="84">
        <v>1000000</v>
      </c>
      <c r="BVF1353" s="84">
        <f>BVE1353/BVD1353</f>
        <v>0</v>
      </c>
      <c r="BVG1353" s="84">
        <f>BVD1353-BVE1353</f>
        <v>1000000</v>
      </c>
      <c r="BVH1353" s="84">
        <v>2000000</v>
      </c>
      <c r="BVI1353" s="84">
        <v>0</v>
      </c>
      <c r="BVJ1353" s="84">
        <f>BVI1353/BVH1353</f>
        <v>0</v>
      </c>
      <c r="BVK1353" s="84">
        <f>BVH1353-BVI1353</f>
        <v>2000000</v>
      </c>
      <c r="BVL1353" s="84">
        <f>BVH1353+BVD1353</f>
        <v>3000000</v>
      </c>
      <c r="BVQ1353" s="84" t="s">
        <v>5395</v>
      </c>
      <c r="BVR1353" s="84">
        <v>454</v>
      </c>
      <c r="BVS1353" s="84" t="s">
        <v>3803</v>
      </c>
      <c r="BVT1353" s="84">
        <v>1000000</v>
      </c>
      <c r="BVV1353" s="84">
        <f>BVU1353/BVT1353</f>
        <v>0</v>
      </c>
      <c r="BVW1353" s="84">
        <f>BVT1353-BVU1353</f>
        <v>1000000</v>
      </c>
      <c r="BVX1353" s="84">
        <v>2000000</v>
      </c>
      <c r="BVY1353" s="84">
        <v>0</v>
      </c>
      <c r="BVZ1353" s="84">
        <f>BVY1353/BVX1353</f>
        <v>0</v>
      </c>
      <c r="BWA1353" s="84">
        <f>BVX1353-BVY1353</f>
        <v>2000000</v>
      </c>
      <c r="BWB1353" s="84">
        <f>BVX1353+BVT1353</f>
        <v>3000000</v>
      </c>
      <c r="BWG1353" s="84" t="s">
        <v>5395</v>
      </c>
      <c r="BWH1353" s="84">
        <v>454</v>
      </c>
      <c r="BWI1353" s="84" t="s">
        <v>3803</v>
      </c>
      <c r="BWJ1353" s="84">
        <v>1000000</v>
      </c>
      <c r="BWL1353" s="84">
        <f>BWK1353/BWJ1353</f>
        <v>0</v>
      </c>
      <c r="BWM1353" s="84">
        <f>BWJ1353-BWK1353</f>
        <v>1000000</v>
      </c>
      <c r="BWN1353" s="84">
        <v>2000000</v>
      </c>
      <c r="BWO1353" s="84">
        <v>0</v>
      </c>
      <c r="BWP1353" s="84">
        <f>BWO1353/BWN1353</f>
        <v>0</v>
      </c>
      <c r="BWQ1353" s="84">
        <f>BWN1353-BWO1353</f>
        <v>2000000</v>
      </c>
      <c r="BWR1353" s="84">
        <f>BWN1353+BWJ1353</f>
        <v>3000000</v>
      </c>
      <c r="BWW1353" s="84" t="s">
        <v>5395</v>
      </c>
      <c r="BWX1353" s="84">
        <v>454</v>
      </c>
      <c r="BWY1353" s="84" t="s">
        <v>3803</v>
      </c>
      <c r="BWZ1353" s="84">
        <v>1000000</v>
      </c>
      <c r="BXB1353" s="84">
        <f>BXA1353/BWZ1353</f>
        <v>0</v>
      </c>
      <c r="BXC1353" s="84">
        <f>BWZ1353-BXA1353</f>
        <v>1000000</v>
      </c>
      <c r="BXD1353" s="84">
        <v>2000000</v>
      </c>
      <c r="BXE1353" s="84">
        <v>0</v>
      </c>
      <c r="BXF1353" s="84">
        <f>BXE1353/BXD1353</f>
        <v>0</v>
      </c>
      <c r="BXG1353" s="84">
        <f>BXD1353-BXE1353</f>
        <v>2000000</v>
      </c>
      <c r="BXH1353" s="84">
        <f>BXD1353+BWZ1353</f>
        <v>3000000</v>
      </c>
      <c r="BXM1353" s="84" t="s">
        <v>5395</v>
      </c>
      <c r="BXN1353" s="84">
        <v>454</v>
      </c>
      <c r="BXO1353" s="84" t="s">
        <v>3803</v>
      </c>
      <c r="BXP1353" s="84">
        <v>1000000</v>
      </c>
      <c r="BXR1353" s="84">
        <f>BXQ1353/BXP1353</f>
        <v>0</v>
      </c>
      <c r="BXS1353" s="84">
        <f>BXP1353-BXQ1353</f>
        <v>1000000</v>
      </c>
      <c r="BXT1353" s="84">
        <v>2000000</v>
      </c>
      <c r="BXU1353" s="84">
        <v>0</v>
      </c>
      <c r="BXV1353" s="84">
        <f>BXU1353/BXT1353</f>
        <v>0</v>
      </c>
      <c r="BXW1353" s="84">
        <f>BXT1353-BXU1353</f>
        <v>2000000</v>
      </c>
      <c r="BXX1353" s="84">
        <f>BXT1353+BXP1353</f>
        <v>3000000</v>
      </c>
      <c r="BYC1353" s="84" t="s">
        <v>5395</v>
      </c>
      <c r="BYD1353" s="84">
        <v>454</v>
      </c>
      <c r="BYE1353" s="84" t="s">
        <v>3803</v>
      </c>
      <c r="BYF1353" s="84">
        <v>1000000</v>
      </c>
      <c r="BYH1353" s="84">
        <f>BYG1353/BYF1353</f>
        <v>0</v>
      </c>
      <c r="BYI1353" s="84">
        <f>BYF1353-BYG1353</f>
        <v>1000000</v>
      </c>
      <c r="BYJ1353" s="84">
        <v>2000000</v>
      </c>
      <c r="BYK1353" s="84">
        <v>0</v>
      </c>
      <c r="BYL1353" s="84">
        <f>BYK1353/BYJ1353</f>
        <v>0</v>
      </c>
      <c r="BYM1353" s="84">
        <f>BYJ1353-BYK1353</f>
        <v>2000000</v>
      </c>
      <c r="BYN1353" s="84">
        <f>BYJ1353+BYF1353</f>
        <v>3000000</v>
      </c>
      <c r="BYS1353" s="84" t="s">
        <v>5395</v>
      </c>
      <c r="BYT1353" s="84">
        <v>454</v>
      </c>
      <c r="BYU1353" s="84" t="s">
        <v>3803</v>
      </c>
      <c r="BYV1353" s="84">
        <v>1000000</v>
      </c>
      <c r="BYX1353" s="84">
        <f>BYW1353/BYV1353</f>
        <v>0</v>
      </c>
      <c r="BYY1353" s="84">
        <f>BYV1353-BYW1353</f>
        <v>1000000</v>
      </c>
      <c r="BYZ1353" s="84">
        <v>2000000</v>
      </c>
      <c r="BZA1353" s="84">
        <v>0</v>
      </c>
      <c r="BZB1353" s="84">
        <f>BZA1353/BYZ1353</f>
        <v>0</v>
      </c>
      <c r="BZC1353" s="84">
        <f>BYZ1353-BZA1353</f>
        <v>2000000</v>
      </c>
      <c r="BZD1353" s="84">
        <f>BYZ1353+BYV1353</f>
        <v>3000000</v>
      </c>
      <c r="BZI1353" s="84" t="s">
        <v>5395</v>
      </c>
      <c r="BZJ1353" s="84">
        <v>454</v>
      </c>
      <c r="BZK1353" s="84" t="s">
        <v>3803</v>
      </c>
      <c r="BZL1353" s="84">
        <v>1000000</v>
      </c>
      <c r="BZN1353" s="84">
        <f>BZM1353/BZL1353</f>
        <v>0</v>
      </c>
      <c r="BZO1353" s="84">
        <f>BZL1353-BZM1353</f>
        <v>1000000</v>
      </c>
      <c r="BZP1353" s="84">
        <v>2000000</v>
      </c>
      <c r="BZQ1353" s="84">
        <v>0</v>
      </c>
      <c r="BZR1353" s="84">
        <f>BZQ1353/BZP1353</f>
        <v>0</v>
      </c>
      <c r="BZS1353" s="84">
        <f>BZP1353-BZQ1353</f>
        <v>2000000</v>
      </c>
      <c r="BZT1353" s="84">
        <f>BZP1353+BZL1353</f>
        <v>3000000</v>
      </c>
      <c r="BZY1353" s="84" t="s">
        <v>5395</v>
      </c>
      <c r="BZZ1353" s="84">
        <v>454</v>
      </c>
      <c r="CAA1353" s="84" t="s">
        <v>3803</v>
      </c>
      <c r="CAB1353" s="84">
        <v>1000000</v>
      </c>
      <c r="CAD1353" s="84">
        <f>CAC1353/CAB1353</f>
        <v>0</v>
      </c>
      <c r="CAE1353" s="84">
        <f>CAB1353-CAC1353</f>
        <v>1000000</v>
      </c>
      <c r="CAF1353" s="84">
        <v>2000000</v>
      </c>
      <c r="CAG1353" s="84">
        <v>0</v>
      </c>
      <c r="CAH1353" s="84">
        <f>CAG1353/CAF1353</f>
        <v>0</v>
      </c>
      <c r="CAI1353" s="84">
        <f>CAF1353-CAG1353</f>
        <v>2000000</v>
      </c>
      <c r="CAJ1353" s="84">
        <f>CAF1353+CAB1353</f>
        <v>3000000</v>
      </c>
      <c r="CAO1353" s="84" t="s">
        <v>5395</v>
      </c>
      <c r="CAP1353" s="84">
        <v>454</v>
      </c>
      <c r="CAQ1353" s="84" t="s">
        <v>3803</v>
      </c>
      <c r="CAR1353" s="84">
        <v>1000000</v>
      </c>
      <c r="CAT1353" s="84">
        <f>CAS1353/CAR1353</f>
        <v>0</v>
      </c>
      <c r="CAU1353" s="84">
        <f>CAR1353-CAS1353</f>
        <v>1000000</v>
      </c>
      <c r="CAV1353" s="84">
        <v>2000000</v>
      </c>
      <c r="CAW1353" s="84">
        <v>0</v>
      </c>
      <c r="CAX1353" s="84">
        <f>CAW1353/CAV1353</f>
        <v>0</v>
      </c>
      <c r="CAY1353" s="84">
        <f>CAV1353-CAW1353</f>
        <v>2000000</v>
      </c>
      <c r="CAZ1353" s="84">
        <f>CAV1353+CAR1353</f>
        <v>3000000</v>
      </c>
      <c r="CBE1353" s="84" t="s">
        <v>5395</v>
      </c>
      <c r="CBF1353" s="84">
        <v>454</v>
      </c>
      <c r="CBG1353" s="84" t="s">
        <v>3803</v>
      </c>
      <c r="CBH1353" s="84">
        <v>1000000</v>
      </c>
      <c r="CBJ1353" s="84">
        <f>CBI1353/CBH1353</f>
        <v>0</v>
      </c>
      <c r="CBK1353" s="84">
        <f>CBH1353-CBI1353</f>
        <v>1000000</v>
      </c>
      <c r="CBL1353" s="84">
        <v>2000000</v>
      </c>
      <c r="CBM1353" s="84">
        <v>0</v>
      </c>
      <c r="CBN1353" s="84">
        <f>CBM1353/CBL1353</f>
        <v>0</v>
      </c>
      <c r="CBO1353" s="84">
        <f>CBL1353-CBM1353</f>
        <v>2000000</v>
      </c>
      <c r="CBP1353" s="84">
        <f>CBL1353+CBH1353</f>
        <v>3000000</v>
      </c>
      <c r="CBU1353" s="84" t="s">
        <v>5395</v>
      </c>
      <c r="CBV1353" s="84">
        <v>454</v>
      </c>
      <c r="CBW1353" s="84" t="s">
        <v>3803</v>
      </c>
      <c r="CBX1353" s="84">
        <v>1000000</v>
      </c>
      <c r="CBZ1353" s="84">
        <f>CBY1353/CBX1353</f>
        <v>0</v>
      </c>
      <c r="CCA1353" s="84">
        <f>CBX1353-CBY1353</f>
        <v>1000000</v>
      </c>
      <c r="CCB1353" s="84">
        <v>2000000</v>
      </c>
      <c r="CCC1353" s="84">
        <v>0</v>
      </c>
      <c r="CCD1353" s="84">
        <f>CCC1353/CCB1353</f>
        <v>0</v>
      </c>
      <c r="CCE1353" s="84">
        <f>CCB1353-CCC1353</f>
        <v>2000000</v>
      </c>
      <c r="CCF1353" s="84">
        <f>CCB1353+CBX1353</f>
        <v>3000000</v>
      </c>
      <c r="CCK1353" s="84" t="s">
        <v>5395</v>
      </c>
      <c r="CCL1353" s="84">
        <v>454</v>
      </c>
      <c r="CCM1353" s="84" t="s">
        <v>3803</v>
      </c>
      <c r="CCN1353" s="84">
        <v>1000000</v>
      </c>
      <c r="CCP1353" s="84">
        <f>CCO1353/CCN1353</f>
        <v>0</v>
      </c>
      <c r="CCQ1353" s="84">
        <f>CCN1353-CCO1353</f>
        <v>1000000</v>
      </c>
      <c r="CCR1353" s="84">
        <v>2000000</v>
      </c>
      <c r="CCS1353" s="84">
        <v>0</v>
      </c>
      <c r="CCT1353" s="84">
        <f>CCS1353/CCR1353</f>
        <v>0</v>
      </c>
      <c r="CCU1353" s="84">
        <f>CCR1353-CCS1353</f>
        <v>2000000</v>
      </c>
      <c r="CCV1353" s="84">
        <f>CCR1353+CCN1353</f>
        <v>3000000</v>
      </c>
      <c r="CDA1353" s="84" t="s">
        <v>5395</v>
      </c>
      <c r="CDB1353" s="84">
        <v>454</v>
      </c>
      <c r="CDC1353" s="84" t="s">
        <v>3803</v>
      </c>
      <c r="CDD1353" s="84">
        <v>1000000</v>
      </c>
      <c r="CDF1353" s="84">
        <f>CDE1353/CDD1353</f>
        <v>0</v>
      </c>
      <c r="CDG1353" s="84">
        <f>CDD1353-CDE1353</f>
        <v>1000000</v>
      </c>
      <c r="CDH1353" s="84">
        <v>2000000</v>
      </c>
      <c r="CDI1353" s="84">
        <v>0</v>
      </c>
      <c r="CDJ1353" s="84">
        <f>CDI1353/CDH1353</f>
        <v>0</v>
      </c>
      <c r="CDK1353" s="84">
        <f>CDH1353-CDI1353</f>
        <v>2000000</v>
      </c>
      <c r="CDL1353" s="84">
        <f>CDH1353+CDD1353</f>
        <v>3000000</v>
      </c>
      <c r="CDQ1353" s="84" t="s">
        <v>5395</v>
      </c>
      <c r="CDR1353" s="84">
        <v>454</v>
      </c>
      <c r="CDS1353" s="84" t="s">
        <v>3803</v>
      </c>
      <c r="CDT1353" s="84">
        <v>1000000</v>
      </c>
      <c r="CDV1353" s="84">
        <f>CDU1353/CDT1353</f>
        <v>0</v>
      </c>
      <c r="CDW1353" s="84">
        <f>CDT1353-CDU1353</f>
        <v>1000000</v>
      </c>
      <c r="CDX1353" s="84">
        <v>2000000</v>
      </c>
      <c r="CDY1353" s="84">
        <v>0</v>
      </c>
      <c r="CDZ1353" s="84">
        <f>CDY1353/CDX1353</f>
        <v>0</v>
      </c>
      <c r="CEA1353" s="84">
        <f>CDX1353-CDY1353</f>
        <v>2000000</v>
      </c>
      <c r="CEB1353" s="84">
        <f>CDX1353+CDT1353</f>
        <v>3000000</v>
      </c>
      <c r="CEG1353" s="84" t="s">
        <v>5395</v>
      </c>
      <c r="CEH1353" s="84">
        <v>454</v>
      </c>
      <c r="CEI1353" s="84" t="s">
        <v>3803</v>
      </c>
      <c r="CEJ1353" s="84">
        <v>1000000</v>
      </c>
      <c r="CEL1353" s="84">
        <f>CEK1353/CEJ1353</f>
        <v>0</v>
      </c>
      <c r="CEM1353" s="84">
        <f>CEJ1353-CEK1353</f>
        <v>1000000</v>
      </c>
      <c r="CEN1353" s="84">
        <v>2000000</v>
      </c>
      <c r="CEO1353" s="84">
        <v>0</v>
      </c>
      <c r="CEP1353" s="84">
        <f>CEO1353/CEN1353</f>
        <v>0</v>
      </c>
      <c r="CEQ1353" s="84">
        <f>CEN1353-CEO1353</f>
        <v>2000000</v>
      </c>
      <c r="CER1353" s="84">
        <f>CEN1353+CEJ1353</f>
        <v>3000000</v>
      </c>
      <c r="CEW1353" s="84" t="s">
        <v>5395</v>
      </c>
      <c r="CEX1353" s="84">
        <v>454</v>
      </c>
      <c r="CEY1353" s="84" t="s">
        <v>3803</v>
      </c>
      <c r="CEZ1353" s="84">
        <v>1000000</v>
      </c>
      <c r="CFB1353" s="84">
        <f>CFA1353/CEZ1353</f>
        <v>0</v>
      </c>
      <c r="CFC1353" s="84">
        <f>CEZ1353-CFA1353</f>
        <v>1000000</v>
      </c>
      <c r="CFD1353" s="84">
        <v>2000000</v>
      </c>
      <c r="CFE1353" s="84">
        <v>0</v>
      </c>
      <c r="CFF1353" s="84">
        <f>CFE1353/CFD1353</f>
        <v>0</v>
      </c>
      <c r="CFG1353" s="84">
        <f>CFD1353-CFE1353</f>
        <v>2000000</v>
      </c>
      <c r="CFH1353" s="84">
        <f>CFD1353+CEZ1353</f>
        <v>3000000</v>
      </c>
      <c r="CFM1353" s="84" t="s">
        <v>5395</v>
      </c>
      <c r="CFN1353" s="84">
        <v>454</v>
      </c>
      <c r="CFO1353" s="84" t="s">
        <v>3803</v>
      </c>
      <c r="CFP1353" s="84">
        <v>1000000</v>
      </c>
      <c r="CFR1353" s="84">
        <f>CFQ1353/CFP1353</f>
        <v>0</v>
      </c>
      <c r="CFS1353" s="84">
        <f>CFP1353-CFQ1353</f>
        <v>1000000</v>
      </c>
      <c r="CFT1353" s="84">
        <v>2000000</v>
      </c>
      <c r="CFU1353" s="84">
        <v>0</v>
      </c>
      <c r="CFV1353" s="84">
        <f>CFU1353/CFT1353</f>
        <v>0</v>
      </c>
      <c r="CFW1353" s="84">
        <f>CFT1353-CFU1353</f>
        <v>2000000</v>
      </c>
      <c r="CFX1353" s="84">
        <f>CFT1353+CFP1353</f>
        <v>3000000</v>
      </c>
      <c r="CGC1353" s="84" t="s">
        <v>5395</v>
      </c>
      <c r="CGD1353" s="84">
        <v>454</v>
      </c>
      <c r="CGE1353" s="84" t="s">
        <v>3803</v>
      </c>
      <c r="CGF1353" s="84">
        <v>1000000</v>
      </c>
      <c r="CGH1353" s="84">
        <f>CGG1353/CGF1353</f>
        <v>0</v>
      </c>
      <c r="CGI1353" s="84">
        <f>CGF1353-CGG1353</f>
        <v>1000000</v>
      </c>
      <c r="CGJ1353" s="84">
        <v>2000000</v>
      </c>
      <c r="CGK1353" s="84">
        <v>0</v>
      </c>
      <c r="CGL1353" s="84">
        <f>CGK1353/CGJ1353</f>
        <v>0</v>
      </c>
      <c r="CGM1353" s="84">
        <f>CGJ1353-CGK1353</f>
        <v>2000000</v>
      </c>
      <c r="CGN1353" s="84">
        <f>CGJ1353+CGF1353</f>
        <v>3000000</v>
      </c>
      <c r="CGS1353" s="84" t="s">
        <v>5395</v>
      </c>
      <c r="CGT1353" s="84">
        <v>454</v>
      </c>
      <c r="CGU1353" s="84" t="s">
        <v>3803</v>
      </c>
      <c r="CGV1353" s="84">
        <v>1000000</v>
      </c>
      <c r="CGX1353" s="84">
        <f>CGW1353/CGV1353</f>
        <v>0</v>
      </c>
      <c r="CGY1353" s="84">
        <f>CGV1353-CGW1353</f>
        <v>1000000</v>
      </c>
      <c r="CGZ1353" s="84">
        <v>2000000</v>
      </c>
      <c r="CHA1353" s="84">
        <v>0</v>
      </c>
      <c r="CHB1353" s="84">
        <f>CHA1353/CGZ1353</f>
        <v>0</v>
      </c>
      <c r="CHC1353" s="84">
        <f>CGZ1353-CHA1353</f>
        <v>2000000</v>
      </c>
      <c r="CHD1353" s="84">
        <f>CGZ1353+CGV1353</f>
        <v>3000000</v>
      </c>
      <c r="CHI1353" s="84" t="s">
        <v>5395</v>
      </c>
      <c r="CHJ1353" s="84">
        <v>454</v>
      </c>
      <c r="CHK1353" s="84" t="s">
        <v>3803</v>
      </c>
      <c r="CHL1353" s="84">
        <v>1000000</v>
      </c>
      <c r="CHN1353" s="84">
        <f>CHM1353/CHL1353</f>
        <v>0</v>
      </c>
      <c r="CHO1353" s="84">
        <f>CHL1353-CHM1353</f>
        <v>1000000</v>
      </c>
      <c r="CHP1353" s="84">
        <v>2000000</v>
      </c>
      <c r="CHQ1353" s="84">
        <v>0</v>
      </c>
      <c r="CHR1353" s="84">
        <f>CHQ1353/CHP1353</f>
        <v>0</v>
      </c>
      <c r="CHS1353" s="84">
        <f>CHP1353-CHQ1353</f>
        <v>2000000</v>
      </c>
      <c r="CHT1353" s="84">
        <f>CHP1353+CHL1353</f>
        <v>3000000</v>
      </c>
      <c r="CHY1353" s="84" t="s">
        <v>5395</v>
      </c>
      <c r="CHZ1353" s="84">
        <v>454</v>
      </c>
      <c r="CIA1353" s="84" t="s">
        <v>3803</v>
      </c>
      <c r="CIB1353" s="84">
        <v>1000000</v>
      </c>
      <c r="CID1353" s="84">
        <f>CIC1353/CIB1353</f>
        <v>0</v>
      </c>
      <c r="CIE1353" s="84">
        <f>CIB1353-CIC1353</f>
        <v>1000000</v>
      </c>
      <c r="CIF1353" s="84">
        <v>2000000</v>
      </c>
      <c r="CIG1353" s="84">
        <v>0</v>
      </c>
      <c r="CIH1353" s="84">
        <f>CIG1353/CIF1353</f>
        <v>0</v>
      </c>
      <c r="CII1353" s="84">
        <f>CIF1353-CIG1353</f>
        <v>2000000</v>
      </c>
      <c r="CIJ1353" s="84">
        <f>CIF1353+CIB1353</f>
        <v>3000000</v>
      </c>
      <c r="CIO1353" s="84" t="s">
        <v>5395</v>
      </c>
      <c r="CIP1353" s="84">
        <v>454</v>
      </c>
      <c r="CIQ1353" s="84" t="s">
        <v>3803</v>
      </c>
      <c r="CIR1353" s="84">
        <v>1000000</v>
      </c>
      <c r="CIT1353" s="84">
        <f>CIS1353/CIR1353</f>
        <v>0</v>
      </c>
      <c r="CIU1353" s="84">
        <f>CIR1353-CIS1353</f>
        <v>1000000</v>
      </c>
      <c r="CIV1353" s="84">
        <v>2000000</v>
      </c>
      <c r="CIW1353" s="84">
        <v>0</v>
      </c>
      <c r="CIX1353" s="84">
        <f>CIW1353/CIV1353</f>
        <v>0</v>
      </c>
      <c r="CIY1353" s="84">
        <f>CIV1353-CIW1353</f>
        <v>2000000</v>
      </c>
      <c r="CIZ1353" s="84">
        <f>CIV1353+CIR1353</f>
        <v>3000000</v>
      </c>
      <c r="CJE1353" s="84" t="s">
        <v>5395</v>
      </c>
      <c r="CJF1353" s="84">
        <v>454</v>
      </c>
      <c r="CJG1353" s="84" t="s">
        <v>3803</v>
      </c>
      <c r="CJH1353" s="84">
        <v>1000000</v>
      </c>
      <c r="CJJ1353" s="84">
        <f>CJI1353/CJH1353</f>
        <v>0</v>
      </c>
      <c r="CJK1353" s="84">
        <f>CJH1353-CJI1353</f>
        <v>1000000</v>
      </c>
      <c r="CJL1353" s="84">
        <v>2000000</v>
      </c>
      <c r="CJM1353" s="84">
        <v>0</v>
      </c>
      <c r="CJN1353" s="84">
        <f>CJM1353/CJL1353</f>
        <v>0</v>
      </c>
      <c r="CJO1353" s="84">
        <f>CJL1353-CJM1353</f>
        <v>2000000</v>
      </c>
      <c r="CJP1353" s="84">
        <f>CJL1353+CJH1353</f>
        <v>3000000</v>
      </c>
      <c r="CJU1353" s="84" t="s">
        <v>5395</v>
      </c>
      <c r="CJV1353" s="84">
        <v>454</v>
      </c>
      <c r="CJW1353" s="84" t="s">
        <v>3803</v>
      </c>
      <c r="CJX1353" s="84">
        <v>1000000</v>
      </c>
      <c r="CJZ1353" s="84">
        <f>CJY1353/CJX1353</f>
        <v>0</v>
      </c>
      <c r="CKA1353" s="84">
        <f>CJX1353-CJY1353</f>
        <v>1000000</v>
      </c>
      <c r="CKB1353" s="84">
        <v>2000000</v>
      </c>
      <c r="CKC1353" s="84">
        <v>0</v>
      </c>
      <c r="CKD1353" s="84">
        <f>CKC1353/CKB1353</f>
        <v>0</v>
      </c>
      <c r="CKE1353" s="84">
        <f>CKB1353-CKC1353</f>
        <v>2000000</v>
      </c>
      <c r="CKF1353" s="84">
        <f>CKB1353+CJX1353</f>
        <v>3000000</v>
      </c>
      <c r="CKK1353" s="84" t="s">
        <v>5395</v>
      </c>
      <c r="CKL1353" s="84">
        <v>454</v>
      </c>
      <c r="CKM1353" s="84" t="s">
        <v>3803</v>
      </c>
      <c r="CKN1353" s="84">
        <v>1000000</v>
      </c>
      <c r="CKP1353" s="84">
        <f>CKO1353/CKN1353</f>
        <v>0</v>
      </c>
      <c r="CKQ1353" s="84">
        <f>CKN1353-CKO1353</f>
        <v>1000000</v>
      </c>
      <c r="CKR1353" s="84">
        <v>2000000</v>
      </c>
      <c r="CKS1353" s="84">
        <v>0</v>
      </c>
      <c r="CKT1353" s="84">
        <f>CKS1353/CKR1353</f>
        <v>0</v>
      </c>
      <c r="CKU1353" s="84">
        <f>CKR1353-CKS1353</f>
        <v>2000000</v>
      </c>
      <c r="CKV1353" s="84">
        <f>CKR1353+CKN1353</f>
        <v>3000000</v>
      </c>
      <c r="CLA1353" s="84" t="s">
        <v>5395</v>
      </c>
      <c r="CLB1353" s="84">
        <v>454</v>
      </c>
      <c r="CLC1353" s="84" t="s">
        <v>3803</v>
      </c>
      <c r="CLD1353" s="84">
        <v>1000000</v>
      </c>
      <c r="CLF1353" s="84">
        <f>CLE1353/CLD1353</f>
        <v>0</v>
      </c>
      <c r="CLG1353" s="84">
        <f>CLD1353-CLE1353</f>
        <v>1000000</v>
      </c>
      <c r="CLH1353" s="84">
        <v>2000000</v>
      </c>
      <c r="CLI1353" s="84">
        <v>0</v>
      </c>
      <c r="CLJ1353" s="84">
        <f>CLI1353/CLH1353</f>
        <v>0</v>
      </c>
      <c r="CLK1353" s="84">
        <f>CLH1353-CLI1353</f>
        <v>2000000</v>
      </c>
      <c r="CLL1353" s="84">
        <f>CLH1353+CLD1353</f>
        <v>3000000</v>
      </c>
      <c r="CLQ1353" s="84" t="s">
        <v>5395</v>
      </c>
      <c r="CLR1353" s="84">
        <v>454</v>
      </c>
      <c r="CLS1353" s="84" t="s">
        <v>3803</v>
      </c>
      <c r="CLT1353" s="84">
        <v>1000000</v>
      </c>
      <c r="CLV1353" s="84">
        <f>CLU1353/CLT1353</f>
        <v>0</v>
      </c>
      <c r="CLW1353" s="84">
        <f>CLT1353-CLU1353</f>
        <v>1000000</v>
      </c>
      <c r="CLX1353" s="84">
        <v>2000000</v>
      </c>
      <c r="CLY1353" s="84">
        <v>0</v>
      </c>
      <c r="CLZ1353" s="84">
        <f>CLY1353/CLX1353</f>
        <v>0</v>
      </c>
      <c r="CMA1353" s="84">
        <f>CLX1353-CLY1353</f>
        <v>2000000</v>
      </c>
      <c r="CMB1353" s="84">
        <f>CLX1353+CLT1353</f>
        <v>3000000</v>
      </c>
      <c r="CMG1353" s="84" t="s">
        <v>5395</v>
      </c>
      <c r="CMH1353" s="84">
        <v>454</v>
      </c>
      <c r="CMI1353" s="84" t="s">
        <v>3803</v>
      </c>
      <c r="CMJ1353" s="84">
        <v>1000000</v>
      </c>
      <c r="CML1353" s="84">
        <f>CMK1353/CMJ1353</f>
        <v>0</v>
      </c>
      <c r="CMM1353" s="84">
        <f>CMJ1353-CMK1353</f>
        <v>1000000</v>
      </c>
      <c r="CMN1353" s="84">
        <v>2000000</v>
      </c>
      <c r="CMO1353" s="84">
        <v>0</v>
      </c>
      <c r="CMP1353" s="84">
        <f>CMO1353/CMN1353</f>
        <v>0</v>
      </c>
      <c r="CMQ1353" s="84">
        <f>CMN1353-CMO1353</f>
        <v>2000000</v>
      </c>
      <c r="CMR1353" s="84">
        <f>CMN1353+CMJ1353</f>
        <v>3000000</v>
      </c>
      <c r="CMW1353" s="84" t="s">
        <v>5395</v>
      </c>
      <c r="CMX1353" s="84">
        <v>454</v>
      </c>
      <c r="CMY1353" s="84" t="s">
        <v>3803</v>
      </c>
      <c r="CMZ1353" s="84">
        <v>1000000</v>
      </c>
      <c r="CNB1353" s="84">
        <f>CNA1353/CMZ1353</f>
        <v>0</v>
      </c>
      <c r="CNC1353" s="84">
        <f>CMZ1353-CNA1353</f>
        <v>1000000</v>
      </c>
      <c r="CND1353" s="84">
        <v>2000000</v>
      </c>
      <c r="CNE1353" s="84">
        <v>0</v>
      </c>
      <c r="CNF1353" s="84">
        <f>CNE1353/CND1353</f>
        <v>0</v>
      </c>
      <c r="CNG1353" s="84">
        <f>CND1353-CNE1353</f>
        <v>2000000</v>
      </c>
      <c r="CNH1353" s="84">
        <f>CND1353+CMZ1353</f>
        <v>3000000</v>
      </c>
      <c r="CNM1353" s="84" t="s">
        <v>5395</v>
      </c>
      <c r="CNN1353" s="84">
        <v>454</v>
      </c>
      <c r="CNO1353" s="84" t="s">
        <v>3803</v>
      </c>
      <c r="CNP1353" s="84">
        <v>1000000</v>
      </c>
      <c r="CNR1353" s="84">
        <f>CNQ1353/CNP1353</f>
        <v>0</v>
      </c>
      <c r="CNS1353" s="84">
        <f>CNP1353-CNQ1353</f>
        <v>1000000</v>
      </c>
      <c r="CNT1353" s="84">
        <v>2000000</v>
      </c>
      <c r="CNU1353" s="84">
        <v>0</v>
      </c>
      <c r="CNV1353" s="84">
        <f>CNU1353/CNT1353</f>
        <v>0</v>
      </c>
      <c r="CNW1353" s="84">
        <f>CNT1353-CNU1353</f>
        <v>2000000</v>
      </c>
      <c r="CNX1353" s="84">
        <f>CNT1353+CNP1353</f>
        <v>3000000</v>
      </c>
      <c r="COC1353" s="84" t="s">
        <v>5395</v>
      </c>
      <c r="COD1353" s="84">
        <v>454</v>
      </c>
      <c r="COE1353" s="84" t="s">
        <v>3803</v>
      </c>
      <c r="COF1353" s="84">
        <v>1000000</v>
      </c>
      <c r="COH1353" s="84">
        <f>COG1353/COF1353</f>
        <v>0</v>
      </c>
      <c r="COI1353" s="84">
        <f>COF1353-COG1353</f>
        <v>1000000</v>
      </c>
      <c r="COJ1353" s="84">
        <v>2000000</v>
      </c>
      <c r="COK1353" s="84">
        <v>0</v>
      </c>
      <c r="COL1353" s="84">
        <f>COK1353/COJ1353</f>
        <v>0</v>
      </c>
      <c r="COM1353" s="84">
        <f>COJ1353-COK1353</f>
        <v>2000000</v>
      </c>
      <c r="CON1353" s="84">
        <f>COJ1353+COF1353</f>
        <v>3000000</v>
      </c>
      <c r="COS1353" s="84" t="s">
        <v>5395</v>
      </c>
      <c r="COT1353" s="84">
        <v>454</v>
      </c>
      <c r="COU1353" s="84" t="s">
        <v>3803</v>
      </c>
      <c r="COV1353" s="84">
        <v>1000000</v>
      </c>
      <c r="COX1353" s="84">
        <f>COW1353/COV1353</f>
        <v>0</v>
      </c>
      <c r="COY1353" s="84">
        <f>COV1353-COW1353</f>
        <v>1000000</v>
      </c>
      <c r="COZ1353" s="84">
        <v>2000000</v>
      </c>
      <c r="CPA1353" s="84">
        <v>0</v>
      </c>
      <c r="CPB1353" s="84">
        <f>CPA1353/COZ1353</f>
        <v>0</v>
      </c>
      <c r="CPC1353" s="84">
        <f>COZ1353-CPA1353</f>
        <v>2000000</v>
      </c>
      <c r="CPD1353" s="84">
        <f>COZ1353+COV1353</f>
        <v>3000000</v>
      </c>
      <c r="CPI1353" s="84" t="s">
        <v>5395</v>
      </c>
      <c r="CPJ1353" s="84">
        <v>454</v>
      </c>
      <c r="CPK1353" s="84" t="s">
        <v>3803</v>
      </c>
      <c r="CPL1353" s="84">
        <v>1000000</v>
      </c>
      <c r="CPN1353" s="84">
        <f>CPM1353/CPL1353</f>
        <v>0</v>
      </c>
      <c r="CPO1353" s="84">
        <f>CPL1353-CPM1353</f>
        <v>1000000</v>
      </c>
      <c r="CPP1353" s="84">
        <v>2000000</v>
      </c>
      <c r="CPQ1353" s="84">
        <v>0</v>
      </c>
      <c r="CPR1353" s="84">
        <f>CPQ1353/CPP1353</f>
        <v>0</v>
      </c>
      <c r="CPS1353" s="84">
        <f>CPP1353-CPQ1353</f>
        <v>2000000</v>
      </c>
      <c r="CPT1353" s="84">
        <f>CPP1353+CPL1353</f>
        <v>3000000</v>
      </c>
      <c r="CPY1353" s="84" t="s">
        <v>5395</v>
      </c>
      <c r="CPZ1353" s="84">
        <v>454</v>
      </c>
      <c r="CQA1353" s="84" t="s">
        <v>3803</v>
      </c>
      <c r="CQB1353" s="84">
        <v>1000000</v>
      </c>
      <c r="CQD1353" s="84">
        <f>CQC1353/CQB1353</f>
        <v>0</v>
      </c>
      <c r="CQE1353" s="84">
        <f>CQB1353-CQC1353</f>
        <v>1000000</v>
      </c>
      <c r="CQF1353" s="84">
        <v>2000000</v>
      </c>
      <c r="CQG1353" s="84">
        <v>0</v>
      </c>
      <c r="CQH1353" s="84">
        <f>CQG1353/CQF1353</f>
        <v>0</v>
      </c>
      <c r="CQI1353" s="84">
        <f>CQF1353-CQG1353</f>
        <v>2000000</v>
      </c>
      <c r="CQJ1353" s="84">
        <f>CQF1353+CQB1353</f>
        <v>3000000</v>
      </c>
      <c r="CQO1353" s="84" t="s">
        <v>5395</v>
      </c>
      <c r="CQP1353" s="84">
        <v>454</v>
      </c>
      <c r="CQQ1353" s="84" t="s">
        <v>3803</v>
      </c>
      <c r="CQR1353" s="84">
        <v>1000000</v>
      </c>
      <c r="CQT1353" s="84">
        <f>CQS1353/CQR1353</f>
        <v>0</v>
      </c>
      <c r="CQU1353" s="84">
        <f>CQR1353-CQS1353</f>
        <v>1000000</v>
      </c>
      <c r="CQV1353" s="84">
        <v>2000000</v>
      </c>
      <c r="CQW1353" s="84">
        <v>0</v>
      </c>
      <c r="CQX1353" s="84">
        <f>CQW1353/CQV1353</f>
        <v>0</v>
      </c>
      <c r="CQY1353" s="84">
        <f>CQV1353-CQW1353</f>
        <v>2000000</v>
      </c>
      <c r="CQZ1353" s="84">
        <f>CQV1353+CQR1353</f>
        <v>3000000</v>
      </c>
      <c r="CRE1353" s="84" t="s">
        <v>5395</v>
      </c>
      <c r="CRF1353" s="84">
        <v>454</v>
      </c>
      <c r="CRG1353" s="84" t="s">
        <v>3803</v>
      </c>
      <c r="CRH1353" s="84">
        <v>1000000</v>
      </c>
      <c r="CRJ1353" s="84">
        <f>CRI1353/CRH1353</f>
        <v>0</v>
      </c>
      <c r="CRK1353" s="84">
        <f>CRH1353-CRI1353</f>
        <v>1000000</v>
      </c>
      <c r="CRL1353" s="84">
        <v>2000000</v>
      </c>
      <c r="CRM1353" s="84">
        <v>0</v>
      </c>
      <c r="CRN1353" s="84">
        <f>CRM1353/CRL1353</f>
        <v>0</v>
      </c>
      <c r="CRO1353" s="84">
        <f>CRL1353-CRM1353</f>
        <v>2000000</v>
      </c>
      <c r="CRP1353" s="84">
        <f>CRL1353+CRH1353</f>
        <v>3000000</v>
      </c>
      <c r="CRU1353" s="84" t="s">
        <v>5395</v>
      </c>
      <c r="CRV1353" s="84">
        <v>454</v>
      </c>
      <c r="CRW1353" s="84" t="s">
        <v>3803</v>
      </c>
      <c r="CRX1353" s="84">
        <v>1000000</v>
      </c>
      <c r="CRZ1353" s="84">
        <f>CRY1353/CRX1353</f>
        <v>0</v>
      </c>
      <c r="CSA1353" s="84">
        <f>CRX1353-CRY1353</f>
        <v>1000000</v>
      </c>
      <c r="CSB1353" s="84">
        <v>2000000</v>
      </c>
      <c r="CSC1353" s="84">
        <v>0</v>
      </c>
      <c r="CSD1353" s="84">
        <f>CSC1353/CSB1353</f>
        <v>0</v>
      </c>
      <c r="CSE1353" s="84">
        <f>CSB1353-CSC1353</f>
        <v>2000000</v>
      </c>
      <c r="CSF1353" s="84">
        <f>CSB1353+CRX1353</f>
        <v>3000000</v>
      </c>
      <c r="CSK1353" s="84" t="s">
        <v>5395</v>
      </c>
      <c r="CSL1353" s="84">
        <v>454</v>
      </c>
      <c r="CSM1353" s="84" t="s">
        <v>3803</v>
      </c>
      <c r="CSN1353" s="84">
        <v>1000000</v>
      </c>
      <c r="CSP1353" s="84">
        <f>CSO1353/CSN1353</f>
        <v>0</v>
      </c>
      <c r="CSQ1353" s="84">
        <f>CSN1353-CSO1353</f>
        <v>1000000</v>
      </c>
      <c r="CSR1353" s="84">
        <v>2000000</v>
      </c>
      <c r="CSS1353" s="84">
        <v>0</v>
      </c>
      <c r="CST1353" s="84">
        <f>CSS1353/CSR1353</f>
        <v>0</v>
      </c>
      <c r="CSU1353" s="84">
        <f>CSR1353-CSS1353</f>
        <v>2000000</v>
      </c>
      <c r="CSV1353" s="84">
        <f>CSR1353+CSN1353</f>
        <v>3000000</v>
      </c>
      <c r="CTA1353" s="84" t="s">
        <v>5395</v>
      </c>
      <c r="CTB1353" s="84">
        <v>454</v>
      </c>
      <c r="CTC1353" s="84" t="s">
        <v>3803</v>
      </c>
      <c r="CTD1353" s="84">
        <v>1000000</v>
      </c>
      <c r="CTF1353" s="84">
        <f>CTE1353/CTD1353</f>
        <v>0</v>
      </c>
      <c r="CTG1353" s="84">
        <f>CTD1353-CTE1353</f>
        <v>1000000</v>
      </c>
      <c r="CTH1353" s="84">
        <v>2000000</v>
      </c>
      <c r="CTI1353" s="84">
        <v>0</v>
      </c>
      <c r="CTJ1353" s="84">
        <f>CTI1353/CTH1353</f>
        <v>0</v>
      </c>
      <c r="CTK1353" s="84">
        <f>CTH1353-CTI1353</f>
        <v>2000000</v>
      </c>
      <c r="CTL1353" s="84">
        <f>CTH1353+CTD1353</f>
        <v>3000000</v>
      </c>
      <c r="CTQ1353" s="84" t="s">
        <v>5395</v>
      </c>
      <c r="CTR1353" s="84">
        <v>454</v>
      </c>
      <c r="CTS1353" s="84" t="s">
        <v>3803</v>
      </c>
      <c r="CTT1353" s="84">
        <v>1000000</v>
      </c>
      <c r="CTV1353" s="84">
        <f>CTU1353/CTT1353</f>
        <v>0</v>
      </c>
      <c r="CTW1353" s="84">
        <f>CTT1353-CTU1353</f>
        <v>1000000</v>
      </c>
      <c r="CTX1353" s="84">
        <v>2000000</v>
      </c>
      <c r="CTY1353" s="84">
        <v>0</v>
      </c>
      <c r="CTZ1353" s="84">
        <f>CTY1353/CTX1353</f>
        <v>0</v>
      </c>
      <c r="CUA1353" s="84">
        <f>CTX1353-CTY1353</f>
        <v>2000000</v>
      </c>
      <c r="CUB1353" s="84">
        <f>CTX1353+CTT1353</f>
        <v>3000000</v>
      </c>
      <c r="CUG1353" s="84" t="s">
        <v>5395</v>
      </c>
      <c r="CUH1353" s="84">
        <v>454</v>
      </c>
      <c r="CUI1353" s="84" t="s">
        <v>3803</v>
      </c>
      <c r="CUJ1353" s="84">
        <v>1000000</v>
      </c>
      <c r="CUL1353" s="84">
        <f>CUK1353/CUJ1353</f>
        <v>0</v>
      </c>
      <c r="CUM1353" s="84">
        <f>CUJ1353-CUK1353</f>
        <v>1000000</v>
      </c>
      <c r="CUN1353" s="84">
        <v>2000000</v>
      </c>
      <c r="CUO1353" s="84">
        <v>0</v>
      </c>
      <c r="CUP1353" s="84">
        <f>CUO1353/CUN1353</f>
        <v>0</v>
      </c>
      <c r="CUQ1353" s="84">
        <f>CUN1353-CUO1353</f>
        <v>2000000</v>
      </c>
      <c r="CUR1353" s="84">
        <f>CUN1353+CUJ1353</f>
        <v>3000000</v>
      </c>
      <c r="CUW1353" s="84" t="s">
        <v>5395</v>
      </c>
      <c r="CUX1353" s="84">
        <v>454</v>
      </c>
      <c r="CUY1353" s="84" t="s">
        <v>3803</v>
      </c>
      <c r="CUZ1353" s="84">
        <v>1000000</v>
      </c>
      <c r="CVB1353" s="84">
        <f>CVA1353/CUZ1353</f>
        <v>0</v>
      </c>
      <c r="CVC1353" s="84">
        <f>CUZ1353-CVA1353</f>
        <v>1000000</v>
      </c>
      <c r="CVD1353" s="84">
        <v>2000000</v>
      </c>
      <c r="CVE1353" s="84">
        <v>0</v>
      </c>
      <c r="CVF1353" s="84">
        <f>CVE1353/CVD1353</f>
        <v>0</v>
      </c>
      <c r="CVG1353" s="84">
        <f>CVD1353-CVE1353</f>
        <v>2000000</v>
      </c>
      <c r="CVH1353" s="84">
        <f>CVD1353+CUZ1353</f>
        <v>3000000</v>
      </c>
      <c r="CVM1353" s="84" t="s">
        <v>5395</v>
      </c>
      <c r="CVN1353" s="84">
        <v>454</v>
      </c>
      <c r="CVO1353" s="84" t="s">
        <v>3803</v>
      </c>
      <c r="CVP1353" s="84">
        <v>1000000</v>
      </c>
      <c r="CVR1353" s="84">
        <f>CVQ1353/CVP1353</f>
        <v>0</v>
      </c>
      <c r="CVS1353" s="84">
        <f>CVP1353-CVQ1353</f>
        <v>1000000</v>
      </c>
      <c r="CVT1353" s="84">
        <v>2000000</v>
      </c>
      <c r="CVU1353" s="84">
        <v>0</v>
      </c>
      <c r="CVV1353" s="84">
        <f>CVU1353/CVT1353</f>
        <v>0</v>
      </c>
      <c r="CVW1353" s="84">
        <f>CVT1353-CVU1353</f>
        <v>2000000</v>
      </c>
      <c r="CVX1353" s="84">
        <f>CVT1353+CVP1353</f>
        <v>3000000</v>
      </c>
      <c r="CWC1353" s="84" t="s">
        <v>5395</v>
      </c>
      <c r="CWD1353" s="84">
        <v>454</v>
      </c>
      <c r="CWE1353" s="84" t="s">
        <v>3803</v>
      </c>
      <c r="CWF1353" s="84">
        <v>1000000</v>
      </c>
      <c r="CWH1353" s="84">
        <f>CWG1353/CWF1353</f>
        <v>0</v>
      </c>
      <c r="CWI1353" s="84">
        <f>CWF1353-CWG1353</f>
        <v>1000000</v>
      </c>
      <c r="CWJ1353" s="84">
        <v>2000000</v>
      </c>
      <c r="CWK1353" s="84">
        <v>0</v>
      </c>
      <c r="CWL1353" s="84">
        <f>CWK1353/CWJ1353</f>
        <v>0</v>
      </c>
      <c r="CWM1353" s="84">
        <f>CWJ1353-CWK1353</f>
        <v>2000000</v>
      </c>
      <c r="CWN1353" s="84">
        <f>CWJ1353+CWF1353</f>
        <v>3000000</v>
      </c>
      <c r="CWS1353" s="84" t="s">
        <v>5395</v>
      </c>
      <c r="CWT1353" s="84">
        <v>454</v>
      </c>
      <c r="CWU1353" s="84" t="s">
        <v>3803</v>
      </c>
      <c r="CWV1353" s="84">
        <v>1000000</v>
      </c>
      <c r="CWX1353" s="84">
        <f>CWW1353/CWV1353</f>
        <v>0</v>
      </c>
      <c r="CWY1353" s="84">
        <f>CWV1353-CWW1353</f>
        <v>1000000</v>
      </c>
      <c r="CWZ1353" s="84">
        <v>2000000</v>
      </c>
      <c r="CXA1353" s="84">
        <v>0</v>
      </c>
      <c r="CXB1353" s="84">
        <f>CXA1353/CWZ1353</f>
        <v>0</v>
      </c>
      <c r="CXC1353" s="84">
        <f>CWZ1353-CXA1353</f>
        <v>2000000</v>
      </c>
      <c r="CXD1353" s="84">
        <f>CWZ1353+CWV1353</f>
        <v>3000000</v>
      </c>
      <c r="CXI1353" s="84" t="s">
        <v>5395</v>
      </c>
      <c r="CXJ1353" s="84">
        <v>454</v>
      </c>
      <c r="CXK1353" s="84" t="s">
        <v>3803</v>
      </c>
      <c r="CXL1353" s="84">
        <v>1000000</v>
      </c>
      <c r="CXN1353" s="84">
        <f>CXM1353/CXL1353</f>
        <v>0</v>
      </c>
      <c r="CXO1353" s="84">
        <f>CXL1353-CXM1353</f>
        <v>1000000</v>
      </c>
      <c r="CXP1353" s="84">
        <v>2000000</v>
      </c>
      <c r="CXQ1353" s="84">
        <v>0</v>
      </c>
      <c r="CXR1353" s="84">
        <f>CXQ1353/CXP1353</f>
        <v>0</v>
      </c>
      <c r="CXS1353" s="84">
        <f>CXP1353-CXQ1353</f>
        <v>2000000</v>
      </c>
      <c r="CXT1353" s="84">
        <f>CXP1353+CXL1353</f>
        <v>3000000</v>
      </c>
      <c r="CXY1353" s="84" t="s">
        <v>5395</v>
      </c>
      <c r="CXZ1353" s="84">
        <v>454</v>
      </c>
      <c r="CYA1353" s="84" t="s">
        <v>3803</v>
      </c>
      <c r="CYB1353" s="84">
        <v>1000000</v>
      </c>
      <c r="CYD1353" s="84">
        <f>CYC1353/CYB1353</f>
        <v>0</v>
      </c>
      <c r="CYE1353" s="84">
        <f>CYB1353-CYC1353</f>
        <v>1000000</v>
      </c>
      <c r="CYF1353" s="84">
        <v>2000000</v>
      </c>
      <c r="CYG1353" s="84">
        <v>0</v>
      </c>
      <c r="CYH1353" s="84">
        <f>CYG1353/CYF1353</f>
        <v>0</v>
      </c>
      <c r="CYI1353" s="84">
        <f>CYF1353-CYG1353</f>
        <v>2000000</v>
      </c>
      <c r="CYJ1353" s="84">
        <f>CYF1353+CYB1353</f>
        <v>3000000</v>
      </c>
      <c r="CYO1353" s="84" t="s">
        <v>5395</v>
      </c>
      <c r="CYP1353" s="84">
        <v>454</v>
      </c>
      <c r="CYQ1353" s="84" t="s">
        <v>3803</v>
      </c>
      <c r="CYR1353" s="84">
        <v>1000000</v>
      </c>
      <c r="CYT1353" s="84">
        <f>CYS1353/CYR1353</f>
        <v>0</v>
      </c>
      <c r="CYU1353" s="84">
        <f>CYR1353-CYS1353</f>
        <v>1000000</v>
      </c>
      <c r="CYV1353" s="84">
        <v>2000000</v>
      </c>
      <c r="CYW1353" s="84">
        <v>0</v>
      </c>
      <c r="CYX1353" s="84">
        <f>CYW1353/CYV1353</f>
        <v>0</v>
      </c>
      <c r="CYY1353" s="84">
        <f>CYV1353-CYW1353</f>
        <v>2000000</v>
      </c>
      <c r="CYZ1353" s="84">
        <f>CYV1353+CYR1353</f>
        <v>3000000</v>
      </c>
      <c r="CZE1353" s="84" t="s">
        <v>5395</v>
      </c>
      <c r="CZF1353" s="84">
        <v>454</v>
      </c>
      <c r="CZG1353" s="84" t="s">
        <v>3803</v>
      </c>
      <c r="CZH1353" s="84">
        <v>1000000</v>
      </c>
      <c r="CZJ1353" s="84">
        <f>CZI1353/CZH1353</f>
        <v>0</v>
      </c>
      <c r="CZK1353" s="84">
        <f>CZH1353-CZI1353</f>
        <v>1000000</v>
      </c>
      <c r="CZL1353" s="84">
        <v>2000000</v>
      </c>
      <c r="CZM1353" s="84">
        <v>0</v>
      </c>
      <c r="CZN1353" s="84">
        <f>CZM1353/CZL1353</f>
        <v>0</v>
      </c>
      <c r="CZO1353" s="84">
        <f>CZL1353-CZM1353</f>
        <v>2000000</v>
      </c>
      <c r="CZP1353" s="84">
        <f>CZL1353+CZH1353</f>
        <v>3000000</v>
      </c>
      <c r="CZU1353" s="84" t="s">
        <v>5395</v>
      </c>
      <c r="CZV1353" s="84">
        <v>454</v>
      </c>
      <c r="CZW1353" s="84" t="s">
        <v>3803</v>
      </c>
      <c r="CZX1353" s="84">
        <v>1000000</v>
      </c>
      <c r="CZZ1353" s="84">
        <f>CZY1353/CZX1353</f>
        <v>0</v>
      </c>
      <c r="DAA1353" s="84">
        <f>CZX1353-CZY1353</f>
        <v>1000000</v>
      </c>
      <c r="DAB1353" s="84">
        <v>2000000</v>
      </c>
      <c r="DAC1353" s="84">
        <v>0</v>
      </c>
      <c r="DAD1353" s="84">
        <f>DAC1353/DAB1353</f>
        <v>0</v>
      </c>
      <c r="DAE1353" s="84">
        <f>DAB1353-DAC1353</f>
        <v>2000000</v>
      </c>
      <c r="DAF1353" s="84">
        <f>DAB1353+CZX1353</f>
        <v>3000000</v>
      </c>
      <c r="DAK1353" s="84" t="s">
        <v>5395</v>
      </c>
      <c r="DAL1353" s="84">
        <v>454</v>
      </c>
      <c r="DAM1353" s="84" t="s">
        <v>3803</v>
      </c>
      <c r="DAN1353" s="84">
        <v>1000000</v>
      </c>
      <c r="DAP1353" s="84">
        <f>DAO1353/DAN1353</f>
        <v>0</v>
      </c>
      <c r="DAQ1353" s="84">
        <f>DAN1353-DAO1353</f>
        <v>1000000</v>
      </c>
      <c r="DAR1353" s="84">
        <v>2000000</v>
      </c>
      <c r="DAS1353" s="84">
        <v>0</v>
      </c>
      <c r="DAT1353" s="84">
        <f>DAS1353/DAR1353</f>
        <v>0</v>
      </c>
      <c r="DAU1353" s="84">
        <f>DAR1353-DAS1353</f>
        <v>2000000</v>
      </c>
      <c r="DAV1353" s="84">
        <f>DAR1353+DAN1353</f>
        <v>3000000</v>
      </c>
      <c r="DBA1353" s="84" t="s">
        <v>5395</v>
      </c>
      <c r="DBB1353" s="84">
        <v>454</v>
      </c>
      <c r="DBC1353" s="84" t="s">
        <v>3803</v>
      </c>
      <c r="DBD1353" s="84">
        <v>1000000</v>
      </c>
      <c r="DBF1353" s="84">
        <f>DBE1353/DBD1353</f>
        <v>0</v>
      </c>
      <c r="DBG1353" s="84">
        <f>DBD1353-DBE1353</f>
        <v>1000000</v>
      </c>
      <c r="DBH1353" s="84">
        <v>2000000</v>
      </c>
      <c r="DBI1353" s="84">
        <v>0</v>
      </c>
      <c r="DBJ1353" s="84">
        <f>DBI1353/DBH1353</f>
        <v>0</v>
      </c>
      <c r="DBK1353" s="84">
        <f>DBH1353-DBI1353</f>
        <v>2000000</v>
      </c>
      <c r="DBL1353" s="84">
        <f>DBH1353+DBD1353</f>
        <v>3000000</v>
      </c>
      <c r="DBQ1353" s="84" t="s">
        <v>5395</v>
      </c>
      <c r="DBR1353" s="84">
        <v>454</v>
      </c>
      <c r="DBS1353" s="84" t="s">
        <v>3803</v>
      </c>
      <c r="DBT1353" s="84">
        <v>1000000</v>
      </c>
      <c r="DBV1353" s="84">
        <f>DBU1353/DBT1353</f>
        <v>0</v>
      </c>
      <c r="DBW1353" s="84">
        <f>DBT1353-DBU1353</f>
        <v>1000000</v>
      </c>
      <c r="DBX1353" s="84">
        <v>2000000</v>
      </c>
      <c r="DBY1353" s="84">
        <v>0</v>
      </c>
      <c r="DBZ1353" s="84">
        <f>DBY1353/DBX1353</f>
        <v>0</v>
      </c>
      <c r="DCA1353" s="84">
        <f>DBX1353-DBY1353</f>
        <v>2000000</v>
      </c>
      <c r="DCB1353" s="84">
        <f>DBX1353+DBT1353</f>
        <v>3000000</v>
      </c>
      <c r="DCG1353" s="84" t="s">
        <v>5395</v>
      </c>
      <c r="DCH1353" s="84">
        <v>454</v>
      </c>
      <c r="DCI1353" s="84" t="s">
        <v>3803</v>
      </c>
      <c r="DCJ1353" s="84">
        <v>1000000</v>
      </c>
      <c r="DCL1353" s="84">
        <f>DCK1353/DCJ1353</f>
        <v>0</v>
      </c>
      <c r="DCM1353" s="84">
        <f>DCJ1353-DCK1353</f>
        <v>1000000</v>
      </c>
      <c r="DCN1353" s="84">
        <v>2000000</v>
      </c>
      <c r="DCO1353" s="84">
        <v>0</v>
      </c>
      <c r="DCP1353" s="84">
        <f>DCO1353/DCN1353</f>
        <v>0</v>
      </c>
      <c r="DCQ1353" s="84">
        <f>DCN1353-DCO1353</f>
        <v>2000000</v>
      </c>
      <c r="DCR1353" s="84">
        <f>DCN1353+DCJ1353</f>
        <v>3000000</v>
      </c>
      <c r="DCW1353" s="84" t="s">
        <v>5395</v>
      </c>
      <c r="DCX1353" s="84">
        <v>454</v>
      </c>
      <c r="DCY1353" s="84" t="s">
        <v>3803</v>
      </c>
      <c r="DCZ1353" s="84">
        <v>1000000</v>
      </c>
      <c r="DDB1353" s="84">
        <f>DDA1353/DCZ1353</f>
        <v>0</v>
      </c>
      <c r="DDC1353" s="84">
        <f>DCZ1353-DDA1353</f>
        <v>1000000</v>
      </c>
      <c r="DDD1353" s="84">
        <v>2000000</v>
      </c>
      <c r="DDE1353" s="84">
        <v>0</v>
      </c>
      <c r="DDF1353" s="84">
        <f>DDE1353/DDD1353</f>
        <v>0</v>
      </c>
      <c r="DDG1353" s="84">
        <f>DDD1353-DDE1353</f>
        <v>2000000</v>
      </c>
      <c r="DDH1353" s="84">
        <f>DDD1353+DCZ1353</f>
        <v>3000000</v>
      </c>
      <c r="DDM1353" s="84" t="s">
        <v>5395</v>
      </c>
      <c r="DDN1353" s="84">
        <v>454</v>
      </c>
      <c r="DDO1353" s="84" t="s">
        <v>3803</v>
      </c>
      <c r="DDP1353" s="84">
        <v>1000000</v>
      </c>
      <c r="DDR1353" s="84">
        <f>DDQ1353/DDP1353</f>
        <v>0</v>
      </c>
      <c r="DDS1353" s="84">
        <f>DDP1353-DDQ1353</f>
        <v>1000000</v>
      </c>
      <c r="DDT1353" s="84">
        <v>2000000</v>
      </c>
      <c r="DDU1353" s="84">
        <v>0</v>
      </c>
      <c r="DDV1353" s="84">
        <f>DDU1353/DDT1353</f>
        <v>0</v>
      </c>
      <c r="DDW1353" s="84">
        <f>DDT1353-DDU1353</f>
        <v>2000000</v>
      </c>
      <c r="DDX1353" s="84">
        <f>DDT1353+DDP1353</f>
        <v>3000000</v>
      </c>
      <c r="DEC1353" s="84" t="s">
        <v>5395</v>
      </c>
      <c r="DED1353" s="84">
        <v>454</v>
      </c>
      <c r="DEE1353" s="84" t="s">
        <v>3803</v>
      </c>
      <c r="DEF1353" s="84">
        <v>1000000</v>
      </c>
      <c r="DEH1353" s="84">
        <f>DEG1353/DEF1353</f>
        <v>0</v>
      </c>
      <c r="DEI1353" s="84">
        <f>DEF1353-DEG1353</f>
        <v>1000000</v>
      </c>
      <c r="DEJ1353" s="84">
        <v>2000000</v>
      </c>
      <c r="DEK1353" s="84">
        <v>0</v>
      </c>
      <c r="DEL1353" s="84">
        <f>DEK1353/DEJ1353</f>
        <v>0</v>
      </c>
      <c r="DEM1353" s="84">
        <f>DEJ1353-DEK1353</f>
        <v>2000000</v>
      </c>
      <c r="DEN1353" s="84">
        <f>DEJ1353+DEF1353</f>
        <v>3000000</v>
      </c>
      <c r="DES1353" s="84" t="s">
        <v>5395</v>
      </c>
      <c r="DET1353" s="84">
        <v>454</v>
      </c>
      <c r="DEU1353" s="84" t="s">
        <v>3803</v>
      </c>
      <c r="DEV1353" s="84">
        <v>1000000</v>
      </c>
      <c r="DEX1353" s="84">
        <f>DEW1353/DEV1353</f>
        <v>0</v>
      </c>
      <c r="DEY1353" s="84">
        <f>DEV1353-DEW1353</f>
        <v>1000000</v>
      </c>
      <c r="DEZ1353" s="84">
        <v>2000000</v>
      </c>
      <c r="DFA1353" s="84">
        <v>0</v>
      </c>
      <c r="DFB1353" s="84">
        <f>DFA1353/DEZ1353</f>
        <v>0</v>
      </c>
      <c r="DFC1353" s="84">
        <f>DEZ1353-DFA1353</f>
        <v>2000000</v>
      </c>
      <c r="DFD1353" s="84">
        <f>DEZ1353+DEV1353</f>
        <v>3000000</v>
      </c>
      <c r="DFI1353" s="84" t="s">
        <v>5395</v>
      </c>
      <c r="DFJ1353" s="84">
        <v>454</v>
      </c>
      <c r="DFK1353" s="84" t="s">
        <v>3803</v>
      </c>
      <c r="DFL1353" s="84">
        <v>1000000</v>
      </c>
      <c r="DFN1353" s="84">
        <f>DFM1353/DFL1353</f>
        <v>0</v>
      </c>
      <c r="DFO1353" s="84">
        <f>DFL1353-DFM1353</f>
        <v>1000000</v>
      </c>
      <c r="DFP1353" s="84">
        <v>2000000</v>
      </c>
      <c r="DFQ1353" s="84">
        <v>0</v>
      </c>
      <c r="DFR1353" s="84">
        <f>DFQ1353/DFP1353</f>
        <v>0</v>
      </c>
      <c r="DFS1353" s="84">
        <f>DFP1353-DFQ1353</f>
        <v>2000000</v>
      </c>
      <c r="DFT1353" s="84">
        <f>DFP1353+DFL1353</f>
        <v>3000000</v>
      </c>
      <c r="DFY1353" s="84" t="s">
        <v>5395</v>
      </c>
      <c r="DFZ1353" s="84">
        <v>454</v>
      </c>
      <c r="DGA1353" s="84" t="s">
        <v>3803</v>
      </c>
      <c r="DGB1353" s="84">
        <v>1000000</v>
      </c>
      <c r="DGD1353" s="84">
        <f>DGC1353/DGB1353</f>
        <v>0</v>
      </c>
      <c r="DGE1353" s="84">
        <f>DGB1353-DGC1353</f>
        <v>1000000</v>
      </c>
      <c r="DGF1353" s="84">
        <v>2000000</v>
      </c>
      <c r="DGG1353" s="84">
        <v>0</v>
      </c>
      <c r="DGH1353" s="84">
        <f>DGG1353/DGF1353</f>
        <v>0</v>
      </c>
      <c r="DGI1353" s="84">
        <f>DGF1353-DGG1353</f>
        <v>2000000</v>
      </c>
      <c r="DGJ1353" s="84">
        <f>DGF1353+DGB1353</f>
        <v>3000000</v>
      </c>
      <c r="DGO1353" s="84" t="s">
        <v>5395</v>
      </c>
      <c r="DGP1353" s="84">
        <v>454</v>
      </c>
      <c r="DGQ1353" s="84" t="s">
        <v>3803</v>
      </c>
      <c r="DGR1353" s="84">
        <v>1000000</v>
      </c>
      <c r="DGT1353" s="84">
        <f>DGS1353/DGR1353</f>
        <v>0</v>
      </c>
      <c r="DGU1353" s="84">
        <f>DGR1353-DGS1353</f>
        <v>1000000</v>
      </c>
      <c r="DGV1353" s="84">
        <v>2000000</v>
      </c>
      <c r="DGW1353" s="84">
        <v>0</v>
      </c>
      <c r="DGX1353" s="84">
        <f>DGW1353/DGV1353</f>
        <v>0</v>
      </c>
      <c r="DGY1353" s="84">
        <f>DGV1353-DGW1353</f>
        <v>2000000</v>
      </c>
      <c r="DGZ1353" s="84">
        <f>DGV1353+DGR1353</f>
        <v>3000000</v>
      </c>
      <c r="DHE1353" s="84" t="s">
        <v>5395</v>
      </c>
      <c r="DHF1353" s="84">
        <v>454</v>
      </c>
      <c r="DHG1353" s="84" t="s">
        <v>3803</v>
      </c>
      <c r="DHH1353" s="84">
        <v>1000000</v>
      </c>
      <c r="DHJ1353" s="84">
        <f>DHI1353/DHH1353</f>
        <v>0</v>
      </c>
      <c r="DHK1353" s="84">
        <f>DHH1353-DHI1353</f>
        <v>1000000</v>
      </c>
      <c r="DHL1353" s="84">
        <v>2000000</v>
      </c>
      <c r="DHM1353" s="84">
        <v>0</v>
      </c>
      <c r="DHN1353" s="84">
        <f>DHM1353/DHL1353</f>
        <v>0</v>
      </c>
      <c r="DHO1353" s="84">
        <f>DHL1353-DHM1353</f>
        <v>2000000</v>
      </c>
      <c r="DHP1353" s="84">
        <f>DHL1353+DHH1353</f>
        <v>3000000</v>
      </c>
      <c r="DHU1353" s="84" t="s">
        <v>5395</v>
      </c>
      <c r="DHV1353" s="84">
        <v>454</v>
      </c>
      <c r="DHW1353" s="84" t="s">
        <v>3803</v>
      </c>
      <c r="DHX1353" s="84">
        <v>1000000</v>
      </c>
      <c r="DHZ1353" s="84">
        <f>DHY1353/DHX1353</f>
        <v>0</v>
      </c>
      <c r="DIA1353" s="84">
        <f>DHX1353-DHY1353</f>
        <v>1000000</v>
      </c>
      <c r="DIB1353" s="84">
        <v>2000000</v>
      </c>
      <c r="DIC1353" s="84">
        <v>0</v>
      </c>
      <c r="DID1353" s="84">
        <f>DIC1353/DIB1353</f>
        <v>0</v>
      </c>
      <c r="DIE1353" s="84">
        <f>DIB1353-DIC1353</f>
        <v>2000000</v>
      </c>
      <c r="DIF1353" s="84">
        <f>DIB1353+DHX1353</f>
        <v>3000000</v>
      </c>
      <c r="DIK1353" s="84" t="s">
        <v>5395</v>
      </c>
      <c r="DIL1353" s="84">
        <v>454</v>
      </c>
      <c r="DIM1353" s="84" t="s">
        <v>3803</v>
      </c>
      <c r="DIN1353" s="84">
        <v>1000000</v>
      </c>
      <c r="DIP1353" s="84">
        <f>DIO1353/DIN1353</f>
        <v>0</v>
      </c>
      <c r="DIQ1353" s="84">
        <f>DIN1353-DIO1353</f>
        <v>1000000</v>
      </c>
      <c r="DIR1353" s="84">
        <v>2000000</v>
      </c>
      <c r="DIS1353" s="84">
        <v>0</v>
      </c>
      <c r="DIT1353" s="84">
        <f>DIS1353/DIR1353</f>
        <v>0</v>
      </c>
      <c r="DIU1353" s="84">
        <f>DIR1353-DIS1353</f>
        <v>2000000</v>
      </c>
      <c r="DIV1353" s="84">
        <f>DIR1353+DIN1353</f>
        <v>3000000</v>
      </c>
      <c r="DJA1353" s="84" t="s">
        <v>5395</v>
      </c>
      <c r="DJB1353" s="84">
        <v>454</v>
      </c>
      <c r="DJC1353" s="84" t="s">
        <v>3803</v>
      </c>
      <c r="DJD1353" s="84">
        <v>1000000</v>
      </c>
      <c r="DJF1353" s="84">
        <f>DJE1353/DJD1353</f>
        <v>0</v>
      </c>
      <c r="DJG1353" s="84">
        <f>DJD1353-DJE1353</f>
        <v>1000000</v>
      </c>
      <c r="DJH1353" s="84">
        <v>2000000</v>
      </c>
      <c r="DJI1353" s="84">
        <v>0</v>
      </c>
      <c r="DJJ1353" s="84">
        <f>DJI1353/DJH1353</f>
        <v>0</v>
      </c>
      <c r="DJK1353" s="84">
        <f>DJH1353-DJI1353</f>
        <v>2000000</v>
      </c>
      <c r="DJL1353" s="84">
        <f>DJH1353+DJD1353</f>
        <v>3000000</v>
      </c>
      <c r="DJQ1353" s="84" t="s">
        <v>5395</v>
      </c>
      <c r="DJR1353" s="84">
        <v>454</v>
      </c>
      <c r="DJS1353" s="84" t="s">
        <v>3803</v>
      </c>
      <c r="DJT1353" s="84">
        <v>1000000</v>
      </c>
      <c r="DJV1353" s="84">
        <f>DJU1353/DJT1353</f>
        <v>0</v>
      </c>
      <c r="DJW1353" s="84">
        <f>DJT1353-DJU1353</f>
        <v>1000000</v>
      </c>
      <c r="DJX1353" s="84">
        <v>2000000</v>
      </c>
      <c r="DJY1353" s="84">
        <v>0</v>
      </c>
      <c r="DJZ1353" s="84">
        <f>DJY1353/DJX1353</f>
        <v>0</v>
      </c>
      <c r="DKA1353" s="84">
        <f>DJX1353-DJY1353</f>
        <v>2000000</v>
      </c>
      <c r="DKB1353" s="84">
        <f>DJX1353+DJT1353</f>
        <v>3000000</v>
      </c>
      <c r="DKG1353" s="84" t="s">
        <v>5395</v>
      </c>
      <c r="DKH1353" s="84">
        <v>454</v>
      </c>
      <c r="DKI1353" s="84" t="s">
        <v>3803</v>
      </c>
      <c r="DKJ1353" s="84">
        <v>1000000</v>
      </c>
      <c r="DKL1353" s="84">
        <f>DKK1353/DKJ1353</f>
        <v>0</v>
      </c>
      <c r="DKM1353" s="84">
        <f>DKJ1353-DKK1353</f>
        <v>1000000</v>
      </c>
      <c r="DKN1353" s="84">
        <v>2000000</v>
      </c>
      <c r="DKO1353" s="84">
        <v>0</v>
      </c>
      <c r="DKP1353" s="84">
        <f>DKO1353/DKN1353</f>
        <v>0</v>
      </c>
      <c r="DKQ1353" s="84">
        <f>DKN1353-DKO1353</f>
        <v>2000000</v>
      </c>
      <c r="DKR1353" s="84">
        <f>DKN1353+DKJ1353</f>
        <v>3000000</v>
      </c>
      <c r="DKW1353" s="84" t="s">
        <v>5395</v>
      </c>
      <c r="DKX1353" s="84">
        <v>454</v>
      </c>
      <c r="DKY1353" s="84" t="s">
        <v>3803</v>
      </c>
      <c r="DKZ1353" s="84">
        <v>1000000</v>
      </c>
      <c r="DLB1353" s="84">
        <f>DLA1353/DKZ1353</f>
        <v>0</v>
      </c>
      <c r="DLC1353" s="84">
        <f>DKZ1353-DLA1353</f>
        <v>1000000</v>
      </c>
      <c r="DLD1353" s="84">
        <v>2000000</v>
      </c>
      <c r="DLE1353" s="84">
        <v>0</v>
      </c>
      <c r="DLF1353" s="84">
        <f>DLE1353/DLD1353</f>
        <v>0</v>
      </c>
      <c r="DLG1353" s="84">
        <f>DLD1353-DLE1353</f>
        <v>2000000</v>
      </c>
      <c r="DLH1353" s="84">
        <f>DLD1353+DKZ1353</f>
        <v>3000000</v>
      </c>
      <c r="DLM1353" s="84" t="s">
        <v>5395</v>
      </c>
      <c r="DLN1353" s="84">
        <v>454</v>
      </c>
      <c r="DLO1353" s="84" t="s">
        <v>3803</v>
      </c>
      <c r="DLP1353" s="84">
        <v>1000000</v>
      </c>
      <c r="DLR1353" s="84">
        <f>DLQ1353/DLP1353</f>
        <v>0</v>
      </c>
      <c r="DLS1353" s="84">
        <f>DLP1353-DLQ1353</f>
        <v>1000000</v>
      </c>
      <c r="DLT1353" s="84">
        <v>2000000</v>
      </c>
      <c r="DLU1353" s="84">
        <v>0</v>
      </c>
      <c r="DLV1353" s="84">
        <f>DLU1353/DLT1353</f>
        <v>0</v>
      </c>
      <c r="DLW1353" s="84">
        <f>DLT1353-DLU1353</f>
        <v>2000000</v>
      </c>
      <c r="DLX1353" s="84">
        <f>DLT1353+DLP1353</f>
        <v>3000000</v>
      </c>
      <c r="DMC1353" s="84" t="s">
        <v>5395</v>
      </c>
      <c r="DMD1353" s="84">
        <v>454</v>
      </c>
      <c r="DME1353" s="84" t="s">
        <v>3803</v>
      </c>
      <c r="DMF1353" s="84">
        <v>1000000</v>
      </c>
      <c r="DMH1353" s="84">
        <f>DMG1353/DMF1353</f>
        <v>0</v>
      </c>
      <c r="DMI1353" s="84">
        <f>DMF1353-DMG1353</f>
        <v>1000000</v>
      </c>
      <c r="DMJ1353" s="84">
        <v>2000000</v>
      </c>
      <c r="DMK1353" s="84">
        <v>0</v>
      </c>
      <c r="DML1353" s="84">
        <f>DMK1353/DMJ1353</f>
        <v>0</v>
      </c>
      <c r="DMM1353" s="84">
        <f>DMJ1353-DMK1353</f>
        <v>2000000</v>
      </c>
      <c r="DMN1353" s="84">
        <f>DMJ1353+DMF1353</f>
        <v>3000000</v>
      </c>
      <c r="DMS1353" s="84" t="s">
        <v>5395</v>
      </c>
      <c r="DMT1353" s="84">
        <v>454</v>
      </c>
      <c r="DMU1353" s="84" t="s">
        <v>3803</v>
      </c>
      <c r="DMV1353" s="84">
        <v>1000000</v>
      </c>
      <c r="DMX1353" s="84">
        <f>DMW1353/DMV1353</f>
        <v>0</v>
      </c>
      <c r="DMY1353" s="84">
        <f>DMV1353-DMW1353</f>
        <v>1000000</v>
      </c>
      <c r="DMZ1353" s="84">
        <v>2000000</v>
      </c>
      <c r="DNA1353" s="84">
        <v>0</v>
      </c>
      <c r="DNB1353" s="84">
        <f>DNA1353/DMZ1353</f>
        <v>0</v>
      </c>
      <c r="DNC1353" s="84">
        <f>DMZ1353-DNA1353</f>
        <v>2000000</v>
      </c>
      <c r="DND1353" s="84">
        <f>DMZ1353+DMV1353</f>
        <v>3000000</v>
      </c>
      <c r="DNI1353" s="84" t="s">
        <v>5395</v>
      </c>
      <c r="DNJ1353" s="84">
        <v>454</v>
      </c>
      <c r="DNK1353" s="84" t="s">
        <v>3803</v>
      </c>
      <c r="DNL1353" s="84">
        <v>1000000</v>
      </c>
      <c r="DNN1353" s="84">
        <f>DNM1353/DNL1353</f>
        <v>0</v>
      </c>
      <c r="DNO1353" s="84">
        <f>DNL1353-DNM1353</f>
        <v>1000000</v>
      </c>
      <c r="DNP1353" s="84">
        <v>2000000</v>
      </c>
      <c r="DNQ1353" s="84">
        <v>0</v>
      </c>
      <c r="DNR1353" s="84">
        <f>DNQ1353/DNP1353</f>
        <v>0</v>
      </c>
      <c r="DNS1353" s="84">
        <f>DNP1353-DNQ1353</f>
        <v>2000000</v>
      </c>
      <c r="DNT1353" s="84">
        <f>DNP1353+DNL1353</f>
        <v>3000000</v>
      </c>
      <c r="DNY1353" s="84" t="s">
        <v>5395</v>
      </c>
      <c r="DNZ1353" s="84">
        <v>454</v>
      </c>
      <c r="DOA1353" s="84" t="s">
        <v>3803</v>
      </c>
      <c r="DOB1353" s="84">
        <v>1000000</v>
      </c>
      <c r="DOD1353" s="84">
        <f>DOC1353/DOB1353</f>
        <v>0</v>
      </c>
      <c r="DOE1353" s="84">
        <f>DOB1353-DOC1353</f>
        <v>1000000</v>
      </c>
      <c r="DOF1353" s="84">
        <v>2000000</v>
      </c>
      <c r="DOG1353" s="84">
        <v>0</v>
      </c>
      <c r="DOH1353" s="84">
        <f>DOG1353/DOF1353</f>
        <v>0</v>
      </c>
      <c r="DOI1353" s="84">
        <f>DOF1353-DOG1353</f>
        <v>2000000</v>
      </c>
      <c r="DOJ1353" s="84">
        <f>DOF1353+DOB1353</f>
        <v>3000000</v>
      </c>
      <c r="DOO1353" s="84" t="s">
        <v>5395</v>
      </c>
      <c r="DOP1353" s="84">
        <v>454</v>
      </c>
      <c r="DOQ1353" s="84" t="s">
        <v>3803</v>
      </c>
      <c r="DOR1353" s="84">
        <v>1000000</v>
      </c>
      <c r="DOT1353" s="84">
        <f>DOS1353/DOR1353</f>
        <v>0</v>
      </c>
      <c r="DOU1353" s="84">
        <f>DOR1353-DOS1353</f>
        <v>1000000</v>
      </c>
      <c r="DOV1353" s="84">
        <v>2000000</v>
      </c>
      <c r="DOW1353" s="84">
        <v>0</v>
      </c>
      <c r="DOX1353" s="84">
        <f>DOW1353/DOV1353</f>
        <v>0</v>
      </c>
      <c r="DOY1353" s="84">
        <f>DOV1353-DOW1353</f>
        <v>2000000</v>
      </c>
      <c r="DOZ1353" s="84">
        <f>DOV1353+DOR1353</f>
        <v>3000000</v>
      </c>
      <c r="DPE1353" s="84" t="s">
        <v>5395</v>
      </c>
      <c r="DPF1353" s="84">
        <v>454</v>
      </c>
      <c r="DPG1353" s="84" t="s">
        <v>3803</v>
      </c>
      <c r="DPH1353" s="84">
        <v>1000000</v>
      </c>
      <c r="DPJ1353" s="84">
        <f>DPI1353/DPH1353</f>
        <v>0</v>
      </c>
      <c r="DPK1353" s="84">
        <f>DPH1353-DPI1353</f>
        <v>1000000</v>
      </c>
      <c r="DPL1353" s="84">
        <v>2000000</v>
      </c>
      <c r="DPM1353" s="84">
        <v>0</v>
      </c>
      <c r="DPN1353" s="84">
        <f>DPM1353/DPL1353</f>
        <v>0</v>
      </c>
      <c r="DPO1353" s="84">
        <f>DPL1353-DPM1353</f>
        <v>2000000</v>
      </c>
      <c r="DPP1353" s="84">
        <f>DPL1353+DPH1353</f>
        <v>3000000</v>
      </c>
      <c r="DPU1353" s="84" t="s">
        <v>5395</v>
      </c>
      <c r="DPV1353" s="84">
        <v>454</v>
      </c>
      <c r="DPW1353" s="84" t="s">
        <v>3803</v>
      </c>
      <c r="DPX1353" s="84">
        <v>1000000</v>
      </c>
      <c r="DPZ1353" s="84">
        <f>DPY1353/DPX1353</f>
        <v>0</v>
      </c>
      <c r="DQA1353" s="84">
        <f>DPX1353-DPY1353</f>
        <v>1000000</v>
      </c>
      <c r="DQB1353" s="84">
        <v>2000000</v>
      </c>
      <c r="DQC1353" s="84">
        <v>0</v>
      </c>
      <c r="DQD1353" s="84">
        <f>DQC1353/DQB1353</f>
        <v>0</v>
      </c>
      <c r="DQE1353" s="84">
        <f>DQB1353-DQC1353</f>
        <v>2000000</v>
      </c>
      <c r="DQF1353" s="84">
        <f>DQB1353+DPX1353</f>
        <v>3000000</v>
      </c>
      <c r="DQK1353" s="84" t="s">
        <v>5395</v>
      </c>
      <c r="DQL1353" s="84">
        <v>454</v>
      </c>
      <c r="DQM1353" s="84" t="s">
        <v>3803</v>
      </c>
      <c r="DQN1353" s="84">
        <v>1000000</v>
      </c>
      <c r="DQP1353" s="84">
        <f>DQO1353/DQN1353</f>
        <v>0</v>
      </c>
      <c r="DQQ1353" s="84">
        <f>DQN1353-DQO1353</f>
        <v>1000000</v>
      </c>
      <c r="DQR1353" s="84">
        <v>2000000</v>
      </c>
      <c r="DQS1353" s="84">
        <v>0</v>
      </c>
      <c r="DQT1353" s="84">
        <f>DQS1353/DQR1353</f>
        <v>0</v>
      </c>
      <c r="DQU1353" s="84">
        <f>DQR1353-DQS1353</f>
        <v>2000000</v>
      </c>
      <c r="DQV1353" s="84">
        <f>DQR1353+DQN1353</f>
        <v>3000000</v>
      </c>
      <c r="DRA1353" s="84" t="s">
        <v>5395</v>
      </c>
      <c r="DRB1353" s="84">
        <v>454</v>
      </c>
      <c r="DRC1353" s="84" t="s">
        <v>3803</v>
      </c>
      <c r="DRD1353" s="84">
        <v>1000000</v>
      </c>
      <c r="DRF1353" s="84">
        <f>DRE1353/DRD1353</f>
        <v>0</v>
      </c>
      <c r="DRG1353" s="84">
        <f>DRD1353-DRE1353</f>
        <v>1000000</v>
      </c>
      <c r="DRH1353" s="84">
        <v>2000000</v>
      </c>
      <c r="DRI1353" s="84">
        <v>0</v>
      </c>
      <c r="DRJ1353" s="84">
        <f>DRI1353/DRH1353</f>
        <v>0</v>
      </c>
      <c r="DRK1353" s="84">
        <f>DRH1353-DRI1353</f>
        <v>2000000</v>
      </c>
      <c r="DRL1353" s="84">
        <f>DRH1353+DRD1353</f>
        <v>3000000</v>
      </c>
      <c r="DRQ1353" s="84" t="s">
        <v>5395</v>
      </c>
      <c r="DRR1353" s="84">
        <v>454</v>
      </c>
      <c r="DRS1353" s="84" t="s">
        <v>3803</v>
      </c>
      <c r="DRT1353" s="84">
        <v>1000000</v>
      </c>
      <c r="DRV1353" s="84">
        <f>DRU1353/DRT1353</f>
        <v>0</v>
      </c>
      <c r="DRW1353" s="84">
        <f>DRT1353-DRU1353</f>
        <v>1000000</v>
      </c>
      <c r="DRX1353" s="84">
        <v>2000000</v>
      </c>
      <c r="DRY1353" s="84">
        <v>0</v>
      </c>
      <c r="DRZ1353" s="84">
        <f>DRY1353/DRX1353</f>
        <v>0</v>
      </c>
      <c r="DSA1353" s="84">
        <f>DRX1353-DRY1353</f>
        <v>2000000</v>
      </c>
      <c r="DSB1353" s="84">
        <f>DRX1353+DRT1353</f>
        <v>3000000</v>
      </c>
      <c r="DSG1353" s="84" t="s">
        <v>5395</v>
      </c>
      <c r="DSH1353" s="84">
        <v>454</v>
      </c>
      <c r="DSI1353" s="84" t="s">
        <v>3803</v>
      </c>
      <c r="DSJ1353" s="84">
        <v>1000000</v>
      </c>
      <c r="DSL1353" s="84">
        <f>DSK1353/DSJ1353</f>
        <v>0</v>
      </c>
      <c r="DSM1353" s="84">
        <f>DSJ1353-DSK1353</f>
        <v>1000000</v>
      </c>
      <c r="DSN1353" s="84">
        <v>2000000</v>
      </c>
      <c r="DSO1353" s="84">
        <v>0</v>
      </c>
      <c r="DSP1353" s="84">
        <f>DSO1353/DSN1353</f>
        <v>0</v>
      </c>
      <c r="DSQ1353" s="84">
        <f>DSN1353-DSO1353</f>
        <v>2000000</v>
      </c>
      <c r="DSR1353" s="84">
        <f>DSN1353+DSJ1353</f>
        <v>3000000</v>
      </c>
      <c r="DSW1353" s="84" t="s">
        <v>5395</v>
      </c>
      <c r="DSX1353" s="84">
        <v>454</v>
      </c>
      <c r="DSY1353" s="84" t="s">
        <v>3803</v>
      </c>
      <c r="DSZ1353" s="84">
        <v>1000000</v>
      </c>
      <c r="DTB1353" s="84">
        <f>DTA1353/DSZ1353</f>
        <v>0</v>
      </c>
      <c r="DTC1353" s="84">
        <f>DSZ1353-DTA1353</f>
        <v>1000000</v>
      </c>
      <c r="DTD1353" s="84">
        <v>2000000</v>
      </c>
      <c r="DTE1353" s="84">
        <v>0</v>
      </c>
      <c r="DTF1353" s="84">
        <f>DTE1353/DTD1353</f>
        <v>0</v>
      </c>
      <c r="DTG1353" s="84">
        <f>DTD1353-DTE1353</f>
        <v>2000000</v>
      </c>
      <c r="DTH1353" s="84">
        <f>DTD1353+DSZ1353</f>
        <v>3000000</v>
      </c>
      <c r="DTM1353" s="84" t="s">
        <v>5395</v>
      </c>
      <c r="DTN1353" s="84">
        <v>454</v>
      </c>
      <c r="DTO1353" s="84" t="s">
        <v>3803</v>
      </c>
      <c r="DTP1353" s="84">
        <v>1000000</v>
      </c>
      <c r="DTR1353" s="84">
        <f>DTQ1353/DTP1353</f>
        <v>0</v>
      </c>
      <c r="DTS1353" s="84">
        <f>DTP1353-DTQ1353</f>
        <v>1000000</v>
      </c>
      <c r="DTT1353" s="84">
        <v>2000000</v>
      </c>
      <c r="DTU1353" s="84">
        <v>0</v>
      </c>
      <c r="DTV1353" s="84">
        <f>DTU1353/DTT1353</f>
        <v>0</v>
      </c>
      <c r="DTW1353" s="84">
        <f>DTT1353-DTU1353</f>
        <v>2000000</v>
      </c>
      <c r="DTX1353" s="84">
        <f>DTT1353+DTP1353</f>
        <v>3000000</v>
      </c>
      <c r="DUC1353" s="84" t="s">
        <v>5395</v>
      </c>
      <c r="DUD1353" s="84">
        <v>454</v>
      </c>
      <c r="DUE1353" s="84" t="s">
        <v>3803</v>
      </c>
      <c r="DUF1353" s="84">
        <v>1000000</v>
      </c>
      <c r="DUH1353" s="84">
        <f>DUG1353/DUF1353</f>
        <v>0</v>
      </c>
      <c r="DUI1353" s="84">
        <f>DUF1353-DUG1353</f>
        <v>1000000</v>
      </c>
      <c r="DUJ1353" s="84">
        <v>2000000</v>
      </c>
      <c r="DUK1353" s="84">
        <v>0</v>
      </c>
      <c r="DUL1353" s="84">
        <f>DUK1353/DUJ1353</f>
        <v>0</v>
      </c>
      <c r="DUM1353" s="84">
        <f>DUJ1353-DUK1353</f>
        <v>2000000</v>
      </c>
      <c r="DUN1353" s="84">
        <f>DUJ1353+DUF1353</f>
        <v>3000000</v>
      </c>
      <c r="DUS1353" s="84" t="s">
        <v>5395</v>
      </c>
      <c r="DUT1353" s="84">
        <v>454</v>
      </c>
      <c r="DUU1353" s="84" t="s">
        <v>3803</v>
      </c>
      <c r="DUV1353" s="84">
        <v>1000000</v>
      </c>
      <c r="DUX1353" s="84">
        <f>DUW1353/DUV1353</f>
        <v>0</v>
      </c>
      <c r="DUY1353" s="84">
        <f>DUV1353-DUW1353</f>
        <v>1000000</v>
      </c>
      <c r="DUZ1353" s="84">
        <v>2000000</v>
      </c>
      <c r="DVA1353" s="84">
        <v>0</v>
      </c>
      <c r="DVB1353" s="84">
        <f>DVA1353/DUZ1353</f>
        <v>0</v>
      </c>
      <c r="DVC1353" s="84">
        <f>DUZ1353-DVA1353</f>
        <v>2000000</v>
      </c>
      <c r="DVD1353" s="84">
        <f>DUZ1353+DUV1353</f>
        <v>3000000</v>
      </c>
      <c r="DVI1353" s="84" t="s">
        <v>5395</v>
      </c>
      <c r="DVJ1353" s="84">
        <v>454</v>
      </c>
      <c r="DVK1353" s="84" t="s">
        <v>3803</v>
      </c>
      <c r="DVL1353" s="84">
        <v>1000000</v>
      </c>
      <c r="DVN1353" s="84">
        <f>DVM1353/DVL1353</f>
        <v>0</v>
      </c>
      <c r="DVO1353" s="84">
        <f>DVL1353-DVM1353</f>
        <v>1000000</v>
      </c>
      <c r="DVP1353" s="84">
        <v>2000000</v>
      </c>
      <c r="DVQ1353" s="84">
        <v>0</v>
      </c>
      <c r="DVR1353" s="84">
        <f>DVQ1353/DVP1353</f>
        <v>0</v>
      </c>
      <c r="DVS1353" s="84">
        <f>DVP1353-DVQ1353</f>
        <v>2000000</v>
      </c>
      <c r="DVT1353" s="84">
        <f>DVP1353+DVL1353</f>
        <v>3000000</v>
      </c>
      <c r="DVY1353" s="84" t="s">
        <v>5395</v>
      </c>
      <c r="DVZ1353" s="84">
        <v>454</v>
      </c>
      <c r="DWA1353" s="84" t="s">
        <v>3803</v>
      </c>
      <c r="DWB1353" s="84">
        <v>1000000</v>
      </c>
      <c r="DWD1353" s="84">
        <f>DWC1353/DWB1353</f>
        <v>0</v>
      </c>
      <c r="DWE1353" s="84">
        <f>DWB1353-DWC1353</f>
        <v>1000000</v>
      </c>
      <c r="DWF1353" s="84">
        <v>2000000</v>
      </c>
      <c r="DWG1353" s="84">
        <v>0</v>
      </c>
      <c r="DWH1353" s="84">
        <f>DWG1353/DWF1353</f>
        <v>0</v>
      </c>
      <c r="DWI1353" s="84">
        <f>DWF1353-DWG1353</f>
        <v>2000000</v>
      </c>
      <c r="DWJ1353" s="84">
        <f>DWF1353+DWB1353</f>
        <v>3000000</v>
      </c>
      <c r="DWO1353" s="84" t="s">
        <v>5395</v>
      </c>
      <c r="DWP1353" s="84">
        <v>454</v>
      </c>
      <c r="DWQ1353" s="84" t="s">
        <v>3803</v>
      </c>
      <c r="DWR1353" s="84">
        <v>1000000</v>
      </c>
      <c r="DWT1353" s="84">
        <f>DWS1353/DWR1353</f>
        <v>0</v>
      </c>
      <c r="DWU1353" s="84">
        <f>DWR1353-DWS1353</f>
        <v>1000000</v>
      </c>
      <c r="DWV1353" s="84">
        <v>2000000</v>
      </c>
      <c r="DWW1353" s="84">
        <v>0</v>
      </c>
      <c r="DWX1353" s="84">
        <f>DWW1353/DWV1353</f>
        <v>0</v>
      </c>
      <c r="DWY1353" s="84">
        <f>DWV1353-DWW1353</f>
        <v>2000000</v>
      </c>
      <c r="DWZ1353" s="84">
        <f>DWV1353+DWR1353</f>
        <v>3000000</v>
      </c>
      <c r="DXE1353" s="84" t="s">
        <v>5395</v>
      </c>
      <c r="DXF1353" s="84">
        <v>454</v>
      </c>
      <c r="DXG1353" s="84" t="s">
        <v>3803</v>
      </c>
      <c r="DXH1353" s="84">
        <v>1000000</v>
      </c>
      <c r="DXJ1353" s="84">
        <f>DXI1353/DXH1353</f>
        <v>0</v>
      </c>
      <c r="DXK1353" s="84">
        <f>DXH1353-DXI1353</f>
        <v>1000000</v>
      </c>
      <c r="DXL1353" s="84">
        <v>2000000</v>
      </c>
      <c r="DXM1353" s="84">
        <v>0</v>
      </c>
      <c r="DXN1353" s="84">
        <f>DXM1353/DXL1353</f>
        <v>0</v>
      </c>
      <c r="DXO1353" s="84">
        <f>DXL1353-DXM1353</f>
        <v>2000000</v>
      </c>
      <c r="DXP1353" s="84">
        <f>DXL1353+DXH1353</f>
        <v>3000000</v>
      </c>
      <c r="DXU1353" s="84" t="s">
        <v>5395</v>
      </c>
      <c r="DXV1353" s="84">
        <v>454</v>
      </c>
      <c r="DXW1353" s="84" t="s">
        <v>3803</v>
      </c>
      <c r="DXX1353" s="84">
        <v>1000000</v>
      </c>
      <c r="DXZ1353" s="84">
        <f>DXY1353/DXX1353</f>
        <v>0</v>
      </c>
      <c r="DYA1353" s="84">
        <f>DXX1353-DXY1353</f>
        <v>1000000</v>
      </c>
      <c r="DYB1353" s="84">
        <v>2000000</v>
      </c>
      <c r="DYC1353" s="84">
        <v>0</v>
      </c>
      <c r="DYD1353" s="84">
        <f>DYC1353/DYB1353</f>
        <v>0</v>
      </c>
      <c r="DYE1353" s="84">
        <f>DYB1353-DYC1353</f>
        <v>2000000</v>
      </c>
      <c r="DYF1353" s="84">
        <f>DYB1353+DXX1353</f>
        <v>3000000</v>
      </c>
      <c r="DYK1353" s="84" t="s">
        <v>5395</v>
      </c>
      <c r="DYL1353" s="84">
        <v>454</v>
      </c>
      <c r="DYM1353" s="84" t="s">
        <v>3803</v>
      </c>
      <c r="DYN1353" s="84">
        <v>1000000</v>
      </c>
      <c r="DYP1353" s="84">
        <f>DYO1353/DYN1353</f>
        <v>0</v>
      </c>
      <c r="DYQ1353" s="84">
        <f>DYN1353-DYO1353</f>
        <v>1000000</v>
      </c>
      <c r="DYR1353" s="84">
        <v>2000000</v>
      </c>
      <c r="DYS1353" s="84">
        <v>0</v>
      </c>
      <c r="DYT1353" s="84">
        <f>DYS1353/DYR1353</f>
        <v>0</v>
      </c>
      <c r="DYU1353" s="84">
        <f>DYR1353-DYS1353</f>
        <v>2000000</v>
      </c>
      <c r="DYV1353" s="84">
        <f>DYR1353+DYN1353</f>
        <v>3000000</v>
      </c>
      <c r="DZA1353" s="84" t="s">
        <v>5395</v>
      </c>
      <c r="DZB1353" s="84">
        <v>454</v>
      </c>
      <c r="DZC1353" s="84" t="s">
        <v>3803</v>
      </c>
      <c r="DZD1353" s="84">
        <v>1000000</v>
      </c>
      <c r="DZF1353" s="84">
        <f>DZE1353/DZD1353</f>
        <v>0</v>
      </c>
      <c r="DZG1353" s="84">
        <f>DZD1353-DZE1353</f>
        <v>1000000</v>
      </c>
      <c r="DZH1353" s="84">
        <v>2000000</v>
      </c>
      <c r="DZI1353" s="84">
        <v>0</v>
      </c>
      <c r="DZJ1353" s="84">
        <f>DZI1353/DZH1353</f>
        <v>0</v>
      </c>
      <c r="DZK1353" s="84">
        <f>DZH1353-DZI1353</f>
        <v>2000000</v>
      </c>
      <c r="DZL1353" s="84">
        <f>DZH1353+DZD1353</f>
        <v>3000000</v>
      </c>
      <c r="DZQ1353" s="84" t="s">
        <v>5395</v>
      </c>
      <c r="DZR1353" s="84">
        <v>454</v>
      </c>
      <c r="DZS1353" s="84" t="s">
        <v>3803</v>
      </c>
      <c r="DZT1353" s="84">
        <v>1000000</v>
      </c>
      <c r="DZV1353" s="84">
        <f>DZU1353/DZT1353</f>
        <v>0</v>
      </c>
      <c r="DZW1353" s="84">
        <f>DZT1353-DZU1353</f>
        <v>1000000</v>
      </c>
      <c r="DZX1353" s="84">
        <v>2000000</v>
      </c>
      <c r="DZY1353" s="84">
        <v>0</v>
      </c>
      <c r="DZZ1353" s="84">
        <f>DZY1353/DZX1353</f>
        <v>0</v>
      </c>
      <c r="EAA1353" s="84">
        <f>DZX1353-DZY1353</f>
        <v>2000000</v>
      </c>
      <c r="EAB1353" s="84">
        <f>DZX1353+DZT1353</f>
        <v>3000000</v>
      </c>
      <c r="EAG1353" s="84" t="s">
        <v>5395</v>
      </c>
      <c r="EAH1353" s="84">
        <v>454</v>
      </c>
      <c r="EAI1353" s="84" t="s">
        <v>3803</v>
      </c>
      <c r="EAJ1353" s="84">
        <v>1000000</v>
      </c>
      <c r="EAL1353" s="84">
        <f>EAK1353/EAJ1353</f>
        <v>0</v>
      </c>
      <c r="EAM1353" s="84">
        <f>EAJ1353-EAK1353</f>
        <v>1000000</v>
      </c>
      <c r="EAN1353" s="84">
        <v>2000000</v>
      </c>
      <c r="EAO1353" s="84">
        <v>0</v>
      </c>
      <c r="EAP1353" s="84">
        <f>EAO1353/EAN1353</f>
        <v>0</v>
      </c>
      <c r="EAQ1353" s="84">
        <f>EAN1353-EAO1353</f>
        <v>2000000</v>
      </c>
      <c r="EAR1353" s="84">
        <f>EAN1353+EAJ1353</f>
        <v>3000000</v>
      </c>
      <c r="EAW1353" s="84" t="s">
        <v>5395</v>
      </c>
      <c r="EAX1353" s="84">
        <v>454</v>
      </c>
      <c r="EAY1353" s="84" t="s">
        <v>3803</v>
      </c>
      <c r="EAZ1353" s="84">
        <v>1000000</v>
      </c>
      <c r="EBB1353" s="84">
        <f>EBA1353/EAZ1353</f>
        <v>0</v>
      </c>
      <c r="EBC1353" s="84">
        <f>EAZ1353-EBA1353</f>
        <v>1000000</v>
      </c>
      <c r="EBD1353" s="84">
        <v>2000000</v>
      </c>
      <c r="EBE1353" s="84">
        <v>0</v>
      </c>
      <c r="EBF1353" s="84">
        <f>EBE1353/EBD1353</f>
        <v>0</v>
      </c>
      <c r="EBG1353" s="84">
        <f>EBD1353-EBE1353</f>
        <v>2000000</v>
      </c>
      <c r="EBH1353" s="84">
        <f>EBD1353+EAZ1353</f>
        <v>3000000</v>
      </c>
      <c r="EBM1353" s="84" t="s">
        <v>5395</v>
      </c>
      <c r="EBN1353" s="84">
        <v>454</v>
      </c>
      <c r="EBO1353" s="84" t="s">
        <v>3803</v>
      </c>
      <c r="EBP1353" s="84">
        <v>1000000</v>
      </c>
      <c r="EBR1353" s="84">
        <f>EBQ1353/EBP1353</f>
        <v>0</v>
      </c>
      <c r="EBS1353" s="84">
        <f>EBP1353-EBQ1353</f>
        <v>1000000</v>
      </c>
      <c r="EBT1353" s="84">
        <v>2000000</v>
      </c>
      <c r="EBU1353" s="84">
        <v>0</v>
      </c>
      <c r="EBV1353" s="84">
        <f>EBU1353/EBT1353</f>
        <v>0</v>
      </c>
      <c r="EBW1353" s="84">
        <f>EBT1353-EBU1353</f>
        <v>2000000</v>
      </c>
      <c r="EBX1353" s="84">
        <f>EBT1353+EBP1353</f>
        <v>3000000</v>
      </c>
      <c r="ECC1353" s="84" t="s">
        <v>5395</v>
      </c>
      <c r="ECD1353" s="84">
        <v>454</v>
      </c>
      <c r="ECE1353" s="84" t="s">
        <v>3803</v>
      </c>
      <c r="ECF1353" s="84">
        <v>1000000</v>
      </c>
      <c r="ECH1353" s="84">
        <f>ECG1353/ECF1353</f>
        <v>0</v>
      </c>
      <c r="ECI1353" s="84">
        <f>ECF1353-ECG1353</f>
        <v>1000000</v>
      </c>
      <c r="ECJ1353" s="84">
        <v>2000000</v>
      </c>
      <c r="ECK1353" s="84">
        <v>0</v>
      </c>
      <c r="ECL1353" s="84">
        <f>ECK1353/ECJ1353</f>
        <v>0</v>
      </c>
      <c r="ECM1353" s="84">
        <f>ECJ1353-ECK1353</f>
        <v>2000000</v>
      </c>
      <c r="ECN1353" s="84">
        <f>ECJ1353+ECF1353</f>
        <v>3000000</v>
      </c>
      <c r="ECS1353" s="84" t="s">
        <v>5395</v>
      </c>
      <c r="ECT1353" s="84">
        <v>454</v>
      </c>
      <c r="ECU1353" s="84" t="s">
        <v>3803</v>
      </c>
      <c r="ECV1353" s="84">
        <v>1000000</v>
      </c>
      <c r="ECX1353" s="84">
        <f>ECW1353/ECV1353</f>
        <v>0</v>
      </c>
      <c r="ECY1353" s="84">
        <f>ECV1353-ECW1353</f>
        <v>1000000</v>
      </c>
      <c r="ECZ1353" s="84">
        <v>2000000</v>
      </c>
      <c r="EDA1353" s="84">
        <v>0</v>
      </c>
      <c r="EDB1353" s="84">
        <f>EDA1353/ECZ1353</f>
        <v>0</v>
      </c>
      <c r="EDC1353" s="84">
        <f>ECZ1353-EDA1353</f>
        <v>2000000</v>
      </c>
      <c r="EDD1353" s="84">
        <f>ECZ1353+ECV1353</f>
        <v>3000000</v>
      </c>
      <c r="EDI1353" s="84" t="s">
        <v>5395</v>
      </c>
      <c r="EDJ1353" s="84">
        <v>454</v>
      </c>
      <c r="EDK1353" s="84" t="s">
        <v>3803</v>
      </c>
      <c r="EDL1353" s="84">
        <v>1000000</v>
      </c>
      <c r="EDN1353" s="84">
        <f>EDM1353/EDL1353</f>
        <v>0</v>
      </c>
      <c r="EDO1353" s="84">
        <f>EDL1353-EDM1353</f>
        <v>1000000</v>
      </c>
      <c r="EDP1353" s="84">
        <v>2000000</v>
      </c>
      <c r="EDQ1353" s="84">
        <v>0</v>
      </c>
      <c r="EDR1353" s="84">
        <f>EDQ1353/EDP1353</f>
        <v>0</v>
      </c>
      <c r="EDS1353" s="84">
        <f>EDP1353-EDQ1353</f>
        <v>2000000</v>
      </c>
      <c r="EDT1353" s="84">
        <f>EDP1353+EDL1353</f>
        <v>3000000</v>
      </c>
      <c r="EDY1353" s="84" t="s">
        <v>5395</v>
      </c>
      <c r="EDZ1353" s="84">
        <v>454</v>
      </c>
      <c r="EEA1353" s="84" t="s">
        <v>3803</v>
      </c>
      <c r="EEB1353" s="84">
        <v>1000000</v>
      </c>
      <c r="EED1353" s="84">
        <f>EEC1353/EEB1353</f>
        <v>0</v>
      </c>
      <c r="EEE1353" s="84">
        <f>EEB1353-EEC1353</f>
        <v>1000000</v>
      </c>
      <c r="EEF1353" s="84">
        <v>2000000</v>
      </c>
      <c r="EEG1353" s="84">
        <v>0</v>
      </c>
      <c r="EEH1353" s="84">
        <f>EEG1353/EEF1353</f>
        <v>0</v>
      </c>
      <c r="EEI1353" s="84">
        <f>EEF1353-EEG1353</f>
        <v>2000000</v>
      </c>
      <c r="EEJ1353" s="84">
        <f>EEF1353+EEB1353</f>
        <v>3000000</v>
      </c>
      <c r="EEO1353" s="84" t="s">
        <v>5395</v>
      </c>
      <c r="EEP1353" s="84">
        <v>454</v>
      </c>
      <c r="EEQ1353" s="84" t="s">
        <v>3803</v>
      </c>
      <c r="EER1353" s="84">
        <v>1000000</v>
      </c>
      <c r="EET1353" s="84">
        <f>EES1353/EER1353</f>
        <v>0</v>
      </c>
      <c r="EEU1353" s="84">
        <f>EER1353-EES1353</f>
        <v>1000000</v>
      </c>
      <c r="EEV1353" s="84">
        <v>2000000</v>
      </c>
      <c r="EEW1353" s="84">
        <v>0</v>
      </c>
      <c r="EEX1353" s="84">
        <f>EEW1353/EEV1353</f>
        <v>0</v>
      </c>
      <c r="EEY1353" s="84">
        <f>EEV1353-EEW1353</f>
        <v>2000000</v>
      </c>
      <c r="EEZ1353" s="84">
        <f>EEV1353+EER1353</f>
        <v>3000000</v>
      </c>
      <c r="EFE1353" s="84" t="s">
        <v>5395</v>
      </c>
      <c r="EFF1353" s="84">
        <v>454</v>
      </c>
      <c r="EFG1353" s="84" t="s">
        <v>3803</v>
      </c>
      <c r="EFH1353" s="84">
        <v>1000000</v>
      </c>
      <c r="EFJ1353" s="84">
        <f>EFI1353/EFH1353</f>
        <v>0</v>
      </c>
      <c r="EFK1353" s="84">
        <f>EFH1353-EFI1353</f>
        <v>1000000</v>
      </c>
      <c r="EFL1353" s="84">
        <v>2000000</v>
      </c>
      <c r="EFM1353" s="84">
        <v>0</v>
      </c>
      <c r="EFN1353" s="84">
        <f>EFM1353/EFL1353</f>
        <v>0</v>
      </c>
      <c r="EFO1353" s="84">
        <f>EFL1353-EFM1353</f>
        <v>2000000</v>
      </c>
      <c r="EFP1353" s="84">
        <f>EFL1353+EFH1353</f>
        <v>3000000</v>
      </c>
      <c r="EFU1353" s="84" t="s">
        <v>5395</v>
      </c>
      <c r="EFV1353" s="84">
        <v>454</v>
      </c>
      <c r="EFW1353" s="84" t="s">
        <v>3803</v>
      </c>
      <c r="EFX1353" s="84">
        <v>1000000</v>
      </c>
      <c r="EFZ1353" s="84">
        <f>EFY1353/EFX1353</f>
        <v>0</v>
      </c>
      <c r="EGA1353" s="84">
        <f>EFX1353-EFY1353</f>
        <v>1000000</v>
      </c>
      <c r="EGB1353" s="84">
        <v>2000000</v>
      </c>
      <c r="EGC1353" s="84">
        <v>0</v>
      </c>
      <c r="EGD1353" s="84">
        <f>EGC1353/EGB1353</f>
        <v>0</v>
      </c>
      <c r="EGE1353" s="84">
        <f>EGB1353-EGC1353</f>
        <v>2000000</v>
      </c>
      <c r="EGF1353" s="84">
        <f>EGB1353+EFX1353</f>
        <v>3000000</v>
      </c>
      <c r="EGK1353" s="84" t="s">
        <v>5395</v>
      </c>
      <c r="EGL1353" s="84">
        <v>454</v>
      </c>
      <c r="EGM1353" s="84" t="s">
        <v>3803</v>
      </c>
      <c r="EGN1353" s="84">
        <v>1000000</v>
      </c>
      <c r="EGP1353" s="84">
        <f>EGO1353/EGN1353</f>
        <v>0</v>
      </c>
      <c r="EGQ1353" s="84">
        <f>EGN1353-EGO1353</f>
        <v>1000000</v>
      </c>
      <c r="EGR1353" s="84">
        <v>2000000</v>
      </c>
      <c r="EGS1353" s="84">
        <v>0</v>
      </c>
      <c r="EGT1353" s="84">
        <f>EGS1353/EGR1353</f>
        <v>0</v>
      </c>
      <c r="EGU1353" s="84">
        <f>EGR1353-EGS1353</f>
        <v>2000000</v>
      </c>
      <c r="EGV1353" s="84">
        <f>EGR1353+EGN1353</f>
        <v>3000000</v>
      </c>
      <c r="EHA1353" s="84" t="s">
        <v>5395</v>
      </c>
      <c r="EHB1353" s="84">
        <v>454</v>
      </c>
      <c r="EHC1353" s="84" t="s">
        <v>3803</v>
      </c>
      <c r="EHD1353" s="84">
        <v>1000000</v>
      </c>
      <c r="EHF1353" s="84">
        <f>EHE1353/EHD1353</f>
        <v>0</v>
      </c>
      <c r="EHG1353" s="84">
        <f>EHD1353-EHE1353</f>
        <v>1000000</v>
      </c>
      <c r="EHH1353" s="84">
        <v>2000000</v>
      </c>
      <c r="EHI1353" s="84">
        <v>0</v>
      </c>
      <c r="EHJ1353" s="84">
        <f>EHI1353/EHH1353</f>
        <v>0</v>
      </c>
      <c r="EHK1353" s="84">
        <f>EHH1353-EHI1353</f>
        <v>2000000</v>
      </c>
      <c r="EHL1353" s="84">
        <f>EHH1353+EHD1353</f>
        <v>3000000</v>
      </c>
      <c r="EHQ1353" s="84" t="s">
        <v>5395</v>
      </c>
      <c r="EHR1353" s="84">
        <v>454</v>
      </c>
      <c r="EHS1353" s="84" t="s">
        <v>3803</v>
      </c>
      <c r="EHT1353" s="84">
        <v>1000000</v>
      </c>
      <c r="EHV1353" s="84">
        <f>EHU1353/EHT1353</f>
        <v>0</v>
      </c>
      <c r="EHW1353" s="84">
        <f>EHT1353-EHU1353</f>
        <v>1000000</v>
      </c>
      <c r="EHX1353" s="84">
        <v>2000000</v>
      </c>
      <c r="EHY1353" s="84">
        <v>0</v>
      </c>
      <c r="EHZ1353" s="84">
        <f>EHY1353/EHX1353</f>
        <v>0</v>
      </c>
      <c r="EIA1353" s="84">
        <f>EHX1353-EHY1353</f>
        <v>2000000</v>
      </c>
      <c r="EIB1353" s="84">
        <f>EHX1353+EHT1353</f>
        <v>3000000</v>
      </c>
      <c r="EIG1353" s="84" t="s">
        <v>5395</v>
      </c>
      <c r="EIH1353" s="84">
        <v>454</v>
      </c>
      <c r="EII1353" s="84" t="s">
        <v>3803</v>
      </c>
      <c r="EIJ1353" s="84">
        <v>1000000</v>
      </c>
      <c r="EIL1353" s="84">
        <f>EIK1353/EIJ1353</f>
        <v>0</v>
      </c>
      <c r="EIM1353" s="84">
        <f>EIJ1353-EIK1353</f>
        <v>1000000</v>
      </c>
      <c r="EIN1353" s="84">
        <v>2000000</v>
      </c>
      <c r="EIO1353" s="84">
        <v>0</v>
      </c>
      <c r="EIP1353" s="84">
        <f>EIO1353/EIN1353</f>
        <v>0</v>
      </c>
      <c r="EIQ1353" s="84">
        <f>EIN1353-EIO1353</f>
        <v>2000000</v>
      </c>
      <c r="EIR1353" s="84">
        <f>EIN1353+EIJ1353</f>
        <v>3000000</v>
      </c>
      <c r="EIW1353" s="84" t="s">
        <v>5395</v>
      </c>
      <c r="EIX1353" s="84">
        <v>454</v>
      </c>
      <c r="EIY1353" s="84" t="s">
        <v>3803</v>
      </c>
      <c r="EIZ1353" s="84">
        <v>1000000</v>
      </c>
      <c r="EJB1353" s="84">
        <f>EJA1353/EIZ1353</f>
        <v>0</v>
      </c>
      <c r="EJC1353" s="84">
        <f>EIZ1353-EJA1353</f>
        <v>1000000</v>
      </c>
      <c r="EJD1353" s="84">
        <v>2000000</v>
      </c>
      <c r="EJE1353" s="84">
        <v>0</v>
      </c>
      <c r="EJF1353" s="84">
        <f>EJE1353/EJD1353</f>
        <v>0</v>
      </c>
      <c r="EJG1353" s="84">
        <f>EJD1353-EJE1353</f>
        <v>2000000</v>
      </c>
      <c r="EJH1353" s="84">
        <f>EJD1353+EIZ1353</f>
        <v>3000000</v>
      </c>
      <c r="EJM1353" s="84" t="s">
        <v>5395</v>
      </c>
      <c r="EJN1353" s="84">
        <v>454</v>
      </c>
      <c r="EJO1353" s="84" t="s">
        <v>3803</v>
      </c>
      <c r="EJP1353" s="84">
        <v>1000000</v>
      </c>
      <c r="EJR1353" s="84">
        <f>EJQ1353/EJP1353</f>
        <v>0</v>
      </c>
      <c r="EJS1353" s="84">
        <f>EJP1353-EJQ1353</f>
        <v>1000000</v>
      </c>
      <c r="EJT1353" s="84">
        <v>2000000</v>
      </c>
      <c r="EJU1353" s="84">
        <v>0</v>
      </c>
      <c r="EJV1353" s="84">
        <f>EJU1353/EJT1353</f>
        <v>0</v>
      </c>
      <c r="EJW1353" s="84">
        <f>EJT1353-EJU1353</f>
        <v>2000000</v>
      </c>
      <c r="EJX1353" s="84">
        <f>EJT1353+EJP1353</f>
        <v>3000000</v>
      </c>
      <c r="EKC1353" s="84" t="s">
        <v>5395</v>
      </c>
      <c r="EKD1353" s="84">
        <v>454</v>
      </c>
      <c r="EKE1353" s="84" t="s">
        <v>3803</v>
      </c>
      <c r="EKF1353" s="84">
        <v>1000000</v>
      </c>
      <c r="EKH1353" s="84">
        <f>EKG1353/EKF1353</f>
        <v>0</v>
      </c>
      <c r="EKI1353" s="84">
        <f>EKF1353-EKG1353</f>
        <v>1000000</v>
      </c>
      <c r="EKJ1353" s="84">
        <v>2000000</v>
      </c>
      <c r="EKK1353" s="84">
        <v>0</v>
      </c>
      <c r="EKL1353" s="84">
        <f>EKK1353/EKJ1353</f>
        <v>0</v>
      </c>
      <c r="EKM1353" s="84">
        <f>EKJ1353-EKK1353</f>
        <v>2000000</v>
      </c>
      <c r="EKN1353" s="84">
        <f>EKJ1353+EKF1353</f>
        <v>3000000</v>
      </c>
      <c r="EKS1353" s="84" t="s">
        <v>5395</v>
      </c>
      <c r="EKT1353" s="84">
        <v>454</v>
      </c>
      <c r="EKU1353" s="84" t="s">
        <v>3803</v>
      </c>
      <c r="EKV1353" s="84">
        <v>1000000</v>
      </c>
      <c r="EKX1353" s="84">
        <f>EKW1353/EKV1353</f>
        <v>0</v>
      </c>
      <c r="EKY1353" s="84">
        <f>EKV1353-EKW1353</f>
        <v>1000000</v>
      </c>
      <c r="EKZ1353" s="84">
        <v>2000000</v>
      </c>
      <c r="ELA1353" s="84">
        <v>0</v>
      </c>
      <c r="ELB1353" s="84">
        <f>ELA1353/EKZ1353</f>
        <v>0</v>
      </c>
      <c r="ELC1353" s="84">
        <f>EKZ1353-ELA1353</f>
        <v>2000000</v>
      </c>
      <c r="ELD1353" s="84">
        <f>EKZ1353+EKV1353</f>
        <v>3000000</v>
      </c>
      <c r="ELI1353" s="84" t="s">
        <v>5395</v>
      </c>
      <c r="ELJ1353" s="84">
        <v>454</v>
      </c>
      <c r="ELK1353" s="84" t="s">
        <v>3803</v>
      </c>
      <c r="ELL1353" s="84">
        <v>1000000</v>
      </c>
      <c r="ELN1353" s="84">
        <f>ELM1353/ELL1353</f>
        <v>0</v>
      </c>
      <c r="ELO1353" s="84">
        <f>ELL1353-ELM1353</f>
        <v>1000000</v>
      </c>
      <c r="ELP1353" s="84">
        <v>2000000</v>
      </c>
      <c r="ELQ1353" s="84">
        <v>0</v>
      </c>
      <c r="ELR1353" s="84">
        <f>ELQ1353/ELP1353</f>
        <v>0</v>
      </c>
      <c r="ELS1353" s="84">
        <f>ELP1353-ELQ1353</f>
        <v>2000000</v>
      </c>
      <c r="ELT1353" s="84">
        <f>ELP1353+ELL1353</f>
        <v>3000000</v>
      </c>
      <c r="ELY1353" s="84" t="s">
        <v>5395</v>
      </c>
      <c r="ELZ1353" s="84">
        <v>454</v>
      </c>
      <c r="EMA1353" s="84" t="s">
        <v>3803</v>
      </c>
      <c r="EMB1353" s="84">
        <v>1000000</v>
      </c>
      <c r="EMD1353" s="84">
        <f>EMC1353/EMB1353</f>
        <v>0</v>
      </c>
      <c r="EME1353" s="84">
        <f>EMB1353-EMC1353</f>
        <v>1000000</v>
      </c>
      <c r="EMF1353" s="84">
        <v>2000000</v>
      </c>
      <c r="EMG1353" s="84">
        <v>0</v>
      </c>
      <c r="EMH1353" s="84">
        <f>EMG1353/EMF1353</f>
        <v>0</v>
      </c>
      <c r="EMI1353" s="84">
        <f>EMF1353-EMG1353</f>
        <v>2000000</v>
      </c>
      <c r="EMJ1353" s="84">
        <f>EMF1353+EMB1353</f>
        <v>3000000</v>
      </c>
      <c r="EMO1353" s="84" t="s">
        <v>5395</v>
      </c>
      <c r="EMP1353" s="84">
        <v>454</v>
      </c>
      <c r="EMQ1353" s="84" t="s">
        <v>3803</v>
      </c>
      <c r="EMR1353" s="84">
        <v>1000000</v>
      </c>
      <c r="EMT1353" s="84">
        <f>EMS1353/EMR1353</f>
        <v>0</v>
      </c>
      <c r="EMU1353" s="84">
        <f>EMR1353-EMS1353</f>
        <v>1000000</v>
      </c>
      <c r="EMV1353" s="84">
        <v>2000000</v>
      </c>
      <c r="EMW1353" s="84">
        <v>0</v>
      </c>
      <c r="EMX1353" s="84">
        <f>EMW1353/EMV1353</f>
        <v>0</v>
      </c>
      <c r="EMY1353" s="84">
        <f>EMV1353-EMW1353</f>
        <v>2000000</v>
      </c>
      <c r="EMZ1353" s="84">
        <f>EMV1353+EMR1353</f>
        <v>3000000</v>
      </c>
      <c r="ENE1353" s="84" t="s">
        <v>5395</v>
      </c>
      <c r="ENF1353" s="84">
        <v>454</v>
      </c>
      <c r="ENG1353" s="84" t="s">
        <v>3803</v>
      </c>
      <c r="ENH1353" s="84">
        <v>1000000</v>
      </c>
      <c r="ENJ1353" s="84">
        <f>ENI1353/ENH1353</f>
        <v>0</v>
      </c>
      <c r="ENK1353" s="84">
        <f>ENH1353-ENI1353</f>
        <v>1000000</v>
      </c>
      <c r="ENL1353" s="84">
        <v>2000000</v>
      </c>
      <c r="ENM1353" s="84">
        <v>0</v>
      </c>
      <c r="ENN1353" s="84">
        <f>ENM1353/ENL1353</f>
        <v>0</v>
      </c>
      <c r="ENO1353" s="84">
        <f>ENL1353-ENM1353</f>
        <v>2000000</v>
      </c>
      <c r="ENP1353" s="84">
        <f>ENL1353+ENH1353</f>
        <v>3000000</v>
      </c>
      <c r="ENU1353" s="84" t="s">
        <v>5395</v>
      </c>
      <c r="ENV1353" s="84">
        <v>454</v>
      </c>
      <c r="ENW1353" s="84" t="s">
        <v>3803</v>
      </c>
      <c r="ENX1353" s="84">
        <v>1000000</v>
      </c>
      <c r="ENZ1353" s="84">
        <f>ENY1353/ENX1353</f>
        <v>0</v>
      </c>
      <c r="EOA1353" s="84">
        <f>ENX1353-ENY1353</f>
        <v>1000000</v>
      </c>
      <c r="EOB1353" s="84">
        <v>2000000</v>
      </c>
      <c r="EOC1353" s="84">
        <v>0</v>
      </c>
      <c r="EOD1353" s="84">
        <f>EOC1353/EOB1353</f>
        <v>0</v>
      </c>
      <c r="EOE1353" s="84">
        <f>EOB1353-EOC1353</f>
        <v>2000000</v>
      </c>
      <c r="EOF1353" s="84">
        <f>EOB1353+ENX1353</f>
        <v>3000000</v>
      </c>
      <c r="EOK1353" s="84" t="s">
        <v>5395</v>
      </c>
      <c r="EOL1353" s="84">
        <v>454</v>
      </c>
      <c r="EOM1353" s="84" t="s">
        <v>3803</v>
      </c>
      <c r="EON1353" s="84">
        <v>1000000</v>
      </c>
      <c r="EOP1353" s="84">
        <f>EOO1353/EON1353</f>
        <v>0</v>
      </c>
      <c r="EOQ1353" s="84">
        <f>EON1353-EOO1353</f>
        <v>1000000</v>
      </c>
      <c r="EOR1353" s="84">
        <v>2000000</v>
      </c>
      <c r="EOS1353" s="84">
        <v>0</v>
      </c>
      <c r="EOT1353" s="84">
        <f>EOS1353/EOR1353</f>
        <v>0</v>
      </c>
      <c r="EOU1353" s="84">
        <f>EOR1353-EOS1353</f>
        <v>2000000</v>
      </c>
      <c r="EOV1353" s="84">
        <f>EOR1353+EON1353</f>
        <v>3000000</v>
      </c>
      <c r="EPA1353" s="84" t="s">
        <v>5395</v>
      </c>
      <c r="EPB1353" s="84">
        <v>454</v>
      </c>
      <c r="EPC1353" s="84" t="s">
        <v>3803</v>
      </c>
      <c r="EPD1353" s="84">
        <v>1000000</v>
      </c>
      <c r="EPF1353" s="84">
        <f>EPE1353/EPD1353</f>
        <v>0</v>
      </c>
      <c r="EPG1353" s="84">
        <f>EPD1353-EPE1353</f>
        <v>1000000</v>
      </c>
      <c r="EPH1353" s="84">
        <v>2000000</v>
      </c>
      <c r="EPI1353" s="84">
        <v>0</v>
      </c>
      <c r="EPJ1353" s="84">
        <f>EPI1353/EPH1353</f>
        <v>0</v>
      </c>
      <c r="EPK1353" s="84">
        <f>EPH1353-EPI1353</f>
        <v>2000000</v>
      </c>
      <c r="EPL1353" s="84">
        <f>EPH1353+EPD1353</f>
        <v>3000000</v>
      </c>
      <c r="EPQ1353" s="84" t="s">
        <v>5395</v>
      </c>
      <c r="EPR1353" s="84">
        <v>454</v>
      </c>
      <c r="EPS1353" s="84" t="s">
        <v>3803</v>
      </c>
      <c r="EPT1353" s="84">
        <v>1000000</v>
      </c>
      <c r="EPV1353" s="84">
        <f>EPU1353/EPT1353</f>
        <v>0</v>
      </c>
      <c r="EPW1353" s="84">
        <f>EPT1353-EPU1353</f>
        <v>1000000</v>
      </c>
      <c r="EPX1353" s="84">
        <v>2000000</v>
      </c>
      <c r="EPY1353" s="84">
        <v>0</v>
      </c>
      <c r="EPZ1353" s="84">
        <f>EPY1353/EPX1353</f>
        <v>0</v>
      </c>
      <c r="EQA1353" s="84">
        <f>EPX1353-EPY1353</f>
        <v>2000000</v>
      </c>
      <c r="EQB1353" s="84">
        <f>EPX1353+EPT1353</f>
        <v>3000000</v>
      </c>
      <c r="EQG1353" s="84" t="s">
        <v>5395</v>
      </c>
      <c r="EQH1353" s="84">
        <v>454</v>
      </c>
      <c r="EQI1353" s="84" t="s">
        <v>3803</v>
      </c>
      <c r="EQJ1353" s="84">
        <v>1000000</v>
      </c>
      <c r="EQL1353" s="84">
        <f>EQK1353/EQJ1353</f>
        <v>0</v>
      </c>
      <c r="EQM1353" s="84">
        <f>EQJ1353-EQK1353</f>
        <v>1000000</v>
      </c>
      <c r="EQN1353" s="84">
        <v>2000000</v>
      </c>
      <c r="EQO1353" s="84">
        <v>0</v>
      </c>
      <c r="EQP1353" s="84">
        <f>EQO1353/EQN1353</f>
        <v>0</v>
      </c>
      <c r="EQQ1353" s="84">
        <f>EQN1353-EQO1353</f>
        <v>2000000</v>
      </c>
      <c r="EQR1353" s="84">
        <f>EQN1353+EQJ1353</f>
        <v>3000000</v>
      </c>
      <c r="EQW1353" s="84" t="s">
        <v>5395</v>
      </c>
      <c r="EQX1353" s="84">
        <v>454</v>
      </c>
      <c r="EQY1353" s="84" t="s">
        <v>3803</v>
      </c>
      <c r="EQZ1353" s="84">
        <v>1000000</v>
      </c>
      <c r="ERB1353" s="84">
        <f>ERA1353/EQZ1353</f>
        <v>0</v>
      </c>
      <c r="ERC1353" s="84">
        <f>EQZ1353-ERA1353</f>
        <v>1000000</v>
      </c>
      <c r="ERD1353" s="84">
        <v>2000000</v>
      </c>
      <c r="ERE1353" s="84">
        <v>0</v>
      </c>
      <c r="ERF1353" s="84">
        <f>ERE1353/ERD1353</f>
        <v>0</v>
      </c>
      <c r="ERG1353" s="84">
        <f>ERD1353-ERE1353</f>
        <v>2000000</v>
      </c>
      <c r="ERH1353" s="84">
        <f>ERD1353+EQZ1353</f>
        <v>3000000</v>
      </c>
      <c r="ERM1353" s="84" t="s">
        <v>5395</v>
      </c>
      <c r="ERN1353" s="84">
        <v>454</v>
      </c>
      <c r="ERO1353" s="84" t="s">
        <v>3803</v>
      </c>
      <c r="ERP1353" s="84">
        <v>1000000</v>
      </c>
      <c r="ERR1353" s="84">
        <f>ERQ1353/ERP1353</f>
        <v>0</v>
      </c>
      <c r="ERS1353" s="84">
        <f>ERP1353-ERQ1353</f>
        <v>1000000</v>
      </c>
      <c r="ERT1353" s="84">
        <v>2000000</v>
      </c>
      <c r="ERU1353" s="84">
        <v>0</v>
      </c>
      <c r="ERV1353" s="84">
        <f>ERU1353/ERT1353</f>
        <v>0</v>
      </c>
      <c r="ERW1353" s="84">
        <f>ERT1353-ERU1353</f>
        <v>2000000</v>
      </c>
      <c r="ERX1353" s="84">
        <f>ERT1353+ERP1353</f>
        <v>3000000</v>
      </c>
      <c r="ESC1353" s="84" t="s">
        <v>5395</v>
      </c>
      <c r="ESD1353" s="84">
        <v>454</v>
      </c>
      <c r="ESE1353" s="84" t="s">
        <v>3803</v>
      </c>
      <c r="ESF1353" s="84">
        <v>1000000</v>
      </c>
      <c r="ESH1353" s="84">
        <f>ESG1353/ESF1353</f>
        <v>0</v>
      </c>
      <c r="ESI1353" s="84">
        <f>ESF1353-ESG1353</f>
        <v>1000000</v>
      </c>
      <c r="ESJ1353" s="84">
        <v>2000000</v>
      </c>
      <c r="ESK1353" s="84">
        <v>0</v>
      </c>
      <c r="ESL1353" s="84">
        <f>ESK1353/ESJ1353</f>
        <v>0</v>
      </c>
      <c r="ESM1353" s="84">
        <f>ESJ1353-ESK1353</f>
        <v>2000000</v>
      </c>
      <c r="ESN1353" s="84">
        <f>ESJ1353+ESF1353</f>
        <v>3000000</v>
      </c>
      <c r="ESS1353" s="84" t="s">
        <v>5395</v>
      </c>
      <c r="EST1353" s="84">
        <v>454</v>
      </c>
      <c r="ESU1353" s="84" t="s">
        <v>3803</v>
      </c>
      <c r="ESV1353" s="84">
        <v>1000000</v>
      </c>
      <c r="ESX1353" s="84">
        <f>ESW1353/ESV1353</f>
        <v>0</v>
      </c>
      <c r="ESY1353" s="84">
        <f>ESV1353-ESW1353</f>
        <v>1000000</v>
      </c>
      <c r="ESZ1353" s="84">
        <v>2000000</v>
      </c>
      <c r="ETA1353" s="84">
        <v>0</v>
      </c>
      <c r="ETB1353" s="84">
        <f>ETA1353/ESZ1353</f>
        <v>0</v>
      </c>
      <c r="ETC1353" s="84">
        <f>ESZ1353-ETA1353</f>
        <v>2000000</v>
      </c>
      <c r="ETD1353" s="84">
        <f>ESZ1353+ESV1353</f>
        <v>3000000</v>
      </c>
      <c r="ETI1353" s="84" t="s">
        <v>5395</v>
      </c>
      <c r="ETJ1353" s="84">
        <v>454</v>
      </c>
      <c r="ETK1353" s="84" t="s">
        <v>3803</v>
      </c>
      <c r="ETL1353" s="84">
        <v>1000000</v>
      </c>
      <c r="ETN1353" s="84">
        <f>ETM1353/ETL1353</f>
        <v>0</v>
      </c>
      <c r="ETO1353" s="84">
        <f>ETL1353-ETM1353</f>
        <v>1000000</v>
      </c>
      <c r="ETP1353" s="84">
        <v>2000000</v>
      </c>
      <c r="ETQ1353" s="84">
        <v>0</v>
      </c>
      <c r="ETR1353" s="84">
        <f>ETQ1353/ETP1353</f>
        <v>0</v>
      </c>
      <c r="ETS1353" s="84">
        <f>ETP1353-ETQ1353</f>
        <v>2000000</v>
      </c>
      <c r="ETT1353" s="84">
        <f>ETP1353+ETL1353</f>
        <v>3000000</v>
      </c>
      <c r="ETY1353" s="84" t="s">
        <v>5395</v>
      </c>
      <c r="ETZ1353" s="84">
        <v>454</v>
      </c>
      <c r="EUA1353" s="84" t="s">
        <v>3803</v>
      </c>
      <c r="EUB1353" s="84">
        <v>1000000</v>
      </c>
      <c r="EUD1353" s="84">
        <f>EUC1353/EUB1353</f>
        <v>0</v>
      </c>
      <c r="EUE1353" s="84">
        <f>EUB1353-EUC1353</f>
        <v>1000000</v>
      </c>
      <c r="EUF1353" s="84">
        <v>2000000</v>
      </c>
      <c r="EUG1353" s="84">
        <v>0</v>
      </c>
      <c r="EUH1353" s="84">
        <f>EUG1353/EUF1353</f>
        <v>0</v>
      </c>
      <c r="EUI1353" s="84">
        <f>EUF1353-EUG1353</f>
        <v>2000000</v>
      </c>
      <c r="EUJ1353" s="84">
        <f>EUF1353+EUB1353</f>
        <v>3000000</v>
      </c>
      <c r="EUO1353" s="84" t="s">
        <v>5395</v>
      </c>
      <c r="EUP1353" s="84">
        <v>454</v>
      </c>
      <c r="EUQ1353" s="84" t="s">
        <v>3803</v>
      </c>
      <c r="EUR1353" s="84">
        <v>1000000</v>
      </c>
      <c r="EUT1353" s="84">
        <f>EUS1353/EUR1353</f>
        <v>0</v>
      </c>
      <c r="EUU1353" s="84">
        <f>EUR1353-EUS1353</f>
        <v>1000000</v>
      </c>
      <c r="EUV1353" s="84">
        <v>2000000</v>
      </c>
      <c r="EUW1353" s="84">
        <v>0</v>
      </c>
      <c r="EUX1353" s="84">
        <f>EUW1353/EUV1353</f>
        <v>0</v>
      </c>
      <c r="EUY1353" s="84">
        <f>EUV1353-EUW1353</f>
        <v>2000000</v>
      </c>
      <c r="EUZ1353" s="84">
        <f>EUV1353+EUR1353</f>
        <v>3000000</v>
      </c>
      <c r="EVE1353" s="84" t="s">
        <v>5395</v>
      </c>
      <c r="EVF1353" s="84">
        <v>454</v>
      </c>
      <c r="EVG1353" s="84" t="s">
        <v>3803</v>
      </c>
      <c r="EVH1353" s="84">
        <v>1000000</v>
      </c>
      <c r="EVJ1353" s="84">
        <f>EVI1353/EVH1353</f>
        <v>0</v>
      </c>
      <c r="EVK1353" s="84">
        <f>EVH1353-EVI1353</f>
        <v>1000000</v>
      </c>
      <c r="EVL1353" s="84">
        <v>2000000</v>
      </c>
      <c r="EVM1353" s="84">
        <v>0</v>
      </c>
      <c r="EVN1353" s="84">
        <f>EVM1353/EVL1353</f>
        <v>0</v>
      </c>
      <c r="EVO1353" s="84">
        <f>EVL1353-EVM1353</f>
        <v>2000000</v>
      </c>
      <c r="EVP1353" s="84">
        <f>EVL1353+EVH1353</f>
        <v>3000000</v>
      </c>
      <c r="EVU1353" s="84" t="s">
        <v>5395</v>
      </c>
      <c r="EVV1353" s="84">
        <v>454</v>
      </c>
      <c r="EVW1353" s="84" t="s">
        <v>3803</v>
      </c>
      <c r="EVX1353" s="84">
        <v>1000000</v>
      </c>
      <c r="EVZ1353" s="84">
        <f>EVY1353/EVX1353</f>
        <v>0</v>
      </c>
      <c r="EWA1353" s="84">
        <f>EVX1353-EVY1353</f>
        <v>1000000</v>
      </c>
      <c r="EWB1353" s="84">
        <v>2000000</v>
      </c>
      <c r="EWC1353" s="84">
        <v>0</v>
      </c>
      <c r="EWD1353" s="84">
        <f>EWC1353/EWB1353</f>
        <v>0</v>
      </c>
      <c r="EWE1353" s="84">
        <f>EWB1353-EWC1353</f>
        <v>2000000</v>
      </c>
      <c r="EWF1353" s="84">
        <f>EWB1353+EVX1353</f>
        <v>3000000</v>
      </c>
      <c r="EWK1353" s="84" t="s">
        <v>5395</v>
      </c>
      <c r="EWL1353" s="84">
        <v>454</v>
      </c>
      <c r="EWM1353" s="84" t="s">
        <v>3803</v>
      </c>
      <c r="EWN1353" s="84">
        <v>1000000</v>
      </c>
      <c r="EWP1353" s="84">
        <f>EWO1353/EWN1353</f>
        <v>0</v>
      </c>
      <c r="EWQ1353" s="84">
        <f>EWN1353-EWO1353</f>
        <v>1000000</v>
      </c>
      <c r="EWR1353" s="84">
        <v>2000000</v>
      </c>
      <c r="EWS1353" s="84">
        <v>0</v>
      </c>
      <c r="EWT1353" s="84">
        <f>EWS1353/EWR1353</f>
        <v>0</v>
      </c>
      <c r="EWU1353" s="84">
        <f>EWR1353-EWS1353</f>
        <v>2000000</v>
      </c>
      <c r="EWV1353" s="84">
        <f>EWR1353+EWN1353</f>
        <v>3000000</v>
      </c>
      <c r="EXA1353" s="84" t="s">
        <v>5395</v>
      </c>
      <c r="EXB1353" s="84">
        <v>454</v>
      </c>
      <c r="EXC1353" s="84" t="s">
        <v>3803</v>
      </c>
      <c r="EXD1353" s="84">
        <v>1000000</v>
      </c>
      <c r="EXF1353" s="84">
        <f>EXE1353/EXD1353</f>
        <v>0</v>
      </c>
      <c r="EXG1353" s="84">
        <f>EXD1353-EXE1353</f>
        <v>1000000</v>
      </c>
      <c r="EXH1353" s="84">
        <v>2000000</v>
      </c>
      <c r="EXI1353" s="84">
        <v>0</v>
      </c>
      <c r="EXJ1353" s="84">
        <f>EXI1353/EXH1353</f>
        <v>0</v>
      </c>
      <c r="EXK1353" s="84">
        <f>EXH1353-EXI1353</f>
        <v>2000000</v>
      </c>
      <c r="EXL1353" s="84">
        <f>EXH1353+EXD1353</f>
        <v>3000000</v>
      </c>
      <c r="EXQ1353" s="84" t="s">
        <v>5395</v>
      </c>
      <c r="EXR1353" s="84">
        <v>454</v>
      </c>
      <c r="EXS1353" s="84" t="s">
        <v>3803</v>
      </c>
      <c r="EXT1353" s="84">
        <v>1000000</v>
      </c>
      <c r="EXV1353" s="84">
        <f>EXU1353/EXT1353</f>
        <v>0</v>
      </c>
      <c r="EXW1353" s="84">
        <f>EXT1353-EXU1353</f>
        <v>1000000</v>
      </c>
      <c r="EXX1353" s="84">
        <v>2000000</v>
      </c>
      <c r="EXY1353" s="84">
        <v>0</v>
      </c>
      <c r="EXZ1353" s="84">
        <f>EXY1353/EXX1353</f>
        <v>0</v>
      </c>
      <c r="EYA1353" s="84">
        <f>EXX1353-EXY1353</f>
        <v>2000000</v>
      </c>
      <c r="EYB1353" s="84">
        <f>EXX1353+EXT1353</f>
        <v>3000000</v>
      </c>
      <c r="EYG1353" s="84" t="s">
        <v>5395</v>
      </c>
      <c r="EYH1353" s="84">
        <v>454</v>
      </c>
      <c r="EYI1353" s="84" t="s">
        <v>3803</v>
      </c>
      <c r="EYJ1353" s="84">
        <v>1000000</v>
      </c>
      <c r="EYL1353" s="84">
        <f>EYK1353/EYJ1353</f>
        <v>0</v>
      </c>
      <c r="EYM1353" s="84">
        <f>EYJ1353-EYK1353</f>
        <v>1000000</v>
      </c>
      <c r="EYN1353" s="84">
        <v>2000000</v>
      </c>
      <c r="EYO1353" s="84">
        <v>0</v>
      </c>
      <c r="EYP1353" s="84">
        <f>EYO1353/EYN1353</f>
        <v>0</v>
      </c>
      <c r="EYQ1353" s="84">
        <f>EYN1353-EYO1353</f>
        <v>2000000</v>
      </c>
      <c r="EYR1353" s="84">
        <f>EYN1353+EYJ1353</f>
        <v>3000000</v>
      </c>
      <c r="EYW1353" s="84" t="s">
        <v>5395</v>
      </c>
      <c r="EYX1353" s="84">
        <v>454</v>
      </c>
      <c r="EYY1353" s="84" t="s">
        <v>3803</v>
      </c>
      <c r="EYZ1353" s="84">
        <v>1000000</v>
      </c>
      <c r="EZB1353" s="84">
        <f>EZA1353/EYZ1353</f>
        <v>0</v>
      </c>
      <c r="EZC1353" s="84">
        <f>EYZ1353-EZA1353</f>
        <v>1000000</v>
      </c>
      <c r="EZD1353" s="84">
        <v>2000000</v>
      </c>
      <c r="EZE1353" s="84">
        <v>0</v>
      </c>
      <c r="EZF1353" s="84">
        <f>EZE1353/EZD1353</f>
        <v>0</v>
      </c>
      <c r="EZG1353" s="84">
        <f>EZD1353-EZE1353</f>
        <v>2000000</v>
      </c>
      <c r="EZH1353" s="84">
        <f>EZD1353+EYZ1353</f>
        <v>3000000</v>
      </c>
      <c r="EZM1353" s="84" t="s">
        <v>5395</v>
      </c>
      <c r="EZN1353" s="84">
        <v>454</v>
      </c>
      <c r="EZO1353" s="84" t="s">
        <v>3803</v>
      </c>
      <c r="EZP1353" s="84">
        <v>1000000</v>
      </c>
      <c r="EZR1353" s="84">
        <f>EZQ1353/EZP1353</f>
        <v>0</v>
      </c>
      <c r="EZS1353" s="84">
        <f>EZP1353-EZQ1353</f>
        <v>1000000</v>
      </c>
      <c r="EZT1353" s="84">
        <v>2000000</v>
      </c>
      <c r="EZU1353" s="84">
        <v>0</v>
      </c>
      <c r="EZV1353" s="84">
        <f>EZU1353/EZT1353</f>
        <v>0</v>
      </c>
      <c r="EZW1353" s="84">
        <f>EZT1353-EZU1353</f>
        <v>2000000</v>
      </c>
      <c r="EZX1353" s="84">
        <f>EZT1353+EZP1353</f>
        <v>3000000</v>
      </c>
      <c r="FAC1353" s="84" t="s">
        <v>5395</v>
      </c>
      <c r="FAD1353" s="84">
        <v>454</v>
      </c>
      <c r="FAE1353" s="84" t="s">
        <v>3803</v>
      </c>
      <c r="FAF1353" s="84">
        <v>1000000</v>
      </c>
      <c r="FAH1353" s="84">
        <f>FAG1353/FAF1353</f>
        <v>0</v>
      </c>
      <c r="FAI1353" s="84">
        <f>FAF1353-FAG1353</f>
        <v>1000000</v>
      </c>
      <c r="FAJ1353" s="84">
        <v>2000000</v>
      </c>
      <c r="FAK1353" s="84">
        <v>0</v>
      </c>
      <c r="FAL1353" s="84">
        <f>FAK1353/FAJ1353</f>
        <v>0</v>
      </c>
      <c r="FAM1353" s="84">
        <f>FAJ1353-FAK1353</f>
        <v>2000000</v>
      </c>
      <c r="FAN1353" s="84">
        <f>FAJ1353+FAF1353</f>
        <v>3000000</v>
      </c>
      <c r="FAS1353" s="84" t="s">
        <v>5395</v>
      </c>
      <c r="FAT1353" s="84">
        <v>454</v>
      </c>
      <c r="FAU1353" s="84" t="s">
        <v>3803</v>
      </c>
      <c r="FAV1353" s="84">
        <v>1000000</v>
      </c>
      <c r="FAX1353" s="84">
        <f>FAW1353/FAV1353</f>
        <v>0</v>
      </c>
      <c r="FAY1353" s="84">
        <f>FAV1353-FAW1353</f>
        <v>1000000</v>
      </c>
      <c r="FAZ1353" s="84">
        <v>2000000</v>
      </c>
      <c r="FBA1353" s="84">
        <v>0</v>
      </c>
      <c r="FBB1353" s="84">
        <f>FBA1353/FAZ1353</f>
        <v>0</v>
      </c>
      <c r="FBC1353" s="84">
        <f>FAZ1353-FBA1353</f>
        <v>2000000</v>
      </c>
      <c r="FBD1353" s="84">
        <f>FAZ1353+FAV1353</f>
        <v>3000000</v>
      </c>
      <c r="FBI1353" s="84" t="s">
        <v>5395</v>
      </c>
      <c r="FBJ1353" s="84">
        <v>454</v>
      </c>
      <c r="FBK1353" s="84" t="s">
        <v>3803</v>
      </c>
      <c r="FBL1353" s="84">
        <v>1000000</v>
      </c>
      <c r="FBN1353" s="84">
        <f>FBM1353/FBL1353</f>
        <v>0</v>
      </c>
      <c r="FBO1353" s="84">
        <f>FBL1353-FBM1353</f>
        <v>1000000</v>
      </c>
      <c r="FBP1353" s="84">
        <v>2000000</v>
      </c>
      <c r="FBQ1353" s="84">
        <v>0</v>
      </c>
      <c r="FBR1353" s="84">
        <f>FBQ1353/FBP1353</f>
        <v>0</v>
      </c>
      <c r="FBS1353" s="84">
        <f>FBP1353-FBQ1353</f>
        <v>2000000</v>
      </c>
      <c r="FBT1353" s="84">
        <f>FBP1353+FBL1353</f>
        <v>3000000</v>
      </c>
      <c r="FBY1353" s="84" t="s">
        <v>5395</v>
      </c>
      <c r="FBZ1353" s="84">
        <v>454</v>
      </c>
      <c r="FCA1353" s="84" t="s">
        <v>3803</v>
      </c>
      <c r="FCB1353" s="84">
        <v>1000000</v>
      </c>
      <c r="FCD1353" s="84">
        <f>FCC1353/FCB1353</f>
        <v>0</v>
      </c>
      <c r="FCE1353" s="84">
        <f>FCB1353-FCC1353</f>
        <v>1000000</v>
      </c>
      <c r="FCF1353" s="84">
        <v>2000000</v>
      </c>
      <c r="FCG1353" s="84">
        <v>0</v>
      </c>
      <c r="FCH1353" s="84">
        <f>FCG1353/FCF1353</f>
        <v>0</v>
      </c>
      <c r="FCI1353" s="84">
        <f>FCF1353-FCG1353</f>
        <v>2000000</v>
      </c>
      <c r="FCJ1353" s="84">
        <f>FCF1353+FCB1353</f>
        <v>3000000</v>
      </c>
      <c r="FCO1353" s="84" t="s">
        <v>5395</v>
      </c>
      <c r="FCP1353" s="84">
        <v>454</v>
      </c>
      <c r="FCQ1353" s="84" t="s">
        <v>3803</v>
      </c>
      <c r="FCR1353" s="84">
        <v>1000000</v>
      </c>
      <c r="FCT1353" s="84">
        <f>FCS1353/FCR1353</f>
        <v>0</v>
      </c>
      <c r="FCU1353" s="84">
        <f>FCR1353-FCS1353</f>
        <v>1000000</v>
      </c>
      <c r="FCV1353" s="84">
        <v>2000000</v>
      </c>
      <c r="FCW1353" s="84">
        <v>0</v>
      </c>
      <c r="FCX1353" s="84">
        <f>FCW1353/FCV1353</f>
        <v>0</v>
      </c>
      <c r="FCY1353" s="84">
        <f>FCV1353-FCW1353</f>
        <v>2000000</v>
      </c>
      <c r="FCZ1353" s="84">
        <f>FCV1353+FCR1353</f>
        <v>3000000</v>
      </c>
      <c r="FDE1353" s="84" t="s">
        <v>5395</v>
      </c>
      <c r="FDF1353" s="84">
        <v>454</v>
      </c>
      <c r="FDG1353" s="84" t="s">
        <v>3803</v>
      </c>
      <c r="FDH1353" s="84">
        <v>1000000</v>
      </c>
      <c r="FDJ1353" s="84">
        <f>FDI1353/FDH1353</f>
        <v>0</v>
      </c>
      <c r="FDK1353" s="84">
        <f>FDH1353-FDI1353</f>
        <v>1000000</v>
      </c>
      <c r="FDL1353" s="84">
        <v>2000000</v>
      </c>
      <c r="FDM1353" s="84">
        <v>0</v>
      </c>
      <c r="FDN1353" s="84">
        <f>FDM1353/FDL1353</f>
        <v>0</v>
      </c>
      <c r="FDO1353" s="84">
        <f>FDL1353-FDM1353</f>
        <v>2000000</v>
      </c>
      <c r="FDP1353" s="84">
        <f>FDL1353+FDH1353</f>
        <v>3000000</v>
      </c>
      <c r="FDU1353" s="84" t="s">
        <v>5395</v>
      </c>
      <c r="FDV1353" s="84">
        <v>454</v>
      </c>
      <c r="FDW1353" s="84" t="s">
        <v>3803</v>
      </c>
      <c r="FDX1353" s="84">
        <v>1000000</v>
      </c>
      <c r="FDZ1353" s="84">
        <f>FDY1353/FDX1353</f>
        <v>0</v>
      </c>
      <c r="FEA1353" s="84">
        <f>FDX1353-FDY1353</f>
        <v>1000000</v>
      </c>
      <c r="FEB1353" s="84">
        <v>2000000</v>
      </c>
      <c r="FEC1353" s="84">
        <v>0</v>
      </c>
      <c r="FED1353" s="84">
        <f>FEC1353/FEB1353</f>
        <v>0</v>
      </c>
      <c r="FEE1353" s="84">
        <f>FEB1353-FEC1353</f>
        <v>2000000</v>
      </c>
      <c r="FEF1353" s="84">
        <f>FEB1353+FDX1353</f>
        <v>3000000</v>
      </c>
      <c r="FEK1353" s="84" t="s">
        <v>5395</v>
      </c>
      <c r="FEL1353" s="84">
        <v>454</v>
      </c>
      <c r="FEM1353" s="84" t="s">
        <v>3803</v>
      </c>
      <c r="FEN1353" s="84">
        <v>1000000</v>
      </c>
      <c r="FEP1353" s="84">
        <f>FEO1353/FEN1353</f>
        <v>0</v>
      </c>
      <c r="FEQ1353" s="84">
        <f>FEN1353-FEO1353</f>
        <v>1000000</v>
      </c>
      <c r="FER1353" s="84">
        <v>2000000</v>
      </c>
      <c r="FES1353" s="84">
        <v>0</v>
      </c>
      <c r="FET1353" s="84">
        <f>FES1353/FER1353</f>
        <v>0</v>
      </c>
      <c r="FEU1353" s="84">
        <f>FER1353-FES1353</f>
        <v>2000000</v>
      </c>
      <c r="FEV1353" s="84">
        <f>FER1353+FEN1353</f>
        <v>3000000</v>
      </c>
      <c r="FFA1353" s="84" t="s">
        <v>5395</v>
      </c>
      <c r="FFB1353" s="84">
        <v>454</v>
      </c>
      <c r="FFC1353" s="84" t="s">
        <v>3803</v>
      </c>
      <c r="FFD1353" s="84">
        <v>1000000</v>
      </c>
      <c r="FFF1353" s="84">
        <f>FFE1353/FFD1353</f>
        <v>0</v>
      </c>
      <c r="FFG1353" s="84">
        <f>FFD1353-FFE1353</f>
        <v>1000000</v>
      </c>
      <c r="FFH1353" s="84">
        <v>2000000</v>
      </c>
      <c r="FFI1353" s="84">
        <v>0</v>
      </c>
      <c r="FFJ1353" s="84">
        <f>FFI1353/FFH1353</f>
        <v>0</v>
      </c>
      <c r="FFK1353" s="84">
        <f>FFH1353-FFI1353</f>
        <v>2000000</v>
      </c>
      <c r="FFL1353" s="84">
        <f>FFH1353+FFD1353</f>
        <v>3000000</v>
      </c>
      <c r="FFQ1353" s="84" t="s">
        <v>5395</v>
      </c>
      <c r="FFR1353" s="84">
        <v>454</v>
      </c>
      <c r="FFS1353" s="84" t="s">
        <v>3803</v>
      </c>
      <c r="FFT1353" s="84">
        <v>1000000</v>
      </c>
      <c r="FFV1353" s="84">
        <f>FFU1353/FFT1353</f>
        <v>0</v>
      </c>
      <c r="FFW1353" s="84">
        <f>FFT1353-FFU1353</f>
        <v>1000000</v>
      </c>
      <c r="FFX1353" s="84">
        <v>2000000</v>
      </c>
      <c r="FFY1353" s="84">
        <v>0</v>
      </c>
      <c r="FFZ1353" s="84">
        <f>FFY1353/FFX1353</f>
        <v>0</v>
      </c>
      <c r="FGA1353" s="84">
        <f>FFX1353-FFY1353</f>
        <v>2000000</v>
      </c>
      <c r="FGB1353" s="84">
        <f>FFX1353+FFT1353</f>
        <v>3000000</v>
      </c>
      <c r="FGG1353" s="84" t="s">
        <v>5395</v>
      </c>
      <c r="FGH1353" s="84">
        <v>454</v>
      </c>
      <c r="FGI1353" s="84" t="s">
        <v>3803</v>
      </c>
      <c r="FGJ1353" s="84">
        <v>1000000</v>
      </c>
      <c r="FGL1353" s="84">
        <f>FGK1353/FGJ1353</f>
        <v>0</v>
      </c>
      <c r="FGM1353" s="84">
        <f>FGJ1353-FGK1353</f>
        <v>1000000</v>
      </c>
      <c r="FGN1353" s="84">
        <v>2000000</v>
      </c>
      <c r="FGO1353" s="84">
        <v>0</v>
      </c>
      <c r="FGP1353" s="84">
        <f>FGO1353/FGN1353</f>
        <v>0</v>
      </c>
      <c r="FGQ1353" s="84">
        <f>FGN1353-FGO1353</f>
        <v>2000000</v>
      </c>
      <c r="FGR1353" s="84">
        <f>FGN1353+FGJ1353</f>
        <v>3000000</v>
      </c>
      <c r="FGW1353" s="84" t="s">
        <v>5395</v>
      </c>
      <c r="FGX1353" s="84">
        <v>454</v>
      </c>
      <c r="FGY1353" s="84" t="s">
        <v>3803</v>
      </c>
      <c r="FGZ1353" s="84">
        <v>1000000</v>
      </c>
      <c r="FHB1353" s="84">
        <f>FHA1353/FGZ1353</f>
        <v>0</v>
      </c>
      <c r="FHC1353" s="84">
        <f>FGZ1353-FHA1353</f>
        <v>1000000</v>
      </c>
      <c r="FHD1353" s="84">
        <v>2000000</v>
      </c>
      <c r="FHE1353" s="84">
        <v>0</v>
      </c>
      <c r="FHF1353" s="84">
        <f>FHE1353/FHD1353</f>
        <v>0</v>
      </c>
      <c r="FHG1353" s="84">
        <f>FHD1353-FHE1353</f>
        <v>2000000</v>
      </c>
      <c r="FHH1353" s="84">
        <f>FHD1353+FGZ1353</f>
        <v>3000000</v>
      </c>
      <c r="FHM1353" s="84" t="s">
        <v>5395</v>
      </c>
      <c r="FHN1353" s="84">
        <v>454</v>
      </c>
      <c r="FHO1353" s="84" t="s">
        <v>3803</v>
      </c>
      <c r="FHP1353" s="84">
        <v>1000000</v>
      </c>
      <c r="FHR1353" s="84">
        <f>FHQ1353/FHP1353</f>
        <v>0</v>
      </c>
      <c r="FHS1353" s="84">
        <f>FHP1353-FHQ1353</f>
        <v>1000000</v>
      </c>
      <c r="FHT1353" s="84">
        <v>2000000</v>
      </c>
      <c r="FHU1353" s="84">
        <v>0</v>
      </c>
      <c r="FHV1353" s="84">
        <f>FHU1353/FHT1353</f>
        <v>0</v>
      </c>
      <c r="FHW1353" s="84">
        <f>FHT1353-FHU1353</f>
        <v>2000000</v>
      </c>
      <c r="FHX1353" s="84">
        <f>FHT1353+FHP1353</f>
        <v>3000000</v>
      </c>
      <c r="FIC1353" s="84" t="s">
        <v>5395</v>
      </c>
      <c r="FID1353" s="84">
        <v>454</v>
      </c>
      <c r="FIE1353" s="84" t="s">
        <v>3803</v>
      </c>
      <c r="FIF1353" s="84">
        <v>1000000</v>
      </c>
      <c r="FIH1353" s="84">
        <f>FIG1353/FIF1353</f>
        <v>0</v>
      </c>
      <c r="FII1353" s="84">
        <f>FIF1353-FIG1353</f>
        <v>1000000</v>
      </c>
      <c r="FIJ1353" s="84">
        <v>2000000</v>
      </c>
      <c r="FIK1353" s="84">
        <v>0</v>
      </c>
      <c r="FIL1353" s="84">
        <f>FIK1353/FIJ1353</f>
        <v>0</v>
      </c>
      <c r="FIM1353" s="84">
        <f>FIJ1353-FIK1353</f>
        <v>2000000</v>
      </c>
      <c r="FIN1353" s="84">
        <f>FIJ1353+FIF1353</f>
        <v>3000000</v>
      </c>
      <c r="FIS1353" s="84" t="s">
        <v>5395</v>
      </c>
      <c r="FIT1353" s="84">
        <v>454</v>
      </c>
      <c r="FIU1353" s="84" t="s">
        <v>3803</v>
      </c>
      <c r="FIV1353" s="84">
        <v>1000000</v>
      </c>
      <c r="FIX1353" s="84">
        <f>FIW1353/FIV1353</f>
        <v>0</v>
      </c>
      <c r="FIY1353" s="84">
        <f>FIV1353-FIW1353</f>
        <v>1000000</v>
      </c>
      <c r="FIZ1353" s="84">
        <v>2000000</v>
      </c>
      <c r="FJA1353" s="84">
        <v>0</v>
      </c>
      <c r="FJB1353" s="84">
        <f>FJA1353/FIZ1353</f>
        <v>0</v>
      </c>
      <c r="FJC1353" s="84">
        <f>FIZ1353-FJA1353</f>
        <v>2000000</v>
      </c>
      <c r="FJD1353" s="84">
        <f>FIZ1353+FIV1353</f>
        <v>3000000</v>
      </c>
      <c r="FJI1353" s="84" t="s">
        <v>5395</v>
      </c>
      <c r="FJJ1353" s="84">
        <v>454</v>
      </c>
      <c r="FJK1353" s="84" t="s">
        <v>3803</v>
      </c>
      <c r="FJL1353" s="84">
        <v>1000000</v>
      </c>
      <c r="FJN1353" s="84">
        <f>FJM1353/FJL1353</f>
        <v>0</v>
      </c>
      <c r="FJO1353" s="84">
        <f>FJL1353-FJM1353</f>
        <v>1000000</v>
      </c>
      <c r="FJP1353" s="84">
        <v>2000000</v>
      </c>
      <c r="FJQ1353" s="84">
        <v>0</v>
      </c>
      <c r="FJR1353" s="84">
        <f>FJQ1353/FJP1353</f>
        <v>0</v>
      </c>
      <c r="FJS1353" s="84">
        <f>FJP1353-FJQ1353</f>
        <v>2000000</v>
      </c>
      <c r="FJT1353" s="84">
        <f>FJP1353+FJL1353</f>
        <v>3000000</v>
      </c>
      <c r="FJY1353" s="84" t="s">
        <v>5395</v>
      </c>
      <c r="FJZ1353" s="84">
        <v>454</v>
      </c>
      <c r="FKA1353" s="84" t="s">
        <v>3803</v>
      </c>
      <c r="FKB1353" s="84">
        <v>1000000</v>
      </c>
      <c r="FKD1353" s="84">
        <f>FKC1353/FKB1353</f>
        <v>0</v>
      </c>
      <c r="FKE1353" s="84">
        <f>FKB1353-FKC1353</f>
        <v>1000000</v>
      </c>
      <c r="FKF1353" s="84">
        <v>2000000</v>
      </c>
      <c r="FKG1353" s="84">
        <v>0</v>
      </c>
      <c r="FKH1353" s="84">
        <f>FKG1353/FKF1353</f>
        <v>0</v>
      </c>
      <c r="FKI1353" s="84">
        <f>FKF1353-FKG1353</f>
        <v>2000000</v>
      </c>
      <c r="FKJ1353" s="84">
        <f>FKF1353+FKB1353</f>
        <v>3000000</v>
      </c>
      <c r="FKO1353" s="84" t="s">
        <v>5395</v>
      </c>
      <c r="FKP1353" s="84">
        <v>454</v>
      </c>
      <c r="FKQ1353" s="84" t="s">
        <v>3803</v>
      </c>
      <c r="FKR1353" s="84">
        <v>1000000</v>
      </c>
      <c r="FKT1353" s="84">
        <f>FKS1353/FKR1353</f>
        <v>0</v>
      </c>
      <c r="FKU1353" s="84">
        <f>FKR1353-FKS1353</f>
        <v>1000000</v>
      </c>
      <c r="FKV1353" s="84">
        <v>2000000</v>
      </c>
      <c r="FKW1353" s="84">
        <v>0</v>
      </c>
      <c r="FKX1353" s="84">
        <f>FKW1353/FKV1353</f>
        <v>0</v>
      </c>
      <c r="FKY1353" s="84">
        <f>FKV1353-FKW1353</f>
        <v>2000000</v>
      </c>
      <c r="FKZ1353" s="84">
        <f>FKV1353+FKR1353</f>
        <v>3000000</v>
      </c>
      <c r="FLE1353" s="84" t="s">
        <v>5395</v>
      </c>
      <c r="FLF1353" s="84">
        <v>454</v>
      </c>
      <c r="FLG1353" s="84" t="s">
        <v>3803</v>
      </c>
      <c r="FLH1353" s="84">
        <v>1000000</v>
      </c>
      <c r="FLJ1353" s="84">
        <f>FLI1353/FLH1353</f>
        <v>0</v>
      </c>
      <c r="FLK1353" s="84">
        <f>FLH1353-FLI1353</f>
        <v>1000000</v>
      </c>
      <c r="FLL1353" s="84">
        <v>2000000</v>
      </c>
      <c r="FLM1353" s="84">
        <v>0</v>
      </c>
      <c r="FLN1353" s="84">
        <f>FLM1353/FLL1353</f>
        <v>0</v>
      </c>
      <c r="FLO1353" s="84">
        <f>FLL1353-FLM1353</f>
        <v>2000000</v>
      </c>
      <c r="FLP1353" s="84">
        <f>FLL1353+FLH1353</f>
        <v>3000000</v>
      </c>
      <c r="FLU1353" s="84" t="s">
        <v>5395</v>
      </c>
      <c r="FLV1353" s="84">
        <v>454</v>
      </c>
      <c r="FLW1353" s="84" t="s">
        <v>3803</v>
      </c>
      <c r="FLX1353" s="84">
        <v>1000000</v>
      </c>
      <c r="FLZ1353" s="84">
        <f>FLY1353/FLX1353</f>
        <v>0</v>
      </c>
      <c r="FMA1353" s="84">
        <f>FLX1353-FLY1353</f>
        <v>1000000</v>
      </c>
      <c r="FMB1353" s="84">
        <v>2000000</v>
      </c>
      <c r="FMC1353" s="84">
        <v>0</v>
      </c>
      <c r="FMD1353" s="84">
        <f>FMC1353/FMB1353</f>
        <v>0</v>
      </c>
      <c r="FME1353" s="84">
        <f>FMB1353-FMC1353</f>
        <v>2000000</v>
      </c>
      <c r="FMF1353" s="84">
        <f>FMB1353+FLX1353</f>
        <v>3000000</v>
      </c>
      <c r="FMK1353" s="84" t="s">
        <v>5395</v>
      </c>
      <c r="FML1353" s="84">
        <v>454</v>
      </c>
      <c r="FMM1353" s="84" t="s">
        <v>3803</v>
      </c>
      <c r="FMN1353" s="84">
        <v>1000000</v>
      </c>
      <c r="FMP1353" s="84">
        <f>FMO1353/FMN1353</f>
        <v>0</v>
      </c>
      <c r="FMQ1353" s="84">
        <f>FMN1353-FMO1353</f>
        <v>1000000</v>
      </c>
      <c r="FMR1353" s="84">
        <v>2000000</v>
      </c>
      <c r="FMS1353" s="84">
        <v>0</v>
      </c>
      <c r="FMT1353" s="84">
        <f>FMS1353/FMR1353</f>
        <v>0</v>
      </c>
      <c r="FMU1353" s="84">
        <f>FMR1353-FMS1353</f>
        <v>2000000</v>
      </c>
      <c r="FMV1353" s="84">
        <f>FMR1353+FMN1353</f>
        <v>3000000</v>
      </c>
      <c r="FNA1353" s="84" t="s">
        <v>5395</v>
      </c>
      <c r="FNB1353" s="84">
        <v>454</v>
      </c>
      <c r="FNC1353" s="84" t="s">
        <v>3803</v>
      </c>
      <c r="FND1353" s="84">
        <v>1000000</v>
      </c>
      <c r="FNF1353" s="84">
        <f>FNE1353/FND1353</f>
        <v>0</v>
      </c>
      <c r="FNG1353" s="84">
        <f>FND1353-FNE1353</f>
        <v>1000000</v>
      </c>
      <c r="FNH1353" s="84">
        <v>2000000</v>
      </c>
      <c r="FNI1353" s="84">
        <v>0</v>
      </c>
      <c r="FNJ1353" s="84">
        <f>FNI1353/FNH1353</f>
        <v>0</v>
      </c>
      <c r="FNK1353" s="84">
        <f>FNH1353-FNI1353</f>
        <v>2000000</v>
      </c>
      <c r="FNL1353" s="84">
        <f>FNH1353+FND1353</f>
        <v>3000000</v>
      </c>
      <c r="FNQ1353" s="84" t="s">
        <v>5395</v>
      </c>
      <c r="FNR1353" s="84">
        <v>454</v>
      </c>
      <c r="FNS1353" s="84" t="s">
        <v>3803</v>
      </c>
      <c r="FNT1353" s="84">
        <v>1000000</v>
      </c>
      <c r="FNV1353" s="84">
        <f>FNU1353/FNT1353</f>
        <v>0</v>
      </c>
      <c r="FNW1353" s="84">
        <f>FNT1353-FNU1353</f>
        <v>1000000</v>
      </c>
      <c r="FNX1353" s="84">
        <v>2000000</v>
      </c>
      <c r="FNY1353" s="84">
        <v>0</v>
      </c>
      <c r="FNZ1353" s="84">
        <f>FNY1353/FNX1353</f>
        <v>0</v>
      </c>
      <c r="FOA1353" s="84">
        <f>FNX1353-FNY1353</f>
        <v>2000000</v>
      </c>
      <c r="FOB1353" s="84">
        <f>FNX1353+FNT1353</f>
        <v>3000000</v>
      </c>
      <c r="FOG1353" s="84" t="s">
        <v>5395</v>
      </c>
      <c r="FOH1353" s="84">
        <v>454</v>
      </c>
      <c r="FOI1353" s="84" t="s">
        <v>3803</v>
      </c>
      <c r="FOJ1353" s="84">
        <v>1000000</v>
      </c>
      <c r="FOL1353" s="84">
        <f>FOK1353/FOJ1353</f>
        <v>0</v>
      </c>
      <c r="FOM1353" s="84">
        <f>FOJ1353-FOK1353</f>
        <v>1000000</v>
      </c>
      <c r="FON1353" s="84">
        <v>2000000</v>
      </c>
      <c r="FOO1353" s="84">
        <v>0</v>
      </c>
      <c r="FOP1353" s="84">
        <f>FOO1353/FON1353</f>
        <v>0</v>
      </c>
      <c r="FOQ1353" s="84">
        <f>FON1353-FOO1353</f>
        <v>2000000</v>
      </c>
      <c r="FOR1353" s="84">
        <f>FON1353+FOJ1353</f>
        <v>3000000</v>
      </c>
      <c r="FOW1353" s="84" t="s">
        <v>5395</v>
      </c>
      <c r="FOX1353" s="84">
        <v>454</v>
      </c>
      <c r="FOY1353" s="84" t="s">
        <v>3803</v>
      </c>
      <c r="FOZ1353" s="84">
        <v>1000000</v>
      </c>
      <c r="FPB1353" s="84">
        <f>FPA1353/FOZ1353</f>
        <v>0</v>
      </c>
      <c r="FPC1353" s="84">
        <f>FOZ1353-FPA1353</f>
        <v>1000000</v>
      </c>
      <c r="FPD1353" s="84">
        <v>2000000</v>
      </c>
      <c r="FPE1353" s="84">
        <v>0</v>
      </c>
      <c r="FPF1353" s="84">
        <f>FPE1353/FPD1353</f>
        <v>0</v>
      </c>
      <c r="FPG1353" s="84">
        <f>FPD1353-FPE1353</f>
        <v>2000000</v>
      </c>
      <c r="FPH1353" s="84">
        <f>FPD1353+FOZ1353</f>
        <v>3000000</v>
      </c>
      <c r="FPM1353" s="84" t="s">
        <v>5395</v>
      </c>
      <c r="FPN1353" s="84">
        <v>454</v>
      </c>
      <c r="FPO1353" s="84" t="s">
        <v>3803</v>
      </c>
      <c r="FPP1353" s="84">
        <v>1000000</v>
      </c>
      <c r="FPR1353" s="84">
        <f>FPQ1353/FPP1353</f>
        <v>0</v>
      </c>
      <c r="FPS1353" s="84">
        <f>FPP1353-FPQ1353</f>
        <v>1000000</v>
      </c>
      <c r="FPT1353" s="84">
        <v>2000000</v>
      </c>
      <c r="FPU1353" s="84">
        <v>0</v>
      </c>
      <c r="FPV1353" s="84">
        <f>FPU1353/FPT1353</f>
        <v>0</v>
      </c>
      <c r="FPW1353" s="84">
        <f>FPT1353-FPU1353</f>
        <v>2000000</v>
      </c>
      <c r="FPX1353" s="84">
        <f>FPT1353+FPP1353</f>
        <v>3000000</v>
      </c>
      <c r="FQC1353" s="84" t="s">
        <v>5395</v>
      </c>
      <c r="FQD1353" s="84">
        <v>454</v>
      </c>
      <c r="FQE1353" s="84" t="s">
        <v>3803</v>
      </c>
      <c r="FQF1353" s="84">
        <v>1000000</v>
      </c>
      <c r="FQH1353" s="84">
        <f>FQG1353/FQF1353</f>
        <v>0</v>
      </c>
      <c r="FQI1353" s="84">
        <f>FQF1353-FQG1353</f>
        <v>1000000</v>
      </c>
      <c r="FQJ1353" s="84">
        <v>2000000</v>
      </c>
      <c r="FQK1353" s="84">
        <v>0</v>
      </c>
      <c r="FQL1353" s="84">
        <f>FQK1353/FQJ1353</f>
        <v>0</v>
      </c>
      <c r="FQM1353" s="84">
        <f>FQJ1353-FQK1353</f>
        <v>2000000</v>
      </c>
      <c r="FQN1353" s="84">
        <f>FQJ1353+FQF1353</f>
        <v>3000000</v>
      </c>
      <c r="FQS1353" s="84" t="s">
        <v>5395</v>
      </c>
      <c r="FQT1353" s="84">
        <v>454</v>
      </c>
      <c r="FQU1353" s="84" t="s">
        <v>3803</v>
      </c>
      <c r="FQV1353" s="84">
        <v>1000000</v>
      </c>
      <c r="FQX1353" s="84">
        <f>FQW1353/FQV1353</f>
        <v>0</v>
      </c>
      <c r="FQY1353" s="84">
        <f>FQV1353-FQW1353</f>
        <v>1000000</v>
      </c>
      <c r="FQZ1353" s="84">
        <v>2000000</v>
      </c>
      <c r="FRA1353" s="84">
        <v>0</v>
      </c>
      <c r="FRB1353" s="84">
        <f>FRA1353/FQZ1353</f>
        <v>0</v>
      </c>
      <c r="FRC1353" s="84">
        <f>FQZ1353-FRA1353</f>
        <v>2000000</v>
      </c>
      <c r="FRD1353" s="84">
        <f>FQZ1353+FQV1353</f>
        <v>3000000</v>
      </c>
      <c r="FRI1353" s="84" t="s">
        <v>5395</v>
      </c>
      <c r="FRJ1353" s="84">
        <v>454</v>
      </c>
      <c r="FRK1353" s="84" t="s">
        <v>3803</v>
      </c>
      <c r="FRL1353" s="84">
        <v>1000000</v>
      </c>
      <c r="FRN1353" s="84">
        <f>FRM1353/FRL1353</f>
        <v>0</v>
      </c>
      <c r="FRO1353" s="84">
        <f>FRL1353-FRM1353</f>
        <v>1000000</v>
      </c>
      <c r="FRP1353" s="84">
        <v>2000000</v>
      </c>
      <c r="FRQ1353" s="84">
        <v>0</v>
      </c>
      <c r="FRR1353" s="84">
        <f>FRQ1353/FRP1353</f>
        <v>0</v>
      </c>
      <c r="FRS1353" s="84">
        <f>FRP1353-FRQ1353</f>
        <v>2000000</v>
      </c>
      <c r="FRT1353" s="84">
        <f>FRP1353+FRL1353</f>
        <v>3000000</v>
      </c>
      <c r="FRY1353" s="84" t="s">
        <v>5395</v>
      </c>
      <c r="FRZ1353" s="84">
        <v>454</v>
      </c>
      <c r="FSA1353" s="84" t="s">
        <v>3803</v>
      </c>
      <c r="FSB1353" s="84">
        <v>1000000</v>
      </c>
      <c r="FSD1353" s="84">
        <f>FSC1353/FSB1353</f>
        <v>0</v>
      </c>
      <c r="FSE1353" s="84">
        <f>FSB1353-FSC1353</f>
        <v>1000000</v>
      </c>
      <c r="FSF1353" s="84">
        <v>2000000</v>
      </c>
      <c r="FSG1353" s="84">
        <v>0</v>
      </c>
      <c r="FSH1353" s="84">
        <f>FSG1353/FSF1353</f>
        <v>0</v>
      </c>
      <c r="FSI1353" s="84">
        <f>FSF1353-FSG1353</f>
        <v>2000000</v>
      </c>
      <c r="FSJ1353" s="84">
        <f>FSF1353+FSB1353</f>
        <v>3000000</v>
      </c>
      <c r="FSO1353" s="84" t="s">
        <v>5395</v>
      </c>
      <c r="FSP1353" s="84">
        <v>454</v>
      </c>
      <c r="FSQ1353" s="84" t="s">
        <v>3803</v>
      </c>
      <c r="FSR1353" s="84">
        <v>1000000</v>
      </c>
      <c r="FST1353" s="84">
        <f>FSS1353/FSR1353</f>
        <v>0</v>
      </c>
      <c r="FSU1353" s="84">
        <f>FSR1353-FSS1353</f>
        <v>1000000</v>
      </c>
      <c r="FSV1353" s="84">
        <v>2000000</v>
      </c>
      <c r="FSW1353" s="84">
        <v>0</v>
      </c>
      <c r="FSX1353" s="84">
        <f>FSW1353/FSV1353</f>
        <v>0</v>
      </c>
      <c r="FSY1353" s="84">
        <f>FSV1353-FSW1353</f>
        <v>2000000</v>
      </c>
      <c r="FSZ1353" s="84">
        <f>FSV1353+FSR1353</f>
        <v>3000000</v>
      </c>
      <c r="FTE1353" s="84" t="s">
        <v>5395</v>
      </c>
      <c r="FTF1353" s="84">
        <v>454</v>
      </c>
      <c r="FTG1353" s="84" t="s">
        <v>3803</v>
      </c>
      <c r="FTH1353" s="84">
        <v>1000000</v>
      </c>
      <c r="FTJ1353" s="84">
        <f>FTI1353/FTH1353</f>
        <v>0</v>
      </c>
      <c r="FTK1353" s="84">
        <f>FTH1353-FTI1353</f>
        <v>1000000</v>
      </c>
      <c r="FTL1353" s="84">
        <v>2000000</v>
      </c>
      <c r="FTM1353" s="84">
        <v>0</v>
      </c>
      <c r="FTN1353" s="84">
        <f>FTM1353/FTL1353</f>
        <v>0</v>
      </c>
      <c r="FTO1353" s="84">
        <f>FTL1353-FTM1353</f>
        <v>2000000</v>
      </c>
      <c r="FTP1353" s="84">
        <f>FTL1353+FTH1353</f>
        <v>3000000</v>
      </c>
      <c r="FTU1353" s="84" t="s">
        <v>5395</v>
      </c>
      <c r="FTV1353" s="84">
        <v>454</v>
      </c>
      <c r="FTW1353" s="84" t="s">
        <v>3803</v>
      </c>
      <c r="FTX1353" s="84">
        <v>1000000</v>
      </c>
      <c r="FTZ1353" s="84">
        <f>FTY1353/FTX1353</f>
        <v>0</v>
      </c>
      <c r="FUA1353" s="84">
        <f>FTX1353-FTY1353</f>
        <v>1000000</v>
      </c>
      <c r="FUB1353" s="84">
        <v>2000000</v>
      </c>
      <c r="FUC1353" s="84">
        <v>0</v>
      </c>
      <c r="FUD1353" s="84">
        <f>FUC1353/FUB1353</f>
        <v>0</v>
      </c>
      <c r="FUE1353" s="84">
        <f>FUB1353-FUC1353</f>
        <v>2000000</v>
      </c>
      <c r="FUF1353" s="84">
        <f>FUB1353+FTX1353</f>
        <v>3000000</v>
      </c>
      <c r="FUK1353" s="84" t="s">
        <v>5395</v>
      </c>
      <c r="FUL1353" s="84">
        <v>454</v>
      </c>
      <c r="FUM1353" s="84" t="s">
        <v>3803</v>
      </c>
      <c r="FUN1353" s="84">
        <v>1000000</v>
      </c>
      <c r="FUP1353" s="84">
        <f>FUO1353/FUN1353</f>
        <v>0</v>
      </c>
      <c r="FUQ1353" s="84">
        <f>FUN1353-FUO1353</f>
        <v>1000000</v>
      </c>
      <c r="FUR1353" s="84">
        <v>2000000</v>
      </c>
      <c r="FUS1353" s="84">
        <v>0</v>
      </c>
      <c r="FUT1353" s="84">
        <f>FUS1353/FUR1353</f>
        <v>0</v>
      </c>
      <c r="FUU1353" s="84">
        <f>FUR1353-FUS1353</f>
        <v>2000000</v>
      </c>
      <c r="FUV1353" s="84">
        <f>FUR1353+FUN1353</f>
        <v>3000000</v>
      </c>
      <c r="FVA1353" s="84" t="s">
        <v>5395</v>
      </c>
      <c r="FVB1353" s="84">
        <v>454</v>
      </c>
      <c r="FVC1353" s="84" t="s">
        <v>3803</v>
      </c>
      <c r="FVD1353" s="84">
        <v>1000000</v>
      </c>
      <c r="FVF1353" s="84">
        <f>FVE1353/FVD1353</f>
        <v>0</v>
      </c>
      <c r="FVG1353" s="84">
        <f>FVD1353-FVE1353</f>
        <v>1000000</v>
      </c>
      <c r="FVH1353" s="84">
        <v>2000000</v>
      </c>
      <c r="FVI1353" s="84">
        <v>0</v>
      </c>
      <c r="FVJ1353" s="84">
        <f>FVI1353/FVH1353</f>
        <v>0</v>
      </c>
      <c r="FVK1353" s="84">
        <f>FVH1353-FVI1353</f>
        <v>2000000</v>
      </c>
      <c r="FVL1353" s="84">
        <f>FVH1353+FVD1353</f>
        <v>3000000</v>
      </c>
      <c r="FVQ1353" s="84" t="s">
        <v>5395</v>
      </c>
      <c r="FVR1353" s="84">
        <v>454</v>
      </c>
      <c r="FVS1353" s="84" t="s">
        <v>3803</v>
      </c>
      <c r="FVT1353" s="84">
        <v>1000000</v>
      </c>
      <c r="FVV1353" s="84">
        <f>FVU1353/FVT1353</f>
        <v>0</v>
      </c>
      <c r="FVW1353" s="84">
        <f>FVT1353-FVU1353</f>
        <v>1000000</v>
      </c>
      <c r="FVX1353" s="84">
        <v>2000000</v>
      </c>
      <c r="FVY1353" s="84">
        <v>0</v>
      </c>
      <c r="FVZ1353" s="84">
        <f>FVY1353/FVX1353</f>
        <v>0</v>
      </c>
      <c r="FWA1353" s="84">
        <f>FVX1353-FVY1353</f>
        <v>2000000</v>
      </c>
      <c r="FWB1353" s="84">
        <f>FVX1353+FVT1353</f>
        <v>3000000</v>
      </c>
      <c r="FWG1353" s="84" t="s">
        <v>5395</v>
      </c>
      <c r="FWH1353" s="84">
        <v>454</v>
      </c>
      <c r="FWI1353" s="84" t="s">
        <v>3803</v>
      </c>
      <c r="FWJ1353" s="84">
        <v>1000000</v>
      </c>
      <c r="FWL1353" s="84">
        <f>FWK1353/FWJ1353</f>
        <v>0</v>
      </c>
      <c r="FWM1353" s="84">
        <f>FWJ1353-FWK1353</f>
        <v>1000000</v>
      </c>
      <c r="FWN1353" s="84">
        <v>2000000</v>
      </c>
      <c r="FWO1353" s="84">
        <v>0</v>
      </c>
      <c r="FWP1353" s="84">
        <f>FWO1353/FWN1353</f>
        <v>0</v>
      </c>
      <c r="FWQ1353" s="84">
        <f>FWN1353-FWO1353</f>
        <v>2000000</v>
      </c>
      <c r="FWR1353" s="84">
        <f>FWN1353+FWJ1353</f>
        <v>3000000</v>
      </c>
      <c r="FWW1353" s="84" t="s">
        <v>5395</v>
      </c>
      <c r="FWX1353" s="84">
        <v>454</v>
      </c>
      <c r="FWY1353" s="84" t="s">
        <v>3803</v>
      </c>
      <c r="FWZ1353" s="84">
        <v>1000000</v>
      </c>
      <c r="FXB1353" s="84">
        <f>FXA1353/FWZ1353</f>
        <v>0</v>
      </c>
      <c r="FXC1353" s="84">
        <f>FWZ1353-FXA1353</f>
        <v>1000000</v>
      </c>
      <c r="FXD1353" s="84">
        <v>2000000</v>
      </c>
      <c r="FXE1353" s="84">
        <v>0</v>
      </c>
      <c r="FXF1353" s="84">
        <f>FXE1353/FXD1353</f>
        <v>0</v>
      </c>
      <c r="FXG1353" s="84">
        <f>FXD1353-FXE1353</f>
        <v>2000000</v>
      </c>
      <c r="FXH1353" s="84">
        <f>FXD1353+FWZ1353</f>
        <v>3000000</v>
      </c>
      <c r="FXM1353" s="84" t="s">
        <v>5395</v>
      </c>
      <c r="FXN1353" s="84">
        <v>454</v>
      </c>
      <c r="FXO1353" s="84" t="s">
        <v>3803</v>
      </c>
      <c r="FXP1353" s="84">
        <v>1000000</v>
      </c>
      <c r="FXR1353" s="84">
        <f>FXQ1353/FXP1353</f>
        <v>0</v>
      </c>
      <c r="FXS1353" s="84">
        <f>FXP1353-FXQ1353</f>
        <v>1000000</v>
      </c>
      <c r="FXT1353" s="84">
        <v>2000000</v>
      </c>
      <c r="FXU1353" s="84">
        <v>0</v>
      </c>
      <c r="FXV1353" s="84">
        <f>FXU1353/FXT1353</f>
        <v>0</v>
      </c>
      <c r="FXW1353" s="84">
        <f>FXT1353-FXU1353</f>
        <v>2000000</v>
      </c>
      <c r="FXX1353" s="84">
        <f>FXT1353+FXP1353</f>
        <v>3000000</v>
      </c>
      <c r="FYC1353" s="84" t="s">
        <v>5395</v>
      </c>
      <c r="FYD1353" s="84">
        <v>454</v>
      </c>
      <c r="FYE1353" s="84" t="s">
        <v>3803</v>
      </c>
      <c r="FYF1353" s="84">
        <v>1000000</v>
      </c>
      <c r="FYH1353" s="84">
        <f>FYG1353/FYF1353</f>
        <v>0</v>
      </c>
      <c r="FYI1353" s="84">
        <f>FYF1353-FYG1353</f>
        <v>1000000</v>
      </c>
      <c r="FYJ1353" s="84">
        <v>2000000</v>
      </c>
      <c r="FYK1353" s="84">
        <v>0</v>
      </c>
      <c r="FYL1353" s="84">
        <f>FYK1353/FYJ1353</f>
        <v>0</v>
      </c>
      <c r="FYM1353" s="84">
        <f>FYJ1353-FYK1353</f>
        <v>2000000</v>
      </c>
      <c r="FYN1353" s="84">
        <f>FYJ1353+FYF1353</f>
        <v>3000000</v>
      </c>
      <c r="FYS1353" s="84" t="s">
        <v>5395</v>
      </c>
      <c r="FYT1353" s="84">
        <v>454</v>
      </c>
      <c r="FYU1353" s="84" t="s">
        <v>3803</v>
      </c>
      <c r="FYV1353" s="84">
        <v>1000000</v>
      </c>
      <c r="FYX1353" s="84">
        <f>FYW1353/FYV1353</f>
        <v>0</v>
      </c>
      <c r="FYY1353" s="84">
        <f>FYV1353-FYW1353</f>
        <v>1000000</v>
      </c>
      <c r="FYZ1353" s="84">
        <v>2000000</v>
      </c>
      <c r="FZA1353" s="84">
        <v>0</v>
      </c>
      <c r="FZB1353" s="84">
        <f>FZA1353/FYZ1353</f>
        <v>0</v>
      </c>
      <c r="FZC1353" s="84">
        <f>FYZ1353-FZA1353</f>
        <v>2000000</v>
      </c>
      <c r="FZD1353" s="84">
        <f>FYZ1353+FYV1353</f>
        <v>3000000</v>
      </c>
      <c r="FZI1353" s="84" t="s">
        <v>5395</v>
      </c>
      <c r="FZJ1353" s="84">
        <v>454</v>
      </c>
      <c r="FZK1353" s="84" t="s">
        <v>3803</v>
      </c>
      <c r="FZL1353" s="84">
        <v>1000000</v>
      </c>
      <c r="FZN1353" s="84">
        <f>FZM1353/FZL1353</f>
        <v>0</v>
      </c>
      <c r="FZO1353" s="84">
        <f>FZL1353-FZM1353</f>
        <v>1000000</v>
      </c>
      <c r="FZP1353" s="84">
        <v>2000000</v>
      </c>
      <c r="FZQ1353" s="84">
        <v>0</v>
      </c>
      <c r="FZR1353" s="84">
        <f>FZQ1353/FZP1353</f>
        <v>0</v>
      </c>
      <c r="FZS1353" s="84">
        <f>FZP1353-FZQ1353</f>
        <v>2000000</v>
      </c>
      <c r="FZT1353" s="84">
        <f>FZP1353+FZL1353</f>
        <v>3000000</v>
      </c>
      <c r="FZY1353" s="84" t="s">
        <v>5395</v>
      </c>
      <c r="FZZ1353" s="84">
        <v>454</v>
      </c>
      <c r="GAA1353" s="84" t="s">
        <v>3803</v>
      </c>
      <c r="GAB1353" s="84">
        <v>1000000</v>
      </c>
      <c r="GAD1353" s="84">
        <f>GAC1353/GAB1353</f>
        <v>0</v>
      </c>
      <c r="GAE1353" s="84">
        <f>GAB1353-GAC1353</f>
        <v>1000000</v>
      </c>
      <c r="GAF1353" s="84">
        <v>2000000</v>
      </c>
      <c r="GAG1353" s="84">
        <v>0</v>
      </c>
      <c r="GAH1353" s="84">
        <f>GAG1353/GAF1353</f>
        <v>0</v>
      </c>
      <c r="GAI1353" s="84">
        <f>GAF1353-GAG1353</f>
        <v>2000000</v>
      </c>
      <c r="GAJ1353" s="84">
        <f>GAF1353+GAB1353</f>
        <v>3000000</v>
      </c>
      <c r="GAO1353" s="84" t="s">
        <v>5395</v>
      </c>
      <c r="GAP1353" s="84">
        <v>454</v>
      </c>
      <c r="GAQ1353" s="84" t="s">
        <v>3803</v>
      </c>
      <c r="GAR1353" s="84">
        <v>1000000</v>
      </c>
      <c r="GAT1353" s="84">
        <f>GAS1353/GAR1353</f>
        <v>0</v>
      </c>
      <c r="GAU1353" s="84">
        <f>GAR1353-GAS1353</f>
        <v>1000000</v>
      </c>
      <c r="GAV1353" s="84">
        <v>2000000</v>
      </c>
      <c r="GAW1353" s="84">
        <v>0</v>
      </c>
      <c r="GAX1353" s="84">
        <f>GAW1353/GAV1353</f>
        <v>0</v>
      </c>
      <c r="GAY1353" s="84">
        <f>GAV1353-GAW1353</f>
        <v>2000000</v>
      </c>
      <c r="GAZ1353" s="84">
        <f>GAV1353+GAR1353</f>
        <v>3000000</v>
      </c>
      <c r="GBE1353" s="84" t="s">
        <v>5395</v>
      </c>
      <c r="GBF1353" s="84">
        <v>454</v>
      </c>
      <c r="GBG1353" s="84" t="s">
        <v>3803</v>
      </c>
      <c r="GBH1353" s="84">
        <v>1000000</v>
      </c>
      <c r="GBJ1353" s="84">
        <f>GBI1353/GBH1353</f>
        <v>0</v>
      </c>
      <c r="GBK1353" s="84">
        <f>GBH1353-GBI1353</f>
        <v>1000000</v>
      </c>
      <c r="GBL1353" s="84">
        <v>2000000</v>
      </c>
      <c r="GBM1353" s="84">
        <v>0</v>
      </c>
      <c r="GBN1353" s="84">
        <f>GBM1353/GBL1353</f>
        <v>0</v>
      </c>
      <c r="GBO1353" s="84">
        <f>GBL1353-GBM1353</f>
        <v>2000000</v>
      </c>
      <c r="GBP1353" s="84">
        <f>GBL1353+GBH1353</f>
        <v>3000000</v>
      </c>
      <c r="GBU1353" s="84" t="s">
        <v>5395</v>
      </c>
      <c r="GBV1353" s="84">
        <v>454</v>
      </c>
      <c r="GBW1353" s="84" t="s">
        <v>3803</v>
      </c>
      <c r="GBX1353" s="84">
        <v>1000000</v>
      </c>
      <c r="GBZ1353" s="84">
        <f>GBY1353/GBX1353</f>
        <v>0</v>
      </c>
      <c r="GCA1353" s="84">
        <f>GBX1353-GBY1353</f>
        <v>1000000</v>
      </c>
      <c r="GCB1353" s="84">
        <v>2000000</v>
      </c>
      <c r="GCC1353" s="84">
        <v>0</v>
      </c>
      <c r="GCD1353" s="84">
        <f>GCC1353/GCB1353</f>
        <v>0</v>
      </c>
      <c r="GCE1353" s="84">
        <f>GCB1353-GCC1353</f>
        <v>2000000</v>
      </c>
      <c r="GCF1353" s="84">
        <f>GCB1353+GBX1353</f>
        <v>3000000</v>
      </c>
      <c r="GCK1353" s="84" t="s">
        <v>5395</v>
      </c>
      <c r="GCL1353" s="84">
        <v>454</v>
      </c>
      <c r="GCM1353" s="84" t="s">
        <v>3803</v>
      </c>
      <c r="GCN1353" s="84">
        <v>1000000</v>
      </c>
      <c r="GCP1353" s="84">
        <f>GCO1353/GCN1353</f>
        <v>0</v>
      </c>
      <c r="GCQ1353" s="84">
        <f>GCN1353-GCO1353</f>
        <v>1000000</v>
      </c>
      <c r="GCR1353" s="84">
        <v>2000000</v>
      </c>
      <c r="GCS1353" s="84">
        <v>0</v>
      </c>
      <c r="GCT1353" s="84">
        <f>GCS1353/GCR1353</f>
        <v>0</v>
      </c>
      <c r="GCU1353" s="84">
        <f>GCR1353-GCS1353</f>
        <v>2000000</v>
      </c>
      <c r="GCV1353" s="84">
        <f>GCR1353+GCN1353</f>
        <v>3000000</v>
      </c>
      <c r="GDA1353" s="84" t="s">
        <v>5395</v>
      </c>
      <c r="GDB1353" s="84">
        <v>454</v>
      </c>
      <c r="GDC1353" s="84" t="s">
        <v>3803</v>
      </c>
      <c r="GDD1353" s="84">
        <v>1000000</v>
      </c>
      <c r="GDF1353" s="84">
        <f>GDE1353/GDD1353</f>
        <v>0</v>
      </c>
      <c r="GDG1353" s="84">
        <f>GDD1353-GDE1353</f>
        <v>1000000</v>
      </c>
      <c r="GDH1353" s="84">
        <v>2000000</v>
      </c>
      <c r="GDI1353" s="84">
        <v>0</v>
      </c>
      <c r="GDJ1353" s="84">
        <f>GDI1353/GDH1353</f>
        <v>0</v>
      </c>
      <c r="GDK1353" s="84">
        <f>GDH1353-GDI1353</f>
        <v>2000000</v>
      </c>
      <c r="GDL1353" s="84">
        <f>GDH1353+GDD1353</f>
        <v>3000000</v>
      </c>
      <c r="GDQ1353" s="84" t="s">
        <v>5395</v>
      </c>
      <c r="GDR1353" s="84">
        <v>454</v>
      </c>
      <c r="GDS1353" s="84" t="s">
        <v>3803</v>
      </c>
      <c r="GDT1353" s="84">
        <v>1000000</v>
      </c>
      <c r="GDV1353" s="84">
        <f>GDU1353/GDT1353</f>
        <v>0</v>
      </c>
      <c r="GDW1353" s="84">
        <f>GDT1353-GDU1353</f>
        <v>1000000</v>
      </c>
      <c r="GDX1353" s="84">
        <v>2000000</v>
      </c>
      <c r="GDY1353" s="84">
        <v>0</v>
      </c>
      <c r="GDZ1353" s="84">
        <f>GDY1353/GDX1353</f>
        <v>0</v>
      </c>
      <c r="GEA1353" s="84">
        <f>GDX1353-GDY1353</f>
        <v>2000000</v>
      </c>
      <c r="GEB1353" s="84">
        <f>GDX1353+GDT1353</f>
        <v>3000000</v>
      </c>
      <c r="GEG1353" s="84" t="s">
        <v>5395</v>
      </c>
      <c r="GEH1353" s="84">
        <v>454</v>
      </c>
      <c r="GEI1353" s="84" t="s">
        <v>3803</v>
      </c>
      <c r="GEJ1353" s="84">
        <v>1000000</v>
      </c>
      <c r="GEL1353" s="84">
        <f>GEK1353/GEJ1353</f>
        <v>0</v>
      </c>
      <c r="GEM1353" s="84">
        <f>GEJ1353-GEK1353</f>
        <v>1000000</v>
      </c>
      <c r="GEN1353" s="84">
        <v>2000000</v>
      </c>
      <c r="GEO1353" s="84">
        <v>0</v>
      </c>
      <c r="GEP1353" s="84">
        <f>GEO1353/GEN1353</f>
        <v>0</v>
      </c>
      <c r="GEQ1353" s="84">
        <f>GEN1353-GEO1353</f>
        <v>2000000</v>
      </c>
      <c r="GER1353" s="84">
        <f>GEN1353+GEJ1353</f>
        <v>3000000</v>
      </c>
      <c r="GEW1353" s="84" t="s">
        <v>5395</v>
      </c>
      <c r="GEX1353" s="84">
        <v>454</v>
      </c>
      <c r="GEY1353" s="84" t="s">
        <v>3803</v>
      </c>
      <c r="GEZ1353" s="84">
        <v>1000000</v>
      </c>
      <c r="GFB1353" s="84">
        <f>GFA1353/GEZ1353</f>
        <v>0</v>
      </c>
      <c r="GFC1353" s="84">
        <f>GEZ1353-GFA1353</f>
        <v>1000000</v>
      </c>
      <c r="GFD1353" s="84">
        <v>2000000</v>
      </c>
      <c r="GFE1353" s="84">
        <v>0</v>
      </c>
      <c r="GFF1353" s="84">
        <f>GFE1353/GFD1353</f>
        <v>0</v>
      </c>
      <c r="GFG1353" s="84">
        <f>GFD1353-GFE1353</f>
        <v>2000000</v>
      </c>
      <c r="GFH1353" s="84">
        <f>GFD1353+GEZ1353</f>
        <v>3000000</v>
      </c>
      <c r="GFM1353" s="84" t="s">
        <v>5395</v>
      </c>
      <c r="GFN1353" s="84">
        <v>454</v>
      </c>
      <c r="GFO1353" s="84" t="s">
        <v>3803</v>
      </c>
      <c r="GFP1353" s="84">
        <v>1000000</v>
      </c>
      <c r="GFR1353" s="84">
        <f>GFQ1353/GFP1353</f>
        <v>0</v>
      </c>
      <c r="GFS1353" s="84">
        <f>GFP1353-GFQ1353</f>
        <v>1000000</v>
      </c>
      <c r="GFT1353" s="84">
        <v>2000000</v>
      </c>
      <c r="GFU1353" s="84">
        <v>0</v>
      </c>
      <c r="GFV1353" s="84">
        <f>GFU1353/GFT1353</f>
        <v>0</v>
      </c>
      <c r="GFW1353" s="84">
        <f>GFT1353-GFU1353</f>
        <v>2000000</v>
      </c>
      <c r="GFX1353" s="84">
        <f>GFT1353+GFP1353</f>
        <v>3000000</v>
      </c>
      <c r="GGC1353" s="84" t="s">
        <v>5395</v>
      </c>
      <c r="GGD1353" s="84">
        <v>454</v>
      </c>
      <c r="GGE1353" s="84" t="s">
        <v>3803</v>
      </c>
      <c r="GGF1353" s="84">
        <v>1000000</v>
      </c>
      <c r="GGH1353" s="84">
        <f>GGG1353/GGF1353</f>
        <v>0</v>
      </c>
      <c r="GGI1353" s="84">
        <f>GGF1353-GGG1353</f>
        <v>1000000</v>
      </c>
      <c r="GGJ1353" s="84">
        <v>2000000</v>
      </c>
      <c r="GGK1353" s="84">
        <v>0</v>
      </c>
      <c r="GGL1353" s="84">
        <f>GGK1353/GGJ1353</f>
        <v>0</v>
      </c>
      <c r="GGM1353" s="84">
        <f>GGJ1353-GGK1353</f>
        <v>2000000</v>
      </c>
      <c r="GGN1353" s="84">
        <f>GGJ1353+GGF1353</f>
        <v>3000000</v>
      </c>
      <c r="GGS1353" s="84" t="s">
        <v>5395</v>
      </c>
      <c r="GGT1353" s="84">
        <v>454</v>
      </c>
      <c r="GGU1353" s="84" t="s">
        <v>3803</v>
      </c>
      <c r="GGV1353" s="84">
        <v>1000000</v>
      </c>
      <c r="GGX1353" s="84">
        <f>GGW1353/GGV1353</f>
        <v>0</v>
      </c>
      <c r="GGY1353" s="84">
        <f>GGV1353-GGW1353</f>
        <v>1000000</v>
      </c>
      <c r="GGZ1353" s="84">
        <v>2000000</v>
      </c>
      <c r="GHA1353" s="84">
        <v>0</v>
      </c>
      <c r="GHB1353" s="84">
        <f>GHA1353/GGZ1353</f>
        <v>0</v>
      </c>
      <c r="GHC1353" s="84">
        <f>GGZ1353-GHA1353</f>
        <v>2000000</v>
      </c>
      <c r="GHD1353" s="84">
        <f>GGZ1353+GGV1353</f>
        <v>3000000</v>
      </c>
      <c r="GHI1353" s="84" t="s">
        <v>5395</v>
      </c>
      <c r="GHJ1353" s="84">
        <v>454</v>
      </c>
      <c r="GHK1353" s="84" t="s">
        <v>3803</v>
      </c>
      <c r="GHL1353" s="84">
        <v>1000000</v>
      </c>
      <c r="GHN1353" s="84">
        <f>GHM1353/GHL1353</f>
        <v>0</v>
      </c>
      <c r="GHO1353" s="84">
        <f>GHL1353-GHM1353</f>
        <v>1000000</v>
      </c>
      <c r="GHP1353" s="84">
        <v>2000000</v>
      </c>
      <c r="GHQ1353" s="84">
        <v>0</v>
      </c>
      <c r="GHR1353" s="84">
        <f>GHQ1353/GHP1353</f>
        <v>0</v>
      </c>
      <c r="GHS1353" s="84">
        <f>GHP1353-GHQ1353</f>
        <v>2000000</v>
      </c>
      <c r="GHT1353" s="84">
        <f>GHP1353+GHL1353</f>
        <v>3000000</v>
      </c>
      <c r="GHY1353" s="84" t="s">
        <v>5395</v>
      </c>
      <c r="GHZ1353" s="84">
        <v>454</v>
      </c>
      <c r="GIA1353" s="84" t="s">
        <v>3803</v>
      </c>
      <c r="GIB1353" s="84">
        <v>1000000</v>
      </c>
      <c r="GID1353" s="84">
        <f>GIC1353/GIB1353</f>
        <v>0</v>
      </c>
      <c r="GIE1353" s="84">
        <f>GIB1353-GIC1353</f>
        <v>1000000</v>
      </c>
      <c r="GIF1353" s="84">
        <v>2000000</v>
      </c>
      <c r="GIG1353" s="84">
        <v>0</v>
      </c>
      <c r="GIH1353" s="84">
        <f>GIG1353/GIF1353</f>
        <v>0</v>
      </c>
      <c r="GII1353" s="84">
        <f>GIF1353-GIG1353</f>
        <v>2000000</v>
      </c>
      <c r="GIJ1353" s="84">
        <f>GIF1353+GIB1353</f>
        <v>3000000</v>
      </c>
      <c r="GIO1353" s="84" t="s">
        <v>5395</v>
      </c>
      <c r="GIP1353" s="84">
        <v>454</v>
      </c>
      <c r="GIQ1353" s="84" t="s">
        <v>3803</v>
      </c>
      <c r="GIR1353" s="84">
        <v>1000000</v>
      </c>
      <c r="GIT1353" s="84">
        <f>GIS1353/GIR1353</f>
        <v>0</v>
      </c>
      <c r="GIU1353" s="84">
        <f>GIR1353-GIS1353</f>
        <v>1000000</v>
      </c>
      <c r="GIV1353" s="84">
        <v>2000000</v>
      </c>
      <c r="GIW1353" s="84">
        <v>0</v>
      </c>
      <c r="GIX1353" s="84">
        <f>GIW1353/GIV1353</f>
        <v>0</v>
      </c>
      <c r="GIY1353" s="84">
        <f>GIV1353-GIW1353</f>
        <v>2000000</v>
      </c>
      <c r="GIZ1353" s="84">
        <f>GIV1353+GIR1353</f>
        <v>3000000</v>
      </c>
      <c r="GJE1353" s="84" t="s">
        <v>5395</v>
      </c>
      <c r="GJF1353" s="84">
        <v>454</v>
      </c>
      <c r="GJG1353" s="84" t="s">
        <v>3803</v>
      </c>
      <c r="GJH1353" s="84">
        <v>1000000</v>
      </c>
      <c r="GJJ1353" s="84">
        <f>GJI1353/GJH1353</f>
        <v>0</v>
      </c>
      <c r="GJK1353" s="84">
        <f>GJH1353-GJI1353</f>
        <v>1000000</v>
      </c>
      <c r="GJL1353" s="84">
        <v>2000000</v>
      </c>
      <c r="GJM1353" s="84">
        <v>0</v>
      </c>
      <c r="GJN1353" s="84">
        <f>GJM1353/GJL1353</f>
        <v>0</v>
      </c>
      <c r="GJO1353" s="84">
        <f>GJL1353-GJM1353</f>
        <v>2000000</v>
      </c>
      <c r="GJP1353" s="84">
        <f>GJL1353+GJH1353</f>
        <v>3000000</v>
      </c>
      <c r="GJU1353" s="84" t="s">
        <v>5395</v>
      </c>
      <c r="GJV1353" s="84">
        <v>454</v>
      </c>
      <c r="GJW1353" s="84" t="s">
        <v>3803</v>
      </c>
      <c r="GJX1353" s="84">
        <v>1000000</v>
      </c>
      <c r="GJZ1353" s="84">
        <f>GJY1353/GJX1353</f>
        <v>0</v>
      </c>
      <c r="GKA1353" s="84">
        <f>GJX1353-GJY1353</f>
        <v>1000000</v>
      </c>
      <c r="GKB1353" s="84">
        <v>2000000</v>
      </c>
      <c r="GKC1353" s="84">
        <v>0</v>
      </c>
      <c r="GKD1353" s="84">
        <f>GKC1353/GKB1353</f>
        <v>0</v>
      </c>
      <c r="GKE1353" s="84">
        <f>GKB1353-GKC1353</f>
        <v>2000000</v>
      </c>
      <c r="GKF1353" s="84">
        <f>GKB1353+GJX1353</f>
        <v>3000000</v>
      </c>
      <c r="GKK1353" s="84" t="s">
        <v>5395</v>
      </c>
      <c r="GKL1353" s="84">
        <v>454</v>
      </c>
      <c r="GKM1353" s="84" t="s">
        <v>3803</v>
      </c>
      <c r="GKN1353" s="84">
        <v>1000000</v>
      </c>
      <c r="GKP1353" s="84">
        <f>GKO1353/GKN1353</f>
        <v>0</v>
      </c>
      <c r="GKQ1353" s="84">
        <f>GKN1353-GKO1353</f>
        <v>1000000</v>
      </c>
      <c r="GKR1353" s="84">
        <v>2000000</v>
      </c>
      <c r="GKS1353" s="84">
        <v>0</v>
      </c>
      <c r="GKT1353" s="84">
        <f>GKS1353/GKR1353</f>
        <v>0</v>
      </c>
      <c r="GKU1353" s="84">
        <f>GKR1353-GKS1353</f>
        <v>2000000</v>
      </c>
      <c r="GKV1353" s="84">
        <f>GKR1353+GKN1353</f>
        <v>3000000</v>
      </c>
      <c r="GLA1353" s="84" t="s">
        <v>5395</v>
      </c>
      <c r="GLB1353" s="84">
        <v>454</v>
      </c>
      <c r="GLC1353" s="84" t="s">
        <v>3803</v>
      </c>
      <c r="GLD1353" s="84">
        <v>1000000</v>
      </c>
      <c r="GLF1353" s="84">
        <f>GLE1353/GLD1353</f>
        <v>0</v>
      </c>
      <c r="GLG1353" s="84">
        <f>GLD1353-GLE1353</f>
        <v>1000000</v>
      </c>
      <c r="GLH1353" s="84">
        <v>2000000</v>
      </c>
      <c r="GLI1353" s="84">
        <v>0</v>
      </c>
      <c r="GLJ1353" s="84">
        <f>GLI1353/GLH1353</f>
        <v>0</v>
      </c>
      <c r="GLK1353" s="84">
        <f>GLH1353-GLI1353</f>
        <v>2000000</v>
      </c>
      <c r="GLL1353" s="84">
        <f>GLH1353+GLD1353</f>
        <v>3000000</v>
      </c>
      <c r="GLQ1353" s="84" t="s">
        <v>5395</v>
      </c>
      <c r="GLR1353" s="84">
        <v>454</v>
      </c>
      <c r="GLS1353" s="84" t="s">
        <v>3803</v>
      </c>
      <c r="GLT1353" s="84">
        <v>1000000</v>
      </c>
      <c r="GLV1353" s="84">
        <f>GLU1353/GLT1353</f>
        <v>0</v>
      </c>
      <c r="GLW1353" s="84">
        <f>GLT1353-GLU1353</f>
        <v>1000000</v>
      </c>
      <c r="GLX1353" s="84">
        <v>2000000</v>
      </c>
      <c r="GLY1353" s="84">
        <v>0</v>
      </c>
      <c r="GLZ1353" s="84">
        <f>GLY1353/GLX1353</f>
        <v>0</v>
      </c>
      <c r="GMA1353" s="84">
        <f>GLX1353-GLY1353</f>
        <v>2000000</v>
      </c>
      <c r="GMB1353" s="84">
        <f>GLX1353+GLT1353</f>
        <v>3000000</v>
      </c>
      <c r="GMG1353" s="84" t="s">
        <v>5395</v>
      </c>
      <c r="GMH1353" s="84">
        <v>454</v>
      </c>
      <c r="GMI1353" s="84" t="s">
        <v>3803</v>
      </c>
      <c r="GMJ1353" s="84">
        <v>1000000</v>
      </c>
      <c r="GML1353" s="84">
        <f>GMK1353/GMJ1353</f>
        <v>0</v>
      </c>
      <c r="GMM1353" s="84">
        <f>GMJ1353-GMK1353</f>
        <v>1000000</v>
      </c>
      <c r="GMN1353" s="84">
        <v>2000000</v>
      </c>
      <c r="GMO1353" s="84">
        <v>0</v>
      </c>
      <c r="GMP1353" s="84">
        <f>GMO1353/GMN1353</f>
        <v>0</v>
      </c>
      <c r="GMQ1353" s="84">
        <f>GMN1353-GMO1353</f>
        <v>2000000</v>
      </c>
      <c r="GMR1353" s="84">
        <f>GMN1353+GMJ1353</f>
        <v>3000000</v>
      </c>
      <c r="GMW1353" s="84" t="s">
        <v>5395</v>
      </c>
      <c r="GMX1353" s="84">
        <v>454</v>
      </c>
      <c r="GMY1353" s="84" t="s">
        <v>3803</v>
      </c>
      <c r="GMZ1353" s="84">
        <v>1000000</v>
      </c>
      <c r="GNB1353" s="84">
        <f>GNA1353/GMZ1353</f>
        <v>0</v>
      </c>
      <c r="GNC1353" s="84">
        <f>GMZ1353-GNA1353</f>
        <v>1000000</v>
      </c>
      <c r="GND1353" s="84">
        <v>2000000</v>
      </c>
      <c r="GNE1353" s="84">
        <v>0</v>
      </c>
      <c r="GNF1353" s="84">
        <f>GNE1353/GND1353</f>
        <v>0</v>
      </c>
      <c r="GNG1353" s="84">
        <f>GND1353-GNE1353</f>
        <v>2000000</v>
      </c>
      <c r="GNH1353" s="84">
        <f>GND1353+GMZ1353</f>
        <v>3000000</v>
      </c>
      <c r="GNM1353" s="84" t="s">
        <v>5395</v>
      </c>
      <c r="GNN1353" s="84">
        <v>454</v>
      </c>
      <c r="GNO1353" s="84" t="s">
        <v>3803</v>
      </c>
      <c r="GNP1353" s="84">
        <v>1000000</v>
      </c>
      <c r="GNR1353" s="84">
        <f>GNQ1353/GNP1353</f>
        <v>0</v>
      </c>
      <c r="GNS1353" s="84">
        <f>GNP1353-GNQ1353</f>
        <v>1000000</v>
      </c>
      <c r="GNT1353" s="84">
        <v>2000000</v>
      </c>
      <c r="GNU1353" s="84">
        <v>0</v>
      </c>
      <c r="GNV1353" s="84">
        <f>GNU1353/GNT1353</f>
        <v>0</v>
      </c>
      <c r="GNW1353" s="84">
        <f>GNT1353-GNU1353</f>
        <v>2000000</v>
      </c>
      <c r="GNX1353" s="84">
        <f>GNT1353+GNP1353</f>
        <v>3000000</v>
      </c>
      <c r="GOC1353" s="84" t="s">
        <v>5395</v>
      </c>
      <c r="GOD1353" s="84">
        <v>454</v>
      </c>
      <c r="GOE1353" s="84" t="s">
        <v>3803</v>
      </c>
      <c r="GOF1353" s="84">
        <v>1000000</v>
      </c>
      <c r="GOH1353" s="84">
        <f>GOG1353/GOF1353</f>
        <v>0</v>
      </c>
      <c r="GOI1353" s="84">
        <f>GOF1353-GOG1353</f>
        <v>1000000</v>
      </c>
      <c r="GOJ1353" s="84">
        <v>2000000</v>
      </c>
      <c r="GOK1353" s="84">
        <v>0</v>
      </c>
      <c r="GOL1353" s="84">
        <f>GOK1353/GOJ1353</f>
        <v>0</v>
      </c>
      <c r="GOM1353" s="84">
        <f>GOJ1353-GOK1353</f>
        <v>2000000</v>
      </c>
      <c r="GON1353" s="84">
        <f>GOJ1353+GOF1353</f>
        <v>3000000</v>
      </c>
      <c r="GOS1353" s="84" t="s">
        <v>5395</v>
      </c>
      <c r="GOT1353" s="84">
        <v>454</v>
      </c>
      <c r="GOU1353" s="84" t="s">
        <v>3803</v>
      </c>
      <c r="GOV1353" s="84">
        <v>1000000</v>
      </c>
      <c r="GOX1353" s="84">
        <f>GOW1353/GOV1353</f>
        <v>0</v>
      </c>
      <c r="GOY1353" s="84">
        <f>GOV1353-GOW1353</f>
        <v>1000000</v>
      </c>
      <c r="GOZ1353" s="84">
        <v>2000000</v>
      </c>
      <c r="GPA1353" s="84">
        <v>0</v>
      </c>
      <c r="GPB1353" s="84">
        <f>GPA1353/GOZ1353</f>
        <v>0</v>
      </c>
      <c r="GPC1353" s="84">
        <f>GOZ1353-GPA1353</f>
        <v>2000000</v>
      </c>
      <c r="GPD1353" s="84">
        <f>GOZ1353+GOV1353</f>
        <v>3000000</v>
      </c>
      <c r="GPI1353" s="84" t="s">
        <v>5395</v>
      </c>
      <c r="GPJ1353" s="84">
        <v>454</v>
      </c>
      <c r="GPK1353" s="84" t="s">
        <v>3803</v>
      </c>
      <c r="GPL1353" s="84">
        <v>1000000</v>
      </c>
      <c r="GPN1353" s="84">
        <f>GPM1353/GPL1353</f>
        <v>0</v>
      </c>
      <c r="GPO1353" s="84">
        <f>GPL1353-GPM1353</f>
        <v>1000000</v>
      </c>
      <c r="GPP1353" s="84">
        <v>2000000</v>
      </c>
      <c r="GPQ1353" s="84">
        <v>0</v>
      </c>
      <c r="GPR1353" s="84">
        <f>GPQ1353/GPP1353</f>
        <v>0</v>
      </c>
      <c r="GPS1353" s="84">
        <f>GPP1353-GPQ1353</f>
        <v>2000000</v>
      </c>
      <c r="GPT1353" s="84">
        <f>GPP1353+GPL1353</f>
        <v>3000000</v>
      </c>
      <c r="GPY1353" s="84" t="s">
        <v>5395</v>
      </c>
      <c r="GPZ1353" s="84">
        <v>454</v>
      </c>
      <c r="GQA1353" s="84" t="s">
        <v>3803</v>
      </c>
      <c r="GQB1353" s="84">
        <v>1000000</v>
      </c>
      <c r="GQD1353" s="84">
        <f>GQC1353/GQB1353</f>
        <v>0</v>
      </c>
      <c r="GQE1353" s="84">
        <f>GQB1353-GQC1353</f>
        <v>1000000</v>
      </c>
      <c r="GQF1353" s="84">
        <v>2000000</v>
      </c>
      <c r="GQG1353" s="84">
        <v>0</v>
      </c>
      <c r="GQH1353" s="84">
        <f>GQG1353/GQF1353</f>
        <v>0</v>
      </c>
      <c r="GQI1353" s="84">
        <f>GQF1353-GQG1353</f>
        <v>2000000</v>
      </c>
      <c r="GQJ1353" s="84">
        <f>GQF1353+GQB1353</f>
        <v>3000000</v>
      </c>
      <c r="GQO1353" s="84" t="s">
        <v>5395</v>
      </c>
      <c r="GQP1353" s="84">
        <v>454</v>
      </c>
      <c r="GQQ1353" s="84" t="s">
        <v>3803</v>
      </c>
      <c r="GQR1353" s="84">
        <v>1000000</v>
      </c>
      <c r="GQT1353" s="84">
        <f>GQS1353/GQR1353</f>
        <v>0</v>
      </c>
      <c r="GQU1353" s="84">
        <f>GQR1353-GQS1353</f>
        <v>1000000</v>
      </c>
      <c r="GQV1353" s="84">
        <v>2000000</v>
      </c>
      <c r="GQW1353" s="84">
        <v>0</v>
      </c>
      <c r="GQX1353" s="84">
        <f>GQW1353/GQV1353</f>
        <v>0</v>
      </c>
      <c r="GQY1353" s="84">
        <f>GQV1353-GQW1353</f>
        <v>2000000</v>
      </c>
      <c r="GQZ1353" s="84">
        <f>GQV1353+GQR1353</f>
        <v>3000000</v>
      </c>
      <c r="GRE1353" s="84" t="s">
        <v>5395</v>
      </c>
      <c r="GRF1353" s="84">
        <v>454</v>
      </c>
      <c r="GRG1353" s="84" t="s">
        <v>3803</v>
      </c>
      <c r="GRH1353" s="84">
        <v>1000000</v>
      </c>
      <c r="GRJ1353" s="84">
        <f>GRI1353/GRH1353</f>
        <v>0</v>
      </c>
      <c r="GRK1353" s="84">
        <f>GRH1353-GRI1353</f>
        <v>1000000</v>
      </c>
      <c r="GRL1353" s="84">
        <v>2000000</v>
      </c>
      <c r="GRM1353" s="84">
        <v>0</v>
      </c>
      <c r="GRN1353" s="84">
        <f>GRM1353/GRL1353</f>
        <v>0</v>
      </c>
      <c r="GRO1353" s="84">
        <f>GRL1353-GRM1353</f>
        <v>2000000</v>
      </c>
      <c r="GRP1353" s="84">
        <f>GRL1353+GRH1353</f>
        <v>3000000</v>
      </c>
      <c r="GRU1353" s="84" t="s">
        <v>5395</v>
      </c>
      <c r="GRV1353" s="84">
        <v>454</v>
      </c>
      <c r="GRW1353" s="84" t="s">
        <v>3803</v>
      </c>
      <c r="GRX1353" s="84">
        <v>1000000</v>
      </c>
      <c r="GRZ1353" s="84">
        <f>GRY1353/GRX1353</f>
        <v>0</v>
      </c>
      <c r="GSA1353" s="84">
        <f>GRX1353-GRY1353</f>
        <v>1000000</v>
      </c>
      <c r="GSB1353" s="84">
        <v>2000000</v>
      </c>
      <c r="GSC1353" s="84">
        <v>0</v>
      </c>
      <c r="GSD1353" s="84">
        <f>GSC1353/GSB1353</f>
        <v>0</v>
      </c>
      <c r="GSE1353" s="84">
        <f>GSB1353-GSC1353</f>
        <v>2000000</v>
      </c>
      <c r="GSF1353" s="84">
        <f>GSB1353+GRX1353</f>
        <v>3000000</v>
      </c>
      <c r="GSK1353" s="84" t="s">
        <v>5395</v>
      </c>
      <c r="GSL1353" s="84">
        <v>454</v>
      </c>
      <c r="GSM1353" s="84" t="s">
        <v>3803</v>
      </c>
      <c r="GSN1353" s="84">
        <v>1000000</v>
      </c>
      <c r="GSP1353" s="84">
        <f>GSO1353/GSN1353</f>
        <v>0</v>
      </c>
      <c r="GSQ1353" s="84">
        <f>GSN1353-GSO1353</f>
        <v>1000000</v>
      </c>
      <c r="GSR1353" s="84">
        <v>2000000</v>
      </c>
      <c r="GSS1353" s="84">
        <v>0</v>
      </c>
      <c r="GST1353" s="84">
        <f>GSS1353/GSR1353</f>
        <v>0</v>
      </c>
      <c r="GSU1353" s="84">
        <f>GSR1353-GSS1353</f>
        <v>2000000</v>
      </c>
      <c r="GSV1353" s="84">
        <f>GSR1353+GSN1353</f>
        <v>3000000</v>
      </c>
      <c r="GTA1353" s="84" t="s">
        <v>5395</v>
      </c>
      <c r="GTB1353" s="84">
        <v>454</v>
      </c>
      <c r="GTC1353" s="84" t="s">
        <v>3803</v>
      </c>
      <c r="GTD1353" s="84">
        <v>1000000</v>
      </c>
      <c r="GTF1353" s="84">
        <f>GTE1353/GTD1353</f>
        <v>0</v>
      </c>
      <c r="GTG1353" s="84">
        <f>GTD1353-GTE1353</f>
        <v>1000000</v>
      </c>
      <c r="GTH1353" s="84">
        <v>2000000</v>
      </c>
      <c r="GTI1353" s="84">
        <v>0</v>
      </c>
      <c r="GTJ1353" s="84">
        <f>GTI1353/GTH1353</f>
        <v>0</v>
      </c>
      <c r="GTK1353" s="84">
        <f>GTH1353-GTI1353</f>
        <v>2000000</v>
      </c>
      <c r="GTL1353" s="84">
        <f>GTH1353+GTD1353</f>
        <v>3000000</v>
      </c>
      <c r="GTQ1353" s="84" t="s">
        <v>5395</v>
      </c>
      <c r="GTR1353" s="84">
        <v>454</v>
      </c>
      <c r="GTS1353" s="84" t="s">
        <v>3803</v>
      </c>
      <c r="GTT1353" s="84">
        <v>1000000</v>
      </c>
      <c r="GTV1353" s="84">
        <f>GTU1353/GTT1353</f>
        <v>0</v>
      </c>
      <c r="GTW1353" s="84">
        <f>GTT1353-GTU1353</f>
        <v>1000000</v>
      </c>
      <c r="GTX1353" s="84">
        <v>2000000</v>
      </c>
      <c r="GTY1353" s="84">
        <v>0</v>
      </c>
      <c r="GTZ1353" s="84">
        <f>GTY1353/GTX1353</f>
        <v>0</v>
      </c>
      <c r="GUA1353" s="84">
        <f>GTX1353-GTY1353</f>
        <v>2000000</v>
      </c>
      <c r="GUB1353" s="84">
        <f>GTX1353+GTT1353</f>
        <v>3000000</v>
      </c>
      <c r="GUG1353" s="84" t="s">
        <v>5395</v>
      </c>
      <c r="GUH1353" s="84">
        <v>454</v>
      </c>
      <c r="GUI1353" s="84" t="s">
        <v>3803</v>
      </c>
      <c r="GUJ1353" s="84">
        <v>1000000</v>
      </c>
      <c r="GUL1353" s="84">
        <f>GUK1353/GUJ1353</f>
        <v>0</v>
      </c>
      <c r="GUM1353" s="84">
        <f>GUJ1353-GUK1353</f>
        <v>1000000</v>
      </c>
      <c r="GUN1353" s="84">
        <v>2000000</v>
      </c>
      <c r="GUO1353" s="84">
        <v>0</v>
      </c>
      <c r="GUP1353" s="84">
        <f>GUO1353/GUN1353</f>
        <v>0</v>
      </c>
      <c r="GUQ1353" s="84">
        <f>GUN1353-GUO1353</f>
        <v>2000000</v>
      </c>
      <c r="GUR1353" s="84">
        <f>GUN1353+GUJ1353</f>
        <v>3000000</v>
      </c>
      <c r="GUW1353" s="84" t="s">
        <v>5395</v>
      </c>
      <c r="GUX1353" s="84">
        <v>454</v>
      </c>
      <c r="GUY1353" s="84" t="s">
        <v>3803</v>
      </c>
      <c r="GUZ1353" s="84">
        <v>1000000</v>
      </c>
      <c r="GVB1353" s="84">
        <f>GVA1353/GUZ1353</f>
        <v>0</v>
      </c>
      <c r="GVC1353" s="84">
        <f>GUZ1353-GVA1353</f>
        <v>1000000</v>
      </c>
      <c r="GVD1353" s="84">
        <v>2000000</v>
      </c>
      <c r="GVE1353" s="84">
        <v>0</v>
      </c>
      <c r="GVF1353" s="84">
        <f>GVE1353/GVD1353</f>
        <v>0</v>
      </c>
      <c r="GVG1353" s="84">
        <f>GVD1353-GVE1353</f>
        <v>2000000</v>
      </c>
      <c r="GVH1353" s="84">
        <f>GVD1353+GUZ1353</f>
        <v>3000000</v>
      </c>
      <c r="GVM1353" s="84" t="s">
        <v>5395</v>
      </c>
      <c r="GVN1353" s="84">
        <v>454</v>
      </c>
      <c r="GVO1353" s="84" t="s">
        <v>3803</v>
      </c>
      <c r="GVP1353" s="84">
        <v>1000000</v>
      </c>
      <c r="GVR1353" s="84">
        <f>GVQ1353/GVP1353</f>
        <v>0</v>
      </c>
      <c r="GVS1353" s="84">
        <f>GVP1353-GVQ1353</f>
        <v>1000000</v>
      </c>
      <c r="GVT1353" s="84">
        <v>2000000</v>
      </c>
      <c r="GVU1353" s="84">
        <v>0</v>
      </c>
      <c r="GVV1353" s="84">
        <f>GVU1353/GVT1353</f>
        <v>0</v>
      </c>
      <c r="GVW1353" s="84">
        <f>GVT1353-GVU1353</f>
        <v>2000000</v>
      </c>
      <c r="GVX1353" s="84">
        <f>GVT1353+GVP1353</f>
        <v>3000000</v>
      </c>
      <c r="GWC1353" s="84" t="s">
        <v>5395</v>
      </c>
      <c r="GWD1353" s="84">
        <v>454</v>
      </c>
      <c r="GWE1353" s="84" t="s">
        <v>3803</v>
      </c>
      <c r="GWF1353" s="84">
        <v>1000000</v>
      </c>
      <c r="GWH1353" s="84">
        <f>GWG1353/GWF1353</f>
        <v>0</v>
      </c>
      <c r="GWI1353" s="84">
        <f>GWF1353-GWG1353</f>
        <v>1000000</v>
      </c>
      <c r="GWJ1353" s="84">
        <v>2000000</v>
      </c>
      <c r="GWK1353" s="84">
        <v>0</v>
      </c>
      <c r="GWL1353" s="84">
        <f>GWK1353/GWJ1353</f>
        <v>0</v>
      </c>
      <c r="GWM1353" s="84">
        <f>GWJ1353-GWK1353</f>
        <v>2000000</v>
      </c>
      <c r="GWN1353" s="84">
        <f>GWJ1353+GWF1353</f>
        <v>3000000</v>
      </c>
      <c r="GWS1353" s="84" t="s">
        <v>5395</v>
      </c>
      <c r="GWT1353" s="84">
        <v>454</v>
      </c>
      <c r="GWU1353" s="84" t="s">
        <v>3803</v>
      </c>
      <c r="GWV1353" s="84">
        <v>1000000</v>
      </c>
      <c r="GWX1353" s="84">
        <f>GWW1353/GWV1353</f>
        <v>0</v>
      </c>
      <c r="GWY1353" s="84">
        <f>GWV1353-GWW1353</f>
        <v>1000000</v>
      </c>
      <c r="GWZ1353" s="84">
        <v>2000000</v>
      </c>
      <c r="GXA1353" s="84">
        <v>0</v>
      </c>
      <c r="GXB1353" s="84">
        <f>GXA1353/GWZ1353</f>
        <v>0</v>
      </c>
      <c r="GXC1353" s="84">
        <f>GWZ1353-GXA1353</f>
        <v>2000000</v>
      </c>
      <c r="GXD1353" s="84">
        <f>GWZ1353+GWV1353</f>
        <v>3000000</v>
      </c>
      <c r="GXI1353" s="84" t="s">
        <v>5395</v>
      </c>
      <c r="GXJ1353" s="84">
        <v>454</v>
      </c>
      <c r="GXK1353" s="84" t="s">
        <v>3803</v>
      </c>
      <c r="GXL1353" s="84">
        <v>1000000</v>
      </c>
      <c r="GXN1353" s="84">
        <f>GXM1353/GXL1353</f>
        <v>0</v>
      </c>
      <c r="GXO1353" s="84">
        <f>GXL1353-GXM1353</f>
        <v>1000000</v>
      </c>
      <c r="GXP1353" s="84">
        <v>2000000</v>
      </c>
      <c r="GXQ1353" s="84">
        <v>0</v>
      </c>
      <c r="GXR1353" s="84">
        <f>GXQ1353/GXP1353</f>
        <v>0</v>
      </c>
      <c r="GXS1353" s="84">
        <f>GXP1353-GXQ1353</f>
        <v>2000000</v>
      </c>
      <c r="GXT1353" s="84">
        <f>GXP1353+GXL1353</f>
        <v>3000000</v>
      </c>
      <c r="GXY1353" s="84" t="s">
        <v>5395</v>
      </c>
      <c r="GXZ1353" s="84">
        <v>454</v>
      </c>
      <c r="GYA1353" s="84" t="s">
        <v>3803</v>
      </c>
      <c r="GYB1353" s="84">
        <v>1000000</v>
      </c>
      <c r="GYD1353" s="84">
        <f>GYC1353/GYB1353</f>
        <v>0</v>
      </c>
      <c r="GYE1353" s="84">
        <f>GYB1353-GYC1353</f>
        <v>1000000</v>
      </c>
      <c r="GYF1353" s="84">
        <v>2000000</v>
      </c>
      <c r="GYG1353" s="84">
        <v>0</v>
      </c>
      <c r="GYH1353" s="84">
        <f>GYG1353/GYF1353</f>
        <v>0</v>
      </c>
      <c r="GYI1353" s="84">
        <f>GYF1353-GYG1353</f>
        <v>2000000</v>
      </c>
      <c r="GYJ1353" s="84">
        <f>GYF1353+GYB1353</f>
        <v>3000000</v>
      </c>
      <c r="GYO1353" s="84" t="s">
        <v>5395</v>
      </c>
      <c r="GYP1353" s="84">
        <v>454</v>
      </c>
      <c r="GYQ1353" s="84" t="s">
        <v>3803</v>
      </c>
      <c r="GYR1353" s="84">
        <v>1000000</v>
      </c>
      <c r="GYT1353" s="84">
        <f>GYS1353/GYR1353</f>
        <v>0</v>
      </c>
      <c r="GYU1353" s="84">
        <f>GYR1353-GYS1353</f>
        <v>1000000</v>
      </c>
      <c r="GYV1353" s="84">
        <v>2000000</v>
      </c>
      <c r="GYW1353" s="84">
        <v>0</v>
      </c>
      <c r="GYX1353" s="84">
        <f>GYW1353/GYV1353</f>
        <v>0</v>
      </c>
      <c r="GYY1353" s="84">
        <f>GYV1353-GYW1353</f>
        <v>2000000</v>
      </c>
      <c r="GYZ1353" s="84">
        <f>GYV1353+GYR1353</f>
        <v>3000000</v>
      </c>
      <c r="GZE1353" s="84" t="s">
        <v>5395</v>
      </c>
      <c r="GZF1353" s="84">
        <v>454</v>
      </c>
      <c r="GZG1353" s="84" t="s">
        <v>3803</v>
      </c>
      <c r="GZH1353" s="84">
        <v>1000000</v>
      </c>
      <c r="GZJ1353" s="84">
        <f>GZI1353/GZH1353</f>
        <v>0</v>
      </c>
      <c r="GZK1353" s="84">
        <f>GZH1353-GZI1353</f>
        <v>1000000</v>
      </c>
      <c r="GZL1353" s="84">
        <v>2000000</v>
      </c>
      <c r="GZM1353" s="84">
        <v>0</v>
      </c>
      <c r="GZN1353" s="84">
        <f>GZM1353/GZL1353</f>
        <v>0</v>
      </c>
      <c r="GZO1353" s="84">
        <f>GZL1353-GZM1353</f>
        <v>2000000</v>
      </c>
      <c r="GZP1353" s="84">
        <f>GZL1353+GZH1353</f>
        <v>3000000</v>
      </c>
      <c r="GZU1353" s="84" t="s">
        <v>5395</v>
      </c>
      <c r="GZV1353" s="84">
        <v>454</v>
      </c>
      <c r="GZW1353" s="84" t="s">
        <v>3803</v>
      </c>
      <c r="GZX1353" s="84">
        <v>1000000</v>
      </c>
      <c r="GZZ1353" s="84">
        <f>GZY1353/GZX1353</f>
        <v>0</v>
      </c>
      <c r="HAA1353" s="84">
        <f>GZX1353-GZY1353</f>
        <v>1000000</v>
      </c>
      <c r="HAB1353" s="84">
        <v>2000000</v>
      </c>
      <c r="HAC1353" s="84">
        <v>0</v>
      </c>
      <c r="HAD1353" s="84">
        <f>HAC1353/HAB1353</f>
        <v>0</v>
      </c>
      <c r="HAE1353" s="84">
        <f>HAB1353-HAC1353</f>
        <v>2000000</v>
      </c>
      <c r="HAF1353" s="84">
        <f>HAB1353+GZX1353</f>
        <v>3000000</v>
      </c>
      <c r="HAK1353" s="84" t="s">
        <v>5395</v>
      </c>
      <c r="HAL1353" s="84">
        <v>454</v>
      </c>
      <c r="HAM1353" s="84" t="s">
        <v>3803</v>
      </c>
      <c r="HAN1353" s="84">
        <v>1000000</v>
      </c>
      <c r="HAP1353" s="84">
        <f>HAO1353/HAN1353</f>
        <v>0</v>
      </c>
      <c r="HAQ1353" s="84">
        <f>HAN1353-HAO1353</f>
        <v>1000000</v>
      </c>
      <c r="HAR1353" s="84">
        <v>2000000</v>
      </c>
      <c r="HAS1353" s="84">
        <v>0</v>
      </c>
      <c r="HAT1353" s="84">
        <f>HAS1353/HAR1353</f>
        <v>0</v>
      </c>
      <c r="HAU1353" s="84">
        <f>HAR1353-HAS1353</f>
        <v>2000000</v>
      </c>
      <c r="HAV1353" s="84">
        <f>HAR1353+HAN1353</f>
        <v>3000000</v>
      </c>
      <c r="HBA1353" s="84" t="s">
        <v>5395</v>
      </c>
      <c r="HBB1353" s="84">
        <v>454</v>
      </c>
      <c r="HBC1353" s="84" t="s">
        <v>3803</v>
      </c>
      <c r="HBD1353" s="84">
        <v>1000000</v>
      </c>
      <c r="HBF1353" s="84">
        <f>HBE1353/HBD1353</f>
        <v>0</v>
      </c>
      <c r="HBG1353" s="84">
        <f>HBD1353-HBE1353</f>
        <v>1000000</v>
      </c>
      <c r="HBH1353" s="84">
        <v>2000000</v>
      </c>
      <c r="HBI1353" s="84">
        <v>0</v>
      </c>
      <c r="HBJ1353" s="84">
        <f>HBI1353/HBH1353</f>
        <v>0</v>
      </c>
      <c r="HBK1353" s="84">
        <f>HBH1353-HBI1353</f>
        <v>2000000</v>
      </c>
      <c r="HBL1353" s="84">
        <f>HBH1353+HBD1353</f>
        <v>3000000</v>
      </c>
      <c r="HBQ1353" s="84" t="s">
        <v>5395</v>
      </c>
      <c r="HBR1353" s="84">
        <v>454</v>
      </c>
      <c r="HBS1353" s="84" t="s">
        <v>3803</v>
      </c>
      <c r="HBT1353" s="84">
        <v>1000000</v>
      </c>
      <c r="HBV1353" s="84">
        <f>HBU1353/HBT1353</f>
        <v>0</v>
      </c>
      <c r="HBW1353" s="84">
        <f>HBT1353-HBU1353</f>
        <v>1000000</v>
      </c>
      <c r="HBX1353" s="84">
        <v>2000000</v>
      </c>
      <c r="HBY1353" s="84">
        <v>0</v>
      </c>
      <c r="HBZ1353" s="84">
        <f>HBY1353/HBX1353</f>
        <v>0</v>
      </c>
      <c r="HCA1353" s="84">
        <f>HBX1353-HBY1353</f>
        <v>2000000</v>
      </c>
      <c r="HCB1353" s="84">
        <f>HBX1353+HBT1353</f>
        <v>3000000</v>
      </c>
      <c r="HCG1353" s="84" t="s">
        <v>5395</v>
      </c>
      <c r="HCH1353" s="84">
        <v>454</v>
      </c>
      <c r="HCI1353" s="84" t="s">
        <v>3803</v>
      </c>
      <c r="HCJ1353" s="84">
        <v>1000000</v>
      </c>
      <c r="HCL1353" s="84">
        <f>HCK1353/HCJ1353</f>
        <v>0</v>
      </c>
      <c r="HCM1353" s="84">
        <f>HCJ1353-HCK1353</f>
        <v>1000000</v>
      </c>
      <c r="HCN1353" s="84">
        <v>2000000</v>
      </c>
      <c r="HCO1353" s="84">
        <v>0</v>
      </c>
      <c r="HCP1353" s="84">
        <f>HCO1353/HCN1353</f>
        <v>0</v>
      </c>
      <c r="HCQ1353" s="84">
        <f>HCN1353-HCO1353</f>
        <v>2000000</v>
      </c>
      <c r="HCR1353" s="84">
        <f>HCN1353+HCJ1353</f>
        <v>3000000</v>
      </c>
      <c r="HCW1353" s="84" t="s">
        <v>5395</v>
      </c>
      <c r="HCX1353" s="84">
        <v>454</v>
      </c>
      <c r="HCY1353" s="84" t="s">
        <v>3803</v>
      </c>
      <c r="HCZ1353" s="84">
        <v>1000000</v>
      </c>
      <c r="HDB1353" s="84">
        <f>HDA1353/HCZ1353</f>
        <v>0</v>
      </c>
      <c r="HDC1353" s="84">
        <f>HCZ1353-HDA1353</f>
        <v>1000000</v>
      </c>
      <c r="HDD1353" s="84">
        <v>2000000</v>
      </c>
      <c r="HDE1353" s="84">
        <v>0</v>
      </c>
      <c r="HDF1353" s="84">
        <f>HDE1353/HDD1353</f>
        <v>0</v>
      </c>
      <c r="HDG1353" s="84">
        <f>HDD1353-HDE1353</f>
        <v>2000000</v>
      </c>
      <c r="HDH1353" s="84">
        <f>HDD1353+HCZ1353</f>
        <v>3000000</v>
      </c>
      <c r="HDM1353" s="84" t="s">
        <v>5395</v>
      </c>
      <c r="HDN1353" s="84">
        <v>454</v>
      </c>
      <c r="HDO1353" s="84" t="s">
        <v>3803</v>
      </c>
      <c r="HDP1353" s="84">
        <v>1000000</v>
      </c>
      <c r="HDR1353" s="84">
        <f>HDQ1353/HDP1353</f>
        <v>0</v>
      </c>
      <c r="HDS1353" s="84">
        <f>HDP1353-HDQ1353</f>
        <v>1000000</v>
      </c>
      <c r="HDT1353" s="84">
        <v>2000000</v>
      </c>
      <c r="HDU1353" s="84">
        <v>0</v>
      </c>
      <c r="HDV1353" s="84">
        <f>HDU1353/HDT1353</f>
        <v>0</v>
      </c>
      <c r="HDW1353" s="84">
        <f>HDT1353-HDU1353</f>
        <v>2000000</v>
      </c>
      <c r="HDX1353" s="84">
        <f>HDT1353+HDP1353</f>
        <v>3000000</v>
      </c>
      <c r="HEC1353" s="84" t="s">
        <v>5395</v>
      </c>
      <c r="HED1353" s="84">
        <v>454</v>
      </c>
      <c r="HEE1353" s="84" t="s">
        <v>3803</v>
      </c>
      <c r="HEF1353" s="84">
        <v>1000000</v>
      </c>
      <c r="HEH1353" s="84">
        <f>HEG1353/HEF1353</f>
        <v>0</v>
      </c>
      <c r="HEI1353" s="84">
        <f>HEF1353-HEG1353</f>
        <v>1000000</v>
      </c>
      <c r="HEJ1353" s="84">
        <v>2000000</v>
      </c>
      <c r="HEK1353" s="84">
        <v>0</v>
      </c>
      <c r="HEL1353" s="84">
        <f>HEK1353/HEJ1353</f>
        <v>0</v>
      </c>
      <c r="HEM1353" s="84">
        <f>HEJ1353-HEK1353</f>
        <v>2000000</v>
      </c>
      <c r="HEN1353" s="84">
        <f>HEJ1353+HEF1353</f>
        <v>3000000</v>
      </c>
      <c r="HES1353" s="84" t="s">
        <v>5395</v>
      </c>
      <c r="HET1353" s="84">
        <v>454</v>
      </c>
      <c r="HEU1353" s="84" t="s">
        <v>3803</v>
      </c>
      <c r="HEV1353" s="84">
        <v>1000000</v>
      </c>
      <c r="HEX1353" s="84">
        <f>HEW1353/HEV1353</f>
        <v>0</v>
      </c>
      <c r="HEY1353" s="84">
        <f>HEV1353-HEW1353</f>
        <v>1000000</v>
      </c>
      <c r="HEZ1353" s="84">
        <v>2000000</v>
      </c>
      <c r="HFA1353" s="84">
        <v>0</v>
      </c>
      <c r="HFB1353" s="84">
        <f>HFA1353/HEZ1353</f>
        <v>0</v>
      </c>
      <c r="HFC1353" s="84">
        <f>HEZ1353-HFA1353</f>
        <v>2000000</v>
      </c>
      <c r="HFD1353" s="84">
        <f>HEZ1353+HEV1353</f>
        <v>3000000</v>
      </c>
      <c r="HFI1353" s="84" t="s">
        <v>5395</v>
      </c>
      <c r="HFJ1353" s="84">
        <v>454</v>
      </c>
      <c r="HFK1353" s="84" t="s">
        <v>3803</v>
      </c>
      <c r="HFL1353" s="84">
        <v>1000000</v>
      </c>
      <c r="HFN1353" s="84">
        <f>HFM1353/HFL1353</f>
        <v>0</v>
      </c>
      <c r="HFO1353" s="84">
        <f>HFL1353-HFM1353</f>
        <v>1000000</v>
      </c>
      <c r="HFP1353" s="84">
        <v>2000000</v>
      </c>
      <c r="HFQ1353" s="84">
        <v>0</v>
      </c>
      <c r="HFR1353" s="84">
        <f>HFQ1353/HFP1353</f>
        <v>0</v>
      </c>
      <c r="HFS1353" s="84">
        <f>HFP1353-HFQ1353</f>
        <v>2000000</v>
      </c>
      <c r="HFT1353" s="84">
        <f>HFP1353+HFL1353</f>
        <v>3000000</v>
      </c>
      <c r="HFY1353" s="84" t="s">
        <v>5395</v>
      </c>
      <c r="HFZ1353" s="84">
        <v>454</v>
      </c>
      <c r="HGA1353" s="84" t="s">
        <v>3803</v>
      </c>
      <c r="HGB1353" s="84">
        <v>1000000</v>
      </c>
      <c r="HGD1353" s="84">
        <f>HGC1353/HGB1353</f>
        <v>0</v>
      </c>
      <c r="HGE1353" s="84">
        <f>HGB1353-HGC1353</f>
        <v>1000000</v>
      </c>
      <c r="HGF1353" s="84">
        <v>2000000</v>
      </c>
      <c r="HGG1353" s="84">
        <v>0</v>
      </c>
      <c r="HGH1353" s="84">
        <f>HGG1353/HGF1353</f>
        <v>0</v>
      </c>
      <c r="HGI1353" s="84">
        <f>HGF1353-HGG1353</f>
        <v>2000000</v>
      </c>
      <c r="HGJ1353" s="84">
        <f>HGF1353+HGB1353</f>
        <v>3000000</v>
      </c>
      <c r="HGO1353" s="84" t="s">
        <v>5395</v>
      </c>
      <c r="HGP1353" s="84">
        <v>454</v>
      </c>
      <c r="HGQ1353" s="84" t="s">
        <v>3803</v>
      </c>
      <c r="HGR1353" s="84">
        <v>1000000</v>
      </c>
      <c r="HGT1353" s="84">
        <f>HGS1353/HGR1353</f>
        <v>0</v>
      </c>
      <c r="HGU1353" s="84">
        <f>HGR1353-HGS1353</f>
        <v>1000000</v>
      </c>
      <c r="HGV1353" s="84">
        <v>2000000</v>
      </c>
      <c r="HGW1353" s="84">
        <v>0</v>
      </c>
      <c r="HGX1353" s="84">
        <f>HGW1353/HGV1353</f>
        <v>0</v>
      </c>
      <c r="HGY1353" s="84">
        <f>HGV1353-HGW1353</f>
        <v>2000000</v>
      </c>
      <c r="HGZ1353" s="84">
        <f>HGV1353+HGR1353</f>
        <v>3000000</v>
      </c>
      <c r="HHE1353" s="84" t="s">
        <v>5395</v>
      </c>
      <c r="HHF1353" s="84">
        <v>454</v>
      </c>
      <c r="HHG1353" s="84" t="s">
        <v>3803</v>
      </c>
      <c r="HHH1353" s="84">
        <v>1000000</v>
      </c>
      <c r="HHJ1353" s="84">
        <f>HHI1353/HHH1353</f>
        <v>0</v>
      </c>
      <c r="HHK1353" s="84">
        <f>HHH1353-HHI1353</f>
        <v>1000000</v>
      </c>
      <c r="HHL1353" s="84">
        <v>2000000</v>
      </c>
      <c r="HHM1353" s="84">
        <v>0</v>
      </c>
      <c r="HHN1353" s="84">
        <f>HHM1353/HHL1353</f>
        <v>0</v>
      </c>
      <c r="HHO1353" s="84">
        <f>HHL1353-HHM1353</f>
        <v>2000000</v>
      </c>
      <c r="HHP1353" s="84">
        <f>HHL1353+HHH1353</f>
        <v>3000000</v>
      </c>
      <c r="HHU1353" s="84" t="s">
        <v>5395</v>
      </c>
      <c r="HHV1353" s="84">
        <v>454</v>
      </c>
      <c r="HHW1353" s="84" t="s">
        <v>3803</v>
      </c>
      <c r="HHX1353" s="84">
        <v>1000000</v>
      </c>
      <c r="HHZ1353" s="84">
        <f>HHY1353/HHX1353</f>
        <v>0</v>
      </c>
      <c r="HIA1353" s="84">
        <f>HHX1353-HHY1353</f>
        <v>1000000</v>
      </c>
      <c r="HIB1353" s="84">
        <v>2000000</v>
      </c>
      <c r="HIC1353" s="84">
        <v>0</v>
      </c>
      <c r="HID1353" s="84">
        <f>HIC1353/HIB1353</f>
        <v>0</v>
      </c>
      <c r="HIE1353" s="84">
        <f>HIB1353-HIC1353</f>
        <v>2000000</v>
      </c>
      <c r="HIF1353" s="84">
        <f>HIB1353+HHX1353</f>
        <v>3000000</v>
      </c>
      <c r="HIK1353" s="84" t="s">
        <v>5395</v>
      </c>
      <c r="HIL1353" s="84">
        <v>454</v>
      </c>
      <c r="HIM1353" s="84" t="s">
        <v>3803</v>
      </c>
      <c r="HIN1353" s="84">
        <v>1000000</v>
      </c>
      <c r="HIP1353" s="84">
        <f>HIO1353/HIN1353</f>
        <v>0</v>
      </c>
      <c r="HIQ1353" s="84">
        <f>HIN1353-HIO1353</f>
        <v>1000000</v>
      </c>
      <c r="HIR1353" s="84">
        <v>2000000</v>
      </c>
      <c r="HIS1353" s="84">
        <v>0</v>
      </c>
      <c r="HIT1353" s="84">
        <f>HIS1353/HIR1353</f>
        <v>0</v>
      </c>
      <c r="HIU1353" s="84">
        <f>HIR1353-HIS1353</f>
        <v>2000000</v>
      </c>
      <c r="HIV1353" s="84">
        <f>HIR1353+HIN1353</f>
        <v>3000000</v>
      </c>
      <c r="HJA1353" s="84" t="s">
        <v>5395</v>
      </c>
      <c r="HJB1353" s="84">
        <v>454</v>
      </c>
      <c r="HJC1353" s="84" t="s">
        <v>3803</v>
      </c>
      <c r="HJD1353" s="84">
        <v>1000000</v>
      </c>
      <c r="HJF1353" s="84">
        <f>HJE1353/HJD1353</f>
        <v>0</v>
      </c>
      <c r="HJG1353" s="84">
        <f>HJD1353-HJE1353</f>
        <v>1000000</v>
      </c>
      <c r="HJH1353" s="84">
        <v>2000000</v>
      </c>
      <c r="HJI1353" s="84">
        <v>0</v>
      </c>
      <c r="HJJ1353" s="84">
        <f>HJI1353/HJH1353</f>
        <v>0</v>
      </c>
      <c r="HJK1353" s="84">
        <f>HJH1353-HJI1353</f>
        <v>2000000</v>
      </c>
      <c r="HJL1353" s="84">
        <f>HJH1353+HJD1353</f>
        <v>3000000</v>
      </c>
      <c r="HJQ1353" s="84" t="s">
        <v>5395</v>
      </c>
      <c r="HJR1353" s="84">
        <v>454</v>
      </c>
      <c r="HJS1353" s="84" t="s">
        <v>3803</v>
      </c>
      <c r="HJT1353" s="84">
        <v>1000000</v>
      </c>
      <c r="HJV1353" s="84">
        <f>HJU1353/HJT1353</f>
        <v>0</v>
      </c>
      <c r="HJW1353" s="84">
        <f>HJT1353-HJU1353</f>
        <v>1000000</v>
      </c>
      <c r="HJX1353" s="84">
        <v>2000000</v>
      </c>
      <c r="HJY1353" s="84">
        <v>0</v>
      </c>
      <c r="HJZ1353" s="84">
        <f>HJY1353/HJX1353</f>
        <v>0</v>
      </c>
      <c r="HKA1353" s="84">
        <f>HJX1353-HJY1353</f>
        <v>2000000</v>
      </c>
      <c r="HKB1353" s="84">
        <f>HJX1353+HJT1353</f>
        <v>3000000</v>
      </c>
      <c r="HKG1353" s="84" t="s">
        <v>5395</v>
      </c>
      <c r="HKH1353" s="84">
        <v>454</v>
      </c>
      <c r="HKI1353" s="84" t="s">
        <v>3803</v>
      </c>
      <c r="HKJ1353" s="84">
        <v>1000000</v>
      </c>
      <c r="HKL1353" s="84">
        <f>HKK1353/HKJ1353</f>
        <v>0</v>
      </c>
      <c r="HKM1353" s="84">
        <f>HKJ1353-HKK1353</f>
        <v>1000000</v>
      </c>
      <c r="HKN1353" s="84">
        <v>2000000</v>
      </c>
      <c r="HKO1353" s="84">
        <v>0</v>
      </c>
      <c r="HKP1353" s="84">
        <f>HKO1353/HKN1353</f>
        <v>0</v>
      </c>
      <c r="HKQ1353" s="84">
        <f>HKN1353-HKO1353</f>
        <v>2000000</v>
      </c>
      <c r="HKR1353" s="84">
        <f>HKN1353+HKJ1353</f>
        <v>3000000</v>
      </c>
      <c r="HKW1353" s="84" t="s">
        <v>5395</v>
      </c>
      <c r="HKX1353" s="84">
        <v>454</v>
      </c>
      <c r="HKY1353" s="84" t="s">
        <v>3803</v>
      </c>
      <c r="HKZ1353" s="84">
        <v>1000000</v>
      </c>
      <c r="HLB1353" s="84">
        <f>HLA1353/HKZ1353</f>
        <v>0</v>
      </c>
      <c r="HLC1353" s="84">
        <f>HKZ1353-HLA1353</f>
        <v>1000000</v>
      </c>
      <c r="HLD1353" s="84">
        <v>2000000</v>
      </c>
      <c r="HLE1353" s="84">
        <v>0</v>
      </c>
      <c r="HLF1353" s="84">
        <f>HLE1353/HLD1353</f>
        <v>0</v>
      </c>
      <c r="HLG1353" s="84">
        <f>HLD1353-HLE1353</f>
        <v>2000000</v>
      </c>
      <c r="HLH1353" s="84">
        <f>HLD1353+HKZ1353</f>
        <v>3000000</v>
      </c>
      <c r="HLM1353" s="84" t="s">
        <v>5395</v>
      </c>
      <c r="HLN1353" s="84">
        <v>454</v>
      </c>
      <c r="HLO1353" s="84" t="s">
        <v>3803</v>
      </c>
      <c r="HLP1353" s="84">
        <v>1000000</v>
      </c>
      <c r="HLR1353" s="84">
        <f>HLQ1353/HLP1353</f>
        <v>0</v>
      </c>
      <c r="HLS1353" s="84">
        <f>HLP1353-HLQ1353</f>
        <v>1000000</v>
      </c>
      <c r="HLT1353" s="84">
        <v>2000000</v>
      </c>
      <c r="HLU1353" s="84">
        <v>0</v>
      </c>
      <c r="HLV1353" s="84">
        <f>HLU1353/HLT1353</f>
        <v>0</v>
      </c>
      <c r="HLW1353" s="84">
        <f>HLT1353-HLU1353</f>
        <v>2000000</v>
      </c>
      <c r="HLX1353" s="84">
        <f>HLT1353+HLP1353</f>
        <v>3000000</v>
      </c>
      <c r="HMC1353" s="84" t="s">
        <v>5395</v>
      </c>
      <c r="HMD1353" s="84">
        <v>454</v>
      </c>
      <c r="HME1353" s="84" t="s">
        <v>3803</v>
      </c>
      <c r="HMF1353" s="84">
        <v>1000000</v>
      </c>
      <c r="HMH1353" s="84">
        <f>HMG1353/HMF1353</f>
        <v>0</v>
      </c>
      <c r="HMI1353" s="84">
        <f>HMF1353-HMG1353</f>
        <v>1000000</v>
      </c>
      <c r="HMJ1353" s="84">
        <v>2000000</v>
      </c>
      <c r="HMK1353" s="84">
        <v>0</v>
      </c>
      <c r="HML1353" s="84">
        <f>HMK1353/HMJ1353</f>
        <v>0</v>
      </c>
      <c r="HMM1353" s="84">
        <f>HMJ1353-HMK1353</f>
        <v>2000000</v>
      </c>
      <c r="HMN1353" s="84">
        <f>HMJ1353+HMF1353</f>
        <v>3000000</v>
      </c>
      <c r="HMS1353" s="84" t="s">
        <v>5395</v>
      </c>
      <c r="HMT1353" s="84">
        <v>454</v>
      </c>
      <c r="HMU1353" s="84" t="s">
        <v>3803</v>
      </c>
      <c r="HMV1353" s="84">
        <v>1000000</v>
      </c>
      <c r="HMX1353" s="84">
        <f>HMW1353/HMV1353</f>
        <v>0</v>
      </c>
      <c r="HMY1353" s="84">
        <f>HMV1353-HMW1353</f>
        <v>1000000</v>
      </c>
      <c r="HMZ1353" s="84">
        <v>2000000</v>
      </c>
      <c r="HNA1353" s="84">
        <v>0</v>
      </c>
      <c r="HNB1353" s="84">
        <f>HNA1353/HMZ1353</f>
        <v>0</v>
      </c>
      <c r="HNC1353" s="84">
        <f>HMZ1353-HNA1353</f>
        <v>2000000</v>
      </c>
      <c r="HND1353" s="84">
        <f>HMZ1353+HMV1353</f>
        <v>3000000</v>
      </c>
      <c r="HNI1353" s="84" t="s">
        <v>5395</v>
      </c>
      <c r="HNJ1353" s="84">
        <v>454</v>
      </c>
      <c r="HNK1353" s="84" t="s">
        <v>3803</v>
      </c>
      <c r="HNL1353" s="84">
        <v>1000000</v>
      </c>
      <c r="HNN1353" s="84">
        <f>HNM1353/HNL1353</f>
        <v>0</v>
      </c>
      <c r="HNO1353" s="84">
        <f>HNL1353-HNM1353</f>
        <v>1000000</v>
      </c>
      <c r="HNP1353" s="84">
        <v>2000000</v>
      </c>
      <c r="HNQ1353" s="84">
        <v>0</v>
      </c>
      <c r="HNR1353" s="84">
        <f>HNQ1353/HNP1353</f>
        <v>0</v>
      </c>
      <c r="HNS1353" s="84">
        <f>HNP1353-HNQ1353</f>
        <v>2000000</v>
      </c>
      <c r="HNT1353" s="84">
        <f>HNP1353+HNL1353</f>
        <v>3000000</v>
      </c>
      <c r="HNY1353" s="84" t="s">
        <v>5395</v>
      </c>
      <c r="HNZ1353" s="84">
        <v>454</v>
      </c>
      <c r="HOA1353" s="84" t="s">
        <v>3803</v>
      </c>
      <c r="HOB1353" s="84">
        <v>1000000</v>
      </c>
      <c r="HOD1353" s="84">
        <f>HOC1353/HOB1353</f>
        <v>0</v>
      </c>
      <c r="HOE1353" s="84">
        <f>HOB1353-HOC1353</f>
        <v>1000000</v>
      </c>
      <c r="HOF1353" s="84">
        <v>2000000</v>
      </c>
      <c r="HOG1353" s="84">
        <v>0</v>
      </c>
      <c r="HOH1353" s="84">
        <f>HOG1353/HOF1353</f>
        <v>0</v>
      </c>
      <c r="HOI1353" s="84">
        <f>HOF1353-HOG1353</f>
        <v>2000000</v>
      </c>
      <c r="HOJ1353" s="84">
        <f>HOF1353+HOB1353</f>
        <v>3000000</v>
      </c>
      <c r="HOO1353" s="84" t="s">
        <v>5395</v>
      </c>
      <c r="HOP1353" s="84">
        <v>454</v>
      </c>
      <c r="HOQ1353" s="84" t="s">
        <v>3803</v>
      </c>
      <c r="HOR1353" s="84">
        <v>1000000</v>
      </c>
      <c r="HOT1353" s="84">
        <f>HOS1353/HOR1353</f>
        <v>0</v>
      </c>
      <c r="HOU1353" s="84">
        <f>HOR1353-HOS1353</f>
        <v>1000000</v>
      </c>
      <c r="HOV1353" s="84">
        <v>2000000</v>
      </c>
      <c r="HOW1353" s="84">
        <v>0</v>
      </c>
      <c r="HOX1353" s="84">
        <f>HOW1353/HOV1353</f>
        <v>0</v>
      </c>
      <c r="HOY1353" s="84">
        <f>HOV1353-HOW1353</f>
        <v>2000000</v>
      </c>
      <c r="HOZ1353" s="84">
        <f>HOV1353+HOR1353</f>
        <v>3000000</v>
      </c>
      <c r="HPE1353" s="84" t="s">
        <v>5395</v>
      </c>
      <c r="HPF1353" s="84">
        <v>454</v>
      </c>
      <c r="HPG1353" s="84" t="s">
        <v>3803</v>
      </c>
      <c r="HPH1353" s="84">
        <v>1000000</v>
      </c>
      <c r="HPJ1353" s="84">
        <f>HPI1353/HPH1353</f>
        <v>0</v>
      </c>
      <c r="HPK1353" s="84">
        <f>HPH1353-HPI1353</f>
        <v>1000000</v>
      </c>
      <c r="HPL1353" s="84">
        <v>2000000</v>
      </c>
      <c r="HPM1353" s="84">
        <v>0</v>
      </c>
      <c r="HPN1353" s="84">
        <f>HPM1353/HPL1353</f>
        <v>0</v>
      </c>
      <c r="HPO1353" s="84">
        <f>HPL1353-HPM1353</f>
        <v>2000000</v>
      </c>
      <c r="HPP1353" s="84">
        <f>HPL1353+HPH1353</f>
        <v>3000000</v>
      </c>
      <c r="HPU1353" s="84" t="s">
        <v>5395</v>
      </c>
      <c r="HPV1353" s="84">
        <v>454</v>
      </c>
      <c r="HPW1353" s="84" t="s">
        <v>3803</v>
      </c>
      <c r="HPX1353" s="84">
        <v>1000000</v>
      </c>
      <c r="HPZ1353" s="84">
        <f>HPY1353/HPX1353</f>
        <v>0</v>
      </c>
      <c r="HQA1353" s="84">
        <f>HPX1353-HPY1353</f>
        <v>1000000</v>
      </c>
      <c r="HQB1353" s="84">
        <v>2000000</v>
      </c>
      <c r="HQC1353" s="84">
        <v>0</v>
      </c>
      <c r="HQD1353" s="84">
        <f>HQC1353/HQB1353</f>
        <v>0</v>
      </c>
      <c r="HQE1353" s="84">
        <f>HQB1353-HQC1353</f>
        <v>2000000</v>
      </c>
      <c r="HQF1353" s="84">
        <f>HQB1353+HPX1353</f>
        <v>3000000</v>
      </c>
      <c r="HQK1353" s="84" t="s">
        <v>5395</v>
      </c>
      <c r="HQL1353" s="84">
        <v>454</v>
      </c>
      <c r="HQM1353" s="84" t="s">
        <v>3803</v>
      </c>
      <c r="HQN1353" s="84">
        <v>1000000</v>
      </c>
      <c r="HQP1353" s="84">
        <f>HQO1353/HQN1353</f>
        <v>0</v>
      </c>
      <c r="HQQ1353" s="84">
        <f>HQN1353-HQO1353</f>
        <v>1000000</v>
      </c>
      <c r="HQR1353" s="84">
        <v>2000000</v>
      </c>
      <c r="HQS1353" s="84">
        <v>0</v>
      </c>
      <c r="HQT1353" s="84">
        <f>HQS1353/HQR1353</f>
        <v>0</v>
      </c>
      <c r="HQU1353" s="84">
        <f>HQR1353-HQS1353</f>
        <v>2000000</v>
      </c>
      <c r="HQV1353" s="84">
        <f>HQR1353+HQN1353</f>
        <v>3000000</v>
      </c>
      <c r="HRA1353" s="84" t="s">
        <v>5395</v>
      </c>
      <c r="HRB1353" s="84">
        <v>454</v>
      </c>
      <c r="HRC1353" s="84" t="s">
        <v>3803</v>
      </c>
      <c r="HRD1353" s="84">
        <v>1000000</v>
      </c>
      <c r="HRF1353" s="84">
        <f>HRE1353/HRD1353</f>
        <v>0</v>
      </c>
      <c r="HRG1353" s="84">
        <f>HRD1353-HRE1353</f>
        <v>1000000</v>
      </c>
      <c r="HRH1353" s="84">
        <v>2000000</v>
      </c>
      <c r="HRI1353" s="84">
        <v>0</v>
      </c>
      <c r="HRJ1353" s="84">
        <f>HRI1353/HRH1353</f>
        <v>0</v>
      </c>
      <c r="HRK1353" s="84">
        <f>HRH1353-HRI1353</f>
        <v>2000000</v>
      </c>
      <c r="HRL1353" s="84">
        <f>HRH1353+HRD1353</f>
        <v>3000000</v>
      </c>
      <c r="HRQ1353" s="84" t="s">
        <v>5395</v>
      </c>
      <c r="HRR1353" s="84">
        <v>454</v>
      </c>
      <c r="HRS1353" s="84" t="s">
        <v>3803</v>
      </c>
      <c r="HRT1353" s="84">
        <v>1000000</v>
      </c>
      <c r="HRV1353" s="84">
        <f>HRU1353/HRT1353</f>
        <v>0</v>
      </c>
      <c r="HRW1353" s="84">
        <f>HRT1353-HRU1353</f>
        <v>1000000</v>
      </c>
      <c r="HRX1353" s="84">
        <v>2000000</v>
      </c>
      <c r="HRY1353" s="84">
        <v>0</v>
      </c>
      <c r="HRZ1353" s="84">
        <f>HRY1353/HRX1353</f>
        <v>0</v>
      </c>
      <c r="HSA1353" s="84">
        <f>HRX1353-HRY1353</f>
        <v>2000000</v>
      </c>
      <c r="HSB1353" s="84">
        <f>HRX1353+HRT1353</f>
        <v>3000000</v>
      </c>
      <c r="HSG1353" s="84" t="s">
        <v>5395</v>
      </c>
      <c r="HSH1353" s="84">
        <v>454</v>
      </c>
      <c r="HSI1353" s="84" t="s">
        <v>3803</v>
      </c>
      <c r="HSJ1353" s="84">
        <v>1000000</v>
      </c>
      <c r="HSL1353" s="84">
        <f>HSK1353/HSJ1353</f>
        <v>0</v>
      </c>
      <c r="HSM1353" s="84">
        <f>HSJ1353-HSK1353</f>
        <v>1000000</v>
      </c>
      <c r="HSN1353" s="84">
        <v>2000000</v>
      </c>
      <c r="HSO1353" s="84">
        <v>0</v>
      </c>
      <c r="HSP1353" s="84">
        <f>HSO1353/HSN1353</f>
        <v>0</v>
      </c>
      <c r="HSQ1353" s="84">
        <f>HSN1353-HSO1353</f>
        <v>2000000</v>
      </c>
      <c r="HSR1353" s="84">
        <f>HSN1353+HSJ1353</f>
        <v>3000000</v>
      </c>
      <c r="HSW1353" s="84" t="s">
        <v>5395</v>
      </c>
      <c r="HSX1353" s="84">
        <v>454</v>
      </c>
      <c r="HSY1353" s="84" t="s">
        <v>3803</v>
      </c>
      <c r="HSZ1353" s="84">
        <v>1000000</v>
      </c>
      <c r="HTB1353" s="84">
        <f>HTA1353/HSZ1353</f>
        <v>0</v>
      </c>
      <c r="HTC1353" s="84">
        <f>HSZ1353-HTA1353</f>
        <v>1000000</v>
      </c>
      <c r="HTD1353" s="84">
        <v>2000000</v>
      </c>
      <c r="HTE1353" s="84">
        <v>0</v>
      </c>
      <c r="HTF1353" s="84">
        <f>HTE1353/HTD1353</f>
        <v>0</v>
      </c>
      <c r="HTG1353" s="84">
        <f>HTD1353-HTE1353</f>
        <v>2000000</v>
      </c>
      <c r="HTH1353" s="84">
        <f>HTD1353+HSZ1353</f>
        <v>3000000</v>
      </c>
      <c r="HTM1353" s="84" t="s">
        <v>5395</v>
      </c>
      <c r="HTN1353" s="84">
        <v>454</v>
      </c>
      <c r="HTO1353" s="84" t="s">
        <v>3803</v>
      </c>
      <c r="HTP1353" s="84">
        <v>1000000</v>
      </c>
      <c r="HTR1353" s="84">
        <f>HTQ1353/HTP1353</f>
        <v>0</v>
      </c>
      <c r="HTS1353" s="84">
        <f>HTP1353-HTQ1353</f>
        <v>1000000</v>
      </c>
      <c r="HTT1353" s="84">
        <v>2000000</v>
      </c>
      <c r="HTU1353" s="84">
        <v>0</v>
      </c>
      <c r="HTV1353" s="84">
        <f>HTU1353/HTT1353</f>
        <v>0</v>
      </c>
      <c r="HTW1353" s="84">
        <f>HTT1353-HTU1353</f>
        <v>2000000</v>
      </c>
      <c r="HTX1353" s="84">
        <f>HTT1353+HTP1353</f>
        <v>3000000</v>
      </c>
      <c r="HUC1353" s="84" t="s">
        <v>5395</v>
      </c>
      <c r="HUD1353" s="84">
        <v>454</v>
      </c>
      <c r="HUE1353" s="84" t="s">
        <v>3803</v>
      </c>
      <c r="HUF1353" s="84">
        <v>1000000</v>
      </c>
      <c r="HUH1353" s="84">
        <f>HUG1353/HUF1353</f>
        <v>0</v>
      </c>
      <c r="HUI1353" s="84">
        <f>HUF1353-HUG1353</f>
        <v>1000000</v>
      </c>
      <c r="HUJ1353" s="84">
        <v>2000000</v>
      </c>
      <c r="HUK1353" s="84">
        <v>0</v>
      </c>
      <c r="HUL1353" s="84">
        <f>HUK1353/HUJ1353</f>
        <v>0</v>
      </c>
      <c r="HUM1353" s="84">
        <f>HUJ1353-HUK1353</f>
        <v>2000000</v>
      </c>
      <c r="HUN1353" s="84">
        <f>HUJ1353+HUF1353</f>
        <v>3000000</v>
      </c>
      <c r="HUS1353" s="84" t="s">
        <v>5395</v>
      </c>
      <c r="HUT1353" s="84">
        <v>454</v>
      </c>
      <c r="HUU1353" s="84" t="s">
        <v>3803</v>
      </c>
      <c r="HUV1353" s="84">
        <v>1000000</v>
      </c>
      <c r="HUX1353" s="84">
        <f>HUW1353/HUV1353</f>
        <v>0</v>
      </c>
      <c r="HUY1353" s="84">
        <f>HUV1353-HUW1353</f>
        <v>1000000</v>
      </c>
      <c r="HUZ1353" s="84">
        <v>2000000</v>
      </c>
      <c r="HVA1353" s="84">
        <v>0</v>
      </c>
      <c r="HVB1353" s="84">
        <f>HVA1353/HUZ1353</f>
        <v>0</v>
      </c>
      <c r="HVC1353" s="84">
        <f>HUZ1353-HVA1353</f>
        <v>2000000</v>
      </c>
      <c r="HVD1353" s="84">
        <f>HUZ1353+HUV1353</f>
        <v>3000000</v>
      </c>
      <c r="HVI1353" s="84" t="s">
        <v>5395</v>
      </c>
      <c r="HVJ1353" s="84">
        <v>454</v>
      </c>
      <c r="HVK1353" s="84" t="s">
        <v>3803</v>
      </c>
      <c r="HVL1353" s="84">
        <v>1000000</v>
      </c>
      <c r="HVN1353" s="84">
        <f>HVM1353/HVL1353</f>
        <v>0</v>
      </c>
      <c r="HVO1353" s="84">
        <f>HVL1353-HVM1353</f>
        <v>1000000</v>
      </c>
      <c r="HVP1353" s="84">
        <v>2000000</v>
      </c>
      <c r="HVQ1353" s="84">
        <v>0</v>
      </c>
      <c r="HVR1353" s="84">
        <f>HVQ1353/HVP1353</f>
        <v>0</v>
      </c>
      <c r="HVS1353" s="84">
        <f>HVP1353-HVQ1353</f>
        <v>2000000</v>
      </c>
      <c r="HVT1353" s="84">
        <f>HVP1353+HVL1353</f>
        <v>3000000</v>
      </c>
      <c r="HVY1353" s="84" t="s">
        <v>5395</v>
      </c>
      <c r="HVZ1353" s="84">
        <v>454</v>
      </c>
      <c r="HWA1353" s="84" t="s">
        <v>3803</v>
      </c>
      <c r="HWB1353" s="84">
        <v>1000000</v>
      </c>
      <c r="HWD1353" s="84">
        <f>HWC1353/HWB1353</f>
        <v>0</v>
      </c>
      <c r="HWE1353" s="84">
        <f>HWB1353-HWC1353</f>
        <v>1000000</v>
      </c>
      <c r="HWF1353" s="84">
        <v>2000000</v>
      </c>
      <c r="HWG1353" s="84">
        <v>0</v>
      </c>
      <c r="HWH1353" s="84">
        <f>HWG1353/HWF1353</f>
        <v>0</v>
      </c>
      <c r="HWI1353" s="84">
        <f>HWF1353-HWG1353</f>
        <v>2000000</v>
      </c>
      <c r="HWJ1353" s="84">
        <f>HWF1353+HWB1353</f>
        <v>3000000</v>
      </c>
      <c r="HWO1353" s="84" t="s">
        <v>5395</v>
      </c>
      <c r="HWP1353" s="84">
        <v>454</v>
      </c>
      <c r="HWQ1353" s="84" t="s">
        <v>3803</v>
      </c>
      <c r="HWR1353" s="84">
        <v>1000000</v>
      </c>
      <c r="HWT1353" s="84">
        <f>HWS1353/HWR1353</f>
        <v>0</v>
      </c>
      <c r="HWU1353" s="84">
        <f>HWR1353-HWS1353</f>
        <v>1000000</v>
      </c>
      <c r="HWV1353" s="84">
        <v>2000000</v>
      </c>
      <c r="HWW1353" s="84">
        <v>0</v>
      </c>
      <c r="HWX1353" s="84">
        <f>HWW1353/HWV1353</f>
        <v>0</v>
      </c>
      <c r="HWY1353" s="84">
        <f>HWV1353-HWW1353</f>
        <v>2000000</v>
      </c>
      <c r="HWZ1353" s="84">
        <f>HWV1353+HWR1353</f>
        <v>3000000</v>
      </c>
      <c r="HXE1353" s="84" t="s">
        <v>5395</v>
      </c>
      <c r="HXF1353" s="84">
        <v>454</v>
      </c>
      <c r="HXG1353" s="84" t="s">
        <v>3803</v>
      </c>
      <c r="HXH1353" s="84">
        <v>1000000</v>
      </c>
      <c r="HXJ1353" s="84">
        <f>HXI1353/HXH1353</f>
        <v>0</v>
      </c>
      <c r="HXK1353" s="84">
        <f>HXH1353-HXI1353</f>
        <v>1000000</v>
      </c>
      <c r="HXL1353" s="84">
        <v>2000000</v>
      </c>
      <c r="HXM1353" s="84">
        <v>0</v>
      </c>
      <c r="HXN1353" s="84">
        <f>HXM1353/HXL1353</f>
        <v>0</v>
      </c>
      <c r="HXO1353" s="84">
        <f>HXL1353-HXM1353</f>
        <v>2000000</v>
      </c>
      <c r="HXP1353" s="84">
        <f>HXL1353+HXH1353</f>
        <v>3000000</v>
      </c>
      <c r="HXU1353" s="84" t="s">
        <v>5395</v>
      </c>
      <c r="HXV1353" s="84">
        <v>454</v>
      </c>
      <c r="HXW1353" s="84" t="s">
        <v>3803</v>
      </c>
      <c r="HXX1353" s="84">
        <v>1000000</v>
      </c>
      <c r="HXZ1353" s="84">
        <f>HXY1353/HXX1353</f>
        <v>0</v>
      </c>
      <c r="HYA1353" s="84">
        <f>HXX1353-HXY1353</f>
        <v>1000000</v>
      </c>
      <c r="HYB1353" s="84">
        <v>2000000</v>
      </c>
      <c r="HYC1353" s="84">
        <v>0</v>
      </c>
      <c r="HYD1353" s="84">
        <f>HYC1353/HYB1353</f>
        <v>0</v>
      </c>
      <c r="HYE1353" s="84">
        <f>HYB1353-HYC1353</f>
        <v>2000000</v>
      </c>
      <c r="HYF1353" s="84">
        <f>HYB1353+HXX1353</f>
        <v>3000000</v>
      </c>
      <c r="HYK1353" s="84" t="s">
        <v>5395</v>
      </c>
      <c r="HYL1353" s="84">
        <v>454</v>
      </c>
      <c r="HYM1353" s="84" t="s">
        <v>3803</v>
      </c>
      <c r="HYN1353" s="84">
        <v>1000000</v>
      </c>
      <c r="HYP1353" s="84">
        <f>HYO1353/HYN1353</f>
        <v>0</v>
      </c>
      <c r="HYQ1353" s="84">
        <f>HYN1353-HYO1353</f>
        <v>1000000</v>
      </c>
      <c r="HYR1353" s="84">
        <v>2000000</v>
      </c>
      <c r="HYS1353" s="84">
        <v>0</v>
      </c>
      <c r="HYT1353" s="84">
        <f>HYS1353/HYR1353</f>
        <v>0</v>
      </c>
      <c r="HYU1353" s="84">
        <f>HYR1353-HYS1353</f>
        <v>2000000</v>
      </c>
      <c r="HYV1353" s="84">
        <f>HYR1353+HYN1353</f>
        <v>3000000</v>
      </c>
      <c r="HZA1353" s="84" t="s">
        <v>5395</v>
      </c>
      <c r="HZB1353" s="84">
        <v>454</v>
      </c>
      <c r="HZC1353" s="84" t="s">
        <v>3803</v>
      </c>
      <c r="HZD1353" s="84">
        <v>1000000</v>
      </c>
      <c r="HZF1353" s="84">
        <f>HZE1353/HZD1353</f>
        <v>0</v>
      </c>
      <c r="HZG1353" s="84">
        <f>HZD1353-HZE1353</f>
        <v>1000000</v>
      </c>
      <c r="HZH1353" s="84">
        <v>2000000</v>
      </c>
      <c r="HZI1353" s="84">
        <v>0</v>
      </c>
      <c r="HZJ1353" s="84">
        <f>HZI1353/HZH1353</f>
        <v>0</v>
      </c>
      <c r="HZK1353" s="84">
        <f>HZH1353-HZI1353</f>
        <v>2000000</v>
      </c>
      <c r="HZL1353" s="84">
        <f>HZH1353+HZD1353</f>
        <v>3000000</v>
      </c>
      <c r="HZQ1353" s="84" t="s">
        <v>5395</v>
      </c>
      <c r="HZR1353" s="84">
        <v>454</v>
      </c>
      <c r="HZS1353" s="84" t="s">
        <v>3803</v>
      </c>
      <c r="HZT1353" s="84">
        <v>1000000</v>
      </c>
      <c r="HZV1353" s="84">
        <f>HZU1353/HZT1353</f>
        <v>0</v>
      </c>
      <c r="HZW1353" s="84">
        <f>HZT1353-HZU1353</f>
        <v>1000000</v>
      </c>
      <c r="HZX1353" s="84">
        <v>2000000</v>
      </c>
      <c r="HZY1353" s="84">
        <v>0</v>
      </c>
      <c r="HZZ1353" s="84">
        <f>HZY1353/HZX1353</f>
        <v>0</v>
      </c>
      <c r="IAA1353" s="84">
        <f>HZX1353-HZY1353</f>
        <v>2000000</v>
      </c>
      <c r="IAB1353" s="84">
        <f>HZX1353+HZT1353</f>
        <v>3000000</v>
      </c>
      <c r="IAG1353" s="84" t="s">
        <v>5395</v>
      </c>
      <c r="IAH1353" s="84">
        <v>454</v>
      </c>
      <c r="IAI1353" s="84" t="s">
        <v>3803</v>
      </c>
      <c r="IAJ1353" s="84">
        <v>1000000</v>
      </c>
      <c r="IAL1353" s="84">
        <f>IAK1353/IAJ1353</f>
        <v>0</v>
      </c>
      <c r="IAM1353" s="84">
        <f>IAJ1353-IAK1353</f>
        <v>1000000</v>
      </c>
      <c r="IAN1353" s="84">
        <v>2000000</v>
      </c>
      <c r="IAO1353" s="84">
        <v>0</v>
      </c>
      <c r="IAP1353" s="84">
        <f>IAO1353/IAN1353</f>
        <v>0</v>
      </c>
      <c r="IAQ1353" s="84">
        <f>IAN1353-IAO1353</f>
        <v>2000000</v>
      </c>
      <c r="IAR1353" s="84">
        <f>IAN1353+IAJ1353</f>
        <v>3000000</v>
      </c>
      <c r="IAW1353" s="84" t="s">
        <v>5395</v>
      </c>
      <c r="IAX1353" s="84">
        <v>454</v>
      </c>
      <c r="IAY1353" s="84" t="s">
        <v>3803</v>
      </c>
      <c r="IAZ1353" s="84">
        <v>1000000</v>
      </c>
      <c r="IBB1353" s="84">
        <f>IBA1353/IAZ1353</f>
        <v>0</v>
      </c>
      <c r="IBC1353" s="84">
        <f>IAZ1353-IBA1353</f>
        <v>1000000</v>
      </c>
      <c r="IBD1353" s="84">
        <v>2000000</v>
      </c>
      <c r="IBE1353" s="84">
        <v>0</v>
      </c>
      <c r="IBF1353" s="84">
        <f>IBE1353/IBD1353</f>
        <v>0</v>
      </c>
      <c r="IBG1353" s="84">
        <f>IBD1353-IBE1353</f>
        <v>2000000</v>
      </c>
      <c r="IBH1353" s="84">
        <f>IBD1353+IAZ1353</f>
        <v>3000000</v>
      </c>
      <c r="IBM1353" s="84" t="s">
        <v>5395</v>
      </c>
      <c r="IBN1353" s="84">
        <v>454</v>
      </c>
      <c r="IBO1353" s="84" t="s">
        <v>3803</v>
      </c>
      <c r="IBP1353" s="84">
        <v>1000000</v>
      </c>
      <c r="IBR1353" s="84">
        <f>IBQ1353/IBP1353</f>
        <v>0</v>
      </c>
      <c r="IBS1353" s="84">
        <f>IBP1353-IBQ1353</f>
        <v>1000000</v>
      </c>
      <c r="IBT1353" s="84">
        <v>2000000</v>
      </c>
      <c r="IBU1353" s="84">
        <v>0</v>
      </c>
      <c r="IBV1353" s="84">
        <f>IBU1353/IBT1353</f>
        <v>0</v>
      </c>
      <c r="IBW1353" s="84">
        <f>IBT1353-IBU1353</f>
        <v>2000000</v>
      </c>
      <c r="IBX1353" s="84">
        <f>IBT1353+IBP1353</f>
        <v>3000000</v>
      </c>
      <c r="ICC1353" s="84" t="s">
        <v>5395</v>
      </c>
      <c r="ICD1353" s="84">
        <v>454</v>
      </c>
      <c r="ICE1353" s="84" t="s">
        <v>3803</v>
      </c>
      <c r="ICF1353" s="84">
        <v>1000000</v>
      </c>
      <c r="ICH1353" s="84">
        <f>ICG1353/ICF1353</f>
        <v>0</v>
      </c>
      <c r="ICI1353" s="84">
        <f>ICF1353-ICG1353</f>
        <v>1000000</v>
      </c>
      <c r="ICJ1353" s="84">
        <v>2000000</v>
      </c>
      <c r="ICK1353" s="84">
        <v>0</v>
      </c>
      <c r="ICL1353" s="84">
        <f>ICK1353/ICJ1353</f>
        <v>0</v>
      </c>
      <c r="ICM1353" s="84">
        <f>ICJ1353-ICK1353</f>
        <v>2000000</v>
      </c>
      <c r="ICN1353" s="84">
        <f>ICJ1353+ICF1353</f>
        <v>3000000</v>
      </c>
      <c r="ICS1353" s="84" t="s">
        <v>5395</v>
      </c>
      <c r="ICT1353" s="84">
        <v>454</v>
      </c>
      <c r="ICU1353" s="84" t="s">
        <v>3803</v>
      </c>
      <c r="ICV1353" s="84">
        <v>1000000</v>
      </c>
      <c r="ICX1353" s="84">
        <f>ICW1353/ICV1353</f>
        <v>0</v>
      </c>
      <c r="ICY1353" s="84">
        <f>ICV1353-ICW1353</f>
        <v>1000000</v>
      </c>
      <c r="ICZ1353" s="84">
        <v>2000000</v>
      </c>
      <c r="IDA1353" s="84">
        <v>0</v>
      </c>
      <c r="IDB1353" s="84">
        <f>IDA1353/ICZ1353</f>
        <v>0</v>
      </c>
      <c r="IDC1353" s="84">
        <f>ICZ1353-IDA1353</f>
        <v>2000000</v>
      </c>
      <c r="IDD1353" s="84">
        <f>ICZ1353+ICV1353</f>
        <v>3000000</v>
      </c>
      <c r="IDI1353" s="84" t="s">
        <v>5395</v>
      </c>
      <c r="IDJ1353" s="84">
        <v>454</v>
      </c>
      <c r="IDK1353" s="84" t="s">
        <v>3803</v>
      </c>
      <c r="IDL1353" s="84">
        <v>1000000</v>
      </c>
      <c r="IDN1353" s="84">
        <f>IDM1353/IDL1353</f>
        <v>0</v>
      </c>
      <c r="IDO1353" s="84">
        <f>IDL1353-IDM1353</f>
        <v>1000000</v>
      </c>
      <c r="IDP1353" s="84">
        <v>2000000</v>
      </c>
      <c r="IDQ1353" s="84">
        <v>0</v>
      </c>
      <c r="IDR1353" s="84">
        <f>IDQ1353/IDP1353</f>
        <v>0</v>
      </c>
      <c r="IDS1353" s="84">
        <f>IDP1353-IDQ1353</f>
        <v>2000000</v>
      </c>
      <c r="IDT1353" s="84">
        <f>IDP1353+IDL1353</f>
        <v>3000000</v>
      </c>
      <c r="IDY1353" s="84" t="s">
        <v>5395</v>
      </c>
      <c r="IDZ1353" s="84">
        <v>454</v>
      </c>
      <c r="IEA1353" s="84" t="s">
        <v>3803</v>
      </c>
      <c r="IEB1353" s="84">
        <v>1000000</v>
      </c>
      <c r="IED1353" s="84">
        <f>IEC1353/IEB1353</f>
        <v>0</v>
      </c>
      <c r="IEE1353" s="84">
        <f>IEB1353-IEC1353</f>
        <v>1000000</v>
      </c>
      <c r="IEF1353" s="84">
        <v>2000000</v>
      </c>
      <c r="IEG1353" s="84">
        <v>0</v>
      </c>
      <c r="IEH1353" s="84">
        <f>IEG1353/IEF1353</f>
        <v>0</v>
      </c>
      <c r="IEI1353" s="84">
        <f>IEF1353-IEG1353</f>
        <v>2000000</v>
      </c>
      <c r="IEJ1353" s="84">
        <f>IEF1353+IEB1353</f>
        <v>3000000</v>
      </c>
      <c r="IEO1353" s="84" t="s">
        <v>5395</v>
      </c>
      <c r="IEP1353" s="84">
        <v>454</v>
      </c>
      <c r="IEQ1353" s="84" t="s">
        <v>3803</v>
      </c>
      <c r="IER1353" s="84">
        <v>1000000</v>
      </c>
      <c r="IET1353" s="84">
        <f>IES1353/IER1353</f>
        <v>0</v>
      </c>
      <c r="IEU1353" s="84">
        <f>IER1353-IES1353</f>
        <v>1000000</v>
      </c>
      <c r="IEV1353" s="84">
        <v>2000000</v>
      </c>
      <c r="IEW1353" s="84">
        <v>0</v>
      </c>
      <c r="IEX1353" s="84">
        <f>IEW1353/IEV1353</f>
        <v>0</v>
      </c>
      <c r="IEY1353" s="84">
        <f>IEV1353-IEW1353</f>
        <v>2000000</v>
      </c>
      <c r="IEZ1353" s="84">
        <f>IEV1353+IER1353</f>
        <v>3000000</v>
      </c>
      <c r="IFE1353" s="84" t="s">
        <v>5395</v>
      </c>
      <c r="IFF1353" s="84">
        <v>454</v>
      </c>
      <c r="IFG1353" s="84" t="s">
        <v>3803</v>
      </c>
      <c r="IFH1353" s="84">
        <v>1000000</v>
      </c>
      <c r="IFJ1353" s="84">
        <f>IFI1353/IFH1353</f>
        <v>0</v>
      </c>
      <c r="IFK1353" s="84">
        <f>IFH1353-IFI1353</f>
        <v>1000000</v>
      </c>
      <c r="IFL1353" s="84">
        <v>2000000</v>
      </c>
      <c r="IFM1353" s="84">
        <v>0</v>
      </c>
      <c r="IFN1353" s="84">
        <f>IFM1353/IFL1353</f>
        <v>0</v>
      </c>
      <c r="IFO1353" s="84">
        <f>IFL1353-IFM1353</f>
        <v>2000000</v>
      </c>
      <c r="IFP1353" s="84">
        <f>IFL1353+IFH1353</f>
        <v>3000000</v>
      </c>
      <c r="IFU1353" s="84" t="s">
        <v>5395</v>
      </c>
      <c r="IFV1353" s="84">
        <v>454</v>
      </c>
      <c r="IFW1353" s="84" t="s">
        <v>3803</v>
      </c>
      <c r="IFX1353" s="84">
        <v>1000000</v>
      </c>
      <c r="IFZ1353" s="84">
        <f>IFY1353/IFX1353</f>
        <v>0</v>
      </c>
      <c r="IGA1353" s="84">
        <f>IFX1353-IFY1353</f>
        <v>1000000</v>
      </c>
      <c r="IGB1353" s="84">
        <v>2000000</v>
      </c>
      <c r="IGC1353" s="84">
        <v>0</v>
      </c>
      <c r="IGD1353" s="84">
        <f>IGC1353/IGB1353</f>
        <v>0</v>
      </c>
      <c r="IGE1353" s="84">
        <f>IGB1353-IGC1353</f>
        <v>2000000</v>
      </c>
      <c r="IGF1353" s="84">
        <f>IGB1353+IFX1353</f>
        <v>3000000</v>
      </c>
      <c r="IGK1353" s="84" t="s">
        <v>5395</v>
      </c>
      <c r="IGL1353" s="84">
        <v>454</v>
      </c>
      <c r="IGM1353" s="84" t="s">
        <v>3803</v>
      </c>
      <c r="IGN1353" s="84">
        <v>1000000</v>
      </c>
      <c r="IGP1353" s="84">
        <f>IGO1353/IGN1353</f>
        <v>0</v>
      </c>
      <c r="IGQ1353" s="84">
        <f>IGN1353-IGO1353</f>
        <v>1000000</v>
      </c>
      <c r="IGR1353" s="84">
        <v>2000000</v>
      </c>
      <c r="IGS1353" s="84">
        <v>0</v>
      </c>
      <c r="IGT1353" s="84">
        <f>IGS1353/IGR1353</f>
        <v>0</v>
      </c>
      <c r="IGU1353" s="84">
        <f>IGR1353-IGS1353</f>
        <v>2000000</v>
      </c>
      <c r="IGV1353" s="84">
        <f>IGR1353+IGN1353</f>
        <v>3000000</v>
      </c>
      <c r="IHA1353" s="84" t="s">
        <v>5395</v>
      </c>
      <c r="IHB1353" s="84">
        <v>454</v>
      </c>
      <c r="IHC1353" s="84" t="s">
        <v>3803</v>
      </c>
      <c r="IHD1353" s="84">
        <v>1000000</v>
      </c>
      <c r="IHF1353" s="84">
        <f>IHE1353/IHD1353</f>
        <v>0</v>
      </c>
      <c r="IHG1353" s="84">
        <f>IHD1353-IHE1353</f>
        <v>1000000</v>
      </c>
      <c r="IHH1353" s="84">
        <v>2000000</v>
      </c>
      <c r="IHI1353" s="84">
        <v>0</v>
      </c>
      <c r="IHJ1353" s="84">
        <f>IHI1353/IHH1353</f>
        <v>0</v>
      </c>
      <c r="IHK1353" s="84">
        <f>IHH1353-IHI1353</f>
        <v>2000000</v>
      </c>
      <c r="IHL1353" s="84">
        <f>IHH1353+IHD1353</f>
        <v>3000000</v>
      </c>
      <c r="IHQ1353" s="84" t="s">
        <v>5395</v>
      </c>
      <c r="IHR1353" s="84">
        <v>454</v>
      </c>
      <c r="IHS1353" s="84" t="s">
        <v>3803</v>
      </c>
      <c r="IHT1353" s="84">
        <v>1000000</v>
      </c>
      <c r="IHV1353" s="84">
        <f>IHU1353/IHT1353</f>
        <v>0</v>
      </c>
      <c r="IHW1353" s="84">
        <f>IHT1353-IHU1353</f>
        <v>1000000</v>
      </c>
      <c r="IHX1353" s="84">
        <v>2000000</v>
      </c>
      <c r="IHY1353" s="84">
        <v>0</v>
      </c>
      <c r="IHZ1353" s="84">
        <f>IHY1353/IHX1353</f>
        <v>0</v>
      </c>
      <c r="IIA1353" s="84">
        <f>IHX1353-IHY1353</f>
        <v>2000000</v>
      </c>
      <c r="IIB1353" s="84">
        <f>IHX1353+IHT1353</f>
        <v>3000000</v>
      </c>
      <c r="IIG1353" s="84" t="s">
        <v>5395</v>
      </c>
      <c r="IIH1353" s="84">
        <v>454</v>
      </c>
      <c r="III1353" s="84" t="s">
        <v>3803</v>
      </c>
      <c r="IIJ1353" s="84">
        <v>1000000</v>
      </c>
      <c r="IIL1353" s="84">
        <f>IIK1353/IIJ1353</f>
        <v>0</v>
      </c>
      <c r="IIM1353" s="84">
        <f>IIJ1353-IIK1353</f>
        <v>1000000</v>
      </c>
      <c r="IIN1353" s="84">
        <v>2000000</v>
      </c>
      <c r="IIO1353" s="84">
        <v>0</v>
      </c>
      <c r="IIP1353" s="84">
        <f>IIO1353/IIN1353</f>
        <v>0</v>
      </c>
      <c r="IIQ1353" s="84">
        <f>IIN1353-IIO1353</f>
        <v>2000000</v>
      </c>
      <c r="IIR1353" s="84">
        <f>IIN1353+IIJ1353</f>
        <v>3000000</v>
      </c>
      <c r="IIW1353" s="84" t="s">
        <v>5395</v>
      </c>
      <c r="IIX1353" s="84">
        <v>454</v>
      </c>
      <c r="IIY1353" s="84" t="s">
        <v>3803</v>
      </c>
      <c r="IIZ1353" s="84">
        <v>1000000</v>
      </c>
      <c r="IJB1353" s="84">
        <f>IJA1353/IIZ1353</f>
        <v>0</v>
      </c>
      <c r="IJC1353" s="84">
        <f>IIZ1353-IJA1353</f>
        <v>1000000</v>
      </c>
      <c r="IJD1353" s="84">
        <v>2000000</v>
      </c>
      <c r="IJE1353" s="84">
        <v>0</v>
      </c>
      <c r="IJF1353" s="84">
        <f>IJE1353/IJD1353</f>
        <v>0</v>
      </c>
      <c r="IJG1353" s="84">
        <f>IJD1353-IJE1353</f>
        <v>2000000</v>
      </c>
      <c r="IJH1353" s="84">
        <f>IJD1353+IIZ1353</f>
        <v>3000000</v>
      </c>
      <c r="IJM1353" s="84" t="s">
        <v>5395</v>
      </c>
      <c r="IJN1353" s="84">
        <v>454</v>
      </c>
      <c r="IJO1353" s="84" t="s">
        <v>3803</v>
      </c>
      <c r="IJP1353" s="84">
        <v>1000000</v>
      </c>
      <c r="IJR1353" s="84">
        <f>IJQ1353/IJP1353</f>
        <v>0</v>
      </c>
      <c r="IJS1353" s="84">
        <f>IJP1353-IJQ1353</f>
        <v>1000000</v>
      </c>
      <c r="IJT1353" s="84">
        <v>2000000</v>
      </c>
      <c r="IJU1353" s="84">
        <v>0</v>
      </c>
      <c r="IJV1353" s="84">
        <f>IJU1353/IJT1353</f>
        <v>0</v>
      </c>
      <c r="IJW1353" s="84">
        <f>IJT1353-IJU1353</f>
        <v>2000000</v>
      </c>
      <c r="IJX1353" s="84">
        <f>IJT1353+IJP1353</f>
        <v>3000000</v>
      </c>
      <c r="IKC1353" s="84" t="s">
        <v>5395</v>
      </c>
      <c r="IKD1353" s="84">
        <v>454</v>
      </c>
      <c r="IKE1353" s="84" t="s">
        <v>3803</v>
      </c>
      <c r="IKF1353" s="84">
        <v>1000000</v>
      </c>
      <c r="IKH1353" s="84">
        <f>IKG1353/IKF1353</f>
        <v>0</v>
      </c>
      <c r="IKI1353" s="84">
        <f>IKF1353-IKG1353</f>
        <v>1000000</v>
      </c>
      <c r="IKJ1353" s="84">
        <v>2000000</v>
      </c>
      <c r="IKK1353" s="84">
        <v>0</v>
      </c>
      <c r="IKL1353" s="84">
        <f>IKK1353/IKJ1353</f>
        <v>0</v>
      </c>
      <c r="IKM1353" s="84">
        <f>IKJ1353-IKK1353</f>
        <v>2000000</v>
      </c>
      <c r="IKN1353" s="84">
        <f>IKJ1353+IKF1353</f>
        <v>3000000</v>
      </c>
      <c r="IKS1353" s="84" t="s">
        <v>5395</v>
      </c>
      <c r="IKT1353" s="84">
        <v>454</v>
      </c>
      <c r="IKU1353" s="84" t="s">
        <v>3803</v>
      </c>
      <c r="IKV1353" s="84">
        <v>1000000</v>
      </c>
      <c r="IKX1353" s="84">
        <f>IKW1353/IKV1353</f>
        <v>0</v>
      </c>
      <c r="IKY1353" s="84">
        <f>IKV1353-IKW1353</f>
        <v>1000000</v>
      </c>
      <c r="IKZ1353" s="84">
        <v>2000000</v>
      </c>
      <c r="ILA1353" s="84">
        <v>0</v>
      </c>
      <c r="ILB1353" s="84">
        <f>ILA1353/IKZ1353</f>
        <v>0</v>
      </c>
      <c r="ILC1353" s="84">
        <f>IKZ1353-ILA1353</f>
        <v>2000000</v>
      </c>
      <c r="ILD1353" s="84">
        <f>IKZ1353+IKV1353</f>
        <v>3000000</v>
      </c>
      <c r="ILI1353" s="84" t="s">
        <v>5395</v>
      </c>
      <c r="ILJ1353" s="84">
        <v>454</v>
      </c>
      <c r="ILK1353" s="84" t="s">
        <v>3803</v>
      </c>
      <c r="ILL1353" s="84">
        <v>1000000</v>
      </c>
      <c r="ILN1353" s="84">
        <f>ILM1353/ILL1353</f>
        <v>0</v>
      </c>
      <c r="ILO1353" s="84">
        <f>ILL1353-ILM1353</f>
        <v>1000000</v>
      </c>
      <c r="ILP1353" s="84">
        <v>2000000</v>
      </c>
      <c r="ILQ1353" s="84">
        <v>0</v>
      </c>
      <c r="ILR1353" s="84">
        <f>ILQ1353/ILP1353</f>
        <v>0</v>
      </c>
      <c r="ILS1353" s="84">
        <f>ILP1353-ILQ1353</f>
        <v>2000000</v>
      </c>
      <c r="ILT1353" s="84">
        <f>ILP1353+ILL1353</f>
        <v>3000000</v>
      </c>
      <c r="ILY1353" s="84" t="s">
        <v>5395</v>
      </c>
      <c r="ILZ1353" s="84">
        <v>454</v>
      </c>
      <c r="IMA1353" s="84" t="s">
        <v>3803</v>
      </c>
      <c r="IMB1353" s="84">
        <v>1000000</v>
      </c>
      <c r="IMD1353" s="84">
        <f>IMC1353/IMB1353</f>
        <v>0</v>
      </c>
      <c r="IME1353" s="84">
        <f>IMB1353-IMC1353</f>
        <v>1000000</v>
      </c>
      <c r="IMF1353" s="84">
        <v>2000000</v>
      </c>
      <c r="IMG1353" s="84">
        <v>0</v>
      </c>
      <c r="IMH1353" s="84">
        <f>IMG1353/IMF1353</f>
        <v>0</v>
      </c>
      <c r="IMI1353" s="84">
        <f>IMF1353-IMG1353</f>
        <v>2000000</v>
      </c>
      <c r="IMJ1353" s="84">
        <f>IMF1353+IMB1353</f>
        <v>3000000</v>
      </c>
      <c r="IMO1353" s="84" t="s">
        <v>5395</v>
      </c>
      <c r="IMP1353" s="84">
        <v>454</v>
      </c>
      <c r="IMQ1353" s="84" t="s">
        <v>3803</v>
      </c>
      <c r="IMR1353" s="84">
        <v>1000000</v>
      </c>
      <c r="IMT1353" s="84">
        <f>IMS1353/IMR1353</f>
        <v>0</v>
      </c>
      <c r="IMU1353" s="84">
        <f>IMR1353-IMS1353</f>
        <v>1000000</v>
      </c>
      <c r="IMV1353" s="84">
        <v>2000000</v>
      </c>
      <c r="IMW1353" s="84">
        <v>0</v>
      </c>
      <c r="IMX1353" s="84">
        <f>IMW1353/IMV1353</f>
        <v>0</v>
      </c>
      <c r="IMY1353" s="84">
        <f>IMV1353-IMW1353</f>
        <v>2000000</v>
      </c>
      <c r="IMZ1353" s="84">
        <f>IMV1353+IMR1353</f>
        <v>3000000</v>
      </c>
      <c r="INE1353" s="84" t="s">
        <v>5395</v>
      </c>
      <c r="INF1353" s="84">
        <v>454</v>
      </c>
      <c r="ING1353" s="84" t="s">
        <v>3803</v>
      </c>
      <c r="INH1353" s="84">
        <v>1000000</v>
      </c>
      <c r="INJ1353" s="84">
        <f>INI1353/INH1353</f>
        <v>0</v>
      </c>
      <c r="INK1353" s="84">
        <f>INH1353-INI1353</f>
        <v>1000000</v>
      </c>
      <c r="INL1353" s="84">
        <v>2000000</v>
      </c>
      <c r="INM1353" s="84">
        <v>0</v>
      </c>
      <c r="INN1353" s="84">
        <f>INM1353/INL1353</f>
        <v>0</v>
      </c>
      <c r="INO1353" s="84">
        <f>INL1353-INM1353</f>
        <v>2000000</v>
      </c>
      <c r="INP1353" s="84">
        <f>INL1353+INH1353</f>
        <v>3000000</v>
      </c>
      <c r="INU1353" s="84" t="s">
        <v>5395</v>
      </c>
      <c r="INV1353" s="84">
        <v>454</v>
      </c>
      <c r="INW1353" s="84" t="s">
        <v>3803</v>
      </c>
      <c r="INX1353" s="84">
        <v>1000000</v>
      </c>
      <c r="INZ1353" s="84">
        <f>INY1353/INX1353</f>
        <v>0</v>
      </c>
      <c r="IOA1353" s="84">
        <f>INX1353-INY1353</f>
        <v>1000000</v>
      </c>
      <c r="IOB1353" s="84">
        <v>2000000</v>
      </c>
      <c r="IOC1353" s="84">
        <v>0</v>
      </c>
      <c r="IOD1353" s="84">
        <f>IOC1353/IOB1353</f>
        <v>0</v>
      </c>
      <c r="IOE1353" s="84">
        <f>IOB1353-IOC1353</f>
        <v>2000000</v>
      </c>
      <c r="IOF1353" s="84">
        <f>IOB1353+INX1353</f>
        <v>3000000</v>
      </c>
      <c r="IOK1353" s="84" t="s">
        <v>5395</v>
      </c>
      <c r="IOL1353" s="84">
        <v>454</v>
      </c>
      <c r="IOM1353" s="84" t="s">
        <v>3803</v>
      </c>
      <c r="ION1353" s="84">
        <v>1000000</v>
      </c>
      <c r="IOP1353" s="84">
        <f>IOO1353/ION1353</f>
        <v>0</v>
      </c>
      <c r="IOQ1353" s="84">
        <f>ION1353-IOO1353</f>
        <v>1000000</v>
      </c>
      <c r="IOR1353" s="84">
        <v>2000000</v>
      </c>
      <c r="IOS1353" s="84">
        <v>0</v>
      </c>
      <c r="IOT1353" s="84">
        <f>IOS1353/IOR1353</f>
        <v>0</v>
      </c>
      <c r="IOU1353" s="84">
        <f>IOR1353-IOS1353</f>
        <v>2000000</v>
      </c>
      <c r="IOV1353" s="84">
        <f>IOR1353+ION1353</f>
        <v>3000000</v>
      </c>
      <c r="IPA1353" s="84" t="s">
        <v>5395</v>
      </c>
      <c r="IPB1353" s="84">
        <v>454</v>
      </c>
      <c r="IPC1353" s="84" t="s">
        <v>3803</v>
      </c>
      <c r="IPD1353" s="84">
        <v>1000000</v>
      </c>
      <c r="IPF1353" s="84">
        <f>IPE1353/IPD1353</f>
        <v>0</v>
      </c>
      <c r="IPG1353" s="84">
        <f>IPD1353-IPE1353</f>
        <v>1000000</v>
      </c>
      <c r="IPH1353" s="84">
        <v>2000000</v>
      </c>
      <c r="IPI1353" s="84">
        <v>0</v>
      </c>
      <c r="IPJ1353" s="84">
        <f>IPI1353/IPH1353</f>
        <v>0</v>
      </c>
      <c r="IPK1353" s="84">
        <f>IPH1353-IPI1353</f>
        <v>2000000</v>
      </c>
      <c r="IPL1353" s="84">
        <f>IPH1353+IPD1353</f>
        <v>3000000</v>
      </c>
      <c r="IPQ1353" s="84" t="s">
        <v>5395</v>
      </c>
      <c r="IPR1353" s="84">
        <v>454</v>
      </c>
      <c r="IPS1353" s="84" t="s">
        <v>3803</v>
      </c>
      <c r="IPT1353" s="84">
        <v>1000000</v>
      </c>
      <c r="IPV1353" s="84">
        <f>IPU1353/IPT1353</f>
        <v>0</v>
      </c>
      <c r="IPW1353" s="84">
        <f>IPT1353-IPU1353</f>
        <v>1000000</v>
      </c>
      <c r="IPX1353" s="84">
        <v>2000000</v>
      </c>
      <c r="IPY1353" s="84">
        <v>0</v>
      </c>
      <c r="IPZ1353" s="84">
        <f>IPY1353/IPX1353</f>
        <v>0</v>
      </c>
      <c r="IQA1353" s="84">
        <f>IPX1353-IPY1353</f>
        <v>2000000</v>
      </c>
      <c r="IQB1353" s="84">
        <f>IPX1353+IPT1353</f>
        <v>3000000</v>
      </c>
      <c r="IQG1353" s="84" t="s">
        <v>5395</v>
      </c>
      <c r="IQH1353" s="84">
        <v>454</v>
      </c>
      <c r="IQI1353" s="84" t="s">
        <v>3803</v>
      </c>
      <c r="IQJ1353" s="84">
        <v>1000000</v>
      </c>
      <c r="IQL1353" s="84">
        <f>IQK1353/IQJ1353</f>
        <v>0</v>
      </c>
      <c r="IQM1353" s="84">
        <f>IQJ1353-IQK1353</f>
        <v>1000000</v>
      </c>
      <c r="IQN1353" s="84">
        <v>2000000</v>
      </c>
      <c r="IQO1353" s="84">
        <v>0</v>
      </c>
      <c r="IQP1353" s="84">
        <f>IQO1353/IQN1353</f>
        <v>0</v>
      </c>
      <c r="IQQ1353" s="84">
        <f>IQN1353-IQO1353</f>
        <v>2000000</v>
      </c>
      <c r="IQR1353" s="84">
        <f>IQN1353+IQJ1353</f>
        <v>3000000</v>
      </c>
      <c r="IQW1353" s="84" t="s">
        <v>5395</v>
      </c>
      <c r="IQX1353" s="84">
        <v>454</v>
      </c>
      <c r="IQY1353" s="84" t="s">
        <v>3803</v>
      </c>
      <c r="IQZ1353" s="84">
        <v>1000000</v>
      </c>
      <c r="IRB1353" s="84">
        <f>IRA1353/IQZ1353</f>
        <v>0</v>
      </c>
      <c r="IRC1353" s="84">
        <f>IQZ1353-IRA1353</f>
        <v>1000000</v>
      </c>
      <c r="IRD1353" s="84">
        <v>2000000</v>
      </c>
      <c r="IRE1353" s="84">
        <v>0</v>
      </c>
      <c r="IRF1353" s="84">
        <f>IRE1353/IRD1353</f>
        <v>0</v>
      </c>
      <c r="IRG1353" s="84">
        <f>IRD1353-IRE1353</f>
        <v>2000000</v>
      </c>
      <c r="IRH1353" s="84">
        <f>IRD1353+IQZ1353</f>
        <v>3000000</v>
      </c>
      <c r="IRM1353" s="84" t="s">
        <v>5395</v>
      </c>
      <c r="IRN1353" s="84">
        <v>454</v>
      </c>
      <c r="IRO1353" s="84" t="s">
        <v>3803</v>
      </c>
      <c r="IRP1353" s="84">
        <v>1000000</v>
      </c>
      <c r="IRR1353" s="84">
        <f>IRQ1353/IRP1353</f>
        <v>0</v>
      </c>
      <c r="IRS1353" s="84">
        <f>IRP1353-IRQ1353</f>
        <v>1000000</v>
      </c>
      <c r="IRT1353" s="84">
        <v>2000000</v>
      </c>
      <c r="IRU1353" s="84">
        <v>0</v>
      </c>
      <c r="IRV1353" s="84">
        <f>IRU1353/IRT1353</f>
        <v>0</v>
      </c>
      <c r="IRW1353" s="84">
        <f>IRT1353-IRU1353</f>
        <v>2000000</v>
      </c>
      <c r="IRX1353" s="84">
        <f>IRT1353+IRP1353</f>
        <v>3000000</v>
      </c>
      <c r="ISC1353" s="84" t="s">
        <v>5395</v>
      </c>
      <c r="ISD1353" s="84">
        <v>454</v>
      </c>
      <c r="ISE1353" s="84" t="s">
        <v>3803</v>
      </c>
      <c r="ISF1353" s="84">
        <v>1000000</v>
      </c>
      <c r="ISH1353" s="84">
        <f>ISG1353/ISF1353</f>
        <v>0</v>
      </c>
      <c r="ISI1353" s="84">
        <f>ISF1353-ISG1353</f>
        <v>1000000</v>
      </c>
      <c r="ISJ1353" s="84">
        <v>2000000</v>
      </c>
      <c r="ISK1353" s="84">
        <v>0</v>
      </c>
      <c r="ISL1353" s="84">
        <f>ISK1353/ISJ1353</f>
        <v>0</v>
      </c>
      <c r="ISM1353" s="84">
        <f>ISJ1353-ISK1353</f>
        <v>2000000</v>
      </c>
      <c r="ISN1353" s="84">
        <f>ISJ1353+ISF1353</f>
        <v>3000000</v>
      </c>
      <c r="ISS1353" s="84" t="s">
        <v>5395</v>
      </c>
      <c r="IST1353" s="84">
        <v>454</v>
      </c>
      <c r="ISU1353" s="84" t="s">
        <v>3803</v>
      </c>
      <c r="ISV1353" s="84">
        <v>1000000</v>
      </c>
      <c r="ISX1353" s="84">
        <f>ISW1353/ISV1353</f>
        <v>0</v>
      </c>
      <c r="ISY1353" s="84">
        <f>ISV1353-ISW1353</f>
        <v>1000000</v>
      </c>
      <c r="ISZ1353" s="84">
        <v>2000000</v>
      </c>
      <c r="ITA1353" s="84">
        <v>0</v>
      </c>
      <c r="ITB1353" s="84">
        <f>ITA1353/ISZ1353</f>
        <v>0</v>
      </c>
      <c r="ITC1353" s="84">
        <f>ISZ1353-ITA1353</f>
        <v>2000000</v>
      </c>
      <c r="ITD1353" s="84">
        <f>ISZ1353+ISV1353</f>
        <v>3000000</v>
      </c>
      <c r="ITI1353" s="84" t="s">
        <v>5395</v>
      </c>
      <c r="ITJ1353" s="84">
        <v>454</v>
      </c>
      <c r="ITK1353" s="84" t="s">
        <v>3803</v>
      </c>
      <c r="ITL1353" s="84">
        <v>1000000</v>
      </c>
      <c r="ITN1353" s="84">
        <f>ITM1353/ITL1353</f>
        <v>0</v>
      </c>
      <c r="ITO1353" s="84">
        <f>ITL1353-ITM1353</f>
        <v>1000000</v>
      </c>
      <c r="ITP1353" s="84">
        <v>2000000</v>
      </c>
      <c r="ITQ1353" s="84">
        <v>0</v>
      </c>
      <c r="ITR1353" s="84">
        <f>ITQ1353/ITP1353</f>
        <v>0</v>
      </c>
      <c r="ITS1353" s="84">
        <f>ITP1353-ITQ1353</f>
        <v>2000000</v>
      </c>
      <c r="ITT1353" s="84">
        <f>ITP1353+ITL1353</f>
        <v>3000000</v>
      </c>
      <c r="ITY1353" s="84" t="s">
        <v>5395</v>
      </c>
      <c r="ITZ1353" s="84">
        <v>454</v>
      </c>
      <c r="IUA1353" s="84" t="s">
        <v>3803</v>
      </c>
      <c r="IUB1353" s="84">
        <v>1000000</v>
      </c>
      <c r="IUD1353" s="84">
        <f>IUC1353/IUB1353</f>
        <v>0</v>
      </c>
      <c r="IUE1353" s="84">
        <f>IUB1353-IUC1353</f>
        <v>1000000</v>
      </c>
      <c r="IUF1353" s="84">
        <v>2000000</v>
      </c>
      <c r="IUG1353" s="84">
        <v>0</v>
      </c>
      <c r="IUH1353" s="84">
        <f>IUG1353/IUF1353</f>
        <v>0</v>
      </c>
      <c r="IUI1353" s="84">
        <f>IUF1353-IUG1353</f>
        <v>2000000</v>
      </c>
      <c r="IUJ1353" s="84">
        <f>IUF1353+IUB1353</f>
        <v>3000000</v>
      </c>
      <c r="IUO1353" s="84" t="s">
        <v>5395</v>
      </c>
      <c r="IUP1353" s="84">
        <v>454</v>
      </c>
      <c r="IUQ1353" s="84" t="s">
        <v>3803</v>
      </c>
      <c r="IUR1353" s="84">
        <v>1000000</v>
      </c>
      <c r="IUT1353" s="84">
        <f>IUS1353/IUR1353</f>
        <v>0</v>
      </c>
      <c r="IUU1353" s="84">
        <f>IUR1353-IUS1353</f>
        <v>1000000</v>
      </c>
      <c r="IUV1353" s="84">
        <v>2000000</v>
      </c>
      <c r="IUW1353" s="84">
        <v>0</v>
      </c>
      <c r="IUX1353" s="84">
        <f>IUW1353/IUV1353</f>
        <v>0</v>
      </c>
      <c r="IUY1353" s="84">
        <f>IUV1353-IUW1353</f>
        <v>2000000</v>
      </c>
      <c r="IUZ1353" s="84">
        <f>IUV1353+IUR1353</f>
        <v>3000000</v>
      </c>
      <c r="IVE1353" s="84" t="s">
        <v>5395</v>
      </c>
      <c r="IVF1353" s="84">
        <v>454</v>
      </c>
      <c r="IVG1353" s="84" t="s">
        <v>3803</v>
      </c>
      <c r="IVH1353" s="84">
        <v>1000000</v>
      </c>
      <c r="IVJ1353" s="84">
        <f>IVI1353/IVH1353</f>
        <v>0</v>
      </c>
      <c r="IVK1353" s="84">
        <f>IVH1353-IVI1353</f>
        <v>1000000</v>
      </c>
      <c r="IVL1353" s="84">
        <v>2000000</v>
      </c>
      <c r="IVM1353" s="84">
        <v>0</v>
      </c>
      <c r="IVN1353" s="84">
        <f>IVM1353/IVL1353</f>
        <v>0</v>
      </c>
      <c r="IVO1353" s="84">
        <f>IVL1353-IVM1353</f>
        <v>2000000</v>
      </c>
      <c r="IVP1353" s="84">
        <f>IVL1353+IVH1353</f>
        <v>3000000</v>
      </c>
      <c r="IVU1353" s="84" t="s">
        <v>5395</v>
      </c>
      <c r="IVV1353" s="84">
        <v>454</v>
      </c>
      <c r="IVW1353" s="84" t="s">
        <v>3803</v>
      </c>
      <c r="IVX1353" s="84">
        <v>1000000</v>
      </c>
      <c r="IVZ1353" s="84">
        <f>IVY1353/IVX1353</f>
        <v>0</v>
      </c>
      <c r="IWA1353" s="84">
        <f>IVX1353-IVY1353</f>
        <v>1000000</v>
      </c>
      <c r="IWB1353" s="84">
        <v>2000000</v>
      </c>
      <c r="IWC1353" s="84">
        <v>0</v>
      </c>
      <c r="IWD1353" s="84">
        <f>IWC1353/IWB1353</f>
        <v>0</v>
      </c>
      <c r="IWE1353" s="84">
        <f>IWB1353-IWC1353</f>
        <v>2000000</v>
      </c>
      <c r="IWF1353" s="84">
        <f>IWB1353+IVX1353</f>
        <v>3000000</v>
      </c>
      <c r="IWK1353" s="84" t="s">
        <v>5395</v>
      </c>
      <c r="IWL1353" s="84">
        <v>454</v>
      </c>
      <c r="IWM1353" s="84" t="s">
        <v>3803</v>
      </c>
      <c r="IWN1353" s="84">
        <v>1000000</v>
      </c>
      <c r="IWP1353" s="84">
        <f>IWO1353/IWN1353</f>
        <v>0</v>
      </c>
      <c r="IWQ1353" s="84">
        <f>IWN1353-IWO1353</f>
        <v>1000000</v>
      </c>
      <c r="IWR1353" s="84">
        <v>2000000</v>
      </c>
      <c r="IWS1353" s="84">
        <v>0</v>
      </c>
      <c r="IWT1353" s="84">
        <f>IWS1353/IWR1353</f>
        <v>0</v>
      </c>
      <c r="IWU1353" s="84">
        <f>IWR1353-IWS1353</f>
        <v>2000000</v>
      </c>
      <c r="IWV1353" s="84">
        <f>IWR1353+IWN1353</f>
        <v>3000000</v>
      </c>
      <c r="IXA1353" s="84" t="s">
        <v>5395</v>
      </c>
      <c r="IXB1353" s="84">
        <v>454</v>
      </c>
      <c r="IXC1353" s="84" t="s">
        <v>3803</v>
      </c>
      <c r="IXD1353" s="84">
        <v>1000000</v>
      </c>
      <c r="IXF1353" s="84">
        <f>IXE1353/IXD1353</f>
        <v>0</v>
      </c>
      <c r="IXG1353" s="84">
        <f>IXD1353-IXE1353</f>
        <v>1000000</v>
      </c>
      <c r="IXH1353" s="84">
        <v>2000000</v>
      </c>
      <c r="IXI1353" s="84">
        <v>0</v>
      </c>
      <c r="IXJ1353" s="84">
        <f>IXI1353/IXH1353</f>
        <v>0</v>
      </c>
      <c r="IXK1353" s="84">
        <f>IXH1353-IXI1353</f>
        <v>2000000</v>
      </c>
      <c r="IXL1353" s="84">
        <f>IXH1353+IXD1353</f>
        <v>3000000</v>
      </c>
      <c r="IXQ1353" s="84" t="s">
        <v>5395</v>
      </c>
      <c r="IXR1353" s="84">
        <v>454</v>
      </c>
      <c r="IXS1353" s="84" t="s">
        <v>3803</v>
      </c>
      <c r="IXT1353" s="84">
        <v>1000000</v>
      </c>
      <c r="IXV1353" s="84">
        <f>IXU1353/IXT1353</f>
        <v>0</v>
      </c>
      <c r="IXW1353" s="84">
        <f>IXT1353-IXU1353</f>
        <v>1000000</v>
      </c>
      <c r="IXX1353" s="84">
        <v>2000000</v>
      </c>
      <c r="IXY1353" s="84">
        <v>0</v>
      </c>
      <c r="IXZ1353" s="84">
        <f>IXY1353/IXX1353</f>
        <v>0</v>
      </c>
      <c r="IYA1353" s="84">
        <f>IXX1353-IXY1353</f>
        <v>2000000</v>
      </c>
      <c r="IYB1353" s="84">
        <f>IXX1353+IXT1353</f>
        <v>3000000</v>
      </c>
      <c r="IYG1353" s="84" t="s">
        <v>5395</v>
      </c>
      <c r="IYH1353" s="84">
        <v>454</v>
      </c>
      <c r="IYI1353" s="84" t="s">
        <v>3803</v>
      </c>
      <c r="IYJ1353" s="84">
        <v>1000000</v>
      </c>
      <c r="IYL1353" s="84">
        <f>IYK1353/IYJ1353</f>
        <v>0</v>
      </c>
      <c r="IYM1353" s="84">
        <f>IYJ1353-IYK1353</f>
        <v>1000000</v>
      </c>
      <c r="IYN1353" s="84">
        <v>2000000</v>
      </c>
      <c r="IYO1353" s="84">
        <v>0</v>
      </c>
      <c r="IYP1353" s="84">
        <f>IYO1353/IYN1353</f>
        <v>0</v>
      </c>
      <c r="IYQ1353" s="84">
        <f>IYN1353-IYO1353</f>
        <v>2000000</v>
      </c>
      <c r="IYR1353" s="84">
        <f>IYN1353+IYJ1353</f>
        <v>3000000</v>
      </c>
      <c r="IYW1353" s="84" t="s">
        <v>5395</v>
      </c>
      <c r="IYX1353" s="84">
        <v>454</v>
      </c>
      <c r="IYY1353" s="84" t="s">
        <v>3803</v>
      </c>
      <c r="IYZ1353" s="84">
        <v>1000000</v>
      </c>
      <c r="IZB1353" s="84">
        <f>IZA1353/IYZ1353</f>
        <v>0</v>
      </c>
      <c r="IZC1353" s="84">
        <f>IYZ1353-IZA1353</f>
        <v>1000000</v>
      </c>
      <c r="IZD1353" s="84">
        <v>2000000</v>
      </c>
      <c r="IZE1353" s="84">
        <v>0</v>
      </c>
      <c r="IZF1353" s="84">
        <f>IZE1353/IZD1353</f>
        <v>0</v>
      </c>
      <c r="IZG1353" s="84">
        <f>IZD1353-IZE1353</f>
        <v>2000000</v>
      </c>
      <c r="IZH1353" s="84">
        <f>IZD1353+IYZ1353</f>
        <v>3000000</v>
      </c>
      <c r="IZM1353" s="84" t="s">
        <v>5395</v>
      </c>
      <c r="IZN1353" s="84">
        <v>454</v>
      </c>
      <c r="IZO1353" s="84" t="s">
        <v>3803</v>
      </c>
      <c r="IZP1353" s="84">
        <v>1000000</v>
      </c>
      <c r="IZR1353" s="84">
        <f>IZQ1353/IZP1353</f>
        <v>0</v>
      </c>
      <c r="IZS1353" s="84">
        <f>IZP1353-IZQ1353</f>
        <v>1000000</v>
      </c>
      <c r="IZT1353" s="84">
        <v>2000000</v>
      </c>
      <c r="IZU1353" s="84">
        <v>0</v>
      </c>
      <c r="IZV1353" s="84">
        <f>IZU1353/IZT1353</f>
        <v>0</v>
      </c>
      <c r="IZW1353" s="84">
        <f>IZT1353-IZU1353</f>
        <v>2000000</v>
      </c>
      <c r="IZX1353" s="84">
        <f>IZT1353+IZP1353</f>
        <v>3000000</v>
      </c>
      <c r="JAC1353" s="84" t="s">
        <v>5395</v>
      </c>
      <c r="JAD1353" s="84">
        <v>454</v>
      </c>
      <c r="JAE1353" s="84" t="s">
        <v>3803</v>
      </c>
      <c r="JAF1353" s="84">
        <v>1000000</v>
      </c>
      <c r="JAH1353" s="84">
        <f>JAG1353/JAF1353</f>
        <v>0</v>
      </c>
      <c r="JAI1353" s="84">
        <f>JAF1353-JAG1353</f>
        <v>1000000</v>
      </c>
      <c r="JAJ1353" s="84">
        <v>2000000</v>
      </c>
      <c r="JAK1353" s="84">
        <v>0</v>
      </c>
      <c r="JAL1353" s="84">
        <f>JAK1353/JAJ1353</f>
        <v>0</v>
      </c>
      <c r="JAM1353" s="84">
        <f>JAJ1353-JAK1353</f>
        <v>2000000</v>
      </c>
      <c r="JAN1353" s="84">
        <f>JAJ1353+JAF1353</f>
        <v>3000000</v>
      </c>
      <c r="JAS1353" s="84" t="s">
        <v>5395</v>
      </c>
      <c r="JAT1353" s="84">
        <v>454</v>
      </c>
      <c r="JAU1353" s="84" t="s">
        <v>3803</v>
      </c>
      <c r="JAV1353" s="84">
        <v>1000000</v>
      </c>
      <c r="JAX1353" s="84">
        <f>JAW1353/JAV1353</f>
        <v>0</v>
      </c>
      <c r="JAY1353" s="84">
        <f>JAV1353-JAW1353</f>
        <v>1000000</v>
      </c>
      <c r="JAZ1353" s="84">
        <v>2000000</v>
      </c>
      <c r="JBA1353" s="84">
        <v>0</v>
      </c>
      <c r="JBB1353" s="84">
        <f>JBA1353/JAZ1353</f>
        <v>0</v>
      </c>
      <c r="JBC1353" s="84">
        <f>JAZ1353-JBA1353</f>
        <v>2000000</v>
      </c>
      <c r="JBD1353" s="84">
        <f>JAZ1353+JAV1353</f>
        <v>3000000</v>
      </c>
      <c r="JBI1353" s="84" t="s">
        <v>5395</v>
      </c>
      <c r="JBJ1353" s="84">
        <v>454</v>
      </c>
      <c r="JBK1353" s="84" t="s">
        <v>3803</v>
      </c>
      <c r="JBL1353" s="84">
        <v>1000000</v>
      </c>
      <c r="JBN1353" s="84">
        <f>JBM1353/JBL1353</f>
        <v>0</v>
      </c>
      <c r="JBO1353" s="84">
        <f>JBL1353-JBM1353</f>
        <v>1000000</v>
      </c>
      <c r="JBP1353" s="84">
        <v>2000000</v>
      </c>
      <c r="JBQ1353" s="84">
        <v>0</v>
      </c>
      <c r="JBR1353" s="84">
        <f>JBQ1353/JBP1353</f>
        <v>0</v>
      </c>
      <c r="JBS1353" s="84">
        <f>JBP1353-JBQ1353</f>
        <v>2000000</v>
      </c>
      <c r="JBT1353" s="84">
        <f>JBP1353+JBL1353</f>
        <v>3000000</v>
      </c>
      <c r="JBY1353" s="84" t="s">
        <v>5395</v>
      </c>
      <c r="JBZ1353" s="84">
        <v>454</v>
      </c>
      <c r="JCA1353" s="84" t="s">
        <v>3803</v>
      </c>
      <c r="JCB1353" s="84">
        <v>1000000</v>
      </c>
      <c r="JCD1353" s="84">
        <f>JCC1353/JCB1353</f>
        <v>0</v>
      </c>
      <c r="JCE1353" s="84">
        <f>JCB1353-JCC1353</f>
        <v>1000000</v>
      </c>
      <c r="JCF1353" s="84">
        <v>2000000</v>
      </c>
      <c r="JCG1353" s="84">
        <v>0</v>
      </c>
      <c r="JCH1353" s="84">
        <f>JCG1353/JCF1353</f>
        <v>0</v>
      </c>
      <c r="JCI1353" s="84">
        <f>JCF1353-JCG1353</f>
        <v>2000000</v>
      </c>
      <c r="JCJ1353" s="84">
        <f>JCF1353+JCB1353</f>
        <v>3000000</v>
      </c>
      <c r="JCO1353" s="84" t="s">
        <v>5395</v>
      </c>
      <c r="JCP1353" s="84">
        <v>454</v>
      </c>
      <c r="JCQ1353" s="84" t="s">
        <v>3803</v>
      </c>
      <c r="JCR1353" s="84">
        <v>1000000</v>
      </c>
      <c r="JCT1353" s="84">
        <f>JCS1353/JCR1353</f>
        <v>0</v>
      </c>
      <c r="JCU1353" s="84">
        <f>JCR1353-JCS1353</f>
        <v>1000000</v>
      </c>
      <c r="JCV1353" s="84">
        <v>2000000</v>
      </c>
      <c r="JCW1353" s="84">
        <v>0</v>
      </c>
      <c r="JCX1353" s="84">
        <f>JCW1353/JCV1353</f>
        <v>0</v>
      </c>
      <c r="JCY1353" s="84">
        <f>JCV1353-JCW1353</f>
        <v>2000000</v>
      </c>
      <c r="JCZ1353" s="84">
        <f>JCV1353+JCR1353</f>
        <v>3000000</v>
      </c>
      <c r="JDE1353" s="84" t="s">
        <v>5395</v>
      </c>
      <c r="JDF1353" s="84">
        <v>454</v>
      </c>
      <c r="JDG1353" s="84" t="s">
        <v>3803</v>
      </c>
      <c r="JDH1353" s="84">
        <v>1000000</v>
      </c>
      <c r="JDJ1353" s="84">
        <f>JDI1353/JDH1353</f>
        <v>0</v>
      </c>
      <c r="JDK1353" s="84">
        <f>JDH1353-JDI1353</f>
        <v>1000000</v>
      </c>
      <c r="JDL1353" s="84">
        <v>2000000</v>
      </c>
      <c r="JDM1353" s="84">
        <v>0</v>
      </c>
      <c r="JDN1353" s="84">
        <f>JDM1353/JDL1353</f>
        <v>0</v>
      </c>
      <c r="JDO1353" s="84">
        <f>JDL1353-JDM1353</f>
        <v>2000000</v>
      </c>
      <c r="JDP1353" s="84">
        <f>JDL1353+JDH1353</f>
        <v>3000000</v>
      </c>
      <c r="JDU1353" s="84" t="s">
        <v>5395</v>
      </c>
      <c r="JDV1353" s="84">
        <v>454</v>
      </c>
      <c r="JDW1353" s="84" t="s">
        <v>3803</v>
      </c>
      <c r="JDX1353" s="84">
        <v>1000000</v>
      </c>
      <c r="JDZ1353" s="84">
        <f>JDY1353/JDX1353</f>
        <v>0</v>
      </c>
      <c r="JEA1353" s="84">
        <f>JDX1353-JDY1353</f>
        <v>1000000</v>
      </c>
      <c r="JEB1353" s="84">
        <v>2000000</v>
      </c>
      <c r="JEC1353" s="84">
        <v>0</v>
      </c>
      <c r="JED1353" s="84">
        <f>JEC1353/JEB1353</f>
        <v>0</v>
      </c>
      <c r="JEE1353" s="84">
        <f>JEB1353-JEC1353</f>
        <v>2000000</v>
      </c>
      <c r="JEF1353" s="84">
        <f>JEB1353+JDX1353</f>
        <v>3000000</v>
      </c>
      <c r="JEK1353" s="84" t="s">
        <v>5395</v>
      </c>
      <c r="JEL1353" s="84">
        <v>454</v>
      </c>
      <c r="JEM1353" s="84" t="s">
        <v>3803</v>
      </c>
      <c r="JEN1353" s="84">
        <v>1000000</v>
      </c>
      <c r="JEP1353" s="84">
        <f>JEO1353/JEN1353</f>
        <v>0</v>
      </c>
      <c r="JEQ1353" s="84">
        <f>JEN1353-JEO1353</f>
        <v>1000000</v>
      </c>
      <c r="JER1353" s="84">
        <v>2000000</v>
      </c>
      <c r="JES1353" s="84">
        <v>0</v>
      </c>
      <c r="JET1353" s="84">
        <f>JES1353/JER1353</f>
        <v>0</v>
      </c>
      <c r="JEU1353" s="84">
        <f>JER1353-JES1353</f>
        <v>2000000</v>
      </c>
      <c r="JEV1353" s="84">
        <f>JER1353+JEN1353</f>
        <v>3000000</v>
      </c>
      <c r="JFA1353" s="84" t="s">
        <v>5395</v>
      </c>
      <c r="JFB1353" s="84">
        <v>454</v>
      </c>
      <c r="JFC1353" s="84" t="s">
        <v>3803</v>
      </c>
      <c r="JFD1353" s="84">
        <v>1000000</v>
      </c>
      <c r="JFF1353" s="84">
        <f>JFE1353/JFD1353</f>
        <v>0</v>
      </c>
      <c r="JFG1353" s="84">
        <f>JFD1353-JFE1353</f>
        <v>1000000</v>
      </c>
      <c r="JFH1353" s="84">
        <v>2000000</v>
      </c>
      <c r="JFI1353" s="84">
        <v>0</v>
      </c>
      <c r="JFJ1353" s="84">
        <f>JFI1353/JFH1353</f>
        <v>0</v>
      </c>
      <c r="JFK1353" s="84">
        <f>JFH1353-JFI1353</f>
        <v>2000000</v>
      </c>
      <c r="JFL1353" s="84">
        <f>JFH1353+JFD1353</f>
        <v>3000000</v>
      </c>
      <c r="JFQ1353" s="84" t="s">
        <v>5395</v>
      </c>
      <c r="JFR1353" s="84">
        <v>454</v>
      </c>
      <c r="JFS1353" s="84" t="s">
        <v>3803</v>
      </c>
      <c r="JFT1353" s="84">
        <v>1000000</v>
      </c>
      <c r="JFV1353" s="84">
        <f>JFU1353/JFT1353</f>
        <v>0</v>
      </c>
      <c r="JFW1353" s="84">
        <f>JFT1353-JFU1353</f>
        <v>1000000</v>
      </c>
      <c r="JFX1353" s="84">
        <v>2000000</v>
      </c>
      <c r="JFY1353" s="84">
        <v>0</v>
      </c>
      <c r="JFZ1353" s="84">
        <f>JFY1353/JFX1353</f>
        <v>0</v>
      </c>
      <c r="JGA1353" s="84">
        <f>JFX1353-JFY1353</f>
        <v>2000000</v>
      </c>
      <c r="JGB1353" s="84">
        <f>JFX1353+JFT1353</f>
        <v>3000000</v>
      </c>
      <c r="JGG1353" s="84" t="s">
        <v>5395</v>
      </c>
      <c r="JGH1353" s="84">
        <v>454</v>
      </c>
      <c r="JGI1353" s="84" t="s">
        <v>3803</v>
      </c>
      <c r="JGJ1353" s="84">
        <v>1000000</v>
      </c>
      <c r="JGL1353" s="84">
        <f>JGK1353/JGJ1353</f>
        <v>0</v>
      </c>
      <c r="JGM1353" s="84">
        <f>JGJ1353-JGK1353</f>
        <v>1000000</v>
      </c>
      <c r="JGN1353" s="84">
        <v>2000000</v>
      </c>
      <c r="JGO1353" s="84">
        <v>0</v>
      </c>
      <c r="JGP1353" s="84">
        <f>JGO1353/JGN1353</f>
        <v>0</v>
      </c>
      <c r="JGQ1353" s="84">
        <f>JGN1353-JGO1353</f>
        <v>2000000</v>
      </c>
      <c r="JGR1353" s="84">
        <f>JGN1353+JGJ1353</f>
        <v>3000000</v>
      </c>
      <c r="JGW1353" s="84" t="s">
        <v>5395</v>
      </c>
      <c r="JGX1353" s="84">
        <v>454</v>
      </c>
      <c r="JGY1353" s="84" t="s">
        <v>3803</v>
      </c>
      <c r="JGZ1353" s="84">
        <v>1000000</v>
      </c>
      <c r="JHB1353" s="84">
        <f>JHA1353/JGZ1353</f>
        <v>0</v>
      </c>
      <c r="JHC1353" s="84">
        <f>JGZ1353-JHA1353</f>
        <v>1000000</v>
      </c>
      <c r="JHD1353" s="84">
        <v>2000000</v>
      </c>
      <c r="JHE1353" s="84">
        <v>0</v>
      </c>
      <c r="JHF1353" s="84">
        <f>JHE1353/JHD1353</f>
        <v>0</v>
      </c>
      <c r="JHG1353" s="84">
        <f>JHD1353-JHE1353</f>
        <v>2000000</v>
      </c>
      <c r="JHH1353" s="84">
        <f>JHD1353+JGZ1353</f>
        <v>3000000</v>
      </c>
      <c r="JHM1353" s="84" t="s">
        <v>5395</v>
      </c>
      <c r="JHN1353" s="84">
        <v>454</v>
      </c>
      <c r="JHO1353" s="84" t="s">
        <v>3803</v>
      </c>
      <c r="JHP1353" s="84">
        <v>1000000</v>
      </c>
      <c r="JHR1353" s="84">
        <f>JHQ1353/JHP1353</f>
        <v>0</v>
      </c>
      <c r="JHS1353" s="84">
        <f>JHP1353-JHQ1353</f>
        <v>1000000</v>
      </c>
      <c r="JHT1353" s="84">
        <v>2000000</v>
      </c>
      <c r="JHU1353" s="84">
        <v>0</v>
      </c>
      <c r="JHV1353" s="84">
        <f>JHU1353/JHT1353</f>
        <v>0</v>
      </c>
      <c r="JHW1353" s="84">
        <f>JHT1353-JHU1353</f>
        <v>2000000</v>
      </c>
      <c r="JHX1353" s="84">
        <f>JHT1353+JHP1353</f>
        <v>3000000</v>
      </c>
      <c r="JIC1353" s="84" t="s">
        <v>5395</v>
      </c>
      <c r="JID1353" s="84">
        <v>454</v>
      </c>
      <c r="JIE1353" s="84" t="s">
        <v>3803</v>
      </c>
      <c r="JIF1353" s="84">
        <v>1000000</v>
      </c>
      <c r="JIH1353" s="84">
        <f>JIG1353/JIF1353</f>
        <v>0</v>
      </c>
      <c r="JII1353" s="84">
        <f>JIF1353-JIG1353</f>
        <v>1000000</v>
      </c>
      <c r="JIJ1353" s="84">
        <v>2000000</v>
      </c>
      <c r="JIK1353" s="84">
        <v>0</v>
      </c>
      <c r="JIL1353" s="84">
        <f>JIK1353/JIJ1353</f>
        <v>0</v>
      </c>
      <c r="JIM1353" s="84">
        <f>JIJ1353-JIK1353</f>
        <v>2000000</v>
      </c>
      <c r="JIN1353" s="84">
        <f>JIJ1353+JIF1353</f>
        <v>3000000</v>
      </c>
      <c r="JIS1353" s="84" t="s">
        <v>5395</v>
      </c>
      <c r="JIT1353" s="84">
        <v>454</v>
      </c>
      <c r="JIU1353" s="84" t="s">
        <v>3803</v>
      </c>
      <c r="JIV1353" s="84">
        <v>1000000</v>
      </c>
      <c r="JIX1353" s="84">
        <f>JIW1353/JIV1353</f>
        <v>0</v>
      </c>
      <c r="JIY1353" s="84">
        <f>JIV1353-JIW1353</f>
        <v>1000000</v>
      </c>
      <c r="JIZ1353" s="84">
        <v>2000000</v>
      </c>
      <c r="JJA1353" s="84">
        <v>0</v>
      </c>
      <c r="JJB1353" s="84">
        <f>JJA1353/JIZ1353</f>
        <v>0</v>
      </c>
      <c r="JJC1353" s="84">
        <f>JIZ1353-JJA1353</f>
        <v>2000000</v>
      </c>
      <c r="JJD1353" s="84">
        <f>JIZ1353+JIV1353</f>
        <v>3000000</v>
      </c>
      <c r="JJI1353" s="84" t="s">
        <v>5395</v>
      </c>
      <c r="JJJ1353" s="84">
        <v>454</v>
      </c>
      <c r="JJK1353" s="84" t="s">
        <v>3803</v>
      </c>
      <c r="JJL1353" s="84">
        <v>1000000</v>
      </c>
      <c r="JJN1353" s="84">
        <f>JJM1353/JJL1353</f>
        <v>0</v>
      </c>
      <c r="JJO1353" s="84">
        <f>JJL1353-JJM1353</f>
        <v>1000000</v>
      </c>
      <c r="JJP1353" s="84">
        <v>2000000</v>
      </c>
      <c r="JJQ1353" s="84">
        <v>0</v>
      </c>
      <c r="JJR1353" s="84">
        <f>JJQ1353/JJP1353</f>
        <v>0</v>
      </c>
      <c r="JJS1353" s="84">
        <f>JJP1353-JJQ1353</f>
        <v>2000000</v>
      </c>
      <c r="JJT1353" s="84">
        <f>JJP1353+JJL1353</f>
        <v>3000000</v>
      </c>
      <c r="JJY1353" s="84" t="s">
        <v>5395</v>
      </c>
      <c r="JJZ1353" s="84">
        <v>454</v>
      </c>
      <c r="JKA1353" s="84" t="s">
        <v>3803</v>
      </c>
      <c r="JKB1353" s="84">
        <v>1000000</v>
      </c>
      <c r="JKD1353" s="84">
        <f>JKC1353/JKB1353</f>
        <v>0</v>
      </c>
      <c r="JKE1353" s="84">
        <f>JKB1353-JKC1353</f>
        <v>1000000</v>
      </c>
      <c r="JKF1353" s="84">
        <v>2000000</v>
      </c>
      <c r="JKG1353" s="84">
        <v>0</v>
      </c>
      <c r="JKH1353" s="84">
        <f>JKG1353/JKF1353</f>
        <v>0</v>
      </c>
      <c r="JKI1353" s="84">
        <f>JKF1353-JKG1353</f>
        <v>2000000</v>
      </c>
      <c r="JKJ1353" s="84">
        <f>JKF1353+JKB1353</f>
        <v>3000000</v>
      </c>
      <c r="JKO1353" s="84" t="s">
        <v>5395</v>
      </c>
      <c r="JKP1353" s="84">
        <v>454</v>
      </c>
      <c r="JKQ1353" s="84" t="s">
        <v>3803</v>
      </c>
      <c r="JKR1353" s="84">
        <v>1000000</v>
      </c>
      <c r="JKT1353" s="84">
        <f>JKS1353/JKR1353</f>
        <v>0</v>
      </c>
      <c r="JKU1353" s="84">
        <f>JKR1353-JKS1353</f>
        <v>1000000</v>
      </c>
      <c r="JKV1353" s="84">
        <v>2000000</v>
      </c>
      <c r="JKW1353" s="84">
        <v>0</v>
      </c>
      <c r="JKX1353" s="84">
        <f>JKW1353/JKV1353</f>
        <v>0</v>
      </c>
      <c r="JKY1353" s="84">
        <f>JKV1353-JKW1353</f>
        <v>2000000</v>
      </c>
      <c r="JKZ1353" s="84">
        <f>JKV1353+JKR1353</f>
        <v>3000000</v>
      </c>
      <c r="JLE1353" s="84" t="s">
        <v>5395</v>
      </c>
      <c r="JLF1353" s="84">
        <v>454</v>
      </c>
      <c r="JLG1353" s="84" t="s">
        <v>3803</v>
      </c>
      <c r="JLH1353" s="84">
        <v>1000000</v>
      </c>
      <c r="JLJ1353" s="84">
        <f>JLI1353/JLH1353</f>
        <v>0</v>
      </c>
      <c r="JLK1353" s="84">
        <f>JLH1353-JLI1353</f>
        <v>1000000</v>
      </c>
      <c r="JLL1353" s="84">
        <v>2000000</v>
      </c>
      <c r="JLM1353" s="84">
        <v>0</v>
      </c>
      <c r="JLN1353" s="84">
        <f>JLM1353/JLL1353</f>
        <v>0</v>
      </c>
      <c r="JLO1353" s="84">
        <f>JLL1353-JLM1353</f>
        <v>2000000</v>
      </c>
      <c r="JLP1353" s="84">
        <f>JLL1353+JLH1353</f>
        <v>3000000</v>
      </c>
      <c r="JLU1353" s="84" t="s">
        <v>5395</v>
      </c>
      <c r="JLV1353" s="84">
        <v>454</v>
      </c>
      <c r="JLW1353" s="84" t="s">
        <v>3803</v>
      </c>
      <c r="JLX1353" s="84">
        <v>1000000</v>
      </c>
      <c r="JLZ1353" s="84">
        <f>JLY1353/JLX1353</f>
        <v>0</v>
      </c>
      <c r="JMA1353" s="84">
        <f>JLX1353-JLY1353</f>
        <v>1000000</v>
      </c>
      <c r="JMB1353" s="84">
        <v>2000000</v>
      </c>
      <c r="JMC1353" s="84">
        <v>0</v>
      </c>
      <c r="JMD1353" s="84">
        <f>JMC1353/JMB1353</f>
        <v>0</v>
      </c>
      <c r="JME1353" s="84">
        <f>JMB1353-JMC1353</f>
        <v>2000000</v>
      </c>
      <c r="JMF1353" s="84">
        <f>JMB1353+JLX1353</f>
        <v>3000000</v>
      </c>
      <c r="JMK1353" s="84" t="s">
        <v>5395</v>
      </c>
      <c r="JML1353" s="84">
        <v>454</v>
      </c>
      <c r="JMM1353" s="84" t="s">
        <v>3803</v>
      </c>
      <c r="JMN1353" s="84">
        <v>1000000</v>
      </c>
      <c r="JMP1353" s="84">
        <f>JMO1353/JMN1353</f>
        <v>0</v>
      </c>
      <c r="JMQ1353" s="84">
        <f>JMN1353-JMO1353</f>
        <v>1000000</v>
      </c>
      <c r="JMR1353" s="84">
        <v>2000000</v>
      </c>
      <c r="JMS1353" s="84">
        <v>0</v>
      </c>
      <c r="JMT1353" s="84">
        <f>JMS1353/JMR1353</f>
        <v>0</v>
      </c>
      <c r="JMU1353" s="84">
        <f>JMR1353-JMS1353</f>
        <v>2000000</v>
      </c>
      <c r="JMV1353" s="84">
        <f>JMR1353+JMN1353</f>
        <v>3000000</v>
      </c>
      <c r="JNA1353" s="84" t="s">
        <v>5395</v>
      </c>
      <c r="JNB1353" s="84">
        <v>454</v>
      </c>
      <c r="JNC1353" s="84" t="s">
        <v>3803</v>
      </c>
      <c r="JND1353" s="84">
        <v>1000000</v>
      </c>
      <c r="JNF1353" s="84">
        <f>JNE1353/JND1353</f>
        <v>0</v>
      </c>
      <c r="JNG1353" s="84">
        <f>JND1353-JNE1353</f>
        <v>1000000</v>
      </c>
      <c r="JNH1353" s="84">
        <v>2000000</v>
      </c>
      <c r="JNI1353" s="84">
        <v>0</v>
      </c>
      <c r="JNJ1353" s="84">
        <f>JNI1353/JNH1353</f>
        <v>0</v>
      </c>
      <c r="JNK1353" s="84">
        <f>JNH1353-JNI1353</f>
        <v>2000000</v>
      </c>
      <c r="JNL1353" s="84">
        <f>JNH1353+JND1353</f>
        <v>3000000</v>
      </c>
      <c r="JNQ1353" s="84" t="s">
        <v>5395</v>
      </c>
      <c r="JNR1353" s="84">
        <v>454</v>
      </c>
      <c r="JNS1353" s="84" t="s">
        <v>3803</v>
      </c>
      <c r="JNT1353" s="84">
        <v>1000000</v>
      </c>
      <c r="JNV1353" s="84">
        <f>JNU1353/JNT1353</f>
        <v>0</v>
      </c>
      <c r="JNW1353" s="84">
        <f>JNT1353-JNU1353</f>
        <v>1000000</v>
      </c>
      <c r="JNX1353" s="84">
        <v>2000000</v>
      </c>
      <c r="JNY1353" s="84">
        <v>0</v>
      </c>
      <c r="JNZ1353" s="84">
        <f>JNY1353/JNX1353</f>
        <v>0</v>
      </c>
      <c r="JOA1353" s="84">
        <f>JNX1353-JNY1353</f>
        <v>2000000</v>
      </c>
      <c r="JOB1353" s="84">
        <f>JNX1353+JNT1353</f>
        <v>3000000</v>
      </c>
      <c r="JOG1353" s="84" t="s">
        <v>5395</v>
      </c>
      <c r="JOH1353" s="84">
        <v>454</v>
      </c>
      <c r="JOI1353" s="84" t="s">
        <v>3803</v>
      </c>
      <c r="JOJ1353" s="84">
        <v>1000000</v>
      </c>
      <c r="JOL1353" s="84">
        <f>JOK1353/JOJ1353</f>
        <v>0</v>
      </c>
      <c r="JOM1353" s="84">
        <f>JOJ1353-JOK1353</f>
        <v>1000000</v>
      </c>
      <c r="JON1353" s="84">
        <v>2000000</v>
      </c>
      <c r="JOO1353" s="84">
        <v>0</v>
      </c>
      <c r="JOP1353" s="84">
        <f>JOO1353/JON1353</f>
        <v>0</v>
      </c>
      <c r="JOQ1353" s="84">
        <f>JON1353-JOO1353</f>
        <v>2000000</v>
      </c>
      <c r="JOR1353" s="84">
        <f>JON1353+JOJ1353</f>
        <v>3000000</v>
      </c>
      <c r="JOW1353" s="84" t="s">
        <v>5395</v>
      </c>
      <c r="JOX1353" s="84">
        <v>454</v>
      </c>
      <c r="JOY1353" s="84" t="s">
        <v>3803</v>
      </c>
      <c r="JOZ1353" s="84">
        <v>1000000</v>
      </c>
      <c r="JPB1353" s="84">
        <f>JPA1353/JOZ1353</f>
        <v>0</v>
      </c>
      <c r="JPC1353" s="84">
        <f>JOZ1353-JPA1353</f>
        <v>1000000</v>
      </c>
      <c r="JPD1353" s="84">
        <v>2000000</v>
      </c>
      <c r="JPE1353" s="84">
        <v>0</v>
      </c>
      <c r="JPF1353" s="84">
        <f>JPE1353/JPD1353</f>
        <v>0</v>
      </c>
      <c r="JPG1353" s="84">
        <f>JPD1353-JPE1353</f>
        <v>2000000</v>
      </c>
      <c r="JPH1353" s="84">
        <f>JPD1353+JOZ1353</f>
        <v>3000000</v>
      </c>
      <c r="JPM1353" s="84" t="s">
        <v>5395</v>
      </c>
      <c r="JPN1353" s="84">
        <v>454</v>
      </c>
      <c r="JPO1353" s="84" t="s">
        <v>3803</v>
      </c>
      <c r="JPP1353" s="84">
        <v>1000000</v>
      </c>
      <c r="JPR1353" s="84">
        <f>JPQ1353/JPP1353</f>
        <v>0</v>
      </c>
      <c r="JPS1353" s="84">
        <f>JPP1353-JPQ1353</f>
        <v>1000000</v>
      </c>
      <c r="JPT1353" s="84">
        <v>2000000</v>
      </c>
      <c r="JPU1353" s="84">
        <v>0</v>
      </c>
      <c r="JPV1353" s="84">
        <f>JPU1353/JPT1353</f>
        <v>0</v>
      </c>
      <c r="JPW1353" s="84">
        <f>JPT1353-JPU1353</f>
        <v>2000000</v>
      </c>
      <c r="JPX1353" s="84">
        <f>JPT1353+JPP1353</f>
        <v>3000000</v>
      </c>
      <c r="JQC1353" s="84" t="s">
        <v>5395</v>
      </c>
      <c r="JQD1353" s="84">
        <v>454</v>
      </c>
      <c r="JQE1353" s="84" t="s">
        <v>3803</v>
      </c>
      <c r="JQF1353" s="84">
        <v>1000000</v>
      </c>
      <c r="JQH1353" s="84">
        <f>JQG1353/JQF1353</f>
        <v>0</v>
      </c>
      <c r="JQI1353" s="84">
        <f>JQF1353-JQG1353</f>
        <v>1000000</v>
      </c>
      <c r="JQJ1353" s="84">
        <v>2000000</v>
      </c>
      <c r="JQK1353" s="84">
        <v>0</v>
      </c>
      <c r="JQL1353" s="84">
        <f>JQK1353/JQJ1353</f>
        <v>0</v>
      </c>
      <c r="JQM1353" s="84">
        <f>JQJ1353-JQK1353</f>
        <v>2000000</v>
      </c>
      <c r="JQN1353" s="84">
        <f>JQJ1353+JQF1353</f>
        <v>3000000</v>
      </c>
      <c r="JQS1353" s="84" t="s">
        <v>5395</v>
      </c>
      <c r="JQT1353" s="84">
        <v>454</v>
      </c>
      <c r="JQU1353" s="84" t="s">
        <v>3803</v>
      </c>
      <c r="JQV1353" s="84">
        <v>1000000</v>
      </c>
      <c r="JQX1353" s="84">
        <f>JQW1353/JQV1353</f>
        <v>0</v>
      </c>
      <c r="JQY1353" s="84">
        <f>JQV1353-JQW1353</f>
        <v>1000000</v>
      </c>
      <c r="JQZ1353" s="84">
        <v>2000000</v>
      </c>
      <c r="JRA1353" s="84">
        <v>0</v>
      </c>
      <c r="JRB1353" s="84">
        <f>JRA1353/JQZ1353</f>
        <v>0</v>
      </c>
      <c r="JRC1353" s="84">
        <f>JQZ1353-JRA1353</f>
        <v>2000000</v>
      </c>
      <c r="JRD1353" s="84">
        <f>JQZ1353+JQV1353</f>
        <v>3000000</v>
      </c>
      <c r="JRI1353" s="84" t="s">
        <v>5395</v>
      </c>
      <c r="JRJ1353" s="84">
        <v>454</v>
      </c>
      <c r="JRK1353" s="84" t="s">
        <v>3803</v>
      </c>
      <c r="JRL1353" s="84">
        <v>1000000</v>
      </c>
      <c r="JRN1353" s="84">
        <f>JRM1353/JRL1353</f>
        <v>0</v>
      </c>
      <c r="JRO1353" s="84">
        <f>JRL1353-JRM1353</f>
        <v>1000000</v>
      </c>
      <c r="JRP1353" s="84">
        <v>2000000</v>
      </c>
      <c r="JRQ1353" s="84">
        <v>0</v>
      </c>
      <c r="JRR1353" s="84">
        <f>JRQ1353/JRP1353</f>
        <v>0</v>
      </c>
      <c r="JRS1353" s="84">
        <f>JRP1353-JRQ1353</f>
        <v>2000000</v>
      </c>
      <c r="JRT1353" s="84">
        <f>JRP1353+JRL1353</f>
        <v>3000000</v>
      </c>
      <c r="JRY1353" s="84" t="s">
        <v>5395</v>
      </c>
      <c r="JRZ1353" s="84">
        <v>454</v>
      </c>
      <c r="JSA1353" s="84" t="s">
        <v>3803</v>
      </c>
      <c r="JSB1353" s="84">
        <v>1000000</v>
      </c>
      <c r="JSD1353" s="84">
        <f>JSC1353/JSB1353</f>
        <v>0</v>
      </c>
      <c r="JSE1353" s="84">
        <f>JSB1353-JSC1353</f>
        <v>1000000</v>
      </c>
      <c r="JSF1353" s="84">
        <v>2000000</v>
      </c>
      <c r="JSG1353" s="84">
        <v>0</v>
      </c>
      <c r="JSH1353" s="84">
        <f>JSG1353/JSF1353</f>
        <v>0</v>
      </c>
      <c r="JSI1353" s="84">
        <f>JSF1353-JSG1353</f>
        <v>2000000</v>
      </c>
      <c r="JSJ1353" s="84">
        <f>JSF1353+JSB1353</f>
        <v>3000000</v>
      </c>
      <c r="JSO1353" s="84" t="s">
        <v>5395</v>
      </c>
      <c r="JSP1353" s="84">
        <v>454</v>
      </c>
      <c r="JSQ1353" s="84" t="s">
        <v>3803</v>
      </c>
      <c r="JSR1353" s="84">
        <v>1000000</v>
      </c>
      <c r="JST1353" s="84">
        <f>JSS1353/JSR1353</f>
        <v>0</v>
      </c>
      <c r="JSU1353" s="84">
        <f>JSR1353-JSS1353</f>
        <v>1000000</v>
      </c>
      <c r="JSV1353" s="84">
        <v>2000000</v>
      </c>
      <c r="JSW1353" s="84">
        <v>0</v>
      </c>
      <c r="JSX1353" s="84">
        <f>JSW1353/JSV1353</f>
        <v>0</v>
      </c>
      <c r="JSY1353" s="84">
        <f>JSV1353-JSW1353</f>
        <v>2000000</v>
      </c>
      <c r="JSZ1353" s="84">
        <f>JSV1353+JSR1353</f>
        <v>3000000</v>
      </c>
      <c r="JTE1353" s="84" t="s">
        <v>5395</v>
      </c>
      <c r="JTF1353" s="84">
        <v>454</v>
      </c>
      <c r="JTG1353" s="84" t="s">
        <v>3803</v>
      </c>
      <c r="JTH1353" s="84">
        <v>1000000</v>
      </c>
      <c r="JTJ1353" s="84">
        <f>JTI1353/JTH1353</f>
        <v>0</v>
      </c>
      <c r="JTK1353" s="84">
        <f>JTH1353-JTI1353</f>
        <v>1000000</v>
      </c>
      <c r="JTL1353" s="84">
        <v>2000000</v>
      </c>
      <c r="JTM1353" s="84">
        <v>0</v>
      </c>
      <c r="JTN1353" s="84">
        <f>JTM1353/JTL1353</f>
        <v>0</v>
      </c>
      <c r="JTO1353" s="84">
        <f>JTL1353-JTM1353</f>
        <v>2000000</v>
      </c>
      <c r="JTP1353" s="84">
        <f>JTL1353+JTH1353</f>
        <v>3000000</v>
      </c>
      <c r="JTU1353" s="84" t="s">
        <v>5395</v>
      </c>
      <c r="JTV1353" s="84">
        <v>454</v>
      </c>
      <c r="JTW1353" s="84" t="s">
        <v>3803</v>
      </c>
      <c r="JTX1353" s="84">
        <v>1000000</v>
      </c>
      <c r="JTZ1353" s="84">
        <f>JTY1353/JTX1353</f>
        <v>0</v>
      </c>
      <c r="JUA1353" s="84">
        <f>JTX1353-JTY1353</f>
        <v>1000000</v>
      </c>
      <c r="JUB1353" s="84">
        <v>2000000</v>
      </c>
      <c r="JUC1353" s="84">
        <v>0</v>
      </c>
      <c r="JUD1353" s="84">
        <f>JUC1353/JUB1353</f>
        <v>0</v>
      </c>
      <c r="JUE1353" s="84">
        <f>JUB1353-JUC1353</f>
        <v>2000000</v>
      </c>
      <c r="JUF1353" s="84">
        <f>JUB1353+JTX1353</f>
        <v>3000000</v>
      </c>
      <c r="JUK1353" s="84" t="s">
        <v>5395</v>
      </c>
      <c r="JUL1353" s="84">
        <v>454</v>
      </c>
      <c r="JUM1353" s="84" t="s">
        <v>3803</v>
      </c>
      <c r="JUN1353" s="84">
        <v>1000000</v>
      </c>
      <c r="JUP1353" s="84">
        <f>JUO1353/JUN1353</f>
        <v>0</v>
      </c>
      <c r="JUQ1353" s="84">
        <f>JUN1353-JUO1353</f>
        <v>1000000</v>
      </c>
      <c r="JUR1353" s="84">
        <v>2000000</v>
      </c>
      <c r="JUS1353" s="84">
        <v>0</v>
      </c>
      <c r="JUT1353" s="84">
        <f>JUS1353/JUR1353</f>
        <v>0</v>
      </c>
      <c r="JUU1353" s="84">
        <f>JUR1353-JUS1353</f>
        <v>2000000</v>
      </c>
      <c r="JUV1353" s="84">
        <f>JUR1353+JUN1353</f>
        <v>3000000</v>
      </c>
      <c r="JVA1353" s="84" t="s">
        <v>5395</v>
      </c>
      <c r="JVB1353" s="84">
        <v>454</v>
      </c>
      <c r="JVC1353" s="84" t="s">
        <v>3803</v>
      </c>
      <c r="JVD1353" s="84">
        <v>1000000</v>
      </c>
      <c r="JVF1353" s="84">
        <f>JVE1353/JVD1353</f>
        <v>0</v>
      </c>
      <c r="JVG1353" s="84">
        <f>JVD1353-JVE1353</f>
        <v>1000000</v>
      </c>
      <c r="JVH1353" s="84">
        <v>2000000</v>
      </c>
      <c r="JVI1353" s="84">
        <v>0</v>
      </c>
      <c r="JVJ1353" s="84">
        <f>JVI1353/JVH1353</f>
        <v>0</v>
      </c>
      <c r="JVK1353" s="84">
        <f>JVH1353-JVI1353</f>
        <v>2000000</v>
      </c>
      <c r="JVL1353" s="84">
        <f>JVH1353+JVD1353</f>
        <v>3000000</v>
      </c>
      <c r="JVQ1353" s="84" t="s">
        <v>5395</v>
      </c>
      <c r="JVR1353" s="84">
        <v>454</v>
      </c>
      <c r="JVS1353" s="84" t="s">
        <v>3803</v>
      </c>
      <c r="JVT1353" s="84">
        <v>1000000</v>
      </c>
      <c r="JVV1353" s="84">
        <f>JVU1353/JVT1353</f>
        <v>0</v>
      </c>
      <c r="JVW1353" s="84">
        <f>JVT1353-JVU1353</f>
        <v>1000000</v>
      </c>
      <c r="JVX1353" s="84">
        <v>2000000</v>
      </c>
      <c r="JVY1353" s="84">
        <v>0</v>
      </c>
      <c r="JVZ1353" s="84">
        <f>JVY1353/JVX1353</f>
        <v>0</v>
      </c>
      <c r="JWA1353" s="84">
        <f>JVX1353-JVY1353</f>
        <v>2000000</v>
      </c>
      <c r="JWB1353" s="84">
        <f>JVX1353+JVT1353</f>
        <v>3000000</v>
      </c>
      <c r="JWG1353" s="84" t="s">
        <v>5395</v>
      </c>
      <c r="JWH1353" s="84">
        <v>454</v>
      </c>
      <c r="JWI1353" s="84" t="s">
        <v>3803</v>
      </c>
      <c r="JWJ1353" s="84">
        <v>1000000</v>
      </c>
      <c r="JWL1353" s="84">
        <f>JWK1353/JWJ1353</f>
        <v>0</v>
      </c>
      <c r="JWM1353" s="84">
        <f>JWJ1353-JWK1353</f>
        <v>1000000</v>
      </c>
      <c r="JWN1353" s="84">
        <v>2000000</v>
      </c>
      <c r="JWO1353" s="84">
        <v>0</v>
      </c>
      <c r="JWP1353" s="84">
        <f>JWO1353/JWN1353</f>
        <v>0</v>
      </c>
      <c r="JWQ1353" s="84">
        <f>JWN1353-JWO1353</f>
        <v>2000000</v>
      </c>
      <c r="JWR1353" s="84">
        <f>JWN1353+JWJ1353</f>
        <v>3000000</v>
      </c>
      <c r="JWW1353" s="84" t="s">
        <v>5395</v>
      </c>
      <c r="JWX1353" s="84">
        <v>454</v>
      </c>
      <c r="JWY1353" s="84" t="s">
        <v>3803</v>
      </c>
      <c r="JWZ1353" s="84">
        <v>1000000</v>
      </c>
      <c r="JXB1353" s="84">
        <f>JXA1353/JWZ1353</f>
        <v>0</v>
      </c>
      <c r="JXC1353" s="84">
        <f>JWZ1353-JXA1353</f>
        <v>1000000</v>
      </c>
      <c r="JXD1353" s="84">
        <v>2000000</v>
      </c>
      <c r="JXE1353" s="84">
        <v>0</v>
      </c>
      <c r="JXF1353" s="84">
        <f>JXE1353/JXD1353</f>
        <v>0</v>
      </c>
      <c r="JXG1353" s="84">
        <f>JXD1353-JXE1353</f>
        <v>2000000</v>
      </c>
      <c r="JXH1353" s="84">
        <f>JXD1353+JWZ1353</f>
        <v>3000000</v>
      </c>
      <c r="JXM1353" s="84" t="s">
        <v>5395</v>
      </c>
      <c r="JXN1353" s="84">
        <v>454</v>
      </c>
      <c r="JXO1353" s="84" t="s">
        <v>3803</v>
      </c>
      <c r="JXP1353" s="84">
        <v>1000000</v>
      </c>
      <c r="JXR1353" s="84">
        <f>JXQ1353/JXP1353</f>
        <v>0</v>
      </c>
      <c r="JXS1353" s="84">
        <f>JXP1353-JXQ1353</f>
        <v>1000000</v>
      </c>
      <c r="JXT1353" s="84">
        <v>2000000</v>
      </c>
      <c r="JXU1353" s="84">
        <v>0</v>
      </c>
      <c r="JXV1353" s="84">
        <f>JXU1353/JXT1353</f>
        <v>0</v>
      </c>
      <c r="JXW1353" s="84">
        <f>JXT1353-JXU1353</f>
        <v>2000000</v>
      </c>
      <c r="JXX1353" s="84">
        <f>JXT1353+JXP1353</f>
        <v>3000000</v>
      </c>
      <c r="JYC1353" s="84" t="s">
        <v>5395</v>
      </c>
      <c r="JYD1353" s="84">
        <v>454</v>
      </c>
      <c r="JYE1353" s="84" t="s">
        <v>3803</v>
      </c>
      <c r="JYF1353" s="84">
        <v>1000000</v>
      </c>
      <c r="JYH1353" s="84">
        <f>JYG1353/JYF1353</f>
        <v>0</v>
      </c>
      <c r="JYI1353" s="84">
        <f>JYF1353-JYG1353</f>
        <v>1000000</v>
      </c>
      <c r="JYJ1353" s="84">
        <v>2000000</v>
      </c>
      <c r="JYK1353" s="84">
        <v>0</v>
      </c>
      <c r="JYL1353" s="84">
        <f>JYK1353/JYJ1353</f>
        <v>0</v>
      </c>
      <c r="JYM1353" s="84">
        <f>JYJ1353-JYK1353</f>
        <v>2000000</v>
      </c>
      <c r="JYN1353" s="84">
        <f>JYJ1353+JYF1353</f>
        <v>3000000</v>
      </c>
      <c r="JYS1353" s="84" t="s">
        <v>5395</v>
      </c>
      <c r="JYT1353" s="84">
        <v>454</v>
      </c>
      <c r="JYU1353" s="84" t="s">
        <v>3803</v>
      </c>
      <c r="JYV1353" s="84">
        <v>1000000</v>
      </c>
      <c r="JYX1353" s="84">
        <f>JYW1353/JYV1353</f>
        <v>0</v>
      </c>
      <c r="JYY1353" s="84">
        <f>JYV1353-JYW1353</f>
        <v>1000000</v>
      </c>
      <c r="JYZ1353" s="84">
        <v>2000000</v>
      </c>
      <c r="JZA1353" s="84">
        <v>0</v>
      </c>
      <c r="JZB1353" s="84">
        <f>JZA1353/JYZ1353</f>
        <v>0</v>
      </c>
      <c r="JZC1353" s="84">
        <f>JYZ1353-JZA1353</f>
        <v>2000000</v>
      </c>
      <c r="JZD1353" s="84">
        <f>JYZ1353+JYV1353</f>
        <v>3000000</v>
      </c>
      <c r="JZI1353" s="84" t="s">
        <v>5395</v>
      </c>
      <c r="JZJ1353" s="84">
        <v>454</v>
      </c>
      <c r="JZK1353" s="84" t="s">
        <v>3803</v>
      </c>
      <c r="JZL1353" s="84">
        <v>1000000</v>
      </c>
      <c r="JZN1353" s="84">
        <f>JZM1353/JZL1353</f>
        <v>0</v>
      </c>
      <c r="JZO1353" s="84">
        <f>JZL1353-JZM1353</f>
        <v>1000000</v>
      </c>
      <c r="JZP1353" s="84">
        <v>2000000</v>
      </c>
      <c r="JZQ1353" s="84">
        <v>0</v>
      </c>
      <c r="JZR1353" s="84">
        <f>JZQ1353/JZP1353</f>
        <v>0</v>
      </c>
      <c r="JZS1353" s="84">
        <f>JZP1353-JZQ1353</f>
        <v>2000000</v>
      </c>
      <c r="JZT1353" s="84">
        <f>JZP1353+JZL1353</f>
        <v>3000000</v>
      </c>
      <c r="JZY1353" s="84" t="s">
        <v>5395</v>
      </c>
      <c r="JZZ1353" s="84">
        <v>454</v>
      </c>
      <c r="KAA1353" s="84" t="s">
        <v>3803</v>
      </c>
      <c r="KAB1353" s="84">
        <v>1000000</v>
      </c>
      <c r="KAD1353" s="84">
        <f>KAC1353/KAB1353</f>
        <v>0</v>
      </c>
      <c r="KAE1353" s="84">
        <f>KAB1353-KAC1353</f>
        <v>1000000</v>
      </c>
      <c r="KAF1353" s="84">
        <v>2000000</v>
      </c>
      <c r="KAG1353" s="84">
        <v>0</v>
      </c>
      <c r="KAH1353" s="84">
        <f>KAG1353/KAF1353</f>
        <v>0</v>
      </c>
      <c r="KAI1353" s="84">
        <f>KAF1353-KAG1353</f>
        <v>2000000</v>
      </c>
      <c r="KAJ1353" s="84">
        <f>KAF1353+KAB1353</f>
        <v>3000000</v>
      </c>
      <c r="KAO1353" s="84" t="s">
        <v>5395</v>
      </c>
      <c r="KAP1353" s="84">
        <v>454</v>
      </c>
      <c r="KAQ1353" s="84" t="s">
        <v>3803</v>
      </c>
      <c r="KAR1353" s="84">
        <v>1000000</v>
      </c>
      <c r="KAT1353" s="84">
        <f>KAS1353/KAR1353</f>
        <v>0</v>
      </c>
      <c r="KAU1353" s="84">
        <f>KAR1353-KAS1353</f>
        <v>1000000</v>
      </c>
      <c r="KAV1353" s="84">
        <v>2000000</v>
      </c>
      <c r="KAW1353" s="84">
        <v>0</v>
      </c>
      <c r="KAX1353" s="84">
        <f>KAW1353/KAV1353</f>
        <v>0</v>
      </c>
      <c r="KAY1353" s="84">
        <f>KAV1353-KAW1353</f>
        <v>2000000</v>
      </c>
      <c r="KAZ1353" s="84">
        <f>KAV1353+KAR1353</f>
        <v>3000000</v>
      </c>
      <c r="KBE1353" s="84" t="s">
        <v>5395</v>
      </c>
      <c r="KBF1353" s="84">
        <v>454</v>
      </c>
      <c r="KBG1353" s="84" t="s">
        <v>3803</v>
      </c>
      <c r="KBH1353" s="84">
        <v>1000000</v>
      </c>
      <c r="KBJ1353" s="84">
        <f>KBI1353/KBH1353</f>
        <v>0</v>
      </c>
      <c r="KBK1353" s="84">
        <f>KBH1353-KBI1353</f>
        <v>1000000</v>
      </c>
      <c r="KBL1353" s="84">
        <v>2000000</v>
      </c>
      <c r="KBM1353" s="84">
        <v>0</v>
      </c>
      <c r="KBN1353" s="84">
        <f>KBM1353/KBL1353</f>
        <v>0</v>
      </c>
      <c r="KBO1353" s="84">
        <f>KBL1353-KBM1353</f>
        <v>2000000</v>
      </c>
      <c r="KBP1353" s="84">
        <f>KBL1353+KBH1353</f>
        <v>3000000</v>
      </c>
      <c r="KBU1353" s="84" t="s">
        <v>5395</v>
      </c>
      <c r="KBV1353" s="84">
        <v>454</v>
      </c>
      <c r="KBW1353" s="84" t="s">
        <v>3803</v>
      </c>
      <c r="KBX1353" s="84">
        <v>1000000</v>
      </c>
      <c r="KBZ1353" s="84">
        <f>KBY1353/KBX1353</f>
        <v>0</v>
      </c>
      <c r="KCA1353" s="84">
        <f>KBX1353-KBY1353</f>
        <v>1000000</v>
      </c>
      <c r="KCB1353" s="84">
        <v>2000000</v>
      </c>
      <c r="KCC1353" s="84">
        <v>0</v>
      </c>
      <c r="KCD1353" s="84">
        <f>KCC1353/KCB1353</f>
        <v>0</v>
      </c>
      <c r="KCE1353" s="84">
        <f>KCB1353-KCC1353</f>
        <v>2000000</v>
      </c>
      <c r="KCF1353" s="84">
        <f>KCB1353+KBX1353</f>
        <v>3000000</v>
      </c>
      <c r="KCK1353" s="84" t="s">
        <v>5395</v>
      </c>
      <c r="KCL1353" s="84">
        <v>454</v>
      </c>
      <c r="KCM1353" s="84" t="s">
        <v>3803</v>
      </c>
      <c r="KCN1353" s="84">
        <v>1000000</v>
      </c>
      <c r="KCP1353" s="84">
        <f>KCO1353/KCN1353</f>
        <v>0</v>
      </c>
      <c r="KCQ1353" s="84">
        <f>KCN1353-KCO1353</f>
        <v>1000000</v>
      </c>
      <c r="KCR1353" s="84">
        <v>2000000</v>
      </c>
      <c r="KCS1353" s="84">
        <v>0</v>
      </c>
      <c r="KCT1353" s="84">
        <f>KCS1353/KCR1353</f>
        <v>0</v>
      </c>
      <c r="KCU1353" s="84">
        <f>KCR1353-KCS1353</f>
        <v>2000000</v>
      </c>
      <c r="KCV1353" s="84">
        <f>KCR1353+KCN1353</f>
        <v>3000000</v>
      </c>
      <c r="KDA1353" s="84" t="s">
        <v>5395</v>
      </c>
      <c r="KDB1353" s="84">
        <v>454</v>
      </c>
      <c r="KDC1353" s="84" t="s">
        <v>3803</v>
      </c>
      <c r="KDD1353" s="84">
        <v>1000000</v>
      </c>
      <c r="KDF1353" s="84">
        <f>KDE1353/KDD1353</f>
        <v>0</v>
      </c>
      <c r="KDG1353" s="84">
        <f>KDD1353-KDE1353</f>
        <v>1000000</v>
      </c>
      <c r="KDH1353" s="84">
        <v>2000000</v>
      </c>
      <c r="KDI1353" s="84">
        <v>0</v>
      </c>
      <c r="KDJ1353" s="84">
        <f>KDI1353/KDH1353</f>
        <v>0</v>
      </c>
      <c r="KDK1353" s="84">
        <f>KDH1353-KDI1353</f>
        <v>2000000</v>
      </c>
      <c r="KDL1353" s="84">
        <f>KDH1353+KDD1353</f>
        <v>3000000</v>
      </c>
      <c r="KDQ1353" s="84" t="s">
        <v>5395</v>
      </c>
      <c r="KDR1353" s="84">
        <v>454</v>
      </c>
      <c r="KDS1353" s="84" t="s">
        <v>3803</v>
      </c>
      <c r="KDT1353" s="84">
        <v>1000000</v>
      </c>
      <c r="KDV1353" s="84">
        <f>KDU1353/KDT1353</f>
        <v>0</v>
      </c>
      <c r="KDW1353" s="84">
        <f>KDT1353-KDU1353</f>
        <v>1000000</v>
      </c>
      <c r="KDX1353" s="84">
        <v>2000000</v>
      </c>
      <c r="KDY1353" s="84">
        <v>0</v>
      </c>
      <c r="KDZ1353" s="84">
        <f>KDY1353/KDX1353</f>
        <v>0</v>
      </c>
      <c r="KEA1353" s="84">
        <f>KDX1353-KDY1353</f>
        <v>2000000</v>
      </c>
      <c r="KEB1353" s="84">
        <f>KDX1353+KDT1353</f>
        <v>3000000</v>
      </c>
      <c r="KEG1353" s="84" t="s">
        <v>5395</v>
      </c>
      <c r="KEH1353" s="84">
        <v>454</v>
      </c>
      <c r="KEI1353" s="84" t="s">
        <v>3803</v>
      </c>
      <c r="KEJ1353" s="84">
        <v>1000000</v>
      </c>
      <c r="KEL1353" s="84">
        <f>KEK1353/KEJ1353</f>
        <v>0</v>
      </c>
      <c r="KEM1353" s="84">
        <f>KEJ1353-KEK1353</f>
        <v>1000000</v>
      </c>
      <c r="KEN1353" s="84">
        <v>2000000</v>
      </c>
      <c r="KEO1353" s="84">
        <v>0</v>
      </c>
      <c r="KEP1353" s="84">
        <f>KEO1353/KEN1353</f>
        <v>0</v>
      </c>
      <c r="KEQ1353" s="84">
        <f>KEN1353-KEO1353</f>
        <v>2000000</v>
      </c>
      <c r="KER1353" s="84">
        <f>KEN1353+KEJ1353</f>
        <v>3000000</v>
      </c>
      <c r="KEW1353" s="84" t="s">
        <v>5395</v>
      </c>
      <c r="KEX1353" s="84">
        <v>454</v>
      </c>
      <c r="KEY1353" s="84" t="s">
        <v>3803</v>
      </c>
      <c r="KEZ1353" s="84">
        <v>1000000</v>
      </c>
      <c r="KFB1353" s="84">
        <f>KFA1353/KEZ1353</f>
        <v>0</v>
      </c>
      <c r="KFC1353" s="84">
        <f>KEZ1353-KFA1353</f>
        <v>1000000</v>
      </c>
      <c r="KFD1353" s="84">
        <v>2000000</v>
      </c>
      <c r="KFE1353" s="84">
        <v>0</v>
      </c>
      <c r="KFF1353" s="84">
        <f>KFE1353/KFD1353</f>
        <v>0</v>
      </c>
      <c r="KFG1353" s="84">
        <f>KFD1353-KFE1353</f>
        <v>2000000</v>
      </c>
      <c r="KFH1353" s="84">
        <f>KFD1353+KEZ1353</f>
        <v>3000000</v>
      </c>
      <c r="KFM1353" s="84" t="s">
        <v>5395</v>
      </c>
      <c r="KFN1353" s="84">
        <v>454</v>
      </c>
      <c r="KFO1353" s="84" t="s">
        <v>3803</v>
      </c>
      <c r="KFP1353" s="84">
        <v>1000000</v>
      </c>
      <c r="KFR1353" s="84">
        <f>KFQ1353/KFP1353</f>
        <v>0</v>
      </c>
      <c r="KFS1353" s="84">
        <f>KFP1353-KFQ1353</f>
        <v>1000000</v>
      </c>
      <c r="KFT1353" s="84">
        <v>2000000</v>
      </c>
      <c r="KFU1353" s="84">
        <v>0</v>
      </c>
      <c r="KFV1353" s="84">
        <f>KFU1353/KFT1353</f>
        <v>0</v>
      </c>
      <c r="KFW1353" s="84">
        <f>KFT1353-KFU1353</f>
        <v>2000000</v>
      </c>
      <c r="KFX1353" s="84">
        <f>KFT1353+KFP1353</f>
        <v>3000000</v>
      </c>
      <c r="KGC1353" s="84" t="s">
        <v>5395</v>
      </c>
      <c r="KGD1353" s="84">
        <v>454</v>
      </c>
      <c r="KGE1353" s="84" t="s">
        <v>3803</v>
      </c>
      <c r="KGF1353" s="84">
        <v>1000000</v>
      </c>
      <c r="KGH1353" s="84">
        <f>KGG1353/KGF1353</f>
        <v>0</v>
      </c>
      <c r="KGI1353" s="84">
        <f>KGF1353-KGG1353</f>
        <v>1000000</v>
      </c>
      <c r="KGJ1353" s="84">
        <v>2000000</v>
      </c>
      <c r="KGK1353" s="84">
        <v>0</v>
      </c>
      <c r="KGL1353" s="84">
        <f>KGK1353/KGJ1353</f>
        <v>0</v>
      </c>
      <c r="KGM1353" s="84">
        <f>KGJ1353-KGK1353</f>
        <v>2000000</v>
      </c>
      <c r="KGN1353" s="84">
        <f>KGJ1353+KGF1353</f>
        <v>3000000</v>
      </c>
      <c r="KGS1353" s="84" t="s">
        <v>5395</v>
      </c>
      <c r="KGT1353" s="84">
        <v>454</v>
      </c>
      <c r="KGU1353" s="84" t="s">
        <v>3803</v>
      </c>
      <c r="KGV1353" s="84">
        <v>1000000</v>
      </c>
      <c r="KGX1353" s="84">
        <f>KGW1353/KGV1353</f>
        <v>0</v>
      </c>
      <c r="KGY1353" s="84">
        <f>KGV1353-KGW1353</f>
        <v>1000000</v>
      </c>
      <c r="KGZ1353" s="84">
        <v>2000000</v>
      </c>
      <c r="KHA1353" s="84">
        <v>0</v>
      </c>
      <c r="KHB1353" s="84">
        <f>KHA1353/KGZ1353</f>
        <v>0</v>
      </c>
      <c r="KHC1353" s="84">
        <f>KGZ1353-KHA1353</f>
        <v>2000000</v>
      </c>
      <c r="KHD1353" s="84">
        <f>KGZ1353+KGV1353</f>
        <v>3000000</v>
      </c>
      <c r="KHI1353" s="84" t="s">
        <v>5395</v>
      </c>
      <c r="KHJ1353" s="84">
        <v>454</v>
      </c>
      <c r="KHK1353" s="84" t="s">
        <v>3803</v>
      </c>
      <c r="KHL1353" s="84">
        <v>1000000</v>
      </c>
      <c r="KHN1353" s="84">
        <f>KHM1353/KHL1353</f>
        <v>0</v>
      </c>
      <c r="KHO1353" s="84">
        <f>KHL1353-KHM1353</f>
        <v>1000000</v>
      </c>
      <c r="KHP1353" s="84">
        <v>2000000</v>
      </c>
      <c r="KHQ1353" s="84">
        <v>0</v>
      </c>
      <c r="KHR1353" s="84">
        <f>KHQ1353/KHP1353</f>
        <v>0</v>
      </c>
      <c r="KHS1353" s="84">
        <f>KHP1353-KHQ1353</f>
        <v>2000000</v>
      </c>
      <c r="KHT1353" s="84">
        <f>KHP1353+KHL1353</f>
        <v>3000000</v>
      </c>
      <c r="KHY1353" s="84" t="s">
        <v>5395</v>
      </c>
      <c r="KHZ1353" s="84">
        <v>454</v>
      </c>
      <c r="KIA1353" s="84" t="s">
        <v>3803</v>
      </c>
      <c r="KIB1353" s="84">
        <v>1000000</v>
      </c>
      <c r="KID1353" s="84">
        <f>KIC1353/KIB1353</f>
        <v>0</v>
      </c>
      <c r="KIE1353" s="84">
        <f>KIB1353-KIC1353</f>
        <v>1000000</v>
      </c>
      <c r="KIF1353" s="84">
        <v>2000000</v>
      </c>
      <c r="KIG1353" s="84">
        <v>0</v>
      </c>
      <c r="KIH1353" s="84">
        <f>KIG1353/KIF1353</f>
        <v>0</v>
      </c>
      <c r="KII1353" s="84">
        <f>KIF1353-KIG1353</f>
        <v>2000000</v>
      </c>
      <c r="KIJ1353" s="84">
        <f>KIF1353+KIB1353</f>
        <v>3000000</v>
      </c>
      <c r="KIO1353" s="84" t="s">
        <v>5395</v>
      </c>
      <c r="KIP1353" s="84">
        <v>454</v>
      </c>
      <c r="KIQ1353" s="84" t="s">
        <v>3803</v>
      </c>
      <c r="KIR1353" s="84">
        <v>1000000</v>
      </c>
      <c r="KIT1353" s="84">
        <f>KIS1353/KIR1353</f>
        <v>0</v>
      </c>
      <c r="KIU1353" s="84">
        <f>KIR1353-KIS1353</f>
        <v>1000000</v>
      </c>
      <c r="KIV1353" s="84">
        <v>2000000</v>
      </c>
      <c r="KIW1353" s="84">
        <v>0</v>
      </c>
      <c r="KIX1353" s="84">
        <f>KIW1353/KIV1353</f>
        <v>0</v>
      </c>
      <c r="KIY1353" s="84">
        <f>KIV1353-KIW1353</f>
        <v>2000000</v>
      </c>
      <c r="KIZ1353" s="84">
        <f>KIV1353+KIR1353</f>
        <v>3000000</v>
      </c>
      <c r="KJE1353" s="84" t="s">
        <v>5395</v>
      </c>
      <c r="KJF1353" s="84">
        <v>454</v>
      </c>
      <c r="KJG1353" s="84" t="s">
        <v>3803</v>
      </c>
      <c r="KJH1353" s="84">
        <v>1000000</v>
      </c>
      <c r="KJJ1353" s="84">
        <f>KJI1353/KJH1353</f>
        <v>0</v>
      </c>
      <c r="KJK1353" s="84">
        <f>KJH1353-KJI1353</f>
        <v>1000000</v>
      </c>
      <c r="KJL1353" s="84">
        <v>2000000</v>
      </c>
      <c r="KJM1353" s="84">
        <v>0</v>
      </c>
      <c r="KJN1353" s="84">
        <f>KJM1353/KJL1353</f>
        <v>0</v>
      </c>
      <c r="KJO1353" s="84">
        <f>KJL1353-KJM1353</f>
        <v>2000000</v>
      </c>
      <c r="KJP1353" s="84">
        <f>KJL1353+KJH1353</f>
        <v>3000000</v>
      </c>
      <c r="KJU1353" s="84" t="s">
        <v>5395</v>
      </c>
      <c r="KJV1353" s="84">
        <v>454</v>
      </c>
      <c r="KJW1353" s="84" t="s">
        <v>3803</v>
      </c>
      <c r="KJX1353" s="84">
        <v>1000000</v>
      </c>
      <c r="KJZ1353" s="84">
        <f>KJY1353/KJX1353</f>
        <v>0</v>
      </c>
      <c r="KKA1353" s="84">
        <f>KJX1353-KJY1353</f>
        <v>1000000</v>
      </c>
      <c r="KKB1353" s="84">
        <v>2000000</v>
      </c>
      <c r="KKC1353" s="84">
        <v>0</v>
      </c>
      <c r="KKD1353" s="84">
        <f>KKC1353/KKB1353</f>
        <v>0</v>
      </c>
      <c r="KKE1353" s="84">
        <f>KKB1353-KKC1353</f>
        <v>2000000</v>
      </c>
      <c r="KKF1353" s="84">
        <f>KKB1353+KJX1353</f>
        <v>3000000</v>
      </c>
      <c r="KKK1353" s="84" t="s">
        <v>5395</v>
      </c>
      <c r="KKL1353" s="84">
        <v>454</v>
      </c>
      <c r="KKM1353" s="84" t="s">
        <v>3803</v>
      </c>
      <c r="KKN1353" s="84">
        <v>1000000</v>
      </c>
      <c r="KKP1353" s="84">
        <f>KKO1353/KKN1353</f>
        <v>0</v>
      </c>
      <c r="KKQ1353" s="84">
        <f>KKN1353-KKO1353</f>
        <v>1000000</v>
      </c>
      <c r="KKR1353" s="84">
        <v>2000000</v>
      </c>
      <c r="KKS1353" s="84">
        <v>0</v>
      </c>
      <c r="KKT1353" s="84">
        <f>KKS1353/KKR1353</f>
        <v>0</v>
      </c>
      <c r="KKU1353" s="84">
        <f>KKR1353-KKS1353</f>
        <v>2000000</v>
      </c>
      <c r="KKV1353" s="84">
        <f>KKR1353+KKN1353</f>
        <v>3000000</v>
      </c>
      <c r="KLA1353" s="84" t="s">
        <v>5395</v>
      </c>
      <c r="KLB1353" s="84">
        <v>454</v>
      </c>
      <c r="KLC1353" s="84" t="s">
        <v>3803</v>
      </c>
      <c r="KLD1353" s="84">
        <v>1000000</v>
      </c>
      <c r="KLF1353" s="84">
        <f>KLE1353/KLD1353</f>
        <v>0</v>
      </c>
      <c r="KLG1353" s="84">
        <f>KLD1353-KLE1353</f>
        <v>1000000</v>
      </c>
      <c r="KLH1353" s="84">
        <v>2000000</v>
      </c>
      <c r="KLI1353" s="84">
        <v>0</v>
      </c>
      <c r="KLJ1353" s="84">
        <f>KLI1353/KLH1353</f>
        <v>0</v>
      </c>
      <c r="KLK1353" s="84">
        <f>KLH1353-KLI1353</f>
        <v>2000000</v>
      </c>
      <c r="KLL1353" s="84">
        <f>KLH1353+KLD1353</f>
        <v>3000000</v>
      </c>
      <c r="KLQ1353" s="84" t="s">
        <v>5395</v>
      </c>
      <c r="KLR1353" s="84">
        <v>454</v>
      </c>
      <c r="KLS1353" s="84" t="s">
        <v>3803</v>
      </c>
      <c r="KLT1353" s="84">
        <v>1000000</v>
      </c>
      <c r="KLV1353" s="84">
        <f>KLU1353/KLT1353</f>
        <v>0</v>
      </c>
      <c r="KLW1353" s="84">
        <f>KLT1353-KLU1353</f>
        <v>1000000</v>
      </c>
      <c r="KLX1353" s="84">
        <v>2000000</v>
      </c>
      <c r="KLY1353" s="84">
        <v>0</v>
      </c>
      <c r="KLZ1353" s="84">
        <f>KLY1353/KLX1353</f>
        <v>0</v>
      </c>
      <c r="KMA1353" s="84">
        <f>KLX1353-KLY1353</f>
        <v>2000000</v>
      </c>
      <c r="KMB1353" s="84">
        <f>KLX1353+KLT1353</f>
        <v>3000000</v>
      </c>
      <c r="KMG1353" s="84" t="s">
        <v>5395</v>
      </c>
      <c r="KMH1353" s="84">
        <v>454</v>
      </c>
      <c r="KMI1353" s="84" t="s">
        <v>3803</v>
      </c>
      <c r="KMJ1353" s="84">
        <v>1000000</v>
      </c>
      <c r="KML1353" s="84">
        <f>KMK1353/KMJ1353</f>
        <v>0</v>
      </c>
      <c r="KMM1353" s="84">
        <f>KMJ1353-KMK1353</f>
        <v>1000000</v>
      </c>
      <c r="KMN1353" s="84">
        <v>2000000</v>
      </c>
      <c r="KMO1353" s="84">
        <v>0</v>
      </c>
      <c r="KMP1353" s="84">
        <f>KMO1353/KMN1353</f>
        <v>0</v>
      </c>
      <c r="KMQ1353" s="84">
        <f>KMN1353-KMO1353</f>
        <v>2000000</v>
      </c>
      <c r="KMR1353" s="84">
        <f>KMN1353+KMJ1353</f>
        <v>3000000</v>
      </c>
      <c r="KMW1353" s="84" t="s">
        <v>5395</v>
      </c>
      <c r="KMX1353" s="84">
        <v>454</v>
      </c>
      <c r="KMY1353" s="84" t="s">
        <v>3803</v>
      </c>
      <c r="KMZ1353" s="84">
        <v>1000000</v>
      </c>
      <c r="KNB1353" s="84">
        <f>KNA1353/KMZ1353</f>
        <v>0</v>
      </c>
      <c r="KNC1353" s="84">
        <f>KMZ1353-KNA1353</f>
        <v>1000000</v>
      </c>
      <c r="KND1353" s="84">
        <v>2000000</v>
      </c>
      <c r="KNE1353" s="84">
        <v>0</v>
      </c>
      <c r="KNF1353" s="84">
        <f>KNE1353/KND1353</f>
        <v>0</v>
      </c>
      <c r="KNG1353" s="84">
        <f>KND1353-KNE1353</f>
        <v>2000000</v>
      </c>
      <c r="KNH1353" s="84">
        <f>KND1353+KMZ1353</f>
        <v>3000000</v>
      </c>
      <c r="KNM1353" s="84" t="s">
        <v>5395</v>
      </c>
      <c r="KNN1353" s="84">
        <v>454</v>
      </c>
      <c r="KNO1353" s="84" t="s">
        <v>3803</v>
      </c>
      <c r="KNP1353" s="84">
        <v>1000000</v>
      </c>
      <c r="KNR1353" s="84">
        <f>KNQ1353/KNP1353</f>
        <v>0</v>
      </c>
      <c r="KNS1353" s="84">
        <f>KNP1353-KNQ1353</f>
        <v>1000000</v>
      </c>
      <c r="KNT1353" s="84">
        <v>2000000</v>
      </c>
      <c r="KNU1353" s="84">
        <v>0</v>
      </c>
      <c r="KNV1353" s="84">
        <f>KNU1353/KNT1353</f>
        <v>0</v>
      </c>
      <c r="KNW1353" s="84">
        <f>KNT1353-KNU1353</f>
        <v>2000000</v>
      </c>
      <c r="KNX1353" s="84">
        <f>KNT1353+KNP1353</f>
        <v>3000000</v>
      </c>
      <c r="KOC1353" s="84" t="s">
        <v>5395</v>
      </c>
      <c r="KOD1353" s="84">
        <v>454</v>
      </c>
      <c r="KOE1353" s="84" t="s">
        <v>3803</v>
      </c>
      <c r="KOF1353" s="84">
        <v>1000000</v>
      </c>
      <c r="KOH1353" s="84">
        <f>KOG1353/KOF1353</f>
        <v>0</v>
      </c>
      <c r="KOI1353" s="84">
        <f>KOF1353-KOG1353</f>
        <v>1000000</v>
      </c>
      <c r="KOJ1353" s="84">
        <v>2000000</v>
      </c>
      <c r="KOK1353" s="84">
        <v>0</v>
      </c>
      <c r="KOL1353" s="84">
        <f>KOK1353/KOJ1353</f>
        <v>0</v>
      </c>
      <c r="KOM1353" s="84">
        <f>KOJ1353-KOK1353</f>
        <v>2000000</v>
      </c>
      <c r="KON1353" s="84">
        <f>KOJ1353+KOF1353</f>
        <v>3000000</v>
      </c>
      <c r="KOS1353" s="84" t="s">
        <v>5395</v>
      </c>
      <c r="KOT1353" s="84">
        <v>454</v>
      </c>
      <c r="KOU1353" s="84" t="s">
        <v>3803</v>
      </c>
      <c r="KOV1353" s="84">
        <v>1000000</v>
      </c>
      <c r="KOX1353" s="84">
        <f>KOW1353/KOV1353</f>
        <v>0</v>
      </c>
      <c r="KOY1353" s="84">
        <f>KOV1353-KOW1353</f>
        <v>1000000</v>
      </c>
      <c r="KOZ1353" s="84">
        <v>2000000</v>
      </c>
      <c r="KPA1353" s="84">
        <v>0</v>
      </c>
      <c r="KPB1353" s="84">
        <f>KPA1353/KOZ1353</f>
        <v>0</v>
      </c>
      <c r="KPC1353" s="84">
        <f>KOZ1353-KPA1353</f>
        <v>2000000</v>
      </c>
      <c r="KPD1353" s="84">
        <f>KOZ1353+KOV1353</f>
        <v>3000000</v>
      </c>
      <c r="KPI1353" s="84" t="s">
        <v>5395</v>
      </c>
      <c r="KPJ1353" s="84">
        <v>454</v>
      </c>
      <c r="KPK1353" s="84" t="s">
        <v>3803</v>
      </c>
      <c r="KPL1353" s="84">
        <v>1000000</v>
      </c>
      <c r="KPN1353" s="84">
        <f>KPM1353/KPL1353</f>
        <v>0</v>
      </c>
      <c r="KPO1353" s="84">
        <f>KPL1353-KPM1353</f>
        <v>1000000</v>
      </c>
      <c r="KPP1353" s="84">
        <v>2000000</v>
      </c>
      <c r="KPQ1353" s="84">
        <v>0</v>
      </c>
      <c r="KPR1353" s="84">
        <f>KPQ1353/KPP1353</f>
        <v>0</v>
      </c>
      <c r="KPS1353" s="84">
        <f>KPP1353-KPQ1353</f>
        <v>2000000</v>
      </c>
      <c r="KPT1353" s="84">
        <f>KPP1353+KPL1353</f>
        <v>3000000</v>
      </c>
      <c r="KPY1353" s="84" t="s">
        <v>5395</v>
      </c>
      <c r="KPZ1353" s="84">
        <v>454</v>
      </c>
      <c r="KQA1353" s="84" t="s">
        <v>3803</v>
      </c>
      <c r="KQB1353" s="84">
        <v>1000000</v>
      </c>
      <c r="KQD1353" s="84">
        <f>KQC1353/KQB1353</f>
        <v>0</v>
      </c>
      <c r="KQE1353" s="84">
        <f>KQB1353-KQC1353</f>
        <v>1000000</v>
      </c>
      <c r="KQF1353" s="84">
        <v>2000000</v>
      </c>
      <c r="KQG1353" s="84">
        <v>0</v>
      </c>
      <c r="KQH1353" s="84">
        <f>KQG1353/KQF1353</f>
        <v>0</v>
      </c>
      <c r="KQI1353" s="84">
        <f>KQF1353-KQG1353</f>
        <v>2000000</v>
      </c>
      <c r="KQJ1353" s="84">
        <f>KQF1353+KQB1353</f>
        <v>3000000</v>
      </c>
      <c r="KQO1353" s="84" t="s">
        <v>5395</v>
      </c>
      <c r="KQP1353" s="84">
        <v>454</v>
      </c>
      <c r="KQQ1353" s="84" t="s">
        <v>3803</v>
      </c>
      <c r="KQR1353" s="84">
        <v>1000000</v>
      </c>
      <c r="KQT1353" s="84">
        <f>KQS1353/KQR1353</f>
        <v>0</v>
      </c>
      <c r="KQU1353" s="84">
        <f>KQR1353-KQS1353</f>
        <v>1000000</v>
      </c>
      <c r="KQV1353" s="84">
        <v>2000000</v>
      </c>
      <c r="KQW1353" s="84">
        <v>0</v>
      </c>
      <c r="KQX1353" s="84">
        <f>KQW1353/KQV1353</f>
        <v>0</v>
      </c>
      <c r="KQY1353" s="84">
        <f>KQV1353-KQW1353</f>
        <v>2000000</v>
      </c>
      <c r="KQZ1353" s="84">
        <f>KQV1353+KQR1353</f>
        <v>3000000</v>
      </c>
      <c r="KRE1353" s="84" t="s">
        <v>5395</v>
      </c>
      <c r="KRF1353" s="84">
        <v>454</v>
      </c>
      <c r="KRG1353" s="84" t="s">
        <v>3803</v>
      </c>
      <c r="KRH1353" s="84">
        <v>1000000</v>
      </c>
      <c r="KRJ1353" s="84">
        <f>KRI1353/KRH1353</f>
        <v>0</v>
      </c>
      <c r="KRK1353" s="84">
        <f>KRH1353-KRI1353</f>
        <v>1000000</v>
      </c>
      <c r="KRL1353" s="84">
        <v>2000000</v>
      </c>
      <c r="KRM1353" s="84">
        <v>0</v>
      </c>
      <c r="KRN1353" s="84">
        <f>KRM1353/KRL1353</f>
        <v>0</v>
      </c>
      <c r="KRO1353" s="84">
        <f>KRL1353-KRM1353</f>
        <v>2000000</v>
      </c>
      <c r="KRP1353" s="84">
        <f>KRL1353+KRH1353</f>
        <v>3000000</v>
      </c>
      <c r="KRU1353" s="84" t="s">
        <v>5395</v>
      </c>
      <c r="KRV1353" s="84">
        <v>454</v>
      </c>
      <c r="KRW1353" s="84" t="s">
        <v>3803</v>
      </c>
      <c r="KRX1353" s="84">
        <v>1000000</v>
      </c>
      <c r="KRZ1353" s="84">
        <f>KRY1353/KRX1353</f>
        <v>0</v>
      </c>
      <c r="KSA1353" s="84">
        <f>KRX1353-KRY1353</f>
        <v>1000000</v>
      </c>
      <c r="KSB1353" s="84">
        <v>2000000</v>
      </c>
      <c r="KSC1353" s="84">
        <v>0</v>
      </c>
      <c r="KSD1353" s="84">
        <f>KSC1353/KSB1353</f>
        <v>0</v>
      </c>
      <c r="KSE1353" s="84">
        <f>KSB1353-KSC1353</f>
        <v>2000000</v>
      </c>
      <c r="KSF1353" s="84">
        <f>KSB1353+KRX1353</f>
        <v>3000000</v>
      </c>
      <c r="KSK1353" s="84" t="s">
        <v>5395</v>
      </c>
      <c r="KSL1353" s="84">
        <v>454</v>
      </c>
      <c r="KSM1353" s="84" t="s">
        <v>3803</v>
      </c>
      <c r="KSN1353" s="84">
        <v>1000000</v>
      </c>
      <c r="KSP1353" s="84">
        <f>KSO1353/KSN1353</f>
        <v>0</v>
      </c>
      <c r="KSQ1353" s="84">
        <f>KSN1353-KSO1353</f>
        <v>1000000</v>
      </c>
      <c r="KSR1353" s="84">
        <v>2000000</v>
      </c>
      <c r="KSS1353" s="84">
        <v>0</v>
      </c>
      <c r="KST1353" s="84">
        <f>KSS1353/KSR1353</f>
        <v>0</v>
      </c>
      <c r="KSU1353" s="84">
        <f>KSR1353-KSS1353</f>
        <v>2000000</v>
      </c>
      <c r="KSV1353" s="84">
        <f>KSR1353+KSN1353</f>
        <v>3000000</v>
      </c>
      <c r="KTA1353" s="84" t="s">
        <v>5395</v>
      </c>
      <c r="KTB1353" s="84">
        <v>454</v>
      </c>
      <c r="KTC1353" s="84" t="s">
        <v>3803</v>
      </c>
      <c r="KTD1353" s="84">
        <v>1000000</v>
      </c>
      <c r="KTF1353" s="84">
        <f>KTE1353/KTD1353</f>
        <v>0</v>
      </c>
      <c r="KTG1353" s="84">
        <f>KTD1353-KTE1353</f>
        <v>1000000</v>
      </c>
      <c r="KTH1353" s="84">
        <v>2000000</v>
      </c>
      <c r="KTI1353" s="84">
        <v>0</v>
      </c>
      <c r="KTJ1353" s="84">
        <f>KTI1353/KTH1353</f>
        <v>0</v>
      </c>
      <c r="KTK1353" s="84">
        <f>KTH1353-KTI1353</f>
        <v>2000000</v>
      </c>
      <c r="KTL1353" s="84">
        <f>KTH1353+KTD1353</f>
        <v>3000000</v>
      </c>
      <c r="KTQ1353" s="84" t="s">
        <v>5395</v>
      </c>
      <c r="KTR1353" s="84">
        <v>454</v>
      </c>
      <c r="KTS1353" s="84" t="s">
        <v>3803</v>
      </c>
      <c r="KTT1353" s="84">
        <v>1000000</v>
      </c>
      <c r="KTV1353" s="84">
        <f>KTU1353/KTT1353</f>
        <v>0</v>
      </c>
      <c r="KTW1353" s="84">
        <f>KTT1353-KTU1353</f>
        <v>1000000</v>
      </c>
      <c r="KTX1353" s="84">
        <v>2000000</v>
      </c>
      <c r="KTY1353" s="84">
        <v>0</v>
      </c>
      <c r="KTZ1353" s="84">
        <f>KTY1353/KTX1353</f>
        <v>0</v>
      </c>
      <c r="KUA1353" s="84">
        <f>KTX1353-KTY1353</f>
        <v>2000000</v>
      </c>
      <c r="KUB1353" s="84">
        <f>KTX1353+KTT1353</f>
        <v>3000000</v>
      </c>
      <c r="KUG1353" s="84" t="s">
        <v>5395</v>
      </c>
      <c r="KUH1353" s="84">
        <v>454</v>
      </c>
      <c r="KUI1353" s="84" t="s">
        <v>3803</v>
      </c>
      <c r="KUJ1353" s="84">
        <v>1000000</v>
      </c>
      <c r="KUL1353" s="84">
        <f>KUK1353/KUJ1353</f>
        <v>0</v>
      </c>
      <c r="KUM1353" s="84">
        <f>KUJ1353-KUK1353</f>
        <v>1000000</v>
      </c>
      <c r="KUN1353" s="84">
        <v>2000000</v>
      </c>
      <c r="KUO1353" s="84">
        <v>0</v>
      </c>
      <c r="KUP1353" s="84">
        <f>KUO1353/KUN1353</f>
        <v>0</v>
      </c>
      <c r="KUQ1353" s="84">
        <f>KUN1353-KUO1353</f>
        <v>2000000</v>
      </c>
      <c r="KUR1353" s="84">
        <f>KUN1353+KUJ1353</f>
        <v>3000000</v>
      </c>
      <c r="KUW1353" s="84" t="s">
        <v>5395</v>
      </c>
      <c r="KUX1353" s="84">
        <v>454</v>
      </c>
      <c r="KUY1353" s="84" t="s">
        <v>3803</v>
      </c>
      <c r="KUZ1353" s="84">
        <v>1000000</v>
      </c>
      <c r="KVB1353" s="84">
        <f>KVA1353/KUZ1353</f>
        <v>0</v>
      </c>
      <c r="KVC1353" s="84">
        <f>KUZ1353-KVA1353</f>
        <v>1000000</v>
      </c>
      <c r="KVD1353" s="84">
        <v>2000000</v>
      </c>
      <c r="KVE1353" s="84">
        <v>0</v>
      </c>
      <c r="KVF1353" s="84">
        <f>KVE1353/KVD1353</f>
        <v>0</v>
      </c>
      <c r="KVG1353" s="84">
        <f>KVD1353-KVE1353</f>
        <v>2000000</v>
      </c>
      <c r="KVH1353" s="84">
        <f>KVD1353+KUZ1353</f>
        <v>3000000</v>
      </c>
      <c r="KVM1353" s="84" t="s">
        <v>5395</v>
      </c>
      <c r="KVN1353" s="84">
        <v>454</v>
      </c>
      <c r="KVO1353" s="84" t="s">
        <v>3803</v>
      </c>
      <c r="KVP1353" s="84">
        <v>1000000</v>
      </c>
      <c r="KVR1353" s="84">
        <f>KVQ1353/KVP1353</f>
        <v>0</v>
      </c>
      <c r="KVS1353" s="84">
        <f>KVP1353-KVQ1353</f>
        <v>1000000</v>
      </c>
      <c r="KVT1353" s="84">
        <v>2000000</v>
      </c>
      <c r="KVU1353" s="84">
        <v>0</v>
      </c>
      <c r="KVV1353" s="84">
        <f>KVU1353/KVT1353</f>
        <v>0</v>
      </c>
      <c r="KVW1353" s="84">
        <f>KVT1353-KVU1353</f>
        <v>2000000</v>
      </c>
      <c r="KVX1353" s="84">
        <f>KVT1353+KVP1353</f>
        <v>3000000</v>
      </c>
      <c r="KWC1353" s="84" t="s">
        <v>5395</v>
      </c>
      <c r="KWD1353" s="84">
        <v>454</v>
      </c>
      <c r="KWE1353" s="84" t="s">
        <v>3803</v>
      </c>
      <c r="KWF1353" s="84">
        <v>1000000</v>
      </c>
      <c r="KWH1353" s="84">
        <f>KWG1353/KWF1353</f>
        <v>0</v>
      </c>
      <c r="KWI1353" s="84">
        <f>KWF1353-KWG1353</f>
        <v>1000000</v>
      </c>
      <c r="KWJ1353" s="84">
        <v>2000000</v>
      </c>
      <c r="KWK1353" s="84">
        <v>0</v>
      </c>
      <c r="KWL1353" s="84">
        <f>KWK1353/KWJ1353</f>
        <v>0</v>
      </c>
      <c r="KWM1353" s="84">
        <f>KWJ1353-KWK1353</f>
        <v>2000000</v>
      </c>
      <c r="KWN1353" s="84">
        <f>KWJ1353+KWF1353</f>
        <v>3000000</v>
      </c>
      <c r="KWS1353" s="84" t="s">
        <v>5395</v>
      </c>
      <c r="KWT1353" s="84">
        <v>454</v>
      </c>
      <c r="KWU1353" s="84" t="s">
        <v>3803</v>
      </c>
      <c r="KWV1353" s="84">
        <v>1000000</v>
      </c>
      <c r="KWX1353" s="84">
        <f>KWW1353/KWV1353</f>
        <v>0</v>
      </c>
      <c r="KWY1353" s="84">
        <f>KWV1353-KWW1353</f>
        <v>1000000</v>
      </c>
      <c r="KWZ1353" s="84">
        <v>2000000</v>
      </c>
      <c r="KXA1353" s="84">
        <v>0</v>
      </c>
      <c r="KXB1353" s="84">
        <f>KXA1353/KWZ1353</f>
        <v>0</v>
      </c>
      <c r="KXC1353" s="84">
        <f>KWZ1353-KXA1353</f>
        <v>2000000</v>
      </c>
      <c r="KXD1353" s="84">
        <f>KWZ1353+KWV1353</f>
        <v>3000000</v>
      </c>
      <c r="KXI1353" s="84" t="s">
        <v>5395</v>
      </c>
      <c r="KXJ1353" s="84">
        <v>454</v>
      </c>
      <c r="KXK1353" s="84" t="s">
        <v>3803</v>
      </c>
      <c r="KXL1353" s="84">
        <v>1000000</v>
      </c>
      <c r="KXN1353" s="84">
        <f>KXM1353/KXL1353</f>
        <v>0</v>
      </c>
      <c r="KXO1353" s="84">
        <f>KXL1353-KXM1353</f>
        <v>1000000</v>
      </c>
      <c r="KXP1353" s="84">
        <v>2000000</v>
      </c>
      <c r="KXQ1353" s="84">
        <v>0</v>
      </c>
      <c r="KXR1353" s="84">
        <f>KXQ1353/KXP1353</f>
        <v>0</v>
      </c>
      <c r="KXS1353" s="84">
        <f>KXP1353-KXQ1353</f>
        <v>2000000</v>
      </c>
      <c r="KXT1353" s="84">
        <f>KXP1353+KXL1353</f>
        <v>3000000</v>
      </c>
      <c r="KXY1353" s="84" t="s">
        <v>5395</v>
      </c>
      <c r="KXZ1353" s="84">
        <v>454</v>
      </c>
      <c r="KYA1353" s="84" t="s">
        <v>3803</v>
      </c>
      <c r="KYB1353" s="84">
        <v>1000000</v>
      </c>
      <c r="KYD1353" s="84">
        <f>KYC1353/KYB1353</f>
        <v>0</v>
      </c>
      <c r="KYE1353" s="84">
        <f>KYB1353-KYC1353</f>
        <v>1000000</v>
      </c>
      <c r="KYF1353" s="84">
        <v>2000000</v>
      </c>
      <c r="KYG1353" s="84">
        <v>0</v>
      </c>
      <c r="KYH1353" s="84">
        <f>KYG1353/KYF1353</f>
        <v>0</v>
      </c>
      <c r="KYI1353" s="84">
        <f>KYF1353-KYG1353</f>
        <v>2000000</v>
      </c>
      <c r="KYJ1353" s="84">
        <f>KYF1353+KYB1353</f>
        <v>3000000</v>
      </c>
      <c r="KYO1353" s="84" t="s">
        <v>5395</v>
      </c>
      <c r="KYP1353" s="84">
        <v>454</v>
      </c>
      <c r="KYQ1353" s="84" t="s">
        <v>3803</v>
      </c>
      <c r="KYR1353" s="84">
        <v>1000000</v>
      </c>
      <c r="KYT1353" s="84">
        <f>KYS1353/KYR1353</f>
        <v>0</v>
      </c>
      <c r="KYU1353" s="84">
        <f>KYR1353-KYS1353</f>
        <v>1000000</v>
      </c>
      <c r="KYV1353" s="84">
        <v>2000000</v>
      </c>
      <c r="KYW1353" s="84">
        <v>0</v>
      </c>
      <c r="KYX1353" s="84">
        <f>KYW1353/KYV1353</f>
        <v>0</v>
      </c>
      <c r="KYY1353" s="84">
        <f>KYV1353-KYW1353</f>
        <v>2000000</v>
      </c>
      <c r="KYZ1353" s="84">
        <f>KYV1353+KYR1353</f>
        <v>3000000</v>
      </c>
      <c r="KZE1353" s="84" t="s">
        <v>5395</v>
      </c>
      <c r="KZF1353" s="84">
        <v>454</v>
      </c>
      <c r="KZG1353" s="84" t="s">
        <v>3803</v>
      </c>
      <c r="KZH1353" s="84">
        <v>1000000</v>
      </c>
      <c r="KZJ1353" s="84">
        <f>KZI1353/KZH1353</f>
        <v>0</v>
      </c>
      <c r="KZK1353" s="84">
        <f>KZH1353-KZI1353</f>
        <v>1000000</v>
      </c>
      <c r="KZL1353" s="84">
        <v>2000000</v>
      </c>
      <c r="KZM1353" s="84">
        <v>0</v>
      </c>
      <c r="KZN1353" s="84">
        <f>KZM1353/KZL1353</f>
        <v>0</v>
      </c>
      <c r="KZO1353" s="84">
        <f>KZL1353-KZM1353</f>
        <v>2000000</v>
      </c>
      <c r="KZP1353" s="84">
        <f>KZL1353+KZH1353</f>
        <v>3000000</v>
      </c>
      <c r="KZU1353" s="84" t="s">
        <v>5395</v>
      </c>
      <c r="KZV1353" s="84">
        <v>454</v>
      </c>
      <c r="KZW1353" s="84" t="s">
        <v>3803</v>
      </c>
      <c r="KZX1353" s="84">
        <v>1000000</v>
      </c>
      <c r="KZZ1353" s="84">
        <f>KZY1353/KZX1353</f>
        <v>0</v>
      </c>
      <c r="LAA1353" s="84">
        <f>KZX1353-KZY1353</f>
        <v>1000000</v>
      </c>
      <c r="LAB1353" s="84">
        <v>2000000</v>
      </c>
      <c r="LAC1353" s="84">
        <v>0</v>
      </c>
      <c r="LAD1353" s="84">
        <f>LAC1353/LAB1353</f>
        <v>0</v>
      </c>
      <c r="LAE1353" s="84">
        <f>LAB1353-LAC1353</f>
        <v>2000000</v>
      </c>
      <c r="LAF1353" s="84">
        <f>LAB1353+KZX1353</f>
        <v>3000000</v>
      </c>
      <c r="LAK1353" s="84" t="s">
        <v>5395</v>
      </c>
      <c r="LAL1353" s="84">
        <v>454</v>
      </c>
      <c r="LAM1353" s="84" t="s">
        <v>3803</v>
      </c>
      <c r="LAN1353" s="84">
        <v>1000000</v>
      </c>
      <c r="LAP1353" s="84">
        <f>LAO1353/LAN1353</f>
        <v>0</v>
      </c>
      <c r="LAQ1353" s="84">
        <f>LAN1353-LAO1353</f>
        <v>1000000</v>
      </c>
      <c r="LAR1353" s="84">
        <v>2000000</v>
      </c>
      <c r="LAS1353" s="84">
        <v>0</v>
      </c>
      <c r="LAT1353" s="84">
        <f>LAS1353/LAR1353</f>
        <v>0</v>
      </c>
      <c r="LAU1353" s="84">
        <f>LAR1353-LAS1353</f>
        <v>2000000</v>
      </c>
      <c r="LAV1353" s="84">
        <f>LAR1353+LAN1353</f>
        <v>3000000</v>
      </c>
      <c r="LBA1353" s="84" t="s">
        <v>5395</v>
      </c>
      <c r="LBB1353" s="84">
        <v>454</v>
      </c>
      <c r="LBC1353" s="84" t="s">
        <v>3803</v>
      </c>
      <c r="LBD1353" s="84">
        <v>1000000</v>
      </c>
      <c r="LBF1353" s="84">
        <f>LBE1353/LBD1353</f>
        <v>0</v>
      </c>
      <c r="LBG1353" s="84">
        <f>LBD1353-LBE1353</f>
        <v>1000000</v>
      </c>
      <c r="LBH1353" s="84">
        <v>2000000</v>
      </c>
      <c r="LBI1353" s="84">
        <v>0</v>
      </c>
      <c r="LBJ1353" s="84">
        <f>LBI1353/LBH1353</f>
        <v>0</v>
      </c>
      <c r="LBK1353" s="84">
        <f>LBH1353-LBI1353</f>
        <v>2000000</v>
      </c>
      <c r="LBL1353" s="84">
        <f>LBH1353+LBD1353</f>
        <v>3000000</v>
      </c>
      <c r="LBQ1353" s="84" t="s">
        <v>5395</v>
      </c>
      <c r="LBR1353" s="84">
        <v>454</v>
      </c>
      <c r="LBS1353" s="84" t="s">
        <v>3803</v>
      </c>
      <c r="LBT1353" s="84">
        <v>1000000</v>
      </c>
      <c r="LBV1353" s="84">
        <f>LBU1353/LBT1353</f>
        <v>0</v>
      </c>
      <c r="LBW1353" s="84">
        <f>LBT1353-LBU1353</f>
        <v>1000000</v>
      </c>
      <c r="LBX1353" s="84">
        <v>2000000</v>
      </c>
      <c r="LBY1353" s="84">
        <v>0</v>
      </c>
      <c r="LBZ1353" s="84">
        <f>LBY1353/LBX1353</f>
        <v>0</v>
      </c>
      <c r="LCA1353" s="84">
        <f>LBX1353-LBY1353</f>
        <v>2000000</v>
      </c>
      <c r="LCB1353" s="84">
        <f>LBX1353+LBT1353</f>
        <v>3000000</v>
      </c>
      <c r="LCG1353" s="84" t="s">
        <v>5395</v>
      </c>
      <c r="LCH1353" s="84">
        <v>454</v>
      </c>
      <c r="LCI1353" s="84" t="s">
        <v>3803</v>
      </c>
      <c r="LCJ1353" s="84">
        <v>1000000</v>
      </c>
      <c r="LCL1353" s="84">
        <f>LCK1353/LCJ1353</f>
        <v>0</v>
      </c>
      <c r="LCM1353" s="84">
        <f>LCJ1353-LCK1353</f>
        <v>1000000</v>
      </c>
      <c r="LCN1353" s="84">
        <v>2000000</v>
      </c>
      <c r="LCO1353" s="84">
        <v>0</v>
      </c>
      <c r="LCP1353" s="84">
        <f>LCO1353/LCN1353</f>
        <v>0</v>
      </c>
      <c r="LCQ1353" s="84">
        <f>LCN1353-LCO1353</f>
        <v>2000000</v>
      </c>
      <c r="LCR1353" s="84">
        <f>LCN1353+LCJ1353</f>
        <v>3000000</v>
      </c>
      <c r="LCW1353" s="84" t="s">
        <v>5395</v>
      </c>
      <c r="LCX1353" s="84">
        <v>454</v>
      </c>
      <c r="LCY1353" s="84" t="s">
        <v>3803</v>
      </c>
      <c r="LCZ1353" s="84">
        <v>1000000</v>
      </c>
      <c r="LDB1353" s="84">
        <f>LDA1353/LCZ1353</f>
        <v>0</v>
      </c>
      <c r="LDC1353" s="84">
        <f>LCZ1353-LDA1353</f>
        <v>1000000</v>
      </c>
      <c r="LDD1353" s="84">
        <v>2000000</v>
      </c>
      <c r="LDE1353" s="84">
        <v>0</v>
      </c>
      <c r="LDF1353" s="84">
        <f>LDE1353/LDD1353</f>
        <v>0</v>
      </c>
      <c r="LDG1353" s="84">
        <f>LDD1353-LDE1353</f>
        <v>2000000</v>
      </c>
      <c r="LDH1353" s="84">
        <f>LDD1353+LCZ1353</f>
        <v>3000000</v>
      </c>
      <c r="LDM1353" s="84" t="s">
        <v>5395</v>
      </c>
      <c r="LDN1353" s="84">
        <v>454</v>
      </c>
      <c r="LDO1353" s="84" t="s">
        <v>3803</v>
      </c>
      <c r="LDP1353" s="84">
        <v>1000000</v>
      </c>
      <c r="LDR1353" s="84">
        <f>LDQ1353/LDP1353</f>
        <v>0</v>
      </c>
      <c r="LDS1353" s="84">
        <f>LDP1353-LDQ1353</f>
        <v>1000000</v>
      </c>
      <c r="LDT1353" s="84">
        <v>2000000</v>
      </c>
      <c r="LDU1353" s="84">
        <v>0</v>
      </c>
      <c r="LDV1353" s="84">
        <f>LDU1353/LDT1353</f>
        <v>0</v>
      </c>
      <c r="LDW1353" s="84">
        <f>LDT1353-LDU1353</f>
        <v>2000000</v>
      </c>
      <c r="LDX1353" s="84">
        <f>LDT1353+LDP1353</f>
        <v>3000000</v>
      </c>
      <c r="LEC1353" s="84" t="s">
        <v>5395</v>
      </c>
      <c r="LED1353" s="84">
        <v>454</v>
      </c>
      <c r="LEE1353" s="84" t="s">
        <v>3803</v>
      </c>
      <c r="LEF1353" s="84">
        <v>1000000</v>
      </c>
      <c r="LEH1353" s="84">
        <f>LEG1353/LEF1353</f>
        <v>0</v>
      </c>
      <c r="LEI1353" s="84">
        <f>LEF1353-LEG1353</f>
        <v>1000000</v>
      </c>
      <c r="LEJ1353" s="84">
        <v>2000000</v>
      </c>
      <c r="LEK1353" s="84">
        <v>0</v>
      </c>
      <c r="LEL1353" s="84">
        <f>LEK1353/LEJ1353</f>
        <v>0</v>
      </c>
      <c r="LEM1353" s="84">
        <f>LEJ1353-LEK1353</f>
        <v>2000000</v>
      </c>
      <c r="LEN1353" s="84">
        <f>LEJ1353+LEF1353</f>
        <v>3000000</v>
      </c>
      <c r="LES1353" s="84" t="s">
        <v>5395</v>
      </c>
      <c r="LET1353" s="84">
        <v>454</v>
      </c>
      <c r="LEU1353" s="84" t="s">
        <v>3803</v>
      </c>
      <c r="LEV1353" s="84">
        <v>1000000</v>
      </c>
      <c r="LEX1353" s="84">
        <f>LEW1353/LEV1353</f>
        <v>0</v>
      </c>
      <c r="LEY1353" s="84">
        <f>LEV1353-LEW1353</f>
        <v>1000000</v>
      </c>
      <c r="LEZ1353" s="84">
        <v>2000000</v>
      </c>
      <c r="LFA1353" s="84">
        <v>0</v>
      </c>
      <c r="LFB1353" s="84">
        <f>LFA1353/LEZ1353</f>
        <v>0</v>
      </c>
      <c r="LFC1353" s="84">
        <f>LEZ1353-LFA1353</f>
        <v>2000000</v>
      </c>
      <c r="LFD1353" s="84">
        <f>LEZ1353+LEV1353</f>
        <v>3000000</v>
      </c>
      <c r="LFI1353" s="84" t="s">
        <v>5395</v>
      </c>
      <c r="LFJ1353" s="84">
        <v>454</v>
      </c>
      <c r="LFK1353" s="84" t="s">
        <v>3803</v>
      </c>
      <c r="LFL1353" s="84">
        <v>1000000</v>
      </c>
      <c r="LFN1353" s="84">
        <f>LFM1353/LFL1353</f>
        <v>0</v>
      </c>
      <c r="LFO1353" s="84">
        <f>LFL1353-LFM1353</f>
        <v>1000000</v>
      </c>
      <c r="LFP1353" s="84">
        <v>2000000</v>
      </c>
      <c r="LFQ1353" s="84">
        <v>0</v>
      </c>
      <c r="LFR1353" s="84">
        <f>LFQ1353/LFP1353</f>
        <v>0</v>
      </c>
      <c r="LFS1353" s="84">
        <f>LFP1353-LFQ1353</f>
        <v>2000000</v>
      </c>
      <c r="LFT1353" s="84">
        <f>LFP1353+LFL1353</f>
        <v>3000000</v>
      </c>
      <c r="LFY1353" s="84" t="s">
        <v>5395</v>
      </c>
      <c r="LFZ1353" s="84">
        <v>454</v>
      </c>
      <c r="LGA1353" s="84" t="s">
        <v>3803</v>
      </c>
      <c r="LGB1353" s="84">
        <v>1000000</v>
      </c>
      <c r="LGD1353" s="84">
        <f>LGC1353/LGB1353</f>
        <v>0</v>
      </c>
      <c r="LGE1353" s="84">
        <f>LGB1353-LGC1353</f>
        <v>1000000</v>
      </c>
      <c r="LGF1353" s="84">
        <v>2000000</v>
      </c>
      <c r="LGG1353" s="84">
        <v>0</v>
      </c>
      <c r="LGH1353" s="84">
        <f>LGG1353/LGF1353</f>
        <v>0</v>
      </c>
      <c r="LGI1353" s="84">
        <f>LGF1353-LGG1353</f>
        <v>2000000</v>
      </c>
      <c r="LGJ1353" s="84">
        <f>LGF1353+LGB1353</f>
        <v>3000000</v>
      </c>
      <c r="LGO1353" s="84" t="s">
        <v>5395</v>
      </c>
      <c r="LGP1353" s="84">
        <v>454</v>
      </c>
      <c r="LGQ1353" s="84" t="s">
        <v>3803</v>
      </c>
      <c r="LGR1353" s="84">
        <v>1000000</v>
      </c>
      <c r="LGT1353" s="84">
        <f>LGS1353/LGR1353</f>
        <v>0</v>
      </c>
      <c r="LGU1353" s="84">
        <f>LGR1353-LGS1353</f>
        <v>1000000</v>
      </c>
      <c r="LGV1353" s="84">
        <v>2000000</v>
      </c>
      <c r="LGW1353" s="84">
        <v>0</v>
      </c>
      <c r="LGX1353" s="84">
        <f>LGW1353/LGV1353</f>
        <v>0</v>
      </c>
      <c r="LGY1353" s="84">
        <f>LGV1353-LGW1353</f>
        <v>2000000</v>
      </c>
      <c r="LGZ1353" s="84">
        <f>LGV1353+LGR1353</f>
        <v>3000000</v>
      </c>
      <c r="LHE1353" s="84" t="s">
        <v>5395</v>
      </c>
      <c r="LHF1353" s="84">
        <v>454</v>
      </c>
      <c r="LHG1353" s="84" t="s">
        <v>3803</v>
      </c>
      <c r="LHH1353" s="84">
        <v>1000000</v>
      </c>
      <c r="LHJ1353" s="84">
        <f>LHI1353/LHH1353</f>
        <v>0</v>
      </c>
      <c r="LHK1353" s="84">
        <f>LHH1353-LHI1353</f>
        <v>1000000</v>
      </c>
      <c r="LHL1353" s="84">
        <v>2000000</v>
      </c>
      <c r="LHM1353" s="84">
        <v>0</v>
      </c>
      <c r="LHN1353" s="84">
        <f>LHM1353/LHL1353</f>
        <v>0</v>
      </c>
      <c r="LHO1353" s="84">
        <f>LHL1353-LHM1353</f>
        <v>2000000</v>
      </c>
      <c r="LHP1353" s="84">
        <f>LHL1353+LHH1353</f>
        <v>3000000</v>
      </c>
      <c r="LHU1353" s="84" t="s">
        <v>5395</v>
      </c>
      <c r="LHV1353" s="84">
        <v>454</v>
      </c>
      <c r="LHW1353" s="84" t="s">
        <v>3803</v>
      </c>
      <c r="LHX1353" s="84">
        <v>1000000</v>
      </c>
      <c r="LHZ1353" s="84">
        <f>LHY1353/LHX1353</f>
        <v>0</v>
      </c>
      <c r="LIA1353" s="84">
        <f>LHX1353-LHY1353</f>
        <v>1000000</v>
      </c>
      <c r="LIB1353" s="84">
        <v>2000000</v>
      </c>
      <c r="LIC1353" s="84">
        <v>0</v>
      </c>
      <c r="LID1353" s="84">
        <f>LIC1353/LIB1353</f>
        <v>0</v>
      </c>
      <c r="LIE1353" s="84">
        <f>LIB1353-LIC1353</f>
        <v>2000000</v>
      </c>
      <c r="LIF1353" s="84">
        <f>LIB1353+LHX1353</f>
        <v>3000000</v>
      </c>
      <c r="LIK1353" s="84" t="s">
        <v>5395</v>
      </c>
      <c r="LIL1353" s="84">
        <v>454</v>
      </c>
      <c r="LIM1353" s="84" t="s">
        <v>3803</v>
      </c>
      <c r="LIN1353" s="84">
        <v>1000000</v>
      </c>
      <c r="LIP1353" s="84">
        <f>LIO1353/LIN1353</f>
        <v>0</v>
      </c>
      <c r="LIQ1353" s="84">
        <f>LIN1353-LIO1353</f>
        <v>1000000</v>
      </c>
      <c r="LIR1353" s="84">
        <v>2000000</v>
      </c>
      <c r="LIS1353" s="84">
        <v>0</v>
      </c>
      <c r="LIT1353" s="84">
        <f>LIS1353/LIR1353</f>
        <v>0</v>
      </c>
      <c r="LIU1353" s="84">
        <f>LIR1353-LIS1353</f>
        <v>2000000</v>
      </c>
      <c r="LIV1353" s="84">
        <f>LIR1353+LIN1353</f>
        <v>3000000</v>
      </c>
      <c r="LJA1353" s="84" t="s">
        <v>5395</v>
      </c>
      <c r="LJB1353" s="84">
        <v>454</v>
      </c>
      <c r="LJC1353" s="84" t="s">
        <v>3803</v>
      </c>
      <c r="LJD1353" s="84">
        <v>1000000</v>
      </c>
      <c r="LJF1353" s="84">
        <f>LJE1353/LJD1353</f>
        <v>0</v>
      </c>
      <c r="LJG1353" s="84">
        <f>LJD1353-LJE1353</f>
        <v>1000000</v>
      </c>
      <c r="LJH1353" s="84">
        <v>2000000</v>
      </c>
      <c r="LJI1353" s="84">
        <v>0</v>
      </c>
      <c r="LJJ1353" s="84">
        <f>LJI1353/LJH1353</f>
        <v>0</v>
      </c>
      <c r="LJK1353" s="84">
        <f>LJH1353-LJI1353</f>
        <v>2000000</v>
      </c>
      <c r="LJL1353" s="84">
        <f>LJH1353+LJD1353</f>
        <v>3000000</v>
      </c>
      <c r="LJQ1353" s="84" t="s">
        <v>5395</v>
      </c>
      <c r="LJR1353" s="84">
        <v>454</v>
      </c>
      <c r="LJS1353" s="84" t="s">
        <v>3803</v>
      </c>
      <c r="LJT1353" s="84">
        <v>1000000</v>
      </c>
      <c r="LJV1353" s="84">
        <f>LJU1353/LJT1353</f>
        <v>0</v>
      </c>
      <c r="LJW1353" s="84">
        <f>LJT1353-LJU1353</f>
        <v>1000000</v>
      </c>
      <c r="LJX1353" s="84">
        <v>2000000</v>
      </c>
      <c r="LJY1353" s="84">
        <v>0</v>
      </c>
      <c r="LJZ1353" s="84">
        <f>LJY1353/LJX1353</f>
        <v>0</v>
      </c>
      <c r="LKA1353" s="84">
        <f>LJX1353-LJY1353</f>
        <v>2000000</v>
      </c>
      <c r="LKB1353" s="84">
        <f>LJX1353+LJT1353</f>
        <v>3000000</v>
      </c>
      <c r="LKG1353" s="84" t="s">
        <v>5395</v>
      </c>
      <c r="LKH1353" s="84">
        <v>454</v>
      </c>
      <c r="LKI1353" s="84" t="s">
        <v>3803</v>
      </c>
      <c r="LKJ1353" s="84">
        <v>1000000</v>
      </c>
      <c r="LKL1353" s="84">
        <f>LKK1353/LKJ1353</f>
        <v>0</v>
      </c>
      <c r="LKM1353" s="84">
        <f>LKJ1353-LKK1353</f>
        <v>1000000</v>
      </c>
      <c r="LKN1353" s="84">
        <v>2000000</v>
      </c>
      <c r="LKO1353" s="84">
        <v>0</v>
      </c>
      <c r="LKP1353" s="84">
        <f>LKO1353/LKN1353</f>
        <v>0</v>
      </c>
      <c r="LKQ1353" s="84">
        <f>LKN1353-LKO1353</f>
        <v>2000000</v>
      </c>
      <c r="LKR1353" s="84">
        <f>LKN1353+LKJ1353</f>
        <v>3000000</v>
      </c>
      <c r="LKW1353" s="84" t="s">
        <v>5395</v>
      </c>
      <c r="LKX1353" s="84">
        <v>454</v>
      </c>
      <c r="LKY1353" s="84" t="s">
        <v>3803</v>
      </c>
      <c r="LKZ1353" s="84">
        <v>1000000</v>
      </c>
      <c r="LLB1353" s="84">
        <f>LLA1353/LKZ1353</f>
        <v>0</v>
      </c>
      <c r="LLC1353" s="84">
        <f>LKZ1353-LLA1353</f>
        <v>1000000</v>
      </c>
      <c r="LLD1353" s="84">
        <v>2000000</v>
      </c>
      <c r="LLE1353" s="84">
        <v>0</v>
      </c>
      <c r="LLF1353" s="84">
        <f>LLE1353/LLD1353</f>
        <v>0</v>
      </c>
      <c r="LLG1353" s="84">
        <f>LLD1353-LLE1353</f>
        <v>2000000</v>
      </c>
      <c r="LLH1353" s="84">
        <f>LLD1353+LKZ1353</f>
        <v>3000000</v>
      </c>
      <c r="LLM1353" s="84" t="s">
        <v>5395</v>
      </c>
      <c r="LLN1353" s="84">
        <v>454</v>
      </c>
      <c r="LLO1353" s="84" t="s">
        <v>3803</v>
      </c>
      <c r="LLP1353" s="84">
        <v>1000000</v>
      </c>
      <c r="LLR1353" s="84">
        <f>LLQ1353/LLP1353</f>
        <v>0</v>
      </c>
      <c r="LLS1353" s="84">
        <f>LLP1353-LLQ1353</f>
        <v>1000000</v>
      </c>
      <c r="LLT1353" s="84">
        <v>2000000</v>
      </c>
      <c r="LLU1353" s="84">
        <v>0</v>
      </c>
      <c r="LLV1353" s="84">
        <f>LLU1353/LLT1353</f>
        <v>0</v>
      </c>
      <c r="LLW1353" s="84">
        <f>LLT1353-LLU1353</f>
        <v>2000000</v>
      </c>
      <c r="LLX1353" s="84">
        <f>LLT1353+LLP1353</f>
        <v>3000000</v>
      </c>
      <c r="LMC1353" s="84" t="s">
        <v>5395</v>
      </c>
      <c r="LMD1353" s="84">
        <v>454</v>
      </c>
      <c r="LME1353" s="84" t="s">
        <v>3803</v>
      </c>
      <c r="LMF1353" s="84">
        <v>1000000</v>
      </c>
      <c r="LMH1353" s="84">
        <f>LMG1353/LMF1353</f>
        <v>0</v>
      </c>
      <c r="LMI1353" s="84">
        <f>LMF1353-LMG1353</f>
        <v>1000000</v>
      </c>
      <c r="LMJ1353" s="84">
        <v>2000000</v>
      </c>
      <c r="LMK1353" s="84">
        <v>0</v>
      </c>
      <c r="LML1353" s="84">
        <f>LMK1353/LMJ1353</f>
        <v>0</v>
      </c>
      <c r="LMM1353" s="84">
        <f>LMJ1353-LMK1353</f>
        <v>2000000</v>
      </c>
      <c r="LMN1353" s="84">
        <f>LMJ1353+LMF1353</f>
        <v>3000000</v>
      </c>
      <c r="LMS1353" s="84" t="s">
        <v>5395</v>
      </c>
      <c r="LMT1353" s="84">
        <v>454</v>
      </c>
      <c r="LMU1353" s="84" t="s">
        <v>3803</v>
      </c>
      <c r="LMV1353" s="84">
        <v>1000000</v>
      </c>
      <c r="LMX1353" s="84">
        <f>LMW1353/LMV1353</f>
        <v>0</v>
      </c>
      <c r="LMY1353" s="84">
        <f>LMV1353-LMW1353</f>
        <v>1000000</v>
      </c>
      <c r="LMZ1353" s="84">
        <v>2000000</v>
      </c>
      <c r="LNA1353" s="84">
        <v>0</v>
      </c>
      <c r="LNB1353" s="84">
        <f>LNA1353/LMZ1353</f>
        <v>0</v>
      </c>
      <c r="LNC1353" s="84">
        <f>LMZ1353-LNA1353</f>
        <v>2000000</v>
      </c>
      <c r="LND1353" s="84">
        <f>LMZ1353+LMV1353</f>
        <v>3000000</v>
      </c>
      <c r="LNI1353" s="84" t="s">
        <v>5395</v>
      </c>
      <c r="LNJ1353" s="84">
        <v>454</v>
      </c>
      <c r="LNK1353" s="84" t="s">
        <v>3803</v>
      </c>
      <c r="LNL1353" s="84">
        <v>1000000</v>
      </c>
      <c r="LNN1353" s="84">
        <f>LNM1353/LNL1353</f>
        <v>0</v>
      </c>
      <c r="LNO1353" s="84">
        <f>LNL1353-LNM1353</f>
        <v>1000000</v>
      </c>
      <c r="LNP1353" s="84">
        <v>2000000</v>
      </c>
      <c r="LNQ1353" s="84">
        <v>0</v>
      </c>
      <c r="LNR1353" s="84">
        <f>LNQ1353/LNP1353</f>
        <v>0</v>
      </c>
      <c r="LNS1353" s="84">
        <f>LNP1353-LNQ1353</f>
        <v>2000000</v>
      </c>
      <c r="LNT1353" s="84">
        <f>LNP1353+LNL1353</f>
        <v>3000000</v>
      </c>
      <c r="LNY1353" s="84" t="s">
        <v>5395</v>
      </c>
      <c r="LNZ1353" s="84">
        <v>454</v>
      </c>
      <c r="LOA1353" s="84" t="s">
        <v>3803</v>
      </c>
      <c r="LOB1353" s="84">
        <v>1000000</v>
      </c>
      <c r="LOD1353" s="84">
        <f>LOC1353/LOB1353</f>
        <v>0</v>
      </c>
      <c r="LOE1353" s="84">
        <f>LOB1353-LOC1353</f>
        <v>1000000</v>
      </c>
      <c r="LOF1353" s="84">
        <v>2000000</v>
      </c>
      <c r="LOG1353" s="84">
        <v>0</v>
      </c>
      <c r="LOH1353" s="84">
        <f>LOG1353/LOF1353</f>
        <v>0</v>
      </c>
      <c r="LOI1353" s="84">
        <f>LOF1353-LOG1353</f>
        <v>2000000</v>
      </c>
      <c r="LOJ1353" s="84">
        <f>LOF1353+LOB1353</f>
        <v>3000000</v>
      </c>
      <c r="LOO1353" s="84" t="s">
        <v>5395</v>
      </c>
      <c r="LOP1353" s="84">
        <v>454</v>
      </c>
      <c r="LOQ1353" s="84" t="s">
        <v>3803</v>
      </c>
      <c r="LOR1353" s="84">
        <v>1000000</v>
      </c>
      <c r="LOT1353" s="84">
        <f>LOS1353/LOR1353</f>
        <v>0</v>
      </c>
      <c r="LOU1353" s="84">
        <f>LOR1353-LOS1353</f>
        <v>1000000</v>
      </c>
      <c r="LOV1353" s="84">
        <v>2000000</v>
      </c>
      <c r="LOW1353" s="84">
        <v>0</v>
      </c>
      <c r="LOX1353" s="84">
        <f>LOW1353/LOV1353</f>
        <v>0</v>
      </c>
      <c r="LOY1353" s="84">
        <f>LOV1353-LOW1353</f>
        <v>2000000</v>
      </c>
      <c r="LOZ1353" s="84">
        <f>LOV1353+LOR1353</f>
        <v>3000000</v>
      </c>
      <c r="LPE1353" s="84" t="s">
        <v>5395</v>
      </c>
      <c r="LPF1353" s="84">
        <v>454</v>
      </c>
      <c r="LPG1353" s="84" t="s">
        <v>3803</v>
      </c>
      <c r="LPH1353" s="84">
        <v>1000000</v>
      </c>
      <c r="LPJ1353" s="84">
        <f>LPI1353/LPH1353</f>
        <v>0</v>
      </c>
      <c r="LPK1353" s="84">
        <f>LPH1353-LPI1353</f>
        <v>1000000</v>
      </c>
      <c r="LPL1353" s="84">
        <v>2000000</v>
      </c>
      <c r="LPM1353" s="84">
        <v>0</v>
      </c>
      <c r="LPN1353" s="84">
        <f>LPM1353/LPL1353</f>
        <v>0</v>
      </c>
      <c r="LPO1353" s="84">
        <f>LPL1353-LPM1353</f>
        <v>2000000</v>
      </c>
      <c r="LPP1353" s="84">
        <f>LPL1353+LPH1353</f>
        <v>3000000</v>
      </c>
      <c r="LPU1353" s="84" t="s">
        <v>5395</v>
      </c>
      <c r="LPV1353" s="84">
        <v>454</v>
      </c>
      <c r="LPW1353" s="84" t="s">
        <v>3803</v>
      </c>
      <c r="LPX1353" s="84">
        <v>1000000</v>
      </c>
      <c r="LPZ1353" s="84">
        <f>LPY1353/LPX1353</f>
        <v>0</v>
      </c>
      <c r="LQA1353" s="84">
        <f>LPX1353-LPY1353</f>
        <v>1000000</v>
      </c>
      <c r="LQB1353" s="84">
        <v>2000000</v>
      </c>
      <c r="LQC1353" s="84">
        <v>0</v>
      </c>
      <c r="LQD1353" s="84">
        <f>LQC1353/LQB1353</f>
        <v>0</v>
      </c>
      <c r="LQE1353" s="84">
        <f>LQB1353-LQC1353</f>
        <v>2000000</v>
      </c>
      <c r="LQF1353" s="84">
        <f>LQB1353+LPX1353</f>
        <v>3000000</v>
      </c>
      <c r="LQK1353" s="84" t="s">
        <v>5395</v>
      </c>
      <c r="LQL1353" s="84">
        <v>454</v>
      </c>
      <c r="LQM1353" s="84" t="s">
        <v>3803</v>
      </c>
      <c r="LQN1353" s="84">
        <v>1000000</v>
      </c>
      <c r="LQP1353" s="84">
        <f>LQO1353/LQN1353</f>
        <v>0</v>
      </c>
      <c r="LQQ1353" s="84">
        <f>LQN1353-LQO1353</f>
        <v>1000000</v>
      </c>
      <c r="LQR1353" s="84">
        <v>2000000</v>
      </c>
      <c r="LQS1353" s="84">
        <v>0</v>
      </c>
      <c r="LQT1353" s="84">
        <f>LQS1353/LQR1353</f>
        <v>0</v>
      </c>
      <c r="LQU1353" s="84">
        <f>LQR1353-LQS1353</f>
        <v>2000000</v>
      </c>
      <c r="LQV1353" s="84">
        <f>LQR1353+LQN1353</f>
        <v>3000000</v>
      </c>
      <c r="LRA1353" s="84" t="s">
        <v>5395</v>
      </c>
      <c r="LRB1353" s="84">
        <v>454</v>
      </c>
      <c r="LRC1353" s="84" t="s">
        <v>3803</v>
      </c>
      <c r="LRD1353" s="84">
        <v>1000000</v>
      </c>
      <c r="LRF1353" s="84">
        <f>LRE1353/LRD1353</f>
        <v>0</v>
      </c>
      <c r="LRG1353" s="84">
        <f>LRD1353-LRE1353</f>
        <v>1000000</v>
      </c>
      <c r="LRH1353" s="84">
        <v>2000000</v>
      </c>
      <c r="LRI1353" s="84">
        <v>0</v>
      </c>
      <c r="LRJ1353" s="84">
        <f>LRI1353/LRH1353</f>
        <v>0</v>
      </c>
      <c r="LRK1353" s="84">
        <f>LRH1353-LRI1353</f>
        <v>2000000</v>
      </c>
      <c r="LRL1353" s="84">
        <f>LRH1353+LRD1353</f>
        <v>3000000</v>
      </c>
      <c r="LRQ1353" s="84" t="s">
        <v>5395</v>
      </c>
      <c r="LRR1353" s="84">
        <v>454</v>
      </c>
      <c r="LRS1353" s="84" t="s">
        <v>3803</v>
      </c>
      <c r="LRT1353" s="84">
        <v>1000000</v>
      </c>
      <c r="LRV1353" s="84">
        <f>LRU1353/LRT1353</f>
        <v>0</v>
      </c>
      <c r="LRW1353" s="84">
        <f>LRT1353-LRU1353</f>
        <v>1000000</v>
      </c>
      <c r="LRX1353" s="84">
        <v>2000000</v>
      </c>
      <c r="LRY1353" s="84">
        <v>0</v>
      </c>
      <c r="LRZ1353" s="84">
        <f>LRY1353/LRX1353</f>
        <v>0</v>
      </c>
      <c r="LSA1353" s="84">
        <f>LRX1353-LRY1353</f>
        <v>2000000</v>
      </c>
      <c r="LSB1353" s="84">
        <f>LRX1353+LRT1353</f>
        <v>3000000</v>
      </c>
      <c r="LSG1353" s="84" t="s">
        <v>5395</v>
      </c>
      <c r="LSH1353" s="84">
        <v>454</v>
      </c>
      <c r="LSI1353" s="84" t="s">
        <v>3803</v>
      </c>
      <c r="LSJ1353" s="84">
        <v>1000000</v>
      </c>
      <c r="LSL1353" s="84">
        <f>LSK1353/LSJ1353</f>
        <v>0</v>
      </c>
      <c r="LSM1353" s="84">
        <f>LSJ1353-LSK1353</f>
        <v>1000000</v>
      </c>
      <c r="LSN1353" s="84">
        <v>2000000</v>
      </c>
      <c r="LSO1353" s="84">
        <v>0</v>
      </c>
      <c r="LSP1353" s="84">
        <f>LSO1353/LSN1353</f>
        <v>0</v>
      </c>
      <c r="LSQ1353" s="84">
        <f>LSN1353-LSO1353</f>
        <v>2000000</v>
      </c>
      <c r="LSR1353" s="84">
        <f>LSN1353+LSJ1353</f>
        <v>3000000</v>
      </c>
      <c r="LSW1353" s="84" t="s">
        <v>5395</v>
      </c>
      <c r="LSX1353" s="84">
        <v>454</v>
      </c>
      <c r="LSY1353" s="84" t="s">
        <v>3803</v>
      </c>
      <c r="LSZ1353" s="84">
        <v>1000000</v>
      </c>
      <c r="LTB1353" s="84">
        <f>LTA1353/LSZ1353</f>
        <v>0</v>
      </c>
      <c r="LTC1353" s="84">
        <f>LSZ1353-LTA1353</f>
        <v>1000000</v>
      </c>
      <c r="LTD1353" s="84">
        <v>2000000</v>
      </c>
      <c r="LTE1353" s="84">
        <v>0</v>
      </c>
      <c r="LTF1353" s="84">
        <f>LTE1353/LTD1353</f>
        <v>0</v>
      </c>
      <c r="LTG1353" s="84">
        <f>LTD1353-LTE1353</f>
        <v>2000000</v>
      </c>
      <c r="LTH1353" s="84">
        <f>LTD1353+LSZ1353</f>
        <v>3000000</v>
      </c>
      <c r="LTM1353" s="84" t="s">
        <v>5395</v>
      </c>
      <c r="LTN1353" s="84">
        <v>454</v>
      </c>
      <c r="LTO1353" s="84" t="s">
        <v>3803</v>
      </c>
      <c r="LTP1353" s="84">
        <v>1000000</v>
      </c>
      <c r="LTR1353" s="84">
        <f>LTQ1353/LTP1353</f>
        <v>0</v>
      </c>
      <c r="LTS1353" s="84">
        <f>LTP1353-LTQ1353</f>
        <v>1000000</v>
      </c>
      <c r="LTT1353" s="84">
        <v>2000000</v>
      </c>
      <c r="LTU1353" s="84">
        <v>0</v>
      </c>
      <c r="LTV1353" s="84">
        <f>LTU1353/LTT1353</f>
        <v>0</v>
      </c>
      <c r="LTW1353" s="84">
        <f>LTT1353-LTU1353</f>
        <v>2000000</v>
      </c>
      <c r="LTX1353" s="84">
        <f>LTT1353+LTP1353</f>
        <v>3000000</v>
      </c>
      <c r="LUC1353" s="84" t="s">
        <v>5395</v>
      </c>
      <c r="LUD1353" s="84">
        <v>454</v>
      </c>
      <c r="LUE1353" s="84" t="s">
        <v>3803</v>
      </c>
      <c r="LUF1353" s="84">
        <v>1000000</v>
      </c>
      <c r="LUH1353" s="84">
        <f>LUG1353/LUF1353</f>
        <v>0</v>
      </c>
      <c r="LUI1353" s="84">
        <f>LUF1353-LUG1353</f>
        <v>1000000</v>
      </c>
      <c r="LUJ1353" s="84">
        <v>2000000</v>
      </c>
      <c r="LUK1353" s="84">
        <v>0</v>
      </c>
      <c r="LUL1353" s="84">
        <f>LUK1353/LUJ1353</f>
        <v>0</v>
      </c>
      <c r="LUM1353" s="84">
        <f>LUJ1353-LUK1353</f>
        <v>2000000</v>
      </c>
      <c r="LUN1353" s="84">
        <f>LUJ1353+LUF1353</f>
        <v>3000000</v>
      </c>
      <c r="LUS1353" s="84" t="s">
        <v>5395</v>
      </c>
      <c r="LUT1353" s="84">
        <v>454</v>
      </c>
      <c r="LUU1353" s="84" t="s">
        <v>3803</v>
      </c>
      <c r="LUV1353" s="84">
        <v>1000000</v>
      </c>
      <c r="LUX1353" s="84">
        <f>LUW1353/LUV1353</f>
        <v>0</v>
      </c>
      <c r="LUY1353" s="84">
        <f>LUV1353-LUW1353</f>
        <v>1000000</v>
      </c>
      <c r="LUZ1353" s="84">
        <v>2000000</v>
      </c>
      <c r="LVA1353" s="84">
        <v>0</v>
      </c>
      <c r="LVB1353" s="84">
        <f>LVA1353/LUZ1353</f>
        <v>0</v>
      </c>
      <c r="LVC1353" s="84">
        <f>LUZ1353-LVA1353</f>
        <v>2000000</v>
      </c>
      <c r="LVD1353" s="84">
        <f>LUZ1353+LUV1353</f>
        <v>3000000</v>
      </c>
      <c r="LVI1353" s="84" t="s">
        <v>5395</v>
      </c>
      <c r="LVJ1353" s="84">
        <v>454</v>
      </c>
      <c r="LVK1353" s="84" t="s">
        <v>3803</v>
      </c>
      <c r="LVL1353" s="84">
        <v>1000000</v>
      </c>
      <c r="LVN1353" s="84">
        <f>LVM1353/LVL1353</f>
        <v>0</v>
      </c>
      <c r="LVO1353" s="84">
        <f>LVL1353-LVM1353</f>
        <v>1000000</v>
      </c>
      <c r="LVP1353" s="84">
        <v>2000000</v>
      </c>
      <c r="LVQ1353" s="84">
        <v>0</v>
      </c>
      <c r="LVR1353" s="84">
        <f>LVQ1353/LVP1353</f>
        <v>0</v>
      </c>
      <c r="LVS1353" s="84">
        <f>LVP1353-LVQ1353</f>
        <v>2000000</v>
      </c>
      <c r="LVT1353" s="84">
        <f>LVP1353+LVL1353</f>
        <v>3000000</v>
      </c>
      <c r="LVY1353" s="84" t="s">
        <v>5395</v>
      </c>
      <c r="LVZ1353" s="84">
        <v>454</v>
      </c>
      <c r="LWA1353" s="84" t="s">
        <v>3803</v>
      </c>
      <c r="LWB1353" s="84">
        <v>1000000</v>
      </c>
      <c r="LWD1353" s="84">
        <f>LWC1353/LWB1353</f>
        <v>0</v>
      </c>
      <c r="LWE1353" s="84">
        <f>LWB1353-LWC1353</f>
        <v>1000000</v>
      </c>
      <c r="LWF1353" s="84">
        <v>2000000</v>
      </c>
      <c r="LWG1353" s="84">
        <v>0</v>
      </c>
      <c r="LWH1353" s="84">
        <f>LWG1353/LWF1353</f>
        <v>0</v>
      </c>
      <c r="LWI1353" s="84">
        <f>LWF1353-LWG1353</f>
        <v>2000000</v>
      </c>
      <c r="LWJ1353" s="84">
        <f>LWF1353+LWB1353</f>
        <v>3000000</v>
      </c>
      <c r="LWO1353" s="84" t="s">
        <v>5395</v>
      </c>
      <c r="LWP1353" s="84">
        <v>454</v>
      </c>
      <c r="LWQ1353" s="84" t="s">
        <v>3803</v>
      </c>
      <c r="LWR1353" s="84">
        <v>1000000</v>
      </c>
      <c r="LWT1353" s="84">
        <f>LWS1353/LWR1353</f>
        <v>0</v>
      </c>
      <c r="LWU1353" s="84">
        <f>LWR1353-LWS1353</f>
        <v>1000000</v>
      </c>
      <c r="LWV1353" s="84">
        <v>2000000</v>
      </c>
      <c r="LWW1353" s="84">
        <v>0</v>
      </c>
      <c r="LWX1353" s="84">
        <f>LWW1353/LWV1353</f>
        <v>0</v>
      </c>
      <c r="LWY1353" s="84">
        <f>LWV1353-LWW1353</f>
        <v>2000000</v>
      </c>
      <c r="LWZ1353" s="84">
        <f>LWV1353+LWR1353</f>
        <v>3000000</v>
      </c>
      <c r="LXE1353" s="84" t="s">
        <v>5395</v>
      </c>
      <c r="LXF1353" s="84">
        <v>454</v>
      </c>
      <c r="LXG1353" s="84" t="s">
        <v>3803</v>
      </c>
      <c r="LXH1353" s="84">
        <v>1000000</v>
      </c>
      <c r="LXJ1353" s="84">
        <f>LXI1353/LXH1353</f>
        <v>0</v>
      </c>
      <c r="LXK1353" s="84">
        <f>LXH1353-LXI1353</f>
        <v>1000000</v>
      </c>
      <c r="LXL1353" s="84">
        <v>2000000</v>
      </c>
      <c r="LXM1353" s="84">
        <v>0</v>
      </c>
      <c r="LXN1353" s="84">
        <f>LXM1353/LXL1353</f>
        <v>0</v>
      </c>
      <c r="LXO1353" s="84">
        <f>LXL1353-LXM1353</f>
        <v>2000000</v>
      </c>
      <c r="LXP1353" s="84">
        <f>LXL1353+LXH1353</f>
        <v>3000000</v>
      </c>
      <c r="LXU1353" s="84" t="s">
        <v>5395</v>
      </c>
      <c r="LXV1353" s="84">
        <v>454</v>
      </c>
      <c r="LXW1353" s="84" t="s">
        <v>3803</v>
      </c>
      <c r="LXX1353" s="84">
        <v>1000000</v>
      </c>
      <c r="LXZ1353" s="84">
        <f>LXY1353/LXX1353</f>
        <v>0</v>
      </c>
      <c r="LYA1353" s="84">
        <f>LXX1353-LXY1353</f>
        <v>1000000</v>
      </c>
      <c r="LYB1353" s="84">
        <v>2000000</v>
      </c>
      <c r="LYC1353" s="84">
        <v>0</v>
      </c>
      <c r="LYD1353" s="84">
        <f>LYC1353/LYB1353</f>
        <v>0</v>
      </c>
      <c r="LYE1353" s="84">
        <f>LYB1353-LYC1353</f>
        <v>2000000</v>
      </c>
      <c r="LYF1353" s="84">
        <f>LYB1353+LXX1353</f>
        <v>3000000</v>
      </c>
      <c r="LYK1353" s="84" t="s">
        <v>5395</v>
      </c>
      <c r="LYL1353" s="84">
        <v>454</v>
      </c>
      <c r="LYM1353" s="84" t="s">
        <v>3803</v>
      </c>
      <c r="LYN1353" s="84">
        <v>1000000</v>
      </c>
      <c r="LYP1353" s="84">
        <f>LYO1353/LYN1353</f>
        <v>0</v>
      </c>
      <c r="LYQ1353" s="84">
        <f>LYN1353-LYO1353</f>
        <v>1000000</v>
      </c>
      <c r="LYR1353" s="84">
        <v>2000000</v>
      </c>
      <c r="LYS1353" s="84">
        <v>0</v>
      </c>
      <c r="LYT1353" s="84">
        <f>LYS1353/LYR1353</f>
        <v>0</v>
      </c>
      <c r="LYU1353" s="84">
        <f>LYR1353-LYS1353</f>
        <v>2000000</v>
      </c>
      <c r="LYV1353" s="84">
        <f>LYR1353+LYN1353</f>
        <v>3000000</v>
      </c>
      <c r="LZA1353" s="84" t="s">
        <v>5395</v>
      </c>
      <c r="LZB1353" s="84">
        <v>454</v>
      </c>
      <c r="LZC1353" s="84" t="s">
        <v>3803</v>
      </c>
      <c r="LZD1353" s="84">
        <v>1000000</v>
      </c>
      <c r="LZF1353" s="84">
        <f>LZE1353/LZD1353</f>
        <v>0</v>
      </c>
      <c r="LZG1353" s="84">
        <f>LZD1353-LZE1353</f>
        <v>1000000</v>
      </c>
      <c r="LZH1353" s="84">
        <v>2000000</v>
      </c>
      <c r="LZI1353" s="84">
        <v>0</v>
      </c>
      <c r="LZJ1353" s="84">
        <f>LZI1353/LZH1353</f>
        <v>0</v>
      </c>
      <c r="LZK1353" s="84">
        <f>LZH1353-LZI1353</f>
        <v>2000000</v>
      </c>
      <c r="LZL1353" s="84">
        <f>LZH1353+LZD1353</f>
        <v>3000000</v>
      </c>
      <c r="LZQ1353" s="84" t="s">
        <v>5395</v>
      </c>
      <c r="LZR1353" s="84">
        <v>454</v>
      </c>
      <c r="LZS1353" s="84" t="s">
        <v>3803</v>
      </c>
      <c r="LZT1353" s="84">
        <v>1000000</v>
      </c>
      <c r="LZV1353" s="84">
        <f>LZU1353/LZT1353</f>
        <v>0</v>
      </c>
      <c r="LZW1353" s="84">
        <f>LZT1353-LZU1353</f>
        <v>1000000</v>
      </c>
      <c r="LZX1353" s="84">
        <v>2000000</v>
      </c>
      <c r="LZY1353" s="84">
        <v>0</v>
      </c>
      <c r="LZZ1353" s="84">
        <f>LZY1353/LZX1353</f>
        <v>0</v>
      </c>
      <c r="MAA1353" s="84">
        <f>LZX1353-LZY1353</f>
        <v>2000000</v>
      </c>
      <c r="MAB1353" s="84">
        <f>LZX1353+LZT1353</f>
        <v>3000000</v>
      </c>
      <c r="MAG1353" s="84" t="s">
        <v>5395</v>
      </c>
      <c r="MAH1353" s="84">
        <v>454</v>
      </c>
      <c r="MAI1353" s="84" t="s">
        <v>3803</v>
      </c>
      <c r="MAJ1353" s="84">
        <v>1000000</v>
      </c>
      <c r="MAL1353" s="84">
        <f>MAK1353/MAJ1353</f>
        <v>0</v>
      </c>
      <c r="MAM1353" s="84">
        <f>MAJ1353-MAK1353</f>
        <v>1000000</v>
      </c>
      <c r="MAN1353" s="84">
        <v>2000000</v>
      </c>
      <c r="MAO1353" s="84">
        <v>0</v>
      </c>
      <c r="MAP1353" s="84">
        <f>MAO1353/MAN1353</f>
        <v>0</v>
      </c>
      <c r="MAQ1353" s="84">
        <f>MAN1353-MAO1353</f>
        <v>2000000</v>
      </c>
      <c r="MAR1353" s="84">
        <f>MAN1353+MAJ1353</f>
        <v>3000000</v>
      </c>
      <c r="MAW1353" s="84" t="s">
        <v>5395</v>
      </c>
      <c r="MAX1353" s="84">
        <v>454</v>
      </c>
      <c r="MAY1353" s="84" t="s">
        <v>3803</v>
      </c>
      <c r="MAZ1353" s="84">
        <v>1000000</v>
      </c>
      <c r="MBB1353" s="84">
        <f>MBA1353/MAZ1353</f>
        <v>0</v>
      </c>
      <c r="MBC1353" s="84">
        <f>MAZ1353-MBA1353</f>
        <v>1000000</v>
      </c>
      <c r="MBD1353" s="84">
        <v>2000000</v>
      </c>
      <c r="MBE1353" s="84">
        <v>0</v>
      </c>
      <c r="MBF1353" s="84">
        <f>MBE1353/MBD1353</f>
        <v>0</v>
      </c>
      <c r="MBG1353" s="84">
        <f>MBD1353-MBE1353</f>
        <v>2000000</v>
      </c>
      <c r="MBH1353" s="84">
        <f>MBD1353+MAZ1353</f>
        <v>3000000</v>
      </c>
      <c r="MBM1353" s="84" t="s">
        <v>5395</v>
      </c>
      <c r="MBN1353" s="84">
        <v>454</v>
      </c>
      <c r="MBO1353" s="84" t="s">
        <v>3803</v>
      </c>
      <c r="MBP1353" s="84">
        <v>1000000</v>
      </c>
      <c r="MBR1353" s="84">
        <f>MBQ1353/MBP1353</f>
        <v>0</v>
      </c>
      <c r="MBS1353" s="84">
        <f>MBP1353-MBQ1353</f>
        <v>1000000</v>
      </c>
      <c r="MBT1353" s="84">
        <v>2000000</v>
      </c>
      <c r="MBU1353" s="84">
        <v>0</v>
      </c>
      <c r="MBV1353" s="84">
        <f>MBU1353/MBT1353</f>
        <v>0</v>
      </c>
      <c r="MBW1353" s="84">
        <f>MBT1353-MBU1353</f>
        <v>2000000</v>
      </c>
      <c r="MBX1353" s="84">
        <f>MBT1353+MBP1353</f>
        <v>3000000</v>
      </c>
      <c r="MCC1353" s="84" t="s">
        <v>5395</v>
      </c>
      <c r="MCD1353" s="84">
        <v>454</v>
      </c>
      <c r="MCE1353" s="84" t="s">
        <v>3803</v>
      </c>
      <c r="MCF1353" s="84">
        <v>1000000</v>
      </c>
      <c r="MCH1353" s="84">
        <f>MCG1353/MCF1353</f>
        <v>0</v>
      </c>
      <c r="MCI1353" s="84">
        <f>MCF1353-MCG1353</f>
        <v>1000000</v>
      </c>
      <c r="MCJ1353" s="84">
        <v>2000000</v>
      </c>
      <c r="MCK1353" s="84">
        <v>0</v>
      </c>
      <c r="MCL1353" s="84">
        <f>MCK1353/MCJ1353</f>
        <v>0</v>
      </c>
      <c r="MCM1353" s="84">
        <f>MCJ1353-MCK1353</f>
        <v>2000000</v>
      </c>
      <c r="MCN1353" s="84">
        <f>MCJ1353+MCF1353</f>
        <v>3000000</v>
      </c>
      <c r="MCS1353" s="84" t="s">
        <v>5395</v>
      </c>
      <c r="MCT1353" s="84">
        <v>454</v>
      </c>
      <c r="MCU1353" s="84" t="s">
        <v>3803</v>
      </c>
      <c r="MCV1353" s="84">
        <v>1000000</v>
      </c>
      <c r="MCX1353" s="84">
        <f>MCW1353/MCV1353</f>
        <v>0</v>
      </c>
      <c r="MCY1353" s="84">
        <f>MCV1353-MCW1353</f>
        <v>1000000</v>
      </c>
      <c r="MCZ1353" s="84">
        <v>2000000</v>
      </c>
      <c r="MDA1353" s="84">
        <v>0</v>
      </c>
      <c r="MDB1353" s="84">
        <f>MDA1353/MCZ1353</f>
        <v>0</v>
      </c>
      <c r="MDC1353" s="84">
        <f>MCZ1353-MDA1353</f>
        <v>2000000</v>
      </c>
      <c r="MDD1353" s="84">
        <f>MCZ1353+MCV1353</f>
        <v>3000000</v>
      </c>
      <c r="MDI1353" s="84" t="s">
        <v>5395</v>
      </c>
      <c r="MDJ1353" s="84">
        <v>454</v>
      </c>
      <c r="MDK1353" s="84" t="s">
        <v>3803</v>
      </c>
      <c r="MDL1353" s="84">
        <v>1000000</v>
      </c>
      <c r="MDN1353" s="84">
        <f>MDM1353/MDL1353</f>
        <v>0</v>
      </c>
      <c r="MDO1353" s="84">
        <f>MDL1353-MDM1353</f>
        <v>1000000</v>
      </c>
      <c r="MDP1353" s="84">
        <v>2000000</v>
      </c>
      <c r="MDQ1353" s="84">
        <v>0</v>
      </c>
      <c r="MDR1353" s="84">
        <f>MDQ1353/MDP1353</f>
        <v>0</v>
      </c>
      <c r="MDS1353" s="84">
        <f>MDP1353-MDQ1353</f>
        <v>2000000</v>
      </c>
      <c r="MDT1353" s="84">
        <f>MDP1353+MDL1353</f>
        <v>3000000</v>
      </c>
      <c r="MDY1353" s="84" t="s">
        <v>5395</v>
      </c>
      <c r="MDZ1353" s="84">
        <v>454</v>
      </c>
      <c r="MEA1353" s="84" t="s">
        <v>3803</v>
      </c>
      <c r="MEB1353" s="84">
        <v>1000000</v>
      </c>
      <c r="MED1353" s="84">
        <f>MEC1353/MEB1353</f>
        <v>0</v>
      </c>
      <c r="MEE1353" s="84">
        <f>MEB1353-MEC1353</f>
        <v>1000000</v>
      </c>
      <c r="MEF1353" s="84">
        <v>2000000</v>
      </c>
      <c r="MEG1353" s="84">
        <v>0</v>
      </c>
      <c r="MEH1353" s="84">
        <f>MEG1353/MEF1353</f>
        <v>0</v>
      </c>
      <c r="MEI1353" s="84">
        <f>MEF1353-MEG1353</f>
        <v>2000000</v>
      </c>
      <c r="MEJ1353" s="84">
        <f>MEF1353+MEB1353</f>
        <v>3000000</v>
      </c>
      <c r="MEO1353" s="84" t="s">
        <v>5395</v>
      </c>
      <c r="MEP1353" s="84">
        <v>454</v>
      </c>
      <c r="MEQ1353" s="84" t="s">
        <v>3803</v>
      </c>
      <c r="MER1353" s="84">
        <v>1000000</v>
      </c>
      <c r="MET1353" s="84">
        <f>MES1353/MER1353</f>
        <v>0</v>
      </c>
      <c r="MEU1353" s="84">
        <f>MER1353-MES1353</f>
        <v>1000000</v>
      </c>
      <c r="MEV1353" s="84">
        <v>2000000</v>
      </c>
      <c r="MEW1353" s="84">
        <v>0</v>
      </c>
      <c r="MEX1353" s="84">
        <f>MEW1353/MEV1353</f>
        <v>0</v>
      </c>
      <c r="MEY1353" s="84">
        <f>MEV1353-MEW1353</f>
        <v>2000000</v>
      </c>
      <c r="MEZ1353" s="84">
        <f>MEV1353+MER1353</f>
        <v>3000000</v>
      </c>
      <c r="MFE1353" s="84" t="s">
        <v>5395</v>
      </c>
      <c r="MFF1353" s="84">
        <v>454</v>
      </c>
      <c r="MFG1353" s="84" t="s">
        <v>3803</v>
      </c>
      <c r="MFH1353" s="84">
        <v>1000000</v>
      </c>
      <c r="MFJ1353" s="84">
        <f>MFI1353/MFH1353</f>
        <v>0</v>
      </c>
      <c r="MFK1353" s="84">
        <f>MFH1353-MFI1353</f>
        <v>1000000</v>
      </c>
      <c r="MFL1353" s="84">
        <v>2000000</v>
      </c>
      <c r="MFM1353" s="84">
        <v>0</v>
      </c>
      <c r="MFN1353" s="84">
        <f>MFM1353/MFL1353</f>
        <v>0</v>
      </c>
      <c r="MFO1353" s="84">
        <f>MFL1353-MFM1353</f>
        <v>2000000</v>
      </c>
      <c r="MFP1353" s="84">
        <f>MFL1353+MFH1353</f>
        <v>3000000</v>
      </c>
      <c r="MFU1353" s="84" t="s">
        <v>5395</v>
      </c>
      <c r="MFV1353" s="84">
        <v>454</v>
      </c>
      <c r="MFW1353" s="84" t="s">
        <v>3803</v>
      </c>
      <c r="MFX1353" s="84">
        <v>1000000</v>
      </c>
      <c r="MFZ1353" s="84">
        <f>MFY1353/MFX1353</f>
        <v>0</v>
      </c>
      <c r="MGA1353" s="84">
        <f>MFX1353-MFY1353</f>
        <v>1000000</v>
      </c>
      <c r="MGB1353" s="84">
        <v>2000000</v>
      </c>
      <c r="MGC1353" s="84">
        <v>0</v>
      </c>
      <c r="MGD1353" s="84">
        <f>MGC1353/MGB1353</f>
        <v>0</v>
      </c>
      <c r="MGE1353" s="84">
        <f>MGB1353-MGC1353</f>
        <v>2000000</v>
      </c>
      <c r="MGF1353" s="84">
        <f>MGB1353+MFX1353</f>
        <v>3000000</v>
      </c>
      <c r="MGK1353" s="84" t="s">
        <v>5395</v>
      </c>
      <c r="MGL1353" s="84">
        <v>454</v>
      </c>
      <c r="MGM1353" s="84" t="s">
        <v>3803</v>
      </c>
      <c r="MGN1353" s="84">
        <v>1000000</v>
      </c>
      <c r="MGP1353" s="84">
        <f>MGO1353/MGN1353</f>
        <v>0</v>
      </c>
      <c r="MGQ1353" s="84">
        <f>MGN1353-MGO1353</f>
        <v>1000000</v>
      </c>
      <c r="MGR1353" s="84">
        <v>2000000</v>
      </c>
      <c r="MGS1353" s="84">
        <v>0</v>
      </c>
      <c r="MGT1353" s="84">
        <f>MGS1353/MGR1353</f>
        <v>0</v>
      </c>
      <c r="MGU1353" s="84">
        <f>MGR1353-MGS1353</f>
        <v>2000000</v>
      </c>
      <c r="MGV1353" s="84">
        <f>MGR1353+MGN1353</f>
        <v>3000000</v>
      </c>
      <c r="MHA1353" s="84" t="s">
        <v>5395</v>
      </c>
      <c r="MHB1353" s="84">
        <v>454</v>
      </c>
      <c r="MHC1353" s="84" t="s">
        <v>3803</v>
      </c>
      <c r="MHD1353" s="84">
        <v>1000000</v>
      </c>
      <c r="MHF1353" s="84">
        <f>MHE1353/MHD1353</f>
        <v>0</v>
      </c>
      <c r="MHG1353" s="84">
        <f>MHD1353-MHE1353</f>
        <v>1000000</v>
      </c>
      <c r="MHH1353" s="84">
        <v>2000000</v>
      </c>
      <c r="MHI1353" s="84">
        <v>0</v>
      </c>
      <c r="MHJ1353" s="84">
        <f>MHI1353/MHH1353</f>
        <v>0</v>
      </c>
      <c r="MHK1353" s="84">
        <f>MHH1353-MHI1353</f>
        <v>2000000</v>
      </c>
      <c r="MHL1353" s="84">
        <f>MHH1353+MHD1353</f>
        <v>3000000</v>
      </c>
      <c r="MHQ1353" s="84" t="s">
        <v>5395</v>
      </c>
      <c r="MHR1353" s="84">
        <v>454</v>
      </c>
      <c r="MHS1353" s="84" t="s">
        <v>3803</v>
      </c>
      <c r="MHT1353" s="84">
        <v>1000000</v>
      </c>
      <c r="MHV1353" s="84">
        <f>MHU1353/MHT1353</f>
        <v>0</v>
      </c>
      <c r="MHW1353" s="84">
        <f>MHT1353-MHU1353</f>
        <v>1000000</v>
      </c>
      <c r="MHX1353" s="84">
        <v>2000000</v>
      </c>
      <c r="MHY1353" s="84">
        <v>0</v>
      </c>
      <c r="MHZ1353" s="84">
        <f>MHY1353/MHX1353</f>
        <v>0</v>
      </c>
      <c r="MIA1353" s="84">
        <f>MHX1353-MHY1353</f>
        <v>2000000</v>
      </c>
      <c r="MIB1353" s="84">
        <f>MHX1353+MHT1353</f>
        <v>3000000</v>
      </c>
      <c r="MIG1353" s="84" t="s">
        <v>5395</v>
      </c>
      <c r="MIH1353" s="84">
        <v>454</v>
      </c>
      <c r="MII1353" s="84" t="s">
        <v>3803</v>
      </c>
      <c r="MIJ1353" s="84">
        <v>1000000</v>
      </c>
      <c r="MIL1353" s="84">
        <f>MIK1353/MIJ1353</f>
        <v>0</v>
      </c>
      <c r="MIM1353" s="84">
        <f>MIJ1353-MIK1353</f>
        <v>1000000</v>
      </c>
      <c r="MIN1353" s="84">
        <v>2000000</v>
      </c>
      <c r="MIO1353" s="84">
        <v>0</v>
      </c>
      <c r="MIP1353" s="84">
        <f>MIO1353/MIN1353</f>
        <v>0</v>
      </c>
      <c r="MIQ1353" s="84">
        <f>MIN1353-MIO1353</f>
        <v>2000000</v>
      </c>
      <c r="MIR1353" s="84">
        <f>MIN1353+MIJ1353</f>
        <v>3000000</v>
      </c>
      <c r="MIW1353" s="84" t="s">
        <v>5395</v>
      </c>
      <c r="MIX1353" s="84">
        <v>454</v>
      </c>
      <c r="MIY1353" s="84" t="s">
        <v>3803</v>
      </c>
      <c r="MIZ1353" s="84">
        <v>1000000</v>
      </c>
      <c r="MJB1353" s="84">
        <f>MJA1353/MIZ1353</f>
        <v>0</v>
      </c>
      <c r="MJC1353" s="84">
        <f>MIZ1353-MJA1353</f>
        <v>1000000</v>
      </c>
      <c r="MJD1353" s="84">
        <v>2000000</v>
      </c>
      <c r="MJE1353" s="84">
        <v>0</v>
      </c>
      <c r="MJF1353" s="84">
        <f>MJE1353/MJD1353</f>
        <v>0</v>
      </c>
      <c r="MJG1353" s="84">
        <f>MJD1353-MJE1353</f>
        <v>2000000</v>
      </c>
      <c r="MJH1353" s="84">
        <f>MJD1353+MIZ1353</f>
        <v>3000000</v>
      </c>
      <c r="MJM1353" s="84" t="s">
        <v>5395</v>
      </c>
      <c r="MJN1353" s="84">
        <v>454</v>
      </c>
      <c r="MJO1353" s="84" t="s">
        <v>3803</v>
      </c>
      <c r="MJP1353" s="84">
        <v>1000000</v>
      </c>
      <c r="MJR1353" s="84">
        <f>MJQ1353/MJP1353</f>
        <v>0</v>
      </c>
      <c r="MJS1353" s="84">
        <f>MJP1353-MJQ1353</f>
        <v>1000000</v>
      </c>
      <c r="MJT1353" s="84">
        <v>2000000</v>
      </c>
      <c r="MJU1353" s="84">
        <v>0</v>
      </c>
      <c r="MJV1353" s="84">
        <f>MJU1353/MJT1353</f>
        <v>0</v>
      </c>
      <c r="MJW1353" s="84">
        <f>MJT1353-MJU1353</f>
        <v>2000000</v>
      </c>
      <c r="MJX1353" s="84">
        <f>MJT1353+MJP1353</f>
        <v>3000000</v>
      </c>
      <c r="MKC1353" s="84" t="s">
        <v>5395</v>
      </c>
      <c r="MKD1353" s="84">
        <v>454</v>
      </c>
      <c r="MKE1353" s="84" t="s">
        <v>3803</v>
      </c>
      <c r="MKF1353" s="84">
        <v>1000000</v>
      </c>
      <c r="MKH1353" s="84">
        <f>MKG1353/MKF1353</f>
        <v>0</v>
      </c>
      <c r="MKI1353" s="84">
        <f>MKF1353-MKG1353</f>
        <v>1000000</v>
      </c>
      <c r="MKJ1353" s="84">
        <v>2000000</v>
      </c>
      <c r="MKK1353" s="84">
        <v>0</v>
      </c>
      <c r="MKL1353" s="84">
        <f>MKK1353/MKJ1353</f>
        <v>0</v>
      </c>
      <c r="MKM1353" s="84">
        <f>MKJ1353-MKK1353</f>
        <v>2000000</v>
      </c>
      <c r="MKN1353" s="84">
        <f>MKJ1353+MKF1353</f>
        <v>3000000</v>
      </c>
      <c r="MKS1353" s="84" t="s">
        <v>5395</v>
      </c>
      <c r="MKT1353" s="84">
        <v>454</v>
      </c>
      <c r="MKU1353" s="84" t="s">
        <v>3803</v>
      </c>
      <c r="MKV1353" s="84">
        <v>1000000</v>
      </c>
      <c r="MKX1353" s="84">
        <f>MKW1353/MKV1353</f>
        <v>0</v>
      </c>
      <c r="MKY1353" s="84">
        <f>MKV1353-MKW1353</f>
        <v>1000000</v>
      </c>
      <c r="MKZ1353" s="84">
        <v>2000000</v>
      </c>
      <c r="MLA1353" s="84">
        <v>0</v>
      </c>
      <c r="MLB1353" s="84">
        <f>MLA1353/MKZ1353</f>
        <v>0</v>
      </c>
      <c r="MLC1353" s="84">
        <f>MKZ1353-MLA1353</f>
        <v>2000000</v>
      </c>
      <c r="MLD1353" s="84">
        <f>MKZ1353+MKV1353</f>
        <v>3000000</v>
      </c>
      <c r="MLI1353" s="84" t="s">
        <v>5395</v>
      </c>
      <c r="MLJ1353" s="84">
        <v>454</v>
      </c>
      <c r="MLK1353" s="84" t="s">
        <v>3803</v>
      </c>
      <c r="MLL1353" s="84">
        <v>1000000</v>
      </c>
      <c r="MLN1353" s="84">
        <f>MLM1353/MLL1353</f>
        <v>0</v>
      </c>
      <c r="MLO1353" s="84">
        <f>MLL1353-MLM1353</f>
        <v>1000000</v>
      </c>
      <c r="MLP1353" s="84">
        <v>2000000</v>
      </c>
      <c r="MLQ1353" s="84">
        <v>0</v>
      </c>
      <c r="MLR1353" s="84">
        <f>MLQ1353/MLP1353</f>
        <v>0</v>
      </c>
      <c r="MLS1353" s="84">
        <f>MLP1353-MLQ1353</f>
        <v>2000000</v>
      </c>
      <c r="MLT1353" s="84">
        <f>MLP1353+MLL1353</f>
        <v>3000000</v>
      </c>
      <c r="MLY1353" s="84" t="s">
        <v>5395</v>
      </c>
      <c r="MLZ1353" s="84">
        <v>454</v>
      </c>
      <c r="MMA1353" s="84" t="s">
        <v>3803</v>
      </c>
      <c r="MMB1353" s="84">
        <v>1000000</v>
      </c>
      <c r="MMD1353" s="84">
        <f>MMC1353/MMB1353</f>
        <v>0</v>
      </c>
      <c r="MME1353" s="84">
        <f>MMB1353-MMC1353</f>
        <v>1000000</v>
      </c>
      <c r="MMF1353" s="84">
        <v>2000000</v>
      </c>
      <c r="MMG1353" s="84">
        <v>0</v>
      </c>
      <c r="MMH1353" s="84">
        <f>MMG1353/MMF1353</f>
        <v>0</v>
      </c>
      <c r="MMI1353" s="84">
        <f>MMF1353-MMG1353</f>
        <v>2000000</v>
      </c>
      <c r="MMJ1353" s="84">
        <f>MMF1353+MMB1353</f>
        <v>3000000</v>
      </c>
      <c r="MMO1353" s="84" t="s">
        <v>5395</v>
      </c>
      <c r="MMP1353" s="84">
        <v>454</v>
      </c>
      <c r="MMQ1353" s="84" t="s">
        <v>3803</v>
      </c>
      <c r="MMR1353" s="84">
        <v>1000000</v>
      </c>
      <c r="MMT1353" s="84">
        <f>MMS1353/MMR1353</f>
        <v>0</v>
      </c>
      <c r="MMU1353" s="84">
        <f>MMR1353-MMS1353</f>
        <v>1000000</v>
      </c>
      <c r="MMV1353" s="84">
        <v>2000000</v>
      </c>
      <c r="MMW1353" s="84">
        <v>0</v>
      </c>
      <c r="MMX1353" s="84">
        <f>MMW1353/MMV1353</f>
        <v>0</v>
      </c>
      <c r="MMY1353" s="84">
        <f>MMV1353-MMW1353</f>
        <v>2000000</v>
      </c>
      <c r="MMZ1353" s="84">
        <f>MMV1353+MMR1353</f>
        <v>3000000</v>
      </c>
      <c r="MNE1353" s="84" t="s">
        <v>5395</v>
      </c>
      <c r="MNF1353" s="84">
        <v>454</v>
      </c>
      <c r="MNG1353" s="84" t="s">
        <v>3803</v>
      </c>
      <c r="MNH1353" s="84">
        <v>1000000</v>
      </c>
      <c r="MNJ1353" s="84">
        <f>MNI1353/MNH1353</f>
        <v>0</v>
      </c>
      <c r="MNK1353" s="84">
        <f>MNH1353-MNI1353</f>
        <v>1000000</v>
      </c>
      <c r="MNL1353" s="84">
        <v>2000000</v>
      </c>
      <c r="MNM1353" s="84">
        <v>0</v>
      </c>
      <c r="MNN1353" s="84">
        <f>MNM1353/MNL1353</f>
        <v>0</v>
      </c>
      <c r="MNO1353" s="84">
        <f>MNL1353-MNM1353</f>
        <v>2000000</v>
      </c>
      <c r="MNP1353" s="84">
        <f>MNL1353+MNH1353</f>
        <v>3000000</v>
      </c>
      <c r="MNU1353" s="84" t="s">
        <v>5395</v>
      </c>
      <c r="MNV1353" s="84">
        <v>454</v>
      </c>
      <c r="MNW1353" s="84" t="s">
        <v>3803</v>
      </c>
      <c r="MNX1353" s="84">
        <v>1000000</v>
      </c>
      <c r="MNZ1353" s="84">
        <f>MNY1353/MNX1353</f>
        <v>0</v>
      </c>
      <c r="MOA1353" s="84">
        <f>MNX1353-MNY1353</f>
        <v>1000000</v>
      </c>
      <c r="MOB1353" s="84">
        <v>2000000</v>
      </c>
      <c r="MOC1353" s="84">
        <v>0</v>
      </c>
      <c r="MOD1353" s="84">
        <f>MOC1353/MOB1353</f>
        <v>0</v>
      </c>
      <c r="MOE1353" s="84">
        <f>MOB1353-MOC1353</f>
        <v>2000000</v>
      </c>
      <c r="MOF1353" s="84">
        <f>MOB1353+MNX1353</f>
        <v>3000000</v>
      </c>
      <c r="MOK1353" s="84" t="s">
        <v>5395</v>
      </c>
      <c r="MOL1353" s="84">
        <v>454</v>
      </c>
      <c r="MOM1353" s="84" t="s">
        <v>3803</v>
      </c>
      <c r="MON1353" s="84">
        <v>1000000</v>
      </c>
      <c r="MOP1353" s="84">
        <f>MOO1353/MON1353</f>
        <v>0</v>
      </c>
      <c r="MOQ1353" s="84">
        <f>MON1353-MOO1353</f>
        <v>1000000</v>
      </c>
      <c r="MOR1353" s="84">
        <v>2000000</v>
      </c>
      <c r="MOS1353" s="84">
        <v>0</v>
      </c>
      <c r="MOT1353" s="84">
        <f>MOS1353/MOR1353</f>
        <v>0</v>
      </c>
      <c r="MOU1353" s="84">
        <f>MOR1353-MOS1353</f>
        <v>2000000</v>
      </c>
      <c r="MOV1353" s="84">
        <f>MOR1353+MON1353</f>
        <v>3000000</v>
      </c>
      <c r="MPA1353" s="84" t="s">
        <v>5395</v>
      </c>
      <c r="MPB1353" s="84">
        <v>454</v>
      </c>
      <c r="MPC1353" s="84" t="s">
        <v>3803</v>
      </c>
      <c r="MPD1353" s="84">
        <v>1000000</v>
      </c>
      <c r="MPF1353" s="84">
        <f>MPE1353/MPD1353</f>
        <v>0</v>
      </c>
      <c r="MPG1353" s="84">
        <f>MPD1353-MPE1353</f>
        <v>1000000</v>
      </c>
      <c r="MPH1353" s="84">
        <v>2000000</v>
      </c>
      <c r="MPI1353" s="84">
        <v>0</v>
      </c>
      <c r="MPJ1353" s="84">
        <f>MPI1353/MPH1353</f>
        <v>0</v>
      </c>
      <c r="MPK1353" s="84">
        <f>MPH1353-MPI1353</f>
        <v>2000000</v>
      </c>
      <c r="MPL1353" s="84">
        <f>MPH1353+MPD1353</f>
        <v>3000000</v>
      </c>
      <c r="MPQ1353" s="84" t="s">
        <v>5395</v>
      </c>
      <c r="MPR1353" s="84">
        <v>454</v>
      </c>
      <c r="MPS1353" s="84" t="s">
        <v>3803</v>
      </c>
      <c r="MPT1353" s="84">
        <v>1000000</v>
      </c>
      <c r="MPV1353" s="84">
        <f>MPU1353/MPT1353</f>
        <v>0</v>
      </c>
      <c r="MPW1353" s="84">
        <f>MPT1353-MPU1353</f>
        <v>1000000</v>
      </c>
      <c r="MPX1353" s="84">
        <v>2000000</v>
      </c>
      <c r="MPY1353" s="84">
        <v>0</v>
      </c>
      <c r="MPZ1353" s="84">
        <f>MPY1353/MPX1353</f>
        <v>0</v>
      </c>
      <c r="MQA1353" s="84">
        <f>MPX1353-MPY1353</f>
        <v>2000000</v>
      </c>
      <c r="MQB1353" s="84">
        <f>MPX1353+MPT1353</f>
        <v>3000000</v>
      </c>
      <c r="MQG1353" s="84" t="s">
        <v>5395</v>
      </c>
      <c r="MQH1353" s="84">
        <v>454</v>
      </c>
      <c r="MQI1353" s="84" t="s">
        <v>3803</v>
      </c>
      <c r="MQJ1353" s="84">
        <v>1000000</v>
      </c>
      <c r="MQL1353" s="84">
        <f>MQK1353/MQJ1353</f>
        <v>0</v>
      </c>
      <c r="MQM1353" s="84">
        <f>MQJ1353-MQK1353</f>
        <v>1000000</v>
      </c>
      <c r="MQN1353" s="84">
        <v>2000000</v>
      </c>
      <c r="MQO1353" s="84">
        <v>0</v>
      </c>
      <c r="MQP1353" s="84">
        <f>MQO1353/MQN1353</f>
        <v>0</v>
      </c>
      <c r="MQQ1353" s="84">
        <f>MQN1353-MQO1353</f>
        <v>2000000</v>
      </c>
      <c r="MQR1353" s="84">
        <f>MQN1353+MQJ1353</f>
        <v>3000000</v>
      </c>
      <c r="MQW1353" s="84" t="s">
        <v>5395</v>
      </c>
      <c r="MQX1353" s="84">
        <v>454</v>
      </c>
      <c r="MQY1353" s="84" t="s">
        <v>3803</v>
      </c>
      <c r="MQZ1353" s="84">
        <v>1000000</v>
      </c>
      <c r="MRB1353" s="84">
        <f>MRA1353/MQZ1353</f>
        <v>0</v>
      </c>
      <c r="MRC1353" s="84">
        <f>MQZ1353-MRA1353</f>
        <v>1000000</v>
      </c>
      <c r="MRD1353" s="84">
        <v>2000000</v>
      </c>
      <c r="MRE1353" s="84">
        <v>0</v>
      </c>
      <c r="MRF1353" s="84">
        <f>MRE1353/MRD1353</f>
        <v>0</v>
      </c>
      <c r="MRG1353" s="84">
        <f>MRD1353-MRE1353</f>
        <v>2000000</v>
      </c>
      <c r="MRH1353" s="84">
        <f>MRD1353+MQZ1353</f>
        <v>3000000</v>
      </c>
      <c r="MRM1353" s="84" t="s">
        <v>5395</v>
      </c>
      <c r="MRN1353" s="84">
        <v>454</v>
      </c>
      <c r="MRO1353" s="84" t="s">
        <v>3803</v>
      </c>
      <c r="MRP1353" s="84">
        <v>1000000</v>
      </c>
      <c r="MRR1353" s="84">
        <f>MRQ1353/MRP1353</f>
        <v>0</v>
      </c>
      <c r="MRS1353" s="84">
        <f>MRP1353-MRQ1353</f>
        <v>1000000</v>
      </c>
      <c r="MRT1353" s="84">
        <v>2000000</v>
      </c>
      <c r="MRU1353" s="84">
        <v>0</v>
      </c>
      <c r="MRV1353" s="84">
        <f>MRU1353/MRT1353</f>
        <v>0</v>
      </c>
      <c r="MRW1353" s="84">
        <f>MRT1353-MRU1353</f>
        <v>2000000</v>
      </c>
      <c r="MRX1353" s="84">
        <f>MRT1353+MRP1353</f>
        <v>3000000</v>
      </c>
      <c r="MSC1353" s="84" t="s">
        <v>5395</v>
      </c>
      <c r="MSD1353" s="84">
        <v>454</v>
      </c>
      <c r="MSE1353" s="84" t="s">
        <v>3803</v>
      </c>
      <c r="MSF1353" s="84">
        <v>1000000</v>
      </c>
      <c r="MSH1353" s="84">
        <f>MSG1353/MSF1353</f>
        <v>0</v>
      </c>
      <c r="MSI1353" s="84">
        <f>MSF1353-MSG1353</f>
        <v>1000000</v>
      </c>
      <c r="MSJ1353" s="84">
        <v>2000000</v>
      </c>
      <c r="MSK1353" s="84">
        <v>0</v>
      </c>
      <c r="MSL1353" s="84">
        <f>MSK1353/MSJ1353</f>
        <v>0</v>
      </c>
      <c r="MSM1353" s="84">
        <f>MSJ1353-MSK1353</f>
        <v>2000000</v>
      </c>
      <c r="MSN1353" s="84">
        <f>MSJ1353+MSF1353</f>
        <v>3000000</v>
      </c>
      <c r="MSS1353" s="84" t="s">
        <v>5395</v>
      </c>
      <c r="MST1353" s="84">
        <v>454</v>
      </c>
      <c r="MSU1353" s="84" t="s">
        <v>3803</v>
      </c>
      <c r="MSV1353" s="84">
        <v>1000000</v>
      </c>
      <c r="MSX1353" s="84">
        <f>MSW1353/MSV1353</f>
        <v>0</v>
      </c>
      <c r="MSY1353" s="84">
        <f>MSV1353-MSW1353</f>
        <v>1000000</v>
      </c>
      <c r="MSZ1353" s="84">
        <v>2000000</v>
      </c>
      <c r="MTA1353" s="84">
        <v>0</v>
      </c>
      <c r="MTB1353" s="84">
        <f>MTA1353/MSZ1353</f>
        <v>0</v>
      </c>
      <c r="MTC1353" s="84">
        <f>MSZ1353-MTA1353</f>
        <v>2000000</v>
      </c>
      <c r="MTD1353" s="84">
        <f>MSZ1353+MSV1353</f>
        <v>3000000</v>
      </c>
      <c r="MTI1353" s="84" t="s">
        <v>5395</v>
      </c>
      <c r="MTJ1353" s="84">
        <v>454</v>
      </c>
      <c r="MTK1353" s="84" t="s">
        <v>3803</v>
      </c>
      <c r="MTL1353" s="84">
        <v>1000000</v>
      </c>
      <c r="MTN1353" s="84">
        <f>MTM1353/MTL1353</f>
        <v>0</v>
      </c>
      <c r="MTO1353" s="84">
        <f>MTL1353-MTM1353</f>
        <v>1000000</v>
      </c>
      <c r="MTP1353" s="84">
        <v>2000000</v>
      </c>
      <c r="MTQ1353" s="84">
        <v>0</v>
      </c>
      <c r="MTR1353" s="84">
        <f>MTQ1353/MTP1353</f>
        <v>0</v>
      </c>
      <c r="MTS1353" s="84">
        <f>MTP1353-MTQ1353</f>
        <v>2000000</v>
      </c>
      <c r="MTT1353" s="84">
        <f>MTP1353+MTL1353</f>
        <v>3000000</v>
      </c>
      <c r="MTY1353" s="84" t="s">
        <v>5395</v>
      </c>
      <c r="MTZ1353" s="84">
        <v>454</v>
      </c>
      <c r="MUA1353" s="84" t="s">
        <v>3803</v>
      </c>
      <c r="MUB1353" s="84">
        <v>1000000</v>
      </c>
      <c r="MUD1353" s="84">
        <f>MUC1353/MUB1353</f>
        <v>0</v>
      </c>
      <c r="MUE1353" s="84">
        <f>MUB1353-MUC1353</f>
        <v>1000000</v>
      </c>
      <c r="MUF1353" s="84">
        <v>2000000</v>
      </c>
      <c r="MUG1353" s="84">
        <v>0</v>
      </c>
      <c r="MUH1353" s="84">
        <f>MUG1353/MUF1353</f>
        <v>0</v>
      </c>
      <c r="MUI1353" s="84">
        <f>MUF1353-MUG1353</f>
        <v>2000000</v>
      </c>
      <c r="MUJ1353" s="84">
        <f>MUF1353+MUB1353</f>
        <v>3000000</v>
      </c>
      <c r="MUO1353" s="84" t="s">
        <v>5395</v>
      </c>
      <c r="MUP1353" s="84">
        <v>454</v>
      </c>
      <c r="MUQ1353" s="84" t="s">
        <v>3803</v>
      </c>
      <c r="MUR1353" s="84">
        <v>1000000</v>
      </c>
      <c r="MUT1353" s="84">
        <f>MUS1353/MUR1353</f>
        <v>0</v>
      </c>
      <c r="MUU1353" s="84">
        <f>MUR1353-MUS1353</f>
        <v>1000000</v>
      </c>
      <c r="MUV1353" s="84">
        <v>2000000</v>
      </c>
      <c r="MUW1353" s="84">
        <v>0</v>
      </c>
      <c r="MUX1353" s="84">
        <f>MUW1353/MUV1353</f>
        <v>0</v>
      </c>
      <c r="MUY1353" s="84">
        <f>MUV1353-MUW1353</f>
        <v>2000000</v>
      </c>
      <c r="MUZ1353" s="84">
        <f>MUV1353+MUR1353</f>
        <v>3000000</v>
      </c>
      <c r="MVE1353" s="84" t="s">
        <v>5395</v>
      </c>
      <c r="MVF1353" s="84">
        <v>454</v>
      </c>
      <c r="MVG1353" s="84" t="s">
        <v>3803</v>
      </c>
      <c r="MVH1353" s="84">
        <v>1000000</v>
      </c>
      <c r="MVJ1353" s="84">
        <f>MVI1353/MVH1353</f>
        <v>0</v>
      </c>
      <c r="MVK1353" s="84">
        <f>MVH1353-MVI1353</f>
        <v>1000000</v>
      </c>
      <c r="MVL1353" s="84">
        <v>2000000</v>
      </c>
      <c r="MVM1353" s="84">
        <v>0</v>
      </c>
      <c r="MVN1353" s="84">
        <f>MVM1353/MVL1353</f>
        <v>0</v>
      </c>
      <c r="MVO1353" s="84">
        <f>MVL1353-MVM1353</f>
        <v>2000000</v>
      </c>
      <c r="MVP1353" s="84">
        <f>MVL1353+MVH1353</f>
        <v>3000000</v>
      </c>
      <c r="MVU1353" s="84" t="s">
        <v>5395</v>
      </c>
      <c r="MVV1353" s="84">
        <v>454</v>
      </c>
      <c r="MVW1353" s="84" t="s">
        <v>3803</v>
      </c>
      <c r="MVX1353" s="84">
        <v>1000000</v>
      </c>
      <c r="MVZ1353" s="84">
        <f>MVY1353/MVX1353</f>
        <v>0</v>
      </c>
      <c r="MWA1353" s="84">
        <f>MVX1353-MVY1353</f>
        <v>1000000</v>
      </c>
      <c r="MWB1353" s="84">
        <v>2000000</v>
      </c>
      <c r="MWC1353" s="84">
        <v>0</v>
      </c>
      <c r="MWD1353" s="84">
        <f>MWC1353/MWB1353</f>
        <v>0</v>
      </c>
      <c r="MWE1353" s="84">
        <f>MWB1353-MWC1353</f>
        <v>2000000</v>
      </c>
      <c r="MWF1353" s="84">
        <f>MWB1353+MVX1353</f>
        <v>3000000</v>
      </c>
      <c r="MWK1353" s="84" t="s">
        <v>5395</v>
      </c>
      <c r="MWL1353" s="84">
        <v>454</v>
      </c>
      <c r="MWM1353" s="84" t="s">
        <v>3803</v>
      </c>
      <c r="MWN1353" s="84">
        <v>1000000</v>
      </c>
      <c r="MWP1353" s="84">
        <f>MWO1353/MWN1353</f>
        <v>0</v>
      </c>
      <c r="MWQ1353" s="84">
        <f>MWN1353-MWO1353</f>
        <v>1000000</v>
      </c>
      <c r="MWR1353" s="84">
        <v>2000000</v>
      </c>
      <c r="MWS1353" s="84">
        <v>0</v>
      </c>
      <c r="MWT1353" s="84">
        <f>MWS1353/MWR1353</f>
        <v>0</v>
      </c>
      <c r="MWU1353" s="84">
        <f>MWR1353-MWS1353</f>
        <v>2000000</v>
      </c>
      <c r="MWV1353" s="84">
        <f>MWR1353+MWN1353</f>
        <v>3000000</v>
      </c>
      <c r="MXA1353" s="84" t="s">
        <v>5395</v>
      </c>
      <c r="MXB1353" s="84">
        <v>454</v>
      </c>
      <c r="MXC1353" s="84" t="s">
        <v>3803</v>
      </c>
      <c r="MXD1353" s="84">
        <v>1000000</v>
      </c>
      <c r="MXF1353" s="84">
        <f>MXE1353/MXD1353</f>
        <v>0</v>
      </c>
      <c r="MXG1353" s="84">
        <f>MXD1353-MXE1353</f>
        <v>1000000</v>
      </c>
      <c r="MXH1353" s="84">
        <v>2000000</v>
      </c>
      <c r="MXI1353" s="84">
        <v>0</v>
      </c>
      <c r="MXJ1353" s="84">
        <f>MXI1353/MXH1353</f>
        <v>0</v>
      </c>
      <c r="MXK1353" s="84">
        <f>MXH1353-MXI1353</f>
        <v>2000000</v>
      </c>
      <c r="MXL1353" s="84">
        <f>MXH1353+MXD1353</f>
        <v>3000000</v>
      </c>
      <c r="MXQ1353" s="84" t="s">
        <v>5395</v>
      </c>
      <c r="MXR1353" s="84">
        <v>454</v>
      </c>
      <c r="MXS1353" s="84" t="s">
        <v>3803</v>
      </c>
      <c r="MXT1353" s="84">
        <v>1000000</v>
      </c>
      <c r="MXV1353" s="84">
        <f>MXU1353/MXT1353</f>
        <v>0</v>
      </c>
      <c r="MXW1353" s="84">
        <f>MXT1353-MXU1353</f>
        <v>1000000</v>
      </c>
      <c r="MXX1353" s="84">
        <v>2000000</v>
      </c>
      <c r="MXY1353" s="84">
        <v>0</v>
      </c>
      <c r="MXZ1353" s="84">
        <f>MXY1353/MXX1353</f>
        <v>0</v>
      </c>
      <c r="MYA1353" s="84">
        <f>MXX1353-MXY1353</f>
        <v>2000000</v>
      </c>
      <c r="MYB1353" s="84">
        <f>MXX1353+MXT1353</f>
        <v>3000000</v>
      </c>
      <c r="MYG1353" s="84" t="s">
        <v>5395</v>
      </c>
      <c r="MYH1353" s="84">
        <v>454</v>
      </c>
      <c r="MYI1353" s="84" t="s">
        <v>3803</v>
      </c>
      <c r="MYJ1353" s="84">
        <v>1000000</v>
      </c>
      <c r="MYL1353" s="84">
        <f>MYK1353/MYJ1353</f>
        <v>0</v>
      </c>
      <c r="MYM1353" s="84">
        <f>MYJ1353-MYK1353</f>
        <v>1000000</v>
      </c>
      <c r="MYN1353" s="84">
        <v>2000000</v>
      </c>
      <c r="MYO1353" s="84">
        <v>0</v>
      </c>
      <c r="MYP1353" s="84">
        <f>MYO1353/MYN1353</f>
        <v>0</v>
      </c>
      <c r="MYQ1353" s="84">
        <f>MYN1353-MYO1353</f>
        <v>2000000</v>
      </c>
      <c r="MYR1353" s="84">
        <f>MYN1353+MYJ1353</f>
        <v>3000000</v>
      </c>
      <c r="MYW1353" s="84" t="s">
        <v>5395</v>
      </c>
      <c r="MYX1353" s="84">
        <v>454</v>
      </c>
      <c r="MYY1353" s="84" t="s">
        <v>3803</v>
      </c>
      <c r="MYZ1353" s="84">
        <v>1000000</v>
      </c>
      <c r="MZB1353" s="84">
        <f>MZA1353/MYZ1353</f>
        <v>0</v>
      </c>
      <c r="MZC1353" s="84">
        <f>MYZ1353-MZA1353</f>
        <v>1000000</v>
      </c>
      <c r="MZD1353" s="84">
        <v>2000000</v>
      </c>
      <c r="MZE1353" s="84">
        <v>0</v>
      </c>
      <c r="MZF1353" s="84">
        <f>MZE1353/MZD1353</f>
        <v>0</v>
      </c>
      <c r="MZG1353" s="84">
        <f>MZD1353-MZE1353</f>
        <v>2000000</v>
      </c>
      <c r="MZH1353" s="84">
        <f>MZD1353+MYZ1353</f>
        <v>3000000</v>
      </c>
      <c r="MZM1353" s="84" t="s">
        <v>5395</v>
      </c>
      <c r="MZN1353" s="84">
        <v>454</v>
      </c>
      <c r="MZO1353" s="84" t="s">
        <v>3803</v>
      </c>
      <c r="MZP1353" s="84">
        <v>1000000</v>
      </c>
      <c r="MZR1353" s="84">
        <f>MZQ1353/MZP1353</f>
        <v>0</v>
      </c>
      <c r="MZS1353" s="84">
        <f>MZP1353-MZQ1353</f>
        <v>1000000</v>
      </c>
      <c r="MZT1353" s="84">
        <v>2000000</v>
      </c>
      <c r="MZU1353" s="84">
        <v>0</v>
      </c>
      <c r="MZV1353" s="84">
        <f>MZU1353/MZT1353</f>
        <v>0</v>
      </c>
      <c r="MZW1353" s="84">
        <f>MZT1353-MZU1353</f>
        <v>2000000</v>
      </c>
      <c r="MZX1353" s="84">
        <f>MZT1353+MZP1353</f>
        <v>3000000</v>
      </c>
      <c r="NAC1353" s="84" t="s">
        <v>5395</v>
      </c>
      <c r="NAD1353" s="84">
        <v>454</v>
      </c>
      <c r="NAE1353" s="84" t="s">
        <v>3803</v>
      </c>
      <c r="NAF1353" s="84">
        <v>1000000</v>
      </c>
      <c r="NAH1353" s="84">
        <f>NAG1353/NAF1353</f>
        <v>0</v>
      </c>
      <c r="NAI1353" s="84">
        <f>NAF1353-NAG1353</f>
        <v>1000000</v>
      </c>
      <c r="NAJ1353" s="84">
        <v>2000000</v>
      </c>
      <c r="NAK1353" s="84">
        <v>0</v>
      </c>
      <c r="NAL1353" s="84">
        <f>NAK1353/NAJ1353</f>
        <v>0</v>
      </c>
      <c r="NAM1353" s="84">
        <f>NAJ1353-NAK1353</f>
        <v>2000000</v>
      </c>
      <c r="NAN1353" s="84">
        <f>NAJ1353+NAF1353</f>
        <v>3000000</v>
      </c>
      <c r="NAS1353" s="84" t="s">
        <v>5395</v>
      </c>
      <c r="NAT1353" s="84">
        <v>454</v>
      </c>
      <c r="NAU1353" s="84" t="s">
        <v>3803</v>
      </c>
      <c r="NAV1353" s="84">
        <v>1000000</v>
      </c>
      <c r="NAX1353" s="84">
        <f>NAW1353/NAV1353</f>
        <v>0</v>
      </c>
      <c r="NAY1353" s="84">
        <f>NAV1353-NAW1353</f>
        <v>1000000</v>
      </c>
      <c r="NAZ1353" s="84">
        <v>2000000</v>
      </c>
      <c r="NBA1353" s="84">
        <v>0</v>
      </c>
      <c r="NBB1353" s="84">
        <f>NBA1353/NAZ1353</f>
        <v>0</v>
      </c>
      <c r="NBC1353" s="84">
        <f>NAZ1353-NBA1353</f>
        <v>2000000</v>
      </c>
      <c r="NBD1353" s="84">
        <f>NAZ1353+NAV1353</f>
        <v>3000000</v>
      </c>
      <c r="NBI1353" s="84" t="s">
        <v>5395</v>
      </c>
      <c r="NBJ1353" s="84">
        <v>454</v>
      </c>
      <c r="NBK1353" s="84" t="s">
        <v>3803</v>
      </c>
      <c r="NBL1353" s="84">
        <v>1000000</v>
      </c>
      <c r="NBN1353" s="84">
        <f>NBM1353/NBL1353</f>
        <v>0</v>
      </c>
      <c r="NBO1353" s="84">
        <f>NBL1353-NBM1353</f>
        <v>1000000</v>
      </c>
      <c r="NBP1353" s="84">
        <v>2000000</v>
      </c>
      <c r="NBQ1353" s="84">
        <v>0</v>
      </c>
      <c r="NBR1353" s="84">
        <f>NBQ1353/NBP1353</f>
        <v>0</v>
      </c>
      <c r="NBS1353" s="84">
        <f>NBP1353-NBQ1353</f>
        <v>2000000</v>
      </c>
      <c r="NBT1353" s="84">
        <f>NBP1353+NBL1353</f>
        <v>3000000</v>
      </c>
      <c r="NBY1353" s="84" t="s">
        <v>5395</v>
      </c>
      <c r="NBZ1353" s="84">
        <v>454</v>
      </c>
      <c r="NCA1353" s="84" t="s">
        <v>3803</v>
      </c>
      <c r="NCB1353" s="84">
        <v>1000000</v>
      </c>
      <c r="NCD1353" s="84">
        <f>NCC1353/NCB1353</f>
        <v>0</v>
      </c>
      <c r="NCE1353" s="84">
        <f>NCB1353-NCC1353</f>
        <v>1000000</v>
      </c>
      <c r="NCF1353" s="84">
        <v>2000000</v>
      </c>
      <c r="NCG1353" s="84">
        <v>0</v>
      </c>
      <c r="NCH1353" s="84">
        <f>NCG1353/NCF1353</f>
        <v>0</v>
      </c>
      <c r="NCI1353" s="84">
        <f>NCF1353-NCG1353</f>
        <v>2000000</v>
      </c>
      <c r="NCJ1353" s="84">
        <f>NCF1353+NCB1353</f>
        <v>3000000</v>
      </c>
      <c r="NCO1353" s="84" t="s">
        <v>5395</v>
      </c>
      <c r="NCP1353" s="84">
        <v>454</v>
      </c>
      <c r="NCQ1353" s="84" t="s">
        <v>3803</v>
      </c>
      <c r="NCR1353" s="84">
        <v>1000000</v>
      </c>
      <c r="NCT1353" s="84">
        <f>NCS1353/NCR1353</f>
        <v>0</v>
      </c>
      <c r="NCU1353" s="84">
        <f>NCR1353-NCS1353</f>
        <v>1000000</v>
      </c>
      <c r="NCV1353" s="84">
        <v>2000000</v>
      </c>
      <c r="NCW1353" s="84">
        <v>0</v>
      </c>
      <c r="NCX1353" s="84">
        <f>NCW1353/NCV1353</f>
        <v>0</v>
      </c>
      <c r="NCY1353" s="84">
        <f>NCV1353-NCW1353</f>
        <v>2000000</v>
      </c>
      <c r="NCZ1353" s="84">
        <f>NCV1353+NCR1353</f>
        <v>3000000</v>
      </c>
      <c r="NDE1353" s="84" t="s">
        <v>5395</v>
      </c>
      <c r="NDF1353" s="84">
        <v>454</v>
      </c>
      <c r="NDG1353" s="84" t="s">
        <v>3803</v>
      </c>
      <c r="NDH1353" s="84">
        <v>1000000</v>
      </c>
      <c r="NDJ1353" s="84">
        <f>NDI1353/NDH1353</f>
        <v>0</v>
      </c>
      <c r="NDK1353" s="84">
        <f>NDH1353-NDI1353</f>
        <v>1000000</v>
      </c>
      <c r="NDL1353" s="84">
        <v>2000000</v>
      </c>
      <c r="NDM1353" s="84">
        <v>0</v>
      </c>
      <c r="NDN1353" s="84">
        <f>NDM1353/NDL1353</f>
        <v>0</v>
      </c>
      <c r="NDO1353" s="84">
        <f>NDL1353-NDM1353</f>
        <v>2000000</v>
      </c>
      <c r="NDP1353" s="84">
        <f>NDL1353+NDH1353</f>
        <v>3000000</v>
      </c>
      <c r="NDU1353" s="84" t="s">
        <v>5395</v>
      </c>
      <c r="NDV1353" s="84">
        <v>454</v>
      </c>
      <c r="NDW1353" s="84" t="s">
        <v>3803</v>
      </c>
      <c r="NDX1353" s="84">
        <v>1000000</v>
      </c>
      <c r="NDZ1353" s="84">
        <f>NDY1353/NDX1353</f>
        <v>0</v>
      </c>
      <c r="NEA1353" s="84">
        <f>NDX1353-NDY1353</f>
        <v>1000000</v>
      </c>
      <c r="NEB1353" s="84">
        <v>2000000</v>
      </c>
      <c r="NEC1353" s="84">
        <v>0</v>
      </c>
      <c r="NED1353" s="84">
        <f>NEC1353/NEB1353</f>
        <v>0</v>
      </c>
      <c r="NEE1353" s="84">
        <f>NEB1353-NEC1353</f>
        <v>2000000</v>
      </c>
      <c r="NEF1353" s="84">
        <f>NEB1353+NDX1353</f>
        <v>3000000</v>
      </c>
      <c r="NEK1353" s="84" t="s">
        <v>5395</v>
      </c>
      <c r="NEL1353" s="84">
        <v>454</v>
      </c>
      <c r="NEM1353" s="84" t="s">
        <v>3803</v>
      </c>
      <c r="NEN1353" s="84">
        <v>1000000</v>
      </c>
      <c r="NEP1353" s="84">
        <f>NEO1353/NEN1353</f>
        <v>0</v>
      </c>
      <c r="NEQ1353" s="84">
        <f>NEN1353-NEO1353</f>
        <v>1000000</v>
      </c>
      <c r="NER1353" s="84">
        <v>2000000</v>
      </c>
      <c r="NES1353" s="84">
        <v>0</v>
      </c>
      <c r="NET1353" s="84">
        <f>NES1353/NER1353</f>
        <v>0</v>
      </c>
      <c r="NEU1353" s="84">
        <f>NER1353-NES1353</f>
        <v>2000000</v>
      </c>
      <c r="NEV1353" s="84">
        <f>NER1353+NEN1353</f>
        <v>3000000</v>
      </c>
      <c r="NFA1353" s="84" t="s">
        <v>5395</v>
      </c>
      <c r="NFB1353" s="84">
        <v>454</v>
      </c>
      <c r="NFC1353" s="84" t="s">
        <v>3803</v>
      </c>
      <c r="NFD1353" s="84">
        <v>1000000</v>
      </c>
      <c r="NFF1353" s="84">
        <f>NFE1353/NFD1353</f>
        <v>0</v>
      </c>
      <c r="NFG1353" s="84">
        <f>NFD1353-NFE1353</f>
        <v>1000000</v>
      </c>
      <c r="NFH1353" s="84">
        <v>2000000</v>
      </c>
      <c r="NFI1353" s="84">
        <v>0</v>
      </c>
      <c r="NFJ1353" s="84">
        <f>NFI1353/NFH1353</f>
        <v>0</v>
      </c>
      <c r="NFK1353" s="84">
        <f>NFH1353-NFI1353</f>
        <v>2000000</v>
      </c>
      <c r="NFL1353" s="84">
        <f>NFH1353+NFD1353</f>
        <v>3000000</v>
      </c>
      <c r="NFQ1353" s="84" t="s">
        <v>5395</v>
      </c>
      <c r="NFR1353" s="84">
        <v>454</v>
      </c>
      <c r="NFS1353" s="84" t="s">
        <v>3803</v>
      </c>
      <c r="NFT1353" s="84">
        <v>1000000</v>
      </c>
      <c r="NFV1353" s="84">
        <f>NFU1353/NFT1353</f>
        <v>0</v>
      </c>
      <c r="NFW1353" s="84">
        <f>NFT1353-NFU1353</f>
        <v>1000000</v>
      </c>
      <c r="NFX1353" s="84">
        <v>2000000</v>
      </c>
      <c r="NFY1353" s="84">
        <v>0</v>
      </c>
      <c r="NFZ1353" s="84">
        <f>NFY1353/NFX1353</f>
        <v>0</v>
      </c>
      <c r="NGA1353" s="84">
        <f>NFX1353-NFY1353</f>
        <v>2000000</v>
      </c>
      <c r="NGB1353" s="84">
        <f>NFX1353+NFT1353</f>
        <v>3000000</v>
      </c>
      <c r="NGG1353" s="84" t="s">
        <v>5395</v>
      </c>
      <c r="NGH1353" s="84">
        <v>454</v>
      </c>
      <c r="NGI1353" s="84" t="s">
        <v>3803</v>
      </c>
      <c r="NGJ1353" s="84">
        <v>1000000</v>
      </c>
      <c r="NGL1353" s="84">
        <f>NGK1353/NGJ1353</f>
        <v>0</v>
      </c>
      <c r="NGM1353" s="84">
        <f>NGJ1353-NGK1353</f>
        <v>1000000</v>
      </c>
      <c r="NGN1353" s="84">
        <v>2000000</v>
      </c>
      <c r="NGO1353" s="84">
        <v>0</v>
      </c>
      <c r="NGP1353" s="84">
        <f>NGO1353/NGN1353</f>
        <v>0</v>
      </c>
      <c r="NGQ1353" s="84">
        <f>NGN1353-NGO1353</f>
        <v>2000000</v>
      </c>
      <c r="NGR1353" s="84">
        <f>NGN1353+NGJ1353</f>
        <v>3000000</v>
      </c>
      <c r="NGW1353" s="84" t="s">
        <v>5395</v>
      </c>
      <c r="NGX1353" s="84">
        <v>454</v>
      </c>
      <c r="NGY1353" s="84" t="s">
        <v>3803</v>
      </c>
      <c r="NGZ1353" s="84">
        <v>1000000</v>
      </c>
      <c r="NHB1353" s="84">
        <f>NHA1353/NGZ1353</f>
        <v>0</v>
      </c>
      <c r="NHC1353" s="84">
        <f>NGZ1353-NHA1353</f>
        <v>1000000</v>
      </c>
      <c r="NHD1353" s="84">
        <v>2000000</v>
      </c>
      <c r="NHE1353" s="84">
        <v>0</v>
      </c>
      <c r="NHF1353" s="84">
        <f>NHE1353/NHD1353</f>
        <v>0</v>
      </c>
      <c r="NHG1353" s="84">
        <f>NHD1353-NHE1353</f>
        <v>2000000</v>
      </c>
      <c r="NHH1353" s="84">
        <f>NHD1353+NGZ1353</f>
        <v>3000000</v>
      </c>
      <c r="NHM1353" s="84" t="s">
        <v>5395</v>
      </c>
      <c r="NHN1353" s="84">
        <v>454</v>
      </c>
      <c r="NHO1353" s="84" t="s">
        <v>3803</v>
      </c>
      <c r="NHP1353" s="84">
        <v>1000000</v>
      </c>
      <c r="NHR1353" s="84">
        <f>NHQ1353/NHP1353</f>
        <v>0</v>
      </c>
      <c r="NHS1353" s="84">
        <f>NHP1353-NHQ1353</f>
        <v>1000000</v>
      </c>
      <c r="NHT1353" s="84">
        <v>2000000</v>
      </c>
      <c r="NHU1353" s="84">
        <v>0</v>
      </c>
      <c r="NHV1353" s="84">
        <f>NHU1353/NHT1353</f>
        <v>0</v>
      </c>
      <c r="NHW1353" s="84">
        <f>NHT1353-NHU1353</f>
        <v>2000000</v>
      </c>
      <c r="NHX1353" s="84">
        <f>NHT1353+NHP1353</f>
        <v>3000000</v>
      </c>
      <c r="NIC1353" s="84" t="s">
        <v>5395</v>
      </c>
      <c r="NID1353" s="84">
        <v>454</v>
      </c>
      <c r="NIE1353" s="84" t="s">
        <v>3803</v>
      </c>
      <c r="NIF1353" s="84">
        <v>1000000</v>
      </c>
      <c r="NIH1353" s="84">
        <f>NIG1353/NIF1353</f>
        <v>0</v>
      </c>
      <c r="NII1353" s="84">
        <f>NIF1353-NIG1353</f>
        <v>1000000</v>
      </c>
      <c r="NIJ1353" s="84">
        <v>2000000</v>
      </c>
      <c r="NIK1353" s="84">
        <v>0</v>
      </c>
      <c r="NIL1353" s="84">
        <f>NIK1353/NIJ1353</f>
        <v>0</v>
      </c>
      <c r="NIM1353" s="84">
        <f>NIJ1353-NIK1353</f>
        <v>2000000</v>
      </c>
      <c r="NIN1353" s="84">
        <f>NIJ1353+NIF1353</f>
        <v>3000000</v>
      </c>
      <c r="NIS1353" s="84" t="s">
        <v>5395</v>
      </c>
      <c r="NIT1353" s="84">
        <v>454</v>
      </c>
      <c r="NIU1353" s="84" t="s">
        <v>3803</v>
      </c>
      <c r="NIV1353" s="84">
        <v>1000000</v>
      </c>
      <c r="NIX1353" s="84">
        <f>NIW1353/NIV1353</f>
        <v>0</v>
      </c>
      <c r="NIY1353" s="84">
        <f>NIV1353-NIW1353</f>
        <v>1000000</v>
      </c>
      <c r="NIZ1353" s="84">
        <v>2000000</v>
      </c>
      <c r="NJA1353" s="84">
        <v>0</v>
      </c>
      <c r="NJB1353" s="84">
        <f>NJA1353/NIZ1353</f>
        <v>0</v>
      </c>
      <c r="NJC1353" s="84">
        <f>NIZ1353-NJA1353</f>
        <v>2000000</v>
      </c>
      <c r="NJD1353" s="84">
        <f>NIZ1353+NIV1353</f>
        <v>3000000</v>
      </c>
      <c r="NJI1353" s="84" t="s">
        <v>5395</v>
      </c>
      <c r="NJJ1353" s="84">
        <v>454</v>
      </c>
      <c r="NJK1353" s="84" t="s">
        <v>3803</v>
      </c>
      <c r="NJL1353" s="84">
        <v>1000000</v>
      </c>
      <c r="NJN1353" s="84">
        <f>NJM1353/NJL1353</f>
        <v>0</v>
      </c>
      <c r="NJO1353" s="84">
        <f>NJL1353-NJM1353</f>
        <v>1000000</v>
      </c>
      <c r="NJP1353" s="84">
        <v>2000000</v>
      </c>
      <c r="NJQ1353" s="84">
        <v>0</v>
      </c>
      <c r="NJR1353" s="84">
        <f>NJQ1353/NJP1353</f>
        <v>0</v>
      </c>
      <c r="NJS1353" s="84">
        <f>NJP1353-NJQ1353</f>
        <v>2000000</v>
      </c>
      <c r="NJT1353" s="84">
        <f>NJP1353+NJL1353</f>
        <v>3000000</v>
      </c>
      <c r="NJY1353" s="84" t="s">
        <v>5395</v>
      </c>
      <c r="NJZ1353" s="84">
        <v>454</v>
      </c>
      <c r="NKA1353" s="84" t="s">
        <v>3803</v>
      </c>
      <c r="NKB1353" s="84">
        <v>1000000</v>
      </c>
      <c r="NKD1353" s="84">
        <f>NKC1353/NKB1353</f>
        <v>0</v>
      </c>
      <c r="NKE1353" s="84">
        <f>NKB1353-NKC1353</f>
        <v>1000000</v>
      </c>
      <c r="NKF1353" s="84">
        <v>2000000</v>
      </c>
      <c r="NKG1353" s="84">
        <v>0</v>
      </c>
      <c r="NKH1353" s="84">
        <f>NKG1353/NKF1353</f>
        <v>0</v>
      </c>
      <c r="NKI1353" s="84">
        <f>NKF1353-NKG1353</f>
        <v>2000000</v>
      </c>
      <c r="NKJ1353" s="84">
        <f>NKF1353+NKB1353</f>
        <v>3000000</v>
      </c>
      <c r="NKO1353" s="84" t="s">
        <v>5395</v>
      </c>
      <c r="NKP1353" s="84">
        <v>454</v>
      </c>
      <c r="NKQ1353" s="84" t="s">
        <v>3803</v>
      </c>
      <c r="NKR1353" s="84">
        <v>1000000</v>
      </c>
      <c r="NKT1353" s="84">
        <f>NKS1353/NKR1353</f>
        <v>0</v>
      </c>
      <c r="NKU1353" s="84">
        <f>NKR1353-NKS1353</f>
        <v>1000000</v>
      </c>
      <c r="NKV1353" s="84">
        <v>2000000</v>
      </c>
      <c r="NKW1353" s="84">
        <v>0</v>
      </c>
      <c r="NKX1353" s="84">
        <f>NKW1353/NKV1353</f>
        <v>0</v>
      </c>
      <c r="NKY1353" s="84">
        <f>NKV1353-NKW1353</f>
        <v>2000000</v>
      </c>
      <c r="NKZ1353" s="84">
        <f>NKV1353+NKR1353</f>
        <v>3000000</v>
      </c>
      <c r="NLE1353" s="84" t="s">
        <v>5395</v>
      </c>
      <c r="NLF1353" s="84">
        <v>454</v>
      </c>
      <c r="NLG1353" s="84" t="s">
        <v>3803</v>
      </c>
      <c r="NLH1353" s="84">
        <v>1000000</v>
      </c>
      <c r="NLJ1353" s="84">
        <f>NLI1353/NLH1353</f>
        <v>0</v>
      </c>
      <c r="NLK1353" s="84">
        <f>NLH1353-NLI1353</f>
        <v>1000000</v>
      </c>
      <c r="NLL1353" s="84">
        <v>2000000</v>
      </c>
      <c r="NLM1353" s="84">
        <v>0</v>
      </c>
      <c r="NLN1353" s="84">
        <f>NLM1353/NLL1353</f>
        <v>0</v>
      </c>
      <c r="NLO1353" s="84">
        <f>NLL1353-NLM1353</f>
        <v>2000000</v>
      </c>
      <c r="NLP1353" s="84">
        <f>NLL1353+NLH1353</f>
        <v>3000000</v>
      </c>
      <c r="NLU1353" s="84" t="s">
        <v>5395</v>
      </c>
      <c r="NLV1353" s="84">
        <v>454</v>
      </c>
      <c r="NLW1353" s="84" t="s">
        <v>3803</v>
      </c>
      <c r="NLX1353" s="84">
        <v>1000000</v>
      </c>
      <c r="NLZ1353" s="84">
        <f>NLY1353/NLX1353</f>
        <v>0</v>
      </c>
      <c r="NMA1353" s="84">
        <f>NLX1353-NLY1353</f>
        <v>1000000</v>
      </c>
      <c r="NMB1353" s="84">
        <v>2000000</v>
      </c>
      <c r="NMC1353" s="84">
        <v>0</v>
      </c>
      <c r="NMD1353" s="84">
        <f>NMC1353/NMB1353</f>
        <v>0</v>
      </c>
      <c r="NME1353" s="84">
        <f>NMB1353-NMC1353</f>
        <v>2000000</v>
      </c>
      <c r="NMF1353" s="84">
        <f>NMB1353+NLX1353</f>
        <v>3000000</v>
      </c>
      <c r="NMK1353" s="84" t="s">
        <v>5395</v>
      </c>
      <c r="NML1353" s="84">
        <v>454</v>
      </c>
      <c r="NMM1353" s="84" t="s">
        <v>3803</v>
      </c>
      <c r="NMN1353" s="84">
        <v>1000000</v>
      </c>
      <c r="NMP1353" s="84">
        <f>NMO1353/NMN1353</f>
        <v>0</v>
      </c>
      <c r="NMQ1353" s="84">
        <f>NMN1353-NMO1353</f>
        <v>1000000</v>
      </c>
      <c r="NMR1353" s="84">
        <v>2000000</v>
      </c>
      <c r="NMS1353" s="84">
        <v>0</v>
      </c>
      <c r="NMT1353" s="84">
        <f>NMS1353/NMR1353</f>
        <v>0</v>
      </c>
      <c r="NMU1353" s="84">
        <f>NMR1353-NMS1353</f>
        <v>2000000</v>
      </c>
      <c r="NMV1353" s="84">
        <f>NMR1353+NMN1353</f>
        <v>3000000</v>
      </c>
      <c r="NNA1353" s="84" t="s">
        <v>5395</v>
      </c>
      <c r="NNB1353" s="84">
        <v>454</v>
      </c>
      <c r="NNC1353" s="84" t="s">
        <v>3803</v>
      </c>
      <c r="NND1353" s="84">
        <v>1000000</v>
      </c>
      <c r="NNF1353" s="84">
        <f>NNE1353/NND1353</f>
        <v>0</v>
      </c>
      <c r="NNG1353" s="84">
        <f>NND1353-NNE1353</f>
        <v>1000000</v>
      </c>
      <c r="NNH1353" s="84">
        <v>2000000</v>
      </c>
      <c r="NNI1353" s="84">
        <v>0</v>
      </c>
      <c r="NNJ1353" s="84">
        <f>NNI1353/NNH1353</f>
        <v>0</v>
      </c>
      <c r="NNK1353" s="84">
        <f>NNH1353-NNI1353</f>
        <v>2000000</v>
      </c>
      <c r="NNL1353" s="84">
        <f>NNH1353+NND1353</f>
        <v>3000000</v>
      </c>
      <c r="NNQ1353" s="84" t="s">
        <v>5395</v>
      </c>
      <c r="NNR1353" s="84">
        <v>454</v>
      </c>
      <c r="NNS1353" s="84" t="s">
        <v>3803</v>
      </c>
      <c r="NNT1353" s="84">
        <v>1000000</v>
      </c>
      <c r="NNV1353" s="84">
        <f>NNU1353/NNT1353</f>
        <v>0</v>
      </c>
      <c r="NNW1353" s="84">
        <f>NNT1353-NNU1353</f>
        <v>1000000</v>
      </c>
      <c r="NNX1353" s="84">
        <v>2000000</v>
      </c>
      <c r="NNY1353" s="84">
        <v>0</v>
      </c>
      <c r="NNZ1353" s="84">
        <f>NNY1353/NNX1353</f>
        <v>0</v>
      </c>
      <c r="NOA1353" s="84">
        <f>NNX1353-NNY1353</f>
        <v>2000000</v>
      </c>
      <c r="NOB1353" s="84">
        <f>NNX1353+NNT1353</f>
        <v>3000000</v>
      </c>
      <c r="NOG1353" s="84" t="s">
        <v>5395</v>
      </c>
      <c r="NOH1353" s="84">
        <v>454</v>
      </c>
      <c r="NOI1353" s="84" t="s">
        <v>3803</v>
      </c>
      <c r="NOJ1353" s="84">
        <v>1000000</v>
      </c>
      <c r="NOL1353" s="84">
        <f>NOK1353/NOJ1353</f>
        <v>0</v>
      </c>
      <c r="NOM1353" s="84">
        <f>NOJ1353-NOK1353</f>
        <v>1000000</v>
      </c>
      <c r="NON1353" s="84">
        <v>2000000</v>
      </c>
      <c r="NOO1353" s="84">
        <v>0</v>
      </c>
      <c r="NOP1353" s="84">
        <f>NOO1353/NON1353</f>
        <v>0</v>
      </c>
      <c r="NOQ1353" s="84">
        <f>NON1353-NOO1353</f>
        <v>2000000</v>
      </c>
      <c r="NOR1353" s="84">
        <f>NON1353+NOJ1353</f>
        <v>3000000</v>
      </c>
      <c r="NOW1353" s="84" t="s">
        <v>5395</v>
      </c>
      <c r="NOX1353" s="84">
        <v>454</v>
      </c>
      <c r="NOY1353" s="84" t="s">
        <v>3803</v>
      </c>
      <c r="NOZ1353" s="84">
        <v>1000000</v>
      </c>
      <c r="NPB1353" s="84">
        <f>NPA1353/NOZ1353</f>
        <v>0</v>
      </c>
      <c r="NPC1353" s="84">
        <f>NOZ1353-NPA1353</f>
        <v>1000000</v>
      </c>
      <c r="NPD1353" s="84">
        <v>2000000</v>
      </c>
      <c r="NPE1353" s="84">
        <v>0</v>
      </c>
      <c r="NPF1353" s="84">
        <f>NPE1353/NPD1353</f>
        <v>0</v>
      </c>
      <c r="NPG1353" s="84">
        <f>NPD1353-NPE1353</f>
        <v>2000000</v>
      </c>
      <c r="NPH1353" s="84">
        <f>NPD1353+NOZ1353</f>
        <v>3000000</v>
      </c>
      <c r="NPM1353" s="84" t="s">
        <v>5395</v>
      </c>
      <c r="NPN1353" s="84">
        <v>454</v>
      </c>
      <c r="NPO1353" s="84" t="s">
        <v>3803</v>
      </c>
      <c r="NPP1353" s="84">
        <v>1000000</v>
      </c>
      <c r="NPR1353" s="84">
        <f>NPQ1353/NPP1353</f>
        <v>0</v>
      </c>
      <c r="NPS1353" s="84">
        <f>NPP1353-NPQ1353</f>
        <v>1000000</v>
      </c>
      <c r="NPT1353" s="84">
        <v>2000000</v>
      </c>
      <c r="NPU1353" s="84">
        <v>0</v>
      </c>
      <c r="NPV1353" s="84">
        <f>NPU1353/NPT1353</f>
        <v>0</v>
      </c>
      <c r="NPW1353" s="84">
        <f>NPT1353-NPU1353</f>
        <v>2000000</v>
      </c>
      <c r="NPX1353" s="84">
        <f>NPT1353+NPP1353</f>
        <v>3000000</v>
      </c>
      <c r="NQC1353" s="84" t="s">
        <v>5395</v>
      </c>
      <c r="NQD1353" s="84">
        <v>454</v>
      </c>
      <c r="NQE1353" s="84" t="s">
        <v>3803</v>
      </c>
      <c r="NQF1353" s="84">
        <v>1000000</v>
      </c>
      <c r="NQH1353" s="84">
        <f>NQG1353/NQF1353</f>
        <v>0</v>
      </c>
      <c r="NQI1353" s="84">
        <f>NQF1353-NQG1353</f>
        <v>1000000</v>
      </c>
      <c r="NQJ1353" s="84">
        <v>2000000</v>
      </c>
      <c r="NQK1353" s="84">
        <v>0</v>
      </c>
      <c r="NQL1353" s="84">
        <f>NQK1353/NQJ1353</f>
        <v>0</v>
      </c>
      <c r="NQM1353" s="84">
        <f>NQJ1353-NQK1353</f>
        <v>2000000</v>
      </c>
      <c r="NQN1353" s="84">
        <f>NQJ1353+NQF1353</f>
        <v>3000000</v>
      </c>
      <c r="NQS1353" s="84" t="s">
        <v>5395</v>
      </c>
      <c r="NQT1353" s="84">
        <v>454</v>
      </c>
      <c r="NQU1353" s="84" t="s">
        <v>3803</v>
      </c>
      <c r="NQV1353" s="84">
        <v>1000000</v>
      </c>
      <c r="NQX1353" s="84">
        <f>NQW1353/NQV1353</f>
        <v>0</v>
      </c>
      <c r="NQY1353" s="84">
        <f>NQV1353-NQW1353</f>
        <v>1000000</v>
      </c>
      <c r="NQZ1353" s="84">
        <v>2000000</v>
      </c>
      <c r="NRA1353" s="84">
        <v>0</v>
      </c>
      <c r="NRB1353" s="84">
        <f>NRA1353/NQZ1353</f>
        <v>0</v>
      </c>
      <c r="NRC1353" s="84">
        <f>NQZ1353-NRA1353</f>
        <v>2000000</v>
      </c>
      <c r="NRD1353" s="84">
        <f>NQZ1353+NQV1353</f>
        <v>3000000</v>
      </c>
      <c r="NRI1353" s="84" t="s">
        <v>5395</v>
      </c>
      <c r="NRJ1353" s="84">
        <v>454</v>
      </c>
      <c r="NRK1353" s="84" t="s">
        <v>3803</v>
      </c>
      <c r="NRL1353" s="84">
        <v>1000000</v>
      </c>
      <c r="NRN1353" s="84">
        <f>NRM1353/NRL1353</f>
        <v>0</v>
      </c>
      <c r="NRO1353" s="84">
        <f>NRL1353-NRM1353</f>
        <v>1000000</v>
      </c>
      <c r="NRP1353" s="84">
        <v>2000000</v>
      </c>
      <c r="NRQ1353" s="84">
        <v>0</v>
      </c>
      <c r="NRR1353" s="84">
        <f>NRQ1353/NRP1353</f>
        <v>0</v>
      </c>
      <c r="NRS1353" s="84">
        <f>NRP1353-NRQ1353</f>
        <v>2000000</v>
      </c>
      <c r="NRT1353" s="84">
        <f>NRP1353+NRL1353</f>
        <v>3000000</v>
      </c>
      <c r="NRY1353" s="84" t="s">
        <v>5395</v>
      </c>
      <c r="NRZ1353" s="84">
        <v>454</v>
      </c>
      <c r="NSA1353" s="84" t="s">
        <v>3803</v>
      </c>
      <c r="NSB1353" s="84">
        <v>1000000</v>
      </c>
      <c r="NSD1353" s="84">
        <f>NSC1353/NSB1353</f>
        <v>0</v>
      </c>
      <c r="NSE1353" s="84">
        <f>NSB1353-NSC1353</f>
        <v>1000000</v>
      </c>
      <c r="NSF1353" s="84">
        <v>2000000</v>
      </c>
      <c r="NSG1353" s="84">
        <v>0</v>
      </c>
      <c r="NSH1353" s="84">
        <f>NSG1353/NSF1353</f>
        <v>0</v>
      </c>
      <c r="NSI1353" s="84">
        <f>NSF1353-NSG1353</f>
        <v>2000000</v>
      </c>
      <c r="NSJ1353" s="84">
        <f>NSF1353+NSB1353</f>
        <v>3000000</v>
      </c>
      <c r="NSO1353" s="84" t="s">
        <v>5395</v>
      </c>
      <c r="NSP1353" s="84">
        <v>454</v>
      </c>
      <c r="NSQ1353" s="84" t="s">
        <v>3803</v>
      </c>
      <c r="NSR1353" s="84">
        <v>1000000</v>
      </c>
      <c r="NST1353" s="84">
        <f>NSS1353/NSR1353</f>
        <v>0</v>
      </c>
      <c r="NSU1353" s="84">
        <f>NSR1353-NSS1353</f>
        <v>1000000</v>
      </c>
      <c r="NSV1353" s="84">
        <v>2000000</v>
      </c>
      <c r="NSW1353" s="84">
        <v>0</v>
      </c>
      <c r="NSX1353" s="84">
        <f>NSW1353/NSV1353</f>
        <v>0</v>
      </c>
      <c r="NSY1353" s="84">
        <f>NSV1353-NSW1353</f>
        <v>2000000</v>
      </c>
      <c r="NSZ1353" s="84">
        <f>NSV1353+NSR1353</f>
        <v>3000000</v>
      </c>
      <c r="NTE1353" s="84" t="s">
        <v>5395</v>
      </c>
      <c r="NTF1353" s="84">
        <v>454</v>
      </c>
      <c r="NTG1353" s="84" t="s">
        <v>3803</v>
      </c>
      <c r="NTH1353" s="84">
        <v>1000000</v>
      </c>
      <c r="NTJ1353" s="84">
        <f>NTI1353/NTH1353</f>
        <v>0</v>
      </c>
      <c r="NTK1353" s="84">
        <f>NTH1353-NTI1353</f>
        <v>1000000</v>
      </c>
      <c r="NTL1353" s="84">
        <v>2000000</v>
      </c>
      <c r="NTM1353" s="84">
        <v>0</v>
      </c>
      <c r="NTN1353" s="84">
        <f>NTM1353/NTL1353</f>
        <v>0</v>
      </c>
      <c r="NTO1353" s="84">
        <f>NTL1353-NTM1353</f>
        <v>2000000</v>
      </c>
      <c r="NTP1353" s="84">
        <f>NTL1353+NTH1353</f>
        <v>3000000</v>
      </c>
      <c r="NTU1353" s="84" t="s">
        <v>5395</v>
      </c>
      <c r="NTV1353" s="84">
        <v>454</v>
      </c>
      <c r="NTW1353" s="84" t="s">
        <v>3803</v>
      </c>
      <c r="NTX1353" s="84">
        <v>1000000</v>
      </c>
      <c r="NTZ1353" s="84">
        <f>NTY1353/NTX1353</f>
        <v>0</v>
      </c>
      <c r="NUA1353" s="84">
        <f>NTX1353-NTY1353</f>
        <v>1000000</v>
      </c>
      <c r="NUB1353" s="84">
        <v>2000000</v>
      </c>
      <c r="NUC1353" s="84">
        <v>0</v>
      </c>
      <c r="NUD1353" s="84">
        <f>NUC1353/NUB1353</f>
        <v>0</v>
      </c>
      <c r="NUE1353" s="84">
        <f>NUB1353-NUC1353</f>
        <v>2000000</v>
      </c>
      <c r="NUF1353" s="84">
        <f>NUB1353+NTX1353</f>
        <v>3000000</v>
      </c>
      <c r="NUK1353" s="84" t="s">
        <v>5395</v>
      </c>
      <c r="NUL1353" s="84">
        <v>454</v>
      </c>
      <c r="NUM1353" s="84" t="s">
        <v>3803</v>
      </c>
      <c r="NUN1353" s="84">
        <v>1000000</v>
      </c>
      <c r="NUP1353" s="84">
        <f>NUO1353/NUN1353</f>
        <v>0</v>
      </c>
      <c r="NUQ1353" s="84">
        <f>NUN1353-NUO1353</f>
        <v>1000000</v>
      </c>
      <c r="NUR1353" s="84">
        <v>2000000</v>
      </c>
      <c r="NUS1353" s="84">
        <v>0</v>
      </c>
      <c r="NUT1353" s="84">
        <f>NUS1353/NUR1353</f>
        <v>0</v>
      </c>
      <c r="NUU1353" s="84">
        <f>NUR1353-NUS1353</f>
        <v>2000000</v>
      </c>
      <c r="NUV1353" s="84">
        <f>NUR1353+NUN1353</f>
        <v>3000000</v>
      </c>
      <c r="NVA1353" s="84" t="s">
        <v>5395</v>
      </c>
      <c r="NVB1353" s="84">
        <v>454</v>
      </c>
      <c r="NVC1353" s="84" t="s">
        <v>3803</v>
      </c>
      <c r="NVD1353" s="84">
        <v>1000000</v>
      </c>
      <c r="NVF1353" s="84">
        <f>NVE1353/NVD1353</f>
        <v>0</v>
      </c>
      <c r="NVG1353" s="84">
        <f>NVD1353-NVE1353</f>
        <v>1000000</v>
      </c>
      <c r="NVH1353" s="84">
        <v>2000000</v>
      </c>
      <c r="NVI1353" s="84">
        <v>0</v>
      </c>
      <c r="NVJ1353" s="84">
        <f>NVI1353/NVH1353</f>
        <v>0</v>
      </c>
      <c r="NVK1353" s="84">
        <f>NVH1353-NVI1353</f>
        <v>2000000</v>
      </c>
      <c r="NVL1353" s="84">
        <f>NVH1353+NVD1353</f>
        <v>3000000</v>
      </c>
      <c r="NVQ1353" s="84" t="s">
        <v>5395</v>
      </c>
      <c r="NVR1353" s="84">
        <v>454</v>
      </c>
      <c r="NVS1353" s="84" t="s">
        <v>3803</v>
      </c>
      <c r="NVT1353" s="84">
        <v>1000000</v>
      </c>
      <c r="NVV1353" s="84">
        <f>NVU1353/NVT1353</f>
        <v>0</v>
      </c>
      <c r="NVW1353" s="84">
        <f>NVT1353-NVU1353</f>
        <v>1000000</v>
      </c>
      <c r="NVX1353" s="84">
        <v>2000000</v>
      </c>
      <c r="NVY1353" s="84">
        <v>0</v>
      </c>
      <c r="NVZ1353" s="84">
        <f>NVY1353/NVX1353</f>
        <v>0</v>
      </c>
      <c r="NWA1353" s="84">
        <f>NVX1353-NVY1353</f>
        <v>2000000</v>
      </c>
      <c r="NWB1353" s="84">
        <f>NVX1353+NVT1353</f>
        <v>3000000</v>
      </c>
      <c r="NWG1353" s="84" t="s">
        <v>5395</v>
      </c>
      <c r="NWH1353" s="84">
        <v>454</v>
      </c>
      <c r="NWI1353" s="84" t="s">
        <v>3803</v>
      </c>
      <c r="NWJ1353" s="84">
        <v>1000000</v>
      </c>
      <c r="NWL1353" s="84">
        <f>NWK1353/NWJ1353</f>
        <v>0</v>
      </c>
      <c r="NWM1353" s="84">
        <f>NWJ1353-NWK1353</f>
        <v>1000000</v>
      </c>
      <c r="NWN1353" s="84">
        <v>2000000</v>
      </c>
      <c r="NWO1353" s="84">
        <v>0</v>
      </c>
      <c r="NWP1353" s="84">
        <f>NWO1353/NWN1353</f>
        <v>0</v>
      </c>
      <c r="NWQ1353" s="84">
        <f>NWN1353-NWO1353</f>
        <v>2000000</v>
      </c>
      <c r="NWR1353" s="84">
        <f>NWN1353+NWJ1353</f>
        <v>3000000</v>
      </c>
      <c r="NWW1353" s="84" t="s">
        <v>5395</v>
      </c>
      <c r="NWX1353" s="84">
        <v>454</v>
      </c>
      <c r="NWY1353" s="84" t="s">
        <v>3803</v>
      </c>
      <c r="NWZ1353" s="84">
        <v>1000000</v>
      </c>
      <c r="NXB1353" s="84">
        <f>NXA1353/NWZ1353</f>
        <v>0</v>
      </c>
      <c r="NXC1353" s="84">
        <f>NWZ1353-NXA1353</f>
        <v>1000000</v>
      </c>
      <c r="NXD1353" s="84">
        <v>2000000</v>
      </c>
      <c r="NXE1353" s="84">
        <v>0</v>
      </c>
      <c r="NXF1353" s="84">
        <f>NXE1353/NXD1353</f>
        <v>0</v>
      </c>
      <c r="NXG1353" s="84">
        <f>NXD1353-NXE1353</f>
        <v>2000000</v>
      </c>
      <c r="NXH1353" s="84">
        <f>NXD1353+NWZ1353</f>
        <v>3000000</v>
      </c>
      <c r="NXM1353" s="84" t="s">
        <v>5395</v>
      </c>
      <c r="NXN1353" s="84">
        <v>454</v>
      </c>
      <c r="NXO1353" s="84" t="s">
        <v>3803</v>
      </c>
      <c r="NXP1353" s="84">
        <v>1000000</v>
      </c>
      <c r="NXR1353" s="84">
        <f>NXQ1353/NXP1353</f>
        <v>0</v>
      </c>
      <c r="NXS1353" s="84">
        <f>NXP1353-NXQ1353</f>
        <v>1000000</v>
      </c>
      <c r="NXT1353" s="84">
        <v>2000000</v>
      </c>
      <c r="NXU1353" s="84">
        <v>0</v>
      </c>
      <c r="NXV1353" s="84">
        <f>NXU1353/NXT1353</f>
        <v>0</v>
      </c>
      <c r="NXW1353" s="84">
        <f>NXT1353-NXU1353</f>
        <v>2000000</v>
      </c>
      <c r="NXX1353" s="84">
        <f>NXT1353+NXP1353</f>
        <v>3000000</v>
      </c>
      <c r="NYC1353" s="84" t="s">
        <v>5395</v>
      </c>
      <c r="NYD1353" s="84">
        <v>454</v>
      </c>
      <c r="NYE1353" s="84" t="s">
        <v>3803</v>
      </c>
      <c r="NYF1353" s="84">
        <v>1000000</v>
      </c>
      <c r="NYH1353" s="84">
        <f>NYG1353/NYF1353</f>
        <v>0</v>
      </c>
      <c r="NYI1353" s="84">
        <f>NYF1353-NYG1353</f>
        <v>1000000</v>
      </c>
      <c r="NYJ1353" s="84">
        <v>2000000</v>
      </c>
      <c r="NYK1353" s="84">
        <v>0</v>
      </c>
      <c r="NYL1353" s="84">
        <f>NYK1353/NYJ1353</f>
        <v>0</v>
      </c>
      <c r="NYM1353" s="84">
        <f>NYJ1353-NYK1353</f>
        <v>2000000</v>
      </c>
      <c r="NYN1353" s="84">
        <f>NYJ1353+NYF1353</f>
        <v>3000000</v>
      </c>
      <c r="NYS1353" s="84" t="s">
        <v>5395</v>
      </c>
      <c r="NYT1353" s="84">
        <v>454</v>
      </c>
      <c r="NYU1353" s="84" t="s">
        <v>3803</v>
      </c>
      <c r="NYV1353" s="84">
        <v>1000000</v>
      </c>
      <c r="NYX1353" s="84">
        <f>NYW1353/NYV1353</f>
        <v>0</v>
      </c>
      <c r="NYY1353" s="84">
        <f>NYV1353-NYW1353</f>
        <v>1000000</v>
      </c>
      <c r="NYZ1353" s="84">
        <v>2000000</v>
      </c>
      <c r="NZA1353" s="84">
        <v>0</v>
      </c>
      <c r="NZB1353" s="84">
        <f>NZA1353/NYZ1353</f>
        <v>0</v>
      </c>
      <c r="NZC1353" s="84">
        <f>NYZ1353-NZA1353</f>
        <v>2000000</v>
      </c>
      <c r="NZD1353" s="84">
        <f>NYZ1353+NYV1353</f>
        <v>3000000</v>
      </c>
      <c r="NZI1353" s="84" t="s">
        <v>5395</v>
      </c>
      <c r="NZJ1353" s="84">
        <v>454</v>
      </c>
      <c r="NZK1353" s="84" t="s">
        <v>3803</v>
      </c>
      <c r="NZL1353" s="84">
        <v>1000000</v>
      </c>
      <c r="NZN1353" s="84">
        <f>NZM1353/NZL1353</f>
        <v>0</v>
      </c>
      <c r="NZO1353" s="84">
        <f>NZL1353-NZM1353</f>
        <v>1000000</v>
      </c>
      <c r="NZP1353" s="84">
        <v>2000000</v>
      </c>
      <c r="NZQ1353" s="84">
        <v>0</v>
      </c>
      <c r="NZR1353" s="84">
        <f>NZQ1353/NZP1353</f>
        <v>0</v>
      </c>
      <c r="NZS1353" s="84">
        <f>NZP1353-NZQ1353</f>
        <v>2000000</v>
      </c>
      <c r="NZT1353" s="84">
        <f>NZP1353+NZL1353</f>
        <v>3000000</v>
      </c>
      <c r="NZY1353" s="84" t="s">
        <v>5395</v>
      </c>
      <c r="NZZ1353" s="84">
        <v>454</v>
      </c>
      <c r="OAA1353" s="84" t="s">
        <v>3803</v>
      </c>
      <c r="OAB1353" s="84">
        <v>1000000</v>
      </c>
      <c r="OAD1353" s="84">
        <f>OAC1353/OAB1353</f>
        <v>0</v>
      </c>
      <c r="OAE1353" s="84">
        <f>OAB1353-OAC1353</f>
        <v>1000000</v>
      </c>
      <c r="OAF1353" s="84">
        <v>2000000</v>
      </c>
      <c r="OAG1353" s="84">
        <v>0</v>
      </c>
      <c r="OAH1353" s="84">
        <f>OAG1353/OAF1353</f>
        <v>0</v>
      </c>
      <c r="OAI1353" s="84">
        <f>OAF1353-OAG1353</f>
        <v>2000000</v>
      </c>
      <c r="OAJ1353" s="84">
        <f>OAF1353+OAB1353</f>
        <v>3000000</v>
      </c>
      <c r="OAO1353" s="84" t="s">
        <v>5395</v>
      </c>
      <c r="OAP1353" s="84">
        <v>454</v>
      </c>
      <c r="OAQ1353" s="84" t="s">
        <v>3803</v>
      </c>
      <c r="OAR1353" s="84">
        <v>1000000</v>
      </c>
      <c r="OAT1353" s="84">
        <f>OAS1353/OAR1353</f>
        <v>0</v>
      </c>
      <c r="OAU1353" s="84">
        <f>OAR1353-OAS1353</f>
        <v>1000000</v>
      </c>
      <c r="OAV1353" s="84">
        <v>2000000</v>
      </c>
      <c r="OAW1353" s="84">
        <v>0</v>
      </c>
      <c r="OAX1353" s="84">
        <f>OAW1353/OAV1353</f>
        <v>0</v>
      </c>
      <c r="OAY1353" s="84">
        <f>OAV1353-OAW1353</f>
        <v>2000000</v>
      </c>
      <c r="OAZ1353" s="84">
        <f>OAV1353+OAR1353</f>
        <v>3000000</v>
      </c>
      <c r="OBE1353" s="84" t="s">
        <v>5395</v>
      </c>
      <c r="OBF1353" s="84">
        <v>454</v>
      </c>
      <c r="OBG1353" s="84" t="s">
        <v>3803</v>
      </c>
      <c r="OBH1353" s="84">
        <v>1000000</v>
      </c>
      <c r="OBJ1353" s="84">
        <f>OBI1353/OBH1353</f>
        <v>0</v>
      </c>
      <c r="OBK1353" s="84">
        <f>OBH1353-OBI1353</f>
        <v>1000000</v>
      </c>
      <c r="OBL1353" s="84">
        <v>2000000</v>
      </c>
      <c r="OBM1353" s="84">
        <v>0</v>
      </c>
      <c r="OBN1353" s="84">
        <f>OBM1353/OBL1353</f>
        <v>0</v>
      </c>
      <c r="OBO1353" s="84">
        <f>OBL1353-OBM1353</f>
        <v>2000000</v>
      </c>
      <c r="OBP1353" s="84">
        <f>OBL1353+OBH1353</f>
        <v>3000000</v>
      </c>
      <c r="OBU1353" s="84" t="s">
        <v>5395</v>
      </c>
      <c r="OBV1353" s="84">
        <v>454</v>
      </c>
      <c r="OBW1353" s="84" t="s">
        <v>3803</v>
      </c>
      <c r="OBX1353" s="84">
        <v>1000000</v>
      </c>
      <c r="OBZ1353" s="84">
        <f>OBY1353/OBX1353</f>
        <v>0</v>
      </c>
      <c r="OCA1353" s="84">
        <f>OBX1353-OBY1353</f>
        <v>1000000</v>
      </c>
      <c r="OCB1353" s="84">
        <v>2000000</v>
      </c>
      <c r="OCC1353" s="84">
        <v>0</v>
      </c>
      <c r="OCD1353" s="84">
        <f>OCC1353/OCB1353</f>
        <v>0</v>
      </c>
      <c r="OCE1353" s="84">
        <f>OCB1353-OCC1353</f>
        <v>2000000</v>
      </c>
      <c r="OCF1353" s="84">
        <f>OCB1353+OBX1353</f>
        <v>3000000</v>
      </c>
      <c r="OCK1353" s="84" t="s">
        <v>5395</v>
      </c>
      <c r="OCL1353" s="84">
        <v>454</v>
      </c>
      <c r="OCM1353" s="84" t="s">
        <v>3803</v>
      </c>
      <c r="OCN1353" s="84">
        <v>1000000</v>
      </c>
      <c r="OCP1353" s="84">
        <f>OCO1353/OCN1353</f>
        <v>0</v>
      </c>
      <c r="OCQ1353" s="84">
        <f>OCN1353-OCO1353</f>
        <v>1000000</v>
      </c>
      <c r="OCR1353" s="84">
        <v>2000000</v>
      </c>
      <c r="OCS1353" s="84">
        <v>0</v>
      </c>
      <c r="OCT1353" s="84">
        <f>OCS1353/OCR1353</f>
        <v>0</v>
      </c>
      <c r="OCU1353" s="84">
        <f>OCR1353-OCS1353</f>
        <v>2000000</v>
      </c>
      <c r="OCV1353" s="84">
        <f>OCR1353+OCN1353</f>
        <v>3000000</v>
      </c>
      <c r="ODA1353" s="84" t="s">
        <v>5395</v>
      </c>
      <c r="ODB1353" s="84">
        <v>454</v>
      </c>
      <c r="ODC1353" s="84" t="s">
        <v>3803</v>
      </c>
      <c r="ODD1353" s="84">
        <v>1000000</v>
      </c>
      <c r="ODF1353" s="84">
        <f>ODE1353/ODD1353</f>
        <v>0</v>
      </c>
      <c r="ODG1353" s="84">
        <f>ODD1353-ODE1353</f>
        <v>1000000</v>
      </c>
      <c r="ODH1353" s="84">
        <v>2000000</v>
      </c>
      <c r="ODI1353" s="84">
        <v>0</v>
      </c>
      <c r="ODJ1353" s="84">
        <f>ODI1353/ODH1353</f>
        <v>0</v>
      </c>
      <c r="ODK1353" s="84">
        <f>ODH1353-ODI1353</f>
        <v>2000000</v>
      </c>
      <c r="ODL1353" s="84">
        <f>ODH1353+ODD1353</f>
        <v>3000000</v>
      </c>
      <c r="ODQ1353" s="84" t="s">
        <v>5395</v>
      </c>
      <c r="ODR1353" s="84">
        <v>454</v>
      </c>
      <c r="ODS1353" s="84" t="s">
        <v>3803</v>
      </c>
      <c r="ODT1353" s="84">
        <v>1000000</v>
      </c>
      <c r="ODV1353" s="84">
        <f>ODU1353/ODT1353</f>
        <v>0</v>
      </c>
      <c r="ODW1353" s="84">
        <f>ODT1353-ODU1353</f>
        <v>1000000</v>
      </c>
      <c r="ODX1353" s="84">
        <v>2000000</v>
      </c>
      <c r="ODY1353" s="84">
        <v>0</v>
      </c>
      <c r="ODZ1353" s="84">
        <f>ODY1353/ODX1353</f>
        <v>0</v>
      </c>
      <c r="OEA1353" s="84">
        <f>ODX1353-ODY1353</f>
        <v>2000000</v>
      </c>
      <c r="OEB1353" s="84">
        <f>ODX1353+ODT1353</f>
        <v>3000000</v>
      </c>
      <c r="OEG1353" s="84" t="s">
        <v>5395</v>
      </c>
      <c r="OEH1353" s="84">
        <v>454</v>
      </c>
      <c r="OEI1353" s="84" t="s">
        <v>3803</v>
      </c>
      <c r="OEJ1353" s="84">
        <v>1000000</v>
      </c>
      <c r="OEL1353" s="84">
        <f>OEK1353/OEJ1353</f>
        <v>0</v>
      </c>
      <c r="OEM1353" s="84">
        <f>OEJ1353-OEK1353</f>
        <v>1000000</v>
      </c>
      <c r="OEN1353" s="84">
        <v>2000000</v>
      </c>
      <c r="OEO1353" s="84">
        <v>0</v>
      </c>
      <c r="OEP1353" s="84">
        <f>OEO1353/OEN1353</f>
        <v>0</v>
      </c>
      <c r="OEQ1353" s="84">
        <f>OEN1353-OEO1353</f>
        <v>2000000</v>
      </c>
      <c r="OER1353" s="84">
        <f>OEN1353+OEJ1353</f>
        <v>3000000</v>
      </c>
      <c r="OEW1353" s="84" t="s">
        <v>5395</v>
      </c>
      <c r="OEX1353" s="84">
        <v>454</v>
      </c>
      <c r="OEY1353" s="84" t="s">
        <v>3803</v>
      </c>
      <c r="OEZ1353" s="84">
        <v>1000000</v>
      </c>
      <c r="OFB1353" s="84">
        <f>OFA1353/OEZ1353</f>
        <v>0</v>
      </c>
      <c r="OFC1353" s="84">
        <f>OEZ1353-OFA1353</f>
        <v>1000000</v>
      </c>
      <c r="OFD1353" s="84">
        <v>2000000</v>
      </c>
      <c r="OFE1353" s="84">
        <v>0</v>
      </c>
      <c r="OFF1353" s="84">
        <f>OFE1353/OFD1353</f>
        <v>0</v>
      </c>
      <c r="OFG1353" s="84">
        <f>OFD1353-OFE1353</f>
        <v>2000000</v>
      </c>
      <c r="OFH1353" s="84">
        <f>OFD1353+OEZ1353</f>
        <v>3000000</v>
      </c>
      <c r="OFM1353" s="84" t="s">
        <v>5395</v>
      </c>
      <c r="OFN1353" s="84">
        <v>454</v>
      </c>
      <c r="OFO1353" s="84" t="s">
        <v>3803</v>
      </c>
      <c r="OFP1353" s="84">
        <v>1000000</v>
      </c>
      <c r="OFR1353" s="84">
        <f>OFQ1353/OFP1353</f>
        <v>0</v>
      </c>
      <c r="OFS1353" s="84">
        <f>OFP1353-OFQ1353</f>
        <v>1000000</v>
      </c>
      <c r="OFT1353" s="84">
        <v>2000000</v>
      </c>
      <c r="OFU1353" s="84">
        <v>0</v>
      </c>
      <c r="OFV1353" s="84">
        <f>OFU1353/OFT1353</f>
        <v>0</v>
      </c>
      <c r="OFW1353" s="84">
        <f>OFT1353-OFU1353</f>
        <v>2000000</v>
      </c>
      <c r="OFX1353" s="84">
        <f>OFT1353+OFP1353</f>
        <v>3000000</v>
      </c>
      <c r="OGC1353" s="84" t="s">
        <v>5395</v>
      </c>
      <c r="OGD1353" s="84">
        <v>454</v>
      </c>
      <c r="OGE1353" s="84" t="s">
        <v>3803</v>
      </c>
      <c r="OGF1353" s="84">
        <v>1000000</v>
      </c>
      <c r="OGH1353" s="84">
        <f>OGG1353/OGF1353</f>
        <v>0</v>
      </c>
      <c r="OGI1353" s="84">
        <f>OGF1353-OGG1353</f>
        <v>1000000</v>
      </c>
      <c r="OGJ1353" s="84">
        <v>2000000</v>
      </c>
      <c r="OGK1353" s="84">
        <v>0</v>
      </c>
      <c r="OGL1353" s="84">
        <f>OGK1353/OGJ1353</f>
        <v>0</v>
      </c>
      <c r="OGM1353" s="84">
        <f>OGJ1353-OGK1353</f>
        <v>2000000</v>
      </c>
      <c r="OGN1353" s="84">
        <f>OGJ1353+OGF1353</f>
        <v>3000000</v>
      </c>
      <c r="OGS1353" s="84" t="s">
        <v>5395</v>
      </c>
      <c r="OGT1353" s="84">
        <v>454</v>
      </c>
      <c r="OGU1353" s="84" t="s">
        <v>3803</v>
      </c>
      <c r="OGV1353" s="84">
        <v>1000000</v>
      </c>
      <c r="OGX1353" s="84">
        <f>OGW1353/OGV1353</f>
        <v>0</v>
      </c>
      <c r="OGY1353" s="84">
        <f>OGV1353-OGW1353</f>
        <v>1000000</v>
      </c>
      <c r="OGZ1353" s="84">
        <v>2000000</v>
      </c>
      <c r="OHA1353" s="84">
        <v>0</v>
      </c>
      <c r="OHB1353" s="84">
        <f>OHA1353/OGZ1353</f>
        <v>0</v>
      </c>
      <c r="OHC1353" s="84">
        <f>OGZ1353-OHA1353</f>
        <v>2000000</v>
      </c>
      <c r="OHD1353" s="84">
        <f>OGZ1353+OGV1353</f>
        <v>3000000</v>
      </c>
      <c r="OHI1353" s="84" t="s">
        <v>5395</v>
      </c>
      <c r="OHJ1353" s="84">
        <v>454</v>
      </c>
      <c r="OHK1353" s="84" t="s">
        <v>3803</v>
      </c>
      <c r="OHL1353" s="84">
        <v>1000000</v>
      </c>
      <c r="OHN1353" s="84">
        <f>OHM1353/OHL1353</f>
        <v>0</v>
      </c>
      <c r="OHO1353" s="84">
        <f>OHL1353-OHM1353</f>
        <v>1000000</v>
      </c>
      <c r="OHP1353" s="84">
        <v>2000000</v>
      </c>
      <c r="OHQ1353" s="84">
        <v>0</v>
      </c>
      <c r="OHR1353" s="84">
        <f>OHQ1353/OHP1353</f>
        <v>0</v>
      </c>
      <c r="OHS1353" s="84">
        <f>OHP1353-OHQ1353</f>
        <v>2000000</v>
      </c>
      <c r="OHT1353" s="84">
        <f>OHP1353+OHL1353</f>
        <v>3000000</v>
      </c>
      <c r="OHY1353" s="84" t="s">
        <v>5395</v>
      </c>
      <c r="OHZ1353" s="84">
        <v>454</v>
      </c>
      <c r="OIA1353" s="84" t="s">
        <v>3803</v>
      </c>
      <c r="OIB1353" s="84">
        <v>1000000</v>
      </c>
      <c r="OID1353" s="84">
        <f>OIC1353/OIB1353</f>
        <v>0</v>
      </c>
      <c r="OIE1353" s="84">
        <f>OIB1353-OIC1353</f>
        <v>1000000</v>
      </c>
      <c r="OIF1353" s="84">
        <v>2000000</v>
      </c>
      <c r="OIG1353" s="84">
        <v>0</v>
      </c>
      <c r="OIH1353" s="84">
        <f>OIG1353/OIF1353</f>
        <v>0</v>
      </c>
      <c r="OII1353" s="84">
        <f>OIF1353-OIG1353</f>
        <v>2000000</v>
      </c>
      <c r="OIJ1353" s="84">
        <f>OIF1353+OIB1353</f>
        <v>3000000</v>
      </c>
      <c r="OIO1353" s="84" t="s">
        <v>5395</v>
      </c>
      <c r="OIP1353" s="84">
        <v>454</v>
      </c>
      <c r="OIQ1353" s="84" t="s">
        <v>3803</v>
      </c>
      <c r="OIR1353" s="84">
        <v>1000000</v>
      </c>
      <c r="OIT1353" s="84">
        <f>OIS1353/OIR1353</f>
        <v>0</v>
      </c>
      <c r="OIU1353" s="84">
        <f>OIR1353-OIS1353</f>
        <v>1000000</v>
      </c>
      <c r="OIV1353" s="84">
        <v>2000000</v>
      </c>
      <c r="OIW1353" s="84">
        <v>0</v>
      </c>
      <c r="OIX1353" s="84">
        <f>OIW1353/OIV1353</f>
        <v>0</v>
      </c>
      <c r="OIY1353" s="84">
        <f>OIV1353-OIW1353</f>
        <v>2000000</v>
      </c>
      <c r="OIZ1353" s="84">
        <f>OIV1353+OIR1353</f>
        <v>3000000</v>
      </c>
      <c r="OJE1353" s="84" t="s">
        <v>5395</v>
      </c>
      <c r="OJF1353" s="84">
        <v>454</v>
      </c>
      <c r="OJG1353" s="84" t="s">
        <v>3803</v>
      </c>
      <c r="OJH1353" s="84">
        <v>1000000</v>
      </c>
      <c r="OJJ1353" s="84">
        <f>OJI1353/OJH1353</f>
        <v>0</v>
      </c>
      <c r="OJK1353" s="84">
        <f>OJH1353-OJI1353</f>
        <v>1000000</v>
      </c>
      <c r="OJL1353" s="84">
        <v>2000000</v>
      </c>
      <c r="OJM1353" s="84">
        <v>0</v>
      </c>
      <c r="OJN1353" s="84">
        <f>OJM1353/OJL1353</f>
        <v>0</v>
      </c>
      <c r="OJO1353" s="84">
        <f>OJL1353-OJM1353</f>
        <v>2000000</v>
      </c>
      <c r="OJP1353" s="84">
        <f>OJL1353+OJH1353</f>
        <v>3000000</v>
      </c>
      <c r="OJU1353" s="84" t="s">
        <v>5395</v>
      </c>
      <c r="OJV1353" s="84">
        <v>454</v>
      </c>
      <c r="OJW1353" s="84" t="s">
        <v>3803</v>
      </c>
      <c r="OJX1353" s="84">
        <v>1000000</v>
      </c>
      <c r="OJZ1353" s="84">
        <f>OJY1353/OJX1353</f>
        <v>0</v>
      </c>
      <c r="OKA1353" s="84">
        <f>OJX1353-OJY1353</f>
        <v>1000000</v>
      </c>
      <c r="OKB1353" s="84">
        <v>2000000</v>
      </c>
      <c r="OKC1353" s="84">
        <v>0</v>
      </c>
      <c r="OKD1353" s="84">
        <f>OKC1353/OKB1353</f>
        <v>0</v>
      </c>
      <c r="OKE1353" s="84">
        <f>OKB1353-OKC1353</f>
        <v>2000000</v>
      </c>
      <c r="OKF1353" s="84">
        <f>OKB1353+OJX1353</f>
        <v>3000000</v>
      </c>
      <c r="OKK1353" s="84" t="s">
        <v>5395</v>
      </c>
      <c r="OKL1353" s="84">
        <v>454</v>
      </c>
      <c r="OKM1353" s="84" t="s">
        <v>3803</v>
      </c>
      <c r="OKN1353" s="84">
        <v>1000000</v>
      </c>
      <c r="OKP1353" s="84">
        <f>OKO1353/OKN1353</f>
        <v>0</v>
      </c>
      <c r="OKQ1353" s="84">
        <f>OKN1353-OKO1353</f>
        <v>1000000</v>
      </c>
      <c r="OKR1353" s="84">
        <v>2000000</v>
      </c>
      <c r="OKS1353" s="84">
        <v>0</v>
      </c>
      <c r="OKT1353" s="84">
        <f>OKS1353/OKR1353</f>
        <v>0</v>
      </c>
      <c r="OKU1353" s="84">
        <f>OKR1353-OKS1353</f>
        <v>2000000</v>
      </c>
      <c r="OKV1353" s="84">
        <f>OKR1353+OKN1353</f>
        <v>3000000</v>
      </c>
      <c r="OLA1353" s="84" t="s">
        <v>5395</v>
      </c>
      <c r="OLB1353" s="84">
        <v>454</v>
      </c>
      <c r="OLC1353" s="84" t="s">
        <v>3803</v>
      </c>
      <c r="OLD1353" s="84">
        <v>1000000</v>
      </c>
      <c r="OLF1353" s="84">
        <f>OLE1353/OLD1353</f>
        <v>0</v>
      </c>
      <c r="OLG1353" s="84">
        <f>OLD1353-OLE1353</f>
        <v>1000000</v>
      </c>
      <c r="OLH1353" s="84">
        <v>2000000</v>
      </c>
      <c r="OLI1353" s="84">
        <v>0</v>
      </c>
      <c r="OLJ1353" s="84">
        <f>OLI1353/OLH1353</f>
        <v>0</v>
      </c>
      <c r="OLK1353" s="84">
        <f>OLH1353-OLI1353</f>
        <v>2000000</v>
      </c>
      <c r="OLL1353" s="84">
        <f>OLH1353+OLD1353</f>
        <v>3000000</v>
      </c>
      <c r="OLQ1353" s="84" t="s">
        <v>5395</v>
      </c>
      <c r="OLR1353" s="84">
        <v>454</v>
      </c>
      <c r="OLS1353" s="84" t="s">
        <v>3803</v>
      </c>
      <c r="OLT1353" s="84">
        <v>1000000</v>
      </c>
      <c r="OLV1353" s="84">
        <f>OLU1353/OLT1353</f>
        <v>0</v>
      </c>
      <c r="OLW1353" s="84">
        <f>OLT1353-OLU1353</f>
        <v>1000000</v>
      </c>
      <c r="OLX1353" s="84">
        <v>2000000</v>
      </c>
      <c r="OLY1353" s="84">
        <v>0</v>
      </c>
      <c r="OLZ1353" s="84">
        <f>OLY1353/OLX1353</f>
        <v>0</v>
      </c>
      <c r="OMA1353" s="84">
        <f>OLX1353-OLY1353</f>
        <v>2000000</v>
      </c>
      <c r="OMB1353" s="84">
        <f>OLX1353+OLT1353</f>
        <v>3000000</v>
      </c>
      <c r="OMG1353" s="84" t="s">
        <v>5395</v>
      </c>
      <c r="OMH1353" s="84">
        <v>454</v>
      </c>
      <c r="OMI1353" s="84" t="s">
        <v>3803</v>
      </c>
      <c r="OMJ1353" s="84">
        <v>1000000</v>
      </c>
      <c r="OML1353" s="84">
        <f>OMK1353/OMJ1353</f>
        <v>0</v>
      </c>
      <c r="OMM1353" s="84">
        <f>OMJ1353-OMK1353</f>
        <v>1000000</v>
      </c>
      <c r="OMN1353" s="84">
        <v>2000000</v>
      </c>
      <c r="OMO1353" s="84">
        <v>0</v>
      </c>
      <c r="OMP1353" s="84">
        <f>OMO1353/OMN1353</f>
        <v>0</v>
      </c>
      <c r="OMQ1353" s="84">
        <f>OMN1353-OMO1353</f>
        <v>2000000</v>
      </c>
      <c r="OMR1353" s="84">
        <f>OMN1353+OMJ1353</f>
        <v>3000000</v>
      </c>
      <c r="OMW1353" s="84" t="s">
        <v>5395</v>
      </c>
      <c r="OMX1353" s="84">
        <v>454</v>
      </c>
      <c r="OMY1353" s="84" t="s">
        <v>3803</v>
      </c>
      <c r="OMZ1353" s="84">
        <v>1000000</v>
      </c>
      <c r="ONB1353" s="84">
        <f>ONA1353/OMZ1353</f>
        <v>0</v>
      </c>
      <c r="ONC1353" s="84">
        <f>OMZ1353-ONA1353</f>
        <v>1000000</v>
      </c>
      <c r="OND1353" s="84">
        <v>2000000</v>
      </c>
      <c r="ONE1353" s="84">
        <v>0</v>
      </c>
      <c r="ONF1353" s="84">
        <f>ONE1353/OND1353</f>
        <v>0</v>
      </c>
      <c r="ONG1353" s="84">
        <f>OND1353-ONE1353</f>
        <v>2000000</v>
      </c>
      <c r="ONH1353" s="84">
        <f>OND1353+OMZ1353</f>
        <v>3000000</v>
      </c>
      <c r="ONM1353" s="84" t="s">
        <v>5395</v>
      </c>
      <c r="ONN1353" s="84">
        <v>454</v>
      </c>
      <c r="ONO1353" s="84" t="s">
        <v>3803</v>
      </c>
      <c r="ONP1353" s="84">
        <v>1000000</v>
      </c>
      <c r="ONR1353" s="84">
        <f>ONQ1353/ONP1353</f>
        <v>0</v>
      </c>
      <c r="ONS1353" s="84">
        <f>ONP1353-ONQ1353</f>
        <v>1000000</v>
      </c>
      <c r="ONT1353" s="84">
        <v>2000000</v>
      </c>
      <c r="ONU1353" s="84">
        <v>0</v>
      </c>
      <c r="ONV1353" s="84">
        <f>ONU1353/ONT1353</f>
        <v>0</v>
      </c>
      <c r="ONW1353" s="84">
        <f>ONT1353-ONU1353</f>
        <v>2000000</v>
      </c>
      <c r="ONX1353" s="84">
        <f>ONT1353+ONP1353</f>
        <v>3000000</v>
      </c>
      <c r="OOC1353" s="84" t="s">
        <v>5395</v>
      </c>
      <c r="OOD1353" s="84">
        <v>454</v>
      </c>
      <c r="OOE1353" s="84" t="s">
        <v>3803</v>
      </c>
      <c r="OOF1353" s="84">
        <v>1000000</v>
      </c>
      <c r="OOH1353" s="84">
        <f>OOG1353/OOF1353</f>
        <v>0</v>
      </c>
      <c r="OOI1353" s="84">
        <f>OOF1353-OOG1353</f>
        <v>1000000</v>
      </c>
      <c r="OOJ1353" s="84">
        <v>2000000</v>
      </c>
      <c r="OOK1353" s="84">
        <v>0</v>
      </c>
      <c r="OOL1353" s="84">
        <f>OOK1353/OOJ1353</f>
        <v>0</v>
      </c>
      <c r="OOM1353" s="84">
        <f>OOJ1353-OOK1353</f>
        <v>2000000</v>
      </c>
      <c r="OON1353" s="84">
        <f>OOJ1353+OOF1353</f>
        <v>3000000</v>
      </c>
      <c r="OOS1353" s="84" t="s">
        <v>5395</v>
      </c>
      <c r="OOT1353" s="84">
        <v>454</v>
      </c>
      <c r="OOU1353" s="84" t="s">
        <v>3803</v>
      </c>
      <c r="OOV1353" s="84">
        <v>1000000</v>
      </c>
      <c r="OOX1353" s="84">
        <f>OOW1353/OOV1353</f>
        <v>0</v>
      </c>
      <c r="OOY1353" s="84">
        <f>OOV1353-OOW1353</f>
        <v>1000000</v>
      </c>
      <c r="OOZ1353" s="84">
        <v>2000000</v>
      </c>
      <c r="OPA1353" s="84">
        <v>0</v>
      </c>
      <c r="OPB1353" s="84">
        <f>OPA1353/OOZ1353</f>
        <v>0</v>
      </c>
      <c r="OPC1353" s="84">
        <f>OOZ1353-OPA1353</f>
        <v>2000000</v>
      </c>
      <c r="OPD1353" s="84">
        <f>OOZ1353+OOV1353</f>
        <v>3000000</v>
      </c>
      <c r="OPI1353" s="84" t="s">
        <v>5395</v>
      </c>
      <c r="OPJ1353" s="84">
        <v>454</v>
      </c>
      <c r="OPK1353" s="84" t="s">
        <v>3803</v>
      </c>
      <c r="OPL1353" s="84">
        <v>1000000</v>
      </c>
      <c r="OPN1353" s="84">
        <f>OPM1353/OPL1353</f>
        <v>0</v>
      </c>
      <c r="OPO1353" s="84">
        <f>OPL1353-OPM1353</f>
        <v>1000000</v>
      </c>
      <c r="OPP1353" s="84">
        <v>2000000</v>
      </c>
      <c r="OPQ1353" s="84">
        <v>0</v>
      </c>
      <c r="OPR1353" s="84">
        <f>OPQ1353/OPP1353</f>
        <v>0</v>
      </c>
      <c r="OPS1353" s="84">
        <f>OPP1353-OPQ1353</f>
        <v>2000000</v>
      </c>
      <c r="OPT1353" s="84">
        <f>OPP1353+OPL1353</f>
        <v>3000000</v>
      </c>
      <c r="OPY1353" s="84" t="s">
        <v>5395</v>
      </c>
      <c r="OPZ1353" s="84">
        <v>454</v>
      </c>
      <c r="OQA1353" s="84" t="s">
        <v>3803</v>
      </c>
      <c r="OQB1353" s="84">
        <v>1000000</v>
      </c>
      <c r="OQD1353" s="84">
        <f>OQC1353/OQB1353</f>
        <v>0</v>
      </c>
      <c r="OQE1353" s="84">
        <f>OQB1353-OQC1353</f>
        <v>1000000</v>
      </c>
      <c r="OQF1353" s="84">
        <v>2000000</v>
      </c>
      <c r="OQG1353" s="84">
        <v>0</v>
      </c>
      <c r="OQH1353" s="84">
        <f>OQG1353/OQF1353</f>
        <v>0</v>
      </c>
      <c r="OQI1353" s="84">
        <f>OQF1353-OQG1353</f>
        <v>2000000</v>
      </c>
      <c r="OQJ1353" s="84">
        <f>OQF1353+OQB1353</f>
        <v>3000000</v>
      </c>
      <c r="OQO1353" s="84" t="s">
        <v>5395</v>
      </c>
      <c r="OQP1353" s="84">
        <v>454</v>
      </c>
      <c r="OQQ1353" s="84" t="s">
        <v>3803</v>
      </c>
      <c r="OQR1353" s="84">
        <v>1000000</v>
      </c>
      <c r="OQT1353" s="84">
        <f>OQS1353/OQR1353</f>
        <v>0</v>
      </c>
      <c r="OQU1353" s="84">
        <f>OQR1353-OQS1353</f>
        <v>1000000</v>
      </c>
      <c r="OQV1353" s="84">
        <v>2000000</v>
      </c>
      <c r="OQW1353" s="84">
        <v>0</v>
      </c>
      <c r="OQX1353" s="84">
        <f>OQW1353/OQV1353</f>
        <v>0</v>
      </c>
      <c r="OQY1353" s="84">
        <f>OQV1353-OQW1353</f>
        <v>2000000</v>
      </c>
      <c r="OQZ1353" s="84">
        <f>OQV1353+OQR1353</f>
        <v>3000000</v>
      </c>
      <c r="ORE1353" s="84" t="s">
        <v>5395</v>
      </c>
      <c r="ORF1353" s="84">
        <v>454</v>
      </c>
      <c r="ORG1353" s="84" t="s">
        <v>3803</v>
      </c>
      <c r="ORH1353" s="84">
        <v>1000000</v>
      </c>
      <c r="ORJ1353" s="84">
        <f>ORI1353/ORH1353</f>
        <v>0</v>
      </c>
      <c r="ORK1353" s="84">
        <f>ORH1353-ORI1353</f>
        <v>1000000</v>
      </c>
      <c r="ORL1353" s="84">
        <v>2000000</v>
      </c>
      <c r="ORM1353" s="84">
        <v>0</v>
      </c>
      <c r="ORN1353" s="84">
        <f>ORM1353/ORL1353</f>
        <v>0</v>
      </c>
      <c r="ORO1353" s="84">
        <f>ORL1353-ORM1353</f>
        <v>2000000</v>
      </c>
      <c r="ORP1353" s="84">
        <f>ORL1353+ORH1353</f>
        <v>3000000</v>
      </c>
      <c r="ORU1353" s="84" t="s">
        <v>5395</v>
      </c>
      <c r="ORV1353" s="84">
        <v>454</v>
      </c>
      <c r="ORW1353" s="84" t="s">
        <v>3803</v>
      </c>
      <c r="ORX1353" s="84">
        <v>1000000</v>
      </c>
      <c r="ORZ1353" s="84">
        <f>ORY1353/ORX1353</f>
        <v>0</v>
      </c>
      <c r="OSA1353" s="84">
        <f>ORX1353-ORY1353</f>
        <v>1000000</v>
      </c>
      <c r="OSB1353" s="84">
        <v>2000000</v>
      </c>
      <c r="OSC1353" s="84">
        <v>0</v>
      </c>
      <c r="OSD1353" s="84">
        <f>OSC1353/OSB1353</f>
        <v>0</v>
      </c>
      <c r="OSE1353" s="84">
        <f>OSB1353-OSC1353</f>
        <v>2000000</v>
      </c>
      <c r="OSF1353" s="84">
        <f>OSB1353+ORX1353</f>
        <v>3000000</v>
      </c>
      <c r="OSK1353" s="84" t="s">
        <v>5395</v>
      </c>
      <c r="OSL1353" s="84">
        <v>454</v>
      </c>
      <c r="OSM1353" s="84" t="s">
        <v>3803</v>
      </c>
      <c r="OSN1353" s="84">
        <v>1000000</v>
      </c>
      <c r="OSP1353" s="84">
        <f>OSO1353/OSN1353</f>
        <v>0</v>
      </c>
      <c r="OSQ1353" s="84">
        <f>OSN1353-OSO1353</f>
        <v>1000000</v>
      </c>
      <c r="OSR1353" s="84">
        <v>2000000</v>
      </c>
      <c r="OSS1353" s="84">
        <v>0</v>
      </c>
      <c r="OST1353" s="84">
        <f>OSS1353/OSR1353</f>
        <v>0</v>
      </c>
      <c r="OSU1353" s="84">
        <f>OSR1353-OSS1353</f>
        <v>2000000</v>
      </c>
      <c r="OSV1353" s="84">
        <f>OSR1353+OSN1353</f>
        <v>3000000</v>
      </c>
      <c r="OTA1353" s="84" t="s">
        <v>5395</v>
      </c>
      <c r="OTB1353" s="84">
        <v>454</v>
      </c>
      <c r="OTC1353" s="84" t="s">
        <v>3803</v>
      </c>
      <c r="OTD1353" s="84">
        <v>1000000</v>
      </c>
      <c r="OTF1353" s="84">
        <f>OTE1353/OTD1353</f>
        <v>0</v>
      </c>
      <c r="OTG1353" s="84">
        <f>OTD1353-OTE1353</f>
        <v>1000000</v>
      </c>
      <c r="OTH1353" s="84">
        <v>2000000</v>
      </c>
      <c r="OTI1353" s="84">
        <v>0</v>
      </c>
      <c r="OTJ1353" s="84">
        <f>OTI1353/OTH1353</f>
        <v>0</v>
      </c>
      <c r="OTK1353" s="84">
        <f>OTH1353-OTI1353</f>
        <v>2000000</v>
      </c>
      <c r="OTL1353" s="84">
        <f>OTH1353+OTD1353</f>
        <v>3000000</v>
      </c>
      <c r="OTQ1353" s="84" t="s">
        <v>5395</v>
      </c>
      <c r="OTR1353" s="84">
        <v>454</v>
      </c>
      <c r="OTS1353" s="84" t="s">
        <v>3803</v>
      </c>
      <c r="OTT1353" s="84">
        <v>1000000</v>
      </c>
      <c r="OTV1353" s="84">
        <f>OTU1353/OTT1353</f>
        <v>0</v>
      </c>
      <c r="OTW1353" s="84">
        <f>OTT1353-OTU1353</f>
        <v>1000000</v>
      </c>
      <c r="OTX1353" s="84">
        <v>2000000</v>
      </c>
      <c r="OTY1353" s="84">
        <v>0</v>
      </c>
      <c r="OTZ1353" s="84">
        <f>OTY1353/OTX1353</f>
        <v>0</v>
      </c>
      <c r="OUA1353" s="84">
        <f>OTX1353-OTY1353</f>
        <v>2000000</v>
      </c>
      <c r="OUB1353" s="84">
        <f>OTX1353+OTT1353</f>
        <v>3000000</v>
      </c>
      <c r="OUG1353" s="84" t="s">
        <v>5395</v>
      </c>
      <c r="OUH1353" s="84">
        <v>454</v>
      </c>
      <c r="OUI1353" s="84" t="s">
        <v>3803</v>
      </c>
      <c r="OUJ1353" s="84">
        <v>1000000</v>
      </c>
      <c r="OUL1353" s="84">
        <f>OUK1353/OUJ1353</f>
        <v>0</v>
      </c>
      <c r="OUM1353" s="84">
        <f>OUJ1353-OUK1353</f>
        <v>1000000</v>
      </c>
      <c r="OUN1353" s="84">
        <v>2000000</v>
      </c>
      <c r="OUO1353" s="84">
        <v>0</v>
      </c>
      <c r="OUP1353" s="84">
        <f>OUO1353/OUN1353</f>
        <v>0</v>
      </c>
      <c r="OUQ1353" s="84">
        <f>OUN1353-OUO1353</f>
        <v>2000000</v>
      </c>
      <c r="OUR1353" s="84">
        <f>OUN1353+OUJ1353</f>
        <v>3000000</v>
      </c>
      <c r="OUW1353" s="84" t="s">
        <v>5395</v>
      </c>
      <c r="OUX1353" s="84">
        <v>454</v>
      </c>
      <c r="OUY1353" s="84" t="s">
        <v>3803</v>
      </c>
      <c r="OUZ1353" s="84">
        <v>1000000</v>
      </c>
      <c r="OVB1353" s="84">
        <f>OVA1353/OUZ1353</f>
        <v>0</v>
      </c>
      <c r="OVC1353" s="84">
        <f>OUZ1353-OVA1353</f>
        <v>1000000</v>
      </c>
      <c r="OVD1353" s="84">
        <v>2000000</v>
      </c>
      <c r="OVE1353" s="84">
        <v>0</v>
      </c>
      <c r="OVF1353" s="84">
        <f>OVE1353/OVD1353</f>
        <v>0</v>
      </c>
      <c r="OVG1353" s="84">
        <f>OVD1353-OVE1353</f>
        <v>2000000</v>
      </c>
      <c r="OVH1353" s="84">
        <f>OVD1353+OUZ1353</f>
        <v>3000000</v>
      </c>
      <c r="OVM1353" s="84" t="s">
        <v>5395</v>
      </c>
      <c r="OVN1353" s="84">
        <v>454</v>
      </c>
      <c r="OVO1353" s="84" t="s">
        <v>3803</v>
      </c>
      <c r="OVP1353" s="84">
        <v>1000000</v>
      </c>
      <c r="OVR1353" s="84">
        <f>OVQ1353/OVP1353</f>
        <v>0</v>
      </c>
      <c r="OVS1353" s="84">
        <f>OVP1353-OVQ1353</f>
        <v>1000000</v>
      </c>
      <c r="OVT1353" s="84">
        <v>2000000</v>
      </c>
      <c r="OVU1353" s="84">
        <v>0</v>
      </c>
      <c r="OVV1353" s="84">
        <f>OVU1353/OVT1353</f>
        <v>0</v>
      </c>
      <c r="OVW1353" s="84">
        <f>OVT1353-OVU1353</f>
        <v>2000000</v>
      </c>
      <c r="OVX1353" s="84">
        <f>OVT1353+OVP1353</f>
        <v>3000000</v>
      </c>
      <c r="OWC1353" s="84" t="s">
        <v>5395</v>
      </c>
      <c r="OWD1353" s="84">
        <v>454</v>
      </c>
      <c r="OWE1353" s="84" t="s">
        <v>3803</v>
      </c>
      <c r="OWF1353" s="84">
        <v>1000000</v>
      </c>
      <c r="OWH1353" s="84">
        <f>OWG1353/OWF1353</f>
        <v>0</v>
      </c>
      <c r="OWI1353" s="84">
        <f>OWF1353-OWG1353</f>
        <v>1000000</v>
      </c>
      <c r="OWJ1353" s="84">
        <v>2000000</v>
      </c>
      <c r="OWK1353" s="84">
        <v>0</v>
      </c>
      <c r="OWL1353" s="84">
        <f>OWK1353/OWJ1353</f>
        <v>0</v>
      </c>
      <c r="OWM1353" s="84">
        <f>OWJ1353-OWK1353</f>
        <v>2000000</v>
      </c>
      <c r="OWN1353" s="84">
        <f>OWJ1353+OWF1353</f>
        <v>3000000</v>
      </c>
      <c r="OWS1353" s="84" t="s">
        <v>5395</v>
      </c>
      <c r="OWT1353" s="84">
        <v>454</v>
      </c>
      <c r="OWU1353" s="84" t="s">
        <v>3803</v>
      </c>
      <c r="OWV1353" s="84">
        <v>1000000</v>
      </c>
      <c r="OWX1353" s="84">
        <f>OWW1353/OWV1353</f>
        <v>0</v>
      </c>
      <c r="OWY1353" s="84">
        <f>OWV1353-OWW1353</f>
        <v>1000000</v>
      </c>
      <c r="OWZ1353" s="84">
        <v>2000000</v>
      </c>
      <c r="OXA1353" s="84">
        <v>0</v>
      </c>
      <c r="OXB1353" s="84">
        <f>OXA1353/OWZ1353</f>
        <v>0</v>
      </c>
      <c r="OXC1353" s="84">
        <f>OWZ1353-OXA1353</f>
        <v>2000000</v>
      </c>
      <c r="OXD1353" s="84">
        <f>OWZ1353+OWV1353</f>
        <v>3000000</v>
      </c>
      <c r="OXI1353" s="84" t="s">
        <v>5395</v>
      </c>
      <c r="OXJ1353" s="84">
        <v>454</v>
      </c>
      <c r="OXK1353" s="84" t="s">
        <v>3803</v>
      </c>
      <c r="OXL1353" s="84">
        <v>1000000</v>
      </c>
      <c r="OXN1353" s="84">
        <f>OXM1353/OXL1353</f>
        <v>0</v>
      </c>
      <c r="OXO1353" s="84">
        <f>OXL1353-OXM1353</f>
        <v>1000000</v>
      </c>
      <c r="OXP1353" s="84">
        <v>2000000</v>
      </c>
      <c r="OXQ1353" s="84">
        <v>0</v>
      </c>
      <c r="OXR1353" s="84">
        <f>OXQ1353/OXP1353</f>
        <v>0</v>
      </c>
      <c r="OXS1353" s="84">
        <f>OXP1353-OXQ1353</f>
        <v>2000000</v>
      </c>
      <c r="OXT1353" s="84">
        <f>OXP1353+OXL1353</f>
        <v>3000000</v>
      </c>
      <c r="OXY1353" s="84" t="s">
        <v>5395</v>
      </c>
      <c r="OXZ1353" s="84">
        <v>454</v>
      </c>
      <c r="OYA1353" s="84" t="s">
        <v>3803</v>
      </c>
      <c r="OYB1353" s="84">
        <v>1000000</v>
      </c>
      <c r="OYD1353" s="84">
        <f>OYC1353/OYB1353</f>
        <v>0</v>
      </c>
      <c r="OYE1353" s="84">
        <f>OYB1353-OYC1353</f>
        <v>1000000</v>
      </c>
      <c r="OYF1353" s="84">
        <v>2000000</v>
      </c>
      <c r="OYG1353" s="84">
        <v>0</v>
      </c>
      <c r="OYH1353" s="84">
        <f>OYG1353/OYF1353</f>
        <v>0</v>
      </c>
      <c r="OYI1353" s="84">
        <f>OYF1353-OYG1353</f>
        <v>2000000</v>
      </c>
      <c r="OYJ1353" s="84">
        <f>OYF1353+OYB1353</f>
        <v>3000000</v>
      </c>
      <c r="OYO1353" s="84" t="s">
        <v>5395</v>
      </c>
      <c r="OYP1353" s="84">
        <v>454</v>
      </c>
      <c r="OYQ1353" s="84" t="s">
        <v>3803</v>
      </c>
      <c r="OYR1353" s="84">
        <v>1000000</v>
      </c>
      <c r="OYT1353" s="84">
        <f>OYS1353/OYR1353</f>
        <v>0</v>
      </c>
      <c r="OYU1353" s="84">
        <f>OYR1353-OYS1353</f>
        <v>1000000</v>
      </c>
      <c r="OYV1353" s="84">
        <v>2000000</v>
      </c>
      <c r="OYW1353" s="84">
        <v>0</v>
      </c>
      <c r="OYX1353" s="84">
        <f>OYW1353/OYV1353</f>
        <v>0</v>
      </c>
      <c r="OYY1353" s="84">
        <f>OYV1353-OYW1353</f>
        <v>2000000</v>
      </c>
      <c r="OYZ1353" s="84">
        <f>OYV1353+OYR1353</f>
        <v>3000000</v>
      </c>
      <c r="OZE1353" s="84" t="s">
        <v>5395</v>
      </c>
      <c r="OZF1353" s="84">
        <v>454</v>
      </c>
      <c r="OZG1353" s="84" t="s">
        <v>3803</v>
      </c>
      <c r="OZH1353" s="84">
        <v>1000000</v>
      </c>
      <c r="OZJ1353" s="84">
        <f>OZI1353/OZH1353</f>
        <v>0</v>
      </c>
      <c r="OZK1353" s="84">
        <f>OZH1353-OZI1353</f>
        <v>1000000</v>
      </c>
      <c r="OZL1353" s="84">
        <v>2000000</v>
      </c>
      <c r="OZM1353" s="84">
        <v>0</v>
      </c>
      <c r="OZN1353" s="84">
        <f>OZM1353/OZL1353</f>
        <v>0</v>
      </c>
      <c r="OZO1353" s="84">
        <f>OZL1353-OZM1353</f>
        <v>2000000</v>
      </c>
      <c r="OZP1353" s="84">
        <f>OZL1353+OZH1353</f>
        <v>3000000</v>
      </c>
      <c r="OZU1353" s="84" t="s">
        <v>5395</v>
      </c>
      <c r="OZV1353" s="84">
        <v>454</v>
      </c>
      <c r="OZW1353" s="84" t="s">
        <v>3803</v>
      </c>
      <c r="OZX1353" s="84">
        <v>1000000</v>
      </c>
      <c r="OZZ1353" s="84">
        <f>OZY1353/OZX1353</f>
        <v>0</v>
      </c>
      <c r="PAA1353" s="84">
        <f>OZX1353-OZY1353</f>
        <v>1000000</v>
      </c>
      <c r="PAB1353" s="84">
        <v>2000000</v>
      </c>
      <c r="PAC1353" s="84">
        <v>0</v>
      </c>
      <c r="PAD1353" s="84">
        <f>PAC1353/PAB1353</f>
        <v>0</v>
      </c>
      <c r="PAE1353" s="84">
        <f>PAB1353-PAC1353</f>
        <v>2000000</v>
      </c>
      <c r="PAF1353" s="84">
        <f>PAB1353+OZX1353</f>
        <v>3000000</v>
      </c>
      <c r="PAK1353" s="84" t="s">
        <v>5395</v>
      </c>
      <c r="PAL1353" s="84">
        <v>454</v>
      </c>
      <c r="PAM1353" s="84" t="s">
        <v>3803</v>
      </c>
      <c r="PAN1353" s="84">
        <v>1000000</v>
      </c>
      <c r="PAP1353" s="84">
        <f>PAO1353/PAN1353</f>
        <v>0</v>
      </c>
      <c r="PAQ1353" s="84">
        <f>PAN1353-PAO1353</f>
        <v>1000000</v>
      </c>
      <c r="PAR1353" s="84">
        <v>2000000</v>
      </c>
      <c r="PAS1353" s="84">
        <v>0</v>
      </c>
      <c r="PAT1353" s="84">
        <f>PAS1353/PAR1353</f>
        <v>0</v>
      </c>
      <c r="PAU1353" s="84">
        <f>PAR1353-PAS1353</f>
        <v>2000000</v>
      </c>
      <c r="PAV1353" s="84">
        <f>PAR1353+PAN1353</f>
        <v>3000000</v>
      </c>
      <c r="PBA1353" s="84" t="s">
        <v>5395</v>
      </c>
      <c r="PBB1353" s="84">
        <v>454</v>
      </c>
      <c r="PBC1353" s="84" t="s">
        <v>3803</v>
      </c>
      <c r="PBD1353" s="84">
        <v>1000000</v>
      </c>
      <c r="PBF1353" s="84">
        <f>PBE1353/PBD1353</f>
        <v>0</v>
      </c>
      <c r="PBG1353" s="84">
        <f>PBD1353-PBE1353</f>
        <v>1000000</v>
      </c>
      <c r="PBH1353" s="84">
        <v>2000000</v>
      </c>
      <c r="PBI1353" s="84">
        <v>0</v>
      </c>
      <c r="PBJ1353" s="84">
        <f>PBI1353/PBH1353</f>
        <v>0</v>
      </c>
      <c r="PBK1353" s="84">
        <f>PBH1353-PBI1353</f>
        <v>2000000</v>
      </c>
      <c r="PBL1353" s="84">
        <f>PBH1353+PBD1353</f>
        <v>3000000</v>
      </c>
      <c r="PBQ1353" s="84" t="s">
        <v>5395</v>
      </c>
      <c r="PBR1353" s="84">
        <v>454</v>
      </c>
      <c r="PBS1353" s="84" t="s">
        <v>3803</v>
      </c>
      <c r="PBT1353" s="84">
        <v>1000000</v>
      </c>
      <c r="PBV1353" s="84">
        <f>PBU1353/PBT1353</f>
        <v>0</v>
      </c>
      <c r="PBW1353" s="84">
        <f>PBT1353-PBU1353</f>
        <v>1000000</v>
      </c>
      <c r="PBX1353" s="84">
        <v>2000000</v>
      </c>
      <c r="PBY1353" s="84">
        <v>0</v>
      </c>
      <c r="PBZ1353" s="84">
        <f>PBY1353/PBX1353</f>
        <v>0</v>
      </c>
      <c r="PCA1353" s="84">
        <f>PBX1353-PBY1353</f>
        <v>2000000</v>
      </c>
      <c r="PCB1353" s="84">
        <f>PBX1353+PBT1353</f>
        <v>3000000</v>
      </c>
      <c r="PCG1353" s="84" t="s">
        <v>5395</v>
      </c>
      <c r="PCH1353" s="84">
        <v>454</v>
      </c>
      <c r="PCI1353" s="84" t="s">
        <v>3803</v>
      </c>
      <c r="PCJ1353" s="84">
        <v>1000000</v>
      </c>
      <c r="PCL1353" s="84">
        <f>PCK1353/PCJ1353</f>
        <v>0</v>
      </c>
      <c r="PCM1353" s="84">
        <f>PCJ1353-PCK1353</f>
        <v>1000000</v>
      </c>
      <c r="PCN1353" s="84">
        <v>2000000</v>
      </c>
      <c r="PCO1353" s="84">
        <v>0</v>
      </c>
      <c r="PCP1353" s="84">
        <f>PCO1353/PCN1353</f>
        <v>0</v>
      </c>
      <c r="PCQ1353" s="84">
        <f>PCN1353-PCO1353</f>
        <v>2000000</v>
      </c>
      <c r="PCR1353" s="84">
        <f>PCN1353+PCJ1353</f>
        <v>3000000</v>
      </c>
      <c r="PCW1353" s="84" t="s">
        <v>5395</v>
      </c>
      <c r="PCX1353" s="84">
        <v>454</v>
      </c>
      <c r="PCY1353" s="84" t="s">
        <v>3803</v>
      </c>
      <c r="PCZ1353" s="84">
        <v>1000000</v>
      </c>
      <c r="PDB1353" s="84">
        <f>PDA1353/PCZ1353</f>
        <v>0</v>
      </c>
      <c r="PDC1353" s="84">
        <f>PCZ1353-PDA1353</f>
        <v>1000000</v>
      </c>
      <c r="PDD1353" s="84">
        <v>2000000</v>
      </c>
      <c r="PDE1353" s="84">
        <v>0</v>
      </c>
      <c r="PDF1353" s="84">
        <f>PDE1353/PDD1353</f>
        <v>0</v>
      </c>
      <c r="PDG1353" s="84">
        <f>PDD1353-PDE1353</f>
        <v>2000000</v>
      </c>
      <c r="PDH1353" s="84">
        <f>PDD1353+PCZ1353</f>
        <v>3000000</v>
      </c>
      <c r="PDM1353" s="84" t="s">
        <v>5395</v>
      </c>
      <c r="PDN1353" s="84">
        <v>454</v>
      </c>
      <c r="PDO1353" s="84" t="s">
        <v>3803</v>
      </c>
      <c r="PDP1353" s="84">
        <v>1000000</v>
      </c>
      <c r="PDR1353" s="84">
        <f>PDQ1353/PDP1353</f>
        <v>0</v>
      </c>
      <c r="PDS1353" s="84">
        <f>PDP1353-PDQ1353</f>
        <v>1000000</v>
      </c>
      <c r="PDT1353" s="84">
        <v>2000000</v>
      </c>
      <c r="PDU1353" s="84">
        <v>0</v>
      </c>
      <c r="PDV1353" s="84">
        <f>PDU1353/PDT1353</f>
        <v>0</v>
      </c>
      <c r="PDW1353" s="84">
        <f>PDT1353-PDU1353</f>
        <v>2000000</v>
      </c>
      <c r="PDX1353" s="84">
        <f>PDT1353+PDP1353</f>
        <v>3000000</v>
      </c>
      <c r="PEC1353" s="84" t="s">
        <v>5395</v>
      </c>
      <c r="PED1353" s="84">
        <v>454</v>
      </c>
      <c r="PEE1353" s="84" t="s">
        <v>3803</v>
      </c>
      <c r="PEF1353" s="84">
        <v>1000000</v>
      </c>
      <c r="PEH1353" s="84">
        <f>PEG1353/PEF1353</f>
        <v>0</v>
      </c>
      <c r="PEI1353" s="84">
        <f>PEF1353-PEG1353</f>
        <v>1000000</v>
      </c>
      <c r="PEJ1353" s="84">
        <v>2000000</v>
      </c>
      <c r="PEK1353" s="84">
        <v>0</v>
      </c>
      <c r="PEL1353" s="84">
        <f>PEK1353/PEJ1353</f>
        <v>0</v>
      </c>
      <c r="PEM1353" s="84">
        <f>PEJ1353-PEK1353</f>
        <v>2000000</v>
      </c>
      <c r="PEN1353" s="84">
        <f>PEJ1353+PEF1353</f>
        <v>3000000</v>
      </c>
      <c r="PES1353" s="84" t="s">
        <v>5395</v>
      </c>
      <c r="PET1353" s="84">
        <v>454</v>
      </c>
      <c r="PEU1353" s="84" t="s">
        <v>3803</v>
      </c>
      <c r="PEV1353" s="84">
        <v>1000000</v>
      </c>
      <c r="PEX1353" s="84">
        <f>PEW1353/PEV1353</f>
        <v>0</v>
      </c>
      <c r="PEY1353" s="84">
        <f>PEV1353-PEW1353</f>
        <v>1000000</v>
      </c>
      <c r="PEZ1353" s="84">
        <v>2000000</v>
      </c>
      <c r="PFA1353" s="84">
        <v>0</v>
      </c>
      <c r="PFB1353" s="84">
        <f>PFA1353/PEZ1353</f>
        <v>0</v>
      </c>
      <c r="PFC1353" s="84">
        <f>PEZ1353-PFA1353</f>
        <v>2000000</v>
      </c>
      <c r="PFD1353" s="84">
        <f>PEZ1353+PEV1353</f>
        <v>3000000</v>
      </c>
      <c r="PFI1353" s="84" t="s">
        <v>5395</v>
      </c>
      <c r="PFJ1353" s="84">
        <v>454</v>
      </c>
      <c r="PFK1353" s="84" t="s">
        <v>3803</v>
      </c>
      <c r="PFL1353" s="84">
        <v>1000000</v>
      </c>
      <c r="PFN1353" s="84">
        <f>PFM1353/PFL1353</f>
        <v>0</v>
      </c>
      <c r="PFO1353" s="84">
        <f>PFL1353-PFM1353</f>
        <v>1000000</v>
      </c>
      <c r="PFP1353" s="84">
        <v>2000000</v>
      </c>
      <c r="PFQ1353" s="84">
        <v>0</v>
      </c>
      <c r="PFR1353" s="84">
        <f>PFQ1353/PFP1353</f>
        <v>0</v>
      </c>
      <c r="PFS1353" s="84">
        <f>PFP1353-PFQ1353</f>
        <v>2000000</v>
      </c>
      <c r="PFT1353" s="84">
        <f>PFP1353+PFL1353</f>
        <v>3000000</v>
      </c>
      <c r="PFY1353" s="84" t="s">
        <v>5395</v>
      </c>
      <c r="PFZ1353" s="84">
        <v>454</v>
      </c>
      <c r="PGA1353" s="84" t="s">
        <v>3803</v>
      </c>
      <c r="PGB1353" s="84">
        <v>1000000</v>
      </c>
      <c r="PGD1353" s="84">
        <f>PGC1353/PGB1353</f>
        <v>0</v>
      </c>
      <c r="PGE1353" s="84">
        <f>PGB1353-PGC1353</f>
        <v>1000000</v>
      </c>
      <c r="PGF1353" s="84">
        <v>2000000</v>
      </c>
      <c r="PGG1353" s="84">
        <v>0</v>
      </c>
      <c r="PGH1353" s="84">
        <f>PGG1353/PGF1353</f>
        <v>0</v>
      </c>
      <c r="PGI1353" s="84">
        <f>PGF1353-PGG1353</f>
        <v>2000000</v>
      </c>
      <c r="PGJ1353" s="84">
        <f>PGF1353+PGB1353</f>
        <v>3000000</v>
      </c>
      <c r="PGO1353" s="84" t="s">
        <v>5395</v>
      </c>
      <c r="PGP1353" s="84">
        <v>454</v>
      </c>
      <c r="PGQ1353" s="84" t="s">
        <v>3803</v>
      </c>
      <c r="PGR1353" s="84">
        <v>1000000</v>
      </c>
      <c r="PGT1353" s="84">
        <f>PGS1353/PGR1353</f>
        <v>0</v>
      </c>
      <c r="PGU1353" s="84">
        <f>PGR1353-PGS1353</f>
        <v>1000000</v>
      </c>
      <c r="PGV1353" s="84">
        <v>2000000</v>
      </c>
      <c r="PGW1353" s="84">
        <v>0</v>
      </c>
      <c r="PGX1353" s="84">
        <f>PGW1353/PGV1353</f>
        <v>0</v>
      </c>
      <c r="PGY1353" s="84">
        <f>PGV1353-PGW1353</f>
        <v>2000000</v>
      </c>
      <c r="PGZ1353" s="84">
        <f>PGV1353+PGR1353</f>
        <v>3000000</v>
      </c>
      <c r="PHE1353" s="84" t="s">
        <v>5395</v>
      </c>
      <c r="PHF1353" s="84">
        <v>454</v>
      </c>
      <c r="PHG1353" s="84" t="s">
        <v>3803</v>
      </c>
      <c r="PHH1353" s="84">
        <v>1000000</v>
      </c>
      <c r="PHJ1353" s="84">
        <f>PHI1353/PHH1353</f>
        <v>0</v>
      </c>
      <c r="PHK1353" s="84">
        <f>PHH1353-PHI1353</f>
        <v>1000000</v>
      </c>
      <c r="PHL1353" s="84">
        <v>2000000</v>
      </c>
      <c r="PHM1353" s="84">
        <v>0</v>
      </c>
      <c r="PHN1353" s="84">
        <f>PHM1353/PHL1353</f>
        <v>0</v>
      </c>
      <c r="PHO1353" s="84">
        <f>PHL1353-PHM1353</f>
        <v>2000000</v>
      </c>
      <c r="PHP1353" s="84">
        <f>PHL1353+PHH1353</f>
        <v>3000000</v>
      </c>
      <c r="PHU1353" s="84" t="s">
        <v>5395</v>
      </c>
      <c r="PHV1353" s="84">
        <v>454</v>
      </c>
      <c r="PHW1353" s="84" t="s">
        <v>3803</v>
      </c>
      <c r="PHX1353" s="84">
        <v>1000000</v>
      </c>
      <c r="PHZ1353" s="84">
        <f>PHY1353/PHX1353</f>
        <v>0</v>
      </c>
      <c r="PIA1353" s="84">
        <f>PHX1353-PHY1353</f>
        <v>1000000</v>
      </c>
      <c r="PIB1353" s="84">
        <v>2000000</v>
      </c>
      <c r="PIC1353" s="84">
        <v>0</v>
      </c>
      <c r="PID1353" s="84">
        <f>PIC1353/PIB1353</f>
        <v>0</v>
      </c>
      <c r="PIE1353" s="84">
        <f>PIB1353-PIC1353</f>
        <v>2000000</v>
      </c>
      <c r="PIF1353" s="84">
        <f>PIB1353+PHX1353</f>
        <v>3000000</v>
      </c>
      <c r="PIK1353" s="84" t="s">
        <v>5395</v>
      </c>
      <c r="PIL1353" s="84">
        <v>454</v>
      </c>
      <c r="PIM1353" s="84" t="s">
        <v>3803</v>
      </c>
      <c r="PIN1353" s="84">
        <v>1000000</v>
      </c>
      <c r="PIP1353" s="84">
        <f>PIO1353/PIN1353</f>
        <v>0</v>
      </c>
      <c r="PIQ1353" s="84">
        <f>PIN1353-PIO1353</f>
        <v>1000000</v>
      </c>
      <c r="PIR1353" s="84">
        <v>2000000</v>
      </c>
      <c r="PIS1353" s="84">
        <v>0</v>
      </c>
      <c r="PIT1353" s="84">
        <f>PIS1353/PIR1353</f>
        <v>0</v>
      </c>
      <c r="PIU1353" s="84">
        <f>PIR1353-PIS1353</f>
        <v>2000000</v>
      </c>
      <c r="PIV1353" s="84">
        <f>PIR1353+PIN1353</f>
        <v>3000000</v>
      </c>
      <c r="PJA1353" s="84" t="s">
        <v>5395</v>
      </c>
      <c r="PJB1353" s="84">
        <v>454</v>
      </c>
      <c r="PJC1353" s="84" t="s">
        <v>3803</v>
      </c>
      <c r="PJD1353" s="84">
        <v>1000000</v>
      </c>
      <c r="PJF1353" s="84">
        <f>PJE1353/PJD1353</f>
        <v>0</v>
      </c>
      <c r="PJG1353" s="84">
        <f>PJD1353-PJE1353</f>
        <v>1000000</v>
      </c>
      <c r="PJH1353" s="84">
        <v>2000000</v>
      </c>
      <c r="PJI1353" s="84">
        <v>0</v>
      </c>
      <c r="PJJ1353" s="84">
        <f>PJI1353/PJH1353</f>
        <v>0</v>
      </c>
      <c r="PJK1353" s="84">
        <f>PJH1353-PJI1353</f>
        <v>2000000</v>
      </c>
      <c r="PJL1353" s="84">
        <f>PJH1353+PJD1353</f>
        <v>3000000</v>
      </c>
      <c r="PJQ1353" s="84" t="s">
        <v>5395</v>
      </c>
      <c r="PJR1353" s="84">
        <v>454</v>
      </c>
      <c r="PJS1353" s="84" t="s">
        <v>3803</v>
      </c>
      <c r="PJT1353" s="84">
        <v>1000000</v>
      </c>
      <c r="PJV1353" s="84">
        <f>PJU1353/PJT1353</f>
        <v>0</v>
      </c>
      <c r="PJW1353" s="84">
        <f>PJT1353-PJU1353</f>
        <v>1000000</v>
      </c>
      <c r="PJX1353" s="84">
        <v>2000000</v>
      </c>
      <c r="PJY1353" s="84">
        <v>0</v>
      </c>
      <c r="PJZ1353" s="84">
        <f>PJY1353/PJX1353</f>
        <v>0</v>
      </c>
      <c r="PKA1353" s="84">
        <f>PJX1353-PJY1353</f>
        <v>2000000</v>
      </c>
      <c r="PKB1353" s="84">
        <f>PJX1353+PJT1353</f>
        <v>3000000</v>
      </c>
      <c r="PKG1353" s="84" t="s">
        <v>5395</v>
      </c>
      <c r="PKH1353" s="84">
        <v>454</v>
      </c>
      <c r="PKI1353" s="84" t="s">
        <v>3803</v>
      </c>
      <c r="PKJ1353" s="84">
        <v>1000000</v>
      </c>
      <c r="PKL1353" s="84">
        <f>PKK1353/PKJ1353</f>
        <v>0</v>
      </c>
      <c r="PKM1353" s="84">
        <f>PKJ1353-PKK1353</f>
        <v>1000000</v>
      </c>
      <c r="PKN1353" s="84">
        <v>2000000</v>
      </c>
      <c r="PKO1353" s="84">
        <v>0</v>
      </c>
      <c r="PKP1353" s="84">
        <f>PKO1353/PKN1353</f>
        <v>0</v>
      </c>
      <c r="PKQ1353" s="84">
        <f>PKN1353-PKO1353</f>
        <v>2000000</v>
      </c>
      <c r="PKR1353" s="84">
        <f>PKN1353+PKJ1353</f>
        <v>3000000</v>
      </c>
      <c r="PKW1353" s="84" t="s">
        <v>5395</v>
      </c>
      <c r="PKX1353" s="84">
        <v>454</v>
      </c>
      <c r="PKY1353" s="84" t="s">
        <v>3803</v>
      </c>
      <c r="PKZ1353" s="84">
        <v>1000000</v>
      </c>
      <c r="PLB1353" s="84">
        <f>PLA1353/PKZ1353</f>
        <v>0</v>
      </c>
      <c r="PLC1353" s="84">
        <f>PKZ1353-PLA1353</f>
        <v>1000000</v>
      </c>
      <c r="PLD1353" s="84">
        <v>2000000</v>
      </c>
      <c r="PLE1353" s="84">
        <v>0</v>
      </c>
      <c r="PLF1353" s="84">
        <f>PLE1353/PLD1353</f>
        <v>0</v>
      </c>
      <c r="PLG1353" s="84">
        <f>PLD1353-PLE1353</f>
        <v>2000000</v>
      </c>
      <c r="PLH1353" s="84">
        <f>PLD1353+PKZ1353</f>
        <v>3000000</v>
      </c>
      <c r="PLM1353" s="84" t="s">
        <v>5395</v>
      </c>
      <c r="PLN1353" s="84">
        <v>454</v>
      </c>
      <c r="PLO1353" s="84" t="s">
        <v>3803</v>
      </c>
      <c r="PLP1353" s="84">
        <v>1000000</v>
      </c>
      <c r="PLR1353" s="84">
        <f>PLQ1353/PLP1353</f>
        <v>0</v>
      </c>
      <c r="PLS1353" s="84">
        <f>PLP1353-PLQ1353</f>
        <v>1000000</v>
      </c>
      <c r="PLT1353" s="84">
        <v>2000000</v>
      </c>
      <c r="PLU1353" s="84">
        <v>0</v>
      </c>
      <c r="PLV1353" s="84">
        <f>PLU1353/PLT1353</f>
        <v>0</v>
      </c>
      <c r="PLW1353" s="84">
        <f>PLT1353-PLU1353</f>
        <v>2000000</v>
      </c>
      <c r="PLX1353" s="84">
        <f>PLT1353+PLP1353</f>
        <v>3000000</v>
      </c>
      <c r="PMC1353" s="84" t="s">
        <v>5395</v>
      </c>
      <c r="PMD1353" s="84">
        <v>454</v>
      </c>
      <c r="PME1353" s="84" t="s">
        <v>3803</v>
      </c>
      <c r="PMF1353" s="84">
        <v>1000000</v>
      </c>
      <c r="PMH1353" s="84">
        <f>PMG1353/PMF1353</f>
        <v>0</v>
      </c>
      <c r="PMI1353" s="84">
        <f>PMF1353-PMG1353</f>
        <v>1000000</v>
      </c>
      <c r="PMJ1353" s="84">
        <v>2000000</v>
      </c>
      <c r="PMK1353" s="84">
        <v>0</v>
      </c>
      <c r="PML1353" s="84">
        <f>PMK1353/PMJ1353</f>
        <v>0</v>
      </c>
      <c r="PMM1353" s="84">
        <f>PMJ1353-PMK1353</f>
        <v>2000000</v>
      </c>
      <c r="PMN1353" s="84">
        <f>PMJ1353+PMF1353</f>
        <v>3000000</v>
      </c>
      <c r="PMS1353" s="84" t="s">
        <v>5395</v>
      </c>
      <c r="PMT1353" s="84">
        <v>454</v>
      </c>
      <c r="PMU1353" s="84" t="s">
        <v>3803</v>
      </c>
      <c r="PMV1353" s="84">
        <v>1000000</v>
      </c>
      <c r="PMX1353" s="84">
        <f>PMW1353/PMV1353</f>
        <v>0</v>
      </c>
      <c r="PMY1353" s="84">
        <f>PMV1353-PMW1353</f>
        <v>1000000</v>
      </c>
      <c r="PMZ1353" s="84">
        <v>2000000</v>
      </c>
      <c r="PNA1353" s="84">
        <v>0</v>
      </c>
      <c r="PNB1353" s="84">
        <f>PNA1353/PMZ1353</f>
        <v>0</v>
      </c>
      <c r="PNC1353" s="84">
        <f>PMZ1353-PNA1353</f>
        <v>2000000</v>
      </c>
      <c r="PND1353" s="84">
        <f>PMZ1353+PMV1353</f>
        <v>3000000</v>
      </c>
      <c r="PNI1353" s="84" t="s">
        <v>5395</v>
      </c>
      <c r="PNJ1353" s="84">
        <v>454</v>
      </c>
      <c r="PNK1353" s="84" t="s">
        <v>3803</v>
      </c>
      <c r="PNL1353" s="84">
        <v>1000000</v>
      </c>
      <c r="PNN1353" s="84">
        <f>PNM1353/PNL1353</f>
        <v>0</v>
      </c>
      <c r="PNO1353" s="84">
        <f>PNL1353-PNM1353</f>
        <v>1000000</v>
      </c>
      <c r="PNP1353" s="84">
        <v>2000000</v>
      </c>
      <c r="PNQ1353" s="84">
        <v>0</v>
      </c>
      <c r="PNR1353" s="84">
        <f>PNQ1353/PNP1353</f>
        <v>0</v>
      </c>
      <c r="PNS1353" s="84">
        <f>PNP1353-PNQ1353</f>
        <v>2000000</v>
      </c>
      <c r="PNT1353" s="84">
        <f>PNP1353+PNL1353</f>
        <v>3000000</v>
      </c>
      <c r="PNY1353" s="84" t="s">
        <v>5395</v>
      </c>
      <c r="PNZ1353" s="84">
        <v>454</v>
      </c>
      <c r="POA1353" s="84" t="s">
        <v>3803</v>
      </c>
      <c r="POB1353" s="84">
        <v>1000000</v>
      </c>
      <c r="POD1353" s="84">
        <f>POC1353/POB1353</f>
        <v>0</v>
      </c>
      <c r="POE1353" s="84">
        <f>POB1353-POC1353</f>
        <v>1000000</v>
      </c>
      <c r="POF1353" s="84">
        <v>2000000</v>
      </c>
      <c r="POG1353" s="84">
        <v>0</v>
      </c>
      <c r="POH1353" s="84">
        <f>POG1353/POF1353</f>
        <v>0</v>
      </c>
      <c r="POI1353" s="84">
        <f>POF1353-POG1353</f>
        <v>2000000</v>
      </c>
      <c r="POJ1353" s="84">
        <f>POF1353+POB1353</f>
        <v>3000000</v>
      </c>
      <c r="POO1353" s="84" t="s">
        <v>5395</v>
      </c>
      <c r="POP1353" s="84">
        <v>454</v>
      </c>
      <c r="POQ1353" s="84" t="s">
        <v>3803</v>
      </c>
      <c r="POR1353" s="84">
        <v>1000000</v>
      </c>
      <c r="POT1353" s="84">
        <f>POS1353/POR1353</f>
        <v>0</v>
      </c>
      <c r="POU1353" s="84">
        <f>POR1353-POS1353</f>
        <v>1000000</v>
      </c>
      <c r="POV1353" s="84">
        <v>2000000</v>
      </c>
      <c r="POW1353" s="84">
        <v>0</v>
      </c>
      <c r="POX1353" s="84">
        <f>POW1353/POV1353</f>
        <v>0</v>
      </c>
      <c r="POY1353" s="84">
        <f>POV1353-POW1353</f>
        <v>2000000</v>
      </c>
      <c r="POZ1353" s="84">
        <f>POV1353+POR1353</f>
        <v>3000000</v>
      </c>
      <c r="PPE1353" s="84" t="s">
        <v>5395</v>
      </c>
      <c r="PPF1353" s="84">
        <v>454</v>
      </c>
      <c r="PPG1353" s="84" t="s">
        <v>3803</v>
      </c>
      <c r="PPH1353" s="84">
        <v>1000000</v>
      </c>
      <c r="PPJ1353" s="84">
        <f>PPI1353/PPH1353</f>
        <v>0</v>
      </c>
      <c r="PPK1353" s="84">
        <f>PPH1353-PPI1353</f>
        <v>1000000</v>
      </c>
      <c r="PPL1353" s="84">
        <v>2000000</v>
      </c>
      <c r="PPM1353" s="84">
        <v>0</v>
      </c>
      <c r="PPN1353" s="84">
        <f>PPM1353/PPL1353</f>
        <v>0</v>
      </c>
      <c r="PPO1353" s="84">
        <f>PPL1353-PPM1353</f>
        <v>2000000</v>
      </c>
      <c r="PPP1353" s="84">
        <f>PPL1353+PPH1353</f>
        <v>3000000</v>
      </c>
      <c r="PPU1353" s="84" t="s">
        <v>5395</v>
      </c>
      <c r="PPV1353" s="84">
        <v>454</v>
      </c>
      <c r="PPW1353" s="84" t="s">
        <v>3803</v>
      </c>
      <c r="PPX1353" s="84">
        <v>1000000</v>
      </c>
      <c r="PPZ1353" s="84">
        <f>PPY1353/PPX1353</f>
        <v>0</v>
      </c>
      <c r="PQA1353" s="84">
        <f>PPX1353-PPY1353</f>
        <v>1000000</v>
      </c>
      <c r="PQB1353" s="84">
        <v>2000000</v>
      </c>
      <c r="PQC1353" s="84">
        <v>0</v>
      </c>
      <c r="PQD1353" s="84">
        <f>PQC1353/PQB1353</f>
        <v>0</v>
      </c>
      <c r="PQE1353" s="84">
        <f>PQB1353-PQC1353</f>
        <v>2000000</v>
      </c>
      <c r="PQF1353" s="84">
        <f>PQB1353+PPX1353</f>
        <v>3000000</v>
      </c>
      <c r="PQK1353" s="84" t="s">
        <v>5395</v>
      </c>
      <c r="PQL1353" s="84">
        <v>454</v>
      </c>
      <c r="PQM1353" s="84" t="s">
        <v>3803</v>
      </c>
      <c r="PQN1353" s="84">
        <v>1000000</v>
      </c>
      <c r="PQP1353" s="84">
        <f>PQO1353/PQN1353</f>
        <v>0</v>
      </c>
      <c r="PQQ1353" s="84">
        <f>PQN1353-PQO1353</f>
        <v>1000000</v>
      </c>
      <c r="PQR1353" s="84">
        <v>2000000</v>
      </c>
      <c r="PQS1353" s="84">
        <v>0</v>
      </c>
      <c r="PQT1353" s="84">
        <f>PQS1353/PQR1353</f>
        <v>0</v>
      </c>
      <c r="PQU1353" s="84">
        <f>PQR1353-PQS1353</f>
        <v>2000000</v>
      </c>
      <c r="PQV1353" s="84">
        <f>PQR1353+PQN1353</f>
        <v>3000000</v>
      </c>
      <c r="PRA1353" s="84" t="s">
        <v>5395</v>
      </c>
      <c r="PRB1353" s="84">
        <v>454</v>
      </c>
      <c r="PRC1353" s="84" t="s">
        <v>3803</v>
      </c>
      <c r="PRD1353" s="84">
        <v>1000000</v>
      </c>
      <c r="PRF1353" s="84">
        <f>PRE1353/PRD1353</f>
        <v>0</v>
      </c>
      <c r="PRG1353" s="84">
        <f>PRD1353-PRE1353</f>
        <v>1000000</v>
      </c>
      <c r="PRH1353" s="84">
        <v>2000000</v>
      </c>
      <c r="PRI1353" s="84">
        <v>0</v>
      </c>
      <c r="PRJ1353" s="84">
        <f>PRI1353/PRH1353</f>
        <v>0</v>
      </c>
      <c r="PRK1353" s="84">
        <f>PRH1353-PRI1353</f>
        <v>2000000</v>
      </c>
      <c r="PRL1353" s="84">
        <f>PRH1353+PRD1353</f>
        <v>3000000</v>
      </c>
      <c r="PRQ1353" s="84" t="s">
        <v>5395</v>
      </c>
      <c r="PRR1353" s="84">
        <v>454</v>
      </c>
      <c r="PRS1353" s="84" t="s">
        <v>3803</v>
      </c>
      <c r="PRT1353" s="84">
        <v>1000000</v>
      </c>
      <c r="PRV1353" s="84">
        <f>PRU1353/PRT1353</f>
        <v>0</v>
      </c>
      <c r="PRW1353" s="84">
        <f>PRT1353-PRU1353</f>
        <v>1000000</v>
      </c>
      <c r="PRX1353" s="84">
        <v>2000000</v>
      </c>
      <c r="PRY1353" s="84">
        <v>0</v>
      </c>
      <c r="PRZ1353" s="84">
        <f>PRY1353/PRX1353</f>
        <v>0</v>
      </c>
      <c r="PSA1353" s="84">
        <f>PRX1353-PRY1353</f>
        <v>2000000</v>
      </c>
      <c r="PSB1353" s="84">
        <f>PRX1353+PRT1353</f>
        <v>3000000</v>
      </c>
      <c r="PSG1353" s="84" t="s">
        <v>5395</v>
      </c>
      <c r="PSH1353" s="84">
        <v>454</v>
      </c>
      <c r="PSI1353" s="84" t="s">
        <v>3803</v>
      </c>
      <c r="PSJ1353" s="84">
        <v>1000000</v>
      </c>
      <c r="PSL1353" s="84">
        <f>PSK1353/PSJ1353</f>
        <v>0</v>
      </c>
      <c r="PSM1353" s="84">
        <f>PSJ1353-PSK1353</f>
        <v>1000000</v>
      </c>
      <c r="PSN1353" s="84">
        <v>2000000</v>
      </c>
      <c r="PSO1353" s="84">
        <v>0</v>
      </c>
      <c r="PSP1353" s="84">
        <f>PSO1353/PSN1353</f>
        <v>0</v>
      </c>
      <c r="PSQ1353" s="84">
        <f>PSN1353-PSO1353</f>
        <v>2000000</v>
      </c>
      <c r="PSR1353" s="84">
        <f>PSN1353+PSJ1353</f>
        <v>3000000</v>
      </c>
      <c r="PSW1353" s="84" t="s">
        <v>5395</v>
      </c>
      <c r="PSX1353" s="84">
        <v>454</v>
      </c>
      <c r="PSY1353" s="84" t="s">
        <v>3803</v>
      </c>
      <c r="PSZ1353" s="84">
        <v>1000000</v>
      </c>
      <c r="PTB1353" s="84">
        <f>PTA1353/PSZ1353</f>
        <v>0</v>
      </c>
      <c r="PTC1353" s="84">
        <f>PSZ1353-PTA1353</f>
        <v>1000000</v>
      </c>
      <c r="PTD1353" s="84">
        <v>2000000</v>
      </c>
      <c r="PTE1353" s="84">
        <v>0</v>
      </c>
      <c r="PTF1353" s="84">
        <f>PTE1353/PTD1353</f>
        <v>0</v>
      </c>
      <c r="PTG1353" s="84">
        <f>PTD1353-PTE1353</f>
        <v>2000000</v>
      </c>
      <c r="PTH1353" s="84">
        <f>PTD1353+PSZ1353</f>
        <v>3000000</v>
      </c>
      <c r="PTM1353" s="84" t="s">
        <v>5395</v>
      </c>
      <c r="PTN1353" s="84">
        <v>454</v>
      </c>
      <c r="PTO1353" s="84" t="s">
        <v>3803</v>
      </c>
      <c r="PTP1353" s="84">
        <v>1000000</v>
      </c>
      <c r="PTR1353" s="84">
        <f>PTQ1353/PTP1353</f>
        <v>0</v>
      </c>
      <c r="PTS1353" s="84">
        <f>PTP1353-PTQ1353</f>
        <v>1000000</v>
      </c>
      <c r="PTT1353" s="84">
        <v>2000000</v>
      </c>
      <c r="PTU1353" s="84">
        <v>0</v>
      </c>
      <c r="PTV1353" s="84">
        <f>PTU1353/PTT1353</f>
        <v>0</v>
      </c>
      <c r="PTW1353" s="84">
        <f>PTT1353-PTU1353</f>
        <v>2000000</v>
      </c>
      <c r="PTX1353" s="84">
        <f>PTT1353+PTP1353</f>
        <v>3000000</v>
      </c>
      <c r="PUC1353" s="84" t="s">
        <v>5395</v>
      </c>
      <c r="PUD1353" s="84">
        <v>454</v>
      </c>
      <c r="PUE1353" s="84" t="s">
        <v>3803</v>
      </c>
      <c r="PUF1353" s="84">
        <v>1000000</v>
      </c>
      <c r="PUH1353" s="84">
        <f>PUG1353/PUF1353</f>
        <v>0</v>
      </c>
      <c r="PUI1353" s="84">
        <f>PUF1353-PUG1353</f>
        <v>1000000</v>
      </c>
      <c r="PUJ1353" s="84">
        <v>2000000</v>
      </c>
      <c r="PUK1353" s="84">
        <v>0</v>
      </c>
      <c r="PUL1353" s="84">
        <f>PUK1353/PUJ1353</f>
        <v>0</v>
      </c>
      <c r="PUM1353" s="84">
        <f>PUJ1353-PUK1353</f>
        <v>2000000</v>
      </c>
      <c r="PUN1353" s="84">
        <f>PUJ1353+PUF1353</f>
        <v>3000000</v>
      </c>
      <c r="PUS1353" s="84" t="s">
        <v>5395</v>
      </c>
      <c r="PUT1353" s="84">
        <v>454</v>
      </c>
      <c r="PUU1353" s="84" t="s">
        <v>3803</v>
      </c>
      <c r="PUV1353" s="84">
        <v>1000000</v>
      </c>
      <c r="PUX1353" s="84">
        <f>PUW1353/PUV1353</f>
        <v>0</v>
      </c>
      <c r="PUY1353" s="84">
        <f>PUV1353-PUW1353</f>
        <v>1000000</v>
      </c>
      <c r="PUZ1353" s="84">
        <v>2000000</v>
      </c>
      <c r="PVA1353" s="84">
        <v>0</v>
      </c>
      <c r="PVB1353" s="84">
        <f>PVA1353/PUZ1353</f>
        <v>0</v>
      </c>
      <c r="PVC1353" s="84">
        <f>PUZ1353-PVA1353</f>
        <v>2000000</v>
      </c>
      <c r="PVD1353" s="84">
        <f>PUZ1353+PUV1353</f>
        <v>3000000</v>
      </c>
      <c r="PVI1353" s="84" t="s">
        <v>5395</v>
      </c>
      <c r="PVJ1353" s="84">
        <v>454</v>
      </c>
      <c r="PVK1353" s="84" t="s">
        <v>3803</v>
      </c>
      <c r="PVL1353" s="84">
        <v>1000000</v>
      </c>
      <c r="PVN1353" s="84">
        <f>PVM1353/PVL1353</f>
        <v>0</v>
      </c>
      <c r="PVO1353" s="84">
        <f>PVL1353-PVM1353</f>
        <v>1000000</v>
      </c>
      <c r="PVP1353" s="84">
        <v>2000000</v>
      </c>
      <c r="PVQ1353" s="84">
        <v>0</v>
      </c>
      <c r="PVR1353" s="84">
        <f>PVQ1353/PVP1353</f>
        <v>0</v>
      </c>
      <c r="PVS1353" s="84">
        <f>PVP1353-PVQ1353</f>
        <v>2000000</v>
      </c>
      <c r="PVT1353" s="84">
        <f>PVP1353+PVL1353</f>
        <v>3000000</v>
      </c>
      <c r="PVY1353" s="84" t="s">
        <v>5395</v>
      </c>
      <c r="PVZ1353" s="84">
        <v>454</v>
      </c>
      <c r="PWA1353" s="84" t="s">
        <v>3803</v>
      </c>
      <c r="PWB1353" s="84">
        <v>1000000</v>
      </c>
      <c r="PWD1353" s="84">
        <f>PWC1353/PWB1353</f>
        <v>0</v>
      </c>
      <c r="PWE1353" s="84">
        <f>PWB1353-PWC1353</f>
        <v>1000000</v>
      </c>
      <c r="PWF1353" s="84">
        <v>2000000</v>
      </c>
      <c r="PWG1353" s="84">
        <v>0</v>
      </c>
      <c r="PWH1353" s="84">
        <f>PWG1353/PWF1353</f>
        <v>0</v>
      </c>
      <c r="PWI1353" s="84">
        <f>PWF1353-PWG1353</f>
        <v>2000000</v>
      </c>
      <c r="PWJ1353" s="84">
        <f>PWF1353+PWB1353</f>
        <v>3000000</v>
      </c>
      <c r="PWO1353" s="84" t="s">
        <v>5395</v>
      </c>
      <c r="PWP1353" s="84">
        <v>454</v>
      </c>
      <c r="PWQ1353" s="84" t="s">
        <v>3803</v>
      </c>
      <c r="PWR1353" s="84">
        <v>1000000</v>
      </c>
      <c r="PWT1353" s="84">
        <f>PWS1353/PWR1353</f>
        <v>0</v>
      </c>
      <c r="PWU1353" s="84">
        <f>PWR1353-PWS1353</f>
        <v>1000000</v>
      </c>
      <c r="PWV1353" s="84">
        <v>2000000</v>
      </c>
      <c r="PWW1353" s="84">
        <v>0</v>
      </c>
      <c r="PWX1353" s="84">
        <f>PWW1353/PWV1353</f>
        <v>0</v>
      </c>
      <c r="PWY1353" s="84">
        <f>PWV1353-PWW1353</f>
        <v>2000000</v>
      </c>
      <c r="PWZ1353" s="84">
        <f>PWV1353+PWR1353</f>
        <v>3000000</v>
      </c>
      <c r="PXE1353" s="84" t="s">
        <v>5395</v>
      </c>
      <c r="PXF1353" s="84">
        <v>454</v>
      </c>
      <c r="PXG1353" s="84" t="s">
        <v>3803</v>
      </c>
      <c r="PXH1353" s="84">
        <v>1000000</v>
      </c>
      <c r="PXJ1353" s="84">
        <f>PXI1353/PXH1353</f>
        <v>0</v>
      </c>
      <c r="PXK1353" s="84">
        <f>PXH1353-PXI1353</f>
        <v>1000000</v>
      </c>
      <c r="PXL1353" s="84">
        <v>2000000</v>
      </c>
      <c r="PXM1353" s="84">
        <v>0</v>
      </c>
      <c r="PXN1353" s="84">
        <f>PXM1353/PXL1353</f>
        <v>0</v>
      </c>
      <c r="PXO1353" s="84">
        <f>PXL1353-PXM1353</f>
        <v>2000000</v>
      </c>
      <c r="PXP1353" s="84">
        <f>PXL1353+PXH1353</f>
        <v>3000000</v>
      </c>
      <c r="PXU1353" s="84" t="s">
        <v>5395</v>
      </c>
      <c r="PXV1353" s="84">
        <v>454</v>
      </c>
      <c r="PXW1353" s="84" t="s">
        <v>3803</v>
      </c>
      <c r="PXX1353" s="84">
        <v>1000000</v>
      </c>
      <c r="PXZ1353" s="84">
        <f>PXY1353/PXX1353</f>
        <v>0</v>
      </c>
      <c r="PYA1353" s="84">
        <f>PXX1353-PXY1353</f>
        <v>1000000</v>
      </c>
      <c r="PYB1353" s="84">
        <v>2000000</v>
      </c>
      <c r="PYC1353" s="84">
        <v>0</v>
      </c>
      <c r="PYD1353" s="84">
        <f>PYC1353/PYB1353</f>
        <v>0</v>
      </c>
      <c r="PYE1353" s="84">
        <f>PYB1353-PYC1353</f>
        <v>2000000</v>
      </c>
      <c r="PYF1353" s="84">
        <f>PYB1353+PXX1353</f>
        <v>3000000</v>
      </c>
      <c r="PYK1353" s="84" t="s">
        <v>5395</v>
      </c>
      <c r="PYL1353" s="84">
        <v>454</v>
      </c>
      <c r="PYM1353" s="84" t="s">
        <v>3803</v>
      </c>
      <c r="PYN1353" s="84">
        <v>1000000</v>
      </c>
      <c r="PYP1353" s="84">
        <f>PYO1353/PYN1353</f>
        <v>0</v>
      </c>
      <c r="PYQ1353" s="84">
        <f>PYN1353-PYO1353</f>
        <v>1000000</v>
      </c>
      <c r="PYR1353" s="84">
        <v>2000000</v>
      </c>
      <c r="PYS1353" s="84">
        <v>0</v>
      </c>
      <c r="PYT1353" s="84">
        <f>PYS1353/PYR1353</f>
        <v>0</v>
      </c>
      <c r="PYU1353" s="84">
        <f>PYR1353-PYS1353</f>
        <v>2000000</v>
      </c>
      <c r="PYV1353" s="84">
        <f>PYR1353+PYN1353</f>
        <v>3000000</v>
      </c>
      <c r="PZA1353" s="84" t="s">
        <v>5395</v>
      </c>
      <c r="PZB1353" s="84">
        <v>454</v>
      </c>
      <c r="PZC1353" s="84" t="s">
        <v>3803</v>
      </c>
      <c r="PZD1353" s="84">
        <v>1000000</v>
      </c>
      <c r="PZF1353" s="84">
        <f>PZE1353/PZD1353</f>
        <v>0</v>
      </c>
      <c r="PZG1353" s="84">
        <f>PZD1353-PZE1353</f>
        <v>1000000</v>
      </c>
      <c r="PZH1353" s="84">
        <v>2000000</v>
      </c>
      <c r="PZI1353" s="84">
        <v>0</v>
      </c>
      <c r="PZJ1353" s="84">
        <f>PZI1353/PZH1353</f>
        <v>0</v>
      </c>
      <c r="PZK1353" s="84">
        <f>PZH1353-PZI1353</f>
        <v>2000000</v>
      </c>
      <c r="PZL1353" s="84">
        <f>PZH1353+PZD1353</f>
        <v>3000000</v>
      </c>
      <c r="PZQ1353" s="84" t="s">
        <v>5395</v>
      </c>
      <c r="PZR1353" s="84">
        <v>454</v>
      </c>
      <c r="PZS1353" s="84" t="s">
        <v>3803</v>
      </c>
      <c r="PZT1353" s="84">
        <v>1000000</v>
      </c>
      <c r="PZV1353" s="84">
        <f>PZU1353/PZT1353</f>
        <v>0</v>
      </c>
      <c r="PZW1353" s="84">
        <f>PZT1353-PZU1353</f>
        <v>1000000</v>
      </c>
      <c r="PZX1353" s="84">
        <v>2000000</v>
      </c>
      <c r="PZY1353" s="84">
        <v>0</v>
      </c>
      <c r="PZZ1353" s="84">
        <f>PZY1353/PZX1353</f>
        <v>0</v>
      </c>
      <c r="QAA1353" s="84">
        <f>PZX1353-PZY1353</f>
        <v>2000000</v>
      </c>
      <c r="QAB1353" s="84">
        <f>PZX1353+PZT1353</f>
        <v>3000000</v>
      </c>
      <c r="QAG1353" s="84" t="s">
        <v>5395</v>
      </c>
      <c r="QAH1353" s="84">
        <v>454</v>
      </c>
      <c r="QAI1353" s="84" t="s">
        <v>3803</v>
      </c>
      <c r="QAJ1353" s="84">
        <v>1000000</v>
      </c>
      <c r="QAL1353" s="84">
        <f>QAK1353/QAJ1353</f>
        <v>0</v>
      </c>
      <c r="QAM1353" s="84">
        <f>QAJ1353-QAK1353</f>
        <v>1000000</v>
      </c>
      <c r="QAN1353" s="84">
        <v>2000000</v>
      </c>
      <c r="QAO1353" s="84">
        <v>0</v>
      </c>
      <c r="QAP1353" s="84">
        <f>QAO1353/QAN1353</f>
        <v>0</v>
      </c>
      <c r="QAQ1353" s="84">
        <f>QAN1353-QAO1353</f>
        <v>2000000</v>
      </c>
      <c r="QAR1353" s="84">
        <f>QAN1353+QAJ1353</f>
        <v>3000000</v>
      </c>
      <c r="QAW1353" s="84" t="s">
        <v>5395</v>
      </c>
      <c r="QAX1353" s="84">
        <v>454</v>
      </c>
      <c r="QAY1353" s="84" t="s">
        <v>3803</v>
      </c>
      <c r="QAZ1353" s="84">
        <v>1000000</v>
      </c>
      <c r="QBB1353" s="84">
        <f>QBA1353/QAZ1353</f>
        <v>0</v>
      </c>
      <c r="QBC1353" s="84">
        <f>QAZ1353-QBA1353</f>
        <v>1000000</v>
      </c>
      <c r="QBD1353" s="84">
        <v>2000000</v>
      </c>
      <c r="QBE1353" s="84">
        <v>0</v>
      </c>
      <c r="QBF1353" s="84">
        <f>QBE1353/QBD1353</f>
        <v>0</v>
      </c>
      <c r="QBG1353" s="84">
        <f>QBD1353-QBE1353</f>
        <v>2000000</v>
      </c>
      <c r="QBH1353" s="84">
        <f>QBD1353+QAZ1353</f>
        <v>3000000</v>
      </c>
      <c r="QBM1353" s="84" t="s">
        <v>5395</v>
      </c>
      <c r="QBN1353" s="84">
        <v>454</v>
      </c>
      <c r="QBO1353" s="84" t="s">
        <v>3803</v>
      </c>
      <c r="QBP1353" s="84">
        <v>1000000</v>
      </c>
      <c r="QBR1353" s="84">
        <f>QBQ1353/QBP1353</f>
        <v>0</v>
      </c>
      <c r="QBS1353" s="84">
        <f>QBP1353-QBQ1353</f>
        <v>1000000</v>
      </c>
      <c r="QBT1353" s="84">
        <v>2000000</v>
      </c>
      <c r="QBU1353" s="84">
        <v>0</v>
      </c>
      <c r="QBV1353" s="84">
        <f>QBU1353/QBT1353</f>
        <v>0</v>
      </c>
      <c r="QBW1353" s="84">
        <f>QBT1353-QBU1353</f>
        <v>2000000</v>
      </c>
      <c r="QBX1353" s="84">
        <f>QBT1353+QBP1353</f>
        <v>3000000</v>
      </c>
      <c r="QCC1353" s="84" t="s">
        <v>5395</v>
      </c>
      <c r="QCD1353" s="84">
        <v>454</v>
      </c>
      <c r="QCE1353" s="84" t="s">
        <v>3803</v>
      </c>
      <c r="QCF1353" s="84">
        <v>1000000</v>
      </c>
      <c r="QCH1353" s="84">
        <f>QCG1353/QCF1353</f>
        <v>0</v>
      </c>
      <c r="QCI1353" s="84">
        <f>QCF1353-QCG1353</f>
        <v>1000000</v>
      </c>
      <c r="QCJ1353" s="84">
        <v>2000000</v>
      </c>
      <c r="QCK1353" s="84">
        <v>0</v>
      </c>
      <c r="QCL1353" s="84">
        <f>QCK1353/QCJ1353</f>
        <v>0</v>
      </c>
      <c r="QCM1353" s="84">
        <f>QCJ1353-QCK1353</f>
        <v>2000000</v>
      </c>
      <c r="QCN1353" s="84">
        <f>QCJ1353+QCF1353</f>
        <v>3000000</v>
      </c>
      <c r="QCS1353" s="84" t="s">
        <v>5395</v>
      </c>
      <c r="QCT1353" s="84">
        <v>454</v>
      </c>
      <c r="QCU1353" s="84" t="s">
        <v>3803</v>
      </c>
      <c r="QCV1353" s="84">
        <v>1000000</v>
      </c>
      <c r="QCX1353" s="84">
        <f>QCW1353/QCV1353</f>
        <v>0</v>
      </c>
      <c r="QCY1353" s="84">
        <f>QCV1353-QCW1353</f>
        <v>1000000</v>
      </c>
      <c r="QCZ1353" s="84">
        <v>2000000</v>
      </c>
      <c r="QDA1353" s="84">
        <v>0</v>
      </c>
      <c r="QDB1353" s="84">
        <f>QDA1353/QCZ1353</f>
        <v>0</v>
      </c>
      <c r="QDC1353" s="84">
        <f>QCZ1353-QDA1353</f>
        <v>2000000</v>
      </c>
      <c r="QDD1353" s="84">
        <f>QCZ1353+QCV1353</f>
        <v>3000000</v>
      </c>
      <c r="QDI1353" s="84" t="s">
        <v>5395</v>
      </c>
      <c r="QDJ1353" s="84">
        <v>454</v>
      </c>
      <c r="QDK1353" s="84" t="s">
        <v>3803</v>
      </c>
      <c r="QDL1353" s="84">
        <v>1000000</v>
      </c>
      <c r="QDN1353" s="84">
        <f>QDM1353/QDL1353</f>
        <v>0</v>
      </c>
      <c r="QDO1353" s="84">
        <f>QDL1353-QDM1353</f>
        <v>1000000</v>
      </c>
      <c r="QDP1353" s="84">
        <v>2000000</v>
      </c>
      <c r="QDQ1353" s="84">
        <v>0</v>
      </c>
      <c r="QDR1353" s="84">
        <f>QDQ1353/QDP1353</f>
        <v>0</v>
      </c>
      <c r="QDS1353" s="84">
        <f>QDP1353-QDQ1353</f>
        <v>2000000</v>
      </c>
      <c r="QDT1353" s="84">
        <f>QDP1353+QDL1353</f>
        <v>3000000</v>
      </c>
      <c r="QDY1353" s="84" t="s">
        <v>5395</v>
      </c>
      <c r="QDZ1353" s="84">
        <v>454</v>
      </c>
      <c r="QEA1353" s="84" t="s">
        <v>3803</v>
      </c>
      <c r="QEB1353" s="84">
        <v>1000000</v>
      </c>
      <c r="QED1353" s="84">
        <f>QEC1353/QEB1353</f>
        <v>0</v>
      </c>
      <c r="QEE1353" s="84">
        <f>QEB1353-QEC1353</f>
        <v>1000000</v>
      </c>
      <c r="QEF1353" s="84">
        <v>2000000</v>
      </c>
      <c r="QEG1353" s="84">
        <v>0</v>
      </c>
      <c r="QEH1353" s="84">
        <f>QEG1353/QEF1353</f>
        <v>0</v>
      </c>
      <c r="QEI1353" s="84">
        <f>QEF1353-QEG1353</f>
        <v>2000000</v>
      </c>
      <c r="QEJ1353" s="84">
        <f>QEF1353+QEB1353</f>
        <v>3000000</v>
      </c>
      <c r="QEO1353" s="84" t="s">
        <v>5395</v>
      </c>
      <c r="QEP1353" s="84">
        <v>454</v>
      </c>
      <c r="QEQ1353" s="84" t="s">
        <v>3803</v>
      </c>
      <c r="QER1353" s="84">
        <v>1000000</v>
      </c>
      <c r="QET1353" s="84">
        <f>QES1353/QER1353</f>
        <v>0</v>
      </c>
      <c r="QEU1353" s="84">
        <f>QER1353-QES1353</f>
        <v>1000000</v>
      </c>
      <c r="QEV1353" s="84">
        <v>2000000</v>
      </c>
      <c r="QEW1353" s="84">
        <v>0</v>
      </c>
      <c r="QEX1353" s="84">
        <f>QEW1353/QEV1353</f>
        <v>0</v>
      </c>
      <c r="QEY1353" s="84">
        <f>QEV1353-QEW1353</f>
        <v>2000000</v>
      </c>
      <c r="QEZ1353" s="84">
        <f>QEV1353+QER1353</f>
        <v>3000000</v>
      </c>
      <c r="QFE1353" s="84" t="s">
        <v>5395</v>
      </c>
      <c r="QFF1353" s="84">
        <v>454</v>
      </c>
      <c r="QFG1353" s="84" t="s">
        <v>3803</v>
      </c>
      <c r="QFH1353" s="84">
        <v>1000000</v>
      </c>
      <c r="QFJ1353" s="84">
        <f>QFI1353/QFH1353</f>
        <v>0</v>
      </c>
      <c r="QFK1353" s="84">
        <f>QFH1353-QFI1353</f>
        <v>1000000</v>
      </c>
      <c r="QFL1353" s="84">
        <v>2000000</v>
      </c>
      <c r="QFM1353" s="84">
        <v>0</v>
      </c>
      <c r="QFN1353" s="84">
        <f>QFM1353/QFL1353</f>
        <v>0</v>
      </c>
      <c r="QFO1353" s="84">
        <f>QFL1353-QFM1353</f>
        <v>2000000</v>
      </c>
      <c r="QFP1353" s="84">
        <f>QFL1353+QFH1353</f>
        <v>3000000</v>
      </c>
      <c r="QFU1353" s="84" t="s">
        <v>5395</v>
      </c>
      <c r="QFV1353" s="84">
        <v>454</v>
      </c>
      <c r="QFW1353" s="84" t="s">
        <v>3803</v>
      </c>
      <c r="QFX1353" s="84">
        <v>1000000</v>
      </c>
      <c r="QFZ1353" s="84">
        <f>QFY1353/QFX1353</f>
        <v>0</v>
      </c>
      <c r="QGA1353" s="84">
        <f>QFX1353-QFY1353</f>
        <v>1000000</v>
      </c>
      <c r="QGB1353" s="84">
        <v>2000000</v>
      </c>
      <c r="QGC1353" s="84">
        <v>0</v>
      </c>
      <c r="QGD1353" s="84">
        <f>QGC1353/QGB1353</f>
        <v>0</v>
      </c>
      <c r="QGE1353" s="84">
        <f>QGB1353-QGC1353</f>
        <v>2000000</v>
      </c>
      <c r="QGF1353" s="84">
        <f>QGB1353+QFX1353</f>
        <v>3000000</v>
      </c>
      <c r="QGK1353" s="84" t="s">
        <v>5395</v>
      </c>
      <c r="QGL1353" s="84">
        <v>454</v>
      </c>
      <c r="QGM1353" s="84" t="s">
        <v>3803</v>
      </c>
      <c r="QGN1353" s="84">
        <v>1000000</v>
      </c>
      <c r="QGP1353" s="84">
        <f>QGO1353/QGN1353</f>
        <v>0</v>
      </c>
      <c r="QGQ1353" s="84">
        <f>QGN1353-QGO1353</f>
        <v>1000000</v>
      </c>
      <c r="QGR1353" s="84">
        <v>2000000</v>
      </c>
      <c r="QGS1353" s="84">
        <v>0</v>
      </c>
      <c r="QGT1353" s="84">
        <f>QGS1353/QGR1353</f>
        <v>0</v>
      </c>
      <c r="QGU1353" s="84">
        <f>QGR1353-QGS1353</f>
        <v>2000000</v>
      </c>
      <c r="QGV1353" s="84">
        <f>QGR1353+QGN1353</f>
        <v>3000000</v>
      </c>
      <c r="QHA1353" s="84" t="s">
        <v>5395</v>
      </c>
      <c r="QHB1353" s="84">
        <v>454</v>
      </c>
      <c r="QHC1353" s="84" t="s">
        <v>3803</v>
      </c>
      <c r="QHD1353" s="84">
        <v>1000000</v>
      </c>
      <c r="QHF1353" s="84">
        <f>QHE1353/QHD1353</f>
        <v>0</v>
      </c>
      <c r="QHG1353" s="84">
        <f>QHD1353-QHE1353</f>
        <v>1000000</v>
      </c>
      <c r="QHH1353" s="84">
        <v>2000000</v>
      </c>
      <c r="QHI1353" s="84">
        <v>0</v>
      </c>
      <c r="QHJ1353" s="84">
        <f>QHI1353/QHH1353</f>
        <v>0</v>
      </c>
      <c r="QHK1353" s="84">
        <f>QHH1353-QHI1353</f>
        <v>2000000</v>
      </c>
      <c r="QHL1353" s="84">
        <f>QHH1353+QHD1353</f>
        <v>3000000</v>
      </c>
      <c r="QHQ1353" s="84" t="s">
        <v>5395</v>
      </c>
      <c r="QHR1353" s="84">
        <v>454</v>
      </c>
      <c r="QHS1353" s="84" t="s">
        <v>3803</v>
      </c>
      <c r="QHT1353" s="84">
        <v>1000000</v>
      </c>
      <c r="QHV1353" s="84">
        <f>QHU1353/QHT1353</f>
        <v>0</v>
      </c>
      <c r="QHW1353" s="84">
        <f>QHT1353-QHU1353</f>
        <v>1000000</v>
      </c>
      <c r="QHX1353" s="84">
        <v>2000000</v>
      </c>
      <c r="QHY1353" s="84">
        <v>0</v>
      </c>
      <c r="QHZ1353" s="84">
        <f>QHY1353/QHX1353</f>
        <v>0</v>
      </c>
      <c r="QIA1353" s="84">
        <f>QHX1353-QHY1353</f>
        <v>2000000</v>
      </c>
      <c r="QIB1353" s="84">
        <f>QHX1353+QHT1353</f>
        <v>3000000</v>
      </c>
      <c r="QIG1353" s="84" t="s">
        <v>5395</v>
      </c>
      <c r="QIH1353" s="84">
        <v>454</v>
      </c>
      <c r="QII1353" s="84" t="s">
        <v>3803</v>
      </c>
      <c r="QIJ1353" s="84">
        <v>1000000</v>
      </c>
      <c r="QIL1353" s="84">
        <f>QIK1353/QIJ1353</f>
        <v>0</v>
      </c>
      <c r="QIM1353" s="84">
        <f>QIJ1353-QIK1353</f>
        <v>1000000</v>
      </c>
      <c r="QIN1353" s="84">
        <v>2000000</v>
      </c>
      <c r="QIO1353" s="84">
        <v>0</v>
      </c>
      <c r="QIP1353" s="84">
        <f>QIO1353/QIN1353</f>
        <v>0</v>
      </c>
      <c r="QIQ1353" s="84">
        <f>QIN1353-QIO1353</f>
        <v>2000000</v>
      </c>
      <c r="QIR1353" s="84">
        <f>QIN1353+QIJ1353</f>
        <v>3000000</v>
      </c>
      <c r="QIW1353" s="84" t="s">
        <v>5395</v>
      </c>
      <c r="QIX1353" s="84">
        <v>454</v>
      </c>
      <c r="QIY1353" s="84" t="s">
        <v>3803</v>
      </c>
      <c r="QIZ1353" s="84">
        <v>1000000</v>
      </c>
      <c r="QJB1353" s="84">
        <f>QJA1353/QIZ1353</f>
        <v>0</v>
      </c>
      <c r="QJC1353" s="84">
        <f>QIZ1353-QJA1353</f>
        <v>1000000</v>
      </c>
      <c r="QJD1353" s="84">
        <v>2000000</v>
      </c>
      <c r="QJE1353" s="84">
        <v>0</v>
      </c>
      <c r="QJF1353" s="84">
        <f>QJE1353/QJD1353</f>
        <v>0</v>
      </c>
      <c r="QJG1353" s="84">
        <f>QJD1353-QJE1353</f>
        <v>2000000</v>
      </c>
      <c r="QJH1353" s="84">
        <f>QJD1353+QIZ1353</f>
        <v>3000000</v>
      </c>
      <c r="QJM1353" s="84" t="s">
        <v>5395</v>
      </c>
      <c r="QJN1353" s="84">
        <v>454</v>
      </c>
      <c r="QJO1353" s="84" t="s">
        <v>3803</v>
      </c>
      <c r="QJP1353" s="84">
        <v>1000000</v>
      </c>
      <c r="QJR1353" s="84">
        <f>QJQ1353/QJP1353</f>
        <v>0</v>
      </c>
      <c r="QJS1353" s="84">
        <f>QJP1353-QJQ1353</f>
        <v>1000000</v>
      </c>
      <c r="QJT1353" s="84">
        <v>2000000</v>
      </c>
      <c r="QJU1353" s="84">
        <v>0</v>
      </c>
      <c r="QJV1353" s="84">
        <f>QJU1353/QJT1353</f>
        <v>0</v>
      </c>
      <c r="QJW1353" s="84">
        <f>QJT1353-QJU1353</f>
        <v>2000000</v>
      </c>
      <c r="QJX1353" s="84">
        <f>QJT1353+QJP1353</f>
        <v>3000000</v>
      </c>
      <c r="QKC1353" s="84" t="s">
        <v>5395</v>
      </c>
      <c r="QKD1353" s="84">
        <v>454</v>
      </c>
      <c r="QKE1353" s="84" t="s">
        <v>3803</v>
      </c>
      <c r="QKF1353" s="84">
        <v>1000000</v>
      </c>
      <c r="QKH1353" s="84">
        <f>QKG1353/QKF1353</f>
        <v>0</v>
      </c>
      <c r="QKI1353" s="84">
        <f>QKF1353-QKG1353</f>
        <v>1000000</v>
      </c>
      <c r="QKJ1353" s="84">
        <v>2000000</v>
      </c>
      <c r="QKK1353" s="84">
        <v>0</v>
      </c>
      <c r="QKL1353" s="84">
        <f>QKK1353/QKJ1353</f>
        <v>0</v>
      </c>
      <c r="QKM1353" s="84">
        <f>QKJ1353-QKK1353</f>
        <v>2000000</v>
      </c>
      <c r="QKN1353" s="84">
        <f>QKJ1353+QKF1353</f>
        <v>3000000</v>
      </c>
      <c r="QKS1353" s="84" t="s">
        <v>5395</v>
      </c>
      <c r="QKT1353" s="84">
        <v>454</v>
      </c>
      <c r="QKU1353" s="84" t="s">
        <v>3803</v>
      </c>
      <c r="QKV1353" s="84">
        <v>1000000</v>
      </c>
      <c r="QKX1353" s="84">
        <f>QKW1353/QKV1353</f>
        <v>0</v>
      </c>
      <c r="QKY1353" s="84">
        <f>QKV1353-QKW1353</f>
        <v>1000000</v>
      </c>
      <c r="QKZ1353" s="84">
        <v>2000000</v>
      </c>
      <c r="QLA1353" s="84">
        <v>0</v>
      </c>
      <c r="QLB1353" s="84">
        <f>QLA1353/QKZ1353</f>
        <v>0</v>
      </c>
      <c r="QLC1353" s="84">
        <f>QKZ1353-QLA1353</f>
        <v>2000000</v>
      </c>
      <c r="QLD1353" s="84">
        <f>QKZ1353+QKV1353</f>
        <v>3000000</v>
      </c>
      <c r="QLI1353" s="84" t="s">
        <v>5395</v>
      </c>
      <c r="QLJ1353" s="84">
        <v>454</v>
      </c>
      <c r="QLK1353" s="84" t="s">
        <v>3803</v>
      </c>
      <c r="QLL1353" s="84">
        <v>1000000</v>
      </c>
      <c r="QLN1353" s="84">
        <f>QLM1353/QLL1353</f>
        <v>0</v>
      </c>
      <c r="QLO1353" s="84">
        <f>QLL1353-QLM1353</f>
        <v>1000000</v>
      </c>
      <c r="QLP1353" s="84">
        <v>2000000</v>
      </c>
      <c r="QLQ1353" s="84">
        <v>0</v>
      </c>
      <c r="QLR1353" s="84">
        <f>QLQ1353/QLP1353</f>
        <v>0</v>
      </c>
      <c r="QLS1353" s="84">
        <f>QLP1353-QLQ1353</f>
        <v>2000000</v>
      </c>
      <c r="QLT1353" s="84">
        <f>QLP1353+QLL1353</f>
        <v>3000000</v>
      </c>
      <c r="QLY1353" s="84" t="s">
        <v>5395</v>
      </c>
      <c r="QLZ1353" s="84">
        <v>454</v>
      </c>
      <c r="QMA1353" s="84" t="s">
        <v>3803</v>
      </c>
      <c r="QMB1353" s="84">
        <v>1000000</v>
      </c>
      <c r="QMD1353" s="84">
        <f>QMC1353/QMB1353</f>
        <v>0</v>
      </c>
      <c r="QME1353" s="84">
        <f>QMB1353-QMC1353</f>
        <v>1000000</v>
      </c>
      <c r="QMF1353" s="84">
        <v>2000000</v>
      </c>
      <c r="QMG1353" s="84">
        <v>0</v>
      </c>
      <c r="QMH1353" s="84">
        <f>QMG1353/QMF1353</f>
        <v>0</v>
      </c>
      <c r="QMI1353" s="84">
        <f>QMF1353-QMG1353</f>
        <v>2000000</v>
      </c>
      <c r="QMJ1353" s="84">
        <f>QMF1353+QMB1353</f>
        <v>3000000</v>
      </c>
      <c r="QMO1353" s="84" t="s">
        <v>5395</v>
      </c>
      <c r="QMP1353" s="84">
        <v>454</v>
      </c>
      <c r="QMQ1353" s="84" t="s">
        <v>3803</v>
      </c>
      <c r="QMR1353" s="84">
        <v>1000000</v>
      </c>
      <c r="QMT1353" s="84">
        <f>QMS1353/QMR1353</f>
        <v>0</v>
      </c>
      <c r="QMU1353" s="84">
        <f>QMR1353-QMS1353</f>
        <v>1000000</v>
      </c>
      <c r="QMV1353" s="84">
        <v>2000000</v>
      </c>
      <c r="QMW1353" s="84">
        <v>0</v>
      </c>
      <c r="QMX1353" s="84">
        <f>QMW1353/QMV1353</f>
        <v>0</v>
      </c>
      <c r="QMY1353" s="84">
        <f>QMV1353-QMW1353</f>
        <v>2000000</v>
      </c>
      <c r="QMZ1353" s="84">
        <f>QMV1353+QMR1353</f>
        <v>3000000</v>
      </c>
      <c r="QNE1353" s="84" t="s">
        <v>5395</v>
      </c>
      <c r="QNF1353" s="84">
        <v>454</v>
      </c>
      <c r="QNG1353" s="84" t="s">
        <v>3803</v>
      </c>
      <c r="QNH1353" s="84">
        <v>1000000</v>
      </c>
      <c r="QNJ1353" s="84">
        <f>QNI1353/QNH1353</f>
        <v>0</v>
      </c>
      <c r="QNK1353" s="84">
        <f>QNH1353-QNI1353</f>
        <v>1000000</v>
      </c>
      <c r="QNL1353" s="84">
        <v>2000000</v>
      </c>
      <c r="QNM1353" s="84">
        <v>0</v>
      </c>
      <c r="QNN1353" s="84">
        <f>QNM1353/QNL1353</f>
        <v>0</v>
      </c>
      <c r="QNO1353" s="84">
        <f>QNL1353-QNM1353</f>
        <v>2000000</v>
      </c>
      <c r="QNP1353" s="84">
        <f>QNL1353+QNH1353</f>
        <v>3000000</v>
      </c>
      <c r="QNU1353" s="84" t="s">
        <v>5395</v>
      </c>
      <c r="QNV1353" s="84">
        <v>454</v>
      </c>
      <c r="QNW1353" s="84" t="s">
        <v>3803</v>
      </c>
      <c r="QNX1353" s="84">
        <v>1000000</v>
      </c>
      <c r="QNZ1353" s="84">
        <f>QNY1353/QNX1353</f>
        <v>0</v>
      </c>
      <c r="QOA1353" s="84">
        <f>QNX1353-QNY1353</f>
        <v>1000000</v>
      </c>
      <c r="QOB1353" s="84">
        <v>2000000</v>
      </c>
      <c r="QOC1353" s="84">
        <v>0</v>
      </c>
      <c r="QOD1353" s="84">
        <f>QOC1353/QOB1353</f>
        <v>0</v>
      </c>
      <c r="QOE1353" s="84">
        <f>QOB1353-QOC1353</f>
        <v>2000000</v>
      </c>
      <c r="QOF1353" s="84">
        <f>QOB1353+QNX1353</f>
        <v>3000000</v>
      </c>
      <c r="QOK1353" s="84" t="s">
        <v>5395</v>
      </c>
      <c r="QOL1353" s="84">
        <v>454</v>
      </c>
      <c r="QOM1353" s="84" t="s">
        <v>3803</v>
      </c>
      <c r="QON1353" s="84">
        <v>1000000</v>
      </c>
      <c r="QOP1353" s="84">
        <f>QOO1353/QON1353</f>
        <v>0</v>
      </c>
      <c r="QOQ1353" s="84">
        <f>QON1353-QOO1353</f>
        <v>1000000</v>
      </c>
      <c r="QOR1353" s="84">
        <v>2000000</v>
      </c>
      <c r="QOS1353" s="84">
        <v>0</v>
      </c>
      <c r="QOT1353" s="84">
        <f>QOS1353/QOR1353</f>
        <v>0</v>
      </c>
      <c r="QOU1353" s="84">
        <f>QOR1353-QOS1353</f>
        <v>2000000</v>
      </c>
      <c r="QOV1353" s="84">
        <f>QOR1353+QON1353</f>
        <v>3000000</v>
      </c>
      <c r="QPA1353" s="84" t="s">
        <v>5395</v>
      </c>
      <c r="QPB1353" s="84">
        <v>454</v>
      </c>
      <c r="QPC1353" s="84" t="s">
        <v>3803</v>
      </c>
      <c r="QPD1353" s="84">
        <v>1000000</v>
      </c>
      <c r="QPF1353" s="84">
        <f>QPE1353/QPD1353</f>
        <v>0</v>
      </c>
      <c r="QPG1353" s="84">
        <f>QPD1353-QPE1353</f>
        <v>1000000</v>
      </c>
      <c r="QPH1353" s="84">
        <v>2000000</v>
      </c>
      <c r="QPI1353" s="84">
        <v>0</v>
      </c>
      <c r="QPJ1353" s="84">
        <f>QPI1353/QPH1353</f>
        <v>0</v>
      </c>
      <c r="QPK1353" s="84">
        <f>QPH1353-QPI1353</f>
        <v>2000000</v>
      </c>
      <c r="QPL1353" s="84">
        <f>QPH1353+QPD1353</f>
        <v>3000000</v>
      </c>
      <c r="QPQ1353" s="84" t="s">
        <v>5395</v>
      </c>
      <c r="QPR1353" s="84">
        <v>454</v>
      </c>
      <c r="QPS1353" s="84" t="s">
        <v>3803</v>
      </c>
      <c r="QPT1353" s="84">
        <v>1000000</v>
      </c>
      <c r="QPV1353" s="84">
        <f>QPU1353/QPT1353</f>
        <v>0</v>
      </c>
      <c r="QPW1353" s="84">
        <f>QPT1353-QPU1353</f>
        <v>1000000</v>
      </c>
      <c r="QPX1353" s="84">
        <v>2000000</v>
      </c>
      <c r="QPY1353" s="84">
        <v>0</v>
      </c>
      <c r="QPZ1353" s="84">
        <f>QPY1353/QPX1353</f>
        <v>0</v>
      </c>
      <c r="QQA1353" s="84">
        <f>QPX1353-QPY1353</f>
        <v>2000000</v>
      </c>
      <c r="QQB1353" s="84">
        <f>QPX1353+QPT1353</f>
        <v>3000000</v>
      </c>
      <c r="QQG1353" s="84" t="s">
        <v>5395</v>
      </c>
      <c r="QQH1353" s="84">
        <v>454</v>
      </c>
      <c r="QQI1353" s="84" t="s">
        <v>3803</v>
      </c>
      <c r="QQJ1353" s="84">
        <v>1000000</v>
      </c>
      <c r="QQL1353" s="84">
        <f>QQK1353/QQJ1353</f>
        <v>0</v>
      </c>
      <c r="QQM1353" s="84">
        <f>QQJ1353-QQK1353</f>
        <v>1000000</v>
      </c>
      <c r="QQN1353" s="84">
        <v>2000000</v>
      </c>
      <c r="QQO1353" s="84">
        <v>0</v>
      </c>
      <c r="QQP1353" s="84">
        <f>QQO1353/QQN1353</f>
        <v>0</v>
      </c>
      <c r="QQQ1353" s="84">
        <f>QQN1353-QQO1353</f>
        <v>2000000</v>
      </c>
      <c r="QQR1353" s="84">
        <f>QQN1353+QQJ1353</f>
        <v>3000000</v>
      </c>
      <c r="QQW1353" s="84" t="s">
        <v>5395</v>
      </c>
      <c r="QQX1353" s="84">
        <v>454</v>
      </c>
      <c r="QQY1353" s="84" t="s">
        <v>3803</v>
      </c>
      <c r="QQZ1353" s="84">
        <v>1000000</v>
      </c>
      <c r="QRB1353" s="84">
        <f>QRA1353/QQZ1353</f>
        <v>0</v>
      </c>
      <c r="QRC1353" s="84">
        <f>QQZ1353-QRA1353</f>
        <v>1000000</v>
      </c>
      <c r="QRD1353" s="84">
        <v>2000000</v>
      </c>
      <c r="QRE1353" s="84">
        <v>0</v>
      </c>
      <c r="QRF1353" s="84">
        <f>QRE1353/QRD1353</f>
        <v>0</v>
      </c>
      <c r="QRG1353" s="84">
        <f>QRD1353-QRE1353</f>
        <v>2000000</v>
      </c>
      <c r="QRH1353" s="84">
        <f>QRD1353+QQZ1353</f>
        <v>3000000</v>
      </c>
      <c r="QRM1353" s="84" t="s">
        <v>5395</v>
      </c>
      <c r="QRN1353" s="84">
        <v>454</v>
      </c>
      <c r="QRO1353" s="84" t="s">
        <v>3803</v>
      </c>
      <c r="QRP1353" s="84">
        <v>1000000</v>
      </c>
      <c r="QRR1353" s="84">
        <f>QRQ1353/QRP1353</f>
        <v>0</v>
      </c>
      <c r="QRS1353" s="84">
        <f>QRP1353-QRQ1353</f>
        <v>1000000</v>
      </c>
      <c r="QRT1353" s="84">
        <v>2000000</v>
      </c>
      <c r="QRU1353" s="84">
        <v>0</v>
      </c>
      <c r="QRV1353" s="84">
        <f>QRU1353/QRT1353</f>
        <v>0</v>
      </c>
      <c r="QRW1353" s="84">
        <f>QRT1353-QRU1353</f>
        <v>2000000</v>
      </c>
      <c r="QRX1353" s="84">
        <f>QRT1353+QRP1353</f>
        <v>3000000</v>
      </c>
      <c r="QSC1353" s="84" t="s">
        <v>5395</v>
      </c>
      <c r="QSD1353" s="84">
        <v>454</v>
      </c>
      <c r="QSE1353" s="84" t="s">
        <v>3803</v>
      </c>
      <c r="QSF1353" s="84">
        <v>1000000</v>
      </c>
      <c r="QSH1353" s="84">
        <f>QSG1353/QSF1353</f>
        <v>0</v>
      </c>
      <c r="QSI1353" s="84">
        <f>QSF1353-QSG1353</f>
        <v>1000000</v>
      </c>
      <c r="QSJ1353" s="84">
        <v>2000000</v>
      </c>
      <c r="QSK1353" s="84">
        <v>0</v>
      </c>
      <c r="QSL1353" s="84">
        <f>QSK1353/QSJ1353</f>
        <v>0</v>
      </c>
      <c r="QSM1353" s="84">
        <f>QSJ1353-QSK1353</f>
        <v>2000000</v>
      </c>
      <c r="QSN1353" s="84">
        <f>QSJ1353+QSF1353</f>
        <v>3000000</v>
      </c>
      <c r="QSS1353" s="84" t="s">
        <v>5395</v>
      </c>
      <c r="QST1353" s="84">
        <v>454</v>
      </c>
      <c r="QSU1353" s="84" t="s">
        <v>3803</v>
      </c>
      <c r="QSV1353" s="84">
        <v>1000000</v>
      </c>
      <c r="QSX1353" s="84">
        <f>QSW1353/QSV1353</f>
        <v>0</v>
      </c>
      <c r="QSY1353" s="84">
        <f>QSV1353-QSW1353</f>
        <v>1000000</v>
      </c>
      <c r="QSZ1353" s="84">
        <v>2000000</v>
      </c>
      <c r="QTA1353" s="84">
        <v>0</v>
      </c>
      <c r="QTB1353" s="84">
        <f>QTA1353/QSZ1353</f>
        <v>0</v>
      </c>
      <c r="QTC1353" s="84">
        <f>QSZ1353-QTA1353</f>
        <v>2000000</v>
      </c>
      <c r="QTD1353" s="84">
        <f>QSZ1353+QSV1353</f>
        <v>3000000</v>
      </c>
      <c r="QTI1353" s="84" t="s">
        <v>5395</v>
      </c>
      <c r="QTJ1353" s="84">
        <v>454</v>
      </c>
      <c r="QTK1353" s="84" t="s">
        <v>3803</v>
      </c>
      <c r="QTL1353" s="84">
        <v>1000000</v>
      </c>
      <c r="QTN1353" s="84">
        <f>QTM1353/QTL1353</f>
        <v>0</v>
      </c>
      <c r="QTO1353" s="84">
        <f>QTL1353-QTM1353</f>
        <v>1000000</v>
      </c>
      <c r="QTP1353" s="84">
        <v>2000000</v>
      </c>
      <c r="QTQ1353" s="84">
        <v>0</v>
      </c>
      <c r="QTR1353" s="84">
        <f>QTQ1353/QTP1353</f>
        <v>0</v>
      </c>
      <c r="QTS1353" s="84">
        <f>QTP1353-QTQ1353</f>
        <v>2000000</v>
      </c>
      <c r="QTT1353" s="84">
        <f>QTP1353+QTL1353</f>
        <v>3000000</v>
      </c>
      <c r="QTY1353" s="84" t="s">
        <v>5395</v>
      </c>
      <c r="QTZ1353" s="84">
        <v>454</v>
      </c>
      <c r="QUA1353" s="84" t="s">
        <v>3803</v>
      </c>
      <c r="QUB1353" s="84">
        <v>1000000</v>
      </c>
      <c r="QUD1353" s="84">
        <f>QUC1353/QUB1353</f>
        <v>0</v>
      </c>
      <c r="QUE1353" s="84">
        <f>QUB1353-QUC1353</f>
        <v>1000000</v>
      </c>
      <c r="QUF1353" s="84">
        <v>2000000</v>
      </c>
      <c r="QUG1353" s="84">
        <v>0</v>
      </c>
      <c r="QUH1353" s="84">
        <f>QUG1353/QUF1353</f>
        <v>0</v>
      </c>
      <c r="QUI1353" s="84">
        <f>QUF1353-QUG1353</f>
        <v>2000000</v>
      </c>
      <c r="QUJ1353" s="84">
        <f>QUF1353+QUB1353</f>
        <v>3000000</v>
      </c>
      <c r="QUO1353" s="84" t="s">
        <v>5395</v>
      </c>
      <c r="QUP1353" s="84">
        <v>454</v>
      </c>
      <c r="QUQ1353" s="84" t="s">
        <v>3803</v>
      </c>
      <c r="QUR1353" s="84">
        <v>1000000</v>
      </c>
      <c r="QUT1353" s="84">
        <f>QUS1353/QUR1353</f>
        <v>0</v>
      </c>
      <c r="QUU1353" s="84">
        <f>QUR1353-QUS1353</f>
        <v>1000000</v>
      </c>
      <c r="QUV1353" s="84">
        <v>2000000</v>
      </c>
      <c r="QUW1353" s="84">
        <v>0</v>
      </c>
      <c r="QUX1353" s="84">
        <f>QUW1353/QUV1353</f>
        <v>0</v>
      </c>
      <c r="QUY1353" s="84">
        <f>QUV1353-QUW1353</f>
        <v>2000000</v>
      </c>
      <c r="QUZ1353" s="84">
        <f>QUV1353+QUR1353</f>
        <v>3000000</v>
      </c>
      <c r="QVE1353" s="84" t="s">
        <v>5395</v>
      </c>
      <c r="QVF1353" s="84">
        <v>454</v>
      </c>
      <c r="QVG1353" s="84" t="s">
        <v>3803</v>
      </c>
      <c r="QVH1353" s="84">
        <v>1000000</v>
      </c>
      <c r="QVJ1353" s="84">
        <f>QVI1353/QVH1353</f>
        <v>0</v>
      </c>
      <c r="QVK1353" s="84">
        <f>QVH1353-QVI1353</f>
        <v>1000000</v>
      </c>
      <c r="QVL1353" s="84">
        <v>2000000</v>
      </c>
      <c r="QVM1353" s="84">
        <v>0</v>
      </c>
      <c r="QVN1353" s="84">
        <f>QVM1353/QVL1353</f>
        <v>0</v>
      </c>
      <c r="QVO1353" s="84">
        <f>QVL1353-QVM1353</f>
        <v>2000000</v>
      </c>
      <c r="QVP1353" s="84">
        <f>QVL1353+QVH1353</f>
        <v>3000000</v>
      </c>
      <c r="QVU1353" s="84" t="s">
        <v>5395</v>
      </c>
      <c r="QVV1353" s="84">
        <v>454</v>
      </c>
      <c r="QVW1353" s="84" t="s">
        <v>3803</v>
      </c>
      <c r="QVX1353" s="84">
        <v>1000000</v>
      </c>
      <c r="QVZ1353" s="84">
        <f>QVY1353/QVX1353</f>
        <v>0</v>
      </c>
      <c r="QWA1353" s="84">
        <f>QVX1353-QVY1353</f>
        <v>1000000</v>
      </c>
      <c r="QWB1353" s="84">
        <v>2000000</v>
      </c>
      <c r="QWC1353" s="84">
        <v>0</v>
      </c>
      <c r="QWD1353" s="84">
        <f>QWC1353/QWB1353</f>
        <v>0</v>
      </c>
      <c r="QWE1353" s="84">
        <f>QWB1353-QWC1353</f>
        <v>2000000</v>
      </c>
      <c r="QWF1353" s="84">
        <f>QWB1353+QVX1353</f>
        <v>3000000</v>
      </c>
      <c r="QWK1353" s="84" t="s">
        <v>5395</v>
      </c>
      <c r="QWL1353" s="84">
        <v>454</v>
      </c>
      <c r="QWM1353" s="84" t="s">
        <v>3803</v>
      </c>
      <c r="QWN1353" s="84">
        <v>1000000</v>
      </c>
      <c r="QWP1353" s="84">
        <f>QWO1353/QWN1353</f>
        <v>0</v>
      </c>
      <c r="QWQ1353" s="84">
        <f>QWN1353-QWO1353</f>
        <v>1000000</v>
      </c>
      <c r="QWR1353" s="84">
        <v>2000000</v>
      </c>
      <c r="QWS1353" s="84">
        <v>0</v>
      </c>
      <c r="QWT1353" s="84">
        <f>QWS1353/QWR1353</f>
        <v>0</v>
      </c>
      <c r="QWU1353" s="84">
        <f>QWR1353-QWS1353</f>
        <v>2000000</v>
      </c>
      <c r="QWV1353" s="84">
        <f>QWR1353+QWN1353</f>
        <v>3000000</v>
      </c>
      <c r="QXA1353" s="84" t="s">
        <v>5395</v>
      </c>
      <c r="QXB1353" s="84">
        <v>454</v>
      </c>
      <c r="QXC1353" s="84" t="s">
        <v>3803</v>
      </c>
      <c r="QXD1353" s="84">
        <v>1000000</v>
      </c>
      <c r="QXF1353" s="84">
        <f>QXE1353/QXD1353</f>
        <v>0</v>
      </c>
      <c r="QXG1353" s="84">
        <f>QXD1353-QXE1353</f>
        <v>1000000</v>
      </c>
      <c r="QXH1353" s="84">
        <v>2000000</v>
      </c>
      <c r="QXI1353" s="84">
        <v>0</v>
      </c>
      <c r="QXJ1353" s="84">
        <f>QXI1353/QXH1353</f>
        <v>0</v>
      </c>
      <c r="QXK1353" s="84">
        <f>QXH1353-QXI1353</f>
        <v>2000000</v>
      </c>
      <c r="QXL1353" s="84">
        <f>QXH1353+QXD1353</f>
        <v>3000000</v>
      </c>
      <c r="QXQ1353" s="84" t="s">
        <v>5395</v>
      </c>
      <c r="QXR1353" s="84">
        <v>454</v>
      </c>
      <c r="QXS1353" s="84" t="s">
        <v>3803</v>
      </c>
      <c r="QXT1353" s="84">
        <v>1000000</v>
      </c>
      <c r="QXV1353" s="84">
        <f>QXU1353/QXT1353</f>
        <v>0</v>
      </c>
      <c r="QXW1353" s="84">
        <f>QXT1353-QXU1353</f>
        <v>1000000</v>
      </c>
      <c r="QXX1353" s="84">
        <v>2000000</v>
      </c>
      <c r="QXY1353" s="84">
        <v>0</v>
      </c>
      <c r="QXZ1353" s="84">
        <f>QXY1353/QXX1353</f>
        <v>0</v>
      </c>
      <c r="QYA1353" s="84">
        <f>QXX1353-QXY1353</f>
        <v>2000000</v>
      </c>
      <c r="QYB1353" s="84">
        <f>QXX1353+QXT1353</f>
        <v>3000000</v>
      </c>
      <c r="QYG1353" s="84" t="s">
        <v>5395</v>
      </c>
      <c r="QYH1353" s="84">
        <v>454</v>
      </c>
      <c r="QYI1353" s="84" t="s">
        <v>3803</v>
      </c>
      <c r="QYJ1353" s="84">
        <v>1000000</v>
      </c>
      <c r="QYL1353" s="84">
        <f>QYK1353/QYJ1353</f>
        <v>0</v>
      </c>
      <c r="QYM1353" s="84">
        <f>QYJ1353-QYK1353</f>
        <v>1000000</v>
      </c>
      <c r="QYN1353" s="84">
        <v>2000000</v>
      </c>
      <c r="QYO1353" s="84">
        <v>0</v>
      </c>
      <c r="QYP1353" s="84">
        <f>QYO1353/QYN1353</f>
        <v>0</v>
      </c>
      <c r="QYQ1353" s="84">
        <f>QYN1353-QYO1353</f>
        <v>2000000</v>
      </c>
      <c r="QYR1353" s="84">
        <f>QYN1353+QYJ1353</f>
        <v>3000000</v>
      </c>
      <c r="QYW1353" s="84" t="s">
        <v>5395</v>
      </c>
      <c r="QYX1353" s="84">
        <v>454</v>
      </c>
      <c r="QYY1353" s="84" t="s">
        <v>3803</v>
      </c>
      <c r="QYZ1353" s="84">
        <v>1000000</v>
      </c>
      <c r="QZB1353" s="84">
        <f>QZA1353/QYZ1353</f>
        <v>0</v>
      </c>
      <c r="QZC1353" s="84">
        <f>QYZ1353-QZA1353</f>
        <v>1000000</v>
      </c>
      <c r="QZD1353" s="84">
        <v>2000000</v>
      </c>
      <c r="QZE1353" s="84">
        <v>0</v>
      </c>
      <c r="QZF1353" s="84">
        <f>QZE1353/QZD1353</f>
        <v>0</v>
      </c>
      <c r="QZG1353" s="84">
        <f>QZD1353-QZE1353</f>
        <v>2000000</v>
      </c>
      <c r="QZH1353" s="84">
        <f>QZD1353+QYZ1353</f>
        <v>3000000</v>
      </c>
      <c r="QZM1353" s="84" t="s">
        <v>5395</v>
      </c>
      <c r="QZN1353" s="84">
        <v>454</v>
      </c>
      <c r="QZO1353" s="84" t="s">
        <v>3803</v>
      </c>
      <c r="QZP1353" s="84">
        <v>1000000</v>
      </c>
      <c r="QZR1353" s="84">
        <f>QZQ1353/QZP1353</f>
        <v>0</v>
      </c>
      <c r="QZS1353" s="84">
        <f>QZP1353-QZQ1353</f>
        <v>1000000</v>
      </c>
      <c r="QZT1353" s="84">
        <v>2000000</v>
      </c>
      <c r="QZU1353" s="84">
        <v>0</v>
      </c>
      <c r="QZV1353" s="84">
        <f>QZU1353/QZT1353</f>
        <v>0</v>
      </c>
      <c r="QZW1353" s="84">
        <f>QZT1353-QZU1353</f>
        <v>2000000</v>
      </c>
      <c r="QZX1353" s="84">
        <f>QZT1353+QZP1353</f>
        <v>3000000</v>
      </c>
      <c r="RAC1353" s="84" t="s">
        <v>5395</v>
      </c>
      <c r="RAD1353" s="84">
        <v>454</v>
      </c>
      <c r="RAE1353" s="84" t="s">
        <v>3803</v>
      </c>
      <c r="RAF1353" s="84">
        <v>1000000</v>
      </c>
      <c r="RAH1353" s="84">
        <f>RAG1353/RAF1353</f>
        <v>0</v>
      </c>
      <c r="RAI1353" s="84">
        <f>RAF1353-RAG1353</f>
        <v>1000000</v>
      </c>
      <c r="RAJ1353" s="84">
        <v>2000000</v>
      </c>
      <c r="RAK1353" s="84">
        <v>0</v>
      </c>
      <c r="RAL1353" s="84">
        <f>RAK1353/RAJ1353</f>
        <v>0</v>
      </c>
      <c r="RAM1353" s="84">
        <f>RAJ1353-RAK1353</f>
        <v>2000000</v>
      </c>
      <c r="RAN1353" s="84">
        <f>RAJ1353+RAF1353</f>
        <v>3000000</v>
      </c>
      <c r="RAS1353" s="84" t="s">
        <v>5395</v>
      </c>
      <c r="RAT1353" s="84">
        <v>454</v>
      </c>
      <c r="RAU1353" s="84" t="s">
        <v>3803</v>
      </c>
      <c r="RAV1353" s="84">
        <v>1000000</v>
      </c>
      <c r="RAX1353" s="84">
        <f>RAW1353/RAV1353</f>
        <v>0</v>
      </c>
      <c r="RAY1353" s="84">
        <f>RAV1353-RAW1353</f>
        <v>1000000</v>
      </c>
      <c r="RAZ1353" s="84">
        <v>2000000</v>
      </c>
      <c r="RBA1353" s="84">
        <v>0</v>
      </c>
      <c r="RBB1353" s="84">
        <f>RBA1353/RAZ1353</f>
        <v>0</v>
      </c>
      <c r="RBC1353" s="84">
        <f>RAZ1353-RBA1353</f>
        <v>2000000</v>
      </c>
      <c r="RBD1353" s="84">
        <f>RAZ1353+RAV1353</f>
        <v>3000000</v>
      </c>
      <c r="RBI1353" s="84" t="s">
        <v>5395</v>
      </c>
      <c r="RBJ1353" s="84">
        <v>454</v>
      </c>
      <c r="RBK1353" s="84" t="s">
        <v>3803</v>
      </c>
      <c r="RBL1353" s="84">
        <v>1000000</v>
      </c>
      <c r="RBN1353" s="84">
        <f>RBM1353/RBL1353</f>
        <v>0</v>
      </c>
      <c r="RBO1353" s="84">
        <f>RBL1353-RBM1353</f>
        <v>1000000</v>
      </c>
      <c r="RBP1353" s="84">
        <v>2000000</v>
      </c>
      <c r="RBQ1353" s="84">
        <v>0</v>
      </c>
      <c r="RBR1353" s="84">
        <f>RBQ1353/RBP1353</f>
        <v>0</v>
      </c>
      <c r="RBS1353" s="84">
        <f>RBP1353-RBQ1353</f>
        <v>2000000</v>
      </c>
      <c r="RBT1353" s="84">
        <f>RBP1353+RBL1353</f>
        <v>3000000</v>
      </c>
      <c r="RBY1353" s="84" t="s">
        <v>5395</v>
      </c>
      <c r="RBZ1353" s="84">
        <v>454</v>
      </c>
      <c r="RCA1353" s="84" t="s">
        <v>3803</v>
      </c>
      <c r="RCB1353" s="84">
        <v>1000000</v>
      </c>
      <c r="RCD1353" s="84">
        <f>RCC1353/RCB1353</f>
        <v>0</v>
      </c>
      <c r="RCE1353" s="84">
        <f>RCB1353-RCC1353</f>
        <v>1000000</v>
      </c>
      <c r="RCF1353" s="84">
        <v>2000000</v>
      </c>
      <c r="RCG1353" s="84">
        <v>0</v>
      </c>
      <c r="RCH1353" s="84">
        <f>RCG1353/RCF1353</f>
        <v>0</v>
      </c>
      <c r="RCI1353" s="84">
        <f>RCF1353-RCG1353</f>
        <v>2000000</v>
      </c>
      <c r="RCJ1353" s="84">
        <f>RCF1353+RCB1353</f>
        <v>3000000</v>
      </c>
      <c r="RCO1353" s="84" t="s">
        <v>5395</v>
      </c>
      <c r="RCP1353" s="84">
        <v>454</v>
      </c>
      <c r="RCQ1353" s="84" t="s">
        <v>3803</v>
      </c>
      <c r="RCR1353" s="84">
        <v>1000000</v>
      </c>
      <c r="RCT1353" s="84">
        <f>RCS1353/RCR1353</f>
        <v>0</v>
      </c>
      <c r="RCU1353" s="84">
        <f>RCR1353-RCS1353</f>
        <v>1000000</v>
      </c>
      <c r="RCV1353" s="84">
        <v>2000000</v>
      </c>
      <c r="RCW1353" s="84">
        <v>0</v>
      </c>
      <c r="RCX1353" s="84">
        <f>RCW1353/RCV1353</f>
        <v>0</v>
      </c>
      <c r="RCY1353" s="84">
        <f>RCV1353-RCW1353</f>
        <v>2000000</v>
      </c>
      <c r="RCZ1353" s="84">
        <f>RCV1353+RCR1353</f>
        <v>3000000</v>
      </c>
      <c r="RDE1353" s="84" t="s">
        <v>5395</v>
      </c>
      <c r="RDF1353" s="84">
        <v>454</v>
      </c>
      <c r="RDG1353" s="84" t="s">
        <v>3803</v>
      </c>
      <c r="RDH1353" s="84">
        <v>1000000</v>
      </c>
      <c r="RDJ1353" s="84">
        <f>RDI1353/RDH1353</f>
        <v>0</v>
      </c>
      <c r="RDK1353" s="84">
        <f>RDH1353-RDI1353</f>
        <v>1000000</v>
      </c>
      <c r="RDL1353" s="84">
        <v>2000000</v>
      </c>
      <c r="RDM1353" s="84">
        <v>0</v>
      </c>
      <c r="RDN1353" s="84">
        <f>RDM1353/RDL1353</f>
        <v>0</v>
      </c>
      <c r="RDO1353" s="84">
        <f>RDL1353-RDM1353</f>
        <v>2000000</v>
      </c>
      <c r="RDP1353" s="84">
        <f>RDL1353+RDH1353</f>
        <v>3000000</v>
      </c>
      <c r="RDU1353" s="84" t="s">
        <v>5395</v>
      </c>
      <c r="RDV1353" s="84">
        <v>454</v>
      </c>
      <c r="RDW1353" s="84" t="s">
        <v>3803</v>
      </c>
      <c r="RDX1353" s="84">
        <v>1000000</v>
      </c>
      <c r="RDZ1353" s="84">
        <f>RDY1353/RDX1353</f>
        <v>0</v>
      </c>
      <c r="REA1353" s="84">
        <f>RDX1353-RDY1353</f>
        <v>1000000</v>
      </c>
      <c r="REB1353" s="84">
        <v>2000000</v>
      </c>
      <c r="REC1353" s="84">
        <v>0</v>
      </c>
      <c r="RED1353" s="84">
        <f>REC1353/REB1353</f>
        <v>0</v>
      </c>
      <c r="REE1353" s="84">
        <f>REB1353-REC1353</f>
        <v>2000000</v>
      </c>
      <c r="REF1353" s="84">
        <f>REB1353+RDX1353</f>
        <v>3000000</v>
      </c>
      <c r="REK1353" s="84" t="s">
        <v>5395</v>
      </c>
      <c r="REL1353" s="84">
        <v>454</v>
      </c>
      <c r="REM1353" s="84" t="s">
        <v>3803</v>
      </c>
      <c r="REN1353" s="84">
        <v>1000000</v>
      </c>
      <c r="REP1353" s="84">
        <f>REO1353/REN1353</f>
        <v>0</v>
      </c>
      <c r="REQ1353" s="84">
        <f>REN1353-REO1353</f>
        <v>1000000</v>
      </c>
      <c r="RER1353" s="84">
        <v>2000000</v>
      </c>
      <c r="RES1353" s="84">
        <v>0</v>
      </c>
      <c r="RET1353" s="84">
        <f>RES1353/RER1353</f>
        <v>0</v>
      </c>
      <c r="REU1353" s="84">
        <f>RER1353-RES1353</f>
        <v>2000000</v>
      </c>
      <c r="REV1353" s="84">
        <f>RER1353+REN1353</f>
        <v>3000000</v>
      </c>
      <c r="RFA1353" s="84" t="s">
        <v>5395</v>
      </c>
      <c r="RFB1353" s="84">
        <v>454</v>
      </c>
      <c r="RFC1353" s="84" t="s">
        <v>3803</v>
      </c>
      <c r="RFD1353" s="84">
        <v>1000000</v>
      </c>
      <c r="RFF1353" s="84">
        <f>RFE1353/RFD1353</f>
        <v>0</v>
      </c>
      <c r="RFG1353" s="84">
        <f>RFD1353-RFE1353</f>
        <v>1000000</v>
      </c>
      <c r="RFH1353" s="84">
        <v>2000000</v>
      </c>
      <c r="RFI1353" s="84">
        <v>0</v>
      </c>
      <c r="RFJ1353" s="84">
        <f>RFI1353/RFH1353</f>
        <v>0</v>
      </c>
      <c r="RFK1353" s="84">
        <f>RFH1353-RFI1353</f>
        <v>2000000</v>
      </c>
      <c r="RFL1353" s="84">
        <f>RFH1353+RFD1353</f>
        <v>3000000</v>
      </c>
      <c r="RFQ1353" s="84" t="s">
        <v>5395</v>
      </c>
      <c r="RFR1353" s="84">
        <v>454</v>
      </c>
      <c r="RFS1353" s="84" t="s">
        <v>3803</v>
      </c>
      <c r="RFT1353" s="84">
        <v>1000000</v>
      </c>
      <c r="RFV1353" s="84">
        <f>RFU1353/RFT1353</f>
        <v>0</v>
      </c>
      <c r="RFW1353" s="84">
        <f>RFT1353-RFU1353</f>
        <v>1000000</v>
      </c>
      <c r="RFX1353" s="84">
        <v>2000000</v>
      </c>
      <c r="RFY1353" s="84">
        <v>0</v>
      </c>
      <c r="RFZ1353" s="84">
        <f>RFY1353/RFX1353</f>
        <v>0</v>
      </c>
      <c r="RGA1353" s="84">
        <f>RFX1353-RFY1353</f>
        <v>2000000</v>
      </c>
      <c r="RGB1353" s="84">
        <f>RFX1353+RFT1353</f>
        <v>3000000</v>
      </c>
      <c r="RGG1353" s="84" t="s">
        <v>5395</v>
      </c>
      <c r="RGH1353" s="84">
        <v>454</v>
      </c>
      <c r="RGI1353" s="84" t="s">
        <v>3803</v>
      </c>
      <c r="RGJ1353" s="84">
        <v>1000000</v>
      </c>
      <c r="RGL1353" s="84">
        <f>RGK1353/RGJ1353</f>
        <v>0</v>
      </c>
      <c r="RGM1353" s="84">
        <f>RGJ1353-RGK1353</f>
        <v>1000000</v>
      </c>
      <c r="RGN1353" s="84">
        <v>2000000</v>
      </c>
      <c r="RGO1353" s="84">
        <v>0</v>
      </c>
      <c r="RGP1353" s="84">
        <f>RGO1353/RGN1353</f>
        <v>0</v>
      </c>
      <c r="RGQ1353" s="84">
        <f>RGN1353-RGO1353</f>
        <v>2000000</v>
      </c>
      <c r="RGR1353" s="84">
        <f>RGN1353+RGJ1353</f>
        <v>3000000</v>
      </c>
      <c r="RGW1353" s="84" t="s">
        <v>5395</v>
      </c>
      <c r="RGX1353" s="84">
        <v>454</v>
      </c>
      <c r="RGY1353" s="84" t="s">
        <v>3803</v>
      </c>
      <c r="RGZ1353" s="84">
        <v>1000000</v>
      </c>
      <c r="RHB1353" s="84">
        <f>RHA1353/RGZ1353</f>
        <v>0</v>
      </c>
      <c r="RHC1353" s="84">
        <f>RGZ1353-RHA1353</f>
        <v>1000000</v>
      </c>
      <c r="RHD1353" s="84">
        <v>2000000</v>
      </c>
      <c r="RHE1353" s="84">
        <v>0</v>
      </c>
      <c r="RHF1353" s="84">
        <f>RHE1353/RHD1353</f>
        <v>0</v>
      </c>
      <c r="RHG1353" s="84">
        <f>RHD1353-RHE1353</f>
        <v>2000000</v>
      </c>
      <c r="RHH1353" s="84">
        <f>RHD1353+RGZ1353</f>
        <v>3000000</v>
      </c>
      <c r="RHM1353" s="84" t="s">
        <v>5395</v>
      </c>
      <c r="RHN1353" s="84">
        <v>454</v>
      </c>
      <c r="RHO1353" s="84" t="s">
        <v>3803</v>
      </c>
      <c r="RHP1353" s="84">
        <v>1000000</v>
      </c>
      <c r="RHR1353" s="84">
        <f>RHQ1353/RHP1353</f>
        <v>0</v>
      </c>
      <c r="RHS1353" s="84">
        <f>RHP1353-RHQ1353</f>
        <v>1000000</v>
      </c>
      <c r="RHT1353" s="84">
        <v>2000000</v>
      </c>
      <c r="RHU1353" s="84">
        <v>0</v>
      </c>
      <c r="RHV1353" s="84">
        <f>RHU1353/RHT1353</f>
        <v>0</v>
      </c>
      <c r="RHW1353" s="84">
        <f>RHT1353-RHU1353</f>
        <v>2000000</v>
      </c>
      <c r="RHX1353" s="84">
        <f>RHT1353+RHP1353</f>
        <v>3000000</v>
      </c>
      <c r="RIC1353" s="84" t="s">
        <v>5395</v>
      </c>
      <c r="RID1353" s="84">
        <v>454</v>
      </c>
      <c r="RIE1353" s="84" t="s">
        <v>3803</v>
      </c>
      <c r="RIF1353" s="84">
        <v>1000000</v>
      </c>
      <c r="RIH1353" s="84">
        <f>RIG1353/RIF1353</f>
        <v>0</v>
      </c>
      <c r="RII1353" s="84">
        <f>RIF1353-RIG1353</f>
        <v>1000000</v>
      </c>
      <c r="RIJ1353" s="84">
        <v>2000000</v>
      </c>
      <c r="RIK1353" s="84">
        <v>0</v>
      </c>
      <c r="RIL1353" s="84">
        <f>RIK1353/RIJ1353</f>
        <v>0</v>
      </c>
      <c r="RIM1353" s="84">
        <f>RIJ1353-RIK1353</f>
        <v>2000000</v>
      </c>
      <c r="RIN1353" s="84">
        <f>RIJ1353+RIF1353</f>
        <v>3000000</v>
      </c>
      <c r="RIS1353" s="84" t="s">
        <v>5395</v>
      </c>
      <c r="RIT1353" s="84">
        <v>454</v>
      </c>
      <c r="RIU1353" s="84" t="s">
        <v>3803</v>
      </c>
      <c r="RIV1353" s="84">
        <v>1000000</v>
      </c>
      <c r="RIX1353" s="84">
        <f>RIW1353/RIV1353</f>
        <v>0</v>
      </c>
      <c r="RIY1353" s="84">
        <f>RIV1353-RIW1353</f>
        <v>1000000</v>
      </c>
      <c r="RIZ1353" s="84">
        <v>2000000</v>
      </c>
      <c r="RJA1353" s="84">
        <v>0</v>
      </c>
      <c r="RJB1353" s="84">
        <f>RJA1353/RIZ1353</f>
        <v>0</v>
      </c>
      <c r="RJC1353" s="84">
        <f>RIZ1353-RJA1353</f>
        <v>2000000</v>
      </c>
      <c r="RJD1353" s="84">
        <f>RIZ1353+RIV1353</f>
        <v>3000000</v>
      </c>
      <c r="RJI1353" s="84" t="s">
        <v>5395</v>
      </c>
      <c r="RJJ1353" s="84">
        <v>454</v>
      </c>
      <c r="RJK1353" s="84" t="s">
        <v>3803</v>
      </c>
      <c r="RJL1353" s="84">
        <v>1000000</v>
      </c>
      <c r="RJN1353" s="84">
        <f>RJM1353/RJL1353</f>
        <v>0</v>
      </c>
      <c r="RJO1353" s="84">
        <f>RJL1353-RJM1353</f>
        <v>1000000</v>
      </c>
      <c r="RJP1353" s="84">
        <v>2000000</v>
      </c>
      <c r="RJQ1353" s="84">
        <v>0</v>
      </c>
      <c r="RJR1353" s="84">
        <f>RJQ1353/RJP1353</f>
        <v>0</v>
      </c>
      <c r="RJS1353" s="84">
        <f>RJP1353-RJQ1353</f>
        <v>2000000</v>
      </c>
      <c r="RJT1353" s="84">
        <f>RJP1353+RJL1353</f>
        <v>3000000</v>
      </c>
      <c r="RJY1353" s="84" t="s">
        <v>5395</v>
      </c>
      <c r="RJZ1353" s="84">
        <v>454</v>
      </c>
      <c r="RKA1353" s="84" t="s">
        <v>3803</v>
      </c>
      <c r="RKB1353" s="84">
        <v>1000000</v>
      </c>
      <c r="RKD1353" s="84">
        <f>RKC1353/RKB1353</f>
        <v>0</v>
      </c>
      <c r="RKE1353" s="84">
        <f>RKB1353-RKC1353</f>
        <v>1000000</v>
      </c>
      <c r="RKF1353" s="84">
        <v>2000000</v>
      </c>
      <c r="RKG1353" s="84">
        <v>0</v>
      </c>
      <c r="RKH1353" s="84">
        <f>RKG1353/RKF1353</f>
        <v>0</v>
      </c>
      <c r="RKI1353" s="84">
        <f>RKF1353-RKG1353</f>
        <v>2000000</v>
      </c>
      <c r="RKJ1353" s="84">
        <f>RKF1353+RKB1353</f>
        <v>3000000</v>
      </c>
      <c r="RKO1353" s="84" t="s">
        <v>5395</v>
      </c>
      <c r="RKP1353" s="84">
        <v>454</v>
      </c>
      <c r="RKQ1353" s="84" t="s">
        <v>3803</v>
      </c>
      <c r="RKR1353" s="84">
        <v>1000000</v>
      </c>
      <c r="RKT1353" s="84">
        <f>RKS1353/RKR1353</f>
        <v>0</v>
      </c>
      <c r="RKU1353" s="84">
        <f>RKR1353-RKS1353</f>
        <v>1000000</v>
      </c>
      <c r="RKV1353" s="84">
        <v>2000000</v>
      </c>
      <c r="RKW1353" s="84">
        <v>0</v>
      </c>
      <c r="RKX1353" s="84">
        <f>RKW1353/RKV1353</f>
        <v>0</v>
      </c>
      <c r="RKY1353" s="84">
        <f>RKV1353-RKW1353</f>
        <v>2000000</v>
      </c>
      <c r="RKZ1353" s="84">
        <f>RKV1353+RKR1353</f>
        <v>3000000</v>
      </c>
      <c r="RLE1353" s="84" t="s">
        <v>5395</v>
      </c>
      <c r="RLF1353" s="84">
        <v>454</v>
      </c>
      <c r="RLG1353" s="84" t="s">
        <v>3803</v>
      </c>
      <c r="RLH1353" s="84">
        <v>1000000</v>
      </c>
      <c r="RLJ1353" s="84">
        <f>RLI1353/RLH1353</f>
        <v>0</v>
      </c>
      <c r="RLK1353" s="84">
        <f>RLH1353-RLI1353</f>
        <v>1000000</v>
      </c>
      <c r="RLL1353" s="84">
        <v>2000000</v>
      </c>
      <c r="RLM1353" s="84">
        <v>0</v>
      </c>
      <c r="RLN1353" s="84">
        <f>RLM1353/RLL1353</f>
        <v>0</v>
      </c>
      <c r="RLO1353" s="84">
        <f>RLL1353-RLM1353</f>
        <v>2000000</v>
      </c>
      <c r="RLP1353" s="84">
        <f>RLL1353+RLH1353</f>
        <v>3000000</v>
      </c>
      <c r="RLU1353" s="84" t="s">
        <v>5395</v>
      </c>
      <c r="RLV1353" s="84">
        <v>454</v>
      </c>
      <c r="RLW1353" s="84" t="s">
        <v>3803</v>
      </c>
      <c r="RLX1353" s="84">
        <v>1000000</v>
      </c>
      <c r="RLZ1353" s="84">
        <f>RLY1353/RLX1353</f>
        <v>0</v>
      </c>
      <c r="RMA1353" s="84">
        <f>RLX1353-RLY1353</f>
        <v>1000000</v>
      </c>
      <c r="RMB1353" s="84">
        <v>2000000</v>
      </c>
      <c r="RMC1353" s="84">
        <v>0</v>
      </c>
      <c r="RMD1353" s="84">
        <f>RMC1353/RMB1353</f>
        <v>0</v>
      </c>
      <c r="RME1353" s="84">
        <f>RMB1353-RMC1353</f>
        <v>2000000</v>
      </c>
      <c r="RMF1353" s="84">
        <f>RMB1353+RLX1353</f>
        <v>3000000</v>
      </c>
      <c r="RMK1353" s="84" t="s">
        <v>5395</v>
      </c>
      <c r="RML1353" s="84">
        <v>454</v>
      </c>
      <c r="RMM1353" s="84" t="s">
        <v>3803</v>
      </c>
      <c r="RMN1353" s="84">
        <v>1000000</v>
      </c>
      <c r="RMP1353" s="84">
        <f>RMO1353/RMN1353</f>
        <v>0</v>
      </c>
      <c r="RMQ1353" s="84">
        <f>RMN1353-RMO1353</f>
        <v>1000000</v>
      </c>
      <c r="RMR1353" s="84">
        <v>2000000</v>
      </c>
      <c r="RMS1353" s="84">
        <v>0</v>
      </c>
      <c r="RMT1353" s="84">
        <f>RMS1353/RMR1353</f>
        <v>0</v>
      </c>
      <c r="RMU1353" s="84">
        <f>RMR1353-RMS1353</f>
        <v>2000000</v>
      </c>
      <c r="RMV1353" s="84">
        <f>RMR1353+RMN1353</f>
        <v>3000000</v>
      </c>
      <c r="RNA1353" s="84" t="s">
        <v>5395</v>
      </c>
      <c r="RNB1353" s="84">
        <v>454</v>
      </c>
      <c r="RNC1353" s="84" t="s">
        <v>3803</v>
      </c>
      <c r="RND1353" s="84">
        <v>1000000</v>
      </c>
      <c r="RNF1353" s="84">
        <f>RNE1353/RND1353</f>
        <v>0</v>
      </c>
      <c r="RNG1353" s="84">
        <f>RND1353-RNE1353</f>
        <v>1000000</v>
      </c>
      <c r="RNH1353" s="84">
        <v>2000000</v>
      </c>
      <c r="RNI1353" s="84">
        <v>0</v>
      </c>
      <c r="RNJ1353" s="84">
        <f>RNI1353/RNH1353</f>
        <v>0</v>
      </c>
      <c r="RNK1353" s="84">
        <f>RNH1353-RNI1353</f>
        <v>2000000</v>
      </c>
      <c r="RNL1353" s="84">
        <f>RNH1353+RND1353</f>
        <v>3000000</v>
      </c>
      <c r="RNQ1353" s="84" t="s">
        <v>5395</v>
      </c>
      <c r="RNR1353" s="84">
        <v>454</v>
      </c>
      <c r="RNS1353" s="84" t="s">
        <v>3803</v>
      </c>
      <c r="RNT1353" s="84">
        <v>1000000</v>
      </c>
      <c r="RNV1353" s="84">
        <f>RNU1353/RNT1353</f>
        <v>0</v>
      </c>
      <c r="RNW1353" s="84">
        <f>RNT1353-RNU1353</f>
        <v>1000000</v>
      </c>
      <c r="RNX1353" s="84">
        <v>2000000</v>
      </c>
      <c r="RNY1353" s="84">
        <v>0</v>
      </c>
      <c r="RNZ1353" s="84">
        <f>RNY1353/RNX1353</f>
        <v>0</v>
      </c>
      <c r="ROA1353" s="84">
        <f>RNX1353-RNY1353</f>
        <v>2000000</v>
      </c>
      <c r="ROB1353" s="84">
        <f>RNX1353+RNT1353</f>
        <v>3000000</v>
      </c>
      <c r="ROG1353" s="84" t="s">
        <v>5395</v>
      </c>
      <c r="ROH1353" s="84">
        <v>454</v>
      </c>
      <c r="ROI1353" s="84" t="s">
        <v>3803</v>
      </c>
      <c r="ROJ1353" s="84">
        <v>1000000</v>
      </c>
      <c r="ROL1353" s="84">
        <f>ROK1353/ROJ1353</f>
        <v>0</v>
      </c>
      <c r="ROM1353" s="84">
        <f>ROJ1353-ROK1353</f>
        <v>1000000</v>
      </c>
      <c r="RON1353" s="84">
        <v>2000000</v>
      </c>
      <c r="ROO1353" s="84">
        <v>0</v>
      </c>
      <c r="ROP1353" s="84">
        <f>ROO1353/RON1353</f>
        <v>0</v>
      </c>
      <c r="ROQ1353" s="84">
        <f>RON1353-ROO1353</f>
        <v>2000000</v>
      </c>
      <c r="ROR1353" s="84">
        <f>RON1353+ROJ1353</f>
        <v>3000000</v>
      </c>
      <c r="ROW1353" s="84" t="s">
        <v>5395</v>
      </c>
      <c r="ROX1353" s="84">
        <v>454</v>
      </c>
      <c r="ROY1353" s="84" t="s">
        <v>3803</v>
      </c>
      <c r="ROZ1353" s="84">
        <v>1000000</v>
      </c>
      <c r="RPB1353" s="84">
        <f>RPA1353/ROZ1353</f>
        <v>0</v>
      </c>
      <c r="RPC1353" s="84">
        <f>ROZ1353-RPA1353</f>
        <v>1000000</v>
      </c>
      <c r="RPD1353" s="84">
        <v>2000000</v>
      </c>
      <c r="RPE1353" s="84">
        <v>0</v>
      </c>
      <c r="RPF1353" s="84">
        <f>RPE1353/RPD1353</f>
        <v>0</v>
      </c>
      <c r="RPG1353" s="84">
        <f>RPD1353-RPE1353</f>
        <v>2000000</v>
      </c>
      <c r="RPH1353" s="84">
        <f>RPD1353+ROZ1353</f>
        <v>3000000</v>
      </c>
      <c r="RPM1353" s="84" t="s">
        <v>5395</v>
      </c>
      <c r="RPN1353" s="84">
        <v>454</v>
      </c>
      <c r="RPO1353" s="84" t="s">
        <v>3803</v>
      </c>
      <c r="RPP1353" s="84">
        <v>1000000</v>
      </c>
      <c r="RPR1353" s="84">
        <f>RPQ1353/RPP1353</f>
        <v>0</v>
      </c>
      <c r="RPS1353" s="84">
        <f>RPP1353-RPQ1353</f>
        <v>1000000</v>
      </c>
      <c r="RPT1353" s="84">
        <v>2000000</v>
      </c>
      <c r="RPU1353" s="84">
        <v>0</v>
      </c>
      <c r="RPV1353" s="84">
        <f>RPU1353/RPT1353</f>
        <v>0</v>
      </c>
      <c r="RPW1353" s="84">
        <f>RPT1353-RPU1353</f>
        <v>2000000</v>
      </c>
      <c r="RPX1353" s="84">
        <f>RPT1353+RPP1353</f>
        <v>3000000</v>
      </c>
      <c r="RQC1353" s="84" t="s">
        <v>5395</v>
      </c>
      <c r="RQD1353" s="84">
        <v>454</v>
      </c>
      <c r="RQE1353" s="84" t="s">
        <v>3803</v>
      </c>
      <c r="RQF1353" s="84">
        <v>1000000</v>
      </c>
      <c r="RQH1353" s="84">
        <f>RQG1353/RQF1353</f>
        <v>0</v>
      </c>
      <c r="RQI1353" s="84">
        <f>RQF1353-RQG1353</f>
        <v>1000000</v>
      </c>
      <c r="RQJ1353" s="84">
        <v>2000000</v>
      </c>
      <c r="RQK1353" s="84">
        <v>0</v>
      </c>
      <c r="RQL1353" s="84">
        <f>RQK1353/RQJ1353</f>
        <v>0</v>
      </c>
      <c r="RQM1353" s="84">
        <f>RQJ1353-RQK1353</f>
        <v>2000000</v>
      </c>
      <c r="RQN1353" s="84">
        <f>RQJ1353+RQF1353</f>
        <v>3000000</v>
      </c>
      <c r="RQS1353" s="84" t="s">
        <v>5395</v>
      </c>
      <c r="RQT1353" s="84">
        <v>454</v>
      </c>
      <c r="RQU1353" s="84" t="s">
        <v>3803</v>
      </c>
      <c r="RQV1353" s="84">
        <v>1000000</v>
      </c>
      <c r="RQX1353" s="84">
        <f>RQW1353/RQV1353</f>
        <v>0</v>
      </c>
      <c r="RQY1353" s="84">
        <f>RQV1353-RQW1353</f>
        <v>1000000</v>
      </c>
      <c r="RQZ1353" s="84">
        <v>2000000</v>
      </c>
      <c r="RRA1353" s="84">
        <v>0</v>
      </c>
      <c r="RRB1353" s="84">
        <f>RRA1353/RQZ1353</f>
        <v>0</v>
      </c>
      <c r="RRC1353" s="84">
        <f>RQZ1353-RRA1353</f>
        <v>2000000</v>
      </c>
      <c r="RRD1353" s="84">
        <f>RQZ1353+RQV1353</f>
        <v>3000000</v>
      </c>
      <c r="RRI1353" s="84" t="s">
        <v>5395</v>
      </c>
      <c r="RRJ1353" s="84">
        <v>454</v>
      </c>
      <c r="RRK1353" s="84" t="s">
        <v>3803</v>
      </c>
      <c r="RRL1353" s="84">
        <v>1000000</v>
      </c>
      <c r="RRN1353" s="84">
        <f>RRM1353/RRL1353</f>
        <v>0</v>
      </c>
      <c r="RRO1353" s="84">
        <f>RRL1353-RRM1353</f>
        <v>1000000</v>
      </c>
      <c r="RRP1353" s="84">
        <v>2000000</v>
      </c>
      <c r="RRQ1353" s="84">
        <v>0</v>
      </c>
      <c r="RRR1353" s="84">
        <f>RRQ1353/RRP1353</f>
        <v>0</v>
      </c>
      <c r="RRS1353" s="84">
        <f>RRP1353-RRQ1353</f>
        <v>2000000</v>
      </c>
      <c r="RRT1353" s="84">
        <f>RRP1353+RRL1353</f>
        <v>3000000</v>
      </c>
      <c r="RRY1353" s="84" t="s">
        <v>5395</v>
      </c>
      <c r="RRZ1353" s="84">
        <v>454</v>
      </c>
      <c r="RSA1353" s="84" t="s">
        <v>3803</v>
      </c>
      <c r="RSB1353" s="84">
        <v>1000000</v>
      </c>
      <c r="RSD1353" s="84">
        <f>RSC1353/RSB1353</f>
        <v>0</v>
      </c>
      <c r="RSE1353" s="84">
        <f>RSB1353-RSC1353</f>
        <v>1000000</v>
      </c>
      <c r="RSF1353" s="84">
        <v>2000000</v>
      </c>
      <c r="RSG1353" s="84">
        <v>0</v>
      </c>
      <c r="RSH1353" s="84">
        <f>RSG1353/RSF1353</f>
        <v>0</v>
      </c>
      <c r="RSI1353" s="84">
        <f>RSF1353-RSG1353</f>
        <v>2000000</v>
      </c>
      <c r="RSJ1353" s="84">
        <f>RSF1353+RSB1353</f>
        <v>3000000</v>
      </c>
      <c r="RSO1353" s="84" t="s">
        <v>5395</v>
      </c>
      <c r="RSP1353" s="84">
        <v>454</v>
      </c>
      <c r="RSQ1353" s="84" t="s">
        <v>3803</v>
      </c>
      <c r="RSR1353" s="84">
        <v>1000000</v>
      </c>
      <c r="RST1353" s="84">
        <f>RSS1353/RSR1353</f>
        <v>0</v>
      </c>
      <c r="RSU1353" s="84">
        <f>RSR1353-RSS1353</f>
        <v>1000000</v>
      </c>
      <c r="RSV1353" s="84">
        <v>2000000</v>
      </c>
      <c r="RSW1353" s="84">
        <v>0</v>
      </c>
      <c r="RSX1353" s="84">
        <f>RSW1353/RSV1353</f>
        <v>0</v>
      </c>
      <c r="RSY1353" s="84">
        <f>RSV1353-RSW1353</f>
        <v>2000000</v>
      </c>
      <c r="RSZ1353" s="84">
        <f>RSV1353+RSR1353</f>
        <v>3000000</v>
      </c>
      <c r="RTE1353" s="84" t="s">
        <v>5395</v>
      </c>
      <c r="RTF1353" s="84">
        <v>454</v>
      </c>
      <c r="RTG1353" s="84" t="s">
        <v>3803</v>
      </c>
      <c r="RTH1353" s="84">
        <v>1000000</v>
      </c>
      <c r="RTJ1353" s="84">
        <f>RTI1353/RTH1353</f>
        <v>0</v>
      </c>
      <c r="RTK1353" s="84">
        <f>RTH1353-RTI1353</f>
        <v>1000000</v>
      </c>
      <c r="RTL1353" s="84">
        <v>2000000</v>
      </c>
      <c r="RTM1353" s="84">
        <v>0</v>
      </c>
      <c r="RTN1353" s="84">
        <f>RTM1353/RTL1353</f>
        <v>0</v>
      </c>
      <c r="RTO1353" s="84">
        <f>RTL1353-RTM1353</f>
        <v>2000000</v>
      </c>
      <c r="RTP1353" s="84">
        <f>RTL1353+RTH1353</f>
        <v>3000000</v>
      </c>
      <c r="RTU1353" s="84" t="s">
        <v>5395</v>
      </c>
      <c r="RTV1353" s="84">
        <v>454</v>
      </c>
      <c r="RTW1353" s="84" t="s">
        <v>3803</v>
      </c>
      <c r="RTX1353" s="84">
        <v>1000000</v>
      </c>
      <c r="RTZ1353" s="84">
        <f>RTY1353/RTX1353</f>
        <v>0</v>
      </c>
      <c r="RUA1353" s="84">
        <f>RTX1353-RTY1353</f>
        <v>1000000</v>
      </c>
      <c r="RUB1353" s="84">
        <v>2000000</v>
      </c>
      <c r="RUC1353" s="84">
        <v>0</v>
      </c>
      <c r="RUD1353" s="84">
        <f>RUC1353/RUB1353</f>
        <v>0</v>
      </c>
      <c r="RUE1353" s="84">
        <f>RUB1353-RUC1353</f>
        <v>2000000</v>
      </c>
      <c r="RUF1353" s="84">
        <f>RUB1353+RTX1353</f>
        <v>3000000</v>
      </c>
      <c r="RUK1353" s="84" t="s">
        <v>5395</v>
      </c>
      <c r="RUL1353" s="84">
        <v>454</v>
      </c>
      <c r="RUM1353" s="84" t="s">
        <v>3803</v>
      </c>
      <c r="RUN1353" s="84">
        <v>1000000</v>
      </c>
      <c r="RUP1353" s="84">
        <f>RUO1353/RUN1353</f>
        <v>0</v>
      </c>
      <c r="RUQ1353" s="84">
        <f>RUN1353-RUO1353</f>
        <v>1000000</v>
      </c>
      <c r="RUR1353" s="84">
        <v>2000000</v>
      </c>
      <c r="RUS1353" s="84">
        <v>0</v>
      </c>
      <c r="RUT1353" s="84">
        <f>RUS1353/RUR1353</f>
        <v>0</v>
      </c>
      <c r="RUU1353" s="84">
        <f>RUR1353-RUS1353</f>
        <v>2000000</v>
      </c>
      <c r="RUV1353" s="84">
        <f>RUR1353+RUN1353</f>
        <v>3000000</v>
      </c>
      <c r="RVA1353" s="84" t="s">
        <v>5395</v>
      </c>
      <c r="RVB1353" s="84">
        <v>454</v>
      </c>
      <c r="RVC1353" s="84" t="s">
        <v>3803</v>
      </c>
      <c r="RVD1353" s="84">
        <v>1000000</v>
      </c>
      <c r="RVF1353" s="84">
        <f>RVE1353/RVD1353</f>
        <v>0</v>
      </c>
      <c r="RVG1353" s="84">
        <f>RVD1353-RVE1353</f>
        <v>1000000</v>
      </c>
      <c r="RVH1353" s="84">
        <v>2000000</v>
      </c>
      <c r="RVI1353" s="84">
        <v>0</v>
      </c>
      <c r="RVJ1353" s="84">
        <f>RVI1353/RVH1353</f>
        <v>0</v>
      </c>
      <c r="RVK1353" s="84">
        <f>RVH1353-RVI1353</f>
        <v>2000000</v>
      </c>
      <c r="RVL1353" s="84">
        <f>RVH1353+RVD1353</f>
        <v>3000000</v>
      </c>
      <c r="RVQ1353" s="84" t="s">
        <v>5395</v>
      </c>
      <c r="RVR1353" s="84">
        <v>454</v>
      </c>
      <c r="RVS1353" s="84" t="s">
        <v>3803</v>
      </c>
      <c r="RVT1353" s="84">
        <v>1000000</v>
      </c>
      <c r="RVV1353" s="84">
        <f>RVU1353/RVT1353</f>
        <v>0</v>
      </c>
      <c r="RVW1353" s="84">
        <f>RVT1353-RVU1353</f>
        <v>1000000</v>
      </c>
      <c r="RVX1353" s="84">
        <v>2000000</v>
      </c>
      <c r="RVY1353" s="84">
        <v>0</v>
      </c>
      <c r="RVZ1353" s="84">
        <f>RVY1353/RVX1353</f>
        <v>0</v>
      </c>
      <c r="RWA1353" s="84">
        <f>RVX1353-RVY1353</f>
        <v>2000000</v>
      </c>
      <c r="RWB1353" s="84">
        <f>RVX1353+RVT1353</f>
        <v>3000000</v>
      </c>
      <c r="RWG1353" s="84" t="s">
        <v>5395</v>
      </c>
      <c r="RWH1353" s="84">
        <v>454</v>
      </c>
      <c r="RWI1353" s="84" t="s">
        <v>3803</v>
      </c>
      <c r="RWJ1353" s="84">
        <v>1000000</v>
      </c>
      <c r="RWL1353" s="84">
        <f>RWK1353/RWJ1353</f>
        <v>0</v>
      </c>
      <c r="RWM1353" s="84">
        <f>RWJ1353-RWK1353</f>
        <v>1000000</v>
      </c>
      <c r="RWN1353" s="84">
        <v>2000000</v>
      </c>
      <c r="RWO1353" s="84">
        <v>0</v>
      </c>
      <c r="RWP1353" s="84">
        <f>RWO1353/RWN1353</f>
        <v>0</v>
      </c>
      <c r="RWQ1353" s="84">
        <f>RWN1353-RWO1353</f>
        <v>2000000</v>
      </c>
      <c r="RWR1353" s="84">
        <f>RWN1353+RWJ1353</f>
        <v>3000000</v>
      </c>
      <c r="RWW1353" s="84" t="s">
        <v>5395</v>
      </c>
      <c r="RWX1353" s="84">
        <v>454</v>
      </c>
      <c r="RWY1353" s="84" t="s">
        <v>3803</v>
      </c>
      <c r="RWZ1353" s="84">
        <v>1000000</v>
      </c>
      <c r="RXB1353" s="84">
        <f>RXA1353/RWZ1353</f>
        <v>0</v>
      </c>
      <c r="RXC1353" s="84">
        <f>RWZ1353-RXA1353</f>
        <v>1000000</v>
      </c>
      <c r="RXD1353" s="84">
        <v>2000000</v>
      </c>
      <c r="RXE1353" s="84">
        <v>0</v>
      </c>
      <c r="RXF1353" s="84">
        <f>RXE1353/RXD1353</f>
        <v>0</v>
      </c>
      <c r="RXG1353" s="84">
        <f>RXD1353-RXE1353</f>
        <v>2000000</v>
      </c>
      <c r="RXH1353" s="84">
        <f>RXD1353+RWZ1353</f>
        <v>3000000</v>
      </c>
      <c r="RXM1353" s="84" t="s">
        <v>5395</v>
      </c>
      <c r="RXN1353" s="84">
        <v>454</v>
      </c>
      <c r="RXO1353" s="84" t="s">
        <v>3803</v>
      </c>
      <c r="RXP1353" s="84">
        <v>1000000</v>
      </c>
      <c r="RXR1353" s="84">
        <f>RXQ1353/RXP1353</f>
        <v>0</v>
      </c>
      <c r="RXS1353" s="84">
        <f>RXP1353-RXQ1353</f>
        <v>1000000</v>
      </c>
      <c r="RXT1353" s="84">
        <v>2000000</v>
      </c>
      <c r="RXU1353" s="84">
        <v>0</v>
      </c>
      <c r="RXV1353" s="84">
        <f>RXU1353/RXT1353</f>
        <v>0</v>
      </c>
      <c r="RXW1353" s="84">
        <f>RXT1353-RXU1353</f>
        <v>2000000</v>
      </c>
      <c r="RXX1353" s="84">
        <f>RXT1353+RXP1353</f>
        <v>3000000</v>
      </c>
      <c r="RYC1353" s="84" t="s">
        <v>5395</v>
      </c>
      <c r="RYD1353" s="84">
        <v>454</v>
      </c>
      <c r="RYE1353" s="84" t="s">
        <v>3803</v>
      </c>
      <c r="RYF1353" s="84">
        <v>1000000</v>
      </c>
      <c r="RYH1353" s="84">
        <f>RYG1353/RYF1353</f>
        <v>0</v>
      </c>
      <c r="RYI1353" s="84">
        <f>RYF1353-RYG1353</f>
        <v>1000000</v>
      </c>
      <c r="RYJ1353" s="84">
        <v>2000000</v>
      </c>
      <c r="RYK1353" s="84">
        <v>0</v>
      </c>
      <c r="RYL1353" s="84">
        <f>RYK1353/RYJ1353</f>
        <v>0</v>
      </c>
      <c r="RYM1353" s="84">
        <f>RYJ1353-RYK1353</f>
        <v>2000000</v>
      </c>
      <c r="RYN1353" s="84">
        <f>RYJ1353+RYF1353</f>
        <v>3000000</v>
      </c>
      <c r="RYS1353" s="84" t="s">
        <v>5395</v>
      </c>
      <c r="RYT1353" s="84">
        <v>454</v>
      </c>
      <c r="RYU1353" s="84" t="s">
        <v>3803</v>
      </c>
      <c r="RYV1353" s="84">
        <v>1000000</v>
      </c>
      <c r="RYX1353" s="84">
        <f>RYW1353/RYV1353</f>
        <v>0</v>
      </c>
      <c r="RYY1353" s="84">
        <f>RYV1353-RYW1353</f>
        <v>1000000</v>
      </c>
      <c r="RYZ1353" s="84">
        <v>2000000</v>
      </c>
      <c r="RZA1353" s="84">
        <v>0</v>
      </c>
      <c r="RZB1353" s="84">
        <f>RZA1353/RYZ1353</f>
        <v>0</v>
      </c>
      <c r="RZC1353" s="84">
        <f>RYZ1353-RZA1353</f>
        <v>2000000</v>
      </c>
      <c r="RZD1353" s="84">
        <f>RYZ1353+RYV1353</f>
        <v>3000000</v>
      </c>
      <c r="RZI1353" s="84" t="s">
        <v>5395</v>
      </c>
      <c r="RZJ1353" s="84">
        <v>454</v>
      </c>
      <c r="RZK1353" s="84" t="s">
        <v>3803</v>
      </c>
      <c r="RZL1353" s="84">
        <v>1000000</v>
      </c>
      <c r="RZN1353" s="84">
        <f>RZM1353/RZL1353</f>
        <v>0</v>
      </c>
      <c r="RZO1353" s="84">
        <f>RZL1353-RZM1353</f>
        <v>1000000</v>
      </c>
      <c r="RZP1353" s="84">
        <v>2000000</v>
      </c>
      <c r="RZQ1353" s="84">
        <v>0</v>
      </c>
      <c r="RZR1353" s="84">
        <f>RZQ1353/RZP1353</f>
        <v>0</v>
      </c>
      <c r="RZS1353" s="84">
        <f>RZP1353-RZQ1353</f>
        <v>2000000</v>
      </c>
      <c r="RZT1353" s="84">
        <f>RZP1353+RZL1353</f>
        <v>3000000</v>
      </c>
      <c r="RZY1353" s="84" t="s">
        <v>5395</v>
      </c>
      <c r="RZZ1353" s="84">
        <v>454</v>
      </c>
      <c r="SAA1353" s="84" t="s">
        <v>3803</v>
      </c>
      <c r="SAB1353" s="84">
        <v>1000000</v>
      </c>
      <c r="SAD1353" s="84">
        <f>SAC1353/SAB1353</f>
        <v>0</v>
      </c>
      <c r="SAE1353" s="84">
        <f>SAB1353-SAC1353</f>
        <v>1000000</v>
      </c>
      <c r="SAF1353" s="84">
        <v>2000000</v>
      </c>
      <c r="SAG1353" s="84">
        <v>0</v>
      </c>
      <c r="SAH1353" s="84">
        <f>SAG1353/SAF1353</f>
        <v>0</v>
      </c>
      <c r="SAI1353" s="84">
        <f>SAF1353-SAG1353</f>
        <v>2000000</v>
      </c>
      <c r="SAJ1353" s="84">
        <f>SAF1353+SAB1353</f>
        <v>3000000</v>
      </c>
      <c r="SAO1353" s="84" t="s">
        <v>5395</v>
      </c>
      <c r="SAP1353" s="84">
        <v>454</v>
      </c>
      <c r="SAQ1353" s="84" t="s">
        <v>3803</v>
      </c>
      <c r="SAR1353" s="84">
        <v>1000000</v>
      </c>
      <c r="SAT1353" s="84">
        <f>SAS1353/SAR1353</f>
        <v>0</v>
      </c>
      <c r="SAU1353" s="84">
        <f>SAR1353-SAS1353</f>
        <v>1000000</v>
      </c>
      <c r="SAV1353" s="84">
        <v>2000000</v>
      </c>
      <c r="SAW1353" s="84">
        <v>0</v>
      </c>
      <c r="SAX1353" s="84">
        <f>SAW1353/SAV1353</f>
        <v>0</v>
      </c>
      <c r="SAY1353" s="84">
        <f>SAV1353-SAW1353</f>
        <v>2000000</v>
      </c>
      <c r="SAZ1353" s="84">
        <f>SAV1353+SAR1353</f>
        <v>3000000</v>
      </c>
      <c r="SBE1353" s="84" t="s">
        <v>5395</v>
      </c>
      <c r="SBF1353" s="84">
        <v>454</v>
      </c>
      <c r="SBG1353" s="84" t="s">
        <v>3803</v>
      </c>
      <c r="SBH1353" s="84">
        <v>1000000</v>
      </c>
      <c r="SBJ1353" s="84">
        <f>SBI1353/SBH1353</f>
        <v>0</v>
      </c>
      <c r="SBK1353" s="84">
        <f>SBH1353-SBI1353</f>
        <v>1000000</v>
      </c>
      <c r="SBL1353" s="84">
        <v>2000000</v>
      </c>
      <c r="SBM1353" s="84">
        <v>0</v>
      </c>
      <c r="SBN1353" s="84">
        <f>SBM1353/SBL1353</f>
        <v>0</v>
      </c>
      <c r="SBO1353" s="84">
        <f>SBL1353-SBM1353</f>
        <v>2000000</v>
      </c>
      <c r="SBP1353" s="84">
        <f>SBL1353+SBH1353</f>
        <v>3000000</v>
      </c>
      <c r="SBU1353" s="84" t="s">
        <v>5395</v>
      </c>
      <c r="SBV1353" s="84">
        <v>454</v>
      </c>
      <c r="SBW1353" s="84" t="s">
        <v>3803</v>
      </c>
      <c r="SBX1353" s="84">
        <v>1000000</v>
      </c>
      <c r="SBZ1353" s="84">
        <f>SBY1353/SBX1353</f>
        <v>0</v>
      </c>
      <c r="SCA1353" s="84">
        <f>SBX1353-SBY1353</f>
        <v>1000000</v>
      </c>
      <c r="SCB1353" s="84">
        <v>2000000</v>
      </c>
      <c r="SCC1353" s="84">
        <v>0</v>
      </c>
      <c r="SCD1353" s="84">
        <f>SCC1353/SCB1353</f>
        <v>0</v>
      </c>
      <c r="SCE1353" s="84">
        <f>SCB1353-SCC1353</f>
        <v>2000000</v>
      </c>
      <c r="SCF1353" s="84">
        <f>SCB1353+SBX1353</f>
        <v>3000000</v>
      </c>
      <c r="SCK1353" s="84" t="s">
        <v>5395</v>
      </c>
      <c r="SCL1353" s="84">
        <v>454</v>
      </c>
      <c r="SCM1353" s="84" t="s">
        <v>3803</v>
      </c>
      <c r="SCN1353" s="84">
        <v>1000000</v>
      </c>
      <c r="SCP1353" s="84">
        <f>SCO1353/SCN1353</f>
        <v>0</v>
      </c>
      <c r="SCQ1353" s="84">
        <f>SCN1353-SCO1353</f>
        <v>1000000</v>
      </c>
      <c r="SCR1353" s="84">
        <v>2000000</v>
      </c>
      <c r="SCS1353" s="84">
        <v>0</v>
      </c>
      <c r="SCT1353" s="84">
        <f>SCS1353/SCR1353</f>
        <v>0</v>
      </c>
      <c r="SCU1353" s="84">
        <f>SCR1353-SCS1353</f>
        <v>2000000</v>
      </c>
      <c r="SCV1353" s="84">
        <f>SCR1353+SCN1353</f>
        <v>3000000</v>
      </c>
      <c r="SDA1353" s="84" t="s">
        <v>5395</v>
      </c>
      <c r="SDB1353" s="84">
        <v>454</v>
      </c>
      <c r="SDC1353" s="84" t="s">
        <v>3803</v>
      </c>
      <c r="SDD1353" s="84">
        <v>1000000</v>
      </c>
      <c r="SDF1353" s="84">
        <f>SDE1353/SDD1353</f>
        <v>0</v>
      </c>
      <c r="SDG1353" s="84">
        <f>SDD1353-SDE1353</f>
        <v>1000000</v>
      </c>
      <c r="SDH1353" s="84">
        <v>2000000</v>
      </c>
      <c r="SDI1353" s="84">
        <v>0</v>
      </c>
      <c r="SDJ1353" s="84">
        <f>SDI1353/SDH1353</f>
        <v>0</v>
      </c>
      <c r="SDK1353" s="84">
        <f>SDH1353-SDI1353</f>
        <v>2000000</v>
      </c>
      <c r="SDL1353" s="84">
        <f>SDH1353+SDD1353</f>
        <v>3000000</v>
      </c>
      <c r="SDQ1353" s="84" t="s">
        <v>5395</v>
      </c>
      <c r="SDR1353" s="84">
        <v>454</v>
      </c>
      <c r="SDS1353" s="84" t="s">
        <v>3803</v>
      </c>
      <c r="SDT1353" s="84">
        <v>1000000</v>
      </c>
      <c r="SDV1353" s="84">
        <f>SDU1353/SDT1353</f>
        <v>0</v>
      </c>
      <c r="SDW1353" s="84">
        <f>SDT1353-SDU1353</f>
        <v>1000000</v>
      </c>
      <c r="SDX1353" s="84">
        <v>2000000</v>
      </c>
      <c r="SDY1353" s="84">
        <v>0</v>
      </c>
      <c r="SDZ1353" s="84">
        <f>SDY1353/SDX1353</f>
        <v>0</v>
      </c>
      <c r="SEA1353" s="84">
        <f>SDX1353-SDY1353</f>
        <v>2000000</v>
      </c>
      <c r="SEB1353" s="84">
        <f>SDX1353+SDT1353</f>
        <v>3000000</v>
      </c>
      <c r="SEG1353" s="84" t="s">
        <v>5395</v>
      </c>
      <c r="SEH1353" s="84">
        <v>454</v>
      </c>
      <c r="SEI1353" s="84" t="s">
        <v>3803</v>
      </c>
      <c r="SEJ1353" s="84">
        <v>1000000</v>
      </c>
      <c r="SEL1353" s="84">
        <f>SEK1353/SEJ1353</f>
        <v>0</v>
      </c>
      <c r="SEM1353" s="84">
        <f>SEJ1353-SEK1353</f>
        <v>1000000</v>
      </c>
      <c r="SEN1353" s="84">
        <v>2000000</v>
      </c>
      <c r="SEO1353" s="84">
        <v>0</v>
      </c>
      <c r="SEP1353" s="84">
        <f>SEO1353/SEN1353</f>
        <v>0</v>
      </c>
      <c r="SEQ1353" s="84">
        <f>SEN1353-SEO1353</f>
        <v>2000000</v>
      </c>
      <c r="SER1353" s="84">
        <f>SEN1353+SEJ1353</f>
        <v>3000000</v>
      </c>
      <c r="SEW1353" s="84" t="s">
        <v>5395</v>
      </c>
      <c r="SEX1353" s="84">
        <v>454</v>
      </c>
      <c r="SEY1353" s="84" t="s">
        <v>3803</v>
      </c>
      <c r="SEZ1353" s="84">
        <v>1000000</v>
      </c>
      <c r="SFB1353" s="84">
        <f>SFA1353/SEZ1353</f>
        <v>0</v>
      </c>
      <c r="SFC1353" s="84">
        <f>SEZ1353-SFA1353</f>
        <v>1000000</v>
      </c>
      <c r="SFD1353" s="84">
        <v>2000000</v>
      </c>
      <c r="SFE1353" s="84">
        <v>0</v>
      </c>
      <c r="SFF1353" s="84">
        <f>SFE1353/SFD1353</f>
        <v>0</v>
      </c>
      <c r="SFG1353" s="84">
        <f>SFD1353-SFE1353</f>
        <v>2000000</v>
      </c>
      <c r="SFH1353" s="84">
        <f>SFD1353+SEZ1353</f>
        <v>3000000</v>
      </c>
      <c r="SFM1353" s="84" t="s">
        <v>5395</v>
      </c>
      <c r="SFN1353" s="84">
        <v>454</v>
      </c>
      <c r="SFO1353" s="84" t="s">
        <v>3803</v>
      </c>
      <c r="SFP1353" s="84">
        <v>1000000</v>
      </c>
      <c r="SFR1353" s="84">
        <f>SFQ1353/SFP1353</f>
        <v>0</v>
      </c>
      <c r="SFS1353" s="84">
        <f>SFP1353-SFQ1353</f>
        <v>1000000</v>
      </c>
      <c r="SFT1353" s="84">
        <v>2000000</v>
      </c>
      <c r="SFU1353" s="84">
        <v>0</v>
      </c>
      <c r="SFV1353" s="84">
        <f>SFU1353/SFT1353</f>
        <v>0</v>
      </c>
      <c r="SFW1353" s="84">
        <f>SFT1353-SFU1353</f>
        <v>2000000</v>
      </c>
      <c r="SFX1353" s="84">
        <f>SFT1353+SFP1353</f>
        <v>3000000</v>
      </c>
      <c r="SGC1353" s="84" t="s">
        <v>5395</v>
      </c>
      <c r="SGD1353" s="84">
        <v>454</v>
      </c>
      <c r="SGE1353" s="84" t="s">
        <v>3803</v>
      </c>
      <c r="SGF1353" s="84">
        <v>1000000</v>
      </c>
      <c r="SGH1353" s="84">
        <f>SGG1353/SGF1353</f>
        <v>0</v>
      </c>
      <c r="SGI1353" s="84">
        <f>SGF1353-SGG1353</f>
        <v>1000000</v>
      </c>
      <c r="SGJ1353" s="84">
        <v>2000000</v>
      </c>
      <c r="SGK1353" s="84">
        <v>0</v>
      </c>
      <c r="SGL1353" s="84">
        <f>SGK1353/SGJ1353</f>
        <v>0</v>
      </c>
      <c r="SGM1353" s="84">
        <f>SGJ1353-SGK1353</f>
        <v>2000000</v>
      </c>
      <c r="SGN1353" s="84">
        <f>SGJ1353+SGF1353</f>
        <v>3000000</v>
      </c>
      <c r="SGS1353" s="84" t="s">
        <v>5395</v>
      </c>
      <c r="SGT1353" s="84">
        <v>454</v>
      </c>
      <c r="SGU1353" s="84" t="s">
        <v>3803</v>
      </c>
      <c r="SGV1353" s="84">
        <v>1000000</v>
      </c>
      <c r="SGX1353" s="84">
        <f>SGW1353/SGV1353</f>
        <v>0</v>
      </c>
      <c r="SGY1353" s="84">
        <f>SGV1353-SGW1353</f>
        <v>1000000</v>
      </c>
      <c r="SGZ1353" s="84">
        <v>2000000</v>
      </c>
      <c r="SHA1353" s="84">
        <v>0</v>
      </c>
      <c r="SHB1353" s="84">
        <f>SHA1353/SGZ1353</f>
        <v>0</v>
      </c>
      <c r="SHC1353" s="84">
        <f>SGZ1353-SHA1353</f>
        <v>2000000</v>
      </c>
      <c r="SHD1353" s="84">
        <f>SGZ1353+SGV1353</f>
        <v>3000000</v>
      </c>
      <c r="SHI1353" s="84" t="s">
        <v>5395</v>
      </c>
      <c r="SHJ1353" s="84">
        <v>454</v>
      </c>
      <c r="SHK1353" s="84" t="s">
        <v>3803</v>
      </c>
      <c r="SHL1353" s="84">
        <v>1000000</v>
      </c>
      <c r="SHN1353" s="84">
        <f>SHM1353/SHL1353</f>
        <v>0</v>
      </c>
      <c r="SHO1353" s="84">
        <f>SHL1353-SHM1353</f>
        <v>1000000</v>
      </c>
      <c r="SHP1353" s="84">
        <v>2000000</v>
      </c>
      <c r="SHQ1353" s="84">
        <v>0</v>
      </c>
      <c r="SHR1353" s="84">
        <f>SHQ1353/SHP1353</f>
        <v>0</v>
      </c>
      <c r="SHS1353" s="84">
        <f>SHP1353-SHQ1353</f>
        <v>2000000</v>
      </c>
      <c r="SHT1353" s="84">
        <f>SHP1353+SHL1353</f>
        <v>3000000</v>
      </c>
      <c r="SHY1353" s="84" t="s">
        <v>5395</v>
      </c>
      <c r="SHZ1353" s="84">
        <v>454</v>
      </c>
      <c r="SIA1353" s="84" t="s">
        <v>3803</v>
      </c>
      <c r="SIB1353" s="84">
        <v>1000000</v>
      </c>
      <c r="SID1353" s="84">
        <f>SIC1353/SIB1353</f>
        <v>0</v>
      </c>
      <c r="SIE1353" s="84">
        <f>SIB1353-SIC1353</f>
        <v>1000000</v>
      </c>
      <c r="SIF1353" s="84">
        <v>2000000</v>
      </c>
      <c r="SIG1353" s="84">
        <v>0</v>
      </c>
      <c r="SIH1353" s="84">
        <f>SIG1353/SIF1353</f>
        <v>0</v>
      </c>
      <c r="SII1353" s="84">
        <f>SIF1353-SIG1353</f>
        <v>2000000</v>
      </c>
      <c r="SIJ1353" s="84">
        <f>SIF1353+SIB1353</f>
        <v>3000000</v>
      </c>
      <c r="SIO1353" s="84" t="s">
        <v>5395</v>
      </c>
      <c r="SIP1353" s="84">
        <v>454</v>
      </c>
      <c r="SIQ1353" s="84" t="s">
        <v>3803</v>
      </c>
      <c r="SIR1353" s="84">
        <v>1000000</v>
      </c>
      <c r="SIT1353" s="84">
        <f>SIS1353/SIR1353</f>
        <v>0</v>
      </c>
      <c r="SIU1353" s="84">
        <f>SIR1353-SIS1353</f>
        <v>1000000</v>
      </c>
      <c r="SIV1353" s="84">
        <v>2000000</v>
      </c>
      <c r="SIW1353" s="84">
        <v>0</v>
      </c>
      <c r="SIX1353" s="84">
        <f>SIW1353/SIV1353</f>
        <v>0</v>
      </c>
      <c r="SIY1353" s="84">
        <f>SIV1353-SIW1353</f>
        <v>2000000</v>
      </c>
      <c r="SIZ1353" s="84">
        <f>SIV1353+SIR1353</f>
        <v>3000000</v>
      </c>
      <c r="SJE1353" s="84" t="s">
        <v>5395</v>
      </c>
      <c r="SJF1353" s="84">
        <v>454</v>
      </c>
      <c r="SJG1353" s="84" t="s">
        <v>3803</v>
      </c>
      <c r="SJH1353" s="84">
        <v>1000000</v>
      </c>
      <c r="SJJ1353" s="84">
        <f>SJI1353/SJH1353</f>
        <v>0</v>
      </c>
      <c r="SJK1353" s="84">
        <f>SJH1353-SJI1353</f>
        <v>1000000</v>
      </c>
      <c r="SJL1353" s="84">
        <v>2000000</v>
      </c>
      <c r="SJM1353" s="84">
        <v>0</v>
      </c>
      <c r="SJN1353" s="84">
        <f>SJM1353/SJL1353</f>
        <v>0</v>
      </c>
      <c r="SJO1353" s="84">
        <f>SJL1353-SJM1353</f>
        <v>2000000</v>
      </c>
      <c r="SJP1353" s="84">
        <f>SJL1353+SJH1353</f>
        <v>3000000</v>
      </c>
      <c r="SJU1353" s="84" t="s">
        <v>5395</v>
      </c>
      <c r="SJV1353" s="84">
        <v>454</v>
      </c>
      <c r="SJW1353" s="84" t="s">
        <v>3803</v>
      </c>
      <c r="SJX1353" s="84">
        <v>1000000</v>
      </c>
      <c r="SJZ1353" s="84">
        <f>SJY1353/SJX1353</f>
        <v>0</v>
      </c>
      <c r="SKA1353" s="84">
        <f>SJX1353-SJY1353</f>
        <v>1000000</v>
      </c>
      <c r="SKB1353" s="84">
        <v>2000000</v>
      </c>
      <c r="SKC1353" s="84">
        <v>0</v>
      </c>
      <c r="SKD1353" s="84">
        <f>SKC1353/SKB1353</f>
        <v>0</v>
      </c>
      <c r="SKE1353" s="84">
        <f>SKB1353-SKC1353</f>
        <v>2000000</v>
      </c>
      <c r="SKF1353" s="84">
        <f>SKB1353+SJX1353</f>
        <v>3000000</v>
      </c>
      <c r="SKK1353" s="84" t="s">
        <v>5395</v>
      </c>
      <c r="SKL1353" s="84">
        <v>454</v>
      </c>
      <c r="SKM1353" s="84" t="s">
        <v>3803</v>
      </c>
      <c r="SKN1353" s="84">
        <v>1000000</v>
      </c>
      <c r="SKP1353" s="84">
        <f>SKO1353/SKN1353</f>
        <v>0</v>
      </c>
      <c r="SKQ1353" s="84">
        <f>SKN1353-SKO1353</f>
        <v>1000000</v>
      </c>
      <c r="SKR1353" s="84">
        <v>2000000</v>
      </c>
      <c r="SKS1353" s="84">
        <v>0</v>
      </c>
      <c r="SKT1353" s="84">
        <f>SKS1353/SKR1353</f>
        <v>0</v>
      </c>
      <c r="SKU1353" s="84">
        <f>SKR1353-SKS1353</f>
        <v>2000000</v>
      </c>
      <c r="SKV1353" s="84">
        <f>SKR1353+SKN1353</f>
        <v>3000000</v>
      </c>
      <c r="SLA1353" s="84" t="s">
        <v>5395</v>
      </c>
      <c r="SLB1353" s="84">
        <v>454</v>
      </c>
      <c r="SLC1353" s="84" t="s">
        <v>3803</v>
      </c>
      <c r="SLD1353" s="84">
        <v>1000000</v>
      </c>
      <c r="SLF1353" s="84">
        <f>SLE1353/SLD1353</f>
        <v>0</v>
      </c>
      <c r="SLG1353" s="84">
        <f>SLD1353-SLE1353</f>
        <v>1000000</v>
      </c>
      <c r="SLH1353" s="84">
        <v>2000000</v>
      </c>
      <c r="SLI1353" s="84">
        <v>0</v>
      </c>
      <c r="SLJ1353" s="84">
        <f>SLI1353/SLH1353</f>
        <v>0</v>
      </c>
      <c r="SLK1353" s="84">
        <f>SLH1353-SLI1353</f>
        <v>2000000</v>
      </c>
      <c r="SLL1353" s="84">
        <f>SLH1353+SLD1353</f>
        <v>3000000</v>
      </c>
      <c r="SLQ1353" s="84" t="s">
        <v>5395</v>
      </c>
      <c r="SLR1353" s="84">
        <v>454</v>
      </c>
      <c r="SLS1353" s="84" t="s">
        <v>3803</v>
      </c>
      <c r="SLT1353" s="84">
        <v>1000000</v>
      </c>
      <c r="SLV1353" s="84">
        <f>SLU1353/SLT1353</f>
        <v>0</v>
      </c>
      <c r="SLW1353" s="84">
        <f>SLT1353-SLU1353</f>
        <v>1000000</v>
      </c>
      <c r="SLX1353" s="84">
        <v>2000000</v>
      </c>
      <c r="SLY1353" s="84">
        <v>0</v>
      </c>
      <c r="SLZ1353" s="84">
        <f>SLY1353/SLX1353</f>
        <v>0</v>
      </c>
      <c r="SMA1353" s="84">
        <f>SLX1353-SLY1353</f>
        <v>2000000</v>
      </c>
      <c r="SMB1353" s="84">
        <f>SLX1353+SLT1353</f>
        <v>3000000</v>
      </c>
      <c r="SMG1353" s="84" t="s">
        <v>5395</v>
      </c>
      <c r="SMH1353" s="84">
        <v>454</v>
      </c>
      <c r="SMI1353" s="84" t="s">
        <v>3803</v>
      </c>
      <c r="SMJ1353" s="84">
        <v>1000000</v>
      </c>
      <c r="SML1353" s="84">
        <f>SMK1353/SMJ1353</f>
        <v>0</v>
      </c>
      <c r="SMM1353" s="84">
        <f>SMJ1353-SMK1353</f>
        <v>1000000</v>
      </c>
      <c r="SMN1353" s="84">
        <v>2000000</v>
      </c>
      <c r="SMO1353" s="84">
        <v>0</v>
      </c>
      <c r="SMP1353" s="84">
        <f>SMO1353/SMN1353</f>
        <v>0</v>
      </c>
      <c r="SMQ1353" s="84">
        <f>SMN1353-SMO1353</f>
        <v>2000000</v>
      </c>
      <c r="SMR1353" s="84">
        <f>SMN1353+SMJ1353</f>
        <v>3000000</v>
      </c>
      <c r="SMW1353" s="84" t="s">
        <v>5395</v>
      </c>
      <c r="SMX1353" s="84">
        <v>454</v>
      </c>
      <c r="SMY1353" s="84" t="s">
        <v>3803</v>
      </c>
      <c r="SMZ1353" s="84">
        <v>1000000</v>
      </c>
      <c r="SNB1353" s="84">
        <f>SNA1353/SMZ1353</f>
        <v>0</v>
      </c>
      <c r="SNC1353" s="84">
        <f>SMZ1353-SNA1353</f>
        <v>1000000</v>
      </c>
      <c r="SND1353" s="84">
        <v>2000000</v>
      </c>
      <c r="SNE1353" s="84">
        <v>0</v>
      </c>
      <c r="SNF1353" s="84">
        <f>SNE1353/SND1353</f>
        <v>0</v>
      </c>
      <c r="SNG1353" s="84">
        <f>SND1353-SNE1353</f>
        <v>2000000</v>
      </c>
      <c r="SNH1353" s="84">
        <f>SND1353+SMZ1353</f>
        <v>3000000</v>
      </c>
      <c r="SNM1353" s="84" t="s">
        <v>5395</v>
      </c>
      <c r="SNN1353" s="84">
        <v>454</v>
      </c>
      <c r="SNO1353" s="84" t="s">
        <v>3803</v>
      </c>
      <c r="SNP1353" s="84">
        <v>1000000</v>
      </c>
      <c r="SNR1353" s="84">
        <f>SNQ1353/SNP1353</f>
        <v>0</v>
      </c>
      <c r="SNS1353" s="84">
        <f>SNP1353-SNQ1353</f>
        <v>1000000</v>
      </c>
      <c r="SNT1353" s="84">
        <v>2000000</v>
      </c>
      <c r="SNU1353" s="84">
        <v>0</v>
      </c>
      <c r="SNV1353" s="84">
        <f>SNU1353/SNT1353</f>
        <v>0</v>
      </c>
      <c r="SNW1353" s="84">
        <f>SNT1353-SNU1353</f>
        <v>2000000</v>
      </c>
      <c r="SNX1353" s="84">
        <f>SNT1353+SNP1353</f>
        <v>3000000</v>
      </c>
      <c r="SOC1353" s="84" t="s">
        <v>5395</v>
      </c>
      <c r="SOD1353" s="84">
        <v>454</v>
      </c>
      <c r="SOE1353" s="84" t="s">
        <v>3803</v>
      </c>
      <c r="SOF1353" s="84">
        <v>1000000</v>
      </c>
      <c r="SOH1353" s="84">
        <f>SOG1353/SOF1353</f>
        <v>0</v>
      </c>
      <c r="SOI1353" s="84">
        <f>SOF1353-SOG1353</f>
        <v>1000000</v>
      </c>
      <c r="SOJ1353" s="84">
        <v>2000000</v>
      </c>
      <c r="SOK1353" s="84">
        <v>0</v>
      </c>
      <c r="SOL1353" s="84">
        <f>SOK1353/SOJ1353</f>
        <v>0</v>
      </c>
      <c r="SOM1353" s="84">
        <f>SOJ1353-SOK1353</f>
        <v>2000000</v>
      </c>
      <c r="SON1353" s="84">
        <f>SOJ1353+SOF1353</f>
        <v>3000000</v>
      </c>
      <c r="SOS1353" s="84" t="s">
        <v>5395</v>
      </c>
      <c r="SOT1353" s="84">
        <v>454</v>
      </c>
      <c r="SOU1353" s="84" t="s">
        <v>3803</v>
      </c>
      <c r="SOV1353" s="84">
        <v>1000000</v>
      </c>
      <c r="SOX1353" s="84">
        <f>SOW1353/SOV1353</f>
        <v>0</v>
      </c>
      <c r="SOY1353" s="84">
        <f>SOV1353-SOW1353</f>
        <v>1000000</v>
      </c>
      <c r="SOZ1353" s="84">
        <v>2000000</v>
      </c>
      <c r="SPA1353" s="84">
        <v>0</v>
      </c>
      <c r="SPB1353" s="84">
        <f>SPA1353/SOZ1353</f>
        <v>0</v>
      </c>
      <c r="SPC1353" s="84">
        <f>SOZ1353-SPA1353</f>
        <v>2000000</v>
      </c>
      <c r="SPD1353" s="84">
        <f>SOZ1353+SOV1353</f>
        <v>3000000</v>
      </c>
      <c r="SPI1353" s="84" t="s">
        <v>5395</v>
      </c>
      <c r="SPJ1353" s="84">
        <v>454</v>
      </c>
      <c r="SPK1353" s="84" t="s">
        <v>3803</v>
      </c>
      <c r="SPL1353" s="84">
        <v>1000000</v>
      </c>
      <c r="SPN1353" s="84">
        <f>SPM1353/SPL1353</f>
        <v>0</v>
      </c>
      <c r="SPO1353" s="84">
        <f>SPL1353-SPM1353</f>
        <v>1000000</v>
      </c>
      <c r="SPP1353" s="84">
        <v>2000000</v>
      </c>
      <c r="SPQ1353" s="84">
        <v>0</v>
      </c>
      <c r="SPR1353" s="84">
        <f>SPQ1353/SPP1353</f>
        <v>0</v>
      </c>
      <c r="SPS1353" s="84">
        <f>SPP1353-SPQ1353</f>
        <v>2000000</v>
      </c>
      <c r="SPT1353" s="84">
        <f>SPP1353+SPL1353</f>
        <v>3000000</v>
      </c>
      <c r="SPY1353" s="84" t="s">
        <v>5395</v>
      </c>
      <c r="SPZ1353" s="84">
        <v>454</v>
      </c>
      <c r="SQA1353" s="84" t="s">
        <v>3803</v>
      </c>
      <c r="SQB1353" s="84">
        <v>1000000</v>
      </c>
      <c r="SQD1353" s="84">
        <f>SQC1353/SQB1353</f>
        <v>0</v>
      </c>
      <c r="SQE1353" s="84">
        <f>SQB1353-SQC1353</f>
        <v>1000000</v>
      </c>
      <c r="SQF1353" s="84">
        <v>2000000</v>
      </c>
      <c r="SQG1353" s="84">
        <v>0</v>
      </c>
      <c r="SQH1353" s="84">
        <f>SQG1353/SQF1353</f>
        <v>0</v>
      </c>
      <c r="SQI1353" s="84">
        <f>SQF1353-SQG1353</f>
        <v>2000000</v>
      </c>
      <c r="SQJ1353" s="84">
        <f>SQF1353+SQB1353</f>
        <v>3000000</v>
      </c>
      <c r="SQO1353" s="84" t="s">
        <v>5395</v>
      </c>
      <c r="SQP1353" s="84">
        <v>454</v>
      </c>
      <c r="SQQ1353" s="84" t="s">
        <v>3803</v>
      </c>
      <c r="SQR1353" s="84">
        <v>1000000</v>
      </c>
      <c r="SQT1353" s="84">
        <f>SQS1353/SQR1353</f>
        <v>0</v>
      </c>
      <c r="SQU1353" s="84">
        <f>SQR1353-SQS1353</f>
        <v>1000000</v>
      </c>
      <c r="SQV1353" s="84">
        <v>2000000</v>
      </c>
      <c r="SQW1353" s="84">
        <v>0</v>
      </c>
      <c r="SQX1353" s="84">
        <f>SQW1353/SQV1353</f>
        <v>0</v>
      </c>
      <c r="SQY1353" s="84">
        <f>SQV1353-SQW1353</f>
        <v>2000000</v>
      </c>
      <c r="SQZ1353" s="84">
        <f>SQV1353+SQR1353</f>
        <v>3000000</v>
      </c>
      <c r="SRE1353" s="84" t="s">
        <v>5395</v>
      </c>
      <c r="SRF1353" s="84">
        <v>454</v>
      </c>
      <c r="SRG1353" s="84" t="s">
        <v>3803</v>
      </c>
      <c r="SRH1353" s="84">
        <v>1000000</v>
      </c>
      <c r="SRJ1353" s="84">
        <f>SRI1353/SRH1353</f>
        <v>0</v>
      </c>
      <c r="SRK1353" s="84">
        <f>SRH1353-SRI1353</f>
        <v>1000000</v>
      </c>
      <c r="SRL1353" s="84">
        <v>2000000</v>
      </c>
      <c r="SRM1353" s="84">
        <v>0</v>
      </c>
      <c r="SRN1353" s="84">
        <f>SRM1353/SRL1353</f>
        <v>0</v>
      </c>
      <c r="SRO1353" s="84">
        <f>SRL1353-SRM1353</f>
        <v>2000000</v>
      </c>
      <c r="SRP1353" s="84">
        <f>SRL1353+SRH1353</f>
        <v>3000000</v>
      </c>
      <c r="SRU1353" s="84" t="s">
        <v>5395</v>
      </c>
      <c r="SRV1353" s="84">
        <v>454</v>
      </c>
      <c r="SRW1353" s="84" t="s">
        <v>3803</v>
      </c>
      <c r="SRX1353" s="84">
        <v>1000000</v>
      </c>
      <c r="SRZ1353" s="84">
        <f>SRY1353/SRX1353</f>
        <v>0</v>
      </c>
      <c r="SSA1353" s="84">
        <f>SRX1353-SRY1353</f>
        <v>1000000</v>
      </c>
      <c r="SSB1353" s="84">
        <v>2000000</v>
      </c>
      <c r="SSC1353" s="84">
        <v>0</v>
      </c>
      <c r="SSD1353" s="84">
        <f>SSC1353/SSB1353</f>
        <v>0</v>
      </c>
      <c r="SSE1353" s="84">
        <f>SSB1353-SSC1353</f>
        <v>2000000</v>
      </c>
      <c r="SSF1353" s="84">
        <f>SSB1353+SRX1353</f>
        <v>3000000</v>
      </c>
      <c r="SSK1353" s="84" t="s">
        <v>5395</v>
      </c>
      <c r="SSL1353" s="84">
        <v>454</v>
      </c>
      <c r="SSM1353" s="84" t="s">
        <v>3803</v>
      </c>
      <c r="SSN1353" s="84">
        <v>1000000</v>
      </c>
      <c r="SSP1353" s="84">
        <f>SSO1353/SSN1353</f>
        <v>0</v>
      </c>
      <c r="SSQ1353" s="84">
        <f>SSN1353-SSO1353</f>
        <v>1000000</v>
      </c>
      <c r="SSR1353" s="84">
        <v>2000000</v>
      </c>
      <c r="SSS1353" s="84">
        <v>0</v>
      </c>
      <c r="SST1353" s="84">
        <f>SSS1353/SSR1353</f>
        <v>0</v>
      </c>
      <c r="SSU1353" s="84">
        <f>SSR1353-SSS1353</f>
        <v>2000000</v>
      </c>
      <c r="SSV1353" s="84">
        <f>SSR1353+SSN1353</f>
        <v>3000000</v>
      </c>
      <c r="STA1353" s="84" t="s">
        <v>5395</v>
      </c>
      <c r="STB1353" s="84">
        <v>454</v>
      </c>
      <c r="STC1353" s="84" t="s">
        <v>3803</v>
      </c>
      <c r="STD1353" s="84">
        <v>1000000</v>
      </c>
      <c r="STF1353" s="84">
        <f>STE1353/STD1353</f>
        <v>0</v>
      </c>
      <c r="STG1353" s="84">
        <f>STD1353-STE1353</f>
        <v>1000000</v>
      </c>
      <c r="STH1353" s="84">
        <v>2000000</v>
      </c>
      <c r="STI1353" s="84">
        <v>0</v>
      </c>
      <c r="STJ1353" s="84">
        <f>STI1353/STH1353</f>
        <v>0</v>
      </c>
      <c r="STK1353" s="84">
        <f>STH1353-STI1353</f>
        <v>2000000</v>
      </c>
      <c r="STL1353" s="84">
        <f>STH1353+STD1353</f>
        <v>3000000</v>
      </c>
      <c r="STQ1353" s="84" t="s">
        <v>5395</v>
      </c>
      <c r="STR1353" s="84">
        <v>454</v>
      </c>
      <c r="STS1353" s="84" t="s">
        <v>3803</v>
      </c>
      <c r="STT1353" s="84">
        <v>1000000</v>
      </c>
      <c r="STV1353" s="84">
        <f>STU1353/STT1353</f>
        <v>0</v>
      </c>
      <c r="STW1353" s="84">
        <f>STT1353-STU1353</f>
        <v>1000000</v>
      </c>
      <c r="STX1353" s="84">
        <v>2000000</v>
      </c>
      <c r="STY1353" s="84">
        <v>0</v>
      </c>
      <c r="STZ1353" s="84">
        <f>STY1353/STX1353</f>
        <v>0</v>
      </c>
      <c r="SUA1353" s="84">
        <f>STX1353-STY1353</f>
        <v>2000000</v>
      </c>
      <c r="SUB1353" s="84">
        <f>STX1353+STT1353</f>
        <v>3000000</v>
      </c>
      <c r="SUG1353" s="84" t="s">
        <v>5395</v>
      </c>
      <c r="SUH1353" s="84">
        <v>454</v>
      </c>
      <c r="SUI1353" s="84" t="s">
        <v>3803</v>
      </c>
      <c r="SUJ1353" s="84">
        <v>1000000</v>
      </c>
      <c r="SUL1353" s="84">
        <f>SUK1353/SUJ1353</f>
        <v>0</v>
      </c>
      <c r="SUM1353" s="84">
        <f>SUJ1353-SUK1353</f>
        <v>1000000</v>
      </c>
      <c r="SUN1353" s="84">
        <v>2000000</v>
      </c>
      <c r="SUO1353" s="84">
        <v>0</v>
      </c>
      <c r="SUP1353" s="84">
        <f>SUO1353/SUN1353</f>
        <v>0</v>
      </c>
      <c r="SUQ1353" s="84">
        <f>SUN1353-SUO1353</f>
        <v>2000000</v>
      </c>
      <c r="SUR1353" s="84">
        <f>SUN1353+SUJ1353</f>
        <v>3000000</v>
      </c>
      <c r="SUW1353" s="84" t="s">
        <v>5395</v>
      </c>
      <c r="SUX1353" s="84">
        <v>454</v>
      </c>
      <c r="SUY1353" s="84" t="s">
        <v>3803</v>
      </c>
      <c r="SUZ1353" s="84">
        <v>1000000</v>
      </c>
      <c r="SVB1353" s="84">
        <f>SVA1353/SUZ1353</f>
        <v>0</v>
      </c>
      <c r="SVC1353" s="84">
        <f>SUZ1353-SVA1353</f>
        <v>1000000</v>
      </c>
      <c r="SVD1353" s="84">
        <v>2000000</v>
      </c>
      <c r="SVE1353" s="84">
        <v>0</v>
      </c>
      <c r="SVF1353" s="84">
        <f>SVE1353/SVD1353</f>
        <v>0</v>
      </c>
      <c r="SVG1353" s="84">
        <f>SVD1353-SVE1353</f>
        <v>2000000</v>
      </c>
      <c r="SVH1353" s="84">
        <f>SVD1353+SUZ1353</f>
        <v>3000000</v>
      </c>
      <c r="SVM1353" s="84" t="s">
        <v>5395</v>
      </c>
      <c r="SVN1353" s="84">
        <v>454</v>
      </c>
      <c r="SVO1353" s="84" t="s">
        <v>3803</v>
      </c>
      <c r="SVP1353" s="84">
        <v>1000000</v>
      </c>
      <c r="SVR1353" s="84">
        <f>SVQ1353/SVP1353</f>
        <v>0</v>
      </c>
      <c r="SVS1353" s="84">
        <f>SVP1353-SVQ1353</f>
        <v>1000000</v>
      </c>
      <c r="SVT1353" s="84">
        <v>2000000</v>
      </c>
      <c r="SVU1353" s="84">
        <v>0</v>
      </c>
      <c r="SVV1353" s="84">
        <f>SVU1353/SVT1353</f>
        <v>0</v>
      </c>
      <c r="SVW1353" s="84">
        <f>SVT1353-SVU1353</f>
        <v>2000000</v>
      </c>
      <c r="SVX1353" s="84">
        <f>SVT1353+SVP1353</f>
        <v>3000000</v>
      </c>
      <c r="SWC1353" s="84" t="s">
        <v>5395</v>
      </c>
      <c r="SWD1353" s="84">
        <v>454</v>
      </c>
      <c r="SWE1353" s="84" t="s">
        <v>3803</v>
      </c>
      <c r="SWF1353" s="84">
        <v>1000000</v>
      </c>
      <c r="SWH1353" s="84">
        <f>SWG1353/SWF1353</f>
        <v>0</v>
      </c>
      <c r="SWI1353" s="84">
        <f>SWF1353-SWG1353</f>
        <v>1000000</v>
      </c>
      <c r="SWJ1353" s="84">
        <v>2000000</v>
      </c>
      <c r="SWK1353" s="84">
        <v>0</v>
      </c>
      <c r="SWL1353" s="84">
        <f>SWK1353/SWJ1353</f>
        <v>0</v>
      </c>
      <c r="SWM1353" s="84">
        <f>SWJ1353-SWK1353</f>
        <v>2000000</v>
      </c>
      <c r="SWN1353" s="84">
        <f>SWJ1353+SWF1353</f>
        <v>3000000</v>
      </c>
      <c r="SWS1353" s="84" t="s">
        <v>5395</v>
      </c>
      <c r="SWT1353" s="84">
        <v>454</v>
      </c>
      <c r="SWU1353" s="84" t="s">
        <v>3803</v>
      </c>
      <c r="SWV1353" s="84">
        <v>1000000</v>
      </c>
      <c r="SWX1353" s="84">
        <f>SWW1353/SWV1353</f>
        <v>0</v>
      </c>
      <c r="SWY1353" s="84">
        <f>SWV1353-SWW1353</f>
        <v>1000000</v>
      </c>
      <c r="SWZ1353" s="84">
        <v>2000000</v>
      </c>
      <c r="SXA1353" s="84">
        <v>0</v>
      </c>
      <c r="SXB1353" s="84">
        <f>SXA1353/SWZ1353</f>
        <v>0</v>
      </c>
      <c r="SXC1353" s="84">
        <f>SWZ1353-SXA1353</f>
        <v>2000000</v>
      </c>
      <c r="SXD1353" s="84">
        <f>SWZ1353+SWV1353</f>
        <v>3000000</v>
      </c>
      <c r="SXI1353" s="84" t="s">
        <v>5395</v>
      </c>
      <c r="SXJ1353" s="84">
        <v>454</v>
      </c>
      <c r="SXK1353" s="84" t="s">
        <v>3803</v>
      </c>
      <c r="SXL1353" s="84">
        <v>1000000</v>
      </c>
      <c r="SXN1353" s="84">
        <f>SXM1353/SXL1353</f>
        <v>0</v>
      </c>
      <c r="SXO1353" s="84">
        <f>SXL1353-SXM1353</f>
        <v>1000000</v>
      </c>
      <c r="SXP1353" s="84">
        <v>2000000</v>
      </c>
      <c r="SXQ1353" s="84">
        <v>0</v>
      </c>
      <c r="SXR1353" s="84">
        <f>SXQ1353/SXP1353</f>
        <v>0</v>
      </c>
      <c r="SXS1353" s="84">
        <f>SXP1353-SXQ1353</f>
        <v>2000000</v>
      </c>
      <c r="SXT1353" s="84">
        <f>SXP1353+SXL1353</f>
        <v>3000000</v>
      </c>
      <c r="SXY1353" s="84" t="s">
        <v>5395</v>
      </c>
      <c r="SXZ1353" s="84">
        <v>454</v>
      </c>
      <c r="SYA1353" s="84" t="s">
        <v>3803</v>
      </c>
      <c r="SYB1353" s="84">
        <v>1000000</v>
      </c>
      <c r="SYD1353" s="84">
        <f>SYC1353/SYB1353</f>
        <v>0</v>
      </c>
      <c r="SYE1353" s="84">
        <f>SYB1353-SYC1353</f>
        <v>1000000</v>
      </c>
      <c r="SYF1353" s="84">
        <v>2000000</v>
      </c>
      <c r="SYG1353" s="84">
        <v>0</v>
      </c>
      <c r="SYH1353" s="84">
        <f>SYG1353/SYF1353</f>
        <v>0</v>
      </c>
      <c r="SYI1353" s="84">
        <f>SYF1353-SYG1353</f>
        <v>2000000</v>
      </c>
      <c r="SYJ1353" s="84">
        <f>SYF1353+SYB1353</f>
        <v>3000000</v>
      </c>
      <c r="SYO1353" s="84" t="s">
        <v>5395</v>
      </c>
      <c r="SYP1353" s="84">
        <v>454</v>
      </c>
      <c r="SYQ1353" s="84" t="s">
        <v>3803</v>
      </c>
      <c r="SYR1353" s="84">
        <v>1000000</v>
      </c>
      <c r="SYT1353" s="84">
        <f>SYS1353/SYR1353</f>
        <v>0</v>
      </c>
      <c r="SYU1353" s="84">
        <f>SYR1353-SYS1353</f>
        <v>1000000</v>
      </c>
      <c r="SYV1353" s="84">
        <v>2000000</v>
      </c>
      <c r="SYW1353" s="84">
        <v>0</v>
      </c>
      <c r="SYX1353" s="84">
        <f>SYW1353/SYV1353</f>
        <v>0</v>
      </c>
      <c r="SYY1353" s="84">
        <f>SYV1353-SYW1353</f>
        <v>2000000</v>
      </c>
      <c r="SYZ1353" s="84">
        <f>SYV1353+SYR1353</f>
        <v>3000000</v>
      </c>
      <c r="SZE1353" s="84" t="s">
        <v>5395</v>
      </c>
      <c r="SZF1353" s="84">
        <v>454</v>
      </c>
      <c r="SZG1353" s="84" t="s">
        <v>3803</v>
      </c>
      <c r="SZH1353" s="84">
        <v>1000000</v>
      </c>
      <c r="SZJ1353" s="84">
        <f>SZI1353/SZH1353</f>
        <v>0</v>
      </c>
      <c r="SZK1353" s="84">
        <f>SZH1353-SZI1353</f>
        <v>1000000</v>
      </c>
      <c r="SZL1353" s="84">
        <v>2000000</v>
      </c>
      <c r="SZM1353" s="84">
        <v>0</v>
      </c>
      <c r="SZN1353" s="84">
        <f>SZM1353/SZL1353</f>
        <v>0</v>
      </c>
      <c r="SZO1353" s="84">
        <f>SZL1353-SZM1353</f>
        <v>2000000</v>
      </c>
      <c r="SZP1353" s="84">
        <f>SZL1353+SZH1353</f>
        <v>3000000</v>
      </c>
      <c r="SZU1353" s="84" t="s">
        <v>5395</v>
      </c>
      <c r="SZV1353" s="84">
        <v>454</v>
      </c>
      <c r="SZW1353" s="84" t="s">
        <v>3803</v>
      </c>
      <c r="SZX1353" s="84">
        <v>1000000</v>
      </c>
      <c r="SZZ1353" s="84">
        <f>SZY1353/SZX1353</f>
        <v>0</v>
      </c>
      <c r="TAA1353" s="84">
        <f>SZX1353-SZY1353</f>
        <v>1000000</v>
      </c>
      <c r="TAB1353" s="84">
        <v>2000000</v>
      </c>
      <c r="TAC1353" s="84">
        <v>0</v>
      </c>
      <c r="TAD1353" s="84">
        <f>TAC1353/TAB1353</f>
        <v>0</v>
      </c>
      <c r="TAE1353" s="84">
        <f>TAB1353-TAC1353</f>
        <v>2000000</v>
      </c>
      <c r="TAF1353" s="84">
        <f>TAB1353+SZX1353</f>
        <v>3000000</v>
      </c>
      <c r="TAK1353" s="84" t="s">
        <v>5395</v>
      </c>
      <c r="TAL1353" s="84">
        <v>454</v>
      </c>
      <c r="TAM1353" s="84" t="s">
        <v>3803</v>
      </c>
      <c r="TAN1353" s="84">
        <v>1000000</v>
      </c>
      <c r="TAP1353" s="84">
        <f>TAO1353/TAN1353</f>
        <v>0</v>
      </c>
      <c r="TAQ1353" s="84">
        <f>TAN1353-TAO1353</f>
        <v>1000000</v>
      </c>
      <c r="TAR1353" s="84">
        <v>2000000</v>
      </c>
      <c r="TAS1353" s="84">
        <v>0</v>
      </c>
      <c r="TAT1353" s="84">
        <f>TAS1353/TAR1353</f>
        <v>0</v>
      </c>
      <c r="TAU1353" s="84">
        <f>TAR1353-TAS1353</f>
        <v>2000000</v>
      </c>
      <c r="TAV1353" s="84">
        <f>TAR1353+TAN1353</f>
        <v>3000000</v>
      </c>
      <c r="TBA1353" s="84" t="s">
        <v>5395</v>
      </c>
      <c r="TBB1353" s="84">
        <v>454</v>
      </c>
      <c r="TBC1353" s="84" t="s">
        <v>3803</v>
      </c>
      <c r="TBD1353" s="84">
        <v>1000000</v>
      </c>
      <c r="TBF1353" s="84">
        <f>TBE1353/TBD1353</f>
        <v>0</v>
      </c>
      <c r="TBG1353" s="84">
        <f>TBD1353-TBE1353</f>
        <v>1000000</v>
      </c>
      <c r="TBH1353" s="84">
        <v>2000000</v>
      </c>
      <c r="TBI1353" s="84">
        <v>0</v>
      </c>
      <c r="TBJ1353" s="84">
        <f>TBI1353/TBH1353</f>
        <v>0</v>
      </c>
      <c r="TBK1353" s="84">
        <f>TBH1353-TBI1353</f>
        <v>2000000</v>
      </c>
      <c r="TBL1353" s="84">
        <f>TBH1353+TBD1353</f>
        <v>3000000</v>
      </c>
      <c r="TBQ1353" s="84" t="s">
        <v>5395</v>
      </c>
      <c r="TBR1353" s="84">
        <v>454</v>
      </c>
      <c r="TBS1353" s="84" t="s">
        <v>3803</v>
      </c>
      <c r="TBT1353" s="84">
        <v>1000000</v>
      </c>
      <c r="TBV1353" s="84">
        <f>TBU1353/TBT1353</f>
        <v>0</v>
      </c>
      <c r="TBW1353" s="84">
        <f>TBT1353-TBU1353</f>
        <v>1000000</v>
      </c>
      <c r="TBX1353" s="84">
        <v>2000000</v>
      </c>
      <c r="TBY1353" s="84">
        <v>0</v>
      </c>
      <c r="TBZ1353" s="84">
        <f>TBY1353/TBX1353</f>
        <v>0</v>
      </c>
      <c r="TCA1353" s="84">
        <f>TBX1353-TBY1353</f>
        <v>2000000</v>
      </c>
      <c r="TCB1353" s="84">
        <f>TBX1353+TBT1353</f>
        <v>3000000</v>
      </c>
      <c r="TCG1353" s="84" t="s">
        <v>5395</v>
      </c>
      <c r="TCH1353" s="84">
        <v>454</v>
      </c>
      <c r="TCI1353" s="84" t="s">
        <v>3803</v>
      </c>
      <c r="TCJ1353" s="84">
        <v>1000000</v>
      </c>
      <c r="TCL1353" s="84">
        <f>TCK1353/TCJ1353</f>
        <v>0</v>
      </c>
      <c r="TCM1353" s="84">
        <f>TCJ1353-TCK1353</f>
        <v>1000000</v>
      </c>
      <c r="TCN1353" s="84">
        <v>2000000</v>
      </c>
      <c r="TCO1353" s="84">
        <v>0</v>
      </c>
      <c r="TCP1353" s="84">
        <f>TCO1353/TCN1353</f>
        <v>0</v>
      </c>
      <c r="TCQ1353" s="84">
        <f>TCN1353-TCO1353</f>
        <v>2000000</v>
      </c>
      <c r="TCR1353" s="84">
        <f>TCN1353+TCJ1353</f>
        <v>3000000</v>
      </c>
      <c r="TCW1353" s="84" t="s">
        <v>5395</v>
      </c>
      <c r="TCX1353" s="84">
        <v>454</v>
      </c>
      <c r="TCY1353" s="84" t="s">
        <v>3803</v>
      </c>
      <c r="TCZ1353" s="84">
        <v>1000000</v>
      </c>
      <c r="TDB1353" s="84">
        <f>TDA1353/TCZ1353</f>
        <v>0</v>
      </c>
      <c r="TDC1353" s="84">
        <f>TCZ1353-TDA1353</f>
        <v>1000000</v>
      </c>
      <c r="TDD1353" s="84">
        <v>2000000</v>
      </c>
      <c r="TDE1353" s="84">
        <v>0</v>
      </c>
      <c r="TDF1353" s="84">
        <f>TDE1353/TDD1353</f>
        <v>0</v>
      </c>
      <c r="TDG1353" s="84">
        <f>TDD1353-TDE1353</f>
        <v>2000000</v>
      </c>
      <c r="TDH1353" s="84">
        <f>TDD1353+TCZ1353</f>
        <v>3000000</v>
      </c>
      <c r="TDM1353" s="84" t="s">
        <v>5395</v>
      </c>
      <c r="TDN1353" s="84">
        <v>454</v>
      </c>
      <c r="TDO1353" s="84" t="s">
        <v>3803</v>
      </c>
      <c r="TDP1353" s="84">
        <v>1000000</v>
      </c>
      <c r="TDR1353" s="84">
        <f>TDQ1353/TDP1353</f>
        <v>0</v>
      </c>
      <c r="TDS1353" s="84">
        <f>TDP1353-TDQ1353</f>
        <v>1000000</v>
      </c>
      <c r="TDT1353" s="84">
        <v>2000000</v>
      </c>
      <c r="TDU1353" s="84">
        <v>0</v>
      </c>
      <c r="TDV1353" s="84">
        <f>TDU1353/TDT1353</f>
        <v>0</v>
      </c>
      <c r="TDW1353" s="84">
        <f>TDT1353-TDU1353</f>
        <v>2000000</v>
      </c>
      <c r="TDX1353" s="84">
        <f>TDT1353+TDP1353</f>
        <v>3000000</v>
      </c>
      <c r="TEC1353" s="84" t="s">
        <v>5395</v>
      </c>
      <c r="TED1353" s="84">
        <v>454</v>
      </c>
      <c r="TEE1353" s="84" t="s">
        <v>3803</v>
      </c>
      <c r="TEF1353" s="84">
        <v>1000000</v>
      </c>
      <c r="TEH1353" s="84">
        <f>TEG1353/TEF1353</f>
        <v>0</v>
      </c>
      <c r="TEI1353" s="84">
        <f>TEF1353-TEG1353</f>
        <v>1000000</v>
      </c>
      <c r="TEJ1353" s="84">
        <v>2000000</v>
      </c>
      <c r="TEK1353" s="84">
        <v>0</v>
      </c>
      <c r="TEL1353" s="84">
        <f>TEK1353/TEJ1353</f>
        <v>0</v>
      </c>
      <c r="TEM1353" s="84">
        <f>TEJ1353-TEK1353</f>
        <v>2000000</v>
      </c>
      <c r="TEN1353" s="84">
        <f>TEJ1353+TEF1353</f>
        <v>3000000</v>
      </c>
      <c r="TES1353" s="84" t="s">
        <v>5395</v>
      </c>
      <c r="TET1353" s="84">
        <v>454</v>
      </c>
      <c r="TEU1353" s="84" t="s">
        <v>3803</v>
      </c>
      <c r="TEV1353" s="84">
        <v>1000000</v>
      </c>
      <c r="TEX1353" s="84">
        <f>TEW1353/TEV1353</f>
        <v>0</v>
      </c>
      <c r="TEY1353" s="84">
        <f>TEV1353-TEW1353</f>
        <v>1000000</v>
      </c>
      <c r="TEZ1353" s="84">
        <v>2000000</v>
      </c>
      <c r="TFA1353" s="84">
        <v>0</v>
      </c>
      <c r="TFB1353" s="84">
        <f>TFA1353/TEZ1353</f>
        <v>0</v>
      </c>
      <c r="TFC1353" s="84">
        <f>TEZ1353-TFA1353</f>
        <v>2000000</v>
      </c>
      <c r="TFD1353" s="84">
        <f>TEZ1353+TEV1353</f>
        <v>3000000</v>
      </c>
      <c r="TFI1353" s="84" t="s">
        <v>5395</v>
      </c>
      <c r="TFJ1353" s="84">
        <v>454</v>
      </c>
      <c r="TFK1353" s="84" t="s">
        <v>3803</v>
      </c>
      <c r="TFL1353" s="84">
        <v>1000000</v>
      </c>
      <c r="TFN1353" s="84">
        <f>TFM1353/TFL1353</f>
        <v>0</v>
      </c>
      <c r="TFO1353" s="84">
        <f>TFL1353-TFM1353</f>
        <v>1000000</v>
      </c>
      <c r="TFP1353" s="84">
        <v>2000000</v>
      </c>
      <c r="TFQ1353" s="84">
        <v>0</v>
      </c>
      <c r="TFR1353" s="84">
        <f>TFQ1353/TFP1353</f>
        <v>0</v>
      </c>
      <c r="TFS1353" s="84">
        <f>TFP1353-TFQ1353</f>
        <v>2000000</v>
      </c>
      <c r="TFT1353" s="84">
        <f>TFP1353+TFL1353</f>
        <v>3000000</v>
      </c>
      <c r="TFY1353" s="84" t="s">
        <v>5395</v>
      </c>
      <c r="TFZ1353" s="84">
        <v>454</v>
      </c>
      <c r="TGA1353" s="84" t="s">
        <v>3803</v>
      </c>
      <c r="TGB1353" s="84">
        <v>1000000</v>
      </c>
      <c r="TGD1353" s="84">
        <f>TGC1353/TGB1353</f>
        <v>0</v>
      </c>
      <c r="TGE1353" s="84">
        <f>TGB1353-TGC1353</f>
        <v>1000000</v>
      </c>
      <c r="TGF1353" s="84">
        <v>2000000</v>
      </c>
      <c r="TGG1353" s="84">
        <v>0</v>
      </c>
      <c r="TGH1353" s="84">
        <f>TGG1353/TGF1353</f>
        <v>0</v>
      </c>
      <c r="TGI1353" s="84">
        <f>TGF1353-TGG1353</f>
        <v>2000000</v>
      </c>
      <c r="TGJ1353" s="84">
        <f>TGF1353+TGB1353</f>
        <v>3000000</v>
      </c>
      <c r="TGO1353" s="84" t="s">
        <v>5395</v>
      </c>
      <c r="TGP1353" s="84">
        <v>454</v>
      </c>
      <c r="TGQ1353" s="84" t="s">
        <v>3803</v>
      </c>
      <c r="TGR1353" s="84">
        <v>1000000</v>
      </c>
      <c r="TGT1353" s="84">
        <f>TGS1353/TGR1353</f>
        <v>0</v>
      </c>
      <c r="TGU1353" s="84">
        <f>TGR1353-TGS1353</f>
        <v>1000000</v>
      </c>
      <c r="TGV1353" s="84">
        <v>2000000</v>
      </c>
      <c r="TGW1353" s="84">
        <v>0</v>
      </c>
      <c r="TGX1353" s="84">
        <f>TGW1353/TGV1353</f>
        <v>0</v>
      </c>
      <c r="TGY1353" s="84">
        <f>TGV1353-TGW1353</f>
        <v>2000000</v>
      </c>
      <c r="TGZ1353" s="84">
        <f>TGV1353+TGR1353</f>
        <v>3000000</v>
      </c>
      <c r="THE1353" s="84" t="s">
        <v>5395</v>
      </c>
      <c r="THF1353" s="84">
        <v>454</v>
      </c>
      <c r="THG1353" s="84" t="s">
        <v>3803</v>
      </c>
      <c r="THH1353" s="84">
        <v>1000000</v>
      </c>
      <c r="THJ1353" s="84">
        <f>THI1353/THH1353</f>
        <v>0</v>
      </c>
      <c r="THK1353" s="84">
        <f>THH1353-THI1353</f>
        <v>1000000</v>
      </c>
      <c r="THL1353" s="84">
        <v>2000000</v>
      </c>
      <c r="THM1353" s="84">
        <v>0</v>
      </c>
      <c r="THN1353" s="84">
        <f>THM1353/THL1353</f>
        <v>0</v>
      </c>
      <c r="THO1353" s="84">
        <f>THL1353-THM1353</f>
        <v>2000000</v>
      </c>
      <c r="THP1353" s="84">
        <f>THL1353+THH1353</f>
        <v>3000000</v>
      </c>
      <c r="THU1353" s="84" t="s">
        <v>5395</v>
      </c>
      <c r="THV1353" s="84">
        <v>454</v>
      </c>
      <c r="THW1353" s="84" t="s">
        <v>3803</v>
      </c>
      <c r="THX1353" s="84">
        <v>1000000</v>
      </c>
      <c r="THZ1353" s="84">
        <f>THY1353/THX1353</f>
        <v>0</v>
      </c>
      <c r="TIA1353" s="84">
        <f>THX1353-THY1353</f>
        <v>1000000</v>
      </c>
      <c r="TIB1353" s="84">
        <v>2000000</v>
      </c>
      <c r="TIC1353" s="84">
        <v>0</v>
      </c>
      <c r="TID1353" s="84">
        <f>TIC1353/TIB1353</f>
        <v>0</v>
      </c>
      <c r="TIE1353" s="84">
        <f>TIB1353-TIC1353</f>
        <v>2000000</v>
      </c>
      <c r="TIF1353" s="84">
        <f>TIB1353+THX1353</f>
        <v>3000000</v>
      </c>
      <c r="TIK1353" s="84" t="s">
        <v>5395</v>
      </c>
      <c r="TIL1353" s="84">
        <v>454</v>
      </c>
      <c r="TIM1353" s="84" t="s">
        <v>3803</v>
      </c>
      <c r="TIN1353" s="84">
        <v>1000000</v>
      </c>
      <c r="TIP1353" s="84">
        <f>TIO1353/TIN1353</f>
        <v>0</v>
      </c>
      <c r="TIQ1353" s="84">
        <f>TIN1353-TIO1353</f>
        <v>1000000</v>
      </c>
      <c r="TIR1353" s="84">
        <v>2000000</v>
      </c>
      <c r="TIS1353" s="84">
        <v>0</v>
      </c>
      <c r="TIT1353" s="84">
        <f>TIS1353/TIR1353</f>
        <v>0</v>
      </c>
      <c r="TIU1353" s="84">
        <f>TIR1353-TIS1353</f>
        <v>2000000</v>
      </c>
      <c r="TIV1353" s="84">
        <f>TIR1353+TIN1353</f>
        <v>3000000</v>
      </c>
      <c r="TJA1353" s="84" t="s">
        <v>5395</v>
      </c>
      <c r="TJB1353" s="84">
        <v>454</v>
      </c>
      <c r="TJC1353" s="84" t="s">
        <v>3803</v>
      </c>
      <c r="TJD1353" s="84">
        <v>1000000</v>
      </c>
      <c r="TJF1353" s="84">
        <f>TJE1353/TJD1353</f>
        <v>0</v>
      </c>
      <c r="TJG1353" s="84">
        <f>TJD1353-TJE1353</f>
        <v>1000000</v>
      </c>
      <c r="TJH1353" s="84">
        <v>2000000</v>
      </c>
      <c r="TJI1353" s="84">
        <v>0</v>
      </c>
      <c r="TJJ1353" s="84">
        <f>TJI1353/TJH1353</f>
        <v>0</v>
      </c>
      <c r="TJK1353" s="84">
        <f>TJH1353-TJI1353</f>
        <v>2000000</v>
      </c>
      <c r="TJL1353" s="84">
        <f>TJH1353+TJD1353</f>
        <v>3000000</v>
      </c>
      <c r="TJQ1353" s="84" t="s">
        <v>5395</v>
      </c>
      <c r="TJR1353" s="84">
        <v>454</v>
      </c>
      <c r="TJS1353" s="84" t="s">
        <v>3803</v>
      </c>
      <c r="TJT1353" s="84">
        <v>1000000</v>
      </c>
      <c r="TJV1353" s="84">
        <f>TJU1353/TJT1353</f>
        <v>0</v>
      </c>
      <c r="TJW1353" s="84">
        <f>TJT1353-TJU1353</f>
        <v>1000000</v>
      </c>
      <c r="TJX1353" s="84">
        <v>2000000</v>
      </c>
      <c r="TJY1353" s="84">
        <v>0</v>
      </c>
      <c r="TJZ1353" s="84">
        <f>TJY1353/TJX1353</f>
        <v>0</v>
      </c>
      <c r="TKA1353" s="84">
        <f>TJX1353-TJY1353</f>
        <v>2000000</v>
      </c>
      <c r="TKB1353" s="84">
        <f>TJX1353+TJT1353</f>
        <v>3000000</v>
      </c>
      <c r="TKG1353" s="84" t="s">
        <v>5395</v>
      </c>
      <c r="TKH1353" s="84">
        <v>454</v>
      </c>
      <c r="TKI1353" s="84" t="s">
        <v>3803</v>
      </c>
      <c r="TKJ1353" s="84">
        <v>1000000</v>
      </c>
      <c r="TKL1353" s="84">
        <f>TKK1353/TKJ1353</f>
        <v>0</v>
      </c>
      <c r="TKM1353" s="84">
        <f>TKJ1353-TKK1353</f>
        <v>1000000</v>
      </c>
      <c r="TKN1353" s="84">
        <v>2000000</v>
      </c>
      <c r="TKO1353" s="84">
        <v>0</v>
      </c>
      <c r="TKP1353" s="84">
        <f>TKO1353/TKN1353</f>
        <v>0</v>
      </c>
      <c r="TKQ1353" s="84">
        <f>TKN1353-TKO1353</f>
        <v>2000000</v>
      </c>
      <c r="TKR1353" s="84">
        <f>TKN1353+TKJ1353</f>
        <v>3000000</v>
      </c>
      <c r="TKW1353" s="84" t="s">
        <v>5395</v>
      </c>
      <c r="TKX1353" s="84">
        <v>454</v>
      </c>
      <c r="TKY1353" s="84" t="s">
        <v>3803</v>
      </c>
      <c r="TKZ1353" s="84">
        <v>1000000</v>
      </c>
      <c r="TLB1353" s="84">
        <f>TLA1353/TKZ1353</f>
        <v>0</v>
      </c>
      <c r="TLC1353" s="84">
        <f>TKZ1353-TLA1353</f>
        <v>1000000</v>
      </c>
      <c r="TLD1353" s="84">
        <v>2000000</v>
      </c>
      <c r="TLE1353" s="84">
        <v>0</v>
      </c>
      <c r="TLF1353" s="84">
        <f>TLE1353/TLD1353</f>
        <v>0</v>
      </c>
      <c r="TLG1353" s="84">
        <f>TLD1353-TLE1353</f>
        <v>2000000</v>
      </c>
      <c r="TLH1353" s="84">
        <f>TLD1353+TKZ1353</f>
        <v>3000000</v>
      </c>
      <c r="TLM1353" s="84" t="s">
        <v>5395</v>
      </c>
      <c r="TLN1353" s="84">
        <v>454</v>
      </c>
      <c r="TLO1353" s="84" t="s">
        <v>3803</v>
      </c>
      <c r="TLP1353" s="84">
        <v>1000000</v>
      </c>
      <c r="TLR1353" s="84">
        <f>TLQ1353/TLP1353</f>
        <v>0</v>
      </c>
      <c r="TLS1353" s="84">
        <f>TLP1353-TLQ1353</f>
        <v>1000000</v>
      </c>
      <c r="TLT1353" s="84">
        <v>2000000</v>
      </c>
      <c r="TLU1353" s="84">
        <v>0</v>
      </c>
      <c r="TLV1353" s="84">
        <f>TLU1353/TLT1353</f>
        <v>0</v>
      </c>
      <c r="TLW1353" s="84">
        <f>TLT1353-TLU1353</f>
        <v>2000000</v>
      </c>
      <c r="TLX1353" s="84">
        <f>TLT1353+TLP1353</f>
        <v>3000000</v>
      </c>
      <c r="TMC1353" s="84" t="s">
        <v>5395</v>
      </c>
      <c r="TMD1353" s="84">
        <v>454</v>
      </c>
      <c r="TME1353" s="84" t="s">
        <v>3803</v>
      </c>
      <c r="TMF1353" s="84">
        <v>1000000</v>
      </c>
      <c r="TMH1353" s="84">
        <f>TMG1353/TMF1353</f>
        <v>0</v>
      </c>
      <c r="TMI1353" s="84">
        <f>TMF1353-TMG1353</f>
        <v>1000000</v>
      </c>
      <c r="TMJ1353" s="84">
        <v>2000000</v>
      </c>
      <c r="TMK1353" s="84">
        <v>0</v>
      </c>
      <c r="TML1353" s="84">
        <f>TMK1353/TMJ1353</f>
        <v>0</v>
      </c>
      <c r="TMM1353" s="84">
        <f>TMJ1353-TMK1353</f>
        <v>2000000</v>
      </c>
      <c r="TMN1353" s="84">
        <f>TMJ1353+TMF1353</f>
        <v>3000000</v>
      </c>
      <c r="TMS1353" s="84" t="s">
        <v>5395</v>
      </c>
      <c r="TMT1353" s="84">
        <v>454</v>
      </c>
      <c r="TMU1353" s="84" t="s">
        <v>3803</v>
      </c>
      <c r="TMV1353" s="84">
        <v>1000000</v>
      </c>
      <c r="TMX1353" s="84">
        <f>TMW1353/TMV1353</f>
        <v>0</v>
      </c>
      <c r="TMY1353" s="84">
        <f>TMV1353-TMW1353</f>
        <v>1000000</v>
      </c>
      <c r="TMZ1353" s="84">
        <v>2000000</v>
      </c>
      <c r="TNA1353" s="84">
        <v>0</v>
      </c>
      <c r="TNB1353" s="84">
        <f>TNA1353/TMZ1353</f>
        <v>0</v>
      </c>
      <c r="TNC1353" s="84">
        <f>TMZ1353-TNA1353</f>
        <v>2000000</v>
      </c>
      <c r="TND1353" s="84">
        <f>TMZ1353+TMV1353</f>
        <v>3000000</v>
      </c>
      <c r="TNI1353" s="84" t="s">
        <v>5395</v>
      </c>
      <c r="TNJ1353" s="84">
        <v>454</v>
      </c>
      <c r="TNK1353" s="84" t="s">
        <v>3803</v>
      </c>
      <c r="TNL1353" s="84">
        <v>1000000</v>
      </c>
      <c r="TNN1353" s="84">
        <f>TNM1353/TNL1353</f>
        <v>0</v>
      </c>
      <c r="TNO1353" s="84">
        <f>TNL1353-TNM1353</f>
        <v>1000000</v>
      </c>
      <c r="TNP1353" s="84">
        <v>2000000</v>
      </c>
      <c r="TNQ1353" s="84">
        <v>0</v>
      </c>
      <c r="TNR1353" s="84">
        <f>TNQ1353/TNP1353</f>
        <v>0</v>
      </c>
      <c r="TNS1353" s="84">
        <f>TNP1353-TNQ1353</f>
        <v>2000000</v>
      </c>
      <c r="TNT1353" s="84">
        <f>TNP1353+TNL1353</f>
        <v>3000000</v>
      </c>
      <c r="TNY1353" s="84" t="s">
        <v>5395</v>
      </c>
      <c r="TNZ1353" s="84">
        <v>454</v>
      </c>
      <c r="TOA1353" s="84" t="s">
        <v>3803</v>
      </c>
      <c r="TOB1353" s="84">
        <v>1000000</v>
      </c>
      <c r="TOD1353" s="84">
        <f>TOC1353/TOB1353</f>
        <v>0</v>
      </c>
      <c r="TOE1353" s="84">
        <f>TOB1353-TOC1353</f>
        <v>1000000</v>
      </c>
      <c r="TOF1353" s="84">
        <v>2000000</v>
      </c>
      <c r="TOG1353" s="84">
        <v>0</v>
      </c>
      <c r="TOH1353" s="84">
        <f>TOG1353/TOF1353</f>
        <v>0</v>
      </c>
      <c r="TOI1353" s="84">
        <f>TOF1353-TOG1353</f>
        <v>2000000</v>
      </c>
      <c r="TOJ1353" s="84">
        <f>TOF1353+TOB1353</f>
        <v>3000000</v>
      </c>
      <c r="TOO1353" s="84" t="s">
        <v>5395</v>
      </c>
      <c r="TOP1353" s="84">
        <v>454</v>
      </c>
      <c r="TOQ1353" s="84" t="s">
        <v>3803</v>
      </c>
      <c r="TOR1353" s="84">
        <v>1000000</v>
      </c>
      <c r="TOT1353" s="84">
        <f>TOS1353/TOR1353</f>
        <v>0</v>
      </c>
      <c r="TOU1353" s="84">
        <f>TOR1353-TOS1353</f>
        <v>1000000</v>
      </c>
      <c r="TOV1353" s="84">
        <v>2000000</v>
      </c>
      <c r="TOW1353" s="84">
        <v>0</v>
      </c>
      <c r="TOX1353" s="84">
        <f>TOW1353/TOV1353</f>
        <v>0</v>
      </c>
      <c r="TOY1353" s="84">
        <f>TOV1353-TOW1353</f>
        <v>2000000</v>
      </c>
      <c r="TOZ1353" s="84">
        <f>TOV1353+TOR1353</f>
        <v>3000000</v>
      </c>
      <c r="TPE1353" s="84" t="s">
        <v>5395</v>
      </c>
      <c r="TPF1353" s="84">
        <v>454</v>
      </c>
      <c r="TPG1353" s="84" t="s">
        <v>3803</v>
      </c>
      <c r="TPH1353" s="84">
        <v>1000000</v>
      </c>
      <c r="TPJ1353" s="84">
        <f>TPI1353/TPH1353</f>
        <v>0</v>
      </c>
      <c r="TPK1353" s="84">
        <f>TPH1353-TPI1353</f>
        <v>1000000</v>
      </c>
      <c r="TPL1353" s="84">
        <v>2000000</v>
      </c>
      <c r="TPM1353" s="84">
        <v>0</v>
      </c>
      <c r="TPN1353" s="84">
        <f>TPM1353/TPL1353</f>
        <v>0</v>
      </c>
      <c r="TPO1353" s="84">
        <f>TPL1353-TPM1353</f>
        <v>2000000</v>
      </c>
      <c r="TPP1353" s="84">
        <f>TPL1353+TPH1353</f>
        <v>3000000</v>
      </c>
      <c r="TPU1353" s="84" t="s">
        <v>5395</v>
      </c>
      <c r="TPV1353" s="84">
        <v>454</v>
      </c>
      <c r="TPW1353" s="84" t="s">
        <v>3803</v>
      </c>
      <c r="TPX1353" s="84">
        <v>1000000</v>
      </c>
      <c r="TPZ1353" s="84">
        <f>TPY1353/TPX1353</f>
        <v>0</v>
      </c>
      <c r="TQA1353" s="84">
        <f>TPX1353-TPY1353</f>
        <v>1000000</v>
      </c>
      <c r="TQB1353" s="84">
        <v>2000000</v>
      </c>
      <c r="TQC1353" s="84">
        <v>0</v>
      </c>
      <c r="TQD1353" s="84">
        <f>TQC1353/TQB1353</f>
        <v>0</v>
      </c>
      <c r="TQE1353" s="84">
        <f>TQB1353-TQC1353</f>
        <v>2000000</v>
      </c>
      <c r="TQF1353" s="84">
        <f>TQB1353+TPX1353</f>
        <v>3000000</v>
      </c>
      <c r="TQK1353" s="84" t="s">
        <v>5395</v>
      </c>
      <c r="TQL1353" s="84">
        <v>454</v>
      </c>
      <c r="TQM1353" s="84" t="s">
        <v>3803</v>
      </c>
      <c r="TQN1353" s="84">
        <v>1000000</v>
      </c>
      <c r="TQP1353" s="84">
        <f>TQO1353/TQN1353</f>
        <v>0</v>
      </c>
      <c r="TQQ1353" s="84">
        <f>TQN1353-TQO1353</f>
        <v>1000000</v>
      </c>
      <c r="TQR1353" s="84">
        <v>2000000</v>
      </c>
      <c r="TQS1353" s="84">
        <v>0</v>
      </c>
      <c r="TQT1353" s="84">
        <f>TQS1353/TQR1353</f>
        <v>0</v>
      </c>
      <c r="TQU1353" s="84">
        <f>TQR1353-TQS1353</f>
        <v>2000000</v>
      </c>
      <c r="TQV1353" s="84">
        <f>TQR1353+TQN1353</f>
        <v>3000000</v>
      </c>
      <c r="TRA1353" s="84" t="s">
        <v>5395</v>
      </c>
      <c r="TRB1353" s="84">
        <v>454</v>
      </c>
      <c r="TRC1353" s="84" t="s">
        <v>3803</v>
      </c>
      <c r="TRD1353" s="84">
        <v>1000000</v>
      </c>
      <c r="TRF1353" s="84">
        <f>TRE1353/TRD1353</f>
        <v>0</v>
      </c>
      <c r="TRG1353" s="84">
        <f>TRD1353-TRE1353</f>
        <v>1000000</v>
      </c>
      <c r="TRH1353" s="84">
        <v>2000000</v>
      </c>
      <c r="TRI1353" s="84">
        <v>0</v>
      </c>
      <c r="TRJ1353" s="84">
        <f>TRI1353/TRH1353</f>
        <v>0</v>
      </c>
      <c r="TRK1353" s="84">
        <f>TRH1353-TRI1353</f>
        <v>2000000</v>
      </c>
      <c r="TRL1353" s="84">
        <f>TRH1353+TRD1353</f>
        <v>3000000</v>
      </c>
      <c r="TRQ1353" s="84" t="s">
        <v>5395</v>
      </c>
      <c r="TRR1353" s="84">
        <v>454</v>
      </c>
      <c r="TRS1353" s="84" t="s">
        <v>3803</v>
      </c>
      <c r="TRT1353" s="84">
        <v>1000000</v>
      </c>
      <c r="TRV1353" s="84">
        <f>TRU1353/TRT1353</f>
        <v>0</v>
      </c>
      <c r="TRW1353" s="84">
        <f>TRT1353-TRU1353</f>
        <v>1000000</v>
      </c>
      <c r="TRX1353" s="84">
        <v>2000000</v>
      </c>
      <c r="TRY1353" s="84">
        <v>0</v>
      </c>
      <c r="TRZ1353" s="84">
        <f>TRY1353/TRX1353</f>
        <v>0</v>
      </c>
      <c r="TSA1353" s="84">
        <f>TRX1353-TRY1353</f>
        <v>2000000</v>
      </c>
      <c r="TSB1353" s="84">
        <f>TRX1353+TRT1353</f>
        <v>3000000</v>
      </c>
      <c r="TSG1353" s="84" t="s">
        <v>5395</v>
      </c>
      <c r="TSH1353" s="84">
        <v>454</v>
      </c>
      <c r="TSI1353" s="84" t="s">
        <v>3803</v>
      </c>
      <c r="TSJ1353" s="84">
        <v>1000000</v>
      </c>
      <c r="TSL1353" s="84">
        <f>TSK1353/TSJ1353</f>
        <v>0</v>
      </c>
      <c r="TSM1353" s="84">
        <f>TSJ1353-TSK1353</f>
        <v>1000000</v>
      </c>
      <c r="TSN1353" s="84">
        <v>2000000</v>
      </c>
      <c r="TSO1353" s="84">
        <v>0</v>
      </c>
      <c r="TSP1353" s="84">
        <f>TSO1353/TSN1353</f>
        <v>0</v>
      </c>
      <c r="TSQ1353" s="84">
        <f>TSN1353-TSO1353</f>
        <v>2000000</v>
      </c>
      <c r="TSR1353" s="84">
        <f>TSN1353+TSJ1353</f>
        <v>3000000</v>
      </c>
      <c r="TSW1353" s="84" t="s">
        <v>5395</v>
      </c>
      <c r="TSX1353" s="84">
        <v>454</v>
      </c>
      <c r="TSY1353" s="84" t="s">
        <v>3803</v>
      </c>
      <c r="TSZ1353" s="84">
        <v>1000000</v>
      </c>
      <c r="TTB1353" s="84">
        <f>TTA1353/TSZ1353</f>
        <v>0</v>
      </c>
      <c r="TTC1353" s="84">
        <f>TSZ1353-TTA1353</f>
        <v>1000000</v>
      </c>
      <c r="TTD1353" s="84">
        <v>2000000</v>
      </c>
      <c r="TTE1353" s="84">
        <v>0</v>
      </c>
      <c r="TTF1353" s="84">
        <f>TTE1353/TTD1353</f>
        <v>0</v>
      </c>
      <c r="TTG1353" s="84">
        <f>TTD1353-TTE1353</f>
        <v>2000000</v>
      </c>
      <c r="TTH1353" s="84">
        <f>TTD1353+TSZ1353</f>
        <v>3000000</v>
      </c>
      <c r="TTM1353" s="84" t="s">
        <v>5395</v>
      </c>
      <c r="TTN1353" s="84">
        <v>454</v>
      </c>
      <c r="TTO1353" s="84" t="s">
        <v>3803</v>
      </c>
      <c r="TTP1353" s="84">
        <v>1000000</v>
      </c>
      <c r="TTR1353" s="84">
        <f>TTQ1353/TTP1353</f>
        <v>0</v>
      </c>
      <c r="TTS1353" s="84">
        <f>TTP1353-TTQ1353</f>
        <v>1000000</v>
      </c>
      <c r="TTT1353" s="84">
        <v>2000000</v>
      </c>
      <c r="TTU1353" s="84">
        <v>0</v>
      </c>
      <c r="TTV1353" s="84">
        <f>TTU1353/TTT1353</f>
        <v>0</v>
      </c>
      <c r="TTW1353" s="84">
        <f>TTT1353-TTU1353</f>
        <v>2000000</v>
      </c>
      <c r="TTX1353" s="84">
        <f>TTT1353+TTP1353</f>
        <v>3000000</v>
      </c>
      <c r="TUC1353" s="84" t="s">
        <v>5395</v>
      </c>
      <c r="TUD1353" s="84">
        <v>454</v>
      </c>
      <c r="TUE1353" s="84" t="s">
        <v>3803</v>
      </c>
      <c r="TUF1353" s="84">
        <v>1000000</v>
      </c>
      <c r="TUH1353" s="84">
        <f>TUG1353/TUF1353</f>
        <v>0</v>
      </c>
      <c r="TUI1353" s="84">
        <f>TUF1353-TUG1353</f>
        <v>1000000</v>
      </c>
      <c r="TUJ1353" s="84">
        <v>2000000</v>
      </c>
      <c r="TUK1353" s="84">
        <v>0</v>
      </c>
      <c r="TUL1353" s="84">
        <f>TUK1353/TUJ1353</f>
        <v>0</v>
      </c>
      <c r="TUM1353" s="84">
        <f>TUJ1353-TUK1353</f>
        <v>2000000</v>
      </c>
      <c r="TUN1353" s="84">
        <f>TUJ1353+TUF1353</f>
        <v>3000000</v>
      </c>
      <c r="TUS1353" s="84" t="s">
        <v>5395</v>
      </c>
      <c r="TUT1353" s="84">
        <v>454</v>
      </c>
      <c r="TUU1353" s="84" t="s">
        <v>3803</v>
      </c>
      <c r="TUV1353" s="84">
        <v>1000000</v>
      </c>
      <c r="TUX1353" s="84">
        <f>TUW1353/TUV1353</f>
        <v>0</v>
      </c>
      <c r="TUY1353" s="84">
        <f>TUV1353-TUW1353</f>
        <v>1000000</v>
      </c>
      <c r="TUZ1353" s="84">
        <v>2000000</v>
      </c>
      <c r="TVA1353" s="84">
        <v>0</v>
      </c>
      <c r="TVB1353" s="84">
        <f>TVA1353/TUZ1353</f>
        <v>0</v>
      </c>
      <c r="TVC1353" s="84">
        <f>TUZ1353-TVA1353</f>
        <v>2000000</v>
      </c>
      <c r="TVD1353" s="84">
        <f>TUZ1353+TUV1353</f>
        <v>3000000</v>
      </c>
      <c r="TVI1353" s="84" t="s">
        <v>5395</v>
      </c>
      <c r="TVJ1353" s="84">
        <v>454</v>
      </c>
      <c r="TVK1353" s="84" t="s">
        <v>3803</v>
      </c>
      <c r="TVL1353" s="84">
        <v>1000000</v>
      </c>
      <c r="TVN1353" s="84">
        <f>TVM1353/TVL1353</f>
        <v>0</v>
      </c>
      <c r="TVO1353" s="84">
        <f>TVL1353-TVM1353</f>
        <v>1000000</v>
      </c>
      <c r="TVP1353" s="84">
        <v>2000000</v>
      </c>
      <c r="TVQ1353" s="84">
        <v>0</v>
      </c>
      <c r="TVR1353" s="84">
        <f>TVQ1353/TVP1353</f>
        <v>0</v>
      </c>
      <c r="TVS1353" s="84">
        <f>TVP1353-TVQ1353</f>
        <v>2000000</v>
      </c>
      <c r="TVT1353" s="84">
        <f>TVP1353+TVL1353</f>
        <v>3000000</v>
      </c>
      <c r="TVY1353" s="84" t="s">
        <v>5395</v>
      </c>
      <c r="TVZ1353" s="84">
        <v>454</v>
      </c>
      <c r="TWA1353" s="84" t="s">
        <v>3803</v>
      </c>
      <c r="TWB1353" s="84">
        <v>1000000</v>
      </c>
      <c r="TWD1353" s="84">
        <f>TWC1353/TWB1353</f>
        <v>0</v>
      </c>
      <c r="TWE1353" s="84">
        <f>TWB1353-TWC1353</f>
        <v>1000000</v>
      </c>
      <c r="TWF1353" s="84">
        <v>2000000</v>
      </c>
      <c r="TWG1353" s="84">
        <v>0</v>
      </c>
      <c r="TWH1353" s="84">
        <f>TWG1353/TWF1353</f>
        <v>0</v>
      </c>
      <c r="TWI1353" s="84">
        <f>TWF1353-TWG1353</f>
        <v>2000000</v>
      </c>
      <c r="TWJ1353" s="84">
        <f>TWF1353+TWB1353</f>
        <v>3000000</v>
      </c>
      <c r="TWO1353" s="84" t="s">
        <v>5395</v>
      </c>
      <c r="TWP1353" s="84">
        <v>454</v>
      </c>
      <c r="TWQ1353" s="84" t="s">
        <v>3803</v>
      </c>
      <c r="TWR1353" s="84">
        <v>1000000</v>
      </c>
      <c r="TWT1353" s="84">
        <f>TWS1353/TWR1353</f>
        <v>0</v>
      </c>
      <c r="TWU1353" s="84">
        <f>TWR1353-TWS1353</f>
        <v>1000000</v>
      </c>
      <c r="TWV1353" s="84">
        <v>2000000</v>
      </c>
      <c r="TWW1353" s="84">
        <v>0</v>
      </c>
      <c r="TWX1353" s="84">
        <f>TWW1353/TWV1353</f>
        <v>0</v>
      </c>
      <c r="TWY1353" s="84">
        <f>TWV1353-TWW1353</f>
        <v>2000000</v>
      </c>
      <c r="TWZ1353" s="84">
        <f>TWV1353+TWR1353</f>
        <v>3000000</v>
      </c>
      <c r="TXE1353" s="84" t="s">
        <v>5395</v>
      </c>
      <c r="TXF1353" s="84">
        <v>454</v>
      </c>
      <c r="TXG1353" s="84" t="s">
        <v>3803</v>
      </c>
      <c r="TXH1353" s="84">
        <v>1000000</v>
      </c>
      <c r="TXJ1353" s="84">
        <f>TXI1353/TXH1353</f>
        <v>0</v>
      </c>
      <c r="TXK1353" s="84">
        <f>TXH1353-TXI1353</f>
        <v>1000000</v>
      </c>
      <c r="TXL1353" s="84">
        <v>2000000</v>
      </c>
      <c r="TXM1353" s="84">
        <v>0</v>
      </c>
      <c r="TXN1353" s="84">
        <f>TXM1353/TXL1353</f>
        <v>0</v>
      </c>
      <c r="TXO1353" s="84">
        <f>TXL1353-TXM1353</f>
        <v>2000000</v>
      </c>
      <c r="TXP1353" s="84">
        <f>TXL1353+TXH1353</f>
        <v>3000000</v>
      </c>
      <c r="TXU1353" s="84" t="s">
        <v>5395</v>
      </c>
      <c r="TXV1353" s="84">
        <v>454</v>
      </c>
      <c r="TXW1353" s="84" t="s">
        <v>3803</v>
      </c>
      <c r="TXX1353" s="84">
        <v>1000000</v>
      </c>
      <c r="TXZ1353" s="84">
        <f>TXY1353/TXX1353</f>
        <v>0</v>
      </c>
      <c r="TYA1353" s="84">
        <f>TXX1353-TXY1353</f>
        <v>1000000</v>
      </c>
      <c r="TYB1353" s="84">
        <v>2000000</v>
      </c>
      <c r="TYC1353" s="84">
        <v>0</v>
      </c>
      <c r="TYD1353" s="84">
        <f>TYC1353/TYB1353</f>
        <v>0</v>
      </c>
      <c r="TYE1353" s="84">
        <f>TYB1353-TYC1353</f>
        <v>2000000</v>
      </c>
      <c r="TYF1353" s="84">
        <f>TYB1353+TXX1353</f>
        <v>3000000</v>
      </c>
      <c r="TYK1353" s="84" t="s">
        <v>5395</v>
      </c>
      <c r="TYL1353" s="84">
        <v>454</v>
      </c>
      <c r="TYM1353" s="84" t="s">
        <v>3803</v>
      </c>
      <c r="TYN1353" s="84">
        <v>1000000</v>
      </c>
      <c r="TYP1353" s="84">
        <f>TYO1353/TYN1353</f>
        <v>0</v>
      </c>
      <c r="TYQ1353" s="84">
        <f>TYN1353-TYO1353</f>
        <v>1000000</v>
      </c>
      <c r="TYR1353" s="84">
        <v>2000000</v>
      </c>
      <c r="TYS1353" s="84">
        <v>0</v>
      </c>
      <c r="TYT1353" s="84">
        <f>TYS1353/TYR1353</f>
        <v>0</v>
      </c>
      <c r="TYU1353" s="84">
        <f>TYR1353-TYS1353</f>
        <v>2000000</v>
      </c>
      <c r="TYV1353" s="84">
        <f>TYR1353+TYN1353</f>
        <v>3000000</v>
      </c>
      <c r="TZA1353" s="84" t="s">
        <v>5395</v>
      </c>
      <c r="TZB1353" s="84">
        <v>454</v>
      </c>
      <c r="TZC1353" s="84" t="s">
        <v>3803</v>
      </c>
      <c r="TZD1353" s="84">
        <v>1000000</v>
      </c>
      <c r="TZF1353" s="84">
        <f>TZE1353/TZD1353</f>
        <v>0</v>
      </c>
      <c r="TZG1353" s="84">
        <f>TZD1353-TZE1353</f>
        <v>1000000</v>
      </c>
      <c r="TZH1353" s="84">
        <v>2000000</v>
      </c>
      <c r="TZI1353" s="84">
        <v>0</v>
      </c>
      <c r="TZJ1353" s="84">
        <f>TZI1353/TZH1353</f>
        <v>0</v>
      </c>
      <c r="TZK1353" s="84">
        <f>TZH1353-TZI1353</f>
        <v>2000000</v>
      </c>
      <c r="TZL1353" s="84">
        <f>TZH1353+TZD1353</f>
        <v>3000000</v>
      </c>
      <c r="TZQ1353" s="84" t="s">
        <v>5395</v>
      </c>
      <c r="TZR1353" s="84">
        <v>454</v>
      </c>
      <c r="TZS1353" s="84" t="s">
        <v>3803</v>
      </c>
      <c r="TZT1353" s="84">
        <v>1000000</v>
      </c>
      <c r="TZV1353" s="84">
        <f>TZU1353/TZT1353</f>
        <v>0</v>
      </c>
      <c r="TZW1353" s="84">
        <f>TZT1353-TZU1353</f>
        <v>1000000</v>
      </c>
      <c r="TZX1353" s="84">
        <v>2000000</v>
      </c>
      <c r="TZY1353" s="84">
        <v>0</v>
      </c>
      <c r="TZZ1353" s="84">
        <f>TZY1353/TZX1353</f>
        <v>0</v>
      </c>
      <c r="UAA1353" s="84">
        <f>TZX1353-TZY1353</f>
        <v>2000000</v>
      </c>
      <c r="UAB1353" s="84">
        <f>TZX1353+TZT1353</f>
        <v>3000000</v>
      </c>
      <c r="UAG1353" s="84" t="s">
        <v>5395</v>
      </c>
      <c r="UAH1353" s="84">
        <v>454</v>
      </c>
      <c r="UAI1353" s="84" t="s">
        <v>3803</v>
      </c>
      <c r="UAJ1353" s="84">
        <v>1000000</v>
      </c>
      <c r="UAL1353" s="84">
        <f>UAK1353/UAJ1353</f>
        <v>0</v>
      </c>
      <c r="UAM1353" s="84">
        <f>UAJ1353-UAK1353</f>
        <v>1000000</v>
      </c>
      <c r="UAN1353" s="84">
        <v>2000000</v>
      </c>
      <c r="UAO1353" s="84">
        <v>0</v>
      </c>
      <c r="UAP1353" s="84">
        <f>UAO1353/UAN1353</f>
        <v>0</v>
      </c>
      <c r="UAQ1353" s="84">
        <f>UAN1353-UAO1353</f>
        <v>2000000</v>
      </c>
      <c r="UAR1353" s="84">
        <f>UAN1353+UAJ1353</f>
        <v>3000000</v>
      </c>
      <c r="UAW1353" s="84" t="s">
        <v>5395</v>
      </c>
      <c r="UAX1353" s="84">
        <v>454</v>
      </c>
      <c r="UAY1353" s="84" t="s">
        <v>3803</v>
      </c>
      <c r="UAZ1353" s="84">
        <v>1000000</v>
      </c>
      <c r="UBB1353" s="84">
        <f>UBA1353/UAZ1353</f>
        <v>0</v>
      </c>
      <c r="UBC1353" s="84">
        <f>UAZ1353-UBA1353</f>
        <v>1000000</v>
      </c>
      <c r="UBD1353" s="84">
        <v>2000000</v>
      </c>
      <c r="UBE1353" s="84">
        <v>0</v>
      </c>
      <c r="UBF1353" s="84">
        <f>UBE1353/UBD1353</f>
        <v>0</v>
      </c>
      <c r="UBG1353" s="84">
        <f>UBD1353-UBE1353</f>
        <v>2000000</v>
      </c>
      <c r="UBH1353" s="84">
        <f>UBD1353+UAZ1353</f>
        <v>3000000</v>
      </c>
      <c r="UBM1353" s="84" t="s">
        <v>5395</v>
      </c>
      <c r="UBN1353" s="84">
        <v>454</v>
      </c>
      <c r="UBO1353" s="84" t="s">
        <v>3803</v>
      </c>
      <c r="UBP1353" s="84">
        <v>1000000</v>
      </c>
      <c r="UBR1353" s="84">
        <f>UBQ1353/UBP1353</f>
        <v>0</v>
      </c>
      <c r="UBS1353" s="84">
        <f>UBP1353-UBQ1353</f>
        <v>1000000</v>
      </c>
      <c r="UBT1353" s="84">
        <v>2000000</v>
      </c>
      <c r="UBU1353" s="84">
        <v>0</v>
      </c>
      <c r="UBV1353" s="84">
        <f>UBU1353/UBT1353</f>
        <v>0</v>
      </c>
      <c r="UBW1353" s="84">
        <f>UBT1353-UBU1353</f>
        <v>2000000</v>
      </c>
      <c r="UBX1353" s="84">
        <f>UBT1353+UBP1353</f>
        <v>3000000</v>
      </c>
      <c r="UCC1353" s="84" t="s">
        <v>5395</v>
      </c>
      <c r="UCD1353" s="84">
        <v>454</v>
      </c>
      <c r="UCE1353" s="84" t="s">
        <v>3803</v>
      </c>
      <c r="UCF1353" s="84">
        <v>1000000</v>
      </c>
      <c r="UCH1353" s="84">
        <f>UCG1353/UCF1353</f>
        <v>0</v>
      </c>
      <c r="UCI1353" s="84">
        <f>UCF1353-UCG1353</f>
        <v>1000000</v>
      </c>
      <c r="UCJ1353" s="84">
        <v>2000000</v>
      </c>
      <c r="UCK1353" s="84">
        <v>0</v>
      </c>
      <c r="UCL1353" s="84">
        <f>UCK1353/UCJ1353</f>
        <v>0</v>
      </c>
      <c r="UCM1353" s="84">
        <f>UCJ1353-UCK1353</f>
        <v>2000000</v>
      </c>
      <c r="UCN1353" s="84">
        <f>UCJ1353+UCF1353</f>
        <v>3000000</v>
      </c>
      <c r="UCS1353" s="84" t="s">
        <v>5395</v>
      </c>
      <c r="UCT1353" s="84">
        <v>454</v>
      </c>
      <c r="UCU1353" s="84" t="s">
        <v>3803</v>
      </c>
      <c r="UCV1353" s="84">
        <v>1000000</v>
      </c>
      <c r="UCX1353" s="84">
        <f>UCW1353/UCV1353</f>
        <v>0</v>
      </c>
      <c r="UCY1353" s="84">
        <f>UCV1353-UCW1353</f>
        <v>1000000</v>
      </c>
      <c r="UCZ1353" s="84">
        <v>2000000</v>
      </c>
      <c r="UDA1353" s="84">
        <v>0</v>
      </c>
      <c r="UDB1353" s="84">
        <f>UDA1353/UCZ1353</f>
        <v>0</v>
      </c>
      <c r="UDC1353" s="84">
        <f>UCZ1353-UDA1353</f>
        <v>2000000</v>
      </c>
      <c r="UDD1353" s="84">
        <f>UCZ1353+UCV1353</f>
        <v>3000000</v>
      </c>
      <c r="UDI1353" s="84" t="s">
        <v>5395</v>
      </c>
      <c r="UDJ1353" s="84">
        <v>454</v>
      </c>
      <c r="UDK1353" s="84" t="s">
        <v>3803</v>
      </c>
      <c r="UDL1353" s="84">
        <v>1000000</v>
      </c>
      <c r="UDN1353" s="84">
        <f>UDM1353/UDL1353</f>
        <v>0</v>
      </c>
      <c r="UDO1353" s="84">
        <f>UDL1353-UDM1353</f>
        <v>1000000</v>
      </c>
      <c r="UDP1353" s="84">
        <v>2000000</v>
      </c>
      <c r="UDQ1353" s="84">
        <v>0</v>
      </c>
      <c r="UDR1353" s="84">
        <f>UDQ1353/UDP1353</f>
        <v>0</v>
      </c>
      <c r="UDS1353" s="84">
        <f>UDP1353-UDQ1353</f>
        <v>2000000</v>
      </c>
      <c r="UDT1353" s="84">
        <f>UDP1353+UDL1353</f>
        <v>3000000</v>
      </c>
      <c r="UDY1353" s="84" t="s">
        <v>5395</v>
      </c>
      <c r="UDZ1353" s="84">
        <v>454</v>
      </c>
      <c r="UEA1353" s="84" t="s">
        <v>3803</v>
      </c>
      <c r="UEB1353" s="84">
        <v>1000000</v>
      </c>
      <c r="UED1353" s="84">
        <f>UEC1353/UEB1353</f>
        <v>0</v>
      </c>
      <c r="UEE1353" s="84">
        <f>UEB1353-UEC1353</f>
        <v>1000000</v>
      </c>
      <c r="UEF1353" s="84">
        <v>2000000</v>
      </c>
      <c r="UEG1353" s="84">
        <v>0</v>
      </c>
      <c r="UEH1353" s="84">
        <f>UEG1353/UEF1353</f>
        <v>0</v>
      </c>
      <c r="UEI1353" s="84">
        <f>UEF1353-UEG1353</f>
        <v>2000000</v>
      </c>
      <c r="UEJ1353" s="84">
        <f>UEF1353+UEB1353</f>
        <v>3000000</v>
      </c>
      <c r="UEO1353" s="84" t="s">
        <v>5395</v>
      </c>
      <c r="UEP1353" s="84">
        <v>454</v>
      </c>
      <c r="UEQ1353" s="84" t="s">
        <v>3803</v>
      </c>
      <c r="UER1353" s="84">
        <v>1000000</v>
      </c>
      <c r="UET1353" s="84">
        <f>UES1353/UER1353</f>
        <v>0</v>
      </c>
      <c r="UEU1353" s="84">
        <f>UER1353-UES1353</f>
        <v>1000000</v>
      </c>
      <c r="UEV1353" s="84">
        <v>2000000</v>
      </c>
      <c r="UEW1353" s="84">
        <v>0</v>
      </c>
      <c r="UEX1353" s="84">
        <f>UEW1353/UEV1353</f>
        <v>0</v>
      </c>
      <c r="UEY1353" s="84">
        <f>UEV1353-UEW1353</f>
        <v>2000000</v>
      </c>
      <c r="UEZ1353" s="84">
        <f>UEV1353+UER1353</f>
        <v>3000000</v>
      </c>
      <c r="UFE1353" s="84" t="s">
        <v>5395</v>
      </c>
      <c r="UFF1353" s="84">
        <v>454</v>
      </c>
      <c r="UFG1353" s="84" t="s">
        <v>3803</v>
      </c>
      <c r="UFH1353" s="84">
        <v>1000000</v>
      </c>
      <c r="UFJ1353" s="84">
        <f>UFI1353/UFH1353</f>
        <v>0</v>
      </c>
      <c r="UFK1353" s="84">
        <f>UFH1353-UFI1353</f>
        <v>1000000</v>
      </c>
      <c r="UFL1353" s="84">
        <v>2000000</v>
      </c>
      <c r="UFM1353" s="84">
        <v>0</v>
      </c>
      <c r="UFN1353" s="84">
        <f>UFM1353/UFL1353</f>
        <v>0</v>
      </c>
      <c r="UFO1353" s="84">
        <f>UFL1353-UFM1353</f>
        <v>2000000</v>
      </c>
      <c r="UFP1353" s="84">
        <f>UFL1353+UFH1353</f>
        <v>3000000</v>
      </c>
      <c r="UFU1353" s="84" t="s">
        <v>5395</v>
      </c>
      <c r="UFV1353" s="84">
        <v>454</v>
      </c>
      <c r="UFW1353" s="84" t="s">
        <v>3803</v>
      </c>
      <c r="UFX1353" s="84">
        <v>1000000</v>
      </c>
      <c r="UFZ1353" s="84">
        <f>UFY1353/UFX1353</f>
        <v>0</v>
      </c>
      <c r="UGA1353" s="84">
        <f>UFX1353-UFY1353</f>
        <v>1000000</v>
      </c>
      <c r="UGB1353" s="84">
        <v>2000000</v>
      </c>
      <c r="UGC1353" s="84">
        <v>0</v>
      </c>
      <c r="UGD1353" s="84">
        <f>UGC1353/UGB1353</f>
        <v>0</v>
      </c>
      <c r="UGE1353" s="84">
        <f>UGB1353-UGC1353</f>
        <v>2000000</v>
      </c>
      <c r="UGF1353" s="84">
        <f>UGB1353+UFX1353</f>
        <v>3000000</v>
      </c>
      <c r="UGK1353" s="84" t="s">
        <v>5395</v>
      </c>
      <c r="UGL1353" s="84">
        <v>454</v>
      </c>
      <c r="UGM1353" s="84" t="s">
        <v>3803</v>
      </c>
      <c r="UGN1353" s="84">
        <v>1000000</v>
      </c>
      <c r="UGP1353" s="84">
        <f>UGO1353/UGN1353</f>
        <v>0</v>
      </c>
      <c r="UGQ1353" s="84">
        <f>UGN1353-UGO1353</f>
        <v>1000000</v>
      </c>
      <c r="UGR1353" s="84">
        <v>2000000</v>
      </c>
      <c r="UGS1353" s="84">
        <v>0</v>
      </c>
      <c r="UGT1353" s="84">
        <f>UGS1353/UGR1353</f>
        <v>0</v>
      </c>
      <c r="UGU1353" s="84">
        <f>UGR1353-UGS1353</f>
        <v>2000000</v>
      </c>
      <c r="UGV1353" s="84">
        <f>UGR1353+UGN1353</f>
        <v>3000000</v>
      </c>
      <c r="UHA1353" s="84" t="s">
        <v>5395</v>
      </c>
      <c r="UHB1353" s="84">
        <v>454</v>
      </c>
      <c r="UHC1353" s="84" t="s">
        <v>3803</v>
      </c>
      <c r="UHD1353" s="84">
        <v>1000000</v>
      </c>
      <c r="UHF1353" s="84">
        <f>UHE1353/UHD1353</f>
        <v>0</v>
      </c>
      <c r="UHG1353" s="84">
        <f>UHD1353-UHE1353</f>
        <v>1000000</v>
      </c>
      <c r="UHH1353" s="84">
        <v>2000000</v>
      </c>
      <c r="UHI1353" s="84">
        <v>0</v>
      </c>
      <c r="UHJ1353" s="84">
        <f>UHI1353/UHH1353</f>
        <v>0</v>
      </c>
      <c r="UHK1353" s="84">
        <f>UHH1353-UHI1353</f>
        <v>2000000</v>
      </c>
      <c r="UHL1353" s="84">
        <f>UHH1353+UHD1353</f>
        <v>3000000</v>
      </c>
      <c r="UHQ1353" s="84" t="s">
        <v>5395</v>
      </c>
      <c r="UHR1353" s="84">
        <v>454</v>
      </c>
      <c r="UHS1353" s="84" t="s">
        <v>3803</v>
      </c>
      <c r="UHT1353" s="84">
        <v>1000000</v>
      </c>
      <c r="UHV1353" s="84">
        <f>UHU1353/UHT1353</f>
        <v>0</v>
      </c>
      <c r="UHW1353" s="84">
        <f>UHT1353-UHU1353</f>
        <v>1000000</v>
      </c>
      <c r="UHX1353" s="84">
        <v>2000000</v>
      </c>
      <c r="UHY1353" s="84">
        <v>0</v>
      </c>
      <c r="UHZ1353" s="84">
        <f>UHY1353/UHX1353</f>
        <v>0</v>
      </c>
      <c r="UIA1353" s="84">
        <f>UHX1353-UHY1353</f>
        <v>2000000</v>
      </c>
      <c r="UIB1353" s="84">
        <f>UHX1353+UHT1353</f>
        <v>3000000</v>
      </c>
      <c r="UIG1353" s="84" t="s">
        <v>5395</v>
      </c>
      <c r="UIH1353" s="84">
        <v>454</v>
      </c>
      <c r="UII1353" s="84" t="s">
        <v>3803</v>
      </c>
      <c r="UIJ1353" s="84">
        <v>1000000</v>
      </c>
      <c r="UIL1353" s="84">
        <f>UIK1353/UIJ1353</f>
        <v>0</v>
      </c>
      <c r="UIM1353" s="84">
        <f>UIJ1353-UIK1353</f>
        <v>1000000</v>
      </c>
      <c r="UIN1353" s="84">
        <v>2000000</v>
      </c>
      <c r="UIO1353" s="84">
        <v>0</v>
      </c>
      <c r="UIP1353" s="84">
        <f>UIO1353/UIN1353</f>
        <v>0</v>
      </c>
      <c r="UIQ1353" s="84">
        <f>UIN1353-UIO1353</f>
        <v>2000000</v>
      </c>
      <c r="UIR1353" s="84">
        <f>UIN1353+UIJ1353</f>
        <v>3000000</v>
      </c>
      <c r="UIW1353" s="84" t="s">
        <v>5395</v>
      </c>
      <c r="UIX1353" s="84">
        <v>454</v>
      </c>
      <c r="UIY1353" s="84" t="s">
        <v>3803</v>
      </c>
      <c r="UIZ1353" s="84">
        <v>1000000</v>
      </c>
      <c r="UJB1353" s="84">
        <f>UJA1353/UIZ1353</f>
        <v>0</v>
      </c>
      <c r="UJC1353" s="84">
        <f>UIZ1353-UJA1353</f>
        <v>1000000</v>
      </c>
      <c r="UJD1353" s="84">
        <v>2000000</v>
      </c>
      <c r="UJE1353" s="84">
        <v>0</v>
      </c>
      <c r="UJF1353" s="84">
        <f>UJE1353/UJD1353</f>
        <v>0</v>
      </c>
      <c r="UJG1353" s="84">
        <f>UJD1353-UJE1353</f>
        <v>2000000</v>
      </c>
      <c r="UJH1353" s="84">
        <f>UJD1353+UIZ1353</f>
        <v>3000000</v>
      </c>
      <c r="UJM1353" s="84" t="s">
        <v>5395</v>
      </c>
      <c r="UJN1353" s="84">
        <v>454</v>
      </c>
      <c r="UJO1353" s="84" t="s">
        <v>3803</v>
      </c>
      <c r="UJP1353" s="84">
        <v>1000000</v>
      </c>
      <c r="UJR1353" s="84">
        <f>UJQ1353/UJP1353</f>
        <v>0</v>
      </c>
      <c r="UJS1353" s="84">
        <f>UJP1353-UJQ1353</f>
        <v>1000000</v>
      </c>
      <c r="UJT1353" s="84">
        <v>2000000</v>
      </c>
      <c r="UJU1353" s="84">
        <v>0</v>
      </c>
      <c r="UJV1353" s="84">
        <f>UJU1353/UJT1353</f>
        <v>0</v>
      </c>
      <c r="UJW1353" s="84">
        <f>UJT1353-UJU1353</f>
        <v>2000000</v>
      </c>
      <c r="UJX1353" s="84">
        <f>UJT1353+UJP1353</f>
        <v>3000000</v>
      </c>
      <c r="UKC1353" s="84" t="s">
        <v>5395</v>
      </c>
      <c r="UKD1353" s="84">
        <v>454</v>
      </c>
      <c r="UKE1353" s="84" t="s">
        <v>3803</v>
      </c>
      <c r="UKF1353" s="84">
        <v>1000000</v>
      </c>
      <c r="UKH1353" s="84">
        <f>UKG1353/UKF1353</f>
        <v>0</v>
      </c>
      <c r="UKI1353" s="84">
        <f>UKF1353-UKG1353</f>
        <v>1000000</v>
      </c>
      <c r="UKJ1353" s="84">
        <v>2000000</v>
      </c>
      <c r="UKK1353" s="84">
        <v>0</v>
      </c>
      <c r="UKL1353" s="84">
        <f>UKK1353/UKJ1353</f>
        <v>0</v>
      </c>
      <c r="UKM1353" s="84">
        <f>UKJ1353-UKK1353</f>
        <v>2000000</v>
      </c>
      <c r="UKN1353" s="84">
        <f>UKJ1353+UKF1353</f>
        <v>3000000</v>
      </c>
      <c r="UKS1353" s="84" t="s">
        <v>5395</v>
      </c>
      <c r="UKT1353" s="84">
        <v>454</v>
      </c>
      <c r="UKU1353" s="84" t="s">
        <v>3803</v>
      </c>
      <c r="UKV1353" s="84">
        <v>1000000</v>
      </c>
      <c r="UKX1353" s="84">
        <f>UKW1353/UKV1353</f>
        <v>0</v>
      </c>
      <c r="UKY1353" s="84">
        <f>UKV1353-UKW1353</f>
        <v>1000000</v>
      </c>
      <c r="UKZ1353" s="84">
        <v>2000000</v>
      </c>
      <c r="ULA1353" s="84">
        <v>0</v>
      </c>
      <c r="ULB1353" s="84">
        <f>ULA1353/UKZ1353</f>
        <v>0</v>
      </c>
      <c r="ULC1353" s="84">
        <f>UKZ1353-ULA1353</f>
        <v>2000000</v>
      </c>
      <c r="ULD1353" s="84">
        <f>UKZ1353+UKV1353</f>
        <v>3000000</v>
      </c>
      <c r="ULI1353" s="84" t="s">
        <v>5395</v>
      </c>
      <c r="ULJ1353" s="84">
        <v>454</v>
      </c>
      <c r="ULK1353" s="84" t="s">
        <v>3803</v>
      </c>
      <c r="ULL1353" s="84">
        <v>1000000</v>
      </c>
      <c r="ULN1353" s="84">
        <f>ULM1353/ULL1353</f>
        <v>0</v>
      </c>
      <c r="ULO1353" s="84">
        <f>ULL1353-ULM1353</f>
        <v>1000000</v>
      </c>
      <c r="ULP1353" s="84">
        <v>2000000</v>
      </c>
      <c r="ULQ1353" s="84">
        <v>0</v>
      </c>
      <c r="ULR1353" s="84">
        <f>ULQ1353/ULP1353</f>
        <v>0</v>
      </c>
      <c r="ULS1353" s="84">
        <f>ULP1353-ULQ1353</f>
        <v>2000000</v>
      </c>
      <c r="ULT1353" s="84">
        <f>ULP1353+ULL1353</f>
        <v>3000000</v>
      </c>
      <c r="ULY1353" s="84" t="s">
        <v>5395</v>
      </c>
      <c r="ULZ1353" s="84">
        <v>454</v>
      </c>
      <c r="UMA1353" s="84" t="s">
        <v>3803</v>
      </c>
      <c r="UMB1353" s="84">
        <v>1000000</v>
      </c>
      <c r="UMD1353" s="84">
        <f>UMC1353/UMB1353</f>
        <v>0</v>
      </c>
      <c r="UME1353" s="84">
        <f>UMB1353-UMC1353</f>
        <v>1000000</v>
      </c>
      <c r="UMF1353" s="84">
        <v>2000000</v>
      </c>
      <c r="UMG1353" s="84">
        <v>0</v>
      </c>
      <c r="UMH1353" s="84">
        <f>UMG1353/UMF1353</f>
        <v>0</v>
      </c>
      <c r="UMI1353" s="84">
        <f>UMF1353-UMG1353</f>
        <v>2000000</v>
      </c>
      <c r="UMJ1353" s="84">
        <f>UMF1353+UMB1353</f>
        <v>3000000</v>
      </c>
      <c r="UMO1353" s="84" t="s">
        <v>5395</v>
      </c>
      <c r="UMP1353" s="84">
        <v>454</v>
      </c>
      <c r="UMQ1353" s="84" t="s">
        <v>3803</v>
      </c>
      <c r="UMR1353" s="84">
        <v>1000000</v>
      </c>
      <c r="UMT1353" s="84">
        <f>UMS1353/UMR1353</f>
        <v>0</v>
      </c>
      <c r="UMU1353" s="84">
        <f>UMR1353-UMS1353</f>
        <v>1000000</v>
      </c>
      <c r="UMV1353" s="84">
        <v>2000000</v>
      </c>
      <c r="UMW1353" s="84">
        <v>0</v>
      </c>
      <c r="UMX1353" s="84">
        <f>UMW1353/UMV1353</f>
        <v>0</v>
      </c>
      <c r="UMY1353" s="84">
        <f>UMV1353-UMW1353</f>
        <v>2000000</v>
      </c>
      <c r="UMZ1353" s="84">
        <f>UMV1353+UMR1353</f>
        <v>3000000</v>
      </c>
      <c r="UNE1353" s="84" t="s">
        <v>5395</v>
      </c>
      <c r="UNF1353" s="84">
        <v>454</v>
      </c>
      <c r="UNG1353" s="84" t="s">
        <v>3803</v>
      </c>
      <c r="UNH1353" s="84">
        <v>1000000</v>
      </c>
      <c r="UNJ1353" s="84">
        <f>UNI1353/UNH1353</f>
        <v>0</v>
      </c>
      <c r="UNK1353" s="84">
        <f>UNH1353-UNI1353</f>
        <v>1000000</v>
      </c>
      <c r="UNL1353" s="84">
        <v>2000000</v>
      </c>
      <c r="UNM1353" s="84">
        <v>0</v>
      </c>
      <c r="UNN1353" s="84">
        <f>UNM1353/UNL1353</f>
        <v>0</v>
      </c>
      <c r="UNO1353" s="84">
        <f>UNL1353-UNM1353</f>
        <v>2000000</v>
      </c>
      <c r="UNP1353" s="84">
        <f>UNL1353+UNH1353</f>
        <v>3000000</v>
      </c>
      <c r="UNU1353" s="84" t="s">
        <v>5395</v>
      </c>
      <c r="UNV1353" s="84">
        <v>454</v>
      </c>
      <c r="UNW1353" s="84" t="s">
        <v>3803</v>
      </c>
      <c r="UNX1353" s="84">
        <v>1000000</v>
      </c>
      <c r="UNZ1353" s="84">
        <f>UNY1353/UNX1353</f>
        <v>0</v>
      </c>
      <c r="UOA1353" s="84">
        <f>UNX1353-UNY1353</f>
        <v>1000000</v>
      </c>
      <c r="UOB1353" s="84">
        <v>2000000</v>
      </c>
      <c r="UOC1353" s="84">
        <v>0</v>
      </c>
      <c r="UOD1353" s="84">
        <f>UOC1353/UOB1353</f>
        <v>0</v>
      </c>
      <c r="UOE1353" s="84">
        <f>UOB1353-UOC1353</f>
        <v>2000000</v>
      </c>
      <c r="UOF1353" s="84">
        <f>UOB1353+UNX1353</f>
        <v>3000000</v>
      </c>
      <c r="UOK1353" s="84" t="s">
        <v>5395</v>
      </c>
      <c r="UOL1353" s="84">
        <v>454</v>
      </c>
      <c r="UOM1353" s="84" t="s">
        <v>3803</v>
      </c>
      <c r="UON1353" s="84">
        <v>1000000</v>
      </c>
      <c r="UOP1353" s="84">
        <f>UOO1353/UON1353</f>
        <v>0</v>
      </c>
      <c r="UOQ1353" s="84">
        <f>UON1353-UOO1353</f>
        <v>1000000</v>
      </c>
      <c r="UOR1353" s="84">
        <v>2000000</v>
      </c>
      <c r="UOS1353" s="84">
        <v>0</v>
      </c>
      <c r="UOT1353" s="84">
        <f>UOS1353/UOR1353</f>
        <v>0</v>
      </c>
      <c r="UOU1353" s="84">
        <f>UOR1353-UOS1353</f>
        <v>2000000</v>
      </c>
      <c r="UOV1353" s="84">
        <f>UOR1353+UON1353</f>
        <v>3000000</v>
      </c>
      <c r="UPA1353" s="84" t="s">
        <v>5395</v>
      </c>
      <c r="UPB1353" s="84">
        <v>454</v>
      </c>
      <c r="UPC1353" s="84" t="s">
        <v>3803</v>
      </c>
      <c r="UPD1353" s="84">
        <v>1000000</v>
      </c>
      <c r="UPF1353" s="84">
        <f>UPE1353/UPD1353</f>
        <v>0</v>
      </c>
      <c r="UPG1353" s="84">
        <f>UPD1353-UPE1353</f>
        <v>1000000</v>
      </c>
      <c r="UPH1353" s="84">
        <v>2000000</v>
      </c>
      <c r="UPI1353" s="84">
        <v>0</v>
      </c>
      <c r="UPJ1353" s="84">
        <f>UPI1353/UPH1353</f>
        <v>0</v>
      </c>
      <c r="UPK1353" s="84">
        <f>UPH1353-UPI1353</f>
        <v>2000000</v>
      </c>
      <c r="UPL1353" s="84">
        <f>UPH1353+UPD1353</f>
        <v>3000000</v>
      </c>
      <c r="UPQ1353" s="84" t="s">
        <v>5395</v>
      </c>
      <c r="UPR1353" s="84">
        <v>454</v>
      </c>
      <c r="UPS1353" s="84" t="s">
        <v>3803</v>
      </c>
      <c r="UPT1353" s="84">
        <v>1000000</v>
      </c>
      <c r="UPV1353" s="84">
        <f>UPU1353/UPT1353</f>
        <v>0</v>
      </c>
      <c r="UPW1353" s="84">
        <f>UPT1353-UPU1353</f>
        <v>1000000</v>
      </c>
      <c r="UPX1353" s="84">
        <v>2000000</v>
      </c>
      <c r="UPY1353" s="84">
        <v>0</v>
      </c>
      <c r="UPZ1353" s="84">
        <f>UPY1353/UPX1353</f>
        <v>0</v>
      </c>
      <c r="UQA1353" s="84">
        <f>UPX1353-UPY1353</f>
        <v>2000000</v>
      </c>
      <c r="UQB1353" s="84">
        <f>UPX1353+UPT1353</f>
        <v>3000000</v>
      </c>
      <c r="UQG1353" s="84" t="s">
        <v>5395</v>
      </c>
      <c r="UQH1353" s="84">
        <v>454</v>
      </c>
      <c r="UQI1353" s="84" t="s">
        <v>3803</v>
      </c>
      <c r="UQJ1353" s="84">
        <v>1000000</v>
      </c>
      <c r="UQL1353" s="84">
        <f>UQK1353/UQJ1353</f>
        <v>0</v>
      </c>
      <c r="UQM1353" s="84">
        <f>UQJ1353-UQK1353</f>
        <v>1000000</v>
      </c>
      <c r="UQN1353" s="84">
        <v>2000000</v>
      </c>
      <c r="UQO1353" s="84">
        <v>0</v>
      </c>
      <c r="UQP1353" s="84">
        <f>UQO1353/UQN1353</f>
        <v>0</v>
      </c>
      <c r="UQQ1353" s="84">
        <f>UQN1353-UQO1353</f>
        <v>2000000</v>
      </c>
      <c r="UQR1353" s="84">
        <f>UQN1353+UQJ1353</f>
        <v>3000000</v>
      </c>
      <c r="UQW1353" s="84" t="s">
        <v>5395</v>
      </c>
      <c r="UQX1353" s="84">
        <v>454</v>
      </c>
      <c r="UQY1353" s="84" t="s">
        <v>3803</v>
      </c>
      <c r="UQZ1353" s="84">
        <v>1000000</v>
      </c>
      <c r="URB1353" s="84">
        <f>URA1353/UQZ1353</f>
        <v>0</v>
      </c>
      <c r="URC1353" s="84">
        <f>UQZ1353-URA1353</f>
        <v>1000000</v>
      </c>
      <c r="URD1353" s="84">
        <v>2000000</v>
      </c>
      <c r="URE1353" s="84">
        <v>0</v>
      </c>
      <c r="URF1353" s="84">
        <f>URE1353/URD1353</f>
        <v>0</v>
      </c>
      <c r="URG1353" s="84">
        <f>URD1353-URE1353</f>
        <v>2000000</v>
      </c>
      <c r="URH1353" s="84">
        <f>URD1353+UQZ1353</f>
        <v>3000000</v>
      </c>
      <c r="URM1353" s="84" t="s">
        <v>5395</v>
      </c>
      <c r="URN1353" s="84">
        <v>454</v>
      </c>
      <c r="URO1353" s="84" t="s">
        <v>3803</v>
      </c>
      <c r="URP1353" s="84">
        <v>1000000</v>
      </c>
      <c r="URR1353" s="84">
        <f>URQ1353/URP1353</f>
        <v>0</v>
      </c>
      <c r="URS1353" s="84">
        <f>URP1353-URQ1353</f>
        <v>1000000</v>
      </c>
      <c r="URT1353" s="84">
        <v>2000000</v>
      </c>
      <c r="URU1353" s="84">
        <v>0</v>
      </c>
      <c r="URV1353" s="84">
        <f>URU1353/URT1353</f>
        <v>0</v>
      </c>
      <c r="URW1353" s="84">
        <f>URT1353-URU1353</f>
        <v>2000000</v>
      </c>
      <c r="URX1353" s="84">
        <f>URT1353+URP1353</f>
        <v>3000000</v>
      </c>
      <c r="USC1353" s="84" t="s">
        <v>5395</v>
      </c>
      <c r="USD1353" s="84">
        <v>454</v>
      </c>
      <c r="USE1353" s="84" t="s">
        <v>3803</v>
      </c>
      <c r="USF1353" s="84">
        <v>1000000</v>
      </c>
      <c r="USH1353" s="84">
        <f>USG1353/USF1353</f>
        <v>0</v>
      </c>
      <c r="USI1353" s="84">
        <f>USF1353-USG1353</f>
        <v>1000000</v>
      </c>
      <c r="USJ1353" s="84">
        <v>2000000</v>
      </c>
      <c r="USK1353" s="84">
        <v>0</v>
      </c>
      <c r="USL1353" s="84">
        <f>USK1353/USJ1353</f>
        <v>0</v>
      </c>
      <c r="USM1353" s="84">
        <f>USJ1353-USK1353</f>
        <v>2000000</v>
      </c>
      <c r="USN1353" s="84">
        <f>USJ1353+USF1353</f>
        <v>3000000</v>
      </c>
      <c r="USS1353" s="84" t="s">
        <v>5395</v>
      </c>
      <c r="UST1353" s="84">
        <v>454</v>
      </c>
      <c r="USU1353" s="84" t="s">
        <v>3803</v>
      </c>
      <c r="USV1353" s="84">
        <v>1000000</v>
      </c>
      <c r="USX1353" s="84">
        <f>USW1353/USV1353</f>
        <v>0</v>
      </c>
      <c r="USY1353" s="84">
        <f>USV1353-USW1353</f>
        <v>1000000</v>
      </c>
      <c r="USZ1353" s="84">
        <v>2000000</v>
      </c>
      <c r="UTA1353" s="84">
        <v>0</v>
      </c>
      <c r="UTB1353" s="84">
        <f>UTA1353/USZ1353</f>
        <v>0</v>
      </c>
      <c r="UTC1353" s="84">
        <f>USZ1353-UTA1353</f>
        <v>2000000</v>
      </c>
      <c r="UTD1353" s="84">
        <f>USZ1353+USV1353</f>
        <v>3000000</v>
      </c>
      <c r="UTI1353" s="84" t="s">
        <v>5395</v>
      </c>
      <c r="UTJ1353" s="84">
        <v>454</v>
      </c>
      <c r="UTK1353" s="84" t="s">
        <v>3803</v>
      </c>
      <c r="UTL1353" s="84">
        <v>1000000</v>
      </c>
      <c r="UTN1353" s="84">
        <f>UTM1353/UTL1353</f>
        <v>0</v>
      </c>
      <c r="UTO1353" s="84">
        <f>UTL1353-UTM1353</f>
        <v>1000000</v>
      </c>
      <c r="UTP1353" s="84">
        <v>2000000</v>
      </c>
      <c r="UTQ1353" s="84">
        <v>0</v>
      </c>
      <c r="UTR1353" s="84">
        <f>UTQ1353/UTP1353</f>
        <v>0</v>
      </c>
      <c r="UTS1353" s="84">
        <f>UTP1353-UTQ1353</f>
        <v>2000000</v>
      </c>
      <c r="UTT1353" s="84">
        <f>UTP1353+UTL1353</f>
        <v>3000000</v>
      </c>
      <c r="UTY1353" s="84" t="s">
        <v>5395</v>
      </c>
      <c r="UTZ1353" s="84">
        <v>454</v>
      </c>
      <c r="UUA1353" s="84" t="s">
        <v>3803</v>
      </c>
      <c r="UUB1353" s="84">
        <v>1000000</v>
      </c>
      <c r="UUD1353" s="84">
        <f>UUC1353/UUB1353</f>
        <v>0</v>
      </c>
      <c r="UUE1353" s="84">
        <f>UUB1353-UUC1353</f>
        <v>1000000</v>
      </c>
      <c r="UUF1353" s="84">
        <v>2000000</v>
      </c>
      <c r="UUG1353" s="84">
        <v>0</v>
      </c>
      <c r="UUH1353" s="84">
        <f>UUG1353/UUF1353</f>
        <v>0</v>
      </c>
      <c r="UUI1353" s="84">
        <f>UUF1353-UUG1353</f>
        <v>2000000</v>
      </c>
      <c r="UUJ1353" s="84">
        <f>UUF1353+UUB1353</f>
        <v>3000000</v>
      </c>
      <c r="UUO1353" s="84" t="s">
        <v>5395</v>
      </c>
      <c r="UUP1353" s="84">
        <v>454</v>
      </c>
      <c r="UUQ1353" s="84" t="s">
        <v>3803</v>
      </c>
      <c r="UUR1353" s="84">
        <v>1000000</v>
      </c>
      <c r="UUT1353" s="84">
        <f>UUS1353/UUR1353</f>
        <v>0</v>
      </c>
      <c r="UUU1353" s="84">
        <f>UUR1353-UUS1353</f>
        <v>1000000</v>
      </c>
      <c r="UUV1353" s="84">
        <v>2000000</v>
      </c>
      <c r="UUW1353" s="84">
        <v>0</v>
      </c>
      <c r="UUX1353" s="84">
        <f>UUW1353/UUV1353</f>
        <v>0</v>
      </c>
      <c r="UUY1353" s="84">
        <f>UUV1353-UUW1353</f>
        <v>2000000</v>
      </c>
      <c r="UUZ1353" s="84">
        <f>UUV1353+UUR1353</f>
        <v>3000000</v>
      </c>
      <c r="UVE1353" s="84" t="s">
        <v>5395</v>
      </c>
      <c r="UVF1353" s="84">
        <v>454</v>
      </c>
      <c r="UVG1353" s="84" t="s">
        <v>3803</v>
      </c>
      <c r="UVH1353" s="84">
        <v>1000000</v>
      </c>
      <c r="UVJ1353" s="84">
        <f>UVI1353/UVH1353</f>
        <v>0</v>
      </c>
      <c r="UVK1353" s="84">
        <f>UVH1353-UVI1353</f>
        <v>1000000</v>
      </c>
      <c r="UVL1353" s="84">
        <v>2000000</v>
      </c>
      <c r="UVM1353" s="84">
        <v>0</v>
      </c>
      <c r="UVN1353" s="84">
        <f>UVM1353/UVL1353</f>
        <v>0</v>
      </c>
      <c r="UVO1353" s="84">
        <f>UVL1353-UVM1353</f>
        <v>2000000</v>
      </c>
      <c r="UVP1353" s="84">
        <f>UVL1353+UVH1353</f>
        <v>3000000</v>
      </c>
      <c r="UVU1353" s="84" t="s">
        <v>5395</v>
      </c>
      <c r="UVV1353" s="84">
        <v>454</v>
      </c>
      <c r="UVW1353" s="84" t="s">
        <v>3803</v>
      </c>
      <c r="UVX1353" s="84">
        <v>1000000</v>
      </c>
      <c r="UVZ1353" s="84">
        <f>UVY1353/UVX1353</f>
        <v>0</v>
      </c>
      <c r="UWA1353" s="84">
        <f>UVX1353-UVY1353</f>
        <v>1000000</v>
      </c>
      <c r="UWB1353" s="84">
        <v>2000000</v>
      </c>
      <c r="UWC1353" s="84">
        <v>0</v>
      </c>
      <c r="UWD1353" s="84">
        <f>UWC1353/UWB1353</f>
        <v>0</v>
      </c>
      <c r="UWE1353" s="84">
        <f>UWB1353-UWC1353</f>
        <v>2000000</v>
      </c>
      <c r="UWF1353" s="84">
        <f>UWB1353+UVX1353</f>
        <v>3000000</v>
      </c>
      <c r="UWK1353" s="84" t="s">
        <v>5395</v>
      </c>
      <c r="UWL1353" s="84">
        <v>454</v>
      </c>
      <c r="UWM1353" s="84" t="s">
        <v>3803</v>
      </c>
      <c r="UWN1353" s="84">
        <v>1000000</v>
      </c>
      <c r="UWP1353" s="84">
        <f>UWO1353/UWN1353</f>
        <v>0</v>
      </c>
      <c r="UWQ1353" s="84">
        <f>UWN1353-UWO1353</f>
        <v>1000000</v>
      </c>
      <c r="UWR1353" s="84">
        <v>2000000</v>
      </c>
      <c r="UWS1353" s="84">
        <v>0</v>
      </c>
      <c r="UWT1353" s="84">
        <f>UWS1353/UWR1353</f>
        <v>0</v>
      </c>
      <c r="UWU1353" s="84">
        <f>UWR1353-UWS1353</f>
        <v>2000000</v>
      </c>
      <c r="UWV1353" s="84">
        <f>UWR1353+UWN1353</f>
        <v>3000000</v>
      </c>
      <c r="UXA1353" s="84" t="s">
        <v>5395</v>
      </c>
      <c r="UXB1353" s="84">
        <v>454</v>
      </c>
      <c r="UXC1353" s="84" t="s">
        <v>3803</v>
      </c>
      <c r="UXD1353" s="84">
        <v>1000000</v>
      </c>
      <c r="UXF1353" s="84">
        <f>UXE1353/UXD1353</f>
        <v>0</v>
      </c>
      <c r="UXG1353" s="84">
        <f>UXD1353-UXE1353</f>
        <v>1000000</v>
      </c>
      <c r="UXH1353" s="84">
        <v>2000000</v>
      </c>
      <c r="UXI1353" s="84">
        <v>0</v>
      </c>
      <c r="UXJ1353" s="84">
        <f>UXI1353/UXH1353</f>
        <v>0</v>
      </c>
      <c r="UXK1353" s="84">
        <f>UXH1353-UXI1353</f>
        <v>2000000</v>
      </c>
      <c r="UXL1353" s="84">
        <f>UXH1353+UXD1353</f>
        <v>3000000</v>
      </c>
      <c r="UXQ1353" s="84" t="s">
        <v>5395</v>
      </c>
      <c r="UXR1353" s="84">
        <v>454</v>
      </c>
      <c r="UXS1353" s="84" t="s">
        <v>3803</v>
      </c>
      <c r="UXT1353" s="84">
        <v>1000000</v>
      </c>
      <c r="UXV1353" s="84">
        <f>UXU1353/UXT1353</f>
        <v>0</v>
      </c>
      <c r="UXW1353" s="84">
        <f>UXT1353-UXU1353</f>
        <v>1000000</v>
      </c>
      <c r="UXX1353" s="84">
        <v>2000000</v>
      </c>
      <c r="UXY1353" s="84">
        <v>0</v>
      </c>
      <c r="UXZ1353" s="84">
        <f>UXY1353/UXX1353</f>
        <v>0</v>
      </c>
      <c r="UYA1353" s="84">
        <f>UXX1353-UXY1353</f>
        <v>2000000</v>
      </c>
      <c r="UYB1353" s="84">
        <f>UXX1353+UXT1353</f>
        <v>3000000</v>
      </c>
      <c r="UYG1353" s="84" t="s">
        <v>5395</v>
      </c>
      <c r="UYH1353" s="84">
        <v>454</v>
      </c>
      <c r="UYI1353" s="84" t="s">
        <v>3803</v>
      </c>
      <c r="UYJ1353" s="84">
        <v>1000000</v>
      </c>
      <c r="UYL1353" s="84">
        <f>UYK1353/UYJ1353</f>
        <v>0</v>
      </c>
      <c r="UYM1353" s="84">
        <f>UYJ1353-UYK1353</f>
        <v>1000000</v>
      </c>
      <c r="UYN1353" s="84">
        <v>2000000</v>
      </c>
      <c r="UYO1353" s="84">
        <v>0</v>
      </c>
      <c r="UYP1353" s="84">
        <f>UYO1353/UYN1353</f>
        <v>0</v>
      </c>
      <c r="UYQ1353" s="84">
        <f>UYN1353-UYO1353</f>
        <v>2000000</v>
      </c>
      <c r="UYR1353" s="84">
        <f>UYN1353+UYJ1353</f>
        <v>3000000</v>
      </c>
      <c r="UYW1353" s="84" t="s">
        <v>5395</v>
      </c>
      <c r="UYX1353" s="84">
        <v>454</v>
      </c>
      <c r="UYY1353" s="84" t="s">
        <v>3803</v>
      </c>
      <c r="UYZ1353" s="84">
        <v>1000000</v>
      </c>
      <c r="UZB1353" s="84">
        <f>UZA1353/UYZ1353</f>
        <v>0</v>
      </c>
      <c r="UZC1353" s="84">
        <f>UYZ1353-UZA1353</f>
        <v>1000000</v>
      </c>
      <c r="UZD1353" s="84">
        <v>2000000</v>
      </c>
      <c r="UZE1353" s="84">
        <v>0</v>
      </c>
      <c r="UZF1353" s="84">
        <f>UZE1353/UZD1353</f>
        <v>0</v>
      </c>
      <c r="UZG1353" s="84">
        <f>UZD1353-UZE1353</f>
        <v>2000000</v>
      </c>
      <c r="UZH1353" s="84">
        <f>UZD1353+UYZ1353</f>
        <v>3000000</v>
      </c>
      <c r="UZM1353" s="84" t="s">
        <v>5395</v>
      </c>
      <c r="UZN1353" s="84">
        <v>454</v>
      </c>
      <c r="UZO1353" s="84" t="s">
        <v>3803</v>
      </c>
      <c r="UZP1353" s="84">
        <v>1000000</v>
      </c>
      <c r="UZR1353" s="84">
        <f>UZQ1353/UZP1353</f>
        <v>0</v>
      </c>
      <c r="UZS1353" s="84">
        <f>UZP1353-UZQ1353</f>
        <v>1000000</v>
      </c>
      <c r="UZT1353" s="84">
        <v>2000000</v>
      </c>
      <c r="UZU1353" s="84">
        <v>0</v>
      </c>
      <c r="UZV1353" s="84">
        <f>UZU1353/UZT1353</f>
        <v>0</v>
      </c>
      <c r="UZW1353" s="84">
        <f>UZT1353-UZU1353</f>
        <v>2000000</v>
      </c>
      <c r="UZX1353" s="84">
        <f>UZT1353+UZP1353</f>
        <v>3000000</v>
      </c>
      <c r="VAC1353" s="84" t="s">
        <v>5395</v>
      </c>
      <c r="VAD1353" s="84">
        <v>454</v>
      </c>
      <c r="VAE1353" s="84" t="s">
        <v>3803</v>
      </c>
      <c r="VAF1353" s="84">
        <v>1000000</v>
      </c>
      <c r="VAH1353" s="84">
        <f>VAG1353/VAF1353</f>
        <v>0</v>
      </c>
      <c r="VAI1353" s="84">
        <f>VAF1353-VAG1353</f>
        <v>1000000</v>
      </c>
      <c r="VAJ1353" s="84">
        <v>2000000</v>
      </c>
      <c r="VAK1353" s="84">
        <v>0</v>
      </c>
      <c r="VAL1353" s="84">
        <f>VAK1353/VAJ1353</f>
        <v>0</v>
      </c>
      <c r="VAM1353" s="84">
        <f>VAJ1353-VAK1353</f>
        <v>2000000</v>
      </c>
      <c r="VAN1353" s="84">
        <f>VAJ1353+VAF1353</f>
        <v>3000000</v>
      </c>
      <c r="VAS1353" s="84" t="s">
        <v>5395</v>
      </c>
      <c r="VAT1353" s="84">
        <v>454</v>
      </c>
      <c r="VAU1353" s="84" t="s">
        <v>3803</v>
      </c>
      <c r="VAV1353" s="84">
        <v>1000000</v>
      </c>
      <c r="VAX1353" s="84">
        <f>VAW1353/VAV1353</f>
        <v>0</v>
      </c>
      <c r="VAY1353" s="84">
        <f>VAV1353-VAW1353</f>
        <v>1000000</v>
      </c>
      <c r="VAZ1353" s="84">
        <v>2000000</v>
      </c>
      <c r="VBA1353" s="84">
        <v>0</v>
      </c>
      <c r="VBB1353" s="84">
        <f>VBA1353/VAZ1353</f>
        <v>0</v>
      </c>
      <c r="VBC1353" s="84">
        <f>VAZ1353-VBA1353</f>
        <v>2000000</v>
      </c>
      <c r="VBD1353" s="84">
        <f>VAZ1353+VAV1353</f>
        <v>3000000</v>
      </c>
      <c r="VBI1353" s="84" t="s">
        <v>5395</v>
      </c>
      <c r="VBJ1353" s="84">
        <v>454</v>
      </c>
      <c r="VBK1353" s="84" t="s">
        <v>3803</v>
      </c>
      <c r="VBL1353" s="84">
        <v>1000000</v>
      </c>
      <c r="VBN1353" s="84">
        <f>VBM1353/VBL1353</f>
        <v>0</v>
      </c>
      <c r="VBO1353" s="84">
        <f>VBL1353-VBM1353</f>
        <v>1000000</v>
      </c>
      <c r="VBP1353" s="84">
        <v>2000000</v>
      </c>
      <c r="VBQ1353" s="84">
        <v>0</v>
      </c>
      <c r="VBR1353" s="84">
        <f>VBQ1353/VBP1353</f>
        <v>0</v>
      </c>
      <c r="VBS1353" s="84">
        <f>VBP1353-VBQ1353</f>
        <v>2000000</v>
      </c>
      <c r="VBT1353" s="84">
        <f>VBP1353+VBL1353</f>
        <v>3000000</v>
      </c>
      <c r="VBY1353" s="84" t="s">
        <v>5395</v>
      </c>
      <c r="VBZ1353" s="84">
        <v>454</v>
      </c>
      <c r="VCA1353" s="84" t="s">
        <v>3803</v>
      </c>
      <c r="VCB1353" s="84">
        <v>1000000</v>
      </c>
      <c r="VCD1353" s="84">
        <f>VCC1353/VCB1353</f>
        <v>0</v>
      </c>
      <c r="VCE1353" s="84">
        <f>VCB1353-VCC1353</f>
        <v>1000000</v>
      </c>
      <c r="VCF1353" s="84">
        <v>2000000</v>
      </c>
      <c r="VCG1353" s="84">
        <v>0</v>
      </c>
      <c r="VCH1353" s="84">
        <f>VCG1353/VCF1353</f>
        <v>0</v>
      </c>
      <c r="VCI1353" s="84">
        <f>VCF1353-VCG1353</f>
        <v>2000000</v>
      </c>
      <c r="VCJ1353" s="84">
        <f>VCF1353+VCB1353</f>
        <v>3000000</v>
      </c>
      <c r="VCO1353" s="84" t="s">
        <v>5395</v>
      </c>
      <c r="VCP1353" s="84">
        <v>454</v>
      </c>
      <c r="VCQ1353" s="84" t="s">
        <v>3803</v>
      </c>
      <c r="VCR1353" s="84">
        <v>1000000</v>
      </c>
      <c r="VCT1353" s="84">
        <f>VCS1353/VCR1353</f>
        <v>0</v>
      </c>
      <c r="VCU1353" s="84">
        <f>VCR1353-VCS1353</f>
        <v>1000000</v>
      </c>
      <c r="VCV1353" s="84">
        <v>2000000</v>
      </c>
      <c r="VCW1353" s="84">
        <v>0</v>
      </c>
      <c r="VCX1353" s="84">
        <f>VCW1353/VCV1353</f>
        <v>0</v>
      </c>
      <c r="VCY1353" s="84">
        <f>VCV1353-VCW1353</f>
        <v>2000000</v>
      </c>
      <c r="VCZ1353" s="84">
        <f>VCV1353+VCR1353</f>
        <v>3000000</v>
      </c>
      <c r="VDE1353" s="84" t="s">
        <v>5395</v>
      </c>
      <c r="VDF1353" s="84">
        <v>454</v>
      </c>
      <c r="VDG1353" s="84" t="s">
        <v>3803</v>
      </c>
      <c r="VDH1353" s="84">
        <v>1000000</v>
      </c>
      <c r="VDJ1353" s="84">
        <f>VDI1353/VDH1353</f>
        <v>0</v>
      </c>
      <c r="VDK1353" s="84">
        <f>VDH1353-VDI1353</f>
        <v>1000000</v>
      </c>
      <c r="VDL1353" s="84">
        <v>2000000</v>
      </c>
      <c r="VDM1353" s="84">
        <v>0</v>
      </c>
      <c r="VDN1353" s="84">
        <f>VDM1353/VDL1353</f>
        <v>0</v>
      </c>
      <c r="VDO1353" s="84">
        <f>VDL1353-VDM1353</f>
        <v>2000000</v>
      </c>
      <c r="VDP1353" s="84">
        <f>VDL1353+VDH1353</f>
        <v>3000000</v>
      </c>
      <c r="VDU1353" s="84" t="s">
        <v>5395</v>
      </c>
      <c r="VDV1353" s="84">
        <v>454</v>
      </c>
      <c r="VDW1353" s="84" t="s">
        <v>3803</v>
      </c>
      <c r="VDX1353" s="84">
        <v>1000000</v>
      </c>
      <c r="VDZ1353" s="84">
        <f>VDY1353/VDX1353</f>
        <v>0</v>
      </c>
      <c r="VEA1353" s="84">
        <f>VDX1353-VDY1353</f>
        <v>1000000</v>
      </c>
      <c r="VEB1353" s="84">
        <v>2000000</v>
      </c>
      <c r="VEC1353" s="84">
        <v>0</v>
      </c>
      <c r="VED1353" s="84">
        <f>VEC1353/VEB1353</f>
        <v>0</v>
      </c>
      <c r="VEE1353" s="84">
        <f>VEB1353-VEC1353</f>
        <v>2000000</v>
      </c>
      <c r="VEF1353" s="84">
        <f>VEB1353+VDX1353</f>
        <v>3000000</v>
      </c>
      <c r="VEK1353" s="84" t="s">
        <v>5395</v>
      </c>
      <c r="VEL1353" s="84">
        <v>454</v>
      </c>
      <c r="VEM1353" s="84" t="s">
        <v>3803</v>
      </c>
      <c r="VEN1353" s="84">
        <v>1000000</v>
      </c>
      <c r="VEP1353" s="84">
        <f>VEO1353/VEN1353</f>
        <v>0</v>
      </c>
      <c r="VEQ1353" s="84">
        <f>VEN1353-VEO1353</f>
        <v>1000000</v>
      </c>
      <c r="VER1353" s="84">
        <v>2000000</v>
      </c>
      <c r="VES1353" s="84">
        <v>0</v>
      </c>
      <c r="VET1353" s="84">
        <f>VES1353/VER1353</f>
        <v>0</v>
      </c>
      <c r="VEU1353" s="84">
        <f>VER1353-VES1353</f>
        <v>2000000</v>
      </c>
      <c r="VEV1353" s="84">
        <f>VER1353+VEN1353</f>
        <v>3000000</v>
      </c>
      <c r="VFA1353" s="84" t="s">
        <v>5395</v>
      </c>
      <c r="VFB1353" s="84">
        <v>454</v>
      </c>
      <c r="VFC1353" s="84" t="s">
        <v>3803</v>
      </c>
      <c r="VFD1353" s="84">
        <v>1000000</v>
      </c>
      <c r="VFF1353" s="84">
        <f>VFE1353/VFD1353</f>
        <v>0</v>
      </c>
      <c r="VFG1353" s="84">
        <f>VFD1353-VFE1353</f>
        <v>1000000</v>
      </c>
      <c r="VFH1353" s="84">
        <v>2000000</v>
      </c>
      <c r="VFI1353" s="84">
        <v>0</v>
      </c>
      <c r="VFJ1353" s="84">
        <f>VFI1353/VFH1353</f>
        <v>0</v>
      </c>
      <c r="VFK1353" s="84">
        <f>VFH1353-VFI1353</f>
        <v>2000000</v>
      </c>
      <c r="VFL1353" s="84">
        <f>VFH1353+VFD1353</f>
        <v>3000000</v>
      </c>
      <c r="VFQ1353" s="84" t="s">
        <v>5395</v>
      </c>
      <c r="VFR1353" s="84">
        <v>454</v>
      </c>
      <c r="VFS1353" s="84" t="s">
        <v>3803</v>
      </c>
      <c r="VFT1353" s="84">
        <v>1000000</v>
      </c>
      <c r="VFV1353" s="84">
        <f>VFU1353/VFT1353</f>
        <v>0</v>
      </c>
      <c r="VFW1353" s="84">
        <f>VFT1353-VFU1353</f>
        <v>1000000</v>
      </c>
      <c r="VFX1353" s="84">
        <v>2000000</v>
      </c>
      <c r="VFY1353" s="84">
        <v>0</v>
      </c>
      <c r="VFZ1353" s="84">
        <f>VFY1353/VFX1353</f>
        <v>0</v>
      </c>
      <c r="VGA1353" s="84">
        <f>VFX1353-VFY1353</f>
        <v>2000000</v>
      </c>
      <c r="VGB1353" s="84">
        <f>VFX1353+VFT1353</f>
        <v>3000000</v>
      </c>
      <c r="VGG1353" s="84" t="s">
        <v>5395</v>
      </c>
      <c r="VGH1353" s="84">
        <v>454</v>
      </c>
      <c r="VGI1353" s="84" t="s">
        <v>3803</v>
      </c>
      <c r="VGJ1353" s="84">
        <v>1000000</v>
      </c>
      <c r="VGL1353" s="84">
        <f>VGK1353/VGJ1353</f>
        <v>0</v>
      </c>
      <c r="VGM1353" s="84">
        <f>VGJ1353-VGK1353</f>
        <v>1000000</v>
      </c>
      <c r="VGN1353" s="84">
        <v>2000000</v>
      </c>
      <c r="VGO1353" s="84">
        <v>0</v>
      </c>
      <c r="VGP1353" s="84">
        <f>VGO1353/VGN1353</f>
        <v>0</v>
      </c>
      <c r="VGQ1353" s="84">
        <f>VGN1353-VGO1353</f>
        <v>2000000</v>
      </c>
      <c r="VGR1353" s="84">
        <f>VGN1353+VGJ1353</f>
        <v>3000000</v>
      </c>
      <c r="VGW1353" s="84" t="s">
        <v>5395</v>
      </c>
      <c r="VGX1353" s="84">
        <v>454</v>
      </c>
      <c r="VGY1353" s="84" t="s">
        <v>3803</v>
      </c>
      <c r="VGZ1353" s="84">
        <v>1000000</v>
      </c>
      <c r="VHB1353" s="84">
        <f>VHA1353/VGZ1353</f>
        <v>0</v>
      </c>
      <c r="VHC1353" s="84">
        <f>VGZ1353-VHA1353</f>
        <v>1000000</v>
      </c>
      <c r="VHD1353" s="84">
        <v>2000000</v>
      </c>
      <c r="VHE1353" s="84">
        <v>0</v>
      </c>
      <c r="VHF1353" s="84">
        <f>VHE1353/VHD1353</f>
        <v>0</v>
      </c>
      <c r="VHG1353" s="84">
        <f>VHD1353-VHE1353</f>
        <v>2000000</v>
      </c>
      <c r="VHH1353" s="84">
        <f>VHD1353+VGZ1353</f>
        <v>3000000</v>
      </c>
      <c r="VHM1353" s="84" t="s">
        <v>5395</v>
      </c>
      <c r="VHN1353" s="84">
        <v>454</v>
      </c>
      <c r="VHO1353" s="84" t="s">
        <v>3803</v>
      </c>
      <c r="VHP1353" s="84">
        <v>1000000</v>
      </c>
      <c r="VHR1353" s="84">
        <f>VHQ1353/VHP1353</f>
        <v>0</v>
      </c>
      <c r="VHS1353" s="84">
        <f>VHP1353-VHQ1353</f>
        <v>1000000</v>
      </c>
      <c r="VHT1353" s="84">
        <v>2000000</v>
      </c>
      <c r="VHU1353" s="84">
        <v>0</v>
      </c>
      <c r="VHV1353" s="84">
        <f>VHU1353/VHT1353</f>
        <v>0</v>
      </c>
      <c r="VHW1353" s="84">
        <f>VHT1353-VHU1353</f>
        <v>2000000</v>
      </c>
      <c r="VHX1353" s="84">
        <f>VHT1353+VHP1353</f>
        <v>3000000</v>
      </c>
      <c r="VIC1353" s="84" t="s">
        <v>5395</v>
      </c>
      <c r="VID1353" s="84">
        <v>454</v>
      </c>
      <c r="VIE1353" s="84" t="s">
        <v>3803</v>
      </c>
      <c r="VIF1353" s="84">
        <v>1000000</v>
      </c>
      <c r="VIH1353" s="84">
        <f>VIG1353/VIF1353</f>
        <v>0</v>
      </c>
      <c r="VII1353" s="84">
        <f>VIF1353-VIG1353</f>
        <v>1000000</v>
      </c>
      <c r="VIJ1353" s="84">
        <v>2000000</v>
      </c>
      <c r="VIK1353" s="84">
        <v>0</v>
      </c>
      <c r="VIL1353" s="84">
        <f>VIK1353/VIJ1353</f>
        <v>0</v>
      </c>
      <c r="VIM1353" s="84">
        <f>VIJ1353-VIK1353</f>
        <v>2000000</v>
      </c>
      <c r="VIN1353" s="84">
        <f>VIJ1353+VIF1353</f>
        <v>3000000</v>
      </c>
      <c r="VIS1353" s="84" t="s">
        <v>5395</v>
      </c>
      <c r="VIT1353" s="84">
        <v>454</v>
      </c>
      <c r="VIU1353" s="84" t="s">
        <v>3803</v>
      </c>
      <c r="VIV1353" s="84">
        <v>1000000</v>
      </c>
      <c r="VIX1353" s="84">
        <f>VIW1353/VIV1353</f>
        <v>0</v>
      </c>
      <c r="VIY1353" s="84">
        <f>VIV1353-VIW1353</f>
        <v>1000000</v>
      </c>
      <c r="VIZ1353" s="84">
        <v>2000000</v>
      </c>
      <c r="VJA1353" s="84">
        <v>0</v>
      </c>
      <c r="VJB1353" s="84">
        <f>VJA1353/VIZ1353</f>
        <v>0</v>
      </c>
      <c r="VJC1353" s="84">
        <f>VIZ1353-VJA1353</f>
        <v>2000000</v>
      </c>
      <c r="VJD1353" s="84">
        <f>VIZ1353+VIV1353</f>
        <v>3000000</v>
      </c>
      <c r="VJI1353" s="84" t="s">
        <v>5395</v>
      </c>
      <c r="VJJ1353" s="84">
        <v>454</v>
      </c>
      <c r="VJK1353" s="84" t="s">
        <v>3803</v>
      </c>
      <c r="VJL1353" s="84">
        <v>1000000</v>
      </c>
      <c r="VJN1353" s="84">
        <f>VJM1353/VJL1353</f>
        <v>0</v>
      </c>
      <c r="VJO1353" s="84">
        <f>VJL1353-VJM1353</f>
        <v>1000000</v>
      </c>
      <c r="VJP1353" s="84">
        <v>2000000</v>
      </c>
      <c r="VJQ1353" s="84">
        <v>0</v>
      </c>
      <c r="VJR1353" s="84">
        <f>VJQ1353/VJP1353</f>
        <v>0</v>
      </c>
      <c r="VJS1353" s="84">
        <f>VJP1353-VJQ1353</f>
        <v>2000000</v>
      </c>
      <c r="VJT1353" s="84">
        <f>VJP1353+VJL1353</f>
        <v>3000000</v>
      </c>
      <c r="VJY1353" s="84" t="s">
        <v>5395</v>
      </c>
      <c r="VJZ1353" s="84">
        <v>454</v>
      </c>
      <c r="VKA1353" s="84" t="s">
        <v>3803</v>
      </c>
      <c r="VKB1353" s="84">
        <v>1000000</v>
      </c>
      <c r="VKD1353" s="84">
        <f>VKC1353/VKB1353</f>
        <v>0</v>
      </c>
      <c r="VKE1353" s="84">
        <f>VKB1353-VKC1353</f>
        <v>1000000</v>
      </c>
      <c r="VKF1353" s="84">
        <v>2000000</v>
      </c>
      <c r="VKG1353" s="84">
        <v>0</v>
      </c>
      <c r="VKH1353" s="84">
        <f>VKG1353/VKF1353</f>
        <v>0</v>
      </c>
      <c r="VKI1353" s="84">
        <f>VKF1353-VKG1353</f>
        <v>2000000</v>
      </c>
      <c r="VKJ1353" s="84">
        <f>VKF1353+VKB1353</f>
        <v>3000000</v>
      </c>
      <c r="VKO1353" s="84" t="s">
        <v>5395</v>
      </c>
      <c r="VKP1353" s="84">
        <v>454</v>
      </c>
      <c r="VKQ1353" s="84" t="s">
        <v>3803</v>
      </c>
      <c r="VKR1353" s="84">
        <v>1000000</v>
      </c>
      <c r="VKT1353" s="84">
        <f>VKS1353/VKR1353</f>
        <v>0</v>
      </c>
      <c r="VKU1353" s="84">
        <f>VKR1353-VKS1353</f>
        <v>1000000</v>
      </c>
      <c r="VKV1353" s="84">
        <v>2000000</v>
      </c>
      <c r="VKW1353" s="84">
        <v>0</v>
      </c>
      <c r="VKX1353" s="84">
        <f>VKW1353/VKV1353</f>
        <v>0</v>
      </c>
      <c r="VKY1353" s="84">
        <f>VKV1353-VKW1353</f>
        <v>2000000</v>
      </c>
      <c r="VKZ1353" s="84">
        <f>VKV1353+VKR1353</f>
        <v>3000000</v>
      </c>
      <c r="VLE1353" s="84" t="s">
        <v>5395</v>
      </c>
      <c r="VLF1353" s="84">
        <v>454</v>
      </c>
      <c r="VLG1353" s="84" t="s">
        <v>3803</v>
      </c>
      <c r="VLH1353" s="84">
        <v>1000000</v>
      </c>
      <c r="VLJ1353" s="84">
        <f>VLI1353/VLH1353</f>
        <v>0</v>
      </c>
      <c r="VLK1353" s="84">
        <f>VLH1353-VLI1353</f>
        <v>1000000</v>
      </c>
      <c r="VLL1353" s="84">
        <v>2000000</v>
      </c>
      <c r="VLM1353" s="84">
        <v>0</v>
      </c>
      <c r="VLN1353" s="84">
        <f>VLM1353/VLL1353</f>
        <v>0</v>
      </c>
      <c r="VLO1353" s="84">
        <f>VLL1353-VLM1353</f>
        <v>2000000</v>
      </c>
      <c r="VLP1353" s="84">
        <f>VLL1353+VLH1353</f>
        <v>3000000</v>
      </c>
      <c r="VLU1353" s="84" t="s">
        <v>5395</v>
      </c>
      <c r="VLV1353" s="84">
        <v>454</v>
      </c>
      <c r="VLW1353" s="84" t="s">
        <v>3803</v>
      </c>
      <c r="VLX1353" s="84">
        <v>1000000</v>
      </c>
      <c r="VLZ1353" s="84">
        <f>VLY1353/VLX1353</f>
        <v>0</v>
      </c>
      <c r="VMA1353" s="84">
        <f>VLX1353-VLY1353</f>
        <v>1000000</v>
      </c>
      <c r="VMB1353" s="84">
        <v>2000000</v>
      </c>
      <c r="VMC1353" s="84">
        <v>0</v>
      </c>
      <c r="VMD1353" s="84">
        <f>VMC1353/VMB1353</f>
        <v>0</v>
      </c>
      <c r="VME1353" s="84">
        <f>VMB1353-VMC1353</f>
        <v>2000000</v>
      </c>
      <c r="VMF1353" s="84">
        <f>VMB1353+VLX1353</f>
        <v>3000000</v>
      </c>
      <c r="VMK1353" s="84" t="s">
        <v>5395</v>
      </c>
      <c r="VML1353" s="84">
        <v>454</v>
      </c>
      <c r="VMM1353" s="84" t="s">
        <v>3803</v>
      </c>
      <c r="VMN1353" s="84">
        <v>1000000</v>
      </c>
      <c r="VMP1353" s="84">
        <f>VMO1353/VMN1353</f>
        <v>0</v>
      </c>
      <c r="VMQ1353" s="84">
        <f>VMN1353-VMO1353</f>
        <v>1000000</v>
      </c>
      <c r="VMR1353" s="84">
        <v>2000000</v>
      </c>
      <c r="VMS1353" s="84">
        <v>0</v>
      </c>
      <c r="VMT1353" s="84">
        <f>VMS1353/VMR1353</f>
        <v>0</v>
      </c>
      <c r="VMU1353" s="84">
        <f>VMR1353-VMS1353</f>
        <v>2000000</v>
      </c>
      <c r="VMV1353" s="84">
        <f>VMR1353+VMN1353</f>
        <v>3000000</v>
      </c>
      <c r="VNA1353" s="84" t="s">
        <v>5395</v>
      </c>
      <c r="VNB1353" s="84">
        <v>454</v>
      </c>
      <c r="VNC1353" s="84" t="s">
        <v>3803</v>
      </c>
      <c r="VND1353" s="84">
        <v>1000000</v>
      </c>
      <c r="VNF1353" s="84">
        <f>VNE1353/VND1353</f>
        <v>0</v>
      </c>
      <c r="VNG1353" s="84">
        <f>VND1353-VNE1353</f>
        <v>1000000</v>
      </c>
      <c r="VNH1353" s="84">
        <v>2000000</v>
      </c>
      <c r="VNI1353" s="84">
        <v>0</v>
      </c>
      <c r="VNJ1353" s="84">
        <f>VNI1353/VNH1353</f>
        <v>0</v>
      </c>
      <c r="VNK1353" s="84">
        <f>VNH1353-VNI1353</f>
        <v>2000000</v>
      </c>
      <c r="VNL1353" s="84">
        <f>VNH1353+VND1353</f>
        <v>3000000</v>
      </c>
      <c r="VNQ1353" s="84" t="s">
        <v>5395</v>
      </c>
      <c r="VNR1353" s="84">
        <v>454</v>
      </c>
      <c r="VNS1353" s="84" t="s">
        <v>3803</v>
      </c>
      <c r="VNT1353" s="84">
        <v>1000000</v>
      </c>
      <c r="VNV1353" s="84">
        <f>VNU1353/VNT1353</f>
        <v>0</v>
      </c>
      <c r="VNW1353" s="84">
        <f>VNT1353-VNU1353</f>
        <v>1000000</v>
      </c>
      <c r="VNX1353" s="84">
        <v>2000000</v>
      </c>
      <c r="VNY1353" s="84">
        <v>0</v>
      </c>
      <c r="VNZ1353" s="84">
        <f>VNY1353/VNX1353</f>
        <v>0</v>
      </c>
      <c r="VOA1353" s="84">
        <f>VNX1353-VNY1353</f>
        <v>2000000</v>
      </c>
      <c r="VOB1353" s="84">
        <f>VNX1353+VNT1353</f>
        <v>3000000</v>
      </c>
      <c r="VOG1353" s="84" t="s">
        <v>5395</v>
      </c>
      <c r="VOH1353" s="84">
        <v>454</v>
      </c>
      <c r="VOI1353" s="84" t="s">
        <v>3803</v>
      </c>
      <c r="VOJ1353" s="84">
        <v>1000000</v>
      </c>
      <c r="VOL1353" s="84">
        <f>VOK1353/VOJ1353</f>
        <v>0</v>
      </c>
      <c r="VOM1353" s="84">
        <f>VOJ1353-VOK1353</f>
        <v>1000000</v>
      </c>
      <c r="VON1353" s="84">
        <v>2000000</v>
      </c>
      <c r="VOO1353" s="84">
        <v>0</v>
      </c>
      <c r="VOP1353" s="84">
        <f>VOO1353/VON1353</f>
        <v>0</v>
      </c>
      <c r="VOQ1353" s="84">
        <f>VON1353-VOO1353</f>
        <v>2000000</v>
      </c>
      <c r="VOR1353" s="84">
        <f>VON1353+VOJ1353</f>
        <v>3000000</v>
      </c>
      <c r="VOW1353" s="84" t="s">
        <v>5395</v>
      </c>
      <c r="VOX1353" s="84">
        <v>454</v>
      </c>
      <c r="VOY1353" s="84" t="s">
        <v>3803</v>
      </c>
      <c r="VOZ1353" s="84">
        <v>1000000</v>
      </c>
      <c r="VPB1353" s="84">
        <f>VPA1353/VOZ1353</f>
        <v>0</v>
      </c>
      <c r="VPC1353" s="84">
        <f>VOZ1353-VPA1353</f>
        <v>1000000</v>
      </c>
      <c r="VPD1353" s="84">
        <v>2000000</v>
      </c>
      <c r="VPE1353" s="84">
        <v>0</v>
      </c>
      <c r="VPF1353" s="84">
        <f>VPE1353/VPD1353</f>
        <v>0</v>
      </c>
      <c r="VPG1353" s="84">
        <f>VPD1353-VPE1353</f>
        <v>2000000</v>
      </c>
      <c r="VPH1353" s="84">
        <f>VPD1353+VOZ1353</f>
        <v>3000000</v>
      </c>
      <c r="VPM1353" s="84" t="s">
        <v>5395</v>
      </c>
      <c r="VPN1353" s="84">
        <v>454</v>
      </c>
      <c r="VPO1353" s="84" t="s">
        <v>3803</v>
      </c>
      <c r="VPP1353" s="84">
        <v>1000000</v>
      </c>
      <c r="VPR1353" s="84">
        <f>VPQ1353/VPP1353</f>
        <v>0</v>
      </c>
      <c r="VPS1353" s="84">
        <f>VPP1353-VPQ1353</f>
        <v>1000000</v>
      </c>
      <c r="VPT1353" s="84">
        <v>2000000</v>
      </c>
      <c r="VPU1353" s="84">
        <v>0</v>
      </c>
      <c r="VPV1353" s="84">
        <f>VPU1353/VPT1353</f>
        <v>0</v>
      </c>
      <c r="VPW1353" s="84">
        <f>VPT1353-VPU1353</f>
        <v>2000000</v>
      </c>
      <c r="VPX1353" s="84">
        <f>VPT1353+VPP1353</f>
        <v>3000000</v>
      </c>
      <c r="VQC1353" s="84" t="s">
        <v>5395</v>
      </c>
      <c r="VQD1353" s="84">
        <v>454</v>
      </c>
      <c r="VQE1353" s="84" t="s">
        <v>3803</v>
      </c>
      <c r="VQF1353" s="84">
        <v>1000000</v>
      </c>
      <c r="VQH1353" s="84">
        <f>VQG1353/VQF1353</f>
        <v>0</v>
      </c>
      <c r="VQI1353" s="84">
        <f>VQF1353-VQG1353</f>
        <v>1000000</v>
      </c>
      <c r="VQJ1353" s="84">
        <v>2000000</v>
      </c>
      <c r="VQK1353" s="84">
        <v>0</v>
      </c>
      <c r="VQL1353" s="84">
        <f>VQK1353/VQJ1353</f>
        <v>0</v>
      </c>
      <c r="VQM1353" s="84">
        <f>VQJ1353-VQK1353</f>
        <v>2000000</v>
      </c>
      <c r="VQN1353" s="84">
        <f>VQJ1353+VQF1353</f>
        <v>3000000</v>
      </c>
      <c r="VQS1353" s="84" t="s">
        <v>5395</v>
      </c>
      <c r="VQT1353" s="84">
        <v>454</v>
      </c>
      <c r="VQU1353" s="84" t="s">
        <v>3803</v>
      </c>
      <c r="VQV1353" s="84">
        <v>1000000</v>
      </c>
      <c r="VQX1353" s="84">
        <f>VQW1353/VQV1353</f>
        <v>0</v>
      </c>
      <c r="VQY1353" s="84">
        <f>VQV1353-VQW1353</f>
        <v>1000000</v>
      </c>
      <c r="VQZ1353" s="84">
        <v>2000000</v>
      </c>
      <c r="VRA1353" s="84">
        <v>0</v>
      </c>
      <c r="VRB1353" s="84">
        <f>VRA1353/VQZ1353</f>
        <v>0</v>
      </c>
      <c r="VRC1353" s="84">
        <f>VQZ1353-VRA1353</f>
        <v>2000000</v>
      </c>
      <c r="VRD1353" s="84">
        <f>VQZ1353+VQV1353</f>
        <v>3000000</v>
      </c>
      <c r="VRI1353" s="84" t="s">
        <v>5395</v>
      </c>
      <c r="VRJ1353" s="84">
        <v>454</v>
      </c>
      <c r="VRK1353" s="84" t="s">
        <v>3803</v>
      </c>
      <c r="VRL1353" s="84">
        <v>1000000</v>
      </c>
      <c r="VRN1353" s="84">
        <f>VRM1353/VRL1353</f>
        <v>0</v>
      </c>
      <c r="VRO1353" s="84">
        <f>VRL1353-VRM1353</f>
        <v>1000000</v>
      </c>
      <c r="VRP1353" s="84">
        <v>2000000</v>
      </c>
      <c r="VRQ1353" s="84">
        <v>0</v>
      </c>
      <c r="VRR1353" s="84">
        <f>VRQ1353/VRP1353</f>
        <v>0</v>
      </c>
      <c r="VRS1353" s="84">
        <f>VRP1353-VRQ1353</f>
        <v>2000000</v>
      </c>
      <c r="VRT1353" s="84">
        <f>VRP1353+VRL1353</f>
        <v>3000000</v>
      </c>
      <c r="VRY1353" s="84" t="s">
        <v>5395</v>
      </c>
      <c r="VRZ1353" s="84">
        <v>454</v>
      </c>
      <c r="VSA1353" s="84" t="s">
        <v>3803</v>
      </c>
      <c r="VSB1353" s="84">
        <v>1000000</v>
      </c>
      <c r="VSD1353" s="84">
        <f>VSC1353/VSB1353</f>
        <v>0</v>
      </c>
      <c r="VSE1353" s="84">
        <f>VSB1353-VSC1353</f>
        <v>1000000</v>
      </c>
      <c r="VSF1353" s="84">
        <v>2000000</v>
      </c>
      <c r="VSG1353" s="84">
        <v>0</v>
      </c>
      <c r="VSH1353" s="84">
        <f>VSG1353/VSF1353</f>
        <v>0</v>
      </c>
      <c r="VSI1353" s="84">
        <f>VSF1353-VSG1353</f>
        <v>2000000</v>
      </c>
      <c r="VSJ1353" s="84">
        <f>VSF1353+VSB1353</f>
        <v>3000000</v>
      </c>
      <c r="VSO1353" s="84" t="s">
        <v>5395</v>
      </c>
      <c r="VSP1353" s="84">
        <v>454</v>
      </c>
      <c r="VSQ1353" s="84" t="s">
        <v>3803</v>
      </c>
      <c r="VSR1353" s="84">
        <v>1000000</v>
      </c>
      <c r="VST1353" s="84">
        <f>VSS1353/VSR1353</f>
        <v>0</v>
      </c>
      <c r="VSU1353" s="84">
        <f>VSR1353-VSS1353</f>
        <v>1000000</v>
      </c>
      <c r="VSV1353" s="84">
        <v>2000000</v>
      </c>
      <c r="VSW1353" s="84">
        <v>0</v>
      </c>
      <c r="VSX1353" s="84">
        <f>VSW1353/VSV1353</f>
        <v>0</v>
      </c>
      <c r="VSY1353" s="84">
        <f>VSV1353-VSW1353</f>
        <v>2000000</v>
      </c>
      <c r="VSZ1353" s="84">
        <f>VSV1353+VSR1353</f>
        <v>3000000</v>
      </c>
      <c r="VTE1353" s="84" t="s">
        <v>5395</v>
      </c>
      <c r="VTF1353" s="84">
        <v>454</v>
      </c>
      <c r="VTG1353" s="84" t="s">
        <v>3803</v>
      </c>
      <c r="VTH1353" s="84">
        <v>1000000</v>
      </c>
      <c r="VTJ1353" s="84">
        <f>VTI1353/VTH1353</f>
        <v>0</v>
      </c>
      <c r="VTK1353" s="84">
        <f>VTH1353-VTI1353</f>
        <v>1000000</v>
      </c>
      <c r="VTL1353" s="84">
        <v>2000000</v>
      </c>
      <c r="VTM1353" s="84">
        <v>0</v>
      </c>
      <c r="VTN1353" s="84">
        <f>VTM1353/VTL1353</f>
        <v>0</v>
      </c>
      <c r="VTO1353" s="84">
        <f>VTL1353-VTM1353</f>
        <v>2000000</v>
      </c>
      <c r="VTP1353" s="84">
        <f>VTL1353+VTH1353</f>
        <v>3000000</v>
      </c>
      <c r="VTU1353" s="84" t="s">
        <v>5395</v>
      </c>
      <c r="VTV1353" s="84">
        <v>454</v>
      </c>
      <c r="VTW1353" s="84" t="s">
        <v>3803</v>
      </c>
      <c r="VTX1353" s="84">
        <v>1000000</v>
      </c>
      <c r="VTZ1353" s="84">
        <f>VTY1353/VTX1353</f>
        <v>0</v>
      </c>
      <c r="VUA1353" s="84">
        <f>VTX1353-VTY1353</f>
        <v>1000000</v>
      </c>
      <c r="VUB1353" s="84">
        <v>2000000</v>
      </c>
      <c r="VUC1353" s="84">
        <v>0</v>
      </c>
      <c r="VUD1353" s="84">
        <f>VUC1353/VUB1353</f>
        <v>0</v>
      </c>
      <c r="VUE1353" s="84">
        <f>VUB1353-VUC1353</f>
        <v>2000000</v>
      </c>
      <c r="VUF1353" s="84">
        <f>VUB1353+VTX1353</f>
        <v>3000000</v>
      </c>
      <c r="VUK1353" s="84" t="s">
        <v>5395</v>
      </c>
      <c r="VUL1353" s="84">
        <v>454</v>
      </c>
      <c r="VUM1353" s="84" t="s">
        <v>3803</v>
      </c>
      <c r="VUN1353" s="84">
        <v>1000000</v>
      </c>
      <c r="VUP1353" s="84">
        <f>VUO1353/VUN1353</f>
        <v>0</v>
      </c>
      <c r="VUQ1353" s="84">
        <f>VUN1353-VUO1353</f>
        <v>1000000</v>
      </c>
      <c r="VUR1353" s="84">
        <v>2000000</v>
      </c>
      <c r="VUS1353" s="84">
        <v>0</v>
      </c>
      <c r="VUT1353" s="84">
        <f>VUS1353/VUR1353</f>
        <v>0</v>
      </c>
      <c r="VUU1353" s="84">
        <f>VUR1353-VUS1353</f>
        <v>2000000</v>
      </c>
      <c r="VUV1353" s="84">
        <f>VUR1353+VUN1353</f>
        <v>3000000</v>
      </c>
      <c r="VVA1353" s="84" t="s">
        <v>5395</v>
      </c>
      <c r="VVB1353" s="84">
        <v>454</v>
      </c>
      <c r="VVC1353" s="84" t="s">
        <v>3803</v>
      </c>
      <c r="VVD1353" s="84">
        <v>1000000</v>
      </c>
      <c r="VVF1353" s="84">
        <f>VVE1353/VVD1353</f>
        <v>0</v>
      </c>
      <c r="VVG1353" s="84">
        <f>VVD1353-VVE1353</f>
        <v>1000000</v>
      </c>
      <c r="VVH1353" s="84">
        <v>2000000</v>
      </c>
      <c r="VVI1353" s="84">
        <v>0</v>
      </c>
      <c r="VVJ1353" s="84">
        <f>VVI1353/VVH1353</f>
        <v>0</v>
      </c>
      <c r="VVK1353" s="84">
        <f>VVH1353-VVI1353</f>
        <v>2000000</v>
      </c>
      <c r="VVL1353" s="84">
        <f>VVH1353+VVD1353</f>
        <v>3000000</v>
      </c>
      <c r="VVQ1353" s="84" t="s">
        <v>5395</v>
      </c>
      <c r="VVR1353" s="84">
        <v>454</v>
      </c>
      <c r="VVS1353" s="84" t="s">
        <v>3803</v>
      </c>
      <c r="VVT1353" s="84">
        <v>1000000</v>
      </c>
      <c r="VVV1353" s="84">
        <f>VVU1353/VVT1353</f>
        <v>0</v>
      </c>
      <c r="VVW1353" s="84">
        <f>VVT1353-VVU1353</f>
        <v>1000000</v>
      </c>
      <c r="VVX1353" s="84">
        <v>2000000</v>
      </c>
      <c r="VVY1353" s="84">
        <v>0</v>
      </c>
      <c r="VVZ1353" s="84">
        <f>VVY1353/VVX1353</f>
        <v>0</v>
      </c>
      <c r="VWA1353" s="84">
        <f>VVX1353-VVY1353</f>
        <v>2000000</v>
      </c>
      <c r="VWB1353" s="84">
        <f>VVX1353+VVT1353</f>
        <v>3000000</v>
      </c>
      <c r="VWG1353" s="84" t="s">
        <v>5395</v>
      </c>
      <c r="VWH1353" s="84">
        <v>454</v>
      </c>
      <c r="VWI1353" s="84" t="s">
        <v>3803</v>
      </c>
      <c r="VWJ1353" s="84">
        <v>1000000</v>
      </c>
      <c r="VWL1353" s="84">
        <f>VWK1353/VWJ1353</f>
        <v>0</v>
      </c>
      <c r="VWM1353" s="84">
        <f>VWJ1353-VWK1353</f>
        <v>1000000</v>
      </c>
      <c r="VWN1353" s="84">
        <v>2000000</v>
      </c>
      <c r="VWO1353" s="84">
        <v>0</v>
      </c>
      <c r="VWP1353" s="84">
        <f>VWO1353/VWN1353</f>
        <v>0</v>
      </c>
      <c r="VWQ1353" s="84">
        <f>VWN1353-VWO1353</f>
        <v>2000000</v>
      </c>
      <c r="VWR1353" s="84">
        <f>VWN1353+VWJ1353</f>
        <v>3000000</v>
      </c>
      <c r="VWW1353" s="84" t="s">
        <v>5395</v>
      </c>
      <c r="VWX1353" s="84">
        <v>454</v>
      </c>
      <c r="VWY1353" s="84" t="s">
        <v>3803</v>
      </c>
      <c r="VWZ1353" s="84">
        <v>1000000</v>
      </c>
      <c r="VXB1353" s="84">
        <f>VXA1353/VWZ1353</f>
        <v>0</v>
      </c>
      <c r="VXC1353" s="84">
        <f>VWZ1353-VXA1353</f>
        <v>1000000</v>
      </c>
      <c r="VXD1353" s="84">
        <v>2000000</v>
      </c>
      <c r="VXE1353" s="84">
        <v>0</v>
      </c>
      <c r="VXF1353" s="84">
        <f>VXE1353/VXD1353</f>
        <v>0</v>
      </c>
      <c r="VXG1353" s="84">
        <f>VXD1353-VXE1353</f>
        <v>2000000</v>
      </c>
      <c r="VXH1353" s="84">
        <f>VXD1353+VWZ1353</f>
        <v>3000000</v>
      </c>
      <c r="VXM1353" s="84" t="s">
        <v>5395</v>
      </c>
      <c r="VXN1353" s="84">
        <v>454</v>
      </c>
      <c r="VXO1353" s="84" t="s">
        <v>3803</v>
      </c>
      <c r="VXP1353" s="84">
        <v>1000000</v>
      </c>
      <c r="VXR1353" s="84">
        <f>VXQ1353/VXP1353</f>
        <v>0</v>
      </c>
      <c r="VXS1353" s="84">
        <f>VXP1353-VXQ1353</f>
        <v>1000000</v>
      </c>
      <c r="VXT1353" s="84">
        <v>2000000</v>
      </c>
      <c r="VXU1353" s="84">
        <v>0</v>
      </c>
      <c r="VXV1353" s="84">
        <f>VXU1353/VXT1353</f>
        <v>0</v>
      </c>
      <c r="VXW1353" s="84">
        <f>VXT1353-VXU1353</f>
        <v>2000000</v>
      </c>
      <c r="VXX1353" s="84">
        <f>VXT1353+VXP1353</f>
        <v>3000000</v>
      </c>
      <c r="VYC1353" s="84" t="s">
        <v>5395</v>
      </c>
      <c r="VYD1353" s="84">
        <v>454</v>
      </c>
      <c r="VYE1353" s="84" t="s">
        <v>3803</v>
      </c>
      <c r="VYF1353" s="84">
        <v>1000000</v>
      </c>
      <c r="VYH1353" s="84">
        <f>VYG1353/VYF1353</f>
        <v>0</v>
      </c>
      <c r="VYI1353" s="84">
        <f>VYF1353-VYG1353</f>
        <v>1000000</v>
      </c>
      <c r="VYJ1353" s="84">
        <v>2000000</v>
      </c>
      <c r="VYK1353" s="84">
        <v>0</v>
      </c>
      <c r="VYL1353" s="84">
        <f>VYK1353/VYJ1353</f>
        <v>0</v>
      </c>
      <c r="VYM1353" s="84">
        <f>VYJ1353-VYK1353</f>
        <v>2000000</v>
      </c>
      <c r="VYN1353" s="84">
        <f>VYJ1353+VYF1353</f>
        <v>3000000</v>
      </c>
      <c r="VYS1353" s="84" t="s">
        <v>5395</v>
      </c>
      <c r="VYT1353" s="84">
        <v>454</v>
      </c>
      <c r="VYU1353" s="84" t="s">
        <v>3803</v>
      </c>
      <c r="VYV1353" s="84">
        <v>1000000</v>
      </c>
      <c r="VYX1353" s="84">
        <f>VYW1353/VYV1353</f>
        <v>0</v>
      </c>
      <c r="VYY1353" s="84">
        <f>VYV1353-VYW1353</f>
        <v>1000000</v>
      </c>
      <c r="VYZ1353" s="84">
        <v>2000000</v>
      </c>
      <c r="VZA1353" s="84">
        <v>0</v>
      </c>
      <c r="VZB1353" s="84">
        <f>VZA1353/VYZ1353</f>
        <v>0</v>
      </c>
      <c r="VZC1353" s="84">
        <f>VYZ1353-VZA1353</f>
        <v>2000000</v>
      </c>
      <c r="VZD1353" s="84">
        <f>VYZ1353+VYV1353</f>
        <v>3000000</v>
      </c>
      <c r="VZI1353" s="84" t="s">
        <v>5395</v>
      </c>
      <c r="VZJ1353" s="84">
        <v>454</v>
      </c>
      <c r="VZK1353" s="84" t="s">
        <v>3803</v>
      </c>
      <c r="VZL1353" s="84">
        <v>1000000</v>
      </c>
      <c r="VZN1353" s="84">
        <f>VZM1353/VZL1353</f>
        <v>0</v>
      </c>
      <c r="VZO1353" s="84">
        <f>VZL1353-VZM1353</f>
        <v>1000000</v>
      </c>
      <c r="VZP1353" s="84">
        <v>2000000</v>
      </c>
      <c r="VZQ1353" s="84">
        <v>0</v>
      </c>
      <c r="VZR1353" s="84">
        <f>VZQ1353/VZP1353</f>
        <v>0</v>
      </c>
      <c r="VZS1353" s="84">
        <f>VZP1353-VZQ1353</f>
        <v>2000000</v>
      </c>
      <c r="VZT1353" s="84">
        <f>VZP1353+VZL1353</f>
        <v>3000000</v>
      </c>
      <c r="VZY1353" s="84" t="s">
        <v>5395</v>
      </c>
      <c r="VZZ1353" s="84">
        <v>454</v>
      </c>
      <c r="WAA1353" s="84" t="s">
        <v>3803</v>
      </c>
      <c r="WAB1353" s="84">
        <v>1000000</v>
      </c>
      <c r="WAD1353" s="84">
        <f>WAC1353/WAB1353</f>
        <v>0</v>
      </c>
      <c r="WAE1353" s="84">
        <f>WAB1353-WAC1353</f>
        <v>1000000</v>
      </c>
      <c r="WAF1353" s="84">
        <v>2000000</v>
      </c>
      <c r="WAG1353" s="84">
        <v>0</v>
      </c>
      <c r="WAH1353" s="84">
        <f>WAG1353/WAF1353</f>
        <v>0</v>
      </c>
      <c r="WAI1353" s="84">
        <f>WAF1353-WAG1353</f>
        <v>2000000</v>
      </c>
      <c r="WAJ1353" s="84">
        <f>WAF1353+WAB1353</f>
        <v>3000000</v>
      </c>
      <c r="WAO1353" s="84" t="s">
        <v>5395</v>
      </c>
      <c r="WAP1353" s="84">
        <v>454</v>
      </c>
      <c r="WAQ1353" s="84" t="s">
        <v>3803</v>
      </c>
      <c r="WAR1353" s="84">
        <v>1000000</v>
      </c>
      <c r="WAT1353" s="84">
        <f>WAS1353/WAR1353</f>
        <v>0</v>
      </c>
      <c r="WAU1353" s="84">
        <f>WAR1353-WAS1353</f>
        <v>1000000</v>
      </c>
      <c r="WAV1353" s="84">
        <v>2000000</v>
      </c>
      <c r="WAW1353" s="84">
        <v>0</v>
      </c>
      <c r="WAX1353" s="84">
        <f>WAW1353/WAV1353</f>
        <v>0</v>
      </c>
      <c r="WAY1353" s="84">
        <f>WAV1353-WAW1353</f>
        <v>2000000</v>
      </c>
      <c r="WAZ1353" s="84">
        <f>WAV1353+WAR1353</f>
        <v>3000000</v>
      </c>
      <c r="WBE1353" s="84" t="s">
        <v>5395</v>
      </c>
      <c r="WBF1353" s="84">
        <v>454</v>
      </c>
      <c r="WBG1353" s="84" t="s">
        <v>3803</v>
      </c>
      <c r="WBH1353" s="84">
        <v>1000000</v>
      </c>
      <c r="WBJ1353" s="84">
        <f>WBI1353/WBH1353</f>
        <v>0</v>
      </c>
      <c r="WBK1353" s="84">
        <f>WBH1353-WBI1353</f>
        <v>1000000</v>
      </c>
      <c r="WBL1353" s="84">
        <v>2000000</v>
      </c>
      <c r="WBM1353" s="84">
        <v>0</v>
      </c>
      <c r="WBN1353" s="84">
        <f>WBM1353/WBL1353</f>
        <v>0</v>
      </c>
      <c r="WBO1353" s="84">
        <f>WBL1353-WBM1353</f>
        <v>2000000</v>
      </c>
      <c r="WBP1353" s="84">
        <f>WBL1353+WBH1353</f>
        <v>3000000</v>
      </c>
      <c r="WBU1353" s="84" t="s">
        <v>5395</v>
      </c>
      <c r="WBV1353" s="84">
        <v>454</v>
      </c>
      <c r="WBW1353" s="84" t="s">
        <v>3803</v>
      </c>
      <c r="WBX1353" s="84">
        <v>1000000</v>
      </c>
      <c r="WBZ1353" s="84">
        <f>WBY1353/WBX1353</f>
        <v>0</v>
      </c>
      <c r="WCA1353" s="84">
        <f>WBX1353-WBY1353</f>
        <v>1000000</v>
      </c>
      <c r="WCB1353" s="84">
        <v>2000000</v>
      </c>
      <c r="WCC1353" s="84">
        <v>0</v>
      </c>
      <c r="WCD1353" s="84">
        <f>WCC1353/WCB1353</f>
        <v>0</v>
      </c>
      <c r="WCE1353" s="84">
        <f>WCB1353-WCC1353</f>
        <v>2000000</v>
      </c>
      <c r="WCF1353" s="84">
        <f>WCB1353+WBX1353</f>
        <v>3000000</v>
      </c>
      <c r="WCK1353" s="84" t="s">
        <v>5395</v>
      </c>
      <c r="WCL1353" s="84">
        <v>454</v>
      </c>
      <c r="WCM1353" s="84" t="s">
        <v>3803</v>
      </c>
      <c r="WCN1353" s="84">
        <v>1000000</v>
      </c>
      <c r="WCP1353" s="84">
        <f>WCO1353/WCN1353</f>
        <v>0</v>
      </c>
      <c r="WCQ1353" s="84">
        <f>WCN1353-WCO1353</f>
        <v>1000000</v>
      </c>
      <c r="WCR1353" s="84">
        <v>2000000</v>
      </c>
      <c r="WCS1353" s="84">
        <v>0</v>
      </c>
      <c r="WCT1353" s="84">
        <f>WCS1353/WCR1353</f>
        <v>0</v>
      </c>
      <c r="WCU1353" s="84">
        <f>WCR1353-WCS1353</f>
        <v>2000000</v>
      </c>
      <c r="WCV1353" s="84">
        <f>WCR1353+WCN1353</f>
        <v>3000000</v>
      </c>
      <c r="WDA1353" s="84" t="s">
        <v>5395</v>
      </c>
      <c r="WDB1353" s="84">
        <v>454</v>
      </c>
      <c r="WDC1353" s="84" t="s">
        <v>3803</v>
      </c>
      <c r="WDD1353" s="84">
        <v>1000000</v>
      </c>
      <c r="WDF1353" s="84">
        <f>WDE1353/WDD1353</f>
        <v>0</v>
      </c>
      <c r="WDG1353" s="84">
        <f>WDD1353-WDE1353</f>
        <v>1000000</v>
      </c>
      <c r="WDH1353" s="84">
        <v>2000000</v>
      </c>
      <c r="WDI1353" s="84">
        <v>0</v>
      </c>
      <c r="WDJ1353" s="84">
        <f>WDI1353/WDH1353</f>
        <v>0</v>
      </c>
      <c r="WDK1353" s="84">
        <f>WDH1353-WDI1353</f>
        <v>2000000</v>
      </c>
      <c r="WDL1353" s="84">
        <f>WDH1353+WDD1353</f>
        <v>3000000</v>
      </c>
      <c r="WDQ1353" s="84" t="s">
        <v>5395</v>
      </c>
      <c r="WDR1353" s="84">
        <v>454</v>
      </c>
      <c r="WDS1353" s="84" t="s">
        <v>3803</v>
      </c>
      <c r="WDT1353" s="84">
        <v>1000000</v>
      </c>
      <c r="WDV1353" s="84">
        <f>WDU1353/WDT1353</f>
        <v>0</v>
      </c>
      <c r="WDW1353" s="84">
        <f>WDT1353-WDU1353</f>
        <v>1000000</v>
      </c>
      <c r="WDX1353" s="84">
        <v>2000000</v>
      </c>
      <c r="WDY1353" s="84">
        <v>0</v>
      </c>
      <c r="WDZ1353" s="84">
        <f>WDY1353/WDX1353</f>
        <v>0</v>
      </c>
      <c r="WEA1353" s="84">
        <f>WDX1353-WDY1353</f>
        <v>2000000</v>
      </c>
      <c r="WEB1353" s="84">
        <f>WDX1353+WDT1353</f>
        <v>3000000</v>
      </c>
      <c r="WEG1353" s="84" t="s">
        <v>5395</v>
      </c>
      <c r="WEH1353" s="84">
        <v>454</v>
      </c>
      <c r="WEI1353" s="84" t="s">
        <v>3803</v>
      </c>
      <c r="WEJ1353" s="84">
        <v>1000000</v>
      </c>
      <c r="WEL1353" s="84">
        <f>WEK1353/WEJ1353</f>
        <v>0</v>
      </c>
      <c r="WEM1353" s="84">
        <f>WEJ1353-WEK1353</f>
        <v>1000000</v>
      </c>
      <c r="WEN1353" s="84">
        <v>2000000</v>
      </c>
      <c r="WEO1353" s="84">
        <v>0</v>
      </c>
      <c r="WEP1353" s="84">
        <f>WEO1353/WEN1353</f>
        <v>0</v>
      </c>
      <c r="WEQ1353" s="84">
        <f>WEN1353-WEO1353</f>
        <v>2000000</v>
      </c>
      <c r="WER1353" s="84">
        <f>WEN1353+WEJ1353</f>
        <v>3000000</v>
      </c>
      <c r="WEW1353" s="84" t="s">
        <v>5395</v>
      </c>
      <c r="WEX1353" s="84">
        <v>454</v>
      </c>
      <c r="WEY1353" s="84" t="s">
        <v>3803</v>
      </c>
      <c r="WEZ1353" s="84">
        <v>1000000</v>
      </c>
      <c r="WFB1353" s="84">
        <f>WFA1353/WEZ1353</f>
        <v>0</v>
      </c>
      <c r="WFC1353" s="84">
        <f>WEZ1353-WFA1353</f>
        <v>1000000</v>
      </c>
      <c r="WFD1353" s="84">
        <v>2000000</v>
      </c>
      <c r="WFE1353" s="84">
        <v>0</v>
      </c>
      <c r="WFF1353" s="84">
        <f>WFE1353/WFD1353</f>
        <v>0</v>
      </c>
      <c r="WFG1353" s="84">
        <f>WFD1353-WFE1353</f>
        <v>2000000</v>
      </c>
      <c r="WFH1353" s="84">
        <f>WFD1353+WEZ1353</f>
        <v>3000000</v>
      </c>
      <c r="WFM1353" s="84" t="s">
        <v>5395</v>
      </c>
      <c r="WFN1353" s="84">
        <v>454</v>
      </c>
      <c r="WFO1353" s="84" t="s">
        <v>3803</v>
      </c>
      <c r="WFP1353" s="84">
        <v>1000000</v>
      </c>
      <c r="WFR1353" s="84">
        <f>WFQ1353/WFP1353</f>
        <v>0</v>
      </c>
      <c r="WFS1353" s="84">
        <f>WFP1353-WFQ1353</f>
        <v>1000000</v>
      </c>
      <c r="WFT1353" s="84">
        <v>2000000</v>
      </c>
      <c r="WFU1353" s="84">
        <v>0</v>
      </c>
      <c r="WFV1353" s="84">
        <f>WFU1353/WFT1353</f>
        <v>0</v>
      </c>
      <c r="WFW1353" s="84">
        <f>WFT1353-WFU1353</f>
        <v>2000000</v>
      </c>
      <c r="WFX1353" s="84">
        <f>WFT1353+WFP1353</f>
        <v>3000000</v>
      </c>
      <c r="WGC1353" s="84" t="s">
        <v>5395</v>
      </c>
      <c r="WGD1353" s="84">
        <v>454</v>
      </c>
      <c r="WGE1353" s="84" t="s">
        <v>3803</v>
      </c>
      <c r="WGF1353" s="84">
        <v>1000000</v>
      </c>
      <c r="WGH1353" s="84">
        <f>WGG1353/WGF1353</f>
        <v>0</v>
      </c>
      <c r="WGI1353" s="84">
        <f>WGF1353-WGG1353</f>
        <v>1000000</v>
      </c>
      <c r="WGJ1353" s="84">
        <v>2000000</v>
      </c>
      <c r="WGK1353" s="84">
        <v>0</v>
      </c>
      <c r="WGL1353" s="84">
        <f>WGK1353/WGJ1353</f>
        <v>0</v>
      </c>
      <c r="WGM1353" s="84">
        <f>WGJ1353-WGK1353</f>
        <v>2000000</v>
      </c>
      <c r="WGN1353" s="84">
        <f>WGJ1353+WGF1353</f>
        <v>3000000</v>
      </c>
      <c r="WGS1353" s="84" t="s">
        <v>5395</v>
      </c>
      <c r="WGT1353" s="84">
        <v>454</v>
      </c>
      <c r="WGU1353" s="84" t="s">
        <v>3803</v>
      </c>
      <c r="WGV1353" s="84">
        <v>1000000</v>
      </c>
      <c r="WGX1353" s="84">
        <f>WGW1353/WGV1353</f>
        <v>0</v>
      </c>
      <c r="WGY1353" s="84">
        <f>WGV1353-WGW1353</f>
        <v>1000000</v>
      </c>
      <c r="WGZ1353" s="84">
        <v>2000000</v>
      </c>
      <c r="WHA1353" s="84">
        <v>0</v>
      </c>
      <c r="WHB1353" s="84">
        <f>WHA1353/WGZ1353</f>
        <v>0</v>
      </c>
      <c r="WHC1353" s="84">
        <f>WGZ1353-WHA1353</f>
        <v>2000000</v>
      </c>
      <c r="WHD1353" s="84">
        <f>WGZ1353+WGV1353</f>
        <v>3000000</v>
      </c>
      <c r="WHI1353" s="84" t="s">
        <v>5395</v>
      </c>
      <c r="WHJ1353" s="84">
        <v>454</v>
      </c>
      <c r="WHK1353" s="84" t="s">
        <v>3803</v>
      </c>
      <c r="WHL1353" s="84">
        <v>1000000</v>
      </c>
      <c r="WHN1353" s="84">
        <f>WHM1353/WHL1353</f>
        <v>0</v>
      </c>
      <c r="WHO1353" s="84">
        <f>WHL1353-WHM1353</f>
        <v>1000000</v>
      </c>
      <c r="WHP1353" s="84">
        <v>2000000</v>
      </c>
      <c r="WHQ1353" s="84">
        <v>0</v>
      </c>
      <c r="WHR1353" s="84">
        <f>WHQ1353/WHP1353</f>
        <v>0</v>
      </c>
      <c r="WHS1353" s="84">
        <f>WHP1353-WHQ1353</f>
        <v>2000000</v>
      </c>
      <c r="WHT1353" s="84">
        <f>WHP1353+WHL1353</f>
        <v>3000000</v>
      </c>
      <c r="WHY1353" s="84" t="s">
        <v>5395</v>
      </c>
      <c r="WHZ1353" s="84">
        <v>454</v>
      </c>
      <c r="WIA1353" s="84" t="s">
        <v>3803</v>
      </c>
      <c r="WIB1353" s="84">
        <v>1000000</v>
      </c>
      <c r="WID1353" s="84">
        <f>WIC1353/WIB1353</f>
        <v>0</v>
      </c>
      <c r="WIE1353" s="84">
        <f>WIB1353-WIC1353</f>
        <v>1000000</v>
      </c>
      <c r="WIF1353" s="84">
        <v>2000000</v>
      </c>
      <c r="WIG1353" s="84">
        <v>0</v>
      </c>
      <c r="WIH1353" s="84">
        <f>WIG1353/WIF1353</f>
        <v>0</v>
      </c>
      <c r="WII1353" s="84">
        <f>WIF1353-WIG1353</f>
        <v>2000000</v>
      </c>
      <c r="WIJ1353" s="84">
        <f>WIF1353+WIB1353</f>
        <v>3000000</v>
      </c>
      <c r="WIO1353" s="84" t="s">
        <v>5395</v>
      </c>
      <c r="WIP1353" s="84">
        <v>454</v>
      </c>
      <c r="WIQ1353" s="84" t="s">
        <v>3803</v>
      </c>
      <c r="WIR1353" s="84">
        <v>1000000</v>
      </c>
      <c r="WIT1353" s="84">
        <f>WIS1353/WIR1353</f>
        <v>0</v>
      </c>
      <c r="WIU1353" s="84">
        <f>WIR1353-WIS1353</f>
        <v>1000000</v>
      </c>
      <c r="WIV1353" s="84">
        <v>2000000</v>
      </c>
      <c r="WIW1353" s="84">
        <v>0</v>
      </c>
      <c r="WIX1353" s="84">
        <f>WIW1353/WIV1353</f>
        <v>0</v>
      </c>
      <c r="WIY1353" s="84">
        <f>WIV1353-WIW1353</f>
        <v>2000000</v>
      </c>
      <c r="WIZ1353" s="84">
        <f>WIV1353+WIR1353</f>
        <v>3000000</v>
      </c>
      <c r="WJE1353" s="84" t="s">
        <v>5395</v>
      </c>
      <c r="WJF1353" s="84">
        <v>454</v>
      </c>
      <c r="WJG1353" s="84" t="s">
        <v>3803</v>
      </c>
      <c r="WJH1353" s="84">
        <v>1000000</v>
      </c>
      <c r="WJJ1353" s="84">
        <f>WJI1353/WJH1353</f>
        <v>0</v>
      </c>
      <c r="WJK1353" s="84">
        <f>WJH1353-WJI1353</f>
        <v>1000000</v>
      </c>
      <c r="WJL1353" s="84">
        <v>2000000</v>
      </c>
      <c r="WJM1353" s="84">
        <v>0</v>
      </c>
      <c r="WJN1353" s="84">
        <f>WJM1353/WJL1353</f>
        <v>0</v>
      </c>
      <c r="WJO1353" s="84">
        <f>WJL1353-WJM1353</f>
        <v>2000000</v>
      </c>
      <c r="WJP1353" s="84">
        <f>WJL1353+WJH1353</f>
        <v>3000000</v>
      </c>
      <c r="WJU1353" s="84" t="s">
        <v>5395</v>
      </c>
      <c r="WJV1353" s="84">
        <v>454</v>
      </c>
      <c r="WJW1353" s="84" t="s">
        <v>3803</v>
      </c>
      <c r="WJX1353" s="84">
        <v>1000000</v>
      </c>
      <c r="WJZ1353" s="84">
        <f>WJY1353/WJX1353</f>
        <v>0</v>
      </c>
      <c r="WKA1353" s="84">
        <f>WJX1353-WJY1353</f>
        <v>1000000</v>
      </c>
      <c r="WKB1353" s="84">
        <v>2000000</v>
      </c>
      <c r="WKC1353" s="84">
        <v>0</v>
      </c>
      <c r="WKD1353" s="84">
        <f>WKC1353/WKB1353</f>
        <v>0</v>
      </c>
      <c r="WKE1353" s="84">
        <f>WKB1353-WKC1353</f>
        <v>2000000</v>
      </c>
      <c r="WKF1353" s="84">
        <f>WKB1353+WJX1353</f>
        <v>3000000</v>
      </c>
      <c r="WKK1353" s="84" t="s">
        <v>5395</v>
      </c>
      <c r="WKL1353" s="84">
        <v>454</v>
      </c>
      <c r="WKM1353" s="84" t="s">
        <v>3803</v>
      </c>
      <c r="WKN1353" s="84">
        <v>1000000</v>
      </c>
      <c r="WKP1353" s="84">
        <f>WKO1353/WKN1353</f>
        <v>0</v>
      </c>
      <c r="WKQ1353" s="84">
        <f>WKN1353-WKO1353</f>
        <v>1000000</v>
      </c>
      <c r="WKR1353" s="84">
        <v>2000000</v>
      </c>
      <c r="WKS1353" s="84">
        <v>0</v>
      </c>
      <c r="WKT1353" s="84">
        <f>WKS1353/WKR1353</f>
        <v>0</v>
      </c>
      <c r="WKU1353" s="84">
        <f>WKR1353-WKS1353</f>
        <v>2000000</v>
      </c>
      <c r="WKV1353" s="84">
        <f>WKR1353+WKN1353</f>
        <v>3000000</v>
      </c>
      <c r="WLA1353" s="84" t="s">
        <v>5395</v>
      </c>
      <c r="WLB1353" s="84">
        <v>454</v>
      </c>
      <c r="WLC1353" s="84" t="s">
        <v>3803</v>
      </c>
      <c r="WLD1353" s="84">
        <v>1000000</v>
      </c>
      <c r="WLF1353" s="84">
        <f>WLE1353/WLD1353</f>
        <v>0</v>
      </c>
      <c r="WLG1353" s="84">
        <f>WLD1353-WLE1353</f>
        <v>1000000</v>
      </c>
      <c r="WLH1353" s="84">
        <v>2000000</v>
      </c>
      <c r="WLI1353" s="84">
        <v>0</v>
      </c>
      <c r="WLJ1353" s="84">
        <f>WLI1353/WLH1353</f>
        <v>0</v>
      </c>
      <c r="WLK1353" s="84">
        <f>WLH1353-WLI1353</f>
        <v>2000000</v>
      </c>
      <c r="WLL1353" s="84">
        <f>WLH1353+WLD1353</f>
        <v>3000000</v>
      </c>
      <c r="WLQ1353" s="84" t="s">
        <v>5395</v>
      </c>
      <c r="WLR1353" s="84">
        <v>454</v>
      </c>
      <c r="WLS1353" s="84" t="s">
        <v>3803</v>
      </c>
      <c r="WLT1353" s="84">
        <v>1000000</v>
      </c>
      <c r="WLV1353" s="84">
        <f>WLU1353/WLT1353</f>
        <v>0</v>
      </c>
      <c r="WLW1353" s="84">
        <f>WLT1353-WLU1353</f>
        <v>1000000</v>
      </c>
      <c r="WLX1353" s="84">
        <v>2000000</v>
      </c>
      <c r="WLY1353" s="84">
        <v>0</v>
      </c>
      <c r="WLZ1353" s="84">
        <f>WLY1353/WLX1353</f>
        <v>0</v>
      </c>
      <c r="WMA1353" s="84">
        <f>WLX1353-WLY1353</f>
        <v>2000000</v>
      </c>
      <c r="WMB1353" s="84">
        <f>WLX1353+WLT1353</f>
        <v>3000000</v>
      </c>
      <c r="WMG1353" s="84" t="s">
        <v>5395</v>
      </c>
      <c r="WMH1353" s="84">
        <v>454</v>
      </c>
      <c r="WMI1353" s="84" t="s">
        <v>3803</v>
      </c>
      <c r="WMJ1353" s="84">
        <v>1000000</v>
      </c>
      <c r="WML1353" s="84">
        <f>WMK1353/WMJ1353</f>
        <v>0</v>
      </c>
      <c r="WMM1353" s="84">
        <f>WMJ1353-WMK1353</f>
        <v>1000000</v>
      </c>
      <c r="WMN1353" s="84">
        <v>2000000</v>
      </c>
      <c r="WMO1353" s="84">
        <v>0</v>
      </c>
      <c r="WMP1353" s="84">
        <f>WMO1353/WMN1353</f>
        <v>0</v>
      </c>
      <c r="WMQ1353" s="84">
        <f>WMN1353-WMO1353</f>
        <v>2000000</v>
      </c>
      <c r="WMR1353" s="84">
        <f>WMN1353+WMJ1353</f>
        <v>3000000</v>
      </c>
      <c r="WMW1353" s="84" t="s">
        <v>5395</v>
      </c>
      <c r="WMX1353" s="84">
        <v>454</v>
      </c>
      <c r="WMY1353" s="84" t="s">
        <v>3803</v>
      </c>
      <c r="WMZ1353" s="84">
        <v>1000000</v>
      </c>
      <c r="WNB1353" s="84">
        <f>WNA1353/WMZ1353</f>
        <v>0</v>
      </c>
      <c r="WNC1353" s="84">
        <f>WMZ1353-WNA1353</f>
        <v>1000000</v>
      </c>
      <c r="WND1353" s="84">
        <v>2000000</v>
      </c>
      <c r="WNE1353" s="84">
        <v>0</v>
      </c>
      <c r="WNF1353" s="84">
        <f>WNE1353/WND1353</f>
        <v>0</v>
      </c>
      <c r="WNG1353" s="84">
        <f>WND1353-WNE1353</f>
        <v>2000000</v>
      </c>
      <c r="WNH1353" s="84">
        <f>WND1353+WMZ1353</f>
        <v>3000000</v>
      </c>
      <c r="WNM1353" s="84" t="s">
        <v>5395</v>
      </c>
      <c r="WNN1353" s="84">
        <v>454</v>
      </c>
      <c r="WNO1353" s="84" t="s">
        <v>3803</v>
      </c>
      <c r="WNP1353" s="84">
        <v>1000000</v>
      </c>
      <c r="WNR1353" s="84">
        <f>WNQ1353/WNP1353</f>
        <v>0</v>
      </c>
      <c r="WNS1353" s="84">
        <f>WNP1353-WNQ1353</f>
        <v>1000000</v>
      </c>
      <c r="WNT1353" s="84">
        <v>2000000</v>
      </c>
      <c r="WNU1353" s="84">
        <v>0</v>
      </c>
      <c r="WNV1353" s="84">
        <f>WNU1353/WNT1353</f>
        <v>0</v>
      </c>
      <c r="WNW1353" s="84">
        <f>WNT1353-WNU1353</f>
        <v>2000000</v>
      </c>
      <c r="WNX1353" s="84">
        <f>WNT1353+WNP1353</f>
        <v>3000000</v>
      </c>
      <c r="WOC1353" s="84" t="s">
        <v>5395</v>
      </c>
      <c r="WOD1353" s="84">
        <v>454</v>
      </c>
      <c r="WOE1353" s="84" t="s">
        <v>3803</v>
      </c>
      <c r="WOF1353" s="84">
        <v>1000000</v>
      </c>
      <c r="WOH1353" s="84">
        <f>WOG1353/WOF1353</f>
        <v>0</v>
      </c>
      <c r="WOI1353" s="84">
        <f>WOF1353-WOG1353</f>
        <v>1000000</v>
      </c>
      <c r="WOJ1353" s="84">
        <v>2000000</v>
      </c>
      <c r="WOK1353" s="84">
        <v>0</v>
      </c>
      <c r="WOL1353" s="84">
        <f>WOK1353/WOJ1353</f>
        <v>0</v>
      </c>
      <c r="WOM1353" s="84">
        <f>WOJ1353-WOK1353</f>
        <v>2000000</v>
      </c>
      <c r="WON1353" s="84">
        <f>WOJ1353+WOF1353</f>
        <v>3000000</v>
      </c>
      <c r="WOS1353" s="84" t="s">
        <v>5395</v>
      </c>
      <c r="WOT1353" s="84">
        <v>454</v>
      </c>
      <c r="WOU1353" s="84" t="s">
        <v>3803</v>
      </c>
      <c r="WOV1353" s="84">
        <v>1000000</v>
      </c>
      <c r="WOX1353" s="84">
        <f>WOW1353/WOV1353</f>
        <v>0</v>
      </c>
      <c r="WOY1353" s="84">
        <f>WOV1353-WOW1353</f>
        <v>1000000</v>
      </c>
      <c r="WOZ1353" s="84">
        <v>2000000</v>
      </c>
      <c r="WPA1353" s="84">
        <v>0</v>
      </c>
      <c r="WPB1353" s="84">
        <f>WPA1353/WOZ1353</f>
        <v>0</v>
      </c>
      <c r="WPC1353" s="84">
        <f>WOZ1353-WPA1353</f>
        <v>2000000</v>
      </c>
      <c r="WPD1353" s="84">
        <f>WOZ1353+WOV1353</f>
        <v>3000000</v>
      </c>
      <c r="WPI1353" s="84" t="s">
        <v>5395</v>
      </c>
      <c r="WPJ1353" s="84">
        <v>454</v>
      </c>
      <c r="WPK1353" s="84" t="s">
        <v>3803</v>
      </c>
      <c r="WPL1353" s="84">
        <v>1000000</v>
      </c>
      <c r="WPN1353" s="84">
        <f>WPM1353/WPL1353</f>
        <v>0</v>
      </c>
      <c r="WPO1353" s="84">
        <f>WPL1353-WPM1353</f>
        <v>1000000</v>
      </c>
      <c r="WPP1353" s="84">
        <v>2000000</v>
      </c>
      <c r="WPQ1353" s="84">
        <v>0</v>
      </c>
      <c r="WPR1353" s="84">
        <f>WPQ1353/WPP1353</f>
        <v>0</v>
      </c>
      <c r="WPS1353" s="84">
        <f>WPP1353-WPQ1353</f>
        <v>2000000</v>
      </c>
      <c r="WPT1353" s="84">
        <f>WPP1353+WPL1353</f>
        <v>3000000</v>
      </c>
      <c r="WPY1353" s="84" t="s">
        <v>5395</v>
      </c>
      <c r="WPZ1353" s="84">
        <v>454</v>
      </c>
      <c r="WQA1353" s="84" t="s">
        <v>3803</v>
      </c>
      <c r="WQB1353" s="84">
        <v>1000000</v>
      </c>
      <c r="WQD1353" s="84">
        <f>WQC1353/WQB1353</f>
        <v>0</v>
      </c>
      <c r="WQE1353" s="84">
        <f>WQB1353-WQC1353</f>
        <v>1000000</v>
      </c>
      <c r="WQF1353" s="84">
        <v>2000000</v>
      </c>
      <c r="WQG1353" s="84">
        <v>0</v>
      </c>
      <c r="WQH1353" s="84">
        <f>WQG1353/WQF1353</f>
        <v>0</v>
      </c>
      <c r="WQI1353" s="84">
        <f>WQF1353-WQG1353</f>
        <v>2000000</v>
      </c>
      <c r="WQJ1353" s="84">
        <f>WQF1353+WQB1353</f>
        <v>3000000</v>
      </c>
      <c r="WQO1353" s="84" t="s">
        <v>5395</v>
      </c>
      <c r="WQP1353" s="84">
        <v>454</v>
      </c>
      <c r="WQQ1353" s="84" t="s">
        <v>3803</v>
      </c>
      <c r="WQR1353" s="84">
        <v>1000000</v>
      </c>
      <c r="WQT1353" s="84">
        <f>WQS1353/WQR1353</f>
        <v>0</v>
      </c>
      <c r="WQU1353" s="84">
        <f>WQR1353-WQS1353</f>
        <v>1000000</v>
      </c>
      <c r="WQV1353" s="84">
        <v>2000000</v>
      </c>
      <c r="WQW1353" s="84">
        <v>0</v>
      </c>
      <c r="WQX1353" s="84">
        <f>WQW1353/WQV1353</f>
        <v>0</v>
      </c>
      <c r="WQY1353" s="84">
        <f>WQV1353-WQW1353</f>
        <v>2000000</v>
      </c>
      <c r="WQZ1353" s="84">
        <f>WQV1353+WQR1353</f>
        <v>3000000</v>
      </c>
      <c r="WRE1353" s="84" t="s">
        <v>5395</v>
      </c>
      <c r="WRF1353" s="84">
        <v>454</v>
      </c>
      <c r="WRG1353" s="84" t="s">
        <v>3803</v>
      </c>
      <c r="WRH1353" s="84">
        <v>1000000</v>
      </c>
      <c r="WRJ1353" s="84">
        <f>WRI1353/WRH1353</f>
        <v>0</v>
      </c>
      <c r="WRK1353" s="84">
        <f>WRH1353-WRI1353</f>
        <v>1000000</v>
      </c>
      <c r="WRL1353" s="84">
        <v>2000000</v>
      </c>
      <c r="WRM1353" s="84">
        <v>0</v>
      </c>
      <c r="WRN1353" s="84">
        <f>WRM1353/WRL1353</f>
        <v>0</v>
      </c>
      <c r="WRO1353" s="84">
        <f>WRL1353-WRM1353</f>
        <v>2000000</v>
      </c>
      <c r="WRP1353" s="84">
        <f>WRL1353+WRH1353</f>
        <v>3000000</v>
      </c>
      <c r="WRU1353" s="84" t="s">
        <v>5395</v>
      </c>
      <c r="WRV1353" s="84">
        <v>454</v>
      </c>
      <c r="WRW1353" s="84" t="s">
        <v>3803</v>
      </c>
      <c r="WRX1353" s="84">
        <v>1000000</v>
      </c>
      <c r="WRZ1353" s="84">
        <f>WRY1353/WRX1353</f>
        <v>0</v>
      </c>
      <c r="WSA1353" s="84">
        <f>WRX1353-WRY1353</f>
        <v>1000000</v>
      </c>
      <c r="WSB1353" s="84">
        <v>2000000</v>
      </c>
      <c r="WSC1353" s="84">
        <v>0</v>
      </c>
      <c r="WSD1353" s="84">
        <f>WSC1353/WSB1353</f>
        <v>0</v>
      </c>
      <c r="WSE1353" s="84">
        <f>WSB1353-WSC1353</f>
        <v>2000000</v>
      </c>
      <c r="WSF1353" s="84">
        <f>WSB1353+WRX1353</f>
        <v>3000000</v>
      </c>
      <c r="WSK1353" s="84" t="s">
        <v>5395</v>
      </c>
      <c r="WSL1353" s="84">
        <v>454</v>
      </c>
      <c r="WSM1353" s="84" t="s">
        <v>3803</v>
      </c>
      <c r="WSN1353" s="84">
        <v>1000000</v>
      </c>
      <c r="WSP1353" s="84">
        <f>WSO1353/WSN1353</f>
        <v>0</v>
      </c>
      <c r="WSQ1353" s="84">
        <f>WSN1353-WSO1353</f>
        <v>1000000</v>
      </c>
      <c r="WSR1353" s="84">
        <v>2000000</v>
      </c>
      <c r="WSS1353" s="84">
        <v>0</v>
      </c>
      <c r="WST1353" s="84">
        <f>WSS1353/WSR1353</f>
        <v>0</v>
      </c>
      <c r="WSU1353" s="84">
        <f>WSR1353-WSS1353</f>
        <v>2000000</v>
      </c>
      <c r="WSV1353" s="84">
        <f>WSR1353+WSN1353</f>
        <v>3000000</v>
      </c>
      <c r="WTA1353" s="84" t="s">
        <v>5395</v>
      </c>
      <c r="WTB1353" s="84">
        <v>454</v>
      </c>
      <c r="WTC1353" s="84" t="s">
        <v>3803</v>
      </c>
      <c r="WTD1353" s="84">
        <v>1000000</v>
      </c>
      <c r="WTF1353" s="84">
        <f>WTE1353/WTD1353</f>
        <v>0</v>
      </c>
      <c r="WTG1353" s="84">
        <f>WTD1353-WTE1353</f>
        <v>1000000</v>
      </c>
      <c r="WTH1353" s="84">
        <v>2000000</v>
      </c>
      <c r="WTI1353" s="84">
        <v>0</v>
      </c>
      <c r="WTJ1353" s="84">
        <f>WTI1353/WTH1353</f>
        <v>0</v>
      </c>
      <c r="WTK1353" s="84">
        <f>WTH1353-WTI1353</f>
        <v>2000000</v>
      </c>
      <c r="WTL1353" s="84">
        <f>WTH1353+WTD1353</f>
        <v>3000000</v>
      </c>
      <c r="WTQ1353" s="84" t="s">
        <v>5395</v>
      </c>
      <c r="WTR1353" s="84">
        <v>454</v>
      </c>
      <c r="WTS1353" s="84" t="s">
        <v>3803</v>
      </c>
      <c r="WTT1353" s="84">
        <v>1000000</v>
      </c>
      <c r="WTV1353" s="84">
        <f>WTU1353/WTT1353</f>
        <v>0</v>
      </c>
      <c r="WTW1353" s="84">
        <f>WTT1353-WTU1353</f>
        <v>1000000</v>
      </c>
      <c r="WTX1353" s="84">
        <v>2000000</v>
      </c>
      <c r="WTY1353" s="84">
        <v>0</v>
      </c>
      <c r="WTZ1353" s="84">
        <f>WTY1353/WTX1353</f>
        <v>0</v>
      </c>
      <c r="WUA1353" s="84">
        <f>WTX1353-WTY1353</f>
        <v>2000000</v>
      </c>
      <c r="WUB1353" s="84">
        <f>WTX1353+WTT1353</f>
        <v>3000000</v>
      </c>
      <c r="WUG1353" s="84" t="s">
        <v>5395</v>
      </c>
      <c r="WUH1353" s="84">
        <v>454</v>
      </c>
      <c r="WUI1353" s="84" t="s">
        <v>3803</v>
      </c>
      <c r="WUJ1353" s="84">
        <v>1000000</v>
      </c>
      <c r="WUL1353" s="84">
        <f>WUK1353/WUJ1353</f>
        <v>0</v>
      </c>
      <c r="WUM1353" s="84">
        <f>WUJ1353-WUK1353</f>
        <v>1000000</v>
      </c>
      <c r="WUN1353" s="84">
        <v>2000000</v>
      </c>
      <c r="WUO1353" s="84">
        <v>0</v>
      </c>
      <c r="WUP1353" s="84">
        <f>WUO1353/WUN1353</f>
        <v>0</v>
      </c>
      <c r="WUQ1353" s="84">
        <f>WUN1353-WUO1353</f>
        <v>2000000</v>
      </c>
      <c r="WUR1353" s="84">
        <f>WUN1353+WUJ1353</f>
        <v>3000000</v>
      </c>
      <c r="WUW1353" s="84" t="s">
        <v>5395</v>
      </c>
      <c r="WUX1353" s="84">
        <v>454</v>
      </c>
      <c r="WUY1353" s="84" t="s">
        <v>3803</v>
      </c>
      <c r="WUZ1353" s="84">
        <v>1000000</v>
      </c>
      <c r="WVB1353" s="84">
        <f>WVA1353/WUZ1353</f>
        <v>0</v>
      </c>
      <c r="WVC1353" s="84">
        <f>WUZ1353-WVA1353</f>
        <v>1000000</v>
      </c>
      <c r="WVD1353" s="84">
        <v>2000000</v>
      </c>
      <c r="WVE1353" s="84">
        <v>0</v>
      </c>
      <c r="WVF1353" s="84">
        <f>WVE1353/WVD1353</f>
        <v>0</v>
      </c>
      <c r="WVG1353" s="84">
        <f>WVD1353-WVE1353</f>
        <v>2000000</v>
      </c>
      <c r="WVH1353" s="84">
        <f>WVD1353+WUZ1353</f>
        <v>3000000</v>
      </c>
      <c r="WVM1353" s="84" t="s">
        <v>5395</v>
      </c>
      <c r="WVN1353" s="84">
        <v>454</v>
      </c>
      <c r="WVO1353" s="84" t="s">
        <v>3803</v>
      </c>
      <c r="WVP1353" s="84">
        <v>1000000</v>
      </c>
      <c r="WVR1353" s="84">
        <f>WVQ1353/WVP1353</f>
        <v>0</v>
      </c>
      <c r="WVS1353" s="84">
        <f>WVP1353-WVQ1353</f>
        <v>1000000</v>
      </c>
      <c r="WVT1353" s="84">
        <v>2000000</v>
      </c>
      <c r="WVU1353" s="84">
        <v>0</v>
      </c>
      <c r="WVV1353" s="84">
        <f>WVU1353/WVT1353</f>
        <v>0</v>
      </c>
      <c r="WVW1353" s="84">
        <f>WVT1353-WVU1353</f>
        <v>2000000</v>
      </c>
      <c r="WVX1353" s="84">
        <f>WVT1353+WVP1353</f>
        <v>3000000</v>
      </c>
      <c r="WWC1353" s="84" t="s">
        <v>5395</v>
      </c>
      <c r="WWD1353" s="84">
        <v>454</v>
      </c>
      <c r="WWE1353" s="84" t="s">
        <v>3803</v>
      </c>
      <c r="WWF1353" s="84">
        <v>1000000</v>
      </c>
      <c r="WWH1353" s="84">
        <f>WWG1353/WWF1353</f>
        <v>0</v>
      </c>
      <c r="WWI1353" s="84">
        <f>WWF1353-WWG1353</f>
        <v>1000000</v>
      </c>
      <c r="WWJ1353" s="84">
        <v>2000000</v>
      </c>
      <c r="WWK1353" s="84">
        <v>0</v>
      </c>
      <c r="WWL1353" s="84">
        <f>WWK1353/WWJ1353</f>
        <v>0</v>
      </c>
      <c r="WWM1353" s="84">
        <f>WWJ1353-WWK1353</f>
        <v>2000000</v>
      </c>
      <c r="WWN1353" s="84">
        <f>WWJ1353+WWF1353</f>
        <v>3000000</v>
      </c>
      <c r="WWS1353" s="84" t="s">
        <v>5395</v>
      </c>
      <c r="WWT1353" s="84">
        <v>454</v>
      </c>
      <c r="WWU1353" s="84" t="s">
        <v>3803</v>
      </c>
      <c r="WWV1353" s="84">
        <v>1000000</v>
      </c>
      <c r="WWX1353" s="84">
        <f>WWW1353/WWV1353</f>
        <v>0</v>
      </c>
      <c r="WWY1353" s="84">
        <f>WWV1353-WWW1353</f>
        <v>1000000</v>
      </c>
      <c r="WWZ1353" s="84">
        <v>2000000</v>
      </c>
      <c r="WXA1353" s="84">
        <v>0</v>
      </c>
      <c r="WXB1353" s="84">
        <f>WXA1353/WWZ1353</f>
        <v>0</v>
      </c>
      <c r="WXC1353" s="84">
        <f>WWZ1353-WXA1353</f>
        <v>2000000</v>
      </c>
      <c r="WXD1353" s="84">
        <f>WWZ1353+WWV1353</f>
        <v>3000000</v>
      </c>
      <c r="WXI1353" s="84" t="s">
        <v>5395</v>
      </c>
      <c r="WXJ1353" s="84">
        <v>454</v>
      </c>
      <c r="WXK1353" s="84" t="s">
        <v>3803</v>
      </c>
      <c r="WXL1353" s="84">
        <v>1000000</v>
      </c>
      <c r="WXN1353" s="84">
        <f>WXM1353/WXL1353</f>
        <v>0</v>
      </c>
      <c r="WXO1353" s="84">
        <f>WXL1353-WXM1353</f>
        <v>1000000</v>
      </c>
      <c r="WXP1353" s="84">
        <v>2000000</v>
      </c>
      <c r="WXQ1353" s="84">
        <v>0</v>
      </c>
      <c r="WXR1353" s="84">
        <f>WXQ1353/WXP1353</f>
        <v>0</v>
      </c>
      <c r="WXS1353" s="84">
        <f>WXP1353-WXQ1353</f>
        <v>2000000</v>
      </c>
      <c r="WXT1353" s="84">
        <f>WXP1353+WXL1353</f>
        <v>3000000</v>
      </c>
      <c r="WXY1353" s="84" t="s">
        <v>5395</v>
      </c>
      <c r="WXZ1353" s="84">
        <v>454</v>
      </c>
      <c r="WYA1353" s="84" t="s">
        <v>3803</v>
      </c>
      <c r="WYB1353" s="84">
        <v>1000000</v>
      </c>
      <c r="WYD1353" s="84">
        <f>WYC1353/WYB1353</f>
        <v>0</v>
      </c>
      <c r="WYE1353" s="84">
        <f>WYB1353-WYC1353</f>
        <v>1000000</v>
      </c>
      <c r="WYF1353" s="84">
        <v>2000000</v>
      </c>
      <c r="WYG1353" s="84">
        <v>0</v>
      </c>
      <c r="WYH1353" s="84">
        <f>WYG1353/WYF1353</f>
        <v>0</v>
      </c>
      <c r="WYI1353" s="84">
        <f>WYF1353-WYG1353</f>
        <v>2000000</v>
      </c>
      <c r="WYJ1353" s="84">
        <f>WYF1353+WYB1353</f>
        <v>3000000</v>
      </c>
      <c r="WYO1353" s="84" t="s">
        <v>5395</v>
      </c>
      <c r="WYP1353" s="84">
        <v>454</v>
      </c>
      <c r="WYQ1353" s="84" t="s">
        <v>3803</v>
      </c>
      <c r="WYR1353" s="84">
        <v>1000000</v>
      </c>
      <c r="WYT1353" s="84">
        <f>WYS1353/WYR1353</f>
        <v>0</v>
      </c>
      <c r="WYU1353" s="84">
        <f>WYR1353-WYS1353</f>
        <v>1000000</v>
      </c>
      <c r="WYV1353" s="84">
        <v>2000000</v>
      </c>
      <c r="WYW1353" s="84">
        <v>0</v>
      </c>
      <c r="WYX1353" s="84">
        <f>WYW1353/WYV1353</f>
        <v>0</v>
      </c>
      <c r="WYY1353" s="84">
        <f>WYV1353-WYW1353</f>
        <v>2000000</v>
      </c>
      <c r="WYZ1353" s="84">
        <f>WYV1353+WYR1353</f>
        <v>3000000</v>
      </c>
      <c r="WZE1353" s="84" t="s">
        <v>5395</v>
      </c>
      <c r="WZF1353" s="84">
        <v>454</v>
      </c>
      <c r="WZG1353" s="84" t="s">
        <v>3803</v>
      </c>
      <c r="WZH1353" s="84">
        <v>1000000</v>
      </c>
      <c r="WZJ1353" s="84">
        <f>WZI1353/WZH1353</f>
        <v>0</v>
      </c>
      <c r="WZK1353" s="84">
        <f>WZH1353-WZI1353</f>
        <v>1000000</v>
      </c>
      <c r="WZL1353" s="84">
        <v>2000000</v>
      </c>
      <c r="WZM1353" s="84">
        <v>0</v>
      </c>
      <c r="WZN1353" s="84">
        <f>WZM1353/WZL1353</f>
        <v>0</v>
      </c>
      <c r="WZO1353" s="84">
        <f>WZL1353-WZM1353</f>
        <v>2000000</v>
      </c>
      <c r="WZP1353" s="84">
        <f>WZL1353+WZH1353</f>
        <v>3000000</v>
      </c>
      <c r="WZU1353" s="84" t="s">
        <v>5395</v>
      </c>
      <c r="WZV1353" s="84">
        <v>454</v>
      </c>
      <c r="WZW1353" s="84" t="s">
        <v>3803</v>
      </c>
      <c r="WZX1353" s="84">
        <v>1000000</v>
      </c>
      <c r="WZZ1353" s="84">
        <f>WZY1353/WZX1353</f>
        <v>0</v>
      </c>
      <c r="XAA1353" s="84">
        <f>WZX1353-WZY1353</f>
        <v>1000000</v>
      </c>
      <c r="XAB1353" s="84">
        <v>2000000</v>
      </c>
      <c r="XAC1353" s="84">
        <v>0</v>
      </c>
      <c r="XAD1353" s="84">
        <f>XAC1353/XAB1353</f>
        <v>0</v>
      </c>
      <c r="XAE1353" s="84">
        <f>XAB1353-XAC1353</f>
        <v>2000000</v>
      </c>
      <c r="XAF1353" s="84">
        <f>XAB1353+WZX1353</f>
        <v>3000000</v>
      </c>
      <c r="XAK1353" s="84" t="s">
        <v>5395</v>
      </c>
      <c r="XAL1353" s="84">
        <v>454</v>
      </c>
      <c r="XAM1353" s="84" t="s">
        <v>3803</v>
      </c>
      <c r="XAN1353" s="84">
        <v>1000000</v>
      </c>
      <c r="XAP1353" s="84">
        <f>XAO1353/XAN1353</f>
        <v>0</v>
      </c>
      <c r="XAQ1353" s="84">
        <f>XAN1353-XAO1353</f>
        <v>1000000</v>
      </c>
      <c r="XAR1353" s="84">
        <v>2000000</v>
      </c>
      <c r="XAS1353" s="84">
        <v>0</v>
      </c>
      <c r="XAT1353" s="84">
        <f>XAS1353/XAR1353</f>
        <v>0</v>
      </c>
      <c r="XAU1353" s="84">
        <f>XAR1353-XAS1353</f>
        <v>2000000</v>
      </c>
      <c r="XAV1353" s="84">
        <f>XAR1353+XAN1353</f>
        <v>3000000</v>
      </c>
      <c r="XBA1353" s="84" t="s">
        <v>5395</v>
      </c>
      <c r="XBB1353" s="84">
        <v>454</v>
      </c>
      <c r="XBC1353" s="84" t="s">
        <v>3803</v>
      </c>
      <c r="XBD1353" s="84">
        <v>1000000</v>
      </c>
      <c r="XBF1353" s="84">
        <f>XBE1353/XBD1353</f>
        <v>0</v>
      </c>
      <c r="XBG1353" s="84">
        <f>XBD1353-XBE1353</f>
        <v>1000000</v>
      </c>
      <c r="XBH1353" s="84">
        <v>2000000</v>
      </c>
      <c r="XBI1353" s="84">
        <v>0</v>
      </c>
      <c r="XBJ1353" s="84">
        <f>XBI1353/XBH1353</f>
        <v>0</v>
      </c>
      <c r="XBK1353" s="84">
        <f>XBH1353-XBI1353</f>
        <v>2000000</v>
      </c>
      <c r="XBL1353" s="84">
        <f>XBH1353+XBD1353</f>
        <v>3000000</v>
      </c>
      <c r="XBQ1353" s="84" t="s">
        <v>5395</v>
      </c>
      <c r="XBR1353" s="84">
        <v>454</v>
      </c>
      <c r="XBS1353" s="84" t="s">
        <v>3803</v>
      </c>
      <c r="XBT1353" s="84">
        <v>1000000</v>
      </c>
      <c r="XBV1353" s="84">
        <f>XBU1353/XBT1353</f>
        <v>0</v>
      </c>
      <c r="XBW1353" s="84">
        <f>XBT1353-XBU1353</f>
        <v>1000000</v>
      </c>
      <c r="XBX1353" s="84">
        <v>2000000</v>
      </c>
      <c r="XBY1353" s="84">
        <v>0</v>
      </c>
      <c r="XBZ1353" s="84">
        <f>XBY1353/XBX1353</f>
        <v>0</v>
      </c>
      <c r="XCA1353" s="84">
        <f>XBX1353-XBY1353</f>
        <v>2000000</v>
      </c>
      <c r="XCB1353" s="84">
        <f>XBX1353+XBT1353</f>
        <v>3000000</v>
      </c>
      <c r="XCG1353" s="84" t="s">
        <v>5395</v>
      </c>
      <c r="XCH1353" s="84">
        <v>454</v>
      </c>
      <c r="XCI1353" s="84" t="s">
        <v>3803</v>
      </c>
      <c r="XCJ1353" s="84">
        <v>1000000</v>
      </c>
      <c r="XCL1353" s="84">
        <f>XCK1353/XCJ1353</f>
        <v>0</v>
      </c>
      <c r="XCM1353" s="84">
        <f>XCJ1353-XCK1353</f>
        <v>1000000</v>
      </c>
      <c r="XCN1353" s="84">
        <v>2000000</v>
      </c>
      <c r="XCO1353" s="84">
        <v>0</v>
      </c>
      <c r="XCP1353" s="84">
        <f>XCO1353/XCN1353</f>
        <v>0</v>
      </c>
      <c r="XCQ1353" s="84">
        <f>XCN1353-XCO1353</f>
        <v>2000000</v>
      </c>
      <c r="XCR1353" s="84">
        <f>XCN1353+XCJ1353</f>
        <v>3000000</v>
      </c>
      <c r="XCW1353" s="84" t="s">
        <v>5395</v>
      </c>
      <c r="XCX1353" s="84">
        <v>454</v>
      </c>
      <c r="XCY1353" s="84" t="s">
        <v>3803</v>
      </c>
      <c r="XCZ1353" s="84">
        <v>1000000</v>
      </c>
      <c r="XDB1353" s="84">
        <f>XDA1353/XCZ1353</f>
        <v>0</v>
      </c>
      <c r="XDC1353" s="84">
        <f>XCZ1353-XDA1353</f>
        <v>1000000</v>
      </c>
      <c r="XDD1353" s="84">
        <v>2000000</v>
      </c>
      <c r="XDE1353" s="84">
        <v>0</v>
      </c>
      <c r="XDF1353" s="84">
        <f>XDE1353/XDD1353</f>
        <v>0</v>
      </c>
      <c r="XDG1353" s="84">
        <f>XDD1353-XDE1353</f>
        <v>2000000</v>
      </c>
      <c r="XDH1353" s="84">
        <f>XDD1353+XCZ1353</f>
        <v>3000000</v>
      </c>
      <c r="XDM1353" s="84" t="s">
        <v>5395</v>
      </c>
      <c r="XDN1353" s="84">
        <v>454</v>
      </c>
      <c r="XDO1353" s="84" t="s">
        <v>3803</v>
      </c>
      <c r="XDP1353" s="84">
        <v>1000000</v>
      </c>
      <c r="XDR1353" s="84">
        <f>XDQ1353/XDP1353</f>
        <v>0</v>
      </c>
      <c r="XDS1353" s="84">
        <f>XDP1353-XDQ1353</f>
        <v>1000000</v>
      </c>
      <c r="XDT1353" s="84">
        <v>2000000</v>
      </c>
      <c r="XDU1353" s="84">
        <v>0</v>
      </c>
      <c r="XDV1353" s="84">
        <f>XDU1353/XDT1353</f>
        <v>0</v>
      </c>
      <c r="XDW1353" s="84">
        <f>XDT1353-XDU1353</f>
        <v>2000000</v>
      </c>
      <c r="XDX1353" s="84">
        <f>XDT1353+XDP1353</f>
        <v>3000000</v>
      </c>
      <c r="XEC1353" s="84" t="s">
        <v>5395</v>
      </c>
      <c r="XED1353" s="84">
        <v>454</v>
      </c>
      <c r="XEE1353" s="84" t="s">
        <v>3803</v>
      </c>
      <c r="XEF1353" s="84">
        <v>1000000</v>
      </c>
      <c r="XEH1353" s="84">
        <f>XEG1353/XEF1353</f>
        <v>0</v>
      </c>
      <c r="XEI1353" s="84">
        <f>XEF1353-XEG1353</f>
        <v>1000000</v>
      </c>
      <c r="XEJ1353" s="84">
        <v>2000000</v>
      </c>
      <c r="XEK1353" s="84">
        <v>0</v>
      </c>
      <c r="XEL1353" s="84">
        <f>XEK1353/XEJ1353</f>
        <v>0</v>
      </c>
      <c r="XEM1353" s="84">
        <f>XEJ1353-XEK1353</f>
        <v>2000000</v>
      </c>
      <c r="XEN1353" s="84">
        <f>XEJ1353+XEF1353</f>
        <v>3000000</v>
      </c>
      <c r="XES1353" s="84" t="s">
        <v>5395</v>
      </c>
      <c r="XET1353" s="84">
        <v>454</v>
      </c>
      <c r="XEU1353" s="84" t="s">
        <v>3803</v>
      </c>
      <c r="XEV1353" s="84">
        <v>1000000</v>
      </c>
      <c r="XEX1353" s="84">
        <f>XEW1353/XEV1353</f>
        <v>0</v>
      </c>
      <c r="XEY1353" s="84">
        <f>XEV1353-XEW1353</f>
        <v>1000000</v>
      </c>
      <c r="XEZ1353" s="84">
        <v>2000000</v>
      </c>
      <c r="XFA1353" s="84">
        <v>0</v>
      </c>
      <c r="XFB1353" s="84">
        <f>XFA1353/XEZ1353</f>
        <v>0</v>
      </c>
      <c r="XFC1353" s="84">
        <f>XEZ1353-XFA1353</f>
        <v>2000000</v>
      </c>
      <c r="XFD1353" s="84">
        <f>XEZ1353+XEV1353</f>
        <v>3000000</v>
      </c>
    </row>
    <row r="1354" spans="1:1024 1027:2048 2051:3072 3075:4096 4099:5120 5123:6144 6147:7168 7171:8192 8195:9216 9219:10240 10243:11264 11267:12288 12291:13312 13315:14336 14339:15360 15363:16384" x14ac:dyDescent="0.25">
      <c r="A1354" s="84"/>
      <c r="B1354" s="84"/>
      <c r="G1354" s="797" t="s">
        <v>5396</v>
      </c>
      <c r="H1354" s="780"/>
      <c r="I1354" s="780"/>
      <c r="J1354" s="781"/>
      <c r="K1354" s="780"/>
      <c r="L1354" s="782"/>
      <c r="M1354" s="782"/>
      <c r="N1354" s="783"/>
      <c r="O1354" s="782"/>
      <c r="P1354" s="782"/>
      <c r="Q1354" s="800"/>
      <c r="R1354" s="801"/>
      <c r="S1354" s="800"/>
      <c r="T1354" s="84"/>
      <c r="V1354" s="84"/>
      <c r="W1354" s="84" t="s">
        <v>5396</v>
      </c>
      <c r="AM1354" s="84" t="s">
        <v>5396</v>
      </c>
      <c r="BC1354" s="84" t="s">
        <v>5396</v>
      </c>
      <c r="BS1354" s="84" t="s">
        <v>5396</v>
      </c>
      <c r="CI1354" s="84" t="s">
        <v>5396</v>
      </c>
      <c r="CY1354" s="84" t="s">
        <v>5396</v>
      </c>
      <c r="DO1354" s="84" t="s">
        <v>5396</v>
      </c>
      <c r="EE1354" s="84" t="s">
        <v>5396</v>
      </c>
      <c r="EU1354" s="84" t="s">
        <v>5396</v>
      </c>
      <c r="FK1354" s="84" t="s">
        <v>5396</v>
      </c>
      <c r="GA1354" s="84" t="s">
        <v>5396</v>
      </c>
      <c r="GQ1354" s="84" t="s">
        <v>5396</v>
      </c>
      <c r="HG1354" s="84" t="s">
        <v>5396</v>
      </c>
      <c r="HW1354" s="84" t="s">
        <v>5396</v>
      </c>
      <c r="IM1354" s="84" t="s">
        <v>5396</v>
      </c>
      <c r="JC1354" s="84" t="s">
        <v>5396</v>
      </c>
      <c r="JS1354" s="84" t="s">
        <v>5396</v>
      </c>
      <c r="KI1354" s="84" t="s">
        <v>5396</v>
      </c>
      <c r="KY1354" s="84" t="s">
        <v>5396</v>
      </c>
      <c r="LO1354" s="84" t="s">
        <v>5396</v>
      </c>
      <c r="ME1354" s="84" t="s">
        <v>5396</v>
      </c>
      <c r="MU1354" s="84" t="s">
        <v>5396</v>
      </c>
      <c r="NK1354" s="84" t="s">
        <v>5396</v>
      </c>
      <c r="OA1354" s="84" t="s">
        <v>5396</v>
      </c>
      <c r="OQ1354" s="84" t="s">
        <v>5396</v>
      </c>
      <c r="PG1354" s="84" t="s">
        <v>5396</v>
      </c>
      <c r="PW1354" s="84" t="s">
        <v>5396</v>
      </c>
      <c r="QM1354" s="84" t="s">
        <v>5396</v>
      </c>
      <c r="RC1354" s="84" t="s">
        <v>5396</v>
      </c>
      <c r="RS1354" s="84" t="s">
        <v>5396</v>
      </c>
      <c r="SI1354" s="84" t="s">
        <v>5396</v>
      </c>
      <c r="SY1354" s="84" t="s">
        <v>5396</v>
      </c>
      <c r="TO1354" s="84" t="s">
        <v>5396</v>
      </c>
      <c r="UE1354" s="84" t="s">
        <v>5396</v>
      </c>
      <c r="UU1354" s="84" t="s">
        <v>5396</v>
      </c>
      <c r="VK1354" s="84" t="s">
        <v>5396</v>
      </c>
      <c r="WA1354" s="84" t="s">
        <v>5396</v>
      </c>
      <c r="WQ1354" s="84" t="s">
        <v>5396</v>
      </c>
      <c r="XG1354" s="84" t="s">
        <v>5396</v>
      </c>
      <c r="XW1354" s="84" t="s">
        <v>5396</v>
      </c>
      <c r="YM1354" s="84" t="s">
        <v>5396</v>
      </c>
      <c r="ZC1354" s="84" t="s">
        <v>5396</v>
      </c>
      <c r="ZS1354" s="84" t="s">
        <v>5396</v>
      </c>
      <c r="AAI1354" s="84" t="s">
        <v>5396</v>
      </c>
      <c r="AAY1354" s="84" t="s">
        <v>5396</v>
      </c>
      <c r="ABO1354" s="84" t="s">
        <v>5396</v>
      </c>
      <c r="ACE1354" s="84" t="s">
        <v>5396</v>
      </c>
      <c r="ACU1354" s="84" t="s">
        <v>5396</v>
      </c>
      <c r="ADK1354" s="84" t="s">
        <v>5396</v>
      </c>
      <c r="AEA1354" s="84" t="s">
        <v>5396</v>
      </c>
      <c r="AEQ1354" s="84" t="s">
        <v>5396</v>
      </c>
      <c r="AFG1354" s="84" t="s">
        <v>5396</v>
      </c>
      <c r="AFW1354" s="84" t="s">
        <v>5396</v>
      </c>
      <c r="AGM1354" s="84" t="s">
        <v>5396</v>
      </c>
      <c r="AHC1354" s="84" t="s">
        <v>5396</v>
      </c>
      <c r="AHS1354" s="84" t="s">
        <v>5396</v>
      </c>
      <c r="AII1354" s="84" t="s">
        <v>5396</v>
      </c>
      <c r="AIY1354" s="84" t="s">
        <v>5396</v>
      </c>
      <c r="AJO1354" s="84" t="s">
        <v>5396</v>
      </c>
      <c r="AKE1354" s="84" t="s">
        <v>5396</v>
      </c>
      <c r="AKU1354" s="84" t="s">
        <v>5396</v>
      </c>
      <c r="ALK1354" s="84" t="s">
        <v>5396</v>
      </c>
      <c r="AMA1354" s="84" t="s">
        <v>5396</v>
      </c>
      <c r="AMQ1354" s="84" t="s">
        <v>5396</v>
      </c>
      <c r="ANG1354" s="84" t="s">
        <v>5396</v>
      </c>
      <c r="ANW1354" s="84" t="s">
        <v>5396</v>
      </c>
      <c r="AOM1354" s="84" t="s">
        <v>5396</v>
      </c>
      <c r="APC1354" s="84" t="s">
        <v>5396</v>
      </c>
      <c r="APS1354" s="84" t="s">
        <v>5396</v>
      </c>
      <c r="AQI1354" s="84" t="s">
        <v>5396</v>
      </c>
      <c r="AQY1354" s="84" t="s">
        <v>5396</v>
      </c>
      <c r="ARO1354" s="84" t="s">
        <v>5396</v>
      </c>
      <c r="ASE1354" s="84" t="s">
        <v>5396</v>
      </c>
      <c r="ASU1354" s="84" t="s">
        <v>5396</v>
      </c>
      <c r="ATK1354" s="84" t="s">
        <v>5396</v>
      </c>
      <c r="AUA1354" s="84" t="s">
        <v>5396</v>
      </c>
      <c r="AUQ1354" s="84" t="s">
        <v>5396</v>
      </c>
      <c r="AVG1354" s="84" t="s">
        <v>5396</v>
      </c>
      <c r="AVW1354" s="84" t="s">
        <v>5396</v>
      </c>
      <c r="AWM1354" s="84" t="s">
        <v>5396</v>
      </c>
      <c r="AXC1354" s="84" t="s">
        <v>5396</v>
      </c>
      <c r="AXS1354" s="84" t="s">
        <v>5396</v>
      </c>
      <c r="AYI1354" s="84" t="s">
        <v>5396</v>
      </c>
      <c r="AYY1354" s="84" t="s">
        <v>5396</v>
      </c>
      <c r="AZO1354" s="84" t="s">
        <v>5396</v>
      </c>
      <c r="BAE1354" s="84" t="s">
        <v>5396</v>
      </c>
      <c r="BAU1354" s="84" t="s">
        <v>5396</v>
      </c>
      <c r="BBK1354" s="84" t="s">
        <v>5396</v>
      </c>
      <c r="BCA1354" s="84" t="s">
        <v>5396</v>
      </c>
      <c r="BCQ1354" s="84" t="s">
        <v>5396</v>
      </c>
      <c r="BDG1354" s="84" t="s">
        <v>5396</v>
      </c>
      <c r="BDW1354" s="84" t="s">
        <v>5396</v>
      </c>
      <c r="BEM1354" s="84" t="s">
        <v>5396</v>
      </c>
      <c r="BFC1354" s="84" t="s">
        <v>5396</v>
      </c>
      <c r="BFS1354" s="84" t="s">
        <v>5396</v>
      </c>
      <c r="BGI1354" s="84" t="s">
        <v>5396</v>
      </c>
      <c r="BGY1354" s="84" t="s">
        <v>5396</v>
      </c>
      <c r="BHO1354" s="84" t="s">
        <v>5396</v>
      </c>
      <c r="BIE1354" s="84" t="s">
        <v>5396</v>
      </c>
      <c r="BIU1354" s="84" t="s">
        <v>5396</v>
      </c>
      <c r="BJK1354" s="84" t="s">
        <v>5396</v>
      </c>
      <c r="BKA1354" s="84" t="s">
        <v>5396</v>
      </c>
      <c r="BKQ1354" s="84" t="s">
        <v>5396</v>
      </c>
      <c r="BLG1354" s="84" t="s">
        <v>5396</v>
      </c>
      <c r="BLW1354" s="84" t="s">
        <v>5396</v>
      </c>
      <c r="BMM1354" s="84" t="s">
        <v>5396</v>
      </c>
      <c r="BNC1354" s="84" t="s">
        <v>5396</v>
      </c>
      <c r="BNS1354" s="84" t="s">
        <v>5396</v>
      </c>
      <c r="BOI1354" s="84" t="s">
        <v>5396</v>
      </c>
      <c r="BOY1354" s="84" t="s">
        <v>5396</v>
      </c>
      <c r="BPO1354" s="84" t="s">
        <v>5396</v>
      </c>
      <c r="BQE1354" s="84" t="s">
        <v>5396</v>
      </c>
      <c r="BQU1354" s="84" t="s">
        <v>5396</v>
      </c>
      <c r="BRK1354" s="84" t="s">
        <v>5396</v>
      </c>
      <c r="BSA1354" s="84" t="s">
        <v>5396</v>
      </c>
      <c r="BSQ1354" s="84" t="s">
        <v>5396</v>
      </c>
      <c r="BTG1354" s="84" t="s">
        <v>5396</v>
      </c>
      <c r="BTW1354" s="84" t="s">
        <v>5396</v>
      </c>
      <c r="BUM1354" s="84" t="s">
        <v>5396</v>
      </c>
      <c r="BVC1354" s="84" t="s">
        <v>5396</v>
      </c>
      <c r="BVS1354" s="84" t="s">
        <v>5396</v>
      </c>
      <c r="BWI1354" s="84" t="s">
        <v>5396</v>
      </c>
      <c r="BWY1354" s="84" t="s">
        <v>5396</v>
      </c>
      <c r="BXO1354" s="84" t="s">
        <v>5396</v>
      </c>
      <c r="BYE1354" s="84" t="s">
        <v>5396</v>
      </c>
      <c r="BYU1354" s="84" t="s">
        <v>5396</v>
      </c>
      <c r="BZK1354" s="84" t="s">
        <v>5396</v>
      </c>
      <c r="CAA1354" s="84" t="s">
        <v>5396</v>
      </c>
      <c r="CAQ1354" s="84" t="s">
        <v>5396</v>
      </c>
      <c r="CBG1354" s="84" t="s">
        <v>5396</v>
      </c>
      <c r="CBW1354" s="84" t="s">
        <v>5396</v>
      </c>
      <c r="CCM1354" s="84" t="s">
        <v>5396</v>
      </c>
      <c r="CDC1354" s="84" t="s">
        <v>5396</v>
      </c>
      <c r="CDS1354" s="84" t="s">
        <v>5396</v>
      </c>
      <c r="CEI1354" s="84" t="s">
        <v>5396</v>
      </c>
      <c r="CEY1354" s="84" t="s">
        <v>5396</v>
      </c>
      <c r="CFO1354" s="84" t="s">
        <v>5396</v>
      </c>
      <c r="CGE1354" s="84" t="s">
        <v>5396</v>
      </c>
      <c r="CGU1354" s="84" t="s">
        <v>5396</v>
      </c>
      <c r="CHK1354" s="84" t="s">
        <v>5396</v>
      </c>
      <c r="CIA1354" s="84" t="s">
        <v>5396</v>
      </c>
      <c r="CIQ1354" s="84" t="s">
        <v>5396</v>
      </c>
      <c r="CJG1354" s="84" t="s">
        <v>5396</v>
      </c>
      <c r="CJW1354" s="84" t="s">
        <v>5396</v>
      </c>
      <c r="CKM1354" s="84" t="s">
        <v>5396</v>
      </c>
      <c r="CLC1354" s="84" t="s">
        <v>5396</v>
      </c>
      <c r="CLS1354" s="84" t="s">
        <v>5396</v>
      </c>
      <c r="CMI1354" s="84" t="s">
        <v>5396</v>
      </c>
      <c r="CMY1354" s="84" t="s">
        <v>5396</v>
      </c>
      <c r="CNO1354" s="84" t="s">
        <v>5396</v>
      </c>
      <c r="COE1354" s="84" t="s">
        <v>5396</v>
      </c>
      <c r="COU1354" s="84" t="s">
        <v>5396</v>
      </c>
      <c r="CPK1354" s="84" t="s">
        <v>5396</v>
      </c>
      <c r="CQA1354" s="84" t="s">
        <v>5396</v>
      </c>
      <c r="CQQ1354" s="84" t="s">
        <v>5396</v>
      </c>
      <c r="CRG1354" s="84" t="s">
        <v>5396</v>
      </c>
      <c r="CRW1354" s="84" t="s">
        <v>5396</v>
      </c>
      <c r="CSM1354" s="84" t="s">
        <v>5396</v>
      </c>
      <c r="CTC1354" s="84" t="s">
        <v>5396</v>
      </c>
      <c r="CTS1354" s="84" t="s">
        <v>5396</v>
      </c>
      <c r="CUI1354" s="84" t="s">
        <v>5396</v>
      </c>
      <c r="CUY1354" s="84" t="s">
        <v>5396</v>
      </c>
      <c r="CVO1354" s="84" t="s">
        <v>5396</v>
      </c>
      <c r="CWE1354" s="84" t="s">
        <v>5396</v>
      </c>
      <c r="CWU1354" s="84" t="s">
        <v>5396</v>
      </c>
      <c r="CXK1354" s="84" t="s">
        <v>5396</v>
      </c>
      <c r="CYA1354" s="84" t="s">
        <v>5396</v>
      </c>
      <c r="CYQ1354" s="84" t="s">
        <v>5396</v>
      </c>
      <c r="CZG1354" s="84" t="s">
        <v>5396</v>
      </c>
      <c r="CZW1354" s="84" t="s">
        <v>5396</v>
      </c>
      <c r="DAM1354" s="84" t="s">
        <v>5396</v>
      </c>
      <c r="DBC1354" s="84" t="s">
        <v>5396</v>
      </c>
      <c r="DBS1354" s="84" t="s">
        <v>5396</v>
      </c>
      <c r="DCI1354" s="84" t="s">
        <v>5396</v>
      </c>
      <c r="DCY1354" s="84" t="s">
        <v>5396</v>
      </c>
      <c r="DDO1354" s="84" t="s">
        <v>5396</v>
      </c>
      <c r="DEE1354" s="84" t="s">
        <v>5396</v>
      </c>
      <c r="DEU1354" s="84" t="s">
        <v>5396</v>
      </c>
      <c r="DFK1354" s="84" t="s">
        <v>5396</v>
      </c>
      <c r="DGA1354" s="84" t="s">
        <v>5396</v>
      </c>
      <c r="DGQ1354" s="84" t="s">
        <v>5396</v>
      </c>
      <c r="DHG1354" s="84" t="s">
        <v>5396</v>
      </c>
      <c r="DHW1354" s="84" t="s">
        <v>5396</v>
      </c>
      <c r="DIM1354" s="84" t="s">
        <v>5396</v>
      </c>
      <c r="DJC1354" s="84" t="s">
        <v>5396</v>
      </c>
      <c r="DJS1354" s="84" t="s">
        <v>5396</v>
      </c>
      <c r="DKI1354" s="84" t="s">
        <v>5396</v>
      </c>
      <c r="DKY1354" s="84" t="s">
        <v>5396</v>
      </c>
      <c r="DLO1354" s="84" t="s">
        <v>5396</v>
      </c>
      <c r="DME1354" s="84" t="s">
        <v>5396</v>
      </c>
      <c r="DMU1354" s="84" t="s">
        <v>5396</v>
      </c>
      <c r="DNK1354" s="84" t="s">
        <v>5396</v>
      </c>
      <c r="DOA1354" s="84" t="s">
        <v>5396</v>
      </c>
      <c r="DOQ1354" s="84" t="s">
        <v>5396</v>
      </c>
      <c r="DPG1354" s="84" t="s">
        <v>5396</v>
      </c>
      <c r="DPW1354" s="84" t="s">
        <v>5396</v>
      </c>
      <c r="DQM1354" s="84" t="s">
        <v>5396</v>
      </c>
      <c r="DRC1354" s="84" t="s">
        <v>5396</v>
      </c>
      <c r="DRS1354" s="84" t="s">
        <v>5396</v>
      </c>
      <c r="DSI1354" s="84" t="s">
        <v>5396</v>
      </c>
      <c r="DSY1354" s="84" t="s">
        <v>5396</v>
      </c>
      <c r="DTO1354" s="84" t="s">
        <v>5396</v>
      </c>
      <c r="DUE1354" s="84" t="s">
        <v>5396</v>
      </c>
      <c r="DUU1354" s="84" t="s">
        <v>5396</v>
      </c>
      <c r="DVK1354" s="84" t="s">
        <v>5396</v>
      </c>
      <c r="DWA1354" s="84" t="s">
        <v>5396</v>
      </c>
      <c r="DWQ1354" s="84" t="s">
        <v>5396</v>
      </c>
      <c r="DXG1354" s="84" t="s">
        <v>5396</v>
      </c>
      <c r="DXW1354" s="84" t="s">
        <v>5396</v>
      </c>
      <c r="DYM1354" s="84" t="s">
        <v>5396</v>
      </c>
      <c r="DZC1354" s="84" t="s">
        <v>5396</v>
      </c>
      <c r="DZS1354" s="84" t="s">
        <v>5396</v>
      </c>
      <c r="EAI1354" s="84" t="s">
        <v>5396</v>
      </c>
      <c r="EAY1354" s="84" t="s">
        <v>5396</v>
      </c>
      <c r="EBO1354" s="84" t="s">
        <v>5396</v>
      </c>
      <c r="ECE1354" s="84" t="s">
        <v>5396</v>
      </c>
      <c r="ECU1354" s="84" t="s">
        <v>5396</v>
      </c>
      <c r="EDK1354" s="84" t="s">
        <v>5396</v>
      </c>
      <c r="EEA1354" s="84" t="s">
        <v>5396</v>
      </c>
      <c r="EEQ1354" s="84" t="s">
        <v>5396</v>
      </c>
      <c r="EFG1354" s="84" t="s">
        <v>5396</v>
      </c>
      <c r="EFW1354" s="84" t="s">
        <v>5396</v>
      </c>
      <c r="EGM1354" s="84" t="s">
        <v>5396</v>
      </c>
      <c r="EHC1354" s="84" t="s">
        <v>5396</v>
      </c>
      <c r="EHS1354" s="84" t="s">
        <v>5396</v>
      </c>
      <c r="EII1354" s="84" t="s">
        <v>5396</v>
      </c>
      <c r="EIY1354" s="84" t="s">
        <v>5396</v>
      </c>
      <c r="EJO1354" s="84" t="s">
        <v>5396</v>
      </c>
      <c r="EKE1354" s="84" t="s">
        <v>5396</v>
      </c>
      <c r="EKU1354" s="84" t="s">
        <v>5396</v>
      </c>
      <c r="ELK1354" s="84" t="s">
        <v>5396</v>
      </c>
      <c r="EMA1354" s="84" t="s">
        <v>5396</v>
      </c>
      <c r="EMQ1354" s="84" t="s">
        <v>5396</v>
      </c>
      <c r="ENG1354" s="84" t="s">
        <v>5396</v>
      </c>
      <c r="ENW1354" s="84" t="s">
        <v>5396</v>
      </c>
      <c r="EOM1354" s="84" t="s">
        <v>5396</v>
      </c>
      <c r="EPC1354" s="84" t="s">
        <v>5396</v>
      </c>
      <c r="EPS1354" s="84" t="s">
        <v>5396</v>
      </c>
      <c r="EQI1354" s="84" t="s">
        <v>5396</v>
      </c>
      <c r="EQY1354" s="84" t="s">
        <v>5396</v>
      </c>
      <c r="ERO1354" s="84" t="s">
        <v>5396</v>
      </c>
      <c r="ESE1354" s="84" t="s">
        <v>5396</v>
      </c>
      <c r="ESU1354" s="84" t="s">
        <v>5396</v>
      </c>
      <c r="ETK1354" s="84" t="s">
        <v>5396</v>
      </c>
      <c r="EUA1354" s="84" t="s">
        <v>5396</v>
      </c>
      <c r="EUQ1354" s="84" t="s">
        <v>5396</v>
      </c>
      <c r="EVG1354" s="84" t="s">
        <v>5396</v>
      </c>
      <c r="EVW1354" s="84" t="s">
        <v>5396</v>
      </c>
      <c r="EWM1354" s="84" t="s">
        <v>5396</v>
      </c>
      <c r="EXC1354" s="84" t="s">
        <v>5396</v>
      </c>
      <c r="EXS1354" s="84" t="s">
        <v>5396</v>
      </c>
      <c r="EYI1354" s="84" t="s">
        <v>5396</v>
      </c>
      <c r="EYY1354" s="84" t="s">
        <v>5396</v>
      </c>
      <c r="EZO1354" s="84" t="s">
        <v>5396</v>
      </c>
      <c r="FAE1354" s="84" t="s">
        <v>5396</v>
      </c>
      <c r="FAU1354" s="84" t="s">
        <v>5396</v>
      </c>
      <c r="FBK1354" s="84" t="s">
        <v>5396</v>
      </c>
      <c r="FCA1354" s="84" t="s">
        <v>5396</v>
      </c>
      <c r="FCQ1354" s="84" t="s">
        <v>5396</v>
      </c>
      <c r="FDG1354" s="84" t="s">
        <v>5396</v>
      </c>
      <c r="FDW1354" s="84" t="s">
        <v>5396</v>
      </c>
      <c r="FEM1354" s="84" t="s">
        <v>5396</v>
      </c>
      <c r="FFC1354" s="84" t="s">
        <v>5396</v>
      </c>
      <c r="FFS1354" s="84" t="s">
        <v>5396</v>
      </c>
      <c r="FGI1354" s="84" t="s">
        <v>5396</v>
      </c>
      <c r="FGY1354" s="84" t="s">
        <v>5396</v>
      </c>
      <c r="FHO1354" s="84" t="s">
        <v>5396</v>
      </c>
      <c r="FIE1354" s="84" t="s">
        <v>5396</v>
      </c>
      <c r="FIU1354" s="84" t="s">
        <v>5396</v>
      </c>
      <c r="FJK1354" s="84" t="s">
        <v>5396</v>
      </c>
      <c r="FKA1354" s="84" t="s">
        <v>5396</v>
      </c>
      <c r="FKQ1354" s="84" t="s">
        <v>5396</v>
      </c>
      <c r="FLG1354" s="84" t="s">
        <v>5396</v>
      </c>
      <c r="FLW1354" s="84" t="s">
        <v>5396</v>
      </c>
      <c r="FMM1354" s="84" t="s">
        <v>5396</v>
      </c>
      <c r="FNC1354" s="84" t="s">
        <v>5396</v>
      </c>
      <c r="FNS1354" s="84" t="s">
        <v>5396</v>
      </c>
      <c r="FOI1354" s="84" t="s">
        <v>5396</v>
      </c>
      <c r="FOY1354" s="84" t="s">
        <v>5396</v>
      </c>
      <c r="FPO1354" s="84" t="s">
        <v>5396</v>
      </c>
      <c r="FQE1354" s="84" t="s">
        <v>5396</v>
      </c>
      <c r="FQU1354" s="84" t="s">
        <v>5396</v>
      </c>
      <c r="FRK1354" s="84" t="s">
        <v>5396</v>
      </c>
      <c r="FSA1354" s="84" t="s">
        <v>5396</v>
      </c>
      <c r="FSQ1354" s="84" t="s">
        <v>5396</v>
      </c>
      <c r="FTG1354" s="84" t="s">
        <v>5396</v>
      </c>
      <c r="FTW1354" s="84" t="s">
        <v>5396</v>
      </c>
      <c r="FUM1354" s="84" t="s">
        <v>5396</v>
      </c>
      <c r="FVC1354" s="84" t="s">
        <v>5396</v>
      </c>
      <c r="FVS1354" s="84" t="s">
        <v>5396</v>
      </c>
      <c r="FWI1354" s="84" t="s">
        <v>5396</v>
      </c>
      <c r="FWY1354" s="84" t="s">
        <v>5396</v>
      </c>
      <c r="FXO1354" s="84" t="s">
        <v>5396</v>
      </c>
      <c r="FYE1354" s="84" t="s">
        <v>5396</v>
      </c>
      <c r="FYU1354" s="84" t="s">
        <v>5396</v>
      </c>
      <c r="FZK1354" s="84" t="s">
        <v>5396</v>
      </c>
      <c r="GAA1354" s="84" t="s">
        <v>5396</v>
      </c>
      <c r="GAQ1354" s="84" t="s">
        <v>5396</v>
      </c>
      <c r="GBG1354" s="84" t="s">
        <v>5396</v>
      </c>
      <c r="GBW1354" s="84" t="s">
        <v>5396</v>
      </c>
      <c r="GCM1354" s="84" t="s">
        <v>5396</v>
      </c>
      <c r="GDC1354" s="84" t="s">
        <v>5396</v>
      </c>
      <c r="GDS1354" s="84" t="s">
        <v>5396</v>
      </c>
      <c r="GEI1354" s="84" t="s">
        <v>5396</v>
      </c>
      <c r="GEY1354" s="84" t="s">
        <v>5396</v>
      </c>
      <c r="GFO1354" s="84" t="s">
        <v>5396</v>
      </c>
      <c r="GGE1354" s="84" t="s">
        <v>5396</v>
      </c>
      <c r="GGU1354" s="84" t="s">
        <v>5396</v>
      </c>
      <c r="GHK1354" s="84" t="s">
        <v>5396</v>
      </c>
      <c r="GIA1354" s="84" t="s">
        <v>5396</v>
      </c>
      <c r="GIQ1354" s="84" t="s">
        <v>5396</v>
      </c>
      <c r="GJG1354" s="84" t="s">
        <v>5396</v>
      </c>
      <c r="GJW1354" s="84" t="s">
        <v>5396</v>
      </c>
      <c r="GKM1354" s="84" t="s">
        <v>5396</v>
      </c>
      <c r="GLC1354" s="84" t="s">
        <v>5396</v>
      </c>
      <c r="GLS1354" s="84" t="s">
        <v>5396</v>
      </c>
      <c r="GMI1354" s="84" t="s">
        <v>5396</v>
      </c>
      <c r="GMY1354" s="84" t="s">
        <v>5396</v>
      </c>
      <c r="GNO1354" s="84" t="s">
        <v>5396</v>
      </c>
      <c r="GOE1354" s="84" t="s">
        <v>5396</v>
      </c>
      <c r="GOU1354" s="84" t="s">
        <v>5396</v>
      </c>
      <c r="GPK1354" s="84" t="s">
        <v>5396</v>
      </c>
      <c r="GQA1354" s="84" t="s">
        <v>5396</v>
      </c>
      <c r="GQQ1354" s="84" t="s">
        <v>5396</v>
      </c>
      <c r="GRG1354" s="84" t="s">
        <v>5396</v>
      </c>
      <c r="GRW1354" s="84" t="s">
        <v>5396</v>
      </c>
      <c r="GSM1354" s="84" t="s">
        <v>5396</v>
      </c>
      <c r="GTC1354" s="84" t="s">
        <v>5396</v>
      </c>
      <c r="GTS1354" s="84" t="s">
        <v>5396</v>
      </c>
      <c r="GUI1354" s="84" t="s">
        <v>5396</v>
      </c>
      <c r="GUY1354" s="84" t="s">
        <v>5396</v>
      </c>
      <c r="GVO1354" s="84" t="s">
        <v>5396</v>
      </c>
      <c r="GWE1354" s="84" t="s">
        <v>5396</v>
      </c>
      <c r="GWU1354" s="84" t="s">
        <v>5396</v>
      </c>
      <c r="GXK1354" s="84" t="s">
        <v>5396</v>
      </c>
      <c r="GYA1354" s="84" t="s">
        <v>5396</v>
      </c>
      <c r="GYQ1354" s="84" t="s">
        <v>5396</v>
      </c>
      <c r="GZG1354" s="84" t="s">
        <v>5396</v>
      </c>
      <c r="GZW1354" s="84" t="s">
        <v>5396</v>
      </c>
      <c r="HAM1354" s="84" t="s">
        <v>5396</v>
      </c>
      <c r="HBC1354" s="84" t="s">
        <v>5396</v>
      </c>
      <c r="HBS1354" s="84" t="s">
        <v>5396</v>
      </c>
      <c r="HCI1354" s="84" t="s">
        <v>5396</v>
      </c>
      <c r="HCY1354" s="84" t="s">
        <v>5396</v>
      </c>
      <c r="HDO1354" s="84" t="s">
        <v>5396</v>
      </c>
      <c r="HEE1354" s="84" t="s">
        <v>5396</v>
      </c>
      <c r="HEU1354" s="84" t="s">
        <v>5396</v>
      </c>
      <c r="HFK1354" s="84" t="s">
        <v>5396</v>
      </c>
      <c r="HGA1354" s="84" t="s">
        <v>5396</v>
      </c>
      <c r="HGQ1354" s="84" t="s">
        <v>5396</v>
      </c>
      <c r="HHG1354" s="84" t="s">
        <v>5396</v>
      </c>
      <c r="HHW1354" s="84" t="s">
        <v>5396</v>
      </c>
      <c r="HIM1354" s="84" t="s">
        <v>5396</v>
      </c>
      <c r="HJC1354" s="84" t="s">
        <v>5396</v>
      </c>
      <c r="HJS1354" s="84" t="s">
        <v>5396</v>
      </c>
      <c r="HKI1354" s="84" t="s">
        <v>5396</v>
      </c>
      <c r="HKY1354" s="84" t="s">
        <v>5396</v>
      </c>
      <c r="HLO1354" s="84" t="s">
        <v>5396</v>
      </c>
      <c r="HME1354" s="84" t="s">
        <v>5396</v>
      </c>
      <c r="HMU1354" s="84" t="s">
        <v>5396</v>
      </c>
      <c r="HNK1354" s="84" t="s">
        <v>5396</v>
      </c>
      <c r="HOA1354" s="84" t="s">
        <v>5396</v>
      </c>
      <c r="HOQ1354" s="84" t="s">
        <v>5396</v>
      </c>
      <c r="HPG1354" s="84" t="s">
        <v>5396</v>
      </c>
      <c r="HPW1354" s="84" t="s">
        <v>5396</v>
      </c>
      <c r="HQM1354" s="84" t="s">
        <v>5396</v>
      </c>
      <c r="HRC1354" s="84" t="s">
        <v>5396</v>
      </c>
      <c r="HRS1354" s="84" t="s">
        <v>5396</v>
      </c>
      <c r="HSI1354" s="84" t="s">
        <v>5396</v>
      </c>
      <c r="HSY1354" s="84" t="s">
        <v>5396</v>
      </c>
      <c r="HTO1354" s="84" t="s">
        <v>5396</v>
      </c>
      <c r="HUE1354" s="84" t="s">
        <v>5396</v>
      </c>
      <c r="HUU1354" s="84" t="s">
        <v>5396</v>
      </c>
      <c r="HVK1354" s="84" t="s">
        <v>5396</v>
      </c>
      <c r="HWA1354" s="84" t="s">
        <v>5396</v>
      </c>
      <c r="HWQ1354" s="84" t="s">
        <v>5396</v>
      </c>
      <c r="HXG1354" s="84" t="s">
        <v>5396</v>
      </c>
      <c r="HXW1354" s="84" t="s">
        <v>5396</v>
      </c>
      <c r="HYM1354" s="84" t="s">
        <v>5396</v>
      </c>
      <c r="HZC1354" s="84" t="s">
        <v>5396</v>
      </c>
      <c r="HZS1354" s="84" t="s">
        <v>5396</v>
      </c>
      <c r="IAI1354" s="84" t="s">
        <v>5396</v>
      </c>
      <c r="IAY1354" s="84" t="s">
        <v>5396</v>
      </c>
      <c r="IBO1354" s="84" t="s">
        <v>5396</v>
      </c>
      <c r="ICE1354" s="84" t="s">
        <v>5396</v>
      </c>
      <c r="ICU1354" s="84" t="s">
        <v>5396</v>
      </c>
      <c r="IDK1354" s="84" t="s">
        <v>5396</v>
      </c>
      <c r="IEA1354" s="84" t="s">
        <v>5396</v>
      </c>
      <c r="IEQ1354" s="84" t="s">
        <v>5396</v>
      </c>
      <c r="IFG1354" s="84" t="s">
        <v>5396</v>
      </c>
      <c r="IFW1354" s="84" t="s">
        <v>5396</v>
      </c>
      <c r="IGM1354" s="84" t="s">
        <v>5396</v>
      </c>
      <c r="IHC1354" s="84" t="s">
        <v>5396</v>
      </c>
      <c r="IHS1354" s="84" t="s">
        <v>5396</v>
      </c>
      <c r="III1354" s="84" t="s">
        <v>5396</v>
      </c>
      <c r="IIY1354" s="84" t="s">
        <v>5396</v>
      </c>
      <c r="IJO1354" s="84" t="s">
        <v>5396</v>
      </c>
      <c r="IKE1354" s="84" t="s">
        <v>5396</v>
      </c>
      <c r="IKU1354" s="84" t="s">
        <v>5396</v>
      </c>
      <c r="ILK1354" s="84" t="s">
        <v>5396</v>
      </c>
      <c r="IMA1354" s="84" t="s">
        <v>5396</v>
      </c>
      <c r="IMQ1354" s="84" t="s">
        <v>5396</v>
      </c>
      <c r="ING1354" s="84" t="s">
        <v>5396</v>
      </c>
      <c r="INW1354" s="84" t="s">
        <v>5396</v>
      </c>
      <c r="IOM1354" s="84" t="s">
        <v>5396</v>
      </c>
      <c r="IPC1354" s="84" t="s">
        <v>5396</v>
      </c>
      <c r="IPS1354" s="84" t="s">
        <v>5396</v>
      </c>
      <c r="IQI1354" s="84" t="s">
        <v>5396</v>
      </c>
      <c r="IQY1354" s="84" t="s">
        <v>5396</v>
      </c>
      <c r="IRO1354" s="84" t="s">
        <v>5396</v>
      </c>
      <c r="ISE1354" s="84" t="s">
        <v>5396</v>
      </c>
      <c r="ISU1354" s="84" t="s">
        <v>5396</v>
      </c>
      <c r="ITK1354" s="84" t="s">
        <v>5396</v>
      </c>
      <c r="IUA1354" s="84" t="s">
        <v>5396</v>
      </c>
      <c r="IUQ1354" s="84" t="s">
        <v>5396</v>
      </c>
      <c r="IVG1354" s="84" t="s">
        <v>5396</v>
      </c>
      <c r="IVW1354" s="84" t="s">
        <v>5396</v>
      </c>
      <c r="IWM1354" s="84" t="s">
        <v>5396</v>
      </c>
      <c r="IXC1354" s="84" t="s">
        <v>5396</v>
      </c>
      <c r="IXS1354" s="84" t="s">
        <v>5396</v>
      </c>
      <c r="IYI1354" s="84" t="s">
        <v>5396</v>
      </c>
      <c r="IYY1354" s="84" t="s">
        <v>5396</v>
      </c>
      <c r="IZO1354" s="84" t="s">
        <v>5396</v>
      </c>
      <c r="JAE1354" s="84" t="s">
        <v>5396</v>
      </c>
      <c r="JAU1354" s="84" t="s">
        <v>5396</v>
      </c>
      <c r="JBK1354" s="84" t="s">
        <v>5396</v>
      </c>
      <c r="JCA1354" s="84" t="s">
        <v>5396</v>
      </c>
      <c r="JCQ1354" s="84" t="s">
        <v>5396</v>
      </c>
      <c r="JDG1354" s="84" t="s">
        <v>5396</v>
      </c>
      <c r="JDW1354" s="84" t="s">
        <v>5396</v>
      </c>
      <c r="JEM1354" s="84" t="s">
        <v>5396</v>
      </c>
      <c r="JFC1354" s="84" t="s">
        <v>5396</v>
      </c>
      <c r="JFS1354" s="84" t="s">
        <v>5396</v>
      </c>
      <c r="JGI1354" s="84" t="s">
        <v>5396</v>
      </c>
      <c r="JGY1354" s="84" t="s">
        <v>5396</v>
      </c>
      <c r="JHO1354" s="84" t="s">
        <v>5396</v>
      </c>
      <c r="JIE1354" s="84" t="s">
        <v>5396</v>
      </c>
      <c r="JIU1354" s="84" t="s">
        <v>5396</v>
      </c>
      <c r="JJK1354" s="84" t="s">
        <v>5396</v>
      </c>
      <c r="JKA1354" s="84" t="s">
        <v>5396</v>
      </c>
      <c r="JKQ1354" s="84" t="s">
        <v>5396</v>
      </c>
      <c r="JLG1354" s="84" t="s">
        <v>5396</v>
      </c>
      <c r="JLW1354" s="84" t="s">
        <v>5396</v>
      </c>
      <c r="JMM1354" s="84" t="s">
        <v>5396</v>
      </c>
      <c r="JNC1354" s="84" t="s">
        <v>5396</v>
      </c>
      <c r="JNS1354" s="84" t="s">
        <v>5396</v>
      </c>
      <c r="JOI1354" s="84" t="s">
        <v>5396</v>
      </c>
      <c r="JOY1354" s="84" t="s">
        <v>5396</v>
      </c>
      <c r="JPO1354" s="84" t="s">
        <v>5396</v>
      </c>
      <c r="JQE1354" s="84" t="s">
        <v>5396</v>
      </c>
      <c r="JQU1354" s="84" t="s">
        <v>5396</v>
      </c>
      <c r="JRK1354" s="84" t="s">
        <v>5396</v>
      </c>
      <c r="JSA1354" s="84" t="s">
        <v>5396</v>
      </c>
      <c r="JSQ1354" s="84" t="s">
        <v>5396</v>
      </c>
      <c r="JTG1354" s="84" t="s">
        <v>5396</v>
      </c>
      <c r="JTW1354" s="84" t="s">
        <v>5396</v>
      </c>
      <c r="JUM1354" s="84" t="s">
        <v>5396</v>
      </c>
      <c r="JVC1354" s="84" t="s">
        <v>5396</v>
      </c>
      <c r="JVS1354" s="84" t="s">
        <v>5396</v>
      </c>
      <c r="JWI1354" s="84" t="s">
        <v>5396</v>
      </c>
      <c r="JWY1354" s="84" t="s">
        <v>5396</v>
      </c>
      <c r="JXO1354" s="84" t="s">
        <v>5396</v>
      </c>
      <c r="JYE1354" s="84" t="s">
        <v>5396</v>
      </c>
      <c r="JYU1354" s="84" t="s">
        <v>5396</v>
      </c>
      <c r="JZK1354" s="84" t="s">
        <v>5396</v>
      </c>
      <c r="KAA1354" s="84" t="s">
        <v>5396</v>
      </c>
      <c r="KAQ1354" s="84" t="s">
        <v>5396</v>
      </c>
      <c r="KBG1354" s="84" t="s">
        <v>5396</v>
      </c>
      <c r="KBW1354" s="84" t="s">
        <v>5396</v>
      </c>
      <c r="KCM1354" s="84" t="s">
        <v>5396</v>
      </c>
      <c r="KDC1354" s="84" t="s">
        <v>5396</v>
      </c>
      <c r="KDS1354" s="84" t="s">
        <v>5396</v>
      </c>
      <c r="KEI1354" s="84" t="s">
        <v>5396</v>
      </c>
      <c r="KEY1354" s="84" t="s">
        <v>5396</v>
      </c>
      <c r="KFO1354" s="84" t="s">
        <v>5396</v>
      </c>
      <c r="KGE1354" s="84" t="s">
        <v>5396</v>
      </c>
      <c r="KGU1354" s="84" t="s">
        <v>5396</v>
      </c>
      <c r="KHK1354" s="84" t="s">
        <v>5396</v>
      </c>
      <c r="KIA1354" s="84" t="s">
        <v>5396</v>
      </c>
      <c r="KIQ1354" s="84" t="s">
        <v>5396</v>
      </c>
      <c r="KJG1354" s="84" t="s">
        <v>5396</v>
      </c>
      <c r="KJW1354" s="84" t="s">
        <v>5396</v>
      </c>
      <c r="KKM1354" s="84" t="s">
        <v>5396</v>
      </c>
      <c r="KLC1354" s="84" t="s">
        <v>5396</v>
      </c>
      <c r="KLS1354" s="84" t="s">
        <v>5396</v>
      </c>
      <c r="KMI1354" s="84" t="s">
        <v>5396</v>
      </c>
      <c r="KMY1354" s="84" t="s">
        <v>5396</v>
      </c>
      <c r="KNO1354" s="84" t="s">
        <v>5396</v>
      </c>
      <c r="KOE1354" s="84" t="s">
        <v>5396</v>
      </c>
      <c r="KOU1354" s="84" t="s">
        <v>5396</v>
      </c>
      <c r="KPK1354" s="84" t="s">
        <v>5396</v>
      </c>
      <c r="KQA1354" s="84" t="s">
        <v>5396</v>
      </c>
      <c r="KQQ1354" s="84" t="s">
        <v>5396</v>
      </c>
      <c r="KRG1354" s="84" t="s">
        <v>5396</v>
      </c>
      <c r="KRW1354" s="84" t="s">
        <v>5396</v>
      </c>
      <c r="KSM1354" s="84" t="s">
        <v>5396</v>
      </c>
      <c r="KTC1354" s="84" t="s">
        <v>5396</v>
      </c>
      <c r="KTS1354" s="84" t="s">
        <v>5396</v>
      </c>
      <c r="KUI1354" s="84" t="s">
        <v>5396</v>
      </c>
      <c r="KUY1354" s="84" t="s">
        <v>5396</v>
      </c>
      <c r="KVO1354" s="84" t="s">
        <v>5396</v>
      </c>
      <c r="KWE1354" s="84" t="s">
        <v>5396</v>
      </c>
      <c r="KWU1354" s="84" t="s">
        <v>5396</v>
      </c>
      <c r="KXK1354" s="84" t="s">
        <v>5396</v>
      </c>
      <c r="KYA1354" s="84" t="s">
        <v>5396</v>
      </c>
      <c r="KYQ1354" s="84" t="s">
        <v>5396</v>
      </c>
      <c r="KZG1354" s="84" t="s">
        <v>5396</v>
      </c>
      <c r="KZW1354" s="84" t="s">
        <v>5396</v>
      </c>
      <c r="LAM1354" s="84" t="s">
        <v>5396</v>
      </c>
      <c r="LBC1354" s="84" t="s">
        <v>5396</v>
      </c>
      <c r="LBS1354" s="84" t="s">
        <v>5396</v>
      </c>
      <c r="LCI1354" s="84" t="s">
        <v>5396</v>
      </c>
      <c r="LCY1354" s="84" t="s">
        <v>5396</v>
      </c>
      <c r="LDO1354" s="84" t="s">
        <v>5396</v>
      </c>
      <c r="LEE1354" s="84" t="s">
        <v>5396</v>
      </c>
      <c r="LEU1354" s="84" t="s">
        <v>5396</v>
      </c>
      <c r="LFK1354" s="84" t="s">
        <v>5396</v>
      </c>
      <c r="LGA1354" s="84" t="s">
        <v>5396</v>
      </c>
      <c r="LGQ1354" s="84" t="s">
        <v>5396</v>
      </c>
      <c r="LHG1354" s="84" t="s">
        <v>5396</v>
      </c>
      <c r="LHW1354" s="84" t="s">
        <v>5396</v>
      </c>
      <c r="LIM1354" s="84" t="s">
        <v>5396</v>
      </c>
      <c r="LJC1354" s="84" t="s">
        <v>5396</v>
      </c>
      <c r="LJS1354" s="84" t="s">
        <v>5396</v>
      </c>
      <c r="LKI1354" s="84" t="s">
        <v>5396</v>
      </c>
      <c r="LKY1354" s="84" t="s">
        <v>5396</v>
      </c>
      <c r="LLO1354" s="84" t="s">
        <v>5396</v>
      </c>
      <c r="LME1354" s="84" t="s">
        <v>5396</v>
      </c>
      <c r="LMU1354" s="84" t="s">
        <v>5396</v>
      </c>
      <c r="LNK1354" s="84" t="s">
        <v>5396</v>
      </c>
      <c r="LOA1354" s="84" t="s">
        <v>5396</v>
      </c>
      <c r="LOQ1354" s="84" t="s">
        <v>5396</v>
      </c>
      <c r="LPG1354" s="84" t="s">
        <v>5396</v>
      </c>
      <c r="LPW1354" s="84" t="s">
        <v>5396</v>
      </c>
      <c r="LQM1354" s="84" t="s">
        <v>5396</v>
      </c>
      <c r="LRC1354" s="84" t="s">
        <v>5396</v>
      </c>
      <c r="LRS1354" s="84" t="s">
        <v>5396</v>
      </c>
      <c r="LSI1354" s="84" t="s">
        <v>5396</v>
      </c>
      <c r="LSY1354" s="84" t="s">
        <v>5396</v>
      </c>
      <c r="LTO1354" s="84" t="s">
        <v>5396</v>
      </c>
      <c r="LUE1354" s="84" t="s">
        <v>5396</v>
      </c>
      <c r="LUU1354" s="84" t="s">
        <v>5396</v>
      </c>
      <c r="LVK1354" s="84" t="s">
        <v>5396</v>
      </c>
      <c r="LWA1354" s="84" t="s">
        <v>5396</v>
      </c>
      <c r="LWQ1354" s="84" t="s">
        <v>5396</v>
      </c>
      <c r="LXG1354" s="84" t="s">
        <v>5396</v>
      </c>
      <c r="LXW1354" s="84" t="s">
        <v>5396</v>
      </c>
      <c r="LYM1354" s="84" t="s">
        <v>5396</v>
      </c>
      <c r="LZC1354" s="84" t="s">
        <v>5396</v>
      </c>
      <c r="LZS1354" s="84" t="s">
        <v>5396</v>
      </c>
      <c r="MAI1354" s="84" t="s">
        <v>5396</v>
      </c>
      <c r="MAY1354" s="84" t="s">
        <v>5396</v>
      </c>
      <c r="MBO1354" s="84" t="s">
        <v>5396</v>
      </c>
      <c r="MCE1354" s="84" t="s">
        <v>5396</v>
      </c>
      <c r="MCU1354" s="84" t="s">
        <v>5396</v>
      </c>
      <c r="MDK1354" s="84" t="s">
        <v>5396</v>
      </c>
      <c r="MEA1354" s="84" t="s">
        <v>5396</v>
      </c>
      <c r="MEQ1354" s="84" t="s">
        <v>5396</v>
      </c>
      <c r="MFG1354" s="84" t="s">
        <v>5396</v>
      </c>
      <c r="MFW1354" s="84" t="s">
        <v>5396</v>
      </c>
      <c r="MGM1354" s="84" t="s">
        <v>5396</v>
      </c>
      <c r="MHC1354" s="84" t="s">
        <v>5396</v>
      </c>
      <c r="MHS1354" s="84" t="s">
        <v>5396</v>
      </c>
      <c r="MII1354" s="84" t="s">
        <v>5396</v>
      </c>
      <c r="MIY1354" s="84" t="s">
        <v>5396</v>
      </c>
      <c r="MJO1354" s="84" t="s">
        <v>5396</v>
      </c>
      <c r="MKE1354" s="84" t="s">
        <v>5396</v>
      </c>
      <c r="MKU1354" s="84" t="s">
        <v>5396</v>
      </c>
      <c r="MLK1354" s="84" t="s">
        <v>5396</v>
      </c>
      <c r="MMA1354" s="84" t="s">
        <v>5396</v>
      </c>
      <c r="MMQ1354" s="84" t="s">
        <v>5396</v>
      </c>
      <c r="MNG1354" s="84" t="s">
        <v>5396</v>
      </c>
      <c r="MNW1354" s="84" t="s">
        <v>5396</v>
      </c>
      <c r="MOM1354" s="84" t="s">
        <v>5396</v>
      </c>
      <c r="MPC1354" s="84" t="s">
        <v>5396</v>
      </c>
      <c r="MPS1354" s="84" t="s">
        <v>5396</v>
      </c>
      <c r="MQI1354" s="84" t="s">
        <v>5396</v>
      </c>
      <c r="MQY1354" s="84" t="s">
        <v>5396</v>
      </c>
      <c r="MRO1354" s="84" t="s">
        <v>5396</v>
      </c>
      <c r="MSE1354" s="84" t="s">
        <v>5396</v>
      </c>
      <c r="MSU1354" s="84" t="s">
        <v>5396</v>
      </c>
      <c r="MTK1354" s="84" t="s">
        <v>5396</v>
      </c>
      <c r="MUA1354" s="84" t="s">
        <v>5396</v>
      </c>
      <c r="MUQ1354" s="84" t="s">
        <v>5396</v>
      </c>
      <c r="MVG1354" s="84" t="s">
        <v>5396</v>
      </c>
      <c r="MVW1354" s="84" t="s">
        <v>5396</v>
      </c>
      <c r="MWM1354" s="84" t="s">
        <v>5396</v>
      </c>
      <c r="MXC1354" s="84" t="s">
        <v>5396</v>
      </c>
      <c r="MXS1354" s="84" t="s">
        <v>5396</v>
      </c>
      <c r="MYI1354" s="84" t="s">
        <v>5396</v>
      </c>
      <c r="MYY1354" s="84" t="s">
        <v>5396</v>
      </c>
      <c r="MZO1354" s="84" t="s">
        <v>5396</v>
      </c>
      <c r="NAE1354" s="84" t="s">
        <v>5396</v>
      </c>
      <c r="NAU1354" s="84" t="s">
        <v>5396</v>
      </c>
      <c r="NBK1354" s="84" t="s">
        <v>5396</v>
      </c>
      <c r="NCA1354" s="84" t="s">
        <v>5396</v>
      </c>
      <c r="NCQ1354" s="84" t="s">
        <v>5396</v>
      </c>
      <c r="NDG1354" s="84" t="s">
        <v>5396</v>
      </c>
      <c r="NDW1354" s="84" t="s">
        <v>5396</v>
      </c>
      <c r="NEM1354" s="84" t="s">
        <v>5396</v>
      </c>
      <c r="NFC1354" s="84" t="s">
        <v>5396</v>
      </c>
      <c r="NFS1354" s="84" t="s">
        <v>5396</v>
      </c>
      <c r="NGI1354" s="84" t="s">
        <v>5396</v>
      </c>
      <c r="NGY1354" s="84" t="s">
        <v>5396</v>
      </c>
      <c r="NHO1354" s="84" t="s">
        <v>5396</v>
      </c>
      <c r="NIE1354" s="84" t="s">
        <v>5396</v>
      </c>
      <c r="NIU1354" s="84" t="s">
        <v>5396</v>
      </c>
      <c r="NJK1354" s="84" t="s">
        <v>5396</v>
      </c>
      <c r="NKA1354" s="84" t="s">
        <v>5396</v>
      </c>
      <c r="NKQ1354" s="84" t="s">
        <v>5396</v>
      </c>
      <c r="NLG1354" s="84" t="s">
        <v>5396</v>
      </c>
      <c r="NLW1354" s="84" t="s">
        <v>5396</v>
      </c>
      <c r="NMM1354" s="84" t="s">
        <v>5396</v>
      </c>
      <c r="NNC1354" s="84" t="s">
        <v>5396</v>
      </c>
      <c r="NNS1354" s="84" t="s">
        <v>5396</v>
      </c>
      <c r="NOI1354" s="84" t="s">
        <v>5396</v>
      </c>
      <c r="NOY1354" s="84" t="s">
        <v>5396</v>
      </c>
      <c r="NPO1354" s="84" t="s">
        <v>5396</v>
      </c>
      <c r="NQE1354" s="84" t="s">
        <v>5396</v>
      </c>
      <c r="NQU1354" s="84" t="s">
        <v>5396</v>
      </c>
      <c r="NRK1354" s="84" t="s">
        <v>5396</v>
      </c>
      <c r="NSA1354" s="84" t="s">
        <v>5396</v>
      </c>
      <c r="NSQ1354" s="84" t="s">
        <v>5396</v>
      </c>
      <c r="NTG1354" s="84" t="s">
        <v>5396</v>
      </c>
      <c r="NTW1354" s="84" t="s">
        <v>5396</v>
      </c>
      <c r="NUM1354" s="84" t="s">
        <v>5396</v>
      </c>
      <c r="NVC1354" s="84" t="s">
        <v>5396</v>
      </c>
      <c r="NVS1354" s="84" t="s">
        <v>5396</v>
      </c>
      <c r="NWI1354" s="84" t="s">
        <v>5396</v>
      </c>
      <c r="NWY1354" s="84" t="s">
        <v>5396</v>
      </c>
      <c r="NXO1354" s="84" t="s">
        <v>5396</v>
      </c>
      <c r="NYE1354" s="84" t="s">
        <v>5396</v>
      </c>
      <c r="NYU1354" s="84" t="s">
        <v>5396</v>
      </c>
      <c r="NZK1354" s="84" t="s">
        <v>5396</v>
      </c>
      <c r="OAA1354" s="84" t="s">
        <v>5396</v>
      </c>
      <c r="OAQ1354" s="84" t="s">
        <v>5396</v>
      </c>
      <c r="OBG1354" s="84" t="s">
        <v>5396</v>
      </c>
      <c r="OBW1354" s="84" t="s">
        <v>5396</v>
      </c>
      <c r="OCM1354" s="84" t="s">
        <v>5396</v>
      </c>
      <c r="ODC1354" s="84" t="s">
        <v>5396</v>
      </c>
      <c r="ODS1354" s="84" t="s">
        <v>5396</v>
      </c>
      <c r="OEI1354" s="84" t="s">
        <v>5396</v>
      </c>
      <c r="OEY1354" s="84" t="s">
        <v>5396</v>
      </c>
      <c r="OFO1354" s="84" t="s">
        <v>5396</v>
      </c>
      <c r="OGE1354" s="84" t="s">
        <v>5396</v>
      </c>
      <c r="OGU1354" s="84" t="s">
        <v>5396</v>
      </c>
      <c r="OHK1354" s="84" t="s">
        <v>5396</v>
      </c>
      <c r="OIA1354" s="84" t="s">
        <v>5396</v>
      </c>
      <c r="OIQ1354" s="84" t="s">
        <v>5396</v>
      </c>
      <c r="OJG1354" s="84" t="s">
        <v>5396</v>
      </c>
      <c r="OJW1354" s="84" t="s">
        <v>5396</v>
      </c>
      <c r="OKM1354" s="84" t="s">
        <v>5396</v>
      </c>
      <c r="OLC1354" s="84" t="s">
        <v>5396</v>
      </c>
      <c r="OLS1354" s="84" t="s">
        <v>5396</v>
      </c>
      <c r="OMI1354" s="84" t="s">
        <v>5396</v>
      </c>
      <c r="OMY1354" s="84" t="s">
        <v>5396</v>
      </c>
      <c r="ONO1354" s="84" t="s">
        <v>5396</v>
      </c>
      <c r="OOE1354" s="84" t="s">
        <v>5396</v>
      </c>
      <c r="OOU1354" s="84" t="s">
        <v>5396</v>
      </c>
      <c r="OPK1354" s="84" t="s">
        <v>5396</v>
      </c>
      <c r="OQA1354" s="84" t="s">
        <v>5396</v>
      </c>
      <c r="OQQ1354" s="84" t="s">
        <v>5396</v>
      </c>
      <c r="ORG1354" s="84" t="s">
        <v>5396</v>
      </c>
      <c r="ORW1354" s="84" t="s">
        <v>5396</v>
      </c>
      <c r="OSM1354" s="84" t="s">
        <v>5396</v>
      </c>
      <c r="OTC1354" s="84" t="s">
        <v>5396</v>
      </c>
      <c r="OTS1354" s="84" t="s">
        <v>5396</v>
      </c>
      <c r="OUI1354" s="84" t="s">
        <v>5396</v>
      </c>
      <c r="OUY1354" s="84" t="s">
        <v>5396</v>
      </c>
      <c r="OVO1354" s="84" t="s">
        <v>5396</v>
      </c>
      <c r="OWE1354" s="84" t="s">
        <v>5396</v>
      </c>
      <c r="OWU1354" s="84" t="s">
        <v>5396</v>
      </c>
      <c r="OXK1354" s="84" t="s">
        <v>5396</v>
      </c>
      <c r="OYA1354" s="84" t="s">
        <v>5396</v>
      </c>
      <c r="OYQ1354" s="84" t="s">
        <v>5396</v>
      </c>
      <c r="OZG1354" s="84" t="s">
        <v>5396</v>
      </c>
      <c r="OZW1354" s="84" t="s">
        <v>5396</v>
      </c>
      <c r="PAM1354" s="84" t="s">
        <v>5396</v>
      </c>
      <c r="PBC1354" s="84" t="s">
        <v>5396</v>
      </c>
      <c r="PBS1354" s="84" t="s">
        <v>5396</v>
      </c>
      <c r="PCI1354" s="84" t="s">
        <v>5396</v>
      </c>
      <c r="PCY1354" s="84" t="s">
        <v>5396</v>
      </c>
      <c r="PDO1354" s="84" t="s">
        <v>5396</v>
      </c>
      <c r="PEE1354" s="84" t="s">
        <v>5396</v>
      </c>
      <c r="PEU1354" s="84" t="s">
        <v>5396</v>
      </c>
      <c r="PFK1354" s="84" t="s">
        <v>5396</v>
      </c>
      <c r="PGA1354" s="84" t="s">
        <v>5396</v>
      </c>
      <c r="PGQ1354" s="84" t="s">
        <v>5396</v>
      </c>
      <c r="PHG1354" s="84" t="s">
        <v>5396</v>
      </c>
      <c r="PHW1354" s="84" t="s">
        <v>5396</v>
      </c>
      <c r="PIM1354" s="84" t="s">
        <v>5396</v>
      </c>
      <c r="PJC1354" s="84" t="s">
        <v>5396</v>
      </c>
      <c r="PJS1354" s="84" t="s">
        <v>5396</v>
      </c>
      <c r="PKI1354" s="84" t="s">
        <v>5396</v>
      </c>
      <c r="PKY1354" s="84" t="s">
        <v>5396</v>
      </c>
      <c r="PLO1354" s="84" t="s">
        <v>5396</v>
      </c>
      <c r="PME1354" s="84" t="s">
        <v>5396</v>
      </c>
      <c r="PMU1354" s="84" t="s">
        <v>5396</v>
      </c>
      <c r="PNK1354" s="84" t="s">
        <v>5396</v>
      </c>
      <c r="POA1354" s="84" t="s">
        <v>5396</v>
      </c>
      <c r="POQ1354" s="84" t="s">
        <v>5396</v>
      </c>
      <c r="PPG1354" s="84" t="s">
        <v>5396</v>
      </c>
      <c r="PPW1354" s="84" t="s">
        <v>5396</v>
      </c>
      <c r="PQM1354" s="84" t="s">
        <v>5396</v>
      </c>
      <c r="PRC1354" s="84" t="s">
        <v>5396</v>
      </c>
      <c r="PRS1354" s="84" t="s">
        <v>5396</v>
      </c>
      <c r="PSI1354" s="84" t="s">
        <v>5396</v>
      </c>
      <c r="PSY1354" s="84" t="s">
        <v>5396</v>
      </c>
      <c r="PTO1354" s="84" t="s">
        <v>5396</v>
      </c>
      <c r="PUE1354" s="84" t="s">
        <v>5396</v>
      </c>
      <c r="PUU1354" s="84" t="s">
        <v>5396</v>
      </c>
      <c r="PVK1354" s="84" t="s">
        <v>5396</v>
      </c>
      <c r="PWA1354" s="84" t="s">
        <v>5396</v>
      </c>
      <c r="PWQ1354" s="84" t="s">
        <v>5396</v>
      </c>
      <c r="PXG1354" s="84" t="s">
        <v>5396</v>
      </c>
      <c r="PXW1354" s="84" t="s">
        <v>5396</v>
      </c>
      <c r="PYM1354" s="84" t="s">
        <v>5396</v>
      </c>
      <c r="PZC1354" s="84" t="s">
        <v>5396</v>
      </c>
      <c r="PZS1354" s="84" t="s">
        <v>5396</v>
      </c>
      <c r="QAI1354" s="84" t="s">
        <v>5396</v>
      </c>
      <c r="QAY1354" s="84" t="s">
        <v>5396</v>
      </c>
      <c r="QBO1354" s="84" t="s">
        <v>5396</v>
      </c>
      <c r="QCE1354" s="84" t="s">
        <v>5396</v>
      </c>
      <c r="QCU1354" s="84" t="s">
        <v>5396</v>
      </c>
      <c r="QDK1354" s="84" t="s">
        <v>5396</v>
      </c>
      <c r="QEA1354" s="84" t="s">
        <v>5396</v>
      </c>
      <c r="QEQ1354" s="84" t="s">
        <v>5396</v>
      </c>
      <c r="QFG1354" s="84" t="s">
        <v>5396</v>
      </c>
      <c r="QFW1354" s="84" t="s">
        <v>5396</v>
      </c>
      <c r="QGM1354" s="84" t="s">
        <v>5396</v>
      </c>
      <c r="QHC1354" s="84" t="s">
        <v>5396</v>
      </c>
      <c r="QHS1354" s="84" t="s">
        <v>5396</v>
      </c>
      <c r="QII1354" s="84" t="s">
        <v>5396</v>
      </c>
      <c r="QIY1354" s="84" t="s">
        <v>5396</v>
      </c>
      <c r="QJO1354" s="84" t="s">
        <v>5396</v>
      </c>
      <c r="QKE1354" s="84" t="s">
        <v>5396</v>
      </c>
      <c r="QKU1354" s="84" t="s">
        <v>5396</v>
      </c>
      <c r="QLK1354" s="84" t="s">
        <v>5396</v>
      </c>
      <c r="QMA1354" s="84" t="s">
        <v>5396</v>
      </c>
      <c r="QMQ1354" s="84" t="s">
        <v>5396</v>
      </c>
      <c r="QNG1354" s="84" t="s">
        <v>5396</v>
      </c>
      <c r="QNW1354" s="84" t="s">
        <v>5396</v>
      </c>
      <c r="QOM1354" s="84" t="s">
        <v>5396</v>
      </c>
      <c r="QPC1354" s="84" t="s">
        <v>5396</v>
      </c>
      <c r="QPS1354" s="84" t="s">
        <v>5396</v>
      </c>
      <c r="QQI1354" s="84" t="s">
        <v>5396</v>
      </c>
      <c r="QQY1354" s="84" t="s">
        <v>5396</v>
      </c>
      <c r="QRO1354" s="84" t="s">
        <v>5396</v>
      </c>
      <c r="QSE1354" s="84" t="s">
        <v>5396</v>
      </c>
      <c r="QSU1354" s="84" t="s">
        <v>5396</v>
      </c>
      <c r="QTK1354" s="84" t="s">
        <v>5396</v>
      </c>
      <c r="QUA1354" s="84" t="s">
        <v>5396</v>
      </c>
      <c r="QUQ1354" s="84" t="s">
        <v>5396</v>
      </c>
      <c r="QVG1354" s="84" t="s">
        <v>5396</v>
      </c>
      <c r="QVW1354" s="84" t="s">
        <v>5396</v>
      </c>
      <c r="QWM1354" s="84" t="s">
        <v>5396</v>
      </c>
      <c r="QXC1354" s="84" t="s">
        <v>5396</v>
      </c>
      <c r="QXS1354" s="84" t="s">
        <v>5396</v>
      </c>
      <c r="QYI1354" s="84" t="s">
        <v>5396</v>
      </c>
      <c r="QYY1354" s="84" t="s">
        <v>5396</v>
      </c>
      <c r="QZO1354" s="84" t="s">
        <v>5396</v>
      </c>
      <c r="RAE1354" s="84" t="s">
        <v>5396</v>
      </c>
      <c r="RAU1354" s="84" t="s">
        <v>5396</v>
      </c>
      <c r="RBK1354" s="84" t="s">
        <v>5396</v>
      </c>
      <c r="RCA1354" s="84" t="s">
        <v>5396</v>
      </c>
      <c r="RCQ1354" s="84" t="s">
        <v>5396</v>
      </c>
      <c r="RDG1354" s="84" t="s">
        <v>5396</v>
      </c>
      <c r="RDW1354" s="84" t="s">
        <v>5396</v>
      </c>
      <c r="REM1354" s="84" t="s">
        <v>5396</v>
      </c>
      <c r="RFC1354" s="84" t="s">
        <v>5396</v>
      </c>
      <c r="RFS1354" s="84" t="s">
        <v>5396</v>
      </c>
      <c r="RGI1354" s="84" t="s">
        <v>5396</v>
      </c>
      <c r="RGY1354" s="84" t="s">
        <v>5396</v>
      </c>
      <c r="RHO1354" s="84" t="s">
        <v>5396</v>
      </c>
      <c r="RIE1354" s="84" t="s">
        <v>5396</v>
      </c>
      <c r="RIU1354" s="84" t="s">
        <v>5396</v>
      </c>
      <c r="RJK1354" s="84" t="s">
        <v>5396</v>
      </c>
      <c r="RKA1354" s="84" t="s">
        <v>5396</v>
      </c>
      <c r="RKQ1354" s="84" t="s">
        <v>5396</v>
      </c>
      <c r="RLG1354" s="84" t="s">
        <v>5396</v>
      </c>
      <c r="RLW1354" s="84" t="s">
        <v>5396</v>
      </c>
      <c r="RMM1354" s="84" t="s">
        <v>5396</v>
      </c>
      <c r="RNC1354" s="84" t="s">
        <v>5396</v>
      </c>
      <c r="RNS1354" s="84" t="s">
        <v>5396</v>
      </c>
      <c r="ROI1354" s="84" t="s">
        <v>5396</v>
      </c>
      <c r="ROY1354" s="84" t="s">
        <v>5396</v>
      </c>
      <c r="RPO1354" s="84" t="s">
        <v>5396</v>
      </c>
      <c r="RQE1354" s="84" t="s">
        <v>5396</v>
      </c>
      <c r="RQU1354" s="84" t="s">
        <v>5396</v>
      </c>
      <c r="RRK1354" s="84" t="s">
        <v>5396</v>
      </c>
      <c r="RSA1354" s="84" t="s">
        <v>5396</v>
      </c>
      <c r="RSQ1354" s="84" t="s">
        <v>5396</v>
      </c>
      <c r="RTG1354" s="84" t="s">
        <v>5396</v>
      </c>
      <c r="RTW1354" s="84" t="s">
        <v>5396</v>
      </c>
      <c r="RUM1354" s="84" t="s">
        <v>5396</v>
      </c>
      <c r="RVC1354" s="84" t="s">
        <v>5396</v>
      </c>
      <c r="RVS1354" s="84" t="s">
        <v>5396</v>
      </c>
      <c r="RWI1354" s="84" t="s">
        <v>5396</v>
      </c>
      <c r="RWY1354" s="84" t="s">
        <v>5396</v>
      </c>
      <c r="RXO1354" s="84" t="s">
        <v>5396</v>
      </c>
      <c r="RYE1354" s="84" t="s">
        <v>5396</v>
      </c>
      <c r="RYU1354" s="84" t="s">
        <v>5396</v>
      </c>
      <c r="RZK1354" s="84" t="s">
        <v>5396</v>
      </c>
      <c r="SAA1354" s="84" t="s">
        <v>5396</v>
      </c>
      <c r="SAQ1354" s="84" t="s">
        <v>5396</v>
      </c>
      <c r="SBG1354" s="84" t="s">
        <v>5396</v>
      </c>
      <c r="SBW1354" s="84" t="s">
        <v>5396</v>
      </c>
      <c r="SCM1354" s="84" t="s">
        <v>5396</v>
      </c>
      <c r="SDC1354" s="84" t="s">
        <v>5396</v>
      </c>
      <c r="SDS1354" s="84" t="s">
        <v>5396</v>
      </c>
      <c r="SEI1354" s="84" t="s">
        <v>5396</v>
      </c>
      <c r="SEY1354" s="84" t="s">
        <v>5396</v>
      </c>
      <c r="SFO1354" s="84" t="s">
        <v>5396</v>
      </c>
      <c r="SGE1354" s="84" t="s">
        <v>5396</v>
      </c>
      <c r="SGU1354" s="84" t="s">
        <v>5396</v>
      </c>
      <c r="SHK1354" s="84" t="s">
        <v>5396</v>
      </c>
      <c r="SIA1354" s="84" t="s">
        <v>5396</v>
      </c>
      <c r="SIQ1354" s="84" t="s">
        <v>5396</v>
      </c>
      <c r="SJG1354" s="84" t="s">
        <v>5396</v>
      </c>
      <c r="SJW1354" s="84" t="s">
        <v>5396</v>
      </c>
      <c r="SKM1354" s="84" t="s">
        <v>5396</v>
      </c>
      <c r="SLC1354" s="84" t="s">
        <v>5396</v>
      </c>
      <c r="SLS1354" s="84" t="s">
        <v>5396</v>
      </c>
      <c r="SMI1354" s="84" t="s">
        <v>5396</v>
      </c>
      <c r="SMY1354" s="84" t="s">
        <v>5396</v>
      </c>
      <c r="SNO1354" s="84" t="s">
        <v>5396</v>
      </c>
      <c r="SOE1354" s="84" t="s">
        <v>5396</v>
      </c>
      <c r="SOU1354" s="84" t="s">
        <v>5396</v>
      </c>
      <c r="SPK1354" s="84" t="s">
        <v>5396</v>
      </c>
      <c r="SQA1354" s="84" t="s">
        <v>5396</v>
      </c>
      <c r="SQQ1354" s="84" t="s">
        <v>5396</v>
      </c>
      <c r="SRG1354" s="84" t="s">
        <v>5396</v>
      </c>
      <c r="SRW1354" s="84" t="s">
        <v>5396</v>
      </c>
      <c r="SSM1354" s="84" t="s">
        <v>5396</v>
      </c>
      <c r="STC1354" s="84" t="s">
        <v>5396</v>
      </c>
      <c r="STS1354" s="84" t="s">
        <v>5396</v>
      </c>
      <c r="SUI1354" s="84" t="s">
        <v>5396</v>
      </c>
      <c r="SUY1354" s="84" t="s">
        <v>5396</v>
      </c>
      <c r="SVO1354" s="84" t="s">
        <v>5396</v>
      </c>
      <c r="SWE1354" s="84" t="s">
        <v>5396</v>
      </c>
      <c r="SWU1354" s="84" t="s">
        <v>5396</v>
      </c>
      <c r="SXK1354" s="84" t="s">
        <v>5396</v>
      </c>
      <c r="SYA1354" s="84" t="s">
        <v>5396</v>
      </c>
      <c r="SYQ1354" s="84" t="s">
        <v>5396</v>
      </c>
      <c r="SZG1354" s="84" t="s">
        <v>5396</v>
      </c>
      <c r="SZW1354" s="84" t="s">
        <v>5396</v>
      </c>
      <c r="TAM1354" s="84" t="s">
        <v>5396</v>
      </c>
      <c r="TBC1354" s="84" t="s">
        <v>5396</v>
      </c>
      <c r="TBS1354" s="84" t="s">
        <v>5396</v>
      </c>
      <c r="TCI1354" s="84" t="s">
        <v>5396</v>
      </c>
      <c r="TCY1354" s="84" t="s">
        <v>5396</v>
      </c>
      <c r="TDO1354" s="84" t="s">
        <v>5396</v>
      </c>
      <c r="TEE1354" s="84" t="s">
        <v>5396</v>
      </c>
      <c r="TEU1354" s="84" t="s">
        <v>5396</v>
      </c>
      <c r="TFK1354" s="84" t="s">
        <v>5396</v>
      </c>
      <c r="TGA1354" s="84" t="s">
        <v>5396</v>
      </c>
      <c r="TGQ1354" s="84" t="s">
        <v>5396</v>
      </c>
      <c r="THG1354" s="84" t="s">
        <v>5396</v>
      </c>
      <c r="THW1354" s="84" t="s">
        <v>5396</v>
      </c>
      <c r="TIM1354" s="84" t="s">
        <v>5396</v>
      </c>
      <c r="TJC1354" s="84" t="s">
        <v>5396</v>
      </c>
      <c r="TJS1354" s="84" t="s">
        <v>5396</v>
      </c>
      <c r="TKI1354" s="84" t="s">
        <v>5396</v>
      </c>
      <c r="TKY1354" s="84" t="s">
        <v>5396</v>
      </c>
      <c r="TLO1354" s="84" t="s">
        <v>5396</v>
      </c>
      <c r="TME1354" s="84" t="s">
        <v>5396</v>
      </c>
      <c r="TMU1354" s="84" t="s">
        <v>5396</v>
      </c>
      <c r="TNK1354" s="84" t="s">
        <v>5396</v>
      </c>
      <c r="TOA1354" s="84" t="s">
        <v>5396</v>
      </c>
      <c r="TOQ1354" s="84" t="s">
        <v>5396</v>
      </c>
      <c r="TPG1354" s="84" t="s">
        <v>5396</v>
      </c>
      <c r="TPW1354" s="84" t="s">
        <v>5396</v>
      </c>
      <c r="TQM1354" s="84" t="s">
        <v>5396</v>
      </c>
      <c r="TRC1354" s="84" t="s">
        <v>5396</v>
      </c>
      <c r="TRS1354" s="84" t="s">
        <v>5396</v>
      </c>
      <c r="TSI1354" s="84" t="s">
        <v>5396</v>
      </c>
      <c r="TSY1354" s="84" t="s">
        <v>5396</v>
      </c>
      <c r="TTO1354" s="84" t="s">
        <v>5396</v>
      </c>
      <c r="TUE1354" s="84" t="s">
        <v>5396</v>
      </c>
      <c r="TUU1354" s="84" t="s">
        <v>5396</v>
      </c>
      <c r="TVK1354" s="84" t="s">
        <v>5396</v>
      </c>
      <c r="TWA1354" s="84" t="s">
        <v>5396</v>
      </c>
      <c r="TWQ1354" s="84" t="s">
        <v>5396</v>
      </c>
      <c r="TXG1354" s="84" t="s">
        <v>5396</v>
      </c>
      <c r="TXW1354" s="84" t="s">
        <v>5396</v>
      </c>
      <c r="TYM1354" s="84" t="s">
        <v>5396</v>
      </c>
      <c r="TZC1354" s="84" t="s">
        <v>5396</v>
      </c>
      <c r="TZS1354" s="84" t="s">
        <v>5396</v>
      </c>
      <c r="UAI1354" s="84" t="s">
        <v>5396</v>
      </c>
      <c r="UAY1354" s="84" t="s">
        <v>5396</v>
      </c>
      <c r="UBO1354" s="84" t="s">
        <v>5396</v>
      </c>
      <c r="UCE1354" s="84" t="s">
        <v>5396</v>
      </c>
      <c r="UCU1354" s="84" t="s">
        <v>5396</v>
      </c>
      <c r="UDK1354" s="84" t="s">
        <v>5396</v>
      </c>
      <c r="UEA1354" s="84" t="s">
        <v>5396</v>
      </c>
      <c r="UEQ1354" s="84" t="s">
        <v>5396</v>
      </c>
      <c r="UFG1354" s="84" t="s">
        <v>5396</v>
      </c>
      <c r="UFW1354" s="84" t="s">
        <v>5396</v>
      </c>
      <c r="UGM1354" s="84" t="s">
        <v>5396</v>
      </c>
      <c r="UHC1354" s="84" t="s">
        <v>5396</v>
      </c>
      <c r="UHS1354" s="84" t="s">
        <v>5396</v>
      </c>
      <c r="UII1354" s="84" t="s">
        <v>5396</v>
      </c>
      <c r="UIY1354" s="84" t="s">
        <v>5396</v>
      </c>
      <c r="UJO1354" s="84" t="s">
        <v>5396</v>
      </c>
      <c r="UKE1354" s="84" t="s">
        <v>5396</v>
      </c>
      <c r="UKU1354" s="84" t="s">
        <v>5396</v>
      </c>
      <c r="ULK1354" s="84" t="s">
        <v>5396</v>
      </c>
      <c r="UMA1354" s="84" t="s">
        <v>5396</v>
      </c>
      <c r="UMQ1354" s="84" t="s">
        <v>5396</v>
      </c>
      <c r="UNG1354" s="84" t="s">
        <v>5396</v>
      </c>
      <c r="UNW1354" s="84" t="s">
        <v>5396</v>
      </c>
      <c r="UOM1354" s="84" t="s">
        <v>5396</v>
      </c>
      <c r="UPC1354" s="84" t="s">
        <v>5396</v>
      </c>
      <c r="UPS1354" s="84" t="s">
        <v>5396</v>
      </c>
      <c r="UQI1354" s="84" t="s">
        <v>5396</v>
      </c>
      <c r="UQY1354" s="84" t="s">
        <v>5396</v>
      </c>
      <c r="URO1354" s="84" t="s">
        <v>5396</v>
      </c>
      <c r="USE1354" s="84" t="s">
        <v>5396</v>
      </c>
      <c r="USU1354" s="84" t="s">
        <v>5396</v>
      </c>
      <c r="UTK1354" s="84" t="s">
        <v>5396</v>
      </c>
      <c r="UUA1354" s="84" t="s">
        <v>5396</v>
      </c>
      <c r="UUQ1354" s="84" t="s">
        <v>5396</v>
      </c>
      <c r="UVG1354" s="84" t="s">
        <v>5396</v>
      </c>
      <c r="UVW1354" s="84" t="s">
        <v>5396</v>
      </c>
      <c r="UWM1354" s="84" t="s">
        <v>5396</v>
      </c>
      <c r="UXC1354" s="84" t="s">
        <v>5396</v>
      </c>
      <c r="UXS1354" s="84" t="s">
        <v>5396</v>
      </c>
      <c r="UYI1354" s="84" t="s">
        <v>5396</v>
      </c>
      <c r="UYY1354" s="84" t="s">
        <v>5396</v>
      </c>
      <c r="UZO1354" s="84" t="s">
        <v>5396</v>
      </c>
      <c r="VAE1354" s="84" t="s">
        <v>5396</v>
      </c>
      <c r="VAU1354" s="84" t="s">
        <v>5396</v>
      </c>
      <c r="VBK1354" s="84" t="s">
        <v>5396</v>
      </c>
      <c r="VCA1354" s="84" t="s">
        <v>5396</v>
      </c>
      <c r="VCQ1354" s="84" t="s">
        <v>5396</v>
      </c>
      <c r="VDG1354" s="84" t="s">
        <v>5396</v>
      </c>
      <c r="VDW1354" s="84" t="s">
        <v>5396</v>
      </c>
      <c r="VEM1354" s="84" t="s">
        <v>5396</v>
      </c>
      <c r="VFC1354" s="84" t="s">
        <v>5396</v>
      </c>
      <c r="VFS1354" s="84" t="s">
        <v>5396</v>
      </c>
      <c r="VGI1354" s="84" t="s">
        <v>5396</v>
      </c>
      <c r="VGY1354" s="84" t="s">
        <v>5396</v>
      </c>
      <c r="VHO1354" s="84" t="s">
        <v>5396</v>
      </c>
      <c r="VIE1354" s="84" t="s">
        <v>5396</v>
      </c>
      <c r="VIU1354" s="84" t="s">
        <v>5396</v>
      </c>
      <c r="VJK1354" s="84" t="s">
        <v>5396</v>
      </c>
      <c r="VKA1354" s="84" t="s">
        <v>5396</v>
      </c>
      <c r="VKQ1354" s="84" t="s">
        <v>5396</v>
      </c>
      <c r="VLG1354" s="84" t="s">
        <v>5396</v>
      </c>
      <c r="VLW1354" s="84" t="s">
        <v>5396</v>
      </c>
      <c r="VMM1354" s="84" t="s">
        <v>5396</v>
      </c>
      <c r="VNC1354" s="84" t="s">
        <v>5396</v>
      </c>
      <c r="VNS1354" s="84" t="s">
        <v>5396</v>
      </c>
      <c r="VOI1354" s="84" t="s">
        <v>5396</v>
      </c>
      <c r="VOY1354" s="84" t="s">
        <v>5396</v>
      </c>
      <c r="VPO1354" s="84" t="s">
        <v>5396</v>
      </c>
      <c r="VQE1354" s="84" t="s">
        <v>5396</v>
      </c>
      <c r="VQU1354" s="84" t="s">
        <v>5396</v>
      </c>
      <c r="VRK1354" s="84" t="s">
        <v>5396</v>
      </c>
      <c r="VSA1354" s="84" t="s">
        <v>5396</v>
      </c>
      <c r="VSQ1354" s="84" t="s">
        <v>5396</v>
      </c>
      <c r="VTG1354" s="84" t="s">
        <v>5396</v>
      </c>
      <c r="VTW1354" s="84" t="s">
        <v>5396</v>
      </c>
      <c r="VUM1354" s="84" t="s">
        <v>5396</v>
      </c>
      <c r="VVC1354" s="84" t="s">
        <v>5396</v>
      </c>
      <c r="VVS1354" s="84" t="s">
        <v>5396</v>
      </c>
      <c r="VWI1354" s="84" t="s">
        <v>5396</v>
      </c>
      <c r="VWY1354" s="84" t="s">
        <v>5396</v>
      </c>
      <c r="VXO1354" s="84" t="s">
        <v>5396</v>
      </c>
      <c r="VYE1354" s="84" t="s">
        <v>5396</v>
      </c>
      <c r="VYU1354" s="84" t="s">
        <v>5396</v>
      </c>
      <c r="VZK1354" s="84" t="s">
        <v>5396</v>
      </c>
      <c r="WAA1354" s="84" t="s">
        <v>5396</v>
      </c>
      <c r="WAQ1354" s="84" t="s">
        <v>5396</v>
      </c>
      <c r="WBG1354" s="84" t="s">
        <v>5396</v>
      </c>
      <c r="WBW1354" s="84" t="s">
        <v>5396</v>
      </c>
      <c r="WCM1354" s="84" t="s">
        <v>5396</v>
      </c>
      <c r="WDC1354" s="84" t="s">
        <v>5396</v>
      </c>
      <c r="WDS1354" s="84" t="s">
        <v>5396</v>
      </c>
      <c r="WEI1354" s="84" t="s">
        <v>5396</v>
      </c>
      <c r="WEY1354" s="84" t="s">
        <v>5396</v>
      </c>
      <c r="WFO1354" s="84" t="s">
        <v>5396</v>
      </c>
      <c r="WGE1354" s="84" t="s">
        <v>5396</v>
      </c>
      <c r="WGU1354" s="84" t="s">
        <v>5396</v>
      </c>
      <c r="WHK1354" s="84" t="s">
        <v>5396</v>
      </c>
      <c r="WIA1354" s="84" t="s">
        <v>5396</v>
      </c>
      <c r="WIQ1354" s="84" t="s">
        <v>5396</v>
      </c>
      <c r="WJG1354" s="84" t="s">
        <v>5396</v>
      </c>
      <c r="WJW1354" s="84" t="s">
        <v>5396</v>
      </c>
      <c r="WKM1354" s="84" t="s">
        <v>5396</v>
      </c>
      <c r="WLC1354" s="84" t="s">
        <v>5396</v>
      </c>
      <c r="WLS1354" s="84" t="s">
        <v>5396</v>
      </c>
      <c r="WMI1354" s="84" t="s">
        <v>5396</v>
      </c>
      <c r="WMY1354" s="84" t="s">
        <v>5396</v>
      </c>
      <c r="WNO1354" s="84" t="s">
        <v>5396</v>
      </c>
      <c r="WOE1354" s="84" t="s">
        <v>5396</v>
      </c>
      <c r="WOU1354" s="84" t="s">
        <v>5396</v>
      </c>
      <c r="WPK1354" s="84" t="s">
        <v>5396</v>
      </c>
      <c r="WQA1354" s="84" t="s">
        <v>5396</v>
      </c>
      <c r="WQQ1354" s="84" t="s">
        <v>5396</v>
      </c>
      <c r="WRG1354" s="84" t="s">
        <v>5396</v>
      </c>
      <c r="WRW1354" s="84" t="s">
        <v>5396</v>
      </c>
      <c r="WSM1354" s="84" t="s">
        <v>5396</v>
      </c>
      <c r="WTC1354" s="84" t="s">
        <v>5396</v>
      </c>
      <c r="WTS1354" s="84" t="s">
        <v>5396</v>
      </c>
      <c r="WUI1354" s="84" t="s">
        <v>5396</v>
      </c>
      <c r="WUY1354" s="84" t="s">
        <v>5396</v>
      </c>
      <c r="WVO1354" s="84" t="s">
        <v>5396</v>
      </c>
      <c r="WWE1354" s="84" t="s">
        <v>5396</v>
      </c>
      <c r="WWU1354" s="84" t="s">
        <v>5396</v>
      </c>
      <c r="WXK1354" s="84" t="s">
        <v>5396</v>
      </c>
      <c r="WYA1354" s="84" t="s">
        <v>5396</v>
      </c>
      <c r="WYQ1354" s="84" t="s">
        <v>5396</v>
      </c>
      <c r="WZG1354" s="84" t="s">
        <v>5396</v>
      </c>
      <c r="WZW1354" s="84" t="s">
        <v>5396</v>
      </c>
      <c r="XAM1354" s="84" t="s">
        <v>5396</v>
      </c>
      <c r="XBC1354" s="84" t="s">
        <v>5396</v>
      </c>
      <c r="XBS1354" s="84" t="s">
        <v>5396</v>
      </c>
      <c r="XCI1354" s="84" t="s">
        <v>5396</v>
      </c>
      <c r="XCY1354" s="84" t="s">
        <v>5396</v>
      </c>
      <c r="XDO1354" s="84" t="s">
        <v>5396</v>
      </c>
      <c r="XEE1354" s="84" t="s">
        <v>5396</v>
      </c>
      <c r="XEU1354" s="84" t="s">
        <v>5396</v>
      </c>
    </row>
    <row r="1355" spans="1:1024 1027:2048 2051:3072 3075:4096 4099:5120 5123:6144 6147:7168 7171:8192 8195:9216 9219:10240 10243:11264 11267:12288 12291:13312 13315:14336 14339:15360 15363:16384" x14ac:dyDescent="0.25">
      <c r="A1355" s="84"/>
      <c r="B1355" s="84"/>
      <c r="F1355" s="745" t="s">
        <v>235</v>
      </c>
      <c r="G1355" s="1130" t="s">
        <v>236</v>
      </c>
      <c r="H1355" s="780">
        <f>SUM(H1353)</f>
        <v>3000000</v>
      </c>
      <c r="I1355" s="780">
        <f>SUM(I1353)</f>
        <v>0</v>
      </c>
      <c r="J1355" s="781">
        <f>I1355/H1355</f>
        <v>0</v>
      </c>
      <c r="K1355" s="780">
        <f>SUM(K1353)</f>
        <v>3000000</v>
      </c>
      <c r="L1355" s="782">
        <v>0</v>
      </c>
      <c r="M1355" s="782">
        <v>0</v>
      </c>
      <c r="N1355" s="783"/>
      <c r="O1355" s="782">
        <f>L1355-M1355</f>
        <v>0</v>
      </c>
      <c r="P1355" s="782">
        <f t="shared" ref="P1355:AF1357" si="237">L1355+H1355</f>
        <v>3000000</v>
      </c>
      <c r="Q1355" s="800"/>
      <c r="R1355" s="801"/>
      <c r="S1355" s="800"/>
      <c r="T1355" s="84"/>
      <c r="V1355" s="84" t="s">
        <v>235</v>
      </c>
      <c r="W1355" s="84" t="s">
        <v>236</v>
      </c>
      <c r="X1355" s="815">
        <f>SUM(X1353)</f>
        <v>1000000</v>
      </c>
      <c r="Y1355" s="816">
        <f>SUM(Y1353)</f>
        <v>0</v>
      </c>
      <c r="Z1355" s="812">
        <f>Y1355/X1355</f>
        <v>0</v>
      </c>
      <c r="AA1355" s="813">
        <f>SUM(AA1353)</f>
        <v>1000000</v>
      </c>
      <c r="AB1355" s="84">
        <v>0</v>
      </c>
      <c r="AC1355" s="84">
        <v>0</v>
      </c>
      <c r="AE1355" s="84">
        <f>AB1355-AC1355</f>
        <v>0</v>
      </c>
      <c r="AF1355" s="84">
        <f t="shared" si="237"/>
        <v>1000000</v>
      </c>
      <c r="AL1355" s="84" t="s">
        <v>235</v>
      </c>
      <c r="AM1355" s="84" t="s">
        <v>236</v>
      </c>
      <c r="AN1355" s="84">
        <f>SUM(AN1353)</f>
        <v>1000000</v>
      </c>
      <c r="AO1355" s="84">
        <f>SUM(AO1353)</f>
        <v>0</v>
      </c>
      <c r="AP1355" s="84">
        <f>AO1355/AN1355</f>
        <v>0</v>
      </c>
      <c r="AQ1355" s="84">
        <f>SUM(AQ1353)</f>
        <v>1000000</v>
      </c>
      <c r="AR1355" s="84">
        <v>0</v>
      </c>
      <c r="AS1355" s="84">
        <v>0</v>
      </c>
      <c r="AU1355" s="84">
        <f>AR1355-AS1355</f>
        <v>0</v>
      </c>
      <c r="AV1355" s="84">
        <f t="shared" ref="AV1355:BL1357" si="238">AR1355+AN1355</f>
        <v>1000000</v>
      </c>
      <c r="BB1355" s="84" t="s">
        <v>235</v>
      </c>
      <c r="BC1355" s="84" t="s">
        <v>236</v>
      </c>
      <c r="BD1355" s="84">
        <f>SUM(BD1353)</f>
        <v>1000000</v>
      </c>
      <c r="BE1355" s="84">
        <f>SUM(BE1353)</f>
        <v>0</v>
      </c>
      <c r="BF1355" s="84">
        <f>BE1355/BD1355</f>
        <v>0</v>
      </c>
      <c r="BG1355" s="84">
        <f>SUM(BG1353)</f>
        <v>1000000</v>
      </c>
      <c r="BH1355" s="84">
        <v>0</v>
      </c>
      <c r="BI1355" s="84">
        <v>0</v>
      </c>
      <c r="BK1355" s="84">
        <f>BH1355-BI1355</f>
        <v>0</v>
      </c>
      <c r="BL1355" s="84">
        <f t="shared" si="238"/>
        <v>1000000</v>
      </c>
      <c r="BR1355" s="84" t="s">
        <v>235</v>
      </c>
      <c r="BS1355" s="84" t="s">
        <v>236</v>
      </c>
      <c r="BT1355" s="84">
        <f>SUM(BT1353)</f>
        <v>1000000</v>
      </c>
      <c r="BU1355" s="84">
        <f>SUM(BU1353)</f>
        <v>0</v>
      </c>
      <c r="BV1355" s="84">
        <f>BU1355/BT1355</f>
        <v>0</v>
      </c>
      <c r="BW1355" s="84">
        <f>SUM(BW1353)</f>
        <v>1000000</v>
      </c>
      <c r="BX1355" s="84">
        <v>0</v>
      </c>
      <c r="BY1355" s="84">
        <v>0</v>
      </c>
      <c r="CA1355" s="84">
        <f>BX1355-BY1355</f>
        <v>0</v>
      </c>
      <c r="CB1355" s="84">
        <f t="shared" ref="CB1355:CR1357" si="239">BX1355+BT1355</f>
        <v>1000000</v>
      </c>
      <c r="CH1355" s="84" t="s">
        <v>235</v>
      </c>
      <c r="CI1355" s="84" t="s">
        <v>236</v>
      </c>
      <c r="CJ1355" s="84">
        <f>SUM(CJ1353)</f>
        <v>1000000</v>
      </c>
      <c r="CK1355" s="84">
        <f>SUM(CK1353)</f>
        <v>0</v>
      </c>
      <c r="CL1355" s="84">
        <f>CK1355/CJ1355</f>
        <v>0</v>
      </c>
      <c r="CM1355" s="84">
        <f>SUM(CM1353)</f>
        <v>1000000</v>
      </c>
      <c r="CN1355" s="84">
        <v>0</v>
      </c>
      <c r="CO1355" s="84">
        <v>0</v>
      </c>
      <c r="CQ1355" s="84">
        <f>CN1355-CO1355</f>
        <v>0</v>
      </c>
      <c r="CR1355" s="84">
        <f t="shared" si="239"/>
        <v>1000000</v>
      </c>
      <c r="CX1355" s="84" t="s">
        <v>235</v>
      </c>
      <c r="CY1355" s="84" t="s">
        <v>236</v>
      </c>
      <c r="CZ1355" s="84">
        <f>SUM(CZ1353)</f>
        <v>1000000</v>
      </c>
      <c r="DA1355" s="84">
        <f>SUM(DA1353)</f>
        <v>0</v>
      </c>
      <c r="DB1355" s="84">
        <f>DA1355/CZ1355</f>
        <v>0</v>
      </c>
      <c r="DC1355" s="84">
        <f>SUM(DC1353)</f>
        <v>1000000</v>
      </c>
      <c r="DD1355" s="84">
        <v>0</v>
      </c>
      <c r="DE1355" s="84">
        <v>0</v>
      </c>
      <c r="DG1355" s="84">
        <f>DD1355-DE1355</f>
        <v>0</v>
      </c>
      <c r="DH1355" s="84">
        <f t="shared" ref="DH1355:DX1357" si="240">DD1355+CZ1355</f>
        <v>1000000</v>
      </c>
      <c r="DN1355" s="84" t="s">
        <v>235</v>
      </c>
      <c r="DO1355" s="84" t="s">
        <v>236</v>
      </c>
      <c r="DP1355" s="84">
        <f>SUM(DP1353)</f>
        <v>1000000</v>
      </c>
      <c r="DQ1355" s="84">
        <f>SUM(DQ1353)</f>
        <v>0</v>
      </c>
      <c r="DR1355" s="84">
        <f>DQ1355/DP1355</f>
        <v>0</v>
      </c>
      <c r="DS1355" s="84">
        <f>SUM(DS1353)</f>
        <v>1000000</v>
      </c>
      <c r="DT1355" s="84">
        <v>0</v>
      </c>
      <c r="DU1355" s="84">
        <v>0</v>
      </c>
      <c r="DW1355" s="84">
        <f>DT1355-DU1355</f>
        <v>0</v>
      </c>
      <c r="DX1355" s="84">
        <f t="shared" si="240"/>
        <v>1000000</v>
      </c>
      <c r="ED1355" s="84" t="s">
        <v>235</v>
      </c>
      <c r="EE1355" s="84" t="s">
        <v>236</v>
      </c>
      <c r="EF1355" s="84">
        <f>SUM(EF1353)</f>
        <v>1000000</v>
      </c>
      <c r="EG1355" s="84">
        <f>SUM(EG1353)</f>
        <v>0</v>
      </c>
      <c r="EH1355" s="84">
        <f>EG1355/EF1355</f>
        <v>0</v>
      </c>
      <c r="EI1355" s="84">
        <f>SUM(EI1353)</f>
        <v>1000000</v>
      </c>
      <c r="EJ1355" s="84">
        <v>0</v>
      </c>
      <c r="EK1355" s="84">
        <v>0</v>
      </c>
      <c r="EM1355" s="84">
        <f>EJ1355-EK1355</f>
        <v>0</v>
      </c>
      <c r="EN1355" s="84">
        <f t="shared" ref="EN1355:FD1357" si="241">EJ1355+EF1355</f>
        <v>1000000</v>
      </c>
      <c r="ET1355" s="84" t="s">
        <v>235</v>
      </c>
      <c r="EU1355" s="84" t="s">
        <v>236</v>
      </c>
      <c r="EV1355" s="84">
        <f>SUM(EV1353)</f>
        <v>1000000</v>
      </c>
      <c r="EW1355" s="84">
        <f>SUM(EW1353)</f>
        <v>0</v>
      </c>
      <c r="EX1355" s="84">
        <f>EW1355/EV1355</f>
        <v>0</v>
      </c>
      <c r="EY1355" s="84">
        <f>SUM(EY1353)</f>
        <v>1000000</v>
      </c>
      <c r="EZ1355" s="84">
        <v>0</v>
      </c>
      <c r="FA1355" s="84">
        <v>0</v>
      </c>
      <c r="FC1355" s="84">
        <f>EZ1355-FA1355</f>
        <v>0</v>
      </c>
      <c r="FD1355" s="84">
        <f t="shared" si="241"/>
        <v>1000000</v>
      </c>
      <c r="FJ1355" s="84" t="s">
        <v>235</v>
      </c>
      <c r="FK1355" s="84" t="s">
        <v>236</v>
      </c>
      <c r="FL1355" s="84">
        <f>SUM(FL1353)</f>
        <v>1000000</v>
      </c>
      <c r="FM1355" s="84">
        <f>SUM(FM1353)</f>
        <v>0</v>
      </c>
      <c r="FN1355" s="84">
        <f>FM1355/FL1355</f>
        <v>0</v>
      </c>
      <c r="FO1355" s="84">
        <f>SUM(FO1353)</f>
        <v>1000000</v>
      </c>
      <c r="FP1355" s="84">
        <v>0</v>
      </c>
      <c r="FQ1355" s="84">
        <v>0</v>
      </c>
      <c r="FS1355" s="84">
        <f>FP1355-FQ1355</f>
        <v>0</v>
      </c>
      <c r="FT1355" s="84">
        <f t="shared" ref="FT1355:GJ1357" si="242">FP1355+FL1355</f>
        <v>1000000</v>
      </c>
      <c r="FZ1355" s="84" t="s">
        <v>235</v>
      </c>
      <c r="GA1355" s="84" t="s">
        <v>236</v>
      </c>
      <c r="GB1355" s="84">
        <f>SUM(GB1353)</f>
        <v>1000000</v>
      </c>
      <c r="GC1355" s="84">
        <f>SUM(GC1353)</f>
        <v>0</v>
      </c>
      <c r="GD1355" s="84">
        <f>GC1355/GB1355</f>
        <v>0</v>
      </c>
      <c r="GE1355" s="84">
        <f>SUM(GE1353)</f>
        <v>1000000</v>
      </c>
      <c r="GF1355" s="84">
        <v>0</v>
      </c>
      <c r="GG1355" s="84">
        <v>0</v>
      </c>
      <c r="GI1355" s="84">
        <f>GF1355-GG1355</f>
        <v>0</v>
      </c>
      <c r="GJ1355" s="84">
        <f t="shared" si="242"/>
        <v>1000000</v>
      </c>
      <c r="GP1355" s="84" t="s">
        <v>235</v>
      </c>
      <c r="GQ1355" s="84" t="s">
        <v>236</v>
      </c>
      <c r="GR1355" s="84">
        <f>SUM(GR1353)</f>
        <v>1000000</v>
      </c>
      <c r="GS1355" s="84">
        <f>SUM(GS1353)</f>
        <v>0</v>
      </c>
      <c r="GT1355" s="84">
        <f>GS1355/GR1355</f>
        <v>0</v>
      </c>
      <c r="GU1355" s="84">
        <f>SUM(GU1353)</f>
        <v>1000000</v>
      </c>
      <c r="GV1355" s="84">
        <v>0</v>
      </c>
      <c r="GW1355" s="84">
        <v>0</v>
      </c>
      <c r="GY1355" s="84">
        <f>GV1355-GW1355</f>
        <v>0</v>
      </c>
      <c r="GZ1355" s="84">
        <f t="shared" ref="GZ1355:HP1357" si="243">GV1355+GR1355</f>
        <v>1000000</v>
      </c>
      <c r="HF1355" s="84" t="s">
        <v>235</v>
      </c>
      <c r="HG1355" s="84" t="s">
        <v>236</v>
      </c>
      <c r="HH1355" s="84">
        <f>SUM(HH1353)</f>
        <v>1000000</v>
      </c>
      <c r="HI1355" s="84">
        <f>SUM(HI1353)</f>
        <v>0</v>
      </c>
      <c r="HJ1355" s="84">
        <f>HI1355/HH1355</f>
        <v>0</v>
      </c>
      <c r="HK1355" s="84">
        <f>SUM(HK1353)</f>
        <v>1000000</v>
      </c>
      <c r="HL1355" s="84">
        <v>0</v>
      </c>
      <c r="HM1355" s="84">
        <v>0</v>
      </c>
      <c r="HO1355" s="84">
        <f>HL1355-HM1355</f>
        <v>0</v>
      </c>
      <c r="HP1355" s="84">
        <f t="shared" si="243"/>
        <v>1000000</v>
      </c>
      <c r="HV1355" s="84" t="s">
        <v>235</v>
      </c>
      <c r="HW1355" s="84" t="s">
        <v>236</v>
      </c>
      <c r="HX1355" s="84">
        <f>SUM(HX1353)</f>
        <v>1000000</v>
      </c>
      <c r="HY1355" s="84">
        <f>SUM(HY1353)</f>
        <v>0</v>
      </c>
      <c r="HZ1355" s="84">
        <f>HY1355/HX1355</f>
        <v>0</v>
      </c>
      <c r="IA1355" s="84">
        <f>SUM(IA1353)</f>
        <v>1000000</v>
      </c>
      <c r="IB1355" s="84">
        <v>0</v>
      </c>
      <c r="IC1355" s="84">
        <v>0</v>
      </c>
      <c r="IE1355" s="84">
        <f>IB1355-IC1355</f>
        <v>0</v>
      </c>
      <c r="IF1355" s="84">
        <f t="shared" ref="IF1355:IV1357" si="244">IB1355+HX1355</f>
        <v>1000000</v>
      </c>
      <c r="IL1355" s="84" t="s">
        <v>235</v>
      </c>
      <c r="IM1355" s="84" t="s">
        <v>236</v>
      </c>
      <c r="IN1355" s="84">
        <f>SUM(IN1353)</f>
        <v>1000000</v>
      </c>
      <c r="IO1355" s="84">
        <f>SUM(IO1353)</f>
        <v>0</v>
      </c>
      <c r="IP1355" s="84">
        <f>IO1355/IN1355</f>
        <v>0</v>
      </c>
      <c r="IQ1355" s="84">
        <f>SUM(IQ1353)</f>
        <v>1000000</v>
      </c>
      <c r="IR1355" s="84">
        <v>0</v>
      </c>
      <c r="IS1355" s="84">
        <v>0</v>
      </c>
      <c r="IU1355" s="84">
        <f>IR1355-IS1355</f>
        <v>0</v>
      </c>
      <c r="IV1355" s="84">
        <f t="shared" si="244"/>
        <v>1000000</v>
      </c>
      <c r="JB1355" s="84" t="s">
        <v>235</v>
      </c>
      <c r="JC1355" s="84" t="s">
        <v>236</v>
      </c>
      <c r="JD1355" s="84">
        <f>SUM(JD1353)</f>
        <v>1000000</v>
      </c>
      <c r="JE1355" s="84">
        <f>SUM(JE1353)</f>
        <v>0</v>
      </c>
      <c r="JF1355" s="84">
        <f>JE1355/JD1355</f>
        <v>0</v>
      </c>
      <c r="JG1355" s="84">
        <f>SUM(JG1353)</f>
        <v>1000000</v>
      </c>
      <c r="JH1355" s="84">
        <v>0</v>
      </c>
      <c r="JI1355" s="84">
        <v>0</v>
      </c>
      <c r="JK1355" s="84">
        <f>JH1355-JI1355</f>
        <v>0</v>
      </c>
      <c r="JL1355" s="84">
        <f t="shared" ref="JL1355:KB1357" si="245">JH1355+JD1355</f>
        <v>1000000</v>
      </c>
      <c r="JR1355" s="84" t="s">
        <v>235</v>
      </c>
      <c r="JS1355" s="84" t="s">
        <v>236</v>
      </c>
      <c r="JT1355" s="84">
        <f>SUM(JT1353)</f>
        <v>1000000</v>
      </c>
      <c r="JU1355" s="84">
        <f>SUM(JU1353)</f>
        <v>0</v>
      </c>
      <c r="JV1355" s="84">
        <f>JU1355/JT1355</f>
        <v>0</v>
      </c>
      <c r="JW1355" s="84">
        <f>SUM(JW1353)</f>
        <v>1000000</v>
      </c>
      <c r="JX1355" s="84">
        <v>0</v>
      </c>
      <c r="JY1355" s="84">
        <v>0</v>
      </c>
      <c r="KA1355" s="84">
        <f>JX1355-JY1355</f>
        <v>0</v>
      </c>
      <c r="KB1355" s="84">
        <f t="shared" si="245"/>
        <v>1000000</v>
      </c>
      <c r="KH1355" s="84" t="s">
        <v>235</v>
      </c>
      <c r="KI1355" s="84" t="s">
        <v>236</v>
      </c>
      <c r="KJ1355" s="84">
        <f>SUM(KJ1353)</f>
        <v>1000000</v>
      </c>
      <c r="KK1355" s="84">
        <f>SUM(KK1353)</f>
        <v>0</v>
      </c>
      <c r="KL1355" s="84">
        <f>KK1355/KJ1355</f>
        <v>0</v>
      </c>
      <c r="KM1355" s="84">
        <f>SUM(KM1353)</f>
        <v>1000000</v>
      </c>
      <c r="KN1355" s="84">
        <v>0</v>
      </c>
      <c r="KO1355" s="84">
        <v>0</v>
      </c>
      <c r="KQ1355" s="84">
        <f>KN1355-KO1355</f>
        <v>0</v>
      </c>
      <c r="KR1355" s="84">
        <f t="shared" ref="KR1355:LH1357" si="246">KN1355+KJ1355</f>
        <v>1000000</v>
      </c>
      <c r="KX1355" s="84" t="s">
        <v>235</v>
      </c>
      <c r="KY1355" s="84" t="s">
        <v>236</v>
      </c>
      <c r="KZ1355" s="84">
        <f>SUM(KZ1353)</f>
        <v>1000000</v>
      </c>
      <c r="LA1355" s="84">
        <f>SUM(LA1353)</f>
        <v>0</v>
      </c>
      <c r="LB1355" s="84">
        <f>LA1355/KZ1355</f>
        <v>0</v>
      </c>
      <c r="LC1355" s="84">
        <f>SUM(LC1353)</f>
        <v>1000000</v>
      </c>
      <c r="LD1355" s="84">
        <v>0</v>
      </c>
      <c r="LE1355" s="84">
        <v>0</v>
      </c>
      <c r="LG1355" s="84">
        <f>LD1355-LE1355</f>
        <v>0</v>
      </c>
      <c r="LH1355" s="84">
        <f t="shared" si="246"/>
        <v>1000000</v>
      </c>
      <c r="LN1355" s="84" t="s">
        <v>235</v>
      </c>
      <c r="LO1355" s="84" t="s">
        <v>236</v>
      </c>
      <c r="LP1355" s="84">
        <f>SUM(LP1353)</f>
        <v>1000000</v>
      </c>
      <c r="LQ1355" s="84">
        <f>SUM(LQ1353)</f>
        <v>0</v>
      </c>
      <c r="LR1355" s="84">
        <f>LQ1355/LP1355</f>
        <v>0</v>
      </c>
      <c r="LS1355" s="84">
        <f>SUM(LS1353)</f>
        <v>1000000</v>
      </c>
      <c r="LT1355" s="84">
        <v>0</v>
      </c>
      <c r="LU1355" s="84">
        <v>0</v>
      </c>
      <c r="LW1355" s="84">
        <f>LT1355-LU1355</f>
        <v>0</v>
      </c>
      <c r="LX1355" s="84">
        <f t="shared" ref="LX1355:MN1357" si="247">LT1355+LP1355</f>
        <v>1000000</v>
      </c>
      <c r="MD1355" s="84" t="s">
        <v>235</v>
      </c>
      <c r="ME1355" s="84" t="s">
        <v>236</v>
      </c>
      <c r="MF1355" s="84">
        <f>SUM(MF1353)</f>
        <v>1000000</v>
      </c>
      <c r="MG1355" s="84">
        <f>SUM(MG1353)</f>
        <v>0</v>
      </c>
      <c r="MH1355" s="84">
        <f>MG1355/MF1355</f>
        <v>0</v>
      </c>
      <c r="MI1355" s="84">
        <f>SUM(MI1353)</f>
        <v>1000000</v>
      </c>
      <c r="MJ1355" s="84">
        <v>0</v>
      </c>
      <c r="MK1355" s="84">
        <v>0</v>
      </c>
      <c r="MM1355" s="84">
        <f>MJ1355-MK1355</f>
        <v>0</v>
      </c>
      <c r="MN1355" s="84">
        <f t="shared" si="247"/>
        <v>1000000</v>
      </c>
      <c r="MT1355" s="84" t="s">
        <v>235</v>
      </c>
      <c r="MU1355" s="84" t="s">
        <v>236</v>
      </c>
      <c r="MV1355" s="84">
        <f>SUM(MV1353)</f>
        <v>1000000</v>
      </c>
      <c r="MW1355" s="84">
        <f>SUM(MW1353)</f>
        <v>0</v>
      </c>
      <c r="MX1355" s="84">
        <f>MW1355/MV1355</f>
        <v>0</v>
      </c>
      <c r="MY1355" s="84">
        <f>SUM(MY1353)</f>
        <v>1000000</v>
      </c>
      <c r="MZ1355" s="84">
        <v>0</v>
      </c>
      <c r="NA1355" s="84">
        <v>0</v>
      </c>
      <c r="NC1355" s="84">
        <f>MZ1355-NA1355</f>
        <v>0</v>
      </c>
      <c r="ND1355" s="84">
        <f t="shared" ref="ND1355:NT1357" si="248">MZ1355+MV1355</f>
        <v>1000000</v>
      </c>
      <c r="NJ1355" s="84" t="s">
        <v>235</v>
      </c>
      <c r="NK1355" s="84" t="s">
        <v>236</v>
      </c>
      <c r="NL1355" s="84">
        <f>SUM(NL1353)</f>
        <v>1000000</v>
      </c>
      <c r="NM1355" s="84">
        <f>SUM(NM1353)</f>
        <v>0</v>
      </c>
      <c r="NN1355" s="84">
        <f>NM1355/NL1355</f>
        <v>0</v>
      </c>
      <c r="NO1355" s="84">
        <f>SUM(NO1353)</f>
        <v>1000000</v>
      </c>
      <c r="NP1355" s="84">
        <v>0</v>
      </c>
      <c r="NQ1355" s="84">
        <v>0</v>
      </c>
      <c r="NS1355" s="84">
        <f>NP1355-NQ1355</f>
        <v>0</v>
      </c>
      <c r="NT1355" s="84">
        <f t="shared" si="248"/>
        <v>1000000</v>
      </c>
      <c r="NZ1355" s="84" t="s">
        <v>235</v>
      </c>
      <c r="OA1355" s="84" t="s">
        <v>236</v>
      </c>
      <c r="OB1355" s="84">
        <f>SUM(OB1353)</f>
        <v>1000000</v>
      </c>
      <c r="OC1355" s="84">
        <f>SUM(OC1353)</f>
        <v>0</v>
      </c>
      <c r="OD1355" s="84">
        <f>OC1355/OB1355</f>
        <v>0</v>
      </c>
      <c r="OE1355" s="84">
        <f>SUM(OE1353)</f>
        <v>1000000</v>
      </c>
      <c r="OF1355" s="84">
        <v>0</v>
      </c>
      <c r="OG1355" s="84">
        <v>0</v>
      </c>
      <c r="OI1355" s="84">
        <f>OF1355-OG1355</f>
        <v>0</v>
      </c>
      <c r="OJ1355" s="84">
        <f t="shared" ref="OJ1355:OZ1357" si="249">OF1355+OB1355</f>
        <v>1000000</v>
      </c>
      <c r="OP1355" s="84" t="s">
        <v>235</v>
      </c>
      <c r="OQ1355" s="84" t="s">
        <v>236</v>
      </c>
      <c r="OR1355" s="84">
        <f>SUM(OR1353)</f>
        <v>1000000</v>
      </c>
      <c r="OS1355" s="84">
        <f>SUM(OS1353)</f>
        <v>0</v>
      </c>
      <c r="OT1355" s="84">
        <f>OS1355/OR1355</f>
        <v>0</v>
      </c>
      <c r="OU1355" s="84">
        <f>SUM(OU1353)</f>
        <v>1000000</v>
      </c>
      <c r="OV1355" s="84">
        <v>0</v>
      </c>
      <c r="OW1355" s="84">
        <v>0</v>
      </c>
      <c r="OY1355" s="84">
        <f>OV1355-OW1355</f>
        <v>0</v>
      </c>
      <c r="OZ1355" s="84">
        <f t="shared" si="249"/>
        <v>1000000</v>
      </c>
      <c r="PF1355" s="84" t="s">
        <v>235</v>
      </c>
      <c r="PG1355" s="84" t="s">
        <v>236</v>
      </c>
      <c r="PH1355" s="84">
        <f>SUM(PH1353)</f>
        <v>1000000</v>
      </c>
      <c r="PI1355" s="84">
        <f>SUM(PI1353)</f>
        <v>0</v>
      </c>
      <c r="PJ1355" s="84">
        <f>PI1355/PH1355</f>
        <v>0</v>
      </c>
      <c r="PK1355" s="84">
        <f>SUM(PK1353)</f>
        <v>1000000</v>
      </c>
      <c r="PL1355" s="84">
        <v>0</v>
      </c>
      <c r="PM1355" s="84">
        <v>0</v>
      </c>
      <c r="PO1355" s="84">
        <f>PL1355-PM1355</f>
        <v>0</v>
      </c>
      <c r="PP1355" s="84">
        <f t="shared" ref="PP1355:QF1357" si="250">PL1355+PH1355</f>
        <v>1000000</v>
      </c>
      <c r="PV1355" s="84" t="s">
        <v>235</v>
      </c>
      <c r="PW1355" s="84" t="s">
        <v>236</v>
      </c>
      <c r="PX1355" s="84">
        <f>SUM(PX1353)</f>
        <v>1000000</v>
      </c>
      <c r="PY1355" s="84">
        <f>SUM(PY1353)</f>
        <v>0</v>
      </c>
      <c r="PZ1355" s="84">
        <f>PY1355/PX1355</f>
        <v>0</v>
      </c>
      <c r="QA1355" s="84">
        <f>SUM(QA1353)</f>
        <v>1000000</v>
      </c>
      <c r="QB1355" s="84">
        <v>0</v>
      </c>
      <c r="QC1355" s="84">
        <v>0</v>
      </c>
      <c r="QE1355" s="84">
        <f>QB1355-QC1355</f>
        <v>0</v>
      </c>
      <c r="QF1355" s="84">
        <f t="shared" si="250"/>
        <v>1000000</v>
      </c>
      <c r="QL1355" s="84" t="s">
        <v>235</v>
      </c>
      <c r="QM1355" s="84" t="s">
        <v>236</v>
      </c>
      <c r="QN1355" s="84">
        <f>SUM(QN1353)</f>
        <v>1000000</v>
      </c>
      <c r="QO1355" s="84">
        <f>SUM(QO1353)</f>
        <v>0</v>
      </c>
      <c r="QP1355" s="84">
        <f>QO1355/QN1355</f>
        <v>0</v>
      </c>
      <c r="QQ1355" s="84">
        <f>SUM(QQ1353)</f>
        <v>1000000</v>
      </c>
      <c r="QR1355" s="84">
        <v>0</v>
      </c>
      <c r="QS1355" s="84">
        <v>0</v>
      </c>
      <c r="QU1355" s="84">
        <f>QR1355-QS1355</f>
        <v>0</v>
      </c>
      <c r="QV1355" s="84">
        <f t="shared" ref="QV1355:RL1357" si="251">QR1355+QN1355</f>
        <v>1000000</v>
      </c>
      <c r="RB1355" s="84" t="s">
        <v>235</v>
      </c>
      <c r="RC1355" s="84" t="s">
        <v>236</v>
      </c>
      <c r="RD1355" s="84">
        <f>SUM(RD1353)</f>
        <v>1000000</v>
      </c>
      <c r="RE1355" s="84">
        <f>SUM(RE1353)</f>
        <v>0</v>
      </c>
      <c r="RF1355" s="84">
        <f>RE1355/RD1355</f>
        <v>0</v>
      </c>
      <c r="RG1355" s="84">
        <f>SUM(RG1353)</f>
        <v>1000000</v>
      </c>
      <c r="RH1355" s="84">
        <v>0</v>
      </c>
      <c r="RI1355" s="84">
        <v>0</v>
      </c>
      <c r="RK1355" s="84">
        <f>RH1355-RI1355</f>
        <v>0</v>
      </c>
      <c r="RL1355" s="84">
        <f t="shared" si="251"/>
        <v>1000000</v>
      </c>
      <c r="RR1355" s="84" t="s">
        <v>235</v>
      </c>
      <c r="RS1355" s="84" t="s">
        <v>236</v>
      </c>
      <c r="RT1355" s="84">
        <f>SUM(RT1353)</f>
        <v>1000000</v>
      </c>
      <c r="RU1355" s="84">
        <f>SUM(RU1353)</f>
        <v>0</v>
      </c>
      <c r="RV1355" s="84">
        <f>RU1355/RT1355</f>
        <v>0</v>
      </c>
      <c r="RW1355" s="84">
        <f>SUM(RW1353)</f>
        <v>1000000</v>
      </c>
      <c r="RX1355" s="84">
        <v>0</v>
      </c>
      <c r="RY1355" s="84">
        <v>0</v>
      </c>
      <c r="SA1355" s="84">
        <f>RX1355-RY1355</f>
        <v>0</v>
      </c>
      <c r="SB1355" s="84">
        <f t="shared" ref="SB1355:SR1357" si="252">RX1355+RT1355</f>
        <v>1000000</v>
      </c>
      <c r="SH1355" s="84" t="s">
        <v>235</v>
      </c>
      <c r="SI1355" s="84" t="s">
        <v>236</v>
      </c>
      <c r="SJ1355" s="84">
        <f>SUM(SJ1353)</f>
        <v>1000000</v>
      </c>
      <c r="SK1355" s="84">
        <f>SUM(SK1353)</f>
        <v>0</v>
      </c>
      <c r="SL1355" s="84">
        <f>SK1355/SJ1355</f>
        <v>0</v>
      </c>
      <c r="SM1355" s="84">
        <f>SUM(SM1353)</f>
        <v>1000000</v>
      </c>
      <c r="SN1355" s="84">
        <v>0</v>
      </c>
      <c r="SO1355" s="84">
        <v>0</v>
      </c>
      <c r="SQ1355" s="84">
        <f>SN1355-SO1355</f>
        <v>0</v>
      </c>
      <c r="SR1355" s="84">
        <f t="shared" si="252"/>
        <v>1000000</v>
      </c>
      <c r="SX1355" s="84" t="s">
        <v>235</v>
      </c>
      <c r="SY1355" s="84" t="s">
        <v>236</v>
      </c>
      <c r="SZ1355" s="84">
        <f>SUM(SZ1353)</f>
        <v>1000000</v>
      </c>
      <c r="TA1355" s="84">
        <f>SUM(TA1353)</f>
        <v>0</v>
      </c>
      <c r="TB1355" s="84">
        <f>TA1355/SZ1355</f>
        <v>0</v>
      </c>
      <c r="TC1355" s="84">
        <f>SUM(TC1353)</f>
        <v>1000000</v>
      </c>
      <c r="TD1355" s="84">
        <v>0</v>
      </c>
      <c r="TE1355" s="84">
        <v>0</v>
      </c>
      <c r="TG1355" s="84">
        <f>TD1355-TE1355</f>
        <v>0</v>
      </c>
      <c r="TH1355" s="84">
        <f t="shared" ref="TH1355:TX1357" si="253">TD1355+SZ1355</f>
        <v>1000000</v>
      </c>
      <c r="TN1355" s="84" t="s">
        <v>235</v>
      </c>
      <c r="TO1355" s="84" t="s">
        <v>236</v>
      </c>
      <c r="TP1355" s="84">
        <f>SUM(TP1353)</f>
        <v>1000000</v>
      </c>
      <c r="TQ1355" s="84">
        <f>SUM(TQ1353)</f>
        <v>0</v>
      </c>
      <c r="TR1355" s="84">
        <f>TQ1355/TP1355</f>
        <v>0</v>
      </c>
      <c r="TS1355" s="84">
        <f>SUM(TS1353)</f>
        <v>1000000</v>
      </c>
      <c r="TT1355" s="84">
        <v>0</v>
      </c>
      <c r="TU1355" s="84">
        <v>0</v>
      </c>
      <c r="TW1355" s="84">
        <f>TT1355-TU1355</f>
        <v>0</v>
      </c>
      <c r="TX1355" s="84">
        <f t="shared" si="253"/>
        <v>1000000</v>
      </c>
      <c r="UD1355" s="84" t="s">
        <v>235</v>
      </c>
      <c r="UE1355" s="84" t="s">
        <v>236</v>
      </c>
      <c r="UF1355" s="84">
        <f>SUM(UF1353)</f>
        <v>1000000</v>
      </c>
      <c r="UG1355" s="84">
        <f>SUM(UG1353)</f>
        <v>0</v>
      </c>
      <c r="UH1355" s="84">
        <f>UG1355/UF1355</f>
        <v>0</v>
      </c>
      <c r="UI1355" s="84">
        <f>SUM(UI1353)</f>
        <v>1000000</v>
      </c>
      <c r="UJ1355" s="84">
        <v>0</v>
      </c>
      <c r="UK1355" s="84">
        <v>0</v>
      </c>
      <c r="UM1355" s="84">
        <f>UJ1355-UK1355</f>
        <v>0</v>
      </c>
      <c r="UN1355" s="84">
        <f t="shared" ref="UN1355:VD1357" si="254">UJ1355+UF1355</f>
        <v>1000000</v>
      </c>
      <c r="UT1355" s="84" t="s">
        <v>235</v>
      </c>
      <c r="UU1355" s="84" t="s">
        <v>236</v>
      </c>
      <c r="UV1355" s="84">
        <f>SUM(UV1353)</f>
        <v>1000000</v>
      </c>
      <c r="UW1355" s="84">
        <f>SUM(UW1353)</f>
        <v>0</v>
      </c>
      <c r="UX1355" s="84">
        <f>UW1355/UV1355</f>
        <v>0</v>
      </c>
      <c r="UY1355" s="84">
        <f>SUM(UY1353)</f>
        <v>1000000</v>
      </c>
      <c r="UZ1355" s="84">
        <v>0</v>
      </c>
      <c r="VA1355" s="84">
        <v>0</v>
      </c>
      <c r="VC1355" s="84">
        <f>UZ1355-VA1355</f>
        <v>0</v>
      </c>
      <c r="VD1355" s="84">
        <f t="shared" si="254"/>
        <v>1000000</v>
      </c>
      <c r="VJ1355" s="84" t="s">
        <v>235</v>
      </c>
      <c r="VK1355" s="84" t="s">
        <v>236</v>
      </c>
      <c r="VL1355" s="84">
        <f>SUM(VL1353)</f>
        <v>1000000</v>
      </c>
      <c r="VM1355" s="84">
        <f>SUM(VM1353)</f>
        <v>0</v>
      </c>
      <c r="VN1355" s="84">
        <f>VM1355/VL1355</f>
        <v>0</v>
      </c>
      <c r="VO1355" s="84">
        <f>SUM(VO1353)</f>
        <v>1000000</v>
      </c>
      <c r="VP1355" s="84">
        <v>0</v>
      </c>
      <c r="VQ1355" s="84">
        <v>0</v>
      </c>
      <c r="VS1355" s="84">
        <f>VP1355-VQ1355</f>
        <v>0</v>
      </c>
      <c r="VT1355" s="84">
        <f t="shared" ref="VT1355:WJ1357" si="255">VP1355+VL1355</f>
        <v>1000000</v>
      </c>
      <c r="VZ1355" s="84" t="s">
        <v>235</v>
      </c>
      <c r="WA1355" s="84" t="s">
        <v>236</v>
      </c>
      <c r="WB1355" s="84">
        <f>SUM(WB1353)</f>
        <v>1000000</v>
      </c>
      <c r="WC1355" s="84">
        <f>SUM(WC1353)</f>
        <v>0</v>
      </c>
      <c r="WD1355" s="84">
        <f>WC1355/WB1355</f>
        <v>0</v>
      </c>
      <c r="WE1355" s="84">
        <f>SUM(WE1353)</f>
        <v>1000000</v>
      </c>
      <c r="WF1355" s="84">
        <v>0</v>
      </c>
      <c r="WG1355" s="84">
        <v>0</v>
      </c>
      <c r="WI1355" s="84">
        <f>WF1355-WG1355</f>
        <v>0</v>
      </c>
      <c r="WJ1355" s="84">
        <f t="shared" si="255"/>
        <v>1000000</v>
      </c>
      <c r="WP1355" s="84" t="s">
        <v>235</v>
      </c>
      <c r="WQ1355" s="84" t="s">
        <v>236</v>
      </c>
      <c r="WR1355" s="84">
        <f>SUM(WR1353)</f>
        <v>1000000</v>
      </c>
      <c r="WS1355" s="84">
        <f>SUM(WS1353)</f>
        <v>0</v>
      </c>
      <c r="WT1355" s="84">
        <f>WS1355/WR1355</f>
        <v>0</v>
      </c>
      <c r="WU1355" s="84">
        <f>SUM(WU1353)</f>
        <v>1000000</v>
      </c>
      <c r="WV1355" s="84">
        <v>0</v>
      </c>
      <c r="WW1355" s="84">
        <v>0</v>
      </c>
      <c r="WY1355" s="84">
        <f>WV1355-WW1355</f>
        <v>0</v>
      </c>
      <c r="WZ1355" s="84">
        <f t="shared" ref="WZ1355:XP1357" si="256">WV1355+WR1355</f>
        <v>1000000</v>
      </c>
      <c r="XF1355" s="84" t="s">
        <v>235</v>
      </c>
      <c r="XG1355" s="84" t="s">
        <v>236</v>
      </c>
      <c r="XH1355" s="84">
        <f>SUM(XH1353)</f>
        <v>1000000</v>
      </c>
      <c r="XI1355" s="84">
        <f>SUM(XI1353)</f>
        <v>0</v>
      </c>
      <c r="XJ1355" s="84">
        <f>XI1355/XH1355</f>
        <v>0</v>
      </c>
      <c r="XK1355" s="84">
        <f>SUM(XK1353)</f>
        <v>1000000</v>
      </c>
      <c r="XL1355" s="84">
        <v>0</v>
      </c>
      <c r="XM1355" s="84">
        <v>0</v>
      </c>
      <c r="XO1355" s="84">
        <f>XL1355-XM1355</f>
        <v>0</v>
      </c>
      <c r="XP1355" s="84">
        <f t="shared" si="256"/>
        <v>1000000</v>
      </c>
      <c r="XV1355" s="84" t="s">
        <v>235</v>
      </c>
      <c r="XW1355" s="84" t="s">
        <v>236</v>
      </c>
      <c r="XX1355" s="84">
        <f>SUM(XX1353)</f>
        <v>1000000</v>
      </c>
      <c r="XY1355" s="84">
        <f>SUM(XY1353)</f>
        <v>0</v>
      </c>
      <c r="XZ1355" s="84">
        <f>XY1355/XX1355</f>
        <v>0</v>
      </c>
      <c r="YA1355" s="84">
        <f>SUM(YA1353)</f>
        <v>1000000</v>
      </c>
      <c r="YB1355" s="84">
        <v>0</v>
      </c>
      <c r="YC1355" s="84">
        <v>0</v>
      </c>
      <c r="YE1355" s="84">
        <f>YB1355-YC1355</f>
        <v>0</v>
      </c>
      <c r="YF1355" s="84">
        <f t="shared" ref="YF1355:YV1357" si="257">YB1355+XX1355</f>
        <v>1000000</v>
      </c>
      <c r="YL1355" s="84" t="s">
        <v>235</v>
      </c>
      <c r="YM1355" s="84" t="s">
        <v>236</v>
      </c>
      <c r="YN1355" s="84">
        <f>SUM(YN1353)</f>
        <v>1000000</v>
      </c>
      <c r="YO1355" s="84">
        <f>SUM(YO1353)</f>
        <v>0</v>
      </c>
      <c r="YP1355" s="84">
        <f>YO1355/YN1355</f>
        <v>0</v>
      </c>
      <c r="YQ1355" s="84">
        <f>SUM(YQ1353)</f>
        <v>1000000</v>
      </c>
      <c r="YR1355" s="84">
        <v>0</v>
      </c>
      <c r="YS1355" s="84">
        <v>0</v>
      </c>
      <c r="YU1355" s="84">
        <f>YR1355-YS1355</f>
        <v>0</v>
      </c>
      <c r="YV1355" s="84">
        <f t="shared" si="257"/>
        <v>1000000</v>
      </c>
      <c r="ZB1355" s="84" t="s">
        <v>235</v>
      </c>
      <c r="ZC1355" s="84" t="s">
        <v>236</v>
      </c>
      <c r="ZD1355" s="84">
        <f>SUM(ZD1353)</f>
        <v>1000000</v>
      </c>
      <c r="ZE1355" s="84">
        <f>SUM(ZE1353)</f>
        <v>0</v>
      </c>
      <c r="ZF1355" s="84">
        <f>ZE1355/ZD1355</f>
        <v>0</v>
      </c>
      <c r="ZG1355" s="84">
        <f>SUM(ZG1353)</f>
        <v>1000000</v>
      </c>
      <c r="ZH1355" s="84">
        <v>0</v>
      </c>
      <c r="ZI1355" s="84">
        <v>0</v>
      </c>
      <c r="ZK1355" s="84">
        <f>ZH1355-ZI1355</f>
        <v>0</v>
      </c>
      <c r="ZL1355" s="84">
        <f t="shared" ref="ZL1355:AAB1357" si="258">ZH1355+ZD1355</f>
        <v>1000000</v>
      </c>
      <c r="ZR1355" s="84" t="s">
        <v>235</v>
      </c>
      <c r="ZS1355" s="84" t="s">
        <v>236</v>
      </c>
      <c r="ZT1355" s="84">
        <f>SUM(ZT1353)</f>
        <v>1000000</v>
      </c>
      <c r="ZU1355" s="84">
        <f>SUM(ZU1353)</f>
        <v>0</v>
      </c>
      <c r="ZV1355" s="84">
        <f>ZU1355/ZT1355</f>
        <v>0</v>
      </c>
      <c r="ZW1355" s="84">
        <f>SUM(ZW1353)</f>
        <v>1000000</v>
      </c>
      <c r="ZX1355" s="84">
        <v>0</v>
      </c>
      <c r="ZY1355" s="84">
        <v>0</v>
      </c>
      <c r="AAA1355" s="84">
        <f>ZX1355-ZY1355</f>
        <v>0</v>
      </c>
      <c r="AAB1355" s="84">
        <f t="shared" si="258"/>
        <v>1000000</v>
      </c>
      <c r="AAH1355" s="84" t="s">
        <v>235</v>
      </c>
      <c r="AAI1355" s="84" t="s">
        <v>236</v>
      </c>
      <c r="AAJ1355" s="84">
        <f>SUM(AAJ1353)</f>
        <v>1000000</v>
      </c>
      <c r="AAK1355" s="84">
        <f>SUM(AAK1353)</f>
        <v>0</v>
      </c>
      <c r="AAL1355" s="84">
        <f>AAK1355/AAJ1355</f>
        <v>0</v>
      </c>
      <c r="AAM1355" s="84">
        <f>SUM(AAM1353)</f>
        <v>1000000</v>
      </c>
      <c r="AAN1355" s="84">
        <v>0</v>
      </c>
      <c r="AAO1355" s="84">
        <v>0</v>
      </c>
      <c r="AAQ1355" s="84">
        <f>AAN1355-AAO1355</f>
        <v>0</v>
      </c>
      <c r="AAR1355" s="84">
        <f t="shared" ref="AAR1355:ABH1357" si="259">AAN1355+AAJ1355</f>
        <v>1000000</v>
      </c>
      <c r="AAX1355" s="84" t="s">
        <v>235</v>
      </c>
      <c r="AAY1355" s="84" t="s">
        <v>236</v>
      </c>
      <c r="AAZ1355" s="84">
        <f>SUM(AAZ1353)</f>
        <v>1000000</v>
      </c>
      <c r="ABA1355" s="84">
        <f>SUM(ABA1353)</f>
        <v>0</v>
      </c>
      <c r="ABB1355" s="84">
        <f>ABA1355/AAZ1355</f>
        <v>0</v>
      </c>
      <c r="ABC1355" s="84">
        <f>SUM(ABC1353)</f>
        <v>1000000</v>
      </c>
      <c r="ABD1355" s="84">
        <v>0</v>
      </c>
      <c r="ABE1355" s="84">
        <v>0</v>
      </c>
      <c r="ABG1355" s="84">
        <f>ABD1355-ABE1355</f>
        <v>0</v>
      </c>
      <c r="ABH1355" s="84">
        <f t="shared" si="259"/>
        <v>1000000</v>
      </c>
      <c r="ABN1355" s="84" t="s">
        <v>235</v>
      </c>
      <c r="ABO1355" s="84" t="s">
        <v>236</v>
      </c>
      <c r="ABP1355" s="84">
        <f>SUM(ABP1353)</f>
        <v>1000000</v>
      </c>
      <c r="ABQ1355" s="84">
        <f>SUM(ABQ1353)</f>
        <v>0</v>
      </c>
      <c r="ABR1355" s="84">
        <f>ABQ1355/ABP1355</f>
        <v>0</v>
      </c>
      <c r="ABS1355" s="84">
        <f>SUM(ABS1353)</f>
        <v>1000000</v>
      </c>
      <c r="ABT1355" s="84">
        <v>0</v>
      </c>
      <c r="ABU1355" s="84">
        <v>0</v>
      </c>
      <c r="ABW1355" s="84">
        <f>ABT1355-ABU1355</f>
        <v>0</v>
      </c>
      <c r="ABX1355" s="84">
        <f t="shared" ref="ABX1355:ACN1357" si="260">ABT1355+ABP1355</f>
        <v>1000000</v>
      </c>
      <c r="ACD1355" s="84" t="s">
        <v>235</v>
      </c>
      <c r="ACE1355" s="84" t="s">
        <v>236</v>
      </c>
      <c r="ACF1355" s="84">
        <f>SUM(ACF1353)</f>
        <v>1000000</v>
      </c>
      <c r="ACG1355" s="84">
        <f>SUM(ACG1353)</f>
        <v>0</v>
      </c>
      <c r="ACH1355" s="84">
        <f>ACG1355/ACF1355</f>
        <v>0</v>
      </c>
      <c r="ACI1355" s="84">
        <f>SUM(ACI1353)</f>
        <v>1000000</v>
      </c>
      <c r="ACJ1355" s="84">
        <v>0</v>
      </c>
      <c r="ACK1355" s="84">
        <v>0</v>
      </c>
      <c r="ACM1355" s="84">
        <f>ACJ1355-ACK1355</f>
        <v>0</v>
      </c>
      <c r="ACN1355" s="84">
        <f t="shared" si="260"/>
        <v>1000000</v>
      </c>
      <c r="ACT1355" s="84" t="s">
        <v>235</v>
      </c>
      <c r="ACU1355" s="84" t="s">
        <v>236</v>
      </c>
      <c r="ACV1355" s="84">
        <f>SUM(ACV1353)</f>
        <v>1000000</v>
      </c>
      <c r="ACW1355" s="84">
        <f>SUM(ACW1353)</f>
        <v>0</v>
      </c>
      <c r="ACX1355" s="84">
        <f>ACW1355/ACV1355</f>
        <v>0</v>
      </c>
      <c r="ACY1355" s="84">
        <f>SUM(ACY1353)</f>
        <v>1000000</v>
      </c>
      <c r="ACZ1355" s="84">
        <v>0</v>
      </c>
      <c r="ADA1355" s="84">
        <v>0</v>
      </c>
      <c r="ADC1355" s="84">
        <f>ACZ1355-ADA1355</f>
        <v>0</v>
      </c>
      <c r="ADD1355" s="84">
        <f t="shared" ref="ADD1355:ADT1357" si="261">ACZ1355+ACV1355</f>
        <v>1000000</v>
      </c>
      <c r="ADJ1355" s="84" t="s">
        <v>235</v>
      </c>
      <c r="ADK1355" s="84" t="s">
        <v>236</v>
      </c>
      <c r="ADL1355" s="84">
        <f>SUM(ADL1353)</f>
        <v>1000000</v>
      </c>
      <c r="ADM1355" s="84">
        <f>SUM(ADM1353)</f>
        <v>0</v>
      </c>
      <c r="ADN1355" s="84">
        <f>ADM1355/ADL1355</f>
        <v>0</v>
      </c>
      <c r="ADO1355" s="84">
        <f>SUM(ADO1353)</f>
        <v>1000000</v>
      </c>
      <c r="ADP1355" s="84">
        <v>0</v>
      </c>
      <c r="ADQ1355" s="84">
        <v>0</v>
      </c>
      <c r="ADS1355" s="84">
        <f>ADP1355-ADQ1355</f>
        <v>0</v>
      </c>
      <c r="ADT1355" s="84">
        <f t="shared" si="261"/>
        <v>1000000</v>
      </c>
      <c r="ADZ1355" s="84" t="s">
        <v>235</v>
      </c>
      <c r="AEA1355" s="84" t="s">
        <v>236</v>
      </c>
      <c r="AEB1355" s="84">
        <f>SUM(AEB1353)</f>
        <v>1000000</v>
      </c>
      <c r="AEC1355" s="84">
        <f>SUM(AEC1353)</f>
        <v>0</v>
      </c>
      <c r="AED1355" s="84">
        <f>AEC1355/AEB1355</f>
        <v>0</v>
      </c>
      <c r="AEE1355" s="84">
        <f>SUM(AEE1353)</f>
        <v>1000000</v>
      </c>
      <c r="AEF1355" s="84">
        <v>0</v>
      </c>
      <c r="AEG1355" s="84">
        <v>0</v>
      </c>
      <c r="AEI1355" s="84">
        <f>AEF1355-AEG1355</f>
        <v>0</v>
      </c>
      <c r="AEJ1355" s="84">
        <f t="shared" ref="AEJ1355:AEZ1357" si="262">AEF1355+AEB1355</f>
        <v>1000000</v>
      </c>
      <c r="AEP1355" s="84" t="s">
        <v>235</v>
      </c>
      <c r="AEQ1355" s="84" t="s">
        <v>236</v>
      </c>
      <c r="AER1355" s="84">
        <f>SUM(AER1353)</f>
        <v>1000000</v>
      </c>
      <c r="AES1355" s="84">
        <f>SUM(AES1353)</f>
        <v>0</v>
      </c>
      <c r="AET1355" s="84">
        <f>AES1355/AER1355</f>
        <v>0</v>
      </c>
      <c r="AEU1355" s="84">
        <f>SUM(AEU1353)</f>
        <v>1000000</v>
      </c>
      <c r="AEV1355" s="84">
        <v>0</v>
      </c>
      <c r="AEW1355" s="84">
        <v>0</v>
      </c>
      <c r="AEY1355" s="84">
        <f>AEV1355-AEW1355</f>
        <v>0</v>
      </c>
      <c r="AEZ1355" s="84">
        <f t="shared" si="262"/>
        <v>1000000</v>
      </c>
      <c r="AFF1355" s="84" t="s">
        <v>235</v>
      </c>
      <c r="AFG1355" s="84" t="s">
        <v>236</v>
      </c>
      <c r="AFH1355" s="84">
        <f>SUM(AFH1353)</f>
        <v>1000000</v>
      </c>
      <c r="AFI1355" s="84">
        <f>SUM(AFI1353)</f>
        <v>0</v>
      </c>
      <c r="AFJ1355" s="84">
        <f>AFI1355/AFH1355</f>
        <v>0</v>
      </c>
      <c r="AFK1355" s="84">
        <f>SUM(AFK1353)</f>
        <v>1000000</v>
      </c>
      <c r="AFL1355" s="84">
        <v>0</v>
      </c>
      <c r="AFM1355" s="84">
        <v>0</v>
      </c>
      <c r="AFO1355" s="84">
        <f>AFL1355-AFM1355</f>
        <v>0</v>
      </c>
      <c r="AFP1355" s="84">
        <f t="shared" ref="AFP1355:AGF1357" si="263">AFL1355+AFH1355</f>
        <v>1000000</v>
      </c>
      <c r="AFV1355" s="84" t="s">
        <v>235</v>
      </c>
      <c r="AFW1355" s="84" t="s">
        <v>236</v>
      </c>
      <c r="AFX1355" s="84">
        <f>SUM(AFX1353)</f>
        <v>1000000</v>
      </c>
      <c r="AFY1355" s="84">
        <f>SUM(AFY1353)</f>
        <v>0</v>
      </c>
      <c r="AFZ1355" s="84">
        <f>AFY1355/AFX1355</f>
        <v>0</v>
      </c>
      <c r="AGA1355" s="84">
        <f>SUM(AGA1353)</f>
        <v>1000000</v>
      </c>
      <c r="AGB1355" s="84">
        <v>0</v>
      </c>
      <c r="AGC1355" s="84">
        <v>0</v>
      </c>
      <c r="AGE1355" s="84">
        <f>AGB1355-AGC1355</f>
        <v>0</v>
      </c>
      <c r="AGF1355" s="84">
        <f t="shared" si="263"/>
        <v>1000000</v>
      </c>
      <c r="AGL1355" s="84" t="s">
        <v>235</v>
      </c>
      <c r="AGM1355" s="84" t="s">
        <v>236</v>
      </c>
      <c r="AGN1355" s="84">
        <f>SUM(AGN1353)</f>
        <v>1000000</v>
      </c>
      <c r="AGO1355" s="84">
        <f>SUM(AGO1353)</f>
        <v>0</v>
      </c>
      <c r="AGP1355" s="84">
        <f>AGO1355/AGN1355</f>
        <v>0</v>
      </c>
      <c r="AGQ1355" s="84">
        <f>SUM(AGQ1353)</f>
        <v>1000000</v>
      </c>
      <c r="AGR1355" s="84">
        <v>0</v>
      </c>
      <c r="AGS1355" s="84">
        <v>0</v>
      </c>
      <c r="AGU1355" s="84">
        <f>AGR1355-AGS1355</f>
        <v>0</v>
      </c>
      <c r="AGV1355" s="84">
        <f t="shared" ref="AGV1355:AHL1357" si="264">AGR1355+AGN1355</f>
        <v>1000000</v>
      </c>
      <c r="AHB1355" s="84" t="s">
        <v>235</v>
      </c>
      <c r="AHC1355" s="84" t="s">
        <v>236</v>
      </c>
      <c r="AHD1355" s="84">
        <f>SUM(AHD1353)</f>
        <v>1000000</v>
      </c>
      <c r="AHE1355" s="84">
        <f>SUM(AHE1353)</f>
        <v>0</v>
      </c>
      <c r="AHF1355" s="84">
        <f>AHE1355/AHD1355</f>
        <v>0</v>
      </c>
      <c r="AHG1355" s="84">
        <f>SUM(AHG1353)</f>
        <v>1000000</v>
      </c>
      <c r="AHH1355" s="84">
        <v>0</v>
      </c>
      <c r="AHI1355" s="84">
        <v>0</v>
      </c>
      <c r="AHK1355" s="84">
        <f>AHH1355-AHI1355</f>
        <v>0</v>
      </c>
      <c r="AHL1355" s="84">
        <f t="shared" si="264"/>
        <v>1000000</v>
      </c>
      <c r="AHR1355" s="84" t="s">
        <v>235</v>
      </c>
      <c r="AHS1355" s="84" t="s">
        <v>236</v>
      </c>
      <c r="AHT1355" s="84">
        <f>SUM(AHT1353)</f>
        <v>1000000</v>
      </c>
      <c r="AHU1355" s="84">
        <f>SUM(AHU1353)</f>
        <v>0</v>
      </c>
      <c r="AHV1355" s="84">
        <f>AHU1355/AHT1355</f>
        <v>0</v>
      </c>
      <c r="AHW1355" s="84">
        <f>SUM(AHW1353)</f>
        <v>1000000</v>
      </c>
      <c r="AHX1355" s="84">
        <v>0</v>
      </c>
      <c r="AHY1355" s="84">
        <v>0</v>
      </c>
      <c r="AIA1355" s="84">
        <f>AHX1355-AHY1355</f>
        <v>0</v>
      </c>
      <c r="AIB1355" s="84">
        <f t="shared" ref="AIB1355:AIR1357" si="265">AHX1355+AHT1355</f>
        <v>1000000</v>
      </c>
      <c r="AIH1355" s="84" t="s">
        <v>235</v>
      </c>
      <c r="AII1355" s="84" t="s">
        <v>236</v>
      </c>
      <c r="AIJ1355" s="84">
        <f>SUM(AIJ1353)</f>
        <v>1000000</v>
      </c>
      <c r="AIK1355" s="84">
        <f>SUM(AIK1353)</f>
        <v>0</v>
      </c>
      <c r="AIL1355" s="84">
        <f>AIK1355/AIJ1355</f>
        <v>0</v>
      </c>
      <c r="AIM1355" s="84">
        <f>SUM(AIM1353)</f>
        <v>1000000</v>
      </c>
      <c r="AIN1355" s="84">
        <v>0</v>
      </c>
      <c r="AIO1355" s="84">
        <v>0</v>
      </c>
      <c r="AIQ1355" s="84">
        <f>AIN1355-AIO1355</f>
        <v>0</v>
      </c>
      <c r="AIR1355" s="84">
        <f t="shared" si="265"/>
        <v>1000000</v>
      </c>
      <c r="AIX1355" s="84" t="s">
        <v>235</v>
      </c>
      <c r="AIY1355" s="84" t="s">
        <v>236</v>
      </c>
      <c r="AIZ1355" s="84">
        <f>SUM(AIZ1353)</f>
        <v>1000000</v>
      </c>
      <c r="AJA1355" s="84">
        <f>SUM(AJA1353)</f>
        <v>0</v>
      </c>
      <c r="AJB1355" s="84">
        <f>AJA1355/AIZ1355</f>
        <v>0</v>
      </c>
      <c r="AJC1355" s="84">
        <f>SUM(AJC1353)</f>
        <v>1000000</v>
      </c>
      <c r="AJD1355" s="84">
        <v>0</v>
      </c>
      <c r="AJE1355" s="84">
        <v>0</v>
      </c>
      <c r="AJG1355" s="84">
        <f>AJD1355-AJE1355</f>
        <v>0</v>
      </c>
      <c r="AJH1355" s="84">
        <f t="shared" ref="AJH1355:AJX1357" si="266">AJD1355+AIZ1355</f>
        <v>1000000</v>
      </c>
      <c r="AJN1355" s="84" t="s">
        <v>235</v>
      </c>
      <c r="AJO1355" s="84" t="s">
        <v>236</v>
      </c>
      <c r="AJP1355" s="84">
        <f>SUM(AJP1353)</f>
        <v>1000000</v>
      </c>
      <c r="AJQ1355" s="84">
        <f>SUM(AJQ1353)</f>
        <v>0</v>
      </c>
      <c r="AJR1355" s="84">
        <f>AJQ1355/AJP1355</f>
        <v>0</v>
      </c>
      <c r="AJS1355" s="84">
        <f>SUM(AJS1353)</f>
        <v>1000000</v>
      </c>
      <c r="AJT1355" s="84">
        <v>0</v>
      </c>
      <c r="AJU1355" s="84">
        <v>0</v>
      </c>
      <c r="AJW1355" s="84">
        <f>AJT1355-AJU1355</f>
        <v>0</v>
      </c>
      <c r="AJX1355" s="84">
        <f t="shared" si="266"/>
        <v>1000000</v>
      </c>
      <c r="AKD1355" s="84" t="s">
        <v>235</v>
      </c>
      <c r="AKE1355" s="84" t="s">
        <v>236</v>
      </c>
      <c r="AKF1355" s="84">
        <f>SUM(AKF1353)</f>
        <v>1000000</v>
      </c>
      <c r="AKG1355" s="84">
        <f>SUM(AKG1353)</f>
        <v>0</v>
      </c>
      <c r="AKH1355" s="84">
        <f>AKG1355/AKF1355</f>
        <v>0</v>
      </c>
      <c r="AKI1355" s="84">
        <f>SUM(AKI1353)</f>
        <v>1000000</v>
      </c>
      <c r="AKJ1355" s="84">
        <v>0</v>
      </c>
      <c r="AKK1355" s="84">
        <v>0</v>
      </c>
      <c r="AKM1355" s="84">
        <f>AKJ1355-AKK1355</f>
        <v>0</v>
      </c>
      <c r="AKN1355" s="84">
        <f t="shared" ref="AKN1355:ALD1357" si="267">AKJ1355+AKF1355</f>
        <v>1000000</v>
      </c>
      <c r="AKT1355" s="84" t="s">
        <v>235</v>
      </c>
      <c r="AKU1355" s="84" t="s">
        <v>236</v>
      </c>
      <c r="AKV1355" s="84">
        <f>SUM(AKV1353)</f>
        <v>1000000</v>
      </c>
      <c r="AKW1355" s="84">
        <f>SUM(AKW1353)</f>
        <v>0</v>
      </c>
      <c r="AKX1355" s="84">
        <f>AKW1355/AKV1355</f>
        <v>0</v>
      </c>
      <c r="AKY1355" s="84">
        <f>SUM(AKY1353)</f>
        <v>1000000</v>
      </c>
      <c r="AKZ1355" s="84">
        <v>0</v>
      </c>
      <c r="ALA1355" s="84">
        <v>0</v>
      </c>
      <c r="ALC1355" s="84">
        <f>AKZ1355-ALA1355</f>
        <v>0</v>
      </c>
      <c r="ALD1355" s="84">
        <f t="shared" si="267"/>
        <v>1000000</v>
      </c>
      <c r="ALJ1355" s="84" t="s">
        <v>235</v>
      </c>
      <c r="ALK1355" s="84" t="s">
        <v>236</v>
      </c>
      <c r="ALL1355" s="84">
        <f>SUM(ALL1353)</f>
        <v>1000000</v>
      </c>
      <c r="ALM1355" s="84">
        <f>SUM(ALM1353)</f>
        <v>0</v>
      </c>
      <c r="ALN1355" s="84">
        <f>ALM1355/ALL1355</f>
        <v>0</v>
      </c>
      <c r="ALO1355" s="84">
        <f>SUM(ALO1353)</f>
        <v>1000000</v>
      </c>
      <c r="ALP1355" s="84">
        <v>0</v>
      </c>
      <c r="ALQ1355" s="84">
        <v>0</v>
      </c>
      <c r="ALS1355" s="84">
        <f>ALP1355-ALQ1355</f>
        <v>0</v>
      </c>
      <c r="ALT1355" s="84">
        <f t="shared" ref="ALT1355:AMJ1357" si="268">ALP1355+ALL1355</f>
        <v>1000000</v>
      </c>
      <c r="ALZ1355" s="84" t="s">
        <v>235</v>
      </c>
      <c r="AMA1355" s="84" t="s">
        <v>236</v>
      </c>
      <c r="AMB1355" s="84">
        <f>SUM(AMB1353)</f>
        <v>1000000</v>
      </c>
      <c r="AMC1355" s="84">
        <f>SUM(AMC1353)</f>
        <v>0</v>
      </c>
      <c r="AMD1355" s="84">
        <f>AMC1355/AMB1355</f>
        <v>0</v>
      </c>
      <c r="AME1355" s="84">
        <f>SUM(AME1353)</f>
        <v>1000000</v>
      </c>
      <c r="AMF1355" s="84">
        <v>0</v>
      </c>
      <c r="AMG1355" s="84">
        <v>0</v>
      </c>
      <c r="AMI1355" s="84">
        <f>AMF1355-AMG1355</f>
        <v>0</v>
      </c>
      <c r="AMJ1355" s="84">
        <f t="shared" si="268"/>
        <v>1000000</v>
      </c>
      <c r="AMP1355" s="84" t="s">
        <v>235</v>
      </c>
      <c r="AMQ1355" s="84" t="s">
        <v>236</v>
      </c>
      <c r="AMR1355" s="84">
        <f>SUM(AMR1353)</f>
        <v>1000000</v>
      </c>
      <c r="AMS1355" s="84">
        <f>SUM(AMS1353)</f>
        <v>0</v>
      </c>
      <c r="AMT1355" s="84">
        <f>AMS1355/AMR1355</f>
        <v>0</v>
      </c>
      <c r="AMU1355" s="84">
        <f>SUM(AMU1353)</f>
        <v>1000000</v>
      </c>
      <c r="AMV1355" s="84">
        <v>0</v>
      </c>
      <c r="AMW1355" s="84">
        <v>0</v>
      </c>
      <c r="AMY1355" s="84">
        <f>AMV1355-AMW1355</f>
        <v>0</v>
      </c>
      <c r="AMZ1355" s="84">
        <f t="shared" ref="AMZ1355:ANP1357" si="269">AMV1355+AMR1355</f>
        <v>1000000</v>
      </c>
      <c r="ANF1355" s="84" t="s">
        <v>235</v>
      </c>
      <c r="ANG1355" s="84" t="s">
        <v>236</v>
      </c>
      <c r="ANH1355" s="84">
        <f>SUM(ANH1353)</f>
        <v>1000000</v>
      </c>
      <c r="ANI1355" s="84">
        <f>SUM(ANI1353)</f>
        <v>0</v>
      </c>
      <c r="ANJ1355" s="84">
        <f>ANI1355/ANH1355</f>
        <v>0</v>
      </c>
      <c r="ANK1355" s="84">
        <f>SUM(ANK1353)</f>
        <v>1000000</v>
      </c>
      <c r="ANL1355" s="84">
        <v>0</v>
      </c>
      <c r="ANM1355" s="84">
        <v>0</v>
      </c>
      <c r="ANO1355" s="84">
        <f>ANL1355-ANM1355</f>
        <v>0</v>
      </c>
      <c r="ANP1355" s="84">
        <f t="shared" si="269"/>
        <v>1000000</v>
      </c>
      <c r="ANV1355" s="84" t="s">
        <v>235</v>
      </c>
      <c r="ANW1355" s="84" t="s">
        <v>236</v>
      </c>
      <c r="ANX1355" s="84">
        <f>SUM(ANX1353)</f>
        <v>1000000</v>
      </c>
      <c r="ANY1355" s="84">
        <f>SUM(ANY1353)</f>
        <v>0</v>
      </c>
      <c r="ANZ1355" s="84">
        <f>ANY1355/ANX1355</f>
        <v>0</v>
      </c>
      <c r="AOA1355" s="84">
        <f>SUM(AOA1353)</f>
        <v>1000000</v>
      </c>
      <c r="AOB1355" s="84">
        <v>0</v>
      </c>
      <c r="AOC1355" s="84">
        <v>0</v>
      </c>
      <c r="AOE1355" s="84">
        <f>AOB1355-AOC1355</f>
        <v>0</v>
      </c>
      <c r="AOF1355" s="84">
        <f t="shared" ref="AOF1355:AOV1357" si="270">AOB1355+ANX1355</f>
        <v>1000000</v>
      </c>
      <c r="AOL1355" s="84" t="s">
        <v>235</v>
      </c>
      <c r="AOM1355" s="84" t="s">
        <v>236</v>
      </c>
      <c r="AON1355" s="84">
        <f>SUM(AON1353)</f>
        <v>1000000</v>
      </c>
      <c r="AOO1355" s="84">
        <f>SUM(AOO1353)</f>
        <v>0</v>
      </c>
      <c r="AOP1355" s="84">
        <f>AOO1355/AON1355</f>
        <v>0</v>
      </c>
      <c r="AOQ1355" s="84">
        <f>SUM(AOQ1353)</f>
        <v>1000000</v>
      </c>
      <c r="AOR1355" s="84">
        <v>0</v>
      </c>
      <c r="AOS1355" s="84">
        <v>0</v>
      </c>
      <c r="AOU1355" s="84">
        <f>AOR1355-AOS1355</f>
        <v>0</v>
      </c>
      <c r="AOV1355" s="84">
        <f t="shared" si="270"/>
        <v>1000000</v>
      </c>
      <c r="APB1355" s="84" t="s">
        <v>235</v>
      </c>
      <c r="APC1355" s="84" t="s">
        <v>236</v>
      </c>
      <c r="APD1355" s="84">
        <f>SUM(APD1353)</f>
        <v>1000000</v>
      </c>
      <c r="APE1355" s="84">
        <f>SUM(APE1353)</f>
        <v>0</v>
      </c>
      <c r="APF1355" s="84">
        <f>APE1355/APD1355</f>
        <v>0</v>
      </c>
      <c r="APG1355" s="84">
        <f>SUM(APG1353)</f>
        <v>1000000</v>
      </c>
      <c r="APH1355" s="84">
        <v>0</v>
      </c>
      <c r="API1355" s="84">
        <v>0</v>
      </c>
      <c r="APK1355" s="84">
        <f>APH1355-API1355</f>
        <v>0</v>
      </c>
      <c r="APL1355" s="84">
        <f t="shared" ref="APL1355:AQB1357" si="271">APH1355+APD1355</f>
        <v>1000000</v>
      </c>
      <c r="APR1355" s="84" t="s">
        <v>235</v>
      </c>
      <c r="APS1355" s="84" t="s">
        <v>236</v>
      </c>
      <c r="APT1355" s="84">
        <f>SUM(APT1353)</f>
        <v>1000000</v>
      </c>
      <c r="APU1355" s="84">
        <f>SUM(APU1353)</f>
        <v>0</v>
      </c>
      <c r="APV1355" s="84">
        <f>APU1355/APT1355</f>
        <v>0</v>
      </c>
      <c r="APW1355" s="84">
        <f>SUM(APW1353)</f>
        <v>1000000</v>
      </c>
      <c r="APX1355" s="84">
        <v>0</v>
      </c>
      <c r="APY1355" s="84">
        <v>0</v>
      </c>
      <c r="AQA1355" s="84">
        <f>APX1355-APY1355</f>
        <v>0</v>
      </c>
      <c r="AQB1355" s="84">
        <f t="shared" si="271"/>
        <v>1000000</v>
      </c>
      <c r="AQH1355" s="84" t="s">
        <v>235</v>
      </c>
      <c r="AQI1355" s="84" t="s">
        <v>236</v>
      </c>
      <c r="AQJ1355" s="84">
        <f>SUM(AQJ1353)</f>
        <v>1000000</v>
      </c>
      <c r="AQK1355" s="84">
        <f>SUM(AQK1353)</f>
        <v>0</v>
      </c>
      <c r="AQL1355" s="84">
        <f>AQK1355/AQJ1355</f>
        <v>0</v>
      </c>
      <c r="AQM1355" s="84">
        <f>SUM(AQM1353)</f>
        <v>1000000</v>
      </c>
      <c r="AQN1355" s="84">
        <v>0</v>
      </c>
      <c r="AQO1355" s="84">
        <v>0</v>
      </c>
      <c r="AQQ1355" s="84">
        <f>AQN1355-AQO1355</f>
        <v>0</v>
      </c>
      <c r="AQR1355" s="84">
        <f t="shared" ref="AQR1355:ARH1357" si="272">AQN1355+AQJ1355</f>
        <v>1000000</v>
      </c>
      <c r="AQX1355" s="84" t="s">
        <v>235</v>
      </c>
      <c r="AQY1355" s="84" t="s">
        <v>236</v>
      </c>
      <c r="AQZ1355" s="84">
        <f>SUM(AQZ1353)</f>
        <v>1000000</v>
      </c>
      <c r="ARA1355" s="84">
        <f>SUM(ARA1353)</f>
        <v>0</v>
      </c>
      <c r="ARB1355" s="84">
        <f>ARA1355/AQZ1355</f>
        <v>0</v>
      </c>
      <c r="ARC1355" s="84">
        <f>SUM(ARC1353)</f>
        <v>1000000</v>
      </c>
      <c r="ARD1355" s="84">
        <v>0</v>
      </c>
      <c r="ARE1355" s="84">
        <v>0</v>
      </c>
      <c r="ARG1355" s="84">
        <f>ARD1355-ARE1355</f>
        <v>0</v>
      </c>
      <c r="ARH1355" s="84">
        <f t="shared" si="272"/>
        <v>1000000</v>
      </c>
      <c r="ARN1355" s="84" t="s">
        <v>235</v>
      </c>
      <c r="ARO1355" s="84" t="s">
        <v>236</v>
      </c>
      <c r="ARP1355" s="84">
        <f>SUM(ARP1353)</f>
        <v>1000000</v>
      </c>
      <c r="ARQ1355" s="84">
        <f>SUM(ARQ1353)</f>
        <v>0</v>
      </c>
      <c r="ARR1355" s="84">
        <f>ARQ1355/ARP1355</f>
        <v>0</v>
      </c>
      <c r="ARS1355" s="84">
        <f>SUM(ARS1353)</f>
        <v>1000000</v>
      </c>
      <c r="ART1355" s="84">
        <v>0</v>
      </c>
      <c r="ARU1355" s="84">
        <v>0</v>
      </c>
      <c r="ARW1355" s="84">
        <f>ART1355-ARU1355</f>
        <v>0</v>
      </c>
      <c r="ARX1355" s="84">
        <f t="shared" ref="ARX1355:ASN1357" si="273">ART1355+ARP1355</f>
        <v>1000000</v>
      </c>
      <c r="ASD1355" s="84" t="s">
        <v>235</v>
      </c>
      <c r="ASE1355" s="84" t="s">
        <v>236</v>
      </c>
      <c r="ASF1355" s="84">
        <f>SUM(ASF1353)</f>
        <v>1000000</v>
      </c>
      <c r="ASG1355" s="84">
        <f>SUM(ASG1353)</f>
        <v>0</v>
      </c>
      <c r="ASH1355" s="84">
        <f>ASG1355/ASF1355</f>
        <v>0</v>
      </c>
      <c r="ASI1355" s="84">
        <f>SUM(ASI1353)</f>
        <v>1000000</v>
      </c>
      <c r="ASJ1355" s="84">
        <v>0</v>
      </c>
      <c r="ASK1355" s="84">
        <v>0</v>
      </c>
      <c r="ASM1355" s="84">
        <f>ASJ1355-ASK1355</f>
        <v>0</v>
      </c>
      <c r="ASN1355" s="84">
        <f t="shared" si="273"/>
        <v>1000000</v>
      </c>
      <c r="AST1355" s="84" t="s">
        <v>235</v>
      </c>
      <c r="ASU1355" s="84" t="s">
        <v>236</v>
      </c>
      <c r="ASV1355" s="84">
        <f>SUM(ASV1353)</f>
        <v>1000000</v>
      </c>
      <c r="ASW1355" s="84">
        <f>SUM(ASW1353)</f>
        <v>0</v>
      </c>
      <c r="ASX1355" s="84">
        <f>ASW1355/ASV1355</f>
        <v>0</v>
      </c>
      <c r="ASY1355" s="84">
        <f>SUM(ASY1353)</f>
        <v>1000000</v>
      </c>
      <c r="ASZ1355" s="84">
        <v>0</v>
      </c>
      <c r="ATA1355" s="84">
        <v>0</v>
      </c>
      <c r="ATC1355" s="84">
        <f>ASZ1355-ATA1355</f>
        <v>0</v>
      </c>
      <c r="ATD1355" s="84">
        <f t="shared" ref="ATD1355:ATT1357" si="274">ASZ1355+ASV1355</f>
        <v>1000000</v>
      </c>
      <c r="ATJ1355" s="84" t="s">
        <v>235</v>
      </c>
      <c r="ATK1355" s="84" t="s">
        <v>236</v>
      </c>
      <c r="ATL1355" s="84">
        <f>SUM(ATL1353)</f>
        <v>1000000</v>
      </c>
      <c r="ATM1355" s="84">
        <f>SUM(ATM1353)</f>
        <v>0</v>
      </c>
      <c r="ATN1355" s="84">
        <f>ATM1355/ATL1355</f>
        <v>0</v>
      </c>
      <c r="ATO1355" s="84">
        <f>SUM(ATO1353)</f>
        <v>1000000</v>
      </c>
      <c r="ATP1355" s="84">
        <v>0</v>
      </c>
      <c r="ATQ1355" s="84">
        <v>0</v>
      </c>
      <c r="ATS1355" s="84">
        <f>ATP1355-ATQ1355</f>
        <v>0</v>
      </c>
      <c r="ATT1355" s="84">
        <f t="shared" si="274"/>
        <v>1000000</v>
      </c>
      <c r="ATZ1355" s="84" t="s">
        <v>235</v>
      </c>
      <c r="AUA1355" s="84" t="s">
        <v>236</v>
      </c>
      <c r="AUB1355" s="84">
        <f>SUM(AUB1353)</f>
        <v>1000000</v>
      </c>
      <c r="AUC1355" s="84">
        <f>SUM(AUC1353)</f>
        <v>0</v>
      </c>
      <c r="AUD1355" s="84">
        <f>AUC1355/AUB1355</f>
        <v>0</v>
      </c>
      <c r="AUE1355" s="84">
        <f>SUM(AUE1353)</f>
        <v>1000000</v>
      </c>
      <c r="AUF1355" s="84">
        <v>0</v>
      </c>
      <c r="AUG1355" s="84">
        <v>0</v>
      </c>
      <c r="AUI1355" s="84">
        <f>AUF1355-AUG1355</f>
        <v>0</v>
      </c>
      <c r="AUJ1355" s="84">
        <f t="shared" ref="AUJ1355:AUZ1357" si="275">AUF1355+AUB1355</f>
        <v>1000000</v>
      </c>
      <c r="AUP1355" s="84" t="s">
        <v>235</v>
      </c>
      <c r="AUQ1355" s="84" t="s">
        <v>236</v>
      </c>
      <c r="AUR1355" s="84">
        <f>SUM(AUR1353)</f>
        <v>1000000</v>
      </c>
      <c r="AUS1355" s="84">
        <f>SUM(AUS1353)</f>
        <v>0</v>
      </c>
      <c r="AUT1355" s="84">
        <f>AUS1355/AUR1355</f>
        <v>0</v>
      </c>
      <c r="AUU1355" s="84">
        <f>SUM(AUU1353)</f>
        <v>1000000</v>
      </c>
      <c r="AUV1355" s="84">
        <v>0</v>
      </c>
      <c r="AUW1355" s="84">
        <v>0</v>
      </c>
      <c r="AUY1355" s="84">
        <f>AUV1355-AUW1355</f>
        <v>0</v>
      </c>
      <c r="AUZ1355" s="84">
        <f t="shared" si="275"/>
        <v>1000000</v>
      </c>
      <c r="AVF1355" s="84" t="s">
        <v>235</v>
      </c>
      <c r="AVG1355" s="84" t="s">
        <v>236</v>
      </c>
      <c r="AVH1355" s="84">
        <f>SUM(AVH1353)</f>
        <v>1000000</v>
      </c>
      <c r="AVI1355" s="84">
        <f>SUM(AVI1353)</f>
        <v>0</v>
      </c>
      <c r="AVJ1355" s="84">
        <f>AVI1355/AVH1355</f>
        <v>0</v>
      </c>
      <c r="AVK1355" s="84">
        <f>SUM(AVK1353)</f>
        <v>1000000</v>
      </c>
      <c r="AVL1355" s="84">
        <v>0</v>
      </c>
      <c r="AVM1355" s="84">
        <v>0</v>
      </c>
      <c r="AVO1355" s="84">
        <f>AVL1355-AVM1355</f>
        <v>0</v>
      </c>
      <c r="AVP1355" s="84">
        <f t="shared" ref="AVP1355:AWF1357" si="276">AVL1355+AVH1355</f>
        <v>1000000</v>
      </c>
      <c r="AVV1355" s="84" t="s">
        <v>235</v>
      </c>
      <c r="AVW1355" s="84" t="s">
        <v>236</v>
      </c>
      <c r="AVX1355" s="84">
        <f>SUM(AVX1353)</f>
        <v>1000000</v>
      </c>
      <c r="AVY1355" s="84">
        <f>SUM(AVY1353)</f>
        <v>0</v>
      </c>
      <c r="AVZ1355" s="84">
        <f>AVY1355/AVX1355</f>
        <v>0</v>
      </c>
      <c r="AWA1355" s="84">
        <f>SUM(AWA1353)</f>
        <v>1000000</v>
      </c>
      <c r="AWB1355" s="84">
        <v>0</v>
      </c>
      <c r="AWC1355" s="84">
        <v>0</v>
      </c>
      <c r="AWE1355" s="84">
        <f>AWB1355-AWC1355</f>
        <v>0</v>
      </c>
      <c r="AWF1355" s="84">
        <f t="shared" si="276"/>
        <v>1000000</v>
      </c>
      <c r="AWL1355" s="84" t="s">
        <v>235</v>
      </c>
      <c r="AWM1355" s="84" t="s">
        <v>236</v>
      </c>
      <c r="AWN1355" s="84">
        <f>SUM(AWN1353)</f>
        <v>1000000</v>
      </c>
      <c r="AWO1355" s="84">
        <f>SUM(AWO1353)</f>
        <v>0</v>
      </c>
      <c r="AWP1355" s="84">
        <f>AWO1355/AWN1355</f>
        <v>0</v>
      </c>
      <c r="AWQ1355" s="84">
        <f>SUM(AWQ1353)</f>
        <v>1000000</v>
      </c>
      <c r="AWR1355" s="84">
        <v>0</v>
      </c>
      <c r="AWS1355" s="84">
        <v>0</v>
      </c>
      <c r="AWU1355" s="84">
        <f>AWR1355-AWS1355</f>
        <v>0</v>
      </c>
      <c r="AWV1355" s="84">
        <f t="shared" ref="AWV1355:AXL1357" si="277">AWR1355+AWN1355</f>
        <v>1000000</v>
      </c>
      <c r="AXB1355" s="84" t="s">
        <v>235</v>
      </c>
      <c r="AXC1355" s="84" t="s">
        <v>236</v>
      </c>
      <c r="AXD1355" s="84">
        <f>SUM(AXD1353)</f>
        <v>1000000</v>
      </c>
      <c r="AXE1355" s="84">
        <f>SUM(AXE1353)</f>
        <v>0</v>
      </c>
      <c r="AXF1355" s="84">
        <f>AXE1355/AXD1355</f>
        <v>0</v>
      </c>
      <c r="AXG1355" s="84">
        <f>SUM(AXG1353)</f>
        <v>1000000</v>
      </c>
      <c r="AXH1355" s="84">
        <v>0</v>
      </c>
      <c r="AXI1355" s="84">
        <v>0</v>
      </c>
      <c r="AXK1355" s="84">
        <f>AXH1355-AXI1355</f>
        <v>0</v>
      </c>
      <c r="AXL1355" s="84">
        <f t="shared" si="277"/>
        <v>1000000</v>
      </c>
      <c r="AXR1355" s="84" t="s">
        <v>235</v>
      </c>
      <c r="AXS1355" s="84" t="s">
        <v>236</v>
      </c>
      <c r="AXT1355" s="84">
        <f>SUM(AXT1353)</f>
        <v>1000000</v>
      </c>
      <c r="AXU1355" s="84">
        <f>SUM(AXU1353)</f>
        <v>0</v>
      </c>
      <c r="AXV1355" s="84">
        <f>AXU1355/AXT1355</f>
        <v>0</v>
      </c>
      <c r="AXW1355" s="84">
        <f>SUM(AXW1353)</f>
        <v>1000000</v>
      </c>
      <c r="AXX1355" s="84">
        <v>0</v>
      </c>
      <c r="AXY1355" s="84">
        <v>0</v>
      </c>
      <c r="AYA1355" s="84">
        <f>AXX1355-AXY1355</f>
        <v>0</v>
      </c>
      <c r="AYB1355" s="84">
        <f t="shared" ref="AYB1355:AYR1357" si="278">AXX1355+AXT1355</f>
        <v>1000000</v>
      </c>
      <c r="AYH1355" s="84" t="s">
        <v>235</v>
      </c>
      <c r="AYI1355" s="84" t="s">
        <v>236</v>
      </c>
      <c r="AYJ1355" s="84">
        <f>SUM(AYJ1353)</f>
        <v>1000000</v>
      </c>
      <c r="AYK1355" s="84">
        <f>SUM(AYK1353)</f>
        <v>0</v>
      </c>
      <c r="AYL1355" s="84">
        <f>AYK1355/AYJ1355</f>
        <v>0</v>
      </c>
      <c r="AYM1355" s="84">
        <f>SUM(AYM1353)</f>
        <v>1000000</v>
      </c>
      <c r="AYN1355" s="84">
        <v>0</v>
      </c>
      <c r="AYO1355" s="84">
        <v>0</v>
      </c>
      <c r="AYQ1355" s="84">
        <f>AYN1355-AYO1355</f>
        <v>0</v>
      </c>
      <c r="AYR1355" s="84">
        <f t="shared" si="278"/>
        <v>1000000</v>
      </c>
      <c r="AYX1355" s="84" t="s">
        <v>235</v>
      </c>
      <c r="AYY1355" s="84" t="s">
        <v>236</v>
      </c>
      <c r="AYZ1355" s="84">
        <f>SUM(AYZ1353)</f>
        <v>1000000</v>
      </c>
      <c r="AZA1355" s="84">
        <f>SUM(AZA1353)</f>
        <v>0</v>
      </c>
      <c r="AZB1355" s="84">
        <f>AZA1355/AYZ1355</f>
        <v>0</v>
      </c>
      <c r="AZC1355" s="84">
        <f>SUM(AZC1353)</f>
        <v>1000000</v>
      </c>
      <c r="AZD1355" s="84">
        <v>0</v>
      </c>
      <c r="AZE1355" s="84">
        <v>0</v>
      </c>
      <c r="AZG1355" s="84">
        <f>AZD1355-AZE1355</f>
        <v>0</v>
      </c>
      <c r="AZH1355" s="84">
        <f t="shared" ref="AZH1355:AZX1357" si="279">AZD1355+AYZ1355</f>
        <v>1000000</v>
      </c>
      <c r="AZN1355" s="84" t="s">
        <v>235</v>
      </c>
      <c r="AZO1355" s="84" t="s">
        <v>236</v>
      </c>
      <c r="AZP1355" s="84">
        <f>SUM(AZP1353)</f>
        <v>1000000</v>
      </c>
      <c r="AZQ1355" s="84">
        <f>SUM(AZQ1353)</f>
        <v>0</v>
      </c>
      <c r="AZR1355" s="84">
        <f>AZQ1355/AZP1355</f>
        <v>0</v>
      </c>
      <c r="AZS1355" s="84">
        <f>SUM(AZS1353)</f>
        <v>1000000</v>
      </c>
      <c r="AZT1355" s="84">
        <v>0</v>
      </c>
      <c r="AZU1355" s="84">
        <v>0</v>
      </c>
      <c r="AZW1355" s="84">
        <f>AZT1355-AZU1355</f>
        <v>0</v>
      </c>
      <c r="AZX1355" s="84">
        <f t="shared" si="279"/>
        <v>1000000</v>
      </c>
      <c r="BAD1355" s="84" t="s">
        <v>235</v>
      </c>
      <c r="BAE1355" s="84" t="s">
        <v>236</v>
      </c>
      <c r="BAF1355" s="84">
        <f>SUM(BAF1353)</f>
        <v>1000000</v>
      </c>
      <c r="BAG1355" s="84">
        <f>SUM(BAG1353)</f>
        <v>0</v>
      </c>
      <c r="BAH1355" s="84">
        <f>BAG1355/BAF1355</f>
        <v>0</v>
      </c>
      <c r="BAI1355" s="84">
        <f>SUM(BAI1353)</f>
        <v>1000000</v>
      </c>
      <c r="BAJ1355" s="84">
        <v>0</v>
      </c>
      <c r="BAK1355" s="84">
        <v>0</v>
      </c>
      <c r="BAM1355" s="84">
        <f>BAJ1355-BAK1355</f>
        <v>0</v>
      </c>
      <c r="BAN1355" s="84">
        <f t="shared" ref="BAN1355:BBD1357" si="280">BAJ1355+BAF1355</f>
        <v>1000000</v>
      </c>
      <c r="BAT1355" s="84" t="s">
        <v>235</v>
      </c>
      <c r="BAU1355" s="84" t="s">
        <v>236</v>
      </c>
      <c r="BAV1355" s="84">
        <f>SUM(BAV1353)</f>
        <v>1000000</v>
      </c>
      <c r="BAW1355" s="84">
        <f>SUM(BAW1353)</f>
        <v>0</v>
      </c>
      <c r="BAX1355" s="84">
        <f>BAW1355/BAV1355</f>
        <v>0</v>
      </c>
      <c r="BAY1355" s="84">
        <f>SUM(BAY1353)</f>
        <v>1000000</v>
      </c>
      <c r="BAZ1355" s="84">
        <v>0</v>
      </c>
      <c r="BBA1355" s="84">
        <v>0</v>
      </c>
      <c r="BBC1355" s="84">
        <f>BAZ1355-BBA1355</f>
        <v>0</v>
      </c>
      <c r="BBD1355" s="84">
        <f t="shared" si="280"/>
        <v>1000000</v>
      </c>
      <c r="BBJ1355" s="84" t="s">
        <v>235</v>
      </c>
      <c r="BBK1355" s="84" t="s">
        <v>236</v>
      </c>
      <c r="BBL1355" s="84">
        <f>SUM(BBL1353)</f>
        <v>1000000</v>
      </c>
      <c r="BBM1355" s="84">
        <f>SUM(BBM1353)</f>
        <v>0</v>
      </c>
      <c r="BBN1355" s="84">
        <f>BBM1355/BBL1355</f>
        <v>0</v>
      </c>
      <c r="BBO1355" s="84">
        <f>SUM(BBO1353)</f>
        <v>1000000</v>
      </c>
      <c r="BBP1355" s="84">
        <v>0</v>
      </c>
      <c r="BBQ1355" s="84">
        <v>0</v>
      </c>
      <c r="BBS1355" s="84">
        <f>BBP1355-BBQ1355</f>
        <v>0</v>
      </c>
      <c r="BBT1355" s="84">
        <f t="shared" ref="BBT1355:BCJ1357" si="281">BBP1355+BBL1355</f>
        <v>1000000</v>
      </c>
      <c r="BBZ1355" s="84" t="s">
        <v>235</v>
      </c>
      <c r="BCA1355" s="84" t="s">
        <v>236</v>
      </c>
      <c r="BCB1355" s="84">
        <f>SUM(BCB1353)</f>
        <v>1000000</v>
      </c>
      <c r="BCC1355" s="84">
        <f>SUM(BCC1353)</f>
        <v>0</v>
      </c>
      <c r="BCD1355" s="84">
        <f>BCC1355/BCB1355</f>
        <v>0</v>
      </c>
      <c r="BCE1355" s="84">
        <f>SUM(BCE1353)</f>
        <v>1000000</v>
      </c>
      <c r="BCF1355" s="84">
        <v>0</v>
      </c>
      <c r="BCG1355" s="84">
        <v>0</v>
      </c>
      <c r="BCI1355" s="84">
        <f>BCF1355-BCG1355</f>
        <v>0</v>
      </c>
      <c r="BCJ1355" s="84">
        <f t="shared" si="281"/>
        <v>1000000</v>
      </c>
      <c r="BCP1355" s="84" t="s">
        <v>235</v>
      </c>
      <c r="BCQ1355" s="84" t="s">
        <v>236</v>
      </c>
      <c r="BCR1355" s="84">
        <f>SUM(BCR1353)</f>
        <v>1000000</v>
      </c>
      <c r="BCS1355" s="84">
        <f>SUM(BCS1353)</f>
        <v>0</v>
      </c>
      <c r="BCT1355" s="84">
        <f>BCS1355/BCR1355</f>
        <v>0</v>
      </c>
      <c r="BCU1355" s="84">
        <f>SUM(BCU1353)</f>
        <v>1000000</v>
      </c>
      <c r="BCV1355" s="84">
        <v>0</v>
      </c>
      <c r="BCW1355" s="84">
        <v>0</v>
      </c>
      <c r="BCY1355" s="84">
        <f>BCV1355-BCW1355</f>
        <v>0</v>
      </c>
      <c r="BCZ1355" s="84">
        <f t="shared" ref="BCZ1355:BDP1357" si="282">BCV1355+BCR1355</f>
        <v>1000000</v>
      </c>
      <c r="BDF1355" s="84" t="s">
        <v>235</v>
      </c>
      <c r="BDG1355" s="84" t="s">
        <v>236</v>
      </c>
      <c r="BDH1355" s="84">
        <f>SUM(BDH1353)</f>
        <v>1000000</v>
      </c>
      <c r="BDI1355" s="84">
        <f>SUM(BDI1353)</f>
        <v>0</v>
      </c>
      <c r="BDJ1355" s="84">
        <f>BDI1355/BDH1355</f>
        <v>0</v>
      </c>
      <c r="BDK1355" s="84">
        <f>SUM(BDK1353)</f>
        <v>1000000</v>
      </c>
      <c r="BDL1355" s="84">
        <v>0</v>
      </c>
      <c r="BDM1355" s="84">
        <v>0</v>
      </c>
      <c r="BDO1355" s="84">
        <f>BDL1355-BDM1355</f>
        <v>0</v>
      </c>
      <c r="BDP1355" s="84">
        <f t="shared" si="282"/>
        <v>1000000</v>
      </c>
      <c r="BDV1355" s="84" t="s">
        <v>235</v>
      </c>
      <c r="BDW1355" s="84" t="s">
        <v>236</v>
      </c>
      <c r="BDX1355" s="84">
        <f>SUM(BDX1353)</f>
        <v>1000000</v>
      </c>
      <c r="BDY1355" s="84">
        <f>SUM(BDY1353)</f>
        <v>0</v>
      </c>
      <c r="BDZ1355" s="84">
        <f>BDY1355/BDX1355</f>
        <v>0</v>
      </c>
      <c r="BEA1355" s="84">
        <f>SUM(BEA1353)</f>
        <v>1000000</v>
      </c>
      <c r="BEB1355" s="84">
        <v>0</v>
      </c>
      <c r="BEC1355" s="84">
        <v>0</v>
      </c>
      <c r="BEE1355" s="84">
        <f>BEB1355-BEC1355</f>
        <v>0</v>
      </c>
      <c r="BEF1355" s="84">
        <f t="shared" ref="BEF1355:BEV1357" si="283">BEB1355+BDX1355</f>
        <v>1000000</v>
      </c>
      <c r="BEL1355" s="84" t="s">
        <v>235</v>
      </c>
      <c r="BEM1355" s="84" t="s">
        <v>236</v>
      </c>
      <c r="BEN1355" s="84">
        <f>SUM(BEN1353)</f>
        <v>1000000</v>
      </c>
      <c r="BEO1355" s="84">
        <f>SUM(BEO1353)</f>
        <v>0</v>
      </c>
      <c r="BEP1355" s="84">
        <f>BEO1355/BEN1355</f>
        <v>0</v>
      </c>
      <c r="BEQ1355" s="84">
        <f>SUM(BEQ1353)</f>
        <v>1000000</v>
      </c>
      <c r="BER1355" s="84">
        <v>0</v>
      </c>
      <c r="BES1355" s="84">
        <v>0</v>
      </c>
      <c r="BEU1355" s="84">
        <f>BER1355-BES1355</f>
        <v>0</v>
      </c>
      <c r="BEV1355" s="84">
        <f t="shared" si="283"/>
        <v>1000000</v>
      </c>
      <c r="BFB1355" s="84" t="s">
        <v>235</v>
      </c>
      <c r="BFC1355" s="84" t="s">
        <v>236</v>
      </c>
      <c r="BFD1355" s="84">
        <f>SUM(BFD1353)</f>
        <v>1000000</v>
      </c>
      <c r="BFE1355" s="84">
        <f>SUM(BFE1353)</f>
        <v>0</v>
      </c>
      <c r="BFF1355" s="84">
        <f>BFE1355/BFD1355</f>
        <v>0</v>
      </c>
      <c r="BFG1355" s="84">
        <f>SUM(BFG1353)</f>
        <v>1000000</v>
      </c>
      <c r="BFH1355" s="84">
        <v>0</v>
      </c>
      <c r="BFI1355" s="84">
        <v>0</v>
      </c>
      <c r="BFK1355" s="84">
        <f>BFH1355-BFI1355</f>
        <v>0</v>
      </c>
      <c r="BFL1355" s="84">
        <f t="shared" ref="BFL1355:BGB1357" si="284">BFH1355+BFD1355</f>
        <v>1000000</v>
      </c>
      <c r="BFR1355" s="84" t="s">
        <v>235</v>
      </c>
      <c r="BFS1355" s="84" t="s">
        <v>236</v>
      </c>
      <c r="BFT1355" s="84">
        <f>SUM(BFT1353)</f>
        <v>1000000</v>
      </c>
      <c r="BFU1355" s="84">
        <f>SUM(BFU1353)</f>
        <v>0</v>
      </c>
      <c r="BFV1355" s="84">
        <f>BFU1355/BFT1355</f>
        <v>0</v>
      </c>
      <c r="BFW1355" s="84">
        <f>SUM(BFW1353)</f>
        <v>1000000</v>
      </c>
      <c r="BFX1355" s="84">
        <v>0</v>
      </c>
      <c r="BFY1355" s="84">
        <v>0</v>
      </c>
      <c r="BGA1355" s="84">
        <f>BFX1355-BFY1355</f>
        <v>0</v>
      </c>
      <c r="BGB1355" s="84">
        <f t="shared" si="284"/>
        <v>1000000</v>
      </c>
      <c r="BGH1355" s="84" t="s">
        <v>235</v>
      </c>
      <c r="BGI1355" s="84" t="s">
        <v>236</v>
      </c>
      <c r="BGJ1355" s="84">
        <f>SUM(BGJ1353)</f>
        <v>1000000</v>
      </c>
      <c r="BGK1355" s="84">
        <f>SUM(BGK1353)</f>
        <v>0</v>
      </c>
      <c r="BGL1355" s="84">
        <f>BGK1355/BGJ1355</f>
        <v>0</v>
      </c>
      <c r="BGM1355" s="84">
        <f>SUM(BGM1353)</f>
        <v>1000000</v>
      </c>
      <c r="BGN1355" s="84">
        <v>0</v>
      </c>
      <c r="BGO1355" s="84">
        <v>0</v>
      </c>
      <c r="BGQ1355" s="84">
        <f>BGN1355-BGO1355</f>
        <v>0</v>
      </c>
      <c r="BGR1355" s="84">
        <f t="shared" ref="BGR1355:BHH1357" si="285">BGN1355+BGJ1355</f>
        <v>1000000</v>
      </c>
      <c r="BGX1355" s="84" t="s">
        <v>235</v>
      </c>
      <c r="BGY1355" s="84" t="s">
        <v>236</v>
      </c>
      <c r="BGZ1355" s="84">
        <f>SUM(BGZ1353)</f>
        <v>1000000</v>
      </c>
      <c r="BHA1355" s="84">
        <f>SUM(BHA1353)</f>
        <v>0</v>
      </c>
      <c r="BHB1355" s="84">
        <f>BHA1355/BGZ1355</f>
        <v>0</v>
      </c>
      <c r="BHC1355" s="84">
        <f>SUM(BHC1353)</f>
        <v>1000000</v>
      </c>
      <c r="BHD1355" s="84">
        <v>0</v>
      </c>
      <c r="BHE1355" s="84">
        <v>0</v>
      </c>
      <c r="BHG1355" s="84">
        <f>BHD1355-BHE1355</f>
        <v>0</v>
      </c>
      <c r="BHH1355" s="84">
        <f t="shared" si="285"/>
        <v>1000000</v>
      </c>
      <c r="BHN1355" s="84" t="s">
        <v>235</v>
      </c>
      <c r="BHO1355" s="84" t="s">
        <v>236</v>
      </c>
      <c r="BHP1355" s="84">
        <f>SUM(BHP1353)</f>
        <v>1000000</v>
      </c>
      <c r="BHQ1355" s="84">
        <f>SUM(BHQ1353)</f>
        <v>0</v>
      </c>
      <c r="BHR1355" s="84">
        <f>BHQ1355/BHP1355</f>
        <v>0</v>
      </c>
      <c r="BHS1355" s="84">
        <f>SUM(BHS1353)</f>
        <v>1000000</v>
      </c>
      <c r="BHT1355" s="84">
        <v>0</v>
      </c>
      <c r="BHU1355" s="84">
        <v>0</v>
      </c>
      <c r="BHW1355" s="84">
        <f>BHT1355-BHU1355</f>
        <v>0</v>
      </c>
      <c r="BHX1355" s="84">
        <f t="shared" ref="BHX1355:BIN1357" si="286">BHT1355+BHP1355</f>
        <v>1000000</v>
      </c>
      <c r="BID1355" s="84" t="s">
        <v>235</v>
      </c>
      <c r="BIE1355" s="84" t="s">
        <v>236</v>
      </c>
      <c r="BIF1355" s="84">
        <f>SUM(BIF1353)</f>
        <v>1000000</v>
      </c>
      <c r="BIG1355" s="84">
        <f>SUM(BIG1353)</f>
        <v>0</v>
      </c>
      <c r="BIH1355" s="84">
        <f>BIG1355/BIF1355</f>
        <v>0</v>
      </c>
      <c r="BII1355" s="84">
        <f>SUM(BII1353)</f>
        <v>1000000</v>
      </c>
      <c r="BIJ1355" s="84">
        <v>0</v>
      </c>
      <c r="BIK1355" s="84">
        <v>0</v>
      </c>
      <c r="BIM1355" s="84">
        <f>BIJ1355-BIK1355</f>
        <v>0</v>
      </c>
      <c r="BIN1355" s="84">
        <f t="shared" si="286"/>
        <v>1000000</v>
      </c>
      <c r="BIT1355" s="84" t="s">
        <v>235</v>
      </c>
      <c r="BIU1355" s="84" t="s">
        <v>236</v>
      </c>
      <c r="BIV1355" s="84">
        <f>SUM(BIV1353)</f>
        <v>1000000</v>
      </c>
      <c r="BIW1355" s="84">
        <f>SUM(BIW1353)</f>
        <v>0</v>
      </c>
      <c r="BIX1355" s="84">
        <f>BIW1355/BIV1355</f>
        <v>0</v>
      </c>
      <c r="BIY1355" s="84">
        <f>SUM(BIY1353)</f>
        <v>1000000</v>
      </c>
      <c r="BIZ1355" s="84">
        <v>0</v>
      </c>
      <c r="BJA1355" s="84">
        <v>0</v>
      </c>
      <c r="BJC1355" s="84">
        <f>BIZ1355-BJA1355</f>
        <v>0</v>
      </c>
      <c r="BJD1355" s="84">
        <f t="shared" ref="BJD1355:BJT1357" si="287">BIZ1355+BIV1355</f>
        <v>1000000</v>
      </c>
      <c r="BJJ1355" s="84" t="s">
        <v>235</v>
      </c>
      <c r="BJK1355" s="84" t="s">
        <v>236</v>
      </c>
      <c r="BJL1355" s="84">
        <f>SUM(BJL1353)</f>
        <v>1000000</v>
      </c>
      <c r="BJM1355" s="84">
        <f>SUM(BJM1353)</f>
        <v>0</v>
      </c>
      <c r="BJN1355" s="84">
        <f>BJM1355/BJL1355</f>
        <v>0</v>
      </c>
      <c r="BJO1355" s="84">
        <f>SUM(BJO1353)</f>
        <v>1000000</v>
      </c>
      <c r="BJP1355" s="84">
        <v>0</v>
      </c>
      <c r="BJQ1355" s="84">
        <v>0</v>
      </c>
      <c r="BJS1355" s="84">
        <f>BJP1355-BJQ1355</f>
        <v>0</v>
      </c>
      <c r="BJT1355" s="84">
        <f t="shared" si="287"/>
        <v>1000000</v>
      </c>
      <c r="BJZ1355" s="84" t="s">
        <v>235</v>
      </c>
      <c r="BKA1355" s="84" t="s">
        <v>236</v>
      </c>
      <c r="BKB1355" s="84">
        <f>SUM(BKB1353)</f>
        <v>1000000</v>
      </c>
      <c r="BKC1355" s="84">
        <f>SUM(BKC1353)</f>
        <v>0</v>
      </c>
      <c r="BKD1355" s="84">
        <f>BKC1355/BKB1355</f>
        <v>0</v>
      </c>
      <c r="BKE1355" s="84">
        <f>SUM(BKE1353)</f>
        <v>1000000</v>
      </c>
      <c r="BKF1355" s="84">
        <v>0</v>
      </c>
      <c r="BKG1355" s="84">
        <v>0</v>
      </c>
      <c r="BKI1355" s="84">
        <f>BKF1355-BKG1355</f>
        <v>0</v>
      </c>
      <c r="BKJ1355" s="84">
        <f t="shared" ref="BKJ1355:BKZ1357" si="288">BKF1355+BKB1355</f>
        <v>1000000</v>
      </c>
      <c r="BKP1355" s="84" t="s">
        <v>235</v>
      </c>
      <c r="BKQ1355" s="84" t="s">
        <v>236</v>
      </c>
      <c r="BKR1355" s="84">
        <f>SUM(BKR1353)</f>
        <v>1000000</v>
      </c>
      <c r="BKS1355" s="84">
        <f>SUM(BKS1353)</f>
        <v>0</v>
      </c>
      <c r="BKT1355" s="84">
        <f>BKS1355/BKR1355</f>
        <v>0</v>
      </c>
      <c r="BKU1355" s="84">
        <f>SUM(BKU1353)</f>
        <v>1000000</v>
      </c>
      <c r="BKV1355" s="84">
        <v>0</v>
      </c>
      <c r="BKW1355" s="84">
        <v>0</v>
      </c>
      <c r="BKY1355" s="84">
        <f>BKV1355-BKW1355</f>
        <v>0</v>
      </c>
      <c r="BKZ1355" s="84">
        <f t="shared" si="288"/>
        <v>1000000</v>
      </c>
      <c r="BLF1355" s="84" t="s">
        <v>235</v>
      </c>
      <c r="BLG1355" s="84" t="s">
        <v>236</v>
      </c>
      <c r="BLH1355" s="84">
        <f>SUM(BLH1353)</f>
        <v>1000000</v>
      </c>
      <c r="BLI1355" s="84">
        <f>SUM(BLI1353)</f>
        <v>0</v>
      </c>
      <c r="BLJ1355" s="84">
        <f>BLI1355/BLH1355</f>
        <v>0</v>
      </c>
      <c r="BLK1355" s="84">
        <f>SUM(BLK1353)</f>
        <v>1000000</v>
      </c>
      <c r="BLL1355" s="84">
        <v>0</v>
      </c>
      <c r="BLM1355" s="84">
        <v>0</v>
      </c>
      <c r="BLO1355" s="84">
        <f>BLL1355-BLM1355</f>
        <v>0</v>
      </c>
      <c r="BLP1355" s="84">
        <f t="shared" ref="BLP1355:BMF1357" si="289">BLL1355+BLH1355</f>
        <v>1000000</v>
      </c>
      <c r="BLV1355" s="84" t="s">
        <v>235</v>
      </c>
      <c r="BLW1355" s="84" t="s">
        <v>236</v>
      </c>
      <c r="BLX1355" s="84">
        <f>SUM(BLX1353)</f>
        <v>1000000</v>
      </c>
      <c r="BLY1355" s="84">
        <f>SUM(BLY1353)</f>
        <v>0</v>
      </c>
      <c r="BLZ1355" s="84">
        <f>BLY1355/BLX1355</f>
        <v>0</v>
      </c>
      <c r="BMA1355" s="84">
        <f>SUM(BMA1353)</f>
        <v>1000000</v>
      </c>
      <c r="BMB1355" s="84">
        <v>0</v>
      </c>
      <c r="BMC1355" s="84">
        <v>0</v>
      </c>
      <c r="BME1355" s="84">
        <f>BMB1355-BMC1355</f>
        <v>0</v>
      </c>
      <c r="BMF1355" s="84">
        <f t="shared" si="289"/>
        <v>1000000</v>
      </c>
      <c r="BML1355" s="84" t="s">
        <v>235</v>
      </c>
      <c r="BMM1355" s="84" t="s">
        <v>236</v>
      </c>
      <c r="BMN1355" s="84">
        <f>SUM(BMN1353)</f>
        <v>1000000</v>
      </c>
      <c r="BMO1355" s="84">
        <f>SUM(BMO1353)</f>
        <v>0</v>
      </c>
      <c r="BMP1355" s="84">
        <f>BMO1355/BMN1355</f>
        <v>0</v>
      </c>
      <c r="BMQ1355" s="84">
        <f>SUM(BMQ1353)</f>
        <v>1000000</v>
      </c>
      <c r="BMR1355" s="84">
        <v>0</v>
      </c>
      <c r="BMS1355" s="84">
        <v>0</v>
      </c>
      <c r="BMU1355" s="84">
        <f>BMR1355-BMS1355</f>
        <v>0</v>
      </c>
      <c r="BMV1355" s="84">
        <f t="shared" ref="BMV1355:BNL1357" si="290">BMR1355+BMN1355</f>
        <v>1000000</v>
      </c>
      <c r="BNB1355" s="84" t="s">
        <v>235</v>
      </c>
      <c r="BNC1355" s="84" t="s">
        <v>236</v>
      </c>
      <c r="BND1355" s="84">
        <f>SUM(BND1353)</f>
        <v>1000000</v>
      </c>
      <c r="BNE1355" s="84">
        <f>SUM(BNE1353)</f>
        <v>0</v>
      </c>
      <c r="BNF1355" s="84">
        <f>BNE1355/BND1355</f>
        <v>0</v>
      </c>
      <c r="BNG1355" s="84">
        <f>SUM(BNG1353)</f>
        <v>1000000</v>
      </c>
      <c r="BNH1355" s="84">
        <v>0</v>
      </c>
      <c r="BNI1355" s="84">
        <v>0</v>
      </c>
      <c r="BNK1355" s="84">
        <f>BNH1355-BNI1355</f>
        <v>0</v>
      </c>
      <c r="BNL1355" s="84">
        <f t="shared" si="290"/>
        <v>1000000</v>
      </c>
      <c r="BNR1355" s="84" t="s">
        <v>235</v>
      </c>
      <c r="BNS1355" s="84" t="s">
        <v>236</v>
      </c>
      <c r="BNT1355" s="84">
        <f>SUM(BNT1353)</f>
        <v>1000000</v>
      </c>
      <c r="BNU1355" s="84">
        <f>SUM(BNU1353)</f>
        <v>0</v>
      </c>
      <c r="BNV1355" s="84">
        <f>BNU1355/BNT1355</f>
        <v>0</v>
      </c>
      <c r="BNW1355" s="84">
        <f>SUM(BNW1353)</f>
        <v>1000000</v>
      </c>
      <c r="BNX1355" s="84">
        <v>0</v>
      </c>
      <c r="BNY1355" s="84">
        <v>0</v>
      </c>
      <c r="BOA1355" s="84">
        <f>BNX1355-BNY1355</f>
        <v>0</v>
      </c>
      <c r="BOB1355" s="84">
        <f t="shared" ref="BOB1355:BOR1357" si="291">BNX1355+BNT1355</f>
        <v>1000000</v>
      </c>
      <c r="BOH1355" s="84" t="s">
        <v>235</v>
      </c>
      <c r="BOI1355" s="84" t="s">
        <v>236</v>
      </c>
      <c r="BOJ1355" s="84">
        <f>SUM(BOJ1353)</f>
        <v>1000000</v>
      </c>
      <c r="BOK1355" s="84">
        <f>SUM(BOK1353)</f>
        <v>0</v>
      </c>
      <c r="BOL1355" s="84">
        <f>BOK1355/BOJ1355</f>
        <v>0</v>
      </c>
      <c r="BOM1355" s="84">
        <f>SUM(BOM1353)</f>
        <v>1000000</v>
      </c>
      <c r="BON1355" s="84">
        <v>0</v>
      </c>
      <c r="BOO1355" s="84">
        <v>0</v>
      </c>
      <c r="BOQ1355" s="84">
        <f>BON1355-BOO1355</f>
        <v>0</v>
      </c>
      <c r="BOR1355" s="84">
        <f t="shared" si="291"/>
        <v>1000000</v>
      </c>
      <c r="BOX1355" s="84" t="s">
        <v>235</v>
      </c>
      <c r="BOY1355" s="84" t="s">
        <v>236</v>
      </c>
      <c r="BOZ1355" s="84">
        <f>SUM(BOZ1353)</f>
        <v>1000000</v>
      </c>
      <c r="BPA1355" s="84">
        <f>SUM(BPA1353)</f>
        <v>0</v>
      </c>
      <c r="BPB1355" s="84">
        <f>BPA1355/BOZ1355</f>
        <v>0</v>
      </c>
      <c r="BPC1355" s="84">
        <f>SUM(BPC1353)</f>
        <v>1000000</v>
      </c>
      <c r="BPD1355" s="84">
        <v>0</v>
      </c>
      <c r="BPE1355" s="84">
        <v>0</v>
      </c>
      <c r="BPG1355" s="84">
        <f>BPD1355-BPE1355</f>
        <v>0</v>
      </c>
      <c r="BPH1355" s="84">
        <f t="shared" ref="BPH1355:BPX1357" si="292">BPD1355+BOZ1355</f>
        <v>1000000</v>
      </c>
      <c r="BPN1355" s="84" t="s">
        <v>235</v>
      </c>
      <c r="BPO1355" s="84" t="s">
        <v>236</v>
      </c>
      <c r="BPP1355" s="84">
        <f>SUM(BPP1353)</f>
        <v>1000000</v>
      </c>
      <c r="BPQ1355" s="84">
        <f>SUM(BPQ1353)</f>
        <v>0</v>
      </c>
      <c r="BPR1355" s="84">
        <f>BPQ1355/BPP1355</f>
        <v>0</v>
      </c>
      <c r="BPS1355" s="84">
        <f>SUM(BPS1353)</f>
        <v>1000000</v>
      </c>
      <c r="BPT1355" s="84">
        <v>0</v>
      </c>
      <c r="BPU1355" s="84">
        <v>0</v>
      </c>
      <c r="BPW1355" s="84">
        <f>BPT1355-BPU1355</f>
        <v>0</v>
      </c>
      <c r="BPX1355" s="84">
        <f t="shared" si="292"/>
        <v>1000000</v>
      </c>
      <c r="BQD1355" s="84" t="s">
        <v>235</v>
      </c>
      <c r="BQE1355" s="84" t="s">
        <v>236</v>
      </c>
      <c r="BQF1355" s="84">
        <f>SUM(BQF1353)</f>
        <v>1000000</v>
      </c>
      <c r="BQG1355" s="84">
        <f>SUM(BQG1353)</f>
        <v>0</v>
      </c>
      <c r="BQH1355" s="84">
        <f>BQG1355/BQF1355</f>
        <v>0</v>
      </c>
      <c r="BQI1355" s="84">
        <f>SUM(BQI1353)</f>
        <v>1000000</v>
      </c>
      <c r="BQJ1355" s="84">
        <v>0</v>
      </c>
      <c r="BQK1355" s="84">
        <v>0</v>
      </c>
      <c r="BQM1355" s="84">
        <f>BQJ1355-BQK1355</f>
        <v>0</v>
      </c>
      <c r="BQN1355" s="84">
        <f t="shared" ref="BQN1355:BRD1357" si="293">BQJ1355+BQF1355</f>
        <v>1000000</v>
      </c>
      <c r="BQT1355" s="84" t="s">
        <v>235</v>
      </c>
      <c r="BQU1355" s="84" t="s">
        <v>236</v>
      </c>
      <c r="BQV1355" s="84">
        <f>SUM(BQV1353)</f>
        <v>1000000</v>
      </c>
      <c r="BQW1355" s="84">
        <f>SUM(BQW1353)</f>
        <v>0</v>
      </c>
      <c r="BQX1355" s="84">
        <f>BQW1355/BQV1355</f>
        <v>0</v>
      </c>
      <c r="BQY1355" s="84">
        <f>SUM(BQY1353)</f>
        <v>1000000</v>
      </c>
      <c r="BQZ1355" s="84">
        <v>0</v>
      </c>
      <c r="BRA1355" s="84">
        <v>0</v>
      </c>
      <c r="BRC1355" s="84">
        <f>BQZ1355-BRA1355</f>
        <v>0</v>
      </c>
      <c r="BRD1355" s="84">
        <f t="shared" si="293"/>
        <v>1000000</v>
      </c>
      <c r="BRJ1355" s="84" t="s">
        <v>235</v>
      </c>
      <c r="BRK1355" s="84" t="s">
        <v>236</v>
      </c>
      <c r="BRL1355" s="84">
        <f>SUM(BRL1353)</f>
        <v>1000000</v>
      </c>
      <c r="BRM1355" s="84">
        <f>SUM(BRM1353)</f>
        <v>0</v>
      </c>
      <c r="BRN1355" s="84">
        <f>BRM1355/BRL1355</f>
        <v>0</v>
      </c>
      <c r="BRO1355" s="84">
        <f>SUM(BRO1353)</f>
        <v>1000000</v>
      </c>
      <c r="BRP1355" s="84">
        <v>0</v>
      </c>
      <c r="BRQ1355" s="84">
        <v>0</v>
      </c>
      <c r="BRS1355" s="84">
        <f>BRP1355-BRQ1355</f>
        <v>0</v>
      </c>
      <c r="BRT1355" s="84">
        <f t="shared" ref="BRT1355:BSJ1357" si="294">BRP1355+BRL1355</f>
        <v>1000000</v>
      </c>
      <c r="BRZ1355" s="84" t="s">
        <v>235</v>
      </c>
      <c r="BSA1355" s="84" t="s">
        <v>236</v>
      </c>
      <c r="BSB1355" s="84">
        <f>SUM(BSB1353)</f>
        <v>1000000</v>
      </c>
      <c r="BSC1355" s="84">
        <f>SUM(BSC1353)</f>
        <v>0</v>
      </c>
      <c r="BSD1355" s="84">
        <f>BSC1355/BSB1355</f>
        <v>0</v>
      </c>
      <c r="BSE1355" s="84">
        <f>SUM(BSE1353)</f>
        <v>1000000</v>
      </c>
      <c r="BSF1355" s="84">
        <v>0</v>
      </c>
      <c r="BSG1355" s="84">
        <v>0</v>
      </c>
      <c r="BSI1355" s="84">
        <f>BSF1355-BSG1355</f>
        <v>0</v>
      </c>
      <c r="BSJ1355" s="84">
        <f t="shared" si="294"/>
        <v>1000000</v>
      </c>
      <c r="BSP1355" s="84" t="s">
        <v>235</v>
      </c>
      <c r="BSQ1355" s="84" t="s">
        <v>236</v>
      </c>
      <c r="BSR1355" s="84">
        <f>SUM(BSR1353)</f>
        <v>1000000</v>
      </c>
      <c r="BSS1355" s="84">
        <f>SUM(BSS1353)</f>
        <v>0</v>
      </c>
      <c r="BST1355" s="84">
        <f>BSS1355/BSR1355</f>
        <v>0</v>
      </c>
      <c r="BSU1355" s="84">
        <f>SUM(BSU1353)</f>
        <v>1000000</v>
      </c>
      <c r="BSV1355" s="84">
        <v>0</v>
      </c>
      <c r="BSW1355" s="84">
        <v>0</v>
      </c>
      <c r="BSY1355" s="84">
        <f>BSV1355-BSW1355</f>
        <v>0</v>
      </c>
      <c r="BSZ1355" s="84">
        <f t="shared" ref="BSZ1355:BTP1357" si="295">BSV1355+BSR1355</f>
        <v>1000000</v>
      </c>
      <c r="BTF1355" s="84" t="s">
        <v>235</v>
      </c>
      <c r="BTG1355" s="84" t="s">
        <v>236</v>
      </c>
      <c r="BTH1355" s="84">
        <f>SUM(BTH1353)</f>
        <v>1000000</v>
      </c>
      <c r="BTI1355" s="84">
        <f>SUM(BTI1353)</f>
        <v>0</v>
      </c>
      <c r="BTJ1355" s="84">
        <f>BTI1355/BTH1355</f>
        <v>0</v>
      </c>
      <c r="BTK1355" s="84">
        <f>SUM(BTK1353)</f>
        <v>1000000</v>
      </c>
      <c r="BTL1355" s="84">
        <v>0</v>
      </c>
      <c r="BTM1355" s="84">
        <v>0</v>
      </c>
      <c r="BTO1355" s="84">
        <f>BTL1355-BTM1355</f>
        <v>0</v>
      </c>
      <c r="BTP1355" s="84">
        <f t="shared" si="295"/>
        <v>1000000</v>
      </c>
      <c r="BTV1355" s="84" t="s">
        <v>235</v>
      </c>
      <c r="BTW1355" s="84" t="s">
        <v>236</v>
      </c>
      <c r="BTX1355" s="84">
        <f>SUM(BTX1353)</f>
        <v>1000000</v>
      </c>
      <c r="BTY1355" s="84">
        <f>SUM(BTY1353)</f>
        <v>0</v>
      </c>
      <c r="BTZ1355" s="84">
        <f>BTY1355/BTX1355</f>
        <v>0</v>
      </c>
      <c r="BUA1355" s="84">
        <f>SUM(BUA1353)</f>
        <v>1000000</v>
      </c>
      <c r="BUB1355" s="84">
        <v>0</v>
      </c>
      <c r="BUC1355" s="84">
        <v>0</v>
      </c>
      <c r="BUE1355" s="84">
        <f>BUB1355-BUC1355</f>
        <v>0</v>
      </c>
      <c r="BUF1355" s="84">
        <f t="shared" ref="BUF1355:BUV1357" si="296">BUB1355+BTX1355</f>
        <v>1000000</v>
      </c>
      <c r="BUL1355" s="84" t="s">
        <v>235</v>
      </c>
      <c r="BUM1355" s="84" t="s">
        <v>236</v>
      </c>
      <c r="BUN1355" s="84">
        <f>SUM(BUN1353)</f>
        <v>1000000</v>
      </c>
      <c r="BUO1355" s="84">
        <f>SUM(BUO1353)</f>
        <v>0</v>
      </c>
      <c r="BUP1355" s="84">
        <f>BUO1355/BUN1355</f>
        <v>0</v>
      </c>
      <c r="BUQ1355" s="84">
        <f>SUM(BUQ1353)</f>
        <v>1000000</v>
      </c>
      <c r="BUR1355" s="84">
        <v>0</v>
      </c>
      <c r="BUS1355" s="84">
        <v>0</v>
      </c>
      <c r="BUU1355" s="84">
        <f>BUR1355-BUS1355</f>
        <v>0</v>
      </c>
      <c r="BUV1355" s="84">
        <f t="shared" si="296"/>
        <v>1000000</v>
      </c>
      <c r="BVB1355" s="84" t="s">
        <v>235</v>
      </c>
      <c r="BVC1355" s="84" t="s">
        <v>236</v>
      </c>
      <c r="BVD1355" s="84">
        <f>SUM(BVD1353)</f>
        <v>1000000</v>
      </c>
      <c r="BVE1355" s="84">
        <f>SUM(BVE1353)</f>
        <v>0</v>
      </c>
      <c r="BVF1355" s="84">
        <f>BVE1355/BVD1355</f>
        <v>0</v>
      </c>
      <c r="BVG1355" s="84">
        <f>SUM(BVG1353)</f>
        <v>1000000</v>
      </c>
      <c r="BVH1355" s="84">
        <v>0</v>
      </c>
      <c r="BVI1355" s="84">
        <v>0</v>
      </c>
      <c r="BVK1355" s="84">
        <f>BVH1355-BVI1355</f>
        <v>0</v>
      </c>
      <c r="BVL1355" s="84">
        <f t="shared" ref="BVL1355:BWB1357" si="297">BVH1355+BVD1355</f>
        <v>1000000</v>
      </c>
      <c r="BVR1355" s="84" t="s">
        <v>235</v>
      </c>
      <c r="BVS1355" s="84" t="s">
        <v>236</v>
      </c>
      <c r="BVT1355" s="84">
        <f>SUM(BVT1353)</f>
        <v>1000000</v>
      </c>
      <c r="BVU1355" s="84">
        <f>SUM(BVU1353)</f>
        <v>0</v>
      </c>
      <c r="BVV1355" s="84">
        <f>BVU1355/BVT1355</f>
        <v>0</v>
      </c>
      <c r="BVW1355" s="84">
        <f>SUM(BVW1353)</f>
        <v>1000000</v>
      </c>
      <c r="BVX1355" s="84">
        <v>0</v>
      </c>
      <c r="BVY1355" s="84">
        <v>0</v>
      </c>
      <c r="BWA1355" s="84">
        <f>BVX1355-BVY1355</f>
        <v>0</v>
      </c>
      <c r="BWB1355" s="84">
        <f t="shared" si="297"/>
        <v>1000000</v>
      </c>
      <c r="BWH1355" s="84" t="s">
        <v>235</v>
      </c>
      <c r="BWI1355" s="84" t="s">
        <v>236</v>
      </c>
      <c r="BWJ1355" s="84">
        <f>SUM(BWJ1353)</f>
        <v>1000000</v>
      </c>
      <c r="BWK1355" s="84">
        <f>SUM(BWK1353)</f>
        <v>0</v>
      </c>
      <c r="BWL1355" s="84">
        <f>BWK1355/BWJ1355</f>
        <v>0</v>
      </c>
      <c r="BWM1355" s="84">
        <f>SUM(BWM1353)</f>
        <v>1000000</v>
      </c>
      <c r="BWN1355" s="84">
        <v>0</v>
      </c>
      <c r="BWO1355" s="84">
        <v>0</v>
      </c>
      <c r="BWQ1355" s="84">
        <f>BWN1355-BWO1355</f>
        <v>0</v>
      </c>
      <c r="BWR1355" s="84">
        <f t="shared" ref="BWR1355:BXH1357" si="298">BWN1355+BWJ1355</f>
        <v>1000000</v>
      </c>
      <c r="BWX1355" s="84" t="s">
        <v>235</v>
      </c>
      <c r="BWY1355" s="84" t="s">
        <v>236</v>
      </c>
      <c r="BWZ1355" s="84">
        <f>SUM(BWZ1353)</f>
        <v>1000000</v>
      </c>
      <c r="BXA1355" s="84">
        <f>SUM(BXA1353)</f>
        <v>0</v>
      </c>
      <c r="BXB1355" s="84">
        <f>BXA1355/BWZ1355</f>
        <v>0</v>
      </c>
      <c r="BXC1355" s="84">
        <f>SUM(BXC1353)</f>
        <v>1000000</v>
      </c>
      <c r="BXD1355" s="84">
        <v>0</v>
      </c>
      <c r="BXE1355" s="84">
        <v>0</v>
      </c>
      <c r="BXG1355" s="84">
        <f>BXD1355-BXE1355</f>
        <v>0</v>
      </c>
      <c r="BXH1355" s="84">
        <f t="shared" si="298"/>
        <v>1000000</v>
      </c>
      <c r="BXN1355" s="84" t="s">
        <v>235</v>
      </c>
      <c r="BXO1355" s="84" t="s">
        <v>236</v>
      </c>
      <c r="BXP1355" s="84">
        <f>SUM(BXP1353)</f>
        <v>1000000</v>
      </c>
      <c r="BXQ1355" s="84">
        <f>SUM(BXQ1353)</f>
        <v>0</v>
      </c>
      <c r="BXR1355" s="84">
        <f>BXQ1355/BXP1355</f>
        <v>0</v>
      </c>
      <c r="BXS1355" s="84">
        <f>SUM(BXS1353)</f>
        <v>1000000</v>
      </c>
      <c r="BXT1355" s="84">
        <v>0</v>
      </c>
      <c r="BXU1355" s="84">
        <v>0</v>
      </c>
      <c r="BXW1355" s="84">
        <f>BXT1355-BXU1355</f>
        <v>0</v>
      </c>
      <c r="BXX1355" s="84">
        <f t="shared" ref="BXX1355:BYN1357" si="299">BXT1355+BXP1355</f>
        <v>1000000</v>
      </c>
      <c r="BYD1355" s="84" t="s">
        <v>235</v>
      </c>
      <c r="BYE1355" s="84" t="s">
        <v>236</v>
      </c>
      <c r="BYF1355" s="84">
        <f>SUM(BYF1353)</f>
        <v>1000000</v>
      </c>
      <c r="BYG1355" s="84">
        <f>SUM(BYG1353)</f>
        <v>0</v>
      </c>
      <c r="BYH1355" s="84">
        <f>BYG1355/BYF1355</f>
        <v>0</v>
      </c>
      <c r="BYI1355" s="84">
        <f>SUM(BYI1353)</f>
        <v>1000000</v>
      </c>
      <c r="BYJ1355" s="84">
        <v>0</v>
      </c>
      <c r="BYK1355" s="84">
        <v>0</v>
      </c>
      <c r="BYM1355" s="84">
        <f>BYJ1355-BYK1355</f>
        <v>0</v>
      </c>
      <c r="BYN1355" s="84">
        <f t="shared" si="299"/>
        <v>1000000</v>
      </c>
      <c r="BYT1355" s="84" t="s">
        <v>235</v>
      </c>
      <c r="BYU1355" s="84" t="s">
        <v>236</v>
      </c>
      <c r="BYV1355" s="84">
        <f>SUM(BYV1353)</f>
        <v>1000000</v>
      </c>
      <c r="BYW1355" s="84">
        <f>SUM(BYW1353)</f>
        <v>0</v>
      </c>
      <c r="BYX1355" s="84">
        <f>BYW1355/BYV1355</f>
        <v>0</v>
      </c>
      <c r="BYY1355" s="84">
        <f>SUM(BYY1353)</f>
        <v>1000000</v>
      </c>
      <c r="BYZ1355" s="84">
        <v>0</v>
      </c>
      <c r="BZA1355" s="84">
        <v>0</v>
      </c>
      <c r="BZC1355" s="84">
        <f>BYZ1355-BZA1355</f>
        <v>0</v>
      </c>
      <c r="BZD1355" s="84">
        <f t="shared" ref="BZD1355:BZT1357" si="300">BYZ1355+BYV1355</f>
        <v>1000000</v>
      </c>
      <c r="BZJ1355" s="84" t="s">
        <v>235</v>
      </c>
      <c r="BZK1355" s="84" t="s">
        <v>236</v>
      </c>
      <c r="BZL1355" s="84">
        <f>SUM(BZL1353)</f>
        <v>1000000</v>
      </c>
      <c r="BZM1355" s="84">
        <f>SUM(BZM1353)</f>
        <v>0</v>
      </c>
      <c r="BZN1355" s="84">
        <f>BZM1355/BZL1355</f>
        <v>0</v>
      </c>
      <c r="BZO1355" s="84">
        <f>SUM(BZO1353)</f>
        <v>1000000</v>
      </c>
      <c r="BZP1355" s="84">
        <v>0</v>
      </c>
      <c r="BZQ1355" s="84">
        <v>0</v>
      </c>
      <c r="BZS1355" s="84">
        <f>BZP1355-BZQ1355</f>
        <v>0</v>
      </c>
      <c r="BZT1355" s="84">
        <f t="shared" si="300"/>
        <v>1000000</v>
      </c>
      <c r="BZZ1355" s="84" t="s">
        <v>235</v>
      </c>
      <c r="CAA1355" s="84" t="s">
        <v>236</v>
      </c>
      <c r="CAB1355" s="84">
        <f>SUM(CAB1353)</f>
        <v>1000000</v>
      </c>
      <c r="CAC1355" s="84">
        <f>SUM(CAC1353)</f>
        <v>0</v>
      </c>
      <c r="CAD1355" s="84">
        <f>CAC1355/CAB1355</f>
        <v>0</v>
      </c>
      <c r="CAE1355" s="84">
        <f>SUM(CAE1353)</f>
        <v>1000000</v>
      </c>
      <c r="CAF1355" s="84">
        <v>0</v>
      </c>
      <c r="CAG1355" s="84">
        <v>0</v>
      </c>
      <c r="CAI1355" s="84">
        <f>CAF1355-CAG1355</f>
        <v>0</v>
      </c>
      <c r="CAJ1355" s="84">
        <f t="shared" ref="CAJ1355:CAZ1357" si="301">CAF1355+CAB1355</f>
        <v>1000000</v>
      </c>
      <c r="CAP1355" s="84" t="s">
        <v>235</v>
      </c>
      <c r="CAQ1355" s="84" t="s">
        <v>236</v>
      </c>
      <c r="CAR1355" s="84">
        <f>SUM(CAR1353)</f>
        <v>1000000</v>
      </c>
      <c r="CAS1355" s="84">
        <f>SUM(CAS1353)</f>
        <v>0</v>
      </c>
      <c r="CAT1355" s="84">
        <f>CAS1355/CAR1355</f>
        <v>0</v>
      </c>
      <c r="CAU1355" s="84">
        <f>SUM(CAU1353)</f>
        <v>1000000</v>
      </c>
      <c r="CAV1355" s="84">
        <v>0</v>
      </c>
      <c r="CAW1355" s="84">
        <v>0</v>
      </c>
      <c r="CAY1355" s="84">
        <f>CAV1355-CAW1355</f>
        <v>0</v>
      </c>
      <c r="CAZ1355" s="84">
        <f t="shared" si="301"/>
        <v>1000000</v>
      </c>
      <c r="CBF1355" s="84" t="s">
        <v>235</v>
      </c>
      <c r="CBG1355" s="84" t="s">
        <v>236</v>
      </c>
      <c r="CBH1355" s="84">
        <f>SUM(CBH1353)</f>
        <v>1000000</v>
      </c>
      <c r="CBI1355" s="84">
        <f>SUM(CBI1353)</f>
        <v>0</v>
      </c>
      <c r="CBJ1355" s="84">
        <f>CBI1355/CBH1355</f>
        <v>0</v>
      </c>
      <c r="CBK1355" s="84">
        <f>SUM(CBK1353)</f>
        <v>1000000</v>
      </c>
      <c r="CBL1355" s="84">
        <v>0</v>
      </c>
      <c r="CBM1355" s="84">
        <v>0</v>
      </c>
      <c r="CBO1355" s="84">
        <f>CBL1355-CBM1355</f>
        <v>0</v>
      </c>
      <c r="CBP1355" s="84">
        <f t="shared" ref="CBP1355:CCF1357" si="302">CBL1355+CBH1355</f>
        <v>1000000</v>
      </c>
      <c r="CBV1355" s="84" t="s">
        <v>235</v>
      </c>
      <c r="CBW1355" s="84" t="s">
        <v>236</v>
      </c>
      <c r="CBX1355" s="84">
        <f>SUM(CBX1353)</f>
        <v>1000000</v>
      </c>
      <c r="CBY1355" s="84">
        <f>SUM(CBY1353)</f>
        <v>0</v>
      </c>
      <c r="CBZ1355" s="84">
        <f>CBY1355/CBX1355</f>
        <v>0</v>
      </c>
      <c r="CCA1355" s="84">
        <f>SUM(CCA1353)</f>
        <v>1000000</v>
      </c>
      <c r="CCB1355" s="84">
        <v>0</v>
      </c>
      <c r="CCC1355" s="84">
        <v>0</v>
      </c>
      <c r="CCE1355" s="84">
        <f>CCB1355-CCC1355</f>
        <v>0</v>
      </c>
      <c r="CCF1355" s="84">
        <f t="shared" si="302"/>
        <v>1000000</v>
      </c>
      <c r="CCL1355" s="84" t="s">
        <v>235</v>
      </c>
      <c r="CCM1355" s="84" t="s">
        <v>236</v>
      </c>
      <c r="CCN1355" s="84">
        <f>SUM(CCN1353)</f>
        <v>1000000</v>
      </c>
      <c r="CCO1355" s="84">
        <f>SUM(CCO1353)</f>
        <v>0</v>
      </c>
      <c r="CCP1355" s="84">
        <f>CCO1355/CCN1355</f>
        <v>0</v>
      </c>
      <c r="CCQ1355" s="84">
        <f>SUM(CCQ1353)</f>
        <v>1000000</v>
      </c>
      <c r="CCR1355" s="84">
        <v>0</v>
      </c>
      <c r="CCS1355" s="84">
        <v>0</v>
      </c>
      <c r="CCU1355" s="84">
        <f>CCR1355-CCS1355</f>
        <v>0</v>
      </c>
      <c r="CCV1355" s="84">
        <f t="shared" ref="CCV1355:CDL1357" si="303">CCR1355+CCN1355</f>
        <v>1000000</v>
      </c>
      <c r="CDB1355" s="84" t="s">
        <v>235</v>
      </c>
      <c r="CDC1355" s="84" t="s">
        <v>236</v>
      </c>
      <c r="CDD1355" s="84">
        <f>SUM(CDD1353)</f>
        <v>1000000</v>
      </c>
      <c r="CDE1355" s="84">
        <f>SUM(CDE1353)</f>
        <v>0</v>
      </c>
      <c r="CDF1355" s="84">
        <f>CDE1355/CDD1355</f>
        <v>0</v>
      </c>
      <c r="CDG1355" s="84">
        <f>SUM(CDG1353)</f>
        <v>1000000</v>
      </c>
      <c r="CDH1355" s="84">
        <v>0</v>
      </c>
      <c r="CDI1355" s="84">
        <v>0</v>
      </c>
      <c r="CDK1355" s="84">
        <f>CDH1355-CDI1355</f>
        <v>0</v>
      </c>
      <c r="CDL1355" s="84">
        <f t="shared" si="303"/>
        <v>1000000</v>
      </c>
      <c r="CDR1355" s="84" t="s">
        <v>235</v>
      </c>
      <c r="CDS1355" s="84" t="s">
        <v>236</v>
      </c>
      <c r="CDT1355" s="84">
        <f>SUM(CDT1353)</f>
        <v>1000000</v>
      </c>
      <c r="CDU1355" s="84">
        <f>SUM(CDU1353)</f>
        <v>0</v>
      </c>
      <c r="CDV1355" s="84">
        <f>CDU1355/CDT1355</f>
        <v>0</v>
      </c>
      <c r="CDW1355" s="84">
        <f>SUM(CDW1353)</f>
        <v>1000000</v>
      </c>
      <c r="CDX1355" s="84">
        <v>0</v>
      </c>
      <c r="CDY1355" s="84">
        <v>0</v>
      </c>
      <c r="CEA1355" s="84">
        <f>CDX1355-CDY1355</f>
        <v>0</v>
      </c>
      <c r="CEB1355" s="84">
        <f t="shared" ref="CEB1355:CER1357" si="304">CDX1355+CDT1355</f>
        <v>1000000</v>
      </c>
      <c r="CEH1355" s="84" t="s">
        <v>235</v>
      </c>
      <c r="CEI1355" s="84" t="s">
        <v>236</v>
      </c>
      <c r="CEJ1355" s="84">
        <f>SUM(CEJ1353)</f>
        <v>1000000</v>
      </c>
      <c r="CEK1355" s="84">
        <f>SUM(CEK1353)</f>
        <v>0</v>
      </c>
      <c r="CEL1355" s="84">
        <f>CEK1355/CEJ1355</f>
        <v>0</v>
      </c>
      <c r="CEM1355" s="84">
        <f>SUM(CEM1353)</f>
        <v>1000000</v>
      </c>
      <c r="CEN1355" s="84">
        <v>0</v>
      </c>
      <c r="CEO1355" s="84">
        <v>0</v>
      </c>
      <c r="CEQ1355" s="84">
        <f>CEN1355-CEO1355</f>
        <v>0</v>
      </c>
      <c r="CER1355" s="84">
        <f t="shared" si="304"/>
        <v>1000000</v>
      </c>
      <c r="CEX1355" s="84" t="s">
        <v>235</v>
      </c>
      <c r="CEY1355" s="84" t="s">
        <v>236</v>
      </c>
      <c r="CEZ1355" s="84">
        <f>SUM(CEZ1353)</f>
        <v>1000000</v>
      </c>
      <c r="CFA1355" s="84">
        <f>SUM(CFA1353)</f>
        <v>0</v>
      </c>
      <c r="CFB1355" s="84">
        <f>CFA1355/CEZ1355</f>
        <v>0</v>
      </c>
      <c r="CFC1355" s="84">
        <f>SUM(CFC1353)</f>
        <v>1000000</v>
      </c>
      <c r="CFD1355" s="84">
        <v>0</v>
      </c>
      <c r="CFE1355" s="84">
        <v>0</v>
      </c>
      <c r="CFG1355" s="84">
        <f>CFD1355-CFE1355</f>
        <v>0</v>
      </c>
      <c r="CFH1355" s="84">
        <f t="shared" ref="CFH1355:CFX1357" si="305">CFD1355+CEZ1355</f>
        <v>1000000</v>
      </c>
      <c r="CFN1355" s="84" t="s">
        <v>235</v>
      </c>
      <c r="CFO1355" s="84" t="s">
        <v>236</v>
      </c>
      <c r="CFP1355" s="84">
        <f>SUM(CFP1353)</f>
        <v>1000000</v>
      </c>
      <c r="CFQ1355" s="84">
        <f>SUM(CFQ1353)</f>
        <v>0</v>
      </c>
      <c r="CFR1355" s="84">
        <f>CFQ1355/CFP1355</f>
        <v>0</v>
      </c>
      <c r="CFS1355" s="84">
        <f>SUM(CFS1353)</f>
        <v>1000000</v>
      </c>
      <c r="CFT1355" s="84">
        <v>0</v>
      </c>
      <c r="CFU1355" s="84">
        <v>0</v>
      </c>
      <c r="CFW1355" s="84">
        <f>CFT1355-CFU1355</f>
        <v>0</v>
      </c>
      <c r="CFX1355" s="84">
        <f t="shared" si="305"/>
        <v>1000000</v>
      </c>
      <c r="CGD1355" s="84" t="s">
        <v>235</v>
      </c>
      <c r="CGE1355" s="84" t="s">
        <v>236</v>
      </c>
      <c r="CGF1355" s="84">
        <f>SUM(CGF1353)</f>
        <v>1000000</v>
      </c>
      <c r="CGG1355" s="84">
        <f>SUM(CGG1353)</f>
        <v>0</v>
      </c>
      <c r="CGH1355" s="84">
        <f>CGG1355/CGF1355</f>
        <v>0</v>
      </c>
      <c r="CGI1355" s="84">
        <f>SUM(CGI1353)</f>
        <v>1000000</v>
      </c>
      <c r="CGJ1355" s="84">
        <v>0</v>
      </c>
      <c r="CGK1355" s="84">
        <v>0</v>
      </c>
      <c r="CGM1355" s="84">
        <f>CGJ1355-CGK1355</f>
        <v>0</v>
      </c>
      <c r="CGN1355" s="84">
        <f t="shared" ref="CGN1355:CHD1357" si="306">CGJ1355+CGF1355</f>
        <v>1000000</v>
      </c>
      <c r="CGT1355" s="84" t="s">
        <v>235</v>
      </c>
      <c r="CGU1355" s="84" t="s">
        <v>236</v>
      </c>
      <c r="CGV1355" s="84">
        <f>SUM(CGV1353)</f>
        <v>1000000</v>
      </c>
      <c r="CGW1355" s="84">
        <f>SUM(CGW1353)</f>
        <v>0</v>
      </c>
      <c r="CGX1355" s="84">
        <f>CGW1355/CGV1355</f>
        <v>0</v>
      </c>
      <c r="CGY1355" s="84">
        <f>SUM(CGY1353)</f>
        <v>1000000</v>
      </c>
      <c r="CGZ1355" s="84">
        <v>0</v>
      </c>
      <c r="CHA1355" s="84">
        <v>0</v>
      </c>
      <c r="CHC1355" s="84">
        <f>CGZ1355-CHA1355</f>
        <v>0</v>
      </c>
      <c r="CHD1355" s="84">
        <f t="shared" si="306"/>
        <v>1000000</v>
      </c>
      <c r="CHJ1355" s="84" t="s">
        <v>235</v>
      </c>
      <c r="CHK1355" s="84" t="s">
        <v>236</v>
      </c>
      <c r="CHL1355" s="84">
        <f>SUM(CHL1353)</f>
        <v>1000000</v>
      </c>
      <c r="CHM1355" s="84">
        <f>SUM(CHM1353)</f>
        <v>0</v>
      </c>
      <c r="CHN1355" s="84">
        <f>CHM1355/CHL1355</f>
        <v>0</v>
      </c>
      <c r="CHO1355" s="84">
        <f>SUM(CHO1353)</f>
        <v>1000000</v>
      </c>
      <c r="CHP1355" s="84">
        <v>0</v>
      </c>
      <c r="CHQ1355" s="84">
        <v>0</v>
      </c>
      <c r="CHS1355" s="84">
        <f>CHP1355-CHQ1355</f>
        <v>0</v>
      </c>
      <c r="CHT1355" s="84">
        <f t="shared" ref="CHT1355:CIJ1357" si="307">CHP1355+CHL1355</f>
        <v>1000000</v>
      </c>
      <c r="CHZ1355" s="84" t="s">
        <v>235</v>
      </c>
      <c r="CIA1355" s="84" t="s">
        <v>236</v>
      </c>
      <c r="CIB1355" s="84">
        <f>SUM(CIB1353)</f>
        <v>1000000</v>
      </c>
      <c r="CIC1355" s="84">
        <f>SUM(CIC1353)</f>
        <v>0</v>
      </c>
      <c r="CID1355" s="84">
        <f>CIC1355/CIB1355</f>
        <v>0</v>
      </c>
      <c r="CIE1355" s="84">
        <f>SUM(CIE1353)</f>
        <v>1000000</v>
      </c>
      <c r="CIF1355" s="84">
        <v>0</v>
      </c>
      <c r="CIG1355" s="84">
        <v>0</v>
      </c>
      <c r="CII1355" s="84">
        <f>CIF1355-CIG1355</f>
        <v>0</v>
      </c>
      <c r="CIJ1355" s="84">
        <f t="shared" si="307"/>
        <v>1000000</v>
      </c>
      <c r="CIP1355" s="84" t="s">
        <v>235</v>
      </c>
      <c r="CIQ1355" s="84" t="s">
        <v>236</v>
      </c>
      <c r="CIR1355" s="84">
        <f>SUM(CIR1353)</f>
        <v>1000000</v>
      </c>
      <c r="CIS1355" s="84">
        <f>SUM(CIS1353)</f>
        <v>0</v>
      </c>
      <c r="CIT1355" s="84">
        <f>CIS1355/CIR1355</f>
        <v>0</v>
      </c>
      <c r="CIU1355" s="84">
        <f>SUM(CIU1353)</f>
        <v>1000000</v>
      </c>
      <c r="CIV1355" s="84">
        <v>0</v>
      </c>
      <c r="CIW1355" s="84">
        <v>0</v>
      </c>
      <c r="CIY1355" s="84">
        <f>CIV1355-CIW1355</f>
        <v>0</v>
      </c>
      <c r="CIZ1355" s="84">
        <f t="shared" ref="CIZ1355:CJP1357" si="308">CIV1355+CIR1355</f>
        <v>1000000</v>
      </c>
      <c r="CJF1355" s="84" t="s">
        <v>235</v>
      </c>
      <c r="CJG1355" s="84" t="s">
        <v>236</v>
      </c>
      <c r="CJH1355" s="84">
        <f>SUM(CJH1353)</f>
        <v>1000000</v>
      </c>
      <c r="CJI1355" s="84">
        <f>SUM(CJI1353)</f>
        <v>0</v>
      </c>
      <c r="CJJ1355" s="84">
        <f>CJI1355/CJH1355</f>
        <v>0</v>
      </c>
      <c r="CJK1355" s="84">
        <f>SUM(CJK1353)</f>
        <v>1000000</v>
      </c>
      <c r="CJL1355" s="84">
        <v>0</v>
      </c>
      <c r="CJM1355" s="84">
        <v>0</v>
      </c>
      <c r="CJO1355" s="84">
        <f>CJL1355-CJM1355</f>
        <v>0</v>
      </c>
      <c r="CJP1355" s="84">
        <f t="shared" si="308"/>
        <v>1000000</v>
      </c>
      <c r="CJV1355" s="84" t="s">
        <v>235</v>
      </c>
      <c r="CJW1355" s="84" t="s">
        <v>236</v>
      </c>
      <c r="CJX1355" s="84">
        <f>SUM(CJX1353)</f>
        <v>1000000</v>
      </c>
      <c r="CJY1355" s="84">
        <f>SUM(CJY1353)</f>
        <v>0</v>
      </c>
      <c r="CJZ1355" s="84">
        <f>CJY1355/CJX1355</f>
        <v>0</v>
      </c>
      <c r="CKA1355" s="84">
        <f>SUM(CKA1353)</f>
        <v>1000000</v>
      </c>
      <c r="CKB1355" s="84">
        <v>0</v>
      </c>
      <c r="CKC1355" s="84">
        <v>0</v>
      </c>
      <c r="CKE1355" s="84">
        <f>CKB1355-CKC1355</f>
        <v>0</v>
      </c>
      <c r="CKF1355" s="84">
        <f t="shared" ref="CKF1355:CKV1357" si="309">CKB1355+CJX1355</f>
        <v>1000000</v>
      </c>
      <c r="CKL1355" s="84" t="s">
        <v>235</v>
      </c>
      <c r="CKM1355" s="84" t="s">
        <v>236</v>
      </c>
      <c r="CKN1355" s="84">
        <f>SUM(CKN1353)</f>
        <v>1000000</v>
      </c>
      <c r="CKO1355" s="84">
        <f>SUM(CKO1353)</f>
        <v>0</v>
      </c>
      <c r="CKP1355" s="84">
        <f>CKO1355/CKN1355</f>
        <v>0</v>
      </c>
      <c r="CKQ1355" s="84">
        <f>SUM(CKQ1353)</f>
        <v>1000000</v>
      </c>
      <c r="CKR1355" s="84">
        <v>0</v>
      </c>
      <c r="CKS1355" s="84">
        <v>0</v>
      </c>
      <c r="CKU1355" s="84">
        <f>CKR1355-CKS1355</f>
        <v>0</v>
      </c>
      <c r="CKV1355" s="84">
        <f t="shared" si="309"/>
        <v>1000000</v>
      </c>
      <c r="CLB1355" s="84" t="s">
        <v>235</v>
      </c>
      <c r="CLC1355" s="84" t="s">
        <v>236</v>
      </c>
      <c r="CLD1355" s="84">
        <f>SUM(CLD1353)</f>
        <v>1000000</v>
      </c>
      <c r="CLE1355" s="84">
        <f>SUM(CLE1353)</f>
        <v>0</v>
      </c>
      <c r="CLF1355" s="84">
        <f>CLE1355/CLD1355</f>
        <v>0</v>
      </c>
      <c r="CLG1355" s="84">
        <f>SUM(CLG1353)</f>
        <v>1000000</v>
      </c>
      <c r="CLH1355" s="84">
        <v>0</v>
      </c>
      <c r="CLI1355" s="84">
        <v>0</v>
      </c>
      <c r="CLK1355" s="84">
        <f>CLH1355-CLI1355</f>
        <v>0</v>
      </c>
      <c r="CLL1355" s="84">
        <f t="shared" ref="CLL1355:CMB1357" si="310">CLH1355+CLD1355</f>
        <v>1000000</v>
      </c>
      <c r="CLR1355" s="84" t="s">
        <v>235</v>
      </c>
      <c r="CLS1355" s="84" t="s">
        <v>236</v>
      </c>
      <c r="CLT1355" s="84">
        <f>SUM(CLT1353)</f>
        <v>1000000</v>
      </c>
      <c r="CLU1355" s="84">
        <f>SUM(CLU1353)</f>
        <v>0</v>
      </c>
      <c r="CLV1355" s="84">
        <f>CLU1355/CLT1355</f>
        <v>0</v>
      </c>
      <c r="CLW1355" s="84">
        <f>SUM(CLW1353)</f>
        <v>1000000</v>
      </c>
      <c r="CLX1355" s="84">
        <v>0</v>
      </c>
      <c r="CLY1355" s="84">
        <v>0</v>
      </c>
      <c r="CMA1355" s="84">
        <f>CLX1355-CLY1355</f>
        <v>0</v>
      </c>
      <c r="CMB1355" s="84">
        <f t="shared" si="310"/>
        <v>1000000</v>
      </c>
      <c r="CMH1355" s="84" t="s">
        <v>235</v>
      </c>
      <c r="CMI1355" s="84" t="s">
        <v>236</v>
      </c>
      <c r="CMJ1355" s="84">
        <f>SUM(CMJ1353)</f>
        <v>1000000</v>
      </c>
      <c r="CMK1355" s="84">
        <f>SUM(CMK1353)</f>
        <v>0</v>
      </c>
      <c r="CML1355" s="84">
        <f>CMK1355/CMJ1355</f>
        <v>0</v>
      </c>
      <c r="CMM1355" s="84">
        <f>SUM(CMM1353)</f>
        <v>1000000</v>
      </c>
      <c r="CMN1355" s="84">
        <v>0</v>
      </c>
      <c r="CMO1355" s="84">
        <v>0</v>
      </c>
      <c r="CMQ1355" s="84">
        <f>CMN1355-CMO1355</f>
        <v>0</v>
      </c>
      <c r="CMR1355" s="84">
        <f t="shared" ref="CMR1355:CNH1357" si="311">CMN1355+CMJ1355</f>
        <v>1000000</v>
      </c>
      <c r="CMX1355" s="84" t="s">
        <v>235</v>
      </c>
      <c r="CMY1355" s="84" t="s">
        <v>236</v>
      </c>
      <c r="CMZ1355" s="84">
        <f>SUM(CMZ1353)</f>
        <v>1000000</v>
      </c>
      <c r="CNA1355" s="84">
        <f>SUM(CNA1353)</f>
        <v>0</v>
      </c>
      <c r="CNB1355" s="84">
        <f>CNA1355/CMZ1355</f>
        <v>0</v>
      </c>
      <c r="CNC1355" s="84">
        <f>SUM(CNC1353)</f>
        <v>1000000</v>
      </c>
      <c r="CND1355" s="84">
        <v>0</v>
      </c>
      <c r="CNE1355" s="84">
        <v>0</v>
      </c>
      <c r="CNG1355" s="84">
        <f>CND1355-CNE1355</f>
        <v>0</v>
      </c>
      <c r="CNH1355" s="84">
        <f t="shared" si="311"/>
        <v>1000000</v>
      </c>
      <c r="CNN1355" s="84" t="s">
        <v>235</v>
      </c>
      <c r="CNO1355" s="84" t="s">
        <v>236</v>
      </c>
      <c r="CNP1355" s="84">
        <f>SUM(CNP1353)</f>
        <v>1000000</v>
      </c>
      <c r="CNQ1355" s="84">
        <f>SUM(CNQ1353)</f>
        <v>0</v>
      </c>
      <c r="CNR1355" s="84">
        <f>CNQ1355/CNP1355</f>
        <v>0</v>
      </c>
      <c r="CNS1355" s="84">
        <f>SUM(CNS1353)</f>
        <v>1000000</v>
      </c>
      <c r="CNT1355" s="84">
        <v>0</v>
      </c>
      <c r="CNU1355" s="84">
        <v>0</v>
      </c>
      <c r="CNW1355" s="84">
        <f>CNT1355-CNU1355</f>
        <v>0</v>
      </c>
      <c r="CNX1355" s="84">
        <f t="shared" ref="CNX1355:CON1357" si="312">CNT1355+CNP1355</f>
        <v>1000000</v>
      </c>
      <c r="COD1355" s="84" t="s">
        <v>235</v>
      </c>
      <c r="COE1355" s="84" t="s">
        <v>236</v>
      </c>
      <c r="COF1355" s="84">
        <f>SUM(COF1353)</f>
        <v>1000000</v>
      </c>
      <c r="COG1355" s="84">
        <f>SUM(COG1353)</f>
        <v>0</v>
      </c>
      <c r="COH1355" s="84">
        <f>COG1355/COF1355</f>
        <v>0</v>
      </c>
      <c r="COI1355" s="84">
        <f>SUM(COI1353)</f>
        <v>1000000</v>
      </c>
      <c r="COJ1355" s="84">
        <v>0</v>
      </c>
      <c r="COK1355" s="84">
        <v>0</v>
      </c>
      <c r="COM1355" s="84">
        <f>COJ1355-COK1355</f>
        <v>0</v>
      </c>
      <c r="CON1355" s="84">
        <f t="shared" si="312"/>
        <v>1000000</v>
      </c>
      <c r="COT1355" s="84" t="s">
        <v>235</v>
      </c>
      <c r="COU1355" s="84" t="s">
        <v>236</v>
      </c>
      <c r="COV1355" s="84">
        <f>SUM(COV1353)</f>
        <v>1000000</v>
      </c>
      <c r="COW1355" s="84">
        <f>SUM(COW1353)</f>
        <v>0</v>
      </c>
      <c r="COX1355" s="84">
        <f>COW1355/COV1355</f>
        <v>0</v>
      </c>
      <c r="COY1355" s="84">
        <f>SUM(COY1353)</f>
        <v>1000000</v>
      </c>
      <c r="COZ1355" s="84">
        <v>0</v>
      </c>
      <c r="CPA1355" s="84">
        <v>0</v>
      </c>
      <c r="CPC1355" s="84">
        <f>COZ1355-CPA1355</f>
        <v>0</v>
      </c>
      <c r="CPD1355" s="84">
        <f t="shared" ref="CPD1355:CPT1357" si="313">COZ1355+COV1355</f>
        <v>1000000</v>
      </c>
      <c r="CPJ1355" s="84" t="s">
        <v>235</v>
      </c>
      <c r="CPK1355" s="84" t="s">
        <v>236</v>
      </c>
      <c r="CPL1355" s="84">
        <f>SUM(CPL1353)</f>
        <v>1000000</v>
      </c>
      <c r="CPM1355" s="84">
        <f>SUM(CPM1353)</f>
        <v>0</v>
      </c>
      <c r="CPN1355" s="84">
        <f>CPM1355/CPL1355</f>
        <v>0</v>
      </c>
      <c r="CPO1355" s="84">
        <f>SUM(CPO1353)</f>
        <v>1000000</v>
      </c>
      <c r="CPP1355" s="84">
        <v>0</v>
      </c>
      <c r="CPQ1355" s="84">
        <v>0</v>
      </c>
      <c r="CPS1355" s="84">
        <f>CPP1355-CPQ1355</f>
        <v>0</v>
      </c>
      <c r="CPT1355" s="84">
        <f t="shared" si="313"/>
        <v>1000000</v>
      </c>
      <c r="CPZ1355" s="84" t="s">
        <v>235</v>
      </c>
      <c r="CQA1355" s="84" t="s">
        <v>236</v>
      </c>
      <c r="CQB1355" s="84">
        <f>SUM(CQB1353)</f>
        <v>1000000</v>
      </c>
      <c r="CQC1355" s="84">
        <f>SUM(CQC1353)</f>
        <v>0</v>
      </c>
      <c r="CQD1355" s="84">
        <f>CQC1355/CQB1355</f>
        <v>0</v>
      </c>
      <c r="CQE1355" s="84">
        <f>SUM(CQE1353)</f>
        <v>1000000</v>
      </c>
      <c r="CQF1355" s="84">
        <v>0</v>
      </c>
      <c r="CQG1355" s="84">
        <v>0</v>
      </c>
      <c r="CQI1355" s="84">
        <f>CQF1355-CQG1355</f>
        <v>0</v>
      </c>
      <c r="CQJ1355" s="84">
        <f t="shared" ref="CQJ1355:CQZ1357" si="314">CQF1355+CQB1355</f>
        <v>1000000</v>
      </c>
      <c r="CQP1355" s="84" t="s">
        <v>235</v>
      </c>
      <c r="CQQ1355" s="84" t="s">
        <v>236</v>
      </c>
      <c r="CQR1355" s="84">
        <f>SUM(CQR1353)</f>
        <v>1000000</v>
      </c>
      <c r="CQS1355" s="84">
        <f>SUM(CQS1353)</f>
        <v>0</v>
      </c>
      <c r="CQT1355" s="84">
        <f>CQS1355/CQR1355</f>
        <v>0</v>
      </c>
      <c r="CQU1355" s="84">
        <f>SUM(CQU1353)</f>
        <v>1000000</v>
      </c>
      <c r="CQV1355" s="84">
        <v>0</v>
      </c>
      <c r="CQW1355" s="84">
        <v>0</v>
      </c>
      <c r="CQY1355" s="84">
        <f>CQV1355-CQW1355</f>
        <v>0</v>
      </c>
      <c r="CQZ1355" s="84">
        <f t="shared" si="314"/>
        <v>1000000</v>
      </c>
      <c r="CRF1355" s="84" t="s">
        <v>235</v>
      </c>
      <c r="CRG1355" s="84" t="s">
        <v>236</v>
      </c>
      <c r="CRH1355" s="84">
        <f>SUM(CRH1353)</f>
        <v>1000000</v>
      </c>
      <c r="CRI1355" s="84">
        <f>SUM(CRI1353)</f>
        <v>0</v>
      </c>
      <c r="CRJ1355" s="84">
        <f>CRI1355/CRH1355</f>
        <v>0</v>
      </c>
      <c r="CRK1355" s="84">
        <f>SUM(CRK1353)</f>
        <v>1000000</v>
      </c>
      <c r="CRL1355" s="84">
        <v>0</v>
      </c>
      <c r="CRM1355" s="84">
        <v>0</v>
      </c>
      <c r="CRO1355" s="84">
        <f>CRL1355-CRM1355</f>
        <v>0</v>
      </c>
      <c r="CRP1355" s="84">
        <f t="shared" ref="CRP1355:CSF1357" si="315">CRL1355+CRH1355</f>
        <v>1000000</v>
      </c>
      <c r="CRV1355" s="84" t="s">
        <v>235</v>
      </c>
      <c r="CRW1355" s="84" t="s">
        <v>236</v>
      </c>
      <c r="CRX1355" s="84">
        <f>SUM(CRX1353)</f>
        <v>1000000</v>
      </c>
      <c r="CRY1355" s="84">
        <f>SUM(CRY1353)</f>
        <v>0</v>
      </c>
      <c r="CRZ1355" s="84">
        <f>CRY1355/CRX1355</f>
        <v>0</v>
      </c>
      <c r="CSA1355" s="84">
        <f>SUM(CSA1353)</f>
        <v>1000000</v>
      </c>
      <c r="CSB1355" s="84">
        <v>0</v>
      </c>
      <c r="CSC1355" s="84">
        <v>0</v>
      </c>
      <c r="CSE1355" s="84">
        <f>CSB1355-CSC1355</f>
        <v>0</v>
      </c>
      <c r="CSF1355" s="84">
        <f t="shared" si="315"/>
        <v>1000000</v>
      </c>
      <c r="CSL1355" s="84" t="s">
        <v>235</v>
      </c>
      <c r="CSM1355" s="84" t="s">
        <v>236</v>
      </c>
      <c r="CSN1355" s="84">
        <f>SUM(CSN1353)</f>
        <v>1000000</v>
      </c>
      <c r="CSO1355" s="84">
        <f>SUM(CSO1353)</f>
        <v>0</v>
      </c>
      <c r="CSP1355" s="84">
        <f>CSO1355/CSN1355</f>
        <v>0</v>
      </c>
      <c r="CSQ1355" s="84">
        <f>SUM(CSQ1353)</f>
        <v>1000000</v>
      </c>
      <c r="CSR1355" s="84">
        <v>0</v>
      </c>
      <c r="CSS1355" s="84">
        <v>0</v>
      </c>
      <c r="CSU1355" s="84">
        <f>CSR1355-CSS1355</f>
        <v>0</v>
      </c>
      <c r="CSV1355" s="84">
        <f t="shared" ref="CSV1355:CTL1357" si="316">CSR1355+CSN1355</f>
        <v>1000000</v>
      </c>
      <c r="CTB1355" s="84" t="s">
        <v>235</v>
      </c>
      <c r="CTC1355" s="84" t="s">
        <v>236</v>
      </c>
      <c r="CTD1355" s="84">
        <f>SUM(CTD1353)</f>
        <v>1000000</v>
      </c>
      <c r="CTE1355" s="84">
        <f>SUM(CTE1353)</f>
        <v>0</v>
      </c>
      <c r="CTF1355" s="84">
        <f>CTE1355/CTD1355</f>
        <v>0</v>
      </c>
      <c r="CTG1355" s="84">
        <f>SUM(CTG1353)</f>
        <v>1000000</v>
      </c>
      <c r="CTH1355" s="84">
        <v>0</v>
      </c>
      <c r="CTI1355" s="84">
        <v>0</v>
      </c>
      <c r="CTK1355" s="84">
        <f>CTH1355-CTI1355</f>
        <v>0</v>
      </c>
      <c r="CTL1355" s="84">
        <f t="shared" si="316"/>
        <v>1000000</v>
      </c>
      <c r="CTR1355" s="84" t="s">
        <v>235</v>
      </c>
      <c r="CTS1355" s="84" t="s">
        <v>236</v>
      </c>
      <c r="CTT1355" s="84">
        <f>SUM(CTT1353)</f>
        <v>1000000</v>
      </c>
      <c r="CTU1355" s="84">
        <f>SUM(CTU1353)</f>
        <v>0</v>
      </c>
      <c r="CTV1355" s="84">
        <f>CTU1355/CTT1355</f>
        <v>0</v>
      </c>
      <c r="CTW1355" s="84">
        <f>SUM(CTW1353)</f>
        <v>1000000</v>
      </c>
      <c r="CTX1355" s="84">
        <v>0</v>
      </c>
      <c r="CTY1355" s="84">
        <v>0</v>
      </c>
      <c r="CUA1355" s="84">
        <f>CTX1355-CTY1355</f>
        <v>0</v>
      </c>
      <c r="CUB1355" s="84">
        <f t="shared" ref="CUB1355:CUR1357" si="317">CTX1355+CTT1355</f>
        <v>1000000</v>
      </c>
      <c r="CUH1355" s="84" t="s">
        <v>235</v>
      </c>
      <c r="CUI1355" s="84" t="s">
        <v>236</v>
      </c>
      <c r="CUJ1355" s="84">
        <f>SUM(CUJ1353)</f>
        <v>1000000</v>
      </c>
      <c r="CUK1355" s="84">
        <f>SUM(CUK1353)</f>
        <v>0</v>
      </c>
      <c r="CUL1355" s="84">
        <f>CUK1355/CUJ1355</f>
        <v>0</v>
      </c>
      <c r="CUM1355" s="84">
        <f>SUM(CUM1353)</f>
        <v>1000000</v>
      </c>
      <c r="CUN1355" s="84">
        <v>0</v>
      </c>
      <c r="CUO1355" s="84">
        <v>0</v>
      </c>
      <c r="CUQ1355" s="84">
        <f>CUN1355-CUO1355</f>
        <v>0</v>
      </c>
      <c r="CUR1355" s="84">
        <f t="shared" si="317"/>
        <v>1000000</v>
      </c>
      <c r="CUX1355" s="84" t="s">
        <v>235</v>
      </c>
      <c r="CUY1355" s="84" t="s">
        <v>236</v>
      </c>
      <c r="CUZ1355" s="84">
        <f>SUM(CUZ1353)</f>
        <v>1000000</v>
      </c>
      <c r="CVA1355" s="84">
        <f>SUM(CVA1353)</f>
        <v>0</v>
      </c>
      <c r="CVB1355" s="84">
        <f>CVA1355/CUZ1355</f>
        <v>0</v>
      </c>
      <c r="CVC1355" s="84">
        <f>SUM(CVC1353)</f>
        <v>1000000</v>
      </c>
      <c r="CVD1355" s="84">
        <v>0</v>
      </c>
      <c r="CVE1355" s="84">
        <v>0</v>
      </c>
      <c r="CVG1355" s="84">
        <f>CVD1355-CVE1355</f>
        <v>0</v>
      </c>
      <c r="CVH1355" s="84">
        <f t="shared" ref="CVH1355:CVX1357" si="318">CVD1355+CUZ1355</f>
        <v>1000000</v>
      </c>
      <c r="CVN1355" s="84" t="s">
        <v>235</v>
      </c>
      <c r="CVO1355" s="84" t="s">
        <v>236</v>
      </c>
      <c r="CVP1355" s="84">
        <f>SUM(CVP1353)</f>
        <v>1000000</v>
      </c>
      <c r="CVQ1355" s="84">
        <f>SUM(CVQ1353)</f>
        <v>0</v>
      </c>
      <c r="CVR1355" s="84">
        <f>CVQ1355/CVP1355</f>
        <v>0</v>
      </c>
      <c r="CVS1355" s="84">
        <f>SUM(CVS1353)</f>
        <v>1000000</v>
      </c>
      <c r="CVT1355" s="84">
        <v>0</v>
      </c>
      <c r="CVU1355" s="84">
        <v>0</v>
      </c>
      <c r="CVW1355" s="84">
        <f>CVT1355-CVU1355</f>
        <v>0</v>
      </c>
      <c r="CVX1355" s="84">
        <f t="shared" si="318"/>
        <v>1000000</v>
      </c>
      <c r="CWD1355" s="84" t="s">
        <v>235</v>
      </c>
      <c r="CWE1355" s="84" t="s">
        <v>236</v>
      </c>
      <c r="CWF1355" s="84">
        <f>SUM(CWF1353)</f>
        <v>1000000</v>
      </c>
      <c r="CWG1355" s="84">
        <f>SUM(CWG1353)</f>
        <v>0</v>
      </c>
      <c r="CWH1355" s="84">
        <f>CWG1355/CWF1355</f>
        <v>0</v>
      </c>
      <c r="CWI1355" s="84">
        <f>SUM(CWI1353)</f>
        <v>1000000</v>
      </c>
      <c r="CWJ1355" s="84">
        <v>0</v>
      </c>
      <c r="CWK1355" s="84">
        <v>0</v>
      </c>
      <c r="CWM1355" s="84">
        <f>CWJ1355-CWK1355</f>
        <v>0</v>
      </c>
      <c r="CWN1355" s="84">
        <f t="shared" ref="CWN1355:CXD1357" si="319">CWJ1355+CWF1355</f>
        <v>1000000</v>
      </c>
      <c r="CWT1355" s="84" t="s">
        <v>235</v>
      </c>
      <c r="CWU1355" s="84" t="s">
        <v>236</v>
      </c>
      <c r="CWV1355" s="84">
        <f>SUM(CWV1353)</f>
        <v>1000000</v>
      </c>
      <c r="CWW1355" s="84">
        <f>SUM(CWW1353)</f>
        <v>0</v>
      </c>
      <c r="CWX1355" s="84">
        <f>CWW1355/CWV1355</f>
        <v>0</v>
      </c>
      <c r="CWY1355" s="84">
        <f>SUM(CWY1353)</f>
        <v>1000000</v>
      </c>
      <c r="CWZ1355" s="84">
        <v>0</v>
      </c>
      <c r="CXA1355" s="84">
        <v>0</v>
      </c>
      <c r="CXC1355" s="84">
        <f>CWZ1355-CXA1355</f>
        <v>0</v>
      </c>
      <c r="CXD1355" s="84">
        <f t="shared" si="319"/>
        <v>1000000</v>
      </c>
      <c r="CXJ1355" s="84" t="s">
        <v>235</v>
      </c>
      <c r="CXK1355" s="84" t="s">
        <v>236</v>
      </c>
      <c r="CXL1355" s="84">
        <f>SUM(CXL1353)</f>
        <v>1000000</v>
      </c>
      <c r="CXM1355" s="84">
        <f>SUM(CXM1353)</f>
        <v>0</v>
      </c>
      <c r="CXN1355" s="84">
        <f>CXM1355/CXL1355</f>
        <v>0</v>
      </c>
      <c r="CXO1355" s="84">
        <f>SUM(CXO1353)</f>
        <v>1000000</v>
      </c>
      <c r="CXP1355" s="84">
        <v>0</v>
      </c>
      <c r="CXQ1355" s="84">
        <v>0</v>
      </c>
      <c r="CXS1355" s="84">
        <f>CXP1355-CXQ1355</f>
        <v>0</v>
      </c>
      <c r="CXT1355" s="84">
        <f t="shared" ref="CXT1355:CYJ1357" si="320">CXP1355+CXL1355</f>
        <v>1000000</v>
      </c>
      <c r="CXZ1355" s="84" t="s">
        <v>235</v>
      </c>
      <c r="CYA1355" s="84" t="s">
        <v>236</v>
      </c>
      <c r="CYB1355" s="84">
        <f>SUM(CYB1353)</f>
        <v>1000000</v>
      </c>
      <c r="CYC1355" s="84">
        <f>SUM(CYC1353)</f>
        <v>0</v>
      </c>
      <c r="CYD1355" s="84">
        <f>CYC1355/CYB1355</f>
        <v>0</v>
      </c>
      <c r="CYE1355" s="84">
        <f>SUM(CYE1353)</f>
        <v>1000000</v>
      </c>
      <c r="CYF1355" s="84">
        <v>0</v>
      </c>
      <c r="CYG1355" s="84">
        <v>0</v>
      </c>
      <c r="CYI1355" s="84">
        <f>CYF1355-CYG1355</f>
        <v>0</v>
      </c>
      <c r="CYJ1355" s="84">
        <f t="shared" si="320"/>
        <v>1000000</v>
      </c>
      <c r="CYP1355" s="84" t="s">
        <v>235</v>
      </c>
      <c r="CYQ1355" s="84" t="s">
        <v>236</v>
      </c>
      <c r="CYR1355" s="84">
        <f>SUM(CYR1353)</f>
        <v>1000000</v>
      </c>
      <c r="CYS1355" s="84">
        <f>SUM(CYS1353)</f>
        <v>0</v>
      </c>
      <c r="CYT1355" s="84">
        <f>CYS1355/CYR1355</f>
        <v>0</v>
      </c>
      <c r="CYU1355" s="84">
        <f>SUM(CYU1353)</f>
        <v>1000000</v>
      </c>
      <c r="CYV1355" s="84">
        <v>0</v>
      </c>
      <c r="CYW1355" s="84">
        <v>0</v>
      </c>
      <c r="CYY1355" s="84">
        <f>CYV1355-CYW1355</f>
        <v>0</v>
      </c>
      <c r="CYZ1355" s="84">
        <f t="shared" ref="CYZ1355:CZP1357" si="321">CYV1355+CYR1355</f>
        <v>1000000</v>
      </c>
      <c r="CZF1355" s="84" t="s">
        <v>235</v>
      </c>
      <c r="CZG1355" s="84" t="s">
        <v>236</v>
      </c>
      <c r="CZH1355" s="84">
        <f>SUM(CZH1353)</f>
        <v>1000000</v>
      </c>
      <c r="CZI1355" s="84">
        <f>SUM(CZI1353)</f>
        <v>0</v>
      </c>
      <c r="CZJ1355" s="84">
        <f>CZI1355/CZH1355</f>
        <v>0</v>
      </c>
      <c r="CZK1355" s="84">
        <f>SUM(CZK1353)</f>
        <v>1000000</v>
      </c>
      <c r="CZL1355" s="84">
        <v>0</v>
      </c>
      <c r="CZM1355" s="84">
        <v>0</v>
      </c>
      <c r="CZO1355" s="84">
        <f>CZL1355-CZM1355</f>
        <v>0</v>
      </c>
      <c r="CZP1355" s="84">
        <f t="shared" si="321"/>
        <v>1000000</v>
      </c>
      <c r="CZV1355" s="84" t="s">
        <v>235</v>
      </c>
      <c r="CZW1355" s="84" t="s">
        <v>236</v>
      </c>
      <c r="CZX1355" s="84">
        <f>SUM(CZX1353)</f>
        <v>1000000</v>
      </c>
      <c r="CZY1355" s="84">
        <f>SUM(CZY1353)</f>
        <v>0</v>
      </c>
      <c r="CZZ1355" s="84">
        <f>CZY1355/CZX1355</f>
        <v>0</v>
      </c>
      <c r="DAA1355" s="84">
        <f>SUM(DAA1353)</f>
        <v>1000000</v>
      </c>
      <c r="DAB1355" s="84">
        <v>0</v>
      </c>
      <c r="DAC1355" s="84">
        <v>0</v>
      </c>
      <c r="DAE1355" s="84">
        <f>DAB1355-DAC1355</f>
        <v>0</v>
      </c>
      <c r="DAF1355" s="84">
        <f t="shared" ref="DAF1355:DAV1357" si="322">DAB1355+CZX1355</f>
        <v>1000000</v>
      </c>
      <c r="DAL1355" s="84" t="s">
        <v>235</v>
      </c>
      <c r="DAM1355" s="84" t="s">
        <v>236</v>
      </c>
      <c r="DAN1355" s="84">
        <f>SUM(DAN1353)</f>
        <v>1000000</v>
      </c>
      <c r="DAO1355" s="84">
        <f>SUM(DAO1353)</f>
        <v>0</v>
      </c>
      <c r="DAP1355" s="84">
        <f>DAO1355/DAN1355</f>
        <v>0</v>
      </c>
      <c r="DAQ1355" s="84">
        <f>SUM(DAQ1353)</f>
        <v>1000000</v>
      </c>
      <c r="DAR1355" s="84">
        <v>0</v>
      </c>
      <c r="DAS1355" s="84">
        <v>0</v>
      </c>
      <c r="DAU1355" s="84">
        <f>DAR1355-DAS1355</f>
        <v>0</v>
      </c>
      <c r="DAV1355" s="84">
        <f t="shared" si="322"/>
        <v>1000000</v>
      </c>
      <c r="DBB1355" s="84" t="s">
        <v>235</v>
      </c>
      <c r="DBC1355" s="84" t="s">
        <v>236</v>
      </c>
      <c r="DBD1355" s="84">
        <f>SUM(DBD1353)</f>
        <v>1000000</v>
      </c>
      <c r="DBE1355" s="84">
        <f>SUM(DBE1353)</f>
        <v>0</v>
      </c>
      <c r="DBF1355" s="84">
        <f>DBE1355/DBD1355</f>
        <v>0</v>
      </c>
      <c r="DBG1355" s="84">
        <f>SUM(DBG1353)</f>
        <v>1000000</v>
      </c>
      <c r="DBH1355" s="84">
        <v>0</v>
      </c>
      <c r="DBI1355" s="84">
        <v>0</v>
      </c>
      <c r="DBK1355" s="84">
        <f>DBH1355-DBI1355</f>
        <v>0</v>
      </c>
      <c r="DBL1355" s="84">
        <f t="shared" ref="DBL1355:DCB1357" si="323">DBH1355+DBD1355</f>
        <v>1000000</v>
      </c>
      <c r="DBR1355" s="84" t="s">
        <v>235</v>
      </c>
      <c r="DBS1355" s="84" t="s">
        <v>236</v>
      </c>
      <c r="DBT1355" s="84">
        <f>SUM(DBT1353)</f>
        <v>1000000</v>
      </c>
      <c r="DBU1355" s="84">
        <f>SUM(DBU1353)</f>
        <v>0</v>
      </c>
      <c r="DBV1355" s="84">
        <f>DBU1355/DBT1355</f>
        <v>0</v>
      </c>
      <c r="DBW1355" s="84">
        <f>SUM(DBW1353)</f>
        <v>1000000</v>
      </c>
      <c r="DBX1355" s="84">
        <v>0</v>
      </c>
      <c r="DBY1355" s="84">
        <v>0</v>
      </c>
      <c r="DCA1355" s="84">
        <f>DBX1355-DBY1355</f>
        <v>0</v>
      </c>
      <c r="DCB1355" s="84">
        <f t="shared" si="323"/>
        <v>1000000</v>
      </c>
      <c r="DCH1355" s="84" t="s">
        <v>235</v>
      </c>
      <c r="DCI1355" s="84" t="s">
        <v>236</v>
      </c>
      <c r="DCJ1355" s="84">
        <f>SUM(DCJ1353)</f>
        <v>1000000</v>
      </c>
      <c r="DCK1355" s="84">
        <f>SUM(DCK1353)</f>
        <v>0</v>
      </c>
      <c r="DCL1355" s="84">
        <f>DCK1355/DCJ1355</f>
        <v>0</v>
      </c>
      <c r="DCM1355" s="84">
        <f>SUM(DCM1353)</f>
        <v>1000000</v>
      </c>
      <c r="DCN1355" s="84">
        <v>0</v>
      </c>
      <c r="DCO1355" s="84">
        <v>0</v>
      </c>
      <c r="DCQ1355" s="84">
        <f>DCN1355-DCO1355</f>
        <v>0</v>
      </c>
      <c r="DCR1355" s="84">
        <f t="shared" ref="DCR1355:DDH1357" si="324">DCN1355+DCJ1355</f>
        <v>1000000</v>
      </c>
      <c r="DCX1355" s="84" t="s">
        <v>235</v>
      </c>
      <c r="DCY1355" s="84" t="s">
        <v>236</v>
      </c>
      <c r="DCZ1355" s="84">
        <f>SUM(DCZ1353)</f>
        <v>1000000</v>
      </c>
      <c r="DDA1355" s="84">
        <f>SUM(DDA1353)</f>
        <v>0</v>
      </c>
      <c r="DDB1355" s="84">
        <f>DDA1355/DCZ1355</f>
        <v>0</v>
      </c>
      <c r="DDC1355" s="84">
        <f>SUM(DDC1353)</f>
        <v>1000000</v>
      </c>
      <c r="DDD1355" s="84">
        <v>0</v>
      </c>
      <c r="DDE1355" s="84">
        <v>0</v>
      </c>
      <c r="DDG1355" s="84">
        <f>DDD1355-DDE1355</f>
        <v>0</v>
      </c>
      <c r="DDH1355" s="84">
        <f t="shared" si="324"/>
        <v>1000000</v>
      </c>
      <c r="DDN1355" s="84" t="s">
        <v>235</v>
      </c>
      <c r="DDO1355" s="84" t="s">
        <v>236</v>
      </c>
      <c r="DDP1355" s="84">
        <f>SUM(DDP1353)</f>
        <v>1000000</v>
      </c>
      <c r="DDQ1355" s="84">
        <f>SUM(DDQ1353)</f>
        <v>0</v>
      </c>
      <c r="DDR1355" s="84">
        <f>DDQ1355/DDP1355</f>
        <v>0</v>
      </c>
      <c r="DDS1355" s="84">
        <f>SUM(DDS1353)</f>
        <v>1000000</v>
      </c>
      <c r="DDT1355" s="84">
        <v>0</v>
      </c>
      <c r="DDU1355" s="84">
        <v>0</v>
      </c>
      <c r="DDW1355" s="84">
        <f>DDT1355-DDU1355</f>
        <v>0</v>
      </c>
      <c r="DDX1355" s="84">
        <f t="shared" ref="DDX1355:DEN1357" si="325">DDT1355+DDP1355</f>
        <v>1000000</v>
      </c>
      <c r="DED1355" s="84" t="s">
        <v>235</v>
      </c>
      <c r="DEE1355" s="84" t="s">
        <v>236</v>
      </c>
      <c r="DEF1355" s="84">
        <f>SUM(DEF1353)</f>
        <v>1000000</v>
      </c>
      <c r="DEG1355" s="84">
        <f>SUM(DEG1353)</f>
        <v>0</v>
      </c>
      <c r="DEH1355" s="84">
        <f>DEG1355/DEF1355</f>
        <v>0</v>
      </c>
      <c r="DEI1355" s="84">
        <f>SUM(DEI1353)</f>
        <v>1000000</v>
      </c>
      <c r="DEJ1355" s="84">
        <v>0</v>
      </c>
      <c r="DEK1355" s="84">
        <v>0</v>
      </c>
      <c r="DEM1355" s="84">
        <f>DEJ1355-DEK1355</f>
        <v>0</v>
      </c>
      <c r="DEN1355" s="84">
        <f t="shared" si="325"/>
        <v>1000000</v>
      </c>
      <c r="DET1355" s="84" t="s">
        <v>235</v>
      </c>
      <c r="DEU1355" s="84" t="s">
        <v>236</v>
      </c>
      <c r="DEV1355" s="84">
        <f>SUM(DEV1353)</f>
        <v>1000000</v>
      </c>
      <c r="DEW1355" s="84">
        <f>SUM(DEW1353)</f>
        <v>0</v>
      </c>
      <c r="DEX1355" s="84">
        <f>DEW1355/DEV1355</f>
        <v>0</v>
      </c>
      <c r="DEY1355" s="84">
        <f>SUM(DEY1353)</f>
        <v>1000000</v>
      </c>
      <c r="DEZ1355" s="84">
        <v>0</v>
      </c>
      <c r="DFA1355" s="84">
        <v>0</v>
      </c>
      <c r="DFC1355" s="84">
        <f>DEZ1355-DFA1355</f>
        <v>0</v>
      </c>
      <c r="DFD1355" s="84">
        <f t="shared" ref="DFD1355:DFT1357" si="326">DEZ1355+DEV1355</f>
        <v>1000000</v>
      </c>
      <c r="DFJ1355" s="84" t="s">
        <v>235</v>
      </c>
      <c r="DFK1355" s="84" t="s">
        <v>236</v>
      </c>
      <c r="DFL1355" s="84">
        <f>SUM(DFL1353)</f>
        <v>1000000</v>
      </c>
      <c r="DFM1355" s="84">
        <f>SUM(DFM1353)</f>
        <v>0</v>
      </c>
      <c r="DFN1355" s="84">
        <f>DFM1355/DFL1355</f>
        <v>0</v>
      </c>
      <c r="DFO1355" s="84">
        <f>SUM(DFO1353)</f>
        <v>1000000</v>
      </c>
      <c r="DFP1355" s="84">
        <v>0</v>
      </c>
      <c r="DFQ1355" s="84">
        <v>0</v>
      </c>
      <c r="DFS1355" s="84">
        <f>DFP1355-DFQ1355</f>
        <v>0</v>
      </c>
      <c r="DFT1355" s="84">
        <f t="shared" si="326"/>
        <v>1000000</v>
      </c>
      <c r="DFZ1355" s="84" t="s">
        <v>235</v>
      </c>
      <c r="DGA1355" s="84" t="s">
        <v>236</v>
      </c>
      <c r="DGB1355" s="84">
        <f>SUM(DGB1353)</f>
        <v>1000000</v>
      </c>
      <c r="DGC1355" s="84">
        <f>SUM(DGC1353)</f>
        <v>0</v>
      </c>
      <c r="DGD1355" s="84">
        <f>DGC1355/DGB1355</f>
        <v>0</v>
      </c>
      <c r="DGE1355" s="84">
        <f>SUM(DGE1353)</f>
        <v>1000000</v>
      </c>
      <c r="DGF1355" s="84">
        <v>0</v>
      </c>
      <c r="DGG1355" s="84">
        <v>0</v>
      </c>
      <c r="DGI1355" s="84">
        <f>DGF1355-DGG1355</f>
        <v>0</v>
      </c>
      <c r="DGJ1355" s="84">
        <f t="shared" ref="DGJ1355:DGZ1357" si="327">DGF1355+DGB1355</f>
        <v>1000000</v>
      </c>
      <c r="DGP1355" s="84" t="s">
        <v>235</v>
      </c>
      <c r="DGQ1355" s="84" t="s">
        <v>236</v>
      </c>
      <c r="DGR1355" s="84">
        <f>SUM(DGR1353)</f>
        <v>1000000</v>
      </c>
      <c r="DGS1355" s="84">
        <f>SUM(DGS1353)</f>
        <v>0</v>
      </c>
      <c r="DGT1355" s="84">
        <f>DGS1355/DGR1355</f>
        <v>0</v>
      </c>
      <c r="DGU1355" s="84">
        <f>SUM(DGU1353)</f>
        <v>1000000</v>
      </c>
      <c r="DGV1355" s="84">
        <v>0</v>
      </c>
      <c r="DGW1355" s="84">
        <v>0</v>
      </c>
      <c r="DGY1355" s="84">
        <f>DGV1355-DGW1355</f>
        <v>0</v>
      </c>
      <c r="DGZ1355" s="84">
        <f t="shared" si="327"/>
        <v>1000000</v>
      </c>
      <c r="DHF1355" s="84" t="s">
        <v>235</v>
      </c>
      <c r="DHG1355" s="84" t="s">
        <v>236</v>
      </c>
      <c r="DHH1355" s="84">
        <f>SUM(DHH1353)</f>
        <v>1000000</v>
      </c>
      <c r="DHI1355" s="84">
        <f>SUM(DHI1353)</f>
        <v>0</v>
      </c>
      <c r="DHJ1355" s="84">
        <f>DHI1355/DHH1355</f>
        <v>0</v>
      </c>
      <c r="DHK1355" s="84">
        <f>SUM(DHK1353)</f>
        <v>1000000</v>
      </c>
      <c r="DHL1355" s="84">
        <v>0</v>
      </c>
      <c r="DHM1355" s="84">
        <v>0</v>
      </c>
      <c r="DHO1355" s="84">
        <f>DHL1355-DHM1355</f>
        <v>0</v>
      </c>
      <c r="DHP1355" s="84">
        <f t="shared" ref="DHP1355:DIF1357" si="328">DHL1355+DHH1355</f>
        <v>1000000</v>
      </c>
      <c r="DHV1355" s="84" t="s">
        <v>235</v>
      </c>
      <c r="DHW1355" s="84" t="s">
        <v>236</v>
      </c>
      <c r="DHX1355" s="84">
        <f>SUM(DHX1353)</f>
        <v>1000000</v>
      </c>
      <c r="DHY1355" s="84">
        <f>SUM(DHY1353)</f>
        <v>0</v>
      </c>
      <c r="DHZ1355" s="84">
        <f>DHY1355/DHX1355</f>
        <v>0</v>
      </c>
      <c r="DIA1355" s="84">
        <f>SUM(DIA1353)</f>
        <v>1000000</v>
      </c>
      <c r="DIB1355" s="84">
        <v>0</v>
      </c>
      <c r="DIC1355" s="84">
        <v>0</v>
      </c>
      <c r="DIE1355" s="84">
        <f>DIB1355-DIC1355</f>
        <v>0</v>
      </c>
      <c r="DIF1355" s="84">
        <f t="shared" si="328"/>
        <v>1000000</v>
      </c>
      <c r="DIL1355" s="84" t="s">
        <v>235</v>
      </c>
      <c r="DIM1355" s="84" t="s">
        <v>236</v>
      </c>
      <c r="DIN1355" s="84">
        <f>SUM(DIN1353)</f>
        <v>1000000</v>
      </c>
      <c r="DIO1355" s="84">
        <f>SUM(DIO1353)</f>
        <v>0</v>
      </c>
      <c r="DIP1355" s="84">
        <f>DIO1355/DIN1355</f>
        <v>0</v>
      </c>
      <c r="DIQ1355" s="84">
        <f>SUM(DIQ1353)</f>
        <v>1000000</v>
      </c>
      <c r="DIR1355" s="84">
        <v>0</v>
      </c>
      <c r="DIS1355" s="84">
        <v>0</v>
      </c>
      <c r="DIU1355" s="84">
        <f>DIR1355-DIS1355</f>
        <v>0</v>
      </c>
      <c r="DIV1355" s="84">
        <f t="shared" ref="DIV1355:DJL1357" si="329">DIR1355+DIN1355</f>
        <v>1000000</v>
      </c>
      <c r="DJB1355" s="84" t="s">
        <v>235</v>
      </c>
      <c r="DJC1355" s="84" t="s">
        <v>236</v>
      </c>
      <c r="DJD1355" s="84">
        <f>SUM(DJD1353)</f>
        <v>1000000</v>
      </c>
      <c r="DJE1355" s="84">
        <f>SUM(DJE1353)</f>
        <v>0</v>
      </c>
      <c r="DJF1355" s="84">
        <f>DJE1355/DJD1355</f>
        <v>0</v>
      </c>
      <c r="DJG1355" s="84">
        <f>SUM(DJG1353)</f>
        <v>1000000</v>
      </c>
      <c r="DJH1355" s="84">
        <v>0</v>
      </c>
      <c r="DJI1355" s="84">
        <v>0</v>
      </c>
      <c r="DJK1355" s="84">
        <f>DJH1355-DJI1355</f>
        <v>0</v>
      </c>
      <c r="DJL1355" s="84">
        <f t="shared" si="329"/>
        <v>1000000</v>
      </c>
      <c r="DJR1355" s="84" t="s">
        <v>235</v>
      </c>
      <c r="DJS1355" s="84" t="s">
        <v>236</v>
      </c>
      <c r="DJT1355" s="84">
        <f>SUM(DJT1353)</f>
        <v>1000000</v>
      </c>
      <c r="DJU1355" s="84">
        <f>SUM(DJU1353)</f>
        <v>0</v>
      </c>
      <c r="DJV1355" s="84">
        <f>DJU1355/DJT1355</f>
        <v>0</v>
      </c>
      <c r="DJW1355" s="84">
        <f>SUM(DJW1353)</f>
        <v>1000000</v>
      </c>
      <c r="DJX1355" s="84">
        <v>0</v>
      </c>
      <c r="DJY1355" s="84">
        <v>0</v>
      </c>
      <c r="DKA1355" s="84">
        <f>DJX1355-DJY1355</f>
        <v>0</v>
      </c>
      <c r="DKB1355" s="84">
        <f t="shared" ref="DKB1355:DKR1357" si="330">DJX1355+DJT1355</f>
        <v>1000000</v>
      </c>
      <c r="DKH1355" s="84" t="s">
        <v>235</v>
      </c>
      <c r="DKI1355" s="84" t="s">
        <v>236</v>
      </c>
      <c r="DKJ1355" s="84">
        <f>SUM(DKJ1353)</f>
        <v>1000000</v>
      </c>
      <c r="DKK1355" s="84">
        <f>SUM(DKK1353)</f>
        <v>0</v>
      </c>
      <c r="DKL1355" s="84">
        <f>DKK1355/DKJ1355</f>
        <v>0</v>
      </c>
      <c r="DKM1355" s="84">
        <f>SUM(DKM1353)</f>
        <v>1000000</v>
      </c>
      <c r="DKN1355" s="84">
        <v>0</v>
      </c>
      <c r="DKO1355" s="84">
        <v>0</v>
      </c>
      <c r="DKQ1355" s="84">
        <f>DKN1355-DKO1355</f>
        <v>0</v>
      </c>
      <c r="DKR1355" s="84">
        <f t="shared" si="330"/>
        <v>1000000</v>
      </c>
      <c r="DKX1355" s="84" t="s">
        <v>235</v>
      </c>
      <c r="DKY1355" s="84" t="s">
        <v>236</v>
      </c>
      <c r="DKZ1355" s="84">
        <f>SUM(DKZ1353)</f>
        <v>1000000</v>
      </c>
      <c r="DLA1355" s="84">
        <f>SUM(DLA1353)</f>
        <v>0</v>
      </c>
      <c r="DLB1355" s="84">
        <f>DLA1355/DKZ1355</f>
        <v>0</v>
      </c>
      <c r="DLC1355" s="84">
        <f>SUM(DLC1353)</f>
        <v>1000000</v>
      </c>
      <c r="DLD1355" s="84">
        <v>0</v>
      </c>
      <c r="DLE1355" s="84">
        <v>0</v>
      </c>
      <c r="DLG1355" s="84">
        <f>DLD1355-DLE1355</f>
        <v>0</v>
      </c>
      <c r="DLH1355" s="84">
        <f t="shared" ref="DLH1355:DLX1357" si="331">DLD1355+DKZ1355</f>
        <v>1000000</v>
      </c>
      <c r="DLN1355" s="84" t="s">
        <v>235</v>
      </c>
      <c r="DLO1355" s="84" t="s">
        <v>236</v>
      </c>
      <c r="DLP1355" s="84">
        <f>SUM(DLP1353)</f>
        <v>1000000</v>
      </c>
      <c r="DLQ1355" s="84">
        <f>SUM(DLQ1353)</f>
        <v>0</v>
      </c>
      <c r="DLR1355" s="84">
        <f>DLQ1355/DLP1355</f>
        <v>0</v>
      </c>
      <c r="DLS1355" s="84">
        <f>SUM(DLS1353)</f>
        <v>1000000</v>
      </c>
      <c r="DLT1355" s="84">
        <v>0</v>
      </c>
      <c r="DLU1355" s="84">
        <v>0</v>
      </c>
      <c r="DLW1355" s="84">
        <f>DLT1355-DLU1355</f>
        <v>0</v>
      </c>
      <c r="DLX1355" s="84">
        <f t="shared" si="331"/>
        <v>1000000</v>
      </c>
      <c r="DMD1355" s="84" t="s">
        <v>235</v>
      </c>
      <c r="DME1355" s="84" t="s">
        <v>236</v>
      </c>
      <c r="DMF1355" s="84">
        <f>SUM(DMF1353)</f>
        <v>1000000</v>
      </c>
      <c r="DMG1355" s="84">
        <f>SUM(DMG1353)</f>
        <v>0</v>
      </c>
      <c r="DMH1355" s="84">
        <f>DMG1355/DMF1355</f>
        <v>0</v>
      </c>
      <c r="DMI1355" s="84">
        <f>SUM(DMI1353)</f>
        <v>1000000</v>
      </c>
      <c r="DMJ1355" s="84">
        <v>0</v>
      </c>
      <c r="DMK1355" s="84">
        <v>0</v>
      </c>
      <c r="DMM1355" s="84">
        <f>DMJ1355-DMK1355</f>
        <v>0</v>
      </c>
      <c r="DMN1355" s="84">
        <f t="shared" ref="DMN1355:DND1357" si="332">DMJ1355+DMF1355</f>
        <v>1000000</v>
      </c>
      <c r="DMT1355" s="84" t="s">
        <v>235</v>
      </c>
      <c r="DMU1355" s="84" t="s">
        <v>236</v>
      </c>
      <c r="DMV1355" s="84">
        <f>SUM(DMV1353)</f>
        <v>1000000</v>
      </c>
      <c r="DMW1355" s="84">
        <f>SUM(DMW1353)</f>
        <v>0</v>
      </c>
      <c r="DMX1355" s="84">
        <f>DMW1355/DMV1355</f>
        <v>0</v>
      </c>
      <c r="DMY1355" s="84">
        <f>SUM(DMY1353)</f>
        <v>1000000</v>
      </c>
      <c r="DMZ1355" s="84">
        <v>0</v>
      </c>
      <c r="DNA1355" s="84">
        <v>0</v>
      </c>
      <c r="DNC1355" s="84">
        <f>DMZ1355-DNA1355</f>
        <v>0</v>
      </c>
      <c r="DND1355" s="84">
        <f t="shared" si="332"/>
        <v>1000000</v>
      </c>
      <c r="DNJ1355" s="84" t="s">
        <v>235</v>
      </c>
      <c r="DNK1355" s="84" t="s">
        <v>236</v>
      </c>
      <c r="DNL1355" s="84">
        <f>SUM(DNL1353)</f>
        <v>1000000</v>
      </c>
      <c r="DNM1355" s="84">
        <f>SUM(DNM1353)</f>
        <v>0</v>
      </c>
      <c r="DNN1355" s="84">
        <f>DNM1355/DNL1355</f>
        <v>0</v>
      </c>
      <c r="DNO1355" s="84">
        <f>SUM(DNO1353)</f>
        <v>1000000</v>
      </c>
      <c r="DNP1355" s="84">
        <v>0</v>
      </c>
      <c r="DNQ1355" s="84">
        <v>0</v>
      </c>
      <c r="DNS1355" s="84">
        <f>DNP1355-DNQ1355</f>
        <v>0</v>
      </c>
      <c r="DNT1355" s="84">
        <f t="shared" ref="DNT1355:DOJ1357" si="333">DNP1355+DNL1355</f>
        <v>1000000</v>
      </c>
      <c r="DNZ1355" s="84" t="s">
        <v>235</v>
      </c>
      <c r="DOA1355" s="84" t="s">
        <v>236</v>
      </c>
      <c r="DOB1355" s="84">
        <f>SUM(DOB1353)</f>
        <v>1000000</v>
      </c>
      <c r="DOC1355" s="84">
        <f>SUM(DOC1353)</f>
        <v>0</v>
      </c>
      <c r="DOD1355" s="84">
        <f>DOC1355/DOB1355</f>
        <v>0</v>
      </c>
      <c r="DOE1355" s="84">
        <f>SUM(DOE1353)</f>
        <v>1000000</v>
      </c>
      <c r="DOF1355" s="84">
        <v>0</v>
      </c>
      <c r="DOG1355" s="84">
        <v>0</v>
      </c>
      <c r="DOI1355" s="84">
        <f>DOF1355-DOG1355</f>
        <v>0</v>
      </c>
      <c r="DOJ1355" s="84">
        <f t="shared" si="333"/>
        <v>1000000</v>
      </c>
      <c r="DOP1355" s="84" t="s">
        <v>235</v>
      </c>
      <c r="DOQ1355" s="84" t="s">
        <v>236</v>
      </c>
      <c r="DOR1355" s="84">
        <f>SUM(DOR1353)</f>
        <v>1000000</v>
      </c>
      <c r="DOS1355" s="84">
        <f>SUM(DOS1353)</f>
        <v>0</v>
      </c>
      <c r="DOT1355" s="84">
        <f>DOS1355/DOR1355</f>
        <v>0</v>
      </c>
      <c r="DOU1355" s="84">
        <f>SUM(DOU1353)</f>
        <v>1000000</v>
      </c>
      <c r="DOV1355" s="84">
        <v>0</v>
      </c>
      <c r="DOW1355" s="84">
        <v>0</v>
      </c>
      <c r="DOY1355" s="84">
        <f>DOV1355-DOW1355</f>
        <v>0</v>
      </c>
      <c r="DOZ1355" s="84">
        <f t="shared" ref="DOZ1355:DPP1357" si="334">DOV1355+DOR1355</f>
        <v>1000000</v>
      </c>
      <c r="DPF1355" s="84" t="s">
        <v>235</v>
      </c>
      <c r="DPG1355" s="84" t="s">
        <v>236</v>
      </c>
      <c r="DPH1355" s="84">
        <f>SUM(DPH1353)</f>
        <v>1000000</v>
      </c>
      <c r="DPI1355" s="84">
        <f>SUM(DPI1353)</f>
        <v>0</v>
      </c>
      <c r="DPJ1355" s="84">
        <f>DPI1355/DPH1355</f>
        <v>0</v>
      </c>
      <c r="DPK1355" s="84">
        <f>SUM(DPK1353)</f>
        <v>1000000</v>
      </c>
      <c r="DPL1355" s="84">
        <v>0</v>
      </c>
      <c r="DPM1355" s="84">
        <v>0</v>
      </c>
      <c r="DPO1355" s="84">
        <f>DPL1355-DPM1355</f>
        <v>0</v>
      </c>
      <c r="DPP1355" s="84">
        <f t="shared" si="334"/>
        <v>1000000</v>
      </c>
      <c r="DPV1355" s="84" t="s">
        <v>235</v>
      </c>
      <c r="DPW1355" s="84" t="s">
        <v>236</v>
      </c>
      <c r="DPX1355" s="84">
        <f>SUM(DPX1353)</f>
        <v>1000000</v>
      </c>
      <c r="DPY1355" s="84">
        <f>SUM(DPY1353)</f>
        <v>0</v>
      </c>
      <c r="DPZ1355" s="84">
        <f>DPY1355/DPX1355</f>
        <v>0</v>
      </c>
      <c r="DQA1355" s="84">
        <f>SUM(DQA1353)</f>
        <v>1000000</v>
      </c>
      <c r="DQB1355" s="84">
        <v>0</v>
      </c>
      <c r="DQC1355" s="84">
        <v>0</v>
      </c>
      <c r="DQE1355" s="84">
        <f>DQB1355-DQC1355</f>
        <v>0</v>
      </c>
      <c r="DQF1355" s="84">
        <f t="shared" ref="DQF1355:DQV1357" si="335">DQB1355+DPX1355</f>
        <v>1000000</v>
      </c>
      <c r="DQL1355" s="84" t="s">
        <v>235</v>
      </c>
      <c r="DQM1355" s="84" t="s">
        <v>236</v>
      </c>
      <c r="DQN1355" s="84">
        <f>SUM(DQN1353)</f>
        <v>1000000</v>
      </c>
      <c r="DQO1355" s="84">
        <f>SUM(DQO1353)</f>
        <v>0</v>
      </c>
      <c r="DQP1355" s="84">
        <f>DQO1355/DQN1355</f>
        <v>0</v>
      </c>
      <c r="DQQ1355" s="84">
        <f>SUM(DQQ1353)</f>
        <v>1000000</v>
      </c>
      <c r="DQR1355" s="84">
        <v>0</v>
      </c>
      <c r="DQS1355" s="84">
        <v>0</v>
      </c>
      <c r="DQU1355" s="84">
        <f>DQR1355-DQS1355</f>
        <v>0</v>
      </c>
      <c r="DQV1355" s="84">
        <f t="shared" si="335"/>
        <v>1000000</v>
      </c>
      <c r="DRB1355" s="84" t="s">
        <v>235</v>
      </c>
      <c r="DRC1355" s="84" t="s">
        <v>236</v>
      </c>
      <c r="DRD1355" s="84">
        <f>SUM(DRD1353)</f>
        <v>1000000</v>
      </c>
      <c r="DRE1355" s="84">
        <f>SUM(DRE1353)</f>
        <v>0</v>
      </c>
      <c r="DRF1355" s="84">
        <f>DRE1355/DRD1355</f>
        <v>0</v>
      </c>
      <c r="DRG1355" s="84">
        <f>SUM(DRG1353)</f>
        <v>1000000</v>
      </c>
      <c r="DRH1355" s="84">
        <v>0</v>
      </c>
      <c r="DRI1355" s="84">
        <v>0</v>
      </c>
      <c r="DRK1355" s="84">
        <f>DRH1355-DRI1355</f>
        <v>0</v>
      </c>
      <c r="DRL1355" s="84">
        <f t="shared" ref="DRL1355:DSB1357" si="336">DRH1355+DRD1355</f>
        <v>1000000</v>
      </c>
      <c r="DRR1355" s="84" t="s">
        <v>235</v>
      </c>
      <c r="DRS1355" s="84" t="s">
        <v>236</v>
      </c>
      <c r="DRT1355" s="84">
        <f>SUM(DRT1353)</f>
        <v>1000000</v>
      </c>
      <c r="DRU1355" s="84">
        <f>SUM(DRU1353)</f>
        <v>0</v>
      </c>
      <c r="DRV1355" s="84">
        <f>DRU1355/DRT1355</f>
        <v>0</v>
      </c>
      <c r="DRW1355" s="84">
        <f>SUM(DRW1353)</f>
        <v>1000000</v>
      </c>
      <c r="DRX1355" s="84">
        <v>0</v>
      </c>
      <c r="DRY1355" s="84">
        <v>0</v>
      </c>
      <c r="DSA1355" s="84">
        <f>DRX1355-DRY1355</f>
        <v>0</v>
      </c>
      <c r="DSB1355" s="84">
        <f t="shared" si="336"/>
        <v>1000000</v>
      </c>
      <c r="DSH1355" s="84" t="s">
        <v>235</v>
      </c>
      <c r="DSI1355" s="84" t="s">
        <v>236</v>
      </c>
      <c r="DSJ1355" s="84">
        <f>SUM(DSJ1353)</f>
        <v>1000000</v>
      </c>
      <c r="DSK1355" s="84">
        <f>SUM(DSK1353)</f>
        <v>0</v>
      </c>
      <c r="DSL1355" s="84">
        <f>DSK1355/DSJ1355</f>
        <v>0</v>
      </c>
      <c r="DSM1355" s="84">
        <f>SUM(DSM1353)</f>
        <v>1000000</v>
      </c>
      <c r="DSN1355" s="84">
        <v>0</v>
      </c>
      <c r="DSO1355" s="84">
        <v>0</v>
      </c>
      <c r="DSQ1355" s="84">
        <f>DSN1355-DSO1355</f>
        <v>0</v>
      </c>
      <c r="DSR1355" s="84">
        <f t="shared" ref="DSR1355:DTH1357" si="337">DSN1355+DSJ1355</f>
        <v>1000000</v>
      </c>
      <c r="DSX1355" s="84" t="s">
        <v>235</v>
      </c>
      <c r="DSY1355" s="84" t="s">
        <v>236</v>
      </c>
      <c r="DSZ1355" s="84">
        <f>SUM(DSZ1353)</f>
        <v>1000000</v>
      </c>
      <c r="DTA1355" s="84">
        <f>SUM(DTA1353)</f>
        <v>0</v>
      </c>
      <c r="DTB1355" s="84">
        <f>DTA1355/DSZ1355</f>
        <v>0</v>
      </c>
      <c r="DTC1355" s="84">
        <f>SUM(DTC1353)</f>
        <v>1000000</v>
      </c>
      <c r="DTD1355" s="84">
        <v>0</v>
      </c>
      <c r="DTE1355" s="84">
        <v>0</v>
      </c>
      <c r="DTG1355" s="84">
        <f>DTD1355-DTE1355</f>
        <v>0</v>
      </c>
      <c r="DTH1355" s="84">
        <f t="shared" si="337"/>
        <v>1000000</v>
      </c>
      <c r="DTN1355" s="84" t="s">
        <v>235</v>
      </c>
      <c r="DTO1355" s="84" t="s">
        <v>236</v>
      </c>
      <c r="DTP1355" s="84">
        <f>SUM(DTP1353)</f>
        <v>1000000</v>
      </c>
      <c r="DTQ1355" s="84">
        <f>SUM(DTQ1353)</f>
        <v>0</v>
      </c>
      <c r="DTR1355" s="84">
        <f>DTQ1355/DTP1355</f>
        <v>0</v>
      </c>
      <c r="DTS1355" s="84">
        <f>SUM(DTS1353)</f>
        <v>1000000</v>
      </c>
      <c r="DTT1355" s="84">
        <v>0</v>
      </c>
      <c r="DTU1355" s="84">
        <v>0</v>
      </c>
      <c r="DTW1355" s="84">
        <f>DTT1355-DTU1355</f>
        <v>0</v>
      </c>
      <c r="DTX1355" s="84">
        <f t="shared" ref="DTX1355:DUN1357" si="338">DTT1355+DTP1355</f>
        <v>1000000</v>
      </c>
      <c r="DUD1355" s="84" t="s">
        <v>235</v>
      </c>
      <c r="DUE1355" s="84" t="s">
        <v>236</v>
      </c>
      <c r="DUF1355" s="84">
        <f>SUM(DUF1353)</f>
        <v>1000000</v>
      </c>
      <c r="DUG1355" s="84">
        <f>SUM(DUG1353)</f>
        <v>0</v>
      </c>
      <c r="DUH1355" s="84">
        <f>DUG1355/DUF1355</f>
        <v>0</v>
      </c>
      <c r="DUI1355" s="84">
        <f>SUM(DUI1353)</f>
        <v>1000000</v>
      </c>
      <c r="DUJ1355" s="84">
        <v>0</v>
      </c>
      <c r="DUK1355" s="84">
        <v>0</v>
      </c>
      <c r="DUM1355" s="84">
        <f>DUJ1355-DUK1355</f>
        <v>0</v>
      </c>
      <c r="DUN1355" s="84">
        <f t="shared" si="338"/>
        <v>1000000</v>
      </c>
      <c r="DUT1355" s="84" t="s">
        <v>235</v>
      </c>
      <c r="DUU1355" s="84" t="s">
        <v>236</v>
      </c>
      <c r="DUV1355" s="84">
        <f>SUM(DUV1353)</f>
        <v>1000000</v>
      </c>
      <c r="DUW1355" s="84">
        <f>SUM(DUW1353)</f>
        <v>0</v>
      </c>
      <c r="DUX1355" s="84">
        <f>DUW1355/DUV1355</f>
        <v>0</v>
      </c>
      <c r="DUY1355" s="84">
        <f>SUM(DUY1353)</f>
        <v>1000000</v>
      </c>
      <c r="DUZ1355" s="84">
        <v>0</v>
      </c>
      <c r="DVA1355" s="84">
        <v>0</v>
      </c>
      <c r="DVC1355" s="84">
        <f>DUZ1355-DVA1355</f>
        <v>0</v>
      </c>
      <c r="DVD1355" s="84">
        <f t="shared" ref="DVD1355:DVT1357" si="339">DUZ1355+DUV1355</f>
        <v>1000000</v>
      </c>
      <c r="DVJ1355" s="84" t="s">
        <v>235</v>
      </c>
      <c r="DVK1355" s="84" t="s">
        <v>236</v>
      </c>
      <c r="DVL1355" s="84">
        <f>SUM(DVL1353)</f>
        <v>1000000</v>
      </c>
      <c r="DVM1355" s="84">
        <f>SUM(DVM1353)</f>
        <v>0</v>
      </c>
      <c r="DVN1355" s="84">
        <f>DVM1355/DVL1355</f>
        <v>0</v>
      </c>
      <c r="DVO1355" s="84">
        <f>SUM(DVO1353)</f>
        <v>1000000</v>
      </c>
      <c r="DVP1355" s="84">
        <v>0</v>
      </c>
      <c r="DVQ1355" s="84">
        <v>0</v>
      </c>
      <c r="DVS1355" s="84">
        <f>DVP1355-DVQ1355</f>
        <v>0</v>
      </c>
      <c r="DVT1355" s="84">
        <f t="shared" si="339"/>
        <v>1000000</v>
      </c>
      <c r="DVZ1355" s="84" t="s">
        <v>235</v>
      </c>
      <c r="DWA1355" s="84" t="s">
        <v>236</v>
      </c>
      <c r="DWB1355" s="84">
        <f>SUM(DWB1353)</f>
        <v>1000000</v>
      </c>
      <c r="DWC1355" s="84">
        <f>SUM(DWC1353)</f>
        <v>0</v>
      </c>
      <c r="DWD1355" s="84">
        <f>DWC1355/DWB1355</f>
        <v>0</v>
      </c>
      <c r="DWE1355" s="84">
        <f>SUM(DWE1353)</f>
        <v>1000000</v>
      </c>
      <c r="DWF1355" s="84">
        <v>0</v>
      </c>
      <c r="DWG1355" s="84">
        <v>0</v>
      </c>
      <c r="DWI1355" s="84">
        <f>DWF1355-DWG1355</f>
        <v>0</v>
      </c>
      <c r="DWJ1355" s="84">
        <f t="shared" ref="DWJ1355:DWZ1357" si="340">DWF1355+DWB1355</f>
        <v>1000000</v>
      </c>
      <c r="DWP1355" s="84" t="s">
        <v>235</v>
      </c>
      <c r="DWQ1355" s="84" t="s">
        <v>236</v>
      </c>
      <c r="DWR1355" s="84">
        <f>SUM(DWR1353)</f>
        <v>1000000</v>
      </c>
      <c r="DWS1355" s="84">
        <f>SUM(DWS1353)</f>
        <v>0</v>
      </c>
      <c r="DWT1355" s="84">
        <f>DWS1355/DWR1355</f>
        <v>0</v>
      </c>
      <c r="DWU1355" s="84">
        <f>SUM(DWU1353)</f>
        <v>1000000</v>
      </c>
      <c r="DWV1355" s="84">
        <v>0</v>
      </c>
      <c r="DWW1355" s="84">
        <v>0</v>
      </c>
      <c r="DWY1355" s="84">
        <f>DWV1355-DWW1355</f>
        <v>0</v>
      </c>
      <c r="DWZ1355" s="84">
        <f t="shared" si="340"/>
        <v>1000000</v>
      </c>
      <c r="DXF1355" s="84" t="s">
        <v>235</v>
      </c>
      <c r="DXG1355" s="84" t="s">
        <v>236</v>
      </c>
      <c r="DXH1355" s="84">
        <f>SUM(DXH1353)</f>
        <v>1000000</v>
      </c>
      <c r="DXI1355" s="84">
        <f>SUM(DXI1353)</f>
        <v>0</v>
      </c>
      <c r="DXJ1355" s="84">
        <f>DXI1355/DXH1355</f>
        <v>0</v>
      </c>
      <c r="DXK1355" s="84">
        <f>SUM(DXK1353)</f>
        <v>1000000</v>
      </c>
      <c r="DXL1355" s="84">
        <v>0</v>
      </c>
      <c r="DXM1355" s="84">
        <v>0</v>
      </c>
      <c r="DXO1355" s="84">
        <f>DXL1355-DXM1355</f>
        <v>0</v>
      </c>
      <c r="DXP1355" s="84">
        <f t="shared" ref="DXP1355:DYF1357" si="341">DXL1355+DXH1355</f>
        <v>1000000</v>
      </c>
      <c r="DXV1355" s="84" t="s">
        <v>235</v>
      </c>
      <c r="DXW1355" s="84" t="s">
        <v>236</v>
      </c>
      <c r="DXX1355" s="84">
        <f>SUM(DXX1353)</f>
        <v>1000000</v>
      </c>
      <c r="DXY1355" s="84">
        <f>SUM(DXY1353)</f>
        <v>0</v>
      </c>
      <c r="DXZ1355" s="84">
        <f>DXY1355/DXX1355</f>
        <v>0</v>
      </c>
      <c r="DYA1355" s="84">
        <f>SUM(DYA1353)</f>
        <v>1000000</v>
      </c>
      <c r="DYB1355" s="84">
        <v>0</v>
      </c>
      <c r="DYC1355" s="84">
        <v>0</v>
      </c>
      <c r="DYE1355" s="84">
        <f>DYB1355-DYC1355</f>
        <v>0</v>
      </c>
      <c r="DYF1355" s="84">
        <f t="shared" si="341"/>
        <v>1000000</v>
      </c>
      <c r="DYL1355" s="84" t="s">
        <v>235</v>
      </c>
      <c r="DYM1355" s="84" t="s">
        <v>236</v>
      </c>
      <c r="DYN1355" s="84">
        <f>SUM(DYN1353)</f>
        <v>1000000</v>
      </c>
      <c r="DYO1355" s="84">
        <f>SUM(DYO1353)</f>
        <v>0</v>
      </c>
      <c r="DYP1355" s="84">
        <f>DYO1355/DYN1355</f>
        <v>0</v>
      </c>
      <c r="DYQ1355" s="84">
        <f>SUM(DYQ1353)</f>
        <v>1000000</v>
      </c>
      <c r="DYR1355" s="84">
        <v>0</v>
      </c>
      <c r="DYS1355" s="84">
        <v>0</v>
      </c>
      <c r="DYU1355" s="84">
        <f>DYR1355-DYS1355</f>
        <v>0</v>
      </c>
      <c r="DYV1355" s="84">
        <f t="shared" ref="DYV1355:DZL1357" si="342">DYR1355+DYN1355</f>
        <v>1000000</v>
      </c>
      <c r="DZB1355" s="84" t="s">
        <v>235</v>
      </c>
      <c r="DZC1355" s="84" t="s">
        <v>236</v>
      </c>
      <c r="DZD1355" s="84">
        <f>SUM(DZD1353)</f>
        <v>1000000</v>
      </c>
      <c r="DZE1355" s="84">
        <f>SUM(DZE1353)</f>
        <v>0</v>
      </c>
      <c r="DZF1355" s="84">
        <f>DZE1355/DZD1355</f>
        <v>0</v>
      </c>
      <c r="DZG1355" s="84">
        <f>SUM(DZG1353)</f>
        <v>1000000</v>
      </c>
      <c r="DZH1355" s="84">
        <v>0</v>
      </c>
      <c r="DZI1355" s="84">
        <v>0</v>
      </c>
      <c r="DZK1355" s="84">
        <f>DZH1355-DZI1355</f>
        <v>0</v>
      </c>
      <c r="DZL1355" s="84">
        <f t="shared" si="342"/>
        <v>1000000</v>
      </c>
      <c r="DZR1355" s="84" t="s">
        <v>235</v>
      </c>
      <c r="DZS1355" s="84" t="s">
        <v>236</v>
      </c>
      <c r="DZT1355" s="84">
        <f>SUM(DZT1353)</f>
        <v>1000000</v>
      </c>
      <c r="DZU1355" s="84">
        <f>SUM(DZU1353)</f>
        <v>0</v>
      </c>
      <c r="DZV1355" s="84">
        <f>DZU1355/DZT1355</f>
        <v>0</v>
      </c>
      <c r="DZW1355" s="84">
        <f>SUM(DZW1353)</f>
        <v>1000000</v>
      </c>
      <c r="DZX1355" s="84">
        <v>0</v>
      </c>
      <c r="DZY1355" s="84">
        <v>0</v>
      </c>
      <c r="EAA1355" s="84">
        <f>DZX1355-DZY1355</f>
        <v>0</v>
      </c>
      <c r="EAB1355" s="84">
        <f t="shared" ref="EAB1355:EAR1357" si="343">DZX1355+DZT1355</f>
        <v>1000000</v>
      </c>
      <c r="EAH1355" s="84" t="s">
        <v>235</v>
      </c>
      <c r="EAI1355" s="84" t="s">
        <v>236</v>
      </c>
      <c r="EAJ1355" s="84">
        <f>SUM(EAJ1353)</f>
        <v>1000000</v>
      </c>
      <c r="EAK1355" s="84">
        <f>SUM(EAK1353)</f>
        <v>0</v>
      </c>
      <c r="EAL1355" s="84">
        <f>EAK1355/EAJ1355</f>
        <v>0</v>
      </c>
      <c r="EAM1355" s="84">
        <f>SUM(EAM1353)</f>
        <v>1000000</v>
      </c>
      <c r="EAN1355" s="84">
        <v>0</v>
      </c>
      <c r="EAO1355" s="84">
        <v>0</v>
      </c>
      <c r="EAQ1355" s="84">
        <f>EAN1355-EAO1355</f>
        <v>0</v>
      </c>
      <c r="EAR1355" s="84">
        <f t="shared" si="343"/>
        <v>1000000</v>
      </c>
      <c r="EAX1355" s="84" t="s">
        <v>235</v>
      </c>
      <c r="EAY1355" s="84" t="s">
        <v>236</v>
      </c>
      <c r="EAZ1355" s="84">
        <f>SUM(EAZ1353)</f>
        <v>1000000</v>
      </c>
      <c r="EBA1355" s="84">
        <f>SUM(EBA1353)</f>
        <v>0</v>
      </c>
      <c r="EBB1355" s="84">
        <f>EBA1355/EAZ1355</f>
        <v>0</v>
      </c>
      <c r="EBC1355" s="84">
        <f>SUM(EBC1353)</f>
        <v>1000000</v>
      </c>
      <c r="EBD1355" s="84">
        <v>0</v>
      </c>
      <c r="EBE1355" s="84">
        <v>0</v>
      </c>
      <c r="EBG1355" s="84">
        <f>EBD1355-EBE1355</f>
        <v>0</v>
      </c>
      <c r="EBH1355" s="84">
        <f t="shared" ref="EBH1355:EBX1357" si="344">EBD1355+EAZ1355</f>
        <v>1000000</v>
      </c>
      <c r="EBN1355" s="84" t="s">
        <v>235</v>
      </c>
      <c r="EBO1355" s="84" t="s">
        <v>236</v>
      </c>
      <c r="EBP1355" s="84">
        <f>SUM(EBP1353)</f>
        <v>1000000</v>
      </c>
      <c r="EBQ1355" s="84">
        <f>SUM(EBQ1353)</f>
        <v>0</v>
      </c>
      <c r="EBR1355" s="84">
        <f>EBQ1355/EBP1355</f>
        <v>0</v>
      </c>
      <c r="EBS1355" s="84">
        <f>SUM(EBS1353)</f>
        <v>1000000</v>
      </c>
      <c r="EBT1355" s="84">
        <v>0</v>
      </c>
      <c r="EBU1355" s="84">
        <v>0</v>
      </c>
      <c r="EBW1355" s="84">
        <f>EBT1355-EBU1355</f>
        <v>0</v>
      </c>
      <c r="EBX1355" s="84">
        <f t="shared" si="344"/>
        <v>1000000</v>
      </c>
      <c r="ECD1355" s="84" t="s">
        <v>235</v>
      </c>
      <c r="ECE1355" s="84" t="s">
        <v>236</v>
      </c>
      <c r="ECF1355" s="84">
        <f>SUM(ECF1353)</f>
        <v>1000000</v>
      </c>
      <c r="ECG1355" s="84">
        <f>SUM(ECG1353)</f>
        <v>0</v>
      </c>
      <c r="ECH1355" s="84">
        <f>ECG1355/ECF1355</f>
        <v>0</v>
      </c>
      <c r="ECI1355" s="84">
        <f>SUM(ECI1353)</f>
        <v>1000000</v>
      </c>
      <c r="ECJ1355" s="84">
        <v>0</v>
      </c>
      <c r="ECK1355" s="84">
        <v>0</v>
      </c>
      <c r="ECM1355" s="84">
        <f>ECJ1355-ECK1355</f>
        <v>0</v>
      </c>
      <c r="ECN1355" s="84">
        <f t="shared" ref="ECN1355:EDD1357" si="345">ECJ1355+ECF1355</f>
        <v>1000000</v>
      </c>
      <c r="ECT1355" s="84" t="s">
        <v>235</v>
      </c>
      <c r="ECU1355" s="84" t="s">
        <v>236</v>
      </c>
      <c r="ECV1355" s="84">
        <f>SUM(ECV1353)</f>
        <v>1000000</v>
      </c>
      <c r="ECW1355" s="84">
        <f>SUM(ECW1353)</f>
        <v>0</v>
      </c>
      <c r="ECX1355" s="84">
        <f>ECW1355/ECV1355</f>
        <v>0</v>
      </c>
      <c r="ECY1355" s="84">
        <f>SUM(ECY1353)</f>
        <v>1000000</v>
      </c>
      <c r="ECZ1355" s="84">
        <v>0</v>
      </c>
      <c r="EDA1355" s="84">
        <v>0</v>
      </c>
      <c r="EDC1355" s="84">
        <f>ECZ1355-EDA1355</f>
        <v>0</v>
      </c>
      <c r="EDD1355" s="84">
        <f t="shared" si="345"/>
        <v>1000000</v>
      </c>
      <c r="EDJ1355" s="84" t="s">
        <v>235</v>
      </c>
      <c r="EDK1355" s="84" t="s">
        <v>236</v>
      </c>
      <c r="EDL1355" s="84">
        <f>SUM(EDL1353)</f>
        <v>1000000</v>
      </c>
      <c r="EDM1355" s="84">
        <f>SUM(EDM1353)</f>
        <v>0</v>
      </c>
      <c r="EDN1355" s="84">
        <f>EDM1355/EDL1355</f>
        <v>0</v>
      </c>
      <c r="EDO1355" s="84">
        <f>SUM(EDO1353)</f>
        <v>1000000</v>
      </c>
      <c r="EDP1355" s="84">
        <v>0</v>
      </c>
      <c r="EDQ1355" s="84">
        <v>0</v>
      </c>
      <c r="EDS1355" s="84">
        <f>EDP1355-EDQ1355</f>
        <v>0</v>
      </c>
      <c r="EDT1355" s="84">
        <f t="shared" ref="EDT1355:EEJ1357" si="346">EDP1355+EDL1355</f>
        <v>1000000</v>
      </c>
      <c r="EDZ1355" s="84" t="s">
        <v>235</v>
      </c>
      <c r="EEA1355" s="84" t="s">
        <v>236</v>
      </c>
      <c r="EEB1355" s="84">
        <f>SUM(EEB1353)</f>
        <v>1000000</v>
      </c>
      <c r="EEC1355" s="84">
        <f>SUM(EEC1353)</f>
        <v>0</v>
      </c>
      <c r="EED1355" s="84">
        <f>EEC1355/EEB1355</f>
        <v>0</v>
      </c>
      <c r="EEE1355" s="84">
        <f>SUM(EEE1353)</f>
        <v>1000000</v>
      </c>
      <c r="EEF1355" s="84">
        <v>0</v>
      </c>
      <c r="EEG1355" s="84">
        <v>0</v>
      </c>
      <c r="EEI1355" s="84">
        <f>EEF1355-EEG1355</f>
        <v>0</v>
      </c>
      <c r="EEJ1355" s="84">
        <f t="shared" si="346"/>
        <v>1000000</v>
      </c>
      <c r="EEP1355" s="84" t="s">
        <v>235</v>
      </c>
      <c r="EEQ1355" s="84" t="s">
        <v>236</v>
      </c>
      <c r="EER1355" s="84">
        <f>SUM(EER1353)</f>
        <v>1000000</v>
      </c>
      <c r="EES1355" s="84">
        <f>SUM(EES1353)</f>
        <v>0</v>
      </c>
      <c r="EET1355" s="84">
        <f>EES1355/EER1355</f>
        <v>0</v>
      </c>
      <c r="EEU1355" s="84">
        <f>SUM(EEU1353)</f>
        <v>1000000</v>
      </c>
      <c r="EEV1355" s="84">
        <v>0</v>
      </c>
      <c r="EEW1355" s="84">
        <v>0</v>
      </c>
      <c r="EEY1355" s="84">
        <f>EEV1355-EEW1355</f>
        <v>0</v>
      </c>
      <c r="EEZ1355" s="84">
        <f t="shared" ref="EEZ1355:EFP1357" si="347">EEV1355+EER1355</f>
        <v>1000000</v>
      </c>
      <c r="EFF1355" s="84" t="s">
        <v>235</v>
      </c>
      <c r="EFG1355" s="84" t="s">
        <v>236</v>
      </c>
      <c r="EFH1355" s="84">
        <f>SUM(EFH1353)</f>
        <v>1000000</v>
      </c>
      <c r="EFI1355" s="84">
        <f>SUM(EFI1353)</f>
        <v>0</v>
      </c>
      <c r="EFJ1355" s="84">
        <f>EFI1355/EFH1355</f>
        <v>0</v>
      </c>
      <c r="EFK1355" s="84">
        <f>SUM(EFK1353)</f>
        <v>1000000</v>
      </c>
      <c r="EFL1355" s="84">
        <v>0</v>
      </c>
      <c r="EFM1355" s="84">
        <v>0</v>
      </c>
      <c r="EFO1355" s="84">
        <f>EFL1355-EFM1355</f>
        <v>0</v>
      </c>
      <c r="EFP1355" s="84">
        <f t="shared" si="347"/>
        <v>1000000</v>
      </c>
      <c r="EFV1355" s="84" t="s">
        <v>235</v>
      </c>
      <c r="EFW1355" s="84" t="s">
        <v>236</v>
      </c>
      <c r="EFX1355" s="84">
        <f>SUM(EFX1353)</f>
        <v>1000000</v>
      </c>
      <c r="EFY1355" s="84">
        <f>SUM(EFY1353)</f>
        <v>0</v>
      </c>
      <c r="EFZ1355" s="84">
        <f>EFY1355/EFX1355</f>
        <v>0</v>
      </c>
      <c r="EGA1355" s="84">
        <f>SUM(EGA1353)</f>
        <v>1000000</v>
      </c>
      <c r="EGB1355" s="84">
        <v>0</v>
      </c>
      <c r="EGC1355" s="84">
        <v>0</v>
      </c>
      <c r="EGE1355" s="84">
        <f>EGB1355-EGC1355</f>
        <v>0</v>
      </c>
      <c r="EGF1355" s="84">
        <f t="shared" ref="EGF1355:EGV1357" si="348">EGB1355+EFX1355</f>
        <v>1000000</v>
      </c>
      <c r="EGL1355" s="84" t="s">
        <v>235</v>
      </c>
      <c r="EGM1355" s="84" t="s">
        <v>236</v>
      </c>
      <c r="EGN1355" s="84">
        <f>SUM(EGN1353)</f>
        <v>1000000</v>
      </c>
      <c r="EGO1355" s="84">
        <f>SUM(EGO1353)</f>
        <v>0</v>
      </c>
      <c r="EGP1355" s="84">
        <f>EGO1355/EGN1355</f>
        <v>0</v>
      </c>
      <c r="EGQ1355" s="84">
        <f>SUM(EGQ1353)</f>
        <v>1000000</v>
      </c>
      <c r="EGR1355" s="84">
        <v>0</v>
      </c>
      <c r="EGS1355" s="84">
        <v>0</v>
      </c>
      <c r="EGU1355" s="84">
        <f>EGR1355-EGS1355</f>
        <v>0</v>
      </c>
      <c r="EGV1355" s="84">
        <f t="shared" si="348"/>
        <v>1000000</v>
      </c>
      <c r="EHB1355" s="84" t="s">
        <v>235</v>
      </c>
      <c r="EHC1355" s="84" t="s">
        <v>236</v>
      </c>
      <c r="EHD1355" s="84">
        <f>SUM(EHD1353)</f>
        <v>1000000</v>
      </c>
      <c r="EHE1355" s="84">
        <f>SUM(EHE1353)</f>
        <v>0</v>
      </c>
      <c r="EHF1355" s="84">
        <f>EHE1355/EHD1355</f>
        <v>0</v>
      </c>
      <c r="EHG1355" s="84">
        <f>SUM(EHG1353)</f>
        <v>1000000</v>
      </c>
      <c r="EHH1355" s="84">
        <v>0</v>
      </c>
      <c r="EHI1355" s="84">
        <v>0</v>
      </c>
      <c r="EHK1355" s="84">
        <f>EHH1355-EHI1355</f>
        <v>0</v>
      </c>
      <c r="EHL1355" s="84">
        <f t="shared" ref="EHL1355:EIB1357" si="349">EHH1355+EHD1355</f>
        <v>1000000</v>
      </c>
      <c r="EHR1355" s="84" t="s">
        <v>235</v>
      </c>
      <c r="EHS1355" s="84" t="s">
        <v>236</v>
      </c>
      <c r="EHT1355" s="84">
        <f>SUM(EHT1353)</f>
        <v>1000000</v>
      </c>
      <c r="EHU1355" s="84">
        <f>SUM(EHU1353)</f>
        <v>0</v>
      </c>
      <c r="EHV1355" s="84">
        <f>EHU1355/EHT1355</f>
        <v>0</v>
      </c>
      <c r="EHW1355" s="84">
        <f>SUM(EHW1353)</f>
        <v>1000000</v>
      </c>
      <c r="EHX1355" s="84">
        <v>0</v>
      </c>
      <c r="EHY1355" s="84">
        <v>0</v>
      </c>
      <c r="EIA1355" s="84">
        <f>EHX1355-EHY1355</f>
        <v>0</v>
      </c>
      <c r="EIB1355" s="84">
        <f t="shared" si="349"/>
        <v>1000000</v>
      </c>
      <c r="EIH1355" s="84" t="s">
        <v>235</v>
      </c>
      <c r="EII1355" s="84" t="s">
        <v>236</v>
      </c>
      <c r="EIJ1355" s="84">
        <f>SUM(EIJ1353)</f>
        <v>1000000</v>
      </c>
      <c r="EIK1355" s="84">
        <f>SUM(EIK1353)</f>
        <v>0</v>
      </c>
      <c r="EIL1355" s="84">
        <f>EIK1355/EIJ1355</f>
        <v>0</v>
      </c>
      <c r="EIM1355" s="84">
        <f>SUM(EIM1353)</f>
        <v>1000000</v>
      </c>
      <c r="EIN1355" s="84">
        <v>0</v>
      </c>
      <c r="EIO1355" s="84">
        <v>0</v>
      </c>
      <c r="EIQ1355" s="84">
        <f>EIN1355-EIO1355</f>
        <v>0</v>
      </c>
      <c r="EIR1355" s="84">
        <f t="shared" ref="EIR1355:EJH1357" si="350">EIN1355+EIJ1355</f>
        <v>1000000</v>
      </c>
      <c r="EIX1355" s="84" t="s">
        <v>235</v>
      </c>
      <c r="EIY1355" s="84" t="s">
        <v>236</v>
      </c>
      <c r="EIZ1355" s="84">
        <f>SUM(EIZ1353)</f>
        <v>1000000</v>
      </c>
      <c r="EJA1355" s="84">
        <f>SUM(EJA1353)</f>
        <v>0</v>
      </c>
      <c r="EJB1355" s="84">
        <f>EJA1355/EIZ1355</f>
        <v>0</v>
      </c>
      <c r="EJC1355" s="84">
        <f>SUM(EJC1353)</f>
        <v>1000000</v>
      </c>
      <c r="EJD1355" s="84">
        <v>0</v>
      </c>
      <c r="EJE1355" s="84">
        <v>0</v>
      </c>
      <c r="EJG1355" s="84">
        <f>EJD1355-EJE1355</f>
        <v>0</v>
      </c>
      <c r="EJH1355" s="84">
        <f t="shared" si="350"/>
        <v>1000000</v>
      </c>
      <c r="EJN1355" s="84" t="s">
        <v>235</v>
      </c>
      <c r="EJO1355" s="84" t="s">
        <v>236</v>
      </c>
      <c r="EJP1355" s="84">
        <f>SUM(EJP1353)</f>
        <v>1000000</v>
      </c>
      <c r="EJQ1355" s="84">
        <f>SUM(EJQ1353)</f>
        <v>0</v>
      </c>
      <c r="EJR1355" s="84">
        <f>EJQ1355/EJP1355</f>
        <v>0</v>
      </c>
      <c r="EJS1355" s="84">
        <f>SUM(EJS1353)</f>
        <v>1000000</v>
      </c>
      <c r="EJT1355" s="84">
        <v>0</v>
      </c>
      <c r="EJU1355" s="84">
        <v>0</v>
      </c>
      <c r="EJW1355" s="84">
        <f>EJT1355-EJU1355</f>
        <v>0</v>
      </c>
      <c r="EJX1355" s="84">
        <f t="shared" ref="EJX1355:EKN1357" si="351">EJT1355+EJP1355</f>
        <v>1000000</v>
      </c>
      <c r="EKD1355" s="84" t="s">
        <v>235</v>
      </c>
      <c r="EKE1355" s="84" t="s">
        <v>236</v>
      </c>
      <c r="EKF1355" s="84">
        <f>SUM(EKF1353)</f>
        <v>1000000</v>
      </c>
      <c r="EKG1355" s="84">
        <f>SUM(EKG1353)</f>
        <v>0</v>
      </c>
      <c r="EKH1355" s="84">
        <f>EKG1355/EKF1355</f>
        <v>0</v>
      </c>
      <c r="EKI1355" s="84">
        <f>SUM(EKI1353)</f>
        <v>1000000</v>
      </c>
      <c r="EKJ1355" s="84">
        <v>0</v>
      </c>
      <c r="EKK1355" s="84">
        <v>0</v>
      </c>
      <c r="EKM1355" s="84">
        <f>EKJ1355-EKK1355</f>
        <v>0</v>
      </c>
      <c r="EKN1355" s="84">
        <f t="shared" si="351"/>
        <v>1000000</v>
      </c>
      <c r="EKT1355" s="84" t="s">
        <v>235</v>
      </c>
      <c r="EKU1355" s="84" t="s">
        <v>236</v>
      </c>
      <c r="EKV1355" s="84">
        <f>SUM(EKV1353)</f>
        <v>1000000</v>
      </c>
      <c r="EKW1355" s="84">
        <f>SUM(EKW1353)</f>
        <v>0</v>
      </c>
      <c r="EKX1355" s="84">
        <f>EKW1355/EKV1355</f>
        <v>0</v>
      </c>
      <c r="EKY1355" s="84">
        <f>SUM(EKY1353)</f>
        <v>1000000</v>
      </c>
      <c r="EKZ1355" s="84">
        <v>0</v>
      </c>
      <c r="ELA1355" s="84">
        <v>0</v>
      </c>
      <c r="ELC1355" s="84">
        <f>EKZ1355-ELA1355</f>
        <v>0</v>
      </c>
      <c r="ELD1355" s="84">
        <f t="shared" ref="ELD1355:ELT1357" si="352">EKZ1355+EKV1355</f>
        <v>1000000</v>
      </c>
      <c r="ELJ1355" s="84" t="s">
        <v>235</v>
      </c>
      <c r="ELK1355" s="84" t="s">
        <v>236</v>
      </c>
      <c r="ELL1355" s="84">
        <f>SUM(ELL1353)</f>
        <v>1000000</v>
      </c>
      <c r="ELM1355" s="84">
        <f>SUM(ELM1353)</f>
        <v>0</v>
      </c>
      <c r="ELN1355" s="84">
        <f>ELM1355/ELL1355</f>
        <v>0</v>
      </c>
      <c r="ELO1355" s="84">
        <f>SUM(ELO1353)</f>
        <v>1000000</v>
      </c>
      <c r="ELP1355" s="84">
        <v>0</v>
      </c>
      <c r="ELQ1355" s="84">
        <v>0</v>
      </c>
      <c r="ELS1355" s="84">
        <f>ELP1355-ELQ1355</f>
        <v>0</v>
      </c>
      <c r="ELT1355" s="84">
        <f t="shared" si="352"/>
        <v>1000000</v>
      </c>
      <c r="ELZ1355" s="84" t="s">
        <v>235</v>
      </c>
      <c r="EMA1355" s="84" t="s">
        <v>236</v>
      </c>
      <c r="EMB1355" s="84">
        <f>SUM(EMB1353)</f>
        <v>1000000</v>
      </c>
      <c r="EMC1355" s="84">
        <f>SUM(EMC1353)</f>
        <v>0</v>
      </c>
      <c r="EMD1355" s="84">
        <f>EMC1355/EMB1355</f>
        <v>0</v>
      </c>
      <c r="EME1355" s="84">
        <f>SUM(EME1353)</f>
        <v>1000000</v>
      </c>
      <c r="EMF1355" s="84">
        <v>0</v>
      </c>
      <c r="EMG1355" s="84">
        <v>0</v>
      </c>
      <c r="EMI1355" s="84">
        <f>EMF1355-EMG1355</f>
        <v>0</v>
      </c>
      <c r="EMJ1355" s="84">
        <f t="shared" ref="EMJ1355:EMZ1357" si="353">EMF1355+EMB1355</f>
        <v>1000000</v>
      </c>
      <c r="EMP1355" s="84" t="s">
        <v>235</v>
      </c>
      <c r="EMQ1355" s="84" t="s">
        <v>236</v>
      </c>
      <c r="EMR1355" s="84">
        <f>SUM(EMR1353)</f>
        <v>1000000</v>
      </c>
      <c r="EMS1355" s="84">
        <f>SUM(EMS1353)</f>
        <v>0</v>
      </c>
      <c r="EMT1355" s="84">
        <f>EMS1355/EMR1355</f>
        <v>0</v>
      </c>
      <c r="EMU1355" s="84">
        <f>SUM(EMU1353)</f>
        <v>1000000</v>
      </c>
      <c r="EMV1355" s="84">
        <v>0</v>
      </c>
      <c r="EMW1355" s="84">
        <v>0</v>
      </c>
      <c r="EMY1355" s="84">
        <f>EMV1355-EMW1355</f>
        <v>0</v>
      </c>
      <c r="EMZ1355" s="84">
        <f t="shared" si="353"/>
        <v>1000000</v>
      </c>
      <c r="ENF1355" s="84" t="s">
        <v>235</v>
      </c>
      <c r="ENG1355" s="84" t="s">
        <v>236</v>
      </c>
      <c r="ENH1355" s="84">
        <f>SUM(ENH1353)</f>
        <v>1000000</v>
      </c>
      <c r="ENI1355" s="84">
        <f>SUM(ENI1353)</f>
        <v>0</v>
      </c>
      <c r="ENJ1355" s="84">
        <f>ENI1355/ENH1355</f>
        <v>0</v>
      </c>
      <c r="ENK1355" s="84">
        <f>SUM(ENK1353)</f>
        <v>1000000</v>
      </c>
      <c r="ENL1355" s="84">
        <v>0</v>
      </c>
      <c r="ENM1355" s="84">
        <v>0</v>
      </c>
      <c r="ENO1355" s="84">
        <f>ENL1355-ENM1355</f>
        <v>0</v>
      </c>
      <c r="ENP1355" s="84">
        <f t="shared" ref="ENP1355:EOF1357" si="354">ENL1355+ENH1355</f>
        <v>1000000</v>
      </c>
      <c r="ENV1355" s="84" t="s">
        <v>235</v>
      </c>
      <c r="ENW1355" s="84" t="s">
        <v>236</v>
      </c>
      <c r="ENX1355" s="84">
        <f>SUM(ENX1353)</f>
        <v>1000000</v>
      </c>
      <c r="ENY1355" s="84">
        <f>SUM(ENY1353)</f>
        <v>0</v>
      </c>
      <c r="ENZ1355" s="84">
        <f>ENY1355/ENX1355</f>
        <v>0</v>
      </c>
      <c r="EOA1355" s="84">
        <f>SUM(EOA1353)</f>
        <v>1000000</v>
      </c>
      <c r="EOB1355" s="84">
        <v>0</v>
      </c>
      <c r="EOC1355" s="84">
        <v>0</v>
      </c>
      <c r="EOE1355" s="84">
        <f>EOB1355-EOC1355</f>
        <v>0</v>
      </c>
      <c r="EOF1355" s="84">
        <f t="shared" si="354"/>
        <v>1000000</v>
      </c>
      <c r="EOL1355" s="84" t="s">
        <v>235</v>
      </c>
      <c r="EOM1355" s="84" t="s">
        <v>236</v>
      </c>
      <c r="EON1355" s="84">
        <f>SUM(EON1353)</f>
        <v>1000000</v>
      </c>
      <c r="EOO1355" s="84">
        <f>SUM(EOO1353)</f>
        <v>0</v>
      </c>
      <c r="EOP1355" s="84">
        <f>EOO1355/EON1355</f>
        <v>0</v>
      </c>
      <c r="EOQ1355" s="84">
        <f>SUM(EOQ1353)</f>
        <v>1000000</v>
      </c>
      <c r="EOR1355" s="84">
        <v>0</v>
      </c>
      <c r="EOS1355" s="84">
        <v>0</v>
      </c>
      <c r="EOU1355" s="84">
        <f>EOR1355-EOS1355</f>
        <v>0</v>
      </c>
      <c r="EOV1355" s="84">
        <f t="shared" ref="EOV1355:EPL1357" si="355">EOR1355+EON1355</f>
        <v>1000000</v>
      </c>
      <c r="EPB1355" s="84" t="s">
        <v>235</v>
      </c>
      <c r="EPC1355" s="84" t="s">
        <v>236</v>
      </c>
      <c r="EPD1355" s="84">
        <f>SUM(EPD1353)</f>
        <v>1000000</v>
      </c>
      <c r="EPE1355" s="84">
        <f>SUM(EPE1353)</f>
        <v>0</v>
      </c>
      <c r="EPF1355" s="84">
        <f>EPE1355/EPD1355</f>
        <v>0</v>
      </c>
      <c r="EPG1355" s="84">
        <f>SUM(EPG1353)</f>
        <v>1000000</v>
      </c>
      <c r="EPH1355" s="84">
        <v>0</v>
      </c>
      <c r="EPI1355" s="84">
        <v>0</v>
      </c>
      <c r="EPK1355" s="84">
        <f>EPH1355-EPI1355</f>
        <v>0</v>
      </c>
      <c r="EPL1355" s="84">
        <f t="shared" si="355"/>
        <v>1000000</v>
      </c>
      <c r="EPR1355" s="84" t="s">
        <v>235</v>
      </c>
      <c r="EPS1355" s="84" t="s">
        <v>236</v>
      </c>
      <c r="EPT1355" s="84">
        <f>SUM(EPT1353)</f>
        <v>1000000</v>
      </c>
      <c r="EPU1355" s="84">
        <f>SUM(EPU1353)</f>
        <v>0</v>
      </c>
      <c r="EPV1355" s="84">
        <f>EPU1355/EPT1355</f>
        <v>0</v>
      </c>
      <c r="EPW1355" s="84">
        <f>SUM(EPW1353)</f>
        <v>1000000</v>
      </c>
      <c r="EPX1355" s="84">
        <v>0</v>
      </c>
      <c r="EPY1355" s="84">
        <v>0</v>
      </c>
      <c r="EQA1355" s="84">
        <f>EPX1355-EPY1355</f>
        <v>0</v>
      </c>
      <c r="EQB1355" s="84">
        <f t="shared" ref="EQB1355:EQR1357" si="356">EPX1355+EPT1355</f>
        <v>1000000</v>
      </c>
      <c r="EQH1355" s="84" t="s">
        <v>235</v>
      </c>
      <c r="EQI1355" s="84" t="s">
        <v>236</v>
      </c>
      <c r="EQJ1355" s="84">
        <f>SUM(EQJ1353)</f>
        <v>1000000</v>
      </c>
      <c r="EQK1355" s="84">
        <f>SUM(EQK1353)</f>
        <v>0</v>
      </c>
      <c r="EQL1355" s="84">
        <f>EQK1355/EQJ1355</f>
        <v>0</v>
      </c>
      <c r="EQM1355" s="84">
        <f>SUM(EQM1353)</f>
        <v>1000000</v>
      </c>
      <c r="EQN1355" s="84">
        <v>0</v>
      </c>
      <c r="EQO1355" s="84">
        <v>0</v>
      </c>
      <c r="EQQ1355" s="84">
        <f>EQN1355-EQO1355</f>
        <v>0</v>
      </c>
      <c r="EQR1355" s="84">
        <f t="shared" si="356"/>
        <v>1000000</v>
      </c>
      <c r="EQX1355" s="84" t="s">
        <v>235</v>
      </c>
      <c r="EQY1355" s="84" t="s">
        <v>236</v>
      </c>
      <c r="EQZ1355" s="84">
        <f>SUM(EQZ1353)</f>
        <v>1000000</v>
      </c>
      <c r="ERA1355" s="84">
        <f>SUM(ERA1353)</f>
        <v>0</v>
      </c>
      <c r="ERB1355" s="84">
        <f>ERA1355/EQZ1355</f>
        <v>0</v>
      </c>
      <c r="ERC1355" s="84">
        <f>SUM(ERC1353)</f>
        <v>1000000</v>
      </c>
      <c r="ERD1355" s="84">
        <v>0</v>
      </c>
      <c r="ERE1355" s="84">
        <v>0</v>
      </c>
      <c r="ERG1355" s="84">
        <f>ERD1355-ERE1355</f>
        <v>0</v>
      </c>
      <c r="ERH1355" s="84">
        <f t="shared" ref="ERH1355:ERX1357" si="357">ERD1355+EQZ1355</f>
        <v>1000000</v>
      </c>
      <c r="ERN1355" s="84" t="s">
        <v>235</v>
      </c>
      <c r="ERO1355" s="84" t="s">
        <v>236</v>
      </c>
      <c r="ERP1355" s="84">
        <f>SUM(ERP1353)</f>
        <v>1000000</v>
      </c>
      <c r="ERQ1355" s="84">
        <f>SUM(ERQ1353)</f>
        <v>0</v>
      </c>
      <c r="ERR1355" s="84">
        <f>ERQ1355/ERP1355</f>
        <v>0</v>
      </c>
      <c r="ERS1355" s="84">
        <f>SUM(ERS1353)</f>
        <v>1000000</v>
      </c>
      <c r="ERT1355" s="84">
        <v>0</v>
      </c>
      <c r="ERU1355" s="84">
        <v>0</v>
      </c>
      <c r="ERW1355" s="84">
        <f>ERT1355-ERU1355</f>
        <v>0</v>
      </c>
      <c r="ERX1355" s="84">
        <f t="shared" si="357"/>
        <v>1000000</v>
      </c>
      <c r="ESD1355" s="84" t="s">
        <v>235</v>
      </c>
      <c r="ESE1355" s="84" t="s">
        <v>236</v>
      </c>
      <c r="ESF1355" s="84">
        <f>SUM(ESF1353)</f>
        <v>1000000</v>
      </c>
      <c r="ESG1355" s="84">
        <f>SUM(ESG1353)</f>
        <v>0</v>
      </c>
      <c r="ESH1355" s="84">
        <f>ESG1355/ESF1355</f>
        <v>0</v>
      </c>
      <c r="ESI1355" s="84">
        <f>SUM(ESI1353)</f>
        <v>1000000</v>
      </c>
      <c r="ESJ1355" s="84">
        <v>0</v>
      </c>
      <c r="ESK1355" s="84">
        <v>0</v>
      </c>
      <c r="ESM1355" s="84">
        <f>ESJ1355-ESK1355</f>
        <v>0</v>
      </c>
      <c r="ESN1355" s="84">
        <f t="shared" ref="ESN1355:ETD1357" si="358">ESJ1355+ESF1355</f>
        <v>1000000</v>
      </c>
      <c r="EST1355" s="84" t="s">
        <v>235</v>
      </c>
      <c r="ESU1355" s="84" t="s">
        <v>236</v>
      </c>
      <c r="ESV1355" s="84">
        <f>SUM(ESV1353)</f>
        <v>1000000</v>
      </c>
      <c r="ESW1355" s="84">
        <f>SUM(ESW1353)</f>
        <v>0</v>
      </c>
      <c r="ESX1355" s="84">
        <f>ESW1355/ESV1355</f>
        <v>0</v>
      </c>
      <c r="ESY1355" s="84">
        <f>SUM(ESY1353)</f>
        <v>1000000</v>
      </c>
      <c r="ESZ1355" s="84">
        <v>0</v>
      </c>
      <c r="ETA1355" s="84">
        <v>0</v>
      </c>
      <c r="ETC1355" s="84">
        <f>ESZ1355-ETA1355</f>
        <v>0</v>
      </c>
      <c r="ETD1355" s="84">
        <f t="shared" si="358"/>
        <v>1000000</v>
      </c>
      <c r="ETJ1355" s="84" t="s">
        <v>235</v>
      </c>
      <c r="ETK1355" s="84" t="s">
        <v>236</v>
      </c>
      <c r="ETL1355" s="84">
        <f>SUM(ETL1353)</f>
        <v>1000000</v>
      </c>
      <c r="ETM1355" s="84">
        <f>SUM(ETM1353)</f>
        <v>0</v>
      </c>
      <c r="ETN1355" s="84">
        <f>ETM1355/ETL1355</f>
        <v>0</v>
      </c>
      <c r="ETO1355" s="84">
        <f>SUM(ETO1353)</f>
        <v>1000000</v>
      </c>
      <c r="ETP1355" s="84">
        <v>0</v>
      </c>
      <c r="ETQ1355" s="84">
        <v>0</v>
      </c>
      <c r="ETS1355" s="84">
        <f>ETP1355-ETQ1355</f>
        <v>0</v>
      </c>
      <c r="ETT1355" s="84">
        <f t="shared" ref="ETT1355:EUJ1357" si="359">ETP1355+ETL1355</f>
        <v>1000000</v>
      </c>
      <c r="ETZ1355" s="84" t="s">
        <v>235</v>
      </c>
      <c r="EUA1355" s="84" t="s">
        <v>236</v>
      </c>
      <c r="EUB1355" s="84">
        <f>SUM(EUB1353)</f>
        <v>1000000</v>
      </c>
      <c r="EUC1355" s="84">
        <f>SUM(EUC1353)</f>
        <v>0</v>
      </c>
      <c r="EUD1355" s="84">
        <f>EUC1355/EUB1355</f>
        <v>0</v>
      </c>
      <c r="EUE1355" s="84">
        <f>SUM(EUE1353)</f>
        <v>1000000</v>
      </c>
      <c r="EUF1355" s="84">
        <v>0</v>
      </c>
      <c r="EUG1355" s="84">
        <v>0</v>
      </c>
      <c r="EUI1355" s="84">
        <f>EUF1355-EUG1355</f>
        <v>0</v>
      </c>
      <c r="EUJ1355" s="84">
        <f t="shared" si="359"/>
        <v>1000000</v>
      </c>
      <c r="EUP1355" s="84" t="s">
        <v>235</v>
      </c>
      <c r="EUQ1355" s="84" t="s">
        <v>236</v>
      </c>
      <c r="EUR1355" s="84">
        <f>SUM(EUR1353)</f>
        <v>1000000</v>
      </c>
      <c r="EUS1355" s="84">
        <f>SUM(EUS1353)</f>
        <v>0</v>
      </c>
      <c r="EUT1355" s="84">
        <f>EUS1355/EUR1355</f>
        <v>0</v>
      </c>
      <c r="EUU1355" s="84">
        <f>SUM(EUU1353)</f>
        <v>1000000</v>
      </c>
      <c r="EUV1355" s="84">
        <v>0</v>
      </c>
      <c r="EUW1355" s="84">
        <v>0</v>
      </c>
      <c r="EUY1355" s="84">
        <f>EUV1355-EUW1355</f>
        <v>0</v>
      </c>
      <c r="EUZ1355" s="84">
        <f t="shared" ref="EUZ1355:EVP1357" si="360">EUV1355+EUR1355</f>
        <v>1000000</v>
      </c>
      <c r="EVF1355" s="84" t="s">
        <v>235</v>
      </c>
      <c r="EVG1355" s="84" t="s">
        <v>236</v>
      </c>
      <c r="EVH1355" s="84">
        <f>SUM(EVH1353)</f>
        <v>1000000</v>
      </c>
      <c r="EVI1355" s="84">
        <f>SUM(EVI1353)</f>
        <v>0</v>
      </c>
      <c r="EVJ1355" s="84">
        <f>EVI1355/EVH1355</f>
        <v>0</v>
      </c>
      <c r="EVK1355" s="84">
        <f>SUM(EVK1353)</f>
        <v>1000000</v>
      </c>
      <c r="EVL1355" s="84">
        <v>0</v>
      </c>
      <c r="EVM1355" s="84">
        <v>0</v>
      </c>
      <c r="EVO1355" s="84">
        <f>EVL1355-EVM1355</f>
        <v>0</v>
      </c>
      <c r="EVP1355" s="84">
        <f t="shared" si="360"/>
        <v>1000000</v>
      </c>
      <c r="EVV1355" s="84" t="s">
        <v>235</v>
      </c>
      <c r="EVW1355" s="84" t="s">
        <v>236</v>
      </c>
      <c r="EVX1355" s="84">
        <f>SUM(EVX1353)</f>
        <v>1000000</v>
      </c>
      <c r="EVY1355" s="84">
        <f>SUM(EVY1353)</f>
        <v>0</v>
      </c>
      <c r="EVZ1355" s="84">
        <f>EVY1355/EVX1355</f>
        <v>0</v>
      </c>
      <c r="EWA1355" s="84">
        <f>SUM(EWA1353)</f>
        <v>1000000</v>
      </c>
      <c r="EWB1355" s="84">
        <v>0</v>
      </c>
      <c r="EWC1355" s="84">
        <v>0</v>
      </c>
      <c r="EWE1355" s="84">
        <f>EWB1355-EWC1355</f>
        <v>0</v>
      </c>
      <c r="EWF1355" s="84">
        <f t="shared" ref="EWF1355:EWV1357" si="361">EWB1355+EVX1355</f>
        <v>1000000</v>
      </c>
      <c r="EWL1355" s="84" t="s">
        <v>235</v>
      </c>
      <c r="EWM1355" s="84" t="s">
        <v>236</v>
      </c>
      <c r="EWN1355" s="84">
        <f>SUM(EWN1353)</f>
        <v>1000000</v>
      </c>
      <c r="EWO1355" s="84">
        <f>SUM(EWO1353)</f>
        <v>0</v>
      </c>
      <c r="EWP1355" s="84">
        <f>EWO1355/EWN1355</f>
        <v>0</v>
      </c>
      <c r="EWQ1355" s="84">
        <f>SUM(EWQ1353)</f>
        <v>1000000</v>
      </c>
      <c r="EWR1355" s="84">
        <v>0</v>
      </c>
      <c r="EWS1355" s="84">
        <v>0</v>
      </c>
      <c r="EWU1355" s="84">
        <f>EWR1355-EWS1355</f>
        <v>0</v>
      </c>
      <c r="EWV1355" s="84">
        <f t="shared" si="361"/>
        <v>1000000</v>
      </c>
      <c r="EXB1355" s="84" t="s">
        <v>235</v>
      </c>
      <c r="EXC1355" s="84" t="s">
        <v>236</v>
      </c>
      <c r="EXD1355" s="84">
        <f>SUM(EXD1353)</f>
        <v>1000000</v>
      </c>
      <c r="EXE1355" s="84">
        <f>SUM(EXE1353)</f>
        <v>0</v>
      </c>
      <c r="EXF1355" s="84">
        <f>EXE1355/EXD1355</f>
        <v>0</v>
      </c>
      <c r="EXG1355" s="84">
        <f>SUM(EXG1353)</f>
        <v>1000000</v>
      </c>
      <c r="EXH1355" s="84">
        <v>0</v>
      </c>
      <c r="EXI1355" s="84">
        <v>0</v>
      </c>
      <c r="EXK1355" s="84">
        <f>EXH1355-EXI1355</f>
        <v>0</v>
      </c>
      <c r="EXL1355" s="84">
        <f t="shared" ref="EXL1355:EYB1357" si="362">EXH1355+EXD1355</f>
        <v>1000000</v>
      </c>
      <c r="EXR1355" s="84" t="s">
        <v>235</v>
      </c>
      <c r="EXS1355" s="84" t="s">
        <v>236</v>
      </c>
      <c r="EXT1355" s="84">
        <f>SUM(EXT1353)</f>
        <v>1000000</v>
      </c>
      <c r="EXU1355" s="84">
        <f>SUM(EXU1353)</f>
        <v>0</v>
      </c>
      <c r="EXV1355" s="84">
        <f>EXU1355/EXT1355</f>
        <v>0</v>
      </c>
      <c r="EXW1355" s="84">
        <f>SUM(EXW1353)</f>
        <v>1000000</v>
      </c>
      <c r="EXX1355" s="84">
        <v>0</v>
      </c>
      <c r="EXY1355" s="84">
        <v>0</v>
      </c>
      <c r="EYA1355" s="84">
        <f>EXX1355-EXY1355</f>
        <v>0</v>
      </c>
      <c r="EYB1355" s="84">
        <f t="shared" si="362"/>
        <v>1000000</v>
      </c>
      <c r="EYH1355" s="84" t="s">
        <v>235</v>
      </c>
      <c r="EYI1355" s="84" t="s">
        <v>236</v>
      </c>
      <c r="EYJ1355" s="84">
        <f>SUM(EYJ1353)</f>
        <v>1000000</v>
      </c>
      <c r="EYK1355" s="84">
        <f>SUM(EYK1353)</f>
        <v>0</v>
      </c>
      <c r="EYL1355" s="84">
        <f>EYK1355/EYJ1355</f>
        <v>0</v>
      </c>
      <c r="EYM1355" s="84">
        <f>SUM(EYM1353)</f>
        <v>1000000</v>
      </c>
      <c r="EYN1355" s="84">
        <v>0</v>
      </c>
      <c r="EYO1355" s="84">
        <v>0</v>
      </c>
      <c r="EYQ1355" s="84">
        <f>EYN1355-EYO1355</f>
        <v>0</v>
      </c>
      <c r="EYR1355" s="84">
        <f t="shared" ref="EYR1355:EZH1357" si="363">EYN1355+EYJ1355</f>
        <v>1000000</v>
      </c>
      <c r="EYX1355" s="84" t="s">
        <v>235</v>
      </c>
      <c r="EYY1355" s="84" t="s">
        <v>236</v>
      </c>
      <c r="EYZ1355" s="84">
        <f>SUM(EYZ1353)</f>
        <v>1000000</v>
      </c>
      <c r="EZA1355" s="84">
        <f>SUM(EZA1353)</f>
        <v>0</v>
      </c>
      <c r="EZB1355" s="84">
        <f>EZA1355/EYZ1355</f>
        <v>0</v>
      </c>
      <c r="EZC1355" s="84">
        <f>SUM(EZC1353)</f>
        <v>1000000</v>
      </c>
      <c r="EZD1355" s="84">
        <v>0</v>
      </c>
      <c r="EZE1355" s="84">
        <v>0</v>
      </c>
      <c r="EZG1355" s="84">
        <f>EZD1355-EZE1355</f>
        <v>0</v>
      </c>
      <c r="EZH1355" s="84">
        <f t="shared" si="363"/>
        <v>1000000</v>
      </c>
      <c r="EZN1355" s="84" t="s">
        <v>235</v>
      </c>
      <c r="EZO1355" s="84" t="s">
        <v>236</v>
      </c>
      <c r="EZP1355" s="84">
        <f>SUM(EZP1353)</f>
        <v>1000000</v>
      </c>
      <c r="EZQ1355" s="84">
        <f>SUM(EZQ1353)</f>
        <v>0</v>
      </c>
      <c r="EZR1355" s="84">
        <f>EZQ1355/EZP1355</f>
        <v>0</v>
      </c>
      <c r="EZS1355" s="84">
        <f>SUM(EZS1353)</f>
        <v>1000000</v>
      </c>
      <c r="EZT1355" s="84">
        <v>0</v>
      </c>
      <c r="EZU1355" s="84">
        <v>0</v>
      </c>
      <c r="EZW1355" s="84">
        <f>EZT1355-EZU1355</f>
        <v>0</v>
      </c>
      <c r="EZX1355" s="84">
        <f t="shared" ref="EZX1355:FAN1357" si="364">EZT1355+EZP1355</f>
        <v>1000000</v>
      </c>
      <c r="FAD1355" s="84" t="s">
        <v>235</v>
      </c>
      <c r="FAE1355" s="84" t="s">
        <v>236</v>
      </c>
      <c r="FAF1355" s="84">
        <f>SUM(FAF1353)</f>
        <v>1000000</v>
      </c>
      <c r="FAG1355" s="84">
        <f>SUM(FAG1353)</f>
        <v>0</v>
      </c>
      <c r="FAH1355" s="84">
        <f>FAG1355/FAF1355</f>
        <v>0</v>
      </c>
      <c r="FAI1355" s="84">
        <f>SUM(FAI1353)</f>
        <v>1000000</v>
      </c>
      <c r="FAJ1355" s="84">
        <v>0</v>
      </c>
      <c r="FAK1355" s="84">
        <v>0</v>
      </c>
      <c r="FAM1355" s="84">
        <f>FAJ1355-FAK1355</f>
        <v>0</v>
      </c>
      <c r="FAN1355" s="84">
        <f t="shared" si="364"/>
        <v>1000000</v>
      </c>
      <c r="FAT1355" s="84" t="s">
        <v>235</v>
      </c>
      <c r="FAU1355" s="84" t="s">
        <v>236</v>
      </c>
      <c r="FAV1355" s="84">
        <f>SUM(FAV1353)</f>
        <v>1000000</v>
      </c>
      <c r="FAW1355" s="84">
        <f>SUM(FAW1353)</f>
        <v>0</v>
      </c>
      <c r="FAX1355" s="84">
        <f>FAW1355/FAV1355</f>
        <v>0</v>
      </c>
      <c r="FAY1355" s="84">
        <f>SUM(FAY1353)</f>
        <v>1000000</v>
      </c>
      <c r="FAZ1355" s="84">
        <v>0</v>
      </c>
      <c r="FBA1355" s="84">
        <v>0</v>
      </c>
      <c r="FBC1355" s="84">
        <f>FAZ1355-FBA1355</f>
        <v>0</v>
      </c>
      <c r="FBD1355" s="84">
        <f t="shared" ref="FBD1355:FBT1357" si="365">FAZ1355+FAV1355</f>
        <v>1000000</v>
      </c>
      <c r="FBJ1355" s="84" t="s">
        <v>235</v>
      </c>
      <c r="FBK1355" s="84" t="s">
        <v>236</v>
      </c>
      <c r="FBL1355" s="84">
        <f>SUM(FBL1353)</f>
        <v>1000000</v>
      </c>
      <c r="FBM1355" s="84">
        <f>SUM(FBM1353)</f>
        <v>0</v>
      </c>
      <c r="FBN1355" s="84">
        <f>FBM1355/FBL1355</f>
        <v>0</v>
      </c>
      <c r="FBO1355" s="84">
        <f>SUM(FBO1353)</f>
        <v>1000000</v>
      </c>
      <c r="FBP1355" s="84">
        <v>0</v>
      </c>
      <c r="FBQ1355" s="84">
        <v>0</v>
      </c>
      <c r="FBS1355" s="84">
        <f>FBP1355-FBQ1355</f>
        <v>0</v>
      </c>
      <c r="FBT1355" s="84">
        <f t="shared" si="365"/>
        <v>1000000</v>
      </c>
      <c r="FBZ1355" s="84" t="s">
        <v>235</v>
      </c>
      <c r="FCA1355" s="84" t="s">
        <v>236</v>
      </c>
      <c r="FCB1355" s="84">
        <f>SUM(FCB1353)</f>
        <v>1000000</v>
      </c>
      <c r="FCC1355" s="84">
        <f>SUM(FCC1353)</f>
        <v>0</v>
      </c>
      <c r="FCD1355" s="84">
        <f>FCC1355/FCB1355</f>
        <v>0</v>
      </c>
      <c r="FCE1355" s="84">
        <f>SUM(FCE1353)</f>
        <v>1000000</v>
      </c>
      <c r="FCF1355" s="84">
        <v>0</v>
      </c>
      <c r="FCG1355" s="84">
        <v>0</v>
      </c>
      <c r="FCI1355" s="84">
        <f>FCF1355-FCG1355</f>
        <v>0</v>
      </c>
      <c r="FCJ1355" s="84">
        <f t="shared" ref="FCJ1355:FCZ1357" si="366">FCF1355+FCB1355</f>
        <v>1000000</v>
      </c>
      <c r="FCP1355" s="84" t="s">
        <v>235</v>
      </c>
      <c r="FCQ1355" s="84" t="s">
        <v>236</v>
      </c>
      <c r="FCR1355" s="84">
        <f>SUM(FCR1353)</f>
        <v>1000000</v>
      </c>
      <c r="FCS1355" s="84">
        <f>SUM(FCS1353)</f>
        <v>0</v>
      </c>
      <c r="FCT1355" s="84">
        <f>FCS1355/FCR1355</f>
        <v>0</v>
      </c>
      <c r="FCU1355" s="84">
        <f>SUM(FCU1353)</f>
        <v>1000000</v>
      </c>
      <c r="FCV1355" s="84">
        <v>0</v>
      </c>
      <c r="FCW1355" s="84">
        <v>0</v>
      </c>
      <c r="FCY1355" s="84">
        <f>FCV1355-FCW1355</f>
        <v>0</v>
      </c>
      <c r="FCZ1355" s="84">
        <f t="shared" si="366"/>
        <v>1000000</v>
      </c>
      <c r="FDF1355" s="84" t="s">
        <v>235</v>
      </c>
      <c r="FDG1355" s="84" t="s">
        <v>236</v>
      </c>
      <c r="FDH1355" s="84">
        <f>SUM(FDH1353)</f>
        <v>1000000</v>
      </c>
      <c r="FDI1355" s="84">
        <f>SUM(FDI1353)</f>
        <v>0</v>
      </c>
      <c r="FDJ1355" s="84">
        <f>FDI1355/FDH1355</f>
        <v>0</v>
      </c>
      <c r="FDK1355" s="84">
        <f>SUM(FDK1353)</f>
        <v>1000000</v>
      </c>
      <c r="FDL1355" s="84">
        <v>0</v>
      </c>
      <c r="FDM1355" s="84">
        <v>0</v>
      </c>
      <c r="FDO1355" s="84">
        <f>FDL1355-FDM1355</f>
        <v>0</v>
      </c>
      <c r="FDP1355" s="84">
        <f t="shared" ref="FDP1355:FEF1357" si="367">FDL1355+FDH1355</f>
        <v>1000000</v>
      </c>
      <c r="FDV1355" s="84" t="s">
        <v>235</v>
      </c>
      <c r="FDW1355" s="84" t="s">
        <v>236</v>
      </c>
      <c r="FDX1355" s="84">
        <f>SUM(FDX1353)</f>
        <v>1000000</v>
      </c>
      <c r="FDY1355" s="84">
        <f>SUM(FDY1353)</f>
        <v>0</v>
      </c>
      <c r="FDZ1355" s="84">
        <f>FDY1355/FDX1355</f>
        <v>0</v>
      </c>
      <c r="FEA1355" s="84">
        <f>SUM(FEA1353)</f>
        <v>1000000</v>
      </c>
      <c r="FEB1355" s="84">
        <v>0</v>
      </c>
      <c r="FEC1355" s="84">
        <v>0</v>
      </c>
      <c r="FEE1355" s="84">
        <f>FEB1355-FEC1355</f>
        <v>0</v>
      </c>
      <c r="FEF1355" s="84">
        <f t="shared" si="367"/>
        <v>1000000</v>
      </c>
      <c r="FEL1355" s="84" t="s">
        <v>235</v>
      </c>
      <c r="FEM1355" s="84" t="s">
        <v>236</v>
      </c>
      <c r="FEN1355" s="84">
        <f>SUM(FEN1353)</f>
        <v>1000000</v>
      </c>
      <c r="FEO1355" s="84">
        <f>SUM(FEO1353)</f>
        <v>0</v>
      </c>
      <c r="FEP1355" s="84">
        <f>FEO1355/FEN1355</f>
        <v>0</v>
      </c>
      <c r="FEQ1355" s="84">
        <f>SUM(FEQ1353)</f>
        <v>1000000</v>
      </c>
      <c r="FER1355" s="84">
        <v>0</v>
      </c>
      <c r="FES1355" s="84">
        <v>0</v>
      </c>
      <c r="FEU1355" s="84">
        <f>FER1355-FES1355</f>
        <v>0</v>
      </c>
      <c r="FEV1355" s="84">
        <f t="shared" ref="FEV1355:FFL1357" si="368">FER1355+FEN1355</f>
        <v>1000000</v>
      </c>
      <c r="FFB1355" s="84" t="s">
        <v>235</v>
      </c>
      <c r="FFC1355" s="84" t="s">
        <v>236</v>
      </c>
      <c r="FFD1355" s="84">
        <f>SUM(FFD1353)</f>
        <v>1000000</v>
      </c>
      <c r="FFE1355" s="84">
        <f>SUM(FFE1353)</f>
        <v>0</v>
      </c>
      <c r="FFF1355" s="84">
        <f>FFE1355/FFD1355</f>
        <v>0</v>
      </c>
      <c r="FFG1355" s="84">
        <f>SUM(FFG1353)</f>
        <v>1000000</v>
      </c>
      <c r="FFH1355" s="84">
        <v>0</v>
      </c>
      <c r="FFI1355" s="84">
        <v>0</v>
      </c>
      <c r="FFK1355" s="84">
        <f>FFH1355-FFI1355</f>
        <v>0</v>
      </c>
      <c r="FFL1355" s="84">
        <f t="shared" si="368"/>
        <v>1000000</v>
      </c>
      <c r="FFR1355" s="84" t="s">
        <v>235</v>
      </c>
      <c r="FFS1355" s="84" t="s">
        <v>236</v>
      </c>
      <c r="FFT1355" s="84">
        <f>SUM(FFT1353)</f>
        <v>1000000</v>
      </c>
      <c r="FFU1355" s="84">
        <f>SUM(FFU1353)</f>
        <v>0</v>
      </c>
      <c r="FFV1355" s="84">
        <f>FFU1355/FFT1355</f>
        <v>0</v>
      </c>
      <c r="FFW1355" s="84">
        <f>SUM(FFW1353)</f>
        <v>1000000</v>
      </c>
      <c r="FFX1355" s="84">
        <v>0</v>
      </c>
      <c r="FFY1355" s="84">
        <v>0</v>
      </c>
      <c r="FGA1355" s="84">
        <f>FFX1355-FFY1355</f>
        <v>0</v>
      </c>
      <c r="FGB1355" s="84">
        <f t="shared" ref="FGB1355:FGR1357" si="369">FFX1355+FFT1355</f>
        <v>1000000</v>
      </c>
      <c r="FGH1355" s="84" t="s">
        <v>235</v>
      </c>
      <c r="FGI1355" s="84" t="s">
        <v>236</v>
      </c>
      <c r="FGJ1355" s="84">
        <f>SUM(FGJ1353)</f>
        <v>1000000</v>
      </c>
      <c r="FGK1355" s="84">
        <f>SUM(FGK1353)</f>
        <v>0</v>
      </c>
      <c r="FGL1355" s="84">
        <f>FGK1355/FGJ1355</f>
        <v>0</v>
      </c>
      <c r="FGM1355" s="84">
        <f>SUM(FGM1353)</f>
        <v>1000000</v>
      </c>
      <c r="FGN1355" s="84">
        <v>0</v>
      </c>
      <c r="FGO1355" s="84">
        <v>0</v>
      </c>
      <c r="FGQ1355" s="84">
        <f>FGN1355-FGO1355</f>
        <v>0</v>
      </c>
      <c r="FGR1355" s="84">
        <f t="shared" si="369"/>
        <v>1000000</v>
      </c>
      <c r="FGX1355" s="84" t="s">
        <v>235</v>
      </c>
      <c r="FGY1355" s="84" t="s">
        <v>236</v>
      </c>
      <c r="FGZ1355" s="84">
        <f>SUM(FGZ1353)</f>
        <v>1000000</v>
      </c>
      <c r="FHA1355" s="84">
        <f>SUM(FHA1353)</f>
        <v>0</v>
      </c>
      <c r="FHB1355" s="84">
        <f>FHA1355/FGZ1355</f>
        <v>0</v>
      </c>
      <c r="FHC1355" s="84">
        <f>SUM(FHC1353)</f>
        <v>1000000</v>
      </c>
      <c r="FHD1355" s="84">
        <v>0</v>
      </c>
      <c r="FHE1355" s="84">
        <v>0</v>
      </c>
      <c r="FHG1355" s="84">
        <f>FHD1355-FHE1355</f>
        <v>0</v>
      </c>
      <c r="FHH1355" s="84">
        <f t="shared" ref="FHH1355:FHX1357" si="370">FHD1355+FGZ1355</f>
        <v>1000000</v>
      </c>
      <c r="FHN1355" s="84" t="s">
        <v>235</v>
      </c>
      <c r="FHO1355" s="84" t="s">
        <v>236</v>
      </c>
      <c r="FHP1355" s="84">
        <f>SUM(FHP1353)</f>
        <v>1000000</v>
      </c>
      <c r="FHQ1355" s="84">
        <f>SUM(FHQ1353)</f>
        <v>0</v>
      </c>
      <c r="FHR1355" s="84">
        <f>FHQ1355/FHP1355</f>
        <v>0</v>
      </c>
      <c r="FHS1355" s="84">
        <f>SUM(FHS1353)</f>
        <v>1000000</v>
      </c>
      <c r="FHT1355" s="84">
        <v>0</v>
      </c>
      <c r="FHU1355" s="84">
        <v>0</v>
      </c>
      <c r="FHW1355" s="84">
        <f>FHT1355-FHU1355</f>
        <v>0</v>
      </c>
      <c r="FHX1355" s="84">
        <f t="shared" si="370"/>
        <v>1000000</v>
      </c>
      <c r="FID1355" s="84" t="s">
        <v>235</v>
      </c>
      <c r="FIE1355" s="84" t="s">
        <v>236</v>
      </c>
      <c r="FIF1355" s="84">
        <f>SUM(FIF1353)</f>
        <v>1000000</v>
      </c>
      <c r="FIG1355" s="84">
        <f>SUM(FIG1353)</f>
        <v>0</v>
      </c>
      <c r="FIH1355" s="84">
        <f>FIG1355/FIF1355</f>
        <v>0</v>
      </c>
      <c r="FII1355" s="84">
        <f>SUM(FII1353)</f>
        <v>1000000</v>
      </c>
      <c r="FIJ1355" s="84">
        <v>0</v>
      </c>
      <c r="FIK1355" s="84">
        <v>0</v>
      </c>
      <c r="FIM1355" s="84">
        <f>FIJ1355-FIK1355</f>
        <v>0</v>
      </c>
      <c r="FIN1355" s="84">
        <f t="shared" ref="FIN1355:FJD1357" si="371">FIJ1355+FIF1355</f>
        <v>1000000</v>
      </c>
      <c r="FIT1355" s="84" t="s">
        <v>235</v>
      </c>
      <c r="FIU1355" s="84" t="s">
        <v>236</v>
      </c>
      <c r="FIV1355" s="84">
        <f>SUM(FIV1353)</f>
        <v>1000000</v>
      </c>
      <c r="FIW1355" s="84">
        <f>SUM(FIW1353)</f>
        <v>0</v>
      </c>
      <c r="FIX1355" s="84">
        <f>FIW1355/FIV1355</f>
        <v>0</v>
      </c>
      <c r="FIY1355" s="84">
        <f>SUM(FIY1353)</f>
        <v>1000000</v>
      </c>
      <c r="FIZ1355" s="84">
        <v>0</v>
      </c>
      <c r="FJA1355" s="84">
        <v>0</v>
      </c>
      <c r="FJC1355" s="84">
        <f>FIZ1355-FJA1355</f>
        <v>0</v>
      </c>
      <c r="FJD1355" s="84">
        <f t="shared" si="371"/>
        <v>1000000</v>
      </c>
      <c r="FJJ1355" s="84" t="s">
        <v>235</v>
      </c>
      <c r="FJK1355" s="84" t="s">
        <v>236</v>
      </c>
      <c r="FJL1355" s="84">
        <f>SUM(FJL1353)</f>
        <v>1000000</v>
      </c>
      <c r="FJM1355" s="84">
        <f>SUM(FJM1353)</f>
        <v>0</v>
      </c>
      <c r="FJN1355" s="84">
        <f>FJM1355/FJL1355</f>
        <v>0</v>
      </c>
      <c r="FJO1355" s="84">
        <f>SUM(FJO1353)</f>
        <v>1000000</v>
      </c>
      <c r="FJP1355" s="84">
        <v>0</v>
      </c>
      <c r="FJQ1355" s="84">
        <v>0</v>
      </c>
      <c r="FJS1355" s="84">
        <f>FJP1355-FJQ1355</f>
        <v>0</v>
      </c>
      <c r="FJT1355" s="84">
        <f t="shared" ref="FJT1355:FKJ1357" si="372">FJP1355+FJL1355</f>
        <v>1000000</v>
      </c>
      <c r="FJZ1355" s="84" t="s">
        <v>235</v>
      </c>
      <c r="FKA1355" s="84" t="s">
        <v>236</v>
      </c>
      <c r="FKB1355" s="84">
        <f>SUM(FKB1353)</f>
        <v>1000000</v>
      </c>
      <c r="FKC1355" s="84">
        <f>SUM(FKC1353)</f>
        <v>0</v>
      </c>
      <c r="FKD1355" s="84">
        <f>FKC1355/FKB1355</f>
        <v>0</v>
      </c>
      <c r="FKE1355" s="84">
        <f>SUM(FKE1353)</f>
        <v>1000000</v>
      </c>
      <c r="FKF1355" s="84">
        <v>0</v>
      </c>
      <c r="FKG1355" s="84">
        <v>0</v>
      </c>
      <c r="FKI1355" s="84">
        <f>FKF1355-FKG1355</f>
        <v>0</v>
      </c>
      <c r="FKJ1355" s="84">
        <f t="shared" si="372"/>
        <v>1000000</v>
      </c>
      <c r="FKP1355" s="84" t="s">
        <v>235</v>
      </c>
      <c r="FKQ1355" s="84" t="s">
        <v>236</v>
      </c>
      <c r="FKR1355" s="84">
        <f>SUM(FKR1353)</f>
        <v>1000000</v>
      </c>
      <c r="FKS1355" s="84">
        <f>SUM(FKS1353)</f>
        <v>0</v>
      </c>
      <c r="FKT1355" s="84">
        <f>FKS1355/FKR1355</f>
        <v>0</v>
      </c>
      <c r="FKU1355" s="84">
        <f>SUM(FKU1353)</f>
        <v>1000000</v>
      </c>
      <c r="FKV1355" s="84">
        <v>0</v>
      </c>
      <c r="FKW1355" s="84">
        <v>0</v>
      </c>
      <c r="FKY1355" s="84">
        <f>FKV1355-FKW1355</f>
        <v>0</v>
      </c>
      <c r="FKZ1355" s="84">
        <f t="shared" ref="FKZ1355:FLP1357" si="373">FKV1355+FKR1355</f>
        <v>1000000</v>
      </c>
      <c r="FLF1355" s="84" t="s">
        <v>235</v>
      </c>
      <c r="FLG1355" s="84" t="s">
        <v>236</v>
      </c>
      <c r="FLH1355" s="84">
        <f>SUM(FLH1353)</f>
        <v>1000000</v>
      </c>
      <c r="FLI1355" s="84">
        <f>SUM(FLI1353)</f>
        <v>0</v>
      </c>
      <c r="FLJ1355" s="84">
        <f>FLI1355/FLH1355</f>
        <v>0</v>
      </c>
      <c r="FLK1355" s="84">
        <f>SUM(FLK1353)</f>
        <v>1000000</v>
      </c>
      <c r="FLL1355" s="84">
        <v>0</v>
      </c>
      <c r="FLM1355" s="84">
        <v>0</v>
      </c>
      <c r="FLO1355" s="84">
        <f>FLL1355-FLM1355</f>
        <v>0</v>
      </c>
      <c r="FLP1355" s="84">
        <f t="shared" si="373"/>
        <v>1000000</v>
      </c>
      <c r="FLV1355" s="84" t="s">
        <v>235</v>
      </c>
      <c r="FLW1355" s="84" t="s">
        <v>236</v>
      </c>
      <c r="FLX1355" s="84">
        <f>SUM(FLX1353)</f>
        <v>1000000</v>
      </c>
      <c r="FLY1355" s="84">
        <f>SUM(FLY1353)</f>
        <v>0</v>
      </c>
      <c r="FLZ1355" s="84">
        <f>FLY1355/FLX1355</f>
        <v>0</v>
      </c>
      <c r="FMA1355" s="84">
        <f>SUM(FMA1353)</f>
        <v>1000000</v>
      </c>
      <c r="FMB1355" s="84">
        <v>0</v>
      </c>
      <c r="FMC1355" s="84">
        <v>0</v>
      </c>
      <c r="FME1355" s="84">
        <f>FMB1355-FMC1355</f>
        <v>0</v>
      </c>
      <c r="FMF1355" s="84">
        <f t="shared" ref="FMF1355:FMV1357" si="374">FMB1355+FLX1355</f>
        <v>1000000</v>
      </c>
      <c r="FML1355" s="84" t="s">
        <v>235</v>
      </c>
      <c r="FMM1355" s="84" t="s">
        <v>236</v>
      </c>
      <c r="FMN1355" s="84">
        <f>SUM(FMN1353)</f>
        <v>1000000</v>
      </c>
      <c r="FMO1355" s="84">
        <f>SUM(FMO1353)</f>
        <v>0</v>
      </c>
      <c r="FMP1355" s="84">
        <f>FMO1355/FMN1355</f>
        <v>0</v>
      </c>
      <c r="FMQ1355" s="84">
        <f>SUM(FMQ1353)</f>
        <v>1000000</v>
      </c>
      <c r="FMR1355" s="84">
        <v>0</v>
      </c>
      <c r="FMS1355" s="84">
        <v>0</v>
      </c>
      <c r="FMU1355" s="84">
        <f>FMR1355-FMS1355</f>
        <v>0</v>
      </c>
      <c r="FMV1355" s="84">
        <f t="shared" si="374"/>
        <v>1000000</v>
      </c>
      <c r="FNB1355" s="84" t="s">
        <v>235</v>
      </c>
      <c r="FNC1355" s="84" t="s">
        <v>236</v>
      </c>
      <c r="FND1355" s="84">
        <f>SUM(FND1353)</f>
        <v>1000000</v>
      </c>
      <c r="FNE1355" s="84">
        <f>SUM(FNE1353)</f>
        <v>0</v>
      </c>
      <c r="FNF1355" s="84">
        <f>FNE1355/FND1355</f>
        <v>0</v>
      </c>
      <c r="FNG1355" s="84">
        <f>SUM(FNG1353)</f>
        <v>1000000</v>
      </c>
      <c r="FNH1355" s="84">
        <v>0</v>
      </c>
      <c r="FNI1355" s="84">
        <v>0</v>
      </c>
      <c r="FNK1355" s="84">
        <f>FNH1355-FNI1355</f>
        <v>0</v>
      </c>
      <c r="FNL1355" s="84">
        <f t="shared" ref="FNL1355:FOB1357" si="375">FNH1355+FND1355</f>
        <v>1000000</v>
      </c>
      <c r="FNR1355" s="84" t="s">
        <v>235</v>
      </c>
      <c r="FNS1355" s="84" t="s">
        <v>236</v>
      </c>
      <c r="FNT1355" s="84">
        <f>SUM(FNT1353)</f>
        <v>1000000</v>
      </c>
      <c r="FNU1355" s="84">
        <f>SUM(FNU1353)</f>
        <v>0</v>
      </c>
      <c r="FNV1355" s="84">
        <f>FNU1355/FNT1355</f>
        <v>0</v>
      </c>
      <c r="FNW1355" s="84">
        <f>SUM(FNW1353)</f>
        <v>1000000</v>
      </c>
      <c r="FNX1355" s="84">
        <v>0</v>
      </c>
      <c r="FNY1355" s="84">
        <v>0</v>
      </c>
      <c r="FOA1355" s="84">
        <f>FNX1355-FNY1355</f>
        <v>0</v>
      </c>
      <c r="FOB1355" s="84">
        <f t="shared" si="375"/>
        <v>1000000</v>
      </c>
      <c r="FOH1355" s="84" t="s">
        <v>235</v>
      </c>
      <c r="FOI1355" s="84" t="s">
        <v>236</v>
      </c>
      <c r="FOJ1355" s="84">
        <f>SUM(FOJ1353)</f>
        <v>1000000</v>
      </c>
      <c r="FOK1355" s="84">
        <f>SUM(FOK1353)</f>
        <v>0</v>
      </c>
      <c r="FOL1355" s="84">
        <f>FOK1355/FOJ1355</f>
        <v>0</v>
      </c>
      <c r="FOM1355" s="84">
        <f>SUM(FOM1353)</f>
        <v>1000000</v>
      </c>
      <c r="FON1355" s="84">
        <v>0</v>
      </c>
      <c r="FOO1355" s="84">
        <v>0</v>
      </c>
      <c r="FOQ1355" s="84">
        <f>FON1355-FOO1355</f>
        <v>0</v>
      </c>
      <c r="FOR1355" s="84">
        <f t="shared" ref="FOR1355:FPH1357" si="376">FON1355+FOJ1355</f>
        <v>1000000</v>
      </c>
      <c r="FOX1355" s="84" t="s">
        <v>235</v>
      </c>
      <c r="FOY1355" s="84" t="s">
        <v>236</v>
      </c>
      <c r="FOZ1355" s="84">
        <f>SUM(FOZ1353)</f>
        <v>1000000</v>
      </c>
      <c r="FPA1355" s="84">
        <f>SUM(FPA1353)</f>
        <v>0</v>
      </c>
      <c r="FPB1355" s="84">
        <f>FPA1355/FOZ1355</f>
        <v>0</v>
      </c>
      <c r="FPC1355" s="84">
        <f>SUM(FPC1353)</f>
        <v>1000000</v>
      </c>
      <c r="FPD1355" s="84">
        <v>0</v>
      </c>
      <c r="FPE1355" s="84">
        <v>0</v>
      </c>
      <c r="FPG1355" s="84">
        <f>FPD1355-FPE1355</f>
        <v>0</v>
      </c>
      <c r="FPH1355" s="84">
        <f t="shared" si="376"/>
        <v>1000000</v>
      </c>
      <c r="FPN1355" s="84" t="s">
        <v>235</v>
      </c>
      <c r="FPO1355" s="84" t="s">
        <v>236</v>
      </c>
      <c r="FPP1355" s="84">
        <f>SUM(FPP1353)</f>
        <v>1000000</v>
      </c>
      <c r="FPQ1355" s="84">
        <f>SUM(FPQ1353)</f>
        <v>0</v>
      </c>
      <c r="FPR1355" s="84">
        <f>FPQ1355/FPP1355</f>
        <v>0</v>
      </c>
      <c r="FPS1355" s="84">
        <f>SUM(FPS1353)</f>
        <v>1000000</v>
      </c>
      <c r="FPT1355" s="84">
        <v>0</v>
      </c>
      <c r="FPU1355" s="84">
        <v>0</v>
      </c>
      <c r="FPW1355" s="84">
        <f>FPT1355-FPU1355</f>
        <v>0</v>
      </c>
      <c r="FPX1355" s="84">
        <f t="shared" ref="FPX1355:FQN1357" si="377">FPT1355+FPP1355</f>
        <v>1000000</v>
      </c>
      <c r="FQD1355" s="84" t="s">
        <v>235</v>
      </c>
      <c r="FQE1355" s="84" t="s">
        <v>236</v>
      </c>
      <c r="FQF1355" s="84">
        <f>SUM(FQF1353)</f>
        <v>1000000</v>
      </c>
      <c r="FQG1355" s="84">
        <f>SUM(FQG1353)</f>
        <v>0</v>
      </c>
      <c r="FQH1355" s="84">
        <f>FQG1355/FQF1355</f>
        <v>0</v>
      </c>
      <c r="FQI1355" s="84">
        <f>SUM(FQI1353)</f>
        <v>1000000</v>
      </c>
      <c r="FQJ1355" s="84">
        <v>0</v>
      </c>
      <c r="FQK1355" s="84">
        <v>0</v>
      </c>
      <c r="FQM1355" s="84">
        <f>FQJ1355-FQK1355</f>
        <v>0</v>
      </c>
      <c r="FQN1355" s="84">
        <f t="shared" si="377"/>
        <v>1000000</v>
      </c>
      <c r="FQT1355" s="84" t="s">
        <v>235</v>
      </c>
      <c r="FQU1355" s="84" t="s">
        <v>236</v>
      </c>
      <c r="FQV1355" s="84">
        <f>SUM(FQV1353)</f>
        <v>1000000</v>
      </c>
      <c r="FQW1355" s="84">
        <f>SUM(FQW1353)</f>
        <v>0</v>
      </c>
      <c r="FQX1355" s="84">
        <f>FQW1355/FQV1355</f>
        <v>0</v>
      </c>
      <c r="FQY1355" s="84">
        <f>SUM(FQY1353)</f>
        <v>1000000</v>
      </c>
      <c r="FQZ1355" s="84">
        <v>0</v>
      </c>
      <c r="FRA1355" s="84">
        <v>0</v>
      </c>
      <c r="FRC1355" s="84">
        <f>FQZ1355-FRA1355</f>
        <v>0</v>
      </c>
      <c r="FRD1355" s="84">
        <f t="shared" ref="FRD1355:FRT1357" si="378">FQZ1355+FQV1355</f>
        <v>1000000</v>
      </c>
      <c r="FRJ1355" s="84" t="s">
        <v>235</v>
      </c>
      <c r="FRK1355" s="84" t="s">
        <v>236</v>
      </c>
      <c r="FRL1355" s="84">
        <f>SUM(FRL1353)</f>
        <v>1000000</v>
      </c>
      <c r="FRM1355" s="84">
        <f>SUM(FRM1353)</f>
        <v>0</v>
      </c>
      <c r="FRN1355" s="84">
        <f>FRM1355/FRL1355</f>
        <v>0</v>
      </c>
      <c r="FRO1355" s="84">
        <f>SUM(FRO1353)</f>
        <v>1000000</v>
      </c>
      <c r="FRP1355" s="84">
        <v>0</v>
      </c>
      <c r="FRQ1355" s="84">
        <v>0</v>
      </c>
      <c r="FRS1355" s="84">
        <f>FRP1355-FRQ1355</f>
        <v>0</v>
      </c>
      <c r="FRT1355" s="84">
        <f t="shared" si="378"/>
        <v>1000000</v>
      </c>
      <c r="FRZ1355" s="84" t="s">
        <v>235</v>
      </c>
      <c r="FSA1355" s="84" t="s">
        <v>236</v>
      </c>
      <c r="FSB1355" s="84">
        <f>SUM(FSB1353)</f>
        <v>1000000</v>
      </c>
      <c r="FSC1355" s="84">
        <f>SUM(FSC1353)</f>
        <v>0</v>
      </c>
      <c r="FSD1355" s="84">
        <f>FSC1355/FSB1355</f>
        <v>0</v>
      </c>
      <c r="FSE1355" s="84">
        <f>SUM(FSE1353)</f>
        <v>1000000</v>
      </c>
      <c r="FSF1355" s="84">
        <v>0</v>
      </c>
      <c r="FSG1355" s="84">
        <v>0</v>
      </c>
      <c r="FSI1355" s="84">
        <f>FSF1355-FSG1355</f>
        <v>0</v>
      </c>
      <c r="FSJ1355" s="84">
        <f t="shared" ref="FSJ1355:FSZ1357" si="379">FSF1355+FSB1355</f>
        <v>1000000</v>
      </c>
      <c r="FSP1355" s="84" t="s">
        <v>235</v>
      </c>
      <c r="FSQ1355" s="84" t="s">
        <v>236</v>
      </c>
      <c r="FSR1355" s="84">
        <f>SUM(FSR1353)</f>
        <v>1000000</v>
      </c>
      <c r="FSS1355" s="84">
        <f>SUM(FSS1353)</f>
        <v>0</v>
      </c>
      <c r="FST1355" s="84">
        <f>FSS1355/FSR1355</f>
        <v>0</v>
      </c>
      <c r="FSU1355" s="84">
        <f>SUM(FSU1353)</f>
        <v>1000000</v>
      </c>
      <c r="FSV1355" s="84">
        <v>0</v>
      </c>
      <c r="FSW1355" s="84">
        <v>0</v>
      </c>
      <c r="FSY1355" s="84">
        <f>FSV1355-FSW1355</f>
        <v>0</v>
      </c>
      <c r="FSZ1355" s="84">
        <f t="shared" si="379"/>
        <v>1000000</v>
      </c>
      <c r="FTF1355" s="84" t="s">
        <v>235</v>
      </c>
      <c r="FTG1355" s="84" t="s">
        <v>236</v>
      </c>
      <c r="FTH1355" s="84">
        <f>SUM(FTH1353)</f>
        <v>1000000</v>
      </c>
      <c r="FTI1355" s="84">
        <f>SUM(FTI1353)</f>
        <v>0</v>
      </c>
      <c r="FTJ1355" s="84">
        <f>FTI1355/FTH1355</f>
        <v>0</v>
      </c>
      <c r="FTK1355" s="84">
        <f>SUM(FTK1353)</f>
        <v>1000000</v>
      </c>
      <c r="FTL1355" s="84">
        <v>0</v>
      </c>
      <c r="FTM1355" s="84">
        <v>0</v>
      </c>
      <c r="FTO1355" s="84">
        <f>FTL1355-FTM1355</f>
        <v>0</v>
      </c>
      <c r="FTP1355" s="84">
        <f t="shared" ref="FTP1355:FUF1357" si="380">FTL1355+FTH1355</f>
        <v>1000000</v>
      </c>
      <c r="FTV1355" s="84" t="s">
        <v>235</v>
      </c>
      <c r="FTW1355" s="84" t="s">
        <v>236</v>
      </c>
      <c r="FTX1355" s="84">
        <f>SUM(FTX1353)</f>
        <v>1000000</v>
      </c>
      <c r="FTY1355" s="84">
        <f>SUM(FTY1353)</f>
        <v>0</v>
      </c>
      <c r="FTZ1355" s="84">
        <f>FTY1355/FTX1355</f>
        <v>0</v>
      </c>
      <c r="FUA1355" s="84">
        <f>SUM(FUA1353)</f>
        <v>1000000</v>
      </c>
      <c r="FUB1355" s="84">
        <v>0</v>
      </c>
      <c r="FUC1355" s="84">
        <v>0</v>
      </c>
      <c r="FUE1355" s="84">
        <f>FUB1355-FUC1355</f>
        <v>0</v>
      </c>
      <c r="FUF1355" s="84">
        <f t="shared" si="380"/>
        <v>1000000</v>
      </c>
      <c r="FUL1355" s="84" t="s">
        <v>235</v>
      </c>
      <c r="FUM1355" s="84" t="s">
        <v>236</v>
      </c>
      <c r="FUN1355" s="84">
        <f>SUM(FUN1353)</f>
        <v>1000000</v>
      </c>
      <c r="FUO1355" s="84">
        <f>SUM(FUO1353)</f>
        <v>0</v>
      </c>
      <c r="FUP1355" s="84">
        <f>FUO1355/FUN1355</f>
        <v>0</v>
      </c>
      <c r="FUQ1355" s="84">
        <f>SUM(FUQ1353)</f>
        <v>1000000</v>
      </c>
      <c r="FUR1355" s="84">
        <v>0</v>
      </c>
      <c r="FUS1355" s="84">
        <v>0</v>
      </c>
      <c r="FUU1355" s="84">
        <f>FUR1355-FUS1355</f>
        <v>0</v>
      </c>
      <c r="FUV1355" s="84">
        <f t="shared" ref="FUV1355:FVL1357" si="381">FUR1355+FUN1355</f>
        <v>1000000</v>
      </c>
      <c r="FVB1355" s="84" t="s">
        <v>235</v>
      </c>
      <c r="FVC1355" s="84" t="s">
        <v>236</v>
      </c>
      <c r="FVD1355" s="84">
        <f>SUM(FVD1353)</f>
        <v>1000000</v>
      </c>
      <c r="FVE1355" s="84">
        <f>SUM(FVE1353)</f>
        <v>0</v>
      </c>
      <c r="FVF1355" s="84">
        <f>FVE1355/FVD1355</f>
        <v>0</v>
      </c>
      <c r="FVG1355" s="84">
        <f>SUM(FVG1353)</f>
        <v>1000000</v>
      </c>
      <c r="FVH1355" s="84">
        <v>0</v>
      </c>
      <c r="FVI1355" s="84">
        <v>0</v>
      </c>
      <c r="FVK1355" s="84">
        <f>FVH1355-FVI1355</f>
        <v>0</v>
      </c>
      <c r="FVL1355" s="84">
        <f t="shared" si="381"/>
        <v>1000000</v>
      </c>
      <c r="FVR1355" s="84" t="s">
        <v>235</v>
      </c>
      <c r="FVS1355" s="84" t="s">
        <v>236</v>
      </c>
      <c r="FVT1355" s="84">
        <f>SUM(FVT1353)</f>
        <v>1000000</v>
      </c>
      <c r="FVU1355" s="84">
        <f>SUM(FVU1353)</f>
        <v>0</v>
      </c>
      <c r="FVV1355" s="84">
        <f>FVU1355/FVT1355</f>
        <v>0</v>
      </c>
      <c r="FVW1355" s="84">
        <f>SUM(FVW1353)</f>
        <v>1000000</v>
      </c>
      <c r="FVX1355" s="84">
        <v>0</v>
      </c>
      <c r="FVY1355" s="84">
        <v>0</v>
      </c>
      <c r="FWA1355" s="84">
        <f>FVX1355-FVY1355</f>
        <v>0</v>
      </c>
      <c r="FWB1355" s="84">
        <f t="shared" ref="FWB1355:FWR1357" si="382">FVX1355+FVT1355</f>
        <v>1000000</v>
      </c>
      <c r="FWH1355" s="84" t="s">
        <v>235</v>
      </c>
      <c r="FWI1355" s="84" t="s">
        <v>236</v>
      </c>
      <c r="FWJ1355" s="84">
        <f>SUM(FWJ1353)</f>
        <v>1000000</v>
      </c>
      <c r="FWK1355" s="84">
        <f>SUM(FWK1353)</f>
        <v>0</v>
      </c>
      <c r="FWL1355" s="84">
        <f>FWK1355/FWJ1355</f>
        <v>0</v>
      </c>
      <c r="FWM1355" s="84">
        <f>SUM(FWM1353)</f>
        <v>1000000</v>
      </c>
      <c r="FWN1355" s="84">
        <v>0</v>
      </c>
      <c r="FWO1355" s="84">
        <v>0</v>
      </c>
      <c r="FWQ1355" s="84">
        <f>FWN1355-FWO1355</f>
        <v>0</v>
      </c>
      <c r="FWR1355" s="84">
        <f t="shared" si="382"/>
        <v>1000000</v>
      </c>
      <c r="FWX1355" s="84" t="s">
        <v>235</v>
      </c>
      <c r="FWY1355" s="84" t="s">
        <v>236</v>
      </c>
      <c r="FWZ1355" s="84">
        <f>SUM(FWZ1353)</f>
        <v>1000000</v>
      </c>
      <c r="FXA1355" s="84">
        <f>SUM(FXA1353)</f>
        <v>0</v>
      </c>
      <c r="FXB1355" s="84">
        <f>FXA1355/FWZ1355</f>
        <v>0</v>
      </c>
      <c r="FXC1355" s="84">
        <f>SUM(FXC1353)</f>
        <v>1000000</v>
      </c>
      <c r="FXD1355" s="84">
        <v>0</v>
      </c>
      <c r="FXE1355" s="84">
        <v>0</v>
      </c>
      <c r="FXG1355" s="84">
        <f>FXD1355-FXE1355</f>
        <v>0</v>
      </c>
      <c r="FXH1355" s="84">
        <f t="shared" ref="FXH1355:FXX1357" si="383">FXD1355+FWZ1355</f>
        <v>1000000</v>
      </c>
      <c r="FXN1355" s="84" t="s">
        <v>235</v>
      </c>
      <c r="FXO1355" s="84" t="s">
        <v>236</v>
      </c>
      <c r="FXP1355" s="84">
        <f>SUM(FXP1353)</f>
        <v>1000000</v>
      </c>
      <c r="FXQ1355" s="84">
        <f>SUM(FXQ1353)</f>
        <v>0</v>
      </c>
      <c r="FXR1355" s="84">
        <f>FXQ1355/FXP1355</f>
        <v>0</v>
      </c>
      <c r="FXS1355" s="84">
        <f>SUM(FXS1353)</f>
        <v>1000000</v>
      </c>
      <c r="FXT1355" s="84">
        <v>0</v>
      </c>
      <c r="FXU1355" s="84">
        <v>0</v>
      </c>
      <c r="FXW1355" s="84">
        <f>FXT1355-FXU1355</f>
        <v>0</v>
      </c>
      <c r="FXX1355" s="84">
        <f t="shared" si="383"/>
        <v>1000000</v>
      </c>
      <c r="FYD1355" s="84" t="s">
        <v>235</v>
      </c>
      <c r="FYE1355" s="84" t="s">
        <v>236</v>
      </c>
      <c r="FYF1355" s="84">
        <f>SUM(FYF1353)</f>
        <v>1000000</v>
      </c>
      <c r="FYG1355" s="84">
        <f>SUM(FYG1353)</f>
        <v>0</v>
      </c>
      <c r="FYH1355" s="84">
        <f>FYG1355/FYF1355</f>
        <v>0</v>
      </c>
      <c r="FYI1355" s="84">
        <f>SUM(FYI1353)</f>
        <v>1000000</v>
      </c>
      <c r="FYJ1355" s="84">
        <v>0</v>
      </c>
      <c r="FYK1355" s="84">
        <v>0</v>
      </c>
      <c r="FYM1355" s="84">
        <f>FYJ1355-FYK1355</f>
        <v>0</v>
      </c>
      <c r="FYN1355" s="84">
        <f t="shared" ref="FYN1355:FZD1357" si="384">FYJ1355+FYF1355</f>
        <v>1000000</v>
      </c>
      <c r="FYT1355" s="84" t="s">
        <v>235</v>
      </c>
      <c r="FYU1355" s="84" t="s">
        <v>236</v>
      </c>
      <c r="FYV1355" s="84">
        <f>SUM(FYV1353)</f>
        <v>1000000</v>
      </c>
      <c r="FYW1355" s="84">
        <f>SUM(FYW1353)</f>
        <v>0</v>
      </c>
      <c r="FYX1355" s="84">
        <f>FYW1355/FYV1355</f>
        <v>0</v>
      </c>
      <c r="FYY1355" s="84">
        <f>SUM(FYY1353)</f>
        <v>1000000</v>
      </c>
      <c r="FYZ1355" s="84">
        <v>0</v>
      </c>
      <c r="FZA1355" s="84">
        <v>0</v>
      </c>
      <c r="FZC1355" s="84">
        <f>FYZ1355-FZA1355</f>
        <v>0</v>
      </c>
      <c r="FZD1355" s="84">
        <f t="shared" si="384"/>
        <v>1000000</v>
      </c>
      <c r="FZJ1355" s="84" t="s">
        <v>235</v>
      </c>
      <c r="FZK1355" s="84" t="s">
        <v>236</v>
      </c>
      <c r="FZL1355" s="84">
        <f>SUM(FZL1353)</f>
        <v>1000000</v>
      </c>
      <c r="FZM1355" s="84">
        <f>SUM(FZM1353)</f>
        <v>0</v>
      </c>
      <c r="FZN1355" s="84">
        <f>FZM1355/FZL1355</f>
        <v>0</v>
      </c>
      <c r="FZO1355" s="84">
        <f>SUM(FZO1353)</f>
        <v>1000000</v>
      </c>
      <c r="FZP1355" s="84">
        <v>0</v>
      </c>
      <c r="FZQ1355" s="84">
        <v>0</v>
      </c>
      <c r="FZS1355" s="84">
        <f>FZP1355-FZQ1355</f>
        <v>0</v>
      </c>
      <c r="FZT1355" s="84">
        <f t="shared" ref="FZT1355:GAJ1357" si="385">FZP1355+FZL1355</f>
        <v>1000000</v>
      </c>
      <c r="FZZ1355" s="84" t="s">
        <v>235</v>
      </c>
      <c r="GAA1355" s="84" t="s">
        <v>236</v>
      </c>
      <c r="GAB1355" s="84">
        <f>SUM(GAB1353)</f>
        <v>1000000</v>
      </c>
      <c r="GAC1355" s="84">
        <f>SUM(GAC1353)</f>
        <v>0</v>
      </c>
      <c r="GAD1355" s="84">
        <f>GAC1355/GAB1355</f>
        <v>0</v>
      </c>
      <c r="GAE1355" s="84">
        <f>SUM(GAE1353)</f>
        <v>1000000</v>
      </c>
      <c r="GAF1355" s="84">
        <v>0</v>
      </c>
      <c r="GAG1355" s="84">
        <v>0</v>
      </c>
      <c r="GAI1355" s="84">
        <f>GAF1355-GAG1355</f>
        <v>0</v>
      </c>
      <c r="GAJ1355" s="84">
        <f t="shared" si="385"/>
        <v>1000000</v>
      </c>
      <c r="GAP1355" s="84" t="s">
        <v>235</v>
      </c>
      <c r="GAQ1355" s="84" t="s">
        <v>236</v>
      </c>
      <c r="GAR1355" s="84">
        <f>SUM(GAR1353)</f>
        <v>1000000</v>
      </c>
      <c r="GAS1355" s="84">
        <f>SUM(GAS1353)</f>
        <v>0</v>
      </c>
      <c r="GAT1355" s="84">
        <f>GAS1355/GAR1355</f>
        <v>0</v>
      </c>
      <c r="GAU1355" s="84">
        <f>SUM(GAU1353)</f>
        <v>1000000</v>
      </c>
      <c r="GAV1355" s="84">
        <v>0</v>
      </c>
      <c r="GAW1355" s="84">
        <v>0</v>
      </c>
      <c r="GAY1355" s="84">
        <f>GAV1355-GAW1355</f>
        <v>0</v>
      </c>
      <c r="GAZ1355" s="84">
        <f t="shared" ref="GAZ1355:GBP1357" si="386">GAV1355+GAR1355</f>
        <v>1000000</v>
      </c>
      <c r="GBF1355" s="84" t="s">
        <v>235</v>
      </c>
      <c r="GBG1355" s="84" t="s">
        <v>236</v>
      </c>
      <c r="GBH1355" s="84">
        <f>SUM(GBH1353)</f>
        <v>1000000</v>
      </c>
      <c r="GBI1355" s="84">
        <f>SUM(GBI1353)</f>
        <v>0</v>
      </c>
      <c r="GBJ1355" s="84">
        <f>GBI1355/GBH1355</f>
        <v>0</v>
      </c>
      <c r="GBK1355" s="84">
        <f>SUM(GBK1353)</f>
        <v>1000000</v>
      </c>
      <c r="GBL1355" s="84">
        <v>0</v>
      </c>
      <c r="GBM1355" s="84">
        <v>0</v>
      </c>
      <c r="GBO1355" s="84">
        <f>GBL1355-GBM1355</f>
        <v>0</v>
      </c>
      <c r="GBP1355" s="84">
        <f t="shared" si="386"/>
        <v>1000000</v>
      </c>
      <c r="GBV1355" s="84" t="s">
        <v>235</v>
      </c>
      <c r="GBW1355" s="84" t="s">
        <v>236</v>
      </c>
      <c r="GBX1355" s="84">
        <f>SUM(GBX1353)</f>
        <v>1000000</v>
      </c>
      <c r="GBY1355" s="84">
        <f>SUM(GBY1353)</f>
        <v>0</v>
      </c>
      <c r="GBZ1355" s="84">
        <f>GBY1355/GBX1355</f>
        <v>0</v>
      </c>
      <c r="GCA1355" s="84">
        <f>SUM(GCA1353)</f>
        <v>1000000</v>
      </c>
      <c r="GCB1355" s="84">
        <v>0</v>
      </c>
      <c r="GCC1355" s="84">
        <v>0</v>
      </c>
      <c r="GCE1355" s="84">
        <f>GCB1355-GCC1355</f>
        <v>0</v>
      </c>
      <c r="GCF1355" s="84">
        <f t="shared" ref="GCF1355:GCV1357" si="387">GCB1355+GBX1355</f>
        <v>1000000</v>
      </c>
      <c r="GCL1355" s="84" t="s">
        <v>235</v>
      </c>
      <c r="GCM1355" s="84" t="s">
        <v>236</v>
      </c>
      <c r="GCN1355" s="84">
        <f>SUM(GCN1353)</f>
        <v>1000000</v>
      </c>
      <c r="GCO1355" s="84">
        <f>SUM(GCO1353)</f>
        <v>0</v>
      </c>
      <c r="GCP1355" s="84">
        <f>GCO1355/GCN1355</f>
        <v>0</v>
      </c>
      <c r="GCQ1355" s="84">
        <f>SUM(GCQ1353)</f>
        <v>1000000</v>
      </c>
      <c r="GCR1355" s="84">
        <v>0</v>
      </c>
      <c r="GCS1355" s="84">
        <v>0</v>
      </c>
      <c r="GCU1355" s="84">
        <f>GCR1355-GCS1355</f>
        <v>0</v>
      </c>
      <c r="GCV1355" s="84">
        <f t="shared" si="387"/>
        <v>1000000</v>
      </c>
      <c r="GDB1355" s="84" t="s">
        <v>235</v>
      </c>
      <c r="GDC1355" s="84" t="s">
        <v>236</v>
      </c>
      <c r="GDD1355" s="84">
        <f>SUM(GDD1353)</f>
        <v>1000000</v>
      </c>
      <c r="GDE1355" s="84">
        <f>SUM(GDE1353)</f>
        <v>0</v>
      </c>
      <c r="GDF1355" s="84">
        <f>GDE1355/GDD1355</f>
        <v>0</v>
      </c>
      <c r="GDG1355" s="84">
        <f>SUM(GDG1353)</f>
        <v>1000000</v>
      </c>
      <c r="GDH1355" s="84">
        <v>0</v>
      </c>
      <c r="GDI1355" s="84">
        <v>0</v>
      </c>
      <c r="GDK1355" s="84">
        <f>GDH1355-GDI1355</f>
        <v>0</v>
      </c>
      <c r="GDL1355" s="84">
        <f t="shared" ref="GDL1355:GEB1357" si="388">GDH1355+GDD1355</f>
        <v>1000000</v>
      </c>
      <c r="GDR1355" s="84" t="s">
        <v>235</v>
      </c>
      <c r="GDS1355" s="84" t="s">
        <v>236</v>
      </c>
      <c r="GDT1355" s="84">
        <f>SUM(GDT1353)</f>
        <v>1000000</v>
      </c>
      <c r="GDU1355" s="84">
        <f>SUM(GDU1353)</f>
        <v>0</v>
      </c>
      <c r="GDV1355" s="84">
        <f>GDU1355/GDT1355</f>
        <v>0</v>
      </c>
      <c r="GDW1355" s="84">
        <f>SUM(GDW1353)</f>
        <v>1000000</v>
      </c>
      <c r="GDX1355" s="84">
        <v>0</v>
      </c>
      <c r="GDY1355" s="84">
        <v>0</v>
      </c>
      <c r="GEA1355" s="84">
        <f>GDX1355-GDY1355</f>
        <v>0</v>
      </c>
      <c r="GEB1355" s="84">
        <f t="shared" si="388"/>
        <v>1000000</v>
      </c>
      <c r="GEH1355" s="84" t="s">
        <v>235</v>
      </c>
      <c r="GEI1355" s="84" t="s">
        <v>236</v>
      </c>
      <c r="GEJ1355" s="84">
        <f>SUM(GEJ1353)</f>
        <v>1000000</v>
      </c>
      <c r="GEK1355" s="84">
        <f>SUM(GEK1353)</f>
        <v>0</v>
      </c>
      <c r="GEL1355" s="84">
        <f>GEK1355/GEJ1355</f>
        <v>0</v>
      </c>
      <c r="GEM1355" s="84">
        <f>SUM(GEM1353)</f>
        <v>1000000</v>
      </c>
      <c r="GEN1355" s="84">
        <v>0</v>
      </c>
      <c r="GEO1355" s="84">
        <v>0</v>
      </c>
      <c r="GEQ1355" s="84">
        <f>GEN1355-GEO1355</f>
        <v>0</v>
      </c>
      <c r="GER1355" s="84">
        <f t="shared" ref="GER1355:GFH1357" si="389">GEN1355+GEJ1355</f>
        <v>1000000</v>
      </c>
      <c r="GEX1355" s="84" t="s">
        <v>235</v>
      </c>
      <c r="GEY1355" s="84" t="s">
        <v>236</v>
      </c>
      <c r="GEZ1355" s="84">
        <f>SUM(GEZ1353)</f>
        <v>1000000</v>
      </c>
      <c r="GFA1355" s="84">
        <f>SUM(GFA1353)</f>
        <v>0</v>
      </c>
      <c r="GFB1355" s="84">
        <f>GFA1355/GEZ1355</f>
        <v>0</v>
      </c>
      <c r="GFC1355" s="84">
        <f>SUM(GFC1353)</f>
        <v>1000000</v>
      </c>
      <c r="GFD1355" s="84">
        <v>0</v>
      </c>
      <c r="GFE1355" s="84">
        <v>0</v>
      </c>
      <c r="GFG1355" s="84">
        <f>GFD1355-GFE1355</f>
        <v>0</v>
      </c>
      <c r="GFH1355" s="84">
        <f t="shared" si="389"/>
        <v>1000000</v>
      </c>
      <c r="GFN1355" s="84" t="s">
        <v>235</v>
      </c>
      <c r="GFO1355" s="84" t="s">
        <v>236</v>
      </c>
      <c r="GFP1355" s="84">
        <f>SUM(GFP1353)</f>
        <v>1000000</v>
      </c>
      <c r="GFQ1355" s="84">
        <f>SUM(GFQ1353)</f>
        <v>0</v>
      </c>
      <c r="GFR1355" s="84">
        <f>GFQ1355/GFP1355</f>
        <v>0</v>
      </c>
      <c r="GFS1355" s="84">
        <f>SUM(GFS1353)</f>
        <v>1000000</v>
      </c>
      <c r="GFT1355" s="84">
        <v>0</v>
      </c>
      <c r="GFU1355" s="84">
        <v>0</v>
      </c>
      <c r="GFW1355" s="84">
        <f>GFT1355-GFU1355</f>
        <v>0</v>
      </c>
      <c r="GFX1355" s="84">
        <f t="shared" ref="GFX1355:GGN1357" si="390">GFT1355+GFP1355</f>
        <v>1000000</v>
      </c>
      <c r="GGD1355" s="84" t="s">
        <v>235</v>
      </c>
      <c r="GGE1355" s="84" t="s">
        <v>236</v>
      </c>
      <c r="GGF1355" s="84">
        <f>SUM(GGF1353)</f>
        <v>1000000</v>
      </c>
      <c r="GGG1355" s="84">
        <f>SUM(GGG1353)</f>
        <v>0</v>
      </c>
      <c r="GGH1355" s="84">
        <f>GGG1355/GGF1355</f>
        <v>0</v>
      </c>
      <c r="GGI1355" s="84">
        <f>SUM(GGI1353)</f>
        <v>1000000</v>
      </c>
      <c r="GGJ1355" s="84">
        <v>0</v>
      </c>
      <c r="GGK1355" s="84">
        <v>0</v>
      </c>
      <c r="GGM1355" s="84">
        <f>GGJ1355-GGK1355</f>
        <v>0</v>
      </c>
      <c r="GGN1355" s="84">
        <f t="shared" si="390"/>
        <v>1000000</v>
      </c>
      <c r="GGT1355" s="84" t="s">
        <v>235</v>
      </c>
      <c r="GGU1355" s="84" t="s">
        <v>236</v>
      </c>
      <c r="GGV1355" s="84">
        <f>SUM(GGV1353)</f>
        <v>1000000</v>
      </c>
      <c r="GGW1355" s="84">
        <f>SUM(GGW1353)</f>
        <v>0</v>
      </c>
      <c r="GGX1355" s="84">
        <f>GGW1355/GGV1355</f>
        <v>0</v>
      </c>
      <c r="GGY1355" s="84">
        <f>SUM(GGY1353)</f>
        <v>1000000</v>
      </c>
      <c r="GGZ1355" s="84">
        <v>0</v>
      </c>
      <c r="GHA1355" s="84">
        <v>0</v>
      </c>
      <c r="GHC1355" s="84">
        <f>GGZ1355-GHA1355</f>
        <v>0</v>
      </c>
      <c r="GHD1355" s="84">
        <f t="shared" ref="GHD1355:GHT1357" si="391">GGZ1355+GGV1355</f>
        <v>1000000</v>
      </c>
      <c r="GHJ1355" s="84" t="s">
        <v>235</v>
      </c>
      <c r="GHK1355" s="84" t="s">
        <v>236</v>
      </c>
      <c r="GHL1355" s="84">
        <f>SUM(GHL1353)</f>
        <v>1000000</v>
      </c>
      <c r="GHM1355" s="84">
        <f>SUM(GHM1353)</f>
        <v>0</v>
      </c>
      <c r="GHN1355" s="84">
        <f>GHM1355/GHL1355</f>
        <v>0</v>
      </c>
      <c r="GHO1355" s="84">
        <f>SUM(GHO1353)</f>
        <v>1000000</v>
      </c>
      <c r="GHP1355" s="84">
        <v>0</v>
      </c>
      <c r="GHQ1355" s="84">
        <v>0</v>
      </c>
      <c r="GHS1355" s="84">
        <f>GHP1355-GHQ1355</f>
        <v>0</v>
      </c>
      <c r="GHT1355" s="84">
        <f t="shared" si="391"/>
        <v>1000000</v>
      </c>
      <c r="GHZ1355" s="84" t="s">
        <v>235</v>
      </c>
      <c r="GIA1355" s="84" t="s">
        <v>236</v>
      </c>
      <c r="GIB1355" s="84">
        <f>SUM(GIB1353)</f>
        <v>1000000</v>
      </c>
      <c r="GIC1355" s="84">
        <f>SUM(GIC1353)</f>
        <v>0</v>
      </c>
      <c r="GID1355" s="84">
        <f>GIC1355/GIB1355</f>
        <v>0</v>
      </c>
      <c r="GIE1355" s="84">
        <f>SUM(GIE1353)</f>
        <v>1000000</v>
      </c>
      <c r="GIF1355" s="84">
        <v>0</v>
      </c>
      <c r="GIG1355" s="84">
        <v>0</v>
      </c>
      <c r="GII1355" s="84">
        <f>GIF1355-GIG1355</f>
        <v>0</v>
      </c>
      <c r="GIJ1355" s="84">
        <f t="shared" ref="GIJ1355:GIZ1357" si="392">GIF1355+GIB1355</f>
        <v>1000000</v>
      </c>
      <c r="GIP1355" s="84" t="s">
        <v>235</v>
      </c>
      <c r="GIQ1355" s="84" t="s">
        <v>236</v>
      </c>
      <c r="GIR1355" s="84">
        <f>SUM(GIR1353)</f>
        <v>1000000</v>
      </c>
      <c r="GIS1355" s="84">
        <f>SUM(GIS1353)</f>
        <v>0</v>
      </c>
      <c r="GIT1355" s="84">
        <f>GIS1355/GIR1355</f>
        <v>0</v>
      </c>
      <c r="GIU1355" s="84">
        <f>SUM(GIU1353)</f>
        <v>1000000</v>
      </c>
      <c r="GIV1355" s="84">
        <v>0</v>
      </c>
      <c r="GIW1355" s="84">
        <v>0</v>
      </c>
      <c r="GIY1355" s="84">
        <f>GIV1355-GIW1355</f>
        <v>0</v>
      </c>
      <c r="GIZ1355" s="84">
        <f t="shared" si="392"/>
        <v>1000000</v>
      </c>
      <c r="GJF1355" s="84" t="s">
        <v>235</v>
      </c>
      <c r="GJG1355" s="84" t="s">
        <v>236</v>
      </c>
      <c r="GJH1355" s="84">
        <f>SUM(GJH1353)</f>
        <v>1000000</v>
      </c>
      <c r="GJI1355" s="84">
        <f>SUM(GJI1353)</f>
        <v>0</v>
      </c>
      <c r="GJJ1355" s="84">
        <f>GJI1355/GJH1355</f>
        <v>0</v>
      </c>
      <c r="GJK1355" s="84">
        <f>SUM(GJK1353)</f>
        <v>1000000</v>
      </c>
      <c r="GJL1355" s="84">
        <v>0</v>
      </c>
      <c r="GJM1355" s="84">
        <v>0</v>
      </c>
      <c r="GJO1355" s="84">
        <f>GJL1355-GJM1355</f>
        <v>0</v>
      </c>
      <c r="GJP1355" s="84">
        <f t="shared" ref="GJP1355:GKF1357" si="393">GJL1355+GJH1355</f>
        <v>1000000</v>
      </c>
      <c r="GJV1355" s="84" t="s">
        <v>235</v>
      </c>
      <c r="GJW1355" s="84" t="s">
        <v>236</v>
      </c>
      <c r="GJX1355" s="84">
        <f>SUM(GJX1353)</f>
        <v>1000000</v>
      </c>
      <c r="GJY1355" s="84">
        <f>SUM(GJY1353)</f>
        <v>0</v>
      </c>
      <c r="GJZ1355" s="84">
        <f>GJY1355/GJX1355</f>
        <v>0</v>
      </c>
      <c r="GKA1355" s="84">
        <f>SUM(GKA1353)</f>
        <v>1000000</v>
      </c>
      <c r="GKB1355" s="84">
        <v>0</v>
      </c>
      <c r="GKC1355" s="84">
        <v>0</v>
      </c>
      <c r="GKE1355" s="84">
        <f>GKB1355-GKC1355</f>
        <v>0</v>
      </c>
      <c r="GKF1355" s="84">
        <f t="shared" si="393"/>
        <v>1000000</v>
      </c>
      <c r="GKL1355" s="84" t="s">
        <v>235</v>
      </c>
      <c r="GKM1355" s="84" t="s">
        <v>236</v>
      </c>
      <c r="GKN1355" s="84">
        <f>SUM(GKN1353)</f>
        <v>1000000</v>
      </c>
      <c r="GKO1355" s="84">
        <f>SUM(GKO1353)</f>
        <v>0</v>
      </c>
      <c r="GKP1355" s="84">
        <f>GKO1355/GKN1355</f>
        <v>0</v>
      </c>
      <c r="GKQ1355" s="84">
        <f>SUM(GKQ1353)</f>
        <v>1000000</v>
      </c>
      <c r="GKR1355" s="84">
        <v>0</v>
      </c>
      <c r="GKS1355" s="84">
        <v>0</v>
      </c>
      <c r="GKU1355" s="84">
        <f>GKR1355-GKS1355</f>
        <v>0</v>
      </c>
      <c r="GKV1355" s="84">
        <f t="shared" ref="GKV1355:GLL1357" si="394">GKR1355+GKN1355</f>
        <v>1000000</v>
      </c>
      <c r="GLB1355" s="84" t="s">
        <v>235</v>
      </c>
      <c r="GLC1355" s="84" t="s">
        <v>236</v>
      </c>
      <c r="GLD1355" s="84">
        <f>SUM(GLD1353)</f>
        <v>1000000</v>
      </c>
      <c r="GLE1355" s="84">
        <f>SUM(GLE1353)</f>
        <v>0</v>
      </c>
      <c r="GLF1355" s="84">
        <f>GLE1355/GLD1355</f>
        <v>0</v>
      </c>
      <c r="GLG1355" s="84">
        <f>SUM(GLG1353)</f>
        <v>1000000</v>
      </c>
      <c r="GLH1355" s="84">
        <v>0</v>
      </c>
      <c r="GLI1355" s="84">
        <v>0</v>
      </c>
      <c r="GLK1355" s="84">
        <f>GLH1355-GLI1355</f>
        <v>0</v>
      </c>
      <c r="GLL1355" s="84">
        <f t="shared" si="394"/>
        <v>1000000</v>
      </c>
      <c r="GLR1355" s="84" t="s">
        <v>235</v>
      </c>
      <c r="GLS1355" s="84" t="s">
        <v>236</v>
      </c>
      <c r="GLT1355" s="84">
        <f>SUM(GLT1353)</f>
        <v>1000000</v>
      </c>
      <c r="GLU1355" s="84">
        <f>SUM(GLU1353)</f>
        <v>0</v>
      </c>
      <c r="GLV1355" s="84">
        <f>GLU1355/GLT1355</f>
        <v>0</v>
      </c>
      <c r="GLW1355" s="84">
        <f>SUM(GLW1353)</f>
        <v>1000000</v>
      </c>
      <c r="GLX1355" s="84">
        <v>0</v>
      </c>
      <c r="GLY1355" s="84">
        <v>0</v>
      </c>
      <c r="GMA1355" s="84">
        <f>GLX1355-GLY1355</f>
        <v>0</v>
      </c>
      <c r="GMB1355" s="84">
        <f t="shared" ref="GMB1355:GMR1357" si="395">GLX1355+GLT1355</f>
        <v>1000000</v>
      </c>
      <c r="GMH1355" s="84" t="s">
        <v>235</v>
      </c>
      <c r="GMI1355" s="84" t="s">
        <v>236</v>
      </c>
      <c r="GMJ1355" s="84">
        <f>SUM(GMJ1353)</f>
        <v>1000000</v>
      </c>
      <c r="GMK1355" s="84">
        <f>SUM(GMK1353)</f>
        <v>0</v>
      </c>
      <c r="GML1355" s="84">
        <f>GMK1355/GMJ1355</f>
        <v>0</v>
      </c>
      <c r="GMM1355" s="84">
        <f>SUM(GMM1353)</f>
        <v>1000000</v>
      </c>
      <c r="GMN1355" s="84">
        <v>0</v>
      </c>
      <c r="GMO1355" s="84">
        <v>0</v>
      </c>
      <c r="GMQ1355" s="84">
        <f>GMN1355-GMO1355</f>
        <v>0</v>
      </c>
      <c r="GMR1355" s="84">
        <f t="shared" si="395"/>
        <v>1000000</v>
      </c>
      <c r="GMX1355" s="84" t="s">
        <v>235</v>
      </c>
      <c r="GMY1355" s="84" t="s">
        <v>236</v>
      </c>
      <c r="GMZ1355" s="84">
        <f>SUM(GMZ1353)</f>
        <v>1000000</v>
      </c>
      <c r="GNA1355" s="84">
        <f>SUM(GNA1353)</f>
        <v>0</v>
      </c>
      <c r="GNB1355" s="84">
        <f>GNA1355/GMZ1355</f>
        <v>0</v>
      </c>
      <c r="GNC1355" s="84">
        <f>SUM(GNC1353)</f>
        <v>1000000</v>
      </c>
      <c r="GND1355" s="84">
        <v>0</v>
      </c>
      <c r="GNE1355" s="84">
        <v>0</v>
      </c>
      <c r="GNG1355" s="84">
        <f>GND1355-GNE1355</f>
        <v>0</v>
      </c>
      <c r="GNH1355" s="84">
        <f t="shared" ref="GNH1355:GNX1357" si="396">GND1355+GMZ1355</f>
        <v>1000000</v>
      </c>
      <c r="GNN1355" s="84" t="s">
        <v>235</v>
      </c>
      <c r="GNO1355" s="84" t="s">
        <v>236</v>
      </c>
      <c r="GNP1355" s="84">
        <f>SUM(GNP1353)</f>
        <v>1000000</v>
      </c>
      <c r="GNQ1355" s="84">
        <f>SUM(GNQ1353)</f>
        <v>0</v>
      </c>
      <c r="GNR1355" s="84">
        <f>GNQ1355/GNP1355</f>
        <v>0</v>
      </c>
      <c r="GNS1355" s="84">
        <f>SUM(GNS1353)</f>
        <v>1000000</v>
      </c>
      <c r="GNT1355" s="84">
        <v>0</v>
      </c>
      <c r="GNU1355" s="84">
        <v>0</v>
      </c>
      <c r="GNW1355" s="84">
        <f>GNT1355-GNU1355</f>
        <v>0</v>
      </c>
      <c r="GNX1355" s="84">
        <f t="shared" si="396"/>
        <v>1000000</v>
      </c>
      <c r="GOD1355" s="84" t="s">
        <v>235</v>
      </c>
      <c r="GOE1355" s="84" t="s">
        <v>236</v>
      </c>
      <c r="GOF1355" s="84">
        <f>SUM(GOF1353)</f>
        <v>1000000</v>
      </c>
      <c r="GOG1355" s="84">
        <f>SUM(GOG1353)</f>
        <v>0</v>
      </c>
      <c r="GOH1355" s="84">
        <f>GOG1355/GOF1355</f>
        <v>0</v>
      </c>
      <c r="GOI1355" s="84">
        <f>SUM(GOI1353)</f>
        <v>1000000</v>
      </c>
      <c r="GOJ1355" s="84">
        <v>0</v>
      </c>
      <c r="GOK1355" s="84">
        <v>0</v>
      </c>
      <c r="GOM1355" s="84">
        <f>GOJ1355-GOK1355</f>
        <v>0</v>
      </c>
      <c r="GON1355" s="84">
        <f t="shared" ref="GON1355:GPD1357" si="397">GOJ1355+GOF1355</f>
        <v>1000000</v>
      </c>
      <c r="GOT1355" s="84" t="s">
        <v>235</v>
      </c>
      <c r="GOU1355" s="84" t="s">
        <v>236</v>
      </c>
      <c r="GOV1355" s="84">
        <f>SUM(GOV1353)</f>
        <v>1000000</v>
      </c>
      <c r="GOW1355" s="84">
        <f>SUM(GOW1353)</f>
        <v>0</v>
      </c>
      <c r="GOX1355" s="84">
        <f>GOW1355/GOV1355</f>
        <v>0</v>
      </c>
      <c r="GOY1355" s="84">
        <f>SUM(GOY1353)</f>
        <v>1000000</v>
      </c>
      <c r="GOZ1355" s="84">
        <v>0</v>
      </c>
      <c r="GPA1355" s="84">
        <v>0</v>
      </c>
      <c r="GPC1355" s="84">
        <f>GOZ1355-GPA1355</f>
        <v>0</v>
      </c>
      <c r="GPD1355" s="84">
        <f t="shared" si="397"/>
        <v>1000000</v>
      </c>
      <c r="GPJ1355" s="84" t="s">
        <v>235</v>
      </c>
      <c r="GPK1355" s="84" t="s">
        <v>236</v>
      </c>
      <c r="GPL1355" s="84">
        <f>SUM(GPL1353)</f>
        <v>1000000</v>
      </c>
      <c r="GPM1355" s="84">
        <f>SUM(GPM1353)</f>
        <v>0</v>
      </c>
      <c r="GPN1355" s="84">
        <f>GPM1355/GPL1355</f>
        <v>0</v>
      </c>
      <c r="GPO1355" s="84">
        <f>SUM(GPO1353)</f>
        <v>1000000</v>
      </c>
      <c r="GPP1355" s="84">
        <v>0</v>
      </c>
      <c r="GPQ1355" s="84">
        <v>0</v>
      </c>
      <c r="GPS1355" s="84">
        <f>GPP1355-GPQ1355</f>
        <v>0</v>
      </c>
      <c r="GPT1355" s="84">
        <f t="shared" ref="GPT1355:GQJ1357" si="398">GPP1355+GPL1355</f>
        <v>1000000</v>
      </c>
      <c r="GPZ1355" s="84" t="s">
        <v>235</v>
      </c>
      <c r="GQA1355" s="84" t="s">
        <v>236</v>
      </c>
      <c r="GQB1355" s="84">
        <f>SUM(GQB1353)</f>
        <v>1000000</v>
      </c>
      <c r="GQC1355" s="84">
        <f>SUM(GQC1353)</f>
        <v>0</v>
      </c>
      <c r="GQD1355" s="84">
        <f>GQC1355/GQB1355</f>
        <v>0</v>
      </c>
      <c r="GQE1355" s="84">
        <f>SUM(GQE1353)</f>
        <v>1000000</v>
      </c>
      <c r="GQF1355" s="84">
        <v>0</v>
      </c>
      <c r="GQG1355" s="84">
        <v>0</v>
      </c>
      <c r="GQI1355" s="84">
        <f>GQF1355-GQG1355</f>
        <v>0</v>
      </c>
      <c r="GQJ1355" s="84">
        <f t="shared" si="398"/>
        <v>1000000</v>
      </c>
      <c r="GQP1355" s="84" t="s">
        <v>235</v>
      </c>
      <c r="GQQ1355" s="84" t="s">
        <v>236</v>
      </c>
      <c r="GQR1355" s="84">
        <f>SUM(GQR1353)</f>
        <v>1000000</v>
      </c>
      <c r="GQS1355" s="84">
        <f>SUM(GQS1353)</f>
        <v>0</v>
      </c>
      <c r="GQT1355" s="84">
        <f>GQS1355/GQR1355</f>
        <v>0</v>
      </c>
      <c r="GQU1355" s="84">
        <f>SUM(GQU1353)</f>
        <v>1000000</v>
      </c>
      <c r="GQV1355" s="84">
        <v>0</v>
      </c>
      <c r="GQW1355" s="84">
        <v>0</v>
      </c>
      <c r="GQY1355" s="84">
        <f>GQV1355-GQW1355</f>
        <v>0</v>
      </c>
      <c r="GQZ1355" s="84">
        <f t="shared" ref="GQZ1355:GRP1357" si="399">GQV1355+GQR1355</f>
        <v>1000000</v>
      </c>
      <c r="GRF1355" s="84" t="s">
        <v>235</v>
      </c>
      <c r="GRG1355" s="84" t="s">
        <v>236</v>
      </c>
      <c r="GRH1355" s="84">
        <f>SUM(GRH1353)</f>
        <v>1000000</v>
      </c>
      <c r="GRI1355" s="84">
        <f>SUM(GRI1353)</f>
        <v>0</v>
      </c>
      <c r="GRJ1355" s="84">
        <f>GRI1355/GRH1355</f>
        <v>0</v>
      </c>
      <c r="GRK1355" s="84">
        <f>SUM(GRK1353)</f>
        <v>1000000</v>
      </c>
      <c r="GRL1355" s="84">
        <v>0</v>
      </c>
      <c r="GRM1355" s="84">
        <v>0</v>
      </c>
      <c r="GRO1355" s="84">
        <f>GRL1355-GRM1355</f>
        <v>0</v>
      </c>
      <c r="GRP1355" s="84">
        <f t="shared" si="399"/>
        <v>1000000</v>
      </c>
      <c r="GRV1355" s="84" t="s">
        <v>235</v>
      </c>
      <c r="GRW1355" s="84" t="s">
        <v>236</v>
      </c>
      <c r="GRX1355" s="84">
        <f>SUM(GRX1353)</f>
        <v>1000000</v>
      </c>
      <c r="GRY1355" s="84">
        <f>SUM(GRY1353)</f>
        <v>0</v>
      </c>
      <c r="GRZ1355" s="84">
        <f>GRY1355/GRX1355</f>
        <v>0</v>
      </c>
      <c r="GSA1355" s="84">
        <f>SUM(GSA1353)</f>
        <v>1000000</v>
      </c>
      <c r="GSB1355" s="84">
        <v>0</v>
      </c>
      <c r="GSC1355" s="84">
        <v>0</v>
      </c>
      <c r="GSE1355" s="84">
        <f>GSB1355-GSC1355</f>
        <v>0</v>
      </c>
      <c r="GSF1355" s="84">
        <f t="shared" ref="GSF1355:GSV1357" si="400">GSB1355+GRX1355</f>
        <v>1000000</v>
      </c>
      <c r="GSL1355" s="84" t="s">
        <v>235</v>
      </c>
      <c r="GSM1355" s="84" t="s">
        <v>236</v>
      </c>
      <c r="GSN1355" s="84">
        <f>SUM(GSN1353)</f>
        <v>1000000</v>
      </c>
      <c r="GSO1355" s="84">
        <f>SUM(GSO1353)</f>
        <v>0</v>
      </c>
      <c r="GSP1355" s="84">
        <f>GSO1355/GSN1355</f>
        <v>0</v>
      </c>
      <c r="GSQ1355" s="84">
        <f>SUM(GSQ1353)</f>
        <v>1000000</v>
      </c>
      <c r="GSR1355" s="84">
        <v>0</v>
      </c>
      <c r="GSS1355" s="84">
        <v>0</v>
      </c>
      <c r="GSU1355" s="84">
        <f>GSR1355-GSS1355</f>
        <v>0</v>
      </c>
      <c r="GSV1355" s="84">
        <f t="shared" si="400"/>
        <v>1000000</v>
      </c>
      <c r="GTB1355" s="84" t="s">
        <v>235</v>
      </c>
      <c r="GTC1355" s="84" t="s">
        <v>236</v>
      </c>
      <c r="GTD1355" s="84">
        <f>SUM(GTD1353)</f>
        <v>1000000</v>
      </c>
      <c r="GTE1355" s="84">
        <f>SUM(GTE1353)</f>
        <v>0</v>
      </c>
      <c r="GTF1355" s="84">
        <f>GTE1355/GTD1355</f>
        <v>0</v>
      </c>
      <c r="GTG1355" s="84">
        <f>SUM(GTG1353)</f>
        <v>1000000</v>
      </c>
      <c r="GTH1355" s="84">
        <v>0</v>
      </c>
      <c r="GTI1355" s="84">
        <v>0</v>
      </c>
      <c r="GTK1355" s="84">
        <f>GTH1355-GTI1355</f>
        <v>0</v>
      </c>
      <c r="GTL1355" s="84">
        <f t="shared" ref="GTL1355:GUB1357" si="401">GTH1355+GTD1355</f>
        <v>1000000</v>
      </c>
      <c r="GTR1355" s="84" t="s">
        <v>235</v>
      </c>
      <c r="GTS1355" s="84" t="s">
        <v>236</v>
      </c>
      <c r="GTT1355" s="84">
        <f>SUM(GTT1353)</f>
        <v>1000000</v>
      </c>
      <c r="GTU1355" s="84">
        <f>SUM(GTU1353)</f>
        <v>0</v>
      </c>
      <c r="GTV1355" s="84">
        <f>GTU1355/GTT1355</f>
        <v>0</v>
      </c>
      <c r="GTW1355" s="84">
        <f>SUM(GTW1353)</f>
        <v>1000000</v>
      </c>
      <c r="GTX1355" s="84">
        <v>0</v>
      </c>
      <c r="GTY1355" s="84">
        <v>0</v>
      </c>
      <c r="GUA1355" s="84">
        <f>GTX1355-GTY1355</f>
        <v>0</v>
      </c>
      <c r="GUB1355" s="84">
        <f t="shared" si="401"/>
        <v>1000000</v>
      </c>
      <c r="GUH1355" s="84" t="s">
        <v>235</v>
      </c>
      <c r="GUI1355" s="84" t="s">
        <v>236</v>
      </c>
      <c r="GUJ1355" s="84">
        <f>SUM(GUJ1353)</f>
        <v>1000000</v>
      </c>
      <c r="GUK1355" s="84">
        <f>SUM(GUK1353)</f>
        <v>0</v>
      </c>
      <c r="GUL1355" s="84">
        <f>GUK1355/GUJ1355</f>
        <v>0</v>
      </c>
      <c r="GUM1355" s="84">
        <f>SUM(GUM1353)</f>
        <v>1000000</v>
      </c>
      <c r="GUN1355" s="84">
        <v>0</v>
      </c>
      <c r="GUO1355" s="84">
        <v>0</v>
      </c>
      <c r="GUQ1355" s="84">
        <f>GUN1355-GUO1355</f>
        <v>0</v>
      </c>
      <c r="GUR1355" s="84">
        <f t="shared" ref="GUR1355:GVH1357" si="402">GUN1355+GUJ1355</f>
        <v>1000000</v>
      </c>
      <c r="GUX1355" s="84" t="s">
        <v>235</v>
      </c>
      <c r="GUY1355" s="84" t="s">
        <v>236</v>
      </c>
      <c r="GUZ1355" s="84">
        <f>SUM(GUZ1353)</f>
        <v>1000000</v>
      </c>
      <c r="GVA1355" s="84">
        <f>SUM(GVA1353)</f>
        <v>0</v>
      </c>
      <c r="GVB1355" s="84">
        <f>GVA1355/GUZ1355</f>
        <v>0</v>
      </c>
      <c r="GVC1355" s="84">
        <f>SUM(GVC1353)</f>
        <v>1000000</v>
      </c>
      <c r="GVD1355" s="84">
        <v>0</v>
      </c>
      <c r="GVE1355" s="84">
        <v>0</v>
      </c>
      <c r="GVG1355" s="84">
        <f>GVD1355-GVE1355</f>
        <v>0</v>
      </c>
      <c r="GVH1355" s="84">
        <f t="shared" si="402"/>
        <v>1000000</v>
      </c>
      <c r="GVN1355" s="84" t="s">
        <v>235</v>
      </c>
      <c r="GVO1355" s="84" t="s">
        <v>236</v>
      </c>
      <c r="GVP1355" s="84">
        <f>SUM(GVP1353)</f>
        <v>1000000</v>
      </c>
      <c r="GVQ1355" s="84">
        <f>SUM(GVQ1353)</f>
        <v>0</v>
      </c>
      <c r="GVR1355" s="84">
        <f>GVQ1355/GVP1355</f>
        <v>0</v>
      </c>
      <c r="GVS1355" s="84">
        <f>SUM(GVS1353)</f>
        <v>1000000</v>
      </c>
      <c r="GVT1355" s="84">
        <v>0</v>
      </c>
      <c r="GVU1355" s="84">
        <v>0</v>
      </c>
      <c r="GVW1355" s="84">
        <f>GVT1355-GVU1355</f>
        <v>0</v>
      </c>
      <c r="GVX1355" s="84">
        <f t="shared" ref="GVX1355:GWN1357" si="403">GVT1355+GVP1355</f>
        <v>1000000</v>
      </c>
      <c r="GWD1355" s="84" t="s">
        <v>235</v>
      </c>
      <c r="GWE1355" s="84" t="s">
        <v>236</v>
      </c>
      <c r="GWF1355" s="84">
        <f>SUM(GWF1353)</f>
        <v>1000000</v>
      </c>
      <c r="GWG1355" s="84">
        <f>SUM(GWG1353)</f>
        <v>0</v>
      </c>
      <c r="GWH1355" s="84">
        <f>GWG1355/GWF1355</f>
        <v>0</v>
      </c>
      <c r="GWI1355" s="84">
        <f>SUM(GWI1353)</f>
        <v>1000000</v>
      </c>
      <c r="GWJ1355" s="84">
        <v>0</v>
      </c>
      <c r="GWK1355" s="84">
        <v>0</v>
      </c>
      <c r="GWM1355" s="84">
        <f>GWJ1355-GWK1355</f>
        <v>0</v>
      </c>
      <c r="GWN1355" s="84">
        <f t="shared" si="403"/>
        <v>1000000</v>
      </c>
      <c r="GWT1355" s="84" t="s">
        <v>235</v>
      </c>
      <c r="GWU1355" s="84" t="s">
        <v>236</v>
      </c>
      <c r="GWV1355" s="84">
        <f>SUM(GWV1353)</f>
        <v>1000000</v>
      </c>
      <c r="GWW1355" s="84">
        <f>SUM(GWW1353)</f>
        <v>0</v>
      </c>
      <c r="GWX1355" s="84">
        <f>GWW1355/GWV1355</f>
        <v>0</v>
      </c>
      <c r="GWY1355" s="84">
        <f>SUM(GWY1353)</f>
        <v>1000000</v>
      </c>
      <c r="GWZ1355" s="84">
        <v>0</v>
      </c>
      <c r="GXA1355" s="84">
        <v>0</v>
      </c>
      <c r="GXC1355" s="84">
        <f>GWZ1355-GXA1355</f>
        <v>0</v>
      </c>
      <c r="GXD1355" s="84">
        <f t="shared" ref="GXD1355:GXT1357" si="404">GWZ1355+GWV1355</f>
        <v>1000000</v>
      </c>
      <c r="GXJ1355" s="84" t="s">
        <v>235</v>
      </c>
      <c r="GXK1355" s="84" t="s">
        <v>236</v>
      </c>
      <c r="GXL1355" s="84">
        <f>SUM(GXL1353)</f>
        <v>1000000</v>
      </c>
      <c r="GXM1355" s="84">
        <f>SUM(GXM1353)</f>
        <v>0</v>
      </c>
      <c r="GXN1355" s="84">
        <f>GXM1355/GXL1355</f>
        <v>0</v>
      </c>
      <c r="GXO1355" s="84">
        <f>SUM(GXO1353)</f>
        <v>1000000</v>
      </c>
      <c r="GXP1355" s="84">
        <v>0</v>
      </c>
      <c r="GXQ1355" s="84">
        <v>0</v>
      </c>
      <c r="GXS1355" s="84">
        <f>GXP1355-GXQ1355</f>
        <v>0</v>
      </c>
      <c r="GXT1355" s="84">
        <f t="shared" si="404"/>
        <v>1000000</v>
      </c>
      <c r="GXZ1355" s="84" t="s">
        <v>235</v>
      </c>
      <c r="GYA1355" s="84" t="s">
        <v>236</v>
      </c>
      <c r="GYB1355" s="84">
        <f>SUM(GYB1353)</f>
        <v>1000000</v>
      </c>
      <c r="GYC1355" s="84">
        <f>SUM(GYC1353)</f>
        <v>0</v>
      </c>
      <c r="GYD1355" s="84">
        <f>GYC1355/GYB1355</f>
        <v>0</v>
      </c>
      <c r="GYE1355" s="84">
        <f>SUM(GYE1353)</f>
        <v>1000000</v>
      </c>
      <c r="GYF1355" s="84">
        <v>0</v>
      </c>
      <c r="GYG1355" s="84">
        <v>0</v>
      </c>
      <c r="GYI1355" s="84">
        <f>GYF1355-GYG1355</f>
        <v>0</v>
      </c>
      <c r="GYJ1355" s="84">
        <f t="shared" ref="GYJ1355:GYZ1357" si="405">GYF1355+GYB1355</f>
        <v>1000000</v>
      </c>
      <c r="GYP1355" s="84" t="s">
        <v>235</v>
      </c>
      <c r="GYQ1355" s="84" t="s">
        <v>236</v>
      </c>
      <c r="GYR1355" s="84">
        <f>SUM(GYR1353)</f>
        <v>1000000</v>
      </c>
      <c r="GYS1355" s="84">
        <f>SUM(GYS1353)</f>
        <v>0</v>
      </c>
      <c r="GYT1355" s="84">
        <f>GYS1355/GYR1355</f>
        <v>0</v>
      </c>
      <c r="GYU1355" s="84">
        <f>SUM(GYU1353)</f>
        <v>1000000</v>
      </c>
      <c r="GYV1355" s="84">
        <v>0</v>
      </c>
      <c r="GYW1355" s="84">
        <v>0</v>
      </c>
      <c r="GYY1355" s="84">
        <f>GYV1355-GYW1355</f>
        <v>0</v>
      </c>
      <c r="GYZ1355" s="84">
        <f t="shared" si="405"/>
        <v>1000000</v>
      </c>
      <c r="GZF1355" s="84" t="s">
        <v>235</v>
      </c>
      <c r="GZG1355" s="84" t="s">
        <v>236</v>
      </c>
      <c r="GZH1355" s="84">
        <f>SUM(GZH1353)</f>
        <v>1000000</v>
      </c>
      <c r="GZI1355" s="84">
        <f>SUM(GZI1353)</f>
        <v>0</v>
      </c>
      <c r="GZJ1355" s="84">
        <f>GZI1355/GZH1355</f>
        <v>0</v>
      </c>
      <c r="GZK1355" s="84">
        <f>SUM(GZK1353)</f>
        <v>1000000</v>
      </c>
      <c r="GZL1355" s="84">
        <v>0</v>
      </c>
      <c r="GZM1355" s="84">
        <v>0</v>
      </c>
      <c r="GZO1355" s="84">
        <f>GZL1355-GZM1355</f>
        <v>0</v>
      </c>
      <c r="GZP1355" s="84">
        <f t="shared" ref="GZP1355:HAF1357" si="406">GZL1355+GZH1355</f>
        <v>1000000</v>
      </c>
      <c r="GZV1355" s="84" t="s">
        <v>235</v>
      </c>
      <c r="GZW1355" s="84" t="s">
        <v>236</v>
      </c>
      <c r="GZX1355" s="84">
        <f>SUM(GZX1353)</f>
        <v>1000000</v>
      </c>
      <c r="GZY1355" s="84">
        <f>SUM(GZY1353)</f>
        <v>0</v>
      </c>
      <c r="GZZ1355" s="84">
        <f>GZY1355/GZX1355</f>
        <v>0</v>
      </c>
      <c r="HAA1355" s="84">
        <f>SUM(HAA1353)</f>
        <v>1000000</v>
      </c>
      <c r="HAB1355" s="84">
        <v>0</v>
      </c>
      <c r="HAC1355" s="84">
        <v>0</v>
      </c>
      <c r="HAE1355" s="84">
        <f>HAB1355-HAC1355</f>
        <v>0</v>
      </c>
      <c r="HAF1355" s="84">
        <f t="shared" si="406"/>
        <v>1000000</v>
      </c>
      <c r="HAL1355" s="84" t="s">
        <v>235</v>
      </c>
      <c r="HAM1355" s="84" t="s">
        <v>236</v>
      </c>
      <c r="HAN1355" s="84">
        <f>SUM(HAN1353)</f>
        <v>1000000</v>
      </c>
      <c r="HAO1355" s="84">
        <f>SUM(HAO1353)</f>
        <v>0</v>
      </c>
      <c r="HAP1355" s="84">
        <f>HAO1355/HAN1355</f>
        <v>0</v>
      </c>
      <c r="HAQ1355" s="84">
        <f>SUM(HAQ1353)</f>
        <v>1000000</v>
      </c>
      <c r="HAR1355" s="84">
        <v>0</v>
      </c>
      <c r="HAS1355" s="84">
        <v>0</v>
      </c>
      <c r="HAU1355" s="84">
        <f>HAR1355-HAS1355</f>
        <v>0</v>
      </c>
      <c r="HAV1355" s="84">
        <f t="shared" ref="HAV1355:HBL1357" si="407">HAR1355+HAN1355</f>
        <v>1000000</v>
      </c>
      <c r="HBB1355" s="84" t="s">
        <v>235</v>
      </c>
      <c r="HBC1355" s="84" t="s">
        <v>236</v>
      </c>
      <c r="HBD1355" s="84">
        <f>SUM(HBD1353)</f>
        <v>1000000</v>
      </c>
      <c r="HBE1355" s="84">
        <f>SUM(HBE1353)</f>
        <v>0</v>
      </c>
      <c r="HBF1355" s="84">
        <f>HBE1355/HBD1355</f>
        <v>0</v>
      </c>
      <c r="HBG1355" s="84">
        <f>SUM(HBG1353)</f>
        <v>1000000</v>
      </c>
      <c r="HBH1355" s="84">
        <v>0</v>
      </c>
      <c r="HBI1355" s="84">
        <v>0</v>
      </c>
      <c r="HBK1355" s="84">
        <f>HBH1355-HBI1355</f>
        <v>0</v>
      </c>
      <c r="HBL1355" s="84">
        <f t="shared" si="407"/>
        <v>1000000</v>
      </c>
      <c r="HBR1355" s="84" t="s">
        <v>235</v>
      </c>
      <c r="HBS1355" s="84" t="s">
        <v>236</v>
      </c>
      <c r="HBT1355" s="84">
        <f>SUM(HBT1353)</f>
        <v>1000000</v>
      </c>
      <c r="HBU1355" s="84">
        <f>SUM(HBU1353)</f>
        <v>0</v>
      </c>
      <c r="HBV1355" s="84">
        <f>HBU1355/HBT1355</f>
        <v>0</v>
      </c>
      <c r="HBW1355" s="84">
        <f>SUM(HBW1353)</f>
        <v>1000000</v>
      </c>
      <c r="HBX1355" s="84">
        <v>0</v>
      </c>
      <c r="HBY1355" s="84">
        <v>0</v>
      </c>
      <c r="HCA1355" s="84">
        <f>HBX1355-HBY1355</f>
        <v>0</v>
      </c>
      <c r="HCB1355" s="84">
        <f t="shared" ref="HCB1355:HCR1357" si="408">HBX1355+HBT1355</f>
        <v>1000000</v>
      </c>
      <c r="HCH1355" s="84" t="s">
        <v>235</v>
      </c>
      <c r="HCI1355" s="84" t="s">
        <v>236</v>
      </c>
      <c r="HCJ1355" s="84">
        <f>SUM(HCJ1353)</f>
        <v>1000000</v>
      </c>
      <c r="HCK1355" s="84">
        <f>SUM(HCK1353)</f>
        <v>0</v>
      </c>
      <c r="HCL1355" s="84">
        <f>HCK1355/HCJ1355</f>
        <v>0</v>
      </c>
      <c r="HCM1355" s="84">
        <f>SUM(HCM1353)</f>
        <v>1000000</v>
      </c>
      <c r="HCN1355" s="84">
        <v>0</v>
      </c>
      <c r="HCO1355" s="84">
        <v>0</v>
      </c>
      <c r="HCQ1355" s="84">
        <f>HCN1355-HCO1355</f>
        <v>0</v>
      </c>
      <c r="HCR1355" s="84">
        <f t="shared" si="408"/>
        <v>1000000</v>
      </c>
      <c r="HCX1355" s="84" t="s">
        <v>235</v>
      </c>
      <c r="HCY1355" s="84" t="s">
        <v>236</v>
      </c>
      <c r="HCZ1355" s="84">
        <f>SUM(HCZ1353)</f>
        <v>1000000</v>
      </c>
      <c r="HDA1355" s="84">
        <f>SUM(HDA1353)</f>
        <v>0</v>
      </c>
      <c r="HDB1355" s="84">
        <f>HDA1355/HCZ1355</f>
        <v>0</v>
      </c>
      <c r="HDC1355" s="84">
        <f>SUM(HDC1353)</f>
        <v>1000000</v>
      </c>
      <c r="HDD1355" s="84">
        <v>0</v>
      </c>
      <c r="HDE1355" s="84">
        <v>0</v>
      </c>
      <c r="HDG1355" s="84">
        <f>HDD1355-HDE1355</f>
        <v>0</v>
      </c>
      <c r="HDH1355" s="84">
        <f t="shared" ref="HDH1355:HDX1357" si="409">HDD1355+HCZ1355</f>
        <v>1000000</v>
      </c>
      <c r="HDN1355" s="84" t="s">
        <v>235</v>
      </c>
      <c r="HDO1355" s="84" t="s">
        <v>236</v>
      </c>
      <c r="HDP1355" s="84">
        <f>SUM(HDP1353)</f>
        <v>1000000</v>
      </c>
      <c r="HDQ1355" s="84">
        <f>SUM(HDQ1353)</f>
        <v>0</v>
      </c>
      <c r="HDR1355" s="84">
        <f>HDQ1355/HDP1355</f>
        <v>0</v>
      </c>
      <c r="HDS1355" s="84">
        <f>SUM(HDS1353)</f>
        <v>1000000</v>
      </c>
      <c r="HDT1355" s="84">
        <v>0</v>
      </c>
      <c r="HDU1355" s="84">
        <v>0</v>
      </c>
      <c r="HDW1355" s="84">
        <f>HDT1355-HDU1355</f>
        <v>0</v>
      </c>
      <c r="HDX1355" s="84">
        <f t="shared" si="409"/>
        <v>1000000</v>
      </c>
      <c r="HED1355" s="84" t="s">
        <v>235</v>
      </c>
      <c r="HEE1355" s="84" t="s">
        <v>236</v>
      </c>
      <c r="HEF1355" s="84">
        <f>SUM(HEF1353)</f>
        <v>1000000</v>
      </c>
      <c r="HEG1355" s="84">
        <f>SUM(HEG1353)</f>
        <v>0</v>
      </c>
      <c r="HEH1355" s="84">
        <f>HEG1355/HEF1355</f>
        <v>0</v>
      </c>
      <c r="HEI1355" s="84">
        <f>SUM(HEI1353)</f>
        <v>1000000</v>
      </c>
      <c r="HEJ1355" s="84">
        <v>0</v>
      </c>
      <c r="HEK1355" s="84">
        <v>0</v>
      </c>
      <c r="HEM1355" s="84">
        <f>HEJ1355-HEK1355</f>
        <v>0</v>
      </c>
      <c r="HEN1355" s="84">
        <f t="shared" ref="HEN1355:HFD1357" si="410">HEJ1355+HEF1355</f>
        <v>1000000</v>
      </c>
      <c r="HET1355" s="84" t="s">
        <v>235</v>
      </c>
      <c r="HEU1355" s="84" t="s">
        <v>236</v>
      </c>
      <c r="HEV1355" s="84">
        <f>SUM(HEV1353)</f>
        <v>1000000</v>
      </c>
      <c r="HEW1355" s="84">
        <f>SUM(HEW1353)</f>
        <v>0</v>
      </c>
      <c r="HEX1355" s="84">
        <f>HEW1355/HEV1355</f>
        <v>0</v>
      </c>
      <c r="HEY1355" s="84">
        <f>SUM(HEY1353)</f>
        <v>1000000</v>
      </c>
      <c r="HEZ1355" s="84">
        <v>0</v>
      </c>
      <c r="HFA1355" s="84">
        <v>0</v>
      </c>
      <c r="HFC1355" s="84">
        <f>HEZ1355-HFA1355</f>
        <v>0</v>
      </c>
      <c r="HFD1355" s="84">
        <f t="shared" si="410"/>
        <v>1000000</v>
      </c>
      <c r="HFJ1355" s="84" t="s">
        <v>235</v>
      </c>
      <c r="HFK1355" s="84" t="s">
        <v>236</v>
      </c>
      <c r="HFL1355" s="84">
        <f>SUM(HFL1353)</f>
        <v>1000000</v>
      </c>
      <c r="HFM1355" s="84">
        <f>SUM(HFM1353)</f>
        <v>0</v>
      </c>
      <c r="HFN1355" s="84">
        <f>HFM1355/HFL1355</f>
        <v>0</v>
      </c>
      <c r="HFO1355" s="84">
        <f>SUM(HFO1353)</f>
        <v>1000000</v>
      </c>
      <c r="HFP1355" s="84">
        <v>0</v>
      </c>
      <c r="HFQ1355" s="84">
        <v>0</v>
      </c>
      <c r="HFS1355" s="84">
        <f>HFP1355-HFQ1355</f>
        <v>0</v>
      </c>
      <c r="HFT1355" s="84">
        <f t="shared" ref="HFT1355:HGJ1357" si="411">HFP1355+HFL1355</f>
        <v>1000000</v>
      </c>
      <c r="HFZ1355" s="84" t="s">
        <v>235</v>
      </c>
      <c r="HGA1355" s="84" t="s">
        <v>236</v>
      </c>
      <c r="HGB1355" s="84">
        <f>SUM(HGB1353)</f>
        <v>1000000</v>
      </c>
      <c r="HGC1355" s="84">
        <f>SUM(HGC1353)</f>
        <v>0</v>
      </c>
      <c r="HGD1355" s="84">
        <f>HGC1355/HGB1355</f>
        <v>0</v>
      </c>
      <c r="HGE1355" s="84">
        <f>SUM(HGE1353)</f>
        <v>1000000</v>
      </c>
      <c r="HGF1355" s="84">
        <v>0</v>
      </c>
      <c r="HGG1355" s="84">
        <v>0</v>
      </c>
      <c r="HGI1355" s="84">
        <f>HGF1355-HGG1355</f>
        <v>0</v>
      </c>
      <c r="HGJ1355" s="84">
        <f t="shared" si="411"/>
        <v>1000000</v>
      </c>
      <c r="HGP1355" s="84" t="s">
        <v>235</v>
      </c>
      <c r="HGQ1355" s="84" t="s">
        <v>236</v>
      </c>
      <c r="HGR1355" s="84">
        <f>SUM(HGR1353)</f>
        <v>1000000</v>
      </c>
      <c r="HGS1355" s="84">
        <f>SUM(HGS1353)</f>
        <v>0</v>
      </c>
      <c r="HGT1355" s="84">
        <f>HGS1355/HGR1355</f>
        <v>0</v>
      </c>
      <c r="HGU1355" s="84">
        <f>SUM(HGU1353)</f>
        <v>1000000</v>
      </c>
      <c r="HGV1355" s="84">
        <v>0</v>
      </c>
      <c r="HGW1355" s="84">
        <v>0</v>
      </c>
      <c r="HGY1355" s="84">
        <f>HGV1355-HGW1355</f>
        <v>0</v>
      </c>
      <c r="HGZ1355" s="84">
        <f t="shared" ref="HGZ1355:HHP1357" si="412">HGV1355+HGR1355</f>
        <v>1000000</v>
      </c>
      <c r="HHF1355" s="84" t="s">
        <v>235</v>
      </c>
      <c r="HHG1355" s="84" t="s">
        <v>236</v>
      </c>
      <c r="HHH1355" s="84">
        <f>SUM(HHH1353)</f>
        <v>1000000</v>
      </c>
      <c r="HHI1355" s="84">
        <f>SUM(HHI1353)</f>
        <v>0</v>
      </c>
      <c r="HHJ1355" s="84">
        <f>HHI1355/HHH1355</f>
        <v>0</v>
      </c>
      <c r="HHK1355" s="84">
        <f>SUM(HHK1353)</f>
        <v>1000000</v>
      </c>
      <c r="HHL1355" s="84">
        <v>0</v>
      </c>
      <c r="HHM1355" s="84">
        <v>0</v>
      </c>
      <c r="HHO1355" s="84">
        <f>HHL1355-HHM1355</f>
        <v>0</v>
      </c>
      <c r="HHP1355" s="84">
        <f t="shared" si="412"/>
        <v>1000000</v>
      </c>
      <c r="HHV1355" s="84" t="s">
        <v>235</v>
      </c>
      <c r="HHW1355" s="84" t="s">
        <v>236</v>
      </c>
      <c r="HHX1355" s="84">
        <f>SUM(HHX1353)</f>
        <v>1000000</v>
      </c>
      <c r="HHY1355" s="84">
        <f>SUM(HHY1353)</f>
        <v>0</v>
      </c>
      <c r="HHZ1355" s="84">
        <f>HHY1355/HHX1355</f>
        <v>0</v>
      </c>
      <c r="HIA1355" s="84">
        <f>SUM(HIA1353)</f>
        <v>1000000</v>
      </c>
      <c r="HIB1355" s="84">
        <v>0</v>
      </c>
      <c r="HIC1355" s="84">
        <v>0</v>
      </c>
      <c r="HIE1355" s="84">
        <f>HIB1355-HIC1355</f>
        <v>0</v>
      </c>
      <c r="HIF1355" s="84">
        <f t="shared" ref="HIF1355:HIV1357" si="413">HIB1355+HHX1355</f>
        <v>1000000</v>
      </c>
      <c r="HIL1355" s="84" t="s">
        <v>235</v>
      </c>
      <c r="HIM1355" s="84" t="s">
        <v>236</v>
      </c>
      <c r="HIN1355" s="84">
        <f>SUM(HIN1353)</f>
        <v>1000000</v>
      </c>
      <c r="HIO1355" s="84">
        <f>SUM(HIO1353)</f>
        <v>0</v>
      </c>
      <c r="HIP1355" s="84">
        <f>HIO1355/HIN1355</f>
        <v>0</v>
      </c>
      <c r="HIQ1355" s="84">
        <f>SUM(HIQ1353)</f>
        <v>1000000</v>
      </c>
      <c r="HIR1355" s="84">
        <v>0</v>
      </c>
      <c r="HIS1355" s="84">
        <v>0</v>
      </c>
      <c r="HIU1355" s="84">
        <f>HIR1355-HIS1355</f>
        <v>0</v>
      </c>
      <c r="HIV1355" s="84">
        <f t="shared" si="413"/>
        <v>1000000</v>
      </c>
      <c r="HJB1355" s="84" t="s">
        <v>235</v>
      </c>
      <c r="HJC1355" s="84" t="s">
        <v>236</v>
      </c>
      <c r="HJD1355" s="84">
        <f>SUM(HJD1353)</f>
        <v>1000000</v>
      </c>
      <c r="HJE1355" s="84">
        <f>SUM(HJE1353)</f>
        <v>0</v>
      </c>
      <c r="HJF1355" s="84">
        <f>HJE1355/HJD1355</f>
        <v>0</v>
      </c>
      <c r="HJG1355" s="84">
        <f>SUM(HJG1353)</f>
        <v>1000000</v>
      </c>
      <c r="HJH1355" s="84">
        <v>0</v>
      </c>
      <c r="HJI1355" s="84">
        <v>0</v>
      </c>
      <c r="HJK1355" s="84">
        <f>HJH1355-HJI1355</f>
        <v>0</v>
      </c>
      <c r="HJL1355" s="84">
        <f t="shared" ref="HJL1355:HKB1357" si="414">HJH1355+HJD1355</f>
        <v>1000000</v>
      </c>
      <c r="HJR1355" s="84" t="s">
        <v>235</v>
      </c>
      <c r="HJS1355" s="84" t="s">
        <v>236</v>
      </c>
      <c r="HJT1355" s="84">
        <f>SUM(HJT1353)</f>
        <v>1000000</v>
      </c>
      <c r="HJU1355" s="84">
        <f>SUM(HJU1353)</f>
        <v>0</v>
      </c>
      <c r="HJV1355" s="84">
        <f>HJU1355/HJT1355</f>
        <v>0</v>
      </c>
      <c r="HJW1355" s="84">
        <f>SUM(HJW1353)</f>
        <v>1000000</v>
      </c>
      <c r="HJX1355" s="84">
        <v>0</v>
      </c>
      <c r="HJY1355" s="84">
        <v>0</v>
      </c>
      <c r="HKA1355" s="84">
        <f>HJX1355-HJY1355</f>
        <v>0</v>
      </c>
      <c r="HKB1355" s="84">
        <f t="shared" si="414"/>
        <v>1000000</v>
      </c>
      <c r="HKH1355" s="84" t="s">
        <v>235</v>
      </c>
      <c r="HKI1355" s="84" t="s">
        <v>236</v>
      </c>
      <c r="HKJ1355" s="84">
        <f>SUM(HKJ1353)</f>
        <v>1000000</v>
      </c>
      <c r="HKK1355" s="84">
        <f>SUM(HKK1353)</f>
        <v>0</v>
      </c>
      <c r="HKL1355" s="84">
        <f>HKK1355/HKJ1355</f>
        <v>0</v>
      </c>
      <c r="HKM1355" s="84">
        <f>SUM(HKM1353)</f>
        <v>1000000</v>
      </c>
      <c r="HKN1355" s="84">
        <v>0</v>
      </c>
      <c r="HKO1355" s="84">
        <v>0</v>
      </c>
      <c r="HKQ1355" s="84">
        <f>HKN1355-HKO1355</f>
        <v>0</v>
      </c>
      <c r="HKR1355" s="84">
        <f t="shared" ref="HKR1355:HLH1357" si="415">HKN1355+HKJ1355</f>
        <v>1000000</v>
      </c>
      <c r="HKX1355" s="84" t="s">
        <v>235</v>
      </c>
      <c r="HKY1355" s="84" t="s">
        <v>236</v>
      </c>
      <c r="HKZ1355" s="84">
        <f>SUM(HKZ1353)</f>
        <v>1000000</v>
      </c>
      <c r="HLA1355" s="84">
        <f>SUM(HLA1353)</f>
        <v>0</v>
      </c>
      <c r="HLB1355" s="84">
        <f>HLA1355/HKZ1355</f>
        <v>0</v>
      </c>
      <c r="HLC1355" s="84">
        <f>SUM(HLC1353)</f>
        <v>1000000</v>
      </c>
      <c r="HLD1355" s="84">
        <v>0</v>
      </c>
      <c r="HLE1355" s="84">
        <v>0</v>
      </c>
      <c r="HLG1355" s="84">
        <f>HLD1355-HLE1355</f>
        <v>0</v>
      </c>
      <c r="HLH1355" s="84">
        <f t="shared" si="415"/>
        <v>1000000</v>
      </c>
      <c r="HLN1355" s="84" t="s">
        <v>235</v>
      </c>
      <c r="HLO1355" s="84" t="s">
        <v>236</v>
      </c>
      <c r="HLP1355" s="84">
        <f>SUM(HLP1353)</f>
        <v>1000000</v>
      </c>
      <c r="HLQ1355" s="84">
        <f>SUM(HLQ1353)</f>
        <v>0</v>
      </c>
      <c r="HLR1355" s="84">
        <f>HLQ1355/HLP1355</f>
        <v>0</v>
      </c>
      <c r="HLS1355" s="84">
        <f>SUM(HLS1353)</f>
        <v>1000000</v>
      </c>
      <c r="HLT1355" s="84">
        <v>0</v>
      </c>
      <c r="HLU1355" s="84">
        <v>0</v>
      </c>
      <c r="HLW1355" s="84">
        <f>HLT1355-HLU1355</f>
        <v>0</v>
      </c>
      <c r="HLX1355" s="84">
        <f t="shared" ref="HLX1355:HMN1357" si="416">HLT1355+HLP1355</f>
        <v>1000000</v>
      </c>
      <c r="HMD1355" s="84" t="s">
        <v>235</v>
      </c>
      <c r="HME1355" s="84" t="s">
        <v>236</v>
      </c>
      <c r="HMF1355" s="84">
        <f>SUM(HMF1353)</f>
        <v>1000000</v>
      </c>
      <c r="HMG1355" s="84">
        <f>SUM(HMG1353)</f>
        <v>0</v>
      </c>
      <c r="HMH1355" s="84">
        <f>HMG1355/HMF1355</f>
        <v>0</v>
      </c>
      <c r="HMI1355" s="84">
        <f>SUM(HMI1353)</f>
        <v>1000000</v>
      </c>
      <c r="HMJ1355" s="84">
        <v>0</v>
      </c>
      <c r="HMK1355" s="84">
        <v>0</v>
      </c>
      <c r="HMM1355" s="84">
        <f>HMJ1355-HMK1355</f>
        <v>0</v>
      </c>
      <c r="HMN1355" s="84">
        <f t="shared" si="416"/>
        <v>1000000</v>
      </c>
      <c r="HMT1355" s="84" t="s">
        <v>235</v>
      </c>
      <c r="HMU1355" s="84" t="s">
        <v>236</v>
      </c>
      <c r="HMV1355" s="84">
        <f>SUM(HMV1353)</f>
        <v>1000000</v>
      </c>
      <c r="HMW1355" s="84">
        <f>SUM(HMW1353)</f>
        <v>0</v>
      </c>
      <c r="HMX1355" s="84">
        <f>HMW1355/HMV1355</f>
        <v>0</v>
      </c>
      <c r="HMY1355" s="84">
        <f>SUM(HMY1353)</f>
        <v>1000000</v>
      </c>
      <c r="HMZ1355" s="84">
        <v>0</v>
      </c>
      <c r="HNA1355" s="84">
        <v>0</v>
      </c>
      <c r="HNC1355" s="84">
        <f>HMZ1355-HNA1355</f>
        <v>0</v>
      </c>
      <c r="HND1355" s="84">
        <f t="shared" ref="HND1355:HNT1357" si="417">HMZ1355+HMV1355</f>
        <v>1000000</v>
      </c>
      <c r="HNJ1355" s="84" t="s">
        <v>235</v>
      </c>
      <c r="HNK1355" s="84" t="s">
        <v>236</v>
      </c>
      <c r="HNL1355" s="84">
        <f>SUM(HNL1353)</f>
        <v>1000000</v>
      </c>
      <c r="HNM1355" s="84">
        <f>SUM(HNM1353)</f>
        <v>0</v>
      </c>
      <c r="HNN1355" s="84">
        <f>HNM1355/HNL1355</f>
        <v>0</v>
      </c>
      <c r="HNO1355" s="84">
        <f>SUM(HNO1353)</f>
        <v>1000000</v>
      </c>
      <c r="HNP1355" s="84">
        <v>0</v>
      </c>
      <c r="HNQ1355" s="84">
        <v>0</v>
      </c>
      <c r="HNS1355" s="84">
        <f>HNP1355-HNQ1355</f>
        <v>0</v>
      </c>
      <c r="HNT1355" s="84">
        <f t="shared" si="417"/>
        <v>1000000</v>
      </c>
      <c r="HNZ1355" s="84" t="s">
        <v>235</v>
      </c>
      <c r="HOA1355" s="84" t="s">
        <v>236</v>
      </c>
      <c r="HOB1355" s="84">
        <f>SUM(HOB1353)</f>
        <v>1000000</v>
      </c>
      <c r="HOC1355" s="84">
        <f>SUM(HOC1353)</f>
        <v>0</v>
      </c>
      <c r="HOD1355" s="84">
        <f>HOC1355/HOB1355</f>
        <v>0</v>
      </c>
      <c r="HOE1355" s="84">
        <f>SUM(HOE1353)</f>
        <v>1000000</v>
      </c>
      <c r="HOF1355" s="84">
        <v>0</v>
      </c>
      <c r="HOG1355" s="84">
        <v>0</v>
      </c>
      <c r="HOI1355" s="84">
        <f>HOF1355-HOG1355</f>
        <v>0</v>
      </c>
      <c r="HOJ1355" s="84">
        <f t="shared" ref="HOJ1355:HOZ1357" si="418">HOF1355+HOB1355</f>
        <v>1000000</v>
      </c>
      <c r="HOP1355" s="84" t="s">
        <v>235</v>
      </c>
      <c r="HOQ1355" s="84" t="s">
        <v>236</v>
      </c>
      <c r="HOR1355" s="84">
        <f>SUM(HOR1353)</f>
        <v>1000000</v>
      </c>
      <c r="HOS1355" s="84">
        <f>SUM(HOS1353)</f>
        <v>0</v>
      </c>
      <c r="HOT1355" s="84">
        <f>HOS1355/HOR1355</f>
        <v>0</v>
      </c>
      <c r="HOU1355" s="84">
        <f>SUM(HOU1353)</f>
        <v>1000000</v>
      </c>
      <c r="HOV1355" s="84">
        <v>0</v>
      </c>
      <c r="HOW1355" s="84">
        <v>0</v>
      </c>
      <c r="HOY1355" s="84">
        <f>HOV1355-HOW1355</f>
        <v>0</v>
      </c>
      <c r="HOZ1355" s="84">
        <f t="shared" si="418"/>
        <v>1000000</v>
      </c>
      <c r="HPF1355" s="84" t="s">
        <v>235</v>
      </c>
      <c r="HPG1355" s="84" t="s">
        <v>236</v>
      </c>
      <c r="HPH1355" s="84">
        <f>SUM(HPH1353)</f>
        <v>1000000</v>
      </c>
      <c r="HPI1355" s="84">
        <f>SUM(HPI1353)</f>
        <v>0</v>
      </c>
      <c r="HPJ1355" s="84">
        <f>HPI1355/HPH1355</f>
        <v>0</v>
      </c>
      <c r="HPK1355" s="84">
        <f>SUM(HPK1353)</f>
        <v>1000000</v>
      </c>
      <c r="HPL1355" s="84">
        <v>0</v>
      </c>
      <c r="HPM1355" s="84">
        <v>0</v>
      </c>
      <c r="HPO1355" s="84">
        <f>HPL1355-HPM1355</f>
        <v>0</v>
      </c>
      <c r="HPP1355" s="84">
        <f t="shared" ref="HPP1355:HQF1357" si="419">HPL1355+HPH1355</f>
        <v>1000000</v>
      </c>
      <c r="HPV1355" s="84" t="s">
        <v>235</v>
      </c>
      <c r="HPW1355" s="84" t="s">
        <v>236</v>
      </c>
      <c r="HPX1355" s="84">
        <f>SUM(HPX1353)</f>
        <v>1000000</v>
      </c>
      <c r="HPY1355" s="84">
        <f>SUM(HPY1353)</f>
        <v>0</v>
      </c>
      <c r="HPZ1355" s="84">
        <f>HPY1355/HPX1355</f>
        <v>0</v>
      </c>
      <c r="HQA1355" s="84">
        <f>SUM(HQA1353)</f>
        <v>1000000</v>
      </c>
      <c r="HQB1355" s="84">
        <v>0</v>
      </c>
      <c r="HQC1355" s="84">
        <v>0</v>
      </c>
      <c r="HQE1355" s="84">
        <f>HQB1355-HQC1355</f>
        <v>0</v>
      </c>
      <c r="HQF1355" s="84">
        <f t="shared" si="419"/>
        <v>1000000</v>
      </c>
      <c r="HQL1355" s="84" t="s">
        <v>235</v>
      </c>
      <c r="HQM1355" s="84" t="s">
        <v>236</v>
      </c>
      <c r="HQN1355" s="84">
        <f>SUM(HQN1353)</f>
        <v>1000000</v>
      </c>
      <c r="HQO1355" s="84">
        <f>SUM(HQO1353)</f>
        <v>0</v>
      </c>
      <c r="HQP1355" s="84">
        <f>HQO1355/HQN1355</f>
        <v>0</v>
      </c>
      <c r="HQQ1355" s="84">
        <f>SUM(HQQ1353)</f>
        <v>1000000</v>
      </c>
      <c r="HQR1355" s="84">
        <v>0</v>
      </c>
      <c r="HQS1355" s="84">
        <v>0</v>
      </c>
      <c r="HQU1355" s="84">
        <f>HQR1355-HQS1355</f>
        <v>0</v>
      </c>
      <c r="HQV1355" s="84">
        <f t="shared" ref="HQV1355:HRL1357" si="420">HQR1355+HQN1355</f>
        <v>1000000</v>
      </c>
      <c r="HRB1355" s="84" t="s">
        <v>235</v>
      </c>
      <c r="HRC1355" s="84" t="s">
        <v>236</v>
      </c>
      <c r="HRD1355" s="84">
        <f>SUM(HRD1353)</f>
        <v>1000000</v>
      </c>
      <c r="HRE1355" s="84">
        <f>SUM(HRE1353)</f>
        <v>0</v>
      </c>
      <c r="HRF1355" s="84">
        <f>HRE1355/HRD1355</f>
        <v>0</v>
      </c>
      <c r="HRG1355" s="84">
        <f>SUM(HRG1353)</f>
        <v>1000000</v>
      </c>
      <c r="HRH1355" s="84">
        <v>0</v>
      </c>
      <c r="HRI1355" s="84">
        <v>0</v>
      </c>
      <c r="HRK1355" s="84">
        <f>HRH1355-HRI1355</f>
        <v>0</v>
      </c>
      <c r="HRL1355" s="84">
        <f t="shared" si="420"/>
        <v>1000000</v>
      </c>
      <c r="HRR1355" s="84" t="s">
        <v>235</v>
      </c>
      <c r="HRS1355" s="84" t="s">
        <v>236</v>
      </c>
      <c r="HRT1355" s="84">
        <f>SUM(HRT1353)</f>
        <v>1000000</v>
      </c>
      <c r="HRU1355" s="84">
        <f>SUM(HRU1353)</f>
        <v>0</v>
      </c>
      <c r="HRV1355" s="84">
        <f>HRU1355/HRT1355</f>
        <v>0</v>
      </c>
      <c r="HRW1355" s="84">
        <f>SUM(HRW1353)</f>
        <v>1000000</v>
      </c>
      <c r="HRX1355" s="84">
        <v>0</v>
      </c>
      <c r="HRY1355" s="84">
        <v>0</v>
      </c>
      <c r="HSA1355" s="84">
        <f>HRX1355-HRY1355</f>
        <v>0</v>
      </c>
      <c r="HSB1355" s="84">
        <f t="shared" ref="HSB1355:HSR1357" si="421">HRX1355+HRT1355</f>
        <v>1000000</v>
      </c>
      <c r="HSH1355" s="84" t="s">
        <v>235</v>
      </c>
      <c r="HSI1355" s="84" t="s">
        <v>236</v>
      </c>
      <c r="HSJ1355" s="84">
        <f>SUM(HSJ1353)</f>
        <v>1000000</v>
      </c>
      <c r="HSK1355" s="84">
        <f>SUM(HSK1353)</f>
        <v>0</v>
      </c>
      <c r="HSL1355" s="84">
        <f>HSK1355/HSJ1355</f>
        <v>0</v>
      </c>
      <c r="HSM1355" s="84">
        <f>SUM(HSM1353)</f>
        <v>1000000</v>
      </c>
      <c r="HSN1355" s="84">
        <v>0</v>
      </c>
      <c r="HSO1355" s="84">
        <v>0</v>
      </c>
      <c r="HSQ1355" s="84">
        <f>HSN1355-HSO1355</f>
        <v>0</v>
      </c>
      <c r="HSR1355" s="84">
        <f t="shared" si="421"/>
        <v>1000000</v>
      </c>
      <c r="HSX1355" s="84" t="s">
        <v>235</v>
      </c>
      <c r="HSY1355" s="84" t="s">
        <v>236</v>
      </c>
      <c r="HSZ1355" s="84">
        <f>SUM(HSZ1353)</f>
        <v>1000000</v>
      </c>
      <c r="HTA1355" s="84">
        <f>SUM(HTA1353)</f>
        <v>0</v>
      </c>
      <c r="HTB1355" s="84">
        <f>HTA1355/HSZ1355</f>
        <v>0</v>
      </c>
      <c r="HTC1355" s="84">
        <f>SUM(HTC1353)</f>
        <v>1000000</v>
      </c>
      <c r="HTD1355" s="84">
        <v>0</v>
      </c>
      <c r="HTE1355" s="84">
        <v>0</v>
      </c>
      <c r="HTG1355" s="84">
        <f>HTD1355-HTE1355</f>
        <v>0</v>
      </c>
      <c r="HTH1355" s="84">
        <f t="shared" ref="HTH1355:HTX1357" si="422">HTD1355+HSZ1355</f>
        <v>1000000</v>
      </c>
      <c r="HTN1355" s="84" t="s">
        <v>235</v>
      </c>
      <c r="HTO1355" s="84" t="s">
        <v>236</v>
      </c>
      <c r="HTP1355" s="84">
        <f>SUM(HTP1353)</f>
        <v>1000000</v>
      </c>
      <c r="HTQ1355" s="84">
        <f>SUM(HTQ1353)</f>
        <v>0</v>
      </c>
      <c r="HTR1355" s="84">
        <f>HTQ1355/HTP1355</f>
        <v>0</v>
      </c>
      <c r="HTS1355" s="84">
        <f>SUM(HTS1353)</f>
        <v>1000000</v>
      </c>
      <c r="HTT1355" s="84">
        <v>0</v>
      </c>
      <c r="HTU1355" s="84">
        <v>0</v>
      </c>
      <c r="HTW1355" s="84">
        <f>HTT1355-HTU1355</f>
        <v>0</v>
      </c>
      <c r="HTX1355" s="84">
        <f t="shared" si="422"/>
        <v>1000000</v>
      </c>
      <c r="HUD1355" s="84" t="s">
        <v>235</v>
      </c>
      <c r="HUE1355" s="84" t="s">
        <v>236</v>
      </c>
      <c r="HUF1355" s="84">
        <f>SUM(HUF1353)</f>
        <v>1000000</v>
      </c>
      <c r="HUG1355" s="84">
        <f>SUM(HUG1353)</f>
        <v>0</v>
      </c>
      <c r="HUH1355" s="84">
        <f>HUG1355/HUF1355</f>
        <v>0</v>
      </c>
      <c r="HUI1355" s="84">
        <f>SUM(HUI1353)</f>
        <v>1000000</v>
      </c>
      <c r="HUJ1355" s="84">
        <v>0</v>
      </c>
      <c r="HUK1355" s="84">
        <v>0</v>
      </c>
      <c r="HUM1355" s="84">
        <f>HUJ1355-HUK1355</f>
        <v>0</v>
      </c>
      <c r="HUN1355" s="84">
        <f t="shared" ref="HUN1355:HVD1357" si="423">HUJ1355+HUF1355</f>
        <v>1000000</v>
      </c>
      <c r="HUT1355" s="84" t="s">
        <v>235</v>
      </c>
      <c r="HUU1355" s="84" t="s">
        <v>236</v>
      </c>
      <c r="HUV1355" s="84">
        <f>SUM(HUV1353)</f>
        <v>1000000</v>
      </c>
      <c r="HUW1355" s="84">
        <f>SUM(HUW1353)</f>
        <v>0</v>
      </c>
      <c r="HUX1355" s="84">
        <f>HUW1355/HUV1355</f>
        <v>0</v>
      </c>
      <c r="HUY1355" s="84">
        <f>SUM(HUY1353)</f>
        <v>1000000</v>
      </c>
      <c r="HUZ1355" s="84">
        <v>0</v>
      </c>
      <c r="HVA1355" s="84">
        <v>0</v>
      </c>
      <c r="HVC1355" s="84">
        <f>HUZ1355-HVA1355</f>
        <v>0</v>
      </c>
      <c r="HVD1355" s="84">
        <f t="shared" si="423"/>
        <v>1000000</v>
      </c>
      <c r="HVJ1355" s="84" t="s">
        <v>235</v>
      </c>
      <c r="HVK1355" s="84" t="s">
        <v>236</v>
      </c>
      <c r="HVL1355" s="84">
        <f>SUM(HVL1353)</f>
        <v>1000000</v>
      </c>
      <c r="HVM1355" s="84">
        <f>SUM(HVM1353)</f>
        <v>0</v>
      </c>
      <c r="HVN1355" s="84">
        <f>HVM1355/HVL1355</f>
        <v>0</v>
      </c>
      <c r="HVO1355" s="84">
        <f>SUM(HVO1353)</f>
        <v>1000000</v>
      </c>
      <c r="HVP1355" s="84">
        <v>0</v>
      </c>
      <c r="HVQ1355" s="84">
        <v>0</v>
      </c>
      <c r="HVS1355" s="84">
        <f>HVP1355-HVQ1355</f>
        <v>0</v>
      </c>
      <c r="HVT1355" s="84">
        <f t="shared" ref="HVT1355:HWJ1357" si="424">HVP1355+HVL1355</f>
        <v>1000000</v>
      </c>
      <c r="HVZ1355" s="84" t="s">
        <v>235</v>
      </c>
      <c r="HWA1355" s="84" t="s">
        <v>236</v>
      </c>
      <c r="HWB1355" s="84">
        <f>SUM(HWB1353)</f>
        <v>1000000</v>
      </c>
      <c r="HWC1355" s="84">
        <f>SUM(HWC1353)</f>
        <v>0</v>
      </c>
      <c r="HWD1355" s="84">
        <f>HWC1355/HWB1355</f>
        <v>0</v>
      </c>
      <c r="HWE1355" s="84">
        <f>SUM(HWE1353)</f>
        <v>1000000</v>
      </c>
      <c r="HWF1355" s="84">
        <v>0</v>
      </c>
      <c r="HWG1355" s="84">
        <v>0</v>
      </c>
      <c r="HWI1355" s="84">
        <f>HWF1355-HWG1355</f>
        <v>0</v>
      </c>
      <c r="HWJ1355" s="84">
        <f t="shared" si="424"/>
        <v>1000000</v>
      </c>
      <c r="HWP1355" s="84" t="s">
        <v>235</v>
      </c>
      <c r="HWQ1355" s="84" t="s">
        <v>236</v>
      </c>
      <c r="HWR1355" s="84">
        <f>SUM(HWR1353)</f>
        <v>1000000</v>
      </c>
      <c r="HWS1355" s="84">
        <f>SUM(HWS1353)</f>
        <v>0</v>
      </c>
      <c r="HWT1355" s="84">
        <f>HWS1355/HWR1355</f>
        <v>0</v>
      </c>
      <c r="HWU1355" s="84">
        <f>SUM(HWU1353)</f>
        <v>1000000</v>
      </c>
      <c r="HWV1355" s="84">
        <v>0</v>
      </c>
      <c r="HWW1355" s="84">
        <v>0</v>
      </c>
      <c r="HWY1355" s="84">
        <f>HWV1355-HWW1355</f>
        <v>0</v>
      </c>
      <c r="HWZ1355" s="84">
        <f t="shared" ref="HWZ1355:HXP1357" si="425">HWV1355+HWR1355</f>
        <v>1000000</v>
      </c>
      <c r="HXF1355" s="84" t="s">
        <v>235</v>
      </c>
      <c r="HXG1355" s="84" t="s">
        <v>236</v>
      </c>
      <c r="HXH1355" s="84">
        <f>SUM(HXH1353)</f>
        <v>1000000</v>
      </c>
      <c r="HXI1355" s="84">
        <f>SUM(HXI1353)</f>
        <v>0</v>
      </c>
      <c r="HXJ1355" s="84">
        <f>HXI1355/HXH1355</f>
        <v>0</v>
      </c>
      <c r="HXK1355" s="84">
        <f>SUM(HXK1353)</f>
        <v>1000000</v>
      </c>
      <c r="HXL1355" s="84">
        <v>0</v>
      </c>
      <c r="HXM1355" s="84">
        <v>0</v>
      </c>
      <c r="HXO1355" s="84">
        <f>HXL1355-HXM1355</f>
        <v>0</v>
      </c>
      <c r="HXP1355" s="84">
        <f t="shared" si="425"/>
        <v>1000000</v>
      </c>
      <c r="HXV1355" s="84" t="s">
        <v>235</v>
      </c>
      <c r="HXW1355" s="84" t="s">
        <v>236</v>
      </c>
      <c r="HXX1355" s="84">
        <f>SUM(HXX1353)</f>
        <v>1000000</v>
      </c>
      <c r="HXY1355" s="84">
        <f>SUM(HXY1353)</f>
        <v>0</v>
      </c>
      <c r="HXZ1355" s="84">
        <f>HXY1355/HXX1355</f>
        <v>0</v>
      </c>
      <c r="HYA1355" s="84">
        <f>SUM(HYA1353)</f>
        <v>1000000</v>
      </c>
      <c r="HYB1355" s="84">
        <v>0</v>
      </c>
      <c r="HYC1355" s="84">
        <v>0</v>
      </c>
      <c r="HYE1355" s="84">
        <f>HYB1355-HYC1355</f>
        <v>0</v>
      </c>
      <c r="HYF1355" s="84">
        <f t="shared" ref="HYF1355:HYV1357" si="426">HYB1355+HXX1355</f>
        <v>1000000</v>
      </c>
      <c r="HYL1355" s="84" t="s">
        <v>235</v>
      </c>
      <c r="HYM1355" s="84" t="s">
        <v>236</v>
      </c>
      <c r="HYN1355" s="84">
        <f>SUM(HYN1353)</f>
        <v>1000000</v>
      </c>
      <c r="HYO1355" s="84">
        <f>SUM(HYO1353)</f>
        <v>0</v>
      </c>
      <c r="HYP1355" s="84">
        <f>HYO1355/HYN1355</f>
        <v>0</v>
      </c>
      <c r="HYQ1355" s="84">
        <f>SUM(HYQ1353)</f>
        <v>1000000</v>
      </c>
      <c r="HYR1355" s="84">
        <v>0</v>
      </c>
      <c r="HYS1355" s="84">
        <v>0</v>
      </c>
      <c r="HYU1355" s="84">
        <f>HYR1355-HYS1355</f>
        <v>0</v>
      </c>
      <c r="HYV1355" s="84">
        <f t="shared" si="426"/>
        <v>1000000</v>
      </c>
      <c r="HZB1355" s="84" t="s">
        <v>235</v>
      </c>
      <c r="HZC1355" s="84" t="s">
        <v>236</v>
      </c>
      <c r="HZD1355" s="84">
        <f>SUM(HZD1353)</f>
        <v>1000000</v>
      </c>
      <c r="HZE1355" s="84">
        <f>SUM(HZE1353)</f>
        <v>0</v>
      </c>
      <c r="HZF1355" s="84">
        <f>HZE1355/HZD1355</f>
        <v>0</v>
      </c>
      <c r="HZG1355" s="84">
        <f>SUM(HZG1353)</f>
        <v>1000000</v>
      </c>
      <c r="HZH1355" s="84">
        <v>0</v>
      </c>
      <c r="HZI1355" s="84">
        <v>0</v>
      </c>
      <c r="HZK1355" s="84">
        <f>HZH1355-HZI1355</f>
        <v>0</v>
      </c>
      <c r="HZL1355" s="84">
        <f t="shared" ref="HZL1355:IAB1357" si="427">HZH1355+HZD1355</f>
        <v>1000000</v>
      </c>
      <c r="HZR1355" s="84" t="s">
        <v>235</v>
      </c>
      <c r="HZS1355" s="84" t="s">
        <v>236</v>
      </c>
      <c r="HZT1355" s="84">
        <f>SUM(HZT1353)</f>
        <v>1000000</v>
      </c>
      <c r="HZU1355" s="84">
        <f>SUM(HZU1353)</f>
        <v>0</v>
      </c>
      <c r="HZV1355" s="84">
        <f>HZU1355/HZT1355</f>
        <v>0</v>
      </c>
      <c r="HZW1355" s="84">
        <f>SUM(HZW1353)</f>
        <v>1000000</v>
      </c>
      <c r="HZX1355" s="84">
        <v>0</v>
      </c>
      <c r="HZY1355" s="84">
        <v>0</v>
      </c>
      <c r="IAA1355" s="84">
        <f>HZX1355-HZY1355</f>
        <v>0</v>
      </c>
      <c r="IAB1355" s="84">
        <f t="shared" si="427"/>
        <v>1000000</v>
      </c>
      <c r="IAH1355" s="84" t="s">
        <v>235</v>
      </c>
      <c r="IAI1355" s="84" t="s">
        <v>236</v>
      </c>
      <c r="IAJ1355" s="84">
        <f>SUM(IAJ1353)</f>
        <v>1000000</v>
      </c>
      <c r="IAK1355" s="84">
        <f>SUM(IAK1353)</f>
        <v>0</v>
      </c>
      <c r="IAL1355" s="84">
        <f>IAK1355/IAJ1355</f>
        <v>0</v>
      </c>
      <c r="IAM1355" s="84">
        <f>SUM(IAM1353)</f>
        <v>1000000</v>
      </c>
      <c r="IAN1355" s="84">
        <v>0</v>
      </c>
      <c r="IAO1355" s="84">
        <v>0</v>
      </c>
      <c r="IAQ1355" s="84">
        <f>IAN1355-IAO1355</f>
        <v>0</v>
      </c>
      <c r="IAR1355" s="84">
        <f t="shared" ref="IAR1355:IBH1357" si="428">IAN1355+IAJ1355</f>
        <v>1000000</v>
      </c>
      <c r="IAX1355" s="84" t="s">
        <v>235</v>
      </c>
      <c r="IAY1355" s="84" t="s">
        <v>236</v>
      </c>
      <c r="IAZ1355" s="84">
        <f>SUM(IAZ1353)</f>
        <v>1000000</v>
      </c>
      <c r="IBA1355" s="84">
        <f>SUM(IBA1353)</f>
        <v>0</v>
      </c>
      <c r="IBB1355" s="84">
        <f>IBA1355/IAZ1355</f>
        <v>0</v>
      </c>
      <c r="IBC1355" s="84">
        <f>SUM(IBC1353)</f>
        <v>1000000</v>
      </c>
      <c r="IBD1355" s="84">
        <v>0</v>
      </c>
      <c r="IBE1355" s="84">
        <v>0</v>
      </c>
      <c r="IBG1355" s="84">
        <f>IBD1355-IBE1355</f>
        <v>0</v>
      </c>
      <c r="IBH1355" s="84">
        <f t="shared" si="428"/>
        <v>1000000</v>
      </c>
      <c r="IBN1355" s="84" t="s">
        <v>235</v>
      </c>
      <c r="IBO1355" s="84" t="s">
        <v>236</v>
      </c>
      <c r="IBP1355" s="84">
        <f>SUM(IBP1353)</f>
        <v>1000000</v>
      </c>
      <c r="IBQ1355" s="84">
        <f>SUM(IBQ1353)</f>
        <v>0</v>
      </c>
      <c r="IBR1355" s="84">
        <f>IBQ1355/IBP1355</f>
        <v>0</v>
      </c>
      <c r="IBS1355" s="84">
        <f>SUM(IBS1353)</f>
        <v>1000000</v>
      </c>
      <c r="IBT1355" s="84">
        <v>0</v>
      </c>
      <c r="IBU1355" s="84">
        <v>0</v>
      </c>
      <c r="IBW1355" s="84">
        <f>IBT1355-IBU1355</f>
        <v>0</v>
      </c>
      <c r="IBX1355" s="84">
        <f t="shared" ref="IBX1355:ICN1357" si="429">IBT1355+IBP1355</f>
        <v>1000000</v>
      </c>
      <c r="ICD1355" s="84" t="s">
        <v>235</v>
      </c>
      <c r="ICE1355" s="84" t="s">
        <v>236</v>
      </c>
      <c r="ICF1355" s="84">
        <f>SUM(ICF1353)</f>
        <v>1000000</v>
      </c>
      <c r="ICG1355" s="84">
        <f>SUM(ICG1353)</f>
        <v>0</v>
      </c>
      <c r="ICH1355" s="84">
        <f>ICG1355/ICF1355</f>
        <v>0</v>
      </c>
      <c r="ICI1355" s="84">
        <f>SUM(ICI1353)</f>
        <v>1000000</v>
      </c>
      <c r="ICJ1355" s="84">
        <v>0</v>
      </c>
      <c r="ICK1355" s="84">
        <v>0</v>
      </c>
      <c r="ICM1355" s="84">
        <f>ICJ1355-ICK1355</f>
        <v>0</v>
      </c>
      <c r="ICN1355" s="84">
        <f t="shared" si="429"/>
        <v>1000000</v>
      </c>
      <c r="ICT1355" s="84" t="s">
        <v>235</v>
      </c>
      <c r="ICU1355" s="84" t="s">
        <v>236</v>
      </c>
      <c r="ICV1355" s="84">
        <f>SUM(ICV1353)</f>
        <v>1000000</v>
      </c>
      <c r="ICW1355" s="84">
        <f>SUM(ICW1353)</f>
        <v>0</v>
      </c>
      <c r="ICX1355" s="84">
        <f>ICW1355/ICV1355</f>
        <v>0</v>
      </c>
      <c r="ICY1355" s="84">
        <f>SUM(ICY1353)</f>
        <v>1000000</v>
      </c>
      <c r="ICZ1355" s="84">
        <v>0</v>
      </c>
      <c r="IDA1355" s="84">
        <v>0</v>
      </c>
      <c r="IDC1355" s="84">
        <f>ICZ1355-IDA1355</f>
        <v>0</v>
      </c>
      <c r="IDD1355" s="84">
        <f t="shared" ref="IDD1355:IDT1357" si="430">ICZ1355+ICV1355</f>
        <v>1000000</v>
      </c>
      <c r="IDJ1355" s="84" t="s">
        <v>235</v>
      </c>
      <c r="IDK1355" s="84" t="s">
        <v>236</v>
      </c>
      <c r="IDL1355" s="84">
        <f>SUM(IDL1353)</f>
        <v>1000000</v>
      </c>
      <c r="IDM1355" s="84">
        <f>SUM(IDM1353)</f>
        <v>0</v>
      </c>
      <c r="IDN1355" s="84">
        <f>IDM1355/IDL1355</f>
        <v>0</v>
      </c>
      <c r="IDO1355" s="84">
        <f>SUM(IDO1353)</f>
        <v>1000000</v>
      </c>
      <c r="IDP1355" s="84">
        <v>0</v>
      </c>
      <c r="IDQ1355" s="84">
        <v>0</v>
      </c>
      <c r="IDS1355" s="84">
        <f>IDP1355-IDQ1355</f>
        <v>0</v>
      </c>
      <c r="IDT1355" s="84">
        <f t="shared" si="430"/>
        <v>1000000</v>
      </c>
      <c r="IDZ1355" s="84" t="s">
        <v>235</v>
      </c>
      <c r="IEA1355" s="84" t="s">
        <v>236</v>
      </c>
      <c r="IEB1355" s="84">
        <f>SUM(IEB1353)</f>
        <v>1000000</v>
      </c>
      <c r="IEC1355" s="84">
        <f>SUM(IEC1353)</f>
        <v>0</v>
      </c>
      <c r="IED1355" s="84">
        <f>IEC1355/IEB1355</f>
        <v>0</v>
      </c>
      <c r="IEE1355" s="84">
        <f>SUM(IEE1353)</f>
        <v>1000000</v>
      </c>
      <c r="IEF1355" s="84">
        <v>0</v>
      </c>
      <c r="IEG1355" s="84">
        <v>0</v>
      </c>
      <c r="IEI1355" s="84">
        <f>IEF1355-IEG1355</f>
        <v>0</v>
      </c>
      <c r="IEJ1355" s="84">
        <f t="shared" ref="IEJ1355:IEZ1357" si="431">IEF1355+IEB1355</f>
        <v>1000000</v>
      </c>
      <c r="IEP1355" s="84" t="s">
        <v>235</v>
      </c>
      <c r="IEQ1355" s="84" t="s">
        <v>236</v>
      </c>
      <c r="IER1355" s="84">
        <f>SUM(IER1353)</f>
        <v>1000000</v>
      </c>
      <c r="IES1355" s="84">
        <f>SUM(IES1353)</f>
        <v>0</v>
      </c>
      <c r="IET1355" s="84">
        <f>IES1355/IER1355</f>
        <v>0</v>
      </c>
      <c r="IEU1355" s="84">
        <f>SUM(IEU1353)</f>
        <v>1000000</v>
      </c>
      <c r="IEV1355" s="84">
        <v>0</v>
      </c>
      <c r="IEW1355" s="84">
        <v>0</v>
      </c>
      <c r="IEY1355" s="84">
        <f>IEV1355-IEW1355</f>
        <v>0</v>
      </c>
      <c r="IEZ1355" s="84">
        <f t="shared" si="431"/>
        <v>1000000</v>
      </c>
      <c r="IFF1355" s="84" t="s">
        <v>235</v>
      </c>
      <c r="IFG1355" s="84" t="s">
        <v>236</v>
      </c>
      <c r="IFH1355" s="84">
        <f>SUM(IFH1353)</f>
        <v>1000000</v>
      </c>
      <c r="IFI1355" s="84">
        <f>SUM(IFI1353)</f>
        <v>0</v>
      </c>
      <c r="IFJ1355" s="84">
        <f>IFI1355/IFH1355</f>
        <v>0</v>
      </c>
      <c r="IFK1355" s="84">
        <f>SUM(IFK1353)</f>
        <v>1000000</v>
      </c>
      <c r="IFL1355" s="84">
        <v>0</v>
      </c>
      <c r="IFM1355" s="84">
        <v>0</v>
      </c>
      <c r="IFO1355" s="84">
        <f>IFL1355-IFM1355</f>
        <v>0</v>
      </c>
      <c r="IFP1355" s="84">
        <f t="shared" ref="IFP1355:IGF1357" si="432">IFL1355+IFH1355</f>
        <v>1000000</v>
      </c>
      <c r="IFV1355" s="84" t="s">
        <v>235</v>
      </c>
      <c r="IFW1355" s="84" t="s">
        <v>236</v>
      </c>
      <c r="IFX1355" s="84">
        <f>SUM(IFX1353)</f>
        <v>1000000</v>
      </c>
      <c r="IFY1355" s="84">
        <f>SUM(IFY1353)</f>
        <v>0</v>
      </c>
      <c r="IFZ1355" s="84">
        <f>IFY1355/IFX1355</f>
        <v>0</v>
      </c>
      <c r="IGA1355" s="84">
        <f>SUM(IGA1353)</f>
        <v>1000000</v>
      </c>
      <c r="IGB1355" s="84">
        <v>0</v>
      </c>
      <c r="IGC1355" s="84">
        <v>0</v>
      </c>
      <c r="IGE1355" s="84">
        <f>IGB1355-IGC1355</f>
        <v>0</v>
      </c>
      <c r="IGF1355" s="84">
        <f t="shared" si="432"/>
        <v>1000000</v>
      </c>
      <c r="IGL1355" s="84" t="s">
        <v>235</v>
      </c>
      <c r="IGM1355" s="84" t="s">
        <v>236</v>
      </c>
      <c r="IGN1355" s="84">
        <f>SUM(IGN1353)</f>
        <v>1000000</v>
      </c>
      <c r="IGO1355" s="84">
        <f>SUM(IGO1353)</f>
        <v>0</v>
      </c>
      <c r="IGP1355" s="84">
        <f>IGO1355/IGN1355</f>
        <v>0</v>
      </c>
      <c r="IGQ1355" s="84">
        <f>SUM(IGQ1353)</f>
        <v>1000000</v>
      </c>
      <c r="IGR1355" s="84">
        <v>0</v>
      </c>
      <c r="IGS1355" s="84">
        <v>0</v>
      </c>
      <c r="IGU1355" s="84">
        <f>IGR1355-IGS1355</f>
        <v>0</v>
      </c>
      <c r="IGV1355" s="84">
        <f t="shared" ref="IGV1355:IHL1357" si="433">IGR1355+IGN1355</f>
        <v>1000000</v>
      </c>
      <c r="IHB1355" s="84" t="s">
        <v>235</v>
      </c>
      <c r="IHC1355" s="84" t="s">
        <v>236</v>
      </c>
      <c r="IHD1355" s="84">
        <f>SUM(IHD1353)</f>
        <v>1000000</v>
      </c>
      <c r="IHE1355" s="84">
        <f>SUM(IHE1353)</f>
        <v>0</v>
      </c>
      <c r="IHF1355" s="84">
        <f>IHE1355/IHD1355</f>
        <v>0</v>
      </c>
      <c r="IHG1355" s="84">
        <f>SUM(IHG1353)</f>
        <v>1000000</v>
      </c>
      <c r="IHH1355" s="84">
        <v>0</v>
      </c>
      <c r="IHI1355" s="84">
        <v>0</v>
      </c>
      <c r="IHK1355" s="84">
        <f>IHH1355-IHI1355</f>
        <v>0</v>
      </c>
      <c r="IHL1355" s="84">
        <f t="shared" si="433"/>
        <v>1000000</v>
      </c>
      <c r="IHR1355" s="84" t="s">
        <v>235</v>
      </c>
      <c r="IHS1355" s="84" t="s">
        <v>236</v>
      </c>
      <c r="IHT1355" s="84">
        <f>SUM(IHT1353)</f>
        <v>1000000</v>
      </c>
      <c r="IHU1355" s="84">
        <f>SUM(IHU1353)</f>
        <v>0</v>
      </c>
      <c r="IHV1355" s="84">
        <f>IHU1355/IHT1355</f>
        <v>0</v>
      </c>
      <c r="IHW1355" s="84">
        <f>SUM(IHW1353)</f>
        <v>1000000</v>
      </c>
      <c r="IHX1355" s="84">
        <v>0</v>
      </c>
      <c r="IHY1355" s="84">
        <v>0</v>
      </c>
      <c r="IIA1355" s="84">
        <f>IHX1355-IHY1355</f>
        <v>0</v>
      </c>
      <c r="IIB1355" s="84">
        <f t="shared" ref="IIB1355:IIR1357" si="434">IHX1355+IHT1355</f>
        <v>1000000</v>
      </c>
      <c r="IIH1355" s="84" t="s">
        <v>235</v>
      </c>
      <c r="III1355" s="84" t="s">
        <v>236</v>
      </c>
      <c r="IIJ1355" s="84">
        <f>SUM(IIJ1353)</f>
        <v>1000000</v>
      </c>
      <c r="IIK1355" s="84">
        <f>SUM(IIK1353)</f>
        <v>0</v>
      </c>
      <c r="IIL1355" s="84">
        <f>IIK1355/IIJ1355</f>
        <v>0</v>
      </c>
      <c r="IIM1355" s="84">
        <f>SUM(IIM1353)</f>
        <v>1000000</v>
      </c>
      <c r="IIN1355" s="84">
        <v>0</v>
      </c>
      <c r="IIO1355" s="84">
        <v>0</v>
      </c>
      <c r="IIQ1355" s="84">
        <f>IIN1355-IIO1355</f>
        <v>0</v>
      </c>
      <c r="IIR1355" s="84">
        <f t="shared" si="434"/>
        <v>1000000</v>
      </c>
      <c r="IIX1355" s="84" t="s">
        <v>235</v>
      </c>
      <c r="IIY1355" s="84" t="s">
        <v>236</v>
      </c>
      <c r="IIZ1355" s="84">
        <f>SUM(IIZ1353)</f>
        <v>1000000</v>
      </c>
      <c r="IJA1355" s="84">
        <f>SUM(IJA1353)</f>
        <v>0</v>
      </c>
      <c r="IJB1355" s="84">
        <f>IJA1355/IIZ1355</f>
        <v>0</v>
      </c>
      <c r="IJC1355" s="84">
        <f>SUM(IJC1353)</f>
        <v>1000000</v>
      </c>
      <c r="IJD1355" s="84">
        <v>0</v>
      </c>
      <c r="IJE1355" s="84">
        <v>0</v>
      </c>
      <c r="IJG1355" s="84">
        <f>IJD1355-IJE1355</f>
        <v>0</v>
      </c>
      <c r="IJH1355" s="84">
        <f t="shared" ref="IJH1355:IJX1357" si="435">IJD1355+IIZ1355</f>
        <v>1000000</v>
      </c>
      <c r="IJN1355" s="84" t="s">
        <v>235</v>
      </c>
      <c r="IJO1355" s="84" t="s">
        <v>236</v>
      </c>
      <c r="IJP1355" s="84">
        <f>SUM(IJP1353)</f>
        <v>1000000</v>
      </c>
      <c r="IJQ1355" s="84">
        <f>SUM(IJQ1353)</f>
        <v>0</v>
      </c>
      <c r="IJR1355" s="84">
        <f>IJQ1355/IJP1355</f>
        <v>0</v>
      </c>
      <c r="IJS1355" s="84">
        <f>SUM(IJS1353)</f>
        <v>1000000</v>
      </c>
      <c r="IJT1355" s="84">
        <v>0</v>
      </c>
      <c r="IJU1355" s="84">
        <v>0</v>
      </c>
      <c r="IJW1355" s="84">
        <f>IJT1355-IJU1355</f>
        <v>0</v>
      </c>
      <c r="IJX1355" s="84">
        <f t="shared" si="435"/>
        <v>1000000</v>
      </c>
      <c r="IKD1355" s="84" t="s">
        <v>235</v>
      </c>
      <c r="IKE1355" s="84" t="s">
        <v>236</v>
      </c>
      <c r="IKF1355" s="84">
        <f>SUM(IKF1353)</f>
        <v>1000000</v>
      </c>
      <c r="IKG1355" s="84">
        <f>SUM(IKG1353)</f>
        <v>0</v>
      </c>
      <c r="IKH1355" s="84">
        <f>IKG1355/IKF1355</f>
        <v>0</v>
      </c>
      <c r="IKI1355" s="84">
        <f>SUM(IKI1353)</f>
        <v>1000000</v>
      </c>
      <c r="IKJ1355" s="84">
        <v>0</v>
      </c>
      <c r="IKK1355" s="84">
        <v>0</v>
      </c>
      <c r="IKM1355" s="84">
        <f>IKJ1355-IKK1355</f>
        <v>0</v>
      </c>
      <c r="IKN1355" s="84">
        <f t="shared" ref="IKN1355:ILD1357" si="436">IKJ1355+IKF1355</f>
        <v>1000000</v>
      </c>
      <c r="IKT1355" s="84" t="s">
        <v>235</v>
      </c>
      <c r="IKU1355" s="84" t="s">
        <v>236</v>
      </c>
      <c r="IKV1355" s="84">
        <f>SUM(IKV1353)</f>
        <v>1000000</v>
      </c>
      <c r="IKW1355" s="84">
        <f>SUM(IKW1353)</f>
        <v>0</v>
      </c>
      <c r="IKX1355" s="84">
        <f>IKW1355/IKV1355</f>
        <v>0</v>
      </c>
      <c r="IKY1355" s="84">
        <f>SUM(IKY1353)</f>
        <v>1000000</v>
      </c>
      <c r="IKZ1355" s="84">
        <v>0</v>
      </c>
      <c r="ILA1355" s="84">
        <v>0</v>
      </c>
      <c r="ILC1355" s="84">
        <f>IKZ1355-ILA1355</f>
        <v>0</v>
      </c>
      <c r="ILD1355" s="84">
        <f t="shared" si="436"/>
        <v>1000000</v>
      </c>
      <c r="ILJ1355" s="84" t="s">
        <v>235</v>
      </c>
      <c r="ILK1355" s="84" t="s">
        <v>236</v>
      </c>
      <c r="ILL1355" s="84">
        <f>SUM(ILL1353)</f>
        <v>1000000</v>
      </c>
      <c r="ILM1355" s="84">
        <f>SUM(ILM1353)</f>
        <v>0</v>
      </c>
      <c r="ILN1355" s="84">
        <f>ILM1355/ILL1355</f>
        <v>0</v>
      </c>
      <c r="ILO1355" s="84">
        <f>SUM(ILO1353)</f>
        <v>1000000</v>
      </c>
      <c r="ILP1355" s="84">
        <v>0</v>
      </c>
      <c r="ILQ1355" s="84">
        <v>0</v>
      </c>
      <c r="ILS1355" s="84">
        <f>ILP1355-ILQ1355</f>
        <v>0</v>
      </c>
      <c r="ILT1355" s="84">
        <f t="shared" ref="ILT1355:IMJ1357" si="437">ILP1355+ILL1355</f>
        <v>1000000</v>
      </c>
      <c r="ILZ1355" s="84" t="s">
        <v>235</v>
      </c>
      <c r="IMA1355" s="84" t="s">
        <v>236</v>
      </c>
      <c r="IMB1355" s="84">
        <f>SUM(IMB1353)</f>
        <v>1000000</v>
      </c>
      <c r="IMC1355" s="84">
        <f>SUM(IMC1353)</f>
        <v>0</v>
      </c>
      <c r="IMD1355" s="84">
        <f>IMC1355/IMB1355</f>
        <v>0</v>
      </c>
      <c r="IME1355" s="84">
        <f>SUM(IME1353)</f>
        <v>1000000</v>
      </c>
      <c r="IMF1355" s="84">
        <v>0</v>
      </c>
      <c r="IMG1355" s="84">
        <v>0</v>
      </c>
      <c r="IMI1355" s="84">
        <f>IMF1355-IMG1355</f>
        <v>0</v>
      </c>
      <c r="IMJ1355" s="84">
        <f t="shared" si="437"/>
        <v>1000000</v>
      </c>
      <c r="IMP1355" s="84" t="s">
        <v>235</v>
      </c>
      <c r="IMQ1355" s="84" t="s">
        <v>236</v>
      </c>
      <c r="IMR1355" s="84">
        <f>SUM(IMR1353)</f>
        <v>1000000</v>
      </c>
      <c r="IMS1355" s="84">
        <f>SUM(IMS1353)</f>
        <v>0</v>
      </c>
      <c r="IMT1355" s="84">
        <f>IMS1355/IMR1355</f>
        <v>0</v>
      </c>
      <c r="IMU1355" s="84">
        <f>SUM(IMU1353)</f>
        <v>1000000</v>
      </c>
      <c r="IMV1355" s="84">
        <v>0</v>
      </c>
      <c r="IMW1355" s="84">
        <v>0</v>
      </c>
      <c r="IMY1355" s="84">
        <f>IMV1355-IMW1355</f>
        <v>0</v>
      </c>
      <c r="IMZ1355" s="84">
        <f t="shared" ref="IMZ1355:INP1357" si="438">IMV1355+IMR1355</f>
        <v>1000000</v>
      </c>
      <c r="INF1355" s="84" t="s">
        <v>235</v>
      </c>
      <c r="ING1355" s="84" t="s">
        <v>236</v>
      </c>
      <c r="INH1355" s="84">
        <f>SUM(INH1353)</f>
        <v>1000000</v>
      </c>
      <c r="INI1355" s="84">
        <f>SUM(INI1353)</f>
        <v>0</v>
      </c>
      <c r="INJ1355" s="84">
        <f>INI1355/INH1355</f>
        <v>0</v>
      </c>
      <c r="INK1355" s="84">
        <f>SUM(INK1353)</f>
        <v>1000000</v>
      </c>
      <c r="INL1355" s="84">
        <v>0</v>
      </c>
      <c r="INM1355" s="84">
        <v>0</v>
      </c>
      <c r="INO1355" s="84">
        <f>INL1355-INM1355</f>
        <v>0</v>
      </c>
      <c r="INP1355" s="84">
        <f t="shared" si="438"/>
        <v>1000000</v>
      </c>
      <c r="INV1355" s="84" t="s">
        <v>235</v>
      </c>
      <c r="INW1355" s="84" t="s">
        <v>236</v>
      </c>
      <c r="INX1355" s="84">
        <f>SUM(INX1353)</f>
        <v>1000000</v>
      </c>
      <c r="INY1355" s="84">
        <f>SUM(INY1353)</f>
        <v>0</v>
      </c>
      <c r="INZ1355" s="84">
        <f>INY1355/INX1355</f>
        <v>0</v>
      </c>
      <c r="IOA1355" s="84">
        <f>SUM(IOA1353)</f>
        <v>1000000</v>
      </c>
      <c r="IOB1355" s="84">
        <v>0</v>
      </c>
      <c r="IOC1355" s="84">
        <v>0</v>
      </c>
      <c r="IOE1355" s="84">
        <f>IOB1355-IOC1355</f>
        <v>0</v>
      </c>
      <c r="IOF1355" s="84">
        <f t="shared" ref="IOF1355:IOV1357" si="439">IOB1355+INX1355</f>
        <v>1000000</v>
      </c>
      <c r="IOL1355" s="84" t="s">
        <v>235</v>
      </c>
      <c r="IOM1355" s="84" t="s">
        <v>236</v>
      </c>
      <c r="ION1355" s="84">
        <f>SUM(ION1353)</f>
        <v>1000000</v>
      </c>
      <c r="IOO1355" s="84">
        <f>SUM(IOO1353)</f>
        <v>0</v>
      </c>
      <c r="IOP1355" s="84">
        <f>IOO1355/ION1355</f>
        <v>0</v>
      </c>
      <c r="IOQ1355" s="84">
        <f>SUM(IOQ1353)</f>
        <v>1000000</v>
      </c>
      <c r="IOR1355" s="84">
        <v>0</v>
      </c>
      <c r="IOS1355" s="84">
        <v>0</v>
      </c>
      <c r="IOU1355" s="84">
        <f>IOR1355-IOS1355</f>
        <v>0</v>
      </c>
      <c r="IOV1355" s="84">
        <f t="shared" si="439"/>
        <v>1000000</v>
      </c>
      <c r="IPB1355" s="84" t="s">
        <v>235</v>
      </c>
      <c r="IPC1355" s="84" t="s">
        <v>236</v>
      </c>
      <c r="IPD1355" s="84">
        <f>SUM(IPD1353)</f>
        <v>1000000</v>
      </c>
      <c r="IPE1355" s="84">
        <f>SUM(IPE1353)</f>
        <v>0</v>
      </c>
      <c r="IPF1355" s="84">
        <f>IPE1355/IPD1355</f>
        <v>0</v>
      </c>
      <c r="IPG1355" s="84">
        <f>SUM(IPG1353)</f>
        <v>1000000</v>
      </c>
      <c r="IPH1355" s="84">
        <v>0</v>
      </c>
      <c r="IPI1355" s="84">
        <v>0</v>
      </c>
      <c r="IPK1355" s="84">
        <f>IPH1355-IPI1355</f>
        <v>0</v>
      </c>
      <c r="IPL1355" s="84">
        <f t="shared" ref="IPL1355:IQB1357" si="440">IPH1355+IPD1355</f>
        <v>1000000</v>
      </c>
      <c r="IPR1355" s="84" t="s">
        <v>235</v>
      </c>
      <c r="IPS1355" s="84" t="s">
        <v>236</v>
      </c>
      <c r="IPT1355" s="84">
        <f>SUM(IPT1353)</f>
        <v>1000000</v>
      </c>
      <c r="IPU1355" s="84">
        <f>SUM(IPU1353)</f>
        <v>0</v>
      </c>
      <c r="IPV1355" s="84">
        <f>IPU1355/IPT1355</f>
        <v>0</v>
      </c>
      <c r="IPW1355" s="84">
        <f>SUM(IPW1353)</f>
        <v>1000000</v>
      </c>
      <c r="IPX1355" s="84">
        <v>0</v>
      </c>
      <c r="IPY1355" s="84">
        <v>0</v>
      </c>
      <c r="IQA1355" s="84">
        <f>IPX1355-IPY1355</f>
        <v>0</v>
      </c>
      <c r="IQB1355" s="84">
        <f t="shared" si="440"/>
        <v>1000000</v>
      </c>
      <c r="IQH1355" s="84" t="s">
        <v>235</v>
      </c>
      <c r="IQI1355" s="84" t="s">
        <v>236</v>
      </c>
      <c r="IQJ1355" s="84">
        <f>SUM(IQJ1353)</f>
        <v>1000000</v>
      </c>
      <c r="IQK1355" s="84">
        <f>SUM(IQK1353)</f>
        <v>0</v>
      </c>
      <c r="IQL1355" s="84">
        <f>IQK1355/IQJ1355</f>
        <v>0</v>
      </c>
      <c r="IQM1355" s="84">
        <f>SUM(IQM1353)</f>
        <v>1000000</v>
      </c>
      <c r="IQN1355" s="84">
        <v>0</v>
      </c>
      <c r="IQO1355" s="84">
        <v>0</v>
      </c>
      <c r="IQQ1355" s="84">
        <f>IQN1355-IQO1355</f>
        <v>0</v>
      </c>
      <c r="IQR1355" s="84">
        <f t="shared" ref="IQR1355:IRH1357" si="441">IQN1355+IQJ1355</f>
        <v>1000000</v>
      </c>
      <c r="IQX1355" s="84" t="s">
        <v>235</v>
      </c>
      <c r="IQY1355" s="84" t="s">
        <v>236</v>
      </c>
      <c r="IQZ1355" s="84">
        <f>SUM(IQZ1353)</f>
        <v>1000000</v>
      </c>
      <c r="IRA1355" s="84">
        <f>SUM(IRA1353)</f>
        <v>0</v>
      </c>
      <c r="IRB1355" s="84">
        <f>IRA1355/IQZ1355</f>
        <v>0</v>
      </c>
      <c r="IRC1355" s="84">
        <f>SUM(IRC1353)</f>
        <v>1000000</v>
      </c>
      <c r="IRD1355" s="84">
        <v>0</v>
      </c>
      <c r="IRE1355" s="84">
        <v>0</v>
      </c>
      <c r="IRG1355" s="84">
        <f>IRD1355-IRE1355</f>
        <v>0</v>
      </c>
      <c r="IRH1355" s="84">
        <f t="shared" si="441"/>
        <v>1000000</v>
      </c>
      <c r="IRN1355" s="84" t="s">
        <v>235</v>
      </c>
      <c r="IRO1355" s="84" t="s">
        <v>236</v>
      </c>
      <c r="IRP1355" s="84">
        <f>SUM(IRP1353)</f>
        <v>1000000</v>
      </c>
      <c r="IRQ1355" s="84">
        <f>SUM(IRQ1353)</f>
        <v>0</v>
      </c>
      <c r="IRR1355" s="84">
        <f>IRQ1355/IRP1355</f>
        <v>0</v>
      </c>
      <c r="IRS1355" s="84">
        <f>SUM(IRS1353)</f>
        <v>1000000</v>
      </c>
      <c r="IRT1355" s="84">
        <v>0</v>
      </c>
      <c r="IRU1355" s="84">
        <v>0</v>
      </c>
      <c r="IRW1355" s="84">
        <f>IRT1355-IRU1355</f>
        <v>0</v>
      </c>
      <c r="IRX1355" s="84">
        <f t="shared" ref="IRX1355:ISN1357" si="442">IRT1355+IRP1355</f>
        <v>1000000</v>
      </c>
      <c r="ISD1355" s="84" t="s">
        <v>235</v>
      </c>
      <c r="ISE1355" s="84" t="s">
        <v>236</v>
      </c>
      <c r="ISF1355" s="84">
        <f>SUM(ISF1353)</f>
        <v>1000000</v>
      </c>
      <c r="ISG1355" s="84">
        <f>SUM(ISG1353)</f>
        <v>0</v>
      </c>
      <c r="ISH1355" s="84">
        <f>ISG1355/ISF1355</f>
        <v>0</v>
      </c>
      <c r="ISI1355" s="84">
        <f>SUM(ISI1353)</f>
        <v>1000000</v>
      </c>
      <c r="ISJ1355" s="84">
        <v>0</v>
      </c>
      <c r="ISK1355" s="84">
        <v>0</v>
      </c>
      <c r="ISM1355" s="84">
        <f>ISJ1355-ISK1355</f>
        <v>0</v>
      </c>
      <c r="ISN1355" s="84">
        <f t="shared" si="442"/>
        <v>1000000</v>
      </c>
      <c r="IST1355" s="84" t="s">
        <v>235</v>
      </c>
      <c r="ISU1355" s="84" t="s">
        <v>236</v>
      </c>
      <c r="ISV1355" s="84">
        <f>SUM(ISV1353)</f>
        <v>1000000</v>
      </c>
      <c r="ISW1355" s="84">
        <f>SUM(ISW1353)</f>
        <v>0</v>
      </c>
      <c r="ISX1355" s="84">
        <f>ISW1355/ISV1355</f>
        <v>0</v>
      </c>
      <c r="ISY1355" s="84">
        <f>SUM(ISY1353)</f>
        <v>1000000</v>
      </c>
      <c r="ISZ1355" s="84">
        <v>0</v>
      </c>
      <c r="ITA1355" s="84">
        <v>0</v>
      </c>
      <c r="ITC1355" s="84">
        <f>ISZ1355-ITA1355</f>
        <v>0</v>
      </c>
      <c r="ITD1355" s="84">
        <f t="shared" ref="ITD1355:ITT1357" si="443">ISZ1355+ISV1355</f>
        <v>1000000</v>
      </c>
      <c r="ITJ1355" s="84" t="s">
        <v>235</v>
      </c>
      <c r="ITK1355" s="84" t="s">
        <v>236</v>
      </c>
      <c r="ITL1355" s="84">
        <f>SUM(ITL1353)</f>
        <v>1000000</v>
      </c>
      <c r="ITM1355" s="84">
        <f>SUM(ITM1353)</f>
        <v>0</v>
      </c>
      <c r="ITN1355" s="84">
        <f>ITM1355/ITL1355</f>
        <v>0</v>
      </c>
      <c r="ITO1355" s="84">
        <f>SUM(ITO1353)</f>
        <v>1000000</v>
      </c>
      <c r="ITP1355" s="84">
        <v>0</v>
      </c>
      <c r="ITQ1355" s="84">
        <v>0</v>
      </c>
      <c r="ITS1355" s="84">
        <f>ITP1355-ITQ1355</f>
        <v>0</v>
      </c>
      <c r="ITT1355" s="84">
        <f t="shared" si="443"/>
        <v>1000000</v>
      </c>
      <c r="ITZ1355" s="84" t="s">
        <v>235</v>
      </c>
      <c r="IUA1355" s="84" t="s">
        <v>236</v>
      </c>
      <c r="IUB1355" s="84">
        <f>SUM(IUB1353)</f>
        <v>1000000</v>
      </c>
      <c r="IUC1355" s="84">
        <f>SUM(IUC1353)</f>
        <v>0</v>
      </c>
      <c r="IUD1355" s="84">
        <f>IUC1355/IUB1355</f>
        <v>0</v>
      </c>
      <c r="IUE1355" s="84">
        <f>SUM(IUE1353)</f>
        <v>1000000</v>
      </c>
      <c r="IUF1355" s="84">
        <v>0</v>
      </c>
      <c r="IUG1355" s="84">
        <v>0</v>
      </c>
      <c r="IUI1355" s="84">
        <f>IUF1355-IUG1355</f>
        <v>0</v>
      </c>
      <c r="IUJ1355" s="84">
        <f t="shared" ref="IUJ1355:IUZ1357" si="444">IUF1355+IUB1355</f>
        <v>1000000</v>
      </c>
      <c r="IUP1355" s="84" t="s">
        <v>235</v>
      </c>
      <c r="IUQ1355" s="84" t="s">
        <v>236</v>
      </c>
      <c r="IUR1355" s="84">
        <f>SUM(IUR1353)</f>
        <v>1000000</v>
      </c>
      <c r="IUS1355" s="84">
        <f>SUM(IUS1353)</f>
        <v>0</v>
      </c>
      <c r="IUT1355" s="84">
        <f>IUS1355/IUR1355</f>
        <v>0</v>
      </c>
      <c r="IUU1355" s="84">
        <f>SUM(IUU1353)</f>
        <v>1000000</v>
      </c>
      <c r="IUV1355" s="84">
        <v>0</v>
      </c>
      <c r="IUW1355" s="84">
        <v>0</v>
      </c>
      <c r="IUY1355" s="84">
        <f>IUV1355-IUW1355</f>
        <v>0</v>
      </c>
      <c r="IUZ1355" s="84">
        <f t="shared" si="444"/>
        <v>1000000</v>
      </c>
      <c r="IVF1355" s="84" t="s">
        <v>235</v>
      </c>
      <c r="IVG1355" s="84" t="s">
        <v>236</v>
      </c>
      <c r="IVH1355" s="84">
        <f>SUM(IVH1353)</f>
        <v>1000000</v>
      </c>
      <c r="IVI1355" s="84">
        <f>SUM(IVI1353)</f>
        <v>0</v>
      </c>
      <c r="IVJ1355" s="84">
        <f>IVI1355/IVH1355</f>
        <v>0</v>
      </c>
      <c r="IVK1355" s="84">
        <f>SUM(IVK1353)</f>
        <v>1000000</v>
      </c>
      <c r="IVL1355" s="84">
        <v>0</v>
      </c>
      <c r="IVM1355" s="84">
        <v>0</v>
      </c>
      <c r="IVO1355" s="84">
        <f>IVL1355-IVM1355</f>
        <v>0</v>
      </c>
      <c r="IVP1355" s="84">
        <f t="shared" ref="IVP1355:IWF1357" si="445">IVL1355+IVH1355</f>
        <v>1000000</v>
      </c>
      <c r="IVV1355" s="84" t="s">
        <v>235</v>
      </c>
      <c r="IVW1355" s="84" t="s">
        <v>236</v>
      </c>
      <c r="IVX1355" s="84">
        <f>SUM(IVX1353)</f>
        <v>1000000</v>
      </c>
      <c r="IVY1355" s="84">
        <f>SUM(IVY1353)</f>
        <v>0</v>
      </c>
      <c r="IVZ1355" s="84">
        <f>IVY1355/IVX1355</f>
        <v>0</v>
      </c>
      <c r="IWA1355" s="84">
        <f>SUM(IWA1353)</f>
        <v>1000000</v>
      </c>
      <c r="IWB1355" s="84">
        <v>0</v>
      </c>
      <c r="IWC1355" s="84">
        <v>0</v>
      </c>
      <c r="IWE1355" s="84">
        <f>IWB1355-IWC1355</f>
        <v>0</v>
      </c>
      <c r="IWF1355" s="84">
        <f t="shared" si="445"/>
        <v>1000000</v>
      </c>
      <c r="IWL1355" s="84" t="s">
        <v>235</v>
      </c>
      <c r="IWM1355" s="84" t="s">
        <v>236</v>
      </c>
      <c r="IWN1355" s="84">
        <f>SUM(IWN1353)</f>
        <v>1000000</v>
      </c>
      <c r="IWO1355" s="84">
        <f>SUM(IWO1353)</f>
        <v>0</v>
      </c>
      <c r="IWP1355" s="84">
        <f>IWO1355/IWN1355</f>
        <v>0</v>
      </c>
      <c r="IWQ1355" s="84">
        <f>SUM(IWQ1353)</f>
        <v>1000000</v>
      </c>
      <c r="IWR1355" s="84">
        <v>0</v>
      </c>
      <c r="IWS1355" s="84">
        <v>0</v>
      </c>
      <c r="IWU1355" s="84">
        <f>IWR1355-IWS1355</f>
        <v>0</v>
      </c>
      <c r="IWV1355" s="84">
        <f t="shared" ref="IWV1355:IXL1357" si="446">IWR1355+IWN1355</f>
        <v>1000000</v>
      </c>
      <c r="IXB1355" s="84" t="s">
        <v>235</v>
      </c>
      <c r="IXC1355" s="84" t="s">
        <v>236</v>
      </c>
      <c r="IXD1355" s="84">
        <f>SUM(IXD1353)</f>
        <v>1000000</v>
      </c>
      <c r="IXE1355" s="84">
        <f>SUM(IXE1353)</f>
        <v>0</v>
      </c>
      <c r="IXF1355" s="84">
        <f>IXE1355/IXD1355</f>
        <v>0</v>
      </c>
      <c r="IXG1355" s="84">
        <f>SUM(IXG1353)</f>
        <v>1000000</v>
      </c>
      <c r="IXH1355" s="84">
        <v>0</v>
      </c>
      <c r="IXI1355" s="84">
        <v>0</v>
      </c>
      <c r="IXK1355" s="84">
        <f>IXH1355-IXI1355</f>
        <v>0</v>
      </c>
      <c r="IXL1355" s="84">
        <f t="shared" si="446"/>
        <v>1000000</v>
      </c>
      <c r="IXR1355" s="84" t="s">
        <v>235</v>
      </c>
      <c r="IXS1355" s="84" t="s">
        <v>236</v>
      </c>
      <c r="IXT1355" s="84">
        <f>SUM(IXT1353)</f>
        <v>1000000</v>
      </c>
      <c r="IXU1355" s="84">
        <f>SUM(IXU1353)</f>
        <v>0</v>
      </c>
      <c r="IXV1355" s="84">
        <f>IXU1355/IXT1355</f>
        <v>0</v>
      </c>
      <c r="IXW1355" s="84">
        <f>SUM(IXW1353)</f>
        <v>1000000</v>
      </c>
      <c r="IXX1355" s="84">
        <v>0</v>
      </c>
      <c r="IXY1355" s="84">
        <v>0</v>
      </c>
      <c r="IYA1355" s="84">
        <f>IXX1355-IXY1355</f>
        <v>0</v>
      </c>
      <c r="IYB1355" s="84">
        <f t="shared" ref="IYB1355:IYR1357" si="447">IXX1355+IXT1355</f>
        <v>1000000</v>
      </c>
      <c r="IYH1355" s="84" t="s">
        <v>235</v>
      </c>
      <c r="IYI1355" s="84" t="s">
        <v>236</v>
      </c>
      <c r="IYJ1355" s="84">
        <f>SUM(IYJ1353)</f>
        <v>1000000</v>
      </c>
      <c r="IYK1355" s="84">
        <f>SUM(IYK1353)</f>
        <v>0</v>
      </c>
      <c r="IYL1355" s="84">
        <f>IYK1355/IYJ1355</f>
        <v>0</v>
      </c>
      <c r="IYM1355" s="84">
        <f>SUM(IYM1353)</f>
        <v>1000000</v>
      </c>
      <c r="IYN1355" s="84">
        <v>0</v>
      </c>
      <c r="IYO1355" s="84">
        <v>0</v>
      </c>
      <c r="IYQ1355" s="84">
        <f>IYN1355-IYO1355</f>
        <v>0</v>
      </c>
      <c r="IYR1355" s="84">
        <f t="shared" si="447"/>
        <v>1000000</v>
      </c>
      <c r="IYX1355" s="84" t="s">
        <v>235</v>
      </c>
      <c r="IYY1355" s="84" t="s">
        <v>236</v>
      </c>
      <c r="IYZ1355" s="84">
        <f>SUM(IYZ1353)</f>
        <v>1000000</v>
      </c>
      <c r="IZA1355" s="84">
        <f>SUM(IZA1353)</f>
        <v>0</v>
      </c>
      <c r="IZB1355" s="84">
        <f>IZA1355/IYZ1355</f>
        <v>0</v>
      </c>
      <c r="IZC1355" s="84">
        <f>SUM(IZC1353)</f>
        <v>1000000</v>
      </c>
      <c r="IZD1355" s="84">
        <v>0</v>
      </c>
      <c r="IZE1355" s="84">
        <v>0</v>
      </c>
      <c r="IZG1355" s="84">
        <f>IZD1355-IZE1355</f>
        <v>0</v>
      </c>
      <c r="IZH1355" s="84">
        <f t="shared" ref="IZH1355:IZX1357" si="448">IZD1355+IYZ1355</f>
        <v>1000000</v>
      </c>
      <c r="IZN1355" s="84" t="s">
        <v>235</v>
      </c>
      <c r="IZO1355" s="84" t="s">
        <v>236</v>
      </c>
      <c r="IZP1355" s="84">
        <f>SUM(IZP1353)</f>
        <v>1000000</v>
      </c>
      <c r="IZQ1355" s="84">
        <f>SUM(IZQ1353)</f>
        <v>0</v>
      </c>
      <c r="IZR1355" s="84">
        <f>IZQ1355/IZP1355</f>
        <v>0</v>
      </c>
      <c r="IZS1355" s="84">
        <f>SUM(IZS1353)</f>
        <v>1000000</v>
      </c>
      <c r="IZT1355" s="84">
        <v>0</v>
      </c>
      <c r="IZU1355" s="84">
        <v>0</v>
      </c>
      <c r="IZW1355" s="84">
        <f>IZT1355-IZU1355</f>
        <v>0</v>
      </c>
      <c r="IZX1355" s="84">
        <f t="shared" si="448"/>
        <v>1000000</v>
      </c>
      <c r="JAD1355" s="84" t="s">
        <v>235</v>
      </c>
      <c r="JAE1355" s="84" t="s">
        <v>236</v>
      </c>
      <c r="JAF1355" s="84">
        <f>SUM(JAF1353)</f>
        <v>1000000</v>
      </c>
      <c r="JAG1355" s="84">
        <f>SUM(JAG1353)</f>
        <v>0</v>
      </c>
      <c r="JAH1355" s="84">
        <f>JAG1355/JAF1355</f>
        <v>0</v>
      </c>
      <c r="JAI1355" s="84">
        <f>SUM(JAI1353)</f>
        <v>1000000</v>
      </c>
      <c r="JAJ1355" s="84">
        <v>0</v>
      </c>
      <c r="JAK1355" s="84">
        <v>0</v>
      </c>
      <c r="JAM1355" s="84">
        <f>JAJ1355-JAK1355</f>
        <v>0</v>
      </c>
      <c r="JAN1355" s="84">
        <f t="shared" ref="JAN1355:JBD1357" si="449">JAJ1355+JAF1355</f>
        <v>1000000</v>
      </c>
      <c r="JAT1355" s="84" t="s">
        <v>235</v>
      </c>
      <c r="JAU1355" s="84" t="s">
        <v>236</v>
      </c>
      <c r="JAV1355" s="84">
        <f>SUM(JAV1353)</f>
        <v>1000000</v>
      </c>
      <c r="JAW1355" s="84">
        <f>SUM(JAW1353)</f>
        <v>0</v>
      </c>
      <c r="JAX1355" s="84">
        <f>JAW1355/JAV1355</f>
        <v>0</v>
      </c>
      <c r="JAY1355" s="84">
        <f>SUM(JAY1353)</f>
        <v>1000000</v>
      </c>
      <c r="JAZ1355" s="84">
        <v>0</v>
      </c>
      <c r="JBA1355" s="84">
        <v>0</v>
      </c>
      <c r="JBC1355" s="84">
        <f>JAZ1355-JBA1355</f>
        <v>0</v>
      </c>
      <c r="JBD1355" s="84">
        <f t="shared" si="449"/>
        <v>1000000</v>
      </c>
      <c r="JBJ1355" s="84" t="s">
        <v>235</v>
      </c>
      <c r="JBK1355" s="84" t="s">
        <v>236</v>
      </c>
      <c r="JBL1355" s="84">
        <f>SUM(JBL1353)</f>
        <v>1000000</v>
      </c>
      <c r="JBM1355" s="84">
        <f>SUM(JBM1353)</f>
        <v>0</v>
      </c>
      <c r="JBN1355" s="84">
        <f>JBM1355/JBL1355</f>
        <v>0</v>
      </c>
      <c r="JBO1355" s="84">
        <f>SUM(JBO1353)</f>
        <v>1000000</v>
      </c>
      <c r="JBP1355" s="84">
        <v>0</v>
      </c>
      <c r="JBQ1355" s="84">
        <v>0</v>
      </c>
      <c r="JBS1355" s="84">
        <f>JBP1355-JBQ1355</f>
        <v>0</v>
      </c>
      <c r="JBT1355" s="84">
        <f t="shared" ref="JBT1355:JCJ1357" si="450">JBP1355+JBL1355</f>
        <v>1000000</v>
      </c>
      <c r="JBZ1355" s="84" t="s">
        <v>235</v>
      </c>
      <c r="JCA1355" s="84" t="s">
        <v>236</v>
      </c>
      <c r="JCB1355" s="84">
        <f>SUM(JCB1353)</f>
        <v>1000000</v>
      </c>
      <c r="JCC1355" s="84">
        <f>SUM(JCC1353)</f>
        <v>0</v>
      </c>
      <c r="JCD1355" s="84">
        <f>JCC1355/JCB1355</f>
        <v>0</v>
      </c>
      <c r="JCE1355" s="84">
        <f>SUM(JCE1353)</f>
        <v>1000000</v>
      </c>
      <c r="JCF1355" s="84">
        <v>0</v>
      </c>
      <c r="JCG1355" s="84">
        <v>0</v>
      </c>
      <c r="JCI1355" s="84">
        <f>JCF1355-JCG1355</f>
        <v>0</v>
      </c>
      <c r="JCJ1355" s="84">
        <f t="shared" si="450"/>
        <v>1000000</v>
      </c>
      <c r="JCP1355" s="84" t="s">
        <v>235</v>
      </c>
      <c r="JCQ1355" s="84" t="s">
        <v>236</v>
      </c>
      <c r="JCR1355" s="84">
        <f>SUM(JCR1353)</f>
        <v>1000000</v>
      </c>
      <c r="JCS1355" s="84">
        <f>SUM(JCS1353)</f>
        <v>0</v>
      </c>
      <c r="JCT1355" s="84">
        <f>JCS1355/JCR1355</f>
        <v>0</v>
      </c>
      <c r="JCU1355" s="84">
        <f>SUM(JCU1353)</f>
        <v>1000000</v>
      </c>
      <c r="JCV1355" s="84">
        <v>0</v>
      </c>
      <c r="JCW1355" s="84">
        <v>0</v>
      </c>
      <c r="JCY1355" s="84">
        <f>JCV1355-JCW1355</f>
        <v>0</v>
      </c>
      <c r="JCZ1355" s="84">
        <f t="shared" ref="JCZ1355:JDP1357" si="451">JCV1355+JCR1355</f>
        <v>1000000</v>
      </c>
      <c r="JDF1355" s="84" t="s">
        <v>235</v>
      </c>
      <c r="JDG1355" s="84" t="s">
        <v>236</v>
      </c>
      <c r="JDH1355" s="84">
        <f>SUM(JDH1353)</f>
        <v>1000000</v>
      </c>
      <c r="JDI1355" s="84">
        <f>SUM(JDI1353)</f>
        <v>0</v>
      </c>
      <c r="JDJ1355" s="84">
        <f>JDI1355/JDH1355</f>
        <v>0</v>
      </c>
      <c r="JDK1355" s="84">
        <f>SUM(JDK1353)</f>
        <v>1000000</v>
      </c>
      <c r="JDL1355" s="84">
        <v>0</v>
      </c>
      <c r="JDM1355" s="84">
        <v>0</v>
      </c>
      <c r="JDO1355" s="84">
        <f>JDL1355-JDM1355</f>
        <v>0</v>
      </c>
      <c r="JDP1355" s="84">
        <f t="shared" si="451"/>
        <v>1000000</v>
      </c>
      <c r="JDV1355" s="84" t="s">
        <v>235</v>
      </c>
      <c r="JDW1355" s="84" t="s">
        <v>236</v>
      </c>
      <c r="JDX1355" s="84">
        <f>SUM(JDX1353)</f>
        <v>1000000</v>
      </c>
      <c r="JDY1355" s="84">
        <f>SUM(JDY1353)</f>
        <v>0</v>
      </c>
      <c r="JDZ1355" s="84">
        <f>JDY1355/JDX1355</f>
        <v>0</v>
      </c>
      <c r="JEA1355" s="84">
        <f>SUM(JEA1353)</f>
        <v>1000000</v>
      </c>
      <c r="JEB1355" s="84">
        <v>0</v>
      </c>
      <c r="JEC1355" s="84">
        <v>0</v>
      </c>
      <c r="JEE1355" s="84">
        <f>JEB1355-JEC1355</f>
        <v>0</v>
      </c>
      <c r="JEF1355" s="84">
        <f t="shared" ref="JEF1355:JEV1357" si="452">JEB1355+JDX1355</f>
        <v>1000000</v>
      </c>
      <c r="JEL1355" s="84" t="s">
        <v>235</v>
      </c>
      <c r="JEM1355" s="84" t="s">
        <v>236</v>
      </c>
      <c r="JEN1355" s="84">
        <f>SUM(JEN1353)</f>
        <v>1000000</v>
      </c>
      <c r="JEO1355" s="84">
        <f>SUM(JEO1353)</f>
        <v>0</v>
      </c>
      <c r="JEP1355" s="84">
        <f>JEO1355/JEN1355</f>
        <v>0</v>
      </c>
      <c r="JEQ1355" s="84">
        <f>SUM(JEQ1353)</f>
        <v>1000000</v>
      </c>
      <c r="JER1355" s="84">
        <v>0</v>
      </c>
      <c r="JES1355" s="84">
        <v>0</v>
      </c>
      <c r="JEU1355" s="84">
        <f>JER1355-JES1355</f>
        <v>0</v>
      </c>
      <c r="JEV1355" s="84">
        <f t="shared" si="452"/>
        <v>1000000</v>
      </c>
      <c r="JFB1355" s="84" t="s">
        <v>235</v>
      </c>
      <c r="JFC1355" s="84" t="s">
        <v>236</v>
      </c>
      <c r="JFD1355" s="84">
        <f>SUM(JFD1353)</f>
        <v>1000000</v>
      </c>
      <c r="JFE1355" s="84">
        <f>SUM(JFE1353)</f>
        <v>0</v>
      </c>
      <c r="JFF1355" s="84">
        <f>JFE1355/JFD1355</f>
        <v>0</v>
      </c>
      <c r="JFG1355" s="84">
        <f>SUM(JFG1353)</f>
        <v>1000000</v>
      </c>
      <c r="JFH1355" s="84">
        <v>0</v>
      </c>
      <c r="JFI1355" s="84">
        <v>0</v>
      </c>
      <c r="JFK1355" s="84">
        <f>JFH1355-JFI1355</f>
        <v>0</v>
      </c>
      <c r="JFL1355" s="84">
        <f t="shared" ref="JFL1355:JGB1357" si="453">JFH1355+JFD1355</f>
        <v>1000000</v>
      </c>
      <c r="JFR1355" s="84" t="s">
        <v>235</v>
      </c>
      <c r="JFS1355" s="84" t="s">
        <v>236</v>
      </c>
      <c r="JFT1355" s="84">
        <f>SUM(JFT1353)</f>
        <v>1000000</v>
      </c>
      <c r="JFU1355" s="84">
        <f>SUM(JFU1353)</f>
        <v>0</v>
      </c>
      <c r="JFV1355" s="84">
        <f>JFU1355/JFT1355</f>
        <v>0</v>
      </c>
      <c r="JFW1355" s="84">
        <f>SUM(JFW1353)</f>
        <v>1000000</v>
      </c>
      <c r="JFX1355" s="84">
        <v>0</v>
      </c>
      <c r="JFY1355" s="84">
        <v>0</v>
      </c>
      <c r="JGA1355" s="84">
        <f>JFX1355-JFY1355</f>
        <v>0</v>
      </c>
      <c r="JGB1355" s="84">
        <f t="shared" si="453"/>
        <v>1000000</v>
      </c>
      <c r="JGH1355" s="84" t="s">
        <v>235</v>
      </c>
      <c r="JGI1355" s="84" t="s">
        <v>236</v>
      </c>
      <c r="JGJ1355" s="84">
        <f>SUM(JGJ1353)</f>
        <v>1000000</v>
      </c>
      <c r="JGK1355" s="84">
        <f>SUM(JGK1353)</f>
        <v>0</v>
      </c>
      <c r="JGL1355" s="84">
        <f>JGK1355/JGJ1355</f>
        <v>0</v>
      </c>
      <c r="JGM1355" s="84">
        <f>SUM(JGM1353)</f>
        <v>1000000</v>
      </c>
      <c r="JGN1355" s="84">
        <v>0</v>
      </c>
      <c r="JGO1355" s="84">
        <v>0</v>
      </c>
      <c r="JGQ1355" s="84">
        <f>JGN1355-JGO1355</f>
        <v>0</v>
      </c>
      <c r="JGR1355" s="84">
        <f t="shared" ref="JGR1355:JHH1357" si="454">JGN1355+JGJ1355</f>
        <v>1000000</v>
      </c>
      <c r="JGX1355" s="84" t="s">
        <v>235</v>
      </c>
      <c r="JGY1355" s="84" t="s">
        <v>236</v>
      </c>
      <c r="JGZ1355" s="84">
        <f>SUM(JGZ1353)</f>
        <v>1000000</v>
      </c>
      <c r="JHA1355" s="84">
        <f>SUM(JHA1353)</f>
        <v>0</v>
      </c>
      <c r="JHB1355" s="84">
        <f>JHA1355/JGZ1355</f>
        <v>0</v>
      </c>
      <c r="JHC1355" s="84">
        <f>SUM(JHC1353)</f>
        <v>1000000</v>
      </c>
      <c r="JHD1355" s="84">
        <v>0</v>
      </c>
      <c r="JHE1355" s="84">
        <v>0</v>
      </c>
      <c r="JHG1355" s="84">
        <f>JHD1355-JHE1355</f>
        <v>0</v>
      </c>
      <c r="JHH1355" s="84">
        <f t="shared" si="454"/>
        <v>1000000</v>
      </c>
      <c r="JHN1355" s="84" t="s">
        <v>235</v>
      </c>
      <c r="JHO1355" s="84" t="s">
        <v>236</v>
      </c>
      <c r="JHP1355" s="84">
        <f>SUM(JHP1353)</f>
        <v>1000000</v>
      </c>
      <c r="JHQ1355" s="84">
        <f>SUM(JHQ1353)</f>
        <v>0</v>
      </c>
      <c r="JHR1355" s="84">
        <f>JHQ1355/JHP1355</f>
        <v>0</v>
      </c>
      <c r="JHS1355" s="84">
        <f>SUM(JHS1353)</f>
        <v>1000000</v>
      </c>
      <c r="JHT1355" s="84">
        <v>0</v>
      </c>
      <c r="JHU1355" s="84">
        <v>0</v>
      </c>
      <c r="JHW1355" s="84">
        <f>JHT1355-JHU1355</f>
        <v>0</v>
      </c>
      <c r="JHX1355" s="84">
        <f t="shared" ref="JHX1355:JIN1357" si="455">JHT1355+JHP1355</f>
        <v>1000000</v>
      </c>
      <c r="JID1355" s="84" t="s">
        <v>235</v>
      </c>
      <c r="JIE1355" s="84" t="s">
        <v>236</v>
      </c>
      <c r="JIF1355" s="84">
        <f>SUM(JIF1353)</f>
        <v>1000000</v>
      </c>
      <c r="JIG1355" s="84">
        <f>SUM(JIG1353)</f>
        <v>0</v>
      </c>
      <c r="JIH1355" s="84">
        <f>JIG1355/JIF1355</f>
        <v>0</v>
      </c>
      <c r="JII1355" s="84">
        <f>SUM(JII1353)</f>
        <v>1000000</v>
      </c>
      <c r="JIJ1355" s="84">
        <v>0</v>
      </c>
      <c r="JIK1355" s="84">
        <v>0</v>
      </c>
      <c r="JIM1355" s="84">
        <f>JIJ1355-JIK1355</f>
        <v>0</v>
      </c>
      <c r="JIN1355" s="84">
        <f t="shared" si="455"/>
        <v>1000000</v>
      </c>
      <c r="JIT1355" s="84" t="s">
        <v>235</v>
      </c>
      <c r="JIU1355" s="84" t="s">
        <v>236</v>
      </c>
      <c r="JIV1355" s="84">
        <f>SUM(JIV1353)</f>
        <v>1000000</v>
      </c>
      <c r="JIW1355" s="84">
        <f>SUM(JIW1353)</f>
        <v>0</v>
      </c>
      <c r="JIX1355" s="84">
        <f>JIW1355/JIV1355</f>
        <v>0</v>
      </c>
      <c r="JIY1355" s="84">
        <f>SUM(JIY1353)</f>
        <v>1000000</v>
      </c>
      <c r="JIZ1355" s="84">
        <v>0</v>
      </c>
      <c r="JJA1355" s="84">
        <v>0</v>
      </c>
      <c r="JJC1355" s="84">
        <f>JIZ1355-JJA1355</f>
        <v>0</v>
      </c>
      <c r="JJD1355" s="84">
        <f t="shared" ref="JJD1355:JJT1357" si="456">JIZ1355+JIV1355</f>
        <v>1000000</v>
      </c>
      <c r="JJJ1355" s="84" t="s">
        <v>235</v>
      </c>
      <c r="JJK1355" s="84" t="s">
        <v>236</v>
      </c>
      <c r="JJL1355" s="84">
        <f>SUM(JJL1353)</f>
        <v>1000000</v>
      </c>
      <c r="JJM1355" s="84">
        <f>SUM(JJM1353)</f>
        <v>0</v>
      </c>
      <c r="JJN1355" s="84">
        <f>JJM1355/JJL1355</f>
        <v>0</v>
      </c>
      <c r="JJO1355" s="84">
        <f>SUM(JJO1353)</f>
        <v>1000000</v>
      </c>
      <c r="JJP1355" s="84">
        <v>0</v>
      </c>
      <c r="JJQ1355" s="84">
        <v>0</v>
      </c>
      <c r="JJS1355" s="84">
        <f>JJP1355-JJQ1355</f>
        <v>0</v>
      </c>
      <c r="JJT1355" s="84">
        <f t="shared" si="456"/>
        <v>1000000</v>
      </c>
      <c r="JJZ1355" s="84" t="s">
        <v>235</v>
      </c>
      <c r="JKA1355" s="84" t="s">
        <v>236</v>
      </c>
      <c r="JKB1355" s="84">
        <f>SUM(JKB1353)</f>
        <v>1000000</v>
      </c>
      <c r="JKC1355" s="84">
        <f>SUM(JKC1353)</f>
        <v>0</v>
      </c>
      <c r="JKD1355" s="84">
        <f>JKC1355/JKB1355</f>
        <v>0</v>
      </c>
      <c r="JKE1355" s="84">
        <f>SUM(JKE1353)</f>
        <v>1000000</v>
      </c>
      <c r="JKF1355" s="84">
        <v>0</v>
      </c>
      <c r="JKG1355" s="84">
        <v>0</v>
      </c>
      <c r="JKI1355" s="84">
        <f>JKF1355-JKG1355</f>
        <v>0</v>
      </c>
      <c r="JKJ1355" s="84">
        <f t="shared" ref="JKJ1355:JKZ1357" si="457">JKF1355+JKB1355</f>
        <v>1000000</v>
      </c>
      <c r="JKP1355" s="84" t="s">
        <v>235</v>
      </c>
      <c r="JKQ1355" s="84" t="s">
        <v>236</v>
      </c>
      <c r="JKR1355" s="84">
        <f>SUM(JKR1353)</f>
        <v>1000000</v>
      </c>
      <c r="JKS1355" s="84">
        <f>SUM(JKS1353)</f>
        <v>0</v>
      </c>
      <c r="JKT1355" s="84">
        <f>JKS1355/JKR1355</f>
        <v>0</v>
      </c>
      <c r="JKU1355" s="84">
        <f>SUM(JKU1353)</f>
        <v>1000000</v>
      </c>
      <c r="JKV1355" s="84">
        <v>0</v>
      </c>
      <c r="JKW1355" s="84">
        <v>0</v>
      </c>
      <c r="JKY1355" s="84">
        <f>JKV1355-JKW1355</f>
        <v>0</v>
      </c>
      <c r="JKZ1355" s="84">
        <f t="shared" si="457"/>
        <v>1000000</v>
      </c>
      <c r="JLF1355" s="84" t="s">
        <v>235</v>
      </c>
      <c r="JLG1355" s="84" t="s">
        <v>236</v>
      </c>
      <c r="JLH1355" s="84">
        <f>SUM(JLH1353)</f>
        <v>1000000</v>
      </c>
      <c r="JLI1355" s="84">
        <f>SUM(JLI1353)</f>
        <v>0</v>
      </c>
      <c r="JLJ1355" s="84">
        <f>JLI1355/JLH1355</f>
        <v>0</v>
      </c>
      <c r="JLK1355" s="84">
        <f>SUM(JLK1353)</f>
        <v>1000000</v>
      </c>
      <c r="JLL1355" s="84">
        <v>0</v>
      </c>
      <c r="JLM1355" s="84">
        <v>0</v>
      </c>
      <c r="JLO1355" s="84">
        <f>JLL1355-JLM1355</f>
        <v>0</v>
      </c>
      <c r="JLP1355" s="84">
        <f t="shared" ref="JLP1355:JMF1357" si="458">JLL1355+JLH1355</f>
        <v>1000000</v>
      </c>
      <c r="JLV1355" s="84" t="s">
        <v>235</v>
      </c>
      <c r="JLW1355" s="84" t="s">
        <v>236</v>
      </c>
      <c r="JLX1355" s="84">
        <f>SUM(JLX1353)</f>
        <v>1000000</v>
      </c>
      <c r="JLY1355" s="84">
        <f>SUM(JLY1353)</f>
        <v>0</v>
      </c>
      <c r="JLZ1355" s="84">
        <f>JLY1355/JLX1355</f>
        <v>0</v>
      </c>
      <c r="JMA1355" s="84">
        <f>SUM(JMA1353)</f>
        <v>1000000</v>
      </c>
      <c r="JMB1355" s="84">
        <v>0</v>
      </c>
      <c r="JMC1355" s="84">
        <v>0</v>
      </c>
      <c r="JME1355" s="84">
        <f>JMB1355-JMC1355</f>
        <v>0</v>
      </c>
      <c r="JMF1355" s="84">
        <f t="shared" si="458"/>
        <v>1000000</v>
      </c>
      <c r="JML1355" s="84" t="s">
        <v>235</v>
      </c>
      <c r="JMM1355" s="84" t="s">
        <v>236</v>
      </c>
      <c r="JMN1355" s="84">
        <f>SUM(JMN1353)</f>
        <v>1000000</v>
      </c>
      <c r="JMO1355" s="84">
        <f>SUM(JMO1353)</f>
        <v>0</v>
      </c>
      <c r="JMP1355" s="84">
        <f>JMO1355/JMN1355</f>
        <v>0</v>
      </c>
      <c r="JMQ1355" s="84">
        <f>SUM(JMQ1353)</f>
        <v>1000000</v>
      </c>
      <c r="JMR1355" s="84">
        <v>0</v>
      </c>
      <c r="JMS1355" s="84">
        <v>0</v>
      </c>
      <c r="JMU1355" s="84">
        <f>JMR1355-JMS1355</f>
        <v>0</v>
      </c>
      <c r="JMV1355" s="84">
        <f t="shared" ref="JMV1355:JNL1357" si="459">JMR1355+JMN1355</f>
        <v>1000000</v>
      </c>
      <c r="JNB1355" s="84" t="s">
        <v>235</v>
      </c>
      <c r="JNC1355" s="84" t="s">
        <v>236</v>
      </c>
      <c r="JND1355" s="84">
        <f>SUM(JND1353)</f>
        <v>1000000</v>
      </c>
      <c r="JNE1355" s="84">
        <f>SUM(JNE1353)</f>
        <v>0</v>
      </c>
      <c r="JNF1355" s="84">
        <f>JNE1355/JND1355</f>
        <v>0</v>
      </c>
      <c r="JNG1355" s="84">
        <f>SUM(JNG1353)</f>
        <v>1000000</v>
      </c>
      <c r="JNH1355" s="84">
        <v>0</v>
      </c>
      <c r="JNI1355" s="84">
        <v>0</v>
      </c>
      <c r="JNK1355" s="84">
        <f>JNH1355-JNI1355</f>
        <v>0</v>
      </c>
      <c r="JNL1355" s="84">
        <f t="shared" si="459"/>
        <v>1000000</v>
      </c>
      <c r="JNR1355" s="84" t="s">
        <v>235</v>
      </c>
      <c r="JNS1355" s="84" t="s">
        <v>236</v>
      </c>
      <c r="JNT1355" s="84">
        <f>SUM(JNT1353)</f>
        <v>1000000</v>
      </c>
      <c r="JNU1355" s="84">
        <f>SUM(JNU1353)</f>
        <v>0</v>
      </c>
      <c r="JNV1355" s="84">
        <f>JNU1355/JNT1355</f>
        <v>0</v>
      </c>
      <c r="JNW1355" s="84">
        <f>SUM(JNW1353)</f>
        <v>1000000</v>
      </c>
      <c r="JNX1355" s="84">
        <v>0</v>
      </c>
      <c r="JNY1355" s="84">
        <v>0</v>
      </c>
      <c r="JOA1355" s="84">
        <f>JNX1355-JNY1355</f>
        <v>0</v>
      </c>
      <c r="JOB1355" s="84">
        <f t="shared" ref="JOB1355:JOR1357" si="460">JNX1355+JNT1355</f>
        <v>1000000</v>
      </c>
      <c r="JOH1355" s="84" t="s">
        <v>235</v>
      </c>
      <c r="JOI1355" s="84" t="s">
        <v>236</v>
      </c>
      <c r="JOJ1355" s="84">
        <f>SUM(JOJ1353)</f>
        <v>1000000</v>
      </c>
      <c r="JOK1355" s="84">
        <f>SUM(JOK1353)</f>
        <v>0</v>
      </c>
      <c r="JOL1355" s="84">
        <f>JOK1355/JOJ1355</f>
        <v>0</v>
      </c>
      <c r="JOM1355" s="84">
        <f>SUM(JOM1353)</f>
        <v>1000000</v>
      </c>
      <c r="JON1355" s="84">
        <v>0</v>
      </c>
      <c r="JOO1355" s="84">
        <v>0</v>
      </c>
      <c r="JOQ1355" s="84">
        <f>JON1355-JOO1355</f>
        <v>0</v>
      </c>
      <c r="JOR1355" s="84">
        <f t="shared" si="460"/>
        <v>1000000</v>
      </c>
      <c r="JOX1355" s="84" t="s">
        <v>235</v>
      </c>
      <c r="JOY1355" s="84" t="s">
        <v>236</v>
      </c>
      <c r="JOZ1355" s="84">
        <f>SUM(JOZ1353)</f>
        <v>1000000</v>
      </c>
      <c r="JPA1355" s="84">
        <f>SUM(JPA1353)</f>
        <v>0</v>
      </c>
      <c r="JPB1355" s="84">
        <f>JPA1355/JOZ1355</f>
        <v>0</v>
      </c>
      <c r="JPC1355" s="84">
        <f>SUM(JPC1353)</f>
        <v>1000000</v>
      </c>
      <c r="JPD1355" s="84">
        <v>0</v>
      </c>
      <c r="JPE1355" s="84">
        <v>0</v>
      </c>
      <c r="JPG1355" s="84">
        <f>JPD1355-JPE1355</f>
        <v>0</v>
      </c>
      <c r="JPH1355" s="84">
        <f t="shared" ref="JPH1355:JPX1357" si="461">JPD1355+JOZ1355</f>
        <v>1000000</v>
      </c>
      <c r="JPN1355" s="84" t="s">
        <v>235</v>
      </c>
      <c r="JPO1355" s="84" t="s">
        <v>236</v>
      </c>
      <c r="JPP1355" s="84">
        <f>SUM(JPP1353)</f>
        <v>1000000</v>
      </c>
      <c r="JPQ1355" s="84">
        <f>SUM(JPQ1353)</f>
        <v>0</v>
      </c>
      <c r="JPR1355" s="84">
        <f>JPQ1355/JPP1355</f>
        <v>0</v>
      </c>
      <c r="JPS1355" s="84">
        <f>SUM(JPS1353)</f>
        <v>1000000</v>
      </c>
      <c r="JPT1355" s="84">
        <v>0</v>
      </c>
      <c r="JPU1355" s="84">
        <v>0</v>
      </c>
      <c r="JPW1355" s="84">
        <f>JPT1355-JPU1355</f>
        <v>0</v>
      </c>
      <c r="JPX1355" s="84">
        <f t="shared" si="461"/>
        <v>1000000</v>
      </c>
      <c r="JQD1355" s="84" t="s">
        <v>235</v>
      </c>
      <c r="JQE1355" s="84" t="s">
        <v>236</v>
      </c>
      <c r="JQF1355" s="84">
        <f>SUM(JQF1353)</f>
        <v>1000000</v>
      </c>
      <c r="JQG1355" s="84">
        <f>SUM(JQG1353)</f>
        <v>0</v>
      </c>
      <c r="JQH1355" s="84">
        <f>JQG1355/JQF1355</f>
        <v>0</v>
      </c>
      <c r="JQI1355" s="84">
        <f>SUM(JQI1353)</f>
        <v>1000000</v>
      </c>
      <c r="JQJ1355" s="84">
        <v>0</v>
      </c>
      <c r="JQK1355" s="84">
        <v>0</v>
      </c>
      <c r="JQM1355" s="84">
        <f>JQJ1355-JQK1355</f>
        <v>0</v>
      </c>
      <c r="JQN1355" s="84">
        <f t="shared" ref="JQN1355:JRD1357" si="462">JQJ1355+JQF1355</f>
        <v>1000000</v>
      </c>
      <c r="JQT1355" s="84" t="s">
        <v>235</v>
      </c>
      <c r="JQU1355" s="84" t="s">
        <v>236</v>
      </c>
      <c r="JQV1355" s="84">
        <f>SUM(JQV1353)</f>
        <v>1000000</v>
      </c>
      <c r="JQW1355" s="84">
        <f>SUM(JQW1353)</f>
        <v>0</v>
      </c>
      <c r="JQX1355" s="84">
        <f>JQW1355/JQV1355</f>
        <v>0</v>
      </c>
      <c r="JQY1355" s="84">
        <f>SUM(JQY1353)</f>
        <v>1000000</v>
      </c>
      <c r="JQZ1355" s="84">
        <v>0</v>
      </c>
      <c r="JRA1355" s="84">
        <v>0</v>
      </c>
      <c r="JRC1355" s="84">
        <f>JQZ1355-JRA1355</f>
        <v>0</v>
      </c>
      <c r="JRD1355" s="84">
        <f t="shared" si="462"/>
        <v>1000000</v>
      </c>
      <c r="JRJ1355" s="84" t="s">
        <v>235</v>
      </c>
      <c r="JRK1355" s="84" t="s">
        <v>236</v>
      </c>
      <c r="JRL1355" s="84">
        <f>SUM(JRL1353)</f>
        <v>1000000</v>
      </c>
      <c r="JRM1355" s="84">
        <f>SUM(JRM1353)</f>
        <v>0</v>
      </c>
      <c r="JRN1355" s="84">
        <f>JRM1355/JRL1355</f>
        <v>0</v>
      </c>
      <c r="JRO1355" s="84">
        <f>SUM(JRO1353)</f>
        <v>1000000</v>
      </c>
      <c r="JRP1355" s="84">
        <v>0</v>
      </c>
      <c r="JRQ1355" s="84">
        <v>0</v>
      </c>
      <c r="JRS1355" s="84">
        <f>JRP1355-JRQ1355</f>
        <v>0</v>
      </c>
      <c r="JRT1355" s="84">
        <f t="shared" ref="JRT1355:JSJ1357" si="463">JRP1355+JRL1355</f>
        <v>1000000</v>
      </c>
      <c r="JRZ1355" s="84" t="s">
        <v>235</v>
      </c>
      <c r="JSA1355" s="84" t="s">
        <v>236</v>
      </c>
      <c r="JSB1355" s="84">
        <f>SUM(JSB1353)</f>
        <v>1000000</v>
      </c>
      <c r="JSC1355" s="84">
        <f>SUM(JSC1353)</f>
        <v>0</v>
      </c>
      <c r="JSD1355" s="84">
        <f>JSC1355/JSB1355</f>
        <v>0</v>
      </c>
      <c r="JSE1355" s="84">
        <f>SUM(JSE1353)</f>
        <v>1000000</v>
      </c>
      <c r="JSF1355" s="84">
        <v>0</v>
      </c>
      <c r="JSG1355" s="84">
        <v>0</v>
      </c>
      <c r="JSI1355" s="84">
        <f>JSF1355-JSG1355</f>
        <v>0</v>
      </c>
      <c r="JSJ1355" s="84">
        <f t="shared" si="463"/>
        <v>1000000</v>
      </c>
      <c r="JSP1355" s="84" t="s">
        <v>235</v>
      </c>
      <c r="JSQ1355" s="84" t="s">
        <v>236</v>
      </c>
      <c r="JSR1355" s="84">
        <f>SUM(JSR1353)</f>
        <v>1000000</v>
      </c>
      <c r="JSS1355" s="84">
        <f>SUM(JSS1353)</f>
        <v>0</v>
      </c>
      <c r="JST1355" s="84">
        <f>JSS1355/JSR1355</f>
        <v>0</v>
      </c>
      <c r="JSU1355" s="84">
        <f>SUM(JSU1353)</f>
        <v>1000000</v>
      </c>
      <c r="JSV1355" s="84">
        <v>0</v>
      </c>
      <c r="JSW1355" s="84">
        <v>0</v>
      </c>
      <c r="JSY1355" s="84">
        <f>JSV1355-JSW1355</f>
        <v>0</v>
      </c>
      <c r="JSZ1355" s="84">
        <f t="shared" ref="JSZ1355:JTP1357" si="464">JSV1355+JSR1355</f>
        <v>1000000</v>
      </c>
      <c r="JTF1355" s="84" t="s">
        <v>235</v>
      </c>
      <c r="JTG1355" s="84" t="s">
        <v>236</v>
      </c>
      <c r="JTH1355" s="84">
        <f>SUM(JTH1353)</f>
        <v>1000000</v>
      </c>
      <c r="JTI1355" s="84">
        <f>SUM(JTI1353)</f>
        <v>0</v>
      </c>
      <c r="JTJ1355" s="84">
        <f>JTI1355/JTH1355</f>
        <v>0</v>
      </c>
      <c r="JTK1355" s="84">
        <f>SUM(JTK1353)</f>
        <v>1000000</v>
      </c>
      <c r="JTL1355" s="84">
        <v>0</v>
      </c>
      <c r="JTM1355" s="84">
        <v>0</v>
      </c>
      <c r="JTO1355" s="84">
        <f>JTL1355-JTM1355</f>
        <v>0</v>
      </c>
      <c r="JTP1355" s="84">
        <f t="shared" si="464"/>
        <v>1000000</v>
      </c>
      <c r="JTV1355" s="84" t="s">
        <v>235</v>
      </c>
      <c r="JTW1355" s="84" t="s">
        <v>236</v>
      </c>
      <c r="JTX1355" s="84">
        <f>SUM(JTX1353)</f>
        <v>1000000</v>
      </c>
      <c r="JTY1355" s="84">
        <f>SUM(JTY1353)</f>
        <v>0</v>
      </c>
      <c r="JTZ1355" s="84">
        <f>JTY1355/JTX1355</f>
        <v>0</v>
      </c>
      <c r="JUA1355" s="84">
        <f>SUM(JUA1353)</f>
        <v>1000000</v>
      </c>
      <c r="JUB1355" s="84">
        <v>0</v>
      </c>
      <c r="JUC1355" s="84">
        <v>0</v>
      </c>
      <c r="JUE1355" s="84">
        <f>JUB1355-JUC1355</f>
        <v>0</v>
      </c>
      <c r="JUF1355" s="84">
        <f t="shared" ref="JUF1355:JUV1357" si="465">JUB1355+JTX1355</f>
        <v>1000000</v>
      </c>
      <c r="JUL1355" s="84" t="s">
        <v>235</v>
      </c>
      <c r="JUM1355" s="84" t="s">
        <v>236</v>
      </c>
      <c r="JUN1355" s="84">
        <f>SUM(JUN1353)</f>
        <v>1000000</v>
      </c>
      <c r="JUO1355" s="84">
        <f>SUM(JUO1353)</f>
        <v>0</v>
      </c>
      <c r="JUP1355" s="84">
        <f>JUO1355/JUN1355</f>
        <v>0</v>
      </c>
      <c r="JUQ1355" s="84">
        <f>SUM(JUQ1353)</f>
        <v>1000000</v>
      </c>
      <c r="JUR1355" s="84">
        <v>0</v>
      </c>
      <c r="JUS1355" s="84">
        <v>0</v>
      </c>
      <c r="JUU1355" s="84">
        <f>JUR1355-JUS1355</f>
        <v>0</v>
      </c>
      <c r="JUV1355" s="84">
        <f t="shared" si="465"/>
        <v>1000000</v>
      </c>
      <c r="JVB1355" s="84" t="s">
        <v>235</v>
      </c>
      <c r="JVC1355" s="84" t="s">
        <v>236</v>
      </c>
      <c r="JVD1355" s="84">
        <f>SUM(JVD1353)</f>
        <v>1000000</v>
      </c>
      <c r="JVE1355" s="84">
        <f>SUM(JVE1353)</f>
        <v>0</v>
      </c>
      <c r="JVF1355" s="84">
        <f>JVE1355/JVD1355</f>
        <v>0</v>
      </c>
      <c r="JVG1355" s="84">
        <f>SUM(JVG1353)</f>
        <v>1000000</v>
      </c>
      <c r="JVH1355" s="84">
        <v>0</v>
      </c>
      <c r="JVI1355" s="84">
        <v>0</v>
      </c>
      <c r="JVK1355" s="84">
        <f>JVH1355-JVI1355</f>
        <v>0</v>
      </c>
      <c r="JVL1355" s="84">
        <f t="shared" ref="JVL1355:JWB1357" si="466">JVH1355+JVD1355</f>
        <v>1000000</v>
      </c>
      <c r="JVR1355" s="84" t="s">
        <v>235</v>
      </c>
      <c r="JVS1355" s="84" t="s">
        <v>236</v>
      </c>
      <c r="JVT1355" s="84">
        <f>SUM(JVT1353)</f>
        <v>1000000</v>
      </c>
      <c r="JVU1355" s="84">
        <f>SUM(JVU1353)</f>
        <v>0</v>
      </c>
      <c r="JVV1355" s="84">
        <f>JVU1355/JVT1355</f>
        <v>0</v>
      </c>
      <c r="JVW1355" s="84">
        <f>SUM(JVW1353)</f>
        <v>1000000</v>
      </c>
      <c r="JVX1355" s="84">
        <v>0</v>
      </c>
      <c r="JVY1355" s="84">
        <v>0</v>
      </c>
      <c r="JWA1355" s="84">
        <f>JVX1355-JVY1355</f>
        <v>0</v>
      </c>
      <c r="JWB1355" s="84">
        <f t="shared" si="466"/>
        <v>1000000</v>
      </c>
      <c r="JWH1355" s="84" t="s">
        <v>235</v>
      </c>
      <c r="JWI1355" s="84" t="s">
        <v>236</v>
      </c>
      <c r="JWJ1355" s="84">
        <f>SUM(JWJ1353)</f>
        <v>1000000</v>
      </c>
      <c r="JWK1355" s="84">
        <f>SUM(JWK1353)</f>
        <v>0</v>
      </c>
      <c r="JWL1355" s="84">
        <f>JWK1355/JWJ1355</f>
        <v>0</v>
      </c>
      <c r="JWM1355" s="84">
        <f>SUM(JWM1353)</f>
        <v>1000000</v>
      </c>
      <c r="JWN1355" s="84">
        <v>0</v>
      </c>
      <c r="JWO1355" s="84">
        <v>0</v>
      </c>
      <c r="JWQ1355" s="84">
        <f>JWN1355-JWO1355</f>
        <v>0</v>
      </c>
      <c r="JWR1355" s="84">
        <f t="shared" ref="JWR1355:JXH1357" si="467">JWN1355+JWJ1355</f>
        <v>1000000</v>
      </c>
      <c r="JWX1355" s="84" t="s">
        <v>235</v>
      </c>
      <c r="JWY1355" s="84" t="s">
        <v>236</v>
      </c>
      <c r="JWZ1355" s="84">
        <f>SUM(JWZ1353)</f>
        <v>1000000</v>
      </c>
      <c r="JXA1355" s="84">
        <f>SUM(JXA1353)</f>
        <v>0</v>
      </c>
      <c r="JXB1355" s="84">
        <f>JXA1355/JWZ1355</f>
        <v>0</v>
      </c>
      <c r="JXC1355" s="84">
        <f>SUM(JXC1353)</f>
        <v>1000000</v>
      </c>
      <c r="JXD1355" s="84">
        <v>0</v>
      </c>
      <c r="JXE1355" s="84">
        <v>0</v>
      </c>
      <c r="JXG1355" s="84">
        <f>JXD1355-JXE1355</f>
        <v>0</v>
      </c>
      <c r="JXH1355" s="84">
        <f t="shared" si="467"/>
        <v>1000000</v>
      </c>
      <c r="JXN1355" s="84" t="s">
        <v>235</v>
      </c>
      <c r="JXO1355" s="84" t="s">
        <v>236</v>
      </c>
      <c r="JXP1355" s="84">
        <f>SUM(JXP1353)</f>
        <v>1000000</v>
      </c>
      <c r="JXQ1355" s="84">
        <f>SUM(JXQ1353)</f>
        <v>0</v>
      </c>
      <c r="JXR1355" s="84">
        <f>JXQ1355/JXP1355</f>
        <v>0</v>
      </c>
      <c r="JXS1355" s="84">
        <f>SUM(JXS1353)</f>
        <v>1000000</v>
      </c>
      <c r="JXT1355" s="84">
        <v>0</v>
      </c>
      <c r="JXU1355" s="84">
        <v>0</v>
      </c>
      <c r="JXW1355" s="84">
        <f>JXT1355-JXU1355</f>
        <v>0</v>
      </c>
      <c r="JXX1355" s="84">
        <f t="shared" ref="JXX1355:JYN1357" si="468">JXT1355+JXP1355</f>
        <v>1000000</v>
      </c>
      <c r="JYD1355" s="84" t="s">
        <v>235</v>
      </c>
      <c r="JYE1355" s="84" t="s">
        <v>236</v>
      </c>
      <c r="JYF1355" s="84">
        <f>SUM(JYF1353)</f>
        <v>1000000</v>
      </c>
      <c r="JYG1355" s="84">
        <f>SUM(JYG1353)</f>
        <v>0</v>
      </c>
      <c r="JYH1355" s="84">
        <f>JYG1355/JYF1355</f>
        <v>0</v>
      </c>
      <c r="JYI1355" s="84">
        <f>SUM(JYI1353)</f>
        <v>1000000</v>
      </c>
      <c r="JYJ1355" s="84">
        <v>0</v>
      </c>
      <c r="JYK1355" s="84">
        <v>0</v>
      </c>
      <c r="JYM1355" s="84">
        <f>JYJ1355-JYK1355</f>
        <v>0</v>
      </c>
      <c r="JYN1355" s="84">
        <f t="shared" si="468"/>
        <v>1000000</v>
      </c>
      <c r="JYT1355" s="84" t="s">
        <v>235</v>
      </c>
      <c r="JYU1355" s="84" t="s">
        <v>236</v>
      </c>
      <c r="JYV1355" s="84">
        <f>SUM(JYV1353)</f>
        <v>1000000</v>
      </c>
      <c r="JYW1355" s="84">
        <f>SUM(JYW1353)</f>
        <v>0</v>
      </c>
      <c r="JYX1355" s="84">
        <f>JYW1355/JYV1355</f>
        <v>0</v>
      </c>
      <c r="JYY1355" s="84">
        <f>SUM(JYY1353)</f>
        <v>1000000</v>
      </c>
      <c r="JYZ1355" s="84">
        <v>0</v>
      </c>
      <c r="JZA1355" s="84">
        <v>0</v>
      </c>
      <c r="JZC1355" s="84">
        <f>JYZ1355-JZA1355</f>
        <v>0</v>
      </c>
      <c r="JZD1355" s="84">
        <f t="shared" ref="JZD1355:JZT1357" si="469">JYZ1355+JYV1355</f>
        <v>1000000</v>
      </c>
      <c r="JZJ1355" s="84" t="s">
        <v>235</v>
      </c>
      <c r="JZK1355" s="84" t="s">
        <v>236</v>
      </c>
      <c r="JZL1355" s="84">
        <f>SUM(JZL1353)</f>
        <v>1000000</v>
      </c>
      <c r="JZM1355" s="84">
        <f>SUM(JZM1353)</f>
        <v>0</v>
      </c>
      <c r="JZN1355" s="84">
        <f>JZM1355/JZL1355</f>
        <v>0</v>
      </c>
      <c r="JZO1355" s="84">
        <f>SUM(JZO1353)</f>
        <v>1000000</v>
      </c>
      <c r="JZP1355" s="84">
        <v>0</v>
      </c>
      <c r="JZQ1355" s="84">
        <v>0</v>
      </c>
      <c r="JZS1355" s="84">
        <f>JZP1355-JZQ1355</f>
        <v>0</v>
      </c>
      <c r="JZT1355" s="84">
        <f t="shared" si="469"/>
        <v>1000000</v>
      </c>
      <c r="JZZ1355" s="84" t="s">
        <v>235</v>
      </c>
      <c r="KAA1355" s="84" t="s">
        <v>236</v>
      </c>
      <c r="KAB1355" s="84">
        <f>SUM(KAB1353)</f>
        <v>1000000</v>
      </c>
      <c r="KAC1355" s="84">
        <f>SUM(KAC1353)</f>
        <v>0</v>
      </c>
      <c r="KAD1355" s="84">
        <f>KAC1355/KAB1355</f>
        <v>0</v>
      </c>
      <c r="KAE1355" s="84">
        <f>SUM(KAE1353)</f>
        <v>1000000</v>
      </c>
      <c r="KAF1355" s="84">
        <v>0</v>
      </c>
      <c r="KAG1355" s="84">
        <v>0</v>
      </c>
      <c r="KAI1355" s="84">
        <f>KAF1355-KAG1355</f>
        <v>0</v>
      </c>
      <c r="KAJ1355" s="84">
        <f t="shared" ref="KAJ1355:KAZ1357" si="470">KAF1355+KAB1355</f>
        <v>1000000</v>
      </c>
      <c r="KAP1355" s="84" t="s">
        <v>235</v>
      </c>
      <c r="KAQ1355" s="84" t="s">
        <v>236</v>
      </c>
      <c r="KAR1355" s="84">
        <f>SUM(KAR1353)</f>
        <v>1000000</v>
      </c>
      <c r="KAS1355" s="84">
        <f>SUM(KAS1353)</f>
        <v>0</v>
      </c>
      <c r="KAT1355" s="84">
        <f>KAS1355/KAR1355</f>
        <v>0</v>
      </c>
      <c r="KAU1355" s="84">
        <f>SUM(KAU1353)</f>
        <v>1000000</v>
      </c>
      <c r="KAV1355" s="84">
        <v>0</v>
      </c>
      <c r="KAW1355" s="84">
        <v>0</v>
      </c>
      <c r="KAY1355" s="84">
        <f>KAV1355-KAW1355</f>
        <v>0</v>
      </c>
      <c r="KAZ1355" s="84">
        <f t="shared" si="470"/>
        <v>1000000</v>
      </c>
      <c r="KBF1355" s="84" t="s">
        <v>235</v>
      </c>
      <c r="KBG1355" s="84" t="s">
        <v>236</v>
      </c>
      <c r="KBH1355" s="84">
        <f>SUM(KBH1353)</f>
        <v>1000000</v>
      </c>
      <c r="KBI1355" s="84">
        <f>SUM(KBI1353)</f>
        <v>0</v>
      </c>
      <c r="KBJ1355" s="84">
        <f>KBI1355/KBH1355</f>
        <v>0</v>
      </c>
      <c r="KBK1355" s="84">
        <f>SUM(KBK1353)</f>
        <v>1000000</v>
      </c>
      <c r="KBL1355" s="84">
        <v>0</v>
      </c>
      <c r="KBM1355" s="84">
        <v>0</v>
      </c>
      <c r="KBO1355" s="84">
        <f>KBL1355-KBM1355</f>
        <v>0</v>
      </c>
      <c r="KBP1355" s="84">
        <f t="shared" ref="KBP1355:KCF1357" si="471">KBL1355+KBH1355</f>
        <v>1000000</v>
      </c>
      <c r="KBV1355" s="84" t="s">
        <v>235</v>
      </c>
      <c r="KBW1355" s="84" t="s">
        <v>236</v>
      </c>
      <c r="KBX1355" s="84">
        <f>SUM(KBX1353)</f>
        <v>1000000</v>
      </c>
      <c r="KBY1355" s="84">
        <f>SUM(KBY1353)</f>
        <v>0</v>
      </c>
      <c r="KBZ1355" s="84">
        <f>KBY1355/KBX1355</f>
        <v>0</v>
      </c>
      <c r="KCA1355" s="84">
        <f>SUM(KCA1353)</f>
        <v>1000000</v>
      </c>
      <c r="KCB1355" s="84">
        <v>0</v>
      </c>
      <c r="KCC1355" s="84">
        <v>0</v>
      </c>
      <c r="KCE1355" s="84">
        <f>KCB1355-KCC1355</f>
        <v>0</v>
      </c>
      <c r="KCF1355" s="84">
        <f t="shared" si="471"/>
        <v>1000000</v>
      </c>
      <c r="KCL1355" s="84" t="s">
        <v>235</v>
      </c>
      <c r="KCM1355" s="84" t="s">
        <v>236</v>
      </c>
      <c r="KCN1355" s="84">
        <f>SUM(KCN1353)</f>
        <v>1000000</v>
      </c>
      <c r="KCO1355" s="84">
        <f>SUM(KCO1353)</f>
        <v>0</v>
      </c>
      <c r="KCP1355" s="84">
        <f>KCO1355/KCN1355</f>
        <v>0</v>
      </c>
      <c r="KCQ1355" s="84">
        <f>SUM(KCQ1353)</f>
        <v>1000000</v>
      </c>
      <c r="KCR1355" s="84">
        <v>0</v>
      </c>
      <c r="KCS1355" s="84">
        <v>0</v>
      </c>
      <c r="KCU1355" s="84">
        <f>KCR1355-KCS1355</f>
        <v>0</v>
      </c>
      <c r="KCV1355" s="84">
        <f t="shared" ref="KCV1355:KDL1357" si="472">KCR1355+KCN1355</f>
        <v>1000000</v>
      </c>
      <c r="KDB1355" s="84" t="s">
        <v>235</v>
      </c>
      <c r="KDC1355" s="84" t="s">
        <v>236</v>
      </c>
      <c r="KDD1355" s="84">
        <f>SUM(KDD1353)</f>
        <v>1000000</v>
      </c>
      <c r="KDE1355" s="84">
        <f>SUM(KDE1353)</f>
        <v>0</v>
      </c>
      <c r="KDF1355" s="84">
        <f>KDE1355/KDD1355</f>
        <v>0</v>
      </c>
      <c r="KDG1355" s="84">
        <f>SUM(KDG1353)</f>
        <v>1000000</v>
      </c>
      <c r="KDH1355" s="84">
        <v>0</v>
      </c>
      <c r="KDI1355" s="84">
        <v>0</v>
      </c>
      <c r="KDK1355" s="84">
        <f>KDH1355-KDI1355</f>
        <v>0</v>
      </c>
      <c r="KDL1355" s="84">
        <f t="shared" si="472"/>
        <v>1000000</v>
      </c>
      <c r="KDR1355" s="84" t="s">
        <v>235</v>
      </c>
      <c r="KDS1355" s="84" t="s">
        <v>236</v>
      </c>
      <c r="KDT1355" s="84">
        <f>SUM(KDT1353)</f>
        <v>1000000</v>
      </c>
      <c r="KDU1355" s="84">
        <f>SUM(KDU1353)</f>
        <v>0</v>
      </c>
      <c r="KDV1355" s="84">
        <f>KDU1355/KDT1355</f>
        <v>0</v>
      </c>
      <c r="KDW1355" s="84">
        <f>SUM(KDW1353)</f>
        <v>1000000</v>
      </c>
      <c r="KDX1355" s="84">
        <v>0</v>
      </c>
      <c r="KDY1355" s="84">
        <v>0</v>
      </c>
      <c r="KEA1355" s="84">
        <f>KDX1355-KDY1355</f>
        <v>0</v>
      </c>
      <c r="KEB1355" s="84">
        <f t="shared" ref="KEB1355:KER1357" si="473">KDX1355+KDT1355</f>
        <v>1000000</v>
      </c>
      <c r="KEH1355" s="84" t="s">
        <v>235</v>
      </c>
      <c r="KEI1355" s="84" t="s">
        <v>236</v>
      </c>
      <c r="KEJ1355" s="84">
        <f>SUM(KEJ1353)</f>
        <v>1000000</v>
      </c>
      <c r="KEK1355" s="84">
        <f>SUM(KEK1353)</f>
        <v>0</v>
      </c>
      <c r="KEL1355" s="84">
        <f>KEK1355/KEJ1355</f>
        <v>0</v>
      </c>
      <c r="KEM1355" s="84">
        <f>SUM(KEM1353)</f>
        <v>1000000</v>
      </c>
      <c r="KEN1355" s="84">
        <v>0</v>
      </c>
      <c r="KEO1355" s="84">
        <v>0</v>
      </c>
      <c r="KEQ1355" s="84">
        <f>KEN1355-KEO1355</f>
        <v>0</v>
      </c>
      <c r="KER1355" s="84">
        <f t="shared" si="473"/>
        <v>1000000</v>
      </c>
      <c r="KEX1355" s="84" t="s">
        <v>235</v>
      </c>
      <c r="KEY1355" s="84" t="s">
        <v>236</v>
      </c>
      <c r="KEZ1355" s="84">
        <f>SUM(KEZ1353)</f>
        <v>1000000</v>
      </c>
      <c r="KFA1355" s="84">
        <f>SUM(KFA1353)</f>
        <v>0</v>
      </c>
      <c r="KFB1355" s="84">
        <f>KFA1355/KEZ1355</f>
        <v>0</v>
      </c>
      <c r="KFC1355" s="84">
        <f>SUM(KFC1353)</f>
        <v>1000000</v>
      </c>
      <c r="KFD1355" s="84">
        <v>0</v>
      </c>
      <c r="KFE1355" s="84">
        <v>0</v>
      </c>
      <c r="KFG1355" s="84">
        <f>KFD1355-KFE1355</f>
        <v>0</v>
      </c>
      <c r="KFH1355" s="84">
        <f t="shared" ref="KFH1355:KFX1357" si="474">KFD1355+KEZ1355</f>
        <v>1000000</v>
      </c>
      <c r="KFN1355" s="84" t="s">
        <v>235</v>
      </c>
      <c r="KFO1355" s="84" t="s">
        <v>236</v>
      </c>
      <c r="KFP1355" s="84">
        <f>SUM(KFP1353)</f>
        <v>1000000</v>
      </c>
      <c r="KFQ1355" s="84">
        <f>SUM(KFQ1353)</f>
        <v>0</v>
      </c>
      <c r="KFR1355" s="84">
        <f>KFQ1355/KFP1355</f>
        <v>0</v>
      </c>
      <c r="KFS1355" s="84">
        <f>SUM(KFS1353)</f>
        <v>1000000</v>
      </c>
      <c r="KFT1355" s="84">
        <v>0</v>
      </c>
      <c r="KFU1355" s="84">
        <v>0</v>
      </c>
      <c r="KFW1355" s="84">
        <f>KFT1355-KFU1355</f>
        <v>0</v>
      </c>
      <c r="KFX1355" s="84">
        <f t="shared" si="474"/>
        <v>1000000</v>
      </c>
      <c r="KGD1355" s="84" t="s">
        <v>235</v>
      </c>
      <c r="KGE1355" s="84" t="s">
        <v>236</v>
      </c>
      <c r="KGF1355" s="84">
        <f>SUM(KGF1353)</f>
        <v>1000000</v>
      </c>
      <c r="KGG1355" s="84">
        <f>SUM(KGG1353)</f>
        <v>0</v>
      </c>
      <c r="KGH1355" s="84">
        <f>KGG1355/KGF1355</f>
        <v>0</v>
      </c>
      <c r="KGI1355" s="84">
        <f>SUM(KGI1353)</f>
        <v>1000000</v>
      </c>
      <c r="KGJ1355" s="84">
        <v>0</v>
      </c>
      <c r="KGK1355" s="84">
        <v>0</v>
      </c>
      <c r="KGM1355" s="84">
        <f>KGJ1355-KGK1355</f>
        <v>0</v>
      </c>
      <c r="KGN1355" s="84">
        <f t="shared" ref="KGN1355:KHD1357" si="475">KGJ1355+KGF1355</f>
        <v>1000000</v>
      </c>
      <c r="KGT1355" s="84" t="s">
        <v>235</v>
      </c>
      <c r="KGU1355" s="84" t="s">
        <v>236</v>
      </c>
      <c r="KGV1355" s="84">
        <f>SUM(KGV1353)</f>
        <v>1000000</v>
      </c>
      <c r="KGW1355" s="84">
        <f>SUM(KGW1353)</f>
        <v>0</v>
      </c>
      <c r="KGX1355" s="84">
        <f>KGW1355/KGV1355</f>
        <v>0</v>
      </c>
      <c r="KGY1355" s="84">
        <f>SUM(KGY1353)</f>
        <v>1000000</v>
      </c>
      <c r="KGZ1355" s="84">
        <v>0</v>
      </c>
      <c r="KHA1355" s="84">
        <v>0</v>
      </c>
      <c r="KHC1355" s="84">
        <f>KGZ1355-KHA1355</f>
        <v>0</v>
      </c>
      <c r="KHD1355" s="84">
        <f t="shared" si="475"/>
        <v>1000000</v>
      </c>
      <c r="KHJ1355" s="84" t="s">
        <v>235</v>
      </c>
      <c r="KHK1355" s="84" t="s">
        <v>236</v>
      </c>
      <c r="KHL1355" s="84">
        <f>SUM(KHL1353)</f>
        <v>1000000</v>
      </c>
      <c r="KHM1355" s="84">
        <f>SUM(KHM1353)</f>
        <v>0</v>
      </c>
      <c r="KHN1355" s="84">
        <f>KHM1355/KHL1355</f>
        <v>0</v>
      </c>
      <c r="KHO1355" s="84">
        <f>SUM(KHO1353)</f>
        <v>1000000</v>
      </c>
      <c r="KHP1355" s="84">
        <v>0</v>
      </c>
      <c r="KHQ1355" s="84">
        <v>0</v>
      </c>
      <c r="KHS1355" s="84">
        <f>KHP1355-KHQ1355</f>
        <v>0</v>
      </c>
      <c r="KHT1355" s="84">
        <f t="shared" ref="KHT1355:KIJ1357" si="476">KHP1355+KHL1355</f>
        <v>1000000</v>
      </c>
      <c r="KHZ1355" s="84" t="s">
        <v>235</v>
      </c>
      <c r="KIA1355" s="84" t="s">
        <v>236</v>
      </c>
      <c r="KIB1355" s="84">
        <f>SUM(KIB1353)</f>
        <v>1000000</v>
      </c>
      <c r="KIC1355" s="84">
        <f>SUM(KIC1353)</f>
        <v>0</v>
      </c>
      <c r="KID1355" s="84">
        <f>KIC1355/KIB1355</f>
        <v>0</v>
      </c>
      <c r="KIE1355" s="84">
        <f>SUM(KIE1353)</f>
        <v>1000000</v>
      </c>
      <c r="KIF1355" s="84">
        <v>0</v>
      </c>
      <c r="KIG1355" s="84">
        <v>0</v>
      </c>
      <c r="KII1355" s="84">
        <f>KIF1355-KIG1355</f>
        <v>0</v>
      </c>
      <c r="KIJ1355" s="84">
        <f t="shared" si="476"/>
        <v>1000000</v>
      </c>
      <c r="KIP1355" s="84" t="s">
        <v>235</v>
      </c>
      <c r="KIQ1355" s="84" t="s">
        <v>236</v>
      </c>
      <c r="KIR1355" s="84">
        <f>SUM(KIR1353)</f>
        <v>1000000</v>
      </c>
      <c r="KIS1355" s="84">
        <f>SUM(KIS1353)</f>
        <v>0</v>
      </c>
      <c r="KIT1355" s="84">
        <f>KIS1355/KIR1355</f>
        <v>0</v>
      </c>
      <c r="KIU1355" s="84">
        <f>SUM(KIU1353)</f>
        <v>1000000</v>
      </c>
      <c r="KIV1355" s="84">
        <v>0</v>
      </c>
      <c r="KIW1355" s="84">
        <v>0</v>
      </c>
      <c r="KIY1355" s="84">
        <f>KIV1355-KIW1355</f>
        <v>0</v>
      </c>
      <c r="KIZ1355" s="84">
        <f t="shared" ref="KIZ1355:KJP1357" si="477">KIV1355+KIR1355</f>
        <v>1000000</v>
      </c>
      <c r="KJF1355" s="84" t="s">
        <v>235</v>
      </c>
      <c r="KJG1355" s="84" t="s">
        <v>236</v>
      </c>
      <c r="KJH1355" s="84">
        <f>SUM(KJH1353)</f>
        <v>1000000</v>
      </c>
      <c r="KJI1355" s="84">
        <f>SUM(KJI1353)</f>
        <v>0</v>
      </c>
      <c r="KJJ1355" s="84">
        <f>KJI1355/KJH1355</f>
        <v>0</v>
      </c>
      <c r="KJK1355" s="84">
        <f>SUM(KJK1353)</f>
        <v>1000000</v>
      </c>
      <c r="KJL1355" s="84">
        <v>0</v>
      </c>
      <c r="KJM1355" s="84">
        <v>0</v>
      </c>
      <c r="KJO1355" s="84">
        <f>KJL1355-KJM1355</f>
        <v>0</v>
      </c>
      <c r="KJP1355" s="84">
        <f t="shared" si="477"/>
        <v>1000000</v>
      </c>
      <c r="KJV1355" s="84" t="s">
        <v>235</v>
      </c>
      <c r="KJW1355" s="84" t="s">
        <v>236</v>
      </c>
      <c r="KJX1355" s="84">
        <f>SUM(KJX1353)</f>
        <v>1000000</v>
      </c>
      <c r="KJY1355" s="84">
        <f>SUM(KJY1353)</f>
        <v>0</v>
      </c>
      <c r="KJZ1355" s="84">
        <f>KJY1355/KJX1355</f>
        <v>0</v>
      </c>
      <c r="KKA1355" s="84">
        <f>SUM(KKA1353)</f>
        <v>1000000</v>
      </c>
      <c r="KKB1355" s="84">
        <v>0</v>
      </c>
      <c r="KKC1355" s="84">
        <v>0</v>
      </c>
      <c r="KKE1355" s="84">
        <f>KKB1355-KKC1355</f>
        <v>0</v>
      </c>
      <c r="KKF1355" s="84">
        <f t="shared" ref="KKF1355:KKV1357" si="478">KKB1355+KJX1355</f>
        <v>1000000</v>
      </c>
      <c r="KKL1355" s="84" t="s">
        <v>235</v>
      </c>
      <c r="KKM1355" s="84" t="s">
        <v>236</v>
      </c>
      <c r="KKN1355" s="84">
        <f>SUM(KKN1353)</f>
        <v>1000000</v>
      </c>
      <c r="KKO1355" s="84">
        <f>SUM(KKO1353)</f>
        <v>0</v>
      </c>
      <c r="KKP1355" s="84">
        <f>KKO1355/KKN1355</f>
        <v>0</v>
      </c>
      <c r="KKQ1355" s="84">
        <f>SUM(KKQ1353)</f>
        <v>1000000</v>
      </c>
      <c r="KKR1355" s="84">
        <v>0</v>
      </c>
      <c r="KKS1355" s="84">
        <v>0</v>
      </c>
      <c r="KKU1355" s="84">
        <f>KKR1355-KKS1355</f>
        <v>0</v>
      </c>
      <c r="KKV1355" s="84">
        <f t="shared" si="478"/>
        <v>1000000</v>
      </c>
      <c r="KLB1355" s="84" t="s">
        <v>235</v>
      </c>
      <c r="KLC1355" s="84" t="s">
        <v>236</v>
      </c>
      <c r="KLD1355" s="84">
        <f>SUM(KLD1353)</f>
        <v>1000000</v>
      </c>
      <c r="KLE1355" s="84">
        <f>SUM(KLE1353)</f>
        <v>0</v>
      </c>
      <c r="KLF1355" s="84">
        <f>KLE1355/KLD1355</f>
        <v>0</v>
      </c>
      <c r="KLG1355" s="84">
        <f>SUM(KLG1353)</f>
        <v>1000000</v>
      </c>
      <c r="KLH1355" s="84">
        <v>0</v>
      </c>
      <c r="KLI1355" s="84">
        <v>0</v>
      </c>
      <c r="KLK1355" s="84">
        <f>KLH1355-KLI1355</f>
        <v>0</v>
      </c>
      <c r="KLL1355" s="84">
        <f t="shared" ref="KLL1355:KMB1357" si="479">KLH1355+KLD1355</f>
        <v>1000000</v>
      </c>
      <c r="KLR1355" s="84" t="s">
        <v>235</v>
      </c>
      <c r="KLS1355" s="84" t="s">
        <v>236</v>
      </c>
      <c r="KLT1355" s="84">
        <f>SUM(KLT1353)</f>
        <v>1000000</v>
      </c>
      <c r="KLU1355" s="84">
        <f>SUM(KLU1353)</f>
        <v>0</v>
      </c>
      <c r="KLV1355" s="84">
        <f>KLU1355/KLT1355</f>
        <v>0</v>
      </c>
      <c r="KLW1355" s="84">
        <f>SUM(KLW1353)</f>
        <v>1000000</v>
      </c>
      <c r="KLX1355" s="84">
        <v>0</v>
      </c>
      <c r="KLY1355" s="84">
        <v>0</v>
      </c>
      <c r="KMA1355" s="84">
        <f>KLX1355-KLY1355</f>
        <v>0</v>
      </c>
      <c r="KMB1355" s="84">
        <f t="shared" si="479"/>
        <v>1000000</v>
      </c>
      <c r="KMH1355" s="84" t="s">
        <v>235</v>
      </c>
      <c r="KMI1355" s="84" t="s">
        <v>236</v>
      </c>
      <c r="KMJ1355" s="84">
        <f>SUM(KMJ1353)</f>
        <v>1000000</v>
      </c>
      <c r="KMK1355" s="84">
        <f>SUM(KMK1353)</f>
        <v>0</v>
      </c>
      <c r="KML1355" s="84">
        <f>KMK1355/KMJ1355</f>
        <v>0</v>
      </c>
      <c r="KMM1355" s="84">
        <f>SUM(KMM1353)</f>
        <v>1000000</v>
      </c>
      <c r="KMN1355" s="84">
        <v>0</v>
      </c>
      <c r="KMO1355" s="84">
        <v>0</v>
      </c>
      <c r="KMQ1355" s="84">
        <f>KMN1355-KMO1355</f>
        <v>0</v>
      </c>
      <c r="KMR1355" s="84">
        <f t="shared" ref="KMR1355:KNH1357" si="480">KMN1355+KMJ1355</f>
        <v>1000000</v>
      </c>
      <c r="KMX1355" s="84" t="s">
        <v>235</v>
      </c>
      <c r="KMY1355" s="84" t="s">
        <v>236</v>
      </c>
      <c r="KMZ1355" s="84">
        <f>SUM(KMZ1353)</f>
        <v>1000000</v>
      </c>
      <c r="KNA1355" s="84">
        <f>SUM(KNA1353)</f>
        <v>0</v>
      </c>
      <c r="KNB1355" s="84">
        <f>KNA1355/KMZ1355</f>
        <v>0</v>
      </c>
      <c r="KNC1355" s="84">
        <f>SUM(KNC1353)</f>
        <v>1000000</v>
      </c>
      <c r="KND1355" s="84">
        <v>0</v>
      </c>
      <c r="KNE1355" s="84">
        <v>0</v>
      </c>
      <c r="KNG1355" s="84">
        <f>KND1355-KNE1355</f>
        <v>0</v>
      </c>
      <c r="KNH1355" s="84">
        <f t="shared" si="480"/>
        <v>1000000</v>
      </c>
      <c r="KNN1355" s="84" t="s">
        <v>235</v>
      </c>
      <c r="KNO1355" s="84" t="s">
        <v>236</v>
      </c>
      <c r="KNP1355" s="84">
        <f>SUM(KNP1353)</f>
        <v>1000000</v>
      </c>
      <c r="KNQ1355" s="84">
        <f>SUM(KNQ1353)</f>
        <v>0</v>
      </c>
      <c r="KNR1355" s="84">
        <f>KNQ1355/KNP1355</f>
        <v>0</v>
      </c>
      <c r="KNS1355" s="84">
        <f>SUM(KNS1353)</f>
        <v>1000000</v>
      </c>
      <c r="KNT1355" s="84">
        <v>0</v>
      </c>
      <c r="KNU1355" s="84">
        <v>0</v>
      </c>
      <c r="KNW1355" s="84">
        <f>KNT1355-KNU1355</f>
        <v>0</v>
      </c>
      <c r="KNX1355" s="84">
        <f t="shared" ref="KNX1355:KON1357" si="481">KNT1355+KNP1355</f>
        <v>1000000</v>
      </c>
      <c r="KOD1355" s="84" t="s">
        <v>235</v>
      </c>
      <c r="KOE1355" s="84" t="s">
        <v>236</v>
      </c>
      <c r="KOF1355" s="84">
        <f>SUM(KOF1353)</f>
        <v>1000000</v>
      </c>
      <c r="KOG1355" s="84">
        <f>SUM(KOG1353)</f>
        <v>0</v>
      </c>
      <c r="KOH1355" s="84">
        <f>KOG1355/KOF1355</f>
        <v>0</v>
      </c>
      <c r="KOI1355" s="84">
        <f>SUM(KOI1353)</f>
        <v>1000000</v>
      </c>
      <c r="KOJ1355" s="84">
        <v>0</v>
      </c>
      <c r="KOK1355" s="84">
        <v>0</v>
      </c>
      <c r="KOM1355" s="84">
        <f>KOJ1355-KOK1355</f>
        <v>0</v>
      </c>
      <c r="KON1355" s="84">
        <f t="shared" si="481"/>
        <v>1000000</v>
      </c>
      <c r="KOT1355" s="84" t="s">
        <v>235</v>
      </c>
      <c r="KOU1355" s="84" t="s">
        <v>236</v>
      </c>
      <c r="KOV1355" s="84">
        <f>SUM(KOV1353)</f>
        <v>1000000</v>
      </c>
      <c r="KOW1355" s="84">
        <f>SUM(KOW1353)</f>
        <v>0</v>
      </c>
      <c r="KOX1355" s="84">
        <f>KOW1355/KOV1355</f>
        <v>0</v>
      </c>
      <c r="KOY1355" s="84">
        <f>SUM(KOY1353)</f>
        <v>1000000</v>
      </c>
      <c r="KOZ1355" s="84">
        <v>0</v>
      </c>
      <c r="KPA1355" s="84">
        <v>0</v>
      </c>
      <c r="KPC1355" s="84">
        <f>KOZ1355-KPA1355</f>
        <v>0</v>
      </c>
      <c r="KPD1355" s="84">
        <f t="shared" ref="KPD1355:KPT1357" si="482">KOZ1355+KOV1355</f>
        <v>1000000</v>
      </c>
      <c r="KPJ1355" s="84" t="s">
        <v>235</v>
      </c>
      <c r="KPK1355" s="84" t="s">
        <v>236</v>
      </c>
      <c r="KPL1355" s="84">
        <f>SUM(KPL1353)</f>
        <v>1000000</v>
      </c>
      <c r="KPM1355" s="84">
        <f>SUM(KPM1353)</f>
        <v>0</v>
      </c>
      <c r="KPN1355" s="84">
        <f>KPM1355/KPL1355</f>
        <v>0</v>
      </c>
      <c r="KPO1355" s="84">
        <f>SUM(KPO1353)</f>
        <v>1000000</v>
      </c>
      <c r="KPP1355" s="84">
        <v>0</v>
      </c>
      <c r="KPQ1355" s="84">
        <v>0</v>
      </c>
      <c r="KPS1355" s="84">
        <f>KPP1355-KPQ1355</f>
        <v>0</v>
      </c>
      <c r="KPT1355" s="84">
        <f t="shared" si="482"/>
        <v>1000000</v>
      </c>
      <c r="KPZ1355" s="84" t="s">
        <v>235</v>
      </c>
      <c r="KQA1355" s="84" t="s">
        <v>236</v>
      </c>
      <c r="KQB1355" s="84">
        <f>SUM(KQB1353)</f>
        <v>1000000</v>
      </c>
      <c r="KQC1355" s="84">
        <f>SUM(KQC1353)</f>
        <v>0</v>
      </c>
      <c r="KQD1355" s="84">
        <f>KQC1355/KQB1355</f>
        <v>0</v>
      </c>
      <c r="KQE1355" s="84">
        <f>SUM(KQE1353)</f>
        <v>1000000</v>
      </c>
      <c r="KQF1355" s="84">
        <v>0</v>
      </c>
      <c r="KQG1355" s="84">
        <v>0</v>
      </c>
      <c r="KQI1355" s="84">
        <f>KQF1355-KQG1355</f>
        <v>0</v>
      </c>
      <c r="KQJ1355" s="84">
        <f t="shared" ref="KQJ1355:KQZ1357" si="483">KQF1355+KQB1355</f>
        <v>1000000</v>
      </c>
      <c r="KQP1355" s="84" t="s">
        <v>235</v>
      </c>
      <c r="KQQ1355" s="84" t="s">
        <v>236</v>
      </c>
      <c r="KQR1355" s="84">
        <f>SUM(KQR1353)</f>
        <v>1000000</v>
      </c>
      <c r="KQS1355" s="84">
        <f>SUM(KQS1353)</f>
        <v>0</v>
      </c>
      <c r="KQT1355" s="84">
        <f>KQS1355/KQR1355</f>
        <v>0</v>
      </c>
      <c r="KQU1355" s="84">
        <f>SUM(KQU1353)</f>
        <v>1000000</v>
      </c>
      <c r="KQV1355" s="84">
        <v>0</v>
      </c>
      <c r="KQW1355" s="84">
        <v>0</v>
      </c>
      <c r="KQY1355" s="84">
        <f>KQV1355-KQW1355</f>
        <v>0</v>
      </c>
      <c r="KQZ1355" s="84">
        <f t="shared" si="483"/>
        <v>1000000</v>
      </c>
      <c r="KRF1355" s="84" t="s">
        <v>235</v>
      </c>
      <c r="KRG1355" s="84" t="s">
        <v>236</v>
      </c>
      <c r="KRH1355" s="84">
        <f>SUM(KRH1353)</f>
        <v>1000000</v>
      </c>
      <c r="KRI1355" s="84">
        <f>SUM(KRI1353)</f>
        <v>0</v>
      </c>
      <c r="KRJ1355" s="84">
        <f>KRI1355/KRH1355</f>
        <v>0</v>
      </c>
      <c r="KRK1355" s="84">
        <f>SUM(KRK1353)</f>
        <v>1000000</v>
      </c>
      <c r="KRL1355" s="84">
        <v>0</v>
      </c>
      <c r="KRM1355" s="84">
        <v>0</v>
      </c>
      <c r="KRO1355" s="84">
        <f>KRL1355-KRM1355</f>
        <v>0</v>
      </c>
      <c r="KRP1355" s="84">
        <f t="shared" ref="KRP1355:KSF1357" si="484">KRL1355+KRH1355</f>
        <v>1000000</v>
      </c>
      <c r="KRV1355" s="84" t="s">
        <v>235</v>
      </c>
      <c r="KRW1355" s="84" t="s">
        <v>236</v>
      </c>
      <c r="KRX1355" s="84">
        <f>SUM(KRX1353)</f>
        <v>1000000</v>
      </c>
      <c r="KRY1355" s="84">
        <f>SUM(KRY1353)</f>
        <v>0</v>
      </c>
      <c r="KRZ1355" s="84">
        <f>KRY1355/KRX1355</f>
        <v>0</v>
      </c>
      <c r="KSA1355" s="84">
        <f>SUM(KSA1353)</f>
        <v>1000000</v>
      </c>
      <c r="KSB1355" s="84">
        <v>0</v>
      </c>
      <c r="KSC1355" s="84">
        <v>0</v>
      </c>
      <c r="KSE1355" s="84">
        <f>KSB1355-KSC1355</f>
        <v>0</v>
      </c>
      <c r="KSF1355" s="84">
        <f t="shared" si="484"/>
        <v>1000000</v>
      </c>
      <c r="KSL1355" s="84" t="s">
        <v>235</v>
      </c>
      <c r="KSM1355" s="84" t="s">
        <v>236</v>
      </c>
      <c r="KSN1355" s="84">
        <f>SUM(KSN1353)</f>
        <v>1000000</v>
      </c>
      <c r="KSO1355" s="84">
        <f>SUM(KSO1353)</f>
        <v>0</v>
      </c>
      <c r="KSP1355" s="84">
        <f>KSO1355/KSN1355</f>
        <v>0</v>
      </c>
      <c r="KSQ1355" s="84">
        <f>SUM(KSQ1353)</f>
        <v>1000000</v>
      </c>
      <c r="KSR1355" s="84">
        <v>0</v>
      </c>
      <c r="KSS1355" s="84">
        <v>0</v>
      </c>
      <c r="KSU1355" s="84">
        <f>KSR1355-KSS1355</f>
        <v>0</v>
      </c>
      <c r="KSV1355" s="84">
        <f t="shared" ref="KSV1355:KTL1357" si="485">KSR1355+KSN1355</f>
        <v>1000000</v>
      </c>
      <c r="KTB1355" s="84" t="s">
        <v>235</v>
      </c>
      <c r="KTC1355" s="84" t="s">
        <v>236</v>
      </c>
      <c r="KTD1355" s="84">
        <f>SUM(KTD1353)</f>
        <v>1000000</v>
      </c>
      <c r="KTE1355" s="84">
        <f>SUM(KTE1353)</f>
        <v>0</v>
      </c>
      <c r="KTF1355" s="84">
        <f>KTE1355/KTD1355</f>
        <v>0</v>
      </c>
      <c r="KTG1355" s="84">
        <f>SUM(KTG1353)</f>
        <v>1000000</v>
      </c>
      <c r="KTH1355" s="84">
        <v>0</v>
      </c>
      <c r="KTI1355" s="84">
        <v>0</v>
      </c>
      <c r="KTK1355" s="84">
        <f>KTH1355-KTI1355</f>
        <v>0</v>
      </c>
      <c r="KTL1355" s="84">
        <f t="shared" si="485"/>
        <v>1000000</v>
      </c>
      <c r="KTR1355" s="84" t="s">
        <v>235</v>
      </c>
      <c r="KTS1355" s="84" t="s">
        <v>236</v>
      </c>
      <c r="KTT1355" s="84">
        <f>SUM(KTT1353)</f>
        <v>1000000</v>
      </c>
      <c r="KTU1355" s="84">
        <f>SUM(KTU1353)</f>
        <v>0</v>
      </c>
      <c r="KTV1355" s="84">
        <f>KTU1355/KTT1355</f>
        <v>0</v>
      </c>
      <c r="KTW1355" s="84">
        <f>SUM(KTW1353)</f>
        <v>1000000</v>
      </c>
      <c r="KTX1355" s="84">
        <v>0</v>
      </c>
      <c r="KTY1355" s="84">
        <v>0</v>
      </c>
      <c r="KUA1355" s="84">
        <f>KTX1355-KTY1355</f>
        <v>0</v>
      </c>
      <c r="KUB1355" s="84">
        <f t="shared" ref="KUB1355:KUR1357" si="486">KTX1355+KTT1355</f>
        <v>1000000</v>
      </c>
      <c r="KUH1355" s="84" t="s">
        <v>235</v>
      </c>
      <c r="KUI1355" s="84" t="s">
        <v>236</v>
      </c>
      <c r="KUJ1355" s="84">
        <f>SUM(KUJ1353)</f>
        <v>1000000</v>
      </c>
      <c r="KUK1355" s="84">
        <f>SUM(KUK1353)</f>
        <v>0</v>
      </c>
      <c r="KUL1355" s="84">
        <f>KUK1355/KUJ1355</f>
        <v>0</v>
      </c>
      <c r="KUM1355" s="84">
        <f>SUM(KUM1353)</f>
        <v>1000000</v>
      </c>
      <c r="KUN1355" s="84">
        <v>0</v>
      </c>
      <c r="KUO1355" s="84">
        <v>0</v>
      </c>
      <c r="KUQ1355" s="84">
        <f>KUN1355-KUO1355</f>
        <v>0</v>
      </c>
      <c r="KUR1355" s="84">
        <f t="shared" si="486"/>
        <v>1000000</v>
      </c>
      <c r="KUX1355" s="84" t="s">
        <v>235</v>
      </c>
      <c r="KUY1355" s="84" t="s">
        <v>236</v>
      </c>
      <c r="KUZ1355" s="84">
        <f>SUM(KUZ1353)</f>
        <v>1000000</v>
      </c>
      <c r="KVA1355" s="84">
        <f>SUM(KVA1353)</f>
        <v>0</v>
      </c>
      <c r="KVB1355" s="84">
        <f>KVA1355/KUZ1355</f>
        <v>0</v>
      </c>
      <c r="KVC1355" s="84">
        <f>SUM(KVC1353)</f>
        <v>1000000</v>
      </c>
      <c r="KVD1355" s="84">
        <v>0</v>
      </c>
      <c r="KVE1355" s="84">
        <v>0</v>
      </c>
      <c r="KVG1355" s="84">
        <f>KVD1355-KVE1355</f>
        <v>0</v>
      </c>
      <c r="KVH1355" s="84">
        <f t="shared" ref="KVH1355:KVX1357" si="487">KVD1355+KUZ1355</f>
        <v>1000000</v>
      </c>
      <c r="KVN1355" s="84" t="s">
        <v>235</v>
      </c>
      <c r="KVO1355" s="84" t="s">
        <v>236</v>
      </c>
      <c r="KVP1355" s="84">
        <f>SUM(KVP1353)</f>
        <v>1000000</v>
      </c>
      <c r="KVQ1355" s="84">
        <f>SUM(KVQ1353)</f>
        <v>0</v>
      </c>
      <c r="KVR1355" s="84">
        <f>KVQ1355/KVP1355</f>
        <v>0</v>
      </c>
      <c r="KVS1355" s="84">
        <f>SUM(KVS1353)</f>
        <v>1000000</v>
      </c>
      <c r="KVT1355" s="84">
        <v>0</v>
      </c>
      <c r="KVU1355" s="84">
        <v>0</v>
      </c>
      <c r="KVW1355" s="84">
        <f>KVT1355-KVU1355</f>
        <v>0</v>
      </c>
      <c r="KVX1355" s="84">
        <f t="shared" si="487"/>
        <v>1000000</v>
      </c>
      <c r="KWD1355" s="84" t="s">
        <v>235</v>
      </c>
      <c r="KWE1355" s="84" t="s">
        <v>236</v>
      </c>
      <c r="KWF1355" s="84">
        <f>SUM(KWF1353)</f>
        <v>1000000</v>
      </c>
      <c r="KWG1355" s="84">
        <f>SUM(KWG1353)</f>
        <v>0</v>
      </c>
      <c r="KWH1355" s="84">
        <f>KWG1355/KWF1355</f>
        <v>0</v>
      </c>
      <c r="KWI1355" s="84">
        <f>SUM(KWI1353)</f>
        <v>1000000</v>
      </c>
      <c r="KWJ1355" s="84">
        <v>0</v>
      </c>
      <c r="KWK1355" s="84">
        <v>0</v>
      </c>
      <c r="KWM1355" s="84">
        <f>KWJ1355-KWK1355</f>
        <v>0</v>
      </c>
      <c r="KWN1355" s="84">
        <f t="shared" ref="KWN1355:KXD1357" si="488">KWJ1355+KWF1355</f>
        <v>1000000</v>
      </c>
      <c r="KWT1355" s="84" t="s">
        <v>235</v>
      </c>
      <c r="KWU1355" s="84" t="s">
        <v>236</v>
      </c>
      <c r="KWV1355" s="84">
        <f>SUM(KWV1353)</f>
        <v>1000000</v>
      </c>
      <c r="KWW1355" s="84">
        <f>SUM(KWW1353)</f>
        <v>0</v>
      </c>
      <c r="KWX1355" s="84">
        <f>KWW1355/KWV1355</f>
        <v>0</v>
      </c>
      <c r="KWY1355" s="84">
        <f>SUM(KWY1353)</f>
        <v>1000000</v>
      </c>
      <c r="KWZ1355" s="84">
        <v>0</v>
      </c>
      <c r="KXA1355" s="84">
        <v>0</v>
      </c>
      <c r="KXC1355" s="84">
        <f>KWZ1355-KXA1355</f>
        <v>0</v>
      </c>
      <c r="KXD1355" s="84">
        <f t="shared" si="488"/>
        <v>1000000</v>
      </c>
      <c r="KXJ1355" s="84" t="s">
        <v>235</v>
      </c>
      <c r="KXK1355" s="84" t="s">
        <v>236</v>
      </c>
      <c r="KXL1355" s="84">
        <f>SUM(KXL1353)</f>
        <v>1000000</v>
      </c>
      <c r="KXM1355" s="84">
        <f>SUM(KXM1353)</f>
        <v>0</v>
      </c>
      <c r="KXN1355" s="84">
        <f>KXM1355/KXL1355</f>
        <v>0</v>
      </c>
      <c r="KXO1355" s="84">
        <f>SUM(KXO1353)</f>
        <v>1000000</v>
      </c>
      <c r="KXP1355" s="84">
        <v>0</v>
      </c>
      <c r="KXQ1355" s="84">
        <v>0</v>
      </c>
      <c r="KXS1355" s="84">
        <f>KXP1355-KXQ1355</f>
        <v>0</v>
      </c>
      <c r="KXT1355" s="84">
        <f t="shared" ref="KXT1355:KYJ1357" si="489">KXP1355+KXL1355</f>
        <v>1000000</v>
      </c>
      <c r="KXZ1355" s="84" t="s">
        <v>235</v>
      </c>
      <c r="KYA1355" s="84" t="s">
        <v>236</v>
      </c>
      <c r="KYB1355" s="84">
        <f>SUM(KYB1353)</f>
        <v>1000000</v>
      </c>
      <c r="KYC1355" s="84">
        <f>SUM(KYC1353)</f>
        <v>0</v>
      </c>
      <c r="KYD1355" s="84">
        <f>KYC1355/KYB1355</f>
        <v>0</v>
      </c>
      <c r="KYE1355" s="84">
        <f>SUM(KYE1353)</f>
        <v>1000000</v>
      </c>
      <c r="KYF1355" s="84">
        <v>0</v>
      </c>
      <c r="KYG1355" s="84">
        <v>0</v>
      </c>
      <c r="KYI1355" s="84">
        <f>KYF1355-KYG1355</f>
        <v>0</v>
      </c>
      <c r="KYJ1355" s="84">
        <f t="shared" si="489"/>
        <v>1000000</v>
      </c>
      <c r="KYP1355" s="84" t="s">
        <v>235</v>
      </c>
      <c r="KYQ1355" s="84" t="s">
        <v>236</v>
      </c>
      <c r="KYR1355" s="84">
        <f>SUM(KYR1353)</f>
        <v>1000000</v>
      </c>
      <c r="KYS1355" s="84">
        <f>SUM(KYS1353)</f>
        <v>0</v>
      </c>
      <c r="KYT1355" s="84">
        <f>KYS1355/KYR1355</f>
        <v>0</v>
      </c>
      <c r="KYU1355" s="84">
        <f>SUM(KYU1353)</f>
        <v>1000000</v>
      </c>
      <c r="KYV1355" s="84">
        <v>0</v>
      </c>
      <c r="KYW1355" s="84">
        <v>0</v>
      </c>
      <c r="KYY1355" s="84">
        <f>KYV1355-KYW1355</f>
        <v>0</v>
      </c>
      <c r="KYZ1355" s="84">
        <f t="shared" ref="KYZ1355:KZP1357" si="490">KYV1355+KYR1355</f>
        <v>1000000</v>
      </c>
      <c r="KZF1355" s="84" t="s">
        <v>235</v>
      </c>
      <c r="KZG1355" s="84" t="s">
        <v>236</v>
      </c>
      <c r="KZH1355" s="84">
        <f>SUM(KZH1353)</f>
        <v>1000000</v>
      </c>
      <c r="KZI1355" s="84">
        <f>SUM(KZI1353)</f>
        <v>0</v>
      </c>
      <c r="KZJ1355" s="84">
        <f>KZI1355/KZH1355</f>
        <v>0</v>
      </c>
      <c r="KZK1355" s="84">
        <f>SUM(KZK1353)</f>
        <v>1000000</v>
      </c>
      <c r="KZL1355" s="84">
        <v>0</v>
      </c>
      <c r="KZM1355" s="84">
        <v>0</v>
      </c>
      <c r="KZO1355" s="84">
        <f>KZL1355-KZM1355</f>
        <v>0</v>
      </c>
      <c r="KZP1355" s="84">
        <f t="shared" si="490"/>
        <v>1000000</v>
      </c>
      <c r="KZV1355" s="84" t="s">
        <v>235</v>
      </c>
      <c r="KZW1355" s="84" t="s">
        <v>236</v>
      </c>
      <c r="KZX1355" s="84">
        <f>SUM(KZX1353)</f>
        <v>1000000</v>
      </c>
      <c r="KZY1355" s="84">
        <f>SUM(KZY1353)</f>
        <v>0</v>
      </c>
      <c r="KZZ1355" s="84">
        <f>KZY1355/KZX1355</f>
        <v>0</v>
      </c>
      <c r="LAA1355" s="84">
        <f>SUM(LAA1353)</f>
        <v>1000000</v>
      </c>
      <c r="LAB1355" s="84">
        <v>0</v>
      </c>
      <c r="LAC1355" s="84">
        <v>0</v>
      </c>
      <c r="LAE1355" s="84">
        <f>LAB1355-LAC1355</f>
        <v>0</v>
      </c>
      <c r="LAF1355" s="84">
        <f t="shared" ref="LAF1355:LAV1357" si="491">LAB1355+KZX1355</f>
        <v>1000000</v>
      </c>
      <c r="LAL1355" s="84" t="s">
        <v>235</v>
      </c>
      <c r="LAM1355" s="84" t="s">
        <v>236</v>
      </c>
      <c r="LAN1355" s="84">
        <f>SUM(LAN1353)</f>
        <v>1000000</v>
      </c>
      <c r="LAO1355" s="84">
        <f>SUM(LAO1353)</f>
        <v>0</v>
      </c>
      <c r="LAP1355" s="84">
        <f>LAO1355/LAN1355</f>
        <v>0</v>
      </c>
      <c r="LAQ1355" s="84">
        <f>SUM(LAQ1353)</f>
        <v>1000000</v>
      </c>
      <c r="LAR1355" s="84">
        <v>0</v>
      </c>
      <c r="LAS1355" s="84">
        <v>0</v>
      </c>
      <c r="LAU1355" s="84">
        <f>LAR1355-LAS1355</f>
        <v>0</v>
      </c>
      <c r="LAV1355" s="84">
        <f t="shared" si="491"/>
        <v>1000000</v>
      </c>
      <c r="LBB1355" s="84" t="s">
        <v>235</v>
      </c>
      <c r="LBC1355" s="84" t="s">
        <v>236</v>
      </c>
      <c r="LBD1355" s="84">
        <f>SUM(LBD1353)</f>
        <v>1000000</v>
      </c>
      <c r="LBE1355" s="84">
        <f>SUM(LBE1353)</f>
        <v>0</v>
      </c>
      <c r="LBF1355" s="84">
        <f>LBE1355/LBD1355</f>
        <v>0</v>
      </c>
      <c r="LBG1355" s="84">
        <f>SUM(LBG1353)</f>
        <v>1000000</v>
      </c>
      <c r="LBH1355" s="84">
        <v>0</v>
      </c>
      <c r="LBI1355" s="84">
        <v>0</v>
      </c>
      <c r="LBK1355" s="84">
        <f>LBH1355-LBI1355</f>
        <v>0</v>
      </c>
      <c r="LBL1355" s="84">
        <f t="shared" ref="LBL1355:LCB1357" si="492">LBH1355+LBD1355</f>
        <v>1000000</v>
      </c>
      <c r="LBR1355" s="84" t="s">
        <v>235</v>
      </c>
      <c r="LBS1355" s="84" t="s">
        <v>236</v>
      </c>
      <c r="LBT1355" s="84">
        <f>SUM(LBT1353)</f>
        <v>1000000</v>
      </c>
      <c r="LBU1355" s="84">
        <f>SUM(LBU1353)</f>
        <v>0</v>
      </c>
      <c r="LBV1355" s="84">
        <f>LBU1355/LBT1355</f>
        <v>0</v>
      </c>
      <c r="LBW1355" s="84">
        <f>SUM(LBW1353)</f>
        <v>1000000</v>
      </c>
      <c r="LBX1355" s="84">
        <v>0</v>
      </c>
      <c r="LBY1355" s="84">
        <v>0</v>
      </c>
      <c r="LCA1355" s="84">
        <f>LBX1355-LBY1355</f>
        <v>0</v>
      </c>
      <c r="LCB1355" s="84">
        <f t="shared" si="492"/>
        <v>1000000</v>
      </c>
      <c r="LCH1355" s="84" t="s">
        <v>235</v>
      </c>
      <c r="LCI1355" s="84" t="s">
        <v>236</v>
      </c>
      <c r="LCJ1355" s="84">
        <f>SUM(LCJ1353)</f>
        <v>1000000</v>
      </c>
      <c r="LCK1355" s="84">
        <f>SUM(LCK1353)</f>
        <v>0</v>
      </c>
      <c r="LCL1355" s="84">
        <f>LCK1355/LCJ1355</f>
        <v>0</v>
      </c>
      <c r="LCM1355" s="84">
        <f>SUM(LCM1353)</f>
        <v>1000000</v>
      </c>
      <c r="LCN1355" s="84">
        <v>0</v>
      </c>
      <c r="LCO1355" s="84">
        <v>0</v>
      </c>
      <c r="LCQ1355" s="84">
        <f>LCN1355-LCO1355</f>
        <v>0</v>
      </c>
      <c r="LCR1355" s="84">
        <f t="shared" ref="LCR1355:LDH1357" si="493">LCN1355+LCJ1355</f>
        <v>1000000</v>
      </c>
      <c r="LCX1355" s="84" t="s">
        <v>235</v>
      </c>
      <c r="LCY1355" s="84" t="s">
        <v>236</v>
      </c>
      <c r="LCZ1355" s="84">
        <f>SUM(LCZ1353)</f>
        <v>1000000</v>
      </c>
      <c r="LDA1355" s="84">
        <f>SUM(LDA1353)</f>
        <v>0</v>
      </c>
      <c r="LDB1355" s="84">
        <f>LDA1355/LCZ1355</f>
        <v>0</v>
      </c>
      <c r="LDC1355" s="84">
        <f>SUM(LDC1353)</f>
        <v>1000000</v>
      </c>
      <c r="LDD1355" s="84">
        <v>0</v>
      </c>
      <c r="LDE1355" s="84">
        <v>0</v>
      </c>
      <c r="LDG1355" s="84">
        <f>LDD1355-LDE1355</f>
        <v>0</v>
      </c>
      <c r="LDH1355" s="84">
        <f t="shared" si="493"/>
        <v>1000000</v>
      </c>
      <c r="LDN1355" s="84" t="s">
        <v>235</v>
      </c>
      <c r="LDO1355" s="84" t="s">
        <v>236</v>
      </c>
      <c r="LDP1355" s="84">
        <f>SUM(LDP1353)</f>
        <v>1000000</v>
      </c>
      <c r="LDQ1355" s="84">
        <f>SUM(LDQ1353)</f>
        <v>0</v>
      </c>
      <c r="LDR1355" s="84">
        <f>LDQ1355/LDP1355</f>
        <v>0</v>
      </c>
      <c r="LDS1355" s="84">
        <f>SUM(LDS1353)</f>
        <v>1000000</v>
      </c>
      <c r="LDT1355" s="84">
        <v>0</v>
      </c>
      <c r="LDU1355" s="84">
        <v>0</v>
      </c>
      <c r="LDW1355" s="84">
        <f>LDT1355-LDU1355</f>
        <v>0</v>
      </c>
      <c r="LDX1355" s="84">
        <f t="shared" ref="LDX1355:LEN1357" si="494">LDT1355+LDP1355</f>
        <v>1000000</v>
      </c>
      <c r="LED1355" s="84" t="s">
        <v>235</v>
      </c>
      <c r="LEE1355" s="84" t="s">
        <v>236</v>
      </c>
      <c r="LEF1355" s="84">
        <f>SUM(LEF1353)</f>
        <v>1000000</v>
      </c>
      <c r="LEG1355" s="84">
        <f>SUM(LEG1353)</f>
        <v>0</v>
      </c>
      <c r="LEH1355" s="84">
        <f>LEG1355/LEF1355</f>
        <v>0</v>
      </c>
      <c r="LEI1355" s="84">
        <f>SUM(LEI1353)</f>
        <v>1000000</v>
      </c>
      <c r="LEJ1355" s="84">
        <v>0</v>
      </c>
      <c r="LEK1355" s="84">
        <v>0</v>
      </c>
      <c r="LEM1355" s="84">
        <f>LEJ1355-LEK1355</f>
        <v>0</v>
      </c>
      <c r="LEN1355" s="84">
        <f t="shared" si="494"/>
        <v>1000000</v>
      </c>
      <c r="LET1355" s="84" t="s">
        <v>235</v>
      </c>
      <c r="LEU1355" s="84" t="s">
        <v>236</v>
      </c>
      <c r="LEV1355" s="84">
        <f>SUM(LEV1353)</f>
        <v>1000000</v>
      </c>
      <c r="LEW1355" s="84">
        <f>SUM(LEW1353)</f>
        <v>0</v>
      </c>
      <c r="LEX1355" s="84">
        <f>LEW1355/LEV1355</f>
        <v>0</v>
      </c>
      <c r="LEY1355" s="84">
        <f>SUM(LEY1353)</f>
        <v>1000000</v>
      </c>
      <c r="LEZ1355" s="84">
        <v>0</v>
      </c>
      <c r="LFA1355" s="84">
        <v>0</v>
      </c>
      <c r="LFC1355" s="84">
        <f>LEZ1355-LFA1355</f>
        <v>0</v>
      </c>
      <c r="LFD1355" s="84">
        <f t="shared" ref="LFD1355:LFT1357" si="495">LEZ1355+LEV1355</f>
        <v>1000000</v>
      </c>
      <c r="LFJ1355" s="84" t="s">
        <v>235</v>
      </c>
      <c r="LFK1355" s="84" t="s">
        <v>236</v>
      </c>
      <c r="LFL1355" s="84">
        <f>SUM(LFL1353)</f>
        <v>1000000</v>
      </c>
      <c r="LFM1355" s="84">
        <f>SUM(LFM1353)</f>
        <v>0</v>
      </c>
      <c r="LFN1355" s="84">
        <f>LFM1355/LFL1355</f>
        <v>0</v>
      </c>
      <c r="LFO1355" s="84">
        <f>SUM(LFO1353)</f>
        <v>1000000</v>
      </c>
      <c r="LFP1355" s="84">
        <v>0</v>
      </c>
      <c r="LFQ1355" s="84">
        <v>0</v>
      </c>
      <c r="LFS1355" s="84">
        <f>LFP1355-LFQ1355</f>
        <v>0</v>
      </c>
      <c r="LFT1355" s="84">
        <f t="shared" si="495"/>
        <v>1000000</v>
      </c>
      <c r="LFZ1355" s="84" t="s">
        <v>235</v>
      </c>
      <c r="LGA1355" s="84" t="s">
        <v>236</v>
      </c>
      <c r="LGB1355" s="84">
        <f>SUM(LGB1353)</f>
        <v>1000000</v>
      </c>
      <c r="LGC1355" s="84">
        <f>SUM(LGC1353)</f>
        <v>0</v>
      </c>
      <c r="LGD1355" s="84">
        <f>LGC1355/LGB1355</f>
        <v>0</v>
      </c>
      <c r="LGE1355" s="84">
        <f>SUM(LGE1353)</f>
        <v>1000000</v>
      </c>
      <c r="LGF1355" s="84">
        <v>0</v>
      </c>
      <c r="LGG1355" s="84">
        <v>0</v>
      </c>
      <c r="LGI1355" s="84">
        <f>LGF1355-LGG1355</f>
        <v>0</v>
      </c>
      <c r="LGJ1355" s="84">
        <f t="shared" ref="LGJ1355:LGZ1357" si="496">LGF1355+LGB1355</f>
        <v>1000000</v>
      </c>
      <c r="LGP1355" s="84" t="s">
        <v>235</v>
      </c>
      <c r="LGQ1355" s="84" t="s">
        <v>236</v>
      </c>
      <c r="LGR1355" s="84">
        <f>SUM(LGR1353)</f>
        <v>1000000</v>
      </c>
      <c r="LGS1355" s="84">
        <f>SUM(LGS1353)</f>
        <v>0</v>
      </c>
      <c r="LGT1355" s="84">
        <f>LGS1355/LGR1355</f>
        <v>0</v>
      </c>
      <c r="LGU1355" s="84">
        <f>SUM(LGU1353)</f>
        <v>1000000</v>
      </c>
      <c r="LGV1355" s="84">
        <v>0</v>
      </c>
      <c r="LGW1355" s="84">
        <v>0</v>
      </c>
      <c r="LGY1355" s="84">
        <f>LGV1355-LGW1355</f>
        <v>0</v>
      </c>
      <c r="LGZ1355" s="84">
        <f t="shared" si="496"/>
        <v>1000000</v>
      </c>
      <c r="LHF1355" s="84" t="s">
        <v>235</v>
      </c>
      <c r="LHG1355" s="84" t="s">
        <v>236</v>
      </c>
      <c r="LHH1355" s="84">
        <f>SUM(LHH1353)</f>
        <v>1000000</v>
      </c>
      <c r="LHI1355" s="84">
        <f>SUM(LHI1353)</f>
        <v>0</v>
      </c>
      <c r="LHJ1355" s="84">
        <f>LHI1355/LHH1355</f>
        <v>0</v>
      </c>
      <c r="LHK1355" s="84">
        <f>SUM(LHK1353)</f>
        <v>1000000</v>
      </c>
      <c r="LHL1355" s="84">
        <v>0</v>
      </c>
      <c r="LHM1355" s="84">
        <v>0</v>
      </c>
      <c r="LHO1355" s="84">
        <f>LHL1355-LHM1355</f>
        <v>0</v>
      </c>
      <c r="LHP1355" s="84">
        <f t="shared" ref="LHP1355:LIF1357" si="497">LHL1355+LHH1355</f>
        <v>1000000</v>
      </c>
      <c r="LHV1355" s="84" t="s">
        <v>235</v>
      </c>
      <c r="LHW1355" s="84" t="s">
        <v>236</v>
      </c>
      <c r="LHX1355" s="84">
        <f>SUM(LHX1353)</f>
        <v>1000000</v>
      </c>
      <c r="LHY1355" s="84">
        <f>SUM(LHY1353)</f>
        <v>0</v>
      </c>
      <c r="LHZ1355" s="84">
        <f>LHY1355/LHX1355</f>
        <v>0</v>
      </c>
      <c r="LIA1355" s="84">
        <f>SUM(LIA1353)</f>
        <v>1000000</v>
      </c>
      <c r="LIB1355" s="84">
        <v>0</v>
      </c>
      <c r="LIC1355" s="84">
        <v>0</v>
      </c>
      <c r="LIE1355" s="84">
        <f>LIB1355-LIC1355</f>
        <v>0</v>
      </c>
      <c r="LIF1355" s="84">
        <f t="shared" si="497"/>
        <v>1000000</v>
      </c>
      <c r="LIL1355" s="84" t="s">
        <v>235</v>
      </c>
      <c r="LIM1355" s="84" t="s">
        <v>236</v>
      </c>
      <c r="LIN1355" s="84">
        <f>SUM(LIN1353)</f>
        <v>1000000</v>
      </c>
      <c r="LIO1355" s="84">
        <f>SUM(LIO1353)</f>
        <v>0</v>
      </c>
      <c r="LIP1355" s="84">
        <f>LIO1355/LIN1355</f>
        <v>0</v>
      </c>
      <c r="LIQ1355" s="84">
        <f>SUM(LIQ1353)</f>
        <v>1000000</v>
      </c>
      <c r="LIR1355" s="84">
        <v>0</v>
      </c>
      <c r="LIS1355" s="84">
        <v>0</v>
      </c>
      <c r="LIU1355" s="84">
        <f>LIR1355-LIS1355</f>
        <v>0</v>
      </c>
      <c r="LIV1355" s="84">
        <f t="shared" ref="LIV1355:LJL1357" si="498">LIR1355+LIN1355</f>
        <v>1000000</v>
      </c>
      <c r="LJB1355" s="84" t="s">
        <v>235</v>
      </c>
      <c r="LJC1355" s="84" t="s">
        <v>236</v>
      </c>
      <c r="LJD1355" s="84">
        <f>SUM(LJD1353)</f>
        <v>1000000</v>
      </c>
      <c r="LJE1355" s="84">
        <f>SUM(LJE1353)</f>
        <v>0</v>
      </c>
      <c r="LJF1355" s="84">
        <f>LJE1355/LJD1355</f>
        <v>0</v>
      </c>
      <c r="LJG1355" s="84">
        <f>SUM(LJG1353)</f>
        <v>1000000</v>
      </c>
      <c r="LJH1355" s="84">
        <v>0</v>
      </c>
      <c r="LJI1355" s="84">
        <v>0</v>
      </c>
      <c r="LJK1355" s="84">
        <f>LJH1355-LJI1355</f>
        <v>0</v>
      </c>
      <c r="LJL1355" s="84">
        <f t="shared" si="498"/>
        <v>1000000</v>
      </c>
      <c r="LJR1355" s="84" t="s">
        <v>235</v>
      </c>
      <c r="LJS1355" s="84" t="s">
        <v>236</v>
      </c>
      <c r="LJT1355" s="84">
        <f>SUM(LJT1353)</f>
        <v>1000000</v>
      </c>
      <c r="LJU1355" s="84">
        <f>SUM(LJU1353)</f>
        <v>0</v>
      </c>
      <c r="LJV1355" s="84">
        <f>LJU1355/LJT1355</f>
        <v>0</v>
      </c>
      <c r="LJW1355" s="84">
        <f>SUM(LJW1353)</f>
        <v>1000000</v>
      </c>
      <c r="LJX1355" s="84">
        <v>0</v>
      </c>
      <c r="LJY1355" s="84">
        <v>0</v>
      </c>
      <c r="LKA1355" s="84">
        <f>LJX1355-LJY1355</f>
        <v>0</v>
      </c>
      <c r="LKB1355" s="84">
        <f t="shared" ref="LKB1355:LKR1357" si="499">LJX1355+LJT1355</f>
        <v>1000000</v>
      </c>
      <c r="LKH1355" s="84" t="s">
        <v>235</v>
      </c>
      <c r="LKI1355" s="84" t="s">
        <v>236</v>
      </c>
      <c r="LKJ1355" s="84">
        <f>SUM(LKJ1353)</f>
        <v>1000000</v>
      </c>
      <c r="LKK1355" s="84">
        <f>SUM(LKK1353)</f>
        <v>0</v>
      </c>
      <c r="LKL1355" s="84">
        <f>LKK1355/LKJ1355</f>
        <v>0</v>
      </c>
      <c r="LKM1355" s="84">
        <f>SUM(LKM1353)</f>
        <v>1000000</v>
      </c>
      <c r="LKN1355" s="84">
        <v>0</v>
      </c>
      <c r="LKO1355" s="84">
        <v>0</v>
      </c>
      <c r="LKQ1355" s="84">
        <f>LKN1355-LKO1355</f>
        <v>0</v>
      </c>
      <c r="LKR1355" s="84">
        <f t="shared" si="499"/>
        <v>1000000</v>
      </c>
      <c r="LKX1355" s="84" t="s">
        <v>235</v>
      </c>
      <c r="LKY1355" s="84" t="s">
        <v>236</v>
      </c>
      <c r="LKZ1355" s="84">
        <f>SUM(LKZ1353)</f>
        <v>1000000</v>
      </c>
      <c r="LLA1355" s="84">
        <f>SUM(LLA1353)</f>
        <v>0</v>
      </c>
      <c r="LLB1355" s="84">
        <f>LLA1355/LKZ1355</f>
        <v>0</v>
      </c>
      <c r="LLC1355" s="84">
        <f>SUM(LLC1353)</f>
        <v>1000000</v>
      </c>
      <c r="LLD1355" s="84">
        <v>0</v>
      </c>
      <c r="LLE1355" s="84">
        <v>0</v>
      </c>
      <c r="LLG1355" s="84">
        <f>LLD1355-LLE1355</f>
        <v>0</v>
      </c>
      <c r="LLH1355" s="84">
        <f t="shared" ref="LLH1355:LLX1357" si="500">LLD1355+LKZ1355</f>
        <v>1000000</v>
      </c>
      <c r="LLN1355" s="84" t="s">
        <v>235</v>
      </c>
      <c r="LLO1355" s="84" t="s">
        <v>236</v>
      </c>
      <c r="LLP1355" s="84">
        <f>SUM(LLP1353)</f>
        <v>1000000</v>
      </c>
      <c r="LLQ1355" s="84">
        <f>SUM(LLQ1353)</f>
        <v>0</v>
      </c>
      <c r="LLR1355" s="84">
        <f>LLQ1355/LLP1355</f>
        <v>0</v>
      </c>
      <c r="LLS1355" s="84">
        <f>SUM(LLS1353)</f>
        <v>1000000</v>
      </c>
      <c r="LLT1355" s="84">
        <v>0</v>
      </c>
      <c r="LLU1355" s="84">
        <v>0</v>
      </c>
      <c r="LLW1355" s="84">
        <f>LLT1355-LLU1355</f>
        <v>0</v>
      </c>
      <c r="LLX1355" s="84">
        <f t="shared" si="500"/>
        <v>1000000</v>
      </c>
      <c r="LMD1355" s="84" t="s">
        <v>235</v>
      </c>
      <c r="LME1355" s="84" t="s">
        <v>236</v>
      </c>
      <c r="LMF1355" s="84">
        <f>SUM(LMF1353)</f>
        <v>1000000</v>
      </c>
      <c r="LMG1355" s="84">
        <f>SUM(LMG1353)</f>
        <v>0</v>
      </c>
      <c r="LMH1355" s="84">
        <f>LMG1355/LMF1355</f>
        <v>0</v>
      </c>
      <c r="LMI1355" s="84">
        <f>SUM(LMI1353)</f>
        <v>1000000</v>
      </c>
      <c r="LMJ1355" s="84">
        <v>0</v>
      </c>
      <c r="LMK1355" s="84">
        <v>0</v>
      </c>
      <c r="LMM1355" s="84">
        <f>LMJ1355-LMK1355</f>
        <v>0</v>
      </c>
      <c r="LMN1355" s="84">
        <f t="shared" ref="LMN1355:LND1357" si="501">LMJ1355+LMF1355</f>
        <v>1000000</v>
      </c>
      <c r="LMT1355" s="84" t="s">
        <v>235</v>
      </c>
      <c r="LMU1355" s="84" t="s">
        <v>236</v>
      </c>
      <c r="LMV1355" s="84">
        <f>SUM(LMV1353)</f>
        <v>1000000</v>
      </c>
      <c r="LMW1355" s="84">
        <f>SUM(LMW1353)</f>
        <v>0</v>
      </c>
      <c r="LMX1355" s="84">
        <f>LMW1355/LMV1355</f>
        <v>0</v>
      </c>
      <c r="LMY1355" s="84">
        <f>SUM(LMY1353)</f>
        <v>1000000</v>
      </c>
      <c r="LMZ1355" s="84">
        <v>0</v>
      </c>
      <c r="LNA1355" s="84">
        <v>0</v>
      </c>
      <c r="LNC1355" s="84">
        <f>LMZ1355-LNA1355</f>
        <v>0</v>
      </c>
      <c r="LND1355" s="84">
        <f t="shared" si="501"/>
        <v>1000000</v>
      </c>
      <c r="LNJ1355" s="84" t="s">
        <v>235</v>
      </c>
      <c r="LNK1355" s="84" t="s">
        <v>236</v>
      </c>
      <c r="LNL1355" s="84">
        <f>SUM(LNL1353)</f>
        <v>1000000</v>
      </c>
      <c r="LNM1355" s="84">
        <f>SUM(LNM1353)</f>
        <v>0</v>
      </c>
      <c r="LNN1355" s="84">
        <f>LNM1355/LNL1355</f>
        <v>0</v>
      </c>
      <c r="LNO1355" s="84">
        <f>SUM(LNO1353)</f>
        <v>1000000</v>
      </c>
      <c r="LNP1355" s="84">
        <v>0</v>
      </c>
      <c r="LNQ1355" s="84">
        <v>0</v>
      </c>
      <c r="LNS1355" s="84">
        <f>LNP1355-LNQ1355</f>
        <v>0</v>
      </c>
      <c r="LNT1355" s="84">
        <f t="shared" ref="LNT1355:LOJ1357" si="502">LNP1355+LNL1355</f>
        <v>1000000</v>
      </c>
      <c r="LNZ1355" s="84" t="s">
        <v>235</v>
      </c>
      <c r="LOA1355" s="84" t="s">
        <v>236</v>
      </c>
      <c r="LOB1355" s="84">
        <f>SUM(LOB1353)</f>
        <v>1000000</v>
      </c>
      <c r="LOC1355" s="84">
        <f>SUM(LOC1353)</f>
        <v>0</v>
      </c>
      <c r="LOD1355" s="84">
        <f>LOC1355/LOB1355</f>
        <v>0</v>
      </c>
      <c r="LOE1355" s="84">
        <f>SUM(LOE1353)</f>
        <v>1000000</v>
      </c>
      <c r="LOF1355" s="84">
        <v>0</v>
      </c>
      <c r="LOG1355" s="84">
        <v>0</v>
      </c>
      <c r="LOI1355" s="84">
        <f>LOF1355-LOG1355</f>
        <v>0</v>
      </c>
      <c r="LOJ1355" s="84">
        <f t="shared" si="502"/>
        <v>1000000</v>
      </c>
      <c r="LOP1355" s="84" t="s">
        <v>235</v>
      </c>
      <c r="LOQ1355" s="84" t="s">
        <v>236</v>
      </c>
      <c r="LOR1355" s="84">
        <f>SUM(LOR1353)</f>
        <v>1000000</v>
      </c>
      <c r="LOS1355" s="84">
        <f>SUM(LOS1353)</f>
        <v>0</v>
      </c>
      <c r="LOT1355" s="84">
        <f>LOS1355/LOR1355</f>
        <v>0</v>
      </c>
      <c r="LOU1355" s="84">
        <f>SUM(LOU1353)</f>
        <v>1000000</v>
      </c>
      <c r="LOV1355" s="84">
        <v>0</v>
      </c>
      <c r="LOW1355" s="84">
        <v>0</v>
      </c>
      <c r="LOY1355" s="84">
        <f>LOV1355-LOW1355</f>
        <v>0</v>
      </c>
      <c r="LOZ1355" s="84">
        <f t="shared" ref="LOZ1355:LPP1357" si="503">LOV1355+LOR1355</f>
        <v>1000000</v>
      </c>
      <c r="LPF1355" s="84" t="s">
        <v>235</v>
      </c>
      <c r="LPG1355" s="84" t="s">
        <v>236</v>
      </c>
      <c r="LPH1355" s="84">
        <f>SUM(LPH1353)</f>
        <v>1000000</v>
      </c>
      <c r="LPI1355" s="84">
        <f>SUM(LPI1353)</f>
        <v>0</v>
      </c>
      <c r="LPJ1355" s="84">
        <f>LPI1355/LPH1355</f>
        <v>0</v>
      </c>
      <c r="LPK1355" s="84">
        <f>SUM(LPK1353)</f>
        <v>1000000</v>
      </c>
      <c r="LPL1355" s="84">
        <v>0</v>
      </c>
      <c r="LPM1355" s="84">
        <v>0</v>
      </c>
      <c r="LPO1355" s="84">
        <f>LPL1355-LPM1355</f>
        <v>0</v>
      </c>
      <c r="LPP1355" s="84">
        <f t="shared" si="503"/>
        <v>1000000</v>
      </c>
      <c r="LPV1355" s="84" t="s">
        <v>235</v>
      </c>
      <c r="LPW1355" s="84" t="s">
        <v>236</v>
      </c>
      <c r="LPX1355" s="84">
        <f>SUM(LPX1353)</f>
        <v>1000000</v>
      </c>
      <c r="LPY1355" s="84">
        <f>SUM(LPY1353)</f>
        <v>0</v>
      </c>
      <c r="LPZ1355" s="84">
        <f>LPY1355/LPX1355</f>
        <v>0</v>
      </c>
      <c r="LQA1355" s="84">
        <f>SUM(LQA1353)</f>
        <v>1000000</v>
      </c>
      <c r="LQB1355" s="84">
        <v>0</v>
      </c>
      <c r="LQC1355" s="84">
        <v>0</v>
      </c>
      <c r="LQE1355" s="84">
        <f>LQB1355-LQC1355</f>
        <v>0</v>
      </c>
      <c r="LQF1355" s="84">
        <f t="shared" ref="LQF1355:LQV1357" si="504">LQB1355+LPX1355</f>
        <v>1000000</v>
      </c>
      <c r="LQL1355" s="84" t="s">
        <v>235</v>
      </c>
      <c r="LQM1355" s="84" t="s">
        <v>236</v>
      </c>
      <c r="LQN1355" s="84">
        <f>SUM(LQN1353)</f>
        <v>1000000</v>
      </c>
      <c r="LQO1355" s="84">
        <f>SUM(LQO1353)</f>
        <v>0</v>
      </c>
      <c r="LQP1355" s="84">
        <f>LQO1355/LQN1355</f>
        <v>0</v>
      </c>
      <c r="LQQ1355" s="84">
        <f>SUM(LQQ1353)</f>
        <v>1000000</v>
      </c>
      <c r="LQR1355" s="84">
        <v>0</v>
      </c>
      <c r="LQS1355" s="84">
        <v>0</v>
      </c>
      <c r="LQU1355" s="84">
        <f>LQR1355-LQS1355</f>
        <v>0</v>
      </c>
      <c r="LQV1355" s="84">
        <f t="shared" si="504"/>
        <v>1000000</v>
      </c>
      <c r="LRB1355" s="84" t="s">
        <v>235</v>
      </c>
      <c r="LRC1355" s="84" t="s">
        <v>236</v>
      </c>
      <c r="LRD1355" s="84">
        <f>SUM(LRD1353)</f>
        <v>1000000</v>
      </c>
      <c r="LRE1355" s="84">
        <f>SUM(LRE1353)</f>
        <v>0</v>
      </c>
      <c r="LRF1355" s="84">
        <f>LRE1355/LRD1355</f>
        <v>0</v>
      </c>
      <c r="LRG1355" s="84">
        <f>SUM(LRG1353)</f>
        <v>1000000</v>
      </c>
      <c r="LRH1355" s="84">
        <v>0</v>
      </c>
      <c r="LRI1355" s="84">
        <v>0</v>
      </c>
      <c r="LRK1355" s="84">
        <f>LRH1355-LRI1355</f>
        <v>0</v>
      </c>
      <c r="LRL1355" s="84">
        <f t="shared" ref="LRL1355:LSB1357" si="505">LRH1355+LRD1355</f>
        <v>1000000</v>
      </c>
      <c r="LRR1355" s="84" t="s">
        <v>235</v>
      </c>
      <c r="LRS1355" s="84" t="s">
        <v>236</v>
      </c>
      <c r="LRT1355" s="84">
        <f>SUM(LRT1353)</f>
        <v>1000000</v>
      </c>
      <c r="LRU1355" s="84">
        <f>SUM(LRU1353)</f>
        <v>0</v>
      </c>
      <c r="LRV1355" s="84">
        <f>LRU1355/LRT1355</f>
        <v>0</v>
      </c>
      <c r="LRW1355" s="84">
        <f>SUM(LRW1353)</f>
        <v>1000000</v>
      </c>
      <c r="LRX1355" s="84">
        <v>0</v>
      </c>
      <c r="LRY1355" s="84">
        <v>0</v>
      </c>
      <c r="LSA1355" s="84">
        <f>LRX1355-LRY1355</f>
        <v>0</v>
      </c>
      <c r="LSB1355" s="84">
        <f t="shared" si="505"/>
        <v>1000000</v>
      </c>
      <c r="LSH1355" s="84" t="s">
        <v>235</v>
      </c>
      <c r="LSI1355" s="84" t="s">
        <v>236</v>
      </c>
      <c r="LSJ1355" s="84">
        <f>SUM(LSJ1353)</f>
        <v>1000000</v>
      </c>
      <c r="LSK1355" s="84">
        <f>SUM(LSK1353)</f>
        <v>0</v>
      </c>
      <c r="LSL1355" s="84">
        <f>LSK1355/LSJ1355</f>
        <v>0</v>
      </c>
      <c r="LSM1355" s="84">
        <f>SUM(LSM1353)</f>
        <v>1000000</v>
      </c>
      <c r="LSN1355" s="84">
        <v>0</v>
      </c>
      <c r="LSO1355" s="84">
        <v>0</v>
      </c>
      <c r="LSQ1355" s="84">
        <f>LSN1355-LSO1355</f>
        <v>0</v>
      </c>
      <c r="LSR1355" s="84">
        <f t="shared" ref="LSR1355:LTH1357" si="506">LSN1355+LSJ1355</f>
        <v>1000000</v>
      </c>
      <c r="LSX1355" s="84" t="s">
        <v>235</v>
      </c>
      <c r="LSY1355" s="84" t="s">
        <v>236</v>
      </c>
      <c r="LSZ1355" s="84">
        <f>SUM(LSZ1353)</f>
        <v>1000000</v>
      </c>
      <c r="LTA1355" s="84">
        <f>SUM(LTA1353)</f>
        <v>0</v>
      </c>
      <c r="LTB1355" s="84">
        <f>LTA1355/LSZ1355</f>
        <v>0</v>
      </c>
      <c r="LTC1355" s="84">
        <f>SUM(LTC1353)</f>
        <v>1000000</v>
      </c>
      <c r="LTD1355" s="84">
        <v>0</v>
      </c>
      <c r="LTE1355" s="84">
        <v>0</v>
      </c>
      <c r="LTG1355" s="84">
        <f>LTD1355-LTE1355</f>
        <v>0</v>
      </c>
      <c r="LTH1355" s="84">
        <f t="shared" si="506"/>
        <v>1000000</v>
      </c>
      <c r="LTN1355" s="84" t="s">
        <v>235</v>
      </c>
      <c r="LTO1355" s="84" t="s">
        <v>236</v>
      </c>
      <c r="LTP1355" s="84">
        <f>SUM(LTP1353)</f>
        <v>1000000</v>
      </c>
      <c r="LTQ1355" s="84">
        <f>SUM(LTQ1353)</f>
        <v>0</v>
      </c>
      <c r="LTR1355" s="84">
        <f>LTQ1355/LTP1355</f>
        <v>0</v>
      </c>
      <c r="LTS1355" s="84">
        <f>SUM(LTS1353)</f>
        <v>1000000</v>
      </c>
      <c r="LTT1355" s="84">
        <v>0</v>
      </c>
      <c r="LTU1355" s="84">
        <v>0</v>
      </c>
      <c r="LTW1355" s="84">
        <f>LTT1355-LTU1355</f>
        <v>0</v>
      </c>
      <c r="LTX1355" s="84">
        <f t="shared" ref="LTX1355:LUN1357" si="507">LTT1355+LTP1355</f>
        <v>1000000</v>
      </c>
      <c r="LUD1355" s="84" t="s">
        <v>235</v>
      </c>
      <c r="LUE1355" s="84" t="s">
        <v>236</v>
      </c>
      <c r="LUF1355" s="84">
        <f>SUM(LUF1353)</f>
        <v>1000000</v>
      </c>
      <c r="LUG1355" s="84">
        <f>SUM(LUG1353)</f>
        <v>0</v>
      </c>
      <c r="LUH1355" s="84">
        <f>LUG1355/LUF1355</f>
        <v>0</v>
      </c>
      <c r="LUI1355" s="84">
        <f>SUM(LUI1353)</f>
        <v>1000000</v>
      </c>
      <c r="LUJ1355" s="84">
        <v>0</v>
      </c>
      <c r="LUK1355" s="84">
        <v>0</v>
      </c>
      <c r="LUM1355" s="84">
        <f>LUJ1355-LUK1355</f>
        <v>0</v>
      </c>
      <c r="LUN1355" s="84">
        <f t="shared" si="507"/>
        <v>1000000</v>
      </c>
      <c r="LUT1355" s="84" t="s">
        <v>235</v>
      </c>
      <c r="LUU1355" s="84" t="s">
        <v>236</v>
      </c>
      <c r="LUV1355" s="84">
        <f>SUM(LUV1353)</f>
        <v>1000000</v>
      </c>
      <c r="LUW1355" s="84">
        <f>SUM(LUW1353)</f>
        <v>0</v>
      </c>
      <c r="LUX1355" s="84">
        <f>LUW1355/LUV1355</f>
        <v>0</v>
      </c>
      <c r="LUY1355" s="84">
        <f>SUM(LUY1353)</f>
        <v>1000000</v>
      </c>
      <c r="LUZ1355" s="84">
        <v>0</v>
      </c>
      <c r="LVA1355" s="84">
        <v>0</v>
      </c>
      <c r="LVC1355" s="84">
        <f>LUZ1355-LVA1355</f>
        <v>0</v>
      </c>
      <c r="LVD1355" s="84">
        <f t="shared" ref="LVD1355:LVT1357" si="508">LUZ1355+LUV1355</f>
        <v>1000000</v>
      </c>
      <c r="LVJ1355" s="84" t="s">
        <v>235</v>
      </c>
      <c r="LVK1355" s="84" t="s">
        <v>236</v>
      </c>
      <c r="LVL1355" s="84">
        <f>SUM(LVL1353)</f>
        <v>1000000</v>
      </c>
      <c r="LVM1355" s="84">
        <f>SUM(LVM1353)</f>
        <v>0</v>
      </c>
      <c r="LVN1355" s="84">
        <f>LVM1355/LVL1355</f>
        <v>0</v>
      </c>
      <c r="LVO1355" s="84">
        <f>SUM(LVO1353)</f>
        <v>1000000</v>
      </c>
      <c r="LVP1355" s="84">
        <v>0</v>
      </c>
      <c r="LVQ1355" s="84">
        <v>0</v>
      </c>
      <c r="LVS1355" s="84">
        <f>LVP1355-LVQ1355</f>
        <v>0</v>
      </c>
      <c r="LVT1355" s="84">
        <f t="shared" si="508"/>
        <v>1000000</v>
      </c>
      <c r="LVZ1355" s="84" t="s">
        <v>235</v>
      </c>
      <c r="LWA1355" s="84" t="s">
        <v>236</v>
      </c>
      <c r="LWB1355" s="84">
        <f>SUM(LWB1353)</f>
        <v>1000000</v>
      </c>
      <c r="LWC1355" s="84">
        <f>SUM(LWC1353)</f>
        <v>0</v>
      </c>
      <c r="LWD1355" s="84">
        <f>LWC1355/LWB1355</f>
        <v>0</v>
      </c>
      <c r="LWE1355" s="84">
        <f>SUM(LWE1353)</f>
        <v>1000000</v>
      </c>
      <c r="LWF1355" s="84">
        <v>0</v>
      </c>
      <c r="LWG1355" s="84">
        <v>0</v>
      </c>
      <c r="LWI1355" s="84">
        <f>LWF1355-LWG1355</f>
        <v>0</v>
      </c>
      <c r="LWJ1355" s="84">
        <f t="shared" ref="LWJ1355:LWZ1357" si="509">LWF1355+LWB1355</f>
        <v>1000000</v>
      </c>
      <c r="LWP1355" s="84" t="s">
        <v>235</v>
      </c>
      <c r="LWQ1355" s="84" t="s">
        <v>236</v>
      </c>
      <c r="LWR1355" s="84">
        <f>SUM(LWR1353)</f>
        <v>1000000</v>
      </c>
      <c r="LWS1355" s="84">
        <f>SUM(LWS1353)</f>
        <v>0</v>
      </c>
      <c r="LWT1355" s="84">
        <f>LWS1355/LWR1355</f>
        <v>0</v>
      </c>
      <c r="LWU1355" s="84">
        <f>SUM(LWU1353)</f>
        <v>1000000</v>
      </c>
      <c r="LWV1355" s="84">
        <v>0</v>
      </c>
      <c r="LWW1355" s="84">
        <v>0</v>
      </c>
      <c r="LWY1355" s="84">
        <f>LWV1355-LWW1355</f>
        <v>0</v>
      </c>
      <c r="LWZ1355" s="84">
        <f t="shared" si="509"/>
        <v>1000000</v>
      </c>
      <c r="LXF1355" s="84" t="s">
        <v>235</v>
      </c>
      <c r="LXG1355" s="84" t="s">
        <v>236</v>
      </c>
      <c r="LXH1355" s="84">
        <f>SUM(LXH1353)</f>
        <v>1000000</v>
      </c>
      <c r="LXI1355" s="84">
        <f>SUM(LXI1353)</f>
        <v>0</v>
      </c>
      <c r="LXJ1355" s="84">
        <f>LXI1355/LXH1355</f>
        <v>0</v>
      </c>
      <c r="LXK1355" s="84">
        <f>SUM(LXK1353)</f>
        <v>1000000</v>
      </c>
      <c r="LXL1355" s="84">
        <v>0</v>
      </c>
      <c r="LXM1355" s="84">
        <v>0</v>
      </c>
      <c r="LXO1355" s="84">
        <f>LXL1355-LXM1355</f>
        <v>0</v>
      </c>
      <c r="LXP1355" s="84">
        <f t="shared" ref="LXP1355:LYF1357" si="510">LXL1355+LXH1355</f>
        <v>1000000</v>
      </c>
      <c r="LXV1355" s="84" t="s">
        <v>235</v>
      </c>
      <c r="LXW1355" s="84" t="s">
        <v>236</v>
      </c>
      <c r="LXX1355" s="84">
        <f>SUM(LXX1353)</f>
        <v>1000000</v>
      </c>
      <c r="LXY1355" s="84">
        <f>SUM(LXY1353)</f>
        <v>0</v>
      </c>
      <c r="LXZ1355" s="84">
        <f>LXY1355/LXX1355</f>
        <v>0</v>
      </c>
      <c r="LYA1355" s="84">
        <f>SUM(LYA1353)</f>
        <v>1000000</v>
      </c>
      <c r="LYB1355" s="84">
        <v>0</v>
      </c>
      <c r="LYC1355" s="84">
        <v>0</v>
      </c>
      <c r="LYE1355" s="84">
        <f>LYB1355-LYC1355</f>
        <v>0</v>
      </c>
      <c r="LYF1355" s="84">
        <f t="shared" si="510"/>
        <v>1000000</v>
      </c>
      <c r="LYL1355" s="84" t="s">
        <v>235</v>
      </c>
      <c r="LYM1355" s="84" t="s">
        <v>236</v>
      </c>
      <c r="LYN1355" s="84">
        <f>SUM(LYN1353)</f>
        <v>1000000</v>
      </c>
      <c r="LYO1355" s="84">
        <f>SUM(LYO1353)</f>
        <v>0</v>
      </c>
      <c r="LYP1355" s="84">
        <f>LYO1355/LYN1355</f>
        <v>0</v>
      </c>
      <c r="LYQ1355" s="84">
        <f>SUM(LYQ1353)</f>
        <v>1000000</v>
      </c>
      <c r="LYR1355" s="84">
        <v>0</v>
      </c>
      <c r="LYS1355" s="84">
        <v>0</v>
      </c>
      <c r="LYU1355" s="84">
        <f>LYR1355-LYS1355</f>
        <v>0</v>
      </c>
      <c r="LYV1355" s="84">
        <f t="shared" ref="LYV1355:LZL1357" si="511">LYR1355+LYN1355</f>
        <v>1000000</v>
      </c>
      <c r="LZB1355" s="84" t="s">
        <v>235</v>
      </c>
      <c r="LZC1355" s="84" t="s">
        <v>236</v>
      </c>
      <c r="LZD1355" s="84">
        <f>SUM(LZD1353)</f>
        <v>1000000</v>
      </c>
      <c r="LZE1355" s="84">
        <f>SUM(LZE1353)</f>
        <v>0</v>
      </c>
      <c r="LZF1355" s="84">
        <f>LZE1355/LZD1355</f>
        <v>0</v>
      </c>
      <c r="LZG1355" s="84">
        <f>SUM(LZG1353)</f>
        <v>1000000</v>
      </c>
      <c r="LZH1355" s="84">
        <v>0</v>
      </c>
      <c r="LZI1355" s="84">
        <v>0</v>
      </c>
      <c r="LZK1355" s="84">
        <f>LZH1355-LZI1355</f>
        <v>0</v>
      </c>
      <c r="LZL1355" s="84">
        <f t="shared" si="511"/>
        <v>1000000</v>
      </c>
      <c r="LZR1355" s="84" t="s">
        <v>235</v>
      </c>
      <c r="LZS1355" s="84" t="s">
        <v>236</v>
      </c>
      <c r="LZT1355" s="84">
        <f>SUM(LZT1353)</f>
        <v>1000000</v>
      </c>
      <c r="LZU1355" s="84">
        <f>SUM(LZU1353)</f>
        <v>0</v>
      </c>
      <c r="LZV1355" s="84">
        <f>LZU1355/LZT1355</f>
        <v>0</v>
      </c>
      <c r="LZW1355" s="84">
        <f>SUM(LZW1353)</f>
        <v>1000000</v>
      </c>
      <c r="LZX1355" s="84">
        <v>0</v>
      </c>
      <c r="LZY1355" s="84">
        <v>0</v>
      </c>
      <c r="MAA1355" s="84">
        <f>LZX1355-LZY1355</f>
        <v>0</v>
      </c>
      <c r="MAB1355" s="84">
        <f t="shared" ref="MAB1355:MAR1357" si="512">LZX1355+LZT1355</f>
        <v>1000000</v>
      </c>
      <c r="MAH1355" s="84" t="s">
        <v>235</v>
      </c>
      <c r="MAI1355" s="84" t="s">
        <v>236</v>
      </c>
      <c r="MAJ1355" s="84">
        <f>SUM(MAJ1353)</f>
        <v>1000000</v>
      </c>
      <c r="MAK1355" s="84">
        <f>SUM(MAK1353)</f>
        <v>0</v>
      </c>
      <c r="MAL1355" s="84">
        <f>MAK1355/MAJ1355</f>
        <v>0</v>
      </c>
      <c r="MAM1355" s="84">
        <f>SUM(MAM1353)</f>
        <v>1000000</v>
      </c>
      <c r="MAN1355" s="84">
        <v>0</v>
      </c>
      <c r="MAO1355" s="84">
        <v>0</v>
      </c>
      <c r="MAQ1355" s="84">
        <f>MAN1355-MAO1355</f>
        <v>0</v>
      </c>
      <c r="MAR1355" s="84">
        <f t="shared" si="512"/>
        <v>1000000</v>
      </c>
      <c r="MAX1355" s="84" t="s">
        <v>235</v>
      </c>
      <c r="MAY1355" s="84" t="s">
        <v>236</v>
      </c>
      <c r="MAZ1355" s="84">
        <f>SUM(MAZ1353)</f>
        <v>1000000</v>
      </c>
      <c r="MBA1355" s="84">
        <f>SUM(MBA1353)</f>
        <v>0</v>
      </c>
      <c r="MBB1355" s="84">
        <f>MBA1355/MAZ1355</f>
        <v>0</v>
      </c>
      <c r="MBC1355" s="84">
        <f>SUM(MBC1353)</f>
        <v>1000000</v>
      </c>
      <c r="MBD1355" s="84">
        <v>0</v>
      </c>
      <c r="MBE1355" s="84">
        <v>0</v>
      </c>
      <c r="MBG1355" s="84">
        <f>MBD1355-MBE1355</f>
        <v>0</v>
      </c>
      <c r="MBH1355" s="84">
        <f t="shared" ref="MBH1355:MBX1357" si="513">MBD1355+MAZ1355</f>
        <v>1000000</v>
      </c>
      <c r="MBN1355" s="84" t="s">
        <v>235</v>
      </c>
      <c r="MBO1355" s="84" t="s">
        <v>236</v>
      </c>
      <c r="MBP1355" s="84">
        <f>SUM(MBP1353)</f>
        <v>1000000</v>
      </c>
      <c r="MBQ1355" s="84">
        <f>SUM(MBQ1353)</f>
        <v>0</v>
      </c>
      <c r="MBR1355" s="84">
        <f>MBQ1355/MBP1355</f>
        <v>0</v>
      </c>
      <c r="MBS1355" s="84">
        <f>SUM(MBS1353)</f>
        <v>1000000</v>
      </c>
      <c r="MBT1355" s="84">
        <v>0</v>
      </c>
      <c r="MBU1355" s="84">
        <v>0</v>
      </c>
      <c r="MBW1355" s="84">
        <f>MBT1355-MBU1355</f>
        <v>0</v>
      </c>
      <c r="MBX1355" s="84">
        <f t="shared" si="513"/>
        <v>1000000</v>
      </c>
      <c r="MCD1355" s="84" t="s">
        <v>235</v>
      </c>
      <c r="MCE1355" s="84" t="s">
        <v>236</v>
      </c>
      <c r="MCF1355" s="84">
        <f>SUM(MCF1353)</f>
        <v>1000000</v>
      </c>
      <c r="MCG1355" s="84">
        <f>SUM(MCG1353)</f>
        <v>0</v>
      </c>
      <c r="MCH1355" s="84">
        <f>MCG1355/MCF1355</f>
        <v>0</v>
      </c>
      <c r="MCI1355" s="84">
        <f>SUM(MCI1353)</f>
        <v>1000000</v>
      </c>
      <c r="MCJ1355" s="84">
        <v>0</v>
      </c>
      <c r="MCK1355" s="84">
        <v>0</v>
      </c>
      <c r="MCM1355" s="84">
        <f>MCJ1355-MCK1355</f>
        <v>0</v>
      </c>
      <c r="MCN1355" s="84">
        <f t="shared" ref="MCN1355:MDD1357" si="514">MCJ1355+MCF1355</f>
        <v>1000000</v>
      </c>
      <c r="MCT1355" s="84" t="s">
        <v>235</v>
      </c>
      <c r="MCU1355" s="84" t="s">
        <v>236</v>
      </c>
      <c r="MCV1355" s="84">
        <f>SUM(MCV1353)</f>
        <v>1000000</v>
      </c>
      <c r="MCW1355" s="84">
        <f>SUM(MCW1353)</f>
        <v>0</v>
      </c>
      <c r="MCX1355" s="84">
        <f>MCW1355/MCV1355</f>
        <v>0</v>
      </c>
      <c r="MCY1355" s="84">
        <f>SUM(MCY1353)</f>
        <v>1000000</v>
      </c>
      <c r="MCZ1355" s="84">
        <v>0</v>
      </c>
      <c r="MDA1355" s="84">
        <v>0</v>
      </c>
      <c r="MDC1355" s="84">
        <f>MCZ1355-MDA1355</f>
        <v>0</v>
      </c>
      <c r="MDD1355" s="84">
        <f t="shared" si="514"/>
        <v>1000000</v>
      </c>
      <c r="MDJ1355" s="84" t="s">
        <v>235</v>
      </c>
      <c r="MDK1355" s="84" t="s">
        <v>236</v>
      </c>
      <c r="MDL1355" s="84">
        <f>SUM(MDL1353)</f>
        <v>1000000</v>
      </c>
      <c r="MDM1355" s="84">
        <f>SUM(MDM1353)</f>
        <v>0</v>
      </c>
      <c r="MDN1355" s="84">
        <f>MDM1355/MDL1355</f>
        <v>0</v>
      </c>
      <c r="MDO1355" s="84">
        <f>SUM(MDO1353)</f>
        <v>1000000</v>
      </c>
      <c r="MDP1355" s="84">
        <v>0</v>
      </c>
      <c r="MDQ1355" s="84">
        <v>0</v>
      </c>
      <c r="MDS1355" s="84">
        <f>MDP1355-MDQ1355</f>
        <v>0</v>
      </c>
      <c r="MDT1355" s="84">
        <f t="shared" ref="MDT1355:MEJ1357" si="515">MDP1355+MDL1355</f>
        <v>1000000</v>
      </c>
      <c r="MDZ1355" s="84" t="s">
        <v>235</v>
      </c>
      <c r="MEA1355" s="84" t="s">
        <v>236</v>
      </c>
      <c r="MEB1355" s="84">
        <f>SUM(MEB1353)</f>
        <v>1000000</v>
      </c>
      <c r="MEC1355" s="84">
        <f>SUM(MEC1353)</f>
        <v>0</v>
      </c>
      <c r="MED1355" s="84">
        <f>MEC1355/MEB1355</f>
        <v>0</v>
      </c>
      <c r="MEE1355" s="84">
        <f>SUM(MEE1353)</f>
        <v>1000000</v>
      </c>
      <c r="MEF1355" s="84">
        <v>0</v>
      </c>
      <c r="MEG1355" s="84">
        <v>0</v>
      </c>
      <c r="MEI1355" s="84">
        <f>MEF1355-MEG1355</f>
        <v>0</v>
      </c>
      <c r="MEJ1355" s="84">
        <f t="shared" si="515"/>
        <v>1000000</v>
      </c>
      <c r="MEP1355" s="84" t="s">
        <v>235</v>
      </c>
      <c r="MEQ1355" s="84" t="s">
        <v>236</v>
      </c>
      <c r="MER1355" s="84">
        <f>SUM(MER1353)</f>
        <v>1000000</v>
      </c>
      <c r="MES1355" s="84">
        <f>SUM(MES1353)</f>
        <v>0</v>
      </c>
      <c r="MET1355" s="84">
        <f>MES1355/MER1355</f>
        <v>0</v>
      </c>
      <c r="MEU1355" s="84">
        <f>SUM(MEU1353)</f>
        <v>1000000</v>
      </c>
      <c r="MEV1355" s="84">
        <v>0</v>
      </c>
      <c r="MEW1355" s="84">
        <v>0</v>
      </c>
      <c r="MEY1355" s="84">
        <f>MEV1355-MEW1355</f>
        <v>0</v>
      </c>
      <c r="MEZ1355" s="84">
        <f t="shared" ref="MEZ1355:MFP1357" si="516">MEV1355+MER1355</f>
        <v>1000000</v>
      </c>
      <c r="MFF1355" s="84" t="s">
        <v>235</v>
      </c>
      <c r="MFG1355" s="84" t="s">
        <v>236</v>
      </c>
      <c r="MFH1355" s="84">
        <f>SUM(MFH1353)</f>
        <v>1000000</v>
      </c>
      <c r="MFI1355" s="84">
        <f>SUM(MFI1353)</f>
        <v>0</v>
      </c>
      <c r="MFJ1355" s="84">
        <f>MFI1355/MFH1355</f>
        <v>0</v>
      </c>
      <c r="MFK1355" s="84">
        <f>SUM(MFK1353)</f>
        <v>1000000</v>
      </c>
      <c r="MFL1355" s="84">
        <v>0</v>
      </c>
      <c r="MFM1355" s="84">
        <v>0</v>
      </c>
      <c r="MFO1355" s="84">
        <f>MFL1355-MFM1355</f>
        <v>0</v>
      </c>
      <c r="MFP1355" s="84">
        <f t="shared" si="516"/>
        <v>1000000</v>
      </c>
      <c r="MFV1355" s="84" t="s">
        <v>235</v>
      </c>
      <c r="MFW1355" s="84" t="s">
        <v>236</v>
      </c>
      <c r="MFX1355" s="84">
        <f>SUM(MFX1353)</f>
        <v>1000000</v>
      </c>
      <c r="MFY1355" s="84">
        <f>SUM(MFY1353)</f>
        <v>0</v>
      </c>
      <c r="MFZ1355" s="84">
        <f>MFY1355/MFX1355</f>
        <v>0</v>
      </c>
      <c r="MGA1355" s="84">
        <f>SUM(MGA1353)</f>
        <v>1000000</v>
      </c>
      <c r="MGB1355" s="84">
        <v>0</v>
      </c>
      <c r="MGC1355" s="84">
        <v>0</v>
      </c>
      <c r="MGE1355" s="84">
        <f>MGB1355-MGC1355</f>
        <v>0</v>
      </c>
      <c r="MGF1355" s="84">
        <f t="shared" ref="MGF1355:MGV1357" si="517">MGB1355+MFX1355</f>
        <v>1000000</v>
      </c>
      <c r="MGL1355" s="84" t="s">
        <v>235</v>
      </c>
      <c r="MGM1355" s="84" t="s">
        <v>236</v>
      </c>
      <c r="MGN1355" s="84">
        <f>SUM(MGN1353)</f>
        <v>1000000</v>
      </c>
      <c r="MGO1355" s="84">
        <f>SUM(MGO1353)</f>
        <v>0</v>
      </c>
      <c r="MGP1355" s="84">
        <f>MGO1355/MGN1355</f>
        <v>0</v>
      </c>
      <c r="MGQ1355" s="84">
        <f>SUM(MGQ1353)</f>
        <v>1000000</v>
      </c>
      <c r="MGR1355" s="84">
        <v>0</v>
      </c>
      <c r="MGS1355" s="84">
        <v>0</v>
      </c>
      <c r="MGU1355" s="84">
        <f>MGR1355-MGS1355</f>
        <v>0</v>
      </c>
      <c r="MGV1355" s="84">
        <f t="shared" si="517"/>
        <v>1000000</v>
      </c>
      <c r="MHB1355" s="84" t="s">
        <v>235</v>
      </c>
      <c r="MHC1355" s="84" t="s">
        <v>236</v>
      </c>
      <c r="MHD1355" s="84">
        <f>SUM(MHD1353)</f>
        <v>1000000</v>
      </c>
      <c r="MHE1355" s="84">
        <f>SUM(MHE1353)</f>
        <v>0</v>
      </c>
      <c r="MHF1355" s="84">
        <f>MHE1355/MHD1355</f>
        <v>0</v>
      </c>
      <c r="MHG1355" s="84">
        <f>SUM(MHG1353)</f>
        <v>1000000</v>
      </c>
      <c r="MHH1355" s="84">
        <v>0</v>
      </c>
      <c r="MHI1355" s="84">
        <v>0</v>
      </c>
      <c r="MHK1355" s="84">
        <f>MHH1355-MHI1355</f>
        <v>0</v>
      </c>
      <c r="MHL1355" s="84">
        <f t="shared" ref="MHL1355:MIB1357" si="518">MHH1355+MHD1355</f>
        <v>1000000</v>
      </c>
      <c r="MHR1355" s="84" t="s">
        <v>235</v>
      </c>
      <c r="MHS1355" s="84" t="s">
        <v>236</v>
      </c>
      <c r="MHT1355" s="84">
        <f>SUM(MHT1353)</f>
        <v>1000000</v>
      </c>
      <c r="MHU1355" s="84">
        <f>SUM(MHU1353)</f>
        <v>0</v>
      </c>
      <c r="MHV1355" s="84">
        <f>MHU1355/MHT1355</f>
        <v>0</v>
      </c>
      <c r="MHW1355" s="84">
        <f>SUM(MHW1353)</f>
        <v>1000000</v>
      </c>
      <c r="MHX1355" s="84">
        <v>0</v>
      </c>
      <c r="MHY1355" s="84">
        <v>0</v>
      </c>
      <c r="MIA1355" s="84">
        <f>MHX1355-MHY1355</f>
        <v>0</v>
      </c>
      <c r="MIB1355" s="84">
        <f t="shared" si="518"/>
        <v>1000000</v>
      </c>
      <c r="MIH1355" s="84" t="s">
        <v>235</v>
      </c>
      <c r="MII1355" s="84" t="s">
        <v>236</v>
      </c>
      <c r="MIJ1355" s="84">
        <f>SUM(MIJ1353)</f>
        <v>1000000</v>
      </c>
      <c r="MIK1355" s="84">
        <f>SUM(MIK1353)</f>
        <v>0</v>
      </c>
      <c r="MIL1355" s="84">
        <f>MIK1355/MIJ1355</f>
        <v>0</v>
      </c>
      <c r="MIM1355" s="84">
        <f>SUM(MIM1353)</f>
        <v>1000000</v>
      </c>
      <c r="MIN1355" s="84">
        <v>0</v>
      </c>
      <c r="MIO1355" s="84">
        <v>0</v>
      </c>
      <c r="MIQ1355" s="84">
        <f>MIN1355-MIO1355</f>
        <v>0</v>
      </c>
      <c r="MIR1355" s="84">
        <f t="shared" ref="MIR1355:MJH1357" si="519">MIN1355+MIJ1355</f>
        <v>1000000</v>
      </c>
      <c r="MIX1355" s="84" t="s">
        <v>235</v>
      </c>
      <c r="MIY1355" s="84" t="s">
        <v>236</v>
      </c>
      <c r="MIZ1355" s="84">
        <f>SUM(MIZ1353)</f>
        <v>1000000</v>
      </c>
      <c r="MJA1355" s="84">
        <f>SUM(MJA1353)</f>
        <v>0</v>
      </c>
      <c r="MJB1355" s="84">
        <f>MJA1355/MIZ1355</f>
        <v>0</v>
      </c>
      <c r="MJC1355" s="84">
        <f>SUM(MJC1353)</f>
        <v>1000000</v>
      </c>
      <c r="MJD1355" s="84">
        <v>0</v>
      </c>
      <c r="MJE1355" s="84">
        <v>0</v>
      </c>
      <c r="MJG1355" s="84">
        <f>MJD1355-MJE1355</f>
        <v>0</v>
      </c>
      <c r="MJH1355" s="84">
        <f t="shared" si="519"/>
        <v>1000000</v>
      </c>
      <c r="MJN1355" s="84" t="s">
        <v>235</v>
      </c>
      <c r="MJO1355" s="84" t="s">
        <v>236</v>
      </c>
      <c r="MJP1355" s="84">
        <f>SUM(MJP1353)</f>
        <v>1000000</v>
      </c>
      <c r="MJQ1355" s="84">
        <f>SUM(MJQ1353)</f>
        <v>0</v>
      </c>
      <c r="MJR1355" s="84">
        <f>MJQ1355/MJP1355</f>
        <v>0</v>
      </c>
      <c r="MJS1355" s="84">
        <f>SUM(MJS1353)</f>
        <v>1000000</v>
      </c>
      <c r="MJT1355" s="84">
        <v>0</v>
      </c>
      <c r="MJU1355" s="84">
        <v>0</v>
      </c>
      <c r="MJW1355" s="84">
        <f>MJT1355-MJU1355</f>
        <v>0</v>
      </c>
      <c r="MJX1355" s="84">
        <f t="shared" ref="MJX1355:MKN1357" si="520">MJT1355+MJP1355</f>
        <v>1000000</v>
      </c>
      <c r="MKD1355" s="84" t="s">
        <v>235</v>
      </c>
      <c r="MKE1355" s="84" t="s">
        <v>236</v>
      </c>
      <c r="MKF1355" s="84">
        <f>SUM(MKF1353)</f>
        <v>1000000</v>
      </c>
      <c r="MKG1355" s="84">
        <f>SUM(MKG1353)</f>
        <v>0</v>
      </c>
      <c r="MKH1355" s="84">
        <f>MKG1355/MKF1355</f>
        <v>0</v>
      </c>
      <c r="MKI1355" s="84">
        <f>SUM(MKI1353)</f>
        <v>1000000</v>
      </c>
      <c r="MKJ1355" s="84">
        <v>0</v>
      </c>
      <c r="MKK1355" s="84">
        <v>0</v>
      </c>
      <c r="MKM1355" s="84">
        <f>MKJ1355-MKK1355</f>
        <v>0</v>
      </c>
      <c r="MKN1355" s="84">
        <f t="shared" si="520"/>
        <v>1000000</v>
      </c>
      <c r="MKT1355" s="84" t="s">
        <v>235</v>
      </c>
      <c r="MKU1355" s="84" t="s">
        <v>236</v>
      </c>
      <c r="MKV1355" s="84">
        <f>SUM(MKV1353)</f>
        <v>1000000</v>
      </c>
      <c r="MKW1355" s="84">
        <f>SUM(MKW1353)</f>
        <v>0</v>
      </c>
      <c r="MKX1355" s="84">
        <f>MKW1355/MKV1355</f>
        <v>0</v>
      </c>
      <c r="MKY1355" s="84">
        <f>SUM(MKY1353)</f>
        <v>1000000</v>
      </c>
      <c r="MKZ1355" s="84">
        <v>0</v>
      </c>
      <c r="MLA1355" s="84">
        <v>0</v>
      </c>
      <c r="MLC1355" s="84">
        <f>MKZ1355-MLA1355</f>
        <v>0</v>
      </c>
      <c r="MLD1355" s="84">
        <f t="shared" ref="MLD1355:MLT1357" si="521">MKZ1355+MKV1355</f>
        <v>1000000</v>
      </c>
      <c r="MLJ1355" s="84" t="s">
        <v>235</v>
      </c>
      <c r="MLK1355" s="84" t="s">
        <v>236</v>
      </c>
      <c r="MLL1355" s="84">
        <f>SUM(MLL1353)</f>
        <v>1000000</v>
      </c>
      <c r="MLM1355" s="84">
        <f>SUM(MLM1353)</f>
        <v>0</v>
      </c>
      <c r="MLN1355" s="84">
        <f>MLM1355/MLL1355</f>
        <v>0</v>
      </c>
      <c r="MLO1355" s="84">
        <f>SUM(MLO1353)</f>
        <v>1000000</v>
      </c>
      <c r="MLP1355" s="84">
        <v>0</v>
      </c>
      <c r="MLQ1355" s="84">
        <v>0</v>
      </c>
      <c r="MLS1355" s="84">
        <f>MLP1355-MLQ1355</f>
        <v>0</v>
      </c>
      <c r="MLT1355" s="84">
        <f t="shared" si="521"/>
        <v>1000000</v>
      </c>
      <c r="MLZ1355" s="84" t="s">
        <v>235</v>
      </c>
      <c r="MMA1355" s="84" t="s">
        <v>236</v>
      </c>
      <c r="MMB1355" s="84">
        <f>SUM(MMB1353)</f>
        <v>1000000</v>
      </c>
      <c r="MMC1355" s="84">
        <f>SUM(MMC1353)</f>
        <v>0</v>
      </c>
      <c r="MMD1355" s="84">
        <f>MMC1355/MMB1355</f>
        <v>0</v>
      </c>
      <c r="MME1355" s="84">
        <f>SUM(MME1353)</f>
        <v>1000000</v>
      </c>
      <c r="MMF1355" s="84">
        <v>0</v>
      </c>
      <c r="MMG1355" s="84">
        <v>0</v>
      </c>
      <c r="MMI1355" s="84">
        <f>MMF1355-MMG1355</f>
        <v>0</v>
      </c>
      <c r="MMJ1355" s="84">
        <f t="shared" ref="MMJ1355:MMZ1357" si="522">MMF1355+MMB1355</f>
        <v>1000000</v>
      </c>
      <c r="MMP1355" s="84" t="s">
        <v>235</v>
      </c>
      <c r="MMQ1355" s="84" t="s">
        <v>236</v>
      </c>
      <c r="MMR1355" s="84">
        <f>SUM(MMR1353)</f>
        <v>1000000</v>
      </c>
      <c r="MMS1355" s="84">
        <f>SUM(MMS1353)</f>
        <v>0</v>
      </c>
      <c r="MMT1355" s="84">
        <f>MMS1355/MMR1355</f>
        <v>0</v>
      </c>
      <c r="MMU1355" s="84">
        <f>SUM(MMU1353)</f>
        <v>1000000</v>
      </c>
      <c r="MMV1355" s="84">
        <v>0</v>
      </c>
      <c r="MMW1355" s="84">
        <v>0</v>
      </c>
      <c r="MMY1355" s="84">
        <f>MMV1355-MMW1355</f>
        <v>0</v>
      </c>
      <c r="MMZ1355" s="84">
        <f t="shared" si="522"/>
        <v>1000000</v>
      </c>
      <c r="MNF1355" s="84" t="s">
        <v>235</v>
      </c>
      <c r="MNG1355" s="84" t="s">
        <v>236</v>
      </c>
      <c r="MNH1355" s="84">
        <f>SUM(MNH1353)</f>
        <v>1000000</v>
      </c>
      <c r="MNI1355" s="84">
        <f>SUM(MNI1353)</f>
        <v>0</v>
      </c>
      <c r="MNJ1355" s="84">
        <f>MNI1355/MNH1355</f>
        <v>0</v>
      </c>
      <c r="MNK1355" s="84">
        <f>SUM(MNK1353)</f>
        <v>1000000</v>
      </c>
      <c r="MNL1355" s="84">
        <v>0</v>
      </c>
      <c r="MNM1355" s="84">
        <v>0</v>
      </c>
      <c r="MNO1355" s="84">
        <f>MNL1355-MNM1355</f>
        <v>0</v>
      </c>
      <c r="MNP1355" s="84">
        <f t="shared" ref="MNP1355:MOF1357" si="523">MNL1355+MNH1355</f>
        <v>1000000</v>
      </c>
      <c r="MNV1355" s="84" t="s">
        <v>235</v>
      </c>
      <c r="MNW1355" s="84" t="s">
        <v>236</v>
      </c>
      <c r="MNX1355" s="84">
        <f>SUM(MNX1353)</f>
        <v>1000000</v>
      </c>
      <c r="MNY1355" s="84">
        <f>SUM(MNY1353)</f>
        <v>0</v>
      </c>
      <c r="MNZ1355" s="84">
        <f>MNY1355/MNX1355</f>
        <v>0</v>
      </c>
      <c r="MOA1355" s="84">
        <f>SUM(MOA1353)</f>
        <v>1000000</v>
      </c>
      <c r="MOB1355" s="84">
        <v>0</v>
      </c>
      <c r="MOC1355" s="84">
        <v>0</v>
      </c>
      <c r="MOE1355" s="84">
        <f>MOB1355-MOC1355</f>
        <v>0</v>
      </c>
      <c r="MOF1355" s="84">
        <f t="shared" si="523"/>
        <v>1000000</v>
      </c>
      <c r="MOL1355" s="84" t="s">
        <v>235</v>
      </c>
      <c r="MOM1355" s="84" t="s">
        <v>236</v>
      </c>
      <c r="MON1355" s="84">
        <f>SUM(MON1353)</f>
        <v>1000000</v>
      </c>
      <c r="MOO1355" s="84">
        <f>SUM(MOO1353)</f>
        <v>0</v>
      </c>
      <c r="MOP1355" s="84">
        <f>MOO1355/MON1355</f>
        <v>0</v>
      </c>
      <c r="MOQ1355" s="84">
        <f>SUM(MOQ1353)</f>
        <v>1000000</v>
      </c>
      <c r="MOR1355" s="84">
        <v>0</v>
      </c>
      <c r="MOS1355" s="84">
        <v>0</v>
      </c>
      <c r="MOU1355" s="84">
        <f>MOR1355-MOS1355</f>
        <v>0</v>
      </c>
      <c r="MOV1355" s="84">
        <f t="shared" ref="MOV1355:MPL1357" si="524">MOR1355+MON1355</f>
        <v>1000000</v>
      </c>
      <c r="MPB1355" s="84" t="s">
        <v>235</v>
      </c>
      <c r="MPC1355" s="84" t="s">
        <v>236</v>
      </c>
      <c r="MPD1355" s="84">
        <f>SUM(MPD1353)</f>
        <v>1000000</v>
      </c>
      <c r="MPE1355" s="84">
        <f>SUM(MPE1353)</f>
        <v>0</v>
      </c>
      <c r="MPF1355" s="84">
        <f>MPE1355/MPD1355</f>
        <v>0</v>
      </c>
      <c r="MPG1355" s="84">
        <f>SUM(MPG1353)</f>
        <v>1000000</v>
      </c>
      <c r="MPH1355" s="84">
        <v>0</v>
      </c>
      <c r="MPI1355" s="84">
        <v>0</v>
      </c>
      <c r="MPK1355" s="84">
        <f>MPH1355-MPI1355</f>
        <v>0</v>
      </c>
      <c r="MPL1355" s="84">
        <f t="shared" si="524"/>
        <v>1000000</v>
      </c>
      <c r="MPR1355" s="84" t="s">
        <v>235</v>
      </c>
      <c r="MPS1355" s="84" t="s">
        <v>236</v>
      </c>
      <c r="MPT1355" s="84">
        <f>SUM(MPT1353)</f>
        <v>1000000</v>
      </c>
      <c r="MPU1355" s="84">
        <f>SUM(MPU1353)</f>
        <v>0</v>
      </c>
      <c r="MPV1355" s="84">
        <f>MPU1355/MPT1355</f>
        <v>0</v>
      </c>
      <c r="MPW1355" s="84">
        <f>SUM(MPW1353)</f>
        <v>1000000</v>
      </c>
      <c r="MPX1355" s="84">
        <v>0</v>
      </c>
      <c r="MPY1355" s="84">
        <v>0</v>
      </c>
      <c r="MQA1355" s="84">
        <f>MPX1355-MPY1355</f>
        <v>0</v>
      </c>
      <c r="MQB1355" s="84">
        <f t="shared" ref="MQB1355:MQR1357" si="525">MPX1355+MPT1355</f>
        <v>1000000</v>
      </c>
      <c r="MQH1355" s="84" t="s">
        <v>235</v>
      </c>
      <c r="MQI1355" s="84" t="s">
        <v>236</v>
      </c>
      <c r="MQJ1355" s="84">
        <f>SUM(MQJ1353)</f>
        <v>1000000</v>
      </c>
      <c r="MQK1355" s="84">
        <f>SUM(MQK1353)</f>
        <v>0</v>
      </c>
      <c r="MQL1355" s="84">
        <f>MQK1355/MQJ1355</f>
        <v>0</v>
      </c>
      <c r="MQM1355" s="84">
        <f>SUM(MQM1353)</f>
        <v>1000000</v>
      </c>
      <c r="MQN1355" s="84">
        <v>0</v>
      </c>
      <c r="MQO1355" s="84">
        <v>0</v>
      </c>
      <c r="MQQ1355" s="84">
        <f>MQN1355-MQO1355</f>
        <v>0</v>
      </c>
      <c r="MQR1355" s="84">
        <f t="shared" si="525"/>
        <v>1000000</v>
      </c>
      <c r="MQX1355" s="84" t="s">
        <v>235</v>
      </c>
      <c r="MQY1355" s="84" t="s">
        <v>236</v>
      </c>
      <c r="MQZ1355" s="84">
        <f>SUM(MQZ1353)</f>
        <v>1000000</v>
      </c>
      <c r="MRA1355" s="84">
        <f>SUM(MRA1353)</f>
        <v>0</v>
      </c>
      <c r="MRB1355" s="84">
        <f>MRA1355/MQZ1355</f>
        <v>0</v>
      </c>
      <c r="MRC1355" s="84">
        <f>SUM(MRC1353)</f>
        <v>1000000</v>
      </c>
      <c r="MRD1355" s="84">
        <v>0</v>
      </c>
      <c r="MRE1355" s="84">
        <v>0</v>
      </c>
      <c r="MRG1355" s="84">
        <f>MRD1355-MRE1355</f>
        <v>0</v>
      </c>
      <c r="MRH1355" s="84">
        <f t="shared" ref="MRH1355:MRX1357" si="526">MRD1355+MQZ1355</f>
        <v>1000000</v>
      </c>
      <c r="MRN1355" s="84" t="s">
        <v>235</v>
      </c>
      <c r="MRO1355" s="84" t="s">
        <v>236</v>
      </c>
      <c r="MRP1355" s="84">
        <f>SUM(MRP1353)</f>
        <v>1000000</v>
      </c>
      <c r="MRQ1355" s="84">
        <f>SUM(MRQ1353)</f>
        <v>0</v>
      </c>
      <c r="MRR1355" s="84">
        <f>MRQ1355/MRP1355</f>
        <v>0</v>
      </c>
      <c r="MRS1355" s="84">
        <f>SUM(MRS1353)</f>
        <v>1000000</v>
      </c>
      <c r="MRT1355" s="84">
        <v>0</v>
      </c>
      <c r="MRU1355" s="84">
        <v>0</v>
      </c>
      <c r="MRW1355" s="84">
        <f>MRT1355-MRU1355</f>
        <v>0</v>
      </c>
      <c r="MRX1355" s="84">
        <f t="shared" si="526"/>
        <v>1000000</v>
      </c>
      <c r="MSD1355" s="84" t="s">
        <v>235</v>
      </c>
      <c r="MSE1355" s="84" t="s">
        <v>236</v>
      </c>
      <c r="MSF1355" s="84">
        <f>SUM(MSF1353)</f>
        <v>1000000</v>
      </c>
      <c r="MSG1355" s="84">
        <f>SUM(MSG1353)</f>
        <v>0</v>
      </c>
      <c r="MSH1355" s="84">
        <f>MSG1355/MSF1355</f>
        <v>0</v>
      </c>
      <c r="MSI1355" s="84">
        <f>SUM(MSI1353)</f>
        <v>1000000</v>
      </c>
      <c r="MSJ1355" s="84">
        <v>0</v>
      </c>
      <c r="MSK1355" s="84">
        <v>0</v>
      </c>
      <c r="MSM1355" s="84">
        <f>MSJ1355-MSK1355</f>
        <v>0</v>
      </c>
      <c r="MSN1355" s="84">
        <f t="shared" ref="MSN1355:MTD1357" si="527">MSJ1355+MSF1355</f>
        <v>1000000</v>
      </c>
      <c r="MST1355" s="84" t="s">
        <v>235</v>
      </c>
      <c r="MSU1355" s="84" t="s">
        <v>236</v>
      </c>
      <c r="MSV1355" s="84">
        <f>SUM(MSV1353)</f>
        <v>1000000</v>
      </c>
      <c r="MSW1355" s="84">
        <f>SUM(MSW1353)</f>
        <v>0</v>
      </c>
      <c r="MSX1355" s="84">
        <f>MSW1355/MSV1355</f>
        <v>0</v>
      </c>
      <c r="MSY1355" s="84">
        <f>SUM(MSY1353)</f>
        <v>1000000</v>
      </c>
      <c r="MSZ1355" s="84">
        <v>0</v>
      </c>
      <c r="MTA1355" s="84">
        <v>0</v>
      </c>
      <c r="MTC1355" s="84">
        <f>MSZ1355-MTA1355</f>
        <v>0</v>
      </c>
      <c r="MTD1355" s="84">
        <f t="shared" si="527"/>
        <v>1000000</v>
      </c>
      <c r="MTJ1355" s="84" t="s">
        <v>235</v>
      </c>
      <c r="MTK1355" s="84" t="s">
        <v>236</v>
      </c>
      <c r="MTL1355" s="84">
        <f>SUM(MTL1353)</f>
        <v>1000000</v>
      </c>
      <c r="MTM1355" s="84">
        <f>SUM(MTM1353)</f>
        <v>0</v>
      </c>
      <c r="MTN1355" s="84">
        <f>MTM1355/MTL1355</f>
        <v>0</v>
      </c>
      <c r="MTO1355" s="84">
        <f>SUM(MTO1353)</f>
        <v>1000000</v>
      </c>
      <c r="MTP1355" s="84">
        <v>0</v>
      </c>
      <c r="MTQ1355" s="84">
        <v>0</v>
      </c>
      <c r="MTS1355" s="84">
        <f>MTP1355-MTQ1355</f>
        <v>0</v>
      </c>
      <c r="MTT1355" s="84">
        <f t="shared" ref="MTT1355:MUJ1357" si="528">MTP1355+MTL1355</f>
        <v>1000000</v>
      </c>
      <c r="MTZ1355" s="84" t="s">
        <v>235</v>
      </c>
      <c r="MUA1355" s="84" t="s">
        <v>236</v>
      </c>
      <c r="MUB1355" s="84">
        <f>SUM(MUB1353)</f>
        <v>1000000</v>
      </c>
      <c r="MUC1355" s="84">
        <f>SUM(MUC1353)</f>
        <v>0</v>
      </c>
      <c r="MUD1355" s="84">
        <f>MUC1355/MUB1355</f>
        <v>0</v>
      </c>
      <c r="MUE1355" s="84">
        <f>SUM(MUE1353)</f>
        <v>1000000</v>
      </c>
      <c r="MUF1355" s="84">
        <v>0</v>
      </c>
      <c r="MUG1355" s="84">
        <v>0</v>
      </c>
      <c r="MUI1355" s="84">
        <f>MUF1355-MUG1355</f>
        <v>0</v>
      </c>
      <c r="MUJ1355" s="84">
        <f t="shared" si="528"/>
        <v>1000000</v>
      </c>
      <c r="MUP1355" s="84" t="s">
        <v>235</v>
      </c>
      <c r="MUQ1355" s="84" t="s">
        <v>236</v>
      </c>
      <c r="MUR1355" s="84">
        <f>SUM(MUR1353)</f>
        <v>1000000</v>
      </c>
      <c r="MUS1355" s="84">
        <f>SUM(MUS1353)</f>
        <v>0</v>
      </c>
      <c r="MUT1355" s="84">
        <f>MUS1355/MUR1355</f>
        <v>0</v>
      </c>
      <c r="MUU1355" s="84">
        <f>SUM(MUU1353)</f>
        <v>1000000</v>
      </c>
      <c r="MUV1355" s="84">
        <v>0</v>
      </c>
      <c r="MUW1355" s="84">
        <v>0</v>
      </c>
      <c r="MUY1355" s="84">
        <f>MUV1355-MUW1355</f>
        <v>0</v>
      </c>
      <c r="MUZ1355" s="84">
        <f t="shared" ref="MUZ1355:MVP1357" si="529">MUV1355+MUR1355</f>
        <v>1000000</v>
      </c>
      <c r="MVF1355" s="84" t="s">
        <v>235</v>
      </c>
      <c r="MVG1355" s="84" t="s">
        <v>236</v>
      </c>
      <c r="MVH1355" s="84">
        <f>SUM(MVH1353)</f>
        <v>1000000</v>
      </c>
      <c r="MVI1355" s="84">
        <f>SUM(MVI1353)</f>
        <v>0</v>
      </c>
      <c r="MVJ1355" s="84">
        <f>MVI1355/MVH1355</f>
        <v>0</v>
      </c>
      <c r="MVK1355" s="84">
        <f>SUM(MVK1353)</f>
        <v>1000000</v>
      </c>
      <c r="MVL1355" s="84">
        <v>0</v>
      </c>
      <c r="MVM1355" s="84">
        <v>0</v>
      </c>
      <c r="MVO1355" s="84">
        <f>MVL1355-MVM1355</f>
        <v>0</v>
      </c>
      <c r="MVP1355" s="84">
        <f t="shared" si="529"/>
        <v>1000000</v>
      </c>
      <c r="MVV1355" s="84" t="s">
        <v>235</v>
      </c>
      <c r="MVW1355" s="84" t="s">
        <v>236</v>
      </c>
      <c r="MVX1355" s="84">
        <f>SUM(MVX1353)</f>
        <v>1000000</v>
      </c>
      <c r="MVY1355" s="84">
        <f>SUM(MVY1353)</f>
        <v>0</v>
      </c>
      <c r="MVZ1355" s="84">
        <f>MVY1355/MVX1355</f>
        <v>0</v>
      </c>
      <c r="MWA1355" s="84">
        <f>SUM(MWA1353)</f>
        <v>1000000</v>
      </c>
      <c r="MWB1355" s="84">
        <v>0</v>
      </c>
      <c r="MWC1355" s="84">
        <v>0</v>
      </c>
      <c r="MWE1355" s="84">
        <f>MWB1355-MWC1355</f>
        <v>0</v>
      </c>
      <c r="MWF1355" s="84">
        <f t="shared" ref="MWF1355:MWV1357" si="530">MWB1355+MVX1355</f>
        <v>1000000</v>
      </c>
      <c r="MWL1355" s="84" t="s">
        <v>235</v>
      </c>
      <c r="MWM1355" s="84" t="s">
        <v>236</v>
      </c>
      <c r="MWN1355" s="84">
        <f>SUM(MWN1353)</f>
        <v>1000000</v>
      </c>
      <c r="MWO1355" s="84">
        <f>SUM(MWO1353)</f>
        <v>0</v>
      </c>
      <c r="MWP1355" s="84">
        <f>MWO1355/MWN1355</f>
        <v>0</v>
      </c>
      <c r="MWQ1355" s="84">
        <f>SUM(MWQ1353)</f>
        <v>1000000</v>
      </c>
      <c r="MWR1355" s="84">
        <v>0</v>
      </c>
      <c r="MWS1355" s="84">
        <v>0</v>
      </c>
      <c r="MWU1355" s="84">
        <f>MWR1355-MWS1355</f>
        <v>0</v>
      </c>
      <c r="MWV1355" s="84">
        <f t="shared" si="530"/>
        <v>1000000</v>
      </c>
      <c r="MXB1355" s="84" t="s">
        <v>235</v>
      </c>
      <c r="MXC1355" s="84" t="s">
        <v>236</v>
      </c>
      <c r="MXD1355" s="84">
        <f>SUM(MXD1353)</f>
        <v>1000000</v>
      </c>
      <c r="MXE1355" s="84">
        <f>SUM(MXE1353)</f>
        <v>0</v>
      </c>
      <c r="MXF1355" s="84">
        <f>MXE1355/MXD1355</f>
        <v>0</v>
      </c>
      <c r="MXG1355" s="84">
        <f>SUM(MXG1353)</f>
        <v>1000000</v>
      </c>
      <c r="MXH1355" s="84">
        <v>0</v>
      </c>
      <c r="MXI1355" s="84">
        <v>0</v>
      </c>
      <c r="MXK1355" s="84">
        <f>MXH1355-MXI1355</f>
        <v>0</v>
      </c>
      <c r="MXL1355" s="84">
        <f t="shared" ref="MXL1355:MYB1357" si="531">MXH1355+MXD1355</f>
        <v>1000000</v>
      </c>
      <c r="MXR1355" s="84" t="s">
        <v>235</v>
      </c>
      <c r="MXS1355" s="84" t="s">
        <v>236</v>
      </c>
      <c r="MXT1355" s="84">
        <f>SUM(MXT1353)</f>
        <v>1000000</v>
      </c>
      <c r="MXU1355" s="84">
        <f>SUM(MXU1353)</f>
        <v>0</v>
      </c>
      <c r="MXV1355" s="84">
        <f>MXU1355/MXT1355</f>
        <v>0</v>
      </c>
      <c r="MXW1355" s="84">
        <f>SUM(MXW1353)</f>
        <v>1000000</v>
      </c>
      <c r="MXX1355" s="84">
        <v>0</v>
      </c>
      <c r="MXY1355" s="84">
        <v>0</v>
      </c>
      <c r="MYA1355" s="84">
        <f>MXX1355-MXY1355</f>
        <v>0</v>
      </c>
      <c r="MYB1355" s="84">
        <f t="shared" si="531"/>
        <v>1000000</v>
      </c>
      <c r="MYH1355" s="84" t="s">
        <v>235</v>
      </c>
      <c r="MYI1355" s="84" t="s">
        <v>236</v>
      </c>
      <c r="MYJ1355" s="84">
        <f>SUM(MYJ1353)</f>
        <v>1000000</v>
      </c>
      <c r="MYK1355" s="84">
        <f>SUM(MYK1353)</f>
        <v>0</v>
      </c>
      <c r="MYL1355" s="84">
        <f>MYK1355/MYJ1355</f>
        <v>0</v>
      </c>
      <c r="MYM1355" s="84">
        <f>SUM(MYM1353)</f>
        <v>1000000</v>
      </c>
      <c r="MYN1355" s="84">
        <v>0</v>
      </c>
      <c r="MYO1355" s="84">
        <v>0</v>
      </c>
      <c r="MYQ1355" s="84">
        <f>MYN1355-MYO1355</f>
        <v>0</v>
      </c>
      <c r="MYR1355" s="84">
        <f t="shared" ref="MYR1355:MZH1357" si="532">MYN1355+MYJ1355</f>
        <v>1000000</v>
      </c>
      <c r="MYX1355" s="84" t="s">
        <v>235</v>
      </c>
      <c r="MYY1355" s="84" t="s">
        <v>236</v>
      </c>
      <c r="MYZ1355" s="84">
        <f>SUM(MYZ1353)</f>
        <v>1000000</v>
      </c>
      <c r="MZA1355" s="84">
        <f>SUM(MZA1353)</f>
        <v>0</v>
      </c>
      <c r="MZB1355" s="84">
        <f>MZA1355/MYZ1355</f>
        <v>0</v>
      </c>
      <c r="MZC1355" s="84">
        <f>SUM(MZC1353)</f>
        <v>1000000</v>
      </c>
      <c r="MZD1355" s="84">
        <v>0</v>
      </c>
      <c r="MZE1355" s="84">
        <v>0</v>
      </c>
      <c r="MZG1355" s="84">
        <f>MZD1355-MZE1355</f>
        <v>0</v>
      </c>
      <c r="MZH1355" s="84">
        <f t="shared" si="532"/>
        <v>1000000</v>
      </c>
      <c r="MZN1355" s="84" t="s">
        <v>235</v>
      </c>
      <c r="MZO1355" s="84" t="s">
        <v>236</v>
      </c>
      <c r="MZP1355" s="84">
        <f>SUM(MZP1353)</f>
        <v>1000000</v>
      </c>
      <c r="MZQ1355" s="84">
        <f>SUM(MZQ1353)</f>
        <v>0</v>
      </c>
      <c r="MZR1355" s="84">
        <f>MZQ1355/MZP1355</f>
        <v>0</v>
      </c>
      <c r="MZS1355" s="84">
        <f>SUM(MZS1353)</f>
        <v>1000000</v>
      </c>
      <c r="MZT1355" s="84">
        <v>0</v>
      </c>
      <c r="MZU1355" s="84">
        <v>0</v>
      </c>
      <c r="MZW1355" s="84">
        <f>MZT1355-MZU1355</f>
        <v>0</v>
      </c>
      <c r="MZX1355" s="84">
        <f t="shared" ref="MZX1355:NAN1357" si="533">MZT1355+MZP1355</f>
        <v>1000000</v>
      </c>
      <c r="NAD1355" s="84" t="s">
        <v>235</v>
      </c>
      <c r="NAE1355" s="84" t="s">
        <v>236</v>
      </c>
      <c r="NAF1355" s="84">
        <f>SUM(NAF1353)</f>
        <v>1000000</v>
      </c>
      <c r="NAG1355" s="84">
        <f>SUM(NAG1353)</f>
        <v>0</v>
      </c>
      <c r="NAH1355" s="84">
        <f>NAG1355/NAF1355</f>
        <v>0</v>
      </c>
      <c r="NAI1355" s="84">
        <f>SUM(NAI1353)</f>
        <v>1000000</v>
      </c>
      <c r="NAJ1355" s="84">
        <v>0</v>
      </c>
      <c r="NAK1355" s="84">
        <v>0</v>
      </c>
      <c r="NAM1355" s="84">
        <f>NAJ1355-NAK1355</f>
        <v>0</v>
      </c>
      <c r="NAN1355" s="84">
        <f t="shared" si="533"/>
        <v>1000000</v>
      </c>
      <c r="NAT1355" s="84" t="s">
        <v>235</v>
      </c>
      <c r="NAU1355" s="84" t="s">
        <v>236</v>
      </c>
      <c r="NAV1355" s="84">
        <f>SUM(NAV1353)</f>
        <v>1000000</v>
      </c>
      <c r="NAW1355" s="84">
        <f>SUM(NAW1353)</f>
        <v>0</v>
      </c>
      <c r="NAX1355" s="84">
        <f>NAW1355/NAV1355</f>
        <v>0</v>
      </c>
      <c r="NAY1355" s="84">
        <f>SUM(NAY1353)</f>
        <v>1000000</v>
      </c>
      <c r="NAZ1355" s="84">
        <v>0</v>
      </c>
      <c r="NBA1355" s="84">
        <v>0</v>
      </c>
      <c r="NBC1355" s="84">
        <f>NAZ1355-NBA1355</f>
        <v>0</v>
      </c>
      <c r="NBD1355" s="84">
        <f t="shared" ref="NBD1355:NBT1357" si="534">NAZ1355+NAV1355</f>
        <v>1000000</v>
      </c>
      <c r="NBJ1355" s="84" t="s">
        <v>235</v>
      </c>
      <c r="NBK1355" s="84" t="s">
        <v>236</v>
      </c>
      <c r="NBL1355" s="84">
        <f>SUM(NBL1353)</f>
        <v>1000000</v>
      </c>
      <c r="NBM1355" s="84">
        <f>SUM(NBM1353)</f>
        <v>0</v>
      </c>
      <c r="NBN1355" s="84">
        <f>NBM1355/NBL1355</f>
        <v>0</v>
      </c>
      <c r="NBO1355" s="84">
        <f>SUM(NBO1353)</f>
        <v>1000000</v>
      </c>
      <c r="NBP1355" s="84">
        <v>0</v>
      </c>
      <c r="NBQ1355" s="84">
        <v>0</v>
      </c>
      <c r="NBS1355" s="84">
        <f>NBP1355-NBQ1355</f>
        <v>0</v>
      </c>
      <c r="NBT1355" s="84">
        <f t="shared" si="534"/>
        <v>1000000</v>
      </c>
      <c r="NBZ1355" s="84" t="s">
        <v>235</v>
      </c>
      <c r="NCA1355" s="84" t="s">
        <v>236</v>
      </c>
      <c r="NCB1355" s="84">
        <f>SUM(NCB1353)</f>
        <v>1000000</v>
      </c>
      <c r="NCC1355" s="84">
        <f>SUM(NCC1353)</f>
        <v>0</v>
      </c>
      <c r="NCD1355" s="84">
        <f>NCC1355/NCB1355</f>
        <v>0</v>
      </c>
      <c r="NCE1355" s="84">
        <f>SUM(NCE1353)</f>
        <v>1000000</v>
      </c>
      <c r="NCF1355" s="84">
        <v>0</v>
      </c>
      <c r="NCG1355" s="84">
        <v>0</v>
      </c>
      <c r="NCI1355" s="84">
        <f>NCF1355-NCG1355</f>
        <v>0</v>
      </c>
      <c r="NCJ1355" s="84">
        <f t="shared" ref="NCJ1355:NCZ1357" si="535">NCF1355+NCB1355</f>
        <v>1000000</v>
      </c>
      <c r="NCP1355" s="84" t="s">
        <v>235</v>
      </c>
      <c r="NCQ1355" s="84" t="s">
        <v>236</v>
      </c>
      <c r="NCR1355" s="84">
        <f>SUM(NCR1353)</f>
        <v>1000000</v>
      </c>
      <c r="NCS1355" s="84">
        <f>SUM(NCS1353)</f>
        <v>0</v>
      </c>
      <c r="NCT1355" s="84">
        <f>NCS1355/NCR1355</f>
        <v>0</v>
      </c>
      <c r="NCU1355" s="84">
        <f>SUM(NCU1353)</f>
        <v>1000000</v>
      </c>
      <c r="NCV1355" s="84">
        <v>0</v>
      </c>
      <c r="NCW1355" s="84">
        <v>0</v>
      </c>
      <c r="NCY1355" s="84">
        <f>NCV1355-NCW1355</f>
        <v>0</v>
      </c>
      <c r="NCZ1355" s="84">
        <f t="shared" si="535"/>
        <v>1000000</v>
      </c>
      <c r="NDF1355" s="84" t="s">
        <v>235</v>
      </c>
      <c r="NDG1355" s="84" t="s">
        <v>236</v>
      </c>
      <c r="NDH1355" s="84">
        <f>SUM(NDH1353)</f>
        <v>1000000</v>
      </c>
      <c r="NDI1355" s="84">
        <f>SUM(NDI1353)</f>
        <v>0</v>
      </c>
      <c r="NDJ1355" s="84">
        <f>NDI1355/NDH1355</f>
        <v>0</v>
      </c>
      <c r="NDK1355" s="84">
        <f>SUM(NDK1353)</f>
        <v>1000000</v>
      </c>
      <c r="NDL1355" s="84">
        <v>0</v>
      </c>
      <c r="NDM1355" s="84">
        <v>0</v>
      </c>
      <c r="NDO1355" s="84">
        <f>NDL1355-NDM1355</f>
        <v>0</v>
      </c>
      <c r="NDP1355" s="84">
        <f t="shared" ref="NDP1355:NEF1357" si="536">NDL1355+NDH1355</f>
        <v>1000000</v>
      </c>
      <c r="NDV1355" s="84" t="s">
        <v>235</v>
      </c>
      <c r="NDW1355" s="84" t="s">
        <v>236</v>
      </c>
      <c r="NDX1355" s="84">
        <f>SUM(NDX1353)</f>
        <v>1000000</v>
      </c>
      <c r="NDY1355" s="84">
        <f>SUM(NDY1353)</f>
        <v>0</v>
      </c>
      <c r="NDZ1355" s="84">
        <f>NDY1355/NDX1355</f>
        <v>0</v>
      </c>
      <c r="NEA1355" s="84">
        <f>SUM(NEA1353)</f>
        <v>1000000</v>
      </c>
      <c r="NEB1355" s="84">
        <v>0</v>
      </c>
      <c r="NEC1355" s="84">
        <v>0</v>
      </c>
      <c r="NEE1355" s="84">
        <f>NEB1355-NEC1355</f>
        <v>0</v>
      </c>
      <c r="NEF1355" s="84">
        <f t="shared" si="536"/>
        <v>1000000</v>
      </c>
      <c r="NEL1355" s="84" t="s">
        <v>235</v>
      </c>
      <c r="NEM1355" s="84" t="s">
        <v>236</v>
      </c>
      <c r="NEN1355" s="84">
        <f>SUM(NEN1353)</f>
        <v>1000000</v>
      </c>
      <c r="NEO1355" s="84">
        <f>SUM(NEO1353)</f>
        <v>0</v>
      </c>
      <c r="NEP1355" s="84">
        <f>NEO1355/NEN1355</f>
        <v>0</v>
      </c>
      <c r="NEQ1355" s="84">
        <f>SUM(NEQ1353)</f>
        <v>1000000</v>
      </c>
      <c r="NER1355" s="84">
        <v>0</v>
      </c>
      <c r="NES1355" s="84">
        <v>0</v>
      </c>
      <c r="NEU1355" s="84">
        <f>NER1355-NES1355</f>
        <v>0</v>
      </c>
      <c r="NEV1355" s="84">
        <f t="shared" ref="NEV1355:NFL1357" si="537">NER1355+NEN1355</f>
        <v>1000000</v>
      </c>
      <c r="NFB1355" s="84" t="s">
        <v>235</v>
      </c>
      <c r="NFC1355" s="84" t="s">
        <v>236</v>
      </c>
      <c r="NFD1355" s="84">
        <f>SUM(NFD1353)</f>
        <v>1000000</v>
      </c>
      <c r="NFE1355" s="84">
        <f>SUM(NFE1353)</f>
        <v>0</v>
      </c>
      <c r="NFF1355" s="84">
        <f>NFE1355/NFD1355</f>
        <v>0</v>
      </c>
      <c r="NFG1355" s="84">
        <f>SUM(NFG1353)</f>
        <v>1000000</v>
      </c>
      <c r="NFH1355" s="84">
        <v>0</v>
      </c>
      <c r="NFI1355" s="84">
        <v>0</v>
      </c>
      <c r="NFK1355" s="84">
        <f>NFH1355-NFI1355</f>
        <v>0</v>
      </c>
      <c r="NFL1355" s="84">
        <f t="shared" si="537"/>
        <v>1000000</v>
      </c>
      <c r="NFR1355" s="84" t="s">
        <v>235</v>
      </c>
      <c r="NFS1355" s="84" t="s">
        <v>236</v>
      </c>
      <c r="NFT1355" s="84">
        <f>SUM(NFT1353)</f>
        <v>1000000</v>
      </c>
      <c r="NFU1355" s="84">
        <f>SUM(NFU1353)</f>
        <v>0</v>
      </c>
      <c r="NFV1355" s="84">
        <f>NFU1355/NFT1355</f>
        <v>0</v>
      </c>
      <c r="NFW1355" s="84">
        <f>SUM(NFW1353)</f>
        <v>1000000</v>
      </c>
      <c r="NFX1355" s="84">
        <v>0</v>
      </c>
      <c r="NFY1355" s="84">
        <v>0</v>
      </c>
      <c r="NGA1355" s="84">
        <f>NFX1355-NFY1355</f>
        <v>0</v>
      </c>
      <c r="NGB1355" s="84">
        <f t="shared" ref="NGB1355:NGR1357" si="538">NFX1355+NFT1355</f>
        <v>1000000</v>
      </c>
      <c r="NGH1355" s="84" t="s">
        <v>235</v>
      </c>
      <c r="NGI1355" s="84" t="s">
        <v>236</v>
      </c>
      <c r="NGJ1355" s="84">
        <f>SUM(NGJ1353)</f>
        <v>1000000</v>
      </c>
      <c r="NGK1355" s="84">
        <f>SUM(NGK1353)</f>
        <v>0</v>
      </c>
      <c r="NGL1355" s="84">
        <f>NGK1355/NGJ1355</f>
        <v>0</v>
      </c>
      <c r="NGM1355" s="84">
        <f>SUM(NGM1353)</f>
        <v>1000000</v>
      </c>
      <c r="NGN1355" s="84">
        <v>0</v>
      </c>
      <c r="NGO1355" s="84">
        <v>0</v>
      </c>
      <c r="NGQ1355" s="84">
        <f>NGN1355-NGO1355</f>
        <v>0</v>
      </c>
      <c r="NGR1355" s="84">
        <f t="shared" si="538"/>
        <v>1000000</v>
      </c>
      <c r="NGX1355" s="84" t="s">
        <v>235</v>
      </c>
      <c r="NGY1355" s="84" t="s">
        <v>236</v>
      </c>
      <c r="NGZ1355" s="84">
        <f>SUM(NGZ1353)</f>
        <v>1000000</v>
      </c>
      <c r="NHA1355" s="84">
        <f>SUM(NHA1353)</f>
        <v>0</v>
      </c>
      <c r="NHB1355" s="84">
        <f>NHA1355/NGZ1355</f>
        <v>0</v>
      </c>
      <c r="NHC1355" s="84">
        <f>SUM(NHC1353)</f>
        <v>1000000</v>
      </c>
      <c r="NHD1355" s="84">
        <v>0</v>
      </c>
      <c r="NHE1355" s="84">
        <v>0</v>
      </c>
      <c r="NHG1355" s="84">
        <f>NHD1355-NHE1355</f>
        <v>0</v>
      </c>
      <c r="NHH1355" s="84">
        <f t="shared" ref="NHH1355:NHX1357" si="539">NHD1355+NGZ1355</f>
        <v>1000000</v>
      </c>
      <c r="NHN1355" s="84" t="s">
        <v>235</v>
      </c>
      <c r="NHO1355" s="84" t="s">
        <v>236</v>
      </c>
      <c r="NHP1355" s="84">
        <f>SUM(NHP1353)</f>
        <v>1000000</v>
      </c>
      <c r="NHQ1355" s="84">
        <f>SUM(NHQ1353)</f>
        <v>0</v>
      </c>
      <c r="NHR1355" s="84">
        <f>NHQ1355/NHP1355</f>
        <v>0</v>
      </c>
      <c r="NHS1355" s="84">
        <f>SUM(NHS1353)</f>
        <v>1000000</v>
      </c>
      <c r="NHT1355" s="84">
        <v>0</v>
      </c>
      <c r="NHU1355" s="84">
        <v>0</v>
      </c>
      <c r="NHW1355" s="84">
        <f>NHT1355-NHU1355</f>
        <v>0</v>
      </c>
      <c r="NHX1355" s="84">
        <f t="shared" si="539"/>
        <v>1000000</v>
      </c>
      <c r="NID1355" s="84" t="s">
        <v>235</v>
      </c>
      <c r="NIE1355" s="84" t="s">
        <v>236</v>
      </c>
      <c r="NIF1355" s="84">
        <f>SUM(NIF1353)</f>
        <v>1000000</v>
      </c>
      <c r="NIG1355" s="84">
        <f>SUM(NIG1353)</f>
        <v>0</v>
      </c>
      <c r="NIH1355" s="84">
        <f>NIG1355/NIF1355</f>
        <v>0</v>
      </c>
      <c r="NII1355" s="84">
        <f>SUM(NII1353)</f>
        <v>1000000</v>
      </c>
      <c r="NIJ1355" s="84">
        <v>0</v>
      </c>
      <c r="NIK1355" s="84">
        <v>0</v>
      </c>
      <c r="NIM1355" s="84">
        <f>NIJ1355-NIK1355</f>
        <v>0</v>
      </c>
      <c r="NIN1355" s="84">
        <f t="shared" ref="NIN1355:NJD1357" si="540">NIJ1355+NIF1355</f>
        <v>1000000</v>
      </c>
      <c r="NIT1355" s="84" t="s">
        <v>235</v>
      </c>
      <c r="NIU1355" s="84" t="s">
        <v>236</v>
      </c>
      <c r="NIV1355" s="84">
        <f>SUM(NIV1353)</f>
        <v>1000000</v>
      </c>
      <c r="NIW1355" s="84">
        <f>SUM(NIW1353)</f>
        <v>0</v>
      </c>
      <c r="NIX1355" s="84">
        <f>NIW1355/NIV1355</f>
        <v>0</v>
      </c>
      <c r="NIY1355" s="84">
        <f>SUM(NIY1353)</f>
        <v>1000000</v>
      </c>
      <c r="NIZ1355" s="84">
        <v>0</v>
      </c>
      <c r="NJA1355" s="84">
        <v>0</v>
      </c>
      <c r="NJC1355" s="84">
        <f>NIZ1355-NJA1355</f>
        <v>0</v>
      </c>
      <c r="NJD1355" s="84">
        <f t="shared" si="540"/>
        <v>1000000</v>
      </c>
      <c r="NJJ1355" s="84" t="s">
        <v>235</v>
      </c>
      <c r="NJK1355" s="84" t="s">
        <v>236</v>
      </c>
      <c r="NJL1355" s="84">
        <f>SUM(NJL1353)</f>
        <v>1000000</v>
      </c>
      <c r="NJM1355" s="84">
        <f>SUM(NJM1353)</f>
        <v>0</v>
      </c>
      <c r="NJN1355" s="84">
        <f>NJM1355/NJL1355</f>
        <v>0</v>
      </c>
      <c r="NJO1355" s="84">
        <f>SUM(NJO1353)</f>
        <v>1000000</v>
      </c>
      <c r="NJP1355" s="84">
        <v>0</v>
      </c>
      <c r="NJQ1355" s="84">
        <v>0</v>
      </c>
      <c r="NJS1355" s="84">
        <f>NJP1355-NJQ1355</f>
        <v>0</v>
      </c>
      <c r="NJT1355" s="84">
        <f t="shared" ref="NJT1355:NKJ1357" si="541">NJP1355+NJL1355</f>
        <v>1000000</v>
      </c>
      <c r="NJZ1355" s="84" t="s">
        <v>235</v>
      </c>
      <c r="NKA1355" s="84" t="s">
        <v>236</v>
      </c>
      <c r="NKB1355" s="84">
        <f>SUM(NKB1353)</f>
        <v>1000000</v>
      </c>
      <c r="NKC1355" s="84">
        <f>SUM(NKC1353)</f>
        <v>0</v>
      </c>
      <c r="NKD1355" s="84">
        <f>NKC1355/NKB1355</f>
        <v>0</v>
      </c>
      <c r="NKE1355" s="84">
        <f>SUM(NKE1353)</f>
        <v>1000000</v>
      </c>
      <c r="NKF1355" s="84">
        <v>0</v>
      </c>
      <c r="NKG1355" s="84">
        <v>0</v>
      </c>
      <c r="NKI1355" s="84">
        <f>NKF1355-NKG1355</f>
        <v>0</v>
      </c>
      <c r="NKJ1355" s="84">
        <f t="shared" si="541"/>
        <v>1000000</v>
      </c>
      <c r="NKP1355" s="84" t="s">
        <v>235</v>
      </c>
      <c r="NKQ1355" s="84" t="s">
        <v>236</v>
      </c>
      <c r="NKR1355" s="84">
        <f>SUM(NKR1353)</f>
        <v>1000000</v>
      </c>
      <c r="NKS1355" s="84">
        <f>SUM(NKS1353)</f>
        <v>0</v>
      </c>
      <c r="NKT1355" s="84">
        <f>NKS1355/NKR1355</f>
        <v>0</v>
      </c>
      <c r="NKU1355" s="84">
        <f>SUM(NKU1353)</f>
        <v>1000000</v>
      </c>
      <c r="NKV1355" s="84">
        <v>0</v>
      </c>
      <c r="NKW1355" s="84">
        <v>0</v>
      </c>
      <c r="NKY1355" s="84">
        <f>NKV1355-NKW1355</f>
        <v>0</v>
      </c>
      <c r="NKZ1355" s="84">
        <f t="shared" ref="NKZ1355:NLP1357" si="542">NKV1355+NKR1355</f>
        <v>1000000</v>
      </c>
      <c r="NLF1355" s="84" t="s">
        <v>235</v>
      </c>
      <c r="NLG1355" s="84" t="s">
        <v>236</v>
      </c>
      <c r="NLH1355" s="84">
        <f>SUM(NLH1353)</f>
        <v>1000000</v>
      </c>
      <c r="NLI1355" s="84">
        <f>SUM(NLI1353)</f>
        <v>0</v>
      </c>
      <c r="NLJ1355" s="84">
        <f>NLI1355/NLH1355</f>
        <v>0</v>
      </c>
      <c r="NLK1355" s="84">
        <f>SUM(NLK1353)</f>
        <v>1000000</v>
      </c>
      <c r="NLL1355" s="84">
        <v>0</v>
      </c>
      <c r="NLM1355" s="84">
        <v>0</v>
      </c>
      <c r="NLO1355" s="84">
        <f>NLL1355-NLM1355</f>
        <v>0</v>
      </c>
      <c r="NLP1355" s="84">
        <f t="shared" si="542"/>
        <v>1000000</v>
      </c>
      <c r="NLV1355" s="84" t="s">
        <v>235</v>
      </c>
      <c r="NLW1355" s="84" t="s">
        <v>236</v>
      </c>
      <c r="NLX1355" s="84">
        <f>SUM(NLX1353)</f>
        <v>1000000</v>
      </c>
      <c r="NLY1355" s="84">
        <f>SUM(NLY1353)</f>
        <v>0</v>
      </c>
      <c r="NLZ1355" s="84">
        <f>NLY1355/NLX1355</f>
        <v>0</v>
      </c>
      <c r="NMA1355" s="84">
        <f>SUM(NMA1353)</f>
        <v>1000000</v>
      </c>
      <c r="NMB1355" s="84">
        <v>0</v>
      </c>
      <c r="NMC1355" s="84">
        <v>0</v>
      </c>
      <c r="NME1355" s="84">
        <f>NMB1355-NMC1355</f>
        <v>0</v>
      </c>
      <c r="NMF1355" s="84">
        <f t="shared" ref="NMF1355:NMV1357" si="543">NMB1355+NLX1355</f>
        <v>1000000</v>
      </c>
      <c r="NML1355" s="84" t="s">
        <v>235</v>
      </c>
      <c r="NMM1355" s="84" t="s">
        <v>236</v>
      </c>
      <c r="NMN1355" s="84">
        <f>SUM(NMN1353)</f>
        <v>1000000</v>
      </c>
      <c r="NMO1355" s="84">
        <f>SUM(NMO1353)</f>
        <v>0</v>
      </c>
      <c r="NMP1355" s="84">
        <f>NMO1355/NMN1355</f>
        <v>0</v>
      </c>
      <c r="NMQ1355" s="84">
        <f>SUM(NMQ1353)</f>
        <v>1000000</v>
      </c>
      <c r="NMR1355" s="84">
        <v>0</v>
      </c>
      <c r="NMS1355" s="84">
        <v>0</v>
      </c>
      <c r="NMU1355" s="84">
        <f>NMR1355-NMS1355</f>
        <v>0</v>
      </c>
      <c r="NMV1355" s="84">
        <f t="shared" si="543"/>
        <v>1000000</v>
      </c>
      <c r="NNB1355" s="84" t="s">
        <v>235</v>
      </c>
      <c r="NNC1355" s="84" t="s">
        <v>236</v>
      </c>
      <c r="NND1355" s="84">
        <f>SUM(NND1353)</f>
        <v>1000000</v>
      </c>
      <c r="NNE1355" s="84">
        <f>SUM(NNE1353)</f>
        <v>0</v>
      </c>
      <c r="NNF1355" s="84">
        <f>NNE1355/NND1355</f>
        <v>0</v>
      </c>
      <c r="NNG1355" s="84">
        <f>SUM(NNG1353)</f>
        <v>1000000</v>
      </c>
      <c r="NNH1355" s="84">
        <v>0</v>
      </c>
      <c r="NNI1355" s="84">
        <v>0</v>
      </c>
      <c r="NNK1355" s="84">
        <f>NNH1355-NNI1355</f>
        <v>0</v>
      </c>
      <c r="NNL1355" s="84">
        <f t="shared" ref="NNL1355:NOB1357" si="544">NNH1355+NND1355</f>
        <v>1000000</v>
      </c>
      <c r="NNR1355" s="84" t="s">
        <v>235</v>
      </c>
      <c r="NNS1355" s="84" t="s">
        <v>236</v>
      </c>
      <c r="NNT1355" s="84">
        <f>SUM(NNT1353)</f>
        <v>1000000</v>
      </c>
      <c r="NNU1355" s="84">
        <f>SUM(NNU1353)</f>
        <v>0</v>
      </c>
      <c r="NNV1355" s="84">
        <f>NNU1355/NNT1355</f>
        <v>0</v>
      </c>
      <c r="NNW1355" s="84">
        <f>SUM(NNW1353)</f>
        <v>1000000</v>
      </c>
      <c r="NNX1355" s="84">
        <v>0</v>
      </c>
      <c r="NNY1355" s="84">
        <v>0</v>
      </c>
      <c r="NOA1355" s="84">
        <f>NNX1355-NNY1355</f>
        <v>0</v>
      </c>
      <c r="NOB1355" s="84">
        <f t="shared" si="544"/>
        <v>1000000</v>
      </c>
      <c r="NOH1355" s="84" t="s">
        <v>235</v>
      </c>
      <c r="NOI1355" s="84" t="s">
        <v>236</v>
      </c>
      <c r="NOJ1355" s="84">
        <f>SUM(NOJ1353)</f>
        <v>1000000</v>
      </c>
      <c r="NOK1355" s="84">
        <f>SUM(NOK1353)</f>
        <v>0</v>
      </c>
      <c r="NOL1355" s="84">
        <f>NOK1355/NOJ1355</f>
        <v>0</v>
      </c>
      <c r="NOM1355" s="84">
        <f>SUM(NOM1353)</f>
        <v>1000000</v>
      </c>
      <c r="NON1355" s="84">
        <v>0</v>
      </c>
      <c r="NOO1355" s="84">
        <v>0</v>
      </c>
      <c r="NOQ1355" s="84">
        <f>NON1355-NOO1355</f>
        <v>0</v>
      </c>
      <c r="NOR1355" s="84">
        <f t="shared" ref="NOR1355:NPH1357" si="545">NON1355+NOJ1355</f>
        <v>1000000</v>
      </c>
      <c r="NOX1355" s="84" t="s">
        <v>235</v>
      </c>
      <c r="NOY1355" s="84" t="s">
        <v>236</v>
      </c>
      <c r="NOZ1355" s="84">
        <f>SUM(NOZ1353)</f>
        <v>1000000</v>
      </c>
      <c r="NPA1355" s="84">
        <f>SUM(NPA1353)</f>
        <v>0</v>
      </c>
      <c r="NPB1355" s="84">
        <f>NPA1355/NOZ1355</f>
        <v>0</v>
      </c>
      <c r="NPC1355" s="84">
        <f>SUM(NPC1353)</f>
        <v>1000000</v>
      </c>
      <c r="NPD1355" s="84">
        <v>0</v>
      </c>
      <c r="NPE1355" s="84">
        <v>0</v>
      </c>
      <c r="NPG1355" s="84">
        <f>NPD1355-NPE1355</f>
        <v>0</v>
      </c>
      <c r="NPH1355" s="84">
        <f t="shared" si="545"/>
        <v>1000000</v>
      </c>
      <c r="NPN1355" s="84" t="s">
        <v>235</v>
      </c>
      <c r="NPO1355" s="84" t="s">
        <v>236</v>
      </c>
      <c r="NPP1355" s="84">
        <f>SUM(NPP1353)</f>
        <v>1000000</v>
      </c>
      <c r="NPQ1355" s="84">
        <f>SUM(NPQ1353)</f>
        <v>0</v>
      </c>
      <c r="NPR1355" s="84">
        <f>NPQ1355/NPP1355</f>
        <v>0</v>
      </c>
      <c r="NPS1355" s="84">
        <f>SUM(NPS1353)</f>
        <v>1000000</v>
      </c>
      <c r="NPT1355" s="84">
        <v>0</v>
      </c>
      <c r="NPU1355" s="84">
        <v>0</v>
      </c>
      <c r="NPW1355" s="84">
        <f>NPT1355-NPU1355</f>
        <v>0</v>
      </c>
      <c r="NPX1355" s="84">
        <f t="shared" ref="NPX1355:NQN1357" si="546">NPT1355+NPP1355</f>
        <v>1000000</v>
      </c>
      <c r="NQD1355" s="84" t="s">
        <v>235</v>
      </c>
      <c r="NQE1355" s="84" t="s">
        <v>236</v>
      </c>
      <c r="NQF1355" s="84">
        <f>SUM(NQF1353)</f>
        <v>1000000</v>
      </c>
      <c r="NQG1355" s="84">
        <f>SUM(NQG1353)</f>
        <v>0</v>
      </c>
      <c r="NQH1355" s="84">
        <f>NQG1355/NQF1355</f>
        <v>0</v>
      </c>
      <c r="NQI1355" s="84">
        <f>SUM(NQI1353)</f>
        <v>1000000</v>
      </c>
      <c r="NQJ1355" s="84">
        <v>0</v>
      </c>
      <c r="NQK1355" s="84">
        <v>0</v>
      </c>
      <c r="NQM1355" s="84">
        <f>NQJ1355-NQK1355</f>
        <v>0</v>
      </c>
      <c r="NQN1355" s="84">
        <f t="shared" si="546"/>
        <v>1000000</v>
      </c>
      <c r="NQT1355" s="84" t="s">
        <v>235</v>
      </c>
      <c r="NQU1355" s="84" t="s">
        <v>236</v>
      </c>
      <c r="NQV1355" s="84">
        <f>SUM(NQV1353)</f>
        <v>1000000</v>
      </c>
      <c r="NQW1355" s="84">
        <f>SUM(NQW1353)</f>
        <v>0</v>
      </c>
      <c r="NQX1355" s="84">
        <f>NQW1355/NQV1355</f>
        <v>0</v>
      </c>
      <c r="NQY1355" s="84">
        <f>SUM(NQY1353)</f>
        <v>1000000</v>
      </c>
      <c r="NQZ1355" s="84">
        <v>0</v>
      </c>
      <c r="NRA1355" s="84">
        <v>0</v>
      </c>
      <c r="NRC1355" s="84">
        <f>NQZ1355-NRA1355</f>
        <v>0</v>
      </c>
      <c r="NRD1355" s="84">
        <f t="shared" ref="NRD1355:NRT1357" si="547">NQZ1355+NQV1355</f>
        <v>1000000</v>
      </c>
      <c r="NRJ1355" s="84" t="s">
        <v>235</v>
      </c>
      <c r="NRK1355" s="84" t="s">
        <v>236</v>
      </c>
      <c r="NRL1355" s="84">
        <f>SUM(NRL1353)</f>
        <v>1000000</v>
      </c>
      <c r="NRM1355" s="84">
        <f>SUM(NRM1353)</f>
        <v>0</v>
      </c>
      <c r="NRN1355" s="84">
        <f>NRM1355/NRL1355</f>
        <v>0</v>
      </c>
      <c r="NRO1355" s="84">
        <f>SUM(NRO1353)</f>
        <v>1000000</v>
      </c>
      <c r="NRP1355" s="84">
        <v>0</v>
      </c>
      <c r="NRQ1355" s="84">
        <v>0</v>
      </c>
      <c r="NRS1355" s="84">
        <f>NRP1355-NRQ1355</f>
        <v>0</v>
      </c>
      <c r="NRT1355" s="84">
        <f t="shared" si="547"/>
        <v>1000000</v>
      </c>
      <c r="NRZ1355" s="84" t="s">
        <v>235</v>
      </c>
      <c r="NSA1355" s="84" t="s">
        <v>236</v>
      </c>
      <c r="NSB1355" s="84">
        <f>SUM(NSB1353)</f>
        <v>1000000</v>
      </c>
      <c r="NSC1355" s="84">
        <f>SUM(NSC1353)</f>
        <v>0</v>
      </c>
      <c r="NSD1355" s="84">
        <f>NSC1355/NSB1355</f>
        <v>0</v>
      </c>
      <c r="NSE1355" s="84">
        <f>SUM(NSE1353)</f>
        <v>1000000</v>
      </c>
      <c r="NSF1355" s="84">
        <v>0</v>
      </c>
      <c r="NSG1355" s="84">
        <v>0</v>
      </c>
      <c r="NSI1355" s="84">
        <f>NSF1355-NSG1355</f>
        <v>0</v>
      </c>
      <c r="NSJ1355" s="84">
        <f t="shared" ref="NSJ1355:NSZ1357" si="548">NSF1355+NSB1355</f>
        <v>1000000</v>
      </c>
      <c r="NSP1355" s="84" t="s">
        <v>235</v>
      </c>
      <c r="NSQ1355" s="84" t="s">
        <v>236</v>
      </c>
      <c r="NSR1355" s="84">
        <f>SUM(NSR1353)</f>
        <v>1000000</v>
      </c>
      <c r="NSS1355" s="84">
        <f>SUM(NSS1353)</f>
        <v>0</v>
      </c>
      <c r="NST1355" s="84">
        <f>NSS1355/NSR1355</f>
        <v>0</v>
      </c>
      <c r="NSU1355" s="84">
        <f>SUM(NSU1353)</f>
        <v>1000000</v>
      </c>
      <c r="NSV1355" s="84">
        <v>0</v>
      </c>
      <c r="NSW1355" s="84">
        <v>0</v>
      </c>
      <c r="NSY1355" s="84">
        <f>NSV1355-NSW1355</f>
        <v>0</v>
      </c>
      <c r="NSZ1355" s="84">
        <f t="shared" si="548"/>
        <v>1000000</v>
      </c>
      <c r="NTF1355" s="84" t="s">
        <v>235</v>
      </c>
      <c r="NTG1355" s="84" t="s">
        <v>236</v>
      </c>
      <c r="NTH1355" s="84">
        <f>SUM(NTH1353)</f>
        <v>1000000</v>
      </c>
      <c r="NTI1355" s="84">
        <f>SUM(NTI1353)</f>
        <v>0</v>
      </c>
      <c r="NTJ1355" s="84">
        <f>NTI1355/NTH1355</f>
        <v>0</v>
      </c>
      <c r="NTK1355" s="84">
        <f>SUM(NTK1353)</f>
        <v>1000000</v>
      </c>
      <c r="NTL1355" s="84">
        <v>0</v>
      </c>
      <c r="NTM1355" s="84">
        <v>0</v>
      </c>
      <c r="NTO1355" s="84">
        <f>NTL1355-NTM1355</f>
        <v>0</v>
      </c>
      <c r="NTP1355" s="84">
        <f t="shared" ref="NTP1355:NUF1357" si="549">NTL1355+NTH1355</f>
        <v>1000000</v>
      </c>
      <c r="NTV1355" s="84" t="s">
        <v>235</v>
      </c>
      <c r="NTW1355" s="84" t="s">
        <v>236</v>
      </c>
      <c r="NTX1355" s="84">
        <f>SUM(NTX1353)</f>
        <v>1000000</v>
      </c>
      <c r="NTY1355" s="84">
        <f>SUM(NTY1353)</f>
        <v>0</v>
      </c>
      <c r="NTZ1355" s="84">
        <f>NTY1355/NTX1355</f>
        <v>0</v>
      </c>
      <c r="NUA1355" s="84">
        <f>SUM(NUA1353)</f>
        <v>1000000</v>
      </c>
      <c r="NUB1355" s="84">
        <v>0</v>
      </c>
      <c r="NUC1355" s="84">
        <v>0</v>
      </c>
      <c r="NUE1355" s="84">
        <f>NUB1355-NUC1355</f>
        <v>0</v>
      </c>
      <c r="NUF1355" s="84">
        <f t="shared" si="549"/>
        <v>1000000</v>
      </c>
      <c r="NUL1355" s="84" t="s">
        <v>235</v>
      </c>
      <c r="NUM1355" s="84" t="s">
        <v>236</v>
      </c>
      <c r="NUN1355" s="84">
        <f>SUM(NUN1353)</f>
        <v>1000000</v>
      </c>
      <c r="NUO1355" s="84">
        <f>SUM(NUO1353)</f>
        <v>0</v>
      </c>
      <c r="NUP1355" s="84">
        <f>NUO1355/NUN1355</f>
        <v>0</v>
      </c>
      <c r="NUQ1355" s="84">
        <f>SUM(NUQ1353)</f>
        <v>1000000</v>
      </c>
      <c r="NUR1355" s="84">
        <v>0</v>
      </c>
      <c r="NUS1355" s="84">
        <v>0</v>
      </c>
      <c r="NUU1355" s="84">
        <f>NUR1355-NUS1355</f>
        <v>0</v>
      </c>
      <c r="NUV1355" s="84">
        <f t="shared" ref="NUV1355:NVL1357" si="550">NUR1355+NUN1355</f>
        <v>1000000</v>
      </c>
      <c r="NVB1355" s="84" t="s">
        <v>235</v>
      </c>
      <c r="NVC1355" s="84" t="s">
        <v>236</v>
      </c>
      <c r="NVD1355" s="84">
        <f>SUM(NVD1353)</f>
        <v>1000000</v>
      </c>
      <c r="NVE1355" s="84">
        <f>SUM(NVE1353)</f>
        <v>0</v>
      </c>
      <c r="NVF1355" s="84">
        <f>NVE1355/NVD1355</f>
        <v>0</v>
      </c>
      <c r="NVG1355" s="84">
        <f>SUM(NVG1353)</f>
        <v>1000000</v>
      </c>
      <c r="NVH1355" s="84">
        <v>0</v>
      </c>
      <c r="NVI1355" s="84">
        <v>0</v>
      </c>
      <c r="NVK1355" s="84">
        <f>NVH1355-NVI1355</f>
        <v>0</v>
      </c>
      <c r="NVL1355" s="84">
        <f t="shared" si="550"/>
        <v>1000000</v>
      </c>
      <c r="NVR1355" s="84" t="s">
        <v>235</v>
      </c>
      <c r="NVS1355" s="84" t="s">
        <v>236</v>
      </c>
      <c r="NVT1355" s="84">
        <f>SUM(NVT1353)</f>
        <v>1000000</v>
      </c>
      <c r="NVU1355" s="84">
        <f>SUM(NVU1353)</f>
        <v>0</v>
      </c>
      <c r="NVV1355" s="84">
        <f>NVU1355/NVT1355</f>
        <v>0</v>
      </c>
      <c r="NVW1355" s="84">
        <f>SUM(NVW1353)</f>
        <v>1000000</v>
      </c>
      <c r="NVX1355" s="84">
        <v>0</v>
      </c>
      <c r="NVY1355" s="84">
        <v>0</v>
      </c>
      <c r="NWA1355" s="84">
        <f>NVX1355-NVY1355</f>
        <v>0</v>
      </c>
      <c r="NWB1355" s="84">
        <f t="shared" ref="NWB1355:NWR1357" si="551">NVX1355+NVT1355</f>
        <v>1000000</v>
      </c>
      <c r="NWH1355" s="84" t="s">
        <v>235</v>
      </c>
      <c r="NWI1355" s="84" t="s">
        <v>236</v>
      </c>
      <c r="NWJ1355" s="84">
        <f>SUM(NWJ1353)</f>
        <v>1000000</v>
      </c>
      <c r="NWK1355" s="84">
        <f>SUM(NWK1353)</f>
        <v>0</v>
      </c>
      <c r="NWL1355" s="84">
        <f>NWK1355/NWJ1355</f>
        <v>0</v>
      </c>
      <c r="NWM1355" s="84">
        <f>SUM(NWM1353)</f>
        <v>1000000</v>
      </c>
      <c r="NWN1355" s="84">
        <v>0</v>
      </c>
      <c r="NWO1355" s="84">
        <v>0</v>
      </c>
      <c r="NWQ1355" s="84">
        <f>NWN1355-NWO1355</f>
        <v>0</v>
      </c>
      <c r="NWR1355" s="84">
        <f t="shared" si="551"/>
        <v>1000000</v>
      </c>
      <c r="NWX1355" s="84" t="s">
        <v>235</v>
      </c>
      <c r="NWY1355" s="84" t="s">
        <v>236</v>
      </c>
      <c r="NWZ1355" s="84">
        <f>SUM(NWZ1353)</f>
        <v>1000000</v>
      </c>
      <c r="NXA1355" s="84">
        <f>SUM(NXA1353)</f>
        <v>0</v>
      </c>
      <c r="NXB1355" s="84">
        <f>NXA1355/NWZ1355</f>
        <v>0</v>
      </c>
      <c r="NXC1355" s="84">
        <f>SUM(NXC1353)</f>
        <v>1000000</v>
      </c>
      <c r="NXD1355" s="84">
        <v>0</v>
      </c>
      <c r="NXE1355" s="84">
        <v>0</v>
      </c>
      <c r="NXG1355" s="84">
        <f>NXD1355-NXE1355</f>
        <v>0</v>
      </c>
      <c r="NXH1355" s="84">
        <f t="shared" ref="NXH1355:NXX1357" si="552">NXD1355+NWZ1355</f>
        <v>1000000</v>
      </c>
      <c r="NXN1355" s="84" t="s">
        <v>235</v>
      </c>
      <c r="NXO1355" s="84" t="s">
        <v>236</v>
      </c>
      <c r="NXP1355" s="84">
        <f>SUM(NXP1353)</f>
        <v>1000000</v>
      </c>
      <c r="NXQ1355" s="84">
        <f>SUM(NXQ1353)</f>
        <v>0</v>
      </c>
      <c r="NXR1355" s="84">
        <f>NXQ1355/NXP1355</f>
        <v>0</v>
      </c>
      <c r="NXS1355" s="84">
        <f>SUM(NXS1353)</f>
        <v>1000000</v>
      </c>
      <c r="NXT1355" s="84">
        <v>0</v>
      </c>
      <c r="NXU1355" s="84">
        <v>0</v>
      </c>
      <c r="NXW1355" s="84">
        <f>NXT1355-NXU1355</f>
        <v>0</v>
      </c>
      <c r="NXX1355" s="84">
        <f t="shared" si="552"/>
        <v>1000000</v>
      </c>
      <c r="NYD1355" s="84" t="s">
        <v>235</v>
      </c>
      <c r="NYE1355" s="84" t="s">
        <v>236</v>
      </c>
      <c r="NYF1355" s="84">
        <f>SUM(NYF1353)</f>
        <v>1000000</v>
      </c>
      <c r="NYG1355" s="84">
        <f>SUM(NYG1353)</f>
        <v>0</v>
      </c>
      <c r="NYH1355" s="84">
        <f>NYG1355/NYF1355</f>
        <v>0</v>
      </c>
      <c r="NYI1355" s="84">
        <f>SUM(NYI1353)</f>
        <v>1000000</v>
      </c>
      <c r="NYJ1355" s="84">
        <v>0</v>
      </c>
      <c r="NYK1355" s="84">
        <v>0</v>
      </c>
      <c r="NYM1355" s="84">
        <f>NYJ1355-NYK1355</f>
        <v>0</v>
      </c>
      <c r="NYN1355" s="84">
        <f t="shared" ref="NYN1355:NZD1357" si="553">NYJ1355+NYF1355</f>
        <v>1000000</v>
      </c>
      <c r="NYT1355" s="84" t="s">
        <v>235</v>
      </c>
      <c r="NYU1355" s="84" t="s">
        <v>236</v>
      </c>
      <c r="NYV1355" s="84">
        <f>SUM(NYV1353)</f>
        <v>1000000</v>
      </c>
      <c r="NYW1355" s="84">
        <f>SUM(NYW1353)</f>
        <v>0</v>
      </c>
      <c r="NYX1355" s="84">
        <f>NYW1355/NYV1355</f>
        <v>0</v>
      </c>
      <c r="NYY1355" s="84">
        <f>SUM(NYY1353)</f>
        <v>1000000</v>
      </c>
      <c r="NYZ1355" s="84">
        <v>0</v>
      </c>
      <c r="NZA1355" s="84">
        <v>0</v>
      </c>
      <c r="NZC1355" s="84">
        <f>NYZ1355-NZA1355</f>
        <v>0</v>
      </c>
      <c r="NZD1355" s="84">
        <f t="shared" si="553"/>
        <v>1000000</v>
      </c>
      <c r="NZJ1355" s="84" t="s">
        <v>235</v>
      </c>
      <c r="NZK1355" s="84" t="s">
        <v>236</v>
      </c>
      <c r="NZL1355" s="84">
        <f>SUM(NZL1353)</f>
        <v>1000000</v>
      </c>
      <c r="NZM1355" s="84">
        <f>SUM(NZM1353)</f>
        <v>0</v>
      </c>
      <c r="NZN1355" s="84">
        <f>NZM1355/NZL1355</f>
        <v>0</v>
      </c>
      <c r="NZO1355" s="84">
        <f>SUM(NZO1353)</f>
        <v>1000000</v>
      </c>
      <c r="NZP1355" s="84">
        <v>0</v>
      </c>
      <c r="NZQ1355" s="84">
        <v>0</v>
      </c>
      <c r="NZS1355" s="84">
        <f>NZP1355-NZQ1355</f>
        <v>0</v>
      </c>
      <c r="NZT1355" s="84">
        <f t="shared" ref="NZT1355:OAJ1357" si="554">NZP1355+NZL1355</f>
        <v>1000000</v>
      </c>
      <c r="NZZ1355" s="84" t="s">
        <v>235</v>
      </c>
      <c r="OAA1355" s="84" t="s">
        <v>236</v>
      </c>
      <c r="OAB1355" s="84">
        <f>SUM(OAB1353)</f>
        <v>1000000</v>
      </c>
      <c r="OAC1355" s="84">
        <f>SUM(OAC1353)</f>
        <v>0</v>
      </c>
      <c r="OAD1355" s="84">
        <f>OAC1355/OAB1355</f>
        <v>0</v>
      </c>
      <c r="OAE1355" s="84">
        <f>SUM(OAE1353)</f>
        <v>1000000</v>
      </c>
      <c r="OAF1355" s="84">
        <v>0</v>
      </c>
      <c r="OAG1355" s="84">
        <v>0</v>
      </c>
      <c r="OAI1355" s="84">
        <f>OAF1355-OAG1355</f>
        <v>0</v>
      </c>
      <c r="OAJ1355" s="84">
        <f t="shared" si="554"/>
        <v>1000000</v>
      </c>
      <c r="OAP1355" s="84" t="s">
        <v>235</v>
      </c>
      <c r="OAQ1355" s="84" t="s">
        <v>236</v>
      </c>
      <c r="OAR1355" s="84">
        <f>SUM(OAR1353)</f>
        <v>1000000</v>
      </c>
      <c r="OAS1355" s="84">
        <f>SUM(OAS1353)</f>
        <v>0</v>
      </c>
      <c r="OAT1355" s="84">
        <f>OAS1355/OAR1355</f>
        <v>0</v>
      </c>
      <c r="OAU1355" s="84">
        <f>SUM(OAU1353)</f>
        <v>1000000</v>
      </c>
      <c r="OAV1355" s="84">
        <v>0</v>
      </c>
      <c r="OAW1355" s="84">
        <v>0</v>
      </c>
      <c r="OAY1355" s="84">
        <f>OAV1355-OAW1355</f>
        <v>0</v>
      </c>
      <c r="OAZ1355" s="84">
        <f t="shared" ref="OAZ1355:OBP1357" si="555">OAV1355+OAR1355</f>
        <v>1000000</v>
      </c>
      <c r="OBF1355" s="84" t="s">
        <v>235</v>
      </c>
      <c r="OBG1355" s="84" t="s">
        <v>236</v>
      </c>
      <c r="OBH1355" s="84">
        <f>SUM(OBH1353)</f>
        <v>1000000</v>
      </c>
      <c r="OBI1355" s="84">
        <f>SUM(OBI1353)</f>
        <v>0</v>
      </c>
      <c r="OBJ1355" s="84">
        <f>OBI1355/OBH1355</f>
        <v>0</v>
      </c>
      <c r="OBK1355" s="84">
        <f>SUM(OBK1353)</f>
        <v>1000000</v>
      </c>
      <c r="OBL1355" s="84">
        <v>0</v>
      </c>
      <c r="OBM1355" s="84">
        <v>0</v>
      </c>
      <c r="OBO1355" s="84">
        <f>OBL1355-OBM1355</f>
        <v>0</v>
      </c>
      <c r="OBP1355" s="84">
        <f t="shared" si="555"/>
        <v>1000000</v>
      </c>
      <c r="OBV1355" s="84" t="s">
        <v>235</v>
      </c>
      <c r="OBW1355" s="84" t="s">
        <v>236</v>
      </c>
      <c r="OBX1355" s="84">
        <f>SUM(OBX1353)</f>
        <v>1000000</v>
      </c>
      <c r="OBY1355" s="84">
        <f>SUM(OBY1353)</f>
        <v>0</v>
      </c>
      <c r="OBZ1355" s="84">
        <f>OBY1355/OBX1355</f>
        <v>0</v>
      </c>
      <c r="OCA1355" s="84">
        <f>SUM(OCA1353)</f>
        <v>1000000</v>
      </c>
      <c r="OCB1355" s="84">
        <v>0</v>
      </c>
      <c r="OCC1355" s="84">
        <v>0</v>
      </c>
      <c r="OCE1355" s="84">
        <f>OCB1355-OCC1355</f>
        <v>0</v>
      </c>
      <c r="OCF1355" s="84">
        <f t="shared" ref="OCF1355:OCV1357" si="556">OCB1355+OBX1355</f>
        <v>1000000</v>
      </c>
      <c r="OCL1355" s="84" t="s">
        <v>235</v>
      </c>
      <c r="OCM1355" s="84" t="s">
        <v>236</v>
      </c>
      <c r="OCN1355" s="84">
        <f>SUM(OCN1353)</f>
        <v>1000000</v>
      </c>
      <c r="OCO1355" s="84">
        <f>SUM(OCO1353)</f>
        <v>0</v>
      </c>
      <c r="OCP1355" s="84">
        <f>OCO1355/OCN1355</f>
        <v>0</v>
      </c>
      <c r="OCQ1355" s="84">
        <f>SUM(OCQ1353)</f>
        <v>1000000</v>
      </c>
      <c r="OCR1355" s="84">
        <v>0</v>
      </c>
      <c r="OCS1355" s="84">
        <v>0</v>
      </c>
      <c r="OCU1355" s="84">
        <f>OCR1355-OCS1355</f>
        <v>0</v>
      </c>
      <c r="OCV1355" s="84">
        <f t="shared" si="556"/>
        <v>1000000</v>
      </c>
      <c r="ODB1355" s="84" t="s">
        <v>235</v>
      </c>
      <c r="ODC1355" s="84" t="s">
        <v>236</v>
      </c>
      <c r="ODD1355" s="84">
        <f>SUM(ODD1353)</f>
        <v>1000000</v>
      </c>
      <c r="ODE1355" s="84">
        <f>SUM(ODE1353)</f>
        <v>0</v>
      </c>
      <c r="ODF1355" s="84">
        <f>ODE1355/ODD1355</f>
        <v>0</v>
      </c>
      <c r="ODG1355" s="84">
        <f>SUM(ODG1353)</f>
        <v>1000000</v>
      </c>
      <c r="ODH1355" s="84">
        <v>0</v>
      </c>
      <c r="ODI1355" s="84">
        <v>0</v>
      </c>
      <c r="ODK1355" s="84">
        <f>ODH1355-ODI1355</f>
        <v>0</v>
      </c>
      <c r="ODL1355" s="84">
        <f t="shared" ref="ODL1355:OEB1357" si="557">ODH1355+ODD1355</f>
        <v>1000000</v>
      </c>
      <c r="ODR1355" s="84" t="s">
        <v>235</v>
      </c>
      <c r="ODS1355" s="84" t="s">
        <v>236</v>
      </c>
      <c r="ODT1355" s="84">
        <f>SUM(ODT1353)</f>
        <v>1000000</v>
      </c>
      <c r="ODU1355" s="84">
        <f>SUM(ODU1353)</f>
        <v>0</v>
      </c>
      <c r="ODV1355" s="84">
        <f>ODU1355/ODT1355</f>
        <v>0</v>
      </c>
      <c r="ODW1355" s="84">
        <f>SUM(ODW1353)</f>
        <v>1000000</v>
      </c>
      <c r="ODX1355" s="84">
        <v>0</v>
      </c>
      <c r="ODY1355" s="84">
        <v>0</v>
      </c>
      <c r="OEA1355" s="84">
        <f>ODX1355-ODY1355</f>
        <v>0</v>
      </c>
      <c r="OEB1355" s="84">
        <f t="shared" si="557"/>
        <v>1000000</v>
      </c>
      <c r="OEH1355" s="84" t="s">
        <v>235</v>
      </c>
      <c r="OEI1355" s="84" t="s">
        <v>236</v>
      </c>
      <c r="OEJ1355" s="84">
        <f>SUM(OEJ1353)</f>
        <v>1000000</v>
      </c>
      <c r="OEK1355" s="84">
        <f>SUM(OEK1353)</f>
        <v>0</v>
      </c>
      <c r="OEL1355" s="84">
        <f>OEK1355/OEJ1355</f>
        <v>0</v>
      </c>
      <c r="OEM1355" s="84">
        <f>SUM(OEM1353)</f>
        <v>1000000</v>
      </c>
      <c r="OEN1355" s="84">
        <v>0</v>
      </c>
      <c r="OEO1355" s="84">
        <v>0</v>
      </c>
      <c r="OEQ1355" s="84">
        <f>OEN1355-OEO1355</f>
        <v>0</v>
      </c>
      <c r="OER1355" s="84">
        <f t="shared" ref="OER1355:OFH1357" si="558">OEN1355+OEJ1355</f>
        <v>1000000</v>
      </c>
      <c r="OEX1355" s="84" t="s">
        <v>235</v>
      </c>
      <c r="OEY1355" s="84" t="s">
        <v>236</v>
      </c>
      <c r="OEZ1355" s="84">
        <f>SUM(OEZ1353)</f>
        <v>1000000</v>
      </c>
      <c r="OFA1355" s="84">
        <f>SUM(OFA1353)</f>
        <v>0</v>
      </c>
      <c r="OFB1355" s="84">
        <f>OFA1355/OEZ1355</f>
        <v>0</v>
      </c>
      <c r="OFC1355" s="84">
        <f>SUM(OFC1353)</f>
        <v>1000000</v>
      </c>
      <c r="OFD1355" s="84">
        <v>0</v>
      </c>
      <c r="OFE1355" s="84">
        <v>0</v>
      </c>
      <c r="OFG1355" s="84">
        <f>OFD1355-OFE1355</f>
        <v>0</v>
      </c>
      <c r="OFH1355" s="84">
        <f t="shared" si="558"/>
        <v>1000000</v>
      </c>
      <c r="OFN1355" s="84" t="s">
        <v>235</v>
      </c>
      <c r="OFO1355" s="84" t="s">
        <v>236</v>
      </c>
      <c r="OFP1355" s="84">
        <f>SUM(OFP1353)</f>
        <v>1000000</v>
      </c>
      <c r="OFQ1355" s="84">
        <f>SUM(OFQ1353)</f>
        <v>0</v>
      </c>
      <c r="OFR1355" s="84">
        <f>OFQ1355/OFP1355</f>
        <v>0</v>
      </c>
      <c r="OFS1355" s="84">
        <f>SUM(OFS1353)</f>
        <v>1000000</v>
      </c>
      <c r="OFT1355" s="84">
        <v>0</v>
      </c>
      <c r="OFU1355" s="84">
        <v>0</v>
      </c>
      <c r="OFW1355" s="84">
        <f>OFT1355-OFU1355</f>
        <v>0</v>
      </c>
      <c r="OFX1355" s="84">
        <f t="shared" ref="OFX1355:OGN1357" si="559">OFT1355+OFP1355</f>
        <v>1000000</v>
      </c>
      <c r="OGD1355" s="84" t="s">
        <v>235</v>
      </c>
      <c r="OGE1355" s="84" t="s">
        <v>236</v>
      </c>
      <c r="OGF1355" s="84">
        <f>SUM(OGF1353)</f>
        <v>1000000</v>
      </c>
      <c r="OGG1355" s="84">
        <f>SUM(OGG1353)</f>
        <v>0</v>
      </c>
      <c r="OGH1355" s="84">
        <f>OGG1355/OGF1355</f>
        <v>0</v>
      </c>
      <c r="OGI1355" s="84">
        <f>SUM(OGI1353)</f>
        <v>1000000</v>
      </c>
      <c r="OGJ1355" s="84">
        <v>0</v>
      </c>
      <c r="OGK1355" s="84">
        <v>0</v>
      </c>
      <c r="OGM1355" s="84">
        <f>OGJ1355-OGK1355</f>
        <v>0</v>
      </c>
      <c r="OGN1355" s="84">
        <f t="shared" si="559"/>
        <v>1000000</v>
      </c>
      <c r="OGT1355" s="84" t="s">
        <v>235</v>
      </c>
      <c r="OGU1355" s="84" t="s">
        <v>236</v>
      </c>
      <c r="OGV1355" s="84">
        <f>SUM(OGV1353)</f>
        <v>1000000</v>
      </c>
      <c r="OGW1355" s="84">
        <f>SUM(OGW1353)</f>
        <v>0</v>
      </c>
      <c r="OGX1355" s="84">
        <f>OGW1355/OGV1355</f>
        <v>0</v>
      </c>
      <c r="OGY1355" s="84">
        <f>SUM(OGY1353)</f>
        <v>1000000</v>
      </c>
      <c r="OGZ1355" s="84">
        <v>0</v>
      </c>
      <c r="OHA1355" s="84">
        <v>0</v>
      </c>
      <c r="OHC1355" s="84">
        <f>OGZ1355-OHA1355</f>
        <v>0</v>
      </c>
      <c r="OHD1355" s="84">
        <f t="shared" ref="OHD1355:OHT1357" si="560">OGZ1355+OGV1355</f>
        <v>1000000</v>
      </c>
      <c r="OHJ1355" s="84" t="s">
        <v>235</v>
      </c>
      <c r="OHK1355" s="84" t="s">
        <v>236</v>
      </c>
      <c r="OHL1355" s="84">
        <f>SUM(OHL1353)</f>
        <v>1000000</v>
      </c>
      <c r="OHM1355" s="84">
        <f>SUM(OHM1353)</f>
        <v>0</v>
      </c>
      <c r="OHN1355" s="84">
        <f>OHM1355/OHL1355</f>
        <v>0</v>
      </c>
      <c r="OHO1355" s="84">
        <f>SUM(OHO1353)</f>
        <v>1000000</v>
      </c>
      <c r="OHP1355" s="84">
        <v>0</v>
      </c>
      <c r="OHQ1355" s="84">
        <v>0</v>
      </c>
      <c r="OHS1355" s="84">
        <f>OHP1355-OHQ1355</f>
        <v>0</v>
      </c>
      <c r="OHT1355" s="84">
        <f t="shared" si="560"/>
        <v>1000000</v>
      </c>
      <c r="OHZ1355" s="84" t="s">
        <v>235</v>
      </c>
      <c r="OIA1355" s="84" t="s">
        <v>236</v>
      </c>
      <c r="OIB1355" s="84">
        <f>SUM(OIB1353)</f>
        <v>1000000</v>
      </c>
      <c r="OIC1355" s="84">
        <f>SUM(OIC1353)</f>
        <v>0</v>
      </c>
      <c r="OID1355" s="84">
        <f>OIC1355/OIB1355</f>
        <v>0</v>
      </c>
      <c r="OIE1355" s="84">
        <f>SUM(OIE1353)</f>
        <v>1000000</v>
      </c>
      <c r="OIF1355" s="84">
        <v>0</v>
      </c>
      <c r="OIG1355" s="84">
        <v>0</v>
      </c>
      <c r="OII1355" s="84">
        <f>OIF1355-OIG1355</f>
        <v>0</v>
      </c>
      <c r="OIJ1355" s="84">
        <f t="shared" ref="OIJ1355:OIZ1357" si="561">OIF1355+OIB1355</f>
        <v>1000000</v>
      </c>
      <c r="OIP1355" s="84" t="s">
        <v>235</v>
      </c>
      <c r="OIQ1355" s="84" t="s">
        <v>236</v>
      </c>
      <c r="OIR1355" s="84">
        <f>SUM(OIR1353)</f>
        <v>1000000</v>
      </c>
      <c r="OIS1355" s="84">
        <f>SUM(OIS1353)</f>
        <v>0</v>
      </c>
      <c r="OIT1355" s="84">
        <f>OIS1355/OIR1355</f>
        <v>0</v>
      </c>
      <c r="OIU1355" s="84">
        <f>SUM(OIU1353)</f>
        <v>1000000</v>
      </c>
      <c r="OIV1355" s="84">
        <v>0</v>
      </c>
      <c r="OIW1355" s="84">
        <v>0</v>
      </c>
      <c r="OIY1355" s="84">
        <f>OIV1355-OIW1355</f>
        <v>0</v>
      </c>
      <c r="OIZ1355" s="84">
        <f t="shared" si="561"/>
        <v>1000000</v>
      </c>
      <c r="OJF1355" s="84" t="s">
        <v>235</v>
      </c>
      <c r="OJG1355" s="84" t="s">
        <v>236</v>
      </c>
      <c r="OJH1355" s="84">
        <f>SUM(OJH1353)</f>
        <v>1000000</v>
      </c>
      <c r="OJI1355" s="84">
        <f>SUM(OJI1353)</f>
        <v>0</v>
      </c>
      <c r="OJJ1355" s="84">
        <f>OJI1355/OJH1355</f>
        <v>0</v>
      </c>
      <c r="OJK1355" s="84">
        <f>SUM(OJK1353)</f>
        <v>1000000</v>
      </c>
      <c r="OJL1355" s="84">
        <v>0</v>
      </c>
      <c r="OJM1355" s="84">
        <v>0</v>
      </c>
      <c r="OJO1355" s="84">
        <f>OJL1355-OJM1355</f>
        <v>0</v>
      </c>
      <c r="OJP1355" s="84">
        <f t="shared" ref="OJP1355:OKF1357" si="562">OJL1355+OJH1355</f>
        <v>1000000</v>
      </c>
      <c r="OJV1355" s="84" t="s">
        <v>235</v>
      </c>
      <c r="OJW1355" s="84" t="s">
        <v>236</v>
      </c>
      <c r="OJX1355" s="84">
        <f>SUM(OJX1353)</f>
        <v>1000000</v>
      </c>
      <c r="OJY1355" s="84">
        <f>SUM(OJY1353)</f>
        <v>0</v>
      </c>
      <c r="OJZ1355" s="84">
        <f>OJY1355/OJX1355</f>
        <v>0</v>
      </c>
      <c r="OKA1355" s="84">
        <f>SUM(OKA1353)</f>
        <v>1000000</v>
      </c>
      <c r="OKB1355" s="84">
        <v>0</v>
      </c>
      <c r="OKC1355" s="84">
        <v>0</v>
      </c>
      <c r="OKE1355" s="84">
        <f>OKB1355-OKC1355</f>
        <v>0</v>
      </c>
      <c r="OKF1355" s="84">
        <f t="shared" si="562"/>
        <v>1000000</v>
      </c>
      <c r="OKL1355" s="84" t="s">
        <v>235</v>
      </c>
      <c r="OKM1355" s="84" t="s">
        <v>236</v>
      </c>
      <c r="OKN1355" s="84">
        <f>SUM(OKN1353)</f>
        <v>1000000</v>
      </c>
      <c r="OKO1355" s="84">
        <f>SUM(OKO1353)</f>
        <v>0</v>
      </c>
      <c r="OKP1355" s="84">
        <f>OKO1355/OKN1355</f>
        <v>0</v>
      </c>
      <c r="OKQ1355" s="84">
        <f>SUM(OKQ1353)</f>
        <v>1000000</v>
      </c>
      <c r="OKR1355" s="84">
        <v>0</v>
      </c>
      <c r="OKS1355" s="84">
        <v>0</v>
      </c>
      <c r="OKU1355" s="84">
        <f>OKR1355-OKS1355</f>
        <v>0</v>
      </c>
      <c r="OKV1355" s="84">
        <f t="shared" ref="OKV1355:OLL1357" si="563">OKR1355+OKN1355</f>
        <v>1000000</v>
      </c>
      <c r="OLB1355" s="84" t="s">
        <v>235</v>
      </c>
      <c r="OLC1355" s="84" t="s">
        <v>236</v>
      </c>
      <c r="OLD1355" s="84">
        <f>SUM(OLD1353)</f>
        <v>1000000</v>
      </c>
      <c r="OLE1355" s="84">
        <f>SUM(OLE1353)</f>
        <v>0</v>
      </c>
      <c r="OLF1355" s="84">
        <f>OLE1355/OLD1355</f>
        <v>0</v>
      </c>
      <c r="OLG1355" s="84">
        <f>SUM(OLG1353)</f>
        <v>1000000</v>
      </c>
      <c r="OLH1355" s="84">
        <v>0</v>
      </c>
      <c r="OLI1355" s="84">
        <v>0</v>
      </c>
      <c r="OLK1355" s="84">
        <f>OLH1355-OLI1355</f>
        <v>0</v>
      </c>
      <c r="OLL1355" s="84">
        <f t="shared" si="563"/>
        <v>1000000</v>
      </c>
      <c r="OLR1355" s="84" t="s">
        <v>235</v>
      </c>
      <c r="OLS1355" s="84" t="s">
        <v>236</v>
      </c>
      <c r="OLT1355" s="84">
        <f>SUM(OLT1353)</f>
        <v>1000000</v>
      </c>
      <c r="OLU1355" s="84">
        <f>SUM(OLU1353)</f>
        <v>0</v>
      </c>
      <c r="OLV1355" s="84">
        <f>OLU1355/OLT1355</f>
        <v>0</v>
      </c>
      <c r="OLW1355" s="84">
        <f>SUM(OLW1353)</f>
        <v>1000000</v>
      </c>
      <c r="OLX1355" s="84">
        <v>0</v>
      </c>
      <c r="OLY1355" s="84">
        <v>0</v>
      </c>
      <c r="OMA1355" s="84">
        <f>OLX1355-OLY1355</f>
        <v>0</v>
      </c>
      <c r="OMB1355" s="84">
        <f t="shared" ref="OMB1355:OMR1357" si="564">OLX1355+OLT1355</f>
        <v>1000000</v>
      </c>
      <c r="OMH1355" s="84" t="s">
        <v>235</v>
      </c>
      <c r="OMI1355" s="84" t="s">
        <v>236</v>
      </c>
      <c r="OMJ1355" s="84">
        <f>SUM(OMJ1353)</f>
        <v>1000000</v>
      </c>
      <c r="OMK1355" s="84">
        <f>SUM(OMK1353)</f>
        <v>0</v>
      </c>
      <c r="OML1355" s="84">
        <f>OMK1355/OMJ1355</f>
        <v>0</v>
      </c>
      <c r="OMM1355" s="84">
        <f>SUM(OMM1353)</f>
        <v>1000000</v>
      </c>
      <c r="OMN1355" s="84">
        <v>0</v>
      </c>
      <c r="OMO1355" s="84">
        <v>0</v>
      </c>
      <c r="OMQ1355" s="84">
        <f>OMN1355-OMO1355</f>
        <v>0</v>
      </c>
      <c r="OMR1355" s="84">
        <f t="shared" si="564"/>
        <v>1000000</v>
      </c>
      <c r="OMX1355" s="84" t="s">
        <v>235</v>
      </c>
      <c r="OMY1355" s="84" t="s">
        <v>236</v>
      </c>
      <c r="OMZ1355" s="84">
        <f>SUM(OMZ1353)</f>
        <v>1000000</v>
      </c>
      <c r="ONA1355" s="84">
        <f>SUM(ONA1353)</f>
        <v>0</v>
      </c>
      <c r="ONB1355" s="84">
        <f>ONA1355/OMZ1355</f>
        <v>0</v>
      </c>
      <c r="ONC1355" s="84">
        <f>SUM(ONC1353)</f>
        <v>1000000</v>
      </c>
      <c r="OND1355" s="84">
        <v>0</v>
      </c>
      <c r="ONE1355" s="84">
        <v>0</v>
      </c>
      <c r="ONG1355" s="84">
        <f>OND1355-ONE1355</f>
        <v>0</v>
      </c>
      <c r="ONH1355" s="84">
        <f t="shared" ref="ONH1355:ONX1357" si="565">OND1355+OMZ1355</f>
        <v>1000000</v>
      </c>
      <c r="ONN1355" s="84" t="s">
        <v>235</v>
      </c>
      <c r="ONO1355" s="84" t="s">
        <v>236</v>
      </c>
      <c r="ONP1355" s="84">
        <f>SUM(ONP1353)</f>
        <v>1000000</v>
      </c>
      <c r="ONQ1355" s="84">
        <f>SUM(ONQ1353)</f>
        <v>0</v>
      </c>
      <c r="ONR1355" s="84">
        <f>ONQ1355/ONP1355</f>
        <v>0</v>
      </c>
      <c r="ONS1355" s="84">
        <f>SUM(ONS1353)</f>
        <v>1000000</v>
      </c>
      <c r="ONT1355" s="84">
        <v>0</v>
      </c>
      <c r="ONU1355" s="84">
        <v>0</v>
      </c>
      <c r="ONW1355" s="84">
        <f>ONT1355-ONU1355</f>
        <v>0</v>
      </c>
      <c r="ONX1355" s="84">
        <f t="shared" si="565"/>
        <v>1000000</v>
      </c>
      <c r="OOD1355" s="84" t="s">
        <v>235</v>
      </c>
      <c r="OOE1355" s="84" t="s">
        <v>236</v>
      </c>
      <c r="OOF1355" s="84">
        <f>SUM(OOF1353)</f>
        <v>1000000</v>
      </c>
      <c r="OOG1355" s="84">
        <f>SUM(OOG1353)</f>
        <v>0</v>
      </c>
      <c r="OOH1355" s="84">
        <f>OOG1355/OOF1355</f>
        <v>0</v>
      </c>
      <c r="OOI1355" s="84">
        <f>SUM(OOI1353)</f>
        <v>1000000</v>
      </c>
      <c r="OOJ1355" s="84">
        <v>0</v>
      </c>
      <c r="OOK1355" s="84">
        <v>0</v>
      </c>
      <c r="OOM1355" s="84">
        <f>OOJ1355-OOK1355</f>
        <v>0</v>
      </c>
      <c r="OON1355" s="84">
        <f t="shared" ref="OON1355:OPD1357" si="566">OOJ1355+OOF1355</f>
        <v>1000000</v>
      </c>
      <c r="OOT1355" s="84" t="s">
        <v>235</v>
      </c>
      <c r="OOU1355" s="84" t="s">
        <v>236</v>
      </c>
      <c r="OOV1355" s="84">
        <f>SUM(OOV1353)</f>
        <v>1000000</v>
      </c>
      <c r="OOW1355" s="84">
        <f>SUM(OOW1353)</f>
        <v>0</v>
      </c>
      <c r="OOX1355" s="84">
        <f>OOW1355/OOV1355</f>
        <v>0</v>
      </c>
      <c r="OOY1355" s="84">
        <f>SUM(OOY1353)</f>
        <v>1000000</v>
      </c>
      <c r="OOZ1355" s="84">
        <v>0</v>
      </c>
      <c r="OPA1355" s="84">
        <v>0</v>
      </c>
      <c r="OPC1355" s="84">
        <f>OOZ1355-OPA1355</f>
        <v>0</v>
      </c>
      <c r="OPD1355" s="84">
        <f t="shared" si="566"/>
        <v>1000000</v>
      </c>
      <c r="OPJ1355" s="84" t="s">
        <v>235</v>
      </c>
      <c r="OPK1355" s="84" t="s">
        <v>236</v>
      </c>
      <c r="OPL1355" s="84">
        <f>SUM(OPL1353)</f>
        <v>1000000</v>
      </c>
      <c r="OPM1355" s="84">
        <f>SUM(OPM1353)</f>
        <v>0</v>
      </c>
      <c r="OPN1355" s="84">
        <f>OPM1355/OPL1355</f>
        <v>0</v>
      </c>
      <c r="OPO1355" s="84">
        <f>SUM(OPO1353)</f>
        <v>1000000</v>
      </c>
      <c r="OPP1355" s="84">
        <v>0</v>
      </c>
      <c r="OPQ1355" s="84">
        <v>0</v>
      </c>
      <c r="OPS1355" s="84">
        <f>OPP1355-OPQ1355</f>
        <v>0</v>
      </c>
      <c r="OPT1355" s="84">
        <f t="shared" ref="OPT1355:OQJ1357" si="567">OPP1355+OPL1355</f>
        <v>1000000</v>
      </c>
      <c r="OPZ1355" s="84" t="s">
        <v>235</v>
      </c>
      <c r="OQA1355" s="84" t="s">
        <v>236</v>
      </c>
      <c r="OQB1355" s="84">
        <f>SUM(OQB1353)</f>
        <v>1000000</v>
      </c>
      <c r="OQC1355" s="84">
        <f>SUM(OQC1353)</f>
        <v>0</v>
      </c>
      <c r="OQD1355" s="84">
        <f>OQC1355/OQB1355</f>
        <v>0</v>
      </c>
      <c r="OQE1355" s="84">
        <f>SUM(OQE1353)</f>
        <v>1000000</v>
      </c>
      <c r="OQF1355" s="84">
        <v>0</v>
      </c>
      <c r="OQG1355" s="84">
        <v>0</v>
      </c>
      <c r="OQI1355" s="84">
        <f>OQF1355-OQG1355</f>
        <v>0</v>
      </c>
      <c r="OQJ1355" s="84">
        <f t="shared" si="567"/>
        <v>1000000</v>
      </c>
      <c r="OQP1355" s="84" t="s">
        <v>235</v>
      </c>
      <c r="OQQ1355" s="84" t="s">
        <v>236</v>
      </c>
      <c r="OQR1355" s="84">
        <f>SUM(OQR1353)</f>
        <v>1000000</v>
      </c>
      <c r="OQS1355" s="84">
        <f>SUM(OQS1353)</f>
        <v>0</v>
      </c>
      <c r="OQT1355" s="84">
        <f>OQS1355/OQR1355</f>
        <v>0</v>
      </c>
      <c r="OQU1355" s="84">
        <f>SUM(OQU1353)</f>
        <v>1000000</v>
      </c>
      <c r="OQV1355" s="84">
        <v>0</v>
      </c>
      <c r="OQW1355" s="84">
        <v>0</v>
      </c>
      <c r="OQY1355" s="84">
        <f>OQV1355-OQW1355</f>
        <v>0</v>
      </c>
      <c r="OQZ1355" s="84">
        <f t="shared" ref="OQZ1355:ORP1357" si="568">OQV1355+OQR1355</f>
        <v>1000000</v>
      </c>
      <c r="ORF1355" s="84" t="s">
        <v>235</v>
      </c>
      <c r="ORG1355" s="84" t="s">
        <v>236</v>
      </c>
      <c r="ORH1355" s="84">
        <f>SUM(ORH1353)</f>
        <v>1000000</v>
      </c>
      <c r="ORI1355" s="84">
        <f>SUM(ORI1353)</f>
        <v>0</v>
      </c>
      <c r="ORJ1355" s="84">
        <f>ORI1355/ORH1355</f>
        <v>0</v>
      </c>
      <c r="ORK1355" s="84">
        <f>SUM(ORK1353)</f>
        <v>1000000</v>
      </c>
      <c r="ORL1355" s="84">
        <v>0</v>
      </c>
      <c r="ORM1355" s="84">
        <v>0</v>
      </c>
      <c r="ORO1355" s="84">
        <f>ORL1355-ORM1355</f>
        <v>0</v>
      </c>
      <c r="ORP1355" s="84">
        <f t="shared" si="568"/>
        <v>1000000</v>
      </c>
      <c r="ORV1355" s="84" t="s">
        <v>235</v>
      </c>
      <c r="ORW1355" s="84" t="s">
        <v>236</v>
      </c>
      <c r="ORX1355" s="84">
        <f>SUM(ORX1353)</f>
        <v>1000000</v>
      </c>
      <c r="ORY1355" s="84">
        <f>SUM(ORY1353)</f>
        <v>0</v>
      </c>
      <c r="ORZ1355" s="84">
        <f>ORY1355/ORX1355</f>
        <v>0</v>
      </c>
      <c r="OSA1355" s="84">
        <f>SUM(OSA1353)</f>
        <v>1000000</v>
      </c>
      <c r="OSB1355" s="84">
        <v>0</v>
      </c>
      <c r="OSC1355" s="84">
        <v>0</v>
      </c>
      <c r="OSE1355" s="84">
        <f>OSB1355-OSC1355</f>
        <v>0</v>
      </c>
      <c r="OSF1355" s="84">
        <f t="shared" ref="OSF1355:OSV1357" si="569">OSB1355+ORX1355</f>
        <v>1000000</v>
      </c>
      <c r="OSL1355" s="84" t="s">
        <v>235</v>
      </c>
      <c r="OSM1355" s="84" t="s">
        <v>236</v>
      </c>
      <c r="OSN1355" s="84">
        <f>SUM(OSN1353)</f>
        <v>1000000</v>
      </c>
      <c r="OSO1355" s="84">
        <f>SUM(OSO1353)</f>
        <v>0</v>
      </c>
      <c r="OSP1355" s="84">
        <f>OSO1355/OSN1355</f>
        <v>0</v>
      </c>
      <c r="OSQ1355" s="84">
        <f>SUM(OSQ1353)</f>
        <v>1000000</v>
      </c>
      <c r="OSR1355" s="84">
        <v>0</v>
      </c>
      <c r="OSS1355" s="84">
        <v>0</v>
      </c>
      <c r="OSU1355" s="84">
        <f>OSR1355-OSS1355</f>
        <v>0</v>
      </c>
      <c r="OSV1355" s="84">
        <f t="shared" si="569"/>
        <v>1000000</v>
      </c>
      <c r="OTB1355" s="84" t="s">
        <v>235</v>
      </c>
      <c r="OTC1355" s="84" t="s">
        <v>236</v>
      </c>
      <c r="OTD1355" s="84">
        <f>SUM(OTD1353)</f>
        <v>1000000</v>
      </c>
      <c r="OTE1355" s="84">
        <f>SUM(OTE1353)</f>
        <v>0</v>
      </c>
      <c r="OTF1355" s="84">
        <f>OTE1355/OTD1355</f>
        <v>0</v>
      </c>
      <c r="OTG1355" s="84">
        <f>SUM(OTG1353)</f>
        <v>1000000</v>
      </c>
      <c r="OTH1355" s="84">
        <v>0</v>
      </c>
      <c r="OTI1355" s="84">
        <v>0</v>
      </c>
      <c r="OTK1355" s="84">
        <f>OTH1355-OTI1355</f>
        <v>0</v>
      </c>
      <c r="OTL1355" s="84">
        <f t="shared" ref="OTL1355:OUB1357" si="570">OTH1355+OTD1355</f>
        <v>1000000</v>
      </c>
      <c r="OTR1355" s="84" t="s">
        <v>235</v>
      </c>
      <c r="OTS1355" s="84" t="s">
        <v>236</v>
      </c>
      <c r="OTT1355" s="84">
        <f>SUM(OTT1353)</f>
        <v>1000000</v>
      </c>
      <c r="OTU1355" s="84">
        <f>SUM(OTU1353)</f>
        <v>0</v>
      </c>
      <c r="OTV1355" s="84">
        <f>OTU1355/OTT1355</f>
        <v>0</v>
      </c>
      <c r="OTW1355" s="84">
        <f>SUM(OTW1353)</f>
        <v>1000000</v>
      </c>
      <c r="OTX1355" s="84">
        <v>0</v>
      </c>
      <c r="OTY1355" s="84">
        <v>0</v>
      </c>
      <c r="OUA1355" s="84">
        <f>OTX1355-OTY1355</f>
        <v>0</v>
      </c>
      <c r="OUB1355" s="84">
        <f t="shared" si="570"/>
        <v>1000000</v>
      </c>
      <c r="OUH1355" s="84" t="s">
        <v>235</v>
      </c>
      <c r="OUI1355" s="84" t="s">
        <v>236</v>
      </c>
      <c r="OUJ1355" s="84">
        <f>SUM(OUJ1353)</f>
        <v>1000000</v>
      </c>
      <c r="OUK1355" s="84">
        <f>SUM(OUK1353)</f>
        <v>0</v>
      </c>
      <c r="OUL1355" s="84">
        <f>OUK1355/OUJ1355</f>
        <v>0</v>
      </c>
      <c r="OUM1355" s="84">
        <f>SUM(OUM1353)</f>
        <v>1000000</v>
      </c>
      <c r="OUN1355" s="84">
        <v>0</v>
      </c>
      <c r="OUO1355" s="84">
        <v>0</v>
      </c>
      <c r="OUQ1355" s="84">
        <f>OUN1355-OUO1355</f>
        <v>0</v>
      </c>
      <c r="OUR1355" s="84">
        <f t="shared" ref="OUR1355:OVH1357" si="571">OUN1355+OUJ1355</f>
        <v>1000000</v>
      </c>
      <c r="OUX1355" s="84" t="s">
        <v>235</v>
      </c>
      <c r="OUY1355" s="84" t="s">
        <v>236</v>
      </c>
      <c r="OUZ1355" s="84">
        <f>SUM(OUZ1353)</f>
        <v>1000000</v>
      </c>
      <c r="OVA1355" s="84">
        <f>SUM(OVA1353)</f>
        <v>0</v>
      </c>
      <c r="OVB1355" s="84">
        <f>OVA1355/OUZ1355</f>
        <v>0</v>
      </c>
      <c r="OVC1355" s="84">
        <f>SUM(OVC1353)</f>
        <v>1000000</v>
      </c>
      <c r="OVD1355" s="84">
        <v>0</v>
      </c>
      <c r="OVE1355" s="84">
        <v>0</v>
      </c>
      <c r="OVG1355" s="84">
        <f>OVD1355-OVE1355</f>
        <v>0</v>
      </c>
      <c r="OVH1355" s="84">
        <f t="shared" si="571"/>
        <v>1000000</v>
      </c>
      <c r="OVN1355" s="84" t="s">
        <v>235</v>
      </c>
      <c r="OVO1355" s="84" t="s">
        <v>236</v>
      </c>
      <c r="OVP1355" s="84">
        <f>SUM(OVP1353)</f>
        <v>1000000</v>
      </c>
      <c r="OVQ1355" s="84">
        <f>SUM(OVQ1353)</f>
        <v>0</v>
      </c>
      <c r="OVR1355" s="84">
        <f>OVQ1355/OVP1355</f>
        <v>0</v>
      </c>
      <c r="OVS1355" s="84">
        <f>SUM(OVS1353)</f>
        <v>1000000</v>
      </c>
      <c r="OVT1355" s="84">
        <v>0</v>
      </c>
      <c r="OVU1355" s="84">
        <v>0</v>
      </c>
      <c r="OVW1355" s="84">
        <f>OVT1355-OVU1355</f>
        <v>0</v>
      </c>
      <c r="OVX1355" s="84">
        <f t="shared" ref="OVX1355:OWN1357" si="572">OVT1355+OVP1355</f>
        <v>1000000</v>
      </c>
      <c r="OWD1355" s="84" t="s">
        <v>235</v>
      </c>
      <c r="OWE1355" s="84" t="s">
        <v>236</v>
      </c>
      <c r="OWF1355" s="84">
        <f>SUM(OWF1353)</f>
        <v>1000000</v>
      </c>
      <c r="OWG1355" s="84">
        <f>SUM(OWG1353)</f>
        <v>0</v>
      </c>
      <c r="OWH1355" s="84">
        <f>OWG1355/OWF1355</f>
        <v>0</v>
      </c>
      <c r="OWI1355" s="84">
        <f>SUM(OWI1353)</f>
        <v>1000000</v>
      </c>
      <c r="OWJ1355" s="84">
        <v>0</v>
      </c>
      <c r="OWK1355" s="84">
        <v>0</v>
      </c>
      <c r="OWM1355" s="84">
        <f>OWJ1355-OWK1355</f>
        <v>0</v>
      </c>
      <c r="OWN1355" s="84">
        <f t="shared" si="572"/>
        <v>1000000</v>
      </c>
      <c r="OWT1355" s="84" t="s">
        <v>235</v>
      </c>
      <c r="OWU1355" s="84" t="s">
        <v>236</v>
      </c>
      <c r="OWV1355" s="84">
        <f>SUM(OWV1353)</f>
        <v>1000000</v>
      </c>
      <c r="OWW1355" s="84">
        <f>SUM(OWW1353)</f>
        <v>0</v>
      </c>
      <c r="OWX1355" s="84">
        <f>OWW1355/OWV1355</f>
        <v>0</v>
      </c>
      <c r="OWY1355" s="84">
        <f>SUM(OWY1353)</f>
        <v>1000000</v>
      </c>
      <c r="OWZ1355" s="84">
        <v>0</v>
      </c>
      <c r="OXA1355" s="84">
        <v>0</v>
      </c>
      <c r="OXC1355" s="84">
        <f>OWZ1355-OXA1355</f>
        <v>0</v>
      </c>
      <c r="OXD1355" s="84">
        <f t="shared" ref="OXD1355:OXT1357" si="573">OWZ1355+OWV1355</f>
        <v>1000000</v>
      </c>
      <c r="OXJ1355" s="84" t="s">
        <v>235</v>
      </c>
      <c r="OXK1355" s="84" t="s">
        <v>236</v>
      </c>
      <c r="OXL1355" s="84">
        <f>SUM(OXL1353)</f>
        <v>1000000</v>
      </c>
      <c r="OXM1355" s="84">
        <f>SUM(OXM1353)</f>
        <v>0</v>
      </c>
      <c r="OXN1355" s="84">
        <f>OXM1355/OXL1355</f>
        <v>0</v>
      </c>
      <c r="OXO1355" s="84">
        <f>SUM(OXO1353)</f>
        <v>1000000</v>
      </c>
      <c r="OXP1355" s="84">
        <v>0</v>
      </c>
      <c r="OXQ1355" s="84">
        <v>0</v>
      </c>
      <c r="OXS1355" s="84">
        <f>OXP1355-OXQ1355</f>
        <v>0</v>
      </c>
      <c r="OXT1355" s="84">
        <f t="shared" si="573"/>
        <v>1000000</v>
      </c>
      <c r="OXZ1355" s="84" t="s">
        <v>235</v>
      </c>
      <c r="OYA1355" s="84" t="s">
        <v>236</v>
      </c>
      <c r="OYB1355" s="84">
        <f>SUM(OYB1353)</f>
        <v>1000000</v>
      </c>
      <c r="OYC1355" s="84">
        <f>SUM(OYC1353)</f>
        <v>0</v>
      </c>
      <c r="OYD1355" s="84">
        <f>OYC1355/OYB1355</f>
        <v>0</v>
      </c>
      <c r="OYE1355" s="84">
        <f>SUM(OYE1353)</f>
        <v>1000000</v>
      </c>
      <c r="OYF1355" s="84">
        <v>0</v>
      </c>
      <c r="OYG1355" s="84">
        <v>0</v>
      </c>
      <c r="OYI1355" s="84">
        <f>OYF1355-OYG1355</f>
        <v>0</v>
      </c>
      <c r="OYJ1355" s="84">
        <f t="shared" ref="OYJ1355:OYZ1357" si="574">OYF1355+OYB1355</f>
        <v>1000000</v>
      </c>
      <c r="OYP1355" s="84" t="s">
        <v>235</v>
      </c>
      <c r="OYQ1355" s="84" t="s">
        <v>236</v>
      </c>
      <c r="OYR1355" s="84">
        <f>SUM(OYR1353)</f>
        <v>1000000</v>
      </c>
      <c r="OYS1355" s="84">
        <f>SUM(OYS1353)</f>
        <v>0</v>
      </c>
      <c r="OYT1355" s="84">
        <f>OYS1355/OYR1355</f>
        <v>0</v>
      </c>
      <c r="OYU1355" s="84">
        <f>SUM(OYU1353)</f>
        <v>1000000</v>
      </c>
      <c r="OYV1355" s="84">
        <v>0</v>
      </c>
      <c r="OYW1355" s="84">
        <v>0</v>
      </c>
      <c r="OYY1355" s="84">
        <f>OYV1355-OYW1355</f>
        <v>0</v>
      </c>
      <c r="OYZ1355" s="84">
        <f t="shared" si="574"/>
        <v>1000000</v>
      </c>
      <c r="OZF1355" s="84" t="s">
        <v>235</v>
      </c>
      <c r="OZG1355" s="84" t="s">
        <v>236</v>
      </c>
      <c r="OZH1355" s="84">
        <f>SUM(OZH1353)</f>
        <v>1000000</v>
      </c>
      <c r="OZI1355" s="84">
        <f>SUM(OZI1353)</f>
        <v>0</v>
      </c>
      <c r="OZJ1355" s="84">
        <f>OZI1355/OZH1355</f>
        <v>0</v>
      </c>
      <c r="OZK1355" s="84">
        <f>SUM(OZK1353)</f>
        <v>1000000</v>
      </c>
      <c r="OZL1355" s="84">
        <v>0</v>
      </c>
      <c r="OZM1355" s="84">
        <v>0</v>
      </c>
      <c r="OZO1355" s="84">
        <f>OZL1355-OZM1355</f>
        <v>0</v>
      </c>
      <c r="OZP1355" s="84">
        <f t="shared" ref="OZP1355:PAF1357" si="575">OZL1355+OZH1355</f>
        <v>1000000</v>
      </c>
      <c r="OZV1355" s="84" t="s">
        <v>235</v>
      </c>
      <c r="OZW1355" s="84" t="s">
        <v>236</v>
      </c>
      <c r="OZX1355" s="84">
        <f>SUM(OZX1353)</f>
        <v>1000000</v>
      </c>
      <c r="OZY1355" s="84">
        <f>SUM(OZY1353)</f>
        <v>0</v>
      </c>
      <c r="OZZ1355" s="84">
        <f>OZY1355/OZX1355</f>
        <v>0</v>
      </c>
      <c r="PAA1355" s="84">
        <f>SUM(PAA1353)</f>
        <v>1000000</v>
      </c>
      <c r="PAB1355" s="84">
        <v>0</v>
      </c>
      <c r="PAC1355" s="84">
        <v>0</v>
      </c>
      <c r="PAE1355" s="84">
        <f>PAB1355-PAC1355</f>
        <v>0</v>
      </c>
      <c r="PAF1355" s="84">
        <f t="shared" si="575"/>
        <v>1000000</v>
      </c>
      <c r="PAL1355" s="84" t="s">
        <v>235</v>
      </c>
      <c r="PAM1355" s="84" t="s">
        <v>236</v>
      </c>
      <c r="PAN1355" s="84">
        <f>SUM(PAN1353)</f>
        <v>1000000</v>
      </c>
      <c r="PAO1355" s="84">
        <f>SUM(PAO1353)</f>
        <v>0</v>
      </c>
      <c r="PAP1355" s="84">
        <f>PAO1355/PAN1355</f>
        <v>0</v>
      </c>
      <c r="PAQ1355" s="84">
        <f>SUM(PAQ1353)</f>
        <v>1000000</v>
      </c>
      <c r="PAR1355" s="84">
        <v>0</v>
      </c>
      <c r="PAS1355" s="84">
        <v>0</v>
      </c>
      <c r="PAU1355" s="84">
        <f>PAR1355-PAS1355</f>
        <v>0</v>
      </c>
      <c r="PAV1355" s="84">
        <f t="shared" ref="PAV1355:PBL1357" si="576">PAR1355+PAN1355</f>
        <v>1000000</v>
      </c>
      <c r="PBB1355" s="84" t="s">
        <v>235</v>
      </c>
      <c r="PBC1355" s="84" t="s">
        <v>236</v>
      </c>
      <c r="PBD1355" s="84">
        <f>SUM(PBD1353)</f>
        <v>1000000</v>
      </c>
      <c r="PBE1355" s="84">
        <f>SUM(PBE1353)</f>
        <v>0</v>
      </c>
      <c r="PBF1355" s="84">
        <f>PBE1355/PBD1355</f>
        <v>0</v>
      </c>
      <c r="PBG1355" s="84">
        <f>SUM(PBG1353)</f>
        <v>1000000</v>
      </c>
      <c r="PBH1355" s="84">
        <v>0</v>
      </c>
      <c r="PBI1355" s="84">
        <v>0</v>
      </c>
      <c r="PBK1355" s="84">
        <f>PBH1355-PBI1355</f>
        <v>0</v>
      </c>
      <c r="PBL1355" s="84">
        <f t="shared" si="576"/>
        <v>1000000</v>
      </c>
      <c r="PBR1355" s="84" t="s">
        <v>235</v>
      </c>
      <c r="PBS1355" s="84" t="s">
        <v>236</v>
      </c>
      <c r="PBT1355" s="84">
        <f>SUM(PBT1353)</f>
        <v>1000000</v>
      </c>
      <c r="PBU1355" s="84">
        <f>SUM(PBU1353)</f>
        <v>0</v>
      </c>
      <c r="PBV1355" s="84">
        <f>PBU1355/PBT1355</f>
        <v>0</v>
      </c>
      <c r="PBW1355" s="84">
        <f>SUM(PBW1353)</f>
        <v>1000000</v>
      </c>
      <c r="PBX1355" s="84">
        <v>0</v>
      </c>
      <c r="PBY1355" s="84">
        <v>0</v>
      </c>
      <c r="PCA1355" s="84">
        <f>PBX1355-PBY1355</f>
        <v>0</v>
      </c>
      <c r="PCB1355" s="84">
        <f t="shared" ref="PCB1355:PCR1357" si="577">PBX1355+PBT1355</f>
        <v>1000000</v>
      </c>
      <c r="PCH1355" s="84" t="s">
        <v>235</v>
      </c>
      <c r="PCI1355" s="84" t="s">
        <v>236</v>
      </c>
      <c r="PCJ1355" s="84">
        <f>SUM(PCJ1353)</f>
        <v>1000000</v>
      </c>
      <c r="PCK1355" s="84">
        <f>SUM(PCK1353)</f>
        <v>0</v>
      </c>
      <c r="PCL1355" s="84">
        <f>PCK1355/PCJ1355</f>
        <v>0</v>
      </c>
      <c r="PCM1355" s="84">
        <f>SUM(PCM1353)</f>
        <v>1000000</v>
      </c>
      <c r="PCN1355" s="84">
        <v>0</v>
      </c>
      <c r="PCO1355" s="84">
        <v>0</v>
      </c>
      <c r="PCQ1355" s="84">
        <f>PCN1355-PCO1355</f>
        <v>0</v>
      </c>
      <c r="PCR1355" s="84">
        <f t="shared" si="577"/>
        <v>1000000</v>
      </c>
      <c r="PCX1355" s="84" t="s">
        <v>235</v>
      </c>
      <c r="PCY1355" s="84" t="s">
        <v>236</v>
      </c>
      <c r="PCZ1355" s="84">
        <f>SUM(PCZ1353)</f>
        <v>1000000</v>
      </c>
      <c r="PDA1355" s="84">
        <f>SUM(PDA1353)</f>
        <v>0</v>
      </c>
      <c r="PDB1355" s="84">
        <f>PDA1355/PCZ1355</f>
        <v>0</v>
      </c>
      <c r="PDC1355" s="84">
        <f>SUM(PDC1353)</f>
        <v>1000000</v>
      </c>
      <c r="PDD1355" s="84">
        <v>0</v>
      </c>
      <c r="PDE1355" s="84">
        <v>0</v>
      </c>
      <c r="PDG1355" s="84">
        <f>PDD1355-PDE1355</f>
        <v>0</v>
      </c>
      <c r="PDH1355" s="84">
        <f t="shared" ref="PDH1355:PDX1357" si="578">PDD1355+PCZ1355</f>
        <v>1000000</v>
      </c>
      <c r="PDN1355" s="84" t="s">
        <v>235</v>
      </c>
      <c r="PDO1355" s="84" t="s">
        <v>236</v>
      </c>
      <c r="PDP1355" s="84">
        <f>SUM(PDP1353)</f>
        <v>1000000</v>
      </c>
      <c r="PDQ1355" s="84">
        <f>SUM(PDQ1353)</f>
        <v>0</v>
      </c>
      <c r="PDR1355" s="84">
        <f>PDQ1355/PDP1355</f>
        <v>0</v>
      </c>
      <c r="PDS1355" s="84">
        <f>SUM(PDS1353)</f>
        <v>1000000</v>
      </c>
      <c r="PDT1355" s="84">
        <v>0</v>
      </c>
      <c r="PDU1355" s="84">
        <v>0</v>
      </c>
      <c r="PDW1355" s="84">
        <f>PDT1355-PDU1355</f>
        <v>0</v>
      </c>
      <c r="PDX1355" s="84">
        <f t="shared" si="578"/>
        <v>1000000</v>
      </c>
      <c r="PED1355" s="84" t="s">
        <v>235</v>
      </c>
      <c r="PEE1355" s="84" t="s">
        <v>236</v>
      </c>
      <c r="PEF1355" s="84">
        <f>SUM(PEF1353)</f>
        <v>1000000</v>
      </c>
      <c r="PEG1355" s="84">
        <f>SUM(PEG1353)</f>
        <v>0</v>
      </c>
      <c r="PEH1355" s="84">
        <f>PEG1355/PEF1355</f>
        <v>0</v>
      </c>
      <c r="PEI1355" s="84">
        <f>SUM(PEI1353)</f>
        <v>1000000</v>
      </c>
      <c r="PEJ1355" s="84">
        <v>0</v>
      </c>
      <c r="PEK1355" s="84">
        <v>0</v>
      </c>
      <c r="PEM1355" s="84">
        <f>PEJ1355-PEK1355</f>
        <v>0</v>
      </c>
      <c r="PEN1355" s="84">
        <f t="shared" ref="PEN1355:PFD1357" si="579">PEJ1355+PEF1355</f>
        <v>1000000</v>
      </c>
      <c r="PET1355" s="84" t="s">
        <v>235</v>
      </c>
      <c r="PEU1355" s="84" t="s">
        <v>236</v>
      </c>
      <c r="PEV1355" s="84">
        <f>SUM(PEV1353)</f>
        <v>1000000</v>
      </c>
      <c r="PEW1355" s="84">
        <f>SUM(PEW1353)</f>
        <v>0</v>
      </c>
      <c r="PEX1355" s="84">
        <f>PEW1355/PEV1355</f>
        <v>0</v>
      </c>
      <c r="PEY1355" s="84">
        <f>SUM(PEY1353)</f>
        <v>1000000</v>
      </c>
      <c r="PEZ1355" s="84">
        <v>0</v>
      </c>
      <c r="PFA1355" s="84">
        <v>0</v>
      </c>
      <c r="PFC1355" s="84">
        <f>PEZ1355-PFA1355</f>
        <v>0</v>
      </c>
      <c r="PFD1355" s="84">
        <f t="shared" si="579"/>
        <v>1000000</v>
      </c>
      <c r="PFJ1355" s="84" t="s">
        <v>235</v>
      </c>
      <c r="PFK1355" s="84" t="s">
        <v>236</v>
      </c>
      <c r="PFL1355" s="84">
        <f>SUM(PFL1353)</f>
        <v>1000000</v>
      </c>
      <c r="PFM1355" s="84">
        <f>SUM(PFM1353)</f>
        <v>0</v>
      </c>
      <c r="PFN1355" s="84">
        <f>PFM1355/PFL1355</f>
        <v>0</v>
      </c>
      <c r="PFO1355" s="84">
        <f>SUM(PFO1353)</f>
        <v>1000000</v>
      </c>
      <c r="PFP1355" s="84">
        <v>0</v>
      </c>
      <c r="PFQ1355" s="84">
        <v>0</v>
      </c>
      <c r="PFS1355" s="84">
        <f>PFP1355-PFQ1355</f>
        <v>0</v>
      </c>
      <c r="PFT1355" s="84">
        <f t="shared" ref="PFT1355:PGJ1357" si="580">PFP1355+PFL1355</f>
        <v>1000000</v>
      </c>
      <c r="PFZ1355" s="84" t="s">
        <v>235</v>
      </c>
      <c r="PGA1355" s="84" t="s">
        <v>236</v>
      </c>
      <c r="PGB1355" s="84">
        <f>SUM(PGB1353)</f>
        <v>1000000</v>
      </c>
      <c r="PGC1355" s="84">
        <f>SUM(PGC1353)</f>
        <v>0</v>
      </c>
      <c r="PGD1355" s="84">
        <f>PGC1355/PGB1355</f>
        <v>0</v>
      </c>
      <c r="PGE1355" s="84">
        <f>SUM(PGE1353)</f>
        <v>1000000</v>
      </c>
      <c r="PGF1355" s="84">
        <v>0</v>
      </c>
      <c r="PGG1355" s="84">
        <v>0</v>
      </c>
      <c r="PGI1355" s="84">
        <f>PGF1355-PGG1355</f>
        <v>0</v>
      </c>
      <c r="PGJ1355" s="84">
        <f t="shared" si="580"/>
        <v>1000000</v>
      </c>
      <c r="PGP1355" s="84" t="s">
        <v>235</v>
      </c>
      <c r="PGQ1355" s="84" t="s">
        <v>236</v>
      </c>
      <c r="PGR1355" s="84">
        <f>SUM(PGR1353)</f>
        <v>1000000</v>
      </c>
      <c r="PGS1355" s="84">
        <f>SUM(PGS1353)</f>
        <v>0</v>
      </c>
      <c r="PGT1355" s="84">
        <f>PGS1355/PGR1355</f>
        <v>0</v>
      </c>
      <c r="PGU1355" s="84">
        <f>SUM(PGU1353)</f>
        <v>1000000</v>
      </c>
      <c r="PGV1355" s="84">
        <v>0</v>
      </c>
      <c r="PGW1355" s="84">
        <v>0</v>
      </c>
      <c r="PGY1355" s="84">
        <f>PGV1355-PGW1355</f>
        <v>0</v>
      </c>
      <c r="PGZ1355" s="84">
        <f t="shared" ref="PGZ1355:PHP1357" si="581">PGV1355+PGR1355</f>
        <v>1000000</v>
      </c>
      <c r="PHF1355" s="84" t="s">
        <v>235</v>
      </c>
      <c r="PHG1355" s="84" t="s">
        <v>236</v>
      </c>
      <c r="PHH1355" s="84">
        <f>SUM(PHH1353)</f>
        <v>1000000</v>
      </c>
      <c r="PHI1355" s="84">
        <f>SUM(PHI1353)</f>
        <v>0</v>
      </c>
      <c r="PHJ1355" s="84">
        <f>PHI1355/PHH1355</f>
        <v>0</v>
      </c>
      <c r="PHK1355" s="84">
        <f>SUM(PHK1353)</f>
        <v>1000000</v>
      </c>
      <c r="PHL1355" s="84">
        <v>0</v>
      </c>
      <c r="PHM1355" s="84">
        <v>0</v>
      </c>
      <c r="PHO1355" s="84">
        <f>PHL1355-PHM1355</f>
        <v>0</v>
      </c>
      <c r="PHP1355" s="84">
        <f t="shared" si="581"/>
        <v>1000000</v>
      </c>
      <c r="PHV1355" s="84" t="s">
        <v>235</v>
      </c>
      <c r="PHW1355" s="84" t="s">
        <v>236</v>
      </c>
      <c r="PHX1355" s="84">
        <f>SUM(PHX1353)</f>
        <v>1000000</v>
      </c>
      <c r="PHY1355" s="84">
        <f>SUM(PHY1353)</f>
        <v>0</v>
      </c>
      <c r="PHZ1355" s="84">
        <f>PHY1355/PHX1355</f>
        <v>0</v>
      </c>
      <c r="PIA1355" s="84">
        <f>SUM(PIA1353)</f>
        <v>1000000</v>
      </c>
      <c r="PIB1355" s="84">
        <v>0</v>
      </c>
      <c r="PIC1355" s="84">
        <v>0</v>
      </c>
      <c r="PIE1355" s="84">
        <f>PIB1355-PIC1355</f>
        <v>0</v>
      </c>
      <c r="PIF1355" s="84">
        <f t="shared" ref="PIF1355:PIV1357" si="582">PIB1355+PHX1355</f>
        <v>1000000</v>
      </c>
      <c r="PIL1355" s="84" t="s">
        <v>235</v>
      </c>
      <c r="PIM1355" s="84" t="s">
        <v>236</v>
      </c>
      <c r="PIN1355" s="84">
        <f>SUM(PIN1353)</f>
        <v>1000000</v>
      </c>
      <c r="PIO1355" s="84">
        <f>SUM(PIO1353)</f>
        <v>0</v>
      </c>
      <c r="PIP1355" s="84">
        <f>PIO1355/PIN1355</f>
        <v>0</v>
      </c>
      <c r="PIQ1355" s="84">
        <f>SUM(PIQ1353)</f>
        <v>1000000</v>
      </c>
      <c r="PIR1355" s="84">
        <v>0</v>
      </c>
      <c r="PIS1355" s="84">
        <v>0</v>
      </c>
      <c r="PIU1355" s="84">
        <f>PIR1355-PIS1355</f>
        <v>0</v>
      </c>
      <c r="PIV1355" s="84">
        <f t="shared" si="582"/>
        <v>1000000</v>
      </c>
      <c r="PJB1355" s="84" t="s">
        <v>235</v>
      </c>
      <c r="PJC1355" s="84" t="s">
        <v>236</v>
      </c>
      <c r="PJD1355" s="84">
        <f>SUM(PJD1353)</f>
        <v>1000000</v>
      </c>
      <c r="PJE1355" s="84">
        <f>SUM(PJE1353)</f>
        <v>0</v>
      </c>
      <c r="PJF1355" s="84">
        <f>PJE1355/PJD1355</f>
        <v>0</v>
      </c>
      <c r="PJG1355" s="84">
        <f>SUM(PJG1353)</f>
        <v>1000000</v>
      </c>
      <c r="PJH1355" s="84">
        <v>0</v>
      </c>
      <c r="PJI1355" s="84">
        <v>0</v>
      </c>
      <c r="PJK1355" s="84">
        <f>PJH1355-PJI1355</f>
        <v>0</v>
      </c>
      <c r="PJL1355" s="84">
        <f t="shared" ref="PJL1355:PKB1357" si="583">PJH1355+PJD1355</f>
        <v>1000000</v>
      </c>
      <c r="PJR1355" s="84" t="s">
        <v>235</v>
      </c>
      <c r="PJS1355" s="84" t="s">
        <v>236</v>
      </c>
      <c r="PJT1355" s="84">
        <f>SUM(PJT1353)</f>
        <v>1000000</v>
      </c>
      <c r="PJU1355" s="84">
        <f>SUM(PJU1353)</f>
        <v>0</v>
      </c>
      <c r="PJV1355" s="84">
        <f>PJU1355/PJT1355</f>
        <v>0</v>
      </c>
      <c r="PJW1355" s="84">
        <f>SUM(PJW1353)</f>
        <v>1000000</v>
      </c>
      <c r="PJX1355" s="84">
        <v>0</v>
      </c>
      <c r="PJY1355" s="84">
        <v>0</v>
      </c>
      <c r="PKA1355" s="84">
        <f>PJX1355-PJY1355</f>
        <v>0</v>
      </c>
      <c r="PKB1355" s="84">
        <f t="shared" si="583"/>
        <v>1000000</v>
      </c>
      <c r="PKH1355" s="84" t="s">
        <v>235</v>
      </c>
      <c r="PKI1355" s="84" t="s">
        <v>236</v>
      </c>
      <c r="PKJ1355" s="84">
        <f>SUM(PKJ1353)</f>
        <v>1000000</v>
      </c>
      <c r="PKK1355" s="84">
        <f>SUM(PKK1353)</f>
        <v>0</v>
      </c>
      <c r="PKL1355" s="84">
        <f>PKK1355/PKJ1355</f>
        <v>0</v>
      </c>
      <c r="PKM1355" s="84">
        <f>SUM(PKM1353)</f>
        <v>1000000</v>
      </c>
      <c r="PKN1355" s="84">
        <v>0</v>
      </c>
      <c r="PKO1355" s="84">
        <v>0</v>
      </c>
      <c r="PKQ1355" s="84">
        <f>PKN1355-PKO1355</f>
        <v>0</v>
      </c>
      <c r="PKR1355" s="84">
        <f t="shared" ref="PKR1355:PLH1357" si="584">PKN1355+PKJ1355</f>
        <v>1000000</v>
      </c>
      <c r="PKX1355" s="84" t="s">
        <v>235</v>
      </c>
      <c r="PKY1355" s="84" t="s">
        <v>236</v>
      </c>
      <c r="PKZ1355" s="84">
        <f>SUM(PKZ1353)</f>
        <v>1000000</v>
      </c>
      <c r="PLA1355" s="84">
        <f>SUM(PLA1353)</f>
        <v>0</v>
      </c>
      <c r="PLB1355" s="84">
        <f>PLA1355/PKZ1355</f>
        <v>0</v>
      </c>
      <c r="PLC1355" s="84">
        <f>SUM(PLC1353)</f>
        <v>1000000</v>
      </c>
      <c r="PLD1355" s="84">
        <v>0</v>
      </c>
      <c r="PLE1355" s="84">
        <v>0</v>
      </c>
      <c r="PLG1355" s="84">
        <f>PLD1355-PLE1355</f>
        <v>0</v>
      </c>
      <c r="PLH1355" s="84">
        <f t="shared" si="584"/>
        <v>1000000</v>
      </c>
      <c r="PLN1355" s="84" t="s">
        <v>235</v>
      </c>
      <c r="PLO1355" s="84" t="s">
        <v>236</v>
      </c>
      <c r="PLP1355" s="84">
        <f>SUM(PLP1353)</f>
        <v>1000000</v>
      </c>
      <c r="PLQ1355" s="84">
        <f>SUM(PLQ1353)</f>
        <v>0</v>
      </c>
      <c r="PLR1355" s="84">
        <f>PLQ1355/PLP1355</f>
        <v>0</v>
      </c>
      <c r="PLS1355" s="84">
        <f>SUM(PLS1353)</f>
        <v>1000000</v>
      </c>
      <c r="PLT1355" s="84">
        <v>0</v>
      </c>
      <c r="PLU1355" s="84">
        <v>0</v>
      </c>
      <c r="PLW1355" s="84">
        <f>PLT1355-PLU1355</f>
        <v>0</v>
      </c>
      <c r="PLX1355" s="84">
        <f t="shared" ref="PLX1355:PMN1357" si="585">PLT1355+PLP1355</f>
        <v>1000000</v>
      </c>
      <c r="PMD1355" s="84" t="s">
        <v>235</v>
      </c>
      <c r="PME1355" s="84" t="s">
        <v>236</v>
      </c>
      <c r="PMF1355" s="84">
        <f>SUM(PMF1353)</f>
        <v>1000000</v>
      </c>
      <c r="PMG1355" s="84">
        <f>SUM(PMG1353)</f>
        <v>0</v>
      </c>
      <c r="PMH1355" s="84">
        <f>PMG1355/PMF1355</f>
        <v>0</v>
      </c>
      <c r="PMI1355" s="84">
        <f>SUM(PMI1353)</f>
        <v>1000000</v>
      </c>
      <c r="PMJ1355" s="84">
        <v>0</v>
      </c>
      <c r="PMK1355" s="84">
        <v>0</v>
      </c>
      <c r="PMM1355" s="84">
        <f>PMJ1355-PMK1355</f>
        <v>0</v>
      </c>
      <c r="PMN1355" s="84">
        <f t="shared" si="585"/>
        <v>1000000</v>
      </c>
      <c r="PMT1355" s="84" t="s">
        <v>235</v>
      </c>
      <c r="PMU1355" s="84" t="s">
        <v>236</v>
      </c>
      <c r="PMV1355" s="84">
        <f>SUM(PMV1353)</f>
        <v>1000000</v>
      </c>
      <c r="PMW1355" s="84">
        <f>SUM(PMW1353)</f>
        <v>0</v>
      </c>
      <c r="PMX1355" s="84">
        <f>PMW1355/PMV1355</f>
        <v>0</v>
      </c>
      <c r="PMY1355" s="84">
        <f>SUM(PMY1353)</f>
        <v>1000000</v>
      </c>
      <c r="PMZ1355" s="84">
        <v>0</v>
      </c>
      <c r="PNA1355" s="84">
        <v>0</v>
      </c>
      <c r="PNC1355" s="84">
        <f>PMZ1355-PNA1355</f>
        <v>0</v>
      </c>
      <c r="PND1355" s="84">
        <f t="shared" ref="PND1355:PNT1357" si="586">PMZ1355+PMV1355</f>
        <v>1000000</v>
      </c>
      <c r="PNJ1355" s="84" t="s">
        <v>235</v>
      </c>
      <c r="PNK1355" s="84" t="s">
        <v>236</v>
      </c>
      <c r="PNL1355" s="84">
        <f>SUM(PNL1353)</f>
        <v>1000000</v>
      </c>
      <c r="PNM1355" s="84">
        <f>SUM(PNM1353)</f>
        <v>0</v>
      </c>
      <c r="PNN1355" s="84">
        <f>PNM1355/PNL1355</f>
        <v>0</v>
      </c>
      <c r="PNO1355" s="84">
        <f>SUM(PNO1353)</f>
        <v>1000000</v>
      </c>
      <c r="PNP1355" s="84">
        <v>0</v>
      </c>
      <c r="PNQ1355" s="84">
        <v>0</v>
      </c>
      <c r="PNS1355" s="84">
        <f>PNP1355-PNQ1355</f>
        <v>0</v>
      </c>
      <c r="PNT1355" s="84">
        <f t="shared" si="586"/>
        <v>1000000</v>
      </c>
      <c r="PNZ1355" s="84" t="s">
        <v>235</v>
      </c>
      <c r="POA1355" s="84" t="s">
        <v>236</v>
      </c>
      <c r="POB1355" s="84">
        <f>SUM(POB1353)</f>
        <v>1000000</v>
      </c>
      <c r="POC1355" s="84">
        <f>SUM(POC1353)</f>
        <v>0</v>
      </c>
      <c r="POD1355" s="84">
        <f>POC1355/POB1355</f>
        <v>0</v>
      </c>
      <c r="POE1355" s="84">
        <f>SUM(POE1353)</f>
        <v>1000000</v>
      </c>
      <c r="POF1355" s="84">
        <v>0</v>
      </c>
      <c r="POG1355" s="84">
        <v>0</v>
      </c>
      <c r="POI1355" s="84">
        <f>POF1355-POG1355</f>
        <v>0</v>
      </c>
      <c r="POJ1355" s="84">
        <f t="shared" ref="POJ1355:POZ1357" si="587">POF1355+POB1355</f>
        <v>1000000</v>
      </c>
      <c r="POP1355" s="84" t="s">
        <v>235</v>
      </c>
      <c r="POQ1355" s="84" t="s">
        <v>236</v>
      </c>
      <c r="POR1355" s="84">
        <f>SUM(POR1353)</f>
        <v>1000000</v>
      </c>
      <c r="POS1355" s="84">
        <f>SUM(POS1353)</f>
        <v>0</v>
      </c>
      <c r="POT1355" s="84">
        <f>POS1355/POR1355</f>
        <v>0</v>
      </c>
      <c r="POU1355" s="84">
        <f>SUM(POU1353)</f>
        <v>1000000</v>
      </c>
      <c r="POV1355" s="84">
        <v>0</v>
      </c>
      <c r="POW1355" s="84">
        <v>0</v>
      </c>
      <c r="POY1355" s="84">
        <f>POV1355-POW1355</f>
        <v>0</v>
      </c>
      <c r="POZ1355" s="84">
        <f t="shared" si="587"/>
        <v>1000000</v>
      </c>
      <c r="PPF1355" s="84" t="s">
        <v>235</v>
      </c>
      <c r="PPG1355" s="84" t="s">
        <v>236</v>
      </c>
      <c r="PPH1355" s="84">
        <f>SUM(PPH1353)</f>
        <v>1000000</v>
      </c>
      <c r="PPI1355" s="84">
        <f>SUM(PPI1353)</f>
        <v>0</v>
      </c>
      <c r="PPJ1355" s="84">
        <f>PPI1355/PPH1355</f>
        <v>0</v>
      </c>
      <c r="PPK1355" s="84">
        <f>SUM(PPK1353)</f>
        <v>1000000</v>
      </c>
      <c r="PPL1355" s="84">
        <v>0</v>
      </c>
      <c r="PPM1355" s="84">
        <v>0</v>
      </c>
      <c r="PPO1355" s="84">
        <f>PPL1355-PPM1355</f>
        <v>0</v>
      </c>
      <c r="PPP1355" s="84">
        <f t="shared" ref="PPP1355:PQF1357" si="588">PPL1355+PPH1355</f>
        <v>1000000</v>
      </c>
      <c r="PPV1355" s="84" t="s">
        <v>235</v>
      </c>
      <c r="PPW1355" s="84" t="s">
        <v>236</v>
      </c>
      <c r="PPX1355" s="84">
        <f>SUM(PPX1353)</f>
        <v>1000000</v>
      </c>
      <c r="PPY1355" s="84">
        <f>SUM(PPY1353)</f>
        <v>0</v>
      </c>
      <c r="PPZ1355" s="84">
        <f>PPY1355/PPX1355</f>
        <v>0</v>
      </c>
      <c r="PQA1355" s="84">
        <f>SUM(PQA1353)</f>
        <v>1000000</v>
      </c>
      <c r="PQB1355" s="84">
        <v>0</v>
      </c>
      <c r="PQC1355" s="84">
        <v>0</v>
      </c>
      <c r="PQE1355" s="84">
        <f>PQB1355-PQC1355</f>
        <v>0</v>
      </c>
      <c r="PQF1355" s="84">
        <f t="shared" si="588"/>
        <v>1000000</v>
      </c>
      <c r="PQL1355" s="84" t="s">
        <v>235</v>
      </c>
      <c r="PQM1355" s="84" t="s">
        <v>236</v>
      </c>
      <c r="PQN1355" s="84">
        <f>SUM(PQN1353)</f>
        <v>1000000</v>
      </c>
      <c r="PQO1355" s="84">
        <f>SUM(PQO1353)</f>
        <v>0</v>
      </c>
      <c r="PQP1355" s="84">
        <f>PQO1355/PQN1355</f>
        <v>0</v>
      </c>
      <c r="PQQ1355" s="84">
        <f>SUM(PQQ1353)</f>
        <v>1000000</v>
      </c>
      <c r="PQR1355" s="84">
        <v>0</v>
      </c>
      <c r="PQS1355" s="84">
        <v>0</v>
      </c>
      <c r="PQU1355" s="84">
        <f>PQR1355-PQS1355</f>
        <v>0</v>
      </c>
      <c r="PQV1355" s="84">
        <f t="shared" ref="PQV1355:PRL1357" si="589">PQR1355+PQN1355</f>
        <v>1000000</v>
      </c>
      <c r="PRB1355" s="84" t="s">
        <v>235</v>
      </c>
      <c r="PRC1355" s="84" t="s">
        <v>236</v>
      </c>
      <c r="PRD1355" s="84">
        <f>SUM(PRD1353)</f>
        <v>1000000</v>
      </c>
      <c r="PRE1355" s="84">
        <f>SUM(PRE1353)</f>
        <v>0</v>
      </c>
      <c r="PRF1355" s="84">
        <f>PRE1355/PRD1355</f>
        <v>0</v>
      </c>
      <c r="PRG1355" s="84">
        <f>SUM(PRG1353)</f>
        <v>1000000</v>
      </c>
      <c r="PRH1355" s="84">
        <v>0</v>
      </c>
      <c r="PRI1355" s="84">
        <v>0</v>
      </c>
      <c r="PRK1355" s="84">
        <f>PRH1355-PRI1355</f>
        <v>0</v>
      </c>
      <c r="PRL1355" s="84">
        <f t="shared" si="589"/>
        <v>1000000</v>
      </c>
      <c r="PRR1355" s="84" t="s">
        <v>235</v>
      </c>
      <c r="PRS1355" s="84" t="s">
        <v>236</v>
      </c>
      <c r="PRT1355" s="84">
        <f>SUM(PRT1353)</f>
        <v>1000000</v>
      </c>
      <c r="PRU1355" s="84">
        <f>SUM(PRU1353)</f>
        <v>0</v>
      </c>
      <c r="PRV1355" s="84">
        <f>PRU1355/PRT1355</f>
        <v>0</v>
      </c>
      <c r="PRW1355" s="84">
        <f>SUM(PRW1353)</f>
        <v>1000000</v>
      </c>
      <c r="PRX1355" s="84">
        <v>0</v>
      </c>
      <c r="PRY1355" s="84">
        <v>0</v>
      </c>
      <c r="PSA1355" s="84">
        <f>PRX1355-PRY1355</f>
        <v>0</v>
      </c>
      <c r="PSB1355" s="84">
        <f t="shared" ref="PSB1355:PSR1357" si="590">PRX1355+PRT1355</f>
        <v>1000000</v>
      </c>
      <c r="PSH1355" s="84" t="s">
        <v>235</v>
      </c>
      <c r="PSI1355" s="84" t="s">
        <v>236</v>
      </c>
      <c r="PSJ1355" s="84">
        <f>SUM(PSJ1353)</f>
        <v>1000000</v>
      </c>
      <c r="PSK1355" s="84">
        <f>SUM(PSK1353)</f>
        <v>0</v>
      </c>
      <c r="PSL1355" s="84">
        <f>PSK1355/PSJ1355</f>
        <v>0</v>
      </c>
      <c r="PSM1355" s="84">
        <f>SUM(PSM1353)</f>
        <v>1000000</v>
      </c>
      <c r="PSN1355" s="84">
        <v>0</v>
      </c>
      <c r="PSO1355" s="84">
        <v>0</v>
      </c>
      <c r="PSQ1355" s="84">
        <f>PSN1355-PSO1355</f>
        <v>0</v>
      </c>
      <c r="PSR1355" s="84">
        <f t="shared" si="590"/>
        <v>1000000</v>
      </c>
      <c r="PSX1355" s="84" t="s">
        <v>235</v>
      </c>
      <c r="PSY1355" s="84" t="s">
        <v>236</v>
      </c>
      <c r="PSZ1355" s="84">
        <f>SUM(PSZ1353)</f>
        <v>1000000</v>
      </c>
      <c r="PTA1355" s="84">
        <f>SUM(PTA1353)</f>
        <v>0</v>
      </c>
      <c r="PTB1355" s="84">
        <f>PTA1355/PSZ1355</f>
        <v>0</v>
      </c>
      <c r="PTC1355" s="84">
        <f>SUM(PTC1353)</f>
        <v>1000000</v>
      </c>
      <c r="PTD1355" s="84">
        <v>0</v>
      </c>
      <c r="PTE1355" s="84">
        <v>0</v>
      </c>
      <c r="PTG1355" s="84">
        <f>PTD1355-PTE1355</f>
        <v>0</v>
      </c>
      <c r="PTH1355" s="84">
        <f t="shared" ref="PTH1355:PTX1357" si="591">PTD1355+PSZ1355</f>
        <v>1000000</v>
      </c>
      <c r="PTN1355" s="84" t="s">
        <v>235</v>
      </c>
      <c r="PTO1355" s="84" t="s">
        <v>236</v>
      </c>
      <c r="PTP1355" s="84">
        <f>SUM(PTP1353)</f>
        <v>1000000</v>
      </c>
      <c r="PTQ1355" s="84">
        <f>SUM(PTQ1353)</f>
        <v>0</v>
      </c>
      <c r="PTR1355" s="84">
        <f>PTQ1355/PTP1355</f>
        <v>0</v>
      </c>
      <c r="PTS1355" s="84">
        <f>SUM(PTS1353)</f>
        <v>1000000</v>
      </c>
      <c r="PTT1355" s="84">
        <v>0</v>
      </c>
      <c r="PTU1355" s="84">
        <v>0</v>
      </c>
      <c r="PTW1355" s="84">
        <f>PTT1355-PTU1355</f>
        <v>0</v>
      </c>
      <c r="PTX1355" s="84">
        <f t="shared" si="591"/>
        <v>1000000</v>
      </c>
      <c r="PUD1355" s="84" t="s">
        <v>235</v>
      </c>
      <c r="PUE1355" s="84" t="s">
        <v>236</v>
      </c>
      <c r="PUF1355" s="84">
        <f>SUM(PUF1353)</f>
        <v>1000000</v>
      </c>
      <c r="PUG1355" s="84">
        <f>SUM(PUG1353)</f>
        <v>0</v>
      </c>
      <c r="PUH1355" s="84">
        <f>PUG1355/PUF1355</f>
        <v>0</v>
      </c>
      <c r="PUI1355" s="84">
        <f>SUM(PUI1353)</f>
        <v>1000000</v>
      </c>
      <c r="PUJ1355" s="84">
        <v>0</v>
      </c>
      <c r="PUK1355" s="84">
        <v>0</v>
      </c>
      <c r="PUM1355" s="84">
        <f>PUJ1355-PUK1355</f>
        <v>0</v>
      </c>
      <c r="PUN1355" s="84">
        <f t="shared" ref="PUN1355:PVD1357" si="592">PUJ1355+PUF1355</f>
        <v>1000000</v>
      </c>
      <c r="PUT1355" s="84" t="s">
        <v>235</v>
      </c>
      <c r="PUU1355" s="84" t="s">
        <v>236</v>
      </c>
      <c r="PUV1355" s="84">
        <f>SUM(PUV1353)</f>
        <v>1000000</v>
      </c>
      <c r="PUW1355" s="84">
        <f>SUM(PUW1353)</f>
        <v>0</v>
      </c>
      <c r="PUX1355" s="84">
        <f>PUW1355/PUV1355</f>
        <v>0</v>
      </c>
      <c r="PUY1355" s="84">
        <f>SUM(PUY1353)</f>
        <v>1000000</v>
      </c>
      <c r="PUZ1355" s="84">
        <v>0</v>
      </c>
      <c r="PVA1355" s="84">
        <v>0</v>
      </c>
      <c r="PVC1355" s="84">
        <f>PUZ1355-PVA1355</f>
        <v>0</v>
      </c>
      <c r="PVD1355" s="84">
        <f t="shared" si="592"/>
        <v>1000000</v>
      </c>
      <c r="PVJ1355" s="84" t="s">
        <v>235</v>
      </c>
      <c r="PVK1355" s="84" t="s">
        <v>236</v>
      </c>
      <c r="PVL1355" s="84">
        <f>SUM(PVL1353)</f>
        <v>1000000</v>
      </c>
      <c r="PVM1355" s="84">
        <f>SUM(PVM1353)</f>
        <v>0</v>
      </c>
      <c r="PVN1355" s="84">
        <f>PVM1355/PVL1355</f>
        <v>0</v>
      </c>
      <c r="PVO1355" s="84">
        <f>SUM(PVO1353)</f>
        <v>1000000</v>
      </c>
      <c r="PVP1355" s="84">
        <v>0</v>
      </c>
      <c r="PVQ1355" s="84">
        <v>0</v>
      </c>
      <c r="PVS1355" s="84">
        <f>PVP1355-PVQ1355</f>
        <v>0</v>
      </c>
      <c r="PVT1355" s="84">
        <f t="shared" ref="PVT1355:PWJ1357" si="593">PVP1355+PVL1355</f>
        <v>1000000</v>
      </c>
      <c r="PVZ1355" s="84" t="s">
        <v>235</v>
      </c>
      <c r="PWA1355" s="84" t="s">
        <v>236</v>
      </c>
      <c r="PWB1355" s="84">
        <f>SUM(PWB1353)</f>
        <v>1000000</v>
      </c>
      <c r="PWC1355" s="84">
        <f>SUM(PWC1353)</f>
        <v>0</v>
      </c>
      <c r="PWD1355" s="84">
        <f>PWC1355/PWB1355</f>
        <v>0</v>
      </c>
      <c r="PWE1355" s="84">
        <f>SUM(PWE1353)</f>
        <v>1000000</v>
      </c>
      <c r="PWF1355" s="84">
        <v>0</v>
      </c>
      <c r="PWG1355" s="84">
        <v>0</v>
      </c>
      <c r="PWI1355" s="84">
        <f>PWF1355-PWG1355</f>
        <v>0</v>
      </c>
      <c r="PWJ1355" s="84">
        <f t="shared" si="593"/>
        <v>1000000</v>
      </c>
      <c r="PWP1355" s="84" t="s">
        <v>235</v>
      </c>
      <c r="PWQ1355" s="84" t="s">
        <v>236</v>
      </c>
      <c r="PWR1355" s="84">
        <f>SUM(PWR1353)</f>
        <v>1000000</v>
      </c>
      <c r="PWS1355" s="84">
        <f>SUM(PWS1353)</f>
        <v>0</v>
      </c>
      <c r="PWT1355" s="84">
        <f>PWS1355/PWR1355</f>
        <v>0</v>
      </c>
      <c r="PWU1355" s="84">
        <f>SUM(PWU1353)</f>
        <v>1000000</v>
      </c>
      <c r="PWV1355" s="84">
        <v>0</v>
      </c>
      <c r="PWW1355" s="84">
        <v>0</v>
      </c>
      <c r="PWY1355" s="84">
        <f>PWV1355-PWW1355</f>
        <v>0</v>
      </c>
      <c r="PWZ1355" s="84">
        <f t="shared" ref="PWZ1355:PXP1357" si="594">PWV1355+PWR1355</f>
        <v>1000000</v>
      </c>
      <c r="PXF1355" s="84" t="s">
        <v>235</v>
      </c>
      <c r="PXG1355" s="84" t="s">
        <v>236</v>
      </c>
      <c r="PXH1355" s="84">
        <f>SUM(PXH1353)</f>
        <v>1000000</v>
      </c>
      <c r="PXI1355" s="84">
        <f>SUM(PXI1353)</f>
        <v>0</v>
      </c>
      <c r="PXJ1355" s="84">
        <f>PXI1355/PXH1355</f>
        <v>0</v>
      </c>
      <c r="PXK1355" s="84">
        <f>SUM(PXK1353)</f>
        <v>1000000</v>
      </c>
      <c r="PXL1355" s="84">
        <v>0</v>
      </c>
      <c r="PXM1355" s="84">
        <v>0</v>
      </c>
      <c r="PXO1355" s="84">
        <f>PXL1355-PXM1355</f>
        <v>0</v>
      </c>
      <c r="PXP1355" s="84">
        <f t="shared" si="594"/>
        <v>1000000</v>
      </c>
      <c r="PXV1355" s="84" t="s">
        <v>235</v>
      </c>
      <c r="PXW1355" s="84" t="s">
        <v>236</v>
      </c>
      <c r="PXX1355" s="84">
        <f>SUM(PXX1353)</f>
        <v>1000000</v>
      </c>
      <c r="PXY1355" s="84">
        <f>SUM(PXY1353)</f>
        <v>0</v>
      </c>
      <c r="PXZ1355" s="84">
        <f>PXY1355/PXX1355</f>
        <v>0</v>
      </c>
      <c r="PYA1355" s="84">
        <f>SUM(PYA1353)</f>
        <v>1000000</v>
      </c>
      <c r="PYB1355" s="84">
        <v>0</v>
      </c>
      <c r="PYC1355" s="84">
        <v>0</v>
      </c>
      <c r="PYE1355" s="84">
        <f>PYB1355-PYC1355</f>
        <v>0</v>
      </c>
      <c r="PYF1355" s="84">
        <f t="shared" ref="PYF1355:PYV1357" si="595">PYB1355+PXX1355</f>
        <v>1000000</v>
      </c>
      <c r="PYL1355" s="84" t="s">
        <v>235</v>
      </c>
      <c r="PYM1355" s="84" t="s">
        <v>236</v>
      </c>
      <c r="PYN1355" s="84">
        <f>SUM(PYN1353)</f>
        <v>1000000</v>
      </c>
      <c r="PYO1355" s="84">
        <f>SUM(PYO1353)</f>
        <v>0</v>
      </c>
      <c r="PYP1355" s="84">
        <f>PYO1355/PYN1355</f>
        <v>0</v>
      </c>
      <c r="PYQ1355" s="84">
        <f>SUM(PYQ1353)</f>
        <v>1000000</v>
      </c>
      <c r="PYR1355" s="84">
        <v>0</v>
      </c>
      <c r="PYS1355" s="84">
        <v>0</v>
      </c>
      <c r="PYU1355" s="84">
        <f>PYR1355-PYS1355</f>
        <v>0</v>
      </c>
      <c r="PYV1355" s="84">
        <f t="shared" si="595"/>
        <v>1000000</v>
      </c>
      <c r="PZB1355" s="84" t="s">
        <v>235</v>
      </c>
      <c r="PZC1355" s="84" t="s">
        <v>236</v>
      </c>
      <c r="PZD1355" s="84">
        <f>SUM(PZD1353)</f>
        <v>1000000</v>
      </c>
      <c r="PZE1355" s="84">
        <f>SUM(PZE1353)</f>
        <v>0</v>
      </c>
      <c r="PZF1355" s="84">
        <f>PZE1355/PZD1355</f>
        <v>0</v>
      </c>
      <c r="PZG1355" s="84">
        <f>SUM(PZG1353)</f>
        <v>1000000</v>
      </c>
      <c r="PZH1355" s="84">
        <v>0</v>
      </c>
      <c r="PZI1355" s="84">
        <v>0</v>
      </c>
      <c r="PZK1355" s="84">
        <f>PZH1355-PZI1355</f>
        <v>0</v>
      </c>
      <c r="PZL1355" s="84">
        <f t="shared" ref="PZL1355:QAB1357" si="596">PZH1355+PZD1355</f>
        <v>1000000</v>
      </c>
      <c r="PZR1355" s="84" t="s">
        <v>235</v>
      </c>
      <c r="PZS1355" s="84" t="s">
        <v>236</v>
      </c>
      <c r="PZT1355" s="84">
        <f>SUM(PZT1353)</f>
        <v>1000000</v>
      </c>
      <c r="PZU1355" s="84">
        <f>SUM(PZU1353)</f>
        <v>0</v>
      </c>
      <c r="PZV1355" s="84">
        <f>PZU1355/PZT1355</f>
        <v>0</v>
      </c>
      <c r="PZW1355" s="84">
        <f>SUM(PZW1353)</f>
        <v>1000000</v>
      </c>
      <c r="PZX1355" s="84">
        <v>0</v>
      </c>
      <c r="PZY1355" s="84">
        <v>0</v>
      </c>
      <c r="QAA1355" s="84">
        <f>PZX1355-PZY1355</f>
        <v>0</v>
      </c>
      <c r="QAB1355" s="84">
        <f t="shared" si="596"/>
        <v>1000000</v>
      </c>
      <c r="QAH1355" s="84" t="s">
        <v>235</v>
      </c>
      <c r="QAI1355" s="84" t="s">
        <v>236</v>
      </c>
      <c r="QAJ1355" s="84">
        <f>SUM(QAJ1353)</f>
        <v>1000000</v>
      </c>
      <c r="QAK1355" s="84">
        <f>SUM(QAK1353)</f>
        <v>0</v>
      </c>
      <c r="QAL1355" s="84">
        <f>QAK1355/QAJ1355</f>
        <v>0</v>
      </c>
      <c r="QAM1355" s="84">
        <f>SUM(QAM1353)</f>
        <v>1000000</v>
      </c>
      <c r="QAN1355" s="84">
        <v>0</v>
      </c>
      <c r="QAO1355" s="84">
        <v>0</v>
      </c>
      <c r="QAQ1355" s="84">
        <f>QAN1355-QAO1355</f>
        <v>0</v>
      </c>
      <c r="QAR1355" s="84">
        <f t="shared" ref="QAR1355:QBH1357" si="597">QAN1355+QAJ1355</f>
        <v>1000000</v>
      </c>
      <c r="QAX1355" s="84" t="s">
        <v>235</v>
      </c>
      <c r="QAY1355" s="84" t="s">
        <v>236</v>
      </c>
      <c r="QAZ1355" s="84">
        <f>SUM(QAZ1353)</f>
        <v>1000000</v>
      </c>
      <c r="QBA1355" s="84">
        <f>SUM(QBA1353)</f>
        <v>0</v>
      </c>
      <c r="QBB1355" s="84">
        <f>QBA1355/QAZ1355</f>
        <v>0</v>
      </c>
      <c r="QBC1355" s="84">
        <f>SUM(QBC1353)</f>
        <v>1000000</v>
      </c>
      <c r="QBD1355" s="84">
        <v>0</v>
      </c>
      <c r="QBE1355" s="84">
        <v>0</v>
      </c>
      <c r="QBG1355" s="84">
        <f>QBD1355-QBE1355</f>
        <v>0</v>
      </c>
      <c r="QBH1355" s="84">
        <f t="shared" si="597"/>
        <v>1000000</v>
      </c>
      <c r="QBN1355" s="84" t="s">
        <v>235</v>
      </c>
      <c r="QBO1355" s="84" t="s">
        <v>236</v>
      </c>
      <c r="QBP1355" s="84">
        <f>SUM(QBP1353)</f>
        <v>1000000</v>
      </c>
      <c r="QBQ1355" s="84">
        <f>SUM(QBQ1353)</f>
        <v>0</v>
      </c>
      <c r="QBR1355" s="84">
        <f>QBQ1355/QBP1355</f>
        <v>0</v>
      </c>
      <c r="QBS1355" s="84">
        <f>SUM(QBS1353)</f>
        <v>1000000</v>
      </c>
      <c r="QBT1355" s="84">
        <v>0</v>
      </c>
      <c r="QBU1355" s="84">
        <v>0</v>
      </c>
      <c r="QBW1355" s="84">
        <f>QBT1355-QBU1355</f>
        <v>0</v>
      </c>
      <c r="QBX1355" s="84">
        <f t="shared" ref="QBX1355:QCN1357" si="598">QBT1355+QBP1355</f>
        <v>1000000</v>
      </c>
      <c r="QCD1355" s="84" t="s">
        <v>235</v>
      </c>
      <c r="QCE1355" s="84" t="s">
        <v>236</v>
      </c>
      <c r="QCF1355" s="84">
        <f>SUM(QCF1353)</f>
        <v>1000000</v>
      </c>
      <c r="QCG1355" s="84">
        <f>SUM(QCG1353)</f>
        <v>0</v>
      </c>
      <c r="QCH1355" s="84">
        <f>QCG1355/QCF1355</f>
        <v>0</v>
      </c>
      <c r="QCI1355" s="84">
        <f>SUM(QCI1353)</f>
        <v>1000000</v>
      </c>
      <c r="QCJ1355" s="84">
        <v>0</v>
      </c>
      <c r="QCK1355" s="84">
        <v>0</v>
      </c>
      <c r="QCM1355" s="84">
        <f>QCJ1355-QCK1355</f>
        <v>0</v>
      </c>
      <c r="QCN1355" s="84">
        <f t="shared" si="598"/>
        <v>1000000</v>
      </c>
      <c r="QCT1355" s="84" t="s">
        <v>235</v>
      </c>
      <c r="QCU1355" s="84" t="s">
        <v>236</v>
      </c>
      <c r="QCV1355" s="84">
        <f>SUM(QCV1353)</f>
        <v>1000000</v>
      </c>
      <c r="QCW1355" s="84">
        <f>SUM(QCW1353)</f>
        <v>0</v>
      </c>
      <c r="QCX1355" s="84">
        <f>QCW1355/QCV1355</f>
        <v>0</v>
      </c>
      <c r="QCY1355" s="84">
        <f>SUM(QCY1353)</f>
        <v>1000000</v>
      </c>
      <c r="QCZ1355" s="84">
        <v>0</v>
      </c>
      <c r="QDA1355" s="84">
        <v>0</v>
      </c>
      <c r="QDC1355" s="84">
        <f>QCZ1355-QDA1355</f>
        <v>0</v>
      </c>
      <c r="QDD1355" s="84">
        <f t="shared" ref="QDD1355:QDT1357" si="599">QCZ1355+QCV1355</f>
        <v>1000000</v>
      </c>
      <c r="QDJ1355" s="84" t="s">
        <v>235</v>
      </c>
      <c r="QDK1355" s="84" t="s">
        <v>236</v>
      </c>
      <c r="QDL1355" s="84">
        <f>SUM(QDL1353)</f>
        <v>1000000</v>
      </c>
      <c r="QDM1355" s="84">
        <f>SUM(QDM1353)</f>
        <v>0</v>
      </c>
      <c r="QDN1355" s="84">
        <f>QDM1355/QDL1355</f>
        <v>0</v>
      </c>
      <c r="QDO1355" s="84">
        <f>SUM(QDO1353)</f>
        <v>1000000</v>
      </c>
      <c r="QDP1355" s="84">
        <v>0</v>
      </c>
      <c r="QDQ1355" s="84">
        <v>0</v>
      </c>
      <c r="QDS1355" s="84">
        <f>QDP1355-QDQ1355</f>
        <v>0</v>
      </c>
      <c r="QDT1355" s="84">
        <f t="shared" si="599"/>
        <v>1000000</v>
      </c>
      <c r="QDZ1355" s="84" t="s">
        <v>235</v>
      </c>
      <c r="QEA1355" s="84" t="s">
        <v>236</v>
      </c>
      <c r="QEB1355" s="84">
        <f>SUM(QEB1353)</f>
        <v>1000000</v>
      </c>
      <c r="QEC1355" s="84">
        <f>SUM(QEC1353)</f>
        <v>0</v>
      </c>
      <c r="QED1355" s="84">
        <f>QEC1355/QEB1355</f>
        <v>0</v>
      </c>
      <c r="QEE1355" s="84">
        <f>SUM(QEE1353)</f>
        <v>1000000</v>
      </c>
      <c r="QEF1355" s="84">
        <v>0</v>
      </c>
      <c r="QEG1355" s="84">
        <v>0</v>
      </c>
      <c r="QEI1355" s="84">
        <f>QEF1355-QEG1355</f>
        <v>0</v>
      </c>
      <c r="QEJ1355" s="84">
        <f t="shared" ref="QEJ1355:QEZ1357" si="600">QEF1355+QEB1355</f>
        <v>1000000</v>
      </c>
      <c r="QEP1355" s="84" t="s">
        <v>235</v>
      </c>
      <c r="QEQ1355" s="84" t="s">
        <v>236</v>
      </c>
      <c r="QER1355" s="84">
        <f>SUM(QER1353)</f>
        <v>1000000</v>
      </c>
      <c r="QES1355" s="84">
        <f>SUM(QES1353)</f>
        <v>0</v>
      </c>
      <c r="QET1355" s="84">
        <f>QES1355/QER1355</f>
        <v>0</v>
      </c>
      <c r="QEU1355" s="84">
        <f>SUM(QEU1353)</f>
        <v>1000000</v>
      </c>
      <c r="QEV1355" s="84">
        <v>0</v>
      </c>
      <c r="QEW1355" s="84">
        <v>0</v>
      </c>
      <c r="QEY1355" s="84">
        <f>QEV1355-QEW1355</f>
        <v>0</v>
      </c>
      <c r="QEZ1355" s="84">
        <f t="shared" si="600"/>
        <v>1000000</v>
      </c>
      <c r="QFF1355" s="84" t="s">
        <v>235</v>
      </c>
      <c r="QFG1355" s="84" t="s">
        <v>236</v>
      </c>
      <c r="QFH1355" s="84">
        <f>SUM(QFH1353)</f>
        <v>1000000</v>
      </c>
      <c r="QFI1355" s="84">
        <f>SUM(QFI1353)</f>
        <v>0</v>
      </c>
      <c r="QFJ1355" s="84">
        <f>QFI1355/QFH1355</f>
        <v>0</v>
      </c>
      <c r="QFK1355" s="84">
        <f>SUM(QFK1353)</f>
        <v>1000000</v>
      </c>
      <c r="QFL1355" s="84">
        <v>0</v>
      </c>
      <c r="QFM1355" s="84">
        <v>0</v>
      </c>
      <c r="QFO1355" s="84">
        <f>QFL1355-QFM1355</f>
        <v>0</v>
      </c>
      <c r="QFP1355" s="84">
        <f t="shared" ref="QFP1355:QGF1357" si="601">QFL1355+QFH1355</f>
        <v>1000000</v>
      </c>
      <c r="QFV1355" s="84" t="s">
        <v>235</v>
      </c>
      <c r="QFW1355" s="84" t="s">
        <v>236</v>
      </c>
      <c r="QFX1355" s="84">
        <f>SUM(QFX1353)</f>
        <v>1000000</v>
      </c>
      <c r="QFY1355" s="84">
        <f>SUM(QFY1353)</f>
        <v>0</v>
      </c>
      <c r="QFZ1355" s="84">
        <f>QFY1355/QFX1355</f>
        <v>0</v>
      </c>
      <c r="QGA1355" s="84">
        <f>SUM(QGA1353)</f>
        <v>1000000</v>
      </c>
      <c r="QGB1355" s="84">
        <v>0</v>
      </c>
      <c r="QGC1355" s="84">
        <v>0</v>
      </c>
      <c r="QGE1355" s="84">
        <f>QGB1355-QGC1355</f>
        <v>0</v>
      </c>
      <c r="QGF1355" s="84">
        <f t="shared" si="601"/>
        <v>1000000</v>
      </c>
      <c r="QGL1355" s="84" t="s">
        <v>235</v>
      </c>
      <c r="QGM1355" s="84" t="s">
        <v>236</v>
      </c>
      <c r="QGN1355" s="84">
        <f>SUM(QGN1353)</f>
        <v>1000000</v>
      </c>
      <c r="QGO1355" s="84">
        <f>SUM(QGO1353)</f>
        <v>0</v>
      </c>
      <c r="QGP1355" s="84">
        <f>QGO1355/QGN1355</f>
        <v>0</v>
      </c>
      <c r="QGQ1355" s="84">
        <f>SUM(QGQ1353)</f>
        <v>1000000</v>
      </c>
      <c r="QGR1355" s="84">
        <v>0</v>
      </c>
      <c r="QGS1355" s="84">
        <v>0</v>
      </c>
      <c r="QGU1355" s="84">
        <f>QGR1355-QGS1355</f>
        <v>0</v>
      </c>
      <c r="QGV1355" s="84">
        <f t="shared" ref="QGV1355:QHL1357" si="602">QGR1355+QGN1355</f>
        <v>1000000</v>
      </c>
      <c r="QHB1355" s="84" t="s">
        <v>235</v>
      </c>
      <c r="QHC1355" s="84" t="s">
        <v>236</v>
      </c>
      <c r="QHD1355" s="84">
        <f>SUM(QHD1353)</f>
        <v>1000000</v>
      </c>
      <c r="QHE1355" s="84">
        <f>SUM(QHE1353)</f>
        <v>0</v>
      </c>
      <c r="QHF1355" s="84">
        <f>QHE1355/QHD1355</f>
        <v>0</v>
      </c>
      <c r="QHG1355" s="84">
        <f>SUM(QHG1353)</f>
        <v>1000000</v>
      </c>
      <c r="QHH1355" s="84">
        <v>0</v>
      </c>
      <c r="QHI1355" s="84">
        <v>0</v>
      </c>
      <c r="QHK1355" s="84">
        <f>QHH1355-QHI1355</f>
        <v>0</v>
      </c>
      <c r="QHL1355" s="84">
        <f t="shared" si="602"/>
        <v>1000000</v>
      </c>
      <c r="QHR1355" s="84" t="s">
        <v>235</v>
      </c>
      <c r="QHS1355" s="84" t="s">
        <v>236</v>
      </c>
      <c r="QHT1355" s="84">
        <f>SUM(QHT1353)</f>
        <v>1000000</v>
      </c>
      <c r="QHU1355" s="84">
        <f>SUM(QHU1353)</f>
        <v>0</v>
      </c>
      <c r="QHV1355" s="84">
        <f>QHU1355/QHT1355</f>
        <v>0</v>
      </c>
      <c r="QHW1355" s="84">
        <f>SUM(QHW1353)</f>
        <v>1000000</v>
      </c>
      <c r="QHX1355" s="84">
        <v>0</v>
      </c>
      <c r="QHY1355" s="84">
        <v>0</v>
      </c>
      <c r="QIA1355" s="84">
        <f>QHX1355-QHY1355</f>
        <v>0</v>
      </c>
      <c r="QIB1355" s="84">
        <f t="shared" ref="QIB1355:QIR1357" si="603">QHX1355+QHT1355</f>
        <v>1000000</v>
      </c>
      <c r="QIH1355" s="84" t="s">
        <v>235</v>
      </c>
      <c r="QII1355" s="84" t="s">
        <v>236</v>
      </c>
      <c r="QIJ1355" s="84">
        <f>SUM(QIJ1353)</f>
        <v>1000000</v>
      </c>
      <c r="QIK1355" s="84">
        <f>SUM(QIK1353)</f>
        <v>0</v>
      </c>
      <c r="QIL1355" s="84">
        <f>QIK1355/QIJ1355</f>
        <v>0</v>
      </c>
      <c r="QIM1355" s="84">
        <f>SUM(QIM1353)</f>
        <v>1000000</v>
      </c>
      <c r="QIN1355" s="84">
        <v>0</v>
      </c>
      <c r="QIO1355" s="84">
        <v>0</v>
      </c>
      <c r="QIQ1355" s="84">
        <f>QIN1355-QIO1355</f>
        <v>0</v>
      </c>
      <c r="QIR1355" s="84">
        <f t="shared" si="603"/>
        <v>1000000</v>
      </c>
      <c r="QIX1355" s="84" t="s">
        <v>235</v>
      </c>
      <c r="QIY1355" s="84" t="s">
        <v>236</v>
      </c>
      <c r="QIZ1355" s="84">
        <f>SUM(QIZ1353)</f>
        <v>1000000</v>
      </c>
      <c r="QJA1355" s="84">
        <f>SUM(QJA1353)</f>
        <v>0</v>
      </c>
      <c r="QJB1355" s="84">
        <f>QJA1355/QIZ1355</f>
        <v>0</v>
      </c>
      <c r="QJC1355" s="84">
        <f>SUM(QJC1353)</f>
        <v>1000000</v>
      </c>
      <c r="QJD1355" s="84">
        <v>0</v>
      </c>
      <c r="QJE1355" s="84">
        <v>0</v>
      </c>
      <c r="QJG1355" s="84">
        <f>QJD1355-QJE1355</f>
        <v>0</v>
      </c>
      <c r="QJH1355" s="84">
        <f t="shared" ref="QJH1355:QJX1357" si="604">QJD1355+QIZ1355</f>
        <v>1000000</v>
      </c>
      <c r="QJN1355" s="84" t="s">
        <v>235</v>
      </c>
      <c r="QJO1355" s="84" t="s">
        <v>236</v>
      </c>
      <c r="QJP1355" s="84">
        <f>SUM(QJP1353)</f>
        <v>1000000</v>
      </c>
      <c r="QJQ1355" s="84">
        <f>SUM(QJQ1353)</f>
        <v>0</v>
      </c>
      <c r="QJR1355" s="84">
        <f>QJQ1355/QJP1355</f>
        <v>0</v>
      </c>
      <c r="QJS1355" s="84">
        <f>SUM(QJS1353)</f>
        <v>1000000</v>
      </c>
      <c r="QJT1355" s="84">
        <v>0</v>
      </c>
      <c r="QJU1355" s="84">
        <v>0</v>
      </c>
      <c r="QJW1355" s="84">
        <f>QJT1355-QJU1355</f>
        <v>0</v>
      </c>
      <c r="QJX1355" s="84">
        <f t="shared" si="604"/>
        <v>1000000</v>
      </c>
      <c r="QKD1355" s="84" t="s">
        <v>235</v>
      </c>
      <c r="QKE1355" s="84" t="s">
        <v>236</v>
      </c>
      <c r="QKF1355" s="84">
        <f>SUM(QKF1353)</f>
        <v>1000000</v>
      </c>
      <c r="QKG1355" s="84">
        <f>SUM(QKG1353)</f>
        <v>0</v>
      </c>
      <c r="QKH1355" s="84">
        <f>QKG1355/QKF1355</f>
        <v>0</v>
      </c>
      <c r="QKI1355" s="84">
        <f>SUM(QKI1353)</f>
        <v>1000000</v>
      </c>
      <c r="QKJ1355" s="84">
        <v>0</v>
      </c>
      <c r="QKK1355" s="84">
        <v>0</v>
      </c>
      <c r="QKM1355" s="84">
        <f>QKJ1355-QKK1355</f>
        <v>0</v>
      </c>
      <c r="QKN1355" s="84">
        <f t="shared" ref="QKN1355:QLD1357" si="605">QKJ1355+QKF1355</f>
        <v>1000000</v>
      </c>
      <c r="QKT1355" s="84" t="s">
        <v>235</v>
      </c>
      <c r="QKU1355" s="84" t="s">
        <v>236</v>
      </c>
      <c r="QKV1355" s="84">
        <f>SUM(QKV1353)</f>
        <v>1000000</v>
      </c>
      <c r="QKW1355" s="84">
        <f>SUM(QKW1353)</f>
        <v>0</v>
      </c>
      <c r="QKX1355" s="84">
        <f>QKW1355/QKV1355</f>
        <v>0</v>
      </c>
      <c r="QKY1355" s="84">
        <f>SUM(QKY1353)</f>
        <v>1000000</v>
      </c>
      <c r="QKZ1355" s="84">
        <v>0</v>
      </c>
      <c r="QLA1355" s="84">
        <v>0</v>
      </c>
      <c r="QLC1355" s="84">
        <f>QKZ1355-QLA1355</f>
        <v>0</v>
      </c>
      <c r="QLD1355" s="84">
        <f t="shared" si="605"/>
        <v>1000000</v>
      </c>
      <c r="QLJ1355" s="84" t="s">
        <v>235</v>
      </c>
      <c r="QLK1355" s="84" t="s">
        <v>236</v>
      </c>
      <c r="QLL1355" s="84">
        <f>SUM(QLL1353)</f>
        <v>1000000</v>
      </c>
      <c r="QLM1355" s="84">
        <f>SUM(QLM1353)</f>
        <v>0</v>
      </c>
      <c r="QLN1355" s="84">
        <f>QLM1355/QLL1355</f>
        <v>0</v>
      </c>
      <c r="QLO1355" s="84">
        <f>SUM(QLO1353)</f>
        <v>1000000</v>
      </c>
      <c r="QLP1355" s="84">
        <v>0</v>
      </c>
      <c r="QLQ1355" s="84">
        <v>0</v>
      </c>
      <c r="QLS1355" s="84">
        <f>QLP1355-QLQ1355</f>
        <v>0</v>
      </c>
      <c r="QLT1355" s="84">
        <f t="shared" ref="QLT1355:QMJ1357" si="606">QLP1355+QLL1355</f>
        <v>1000000</v>
      </c>
      <c r="QLZ1355" s="84" t="s">
        <v>235</v>
      </c>
      <c r="QMA1355" s="84" t="s">
        <v>236</v>
      </c>
      <c r="QMB1355" s="84">
        <f>SUM(QMB1353)</f>
        <v>1000000</v>
      </c>
      <c r="QMC1355" s="84">
        <f>SUM(QMC1353)</f>
        <v>0</v>
      </c>
      <c r="QMD1355" s="84">
        <f>QMC1355/QMB1355</f>
        <v>0</v>
      </c>
      <c r="QME1355" s="84">
        <f>SUM(QME1353)</f>
        <v>1000000</v>
      </c>
      <c r="QMF1355" s="84">
        <v>0</v>
      </c>
      <c r="QMG1355" s="84">
        <v>0</v>
      </c>
      <c r="QMI1355" s="84">
        <f>QMF1355-QMG1355</f>
        <v>0</v>
      </c>
      <c r="QMJ1355" s="84">
        <f t="shared" si="606"/>
        <v>1000000</v>
      </c>
      <c r="QMP1355" s="84" t="s">
        <v>235</v>
      </c>
      <c r="QMQ1355" s="84" t="s">
        <v>236</v>
      </c>
      <c r="QMR1355" s="84">
        <f>SUM(QMR1353)</f>
        <v>1000000</v>
      </c>
      <c r="QMS1355" s="84">
        <f>SUM(QMS1353)</f>
        <v>0</v>
      </c>
      <c r="QMT1355" s="84">
        <f>QMS1355/QMR1355</f>
        <v>0</v>
      </c>
      <c r="QMU1355" s="84">
        <f>SUM(QMU1353)</f>
        <v>1000000</v>
      </c>
      <c r="QMV1355" s="84">
        <v>0</v>
      </c>
      <c r="QMW1355" s="84">
        <v>0</v>
      </c>
      <c r="QMY1355" s="84">
        <f>QMV1355-QMW1355</f>
        <v>0</v>
      </c>
      <c r="QMZ1355" s="84">
        <f t="shared" ref="QMZ1355:QNP1357" si="607">QMV1355+QMR1355</f>
        <v>1000000</v>
      </c>
      <c r="QNF1355" s="84" t="s">
        <v>235</v>
      </c>
      <c r="QNG1355" s="84" t="s">
        <v>236</v>
      </c>
      <c r="QNH1355" s="84">
        <f>SUM(QNH1353)</f>
        <v>1000000</v>
      </c>
      <c r="QNI1355" s="84">
        <f>SUM(QNI1353)</f>
        <v>0</v>
      </c>
      <c r="QNJ1355" s="84">
        <f>QNI1355/QNH1355</f>
        <v>0</v>
      </c>
      <c r="QNK1355" s="84">
        <f>SUM(QNK1353)</f>
        <v>1000000</v>
      </c>
      <c r="QNL1355" s="84">
        <v>0</v>
      </c>
      <c r="QNM1355" s="84">
        <v>0</v>
      </c>
      <c r="QNO1355" s="84">
        <f>QNL1355-QNM1355</f>
        <v>0</v>
      </c>
      <c r="QNP1355" s="84">
        <f t="shared" si="607"/>
        <v>1000000</v>
      </c>
      <c r="QNV1355" s="84" t="s">
        <v>235</v>
      </c>
      <c r="QNW1355" s="84" t="s">
        <v>236</v>
      </c>
      <c r="QNX1355" s="84">
        <f>SUM(QNX1353)</f>
        <v>1000000</v>
      </c>
      <c r="QNY1355" s="84">
        <f>SUM(QNY1353)</f>
        <v>0</v>
      </c>
      <c r="QNZ1355" s="84">
        <f>QNY1355/QNX1355</f>
        <v>0</v>
      </c>
      <c r="QOA1355" s="84">
        <f>SUM(QOA1353)</f>
        <v>1000000</v>
      </c>
      <c r="QOB1355" s="84">
        <v>0</v>
      </c>
      <c r="QOC1355" s="84">
        <v>0</v>
      </c>
      <c r="QOE1355" s="84">
        <f>QOB1355-QOC1355</f>
        <v>0</v>
      </c>
      <c r="QOF1355" s="84">
        <f t="shared" ref="QOF1355:QOV1357" si="608">QOB1355+QNX1355</f>
        <v>1000000</v>
      </c>
      <c r="QOL1355" s="84" t="s">
        <v>235</v>
      </c>
      <c r="QOM1355" s="84" t="s">
        <v>236</v>
      </c>
      <c r="QON1355" s="84">
        <f>SUM(QON1353)</f>
        <v>1000000</v>
      </c>
      <c r="QOO1355" s="84">
        <f>SUM(QOO1353)</f>
        <v>0</v>
      </c>
      <c r="QOP1355" s="84">
        <f>QOO1355/QON1355</f>
        <v>0</v>
      </c>
      <c r="QOQ1355" s="84">
        <f>SUM(QOQ1353)</f>
        <v>1000000</v>
      </c>
      <c r="QOR1355" s="84">
        <v>0</v>
      </c>
      <c r="QOS1355" s="84">
        <v>0</v>
      </c>
      <c r="QOU1355" s="84">
        <f>QOR1355-QOS1355</f>
        <v>0</v>
      </c>
      <c r="QOV1355" s="84">
        <f t="shared" si="608"/>
        <v>1000000</v>
      </c>
      <c r="QPB1355" s="84" t="s">
        <v>235</v>
      </c>
      <c r="QPC1355" s="84" t="s">
        <v>236</v>
      </c>
      <c r="QPD1355" s="84">
        <f>SUM(QPD1353)</f>
        <v>1000000</v>
      </c>
      <c r="QPE1355" s="84">
        <f>SUM(QPE1353)</f>
        <v>0</v>
      </c>
      <c r="QPF1355" s="84">
        <f>QPE1355/QPD1355</f>
        <v>0</v>
      </c>
      <c r="QPG1355" s="84">
        <f>SUM(QPG1353)</f>
        <v>1000000</v>
      </c>
      <c r="QPH1355" s="84">
        <v>0</v>
      </c>
      <c r="QPI1355" s="84">
        <v>0</v>
      </c>
      <c r="QPK1355" s="84">
        <f>QPH1355-QPI1355</f>
        <v>0</v>
      </c>
      <c r="QPL1355" s="84">
        <f t="shared" ref="QPL1355:QQB1357" si="609">QPH1355+QPD1355</f>
        <v>1000000</v>
      </c>
      <c r="QPR1355" s="84" t="s">
        <v>235</v>
      </c>
      <c r="QPS1355" s="84" t="s">
        <v>236</v>
      </c>
      <c r="QPT1355" s="84">
        <f>SUM(QPT1353)</f>
        <v>1000000</v>
      </c>
      <c r="QPU1355" s="84">
        <f>SUM(QPU1353)</f>
        <v>0</v>
      </c>
      <c r="QPV1355" s="84">
        <f>QPU1355/QPT1355</f>
        <v>0</v>
      </c>
      <c r="QPW1355" s="84">
        <f>SUM(QPW1353)</f>
        <v>1000000</v>
      </c>
      <c r="QPX1355" s="84">
        <v>0</v>
      </c>
      <c r="QPY1355" s="84">
        <v>0</v>
      </c>
      <c r="QQA1355" s="84">
        <f>QPX1355-QPY1355</f>
        <v>0</v>
      </c>
      <c r="QQB1355" s="84">
        <f t="shared" si="609"/>
        <v>1000000</v>
      </c>
      <c r="QQH1355" s="84" t="s">
        <v>235</v>
      </c>
      <c r="QQI1355" s="84" t="s">
        <v>236</v>
      </c>
      <c r="QQJ1355" s="84">
        <f>SUM(QQJ1353)</f>
        <v>1000000</v>
      </c>
      <c r="QQK1355" s="84">
        <f>SUM(QQK1353)</f>
        <v>0</v>
      </c>
      <c r="QQL1355" s="84">
        <f>QQK1355/QQJ1355</f>
        <v>0</v>
      </c>
      <c r="QQM1355" s="84">
        <f>SUM(QQM1353)</f>
        <v>1000000</v>
      </c>
      <c r="QQN1355" s="84">
        <v>0</v>
      </c>
      <c r="QQO1355" s="84">
        <v>0</v>
      </c>
      <c r="QQQ1355" s="84">
        <f>QQN1355-QQO1355</f>
        <v>0</v>
      </c>
      <c r="QQR1355" s="84">
        <f t="shared" ref="QQR1355:QRH1357" si="610">QQN1355+QQJ1355</f>
        <v>1000000</v>
      </c>
      <c r="QQX1355" s="84" t="s">
        <v>235</v>
      </c>
      <c r="QQY1355" s="84" t="s">
        <v>236</v>
      </c>
      <c r="QQZ1355" s="84">
        <f>SUM(QQZ1353)</f>
        <v>1000000</v>
      </c>
      <c r="QRA1355" s="84">
        <f>SUM(QRA1353)</f>
        <v>0</v>
      </c>
      <c r="QRB1355" s="84">
        <f>QRA1355/QQZ1355</f>
        <v>0</v>
      </c>
      <c r="QRC1355" s="84">
        <f>SUM(QRC1353)</f>
        <v>1000000</v>
      </c>
      <c r="QRD1355" s="84">
        <v>0</v>
      </c>
      <c r="QRE1355" s="84">
        <v>0</v>
      </c>
      <c r="QRG1355" s="84">
        <f>QRD1355-QRE1355</f>
        <v>0</v>
      </c>
      <c r="QRH1355" s="84">
        <f t="shared" si="610"/>
        <v>1000000</v>
      </c>
      <c r="QRN1355" s="84" t="s">
        <v>235</v>
      </c>
      <c r="QRO1355" s="84" t="s">
        <v>236</v>
      </c>
      <c r="QRP1355" s="84">
        <f>SUM(QRP1353)</f>
        <v>1000000</v>
      </c>
      <c r="QRQ1355" s="84">
        <f>SUM(QRQ1353)</f>
        <v>0</v>
      </c>
      <c r="QRR1355" s="84">
        <f>QRQ1355/QRP1355</f>
        <v>0</v>
      </c>
      <c r="QRS1355" s="84">
        <f>SUM(QRS1353)</f>
        <v>1000000</v>
      </c>
      <c r="QRT1355" s="84">
        <v>0</v>
      </c>
      <c r="QRU1355" s="84">
        <v>0</v>
      </c>
      <c r="QRW1355" s="84">
        <f>QRT1355-QRU1355</f>
        <v>0</v>
      </c>
      <c r="QRX1355" s="84">
        <f t="shared" ref="QRX1355:QSN1357" si="611">QRT1355+QRP1355</f>
        <v>1000000</v>
      </c>
      <c r="QSD1355" s="84" t="s">
        <v>235</v>
      </c>
      <c r="QSE1355" s="84" t="s">
        <v>236</v>
      </c>
      <c r="QSF1355" s="84">
        <f>SUM(QSF1353)</f>
        <v>1000000</v>
      </c>
      <c r="QSG1355" s="84">
        <f>SUM(QSG1353)</f>
        <v>0</v>
      </c>
      <c r="QSH1355" s="84">
        <f>QSG1355/QSF1355</f>
        <v>0</v>
      </c>
      <c r="QSI1355" s="84">
        <f>SUM(QSI1353)</f>
        <v>1000000</v>
      </c>
      <c r="QSJ1355" s="84">
        <v>0</v>
      </c>
      <c r="QSK1355" s="84">
        <v>0</v>
      </c>
      <c r="QSM1355" s="84">
        <f>QSJ1355-QSK1355</f>
        <v>0</v>
      </c>
      <c r="QSN1355" s="84">
        <f t="shared" si="611"/>
        <v>1000000</v>
      </c>
      <c r="QST1355" s="84" t="s">
        <v>235</v>
      </c>
      <c r="QSU1355" s="84" t="s">
        <v>236</v>
      </c>
      <c r="QSV1355" s="84">
        <f>SUM(QSV1353)</f>
        <v>1000000</v>
      </c>
      <c r="QSW1355" s="84">
        <f>SUM(QSW1353)</f>
        <v>0</v>
      </c>
      <c r="QSX1355" s="84">
        <f>QSW1355/QSV1355</f>
        <v>0</v>
      </c>
      <c r="QSY1355" s="84">
        <f>SUM(QSY1353)</f>
        <v>1000000</v>
      </c>
      <c r="QSZ1355" s="84">
        <v>0</v>
      </c>
      <c r="QTA1355" s="84">
        <v>0</v>
      </c>
      <c r="QTC1355" s="84">
        <f>QSZ1355-QTA1355</f>
        <v>0</v>
      </c>
      <c r="QTD1355" s="84">
        <f t="shared" ref="QTD1355:QTT1357" si="612">QSZ1355+QSV1355</f>
        <v>1000000</v>
      </c>
      <c r="QTJ1355" s="84" t="s">
        <v>235</v>
      </c>
      <c r="QTK1355" s="84" t="s">
        <v>236</v>
      </c>
      <c r="QTL1355" s="84">
        <f>SUM(QTL1353)</f>
        <v>1000000</v>
      </c>
      <c r="QTM1355" s="84">
        <f>SUM(QTM1353)</f>
        <v>0</v>
      </c>
      <c r="QTN1355" s="84">
        <f>QTM1355/QTL1355</f>
        <v>0</v>
      </c>
      <c r="QTO1355" s="84">
        <f>SUM(QTO1353)</f>
        <v>1000000</v>
      </c>
      <c r="QTP1355" s="84">
        <v>0</v>
      </c>
      <c r="QTQ1355" s="84">
        <v>0</v>
      </c>
      <c r="QTS1355" s="84">
        <f>QTP1355-QTQ1355</f>
        <v>0</v>
      </c>
      <c r="QTT1355" s="84">
        <f t="shared" si="612"/>
        <v>1000000</v>
      </c>
      <c r="QTZ1355" s="84" t="s">
        <v>235</v>
      </c>
      <c r="QUA1355" s="84" t="s">
        <v>236</v>
      </c>
      <c r="QUB1355" s="84">
        <f>SUM(QUB1353)</f>
        <v>1000000</v>
      </c>
      <c r="QUC1355" s="84">
        <f>SUM(QUC1353)</f>
        <v>0</v>
      </c>
      <c r="QUD1355" s="84">
        <f>QUC1355/QUB1355</f>
        <v>0</v>
      </c>
      <c r="QUE1355" s="84">
        <f>SUM(QUE1353)</f>
        <v>1000000</v>
      </c>
      <c r="QUF1355" s="84">
        <v>0</v>
      </c>
      <c r="QUG1355" s="84">
        <v>0</v>
      </c>
      <c r="QUI1355" s="84">
        <f>QUF1355-QUG1355</f>
        <v>0</v>
      </c>
      <c r="QUJ1355" s="84">
        <f t="shared" ref="QUJ1355:QUZ1357" si="613">QUF1355+QUB1355</f>
        <v>1000000</v>
      </c>
      <c r="QUP1355" s="84" t="s">
        <v>235</v>
      </c>
      <c r="QUQ1355" s="84" t="s">
        <v>236</v>
      </c>
      <c r="QUR1355" s="84">
        <f>SUM(QUR1353)</f>
        <v>1000000</v>
      </c>
      <c r="QUS1355" s="84">
        <f>SUM(QUS1353)</f>
        <v>0</v>
      </c>
      <c r="QUT1355" s="84">
        <f>QUS1355/QUR1355</f>
        <v>0</v>
      </c>
      <c r="QUU1355" s="84">
        <f>SUM(QUU1353)</f>
        <v>1000000</v>
      </c>
      <c r="QUV1355" s="84">
        <v>0</v>
      </c>
      <c r="QUW1355" s="84">
        <v>0</v>
      </c>
      <c r="QUY1355" s="84">
        <f>QUV1355-QUW1355</f>
        <v>0</v>
      </c>
      <c r="QUZ1355" s="84">
        <f t="shared" si="613"/>
        <v>1000000</v>
      </c>
      <c r="QVF1355" s="84" t="s">
        <v>235</v>
      </c>
      <c r="QVG1355" s="84" t="s">
        <v>236</v>
      </c>
      <c r="QVH1355" s="84">
        <f>SUM(QVH1353)</f>
        <v>1000000</v>
      </c>
      <c r="QVI1355" s="84">
        <f>SUM(QVI1353)</f>
        <v>0</v>
      </c>
      <c r="QVJ1355" s="84">
        <f>QVI1355/QVH1355</f>
        <v>0</v>
      </c>
      <c r="QVK1355" s="84">
        <f>SUM(QVK1353)</f>
        <v>1000000</v>
      </c>
      <c r="QVL1355" s="84">
        <v>0</v>
      </c>
      <c r="QVM1355" s="84">
        <v>0</v>
      </c>
      <c r="QVO1355" s="84">
        <f>QVL1355-QVM1355</f>
        <v>0</v>
      </c>
      <c r="QVP1355" s="84">
        <f t="shared" ref="QVP1355:QWF1357" si="614">QVL1355+QVH1355</f>
        <v>1000000</v>
      </c>
      <c r="QVV1355" s="84" t="s">
        <v>235</v>
      </c>
      <c r="QVW1355" s="84" t="s">
        <v>236</v>
      </c>
      <c r="QVX1355" s="84">
        <f>SUM(QVX1353)</f>
        <v>1000000</v>
      </c>
      <c r="QVY1355" s="84">
        <f>SUM(QVY1353)</f>
        <v>0</v>
      </c>
      <c r="QVZ1355" s="84">
        <f>QVY1355/QVX1355</f>
        <v>0</v>
      </c>
      <c r="QWA1355" s="84">
        <f>SUM(QWA1353)</f>
        <v>1000000</v>
      </c>
      <c r="QWB1355" s="84">
        <v>0</v>
      </c>
      <c r="QWC1355" s="84">
        <v>0</v>
      </c>
      <c r="QWE1355" s="84">
        <f>QWB1355-QWC1355</f>
        <v>0</v>
      </c>
      <c r="QWF1355" s="84">
        <f t="shared" si="614"/>
        <v>1000000</v>
      </c>
      <c r="QWL1355" s="84" t="s">
        <v>235</v>
      </c>
      <c r="QWM1355" s="84" t="s">
        <v>236</v>
      </c>
      <c r="QWN1355" s="84">
        <f>SUM(QWN1353)</f>
        <v>1000000</v>
      </c>
      <c r="QWO1355" s="84">
        <f>SUM(QWO1353)</f>
        <v>0</v>
      </c>
      <c r="QWP1355" s="84">
        <f>QWO1355/QWN1355</f>
        <v>0</v>
      </c>
      <c r="QWQ1355" s="84">
        <f>SUM(QWQ1353)</f>
        <v>1000000</v>
      </c>
      <c r="QWR1355" s="84">
        <v>0</v>
      </c>
      <c r="QWS1355" s="84">
        <v>0</v>
      </c>
      <c r="QWU1355" s="84">
        <f>QWR1355-QWS1355</f>
        <v>0</v>
      </c>
      <c r="QWV1355" s="84">
        <f t="shared" ref="QWV1355:QXL1357" si="615">QWR1355+QWN1355</f>
        <v>1000000</v>
      </c>
      <c r="QXB1355" s="84" t="s">
        <v>235</v>
      </c>
      <c r="QXC1355" s="84" t="s">
        <v>236</v>
      </c>
      <c r="QXD1355" s="84">
        <f>SUM(QXD1353)</f>
        <v>1000000</v>
      </c>
      <c r="QXE1355" s="84">
        <f>SUM(QXE1353)</f>
        <v>0</v>
      </c>
      <c r="QXF1355" s="84">
        <f>QXE1355/QXD1355</f>
        <v>0</v>
      </c>
      <c r="QXG1355" s="84">
        <f>SUM(QXG1353)</f>
        <v>1000000</v>
      </c>
      <c r="QXH1355" s="84">
        <v>0</v>
      </c>
      <c r="QXI1355" s="84">
        <v>0</v>
      </c>
      <c r="QXK1355" s="84">
        <f>QXH1355-QXI1355</f>
        <v>0</v>
      </c>
      <c r="QXL1355" s="84">
        <f t="shared" si="615"/>
        <v>1000000</v>
      </c>
      <c r="QXR1355" s="84" t="s">
        <v>235</v>
      </c>
      <c r="QXS1355" s="84" t="s">
        <v>236</v>
      </c>
      <c r="QXT1355" s="84">
        <f>SUM(QXT1353)</f>
        <v>1000000</v>
      </c>
      <c r="QXU1355" s="84">
        <f>SUM(QXU1353)</f>
        <v>0</v>
      </c>
      <c r="QXV1355" s="84">
        <f>QXU1355/QXT1355</f>
        <v>0</v>
      </c>
      <c r="QXW1355" s="84">
        <f>SUM(QXW1353)</f>
        <v>1000000</v>
      </c>
      <c r="QXX1355" s="84">
        <v>0</v>
      </c>
      <c r="QXY1355" s="84">
        <v>0</v>
      </c>
      <c r="QYA1355" s="84">
        <f>QXX1355-QXY1355</f>
        <v>0</v>
      </c>
      <c r="QYB1355" s="84">
        <f t="shared" ref="QYB1355:QYR1357" si="616">QXX1355+QXT1355</f>
        <v>1000000</v>
      </c>
      <c r="QYH1355" s="84" t="s">
        <v>235</v>
      </c>
      <c r="QYI1355" s="84" t="s">
        <v>236</v>
      </c>
      <c r="QYJ1355" s="84">
        <f>SUM(QYJ1353)</f>
        <v>1000000</v>
      </c>
      <c r="QYK1355" s="84">
        <f>SUM(QYK1353)</f>
        <v>0</v>
      </c>
      <c r="QYL1355" s="84">
        <f>QYK1355/QYJ1355</f>
        <v>0</v>
      </c>
      <c r="QYM1355" s="84">
        <f>SUM(QYM1353)</f>
        <v>1000000</v>
      </c>
      <c r="QYN1355" s="84">
        <v>0</v>
      </c>
      <c r="QYO1355" s="84">
        <v>0</v>
      </c>
      <c r="QYQ1355" s="84">
        <f>QYN1355-QYO1355</f>
        <v>0</v>
      </c>
      <c r="QYR1355" s="84">
        <f t="shared" si="616"/>
        <v>1000000</v>
      </c>
      <c r="QYX1355" s="84" t="s">
        <v>235</v>
      </c>
      <c r="QYY1355" s="84" t="s">
        <v>236</v>
      </c>
      <c r="QYZ1355" s="84">
        <f>SUM(QYZ1353)</f>
        <v>1000000</v>
      </c>
      <c r="QZA1355" s="84">
        <f>SUM(QZA1353)</f>
        <v>0</v>
      </c>
      <c r="QZB1355" s="84">
        <f>QZA1355/QYZ1355</f>
        <v>0</v>
      </c>
      <c r="QZC1355" s="84">
        <f>SUM(QZC1353)</f>
        <v>1000000</v>
      </c>
      <c r="QZD1355" s="84">
        <v>0</v>
      </c>
      <c r="QZE1355" s="84">
        <v>0</v>
      </c>
      <c r="QZG1355" s="84">
        <f>QZD1355-QZE1355</f>
        <v>0</v>
      </c>
      <c r="QZH1355" s="84">
        <f t="shared" ref="QZH1355:QZX1357" si="617">QZD1355+QYZ1355</f>
        <v>1000000</v>
      </c>
      <c r="QZN1355" s="84" t="s">
        <v>235</v>
      </c>
      <c r="QZO1355" s="84" t="s">
        <v>236</v>
      </c>
      <c r="QZP1355" s="84">
        <f>SUM(QZP1353)</f>
        <v>1000000</v>
      </c>
      <c r="QZQ1355" s="84">
        <f>SUM(QZQ1353)</f>
        <v>0</v>
      </c>
      <c r="QZR1355" s="84">
        <f>QZQ1355/QZP1355</f>
        <v>0</v>
      </c>
      <c r="QZS1355" s="84">
        <f>SUM(QZS1353)</f>
        <v>1000000</v>
      </c>
      <c r="QZT1355" s="84">
        <v>0</v>
      </c>
      <c r="QZU1355" s="84">
        <v>0</v>
      </c>
      <c r="QZW1355" s="84">
        <f>QZT1355-QZU1355</f>
        <v>0</v>
      </c>
      <c r="QZX1355" s="84">
        <f t="shared" si="617"/>
        <v>1000000</v>
      </c>
      <c r="RAD1355" s="84" t="s">
        <v>235</v>
      </c>
      <c r="RAE1355" s="84" t="s">
        <v>236</v>
      </c>
      <c r="RAF1355" s="84">
        <f>SUM(RAF1353)</f>
        <v>1000000</v>
      </c>
      <c r="RAG1355" s="84">
        <f>SUM(RAG1353)</f>
        <v>0</v>
      </c>
      <c r="RAH1355" s="84">
        <f>RAG1355/RAF1355</f>
        <v>0</v>
      </c>
      <c r="RAI1355" s="84">
        <f>SUM(RAI1353)</f>
        <v>1000000</v>
      </c>
      <c r="RAJ1355" s="84">
        <v>0</v>
      </c>
      <c r="RAK1355" s="84">
        <v>0</v>
      </c>
      <c r="RAM1355" s="84">
        <f>RAJ1355-RAK1355</f>
        <v>0</v>
      </c>
      <c r="RAN1355" s="84">
        <f t="shared" ref="RAN1355:RBD1357" si="618">RAJ1355+RAF1355</f>
        <v>1000000</v>
      </c>
      <c r="RAT1355" s="84" t="s">
        <v>235</v>
      </c>
      <c r="RAU1355" s="84" t="s">
        <v>236</v>
      </c>
      <c r="RAV1355" s="84">
        <f>SUM(RAV1353)</f>
        <v>1000000</v>
      </c>
      <c r="RAW1355" s="84">
        <f>SUM(RAW1353)</f>
        <v>0</v>
      </c>
      <c r="RAX1355" s="84">
        <f>RAW1355/RAV1355</f>
        <v>0</v>
      </c>
      <c r="RAY1355" s="84">
        <f>SUM(RAY1353)</f>
        <v>1000000</v>
      </c>
      <c r="RAZ1355" s="84">
        <v>0</v>
      </c>
      <c r="RBA1355" s="84">
        <v>0</v>
      </c>
      <c r="RBC1355" s="84">
        <f>RAZ1355-RBA1355</f>
        <v>0</v>
      </c>
      <c r="RBD1355" s="84">
        <f t="shared" si="618"/>
        <v>1000000</v>
      </c>
      <c r="RBJ1355" s="84" t="s">
        <v>235</v>
      </c>
      <c r="RBK1355" s="84" t="s">
        <v>236</v>
      </c>
      <c r="RBL1355" s="84">
        <f>SUM(RBL1353)</f>
        <v>1000000</v>
      </c>
      <c r="RBM1355" s="84">
        <f>SUM(RBM1353)</f>
        <v>0</v>
      </c>
      <c r="RBN1355" s="84">
        <f>RBM1355/RBL1355</f>
        <v>0</v>
      </c>
      <c r="RBO1355" s="84">
        <f>SUM(RBO1353)</f>
        <v>1000000</v>
      </c>
      <c r="RBP1355" s="84">
        <v>0</v>
      </c>
      <c r="RBQ1355" s="84">
        <v>0</v>
      </c>
      <c r="RBS1355" s="84">
        <f>RBP1355-RBQ1355</f>
        <v>0</v>
      </c>
      <c r="RBT1355" s="84">
        <f t="shared" ref="RBT1355:RCJ1357" si="619">RBP1355+RBL1355</f>
        <v>1000000</v>
      </c>
      <c r="RBZ1355" s="84" t="s">
        <v>235</v>
      </c>
      <c r="RCA1355" s="84" t="s">
        <v>236</v>
      </c>
      <c r="RCB1355" s="84">
        <f>SUM(RCB1353)</f>
        <v>1000000</v>
      </c>
      <c r="RCC1355" s="84">
        <f>SUM(RCC1353)</f>
        <v>0</v>
      </c>
      <c r="RCD1355" s="84">
        <f>RCC1355/RCB1355</f>
        <v>0</v>
      </c>
      <c r="RCE1355" s="84">
        <f>SUM(RCE1353)</f>
        <v>1000000</v>
      </c>
      <c r="RCF1355" s="84">
        <v>0</v>
      </c>
      <c r="RCG1355" s="84">
        <v>0</v>
      </c>
      <c r="RCI1355" s="84">
        <f>RCF1355-RCG1355</f>
        <v>0</v>
      </c>
      <c r="RCJ1355" s="84">
        <f t="shared" si="619"/>
        <v>1000000</v>
      </c>
      <c r="RCP1355" s="84" t="s">
        <v>235</v>
      </c>
      <c r="RCQ1355" s="84" t="s">
        <v>236</v>
      </c>
      <c r="RCR1355" s="84">
        <f>SUM(RCR1353)</f>
        <v>1000000</v>
      </c>
      <c r="RCS1355" s="84">
        <f>SUM(RCS1353)</f>
        <v>0</v>
      </c>
      <c r="RCT1355" s="84">
        <f>RCS1355/RCR1355</f>
        <v>0</v>
      </c>
      <c r="RCU1355" s="84">
        <f>SUM(RCU1353)</f>
        <v>1000000</v>
      </c>
      <c r="RCV1355" s="84">
        <v>0</v>
      </c>
      <c r="RCW1355" s="84">
        <v>0</v>
      </c>
      <c r="RCY1355" s="84">
        <f>RCV1355-RCW1355</f>
        <v>0</v>
      </c>
      <c r="RCZ1355" s="84">
        <f t="shared" ref="RCZ1355:RDP1357" si="620">RCV1355+RCR1355</f>
        <v>1000000</v>
      </c>
      <c r="RDF1355" s="84" t="s">
        <v>235</v>
      </c>
      <c r="RDG1355" s="84" t="s">
        <v>236</v>
      </c>
      <c r="RDH1355" s="84">
        <f>SUM(RDH1353)</f>
        <v>1000000</v>
      </c>
      <c r="RDI1355" s="84">
        <f>SUM(RDI1353)</f>
        <v>0</v>
      </c>
      <c r="RDJ1355" s="84">
        <f>RDI1355/RDH1355</f>
        <v>0</v>
      </c>
      <c r="RDK1355" s="84">
        <f>SUM(RDK1353)</f>
        <v>1000000</v>
      </c>
      <c r="RDL1355" s="84">
        <v>0</v>
      </c>
      <c r="RDM1355" s="84">
        <v>0</v>
      </c>
      <c r="RDO1355" s="84">
        <f>RDL1355-RDM1355</f>
        <v>0</v>
      </c>
      <c r="RDP1355" s="84">
        <f t="shared" si="620"/>
        <v>1000000</v>
      </c>
      <c r="RDV1355" s="84" t="s">
        <v>235</v>
      </c>
      <c r="RDW1355" s="84" t="s">
        <v>236</v>
      </c>
      <c r="RDX1355" s="84">
        <f>SUM(RDX1353)</f>
        <v>1000000</v>
      </c>
      <c r="RDY1355" s="84">
        <f>SUM(RDY1353)</f>
        <v>0</v>
      </c>
      <c r="RDZ1355" s="84">
        <f>RDY1355/RDX1355</f>
        <v>0</v>
      </c>
      <c r="REA1355" s="84">
        <f>SUM(REA1353)</f>
        <v>1000000</v>
      </c>
      <c r="REB1355" s="84">
        <v>0</v>
      </c>
      <c r="REC1355" s="84">
        <v>0</v>
      </c>
      <c r="REE1355" s="84">
        <f>REB1355-REC1355</f>
        <v>0</v>
      </c>
      <c r="REF1355" s="84">
        <f t="shared" ref="REF1355:REV1357" si="621">REB1355+RDX1355</f>
        <v>1000000</v>
      </c>
      <c r="REL1355" s="84" t="s">
        <v>235</v>
      </c>
      <c r="REM1355" s="84" t="s">
        <v>236</v>
      </c>
      <c r="REN1355" s="84">
        <f>SUM(REN1353)</f>
        <v>1000000</v>
      </c>
      <c r="REO1355" s="84">
        <f>SUM(REO1353)</f>
        <v>0</v>
      </c>
      <c r="REP1355" s="84">
        <f>REO1355/REN1355</f>
        <v>0</v>
      </c>
      <c r="REQ1355" s="84">
        <f>SUM(REQ1353)</f>
        <v>1000000</v>
      </c>
      <c r="RER1355" s="84">
        <v>0</v>
      </c>
      <c r="RES1355" s="84">
        <v>0</v>
      </c>
      <c r="REU1355" s="84">
        <f>RER1355-RES1355</f>
        <v>0</v>
      </c>
      <c r="REV1355" s="84">
        <f t="shared" si="621"/>
        <v>1000000</v>
      </c>
      <c r="RFB1355" s="84" t="s">
        <v>235</v>
      </c>
      <c r="RFC1355" s="84" t="s">
        <v>236</v>
      </c>
      <c r="RFD1355" s="84">
        <f>SUM(RFD1353)</f>
        <v>1000000</v>
      </c>
      <c r="RFE1355" s="84">
        <f>SUM(RFE1353)</f>
        <v>0</v>
      </c>
      <c r="RFF1355" s="84">
        <f>RFE1355/RFD1355</f>
        <v>0</v>
      </c>
      <c r="RFG1355" s="84">
        <f>SUM(RFG1353)</f>
        <v>1000000</v>
      </c>
      <c r="RFH1355" s="84">
        <v>0</v>
      </c>
      <c r="RFI1355" s="84">
        <v>0</v>
      </c>
      <c r="RFK1355" s="84">
        <f>RFH1355-RFI1355</f>
        <v>0</v>
      </c>
      <c r="RFL1355" s="84">
        <f t="shared" ref="RFL1355:RGB1357" si="622">RFH1355+RFD1355</f>
        <v>1000000</v>
      </c>
      <c r="RFR1355" s="84" t="s">
        <v>235</v>
      </c>
      <c r="RFS1355" s="84" t="s">
        <v>236</v>
      </c>
      <c r="RFT1355" s="84">
        <f>SUM(RFT1353)</f>
        <v>1000000</v>
      </c>
      <c r="RFU1355" s="84">
        <f>SUM(RFU1353)</f>
        <v>0</v>
      </c>
      <c r="RFV1355" s="84">
        <f>RFU1355/RFT1355</f>
        <v>0</v>
      </c>
      <c r="RFW1355" s="84">
        <f>SUM(RFW1353)</f>
        <v>1000000</v>
      </c>
      <c r="RFX1355" s="84">
        <v>0</v>
      </c>
      <c r="RFY1355" s="84">
        <v>0</v>
      </c>
      <c r="RGA1355" s="84">
        <f>RFX1355-RFY1355</f>
        <v>0</v>
      </c>
      <c r="RGB1355" s="84">
        <f t="shared" si="622"/>
        <v>1000000</v>
      </c>
      <c r="RGH1355" s="84" t="s">
        <v>235</v>
      </c>
      <c r="RGI1355" s="84" t="s">
        <v>236</v>
      </c>
      <c r="RGJ1355" s="84">
        <f>SUM(RGJ1353)</f>
        <v>1000000</v>
      </c>
      <c r="RGK1355" s="84">
        <f>SUM(RGK1353)</f>
        <v>0</v>
      </c>
      <c r="RGL1355" s="84">
        <f>RGK1355/RGJ1355</f>
        <v>0</v>
      </c>
      <c r="RGM1355" s="84">
        <f>SUM(RGM1353)</f>
        <v>1000000</v>
      </c>
      <c r="RGN1355" s="84">
        <v>0</v>
      </c>
      <c r="RGO1355" s="84">
        <v>0</v>
      </c>
      <c r="RGQ1355" s="84">
        <f>RGN1355-RGO1355</f>
        <v>0</v>
      </c>
      <c r="RGR1355" s="84">
        <f t="shared" ref="RGR1355:RHH1357" si="623">RGN1355+RGJ1355</f>
        <v>1000000</v>
      </c>
      <c r="RGX1355" s="84" t="s">
        <v>235</v>
      </c>
      <c r="RGY1355" s="84" t="s">
        <v>236</v>
      </c>
      <c r="RGZ1355" s="84">
        <f>SUM(RGZ1353)</f>
        <v>1000000</v>
      </c>
      <c r="RHA1355" s="84">
        <f>SUM(RHA1353)</f>
        <v>0</v>
      </c>
      <c r="RHB1355" s="84">
        <f>RHA1355/RGZ1355</f>
        <v>0</v>
      </c>
      <c r="RHC1355" s="84">
        <f>SUM(RHC1353)</f>
        <v>1000000</v>
      </c>
      <c r="RHD1355" s="84">
        <v>0</v>
      </c>
      <c r="RHE1355" s="84">
        <v>0</v>
      </c>
      <c r="RHG1355" s="84">
        <f>RHD1355-RHE1355</f>
        <v>0</v>
      </c>
      <c r="RHH1355" s="84">
        <f t="shared" si="623"/>
        <v>1000000</v>
      </c>
      <c r="RHN1355" s="84" t="s">
        <v>235</v>
      </c>
      <c r="RHO1355" s="84" t="s">
        <v>236</v>
      </c>
      <c r="RHP1355" s="84">
        <f>SUM(RHP1353)</f>
        <v>1000000</v>
      </c>
      <c r="RHQ1355" s="84">
        <f>SUM(RHQ1353)</f>
        <v>0</v>
      </c>
      <c r="RHR1355" s="84">
        <f>RHQ1355/RHP1355</f>
        <v>0</v>
      </c>
      <c r="RHS1355" s="84">
        <f>SUM(RHS1353)</f>
        <v>1000000</v>
      </c>
      <c r="RHT1355" s="84">
        <v>0</v>
      </c>
      <c r="RHU1355" s="84">
        <v>0</v>
      </c>
      <c r="RHW1355" s="84">
        <f>RHT1355-RHU1355</f>
        <v>0</v>
      </c>
      <c r="RHX1355" s="84">
        <f t="shared" ref="RHX1355:RIN1357" si="624">RHT1355+RHP1355</f>
        <v>1000000</v>
      </c>
      <c r="RID1355" s="84" t="s">
        <v>235</v>
      </c>
      <c r="RIE1355" s="84" t="s">
        <v>236</v>
      </c>
      <c r="RIF1355" s="84">
        <f>SUM(RIF1353)</f>
        <v>1000000</v>
      </c>
      <c r="RIG1355" s="84">
        <f>SUM(RIG1353)</f>
        <v>0</v>
      </c>
      <c r="RIH1355" s="84">
        <f>RIG1355/RIF1355</f>
        <v>0</v>
      </c>
      <c r="RII1355" s="84">
        <f>SUM(RII1353)</f>
        <v>1000000</v>
      </c>
      <c r="RIJ1355" s="84">
        <v>0</v>
      </c>
      <c r="RIK1355" s="84">
        <v>0</v>
      </c>
      <c r="RIM1355" s="84">
        <f>RIJ1355-RIK1355</f>
        <v>0</v>
      </c>
      <c r="RIN1355" s="84">
        <f t="shared" si="624"/>
        <v>1000000</v>
      </c>
      <c r="RIT1355" s="84" t="s">
        <v>235</v>
      </c>
      <c r="RIU1355" s="84" t="s">
        <v>236</v>
      </c>
      <c r="RIV1355" s="84">
        <f>SUM(RIV1353)</f>
        <v>1000000</v>
      </c>
      <c r="RIW1355" s="84">
        <f>SUM(RIW1353)</f>
        <v>0</v>
      </c>
      <c r="RIX1355" s="84">
        <f>RIW1355/RIV1355</f>
        <v>0</v>
      </c>
      <c r="RIY1355" s="84">
        <f>SUM(RIY1353)</f>
        <v>1000000</v>
      </c>
      <c r="RIZ1355" s="84">
        <v>0</v>
      </c>
      <c r="RJA1355" s="84">
        <v>0</v>
      </c>
      <c r="RJC1355" s="84">
        <f>RIZ1355-RJA1355</f>
        <v>0</v>
      </c>
      <c r="RJD1355" s="84">
        <f t="shared" ref="RJD1355:RJT1357" si="625">RIZ1355+RIV1355</f>
        <v>1000000</v>
      </c>
      <c r="RJJ1355" s="84" t="s">
        <v>235</v>
      </c>
      <c r="RJK1355" s="84" t="s">
        <v>236</v>
      </c>
      <c r="RJL1355" s="84">
        <f>SUM(RJL1353)</f>
        <v>1000000</v>
      </c>
      <c r="RJM1355" s="84">
        <f>SUM(RJM1353)</f>
        <v>0</v>
      </c>
      <c r="RJN1355" s="84">
        <f>RJM1355/RJL1355</f>
        <v>0</v>
      </c>
      <c r="RJO1355" s="84">
        <f>SUM(RJO1353)</f>
        <v>1000000</v>
      </c>
      <c r="RJP1355" s="84">
        <v>0</v>
      </c>
      <c r="RJQ1355" s="84">
        <v>0</v>
      </c>
      <c r="RJS1355" s="84">
        <f>RJP1355-RJQ1355</f>
        <v>0</v>
      </c>
      <c r="RJT1355" s="84">
        <f t="shared" si="625"/>
        <v>1000000</v>
      </c>
      <c r="RJZ1355" s="84" t="s">
        <v>235</v>
      </c>
      <c r="RKA1355" s="84" t="s">
        <v>236</v>
      </c>
      <c r="RKB1355" s="84">
        <f>SUM(RKB1353)</f>
        <v>1000000</v>
      </c>
      <c r="RKC1355" s="84">
        <f>SUM(RKC1353)</f>
        <v>0</v>
      </c>
      <c r="RKD1355" s="84">
        <f>RKC1355/RKB1355</f>
        <v>0</v>
      </c>
      <c r="RKE1355" s="84">
        <f>SUM(RKE1353)</f>
        <v>1000000</v>
      </c>
      <c r="RKF1355" s="84">
        <v>0</v>
      </c>
      <c r="RKG1355" s="84">
        <v>0</v>
      </c>
      <c r="RKI1355" s="84">
        <f>RKF1355-RKG1355</f>
        <v>0</v>
      </c>
      <c r="RKJ1355" s="84">
        <f t="shared" ref="RKJ1355:RKZ1357" si="626">RKF1355+RKB1355</f>
        <v>1000000</v>
      </c>
      <c r="RKP1355" s="84" t="s">
        <v>235</v>
      </c>
      <c r="RKQ1355" s="84" t="s">
        <v>236</v>
      </c>
      <c r="RKR1355" s="84">
        <f>SUM(RKR1353)</f>
        <v>1000000</v>
      </c>
      <c r="RKS1355" s="84">
        <f>SUM(RKS1353)</f>
        <v>0</v>
      </c>
      <c r="RKT1355" s="84">
        <f>RKS1355/RKR1355</f>
        <v>0</v>
      </c>
      <c r="RKU1355" s="84">
        <f>SUM(RKU1353)</f>
        <v>1000000</v>
      </c>
      <c r="RKV1355" s="84">
        <v>0</v>
      </c>
      <c r="RKW1355" s="84">
        <v>0</v>
      </c>
      <c r="RKY1355" s="84">
        <f>RKV1355-RKW1355</f>
        <v>0</v>
      </c>
      <c r="RKZ1355" s="84">
        <f t="shared" si="626"/>
        <v>1000000</v>
      </c>
      <c r="RLF1355" s="84" t="s">
        <v>235</v>
      </c>
      <c r="RLG1355" s="84" t="s">
        <v>236</v>
      </c>
      <c r="RLH1355" s="84">
        <f>SUM(RLH1353)</f>
        <v>1000000</v>
      </c>
      <c r="RLI1355" s="84">
        <f>SUM(RLI1353)</f>
        <v>0</v>
      </c>
      <c r="RLJ1355" s="84">
        <f>RLI1355/RLH1355</f>
        <v>0</v>
      </c>
      <c r="RLK1355" s="84">
        <f>SUM(RLK1353)</f>
        <v>1000000</v>
      </c>
      <c r="RLL1355" s="84">
        <v>0</v>
      </c>
      <c r="RLM1355" s="84">
        <v>0</v>
      </c>
      <c r="RLO1355" s="84">
        <f>RLL1355-RLM1355</f>
        <v>0</v>
      </c>
      <c r="RLP1355" s="84">
        <f t="shared" ref="RLP1355:RMF1357" si="627">RLL1355+RLH1355</f>
        <v>1000000</v>
      </c>
      <c r="RLV1355" s="84" t="s">
        <v>235</v>
      </c>
      <c r="RLW1355" s="84" t="s">
        <v>236</v>
      </c>
      <c r="RLX1355" s="84">
        <f>SUM(RLX1353)</f>
        <v>1000000</v>
      </c>
      <c r="RLY1355" s="84">
        <f>SUM(RLY1353)</f>
        <v>0</v>
      </c>
      <c r="RLZ1355" s="84">
        <f>RLY1355/RLX1355</f>
        <v>0</v>
      </c>
      <c r="RMA1355" s="84">
        <f>SUM(RMA1353)</f>
        <v>1000000</v>
      </c>
      <c r="RMB1355" s="84">
        <v>0</v>
      </c>
      <c r="RMC1355" s="84">
        <v>0</v>
      </c>
      <c r="RME1355" s="84">
        <f>RMB1355-RMC1355</f>
        <v>0</v>
      </c>
      <c r="RMF1355" s="84">
        <f t="shared" si="627"/>
        <v>1000000</v>
      </c>
      <c r="RML1355" s="84" t="s">
        <v>235</v>
      </c>
      <c r="RMM1355" s="84" t="s">
        <v>236</v>
      </c>
      <c r="RMN1355" s="84">
        <f>SUM(RMN1353)</f>
        <v>1000000</v>
      </c>
      <c r="RMO1355" s="84">
        <f>SUM(RMO1353)</f>
        <v>0</v>
      </c>
      <c r="RMP1355" s="84">
        <f>RMO1355/RMN1355</f>
        <v>0</v>
      </c>
      <c r="RMQ1355" s="84">
        <f>SUM(RMQ1353)</f>
        <v>1000000</v>
      </c>
      <c r="RMR1355" s="84">
        <v>0</v>
      </c>
      <c r="RMS1355" s="84">
        <v>0</v>
      </c>
      <c r="RMU1355" s="84">
        <f>RMR1355-RMS1355</f>
        <v>0</v>
      </c>
      <c r="RMV1355" s="84">
        <f t="shared" ref="RMV1355:RNL1357" si="628">RMR1355+RMN1355</f>
        <v>1000000</v>
      </c>
      <c r="RNB1355" s="84" t="s">
        <v>235</v>
      </c>
      <c r="RNC1355" s="84" t="s">
        <v>236</v>
      </c>
      <c r="RND1355" s="84">
        <f>SUM(RND1353)</f>
        <v>1000000</v>
      </c>
      <c r="RNE1355" s="84">
        <f>SUM(RNE1353)</f>
        <v>0</v>
      </c>
      <c r="RNF1355" s="84">
        <f>RNE1355/RND1355</f>
        <v>0</v>
      </c>
      <c r="RNG1355" s="84">
        <f>SUM(RNG1353)</f>
        <v>1000000</v>
      </c>
      <c r="RNH1355" s="84">
        <v>0</v>
      </c>
      <c r="RNI1355" s="84">
        <v>0</v>
      </c>
      <c r="RNK1355" s="84">
        <f>RNH1355-RNI1355</f>
        <v>0</v>
      </c>
      <c r="RNL1355" s="84">
        <f t="shared" si="628"/>
        <v>1000000</v>
      </c>
      <c r="RNR1355" s="84" t="s">
        <v>235</v>
      </c>
      <c r="RNS1355" s="84" t="s">
        <v>236</v>
      </c>
      <c r="RNT1355" s="84">
        <f>SUM(RNT1353)</f>
        <v>1000000</v>
      </c>
      <c r="RNU1355" s="84">
        <f>SUM(RNU1353)</f>
        <v>0</v>
      </c>
      <c r="RNV1355" s="84">
        <f>RNU1355/RNT1355</f>
        <v>0</v>
      </c>
      <c r="RNW1355" s="84">
        <f>SUM(RNW1353)</f>
        <v>1000000</v>
      </c>
      <c r="RNX1355" s="84">
        <v>0</v>
      </c>
      <c r="RNY1355" s="84">
        <v>0</v>
      </c>
      <c r="ROA1355" s="84">
        <f>RNX1355-RNY1355</f>
        <v>0</v>
      </c>
      <c r="ROB1355" s="84">
        <f t="shared" ref="ROB1355:ROR1357" si="629">RNX1355+RNT1355</f>
        <v>1000000</v>
      </c>
      <c r="ROH1355" s="84" t="s">
        <v>235</v>
      </c>
      <c r="ROI1355" s="84" t="s">
        <v>236</v>
      </c>
      <c r="ROJ1355" s="84">
        <f>SUM(ROJ1353)</f>
        <v>1000000</v>
      </c>
      <c r="ROK1355" s="84">
        <f>SUM(ROK1353)</f>
        <v>0</v>
      </c>
      <c r="ROL1355" s="84">
        <f>ROK1355/ROJ1355</f>
        <v>0</v>
      </c>
      <c r="ROM1355" s="84">
        <f>SUM(ROM1353)</f>
        <v>1000000</v>
      </c>
      <c r="RON1355" s="84">
        <v>0</v>
      </c>
      <c r="ROO1355" s="84">
        <v>0</v>
      </c>
      <c r="ROQ1355" s="84">
        <f>RON1355-ROO1355</f>
        <v>0</v>
      </c>
      <c r="ROR1355" s="84">
        <f t="shared" si="629"/>
        <v>1000000</v>
      </c>
      <c r="ROX1355" s="84" t="s">
        <v>235</v>
      </c>
      <c r="ROY1355" s="84" t="s">
        <v>236</v>
      </c>
      <c r="ROZ1355" s="84">
        <f>SUM(ROZ1353)</f>
        <v>1000000</v>
      </c>
      <c r="RPA1355" s="84">
        <f>SUM(RPA1353)</f>
        <v>0</v>
      </c>
      <c r="RPB1355" s="84">
        <f>RPA1355/ROZ1355</f>
        <v>0</v>
      </c>
      <c r="RPC1355" s="84">
        <f>SUM(RPC1353)</f>
        <v>1000000</v>
      </c>
      <c r="RPD1355" s="84">
        <v>0</v>
      </c>
      <c r="RPE1355" s="84">
        <v>0</v>
      </c>
      <c r="RPG1355" s="84">
        <f>RPD1355-RPE1355</f>
        <v>0</v>
      </c>
      <c r="RPH1355" s="84">
        <f t="shared" ref="RPH1355:RPX1357" si="630">RPD1355+ROZ1355</f>
        <v>1000000</v>
      </c>
      <c r="RPN1355" s="84" t="s">
        <v>235</v>
      </c>
      <c r="RPO1355" s="84" t="s">
        <v>236</v>
      </c>
      <c r="RPP1355" s="84">
        <f>SUM(RPP1353)</f>
        <v>1000000</v>
      </c>
      <c r="RPQ1355" s="84">
        <f>SUM(RPQ1353)</f>
        <v>0</v>
      </c>
      <c r="RPR1355" s="84">
        <f>RPQ1355/RPP1355</f>
        <v>0</v>
      </c>
      <c r="RPS1355" s="84">
        <f>SUM(RPS1353)</f>
        <v>1000000</v>
      </c>
      <c r="RPT1355" s="84">
        <v>0</v>
      </c>
      <c r="RPU1355" s="84">
        <v>0</v>
      </c>
      <c r="RPW1355" s="84">
        <f>RPT1355-RPU1355</f>
        <v>0</v>
      </c>
      <c r="RPX1355" s="84">
        <f t="shared" si="630"/>
        <v>1000000</v>
      </c>
      <c r="RQD1355" s="84" t="s">
        <v>235</v>
      </c>
      <c r="RQE1355" s="84" t="s">
        <v>236</v>
      </c>
      <c r="RQF1355" s="84">
        <f>SUM(RQF1353)</f>
        <v>1000000</v>
      </c>
      <c r="RQG1355" s="84">
        <f>SUM(RQG1353)</f>
        <v>0</v>
      </c>
      <c r="RQH1355" s="84">
        <f>RQG1355/RQF1355</f>
        <v>0</v>
      </c>
      <c r="RQI1355" s="84">
        <f>SUM(RQI1353)</f>
        <v>1000000</v>
      </c>
      <c r="RQJ1355" s="84">
        <v>0</v>
      </c>
      <c r="RQK1355" s="84">
        <v>0</v>
      </c>
      <c r="RQM1355" s="84">
        <f>RQJ1355-RQK1355</f>
        <v>0</v>
      </c>
      <c r="RQN1355" s="84">
        <f t="shared" ref="RQN1355:RRD1357" si="631">RQJ1355+RQF1355</f>
        <v>1000000</v>
      </c>
      <c r="RQT1355" s="84" t="s">
        <v>235</v>
      </c>
      <c r="RQU1355" s="84" t="s">
        <v>236</v>
      </c>
      <c r="RQV1355" s="84">
        <f>SUM(RQV1353)</f>
        <v>1000000</v>
      </c>
      <c r="RQW1355" s="84">
        <f>SUM(RQW1353)</f>
        <v>0</v>
      </c>
      <c r="RQX1355" s="84">
        <f>RQW1355/RQV1355</f>
        <v>0</v>
      </c>
      <c r="RQY1355" s="84">
        <f>SUM(RQY1353)</f>
        <v>1000000</v>
      </c>
      <c r="RQZ1355" s="84">
        <v>0</v>
      </c>
      <c r="RRA1355" s="84">
        <v>0</v>
      </c>
      <c r="RRC1355" s="84">
        <f>RQZ1355-RRA1355</f>
        <v>0</v>
      </c>
      <c r="RRD1355" s="84">
        <f t="shared" si="631"/>
        <v>1000000</v>
      </c>
      <c r="RRJ1355" s="84" t="s">
        <v>235</v>
      </c>
      <c r="RRK1355" s="84" t="s">
        <v>236</v>
      </c>
      <c r="RRL1355" s="84">
        <f>SUM(RRL1353)</f>
        <v>1000000</v>
      </c>
      <c r="RRM1355" s="84">
        <f>SUM(RRM1353)</f>
        <v>0</v>
      </c>
      <c r="RRN1355" s="84">
        <f>RRM1355/RRL1355</f>
        <v>0</v>
      </c>
      <c r="RRO1355" s="84">
        <f>SUM(RRO1353)</f>
        <v>1000000</v>
      </c>
      <c r="RRP1355" s="84">
        <v>0</v>
      </c>
      <c r="RRQ1355" s="84">
        <v>0</v>
      </c>
      <c r="RRS1355" s="84">
        <f>RRP1355-RRQ1355</f>
        <v>0</v>
      </c>
      <c r="RRT1355" s="84">
        <f t="shared" ref="RRT1355:RSJ1357" si="632">RRP1355+RRL1355</f>
        <v>1000000</v>
      </c>
      <c r="RRZ1355" s="84" t="s">
        <v>235</v>
      </c>
      <c r="RSA1355" s="84" t="s">
        <v>236</v>
      </c>
      <c r="RSB1355" s="84">
        <f>SUM(RSB1353)</f>
        <v>1000000</v>
      </c>
      <c r="RSC1355" s="84">
        <f>SUM(RSC1353)</f>
        <v>0</v>
      </c>
      <c r="RSD1355" s="84">
        <f>RSC1355/RSB1355</f>
        <v>0</v>
      </c>
      <c r="RSE1355" s="84">
        <f>SUM(RSE1353)</f>
        <v>1000000</v>
      </c>
      <c r="RSF1355" s="84">
        <v>0</v>
      </c>
      <c r="RSG1355" s="84">
        <v>0</v>
      </c>
      <c r="RSI1355" s="84">
        <f>RSF1355-RSG1355</f>
        <v>0</v>
      </c>
      <c r="RSJ1355" s="84">
        <f t="shared" si="632"/>
        <v>1000000</v>
      </c>
      <c r="RSP1355" s="84" t="s">
        <v>235</v>
      </c>
      <c r="RSQ1355" s="84" t="s">
        <v>236</v>
      </c>
      <c r="RSR1355" s="84">
        <f>SUM(RSR1353)</f>
        <v>1000000</v>
      </c>
      <c r="RSS1355" s="84">
        <f>SUM(RSS1353)</f>
        <v>0</v>
      </c>
      <c r="RST1355" s="84">
        <f>RSS1355/RSR1355</f>
        <v>0</v>
      </c>
      <c r="RSU1355" s="84">
        <f>SUM(RSU1353)</f>
        <v>1000000</v>
      </c>
      <c r="RSV1355" s="84">
        <v>0</v>
      </c>
      <c r="RSW1355" s="84">
        <v>0</v>
      </c>
      <c r="RSY1355" s="84">
        <f>RSV1355-RSW1355</f>
        <v>0</v>
      </c>
      <c r="RSZ1355" s="84">
        <f t="shared" ref="RSZ1355:RTP1357" si="633">RSV1355+RSR1355</f>
        <v>1000000</v>
      </c>
      <c r="RTF1355" s="84" t="s">
        <v>235</v>
      </c>
      <c r="RTG1355" s="84" t="s">
        <v>236</v>
      </c>
      <c r="RTH1355" s="84">
        <f>SUM(RTH1353)</f>
        <v>1000000</v>
      </c>
      <c r="RTI1355" s="84">
        <f>SUM(RTI1353)</f>
        <v>0</v>
      </c>
      <c r="RTJ1355" s="84">
        <f>RTI1355/RTH1355</f>
        <v>0</v>
      </c>
      <c r="RTK1355" s="84">
        <f>SUM(RTK1353)</f>
        <v>1000000</v>
      </c>
      <c r="RTL1355" s="84">
        <v>0</v>
      </c>
      <c r="RTM1355" s="84">
        <v>0</v>
      </c>
      <c r="RTO1355" s="84">
        <f>RTL1355-RTM1355</f>
        <v>0</v>
      </c>
      <c r="RTP1355" s="84">
        <f t="shared" si="633"/>
        <v>1000000</v>
      </c>
      <c r="RTV1355" s="84" t="s">
        <v>235</v>
      </c>
      <c r="RTW1355" s="84" t="s">
        <v>236</v>
      </c>
      <c r="RTX1355" s="84">
        <f>SUM(RTX1353)</f>
        <v>1000000</v>
      </c>
      <c r="RTY1355" s="84">
        <f>SUM(RTY1353)</f>
        <v>0</v>
      </c>
      <c r="RTZ1355" s="84">
        <f>RTY1355/RTX1355</f>
        <v>0</v>
      </c>
      <c r="RUA1355" s="84">
        <f>SUM(RUA1353)</f>
        <v>1000000</v>
      </c>
      <c r="RUB1355" s="84">
        <v>0</v>
      </c>
      <c r="RUC1355" s="84">
        <v>0</v>
      </c>
      <c r="RUE1355" s="84">
        <f>RUB1355-RUC1355</f>
        <v>0</v>
      </c>
      <c r="RUF1355" s="84">
        <f t="shared" ref="RUF1355:RUV1357" si="634">RUB1355+RTX1355</f>
        <v>1000000</v>
      </c>
      <c r="RUL1355" s="84" t="s">
        <v>235</v>
      </c>
      <c r="RUM1355" s="84" t="s">
        <v>236</v>
      </c>
      <c r="RUN1355" s="84">
        <f>SUM(RUN1353)</f>
        <v>1000000</v>
      </c>
      <c r="RUO1355" s="84">
        <f>SUM(RUO1353)</f>
        <v>0</v>
      </c>
      <c r="RUP1355" s="84">
        <f>RUO1355/RUN1355</f>
        <v>0</v>
      </c>
      <c r="RUQ1355" s="84">
        <f>SUM(RUQ1353)</f>
        <v>1000000</v>
      </c>
      <c r="RUR1355" s="84">
        <v>0</v>
      </c>
      <c r="RUS1355" s="84">
        <v>0</v>
      </c>
      <c r="RUU1355" s="84">
        <f>RUR1355-RUS1355</f>
        <v>0</v>
      </c>
      <c r="RUV1355" s="84">
        <f t="shared" si="634"/>
        <v>1000000</v>
      </c>
      <c r="RVB1355" s="84" t="s">
        <v>235</v>
      </c>
      <c r="RVC1355" s="84" t="s">
        <v>236</v>
      </c>
      <c r="RVD1355" s="84">
        <f>SUM(RVD1353)</f>
        <v>1000000</v>
      </c>
      <c r="RVE1355" s="84">
        <f>SUM(RVE1353)</f>
        <v>0</v>
      </c>
      <c r="RVF1355" s="84">
        <f>RVE1355/RVD1355</f>
        <v>0</v>
      </c>
      <c r="RVG1355" s="84">
        <f>SUM(RVG1353)</f>
        <v>1000000</v>
      </c>
      <c r="RVH1355" s="84">
        <v>0</v>
      </c>
      <c r="RVI1355" s="84">
        <v>0</v>
      </c>
      <c r="RVK1355" s="84">
        <f>RVH1355-RVI1355</f>
        <v>0</v>
      </c>
      <c r="RVL1355" s="84">
        <f t="shared" ref="RVL1355:RWB1357" si="635">RVH1355+RVD1355</f>
        <v>1000000</v>
      </c>
      <c r="RVR1355" s="84" t="s">
        <v>235</v>
      </c>
      <c r="RVS1355" s="84" t="s">
        <v>236</v>
      </c>
      <c r="RVT1355" s="84">
        <f>SUM(RVT1353)</f>
        <v>1000000</v>
      </c>
      <c r="RVU1355" s="84">
        <f>SUM(RVU1353)</f>
        <v>0</v>
      </c>
      <c r="RVV1355" s="84">
        <f>RVU1355/RVT1355</f>
        <v>0</v>
      </c>
      <c r="RVW1355" s="84">
        <f>SUM(RVW1353)</f>
        <v>1000000</v>
      </c>
      <c r="RVX1355" s="84">
        <v>0</v>
      </c>
      <c r="RVY1355" s="84">
        <v>0</v>
      </c>
      <c r="RWA1355" s="84">
        <f>RVX1355-RVY1355</f>
        <v>0</v>
      </c>
      <c r="RWB1355" s="84">
        <f t="shared" si="635"/>
        <v>1000000</v>
      </c>
      <c r="RWH1355" s="84" t="s">
        <v>235</v>
      </c>
      <c r="RWI1355" s="84" t="s">
        <v>236</v>
      </c>
      <c r="RWJ1355" s="84">
        <f>SUM(RWJ1353)</f>
        <v>1000000</v>
      </c>
      <c r="RWK1355" s="84">
        <f>SUM(RWK1353)</f>
        <v>0</v>
      </c>
      <c r="RWL1355" s="84">
        <f>RWK1355/RWJ1355</f>
        <v>0</v>
      </c>
      <c r="RWM1355" s="84">
        <f>SUM(RWM1353)</f>
        <v>1000000</v>
      </c>
      <c r="RWN1355" s="84">
        <v>0</v>
      </c>
      <c r="RWO1355" s="84">
        <v>0</v>
      </c>
      <c r="RWQ1355" s="84">
        <f>RWN1355-RWO1355</f>
        <v>0</v>
      </c>
      <c r="RWR1355" s="84">
        <f t="shared" ref="RWR1355:RXH1357" si="636">RWN1355+RWJ1355</f>
        <v>1000000</v>
      </c>
      <c r="RWX1355" s="84" t="s">
        <v>235</v>
      </c>
      <c r="RWY1355" s="84" t="s">
        <v>236</v>
      </c>
      <c r="RWZ1355" s="84">
        <f>SUM(RWZ1353)</f>
        <v>1000000</v>
      </c>
      <c r="RXA1355" s="84">
        <f>SUM(RXA1353)</f>
        <v>0</v>
      </c>
      <c r="RXB1355" s="84">
        <f>RXA1355/RWZ1355</f>
        <v>0</v>
      </c>
      <c r="RXC1355" s="84">
        <f>SUM(RXC1353)</f>
        <v>1000000</v>
      </c>
      <c r="RXD1355" s="84">
        <v>0</v>
      </c>
      <c r="RXE1355" s="84">
        <v>0</v>
      </c>
      <c r="RXG1355" s="84">
        <f>RXD1355-RXE1355</f>
        <v>0</v>
      </c>
      <c r="RXH1355" s="84">
        <f t="shared" si="636"/>
        <v>1000000</v>
      </c>
      <c r="RXN1355" s="84" t="s">
        <v>235</v>
      </c>
      <c r="RXO1355" s="84" t="s">
        <v>236</v>
      </c>
      <c r="RXP1355" s="84">
        <f>SUM(RXP1353)</f>
        <v>1000000</v>
      </c>
      <c r="RXQ1355" s="84">
        <f>SUM(RXQ1353)</f>
        <v>0</v>
      </c>
      <c r="RXR1355" s="84">
        <f>RXQ1355/RXP1355</f>
        <v>0</v>
      </c>
      <c r="RXS1355" s="84">
        <f>SUM(RXS1353)</f>
        <v>1000000</v>
      </c>
      <c r="RXT1355" s="84">
        <v>0</v>
      </c>
      <c r="RXU1355" s="84">
        <v>0</v>
      </c>
      <c r="RXW1355" s="84">
        <f>RXT1355-RXU1355</f>
        <v>0</v>
      </c>
      <c r="RXX1355" s="84">
        <f t="shared" ref="RXX1355:RYN1357" si="637">RXT1355+RXP1355</f>
        <v>1000000</v>
      </c>
      <c r="RYD1355" s="84" t="s">
        <v>235</v>
      </c>
      <c r="RYE1355" s="84" t="s">
        <v>236</v>
      </c>
      <c r="RYF1355" s="84">
        <f>SUM(RYF1353)</f>
        <v>1000000</v>
      </c>
      <c r="RYG1355" s="84">
        <f>SUM(RYG1353)</f>
        <v>0</v>
      </c>
      <c r="RYH1355" s="84">
        <f>RYG1355/RYF1355</f>
        <v>0</v>
      </c>
      <c r="RYI1355" s="84">
        <f>SUM(RYI1353)</f>
        <v>1000000</v>
      </c>
      <c r="RYJ1355" s="84">
        <v>0</v>
      </c>
      <c r="RYK1355" s="84">
        <v>0</v>
      </c>
      <c r="RYM1355" s="84">
        <f>RYJ1355-RYK1355</f>
        <v>0</v>
      </c>
      <c r="RYN1355" s="84">
        <f t="shared" si="637"/>
        <v>1000000</v>
      </c>
      <c r="RYT1355" s="84" t="s">
        <v>235</v>
      </c>
      <c r="RYU1355" s="84" t="s">
        <v>236</v>
      </c>
      <c r="RYV1355" s="84">
        <f>SUM(RYV1353)</f>
        <v>1000000</v>
      </c>
      <c r="RYW1355" s="84">
        <f>SUM(RYW1353)</f>
        <v>0</v>
      </c>
      <c r="RYX1355" s="84">
        <f>RYW1355/RYV1355</f>
        <v>0</v>
      </c>
      <c r="RYY1355" s="84">
        <f>SUM(RYY1353)</f>
        <v>1000000</v>
      </c>
      <c r="RYZ1355" s="84">
        <v>0</v>
      </c>
      <c r="RZA1355" s="84">
        <v>0</v>
      </c>
      <c r="RZC1355" s="84">
        <f>RYZ1355-RZA1355</f>
        <v>0</v>
      </c>
      <c r="RZD1355" s="84">
        <f t="shared" ref="RZD1355:RZT1357" si="638">RYZ1355+RYV1355</f>
        <v>1000000</v>
      </c>
      <c r="RZJ1355" s="84" t="s">
        <v>235</v>
      </c>
      <c r="RZK1355" s="84" t="s">
        <v>236</v>
      </c>
      <c r="RZL1355" s="84">
        <f>SUM(RZL1353)</f>
        <v>1000000</v>
      </c>
      <c r="RZM1355" s="84">
        <f>SUM(RZM1353)</f>
        <v>0</v>
      </c>
      <c r="RZN1355" s="84">
        <f>RZM1355/RZL1355</f>
        <v>0</v>
      </c>
      <c r="RZO1355" s="84">
        <f>SUM(RZO1353)</f>
        <v>1000000</v>
      </c>
      <c r="RZP1355" s="84">
        <v>0</v>
      </c>
      <c r="RZQ1355" s="84">
        <v>0</v>
      </c>
      <c r="RZS1355" s="84">
        <f>RZP1355-RZQ1355</f>
        <v>0</v>
      </c>
      <c r="RZT1355" s="84">
        <f t="shared" si="638"/>
        <v>1000000</v>
      </c>
      <c r="RZZ1355" s="84" t="s">
        <v>235</v>
      </c>
      <c r="SAA1355" s="84" t="s">
        <v>236</v>
      </c>
      <c r="SAB1355" s="84">
        <f>SUM(SAB1353)</f>
        <v>1000000</v>
      </c>
      <c r="SAC1355" s="84">
        <f>SUM(SAC1353)</f>
        <v>0</v>
      </c>
      <c r="SAD1355" s="84">
        <f>SAC1355/SAB1355</f>
        <v>0</v>
      </c>
      <c r="SAE1355" s="84">
        <f>SUM(SAE1353)</f>
        <v>1000000</v>
      </c>
      <c r="SAF1355" s="84">
        <v>0</v>
      </c>
      <c r="SAG1355" s="84">
        <v>0</v>
      </c>
      <c r="SAI1355" s="84">
        <f>SAF1355-SAG1355</f>
        <v>0</v>
      </c>
      <c r="SAJ1355" s="84">
        <f t="shared" ref="SAJ1355:SAZ1357" si="639">SAF1355+SAB1355</f>
        <v>1000000</v>
      </c>
      <c r="SAP1355" s="84" t="s">
        <v>235</v>
      </c>
      <c r="SAQ1355" s="84" t="s">
        <v>236</v>
      </c>
      <c r="SAR1355" s="84">
        <f>SUM(SAR1353)</f>
        <v>1000000</v>
      </c>
      <c r="SAS1355" s="84">
        <f>SUM(SAS1353)</f>
        <v>0</v>
      </c>
      <c r="SAT1355" s="84">
        <f>SAS1355/SAR1355</f>
        <v>0</v>
      </c>
      <c r="SAU1355" s="84">
        <f>SUM(SAU1353)</f>
        <v>1000000</v>
      </c>
      <c r="SAV1355" s="84">
        <v>0</v>
      </c>
      <c r="SAW1355" s="84">
        <v>0</v>
      </c>
      <c r="SAY1355" s="84">
        <f>SAV1355-SAW1355</f>
        <v>0</v>
      </c>
      <c r="SAZ1355" s="84">
        <f t="shared" si="639"/>
        <v>1000000</v>
      </c>
      <c r="SBF1355" s="84" t="s">
        <v>235</v>
      </c>
      <c r="SBG1355" s="84" t="s">
        <v>236</v>
      </c>
      <c r="SBH1355" s="84">
        <f>SUM(SBH1353)</f>
        <v>1000000</v>
      </c>
      <c r="SBI1355" s="84">
        <f>SUM(SBI1353)</f>
        <v>0</v>
      </c>
      <c r="SBJ1355" s="84">
        <f>SBI1355/SBH1355</f>
        <v>0</v>
      </c>
      <c r="SBK1355" s="84">
        <f>SUM(SBK1353)</f>
        <v>1000000</v>
      </c>
      <c r="SBL1355" s="84">
        <v>0</v>
      </c>
      <c r="SBM1355" s="84">
        <v>0</v>
      </c>
      <c r="SBO1355" s="84">
        <f>SBL1355-SBM1355</f>
        <v>0</v>
      </c>
      <c r="SBP1355" s="84">
        <f t="shared" ref="SBP1355:SCF1357" si="640">SBL1355+SBH1355</f>
        <v>1000000</v>
      </c>
      <c r="SBV1355" s="84" t="s">
        <v>235</v>
      </c>
      <c r="SBW1355" s="84" t="s">
        <v>236</v>
      </c>
      <c r="SBX1355" s="84">
        <f>SUM(SBX1353)</f>
        <v>1000000</v>
      </c>
      <c r="SBY1355" s="84">
        <f>SUM(SBY1353)</f>
        <v>0</v>
      </c>
      <c r="SBZ1355" s="84">
        <f>SBY1355/SBX1355</f>
        <v>0</v>
      </c>
      <c r="SCA1355" s="84">
        <f>SUM(SCA1353)</f>
        <v>1000000</v>
      </c>
      <c r="SCB1355" s="84">
        <v>0</v>
      </c>
      <c r="SCC1355" s="84">
        <v>0</v>
      </c>
      <c r="SCE1355" s="84">
        <f>SCB1355-SCC1355</f>
        <v>0</v>
      </c>
      <c r="SCF1355" s="84">
        <f t="shared" si="640"/>
        <v>1000000</v>
      </c>
      <c r="SCL1355" s="84" t="s">
        <v>235</v>
      </c>
      <c r="SCM1355" s="84" t="s">
        <v>236</v>
      </c>
      <c r="SCN1355" s="84">
        <f>SUM(SCN1353)</f>
        <v>1000000</v>
      </c>
      <c r="SCO1355" s="84">
        <f>SUM(SCO1353)</f>
        <v>0</v>
      </c>
      <c r="SCP1355" s="84">
        <f>SCO1355/SCN1355</f>
        <v>0</v>
      </c>
      <c r="SCQ1355" s="84">
        <f>SUM(SCQ1353)</f>
        <v>1000000</v>
      </c>
      <c r="SCR1355" s="84">
        <v>0</v>
      </c>
      <c r="SCS1355" s="84">
        <v>0</v>
      </c>
      <c r="SCU1355" s="84">
        <f>SCR1355-SCS1355</f>
        <v>0</v>
      </c>
      <c r="SCV1355" s="84">
        <f t="shared" ref="SCV1355:SDL1357" si="641">SCR1355+SCN1355</f>
        <v>1000000</v>
      </c>
      <c r="SDB1355" s="84" t="s">
        <v>235</v>
      </c>
      <c r="SDC1355" s="84" t="s">
        <v>236</v>
      </c>
      <c r="SDD1355" s="84">
        <f>SUM(SDD1353)</f>
        <v>1000000</v>
      </c>
      <c r="SDE1355" s="84">
        <f>SUM(SDE1353)</f>
        <v>0</v>
      </c>
      <c r="SDF1355" s="84">
        <f>SDE1355/SDD1355</f>
        <v>0</v>
      </c>
      <c r="SDG1355" s="84">
        <f>SUM(SDG1353)</f>
        <v>1000000</v>
      </c>
      <c r="SDH1355" s="84">
        <v>0</v>
      </c>
      <c r="SDI1355" s="84">
        <v>0</v>
      </c>
      <c r="SDK1355" s="84">
        <f>SDH1355-SDI1355</f>
        <v>0</v>
      </c>
      <c r="SDL1355" s="84">
        <f t="shared" si="641"/>
        <v>1000000</v>
      </c>
      <c r="SDR1355" s="84" t="s">
        <v>235</v>
      </c>
      <c r="SDS1355" s="84" t="s">
        <v>236</v>
      </c>
      <c r="SDT1355" s="84">
        <f>SUM(SDT1353)</f>
        <v>1000000</v>
      </c>
      <c r="SDU1355" s="84">
        <f>SUM(SDU1353)</f>
        <v>0</v>
      </c>
      <c r="SDV1355" s="84">
        <f>SDU1355/SDT1355</f>
        <v>0</v>
      </c>
      <c r="SDW1355" s="84">
        <f>SUM(SDW1353)</f>
        <v>1000000</v>
      </c>
      <c r="SDX1355" s="84">
        <v>0</v>
      </c>
      <c r="SDY1355" s="84">
        <v>0</v>
      </c>
      <c r="SEA1355" s="84">
        <f>SDX1355-SDY1355</f>
        <v>0</v>
      </c>
      <c r="SEB1355" s="84">
        <f t="shared" ref="SEB1355:SER1357" si="642">SDX1355+SDT1355</f>
        <v>1000000</v>
      </c>
      <c r="SEH1355" s="84" t="s">
        <v>235</v>
      </c>
      <c r="SEI1355" s="84" t="s">
        <v>236</v>
      </c>
      <c r="SEJ1355" s="84">
        <f>SUM(SEJ1353)</f>
        <v>1000000</v>
      </c>
      <c r="SEK1355" s="84">
        <f>SUM(SEK1353)</f>
        <v>0</v>
      </c>
      <c r="SEL1355" s="84">
        <f>SEK1355/SEJ1355</f>
        <v>0</v>
      </c>
      <c r="SEM1355" s="84">
        <f>SUM(SEM1353)</f>
        <v>1000000</v>
      </c>
      <c r="SEN1355" s="84">
        <v>0</v>
      </c>
      <c r="SEO1355" s="84">
        <v>0</v>
      </c>
      <c r="SEQ1355" s="84">
        <f>SEN1355-SEO1355</f>
        <v>0</v>
      </c>
      <c r="SER1355" s="84">
        <f t="shared" si="642"/>
        <v>1000000</v>
      </c>
      <c r="SEX1355" s="84" t="s">
        <v>235</v>
      </c>
      <c r="SEY1355" s="84" t="s">
        <v>236</v>
      </c>
      <c r="SEZ1355" s="84">
        <f>SUM(SEZ1353)</f>
        <v>1000000</v>
      </c>
      <c r="SFA1355" s="84">
        <f>SUM(SFA1353)</f>
        <v>0</v>
      </c>
      <c r="SFB1355" s="84">
        <f>SFA1355/SEZ1355</f>
        <v>0</v>
      </c>
      <c r="SFC1355" s="84">
        <f>SUM(SFC1353)</f>
        <v>1000000</v>
      </c>
      <c r="SFD1355" s="84">
        <v>0</v>
      </c>
      <c r="SFE1355" s="84">
        <v>0</v>
      </c>
      <c r="SFG1355" s="84">
        <f>SFD1355-SFE1355</f>
        <v>0</v>
      </c>
      <c r="SFH1355" s="84">
        <f t="shared" ref="SFH1355:SFX1357" si="643">SFD1355+SEZ1355</f>
        <v>1000000</v>
      </c>
      <c r="SFN1355" s="84" t="s">
        <v>235</v>
      </c>
      <c r="SFO1355" s="84" t="s">
        <v>236</v>
      </c>
      <c r="SFP1355" s="84">
        <f>SUM(SFP1353)</f>
        <v>1000000</v>
      </c>
      <c r="SFQ1355" s="84">
        <f>SUM(SFQ1353)</f>
        <v>0</v>
      </c>
      <c r="SFR1355" s="84">
        <f>SFQ1355/SFP1355</f>
        <v>0</v>
      </c>
      <c r="SFS1355" s="84">
        <f>SUM(SFS1353)</f>
        <v>1000000</v>
      </c>
      <c r="SFT1355" s="84">
        <v>0</v>
      </c>
      <c r="SFU1355" s="84">
        <v>0</v>
      </c>
      <c r="SFW1355" s="84">
        <f>SFT1355-SFU1355</f>
        <v>0</v>
      </c>
      <c r="SFX1355" s="84">
        <f t="shared" si="643"/>
        <v>1000000</v>
      </c>
      <c r="SGD1355" s="84" t="s">
        <v>235</v>
      </c>
      <c r="SGE1355" s="84" t="s">
        <v>236</v>
      </c>
      <c r="SGF1355" s="84">
        <f>SUM(SGF1353)</f>
        <v>1000000</v>
      </c>
      <c r="SGG1355" s="84">
        <f>SUM(SGG1353)</f>
        <v>0</v>
      </c>
      <c r="SGH1355" s="84">
        <f>SGG1355/SGF1355</f>
        <v>0</v>
      </c>
      <c r="SGI1355" s="84">
        <f>SUM(SGI1353)</f>
        <v>1000000</v>
      </c>
      <c r="SGJ1355" s="84">
        <v>0</v>
      </c>
      <c r="SGK1355" s="84">
        <v>0</v>
      </c>
      <c r="SGM1355" s="84">
        <f>SGJ1355-SGK1355</f>
        <v>0</v>
      </c>
      <c r="SGN1355" s="84">
        <f t="shared" ref="SGN1355:SHD1357" si="644">SGJ1355+SGF1355</f>
        <v>1000000</v>
      </c>
      <c r="SGT1355" s="84" t="s">
        <v>235</v>
      </c>
      <c r="SGU1355" s="84" t="s">
        <v>236</v>
      </c>
      <c r="SGV1355" s="84">
        <f>SUM(SGV1353)</f>
        <v>1000000</v>
      </c>
      <c r="SGW1355" s="84">
        <f>SUM(SGW1353)</f>
        <v>0</v>
      </c>
      <c r="SGX1355" s="84">
        <f>SGW1355/SGV1355</f>
        <v>0</v>
      </c>
      <c r="SGY1355" s="84">
        <f>SUM(SGY1353)</f>
        <v>1000000</v>
      </c>
      <c r="SGZ1355" s="84">
        <v>0</v>
      </c>
      <c r="SHA1355" s="84">
        <v>0</v>
      </c>
      <c r="SHC1355" s="84">
        <f>SGZ1355-SHA1355</f>
        <v>0</v>
      </c>
      <c r="SHD1355" s="84">
        <f t="shared" si="644"/>
        <v>1000000</v>
      </c>
      <c r="SHJ1355" s="84" t="s">
        <v>235</v>
      </c>
      <c r="SHK1355" s="84" t="s">
        <v>236</v>
      </c>
      <c r="SHL1355" s="84">
        <f>SUM(SHL1353)</f>
        <v>1000000</v>
      </c>
      <c r="SHM1355" s="84">
        <f>SUM(SHM1353)</f>
        <v>0</v>
      </c>
      <c r="SHN1355" s="84">
        <f>SHM1355/SHL1355</f>
        <v>0</v>
      </c>
      <c r="SHO1355" s="84">
        <f>SUM(SHO1353)</f>
        <v>1000000</v>
      </c>
      <c r="SHP1355" s="84">
        <v>0</v>
      </c>
      <c r="SHQ1355" s="84">
        <v>0</v>
      </c>
      <c r="SHS1355" s="84">
        <f>SHP1355-SHQ1355</f>
        <v>0</v>
      </c>
      <c r="SHT1355" s="84">
        <f t="shared" ref="SHT1355:SIJ1357" si="645">SHP1355+SHL1355</f>
        <v>1000000</v>
      </c>
      <c r="SHZ1355" s="84" t="s">
        <v>235</v>
      </c>
      <c r="SIA1355" s="84" t="s">
        <v>236</v>
      </c>
      <c r="SIB1355" s="84">
        <f>SUM(SIB1353)</f>
        <v>1000000</v>
      </c>
      <c r="SIC1355" s="84">
        <f>SUM(SIC1353)</f>
        <v>0</v>
      </c>
      <c r="SID1355" s="84">
        <f>SIC1355/SIB1355</f>
        <v>0</v>
      </c>
      <c r="SIE1355" s="84">
        <f>SUM(SIE1353)</f>
        <v>1000000</v>
      </c>
      <c r="SIF1355" s="84">
        <v>0</v>
      </c>
      <c r="SIG1355" s="84">
        <v>0</v>
      </c>
      <c r="SII1355" s="84">
        <f>SIF1355-SIG1355</f>
        <v>0</v>
      </c>
      <c r="SIJ1355" s="84">
        <f t="shared" si="645"/>
        <v>1000000</v>
      </c>
      <c r="SIP1355" s="84" t="s">
        <v>235</v>
      </c>
      <c r="SIQ1355" s="84" t="s">
        <v>236</v>
      </c>
      <c r="SIR1355" s="84">
        <f>SUM(SIR1353)</f>
        <v>1000000</v>
      </c>
      <c r="SIS1355" s="84">
        <f>SUM(SIS1353)</f>
        <v>0</v>
      </c>
      <c r="SIT1355" s="84">
        <f>SIS1355/SIR1355</f>
        <v>0</v>
      </c>
      <c r="SIU1355" s="84">
        <f>SUM(SIU1353)</f>
        <v>1000000</v>
      </c>
      <c r="SIV1355" s="84">
        <v>0</v>
      </c>
      <c r="SIW1355" s="84">
        <v>0</v>
      </c>
      <c r="SIY1355" s="84">
        <f>SIV1355-SIW1355</f>
        <v>0</v>
      </c>
      <c r="SIZ1355" s="84">
        <f t="shared" ref="SIZ1355:SJP1357" si="646">SIV1355+SIR1355</f>
        <v>1000000</v>
      </c>
      <c r="SJF1355" s="84" t="s">
        <v>235</v>
      </c>
      <c r="SJG1355" s="84" t="s">
        <v>236</v>
      </c>
      <c r="SJH1355" s="84">
        <f>SUM(SJH1353)</f>
        <v>1000000</v>
      </c>
      <c r="SJI1355" s="84">
        <f>SUM(SJI1353)</f>
        <v>0</v>
      </c>
      <c r="SJJ1355" s="84">
        <f>SJI1355/SJH1355</f>
        <v>0</v>
      </c>
      <c r="SJK1355" s="84">
        <f>SUM(SJK1353)</f>
        <v>1000000</v>
      </c>
      <c r="SJL1355" s="84">
        <v>0</v>
      </c>
      <c r="SJM1355" s="84">
        <v>0</v>
      </c>
      <c r="SJO1355" s="84">
        <f>SJL1355-SJM1355</f>
        <v>0</v>
      </c>
      <c r="SJP1355" s="84">
        <f t="shared" si="646"/>
        <v>1000000</v>
      </c>
      <c r="SJV1355" s="84" t="s">
        <v>235</v>
      </c>
      <c r="SJW1355" s="84" t="s">
        <v>236</v>
      </c>
      <c r="SJX1355" s="84">
        <f>SUM(SJX1353)</f>
        <v>1000000</v>
      </c>
      <c r="SJY1355" s="84">
        <f>SUM(SJY1353)</f>
        <v>0</v>
      </c>
      <c r="SJZ1355" s="84">
        <f>SJY1355/SJX1355</f>
        <v>0</v>
      </c>
      <c r="SKA1355" s="84">
        <f>SUM(SKA1353)</f>
        <v>1000000</v>
      </c>
      <c r="SKB1355" s="84">
        <v>0</v>
      </c>
      <c r="SKC1355" s="84">
        <v>0</v>
      </c>
      <c r="SKE1355" s="84">
        <f>SKB1355-SKC1355</f>
        <v>0</v>
      </c>
      <c r="SKF1355" s="84">
        <f t="shared" ref="SKF1355:SKV1357" si="647">SKB1355+SJX1355</f>
        <v>1000000</v>
      </c>
      <c r="SKL1355" s="84" t="s">
        <v>235</v>
      </c>
      <c r="SKM1355" s="84" t="s">
        <v>236</v>
      </c>
      <c r="SKN1355" s="84">
        <f>SUM(SKN1353)</f>
        <v>1000000</v>
      </c>
      <c r="SKO1355" s="84">
        <f>SUM(SKO1353)</f>
        <v>0</v>
      </c>
      <c r="SKP1355" s="84">
        <f>SKO1355/SKN1355</f>
        <v>0</v>
      </c>
      <c r="SKQ1355" s="84">
        <f>SUM(SKQ1353)</f>
        <v>1000000</v>
      </c>
      <c r="SKR1355" s="84">
        <v>0</v>
      </c>
      <c r="SKS1355" s="84">
        <v>0</v>
      </c>
      <c r="SKU1355" s="84">
        <f>SKR1355-SKS1355</f>
        <v>0</v>
      </c>
      <c r="SKV1355" s="84">
        <f t="shared" si="647"/>
        <v>1000000</v>
      </c>
      <c r="SLB1355" s="84" t="s">
        <v>235</v>
      </c>
      <c r="SLC1355" s="84" t="s">
        <v>236</v>
      </c>
      <c r="SLD1355" s="84">
        <f>SUM(SLD1353)</f>
        <v>1000000</v>
      </c>
      <c r="SLE1355" s="84">
        <f>SUM(SLE1353)</f>
        <v>0</v>
      </c>
      <c r="SLF1355" s="84">
        <f>SLE1355/SLD1355</f>
        <v>0</v>
      </c>
      <c r="SLG1355" s="84">
        <f>SUM(SLG1353)</f>
        <v>1000000</v>
      </c>
      <c r="SLH1355" s="84">
        <v>0</v>
      </c>
      <c r="SLI1355" s="84">
        <v>0</v>
      </c>
      <c r="SLK1355" s="84">
        <f>SLH1355-SLI1355</f>
        <v>0</v>
      </c>
      <c r="SLL1355" s="84">
        <f t="shared" ref="SLL1355:SMB1357" si="648">SLH1355+SLD1355</f>
        <v>1000000</v>
      </c>
      <c r="SLR1355" s="84" t="s">
        <v>235</v>
      </c>
      <c r="SLS1355" s="84" t="s">
        <v>236</v>
      </c>
      <c r="SLT1355" s="84">
        <f>SUM(SLT1353)</f>
        <v>1000000</v>
      </c>
      <c r="SLU1355" s="84">
        <f>SUM(SLU1353)</f>
        <v>0</v>
      </c>
      <c r="SLV1355" s="84">
        <f>SLU1355/SLT1355</f>
        <v>0</v>
      </c>
      <c r="SLW1355" s="84">
        <f>SUM(SLW1353)</f>
        <v>1000000</v>
      </c>
      <c r="SLX1355" s="84">
        <v>0</v>
      </c>
      <c r="SLY1355" s="84">
        <v>0</v>
      </c>
      <c r="SMA1355" s="84">
        <f>SLX1355-SLY1355</f>
        <v>0</v>
      </c>
      <c r="SMB1355" s="84">
        <f t="shared" si="648"/>
        <v>1000000</v>
      </c>
      <c r="SMH1355" s="84" t="s">
        <v>235</v>
      </c>
      <c r="SMI1355" s="84" t="s">
        <v>236</v>
      </c>
      <c r="SMJ1355" s="84">
        <f>SUM(SMJ1353)</f>
        <v>1000000</v>
      </c>
      <c r="SMK1355" s="84">
        <f>SUM(SMK1353)</f>
        <v>0</v>
      </c>
      <c r="SML1355" s="84">
        <f>SMK1355/SMJ1355</f>
        <v>0</v>
      </c>
      <c r="SMM1355" s="84">
        <f>SUM(SMM1353)</f>
        <v>1000000</v>
      </c>
      <c r="SMN1355" s="84">
        <v>0</v>
      </c>
      <c r="SMO1355" s="84">
        <v>0</v>
      </c>
      <c r="SMQ1355" s="84">
        <f>SMN1355-SMO1355</f>
        <v>0</v>
      </c>
      <c r="SMR1355" s="84">
        <f t="shared" ref="SMR1355:SNH1357" si="649">SMN1355+SMJ1355</f>
        <v>1000000</v>
      </c>
      <c r="SMX1355" s="84" t="s">
        <v>235</v>
      </c>
      <c r="SMY1355" s="84" t="s">
        <v>236</v>
      </c>
      <c r="SMZ1355" s="84">
        <f>SUM(SMZ1353)</f>
        <v>1000000</v>
      </c>
      <c r="SNA1355" s="84">
        <f>SUM(SNA1353)</f>
        <v>0</v>
      </c>
      <c r="SNB1355" s="84">
        <f>SNA1355/SMZ1355</f>
        <v>0</v>
      </c>
      <c r="SNC1355" s="84">
        <f>SUM(SNC1353)</f>
        <v>1000000</v>
      </c>
      <c r="SND1355" s="84">
        <v>0</v>
      </c>
      <c r="SNE1355" s="84">
        <v>0</v>
      </c>
      <c r="SNG1355" s="84">
        <f>SND1355-SNE1355</f>
        <v>0</v>
      </c>
      <c r="SNH1355" s="84">
        <f t="shared" si="649"/>
        <v>1000000</v>
      </c>
      <c r="SNN1355" s="84" t="s">
        <v>235</v>
      </c>
      <c r="SNO1355" s="84" t="s">
        <v>236</v>
      </c>
      <c r="SNP1355" s="84">
        <f>SUM(SNP1353)</f>
        <v>1000000</v>
      </c>
      <c r="SNQ1355" s="84">
        <f>SUM(SNQ1353)</f>
        <v>0</v>
      </c>
      <c r="SNR1355" s="84">
        <f>SNQ1355/SNP1355</f>
        <v>0</v>
      </c>
      <c r="SNS1355" s="84">
        <f>SUM(SNS1353)</f>
        <v>1000000</v>
      </c>
      <c r="SNT1355" s="84">
        <v>0</v>
      </c>
      <c r="SNU1355" s="84">
        <v>0</v>
      </c>
      <c r="SNW1355" s="84">
        <f>SNT1355-SNU1355</f>
        <v>0</v>
      </c>
      <c r="SNX1355" s="84">
        <f t="shared" ref="SNX1355:SON1357" si="650">SNT1355+SNP1355</f>
        <v>1000000</v>
      </c>
      <c r="SOD1355" s="84" t="s">
        <v>235</v>
      </c>
      <c r="SOE1355" s="84" t="s">
        <v>236</v>
      </c>
      <c r="SOF1355" s="84">
        <f>SUM(SOF1353)</f>
        <v>1000000</v>
      </c>
      <c r="SOG1355" s="84">
        <f>SUM(SOG1353)</f>
        <v>0</v>
      </c>
      <c r="SOH1355" s="84">
        <f>SOG1355/SOF1355</f>
        <v>0</v>
      </c>
      <c r="SOI1355" s="84">
        <f>SUM(SOI1353)</f>
        <v>1000000</v>
      </c>
      <c r="SOJ1355" s="84">
        <v>0</v>
      </c>
      <c r="SOK1355" s="84">
        <v>0</v>
      </c>
      <c r="SOM1355" s="84">
        <f>SOJ1355-SOK1355</f>
        <v>0</v>
      </c>
      <c r="SON1355" s="84">
        <f t="shared" si="650"/>
        <v>1000000</v>
      </c>
      <c r="SOT1355" s="84" t="s">
        <v>235</v>
      </c>
      <c r="SOU1355" s="84" t="s">
        <v>236</v>
      </c>
      <c r="SOV1355" s="84">
        <f>SUM(SOV1353)</f>
        <v>1000000</v>
      </c>
      <c r="SOW1355" s="84">
        <f>SUM(SOW1353)</f>
        <v>0</v>
      </c>
      <c r="SOX1355" s="84">
        <f>SOW1355/SOV1355</f>
        <v>0</v>
      </c>
      <c r="SOY1355" s="84">
        <f>SUM(SOY1353)</f>
        <v>1000000</v>
      </c>
      <c r="SOZ1355" s="84">
        <v>0</v>
      </c>
      <c r="SPA1355" s="84">
        <v>0</v>
      </c>
      <c r="SPC1355" s="84">
        <f>SOZ1355-SPA1355</f>
        <v>0</v>
      </c>
      <c r="SPD1355" s="84">
        <f t="shared" ref="SPD1355:SPT1357" si="651">SOZ1355+SOV1355</f>
        <v>1000000</v>
      </c>
      <c r="SPJ1355" s="84" t="s">
        <v>235</v>
      </c>
      <c r="SPK1355" s="84" t="s">
        <v>236</v>
      </c>
      <c r="SPL1355" s="84">
        <f>SUM(SPL1353)</f>
        <v>1000000</v>
      </c>
      <c r="SPM1355" s="84">
        <f>SUM(SPM1353)</f>
        <v>0</v>
      </c>
      <c r="SPN1355" s="84">
        <f>SPM1355/SPL1355</f>
        <v>0</v>
      </c>
      <c r="SPO1355" s="84">
        <f>SUM(SPO1353)</f>
        <v>1000000</v>
      </c>
      <c r="SPP1355" s="84">
        <v>0</v>
      </c>
      <c r="SPQ1355" s="84">
        <v>0</v>
      </c>
      <c r="SPS1355" s="84">
        <f>SPP1355-SPQ1355</f>
        <v>0</v>
      </c>
      <c r="SPT1355" s="84">
        <f t="shared" si="651"/>
        <v>1000000</v>
      </c>
      <c r="SPZ1355" s="84" t="s">
        <v>235</v>
      </c>
      <c r="SQA1355" s="84" t="s">
        <v>236</v>
      </c>
      <c r="SQB1355" s="84">
        <f>SUM(SQB1353)</f>
        <v>1000000</v>
      </c>
      <c r="SQC1355" s="84">
        <f>SUM(SQC1353)</f>
        <v>0</v>
      </c>
      <c r="SQD1355" s="84">
        <f>SQC1355/SQB1355</f>
        <v>0</v>
      </c>
      <c r="SQE1355" s="84">
        <f>SUM(SQE1353)</f>
        <v>1000000</v>
      </c>
      <c r="SQF1355" s="84">
        <v>0</v>
      </c>
      <c r="SQG1355" s="84">
        <v>0</v>
      </c>
      <c r="SQI1355" s="84">
        <f>SQF1355-SQG1355</f>
        <v>0</v>
      </c>
      <c r="SQJ1355" s="84">
        <f t="shared" ref="SQJ1355:SQZ1357" si="652">SQF1355+SQB1355</f>
        <v>1000000</v>
      </c>
      <c r="SQP1355" s="84" t="s">
        <v>235</v>
      </c>
      <c r="SQQ1355" s="84" t="s">
        <v>236</v>
      </c>
      <c r="SQR1355" s="84">
        <f>SUM(SQR1353)</f>
        <v>1000000</v>
      </c>
      <c r="SQS1355" s="84">
        <f>SUM(SQS1353)</f>
        <v>0</v>
      </c>
      <c r="SQT1355" s="84">
        <f>SQS1355/SQR1355</f>
        <v>0</v>
      </c>
      <c r="SQU1355" s="84">
        <f>SUM(SQU1353)</f>
        <v>1000000</v>
      </c>
      <c r="SQV1355" s="84">
        <v>0</v>
      </c>
      <c r="SQW1355" s="84">
        <v>0</v>
      </c>
      <c r="SQY1355" s="84">
        <f>SQV1355-SQW1355</f>
        <v>0</v>
      </c>
      <c r="SQZ1355" s="84">
        <f t="shared" si="652"/>
        <v>1000000</v>
      </c>
      <c r="SRF1355" s="84" t="s">
        <v>235</v>
      </c>
      <c r="SRG1355" s="84" t="s">
        <v>236</v>
      </c>
      <c r="SRH1355" s="84">
        <f>SUM(SRH1353)</f>
        <v>1000000</v>
      </c>
      <c r="SRI1355" s="84">
        <f>SUM(SRI1353)</f>
        <v>0</v>
      </c>
      <c r="SRJ1355" s="84">
        <f>SRI1355/SRH1355</f>
        <v>0</v>
      </c>
      <c r="SRK1355" s="84">
        <f>SUM(SRK1353)</f>
        <v>1000000</v>
      </c>
      <c r="SRL1355" s="84">
        <v>0</v>
      </c>
      <c r="SRM1355" s="84">
        <v>0</v>
      </c>
      <c r="SRO1355" s="84">
        <f>SRL1355-SRM1355</f>
        <v>0</v>
      </c>
      <c r="SRP1355" s="84">
        <f t="shared" ref="SRP1355:SSF1357" si="653">SRL1355+SRH1355</f>
        <v>1000000</v>
      </c>
      <c r="SRV1355" s="84" t="s">
        <v>235</v>
      </c>
      <c r="SRW1355" s="84" t="s">
        <v>236</v>
      </c>
      <c r="SRX1355" s="84">
        <f>SUM(SRX1353)</f>
        <v>1000000</v>
      </c>
      <c r="SRY1355" s="84">
        <f>SUM(SRY1353)</f>
        <v>0</v>
      </c>
      <c r="SRZ1355" s="84">
        <f>SRY1355/SRX1355</f>
        <v>0</v>
      </c>
      <c r="SSA1355" s="84">
        <f>SUM(SSA1353)</f>
        <v>1000000</v>
      </c>
      <c r="SSB1355" s="84">
        <v>0</v>
      </c>
      <c r="SSC1355" s="84">
        <v>0</v>
      </c>
      <c r="SSE1355" s="84">
        <f>SSB1355-SSC1355</f>
        <v>0</v>
      </c>
      <c r="SSF1355" s="84">
        <f t="shared" si="653"/>
        <v>1000000</v>
      </c>
      <c r="SSL1355" s="84" t="s">
        <v>235</v>
      </c>
      <c r="SSM1355" s="84" t="s">
        <v>236</v>
      </c>
      <c r="SSN1355" s="84">
        <f>SUM(SSN1353)</f>
        <v>1000000</v>
      </c>
      <c r="SSO1355" s="84">
        <f>SUM(SSO1353)</f>
        <v>0</v>
      </c>
      <c r="SSP1355" s="84">
        <f>SSO1355/SSN1355</f>
        <v>0</v>
      </c>
      <c r="SSQ1355" s="84">
        <f>SUM(SSQ1353)</f>
        <v>1000000</v>
      </c>
      <c r="SSR1355" s="84">
        <v>0</v>
      </c>
      <c r="SSS1355" s="84">
        <v>0</v>
      </c>
      <c r="SSU1355" s="84">
        <f>SSR1355-SSS1355</f>
        <v>0</v>
      </c>
      <c r="SSV1355" s="84">
        <f t="shared" ref="SSV1355:STL1357" si="654">SSR1355+SSN1355</f>
        <v>1000000</v>
      </c>
      <c r="STB1355" s="84" t="s">
        <v>235</v>
      </c>
      <c r="STC1355" s="84" t="s">
        <v>236</v>
      </c>
      <c r="STD1355" s="84">
        <f>SUM(STD1353)</f>
        <v>1000000</v>
      </c>
      <c r="STE1355" s="84">
        <f>SUM(STE1353)</f>
        <v>0</v>
      </c>
      <c r="STF1355" s="84">
        <f>STE1355/STD1355</f>
        <v>0</v>
      </c>
      <c r="STG1355" s="84">
        <f>SUM(STG1353)</f>
        <v>1000000</v>
      </c>
      <c r="STH1355" s="84">
        <v>0</v>
      </c>
      <c r="STI1355" s="84">
        <v>0</v>
      </c>
      <c r="STK1355" s="84">
        <f>STH1355-STI1355</f>
        <v>0</v>
      </c>
      <c r="STL1355" s="84">
        <f t="shared" si="654"/>
        <v>1000000</v>
      </c>
      <c r="STR1355" s="84" t="s">
        <v>235</v>
      </c>
      <c r="STS1355" s="84" t="s">
        <v>236</v>
      </c>
      <c r="STT1355" s="84">
        <f>SUM(STT1353)</f>
        <v>1000000</v>
      </c>
      <c r="STU1355" s="84">
        <f>SUM(STU1353)</f>
        <v>0</v>
      </c>
      <c r="STV1355" s="84">
        <f>STU1355/STT1355</f>
        <v>0</v>
      </c>
      <c r="STW1355" s="84">
        <f>SUM(STW1353)</f>
        <v>1000000</v>
      </c>
      <c r="STX1355" s="84">
        <v>0</v>
      </c>
      <c r="STY1355" s="84">
        <v>0</v>
      </c>
      <c r="SUA1355" s="84">
        <f>STX1355-STY1355</f>
        <v>0</v>
      </c>
      <c r="SUB1355" s="84">
        <f t="shared" ref="SUB1355:SUR1357" si="655">STX1355+STT1355</f>
        <v>1000000</v>
      </c>
      <c r="SUH1355" s="84" t="s">
        <v>235</v>
      </c>
      <c r="SUI1355" s="84" t="s">
        <v>236</v>
      </c>
      <c r="SUJ1355" s="84">
        <f>SUM(SUJ1353)</f>
        <v>1000000</v>
      </c>
      <c r="SUK1355" s="84">
        <f>SUM(SUK1353)</f>
        <v>0</v>
      </c>
      <c r="SUL1355" s="84">
        <f>SUK1355/SUJ1355</f>
        <v>0</v>
      </c>
      <c r="SUM1355" s="84">
        <f>SUM(SUM1353)</f>
        <v>1000000</v>
      </c>
      <c r="SUN1355" s="84">
        <v>0</v>
      </c>
      <c r="SUO1355" s="84">
        <v>0</v>
      </c>
      <c r="SUQ1355" s="84">
        <f>SUN1355-SUO1355</f>
        <v>0</v>
      </c>
      <c r="SUR1355" s="84">
        <f t="shared" si="655"/>
        <v>1000000</v>
      </c>
      <c r="SUX1355" s="84" t="s">
        <v>235</v>
      </c>
      <c r="SUY1355" s="84" t="s">
        <v>236</v>
      </c>
      <c r="SUZ1355" s="84">
        <f>SUM(SUZ1353)</f>
        <v>1000000</v>
      </c>
      <c r="SVA1355" s="84">
        <f>SUM(SVA1353)</f>
        <v>0</v>
      </c>
      <c r="SVB1355" s="84">
        <f>SVA1355/SUZ1355</f>
        <v>0</v>
      </c>
      <c r="SVC1355" s="84">
        <f>SUM(SVC1353)</f>
        <v>1000000</v>
      </c>
      <c r="SVD1355" s="84">
        <v>0</v>
      </c>
      <c r="SVE1355" s="84">
        <v>0</v>
      </c>
      <c r="SVG1355" s="84">
        <f>SVD1355-SVE1355</f>
        <v>0</v>
      </c>
      <c r="SVH1355" s="84">
        <f t="shared" ref="SVH1355:SVX1357" si="656">SVD1355+SUZ1355</f>
        <v>1000000</v>
      </c>
      <c r="SVN1355" s="84" t="s">
        <v>235</v>
      </c>
      <c r="SVO1355" s="84" t="s">
        <v>236</v>
      </c>
      <c r="SVP1355" s="84">
        <f>SUM(SVP1353)</f>
        <v>1000000</v>
      </c>
      <c r="SVQ1355" s="84">
        <f>SUM(SVQ1353)</f>
        <v>0</v>
      </c>
      <c r="SVR1355" s="84">
        <f>SVQ1355/SVP1355</f>
        <v>0</v>
      </c>
      <c r="SVS1355" s="84">
        <f>SUM(SVS1353)</f>
        <v>1000000</v>
      </c>
      <c r="SVT1355" s="84">
        <v>0</v>
      </c>
      <c r="SVU1355" s="84">
        <v>0</v>
      </c>
      <c r="SVW1355" s="84">
        <f>SVT1355-SVU1355</f>
        <v>0</v>
      </c>
      <c r="SVX1355" s="84">
        <f t="shared" si="656"/>
        <v>1000000</v>
      </c>
      <c r="SWD1355" s="84" t="s">
        <v>235</v>
      </c>
      <c r="SWE1355" s="84" t="s">
        <v>236</v>
      </c>
      <c r="SWF1355" s="84">
        <f>SUM(SWF1353)</f>
        <v>1000000</v>
      </c>
      <c r="SWG1355" s="84">
        <f>SUM(SWG1353)</f>
        <v>0</v>
      </c>
      <c r="SWH1355" s="84">
        <f>SWG1355/SWF1355</f>
        <v>0</v>
      </c>
      <c r="SWI1355" s="84">
        <f>SUM(SWI1353)</f>
        <v>1000000</v>
      </c>
      <c r="SWJ1355" s="84">
        <v>0</v>
      </c>
      <c r="SWK1355" s="84">
        <v>0</v>
      </c>
      <c r="SWM1355" s="84">
        <f>SWJ1355-SWK1355</f>
        <v>0</v>
      </c>
      <c r="SWN1355" s="84">
        <f t="shared" ref="SWN1355:SXD1357" si="657">SWJ1355+SWF1355</f>
        <v>1000000</v>
      </c>
      <c r="SWT1355" s="84" t="s">
        <v>235</v>
      </c>
      <c r="SWU1355" s="84" t="s">
        <v>236</v>
      </c>
      <c r="SWV1355" s="84">
        <f>SUM(SWV1353)</f>
        <v>1000000</v>
      </c>
      <c r="SWW1355" s="84">
        <f>SUM(SWW1353)</f>
        <v>0</v>
      </c>
      <c r="SWX1355" s="84">
        <f>SWW1355/SWV1355</f>
        <v>0</v>
      </c>
      <c r="SWY1355" s="84">
        <f>SUM(SWY1353)</f>
        <v>1000000</v>
      </c>
      <c r="SWZ1355" s="84">
        <v>0</v>
      </c>
      <c r="SXA1355" s="84">
        <v>0</v>
      </c>
      <c r="SXC1355" s="84">
        <f>SWZ1355-SXA1355</f>
        <v>0</v>
      </c>
      <c r="SXD1355" s="84">
        <f t="shared" si="657"/>
        <v>1000000</v>
      </c>
      <c r="SXJ1355" s="84" t="s">
        <v>235</v>
      </c>
      <c r="SXK1355" s="84" t="s">
        <v>236</v>
      </c>
      <c r="SXL1355" s="84">
        <f>SUM(SXL1353)</f>
        <v>1000000</v>
      </c>
      <c r="SXM1355" s="84">
        <f>SUM(SXM1353)</f>
        <v>0</v>
      </c>
      <c r="SXN1355" s="84">
        <f>SXM1355/SXL1355</f>
        <v>0</v>
      </c>
      <c r="SXO1355" s="84">
        <f>SUM(SXO1353)</f>
        <v>1000000</v>
      </c>
      <c r="SXP1355" s="84">
        <v>0</v>
      </c>
      <c r="SXQ1355" s="84">
        <v>0</v>
      </c>
      <c r="SXS1355" s="84">
        <f>SXP1355-SXQ1355</f>
        <v>0</v>
      </c>
      <c r="SXT1355" s="84">
        <f t="shared" ref="SXT1355:SYJ1357" si="658">SXP1355+SXL1355</f>
        <v>1000000</v>
      </c>
      <c r="SXZ1355" s="84" t="s">
        <v>235</v>
      </c>
      <c r="SYA1355" s="84" t="s">
        <v>236</v>
      </c>
      <c r="SYB1355" s="84">
        <f>SUM(SYB1353)</f>
        <v>1000000</v>
      </c>
      <c r="SYC1355" s="84">
        <f>SUM(SYC1353)</f>
        <v>0</v>
      </c>
      <c r="SYD1355" s="84">
        <f>SYC1355/SYB1355</f>
        <v>0</v>
      </c>
      <c r="SYE1355" s="84">
        <f>SUM(SYE1353)</f>
        <v>1000000</v>
      </c>
      <c r="SYF1355" s="84">
        <v>0</v>
      </c>
      <c r="SYG1355" s="84">
        <v>0</v>
      </c>
      <c r="SYI1355" s="84">
        <f>SYF1355-SYG1355</f>
        <v>0</v>
      </c>
      <c r="SYJ1355" s="84">
        <f t="shared" si="658"/>
        <v>1000000</v>
      </c>
      <c r="SYP1355" s="84" t="s">
        <v>235</v>
      </c>
      <c r="SYQ1355" s="84" t="s">
        <v>236</v>
      </c>
      <c r="SYR1355" s="84">
        <f>SUM(SYR1353)</f>
        <v>1000000</v>
      </c>
      <c r="SYS1355" s="84">
        <f>SUM(SYS1353)</f>
        <v>0</v>
      </c>
      <c r="SYT1355" s="84">
        <f>SYS1355/SYR1355</f>
        <v>0</v>
      </c>
      <c r="SYU1355" s="84">
        <f>SUM(SYU1353)</f>
        <v>1000000</v>
      </c>
      <c r="SYV1355" s="84">
        <v>0</v>
      </c>
      <c r="SYW1355" s="84">
        <v>0</v>
      </c>
      <c r="SYY1355" s="84">
        <f>SYV1355-SYW1355</f>
        <v>0</v>
      </c>
      <c r="SYZ1355" s="84">
        <f t="shared" ref="SYZ1355:SZP1357" si="659">SYV1355+SYR1355</f>
        <v>1000000</v>
      </c>
      <c r="SZF1355" s="84" t="s">
        <v>235</v>
      </c>
      <c r="SZG1355" s="84" t="s">
        <v>236</v>
      </c>
      <c r="SZH1355" s="84">
        <f>SUM(SZH1353)</f>
        <v>1000000</v>
      </c>
      <c r="SZI1355" s="84">
        <f>SUM(SZI1353)</f>
        <v>0</v>
      </c>
      <c r="SZJ1355" s="84">
        <f>SZI1355/SZH1355</f>
        <v>0</v>
      </c>
      <c r="SZK1355" s="84">
        <f>SUM(SZK1353)</f>
        <v>1000000</v>
      </c>
      <c r="SZL1355" s="84">
        <v>0</v>
      </c>
      <c r="SZM1355" s="84">
        <v>0</v>
      </c>
      <c r="SZO1355" s="84">
        <f>SZL1355-SZM1355</f>
        <v>0</v>
      </c>
      <c r="SZP1355" s="84">
        <f t="shared" si="659"/>
        <v>1000000</v>
      </c>
      <c r="SZV1355" s="84" t="s">
        <v>235</v>
      </c>
      <c r="SZW1355" s="84" t="s">
        <v>236</v>
      </c>
      <c r="SZX1355" s="84">
        <f>SUM(SZX1353)</f>
        <v>1000000</v>
      </c>
      <c r="SZY1355" s="84">
        <f>SUM(SZY1353)</f>
        <v>0</v>
      </c>
      <c r="SZZ1355" s="84">
        <f>SZY1355/SZX1355</f>
        <v>0</v>
      </c>
      <c r="TAA1355" s="84">
        <f>SUM(TAA1353)</f>
        <v>1000000</v>
      </c>
      <c r="TAB1355" s="84">
        <v>0</v>
      </c>
      <c r="TAC1355" s="84">
        <v>0</v>
      </c>
      <c r="TAE1355" s="84">
        <f>TAB1355-TAC1355</f>
        <v>0</v>
      </c>
      <c r="TAF1355" s="84">
        <f t="shared" ref="TAF1355:TAV1357" si="660">TAB1355+SZX1355</f>
        <v>1000000</v>
      </c>
      <c r="TAL1355" s="84" t="s">
        <v>235</v>
      </c>
      <c r="TAM1355" s="84" t="s">
        <v>236</v>
      </c>
      <c r="TAN1355" s="84">
        <f>SUM(TAN1353)</f>
        <v>1000000</v>
      </c>
      <c r="TAO1355" s="84">
        <f>SUM(TAO1353)</f>
        <v>0</v>
      </c>
      <c r="TAP1355" s="84">
        <f>TAO1355/TAN1355</f>
        <v>0</v>
      </c>
      <c r="TAQ1355" s="84">
        <f>SUM(TAQ1353)</f>
        <v>1000000</v>
      </c>
      <c r="TAR1355" s="84">
        <v>0</v>
      </c>
      <c r="TAS1355" s="84">
        <v>0</v>
      </c>
      <c r="TAU1355" s="84">
        <f>TAR1355-TAS1355</f>
        <v>0</v>
      </c>
      <c r="TAV1355" s="84">
        <f t="shared" si="660"/>
        <v>1000000</v>
      </c>
      <c r="TBB1355" s="84" t="s">
        <v>235</v>
      </c>
      <c r="TBC1355" s="84" t="s">
        <v>236</v>
      </c>
      <c r="TBD1355" s="84">
        <f>SUM(TBD1353)</f>
        <v>1000000</v>
      </c>
      <c r="TBE1355" s="84">
        <f>SUM(TBE1353)</f>
        <v>0</v>
      </c>
      <c r="TBF1355" s="84">
        <f>TBE1355/TBD1355</f>
        <v>0</v>
      </c>
      <c r="TBG1355" s="84">
        <f>SUM(TBG1353)</f>
        <v>1000000</v>
      </c>
      <c r="TBH1355" s="84">
        <v>0</v>
      </c>
      <c r="TBI1355" s="84">
        <v>0</v>
      </c>
      <c r="TBK1355" s="84">
        <f>TBH1355-TBI1355</f>
        <v>0</v>
      </c>
      <c r="TBL1355" s="84">
        <f t="shared" ref="TBL1355:TCB1357" si="661">TBH1355+TBD1355</f>
        <v>1000000</v>
      </c>
      <c r="TBR1355" s="84" t="s">
        <v>235</v>
      </c>
      <c r="TBS1355" s="84" t="s">
        <v>236</v>
      </c>
      <c r="TBT1355" s="84">
        <f>SUM(TBT1353)</f>
        <v>1000000</v>
      </c>
      <c r="TBU1355" s="84">
        <f>SUM(TBU1353)</f>
        <v>0</v>
      </c>
      <c r="TBV1355" s="84">
        <f>TBU1355/TBT1355</f>
        <v>0</v>
      </c>
      <c r="TBW1355" s="84">
        <f>SUM(TBW1353)</f>
        <v>1000000</v>
      </c>
      <c r="TBX1355" s="84">
        <v>0</v>
      </c>
      <c r="TBY1355" s="84">
        <v>0</v>
      </c>
      <c r="TCA1355" s="84">
        <f>TBX1355-TBY1355</f>
        <v>0</v>
      </c>
      <c r="TCB1355" s="84">
        <f t="shared" si="661"/>
        <v>1000000</v>
      </c>
      <c r="TCH1355" s="84" t="s">
        <v>235</v>
      </c>
      <c r="TCI1355" s="84" t="s">
        <v>236</v>
      </c>
      <c r="TCJ1355" s="84">
        <f>SUM(TCJ1353)</f>
        <v>1000000</v>
      </c>
      <c r="TCK1355" s="84">
        <f>SUM(TCK1353)</f>
        <v>0</v>
      </c>
      <c r="TCL1355" s="84">
        <f>TCK1355/TCJ1355</f>
        <v>0</v>
      </c>
      <c r="TCM1355" s="84">
        <f>SUM(TCM1353)</f>
        <v>1000000</v>
      </c>
      <c r="TCN1355" s="84">
        <v>0</v>
      </c>
      <c r="TCO1355" s="84">
        <v>0</v>
      </c>
      <c r="TCQ1355" s="84">
        <f>TCN1355-TCO1355</f>
        <v>0</v>
      </c>
      <c r="TCR1355" s="84">
        <f t="shared" ref="TCR1355:TDH1357" si="662">TCN1355+TCJ1355</f>
        <v>1000000</v>
      </c>
      <c r="TCX1355" s="84" t="s">
        <v>235</v>
      </c>
      <c r="TCY1355" s="84" t="s">
        <v>236</v>
      </c>
      <c r="TCZ1355" s="84">
        <f>SUM(TCZ1353)</f>
        <v>1000000</v>
      </c>
      <c r="TDA1355" s="84">
        <f>SUM(TDA1353)</f>
        <v>0</v>
      </c>
      <c r="TDB1355" s="84">
        <f>TDA1355/TCZ1355</f>
        <v>0</v>
      </c>
      <c r="TDC1355" s="84">
        <f>SUM(TDC1353)</f>
        <v>1000000</v>
      </c>
      <c r="TDD1355" s="84">
        <v>0</v>
      </c>
      <c r="TDE1355" s="84">
        <v>0</v>
      </c>
      <c r="TDG1355" s="84">
        <f>TDD1355-TDE1355</f>
        <v>0</v>
      </c>
      <c r="TDH1355" s="84">
        <f t="shared" si="662"/>
        <v>1000000</v>
      </c>
      <c r="TDN1355" s="84" t="s">
        <v>235</v>
      </c>
      <c r="TDO1355" s="84" t="s">
        <v>236</v>
      </c>
      <c r="TDP1355" s="84">
        <f>SUM(TDP1353)</f>
        <v>1000000</v>
      </c>
      <c r="TDQ1355" s="84">
        <f>SUM(TDQ1353)</f>
        <v>0</v>
      </c>
      <c r="TDR1355" s="84">
        <f>TDQ1355/TDP1355</f>
        <v>0</v>
      </c>
      <c r="TDS1355" s="84">
        <f>SUM(TDS1353)</f>
        <v>1000000</v>
      </c>
      <c r="TDT1355" s="84">
        <v>0</v>
      </c>
      <c r="TDU1355" s="84">
        <v>0</v>
      </c>
      <c r="TDW1355" s="84">
        <f>TDT1355-TDU1355</f>
        <v>0</v>
      </c>
      <c r="TDX1355" s="84">
        <f t="shared" ref="TDX1355:TEN1357" si="663">TDT1355+TDP1355</f>
        <v>1000000</v>
      </c>
      <c r="TED1355" s="84" t="s">
        <v>235</v>
      </c>
      <c r="TEE1355" s="84" t="s">
        <v>236</v>
      </c>
      <c r="TEF1355" s="84">
        <f>SUM(TEF1353)</f>
        <v>1000000</v>
      </c>
      <c r="TEG1355" s="84">
        <f>SUM(TEG1353)</f>
        <v>0</v>
      </c>
      <c r="TEH1355" s="84">
        <f>TEG1355/TEF1355</f>
        <v>0</v>
      </c>
      <c r="TEI1355" s="84">
        <f>SUM(TEI1353)</f>
        <v>1000000</v>
      </c>
      <c r="TEJ1355" s="84">
        <v>0</v>
      </c>
      <c r="TEK1355" s="84">
        <v>0</v>
      </c>
      <c r="TEM1355" s="84">
        <f>TEJ1355-TEK1355</f>
        <v>0</v>
      </c>
      <c r="TEN1355" s="84">
        <f t="shared" si="663"/>
        <v>1000000</v>
      </c>
      <c r="TET1355" s="84" t="s">
        <v>235</v>
      </c>
      <c r="TEU1355" s="84" t="s">
        <v>236</v>
      </c>
      <c r="TEV1355" s="84">
        <f>SUM(TEV1353)</f>
        <v>1000000</v>
      </c>
      <c r="TEW1355" s="84">
        <f>SUM(TEW1353)</f>
        <v>0</v>
      </c>
      <c r="TEX1355" s="84">
        <f>TEW1355/TEV1355</f>
        <v>0</v>
      </c>
      <c r="TEY1355" s="84">
        <f>SUM(TEY1353)</f>
        <v>1000000</v>
      </c>
      <c r="TEZ1355" s="84">
        <v>0</v>
      </c>
      <c r="TFA1355" s="84">
        <v>0</v>
      </c>
      <c r="TFC1355" s="84">
        <f>TEZ1355-TFA1355</f>
        <v>0</v>
      </c>
      <c r="TFD1355" s="84">
        <f t="shared" ref="TFD1355:TFT1357" si="664">TEZ1355+TEV1355</f>
        <v>1000000</v>
      </c>
      <c r="TFJ1355" s="84" t="s">
        <v>235</v>
      </c>
      <c r="TFK1355" s="84" t="s">
        <v>236</v>
      </c>
      <c r="TFL1355" s="84">
        <f>SUM(TFL1353)</f>
        <v>1000000</v>
      </c>
      <c r="TFM1355" s="84">
        <f>SUM(TFM1353)</f>
        <v>0</v>
      </c>
      <c r="TFN1355" s="84">
        <f>TFM1355/TFL1355</f>
        <v>0</v>
      </c>
      <c r="TFO1355" s="84">
        <f>SUM(TFO1353)</f>
        <v>1000000</v>
      </c>
      <c r="TFP1355" s="84">
        <v>0</v>
      </c>
      <c r="TFQ1355" s="84">
        <v>0</v>
      </c>
      <c r="TFS1355" s="84">
        <f>TFP1355-TFQ1355</f>
        <v>0</v>
      </c>
      <c r="TFT1355" s="84">
        <f t="shared" si="664"/>
        <v>1000000</v>
      </c>
      <c r="TFZ1355" s="84" t="s">
        <v>235</v>
      </c>
      <c r="TGA1355" s="84" t="s">
        <v>236</v>
      </c>
      <c r="TGB1355" s="84">
        <f>SUM(TGB1353)</f>
        <v>1000000</v>
      </c>
      <c r="TGC1355" s="84">
        <f>SUM(TGC1353)</f>
        <v>0</v>
      </c>
      <c r="TGD1355" s="84">
        <f>TGC1355/TGB1355</f>
        <v>0</v>
      </c>
      <c r="TGE1355" s="84">
        <f>SUM(TGE1353)</f>
        <v>1000000</v>
      </c>
      <c r="TGF1355" s="84">
        <v>0</v>
      </c>
      <c r="TGG1355" s="84">
        <v>0</v>
      </c>
      <c r="TGI1355" s="84">
        <f>TGF1355-TGG1355</f>
        <v>0</v>
      </c>
      <c r="TGJ1355" s="84">
        <f t="shared" ref="TGJ1355:TGZ1357" si="665">TGF1355+TGB1355</f>
        <v>1000000</v>
      </c>
      <c r="TGP1355" s="84" t="s">
        <v>235</v>
      </c>
      <c r="TGQ1355" s="84" t="s">
        <v>236</v>
      </c>
      <c r="TGR1355" s="84">
        <f>SUM(TGR1353)</f>
        <v>1000000</v>
      </c>
      <c r="TGS1355" s="84">
        <f>SUM(TGS1353)</f>
        <v>0</v>
      </c>
      <c r="TGT1355" s="84">
        <f>TGS1355/TGR1355</f>
        <v>0</v>
      </c>
      <c r="TGU1355" s="84">
        <f>SUM(TGU1353)</f>
        <v>1000000</v>
      </c>
      <c r="TGV1355" s="84">
        <v>0</v>
      </c>
      <c r="TGW1355" s="84">
        <v>0</v>
      </c>
      <c r="TGY1355" s="84">
        <f>TGV1355-TGW1355</f>
        <v>0</v>
      </c>
      <c r="TGZ1355" s="84">
        <f t="shared" si="665"/>
        <v>1000000</v>
      </c>
      <c r="THF1355" s="84" t="s">
        <v>235</v>
      </c>
      <c r="THG1355" s="84" t="s">
        <v>236</v>
      </c>
      <c r="THH1355" s="84">
        <f>SUM(THH1353)</f>
        <v>1000000</v>
      </c>
      <c r="THI1355" s="84">
        <f>SUM(THI1353)</f>
        <v>0</v>
      </c>
      <c r="THJ1355" s="84">
        <f>THI1355/THH1355</f>
        <v>0</v>
      </c>
      <c r="THK1355" s="84">
        <f>SUM(THK1353)</f>
        <v>1000000</v>
      </c>
      <c r="THL1355" s="84">
        <v>0</v>
      </c>
      <c r="THM1355" s="84">
        <v>0</v>
      </c>
      <c r="THO1355" s="84">
        <f>THL1355-THM1355</f>
        <v>0</v>
      </c>
      <c r="THP1355" s="84">
        <f t="shared" ref="THP1355:TIF1357" si="666">THL1355+THH1355</f>
        <v>1000000</v>
      </c>
      <c r="THV1355" s="84" t="s">
        <v>235</v>
      </c>
      <c r="THW1355" s="84" t="s">
        <v>236</v>
      </c>
      <c r="THX1355" s="84">
        <f>SUM(THX1353)</f>
        <v>1000000</v>
      </c>
      <c r="THY1355" s="84">
        <f>SUM(THY1353)</f>
        <v>0</v>
      </c>
      <c r="THZ1355" s="84">
        <f>THY1355/THX1355</f>
        <v>0</v>
      </c>
      <c r="TIA1355" s="84">
        <f>SUM(TIA1353)</f>
        <v>1000000</v>
      </c>
      <c r="TIB1355" s="84">
        <v>0</v>
      </c>
      <c r="TIC1355" s="84">
        <v>0</v>
      </c>
      <c r="TIE1355" s="84">
        <f>TIB1355-TIC1355</f>
        <v>0</v>
      </c>
      <c r="TIF1355" s="84">
        <f t="shared" si="666"/>
        <v>1000000</v>
      </c>
      <c r="TIL1355" s="84" t="s">
        <v>235</v>
      </c>
      <c r="TIM1355" s="84" t="s">
        <v>236</v>
      </c>
      <c r="TIN1355" s="84">
        <f>SUM(TIN1353)</f>
        <v>1000000</v>
      </c>
      <c r="TIO1355" s="84">
        <f>SUM(TIO1353)</f>
        <v>0</v>
      </c>
      <c r="TIP1355" s="84">
        <f>TIO1355/TIN1355</f>
        <v>0</v>
      </c>
      <c r="TIQ1355" s="84">
        <f>SUM(TIQ1353)</f>
        <v>1000000</v>
      </c>
      <c r="TIR1355" s="84">
        <v>0</v>
      </c>
      <c r="TIS1355" s="84">
        <v>0</v>
      </c>
      <c r="TIU1355" s="84">
        <f>TIR1355-TIS1355</f>
        <v>0</v>
      </c>
      <c r="TIV1355" s="84">
        <f t="shared" ref="TIV1355:TJL1357" si="667">TIR1355+TIN1355</f>
        <v>1000000</v>
      </c>
      <c r="TJB1355" s="84" t="s">
        <v>235</v>
      </c>
      <c r="TJC1355" s="84" t="s">
        <v>236</v>
      </c>
      <c r="TJD1355" s="84">
        <f>SUM(TJD1353)</f>
        <v>1000000</v>
      </c>
      <c r="TJE1355" s="84">
        <f>SUM(TJE1353)</f>
        <v>0</v>
      </c>
      <c r="TJF1355" s="84">
        <f>TJE1355/TJD1355</f>
        <v>0</v>
      </c>
      <c r="TJG1355" s="84">
        <f>SUM(TJG1353)</f>
        <v>1000000</v>
      </c>
      <c r="TJH1355" s="84">
        <v>0</v>
      </c>
      <c r="TJI1355" s="84">
        <v>0</v>
      </c>
      <c r="TJK1355" s="84">
        <f>TJH1355-TJI1355</f>
        <v>0</v>
      </c>
      <c r="TJL1355" s="84">
        <f t="shared" si="667"/>
        <v>1000000</v>
      </c>
      <c r="TJR1355" s="84" t="s">
        <v>235</v>
      </c>
      <c r="TJS1355" s="84" t="s">
        <v>236</v>
      </c>
      <c r="TJT1355" s="84">
        <f>SUM(TJT1353)</f>
        <v>1000000</v>
      </c>
      <c r="TJU1355" s="84">
        <f>SUM(TJU1353)</f>
        <v>0</v>
      </c>
      <c r="TJV1355" s="84">
        <f>TJU1355/TJT1355</f>
        <v>0</v>
      </c>
      <c r="TJW1355" s="84">
        <f>SUM(TJW1353)</f>
        <v>1000000</v>
      </c>
      <c r="TJX1355" s="84">
        <v>0</v>
      </c>
      <c r="TJY1355" s="84">
        <v>0</v>
      </c>
      <c r="TKA1355" s="84">
        <f>TJX1355-TJY1355</f>
        <v>0</v>
      </c>
      <c r="TKB1355" s="84">
        <f t="shared" ref="TKB1355:TKR1357" si="668">TJX1355+TJT1355</f>
        <v>1000000</v>
      </c>
      <c r="TKH1355" s="84" t="s">
        <v>235</v>
      </c>
      <c r="TKI1355" s="84" t="s">
        <v>236</v>
      </c>
      <c r="TKJ1355" s="84">
        <f>SUM(TKJ1353)</f>
        <v>1000000</v>
      </c>
      <c r="TKK1355" s="84">
        <f>SUM(TKK1353)</f>
        <v>0</v>
      </c>
      <c r="TKL1355" s="84">
        <f>TKK1355/TKJ1355</f>
        <v>0</v>
      </c>
      <c r="TKM1355" s="84">
        <f>SUM(TKM1353)</f>
        <v>1000000</v>
      </c>
      <c r="TKN1355" s="84">
        <v>0</v>
      </c>
      <c r="TKO1355" s="84">
        <v>0</v>
      </c>
      <c r="TKQ1355" s="84">
        <f>TKN1355-TKO1355</f>
        <v>0</v>
      </c>
      <c r="TKR1355" s="84">
        <f t="shared" si="668"/>
        <v>1000000</v>
      </c>
      <c r="TKX1355" s="84" t="s">
        <v>235</v>
      </c>
      <c r="TKY1355" s="84" t="s">
        <v>236</v>
      </c>
      <c r="TKZ1355" s="84">
        <f>SUM(TKZ1353)</f>
        <v>1000000</v>
      </c>
      <c r="TLA1355" s="84">
        <f>SUM(TLA1353)</f>
        <v>0</v>
      </c>
      <c r="TLB1355" s="84">
        <f>TLA1355/TKZ1355</f>
        <v>0</v>
      </c>
      <c r="TLC1355" s="84">
        <f>SUM(TLC1353)</f>
        <v>1000000</v>
      </c>
      <c r="TLD1355" s="84">
        <v>0</v>
      </c>
      <c r="TLE1355" s="84">
        <v>0</v>
      </c>
      <c r="TLG1355" s="84">
        <f>TLD1355-TLE1355</f>
        <v>0</v>
      </c>
      <c r="TLH1355" s="84">
        <f t="shared" ref="TLH1355:TLX1357" si="669">TLD1355+TKZ1355</f>
        <v>1000000</v>
      </c>
      <c r="TLN1355" s="84" t="s">
        <v>235</v>
      </c>
      <c r="TLO1355" s="84" t="s">
        <v>236</v>
      </c>
      <c r="TLP1355" s="84">
        <f>SUM(TLP1353)</f>
        <v>1000000</v>
      </c>
      <c r="TLQ1355" s="84">
        <f>SUM(TLQ1353)</f>
        <v>0</v>
      </c>
      <c r="TLR1355" s="84">
        <f>TLQ1355/TLP1355</f>
        <v>0</v>
      </c>
      <c r="TLS1355" s="84">
        <f>SUM(TLS1353)</f>
        <v>1000000</v>
      </c>
      <c r="TLT1355" s="84">
        <v>0</v>
      </c>
      <c r="TLU1355" s="84">
        <v>0</v>
      </c>
      <c r="TLW1355" s="84">
        <f>TLT1355-TLU1355</f>
        <v>0</v>
      </c>
      <c r="TLX1355" s="84">
        <f t="shared" si="669"/>
        <v>1000000</v>
      </c>
      <c r="TMD1355" s="84" t="s">
        <v>235</v>
      </c>
      <c r="TME1355" s="84" t="s">
        <v>236</v>
      </c>
      <c r="TMF1355" s="84">
        <f>SUM(TMF1353)</f>
        <v>1000000</v>
      </c>
      <c r="TMG1355" s="84">
        <f>SUM(TMG1353)</f>
        <v>0</v>
      </c>
      <c r="TMH1355" s="84">
        <f>TMG1355/TMF1355</f>
        <v>0</v>
      </c>
      <c r="TMI1355" s="84">
        <f>SUM(TMI1353)</f>
        <v>1000000</v>
      </c>
      <c r="TMJ1355" s="84">
        <v>0</v>
      </c>
      <c r="TMK1355" s="84">
        <v>0</v>
      </c>
      <c r="TMM1355" s="84">
        <f>TMJ1355-TMK1355</f>
        <v>0</v>
      </c>
      <c r="TMN1355" s="84">
        <f t="shared" ref="TMN1355:TND1357" si="670">TMJ1355+TMF1355</f>
        <v>1000000</v>
      </c>
      <c r="TMT1355" s="84" t="s">
        <v>235</v>
      </c>
      <c r="TMU1355" s="84" t="s">
        <v>236</v>
      </c>
      <c r="TMV1355" s="84">
        <f>SUM(TMV1353)</f>
        <v>1000000</v>
      </c>
      <c r="TMW1355" s="84">
        <f>SUM(TMW1353)</f>
        <v>0</v>
      </c>
      <c r="TMX1355" s="84">
        <f>TMW1355/TMV1355</f>
        <v>0</v>
      </c>
      <c r="TMY1355" s="84">
        <f>SUM(TMY1353)</f>
        <v>1000000</v>
      </c>
      <c r="TMZ1355" s="84">
        <v>0</v>
      </c>
      <c r="TNA1355" s="84">
        <v>0</v>
      </c>
      <c r="TNC1355" s="84">
        <f>TMZ1355-TNA1355</f>
        <v>0</v>
      </c>
      <c r="TND1355" s="84">
        <f t="shared" si="670"/>
        <v>1000000</v>
      </c>
      <c r="TNJ1355" s="84" t="s">
        <v>235</v>
      </c>
      <c r="TNK1355" s="84" t="s">
        <v>236</v>
      </c>
      <c r="TNL1355" s="84">
        <f>SUM(TNL1353)</f>
        <v>1000000</v>
      </c>
      <c r="TNM1355" s="84">
        <f>SUM(TNM1353)</f>
        <v>0</v>
      </c>
      <c r="TNN1355" s="84">
        <f>TNM1355/TNL1355</f>
        <v>0</v>
      </c>
      <c r="TNO1355" s="84">
        <f>SUM(TNO1353)</f>
        <v>1000000</v>
      </c>
      <c r="TNP1355" s="84">
        <v>0</v>
      </c>
      <c r="TNQ1355" s="84">
        <v>0</v>
      </c>
      <c r="TNS1355" s="84">
        <f>TNP1355-TNQ1355</f>
        <v>0</v>
      </c>
      <c r="TNT1355" s="84">
        <f t="shared" ref="TNT1355:TOJ1357" si="671">TNP1355+TNL1355</f>
        <v>1000000</v>
      </c>
      <c r="TNZ1355" s="84" t="s">
        <v>235</v>
      </c>
      <c r="TOA1355" s="84" t="s">
        <v>236</v>
      </c>
      <c r="TOB1355" s="84">
        <f>SUM(TOB1353)</f>
        <v>1000000</v>
      </c>
      <c r="TOC1355" s="84">
        <f>SUM(TOC1353)</f>
        <v>0</v>
      </c>
      <c r="TOD1355" s="84">
        <f>TOC1355/TOB1355</f>
        <v>0</v>
      </c>
      <c r="TOE1355" s="84">
        <f>SUM(TOE1353)</f>
        <v>1000000</v>
      </c>
      <c r="TOF1355" s="84">
        <v>0</v>
      </c>
      <c r="TOG1355" s="84">
        <v>0</v>
      </c>
      <c r="TOI1355" s="84">
        <f>TOF1355-TOG1355</f>
        <v>0</v>
      </c>
      <c r="TOJ1355" s="84">
        <f t="shared" si="671"/>
        <v>1000000</v>
      </c>
      <c r="TOP1355" s="84" t="s">
        <v>235</v>
      </c>
      <c r="TOQ1355" s="84" t="s">
        <v>236</v>
      </c>
      <c r="TOR1355" s="84">
        <f>SUM(TOR1353)</f>
        <v>1000000</v>
      </c>
      <c r="TOS1355" s="84">
        <f>SUM(TOS1353)</f>
        <v>0</v>
      </c>
      <c r="TOT1355" s="84">
        <f>TOS1355/TOR1355</f>
        <v>0</v>
      </c>
      <c r="TOU1355" s="84">
        <f>SUM(TOU1353)</f>
        <v>1000000</v>
      </c>
      <c r="TOV1355" s="84">
        <v>0</v>
      </c>
      <c r="TOW1355" s="84">
        <v>0</v>
      </c>
      <c r="TOY1355" s="84">
        <f>TOV1355-TOW1355</f>
        <v>0</v>
      </c>
      <c r="TOZ1355" s="84">
        <f t="shared" ref="TOZ1355:TPP1357" si="672">TOV1355+TOR1355</f>
        <v>1000000</v>
      </c>
      <c r="TPF1355" s="84" t="s">
        <v>235</v>
      </c>
      <c r="TPG1355" s="84" t="s">
        <v>236</v>
      </c>
      <c r="TPH1355" s="84">
        <f>SUM(TPH1353)</f>
        <v>1000000</v>
      </c>
      <c r="TPI1355" s="84">
        <f>SUM(TPI1353)</f>
        <v>0</v>
      </c>
      <c r="TPJ1355" s="84">
        <f>TPI1355/TPH1355</f>
        <v>0</v>
      </c>
      <c r="TPK1355" s="84">
        <f>SUM(TPK1353)</f>
        <v>1000000</v>
      </c>
      <c r="TPL1355" s="84">
        <v>0</v>
      </c>
      <c r="TPM1355" s="84">
        <v>0</v>
      </c>
      <c r="TPO1355" s="84">
        <f>TPL1355-TPM1355</f>
        <v>0</v>
      </c>
      <c r="TPP1355" s="84">
        <f t="shared" si="672"/>
        <v>1000000</v>
      </c>
      <c r="TPV1355" s="84" t="s">
        <v>235</v>
      </c>
      <c r="TPW1355" s="84" t="s">
        <v>236</v>
      </c>
      <c r="TPX1355" s="84">
        <f>SUM(TPX1353)</f>
        <v>1000000</v>
      </c>
      <c r="TPY1355" s="84">
        <f>SUM(TPY1353)</f>
        <v>0</v>
      </c>
      <c r="TPZ1355" s="84">
        <f>TPY1355/TPX1355</f>
        <v>0</v>
      </c>
      <c r="TQA1355" s="84">
        <f>SUM(TQA1353)</f>
        <v>1000000</v>
      </c>
      <c r="TQB1355" s="84">
        <v>0</v>
      </c>
      <c r="TQC1355" s="84">
        <v>0</v>
      </c>
      <c r="TQE1355" s="84">
        <f>TQB1355-TQC1355</f>
        <v>0</v>
      </c>
      <c r="TQF1355" s="84">
        <f t="shared" ref="TQF1355:TQV1357" si="673">TQB1355+TPX1355</f>
        <v>1000000</v>
      </c>
      <c r="TQL1355" s="84" t="s">
        <v>235</v>
      </c>
      <c r="TQM1355" s="84" t="s">
        <v>236</v>
      </c>
      <c r="TQN1355" s="84">
        <f>SUM(TQN1353)</f>
        <v>1000000</v>
      </c>
      <c r="TQO1355" s="84">
        <f>SUM(TQO1353)</f>
        <v>0</v>
      </c>
      <c r="TQP1355" s="84">
        <f>TQO1355/TQN1355</f>
        <v>0</v>
      </c>
      <c r="TQQ1355" s="84">
        <f>SUM(TQQ1353)</f>
        <v>1000000</v>
      </c>
      <c r="TQR1355" s="84">
        <v>0</v>
      </c>
      <c r="TQS1355" s="84">
        <v>0</v>
      </c>
      <c r="TQU1355" s="84">
        <f>TQR1355-TQS1355</f>
        <v>0</v>
      </c>
      <c r="TQV1355" s="84">
        <f t="shared" si="673"/>
        <v>1000000</v>
      </c>
      <c r="TRB1355" s="84" t="s">
        <v>235</v>
      </c>
      <c r="TRC1355" s="84" t="s">
        <v>236</v>
      </c>
      <c r="TRD1355" s="84">
        <f>SUM(TRD1353)</f>
        <v>1000000</v>
      </c>
      <c r="TRE1355" s="84">
        <f>SUM(TRE1353)</f>
        <v>0</v>
      </c>
      <c r="TRF1355" s="84">
        <f>TRE1355/TRD1355</f>
        <v>0</v>
      </c>
      <c r="TRG1355" s="84">
        <f>SUM(TRG1353)</f>
        <v>1000000</v>
      </c>
      <c r="TRH1355" s="84">
        <v>0</v>
      </c>
      <c r="TRI1355" s="84">
        <v>0</v>
      </c>
      <c r="TRK1355" s="84">
        <f>TRH1355-TRI1355</f>
        <v>0</v>
      </c>
      <c r="TRL1355" s="84">
        <f t="shared" ref="TRL1355:TSB1357" si="674">TRH1355+TRD1355</f>
        <v>1000000</v>
      </c>
      <c r="TRR1355" s="84" t="s">
        <v>235</v>
      </c>
      <c r="TRS1355" s="84" t="s">
        <v>236</v>
      </c>
      <c r="TRT1355" s="84">
        <f>SUM(TRT1353)</f>
        <v>1000000</v>
      </c>
      <c r="TRU1355" s="84">
        <f>SUM(TRU1353)</f>
        <v>0</v>
      </c>
      <c r="TRV1355" s="84">
        <f>TRU1355/TRT1355</f>
        <v>0</v>
      </c>
      <c r="TRW1355" s="84">
        <f>SUM(TRW1353)</f>
        <v>1000000</v>
      </c>
      <c r="TRX1355" s="84">
        <v>0</v>
      </c>
      <c r="TRY1355" s="84">
        <v>0</v>
      </c>
      <c r="TSA1355" s="84">
        <f>TRX1355-TRY1355</f>
        <v>0</v>
      </c>
      <c r="TSB1355" s="84">
        <f t="shared" si="674"/>
        <v>1000000</v>
      </c>
      <c r="TSH1355" s="84" t="s">
        <v>235</v>
      </c>
      <c r="TSI1355" s="84" t="s">
        <v>236</v>
      </c>
      <c r="TSJ1355" s="84">
        <f>SUM(TSJ1353)</f>
        <v>1000000</v>
      </c>
      <c r="TSK1355" s="84">
        <f>SUM(TSK1353)</f>
        <v>0</v>
      </c>
      <c r="TSL1355" s="84">
        <f>TSK1355/TSJ1355</f>
        <v>0</v>
      </c>
      <c r="TSM1355" s="84">
        <f>SUM(TSM1353)</f>
        <v>1000000</v>
      </c>
      <c r="TSN1355" s="84">
        <v>0</v>
      </c>
      <c r="TSO1355" s="84">
        <v>0</v>
      </c>
      <c r="TSQ1355" s="84">
        <f>TSN1355-TSO1355</f>
        <v>0</v>
      </c>
      <c r="TSR1355" s="84">
        <f t="shared" ref="TSR1355:TTH1357" si="675">TSN1355+TSJ1355</f>
        <v>1000000</v>
      </c>
      <c r="TSX1355" s="84" t="s">
        <v>235</v>
      </c>
      <c r="TSY1355" s="84" t="s">
        <v>236</v>
      </c>
      <c r="TSZ1355" s="84">
        <f>SUM(TSZ1353)</f>
        <v>1000000</v>
      </c>
      <c r="TTA1355" s="84">
        <f>SUM(TTA1353)</f>
        <v>0</v>
      </c>
      <c r="TTB1355" s="84">
        <f>TTA1355/TSZ1355</f>
        <v>0</v>
      </c>
      <c r="TTC1355" s="84">
        <f>SUM(TTC1353)</f>
        <v>1000000</v>
      </c>
      <c r="TTD1355" s="84">
        <v>0</v>
      </c>
      <c r="TTE1355" s="84">
        <v>0</v>
      </c>
      <c r="TTG1355" s="84">
        <f>TTD1355-TTE1355</f>
        <v>0</v>
      </c>
      <c r="TTH1355" s="84">
        <f t="shared" si="675"/>
        <v>1000000</v>
      </c>
      <c r="TTN1355" s="84" t="s">
        <v>235</v>
      </c>
      <c r="TTO1355" s="84" t="s">
        <v>236</v>
      </c>
      <c r="TTP1355" s="84">
        <f>SUM(TTP1353)</f>
        <v>1000000</v>
      </c>
      <c r="TTQ1355" s="84">
        <f>SUM(TTQ1353)</f>
        <v>0</v>
      </c>
      <c r="TTR1355" s="84">
        <f>TTQ1355/TTP1355</f>
        <v>0</v>
      </c>
      <c r="TTS1355" s="84">
        <f>SUM(TTS1353)</f>
        <v>1000000</v>
      </c>
      <c r="TTT1355" s="84">
        <v>0</v>
      </c>
      <c r="TTU1355" s="84">
        <v>0</v>
      </c>
      <c r="TTW1355" s="84">
        <f>TTT1355-TTU1355</f>
        <v>0</v>
      </c>
      <c r="TTX1355" s="84">
        <f t="shared" ref="TTX1355:TUN1357" si="676">TTT1355+TTP1355</f>
        <v>1000000</v>
      </c>
      <c r="TUD1355" s="84" t="s">
        <v>235</v>
      </c>
      <c r="TUE1355" s="84" t="s">
        <v>236</v>
      </c>
      <c r="TUF1355" s="84">
        <f>SUM(TUF1353)</f>
        <v>1000000</v>
      </c>
      <c r="TUG1355" s="84">
        <f>SUM(TUG1353)</f>
        <v>0</v>
      </c>
      <c r="TUH1355" s="84">
        <f>TUG1355/TUF1355</f>
        <v>0</v>
      </c>
      <c r="TUI1355" s="84">
        <f>SUM(TUI1353)</f>
        <v>1000000</v>
      </c>
      <c r="TUJ1355" s="84">
        <v>0</v>
      </c>
      <c r="TUK1355" s="84">
        <v>0</v>
      </c>
      <c r="TUM1355" s="84">
        <f>TUJ1355-TUK1355</f>
        <v>0</v>
      </c>
      <c r="TUN1355" s="84">
        <f t="shared" si="676"/>
        <v>1000000</v>
      </c>
      <c r="TUT1355" s="84" t="s">
        <v>235</v>
      </c>
      <c r="TUU1355" s="84" t="s">
        <v>236</v>
      </c>
      <c r="TUV1355" s="84">
        <f>SUM(TUV1353)</f>
        <v>1000000</v>
      </c>
      <c r="TUW1355" s="84">
        <f>SUM(TUW1353)</f>
        <v>0</v>
      </c>
      <c r="TUX1355" s="84">
        <f>TUW1355/TUV1355</f>
        <v>0</v>
      </c>
      <c r="TUY1355" s="84">
        <f>SUM(TUY1353)</f>
        <v>1000000</v>
      </c>
      <c r="TUZ1355" s="84">
        <v>0</v>
      </c>
      <c r="TVA1355" s="84">
        <v>0</v>
      </c>
      <c r="TVC1355" s="84">
        <f>TUZ1355-TVA1355</f>
        <v>0</v>
      </c>
      <c r="TVD1355" s="84">
        <f t="shared" ref="TVD1355:TVT1357" si="677">TUZ1355+TUV1355</f>
        <v>1000000</v>
      </c>
      <c r="TVJ1355" s="84" t="s">
        <v>235</v>
      </c>
      <c r="TVK1355" s="84" t="s">
        <v>236</v>
      </c>
      <c r="TVL1355" s="84">
        <f>SUM(TVL1353)</f>
        <v>1000000</v>
      </c>
      <c r="TVM1355" s="84">
        <f>SUM(TVM1353)</f>
        <v>0</v>
      </c>
      <c r="TVN1355" s="84">
        <f>TVM1355/TVL1355</f>
        <v>0</v>
      </c>
      <c r="TVO1355" s="84">
        <f>SUM(TVO1353)</f>
        <v>1000000</v>
      </c>
      <c r="TVP1355" s="84">
        <v>0</v>
      </c>
      <c r="TVQ1355" s="84">
        <v>0</v>
      </c>
      <c r="TVS1355" s="84">
        <f>TVP1355-TVQ1355</f>
        <v>0</v>
      </c>
      <c r="TVT1355" s="84">
        <f t="shared" si="677"/>
        <v>1000000</v>
      </c>
      <c r="TVZ1355" s="84" t="s">
        <v>235</v>
      </c>
      <c r="TWA1355" s="84" t="s">
        <v>236</v>
      </c>
      <c r="TWB1355" s="84">
        <f>SUM(TWB1353)</f>
        <v>1000000</v>
      </c>
      <c r="TWC1355" s="84">
        <f>SUM(TWC1353)</f>
        <v>0</v>
      </c>
      <c r="TWD1355" s="84">
        <f>TWC1355/TWB1355</f>
        <v>0</v>
      </c>
      <c r="TWE1355" s="84">
        <f>SUM(TWE1353)</f>
        <v>1000000</v>
      </c>
      <c r="TWF1355" s="84">
        <v>0</v>
      </c>
      <c r="TWG1355" s="84">
        <v>0</v>
      </c>
      <c r="TWI1355" s="84">
        <f>TWF1355-TWG1355</f>
        <v>0</v>
      </c>
      <c r="TWJ1355" s="84">
        <f t="shared" ref="TWJ1355:TWZ1357" si="678">TWF1355+TWB1355</f>
        <v>1000000</v>
      </c>
      <c r="TWP1355" s="84" t="s">
        <v>235</v>
      </c>
      <c r="TWQ1355" s="84" t="s">
        <v>236</v>
      </c>
      <c r="TWR1355" s="84">
        <f>SUM(TWR1353)</f>
        <v>1000000</v>
      </c>
      <c r="TWS1355" s="84">
        <f>SUM(TWS1353)</f>
        <v>0</v>
      </c>
      <c r="TWT1355" s="84">
        <f>TWS1355/TWR1355</f>
        <v>0</v>
      </c>
      <c r="TWU1355" s="84">
        <f>SUM(TWU1353)</f>
        <v>1000000</v>
      </c>
      <c r="TWV1355" s="84">
        <v>0</v>
      </c>
      <c r="TWW1355" s="84">
        <v>0</v>
      </c>
      <c r="TWY1355" s="84">
        <f>TWV1355-TWW1355</f>
        <v>0</v>
      </c>
      <c r="TWZ1355" s="84">
        <f t="shared" si="678"/>
        <v>1000000</v>
      </c>
      <c r="TXF1355" s="84" t="s">
        <v>235</v>
      </c>
      <c r="TXG1355" s="84" t="s">
        <v>236</v>
      </c>
      <c r="TXH1355" s="84">
        <f>SUM(TXH1353)</f>
        <v>1000000</v>
      </c>
      <c r="TXI1355" s="84">
        <f>SUM(TXI1353)</f>
        <v>0</v>
      </c>
      <c r="TXJ1355" s="84">
        <f>TXI1355/TXH1355</f>
        <v>0</v>
      </c>
      <c r="TXK1355" s="84">
        <f>SUM(TXK1353)</f>
        <v>1000000</v>
      </c>
      <c r="TXL1355" s="84">
        <v>0</v>
      </c>
      <c r="TXM1355" s="84">
        <v>0</v>
      </c>
      <c r="TXO1355" s="84">
        <f>TXL1355-TXM1355</f>
        <v>0</v>
      </c>
      <c r="TXP1355" s="84">
        <f t="shared" ref="TXP1355:TYF1357" si="679">TXL1355+TXH1355</f>
        <v>1000000</v>
      </c>
      <c r="TXV1355" s="84" t="s">
        <v>235</v>
      </c>
      <c r="TXW1355" s="84" t="s">
        <v>236</v>
      </c>
      <c r="TXX1355" s="84">
        <f>SUM(TXX1353)</f>
        <v>1000000</v>
      </c>
      <c r="TXY1355" s="84">
        <f>SUM(TXY1353)</f>
        <v>0</v>
      </c>
      <c r="TXZ1355" s="84">
        <f>TXY1355/TXX1355</f>
        <v>0</v>
      </c>
      <c r="TYA1355" s="84">
        <f>SUM(TYA1353)</f>
        <v>1000000</v>
      </c>
      <c r="TYB1355" s="84">
        <v>0</v>
      </c>
      <c r="TYC1355" s="84">
        <v>0</v>
      </c>
      <c r="TYE1355" s="84">
        <f>TYB1355-TYC1355</f>
        <v>0</v>
      </c>
      <c r="TYF1355" s="84">
        <f t="shared" si="679"/>
        <v>1000000</v>
      </c>
      <c r="TYL1355" s="84" t="s">
        <v>235</v>
      </c>
      <c r="TYM1355" s="84" t="s">
        <v>236</v>
      </c>
      <c r="TYN1355" s="84">
        <f>SUM(TYN1353)</f>
        <v>1000000</v>
      </c>
      <c r="TYO1355" s="84">
        <f>SUM(TYO1353)</f>
        <v>0</v>
      </c>
      <c r="TYP1355" s="84">
        <f>TYO1355/TYN1355</f>
        <v>0</v>
      </c>
      <c r="TYQ1355" s="84">
        <f>SUM(TYQ1353)</f>
        <v>1000000</v>
      </c>
      <c r="TYR1355" s="84">
        <v>0</v>
      </c>
      <c r="TYS1355" s="84">
        <v>0</v>
      </c>
      <c r="TYU1355" s="84">
        <f>TYR1355-TYS1355</f>
        <v>0</v>
      </c>
      <c r="TYV1355" s="84">
        <f t="shared" ref="TYV1355:TZL1357" si="680">TYR1355+TYN1355</f>
        <v>1000000</v>
      </c>
      <c r="TZB1355" s="84" t="s">
        <v>235</v>
      </c>
      <c r="TZC1355" s="84" t="s">
        <v>236</v>
      </c>
      <c r="TZD1355" s="84">
        <f>SUM(TZD1353)</f>
        <v>1000000</v>
      </c>
      <c r="TZE1355" s="84">
        <f>SUM(TZE1353)</f>
        <v>0</v>
      </c>
      <c r="TZF1355" s="84">
        <f>TZE1355/TZD1355</f>
        <v>0</v>
      </c>
      <c r="TZG1355" s="84">
        <f>SUM(TZG1353)</f>
        <v>1000000</v>
      </c>
      <c r="TZH1355" s="84">
        <v>0</v>
      </c>
      <c r="TZI1355" s="84">
        <v>0</v>
      </c>
      <c r="TZK1355" s="84">
        <f>TZH1355-TZI1355</f>
        <v>0</v>
      </c>
      <c r="TZL1355" s="84">
        <f t="shared" si="680"/>
        <v>1000000</v>
      </c>
      <c r="TZR1355" s="84" t="s">
        <v>235</v>
      </c>
      <c r="TZS1355" s="84" t="s">
        <v>236</v>
      </c>
      <c r="TZT1355" s="84">
        <f>SUM(TZT1353)</f>
        <v>1000000</v>
      </c>
      <c r="TZU1355" s="84">
        <f>SUM(TZU1353)</f>
        <v>0</v>
      </c>
      <c r="TZV1355" s="84">
        <f>TZU1355/TZT1355</f>
        <v>0</v>
      </c>
      <c r="TZW1355" s="84">
        <f>SUM(TZW1353)</f>
        <v>1000000</v>
      </c>
      <c r="TZX1355" s="84">
        <v>0</v>
      </c>
      <c r="TZY1355" s="84">
        <v>0</v>
      </c>
      <c r="UAA1355" s="84">
        <f>TZX1355-TZY1355</f>
        <v>0</v>
      </c>
      <c r="UAB1355" s="84">
        <f t="shared" ref="UAB1355:UAR1357" si="681">TZX1355+TZT1355</f>
        <v>1000000</v>
      </c>
      <c r="UAH1355" s="84" t="s">
        <v>235</v>
      </c>
      <c r="UAI1355" s="84" t="s">
        <v>236</v>
      </c>
      <c r="UAJ1355" s="84">
        <f>SUM(UAJ1353)</f>
        <v>1000000</v>
      </c>
      <c r="UAK1355" s="84">
        <f>SUM(UAK1353)</f>
        <v>0</v>
      </c>
      <c r="UAL1355" s="84">
        <f>UAK1355/UAJ1355</f>
        <v>0</v>
      </c>
      <c r="UAM1355" s="84">
        <f>SUM(UAM1353)</f>
        <v>1000000</v>
      </c>
      <c r="UAN1355" s="84">
        <v>0</v>
      </c>
      <c r="UAO1355" s="84">
        <v>0</v>
      </c>
      <c r="UAQ1355" s="84">
        <f>UAN1355-UAO1355</f>
        <v>0</v>
      </c>
      <c r="UAR1355" s="84">
        <f t="shared" si="681"/>
        <v>1000000</v>
      </c>
      <c r="UAX1355" s="84" t="s">
        <v>235</v>
      </c>
      <c r="UAY1355" s="84" t="s">
        <v>236</v>
      </c>
      <c r="UAZ1355" s="84">
        <f>SUM(UAZ1353)</f>
        <v>1000000</v>
      </c>
      <c r="UBA1355" s="84">
        <f>SUM(UBA1353)</f>
        <v>0</v>
      </c>
      <c r="UBB1355" s="84">
        <f>UBA1355/UAZ1355</f>
        <v>0</v>
      </c>
      <c r="UBC1355" s="84">
        <f>SUM(UBC1353)</f>
        <v>1000000</v>
      </c>
      <c r="UBD1355" s="84">
        <v>0</v>
      </c>
      <c r="UBE1355" s="84">
        <v>0</v>
      </c>
      <c r="UBG1355" s="84">
        <f>UBD1355-UBE1355</f>
        <v>0</v>
      </c>
      <c r="UBH1355" s="84">
        <f t="shared" ref="UBH1355:UBX1357" si="682">UBD1355+UAZ1355</f>
        <v>1000000</v>
      </c>
      <c r="UBN1355" s="84" t="s">
        <v>235</v>
      </c>
      <c r="UBO1355" s="84" t="s">
        <v>236</v>
      </c>
      <c r="UBP1355" s="84">
        <f>SUM(UBP1353)</f>
        <v>1000000</v>
      </c>
      <c r="UBQ1355" s="84">
        <f>SUM(UBQ1353)</f>
        <v>0</v>
      </c>
      <c r="UBR1355" s="84">
        <f>UBQ1355/UBP1355</f>
        <v>0</v>
      </c>
      <c r="UBS1355" s="84">
        <f>SUM(UBS1353)</f>
        <v>1000000</v>
      </c>
      <c r="UBT1355" s="84">
        <v>0</v>
      </c>
      <c r="UBU1355" s="84">
        <v>0</v>
      </c>
      <c r="UBW1355" s="84">
        <f>UBT1355-UBU1355</f>
        <v>0</v>
      </c>
      <c r="UBX1355" s="84">
        <f t="shared" si="682"/>
        <v>1000000</v>
      </c>
      <c r="UCD1355" s="84" t="s">
        <v>235</v>
      </c>
      <c r="UCE1355" s="84" t="s">
        <v>236</v>
      </c>
      <c r="UCF1355" s="84">
        <f>SUM(UCF1353)</f>
        <v>1000000</v>
      </c>
      <c r="UCG1355" s="84">
        <f>SUM(UCG1353)</f>
        <v>0</v>
      </c>
      <c r="UCH1355" s="84">
        <f>UCG1355/UCF1355</f>
        <v>0</v>
      </c>
      <c r="UCI1355" s="84">
        <f>SUM(UCI1353)</f>
        <v>1000000</v>
      </c>
      <c r="UCJ1355" s="84">
        <v>0</v>
      </c>
      <c r="UCK1355" s="84">
        <v>0</v>
      </c>
      <c r="UCM1355" s="84">
        <f>UCJ1355-UCK1355</f>
        <v>0</v>
      </c>
      <c r="UCN1355" s="84">
        <f t="shared" ref="UCN1355:UDD1357" si="683">UCJ1355+UCF1355</f>
        <v>1000000</v>
      </c>
      <c r="UCT1355" s="84" t="s">
        <v>235</v>
      </c>
      <c r="UCU1355" s="84" t="s">
        <v>236</v>
      </c>
      <c r="UCV1355" s="84">
        <f>SUM(UCV1353)</f>
        <v>1000000</v>
      </c>
      <c r="UCW1355" s="84">
        <f>SUM(UCW1353)</f>
        <v>0</v>
      </c>
      <c r="UCX1355" s="84">
        <f>UCW1355/UCV1355</f>
        <v>0</v>
      </c>
      <c r="UCY1355" s="84">
        <f>SUM(UCY1353)</f>
        <v>1000000</v>
      </c>
      <c r="UCZ1355" s="84">
        <v>0</v>
      </c>
      <c r="UDA1355" s="84">
        <v>0</v>
      </c>
      <c r="UDC1355" s="84">
        <f>UCZ1355-UDA1355</f>
        <v>0</v>
      </c>
      <c r="UDD1355" s="84">
        <f t="shared" si="683"/>
        <v>1000000</v>
      </c>
      <c r="UDJ1355" s="84" t="s">
        <v>235</v>
      </c>
      <c r="UDK1355" s="84" t="s">
        <v>236</v>
      </c>
      <c r="UDL1355" s="84">
        <f>SUM(UDL1353)</f>
        <v>1000000</v>
      </c>
      <c r="UDM1355" s="84">
        <f>SUM(UDM1353)</f>
        <v>0</v>
      </c>
      <c r="UDN1355" s="84">
        <f>UDM1355/UDL1355</f>
        <v>0</v>
      </c>
      <c r="UDO1355" s="84">
        <f>SUM(UDO1353)</f>
        <v>1000000</v>
      </c>
      <c r="UDP1355" s="84">
        <v>0</v>
      </c>
      <c r="UDQ1355" s="84">
        <v>0</v>
      </c>
      <c r="UDS1355" s="84">
        <f>UDP1355-UDQ1355</f>
        <v>0</v>
      </c>
      <c r="UDT1355" s="84">
        <f t="shared" ref="UDT1355:UEJ1357" si="684">UDP1355+UDL1355</f>
        <v>1000000</v>
      </c>
      <c r="UDZ1355" s="84" t="s">
        <v>235</v>
      </c>
      <c r="UEA1355" s="84" t="s">
        <v>236</v>
      </c>
      <c r="UEB1355" s="84">
        <f>SUM(UEB1353)</f>
        <v>1000000</v>
      </c>
      <c r="UEC1355" s="84">
        <f>SUM(UEC1353)</f>
        <v>0</v>
      </c>
      <c r="UED1355" s="84">
        <f>UEC1355/UEB1355</f>
        <v>0</v>
      </c>
      <c r="UEE1355" s="84">
        <f>SUM(UEE1353)</f>
        <v>1000000</v>
      </c>
      <c r="UEF1355" s="84">
        <v>0</v>
      </c>
      <c r="UEG1355" s="84">
        <v>0</v>
      </c>
      <c r="UEI1355" s="84">
        <f>UEF1355-UEG1355</f>
        <v>0</v>
      </c>
      <c r="UEJ1355" s="84">
        <f t="shared" si="684"/>
        <v>1000000</v>
      </c>
      <c r="UEP1355" s="84" t="s">
        <v>235</v>
      </c>
      <c r="UEQ1355" s="84" t="s">
        <v>236</v>
      </c>
      <c r="UER1355" s="84">
        <f>SUM(UER1353)</f>
        <v>1000000</v>
      </c>
      <c r="UES1355" s="84">
        <f>SUM(UES1353)</f>
        <v>0</v>
      </c>
      <c r="UET1355" s="84">
        <f>UES1355/UER1355</f>
        <v>0</v>
      </c>
      <c r="UEU1355" s="84">
        <f>SUM(UEU1353)</f>
        <v>1000000</v>
      </c>
      <c r="UEV1355" s="84">
        <v>0</v>
      </c>
      <c r="UEW1355" s="84">
        <v>0</v>
      </c>
      <c r="UEY1355" s="84">
        <f>UEV1355-UEW1355</f>
        <v>0</v>
      </c>
      <c r="UEZ1355" s="84">
        <f t="shared" ref="UEZ1355:UFP1357" si="685">UEV1355+UER1355</f>
        <v>1000000</v>
      </c>
      <c r="UFF1355" s="84" t="s">
        <v>235</v>
      </c>
      <c r="UFG1355" s="84" t="s">
        <v>236</v>
      </c>
      <c r="UFH1355" s="84">
        <f>SUM(UFH1353)</f>
        <v>1000000</v>
      </c>
      <c r="UFI1355" s="84">
        <f>SUM(UFI1353)</f>
        <v>0</v>
      </c>
      <c r="UFJ1355" s="84">
        <f>UFI1355/UFH1355</f>
        <v>0</v>
      </c>
      <c r="UFK1355" s="84">
        <f>SUM(UFK1353)</f>
        <v>1000000</v>
      </c>
      <c r="UFL1355" s="84">
        <v>0</v>
      </c>
      <c r="UFM1355" s="84">
        <v>0</v>
      </c>
      <c r="UFO1355" s="84">
        <f>UFL1355-UFM1355</f>
        <v>0</v>
      </c>
      <c r="UFP1355" s="84">
        <f t="shared" si="685"/>
        <v>1000000</v>
      </c>
      <c r="UFV1355" s="84" t="s">
        <v>235</v>
      </c>
      <c r="UFW1355" s="84" t="s">
        <v>236</v>
      </c>
      <c r="UFX1355" s="84">
        <f>SUM(UFX1353)</f>
        <v>1000000</v>
      </c>
      <c r="UFY1355" s="84">
        <f>SUM(UFY1353)</f>
        <v>0</v>
      </c>
      <c r="UFZ1355" s="84">
        <f>UFY1355/UFX1355</f>
        <v>0</v>
      </c>
      <c r="UGA1355" s="84">
        <f>SUM(UGA1353)</f>
        <v>1000000</v>
      </c>
      <c r="UGB1355" s="84">
        <v>0</v>
      </c>
      <c r="UGC1355" s="84">
        <v>0</v>
      </c>
      <c r="UGE1355" s="84">
        <f>UGB1355-UGC1355</f>
        <v>0</v>
      </c>
      <c r="UGF1355" s="84">
        <f t="shared" ref="UGF1355:UGV1357" si="686">UGB1355+UFX1355</f>
        <v>1000000</v>
      </c>
      <c r="UGL1355" s="84" t="s">
        <v>235</v>
      </c>
      <c r="UGM1355" s="84" t="s">
        <v>236</v>
      </c>
      <c r="UGN1355" s="84">
        <f>SUM(UGN1353)</f>
        <v>1000000</v>
      </c>
      <c r="UGO1355" s="84">
        <f>SUM(UGO1353)</f>
        <v>0</v>
      </c>
      <c r="UGP1355" s="84">
        <f>UGO1355/UGN1355</f>
        <v>0</v>
      </c>
      <c r="UGQ1355" s="84">
        <f>SUM(UGQ1353)</f>
        <v>1000000</v>
      </c>
      <c r="UGR1355" s="84">
        <v>0</v>
      </c>
      <c r="UGS1355" s="84">
        <v>0</v>
      </c>
      <c r="UGU1355" s="84">
        <f>UGR1355-UGS1355</f>
        <v>0</v>
      </c>
      <c r="UGV1355" s="84">
        <f t="shared" si="686"/>
        <v>1000000</v>
      </c>
      <c r="UHB1355" s="84" t="s">
        <v>235</v>
      </c>
      <c r="UHC1355" s="84" t="s">
        <v>236</v>
      </c>
      <c r="UHD1355" s="84">
        <f>SUM(UHD1353)</f>
        <v>1000000</v>
      </c>
      <c r="UHE1355" s="84">
        <f>SUM(UHE1353)</f>
        <v>0</v>
      </c>
      <c r="UHF1355" s="84">
        <f>UHE1355/UHD1355</f>
        <v>0</v>
      </c>
      <c r="UHG1355" s="84">
        <f>SUM(UHG1353)</f>
        <v>1000000</v>
      </c>
      <c r="UHH1355" s="84">
        <v>0</v>
      </c>
      <c r="UHI1355" s="84">
        <v>0</v>
      </c>
      <c r="UHK1355" s="84">
        <f>UHH1355-UHI1355</f>
        <v>0</v>
      </c>
      <c r="UHL1355" s="84">
        <f t="shared" ref="UHL1355:UIB1357" si="687">UHH1355+UHD1355</f>
        <v>1000000</v>
      </c>
      <c r="UHR1355" s="84" t="s">
        <v>235</v>
      </c>
      <c r="UHS1355" s="84" t="s">
        <v>236</v>
      </c>
      <c r="UHT1355" s="84">
        <f>SUM(UHT1353)</f>
        <v>1000000</v>
      </c>
      <c r="UHU1355" s="84">
        <f>SUM(UHU1353)</f>
        <v>0</v>
      </c>
      <c r="UHV1355" s="84">
        <f>UHU1355/UHT1355</f>
        <v>0</v>
      </c>
      <c r="UHW1355" s="84">
        <f>SUM(UHW1353)</f>
        <v>1000000</v>
      </c>
      <c r="UHX1355" s="84">
        <v>0</v>
      </c>
      <c r="UHY1355" s="84">
        <v>0</v>
      </c>
      <c r="UIA1355" s="84">
        <f>UHX1355-UHY1355</f>
        <v>0</v>
      </c>
      <c r="UIB1355" s="84">
        <f t="shared" si="687"/>
        <v>1000000</v>
      </c>
      <c r="UIH1355" s="84" t="s">
        <v>235</v>
      </c>
      <c r="UII1355" s="84" t="s">
        <v>236</v>
      </c>
      <c r="UIJ1355" s="84">
        <f>SUM(UIJ1353)</f>
        <v>1000000</v>
      </c>
      <c r="UIK1355" s="84">
        <f>SUM(UIK1353)</f>
        <v>0</v>
      </c>
      <c r="UIL1355" s="84">
        <f>UIK1355/UIJ1355</f>
        <v>0</v>
      </c>
      <c r="UIM1355" s="84">
        <f>SUM(UIM1353)</f>
        <v>1000000</v>
      </c>
      <c r="UIN1355" s="84">
        <v>0</v>
      </c>
      <c r="UIO1355" s="84">
        <v>0</v>
      </c>
      <c r="UIQ1355" s="84">
        <f>UIN1355-UIO1355</f>
        <v>0</v>
      </c>
      <c r="UIR1355" s="84">
        <f t="shared" ref="UIR1355:UJH1357" si="688">UIN1355+UIJ1355</f>
        <v>1000000</v>
      </c>
      <c r="UIX1355" s="84" t="s">
        <v>235</v>
      </c>
      <c r="UIY1355" s="84" t="s">
        <v>236</v>
      </c>
      <c r="UIZ1355" s="84">
        <f>SUM(UIZ1353)</f>
        <v>1000000</v>
      </c>
      <c r="UJA1355" s="84">
        <f>SUM(UJA1353)</f>
        <v>0</v>
      </c>
      <c r="UJB1355" s="84">
        <f>UJA1355/UIZ1355</f>
        <v>0</v>
      </c>
      <c r="UJC1355" s="84">
        <f>SUM(UJC1353)</f>
        <v>1000000</v>
      </c>
      <c r="UJD1355" s="84">
        <v>0</v>
      </c>
      <c r="UJE1355" s="84">
        <v>0</v>
      </c>
      <c r="UJG1355" s="84">
        <f>UJD1355-UJE1355</f>
        <v>0</v>
      </c>
      <c r="UJH1355" s="84">
        <f t="shared" si="688"/>
        <v>1000000</v>
      </c>
      <c r="UJN1355" s="84" t="s">
        <v>235</v>
      </c>
      <c r="UJO1355" s="84" t="s">
        <v>236</v>
      </c>
      <c r="UJP1355" s="84">
        <f>SUM(UJP1353)</f>
        <v>1000000</v>
      </c>
      <c r="UJQ1355" s="84">
        <f>SUM(UJQ1353)</f>
        <v>0</v>
      </c>
      <c r="UJR1355" s="84">
        <f>UJQ1355/UJP1355</f>
        <v>0</v>
      </c>
      <c r="UJS1355" s="84">
        <f>SUM(UJS1353)</f>
        <v>1000000</v>
      </c>
      <c r="UJT1355" s="84">
        <v>0</v>
      </c>
      <c r="UJU1355" s="84">
        <v>0</v>
      </c>
      <c r="UJW1355" s="84">
        <f>UJT1355-UJU1355</f>
        <v>0</v>
      </c>
      <c r="UJX1355" s="84">
        <f t="shared" ref="UJX1355:UKN1357" si="689">UJT1355+UJP1355</f>
        <v>1000000</v>
      </c>
      <c r="UKD1355" s="84" t="s">
        <v>235</v>
      </c>
      <c r="UKE1355" s="84" t="s">
        <v>236</v>
      </c>
      <c r="UKF1355" s="84">
        <f>SUM(UKF1353)</f>
        <v>1000000</v>
      </c>
      <c r="UKG1355" s="84">
        <f>SUM(UKG1353)</f>
        <v>0</v>
      </c>
      <c r="UKH1355" s="84">
        <f>UKG1355/UKF1355</f>
        <v>0</v>
      </c>
      <c r="UKI1355" s="84">
        <f>SUM(UKI1353)</f>
        <v>1000000</v>
      </c>
      <c r="UKJ1355" s="84">
        <v>0</v>
      </c>
      <c r="UKK1355" s="84">
        <v>0</v>
      </c>
      <c r="UKM1355" s="84">
        <f>UKJ1355-UKK1355</f>
        <v>0</v>
      </c>
      <c r="UKN1355" s="84">
        <f t="shared" si="689"/>
        <v>1000000</v>
      </c>
      <c r="UKT1355" s="84" t="s">
        <v>235</v>
      </c>
      <c r="UKU1355" s="84" t="s">
        <v>236</v>
      </c>
      <c r="UKV1355" s="84">
        <f>SUM(UKV1353)</f>
        <v>1000000</v>
      </c>
      <c r="UKW1355" s="84">
        <f>SUM(UKW1353)</f>
        <v>0</v>
      </c>
      <c r="UKX1355" s="84">
        <f>UKW1355/UKV1355</f>
        <v>0</v>
      </c>
      <c r="UKY1355" s="84">
        <f>SUM(UKY1353)</f>
        <v>1000000</v>
      </c>
      <c r="UKZ1355" s="84">
        <v>0</v>
      </c>
      <c r="ULA1355" s="84">
        <v>0</v>
      </c>
      <c r="ULC1355" s="84">
        <f>UKZ1355-ULA1355</f>
        <v>0</v>
      </c>
      <c r="ULD1355" s="84">
        <f t="shared" ref="ULD1355:ULT1357" si="690">UKZ1355+UKV1355</f>
        <v>1000000</v>
      </c>
      <c r="ULJ1355" s="84" t="s">
        <v>235</v>
      </c>
      <c r="ULK1355" s="84" t="s">
        <v>236</v>
      </c>
      <c r="ULL1355" s="84">
        <f>SUM(ULL1353)</f>
        <v>1000000</v>
      </c>
      <c r="ULM1355" s="84">
        <f>SUM(ULM1353)</f>
        <v>0</v>
      </c>
      <c r="ULN1355" s="84">
        <f>ULM1355/ULL1355</f>
        <v>0</v>
      </c>
      <c r="ULO1355" s="84">
        <f>SUM(ULO1353)</f>
        <v>1000000</v>
      </c>
      <c r="ULP1355" s="84">
        <v>0</v>
      </c>
      <c r="ULQ1355" s="84">
        <v>0</v>
      </c>
      <c r="ULS1355" s="84">
        <f>ULP1355-ULQ1355</f>
        <v>0</v>
      </c>
      <c r="ULT1355" s="84">
        <f t="shared" si="690"/>
        <v>1000000</v>
      </c>
      <c r="ULZ1355" s="84" t="s">
        <v>235</v>
      </c>
      <c r="UMA1355" s="84" t="s">
        <v>236</v>
      </c>
      <c r="UMB1355" s="84">
        <f>SUM(UMB1353)</f>
        <v>1000000</v>
      </c>
      <c r="UMC1355" s="84">
        <f>SUM(UMC1353)</f>
        <v>0</v>
      </c>
      <c r="UMD1355" s="84">
        <f>UMC1355/UMB1355</f>
        <v>0</v>
      </c>
      <c r="UME1355" s="84">
        <f>SUM(UME1353)</f>
        <v>1000000</v>
      </c>
      <c r="UMF1355" s="84">
        <v>0</v>
      </c>
      <c r="UMG1355" s="84">
        <v>0</v>
      </c>
      <c r="UMI1355" s="84">
        <f>UMF1355-UMG1355</f>
        <v>0</v>
      </c>
      <c r="UMJ1355" s="84">
        <f t="shared" ref="UMJ1355:UMZ1357" si="691">UMF1355+UMB1355</f>
        <v>1000000</v>
      </c>
      <c r="UMP1355" s="84" t="s">
        <v>235</v>
      </c>
      <c r="UMQ1355" s="84" t="s">
        <v>236</v>
      </c>
      <c r="UMR1355" s="84">
        <f>SUM(UMR1353)</f>
        <v>1000000</v>
      </c>
      <c r="UMS1355" s="84">
        <f>SUM(UMS1353)</f>
        <v>0</v>
      </c>
      <c r="UMT1355" s="84">
        <f>UMS1355/UMR1355</f>
        <v>0</v>
      </c>
      <c r="UMU1355" s="84">
        <f>SUM(UMU1353)</f>
        <v>1000000</v>
      </c>
      <c r="UMV1355" s="84">
        <v>0</v>
      </c>
      <c r="UMW1355" s="84">
        <v>0</v>
      </c>
      <c r="UMY1355" s="84">
        <f>UMV1355-UMW1355</f>
        <v>0</v>
      </c>
      <c r="UMZ1355" s="84">
        <f t="shared" si="691"/>
        <v>1000000</v>
      </c>
      <c r="UNF1355" s="84" t="s">
        <v>235</v>
      </c>
      <c r="UNG1355" s="84" t="s">
        <v>236</v>
      </c>
      <c r="UNH1355" s="84">
        <f>SUM(UNH1353)</f>
        <v>1000000</v>
      </c>
      <c r="UNI1355" s="84">
        <f>SUM(UNI1353)</f>
        <v>0</v>
      </c>
      <c r="UNJ1355" s="84">
        <f>UNI1355/UNH1355</f>
        <v>0</v>
      </c>
      <c r="UNK1355" s="84">
        <f>SUM(UNK1353)</f>
        <v>1000000</v>
      </c>
      <c r="UNL1355" s="84">
        <v>0</v>
      </c>
      <c r="UNM1355" s="84">
        <v>0</v>
      </c>
      <c r="UNO1355" s="84">
        <f>UNL1355-UNM1355</f>
        <v>0</v>
      </c>
      <c r="UNP1355" s="84">
        <f t="shared" ref="UNP1355:UOF1357" si="692">UNL1355+UNH1355</f>
        <v>1000000</v>
      </c>
      <c r="UNV1355" s="84" t="s">
        <v>235</v>
      </c>
      <c r="UNW1355" s="84" t="s">
        <v>236</v>
      </c>
      <c r="UNX1355" s="84">
        <f>SUM(UNX1353)</f>
        <v>1000000</v>
      </c>
      <c r="UNY1355" s="84">
        <f>SUM(UNY1353)</f>
        <v>0</v>
      </c>
      <c r="UNZ1355" s="84">
        <f>UNY1355/UNX1355</f>
        <v>0</v>
      </c>
      <c r="UOA1355" s="84">
        <f>SUM(UOA1353)</f>
        <v>1000000</v>
      </c>
      <c r="UOB1355" s="84">
        <v>0</v>
      </c>
      <c r="UOC1355" s="84">
        <v>0</v>
      </c>
      <c r="UOE1355" s="84">
        <f>UOB1355-UOC1355</f>
        <v>0</v>
      </c>
      <c r="UOF1355" s="84">
        <f t="shared" si="692"/>
        <v>1000000</v>
      </c>
      <c r="UOL1355" s="84" t="s">
        <v>235</v>
      </c>
      <c r="UOM1355" s="84" t="s">
        <v>236</v>
      </c>
      <c r="UON1355" s="84">
        <f>SUM(UON1353)</f>
        <v>1000000</v>
      </c>
      <c r="UOO1355" s="84">
        <f>SUM(UOO1353)</f>
        <v>0</v>
      </c>
      <c r="UOP1355" s="84">
        <f>UOO1355/UON1355</f>
        <v>0</v>
      </c>
      <c r="UOQ1355" s="84">
        <f>SUM(UOQ1353)</f>
        <v>1000000</v>
      </c>
      <c r="UOR1355" s="84">
        <v>0</v>
      </c>
      <c r="UOS1355" s="84">
        <v>0</v>
      </c>
      <c r="UOU1355" s="84">
        <f>UOR1355-UOS1355</f>
        <v>0</v>
      </c>
      <c r="UOV1355" s="84">
        <f t="shared" ref="UOV1355:UPL1357" si="693">UOR1355+UON1355</f>
        <v>1000000</v>
      </c>
      <c r="UPB1355" s="84" t="s">
        <v>235</v>
      </c>
      <c r="UPC1355" s="84" t="s">
        <v>236</v>
      </c>
      <c r="UPD1355" s="84">
        <f>SUM(UPD1353)</f>
        <v>1000000</v>
      </c>
      <c r="UPE1355" s="84">
        <f>SUM(UPE1353)</f>
        <v>0</v>
      </c>
      <c r="UPF1355" s="84">
        <f>UPE1355/UPD1355</f>
        <v>0</v>
      </c>
      <c r="UPG1355" s="84">
        <f>SUM(UPG1353)</f>
        <v>1000000</v>
      </c>
      <c r="UPH1355" s="84">
        <v>0</v>
      </c>
      <c r="UPI1355" s="84">
        <v>0</v>
      </c>
      <c r="UPK1355" s="84">
        <f>UPH1355-UPI1355</f>
        <v>0</v>
      </c>
      <c r="UPL1355" s="84">
        <f t="shared" si="693"/>
        <v>1000000</v>
      </c>
      <c r="UPR1355" s="84" t="s">
        <v>235</v>
      </c>
      <c r="UPS1355" s="84" t="s">
        <v>236</v>
      </c>
      <c r="UPT1355" s="84">
        <f>SUM(UPT1353)</f>
        <v>1000000</v>
      </c>
      <c r="UPU1355" s="84">
        <f>SUM(UPU1353)</f>
        <v>0</v>
      </c>
      <c r="UPV1355" s="84">
        <f>UPU1355/UPT1355</f>
        <v>0</v>
      </c>
      <c r="UPW1355" s="84">
        <f>SUM(UPW1353)</f>
        <v>1000000</v>
      </c>
      <c r="UPX1355" s="84">
        <v>0</v>
      </c>
      <c r="UPY1355" s="84">
        <v>0</v>
      </c>
      <c r="UQA1355" s="84">
        <f>UPX1355-UPY1355</f>
        <v>0</v>
      </c>
      <c r="UQB1355" s="84">
        <f t="shared" ref="UQB1355:UQR1357" si="694">UPX1355+UPT1355</f>
        <v>1000000</v>
      </c>
      <c r="UQH1355" s="84" t="s">
        <v>235</v>
      </c>
      <c r="UQI1355" s="84" t="s">
        <v>236</v>
      </c>
      <c r="UQJ1355" s="84">
        <f>SUM(UQJ1353)</f>
        <v>1000000</v>
      </c>
      <c r="UQK1355" s="84">
        <f>SUM(UQK1353)</f>
        <v>0</v>
      </c>
      <c r="UQL1355" s="84">
        <f>UQK1355/UQJ1355</f>
        <v>0</v>
      </c>
      <c r="UQM1355" s="84">
        <f>SUM(UQM1353)</f>
        <v>1000000</v>
      </c>
      <c r="UQN1355" s="84">
        <v>0</v>
      </c>
      <c r="UQO1355" s="84">
        <v>0</v>
      </c>
      <c r="UQQ1355" s="84">
        <f>UQN1355-UQO1355</f>
        <v>0</v>
      </c>
      <c r="UQR1355" s="84">
        <f t="shared" si="694"/>
        <v>1000000</v>
      </c>
      <c r="UQX1355" s="84" t="s">
        <v>235</v>
      </c>
      <c r="UQY1355" s="84" t="s">
        <v>236</v>
      </c>
      <c r="UQZ1355" s="84">
        <f>SUM(UQZ1353)</f>
        <v>1000000</v>
      </c>
      <c r="URA1355" s="84">
        <f>SUM(URA1353)</f>
        <v>0</v>
      </c>
      <c r="URB1355" s="84">
        <f>URA1355/UQZ1355</f>
        <v>0</v>
      </c>
      <c r="URC1355" s="84">
        <f>SUM(URC1353)</f>
        <v>1000000</v>
      </c>
      <c r="URD1355" s="84">
        <v>0</v>
      </c>
      <c r="URE1355" s="84">
        <v>0</v>
      </c>
      <c r="URG1355" s="84">
        <f>URD1355-URE1355</f>
        <v>0</v>
      </c>
      <c r="URH1355" s="84">
        <f t="shared" ref="URH1355:URX1357" si="695">URD1355+UQZ1355</f>
        <v>1000000</v>
      </c>
      <c r="URN1355" s="84" t="s">
        <v>235</v>
      </c>
      <c r="URO1355" s="84" t="s">
        <v>236</v>
      </c>
      <c r="URP1355" s="84">
        <f>SUM(URP1353)</f>
        <v>1000000</v>
      </c>
      <c r="URQ1355" s="84">
        <f>SUM(URQ1353)</f>
        <v>0</v>
      </c>
      <c r="URR1355" s="84">
        <f>URQ1355/URP1355</f>
        <v>0</v>
      </c>
      <c r="URS1355" s="84">
        <f>SUM(URS1353)</f>
        <v>1000000</v>
      </c>
      <c r="URT1355" s="84">
        <v>0</v>
      </c>
      <c r="URU1355" s="84">
        <v>0</v>
      </c>
      <c r="URW1355" s="84">
        <f>URT1355-URU1355</f>
        <v>0</v>
      </c>
      <c r="URX1355" s="84">
        <f t="shared" si="695"/>
        <v>1000000</v>
      </c>
      <c r="USD1355" s="84" t="s">
        <v>235</v>
      </c>
      <c r="USE1355" s="84" t="s">
        <v>236</v>
      </c>
      <c r="USF1355" s="84">
        <f>SUM(USF1353)</f>
        <v>1000000</v>
      </c>
      <c r="USG1355" s="84">
        <f>SUM(USG1353)</f>
        <v>0</v>
      </c>
      <c r="USH1355" s="84">
        <f>USG1355/USF1355</f>
        <v>0</v>
      </c>
      <c r="USI1355" s="84">
        <f>SUM(USI1353)</f>
        <v>1000000</v>
      </c>
      <c r="USJ1355" s="84">
        <v>0</v>
      </c>
      <c r="USK1355" s="84">
        <v>0</v>
      </c>
      <c r="USM1355" s="84">
        <f>USJ1355-USK1355</f>
        <v>0</v>
      </c>
      <c r="USN1355" s="84">
        <f t="shared" ref="USN1355:UTD1357" si="696">USJ1355+USF1355</f>
        <v>1000000</v>
      </c>
      <c r="UST1355" s="84" t="s">
        <v>235</v>
      </c>
      <c r="USU1355" s="84" t="s">
        <v>236</v>
      </c>
      <c r="USV1355" s="84">
        <f>SUM(USV1353)</f>
        <v>1000000</v>
      </c>
      <c r="USW1355" s="84">
        <f>SUM(USW1353)</f>
        <v>0</v>
      </c>
      <c r="USX1355" s="84">
        <f>USW1355/USV1355</f>
        <v>0</v>
      </c>
      <c r="USY1355" s="84">
        <f>SUM(USY1353)</f>
        <v>1000000</v>
      </c>
      <c r="USZ1355" s="84">
        <v>0</v>
      </c>
      <c r="UTA1355" s="84">
        <v>0</v>
      </c>
      <c r="UTC1355" s="84">
        <f>USZ1355-UTA1355</f>
        <v>0</v>
      </c>
      <c r="UTD1355" s="84">
        <f t="shared" si="696"/>
        <v>1000000</v>
      </c>
      <c r="UTJ1355" s="84" t="s">
        <v>235</v>
      </c>
      <c r="UTK1355" s="84" t="s">
        <v>236</v>
      </c>
      <c r="UTL1355" s="84">
        <f>SUM(UTL1353)</f>
        <v>1000000</v>
      </c>
      <c r="UTM1355" s="84">
        <f>SUM(UTM1353)</f>
        <v>0</v>
      </c>
      <c r="UTN1355" s="84">
        <f>UTM1355/UTL1355</f>
        <v>0</v>
      </c>
      <c r="UTO1355" s="84">
        <f>SUM(UTO1353)</f>
        <v>1000000</v>
      </c>
      <c r="UTP1355" s="84">
        <v>0</v>
      </c>
      <c r="UTQ1355" s="84">
        <v>0</v>
      </c>
      <c r="UTS1355" s="84">
        <f>UTP1355-UTQ1355</f>
        <v>0</v>
      </c>
      <c r="UTT1355" s="84">
        <f t="shared" ref="UTT1355:UUJ1357" si="697">UTP1355+UTL1355</f>
        <v>1000000</v>
      </c>
      <c r="UTZ1355" s="84" t="s">
        <v>235</v>
      </c>
      <c r="UUA1355" s="84" t="s">
        <v>236</v>
      </c>
      <c r="UUB1355" s="84">
        <f>SUM(UUB1353)</f>
        <v>1000000</v>
      </c>
      <c r="UUC1355" s="84">
        <f>SUM(UUC1353)</f>
        <v>0</v>
      </c>
      <c r="UUD1355" s="84">
        <f>UUC1355/UUB1355</f>
        <v>0</v>
      </c>
      <c r="UUE1355" s="84">
        <f>SUM(UUE1353)</f>
        <v>1000000</v>
      </c>
      <c r="UUF1355" s="84">
        <v>0</v>
      </c>
      <c r="UUG1355" s="84">
        <v>0</v>
      </c>
      <c r="UUI1355" s="84">
        <f>UUF1355-UUG1355</f>
        <v>0</v>
      </c>
      <c r="UUJ1355" s="84">
        <f t="shared" si="697"/>
        <v>1000000</v>
      </c>
      <c r="UUP1355" s="84" t="s">
        <v>235</v>
      </c>
      <c r="UUQ1355" s="84" t="s">
        <v>236</v>
      </c>
      <c r="UUR1355" s="84">
        <f>SUM(UUR1353)</f>
        <v>1000000</v>
      </c>
      <c r="UUS1355" s="84">
        <f>SUM(UUS1353)</f>
        <v>0</v>
      </c>
      <c r="UUT1355" s="84">
        <f>UUS1355/UUR1355</f>
        <v>0</v>
      </c>
      <c r="UUU1355" s="84">
        <f>SUM(UUU1353)</f>
        <v>1000000</v>
      </c>
      <c r="UUV1355" s="84">
        <v>0</v>
      </c>
      <c r="UUW1355" s="84">
        <v>0</v>
      </c>
      <c r="UUY1355" s="84">
        <f>UUV1355-UUW1355</f>
        <v>0</v>
      </c>
      <c r="UUZ1355" s="84">
        <f t="shared" ref="UUZ1355:UVP1357" si="698">UUV1355+UUR1355</f>
        <v>1000000</v>
      </c>
      <c r="UVF1355" s="84" t="s">
        <v>235</v>
      </c>
      <c r="UVG1355" s="84" t="s">
        <v>236</v>
      </c>
      <c r="UVH1355" s="84">
        <f>SUM(UVH1353)</f>
        <v>1000000</v>
      </c>
      <c r="UVI1355" s="84">
        <f>SUM(UVI1353)</f>
        <v>0</v>
      </c>
      <c r="UVJ1355" s="84">
        <f>UVI1355/UVH1355</f>
        <v>0</v>
      </c>
      <c r="UVK1355" s="84">
        <f>SUM(UVK1353)</f>
        <v>1000000</v>
      </c>
      <c r="UVL1355" s="84">
        <v>0</v>
      </c>
      <c r="UVM1355" s="84">
        <v>0</v>
      </c>
      <c r="UVO1355" s="84">
        <f>UVL1355-UVM1355</f>
        <v>0</v>
      </c>
      <c r="UVP1355" s="84">
        <f t="shared" si="698"/>
        <v>1000000</v>
      </c>
      <c r="UVV1355" s="84" t="s">
        <v>235</v>
      </c>
      <c r="UVW1355" s="84" t="s">
        <v>236</v>
      </c>
      <c r="UVX1355" s="84">
        <f>SUM(UVX1353)</f>
        <v>1000000</v>
      </c>
      <c r="UVY1355" s="84">
        <f>SUM(UVY1353)</f>
        <v>0</v>
      </c>
      <c r="UVZ1355" s="84">
        <f>UVY1355/UVX1355</f>
        <v>0</v>
      </c>
      <c r="UWA1355" s="84">
        <f>SUM(UWA1353)</f>
        <v>1000000</v>
      </c>
      <c r="UWB1355" s="84">
        <v>0</v>
      </c>
      <c r="UWC1355" s="84">
        <v>0</v>
      </c>
      <c r="UWE1355" s="84">
        <f>UWB1355-UWC1355</f>
        <v>0</v>
      </c>
      <c r="UWF1355" s="84">
        <f t="shared" ref="UWF1355:UWV1357" si="699">UWB1355+UVX1355</f>
        <v>1000000</v>
      </c>
      <c r="UWL1355" s="84" t="s">
        <v>235</v>
      </c>
      <c r="UWM1355" s="84" t="s">
        <v>236</v>
      </c>
      <c r="UWN1355" s="84">
        <f>SUM(UWN1353)</f>
        <v>1000000</v>
      </c>
      <c r="UWO1355" s="84">
        <f>SUM(UWO1353)</f>
        <v>0</v>
      </c>
      <c r="UWP1355" s="84">
        <f>UWO1355/UWN1355</f>
        <v>0</v>
      </c>
      <c r="UWQ1355" s="84">
        <f>SUM(UWQ1353)</f>
        <v>1000000</v>
      </c>
      <c r="UWR1355" s="84">
        <v>0</v>
      </c>
      <c r="UWS1355" s="84">
        <v>0</v>
      </c>
      <c r="UWU1355" s="84">
        <f>UWR1355-UWS1355</f>
        <v>0</v>
      </c>
      <c r="UWV1355" s="84">
        <f t="shared" si="699"/>
        <v>1000000</v>
      </c>
      <c r="UXB1355" s="84" t="s">
        <v>235</v>
      </c>
      <c r="UXC1355" s="84" t="s">
        <v>236</v>
      </c>
      <c r="UXD1355" s="84">
        <f>SUM(UXD1353)</f>
        <v>1000000</v>
      </c>
      <c r="UXE1355" s="84">
        <f>SUM(UXE1353)</f>
        <v>0</v>
      </c>
      <c r="UXF1355" s="84">
        <f>UXE1355/UXD1355</f>
        <v>0</v>
      </c>
      <c r="UXG1355" s="84">
        <f>SUM(UXG1353)</f>
        <v>1000000</v>
      </c>
      <c r="UXH1355" s="84">
        <v>0</v>
      </c>
      <c r="UXI1355" s="84">
        <v>0</v>
      </c>
      <c r="UXK1355" s="84">
        <f>UXH1355-UXI1355</f>
        <v>0</v>
      </c>
      <c r="UXL1355" s="84">
        <f t="shared" ref="UXL1355:UYB1357" si="700">UXH1355+UXD1355</f>
        <v>1000000</v>
      </c>
      <c r="UXR1355" s="84" t="s">
        <v>235</v>
      </c>
      <c r="UXS1355" s="84" t="s">
        <v>236</v>
      </c>
      <c r="UXT1355" s="84">
        <f>SUM(UXT1353)</f>
        <v>1000000</v>
      </c>
      <c r="UXU1355" s="84">
        <f>SUM(UXU1353)</f>
        <v>0</v>
      </c>
      <c r="UXV1355" s="84">
        <f>UXU1355/UXT1355</f>
        <v>0</v>
      </c>
      <c r="UXW1355" s="84">
        <f>SUM(UXW1353)</f>
        <v>1000000</v>
      </c>
      <c r="UXX1355" s="84">
        <v>0</v>
      </c>
      <c r="UXY1355" s="84">
        <v>0</v>
      </c>
      <c r="UYA1355" s="84">
        <f>UXX1355-UXY1355</f>
        <v>0</v>
      </c>
      <c r="UYB1355" s="84">
        <f t="shared" si="700"/>
        <v>1000000</v>
      </c>
      <c r="UYH1355" s="84" t="s">
        <v>235</v>
      </c>
      <c r="UYI1355" s="84" t="s">
        <v>236</v>
      </c>
      <c r="UYJ1355" s="84">
        <f>SUM(UYJ1353)</f>
        <v>1000000</v>
      </c>
      <c r="UYK1355" s="84">
        <f>SUM(UYK1353)</f>
        <v>0</v>
      </c>
      <c r="UYL1355" s="84">
        <f>UYK1355/UYJ1355</f>
        <v>0</v>
      </c>
      <c r="UYM1355" s="84">
        <f>SUM(UYM1353)</f>
        <v>1000000</v>
      </c>
      <c r="UYN1355" s="84">
        <v>0</v>
      </c>
      <c r="UYO1355" s="84">
        <v>0</v>
      </c>
      <c r="UYQ1355" s="84">
        <f>UYN1355-UYO1355</f>
        <v>0</v>
      </c>
      <c r="UYR1355" s="84">
        <f t="shared" ref="UYR1355:UZH1357" si="701">UYN1355+UYJ1355</f>
        <v>1000000</v>
      </c>
      <c r="UYX1355" s="84" t="s">
        <v>235</v>
      </c>
      <c r="UYY1355" s="84" t="s">
        <v>236</v>
      </c>
      <c r="UYZ1355" s="84">
        <f>SUM(UYZ1353)</f>
        <v>1000000</v>
      </c>
      <c r="UZA1355" s="84">
        <f>SUM(UZA1353)</f>
        <v>0</v>
      </c>
      <c r="UZB1355" s="84">
        <f>UZA1355/UYZ1355</f>
        <v>0</v>
      </c>
      <c r="UZC1355" s="84">
        <f>SUM(UZC1353)</f>
        <v>1000000</v>
      </c>
      <c r="UZD1355" s="84">
        <v>0</v>
      </c>
      <c r="UZE1355" s="84">
        <v>0</v>
      </c>
      <c r="UZG1355" s="84">
        <f>UZD1355-UZE1355</f>
        <v>0</v>
      </c>
      <c r="UZH1355" s="84">
        <f t="shared" si="701"/>
        <v>1000000</v>
      </c>
      <c r="UZN1355" s="84" t="s">
        <v>235</v>
      </c>
      <c r="UZO1355" s="84" t="s">
        <v>236</v>
      </c>
      <c r="UZP1355" s="84">
        <f>SUM(UZP1353)</f>
        <v>1000000</v>
      </c>
      <c r="UZQ1355" s="84">
        <f>SUM(UZQ1353)</f>
        <v>0</v>
      </c>
      <c r="UZR1355" s="84">
        <f>UZQ1355/UZP1355</f>
        <v>0</v>
      </c>
      <c r="UZS1355" s="84">
        <f>SUM(UZS1353)</f>
        <v>1000000</v>
      </c>
      <c r="UZT1355" s="84">
        <v>0</v>
      </c>
      <c r="UZU1355" s="84">
        <v>0</v>
      </c>
      <c r="UZW1355" s="84">
        <f>UZT1355-UZU1355</f>
        <v>0</v>
      </c>
      <c r="UZX1355" s="84">
        <f t="shared" ref="UZX1355:VAN1357" si="702">UZT1355+UZP1355</f>
        <v>1000000</v>
      </c>
      <c r="VAD1355" s="84" t="s">
        <v>235</v>
      </c>
      <c r="VAE1355" s="84" t="s">
        <v>236</v>
      </c>
      <c r="VAF1355" s="84">
        <f>SUM(VAF1353)</f>
        <v>1000000</v>
      </c>
      <c r="VAG1355" s="84">
        <f>SUM(VAG1353)</f>
        <v>0</v>
      </c>
      <c r="VAH1355" s="84">
        <f>VAG1355/VAF1355</f>
        <v>0</v>
      </c>
      <c r="VAI1355" s="84">
        <f>SUM(VAI1353)</f>
        <v>1000000</v>
      </c>
      <c r="VAJ1355" s="84">
        <v>0</v>
      </c>
      <c r="VAK1355" s="84">
        <v>0</v>
      </c>
      <c r="VAM1355" s="84">
        <f>VAJ1355-VAK1355</f>
        <v>0</v>
      </c>
      <c r="VAN1355" s="84">
        <f t="shared" si="702"/>
        <v>1000000</v>
      </c>
      <c r="VAT1355" s="84" t="s">
        <v>235</v>
      </c>
      <c r="VAU1355" s="84" t="s">
        <v>236</v>
      </c>
      <c r="VAV1355" s="84">
        <f>SUM(VAV1353)</f>
        <v>1000000</v>
      </c>
      <c r="VAW1355" s="84">
        <f>SUM(VAW1353)</f>
        <v>0</v>
      </c>
      <c r="VAX1355" s="84">
        <f>VAW1355/VAV1355</f>
        <v>0</v>
      </c>
      <c r="VAY1355" s="84">
        <f>SUM(VAY1353)</f>
        <v>1000000</v>
      </c>
      <c r="VAZ1355" s="84">
        <v>0</v>
      </c>
      <c r="VBA1355" s="84">
        <v>0</v>
      </c>
      <c r="VBC1355" s="84">
        <f>VAZ1355-VBA1355</f>
        <v>0</v>
      </c>
      <c r="VBD1355" s="84">
        <f t="shared" ref="VBD1355:VBT1357" si="703">VAZ1355+VAV1355</f>
        <v>1000000</v>
      </c>
      <c r="VBJ1355" s="84" t="s">
        <v>235</v>
      </c>
      <c r="VBK1355" s="84" t="s">
        <v>236</v>
      </c>
      <c r="VBL1355" s="84">
        <f>SUM(VBL1353)</f>
        <v>1000000</v>
      </c>
      <c r="VBM1355" s="84">
        <f>SUM(VBM1353)</f>
        <v>0</v>
      </c>
      <c r="VBN1355" s="84">
        <f>VBM1355/VBL1355</f>
        <v>0</v>
      </c>
      <c r="VBO1355" s="84">
        <f>SUM(VBO1353)</f>
        <v>1000000</v>
      </c>
      <c r="VBP1355" s="84">
        <v>0</v>
      </c>
      <c r="VBQ1355" s="84">
        <v>0</v>
      </c>
      <c r="VBS1355" s="84">
        <f>VBP1355-VBQ1355</f>
        <v>0</v>
      </c>
      <c r="VBT1355" s="84">
        <f t="shared" si="703"/>
        <v>1000000</v>
      </c>
      <c r="VBZ1355" s="84" t="s">
        <v>235</v>
      </c>
      <c r="VCA1355" s="84" t="s">
        <v>236</v>
      </c>
      <c r="VCB1355" s="84">
        <f>SUM(VCB1353)</f>
        <v>1000000</v>
      </c>
      <c r="VCC1355" s="84">
        <f>SUM(VCC1353)</f>
        <v>0</v>
      </c>
      <c r="VCD1355" s="84">
        <f>VCC1355/VCB1355</f>
        <v>0</v>
      </c>
      <c r="VCE1355" s="84">
        <f>SUM(VCE1353)</f>
        <v>1000000</v>
      </c>
      <c r="VCF1355" s="84">
        <v>0</v>
      </c>
      <c r="VCG1355" s="84">
        <v>0</v>
      </c>
      <c r="VCI1355" s="84">
        <f>VCF1355-VCG1355</f>
        <v>0</v>
      </c>
      <c r="VCJ1355" s="84">
        <f t="shared" ref="VCJ1355:VCZ1357" si="704">VCF1355+VCB1355</f>
        <v>1000000</v>
      </c>
      <c r="VCP1355" s="84" t="s">
        <v>235</v>
      </c>
      <c r="VCQ1355" s="84" t="s">
        <v>236</v>
      </c>
      <c r="VCR1355" s="84">
        <f>SUM(VCR1353)</f>
        <v>1000000</v>
      </c>
      <c r="VCS1355" s="84">
        <f>SUM(VCS1353)</f>
        <v>0</v>
      </c>
      <c r="VCT1355" s="84">
        <f>VCS1355/VCR1355</f>
        <v>0</v>
      </c>
      <c r="VCU1355" s="84">
        <f>SUM(VCU1353)</f>
        <v>1000000</v>
      </c>
      <c r="VCV1355" s="84">
        <v>0</v>
      </c>
      <c r="VCW1355" s="84">
        <v>0</v>
      </c>
      <c r="VCY1355" s="84">
        <f>VCV1355-VCW1355</f>
        <v>0</v>
      </c>
      <c r="VCZ1355" s="84">
        <f t="shared" si="704"/>
        <v>1000000</v>
      </c>
      <c r="VDF1355" s="84" t="s">
        <v>235</v>
      </c>
      <c r="VDG1355" s="84" t="s">
        <v>236</v>
      </c>
      <c r="VDH1355" s="84">
        <f>SUM(VDH1353)</f>
        <v>1000000</v>
      </c>
      <c r="VDI1355" s="84">
        <f>SUM(VDI1353)</f>
        <v>0</v>
      </c>
      <c r="VDJ1355" s="84">
        <f>VDI1355/VDH1355</f>
        <v>0</v>
      </c>
      <c r="VDK1355" s="84">
        <f>SUM(VDK1353)</f>
        <v>1000000</v>
      </c>
      <c r="VDL1355" s="84">
        <v>0</v>
      </c>
      <c r="VDM1355" s="84">
        <v>0</v>
      </c>
      <c r="VDO1355" s="84">
        <f>VDL1355-VDM1355</f>
        <v>0</v>
      </c>
      <c r="VDP1355" s="84">
        <f t="shared" ref="VDP1355:VEF1357" si="705">VDL1355+VDH1355</f>
        <v>1000000</v>
      </c>
      <c r="VDV1355" s="84" t="s">
        <v>235</v>
      </c>
      <c r="VDW1355" s="84" t="s">
        <v>236</v>
      </c>
      <c r="VDX1355" s="84">
        <f>SUM(VDX1353)</f>
        <v>1000000</v>
      </c>
      <c r="VDY1355" s="84">
        <f>SUM(VDY1353)</f>
        <v>0</v>
      </c>
      <c r="VDZ1355" s="84">
        <f>VDY1355/VDX1355</f>
        <v>0</v>
      </c>
      <c r="VEA1355" s="84">
        <f>SUM(VEA1353)</f>
        <v>1000000</v>
      </c>
      <c r="VEB1355" s="84">
        <v>0</v>
      </c>
      <c r="VEC1355" s="84">
        <v>0</v>
      </c>
      <c r="VEE1355" s="84">
        <f>VEB1355-VEC1355</f>
        <v>0</v>
      </c>
      <c r="VEF1355" s="84">
        <f t="shared" si="705"/>
        <v>1000000</v>
      </c>
      <c r="VEL1355" s="84" t="s">
        <v>235</v>
      </c>
      <c r="VEM1355" s="84" t="s">
        <v>236</v>
      </c>
      <c r="VEN1355" s="84">
        <f>SUM(VEN1353)</f>
        <v>1000000</v>
      </c>
      <c r="VEO1355" s="84">
        <f>SUM(VEO1353)</f>
        <v>0</v>
      </c>
      <c r="VEP1355" s="84">
        <f>VEO1355/VEN1355</f>
        <v>0</v>
      </c>
      <c r="VEQ1355" s="84">
        <f>SUM(VEQ1353)</f>
        <v>1000000</v>
      </c>
      <c r="VER1355" s="84">
        <v>0</v>
      </c>
      <c r="VES1355" s="84">
        <v>0</v>
      </c>
      <c r="VEU1355" s="84">
        <f>VER1355-VES1355</f>
        <v>0</v>
      </c>
      <c r="VEV1355" s="84">
        <f t="shared" ref="VEV1355:VFL1357" si="706">VER1355+VEN1355</f>
        <v>1000000</v>
      </c>
      <c r="VFB1355" s="84" t="s">
        <v>235</v>
      </c>
      <c r="VFC1355" s="84" t="s">
        <v>236</v>
      </c>
      <c r="VFD1355" s="84">
        <f>SUM(VFD1353)</f>
        <v>1000000</v>
      </c>
      <c r="VFE1355" s="84">
        <f>SUM(VFE1353)</f>
        <v>0</v>
      </c>
      <c r="VFF1355" s="84">
        <f>VFE1355/VFD1355</f>
        <v>0</v>
      </c>
      <c r="VFG1355" s="84">
        <f>SUM(VFG1353)</f>
        <v>1000000</v>
      </c>
      <c r="VFH1355" s="84">
        <v>0</v>
      </c>
      <c r="VFI1355" s="84">
        <v>0</v>
      </c>
      <c r="VFK1355" s="84">
        <f>VFH1355-VFI1355</f>
        <v>0</v>
      </c>
      <c r="VFL1355" s="84">
        <f t="shared" si="706"/>
        <v>1000000</v>
      </c>
      <c r="VFR1355" s="84" t="s">
        <v>235</v>
      </c>
      <c r="VFS1355" s="84" t="s">
        <v>236</v>
      </c>
      <c r="VFT1355" s="84">
        <f>SUM(VFT1353)</f>
        <v>1000000</v>
      </c>
      <c r="VFU1355" s="84">
        <f>SUM(VFU1353)</f>
        <v>0</v>
      </c>
      <c r="VFV1355" s="84">
        <f>VFU1355/VFT1355</f>
        <v>0</v>
      </c>
      <c r="VFW1355" s="84">
        <f>SUM(VFW1353)</f>
        <v>1000000</v>
      </c>
      <c r="VFX1355" s="84">
        <v>0</v>
      </c>
      <c r="VFY1355" s="84">
        <v>0</v>
      </c>
      <c r="VGA1355" s="84">
        <f>VFX1355-VFY1355</f>
        <v>0</v>
      </c>
      <c r="VGB1355" s="84">
        <f t="shared" ref="VGB1355:VGR1357" si="707">VFX1355+VFT1355</f>
        <v>1000000</v>
      </c>
      <c r="VGH1355" s="84" t="s">
        <v>235</v>
      </c>
      <c r="VGI1355" s="84" t="s">
        <v>236</v>
      </c>
      <c r="VGJ1355" s="84">
        <f>SUM(VGJ1353)</f>
        <v>1000000</v>
      </c>
      <c r="VGK1355" s="84">
        <f>SUM(VGK1353)</f>
        <v>0</v>
      </c>
      <c r="VGL1355" s="84">
        <f>VGK1355/VGJ1355</f>
        <v>0</v>
      </c>
      <c r="VGM1355" s="84">
        <f>SUM(VGM1353)</f>
        <v>1000000</v>
      </c>
      <c r="VGN1355" s="84">
        <v>0</v>
      </c>
      <c r="VGO1355" s="84">
        <v>0</v>
      </c>
      <c r="VGQ1355" s="84">
        <f>VGN1355-VGO1355</f>
        <v>0</v>
      </c>
      <c r="VGR1355" s="84">
        <f t="shared" si="707"/>
        <v>1000000</v>
      </c>
      <c r="VGX1355" s="84" t="s">
        <v>235</v>
      </c>
      <c r="VGY1355" s="84" t="s">
        <v>236</v>
      </c>
      <c r="VGZ1355" s="84">
        <f>SUM(VGZ1353)</f>
        <v>1000000</v>
      </c>
      <c r="VHA1355" s="84">
        <f>SUM(VHA1353)</f>
        <v>0</v>
      </c>
      <c r="VHB1355" s="84">
        <f>VHA1355/VGZ1355</f>
        <v>0</v>
      </c>
      <c r="VHC1355" s="84">
        <f>SUM(VHC1353)</f>
        <v>1000000</v>
      </c>
      <c r="VHD1355" s="84">
        <v>0</v>
      </c>
      <c r="VHE1355" s="84">
        <v>0</v>
      </c>
      <c r="VHG1355" s="84">
        <f>VHD1355-VHE1355</f>
        <v>0</v>
      </c>
      <c r="VHH1355" s="84">
        <f t="shared" ref="VHH1355:VHX1357" si="708">VHD1355+VGZ1355</f>
        <v>1000000</v>
      </c>
      <c r="VHN1355" s="84" t="s">
        <v>235</v>
      </c>
      <c r="VHO1355" s="84" t="s">
        <v>236</v>
      </c>
      <c r="VHP1355" s="84">
        <f>SUM(VHP1353)</f>
        <v>1000000</v>
      </c>
      <c r="VHQ1355" s="84">
        <f>SUM(VHQ1353)</f>
        <v>0</v>
      </c>
      <c r="VHR1355" s="84">
        <f>VHQ1355/VHP1355</f>
        <v>0</v>
      </c>
      <c r="VHS1355" s="84">
        <f>SUM(VHS1353)</f>
        <v>1000000</v>
      </c>
      <c r="VHT1355" s="84">
        <v>0</v>
      </c>
      <c r="VHU1355" s="84">
        <v>0</v>
      </c>
      <c r="VHW1355" s="84">
        <f>VHT1355-VHU1355</f>
        <v>0</v>
      </c>
      <c r="VHX1355" s="84">
        <f t="shared" si="708"/>
        <v>1000000</v>
      </c>
      <c r="VID1355" s="84" t="s">
        <v>235</v>
      </c>
      <c r="VIE1355" s="84" t="s">
        <v>236</v>
      </c>
      <c r="VIF1355" s="84">
        <f>SUM(VIF1353)</f>
        <v>1000000</v>
      </c>
      <c r="VIG1355" s="84">
        <f>SUM(VIG1353)</f>
        <v>0</v>
      </c>
      <c r="VIH1355" s="84">
        <f>VIG1355/VIF1355</f>
        <v>0</v>
      </c>
      <c r="VII1355" s="84">
        <f>SUM(VII1353)</f>
        <v>1000000</v>
      </c>
      <c r="VIJ1355" s="84">
        <v>0</v>
      </c>
      <c r="VIK1355" s="84">
        <v>0</v>
      </c>
      <c r="VIM1355" s="84">
        <f>VIJ1355-VIK1355</f>
        <v>0</v>
      </c>
      <c r="VIN1355" s="84">
        <f t="shared" ref="VIN1355:VJD1357" si="709">VIJ1355+VIF1355</f>
        <v>1000000</v>
      </c>
      <c r="VIT1355" s="84" t="s">
        <v>235</v>
      </c>
      <c r="VIU1355" s="84" t="s">
        <v>236</v>
      </c>
      <c r="VIV1355" s="84">
        <f>SUM(VIV1353)</f>
        <v>1000000</v>
      </c>
      <c r="VIW1355" s="84">
        <f>SUM(VIW1353)</f>
        <v>0</v>
      </c>
      <c r="VIX1355" s="84">
        <f>VIW1355/VIV1355</f>
        <v>0</v>
      </c>
      <c r="VIY1355" s="84">
        <f>SUM(VIY1353)</f>
        <v>1000000</v>
      </c>
      <c r="VIZ1355" s="84">
        <v>0</v>
      </c>
      <c r="VJA1355" s="84">
        <v>0</v>
      </c>
      <c r="VJC1355" s="84">
        <f>VIZ1355-VJA1355</f>
        <v>0</v>
      </c>
      <c r="VJD1355" s="84">
        <f t="shared" si="709"/>
        <v>1000000</v>
      </c>
      <c r="VJJ1355" s="84" t="s">
        <v>235</v>
      </c>
      <c r="VJK1355" s="84" t="s">
        <v>236</v>
      </c>
      <c r="VJL1355" s="84">
        <f>SUM(VJL1353)</f>
        <v>1000000</v>
      </c>
      <c r="VJM1355" s="84">
        <f>SUM(VJM1353)</f>
        <v>0</v>
      </c>
      <c r="VJN1355" s="84">
        <f>VJM1355/VJL1355</f>
        <v>0</v>
      </c>
      <c r="VJO1355" s="84">
        <f>SUM(VJO1353)</f>
        <v>1000000</v>
      </c>
      <c r="VJP1355" s="84">
        <v>0</v>
      </c>
      <c r="VJQ1355" s="84">
        <v>0</v>
      </c>
      <c r="VJS1355" s="84">
        <f>VJP1355-VJQ1355</f>
        <v>0</v>
      </c>
      <c r="VJT1355" s="84">
        <f t="shared" ref="VJT1355:VKJ1357" si="710">VJP1355+VJL1355</f>
        <v>1000000</v>
      </c>
      <c r="VJZ1355" s="84" t="s">
        <v>235</v>
      </c>
      <c r="VKA1355" s="84" t="s">
        <v>236</v>
      </c>
      <c r="VKB1355" s="84">
        <f>SUM(VKB1353)</f>
        <v>1000000</v>
      </c>
      <c r="VKC1355" s="84">
        <f>SUM(VKC1353)</f>
        <v>0</v>
      </c>
      <c r="VKD1355" s="84">
        <f>VKC1355/VKB1355</f>
        <v>0</v>
      </c>
      <c r="VKE1355" s="84">
        <f>SUM(VKE1353)</f>
        <v>1000000</v>
      </c>
      <c r="VKF1355" s="84">
        <v>0</v>
      </c>
      <c r="VKG1355" s="84">
        <v>0</v>
      </c>
      <c r="VKI1355" s="84">
        <f>VKF1355-VKG1355</f>
        <v>0</v>
      </c>
      <c r="VKJ1355" s="84">
        <f t="shared" si="710"/>
        <v>1000000</v>
      </c>
      <c r="VKP1355" s="84" t="s">
        <v>235</v>
      </c>
      <c r="VKQ1355" s="84" t="s">
        <v>236</v>
      </c>
      <c r="VKR1355" s="84">
        <f>SUM(VKR1353)</f>
        <v>1000000</v>
      </c>
      <c r="VKS1355" s="84">
        <f>SUM(VKS1353)</f>
        <v>0</v>
      </c>
      <c r="VKT1355" s="84">
        <f>VKS1355/VKR1355</f>
        <v>0</v>
      </c>
      <c r="VKU1355" s="84">
        <f>SUM(VKU1353)</f>
        <v>1000000</v>
      </c>
      <c r="VKV1355" s="84">
        <v>0</v>
      </c>
      <c r="VKW1355" s="84">
        <v>0</v>
      </c>
      <c r="VKY1355" s="84">
        <f>VKV1355-VKW1355</f>
        <v>0</v>
      </c>
      <c r="VKZ1355" s="84">
        <f t="shared" ref="VKZ1355:VLP1357" si="711">VKV1355+VKR1355</f>
        <v>1000000</v>
      </c>
      <c r="VLF1355" s="84" t="s">
        <v>235</v>
      </c>
      <c r="VLG1355" s="84" t="s">
        <v>236</v>
      </c>
      <c r="VLH1355" s="84">
        <f>SUM(VLH1353)</f>
        <v>1000000</v>
      </c>
      <c r="VLI1355" s="84">
        <f>SUM(VLI1353)</f>
        <v>0</v>
      </c>
      <c r="VLJ1355" s="84">
        <f>VLI1355/VLH1355</f>
        <v>0</v>
      </c>
      <c r="VLK1355" s="84">
        <f>SUM(VLK1353)</f>
        <v>1000000</v>
      </c>
      <c r="VLL1355" s="84">
        <v>0</v>
      </c>
      <c r="VLM1355" s="84">
        <v>0</v>
      </c>
      <c r="VLO1355" s="84">
        <f>VLL1355-VLM1355</f>
        <v>0</v>
      </c>
      <c r="VLP1355" s="84">
        <f t="shared" si="711"/>
        <v>1000000</v>
      </c>
      <c r="VLV1355" s="84" t="s">
        <v>235</v>
      </c>
      <c r="VLW1355" s="84" t="s">
        <v>236</v>
      </c>
      <c r="VLX1355" s="84">
        <f>SUM(VLX1353)</f>
        <v>1000000</v>
      </c>
      <c r="VLY1355" s="84">
        <f>SUM(VLY1353)</f>
        <v>0</v>
      </c>
      <c r="VLZ1355" s="84">
        <f>VLY1355/VLX1355</f>
        <v>0</v>
      </c>
      <c r="VMA1355" s="84">
        <f>SUM(VMA1353)</f>
        <v>1000000</v>
      </c>
      <c r="VMB1355" s="84">
        <v>0</v>
      </c>
      <c r="VMC1355" s="84">
        <v>0</v>
      </c>
      <c r="VME1355" s="84">
        <f>VMB1355-VMC1355</f>
        <v>0</v>
      </c>
      <c r="VMF1355" s="84">
        <f t="shared" ref="VMF1355:VMV1357" si="712">VMB1355+VLX1355</f>
        <v>1000000</v>
      </c>
      <c r="VML1355" s="84" t="s">
        <v>235</v>
      </c>
      <c r="VMM1355" s="84" t="s">
        <v>236</v>
      </c>
      <c r="VMN1355" s="84">
        <f>SUM(VMN1353)</f>
        <v>1000000</v>
      </c>
      <c r="VMO1355" s="84">
        <f>SUM(VMO1353)</f>
        <v>0</v>
      </c>
      <c r="VMP1355" s="84">
        <f>VMO1355/VMN1355</f>
        <v>0</v>
      </c>
      <c r="VMQ1355" s="84">
        <f>SUM(VMQ1353)</f>
        <v>1000000</v>
      </c>
      <c r="VMR1355" s="84">
        <v>0</v>
      </c>
      <c r="VMS1355" s="84">
        <v>0</v>
      </c>
      <c r="VMU1355" s="84">
        <f>VMR1355-VMS1355</f>
        <v>0</v>
      </c>
      <c r="VMV1355" s="84">
        <f t="shared" si="712"/>
        <v>1000000</v>
      </c>
      <c r="VNB1355" s="84" t="s">
        <v>235</v>
      </c>
      <c r="VNC1355" s="84" t="s">
        <v>236</v>
      </c>
      <c r="VND1355" s="84">
        <f>SUM(VND1353)</f>
        <v>1000000</v>
      </c>
      <c r="VNE1355" s="84">
        <f>SUM(VNE1353)</f>
        <v>0</v>
      </c>
      <c r="VNF1355" s="84">
        <f>VNE1355/VND1355</f>
        <v>0</v>
      </c>
      <c r="VNG1355" s="84">
        <f>SUM(VNG1353)</f>
        <v>1000000</v>
      </c>
      <c r="VNH1355" s="84">
        <v>0</v>
      </c>
      <c r="VNI1355" s="84">
        <v>0</v>
      </c>
      <c r="VNK1355" s="84">
        <f>VNH1355-VNI1355</f>
        <v>0</v>
      </c>
      <c r="VNL1355" s="84">
        <f t="shared" ref="VNL1355:VOB1357" si="713">VNH1355+VND1355</f>
        <v>1000000</v>
      </c>
      <c r="VNR1355" s="84" t="s">
        <v>235</v>
      </c>
      <c r="VNS1355" s="84" t="s">
        <v>236</v>
      </c>
      <c r="VNT1355" s="84">
        <f>SUM(VNT1353)</f>
        <v>1000000</v>
      </c>
      <c r="VNU1355" s="84">
        <f>SUM(VNU1353)</f>
        <v>0</v>
      </c>
      <c r="VNV1355" s="84">
        <f>VNU1355/VNT1355</f>
        <v>0</v>
      </c>
      <c r="VNW1355" s="84">
        <f>SUM(VNW1353)</f>
        <v>1000000</v>
      </c>
      <c r="VNX1355" s="84">
        <v>0</v>
      </c>
      <c r="VNY1355" s="84">
        <v>0</v>
      </c>
      <c r="VOA1355" s="84">
        <f>VNX1355-VNY1355</f>
        <v>0</v>
      </c>
      <c r="VOB1355" s="84">
        <f t="shared" si="713"/>
        <v>1000000</v>
      </c>
      <c r="VOH1355" s="84" t="s">
        <v>235</v>
      </c>
      <c r="VOI1355" s="84" t="s">
        <v>236</v>
      </c>
      <c r="VOJ1355" s="84">
        <f>SUM(VOJ1353)</f>
        <v>1000000</v>
      </c>
      <c r="VOK1355" s="84">
        <f>SUM(VOK1353)</f>
        <v>0</v>
      </c>
      <c r="VOL1355" s="84">
        <f>VOK1355/VOJ1355</f>
        <v>0</v>
      </c>
      <c r="VOM1355" s="84">
        <f>SUM(VOM1353)</f>
        <v>1000000</v>
      </c>
      <c r="VON1355" s="84">
        <v>0</v>
      </c>
      <c r="VOO1355" s="84">
        <v>0</v>
      </c>
      <c r="VOQ1355" s="84">
        <f>VON1355-VOO1355</f>
        <v>0</v>
      </c>
      <c r="VOR1355" s="84">
        <f t="shared" ref="VOR1355:VPH1357" si="714">VON1355+VOJ1355</f>
        <v>1000000</v>
      </c>
      <c r="VOX1355" s="84" t="s">
        <v>235</v>
      </c>
      <c r="VOY1355" s="84" t="s">
        <v>236</v>
      </c>
      <c r="VOZ1355" s="84">
        <f>SUM(VOZ1353)</f>
        <v>1000000</v>
      </c>
      <c r="VPA1355" s="84">
        <f>SUM(VPA1353)</f>
        <v>0</v>
      </c>
      <c r="VPB1355" s="84">
        <f>VPA1355/VOZ1355</f>
        <v>0</v>
      </c>
      <c r="VPC1355" s="84">
        <f>SUM(VPC1353)</f>
        <v>1000000</v>
      </c>
      <c r="VPD1355" s="84">
        <v>0</v>
      </c>
      <c r="VPE1355" s="84">
        <v>0</v>
      </c>
      <c r="VPG1355" s="84">
        <f>VPD1355-VPE1355</f>
        <v>0</v>
      </c>
      <c r="VPH1355" s="84">
        <f t="shared" si="714"/>
        <v>1000000</v>
      </c>
      <c r="VPN1355" s="84" t="s">
        <v>235</v>
      </c>
      <c r="VPO1355" s="84" t="s">
        <v>236</v>
      </c>
      <c r="VPP1355" s="84">
        <f>SUM(VPP1353)</f>
        <v>1000000</v>
      </c>
      <c r="VPQ1355" s="84">
        <f>SUM(VPQ1353)</f>
        <v>0</v>
      </c>
      <c r="VPR1355" s="84">
        <f>VPQ1355/VPP1355</f>
        <v>0</v>
      </c>
      <c r="VPS1355" s="84">
        <f>SUM(VPS1353)</f>
        <v>1000000</v>
      </c>
      <c r="VPT1355" s="84">
        <v>0</v>
      </c>
      <c r="VPU1355" s="84">
        <v>0</v>
      </c>
      <c r="VPW1355" s="84">
        <f>VPT1355-VPU1355</f>
        <v>0</v>
      </c>
      <c r="VPX1355" s="84">
        <f t="shared" ref="VPX1355:VQN1357" si="715">VPT1355+VPP1355</f>
        <v>1000000</v>
      </c>
      <c r="VQD1355" s="84" t="s">
        <v>235</v>
      </c>
      <c r="VQE1355" s="84" t="s">
        <v>236</v>
      </c>
      <c r="VQF1355" s="84">
        <f>SUM(VQF1353)</f>
        <v>1000000</v>
      </c>
      <c r="VQG1355" s="84">
        <f>SUM(VQG1353)</f>
        <v>0</v>
      </c>
      <c r="VQH1355" s="84">
        <f>VQG1355/VQF1355</f>
        <v>0</v>
      </c>
      <c r="VQI1355" s="84">
        <f>SUM(VQI1353)</f>
        <v>1000000</v>
      </c>
      <c r="VQJ1355" s="84">
        <v>0</v>
      </c>
      <c r="VQK1355" s="84">
        <v>0</v>
      </c>
      <c r="VQM1355" s="84">
        <f>VQJ1355-VQK1355</f>
        <v>0</v>
      </c>
      <c r="VQN1355" s="84">
        <f t="shared" si="715"/>
        <v>1000000</v>
      </c>
      <c r="VQT1355" s="84" t="s">
        <v>235</v>
      </c>
      <c r="VQU1355" s="84" t="s">
        <v>236</v>
      </c>
      <c r="VQV1355" s="84">
        <f>SUM(VQV1353)</f>
        <v>1000000</v>
      </c>
      <c r="VQW1355" s="84">
        <f>SUM(VQW1353)</f>
        <v>0</v>
      </c>
      <c r="VQX1355" s="84">
        <f>VQW1355/VQV1355</f>
        <v>0</v>
      </c>
      <c r="VQY1355" s="84">
        <f>SUM(VQY1353)</f>
        <v>1000000</v>
      </c>
      <c r="VQZ1355" s="84">
        <v>0</v>
      </c>
      <c r="VRA1355" s="84">
        <v>0</v>
      </c>
      <c r="VRC1355" s="84">
        <f>VQZ1355-VRA1355</f>
        <v>0</v>
      </c>
      <c r="VRD1355" s="84">
        <f t="shared" ref="VRD1355:VRT1357" si="716">VQZ1355+VQV1355</f>
        <v>1000000</v>
      </c>
      <c r="VRJ1355" s="84" t="s">
        <v>235</v>
      </c>
      <c r="VRK1355" s="84" t="s">
        <v>236</v>
      </c>
      <c r="VRL1355" s="84">
        <f>SUM(VRL1353)</f>
        <v>1000000</v>
      </c>
      <c r="VRM1355" s="84">
        <f>SUM(VRM1353)</f>
        <v>0</v>
      </c>
      <c r="VRN1355" s="84">
        <f>VRM1355/VRL1355</f>
        <v>0</v>
      </c>
      <c r="VRO1355" s="84">
        <f>SUM(VRO1353)</f>
        <v>1000000</v>
      </c>
      <c r="VRP1355" s="84">
        <v>0</v>
      </c>
      <c r="VRQ1355" s="84">
        <v>0</v>
      </c>
      <c r="VRS1355" s="84">
        <f>VRP1355-VRQ1355</f>
        <v>0</v>
      </c>
      <c r="VRT1355" s="84">
        <f t="shared" si="716"/>
        <v>1000000</v>
      </c>
      <c r="VRZ1355" s="84" t="s">
        <v>235</v>
      </c>
      <c r="VSA1355" s="84" t="s">
        <v>236</v>
      </c>
      <c r="VSB1355" s="84">
        <f>SUM(VSB1353)</f>
        <v>1000000</v>
      </c>
      <c r="VSC1355" s="84">
        <f>SUM(VSC1353)</f>
        <v>0</v>
      </c>
      <c r="VSD1355" s="84">
        <f>VSC1355/VSB1355</f>
        <v>0</v>
      </c>
      <c r="VSE1355" s="84">
        <f>SUM(VSE1353)</f>
        <v>1000000</v>
      </c>
      <c r="VSF1355" s="84">
        <v>0</v>
      </c>
      <c r="VSG1355" s="84">
        <v>0</v>
      </c>
      <c r="VSI1355" s="84">
        <f>VSF1355-VSG1355</f>
        <v>0</v>
      </c>
      <c r="VSJ1355" s="84">
        <f t="shared" ref="VSJ1355:VSZ1357" si="717">VSF1355+VSB1355</f>
        <v>1000000</v>
      </c>
      <c r="VSP1355" s="84" t="s">
        <v>235</v>
      </c>
      <c r="VSQ1355" s="84" t="s">
        <v>236</v>
      </c>
      <c r="VSR1355" s="84">
        <f>SUM(VSR1353)</f>
        <v>1000000</v>
      </c>
      <c r="VSS1355" s="84">
        <f>SUM(VSS1353)</f>
        <v>0</v>
      </c>
      <c r="VST1355" s="84">
        <f>VSS1355/VSR1355</f>
        <v>0</v>
      </c>
      <c r="VSU1355" s="84">
        <f>SUM(VSU1353)</f>
        <v>1000000</v>
      </c>
      <c r="VSV1355" s="84">
        <v>0</v>
      </c>
      <c r="VSW1355" s="84">
        <v>0</v>
      </c>
      <c r="VSY1355" s="84">
        <f>VSV1355-VSW1355</f>
        <v>0</v>
      </c>
      <c r="VSZ1355" s="84">
        <f t="shared" si="717"/>
        <v>1000000</v>
      </c>
      <c r="VTF1355" s="84" t="s">
        <v>235</v>
      </c>
      <c r="VTG1355" s="84" t="s">
        <v>236</v>
      </c>
      <c r="VTH1355" s="84">
        <f>SUM(VTH1353)</f>
        <v>1000000</v>
      </c>
      <c r="VTI1355" s="84">
        <f>SUM(VTI1353)</f>
        <v>0</v>
      </c>
      <c r="VTJ1355" s="84">
        <f>VTI1355/VTH1355</f>
        <v>0</v>
      </c>
      <c r="VTK1355" s="84">
        <f>SUM(VTK1353)</f>
        <v>1000000</v>
      </c>
      <c r="VTL1355" s="84">
        <v>0</v>
      </c>
      <c r="VTM1355" s="84">
        <v>0</v>
      </c>
      <c r="VTO1355" s="84">
        <f>VTL1355-VTM1355</f>
        <v>0</v>
      </c>
      <c r="VTP1355" s="84">
        <f t="shared" ref="VTP1355:VUF1357" si="718">VTL1355+VTH1355</f>
        <v>1000000</v>
      </c>
      <c r="VTV1355" s="84" t="s">
        <v>235</v>
      </c>
      <c r="VTW1355" s="84" t="s">
        <v>236</v>
      </c>
      <c r="VTX1355" s="84">
        <f>SUM(VTX1353)</f>
        <v>1000000</v>
      </c>
      <c r="VTY1355" s="84">
        <f>SUM(VTY1353)</f>
        <v>0</v>
      </c>
      <c r="VTZ1355" s="84">
        <f>VTY1355/VTX1355</f>
        <v>0</v>
      </c>
      <c r="VUA1355" s="84">
        <f>SUM(VUA1353)</f>
        <v>1000000</v>
      </c>
      <c r="VUB1355" s="84">
        <v>0</v>
      </c>
      <c r="VUC1355" s="84">
        <v>0</v>
      </c>
      <c r="VUE1355" s="84">
        <f>VUB1355-VUC1355</f>
        <v>0</v>
      </c>
      <c r="VUF1355" s="84">
        <f t="shared" si="718"/>
        <v>1000000</v>
      </c>
      <c r="VUL1355" s="84" t="s">
        <v>235</v>
      </c>
      <c r="VUM1355" s="84" t="s">
        <v>236</v>
      </c>
      <c r="VUN1355" s="84">
        <f>SUM(VUN1353)</f>
        <v>1000000</v>
      </c>
      <c r="VUO1355" s="84">
        <f>SUM(VUO1353)</f>
        <v>0</v>
      </c>
      <c r="VUP1355" s="84">
        <f>VUO1355/VUN1355</f>
        <v>0</v>
      </c>
      <c r="VUQ1355" s="84">
        <f>SUM(VUQ1353)</f>
        <v>1000000</v>
      </c>
      <c r="VUR1355" s="84">
        <v>0</v>
      </c>
      <c r="VUS1355" s="84">
        <v>0</v>
      </c>
      <c r="VUU1355" s="84">
        <f>VUR1355-VUS1355</f>
        <v>0</v>
      </c>
      <c r="VUV1355" s="84">
        <f t="shared" ref="VUV1355:VVL1357" si="719">VUR1355+VUN1355</f>
        <v>1000000</v>
      </c>
      <c r="VVB1355" s="84" t="s">
        <v>235</v>
      </c>
      <c r="VVC1355" s="84" t="s">
        <v>236</v>
      </c>
      <c r="VVD1355" s="84">
        <f>SUM(VVD1353)</f>
        <v>1000000</v>
      </c>
      <c r="VVE1355" s="84">
        <f>SUM(VVE1353)</f>
        <v>0</v>
      </c>
      <c r="VVF1355" s="84">
        <f>VVE1355/VVD1355</f>
        <v>0</v>
      </c>
      <c r="VVG1355" s="84">
        <f>SUM(VVG1353)</f>
        <v>1000000</v>
      </c>
      <c r="VVH1355" s="84">
        <v>0</v>
      </c>
      <c r="VVI1355" s="84">
        <v>0</v>
      </c>
      <c r="VVK1355" s="84">
        <f>VVH1355-VVI1355</f>
        <v>0</v>
      </c>
      <c r="VVL1355" s="84">
        <f t="shared" si="719"/>
        <v>1000000</v>
      </c>
      <c r="VVR1355" s="84" t="s">
        <v>235</v>
      </c>
      <c r="VVS1355" s="84" t="s">
        <v>236</v>
      </c>
      <c r="VVT1355" s="84">
        <f>SUM(VVT1353)</f>
        <v>1000000</v>
      </c>
      <c r="VVU1355" s="84">
        <f>SUM(VVU1353)</f>
        <v>0</v>
      </c>
      <c r="VVV1355" s="84">
        <f>VVU1355/VVT1355</f>
        <v>0</v>
      </c>
      <c r="VVW1355" s="84">
        <f>SUM(VVW1353)</f>
        <v>1000000</v>
      </c>
      <c r="VVX1355" s="84">
        <v>0</v>
      </c>
      <c r="VVY1355" s="84">
        <v>0</v>
      </c>
      <c r="VWA1355" s="84">
        <f>VVX1355-VVY1355</f>
        <v>0</v>
      </c>
      <c r="VWB1355" s="84">
        <f t="shared" ref="VWB1355:VWR1357" si="720">VVX1355+VVT1355</f>
        <v>1000000</v>
      </c>
      <c r="VWH1355" s="84" t="s">
        <v>235</v>
      </c>
      <c r="VWI1355" s="84" t="s">
        <v>236</v>
      </c>
      <c r="VWJ1355" s="84">
        <f>SUM(VWJ1353)</f>
        <v>1000000</v>
      </c>
      <c r="VWK1355" s="84">
        <f>SUM(VWK1353)</f>
        <v>0</v>
      </c>
      <c r="VWL1355" s="84">
        <f>VWK1355/VWJ1355</f>
        <v>0</v>
      </c>
      <c r="VWM1355" s="84">
        <f>SUM(VWM1353)</f>
        <v>1000000</v>
      </c>
      <c r="VWN1355" s="84">
        <v>0</v>
      </c>
      <c r="VWO1355" s="84">
        <v>0</v>
      </c>
      <c r="VWQ1355" s="84">
        <f>VWN1355-VWO1355</f>
        <v>0</v>
      </c>
      <c r="VWR1355" s="84">
        <f t="shared" si="720"/>
        <v>1000000</v>
      </c>
      <c r="VWX1355" s="84" t="s">
        <v>235</v>
      </c>
      <c r="VWY1355" s="84" t="s">
        <v>236</v>
      </c>
      <c r="VWZ1355" s="84">
        <f>SUM(VWZ1353)</f>
        <v>1000000</v>
      </c>
      <c r="VXA1355" s="84">
        <f>SUM(VXA1353)</f>
        <v>0</v>
      </c>
      <c r="VXB1355" s="84">
        <f>VXA1355/VWZ1355</f>
        <v>0</v>
      </c>
      <c r="VXC1355" s="84">
        <f>SUM(VXC1353)</f>
        <v>1000000</v>
      </c>
      <c r="VXD1355" s="84">
        <v>0</v>
      </c>
      <c r="VXE1355" s="84">
        <v>0</v>
      </c>
      <c r="VXG1355" s="84">
        <f>VXD1355-VXE1355</f>
        <v>0</v>
      </c>
      <c r="VXH1355" s="84">
        <f t="shared" ref="VXH1355:VXX1357" si="721">VXD1355+VWZ1355</f>
        <v>1000000</v>
      </c>
      <c r="VXN1355" s="84" t="s">
        <v>235</v>
      </c>
      <c r="VXO1355" s="84" t="s">
        <v>236</v>
      </c>
      <c r="VXP1355" s="84">
        <f>SUM(VXP1353)</f>
        <v>1000000</v>
      </c>
      <c r="VXQ1355" s="84">
        <f>SUM(VXQ1353)</f>
        <v>0</v>
      </c>
      <c r="VXR1355" s="84">
        <f>VXQ1355/VXP1355</f>
        <v>0</v>
      </c>
      <c r="VXS1355" s="84">
        <f>SUM(VXS1353)</f>
        <v>1000000</v>
      </c>
      <c r="VXT1355" s="84">
        <v>0</v>
      </c>
      <c r="VXU1355" s="84">
        <v>0</v>
      </c>
      <c r="VXW1355" s="84">
        <f>VXT1355-VXU1355</f>
        <v>0</v>
      </c>
      <c r="VXX1355" s="84">
        <f t="shared" si="721"/>
        <v>1000000</v>
      </c>
      <c r="VYD1355" s="84" t="s">
        <v>235</v>
      </c>
      <c r="VYE1355" s="84" t="s">
        <v>236</v>
      </c>
      <c r="VYF1355" s="84">
        <f>SUM(VYF1353)</f>
        <v>1000000</v>
      </c>
      <c r="VYG1355" s="84">
        <f>SUM(VYG1353)</f>
        <v>0</v>
      </c>
      <c r="VYH1355" s="84">
        <f>VYG1355/VYF1355</f>
        <v>0</v>
      </c>
      <c r="VYI1355" s="84">
        <f>SUM(VYI1353)</f>
        <v>1000000</v>
      </c>
      <c r="VYJ1355" s="84">
        <v>0</v>
      </c>
      <c r="VYK1355" s="84">
        <v>0</v>
      </c>
      <c r="VYM1355" s="84">
        <f>VYJ1355-VYK1355</f>
        <v>0</v>
      </c>
      <c r="VYN1355" s="84">
        <f t="shared" ref="VYN1355:VZD1357" si="722">VYJ1355+VYF1355</f>
        <v>1000000</v>
      </c>
      <c r="VYT1355" s="84" t="s">
        <v>235</v>
      </c>
      <c r="VYU1355" s="84" t="s">
        <v>236</v>
      </c>
      <c r="VYV1355" s="84">
        <f>SUM(VYV1353)</f>
        <v>1000000</v>
      </c>
      <c r="VYW1355" s="84">
        <f>SUM(VYW1353)</f>
        <v>0</v>
      </c>
      <c r="VYX1355" s="84">
        <f>VYW1355/VYV1355</f>
        <v>0</v>
      </c>
      <c r="VYY1355" s="84">
        <f>SUM(VYY1353)</f>
        <v>1000000</v>
      </c>
      <c r="VYZ1355" s="84">
        <v>0</v>
      </c>
      <c r="VZA1355" s="84">
        <v>0</v>
      </c>
      <c r="VZC1355" s="84">
        <f>VYZ1355-VZA1355</f>
        <v>0</v>
      </c>
      <c r="VZD1355" s="84">
        <f t="shared" si="722"/>
        <v>1000000</v>
      </c>
      <c r="VZJ1355" s="84" t="s">
        <v>235</v>
      </c>
      <c r="VZK1355" s="84" t="s">
        <v>236</v>
      </c>
      <c r="VZL1355" s="84">
        <f>SUM(VZL1353)</f>
        <v>1000000</v>
      </c>
      <c r="VZM1355" s="84">
        <f>SUM(VZM1353)</f>
        <v>0</v>
      </c>
      <c r="VZN1355" s="84">
        <f>VZM1355/VZL1355</f>
        <v>0</v>
      </c>
      <c r="VZO1355" s="84">
        <f>SUM(VZO1353)</f>
        <v>1000000</v>
      </c>
      <c r="VZP1355" s="84">
        <v>0</v>
      </c>
      <c r="VZQ1355" s="84">
        <v>0</v>
      </c>
      <c r="VZS1355" s="84">
        <f>VZP1355-VZQ1355</f>
        <v>0</v>
      </c>
      <c r="VZT1355" s="84">
        <f t="shared" ref="VZT1355:WAJ1357" si="723">VZP1355+VZL1355</f>
        <v>1000000</v>
      </c>
      <c r="VZZ1355" s="84" t="s">
        <v>235</v>
      </c>
      <c r="WAA1355" s="84" t="s">
        <v>236</v>
      </c>
      <c r="WAB1355" s="84">
        <f>SUM(WAB1353)</f>
        <v>1000000</v>
      </c>
      <c r="WAC1355" s="84">
        <f>SUM(WAC1353)</f>
        <v>0</v>
      </c>
      <c r="WAD1355" s="84">
        <f>WAC1355/WAB1355</f>
        <v>0</v>
      </c>
      <c r="WAE1355" s="84">
        <f>SUM(WAE1353)</f>
        <v>1000000</v>
      </c>
      <c r="WAF1355" s="84">
        <v>0</v>
      </c>
      <c r="WAG1355" s="84">
        <v>0</v>
      </c>
      <c r="WAI1355" s="84">
        <f>WAF1355-WAG1355</f>
        <v>0</v>
      </c>
      <c r="WAJ1355" s="84">
        <f t="shared" si="723"/>
        <v>1000000</v>
      </c>
      <c r="WAP1355" s="84" t="s">
        <v>235</v>
      </c>
      <c r="WAQ1355" s="84" t="s">
        <v>236</v>
      </c>
      <c r="WAR1355" s="84">
        <f>SUM(WAR1353)</f>
        <v>1000000</v>
      </c>
      <c r="WAS1355" s="84">
        <f>SUM(WAS1353)</f>
        <v>0</v>
      </c>
      <c r="WAT1355" s="84">
        <f>WAS1355/WAR1355</f>
        <v>0</v>
      </c>
      <c r="WAU1355" s="84">
        <f>SUM(WAU1353)</f>
        <v>1000000</v>
      </c>
      <c r="WAV1355" s="84">
        <v>0</v>
      </c>
      <c r="WAW1355" s="84">
        <v>0</v>
      </c>
      <c r="WAY1355" s="84">
        <f>WAV1355-WAW1355</f>
        <v>0</v>
      </c>
      <c r="WAZ1355" s="84">
        <f t="shared" ref="WAZ1355:WBP1357" si="724">WAV1355+WAR1355</f>
        <v>1000000</v>
      </c>
      <c r="WBF1355" s="84" t="s">
        <v>235</v>
      </c>
      <c r="WBG1355" s="84" t="s">
        <v>236</v>
      </c>
      <c r="WBH1355" s="84">
        <f>SUM(WBH1353)</f>
        <v>1000000</v>
      </c>
      <c r="WBI1355" s="84">
        <f>SUM(WBI1353)</f>
        <v>0</v>
      </c>
      <c r="WBJ1355" s="84">
        <f>WBI1355/WBH1355</f>
        <v>0</v>
      </c>
      <c r="WBK1355" s="84">
        <f>SUM(WBK1353)</f>
        <v>1000000</v>
      </c>
      <c r="WBL1355" s="84">
        <v>0</v>
      </c>
      <c r="WBM1355" s="84">
        <v>0</v>
      </c>
      <c r="WBO1355" s="84">
        <f>WBL1355-WBM1355</f>
        <v>0</v>
      </c>
      <c r="WBP1355" s="84">
        <f t="shared" si="724"/>
        <v>1000000</v>
      </c>
      <c r="WBV1355" s="84" t="s">
        <v>235</v>
      </c>
      <c r="WBW1355" s="84" t="s">
        <v>236</v>
      </c>
      <c r="WBX1355" s="84">
        <f>SUM(WBX1353)</f>
        <v>1000000</v>
      </c>
      <c r="WBY1355" s="84">
        <f>SUM(WBY1353)</f>
        <v>0</v>
      </c>
      <c r="WBZ1355" s="84">
        <f>WBY1355/WBX1355</f>
        <v>0</v>
      </c>
      <c r="WCA1355" s="84">
        <f>SUM(WCA1353)</f>
        <v>1000000</v>
      </c>
      <c r="WCB1355" s="84">
        <v>0</v>
      </c>
      <c r="WCC1355" s="84">
        <v>0</v>
      </c>
      <c r="WCE1355" s="84">
        <f>WCB1355-WCC1355</f>
        <v>0</v>
      </c>
      <c r="WCF1355" s="84">
        <f t="shared" ref="WCF1355:WCV1357" si="725">WCB1355+WBX1355</f>
        <v>1000000</v>
      </c>
      <c r="WCL1355" s="84" t="s">
        <v>235</v>
      </c>
      <c r="WCM1355" s="84" t="s">
        <v>236</v>
      </c>
      <c r="WCN1355" s="84">
        <f>SUM(WCN1353)</f>
        <v>1000000</v>
      </c>
      <c r="WCO1355" s="84">
        <f>SUM(WCO1353)</f>
        <v>0</v>
      </c>
      <c r="WCP1355" s="84">
        <f>WCO1355/WCN1355</f>
        <v>0</v>
      </c>
      <c r="WCQ1355" s="84">
        <f>SUM(WCQ1353)</f>
        <v>1000000</v>
      </c>
      <c r="WCR1355" s="84">
        <v>0</v>
      </c>
      <c r="WCS1355" s="84">
        <v>0</v>
      </c>
      <c r="WCU1355" s="84">
        <f>WCR1355-WCS1355</f>
        <v>0</v>
      </c>
      <c r="WCV1355" s="84">
        <f t="shared" si="725"/>
        <v>1000000</v>
      </c>
      <c r="WDB1355" s="84" t="s">
        <v>235</v>
      </c>
      <c r="WDC1355" s="84" t="s">
        <v>236</v>
      </c>
      <c r="WDD1355" s="84">
        <f>SUM(WDD1353)</f>
        <v>1000000</v>
      </c>
      <c r="WDE1355" s="84">
        <f>SUM(WDE1353)</f>
        <v>0</v>
      </c>
      <c r="WDF1355" s="84">
        <f>WDE1355/WDD1355</f>
        <v>0</v>
      </c>
      <c r="WDG1355" s="84">
        <f>SUM(WDG1353)</f>
        <v>1000000</v>
      </c>
      <c r="WDH1355" s="84">
        <v>0</v>
      </c>
      <c r="WDI1355" s="84">
        <v>0</v>
      </c>
      <c r="WDK1355" s="84">
        <f>WDH1355-WDI1355</f>
        <v>0</v>
      </c>
      <c r="WDL1355" s="84">
        <f t="shared" ref="WDL1355:WEB1357" si="726">WDH1355+WDD1355</f>
        <v>1000000</v>
      </c>
      <c r="WDR1355" s="84" t="s">
        <v>235</v>
      </c>
      <c r="WDS1355" s="84" t="s">
        <v>236</v>
      </c>
      <c r="WDT1355" s="84">
        <f>SUM(WDT1353)</f>
        <v>1000000</v>
      </c>
      <c r="WDU1355" s="84">
        <f>SUM(WDU1353)</f>
        <v>0</v>
      </c>
      <c r="WDV1355" s="84">
        <f>WDU1355/WDT1355</f>
        <v>0</v>
      </c>
      <c r="WDW1355" s="84">
        <f>SUM(WDW1353)</f>
        <v>1000000</v>
      </c>
      <c r="WDX1355" s="84">
        <v>0</v>
      </c>
      <c r="WDY1355" s="84">
        <v>0</v>
      </c>
      <c r="WEA1355" s="84">
        <f>WDX1355-WDY1355</f>
        <v>0</v>
      </c>
      <c r="WEB1355" s="84">
        <f t="shared" si="726"/>
        <v>1000000</v>
      </c>
      <c r="WEH1355" s="84" t="s">
        <v>235</v>
      </c>
      <c r="WEI1355" s="84" t="s">
        <v>236</v>
      </c>
      <c r="WEJ1355" s="84">
        <f>SUM(WEJ1353)</f>
        <v>1000000</v>
      </c>
      <c r="WEK1355" s="84">
        <f>SUM(WEK1353)</f>
        <v>0</v>
      </c>
      <c r="WEL1355" s="84">
        <f>WEK1355/WEJ1355</f>
        <v>0</v>
      </c>
      <c r="WEM1355" s="84">
        <f>SUM(WEM1353)</f>
        <v>1000000</v>
      </c>
      <c r="WEN1355" s="84">
        <v>0</v>
      </c>
      <c r="WEO1355" s="84">
        <v>0</v>
      </c>
      <c r="WEQ1355" s="84">
        <f>WEN1355-WEO1355</f>
        <v>0</v>
      </c>
      <c r="WER1355" s="84">
        <f t="shared" ref="WER1355:WFH1357" si="727">WEN1355+WEJ1355</f>
        <v>1000000</v>
      </c>
      <c r="WEX1355" s="84" t="s">
        <v>235</v>
      </c>
      <c r="WEY1355" s="84" t="s">
        <v>236</v>
      </c>
      <c r="WEZ1355" s="84">
        <f>SUM(WEZ1353)</f>
        <v>1000000</v>
      </c>
      <c r="WFA1355" s="84">
        <f>SUM(WFA1353)</f>
        <v>0</v>
      </c>
      <c r="WFB1355" s="84">
        <f>WFA1355/WEZ1355</f>
        <v>0</v>
      </c>
      <c r="WFC1355" s="84">
        <f>SUM(WFC1353)</f>
        <v>1000000</v>
      </c>
      <c r="WFD1355" s="84">
        <v>0</v>
      </c>
      <c r="WFE1355" s="84">
        <v>0</v>
      </c>
      <c r="WFG1355" s="84">
        <f>WFD1355-WFE1355</f>
        <v>0</v>
      </c>
      <c r="WFH1355" s="84">
        <f t="shared" si="727"/>
        <v>1000000</v>
      </c>
      <c r="WFN1355" s="84" t="s">
        <v>235</v>
      </c>
      <c r="WFO1355" s="84" t="s">
        <v>236</v>
      </c>
      <c r="WFP1355" s="84">
        <f>SUM(WFP1353)</f>
        <v>1000000</v>
      </c>
      <c r="WFQ1355" s="84">
        <f>SUM(WFQ1353)</f>
        <v>0</v>
      </c>
      <c r="WFR1355" s="84">
        <f>WFQ1355/WFP1355</f>
        <v>0</v>
      </c>
      <c r="WFS1355" s="84">
        <f>SUM(WFS1353)</f>
        <v>1000000</v>
      </c>
      <c r="WFT1355" s="84">
        <v>0</v>
      </c>
      <c r="WFU1355" s="84">
        <v>0</v>
      </c>
      <c r="WFW1355" s="84">
        <f>WFT1355-WFU1355</f>
        <v>0</v>
      </c>
      <c r="WFX1355" s="84">
        <f t="shared" ref="WFX1355:WGN1357" si="728">WFT1355+WFP1355</f>
        <v>1000000</v>
      </c>
      <c r="WGD1355" s="84" t="s">
        <v>235</v>
      </c>
      <c r="WGE1355" s="84" t="s">
        <v>236</v>
      </c>
      <c r="WGF1355" s="84">
        <f>SUM(WGF1353)</f>
        <v>1000000</v>
      </c>
      <c r="WGG1355" s="84">
        <f>SUM(WGG1353)</f>
        <v>0</v>
      </c>
      <c r="WGH1355" s="84">
        <f>WGG1355/WGF1355</f>
        <v>0</v>
      </c>
      <c r="WGI1355" s="84">
        <f>SUM(WGI1353)</f>
        <v>1000000</v>
      </c>
      <c r="WGJ1355" s="84">
        <v>0</v>
      </c>
      <c r="WGK1355" s="84">
        <v>0</v>
      </c>
      <c r="WGM1355" s="84">
        <f>WGJ1355-WGK1355</f>
        <v>0</v>
      </c>
      <c r="WGN1355" s="84">
        <f t="shared" si="728"/>
        <v>1000000</v>
      </c>
      <c r="WGT1355" s="84" t="s">
        <v>235</v>
      </c>
      <c r="WGU1355" s="84" t="s">
        <v>236</v>
      </c>
      <c r="WGV1355" s="84">
        <f>SUM(WGV1353)</f>
        <v>1000000</v>
      </c>
      <c r="WGW1355" s="84">
        <f>SUM(WGW1353)</f>
        <v>0</v>
      </c>
      <c r="WGX1355" s="84">
        <f>WGW1355/WGV1355</f>
        <v>0</v>
      </c>
      <c r="WGY1355" s="84">
        <f>SUM(WGY1353)</f>
        <v>1000000</v>
      </c>
      <c r="WGZ1355" s="84">
        <v>0</v>
      </c>
      <c r="WHA1355" s="84">
        <v>0</v>
      </c>
      <c r="WHC1355" s="84">
        <f>WGZ1355-WHA1355</f>
        <v>0</v>
      </c>
      <c r="WHD1355" s="84">
        <f t="shared" ref="WHD1355:WHT1357" si="729">WGZ1355+WGV1355</f>
        <v>1000000</v>
      </c>
      <c r="WHJ1355" s="84" t="s">
        <v>235</v>
      </c>
      <c r="WHK1355" s="84" t="s">
        <v>236</v>
      </c>
      <c r="WHL1355" s="84">
        <f>SUM(WHL1353)</f>
        <v>1000000</v>
      </c>
      <c r="WHM1355" s="84">
        <f>SUM(WHM1353)</f>
        <v>0</v>
      </c>
      <c r="WHN1355" s="84">
        <f>WHM1355/WHL1355</f>
        <v>0</v>
      </c>
      <c r="WHO1355" s="84">
        <f>SUM(WHO1353)</f>
        <v>1000000</v>
      </c>
      <c r="WHP1355" s="84">
        <v>0</v>
      </c>
      <c r="WHQ1355" s="84">
        <v>0</v>
      </c>
      <c r="WHS1355" s="84">
        <f>WHP1355-WHQ1355</f>
        <v>0</v>
      </c>
      <c r="WHT1355" s="84">
        <f t="shared" si="729"/>
        <v>1000000</v>
      </c>
      <c r="WHZ1355" s="84" t="s">
        <v>235</v>
      </c>
      <c r="WIA1355" s="84" t="s">
        <v>236</v>
      </c>
      <c r="WIB1355" s="84">
        <f>SUM(WIB1353)</f>
        <v>1000000</v>
      </c>
      <c r="WIC1355" s="84">
        <f>SUM(WIC1353)</f>
        <v>0</v>
      </c>
      <c r="WID1355" s="84">
        <f>WIC1355/WIB1355</f>
        <v>0</v>
      </c>
      <c r="WIE1355" s="84">
        <f>SUM(WIE1353)</f>
        <v>1000000</v>
      </c>
      <c r="WIF1355" s="84">
        <v>0</v>
      </c>
      <c r="WIG1355" s="84">
        <v>0</v>
      </c>
      <c r="WII1355" s="84">
        <f>WIF1355-WIG1355</f>
        <v>0</v>
      </c>
      <c r="WIJ1355" s="84">
        <f t="shared" ref="WIJ1355:WIZ1357" si="730">WIF1355+WIB1355</f>
        <v>1000000</v>
      </c>
      <c r="WIP1355" s="84" t="s">
        <v>235</v>
      </c>
      <c r="WIQ1355" s="84" t="s">
        <v>236</v>
      </c>
      <c r="WIR1355" s="84">
        <f>SUM(WIR1353)</f>
        <v>1000000</v>
      </c>
      <c r="WIS1355" s="84">
        <f>SUM(WIS1353)</f>
        <v>0</v>
      </c>
      <c r="WIT1355" s="84">
        <f>WIS1355/WIR1355</f>
        <v>0</v>
      </c>
      <c r="WIU1355" s="84">
        <f>SUM(WIU1353)</f>
        <v>1000000</v>
      </c>
      <c r="WIV1355" s="84">
        <v>0</v>
      </c>
      <c r="WIW1355" s="84">
        <v>0</v>
      </c>
      <c r="WIY1355" s="84">
        <f>WIV1355-WIW1355</f>
        <v>0</v>
      </c>
      <c r="WIZ1355" s="84">
        <f t="shared" si="730"/>
        <v>1000000</v>
      </c>
      <c r="WJF1355" s="84" t="s">
        <v>235</v>
      </c>
      <c r="WJG1355" s="84" t="s">
        <v>236</v>
      </c>
      <c r="WJH1355" s="84">
        <f>SUM(WJH1353)</f>
        <v>1000000</v>
      </c>
      <c r="WJI1355" s="84">
        <f>SUM(WJI1353)</f>
        <v>0</v>
      </c>
      <c r="WJJ1355" s="84">
        <f>WJI1355/WJH1355</f>
        <v>0</v>
      </c>
      <c r="WJK1355" s="84">
        <f>SUM(WJK1353)</f>
        <v>1000000</v>
      </c>
      <c r="WJL1355" s="84">
        <v>0</v>
      </c>
      <c r="WJM1355" s="84">
        <v>0</v>
      </c>
      <c r="WJO1355" s="84">
        <f>WJL1355-WJM1355</f>
        <v>0</v>
      </c>
      <c r="WJP1355" s="84">
        <f t="shared" ref="WJP1355:WKF1357" si="731">WJL1355+WJH1355</f>
        <v>1000000</v>
      </c>
      <c r="WJV1355" s="84" t="s">
        <v>235</v>
      </c>
      <c r="WJW1355" s="84" t="s">
        <v>236</v>
      </c>
      <c r="WJX1355" s="84">
        <f>SUM(WJX1353)</f>
        <v>1000000</v>
      </c>
      <c r="WJY1355" s="84">
        <f>SUM(WJY1353)</f>
        <v>0</v>
      </c>
      <c r="WJZ1355" s="84">
        <f>WJY1355/WJX1355</f>
        <v>0</v>
      </c>
      <c r="WKA1355" s="84">
        <f>SUM(WKA1353)</f>
        <v>1000000</v>
      </c>
      <c r="WKB1355" s="84">
        <v>0</v>
      </c>
      <c r="WKC1355" s="84">
        <v>0</v>
      </c>
      <c r="WKE1355" s="84">
        <f>WKB1355-WKC1355</f>
        <v>0</v>
      </c>
      <c r="WKF1355" s="84">
        <f t="shared" si="731"/>
        <v>1000000</v>
      </c>
      <c r="WKL1355" s="84" t="s">
        <v>235</v>
      </c>
      <c r="WKM1355" s="84" t="s">
        <v>236</v>
      </c>
      <c r="WKN1355" s="84">
        <f>SUM(WKN1353)</f>
        <v>1000000</v>
      </c>
      <c r="WKO1355" s="84">
        <f>SUM(WKO1353)</f>
        <v>0</v>
      </c>
      <c r="WKP1355" s="84">
        <f>WKO1355/WKN1355</f>
        <v>0</v>
      </c>
      <c r="WKQ1355" s="84">
        <f>SUM(WKQ1353)</f>
        <v>1000000</v>
      </c>
      <c r="WKR1355" s="84">
        <v>0</v>
      </c>
      <c r="WKS1355" s="84">
        <v>0</v>
      </c>
      <c r="WKU1355" s="84">
        <f>WKR1355-WKS1355</f>
        <v>0</v>
      </c>
      <c r="WKV1355" s="84">
        <f t="shared" ref="WKV1355:WLL1357" si="732">WKR1355+WKN1355</f>
        <v>1000000</v>
      </c>
      <c r="WLB1355" s="84" t="s">
        <v>235</v>
      </c>
      <c r="WLC1355" s="84" t="s">
        <v>236</v>
      </c>
      <c r="WLD1355" s="84">
        <f>SUM(WLD1353)</f>
        <v>1000000</v>
      </c>
      <c r="WLE1355" s="84">
        <f>SUM(WLE1353)</f>
        <v>0</v>
      </c>
      <c r="WLF1355" s="84">
        <f>WLE1355/WLD1355</f>
        <v>0</v>
      </c>
      <c r="WLG1355" s="84">
        <f>SUM(WLG1353)</f>
        <v>1000000</v>
      </c>
      <c r="WLH1355" s="84">
        <v>0</v>
      </c>
      <c r="WLI1355" s="84">
        <v>0</v>
      </c>
      <c r="WLK1355" s="84">
        <f>WLH1355-WLI1355</f>
        <v>0</v>
      </c>
      <c r="WLL1355" s="84">
        <f t="shared" si="732"/>
        <v>1000000</v>
      </c>
      <c r="WLR1355" s="84" t="s">
        <v>235</v>
      </c>
      <c r="WLS1355" s="84" t="s">
        <v>236</v>
      </c>
      <c r="WLT1355" s="84">
        <f>SUM(WLT1353)</f>
        <v>1000000</v>
      </c>
      <c r="WLU1355" s="84">
        <f>SUM(WLU1353)</f>
        <v>0</v>
      </c>
      <c r="WLV1355" s="84">
        <f>WLU1355/WLT1355</f>
        <v>0</v>
      </c>
      <c r="WLW1355" s="84">
        <f>SUM(WLW1353)</f>
        <v>1000000</v>
      </c>
      <c r="WLX1355" s="84">
        <v>0</v>
      </c>
      <c r="WLY1355" s="84">
        <v>0</v>
      </c>
      <c r="WMA1355" s="84">
        <f>WLX1355-WLY1355</f>
        <v>0</v>
      </c>
      <c r="WMB1355" s="84">
        <f t="shared" ref="WMB1355:WMR1357" si="733">WLX1355+WLT1355</f>
        <v>1000000</v>
      </c>
      <c r="WMH1355" s="84" t="s">
        <v>235</v>
      </c>
      <c r="WMI1355" s="84" t="s">
        <v>236</v>
      </c>
      <c r="WMJ1355" s="84">
        <f>SUM(WMJ1353)</f>
        <v>1000000</v>
      </c>
      <c r="WMK1355" s="84">
        <f>SUM(WMK1353)</f>
        <v>0</v>
      </c>
      <c r="WML1355" s="84">
        <f>WMK1355/WMJ1355</f>
        <v>0</v>
      </c>
      <c r="WMM1355" s="84">
        <f>SUM(WMM1353)</f>
        <v>1000000</v>
      </c>
      <c r="WMN1355" s="84">
        <v>0</v>
      </c>
      <c r="WMO1355" s="84">
        <v>0</v>
      </c>
      <c r="WMQ1355" s="84">
        <f>WMN1355-WMO1355</f>
        <v>0</v>
      </c>
      <c r="WMR1355" s="84">
        <f t="shared" si="733"/>
        <v>1000000</v>
      </c>
      <c r="WMX1355" s="84" t="s">
        <v>235</v>
      </c>
      <c r="WMY1355" s="84" t="s">
        <v>236</v>
      </c>
      <c r="WMZ1355" s="84">
        <f>SUM(WMZ1353)</f>
        <v>1000000</v>
      </c>
      <c r="WNA1355" s="84">
        <f>SUM(WNA1353)</f>
        <v>0</v>
      </c>
      <c r="WNB1355" s="84">
        <f>WNA1355/WMZ1355</f>
        <v>0</v>
      </c>
      <c r="WNC1355" s="84">
        <f>SUM(WNC1353)</f>
        <v>1000000</v>
      </c>
      <c r="WND1355" s="84">
        <v>0</v>
      </c>
      <c r="WNE1355" s="84">
        <v>0</v>
      </c>
      <c r="WNG1355" s="84">
        <f>WND1355-WNE1355</f>
        <v>0</v>
      </c>
      <c r="WNH1355" s="84">
        <f t="shared" ref="WNH1355:WNX1357" si="734">WND1355+WMZ1355</f>
        <v>1000000</v>
      </c>
      <c r="WNN1355" s="84" t="s">
        <v>235</v>
      </c>
      <c r="WNO1355" s="84" t="s">
        <v>236</v>
      </c>
      <c r="WNP1355" s="84">
        <f>SUM(WNP1353)</f>
        <v>1000000</v>
      </c>
      <c r="WNQ1355" s="84">
        <f>SUM(WNQ1353)</f>
        <v>0</v>
      </c>
      <c r="WNR1355" s="84">
        <f>WNQ1355/WNP1355</f>
        <v>0</v>
      </c>
      <c r="WNS1355" s="84">
        <f>SUM(WNS1353)</f>
        <v>1000000</v>
      </c>
      <c r="WNT1355" s="84">
        <v>0</v>
      </c>
      <c r="WNU1355" s="84">
        <v>0</v>
      </c>
      <c r="WNW1355" s="84">
        <f>WNT1355-WNU1355</f>
        <v>0</v>
      </c>
      <c r="WNX1355" s="84">
        <f t="shared" si="734"/>
        <v>1000000</v>
      </c>
      <c r="WOD1355" s="84" t="s">
        <v>235</v>
      </c>
      <c r="WOE1355" s="84" t="s">
        <v>236</v>
      </c>
      <c r="WOF1355" s="84">
        <f>SUM(WOF1353)</f>
        <v>1000000</v>
      </c>
      <c r="WOG1355" s="84">
        <f>SUM(WOG1353)</f>
        <v>0</v>
      </c>
      <c r="WOH1355" s="84">
        <f>WOG1355/WOF1355</f>
        <v>0</v>
      </c>
      <c r="WOI1355" s="84">
        <f>SUM(WOI1353)</f>
        <v>1000000</v>
      </c>
      <c r="WOJ1355" s="84">
        <v>0</v>
      </c>
      <c r="WOK1355" s="84">
        <v>0</v>
      </c>
      <c r="WOM1355" s="84">
        <f>WOJ1355-WOK1355</f>
        <v>0</v>
      </c>
      <c r="WON1355" s="84">
        <f t="shared" ref="WON1355:WPD1357" si="735">WOJ1355+WOF1355</f>
        <v>1000000</v>
      </c>
      <c r="WOT1355" s="84" t="s">
        <v>235</v>
      </c>
      <c r="WOU1355" s="84" t="s">
        <v>236</v>
      </c>
      <c r="WOV1355" s="84">
        <f>SUM(WOV1353)</f>
        <v>1000000</v>
      </c>
      <c r="WOW1355" s="84">
        <f>SUM(WOW1353)</f>
        <v>0</v>
      </c>
      <c r="WOX1355" s="84">
        <f>WOW1355/WOV1355</f>
        <v>0</v>
      </c>
      <c r="WOY1355" s="84">
        <f>SUM(WOY1353)</f>
        <v>1000000</v>
      </c>
      <c r="WOZ1355" s="84">
        <v>0</v>
      </c>
      <c r="WPA1355" s="84">
        <v>0</v>
      </c>
      <c r="WPC1355" s="84">
        <f>WOZ1355-WPA1355</f>
        <v>0</v>
      </c>
      <c r="WPD1355" s="84">
        <f t="shared" si="735"/>
        <v>1000000</v>
      </c>
      <c r="WPJ1355" s="84" t="s">
        <v>235</v>
      </c>
      <c r="WPK1355" s="84" t="s">
        <v>236</v>
      </c>
      <c r="WPL1355" s="84">
        <f>SUM(WPL1353)</f>
        <v>1000000</v>
      </c>
      <c r="WPM1355" s="84">
        <f>SUM(WPM1353)</f>
        <v>0</v>
      </c>
      <c r="WPN1355" s="84">
        <f>WPM1355/WPL1355</f>
        <v>0</v>
      </c>
      <c r="WPO1355" s="84">
        <f>SUM(WPO1353)</f>
        <v>1000000</v>
      </c>
      <c r="WPP1355" s="84">
        <v>0</v>
      </c>
      <c r="WPQ1355" s="84">
        <v>0</v>
      </c>
      <c r="WPS1355" s="84">
        <f>WPP1355-WPQ1355</f>
        <v>0</v>
      </c>
      <c r="WPT1355" s="84">
        <f t="shared" ref="WPT1355:WQJ1357" si="736">WPP1355+WPL1355</f>
        <v>1000000</v>
      </c>
      <c r="WPZ1355" s="84" t="s">
        <v>235</v>
      </c>
      <c r="WQA1355" s="84" t="s">
        <v>236</v>
      </c>
      <c r="WQB1355" s="84">
        <f>SUM(WQB1353)</f>
        <v>1000000</v>
      </c>
      <c r="WQC1355" s="84">
        <f>SUM(WQC1353)</f>
        <v>0</v>
      </c>
      <c r="WQD1355" s="84">
        <f>WQC1355/WQB1355</f>
        <v>0</v>
      </c>
      <c r="WQE1355" s="84">
        <f>SUM(WQE1353)</f>
        <v>1000000</v>
      </c>
      <c r="WQF1355" s="84">
        <v>0</v>
      </c>
      <c r="WQG1355" s="84">
        <v>0</v>
      </c>
      <c r="WQI1355" s="84">
        <f>WQF1355-WQG1355</f>
        <v>0</v>
      </c>
      <c r="WQJ1355" s="84">
        <f t="shared" si="736"/>
        <v>1000000</v>
      </c>
      <c r="WQP1355" s="84" t="s">
        <v>235</v>
      </c>
      <c r="WQQ1355" s="84" t="s">
        <v>236</v>
      </c>
      <c r="WQR1355" s="84">
        <f>SUM(WQR1353)</f>
        <v>1000000</v>
      </c>
      <c r="WQS1355" s="84">
        <f>SUM(WQS1353)</f>
        <v>0</v>
      </c>
      <c r="WQT1355" s="84">
        <f>WQS1355/WQR1355</f>
        <v>0</v>
      </c>
      <c r="WQU1355" s="84">
        <f>SUM(WQU1353)</f>
        <v>1000000</v>
      </c>
      <c r="WQV1355" s="84">
        <v>0</v>
      </c>
      <c r="WQW1355" s="84">
        <v>0</v>
      </c>
      <c r="WQY1355" s="84">
        <f>WQV1355-WQW1355</f>
        <v>0</v>
      </c>
      <c r="WQZ1355" s="84">
        <f t="shared" ref="WQZ1355:WRP1357" si="737">WQV1355+WQR1355</f>
        <v>1000000</v>
      </c>
      <c r="WRF1355" s="84" t="s">
        <v>235</v>
      </c>
      <c r="WRG1355" s="84" t="s">
        <v>236</v>
      </c>
      <c r="WRH1355" s="84">
        <f>SUM(WRH1353)</f>
        <v>1000000</v>
      </c>
      <c r="WRI1355" s="84">
        <f>SUM(WRI1353)</f>
        <v>0</v>
      </c>
      <c r="WRJ1355" s="84">
        <f>WRI1355/WRH1355</f>
        <v>0</v>
      </c>
      <c r="WRK1355" s="84">
        <f>SUM(WRK1353)</f>
        <v>1000000</v>
      </c>
      <c r="WRL1355" s="84">
        <v>0</v>
      </c>
      <c r="WRM1355" s="84">
        <v>0</v>
      </c>
      <c r="WRO1355" s="84">
        <f>WRL1355-WRM1355</f>
        <v>0</v>
      </c>
      <c r="WRP1355" s="84">
        <f t="shared" si="737"/>
        <v>1000000</v>
      </c>
      <c r="WRV1355" s="84" t="s">
        <v>235</v>
      </c>
      <c r="WRW1355" s="84" t="s">
        <v>236</v>
      </c>
      <c r="WRX1355" s="84">
        <f>SUM(WRX1353)</f>
        <v>1000000</v>
      </c>
      <c r="WRY1355" s="84">
        <f>SUM(WRY1353)</f>
        <v>0</v>
      </c>
      <c r="WRZ1355" s="84">
        <f>WRY1355/WRX1355</f>
        <v>0</v>
      </c>
      <c r="WSA1355" s="84">
        <f>SUM(WSA1353)</f>
        <v>1000000</v>
      </c>
      <c r="WSB1355" s="84">
        <v>0</v>
      </c>
      <c r="WSC1355" s="84">
        <v>0</v>
      </c>
      <c r="WSE1355" s="84">
        <f>WSB1355-WSC1355</f>
        <v>0</v>
      </c>
      <c r="WSF1355" s="84">
        <f t="shared" ref="WSF1355:WSV1357" si="738">WSB1355+WRX1355</f>
        <v>1000000</v>
      </c>
      <c r="WSL1355" s="84" t="s">
        <v>235</v>
      </c>
      <c r="WSM1355" s="84" t="s">
        <v>236</v>
      </c>
      <c r="WSN1355" s="84">
        <f>SUM(WSN1353)</f>
        <v>1000000</v>
      </c>
      <c r="WSO1355" s="84">
        <f>SUM(WSO1353)</f>
        <v>0</v>
      </c>
      <c r="WSP1355" s="84">
        <f>WSO1355/WSN1355</f>
        <v>0</v>
      </c>
      <c r="WSQ1355" s="84">
        <f>SUM(WSQ1353)</f>
        <v>1000000</v>
      </c>
      <c r="WSR1355" s="84">
        <v>0</v>
      </c>
      <c r="WSS1355" s="84">
        <v>0</v>
      </c>
      <c r="WSU1355" s="84">
        <f>WSR1355-WSS1355</f>
        <v>0</v>
      </c>
      <c r="WSV1355" s="84">
        <f t="shared" si="738"/>
        <v>1000000</v>
      </c>
      <c r="WTB1355" s="84" t="s">
        <v>235</v>
      </c>
      <c r="WTC1355" s="84" t="s">
        <v>236</v>
      </c>
      <c r="WTD1355" s="84">
        <f>SUM(WTD1353)</f>
        <v>1000000</v>
      </c>
      <c r="WTE1355" s="84">
        <f>SUM(WTE1353)</f>
        <v>0</v>
      </c>
      <c r="WTF1355" s="84">
        <f>WTE1355/WTD1355</f>
        <v>0</v>
      </c>
      <c r="WTG1355" s="84">
        <f>SUM(WTG1353)</f>
        <v>1000000</v>
      </c>
      <c r="WTH1355" s="84">
        <v>0</v>
      </c>
      <c r="WTI1355" s="84">
        <v>0</v>
      </c>
      <c r="WTK1355" s="84">
        <f>WTH1355-WTI1355</f>
        <v>0</v>
      </c>
      <c r="WTL1355" s="84">
        <f t="shared" ref="WTL1355:WUB1357" si="739">WTH1355+WTD1355</f>
        <v>1000000</v>
      </c>
      <c r="WTR1355" s="84" t="s">
        <v>235</v>
      </c>
      <c r="WTS1355" s="84" t="s">
        <v>236</v>
      </c>
      <c r="WTT1355" s="84">
        <f>SUM(WTT1353)</f>
        <v>1000000</v>
      </c>
      <c r="WTU1355" s="84">
        <f>SUM(WTU1353)</f>
        <v>0</v>
      </c>
      <c r="WTV1355" s="84">
        <f>WTU1355/WTT1355</f>
        <v>0</v>
      </c>
      <c r="WTW1355" s="84">
        <f>SUM(WTW1353)</f>
        <v>1000000</v>
      </c>
      <c r="WTX1355" s="84">
        <v>0</v>
      </c>
      <c r="WTY1355" s="84">
        <v>0</v>
      </c>
      <c r="WUA1355" s="84">
        <f>WTX1355-WTY1355</f>
        <v>0</v>
      </c>
      <c r="WUB1355" s="84">
        <f t="shared" si="739"/>
        <v>1000000</v>
      </c>
      <c r="WUH1355" s="84" t="s">
        <v>235</v>
      </c>
      <c r="WUI1355" s="84" t="s">
        <v>236</v>
      </c>
      <c r="WUJ1355" s="84">
        <f>SUM(WUJ1353)</f>
        <v>1000000</v>
      </c>
      <c r="WUK1355" s="84">
        <f>SUM(WUK1353)</f>
        <v>0</v>
      </c>
      <c r="WUL1355" s="84">
        <f>WUK1355/WUJ1355</f>
        <v>0</v>
      </c>
      <c r="WUM1355" s="84">
        <f>SUM(WUM1353)</f>
        <v>1000000</v>
      </c>
      <c r="WUN1355" s="84">
        <v>0</v>
      </c>
      <c r="WUO1355" s="84">
        <v>0</v>
      </c>
      <c r="WUQ1355" s="84">
        <f>WUN1355-WUO1355</f>
        <v>0</v>
      </c>
      <c r="WUR1355" s="84">
        <f t="shared" ref="WUR1355:WVH1357" si="740">WUN1355+WUJ1355</f>
        <v>1000000</v>
      </c>
      <c r="WUX1355" s="84" t="s">
        <v>235</v>
      </c>
      <c r="WUY1355" s="84" t="s">
        <v>236</v>
      </c>
      <c r="WUZ1355" s="84">
        <f>SUM(WUZ1353)</f>
        <v>1000000</v>
      </c>
      <c r="WVA1355" s="84">
        <f>SUM(WVA1353)</f>
        <v>0</v>
      </c>
      <c r="WVB1355" s="84">
        <f>WVA1355/WUZ1355</f>
        <v>0</v>
      </c>
      <c r="WVC1355" s="84">
        <f>SUM(WVC1353)</f>
        <v>1000000</v>
      </c>
      <c r="WVD1355" s="84">
        <v>0</v>
      </c>
      <c r="WVE1355" s="84">
        <v>0</v>
      </c>
      <c r="WVG1355" s="84">
        <f>WVD1355-WVE1355</f>
        <v>0</v>
      </c>
      <c r="WVH1355" s="84">
        <f t="shared" si="740"/>
        <v>1000000</v>
      </c>
      <c r="WVN1355" s="84" t="s">
        <v>235</v>
      </c>
      <c r="WVO1355" s="84" t="s">
        <v>236</v>
      </c>
      <c r="WVP1355" s="84">
        <f>SUM(WVP1353)</f>
        <v>1000000</v>
      </c>
      <c r="WVQ1355" s="84">
        <f>SUM(WVQ1353)</f>
        <v>0</v>
      </c>
      <c r="WVR1355" s="84">
        <f>WVQ1355/WVP1355</f>
        <v>0</v>
      </c>
      <c r="WVS1355" s="84">
        <f>SUM(WVS1353)</f>
        <v>1000000</v>
      </c>
      <c r="WVT1355" s="84">
        <v>0</v>
      </c>
      <c r="WVU1355" s="84">
        <v>0</v>
      </c>
      <c r="WVW1355" s="84">
        <f>WVT1355-WVU1355</f>
        <v>0</v>
      </c>
      <c r="WVX1355" s="84">
        <f t="shared" ref="WVX1355:WWN1357" si="741">WVT1355+WVP1355</f>
        <v>1000000</v>
      </c>
      <c r="WWD1355" s="84" t="s">
        <v>235</v>
      </c>
      <c r="WWE1355" s="84" t="s">
        <v>236</v>
      </c>
      <c r="WWF1355" s="84">
        <f>SUM(WWF1353)</f>
        <v>1000000</v>
      </c>
      <c r="WWG1355" s="84">
        <f>SUM(WWG1353)</f>
        <v>0</v>
      </c>
      <c r="WWH1355" s="84">
        <f>WWG1355/WWF1355</f>
        <v>0</v>
      </c>
      <c r="WWI1355" s="84">
        <f>SUM(WWI1353)</f>
        <v>1000000</v>
      </c>
      <c r="WWJ1355" s="84">
        <v>0</v>
      </c>
      <c r="WWK1355" s="84">
        <v>0</v>
      </c>
      <c r="WWM1355" s="84">
        <f>WWJ1355-WWK1355</f>
        <v>0</v>
      </c>
      <c r="WWN1355" s="84">
        <f t="shared" si="741"/>
        <v>1000000</v>
      </c>
      <c r="WWT1355" s="84" t="s">
        <v>235</v>
      </c>
      <c r="WWU1355" s="84" t="s">
        <v>236</v>
      </c>
      <c r="WWV1355" s="84">
        <f>SUM(WWV1353)</f>
        <v>1000000</v>
      </c>
      <c r="WWW1355" s="84">
        <f>SUM(WWW1353)</f>
        <v>0</v>
      </c>
      <c r="WWX1355" s="84">
        <f>WWW1355/WWV1355</f>
        <v>0</v>
      </c>
      <c r="WWY1355" s="84">
        <f>SUM(WWY1353)</f>
        <v>1000000</v>
      </c>
      <c r="WWZ1355" s="84">
        <v>0</v>
      </c>
      <c r="WXA1355" s="84">
        <v>0</v>
      </c>
      <c r="WXC1355" s="84">
        <f>WWZ1355-WXA1355</f>
        <v>0</v>
      </c>
      <c r="WXD1355" s="84">
        <f t="shared" ref="WXD1355:WXT1357" si="742">WWZ1355+WWV1355</f>
        <v>1000000</v>
      </c>
      <c r="WXJ1355" s="84" t="s">
        <v>235</v>
      </c>
      <c r="WXK1355" s="84" t="s">
        <v>236</v>
      </c>
      <c r="WXL1355" s="84">
        <f>SUM(WXL1353)</f>
        <v>1000000</v>
      </c>
      <c r="WXM1355" s="84">
        <f>SUM(WXM1353)</f>
        <v>0</v>
      </c>
      <c r="WXN1355" s="84">
        <f>WXM1355/WXL1355</f>
        <v>0</v>
      </c>
      <c r="WXO1355" s="84">
        <f>SUM(WXO1353)</f>
        <v>1000000</v>
      </c>
      <c r="WXP1355" s="84">
        <v>0</v>
      </c>
      <c r="WXQ1355" s="84">
        <v>0</v>
      </c>
      <c r="WXS1355" s="84">
        <f>WXP1355-WXQ1355</f>
        <v>0</v>
      </c>
      <c r="WXT1355" s="84">
        <f t="shared" si="742"/>
        <v>1000000</v>
      </c>
      <c r="WXZ1355" s="84" t="s">
        <v>235</v>
      </c>
      <c r="WYA1355" s="84" t="s">
        <v>236</v>
      </c>
      <c r="WYB1355" s="84">
        <f>SUM(WYB1353)</f>
        <v>1000000</v>
      </c>
      <c r="WYC1355" s="84">
        <f>SUM(WYC1353)</f>
        <v>0</v>
      </c>
      <c r="WYD1355" s="84">
        <f>WYC1355/WYB1355</f>
        <v>0</v>
      </c>
      <c r="WYE1355" s="84">
        <f>SUM(WYE1353)</f>
        <v>1000000</v>
      </c>
      <c r="WYF1355" s="84">
        <v>0</v>
      </c>
      <c r="WYG1355" s="84">
        <v>0</v>
      </c>
      <c r="WYI1355" s="84">
        <f>WYF1355-WYG1355</f>
        <v>0</v>
      </c>
      <c r="WYJ1355" s="84">
        <f t="shared" ref="WYJ1355:WYZ1357" si="743">WYF1355+WYB1355</f>
        <v>1000000</v>
      </c>
      <c r="WYP1355" s="84" t="s">
        <v>235</v>
      </c>
      <c r="WYQ1355" s="84" t="s">
        <v>236</v>
      </c>
      <c r="WYR1355" s="84">
        <f>SUM(WYR1353)</f>
        <v>1000000</v>
      </c>
      <c r="WYS1355" s="84">
        <f>SUM(WYS1353)</f>
        <v>0</v>
      </c>
      <c r="WYT1355" s="84">
        <f>WYS1355/WYR1355</f>
        <v>0</v>
      </c>
      <c r="WYU1355" s="84">
        <f>SUM(WYU1353)</f>
        <v>1000000</v>
      </c>
      <c r="WYV1355" s="84">
        <v>0</v>
      </c>
      <c r="WYW1355" s="84">
        <v>0</v>
      </c>
      <c r="WYY1355" s="84">
        <f>WYV1355-WYW1355</f>
        <v>0</v>
      </c>
      <c r="WYZ1355" s="84">
        <f t="shared" si="743"/>
        <v>1000000</v>
      </c>
      <c r="WZF1355" s="84" t="s">
        <v>235</v>
      </c>
      <c r="WZG1355" s="84" t="s">
        <v>236</v>
      </c>
      <c r="WZH1355" s="84">
        <f>SUM(WZH1353)</f>
        <v>1000000</v>
      </c>
      <c r="WZI1355" s="84">
        <f>SUM(WZI1353)</f>
        <v>0</v>
      </c>
      <c r="WZJ1355" s="84">
        <f>WZI1355/WZH1355</f>
        <v>0</v>
      </c>
      <c r="WZK1355" s="84">
        <f>SUM(WZK1353)</f>
        <v>1000000</v>
      </c>
      <c r="WZL1355" s="84">
        <v>0</v>
      </c>
      <c r="WZM1355" s="84">
        <v>0</v>
      </c>
      <c r="WZO1355" s="84">
        <f>WZL1355-WZM1355</f>
        <v>0</v>
      </c>
      <c r="WZP1355" s="84">
        <f t="shared" ref="WZP1355:XAF1357" si="744">WZL1355+WZH1355</f>
        <v>1000000</v>
      </c>
      <c r="WZV1355" s="84" t="s">
        <v>235</v>
      </c>
      <c r="WZW1355" s="84" t="s">
        <v>236</v>
      </c>
      <c r="WZX1355" s="84">
        <f>SUM(WZX1353)</f>
        <v>1000000</v>
      </c>
      <c r="WZY1355" s="84">
        <f>SUM(WZY1353)</f>
        <v>0</v>
      </c>
      <c r="WZZ1355" s="84">
        <f>WZY1355/WZX1355</f>
        <v>0</v>
      </c>
      <c r="XAA1355" s="84">
        <f>SUM(XAA1353)</f>
        <v>1000000</v>
      </c>
      <c r="XAB1355" s="84">
        <v>0</v>
      </c>
      <c r="XAC1355" s="84">
        <v>0</v>
      </c>
      <c r="XAE1355" s="84">
        <f>XAB1355-XAC1355</f>
        <v>0</v>
      </c>
      <c r="XAF1355" s="84">
        <f t="shared" si="744"/>
        <v>1000000</v>
      </c>
      <c r="XAL1355" s="84" t="s">
        <v>235</v>
      </c>
      <c r="XAM1355" s="84" t="s">
        <v>236</v>
      </c>
      <c r="XAN1355" s="84">
        <f>SUM(XAN1353)</f>
        <v>1000000</v>
      </c>
      <c r="XAO1355" s="84">
        <f>SUM(XAO1353)</f>
        <v>0</v>
      </c>
      <c r="XAP1355" s="84">
        <f>XAO1355/XAN1355</f>
        <v>0</v>
      </c>
      <c r="XAQ1355" s="84">
        <f>SUM(XAQ1353)</f>
        <v>1000000</v>
      </c>
      <c r="XAR1355" s="84">
        <v>0</v>
      </c>
      <c r="XAS1355" s="84">
        <v>0</v>
      </c>
      <c r="XAU1355" s="84">
        <f>XAR1355-XAS1355</f>
        <v>0</v>
      </c>
      <c r="XAV1355" s="84">
        <f t="shared" ref="XAV1355:XBL1357" si="745">XAR1355+XAN1355</f>
        <v>1000000</v>
      </c>
      <c r="XBB1355" s="84" t="s">
        <v>235</v>
      </c>
      <c r="XBC1355" s="84" t="s">
        <v>236</v>
      </c>
      <c r="XBD1355" s="84">
        <f>SUM(XBD1353)</f>
        <v>1000000</v>
      </c>
      <c r="XBE1355" s="84">
        <f>SUM(XBE1353)</f>
        <v>0</v>
      </c>
      <c r="XBF1355" s="84">
        <f>XBE1355/XBD1355</f>
        <v>0</v>
      </c>
      <c r="XBG1355" s="84">
        <f>SUM(XBG1353)</f>
        <v>1000000</v>
      </c>
      <c r="XBH1355" s="84">
        <v>0</v>
      </c>
      <c r="XBI1355" s="84">
        <v>0</v>
      </c>
      <c r="XBK1355" s="84">
        <f>XBH1355-XBI1355</f>
        <v>0</v>
      </c>
      <c r="XBL1355" s="84">
        <f t="shared" si="745"/>
        <v>1000000</v>
      </c>
      <c r="XBR1355" s="84" t="s">
        <v>235</v>
      </c>
      <c r="XBS1355" s="84" t="s">
        <v>236</v>
      </c>
      <c r="XBT1355" s="84">
        <f>SUM(XBT1353)</f>
        <v>1000000</v>
      </c>
      <c r="XBU1355" s="84">
        <f>SUM(XBU1353)</f>
        <v>0</v>
      </c>
      <c r="XBV1355" s="84">
        <f>XBU1355/XBT1355</f>
        <v>0</v>
      </c>
      <c r="XBW1355" s="84">
        <f>SUM(XBW1353)</f>
        <v>1000000</v>
      </c>
      <c r="XBX1355" s="84">
        <v>0</v>
      </c>
      <c r="XBY1355" s="84">
        <v>0</v>
      </c>
      <c r="XCA1355" s="84">
        <f>XBX1355-XBY1355</f>
        <v>0</v>
      </c>
      <c r="XCB1355" s="84">
        <f t="shared" ref="XCB1355:XCR1357" si="746">XBX1355+XBT1355</f>
        <v>1000000</v>
      </c>
      <c r="XCH1355" s="84" t="s">
        <v>235</v>
      </c>
      <c r="XCI1355" s="84" t="s">
        <v>236</v>
      </c>
      <c r="XCJ1355" s="84">
        <f>SUM(XCJ1353)</f>
        <v>1000000</v>
      </c>
      <c r="XCK1355" s="84">
        <f>SUM(XCK1353)</f>
        <v>0</v>
      </c>
      <c r="XCL1355" s="84">
        <f>XCK1355/XCJ1355</f>
        <v>0</v>
      </c>
      <c r="XCM1355" s="84">
        <f>SUM(XCM1353)</f>
        <v>1000000</v>
      </c>
      <c r="XCN1355" s="84">
        <v>0</v>
      </c>
      <c r="XCO1355" s="84">
        <v>0</v>
      </c>
      <c r="XCQ1355" s="84">
        <f>XCN1355-XCO1355</f>
        <v>0</v>
      </c>
      <c r="XCR1355" s="84">
        <f t="shared" si="746"/>
        <v>1000000</v>
      </c>
      <c r="XCX1355" s="84" t="s">
        <v>235</v>
      </c>
      <c r="XCY1355" s="84" t="s">
        <v>236</v>
      </c>
      <c r="XCZ1355" s="84">
        <f>SUM(XCZ1353)</f>
        <v>1000000</v>
      </c>
      <c r="XDA1355" s="84">
        <f>SUM(XDA1353)</f>
        <v>0</v>
      </c>
      <c r="XDB1355" s="84">
        <f>XDA1355/XCZ1355</f>
        <v>0</v>
      </c>
      <c r="XDC1355" s="84">
        <f>SUM(XDC1353)</f>
        <v>1000000</v>
      </c>
      <c r="XDD1355" s="84">
        <v>0</v>
      </c>
      <c r="XDE1355" s="84">
        <v>0</v>
      </c>
      <c r="XDG1355" s="84">
        <f>XDD1355-XDE1355</f>
        <v>0</v>
      </c>
      <c r="XDH1355" s="84">
        <f t="shared" ref="XDH1355:XDX1357" si="747">XDD1355+XCZ1355</f>
        <v>1000000</v>
      </c>
      <c r="XDN1355" s="84" t="s">
        <v>235</v>
      </c>
      <c r="XDO1355" s="84" t="s">
        <v>236</v>
      </c>
      <c r="XDP1355" s="84">
        <f>SUM(XDP1353)</f>
        <v>1000000</v>
      </c>
      <c r="XDQ1355" s="84">
        <f>SUM(XDQ1353)</f>
        <v>0</v>
      </c>
      <c r="XDR1355" s="84">
        <f>XDQ1355/XDP1355</f>
        <v>0</v>
      </c>
      <c r="XDS1355" s="84">
        <f>SUM(XDS1353)</f>
        <v>1000000</v>
      </c>
      <c r="XDT1355" s="84">
        <v>0</v>
      </c>
      <c r="XDU1355" s="84">
        <v>0</v>
      </c>
      <c r="XDW1355" s="84">
        <f>XDT1355-XDU1355</f>
        <v>0</v>
      </c>
      <c r="XDX1355" s="84">
        <f t="shared" si="747"/>
        <v>1000000</v>
      </c>
      <c r="XED1355" s="84" t="s">
        <v>235</v>
      </c>
      <c r="XEE1355" s="84" t="s">
        <v>236</v>
      </c>
      <c r="XEF1355" s="84">
        <f>SUM(XEF1353)</f>
        <v>1000000</v>
      </c>
      <c r="XEG1355" s="84">
        <f>SUM(XEG1353)</f>
        <v>0</v>
      </c>
      <c r="XEH1355" s="84">
        <f>XEG1355/XEF1355</f>
        <v>0</v>
      </c>
      <c r="XEI1355" s="84">
        <f>SUM(XEI1353)</f>
        <v>1000000</v>
      </c>
      <c r="XEJ1355" s="84">
        <v>0</v>
      </c>
      <c r="XEK1355" s="84">
        <v>0</v>
      </c>
      <c r="XEM1355" s="84">
        <f>XEJ1355-XEK1355</f>
        <v>0</v>
      </c>
      <c r="XEN1355" s="84">
        <f t="shared" ref="XEN1355:XFD1357" si="748">XEJ1355+XEF1355</f>
        <v>1000000</v>
      </c>
      <c r="XET1355" s="84" t="s">
        <v>235</v>
      </c>
      <c r="XEU1355" s="84" t="s">
        <v>236</v>
      </c>
      <c r="XEV1355" s="84">
        <f>SUM(XEV1353)</f>
        <v>1000000</v>
      </c>
      <c r="XEW1355" s="84">
        <f>SUM(XEW1353)</f>
        <v>0</v>
      </c>
      <c r="XEX1355" s="84">
        <f>XEW1355/XEV1355</f>
        <v>0</v>
      </c>
      <c r="XEY1355" s="84">
        <f>SUM(XEY1353)</f>
        <v>1000000</v>
      </c>
      <c r="XEZ1355" s="84">
        <v>0</v>
      </c>
      <c r="XFA1355" s="84">
        <v>0</v>
      </c>
      <c r="XFC1355" s="84">
        <f>XEZ1355-XFA1355</f>
        <v>0</v>
      </c>
      <c r="XFD1355" s="84">
        <f t="shared" si="748"/>
        <v>1000000</v>
      </c>
    </row>
    <row r="1356" spans="1:1024 1027:2048 2051:3072 3075:4096 4099:5120 5123:6144 6147:7168 7171:8192 8195:9216 9219:10240 10243:11264 11267:12288 12291:13312 13315:14336 14339:15360 15363:16384" x14ac:dyDescent="0.25">
      <c r="A1356" s="84"/>
      <c r="B1356" s="84"/>
      <c r="F1356" s="745" t="s">
        <v>247</v>
      </c>
      <c r="G1356" s="1130" t="s">
        <v>4692</v>
      </c>
      <c r="H1356" s="780">
        <v>0</v>
      </c>
      <c r="I1356" s="780">
        <v>0</v>
      </c>
      <c r="J1356" s="781"/>
      <c r="K1356" s="780">
        <v>0</v>
      </c>
      <c r="L1356" s="782">
        <f>L1353</f>
        <v>3000000</v>
      </c>
      <c r="M1356" s="782">
        <f>M1353</f>
        <v>0</v>
      </c>
      <c r="N1356" s="783">
        <f>M1356/L1356</f>
        <v>0</v>
      </c>
      <c r="O1356" s="782">
        <f>L1356-M1356</f>
        <v>3000000</v>
      </c>
      <c r="P1356" s="782">
        <f t="shared" si="237"/>
        <v>3000000</v>
      </c>
      <c r="Q1356" s="800"/>
      <c r="R1356" s="801"/>
      <c r="S1356" s="800"/>
      <c r="T1356" s="84"/>
      <c r="V1356" s="84" t="s">
        <v>247</v>
      </c>
      <c r="W1356" s="84" t="s">
        <v>4692</v>
      </c>
      <c r="X1356" s="815">
        <v>0</v>
      </c>
      <c r="Y1356" s="816">
        <v>0</v>
      </c>
      <c r="AA1356" s="813">
        <v>0</v>
      </c>
      <c r="AB1356" s="84">
        <f>AB1353</f>
        <v>2000000</v>
      </c>
      <c r="AC1356" s="84">
        <f>AC1353</f>
        <v>0</v>
      </c>
      <c r="AD1356" s="84">
        <f>AC1356/AB1356</f>
        <v>0</v>
      </c>
      <c r="AE1356" s="84">
        <f>AB1356-AC1356</f>
        <v>2000000</v>
      </c>
      <c r="AF1356" s="84">
        <f t="shared" si="237"/>
        <v>2000000</v>
      </c>
      <c r="AL1356" s="84" t="s">
        <v>247</v>
      </c>
      <c r="AM1356" s="84" t="s">
        <v>4692</v>
      </c>
      <c r="AN1356" s="84">
        <v>0</v>
      </c>
      <c r="AO1356" s="84">
        <v>0</v>
      </c>
      <c r="AQ1356" s="84">
        <v>0</v>
      </c>
      <c r="AR1356" s="84">
        <f>AR1353</f>
        <v>2000000</v>
      </c>
      <c r="AS1356" s="84">
        <f>AS1353</f>
        <v>0</v>
      </c>
      <c r="AT1356" s="84">
        <f>AS1356/AR1356</f>
        <v>0</v>
      </c>
      <c r="AU1356" s="84">
        <f>AR1356-AS1356</f>
        <v>2000000</v>
      </c>
      <c r="AV1356" s="84">
        <f t="shared" si="238"/>
        <v>2000000</v>
      </c>
      <c r="BB1356" s="84" t="s">
        <v>247</v>
      </c>
      <c r="BC1356" s="84" t="s">
        <v>4692</v>
      </c>
      <c r="BD1356" s="84">
        <v>0</v>
      </c>
      <c r="BE1356" s="84">
        <v>0</v>
      </c>
      <c r="BG1356" s="84">
        <v>0</v>
      </c>
      <c r="BH1356" s="84">
        <f>BH1353</f>
        <v>2000000</v>
      </c>
      <c r="BI1356" s="84">
        <f>BI1353</f>
        <v>0</v>
      </c>
      <c r="BJ1356" s="84">
        <f>BI1356/BH1356</f>
        <v>0</v>
      </c>
      <c r="BK1356" s="84">
        <f>BH1356-BI1356</f>
        <v>2000000</v>
      </c>
      <c r="BL1356" s="84">
        <f t="shared" si="238"/>
        <v>2000000</v>
      </c>
      <c r="BR1356" s="84" t="s">
        <v>247</v>
      </c>
      <c r="BS1356" s="84" t="s">
        <v>4692</v>
      </c>
      <c r="BT1356" s="84">
        <v>0</v>
      </c>
      <c r="BU1356" s="84">
        <v>0</v>
      </c>
      <c r="BW1356" s="84">
        <v>0</v>
      </c>
      <c r="BX1356" s="84">
        <f>BX1353</f>
        <v>2000000</v>
      </c>
      <c r="BY1356" s="84">
        <f>BY1353</f>
        <v>0</v>
      </c>
      <c r="BZ1356" s="84">
        <f>BY1356/BX1356</f>
        <v>0</v>
      </c>
      <c r="CA1356" s="84">
        <f>BX1356-BY1356</f>
        <v>2000000</v>
      </c>
      <c r="CB1356" s="84">
        <f t="shared" si="239"/>
        <v>2000000</v>
      </c>
      <c r="CH1356" s="84" t="s">
        <v>247</v>
      </c>
      <c r="CI1356" s="84" t="s">
        <v>4692</v>
      </c>
      <c r="CJ1356" s="84">
        <v>0</v>
      </c>
      <c r="CK1356" s="84">
        <v>0</v>
      </c>
      <c r="CM1356" s="84">
        <v>0</v>
      </c>
      <c r="CN1356" s="84">
        <f>CN1353</f>
        <v>2000000</v>
      </c>
      <c r="CO1356" s="84">
        <f>CO1353</f>
        <v>0</v>
      </c>
      <c r="CP1356" s="84">
        <f>CO1356/CN1356</f>
        <v>0</v>
      </c>
      <c r="CQ1356" s="84">
        <f>CN1356-CO1356</f>
        <v>2000000</v>
      </c>
      <c r="CR1356" s="84">
        <f t="shared" si="239"/>
        <v>2000000</v>
      </c>
      <c r="CX1356" s="84" t="s">
        <v>247</v>
      </c>
      <c r="CY1356" s="84" t="s">
        <v>4692</v>
      </c>
      <c r="CZ1356" s="84">
        <v>0</v>
      </c>
      <c r="DA1356" s="84">
        <v>0</v>
      </c>
      <c r="DC1356" s="84">
        <v>0</v>
      </c>
      <c r="DD1356" s="84">
        <f>DD1353</f>
        <v>2000000</v>
      </c>
      <c r="DE1356" s="84">
        <f>DE1353</f>
        <v>0</v>
      </c>
      <c r="DF1356" s="84">
        <f>DE1356/DD1356</f>
        <v>0</v>
      </c>
      <c r="DG1356" s="84">
        <f>DD1356-DE1356</f>
        <v>2000000</v>
      </c>
      <c r="DH1356" s="84">
        <f t="shared" si="240"/>
        <v>2000000</v>
      </c>
      <c r="DN1356" s="84" t="s">
        <v>247</v>
      </c>
      <c r="DO1356" s="84" t="s">
        <v>4692</v>
      </c>
      <c r="DP1356" s="84">
        <v>0</v>
      </c>
      <c r="DQ1356" s="84">
        <v>0</v>
      </c>
      <c r="DS1356" s="84">
        <v>0</v>
      </c>
      <c r="DT1356" s="84">
        <f>DT1353</f>
        <v>2000000</v>
      </c>
      <c r="DU1356" s="84">
        <f>DU1353</f>
        <v>0</v>
      </c>
      <c r="DV1356" s="84">
        <f>DU1356/DT1356</f>
        <v>0</v>
      </c>
      <c r="DW1356" s="84">
        <f>DT1356-DU1356</f>
        <v>2000000</v>
      </c>
      <c r="DX1356" s="84">
        <f t="shared" si="240"/>
        <v>2000000</v>
      </c>
      <c r="ED1356" s="84" t="s">
        <v>247</v>
      </c>
      <c r="EE1356" s="84" t="s">
        <v>4692</v>
      </c>
      <c r="EF1356" s="84">
        <v>0</v>
      </c>
      <c r="EG1356" s="84">
        <v>0</v>
      </c>
      <c r="EI1356" s="84">
        <v>0</v>
      </c>
      <c r="EJ1356" s="84">
        <f>EJ1353</f>
        <v>2000000</v>
      </c>
      <c r="EK1356" s="84">
        <f>EK1353</f>
        <v>0</v>
      </c>
      <c r="EL1356" s="84">
        <f>EK1356/EJ1356</f>
        <v>0</v>
      </c>
      <c r="EM1356" s="84">
        <f>EJ1356-EK1356</f>
        <v>2000000</v>
      </c>
      <c r="EN1356" s="84">
        <f t="shared" si="241"/>
        <v>2000000</v>
      </c>
      <c r="ET1356" s="84" t="s">
        <v>247</v>
      </c>
      <c r="EU1356" s="84" t="s">
        <v>4692</v>
      </c>
      <c r="EV1356" s="84">
        <v>0</v>
      </c>
      <c r="EW1356" s="84">
        <v>0</v>
      </c>
      <c r="EY1356" s="84">
        <v>0</v>
      </c>
      <c r="EZ1356" s="84">
        <f>EZ1353</f>
        <v>2000000</v>
      </c>
      <c r="FA1356" s="84">
        <f>FA1353</f>
        <v>0</v>
      </c>
      <c r="FB1356" s="84">
        <f>FA1356/EZ1356</f>
        <v>0</v>
      </c>
      <c r="FC1356" s="84">
        <f>EZ1356-FA1356</f>
        <v>2000000</v>
      </c>
      <c r="FD1356" s="84">
        <f t="shared" si="241"/>
        <v>2000000</v>
      </c>
      <c r="FJ1356" s="84" t="s">
        <v>247</v>
      </c>
      <c r="FK1356" s="84" t="s">
        <v>4692</v>
      </c>
      <c r="FL1356" s="84">
        <v>0</v>
      </c>
      <c r="FM1356" s="84">
        <v>0</v>
      </c>
      <c r="FO1356" s="84">
        <v>0</v>
      </c>
      <c r="FP1356" s="84">
        <f>FP1353</f>
        <v>2000000</v>
      </c>
      <c r="FQ1356" s="84">
        <f>FQ1353</f>
        <v>0</v>
      </c>
      <c r="FR1356" s="84">
        <f>FQ1356/FP1356</f>
        <v>0</v>
      </c>
      <c r="FS1356" s="84">
        <f>FP1356-FQ1356</f>
        <v>2000000</v>
      </c>
      <c r="FT1356" s="84">
        <f t="shared" si="242"/>
        <v>2000000</v>
      </c>
      <c r="FZ1356" s="84" t="s">
        <v>247</v>
      </c>
      <c r="GA1356" s="84" t="s">
        <v>4692</v>
      </c>
      <c r="GB1356" s="84">
        <v>0</v>
      </c>
      <c r="GC1356" s="84">
        <v>0</v>
      </c>
      <c r="GE1356" s="84">
        <v>0</v>
      </c>
      <c r="GF1356" s="84">
        <f>GF1353</f>
        <v>2000000</v>
      </c>
      <c r="GG1356" s="84">
        <f>GG1353</f>
        <v>0</v>
      </c>
      <c r="GH1356" s="84">
        <f>GG1356/GF1356</f>
        <v>0</v>
      </c>
      <c r="GI1356" s="84">
        <f>GF1356-GG1356</f>
        <v>2000000</v>
      </c>
      <c r="GJ1356" s="84">
        <f t="shared" si="242"/>
        <v>2000000</v>
      </c>
      <c r="GP1356" s="84" t="s">
        <v>247</v>
      </c>
      <c r="GQ1356" s="84" t="s">
        <v>4692</v>
      </c>
      <c r="GR1356" s="84">
        <v>0</v>
      </c>
      <c r="GS1356" s="84">
        <v>0</v>
      </c>
      <c r="GU1356" s="84">
        <v>0</v>
      </c>
      <c r="GV1356" s="84">
        <f>GV1353</f>
        <v>2000000</v>
      </c>
      <c r="GW1356" s="84">
        <f>GW1353</f>
        <v>0</v>
      </c>
      <c r="GX1356" s="84">
        <f>GW1356/GV1356</f>
        <v>0</v>
      </c>
      <c r="GY1356" s="84">
        <f>GV1356-GW1356</f>
        <v>2000000</v>
      </c>
      <c r="GZ1356" s="84">
        <f t="shared" si="243"/>
        <v>2000000</v>
      </c>
      <c r="HF1356" s="84" t="s">
        <v>247</v>
      </c>
      <c r="HG1356" s="84" t="s">
        <v>4692</v>
      </c>
      <c r="HH1356" s="84">
        <v>0</v>
      </c>
      <c r="HI1356" s="84">
        <v>0</v>
      </c>
      <c r="HK1356" s="84">
        <v>0</v>
      </c>
      <c r="HL1356" s="84">
        <f>HL1353</f>
        <v>2000000</v>
      </c>
      <c r="HM1356" s="84">
        <f>HM1353</f>
        <v>0</v>
      </c>
      <c r="HN1356" s="84">
        <f>HM1356/HL1356</f>
        <v>0</v>
      </c>
      <c r="HO1356" s="84">
        <f>HL1356-HM1356</f>
        <v>2000000</v>
      </c>
      <c r="HP1356" s="84">
        <f t="shared" si="243"/>
        <v>2000000</v>
      </c>
      <c r="HV1356" s="84" t="s">
        <v>247</v>
      </c>
      <c r="HW1356" s="84" t="s">
        <v>4692</v>
      </c>
      <c r="HX1356" s="84">
        <v>0</v>
      </c>
      <c r="HY1356" s="84">
        <v>0</v>
      </c>
      <c r="IA1356" s="84">
        <v>0</v>
      </c>
      <c r="IB1356" s="84">
        <f>IB1353</f>
        <v>2000000</v>
      </c>
      <c r="IC1356" s="84">
        <f>IC1353</f>
        <v>0</v>
      </c>
      <c r="ID1356" s="84">
        <f>IC1356/IB1356</f>
        <v>0</v>
      </c>
      <c r="IE1356" s="84">
        <f>IB1356-IC1356</f>
        <v>2000000</v>
      </c>
      <c r="IF1356" s="84">
        <f t="shared" si="244"/>
        <v>2000000</v>
      </c>
      <c r="IL1356" s="84" t="s">
        <v>247</v>
      </c>
      <c r="IM1356" s="84" t="s">
        <v>4692</v>
      </c>
      <c r="IN1356" s="84">
        <v>0</v>
      </c>
      <c r="IO1356" s="84">
        <v>0</v>
      </c>
      <c r="IQ1356" s="84">
        <v>0</v>
      </c>
      <c r="IR1356" s="84">
        <f>IR1353</f>
        <v>2000000</v>
      </c>
      <c r="IS1356" s="84">
        <f>IS1353</f>
        <v>0</v>
      </c>
      <c r="IT1356" s="84">
        <f>IS1356/IR1356</f>
        <v>0</v>
      </c>
      <c r="IU1356" s="84">
        <f>IR1356-IS1356</f>
        <v>2000000</v>
      </c>
      <c r="IV1356" s="84">
        <f t="shared" si="244"/>
        <v>2000000</v>
      </c>
      <c r="JB1356" s="84" t="s">
        <v>247</v>
      </c>
      <c r="JC1356" s="84" t="s">
        <v>4692</v>
      </c>
      <c r="JD1356" s="84">
        <v>0</v>
      </c>
      <c r="JE1356" s="84">
        <v>0</v>
      </c>
      <c r="JG1356" s="84">
        <v>0</v>
      </c>
      <c r="JH1356" s="84">
        <f>JH1353</f>
        <v>2000000</v>
      </c>
      <c r="JI1356" s="84">
        <f>JI1353</f>
        <v>0</v>
      </c>
      <c r="JJ1356" s="84">
        <f>JI1356/JH1356</f>
        <v>0</v>
      </c>
      <c r="JK1356" s="84">
        <f>JH1356-JI1356</f>
        <v>2000000</v>
      </c>
      <c r="JL1356" s="84">
        <f t="shared" si="245"/>
        <v>2000000</v>
      </c>
      <c r="JR1356" s="84" t="s">
        <v>247</v>
      </c>
      <c r="JS1356" s="84" t="s">
        <v>4692</v>
      </c>
      <c r="JT1356" s="84">
        <v>0</v>
      </c>
      <c r="JU1356" s="84">
        <v>0</v>
      </c>
      <c r="JW1356" s="84">
        <v>0</v>
      </c>
      <c r="JX1356" s="84">
        <f>JX1353</f>
        <v>2000000</v>
      </c>
      <c r="JY1356" s="84">
        <f>JY1353</f>
        <v>0</v>
      </c>
      <c r="JZ1356" s="84">
        <f>JY1356/JX1356</f>
        <v>0</v>
      </c>
      <c r="KA1356" s="84">
        <f>JX1356-JY1356</f>
        <v>2000000</v>
      </c>
      <c r="KB1356" s="84">
        <f t="shared" si="245"/>
        <v>2000000</v>
      </c>
      <c r="KH1356" s="84" t="s">
        <v>247</v>
      </c>
      <c r="KI1356" s="84" t="s">
        <v>4692</v>
      </c>
      <c r="KJ1356" s="84">
        <v>0</v>
      </c>
      <c r="KK1356" s="84">
        <v>0</v>
      </c>
      <c r="KM1356" s="84">
        <v>0</v>
      </c>
      <c r="KN1356" s="84">
        <f>KN1353</f>
        <v>2000000</v>
      </c>
      <c r="KO1356" s="84">
        <f>KO1353</f>
        <v>0</v>
      </c>
      <c r="KP1356" s="84">
        <f>KO1356/KN1356</f>
        <v>0</v>
      </c>
      <c r="KQ1356" s="84">
        <f>KN1356-KO1356</f>
        <v>2000000</v>
      </c>
      <c r="KR1356" s="84">
        <f t="shared" si="246"/>
        <v>2000000</v>
      </c>
      <c r="KX1356" s="84" t="s">
        <v>247</v>
      </c>
      <c r="KY1356" s="84" t="s">
        <v>4692</v>
      </c>
      <c r="KZ1356" s="84">
        <v>0</v>
      </c>
      <c r="LA1356" s="84">
        <v>0</v>
      </c>
      <c r="LC1356" s="84">
        <v>0</v>
      </c>
      <c r="LD1356" s="84">
        <f>LD1353</f>
        <v>2000000</v>
      </c>
      <c r="LE1356" s="84">
        <f>LE1353</f>
        <v>0</v>
      </c>
      <c r="LF1356" s="84">
        <f>LE1356/LD1356</f>
        <v>0</v>
      </c>
      <c r="LG1356" s="84">
        <f>LD1356-LE1356</f>
        <v>2000000</v>
      </c>
      <c r="LH1356" s="84">
        <f t="shared" si="246"/>
        <v>2000000</v>
      </c>
      <c r="LN1356" s="84" t="s">
        <v>247</v>
      </c>
      <c r="LO1356" s="84" t="s">
        <v>4692</v>
      </c>
      <c r="LP1356" s="84">
        <v>0</v>
      </c>
      <c r="LQ1356" s="84">
        <v>0</v>
      </c>
      <c r="LS1356" s="84">
        <v>0</v>
      </c>
      <c r="LT1356" s="84">
        <f>LT1353</f>
        <v>2000000</v>
      </c>
      <c r="LU1356" s="84">
        <f>LU1353</f>
        <v>0</v>
      </c>
      <c r="LV1356" s="84">
        <f>LU1356/LT1356</f>
        <v>0</v>
      </c>
      <c r="LW1356" s="84">
        <f>LT1356-LU1356</f>
        <v>2000000</v>
      </c>
      <c r="LX1356" s="84">
        <f t="shared" si="247"/>
        <v>2000000</v>
      </c>
      <c r="MD1356" s="84" t="s">
        <v>247</v>
      </c>
      <c r="ME1356" s="84" t="s">
        <v>4692</v>
      </c>
      <c r="MF1356" s="84">
        <v>0</v>
      </c>
      <c r="MG1356" s="84">
        <v>0</v>
      </c>
      <c r="MI1356" s="84">
        <v>0</v>
      </c>
      <c r="MJ1356" s="84">
        <f>MJ1353</f>
        <v>2000000</v>
      </c>
      <c r="MK1356" s="84">
        <f>MK1353</f>
        <v>0</v>
      </c>
      <c r="ML1356" s="84">
        <f>MK1356/MJ1356</f>
        <v>0</v>
      </c>
      <c r="MM1356" s="84">
        <f>MJ1356-MK1356</f>
        <v>2000000</v>
      </c>
      <c r="MN1356" s="84">
        <f t="shared" si="247"/>
        <v>2000000</v>
      </c>
      <c r="MT1356" s="84" t="s">
        <v>247</v>
      </c>
      <c r="MU1356" s="84" t="s">
        <v>4692</v>
      </c>
      <c r="MV1356" s="84">
        <v>0</v>
      </c>
      <c r="MW1356" s="84">
        <v>0</v>
      </c>
      <c r="MY1356" s="84">
        <v>0</v>
      </c>
      <c r="MZ1356" s="84">
        <f>MZ1353</f>
        <v>2000000</v>
      </c>
      <c r="NA1356" s="84">
        <f>NA1353</f>
        <v>0</v>
      </c>
      <c r="NB1356" s="84">
        <f>NA1356/MZ1356</f>
        <v>0</v>
      </c>
      <c r="NC1356" s="84">
        <f>MZ1356-NA1356</f>
        <v>2000000</v>
      </c>
      <c r="ND1356" s="84">
        <f t="shared" si="248"/>
        <v>2000000</v>
      </c>
      <c r="NJ1356" s="84" t="s">
        <v>247</v>
      </c>
      <c r="NK1356" s="84" t="s">
        <v>4692</v>
      </c>
      <c r="NL1356" s="84">
        <v>0</v>
      </c>
      <c r="NM1356" s="84">
        <v>0</v>
      </c>
      <c r="NO1356" s="84">
        <v>0</v>
      </c>
      <c r="NP1356" s="84">
        <f>NP1353</f>
        <v>2000000</v>
      </c>
      <c r="NQ1356" s="84">
        <f>NQ1353</f>
        <v>0</v>
      </c>
      <c r="NR1356" s="84">
        <f>NQ1356/NP1356</f>
        <v>0</v>
      </c>
      <c r="NS1356" s="84">
        <f>NP1356-NQ1356</f>
        <v>2000000</v>
      </c>
      <c r="NT1356" s="84">
        <f t="shared" si="248"/>
        <v>2000000</v>
      </c>
      <c r="NZ1356" s="84" t="s">
        <v>247</v>
      </c>
      <c r="OA1356" s="84" t="s">
        <v>4692</v>
      </c>
      <c r="OB1356" s="84">
        <v>0</v>
      </c>
      <c r="OC1356" s="84">
        <v>0</v>
      </c>
      <c r="OE1356" s="84">
        <v>0</v>
      </c>
      <c r="OF1356" s="84">
        <f>OF1353</f>
        <v>2000000</v>
      </c>
      <c r="OG1356" s="84">
        <f>OG1353</f>
        <v>0</v>
      </c>
      <c r="OH1356" s="84">
        <f>OG1356/OF1356</f>
        <v>0</v>
      </c>
      <c r="OI1356" s="84">
        <f>OF1356-OG1356</f>
        <v>2000000</v>
      </c>
      <c r="OJ1356" s="84">
        <f t="shared" si="249"/>
        <v>2000000</v>
      </c>
      <c r="OP1356" s="84" t="s">
        <v>247</v>
      </c>
      <c r="OQ1356" s="84" t="s">
        <v>4692</v>
      </c>
      <c r="OR1356" s="84">
        <v>0</v>
      </c>
      <c r="OS1356" s="84">
        <v>0</v>
      </c>
      <c r="OU1356" s="84">
        <v>0</v>
      </c>
      <c r="OV1356" s="84">
        <f>OV1353</f>
        <v>2000000</v>
      </c>
      <c r="OW1356" s="84">
        <f>OW1353</f>
        <v>0</v>
      </c>
      <c r="OX1356" s="84">
        <f>OW1356/OV1356</f>
        <v>0</v>
      </c>
      <c r="OY1356" s="84">
        <f>OV1356-OW1356</f>
        <v>2000000</v>
      </c>
      <c r="OZ1356" s="84">
        <f t="shared" si="249"/>
        <v>2000000</v>
      </c>
      <c r="PF1356" s="84" t="s">
        <v>247</v>
      </c>
      <c r="PG1356" s="84" t="s">
        <v>4692</v>
      </c>
      <c r="PH1356" s="84">
        <v>0</v>
      </c>
      <c r="PI1356" s="84">
        <v>0</v>
      </c>
      <c r="PK1356" s="84">
        <v>0</v>
      </c>
      <c r="PL1356" s="84">
        <f>PL1353</f>
        <v>2000000</v>
      </c>
      <c r="PM1356" s="84">
        <f>PM1353</f>
        <v>0</v>
      </c>
      <c r="PN1356" s="84">
        <f>PM1356/PL1356</f>
        <v>0</v>
      </c>
      <c r="PO1356" s="84">
        <f>PL1356-PM1356</f>
        <v>2000000</v>
      </c>
      <c r="PP1356" s="84">
        <f t="shared" si="250"/>
        <v>2000000</v>
      </c>
      <c r="PV1356" s="84" t="s">
        <v>247</v>
      </c>
      <c r="PW1356" s="84" t="s">
        <v>4692</v>
      </c>
      <c r="PX1356" s="84">
        <v>0</v>
      </c>
      <c r="PY1356" s="84">
        <v>0</v>
      </c>
      <c r="QA1356" s="84">
        <v>0</v>
      </c>
      <c r="QB1356" s="84">
        <f>QB1353</f>
        <v>2000000</v>
      </c>
      <c r="QC1356" s="84">
        <f>QC1353</f>
        <v>0</v>
      </c>
      <c r="QD1356" s="84">
        <f>QC1356/QB1356</f>
        <v>0</v>
      </c>
      <c r="QE1356" s="84">
        <f>QB1356-QC1356</f>
        <v>2000000</v>
      </c>
      <c r="QF1356" s="84">
        <f t="shared" si="250"/>
        <v>2000000</v>
      </c>
      <c r="QL1356" s="84" t="s">
        <v>247</v>
      </c>
      <c r="QM1356" s="84" t="s">
        <v>4692</v>
      </c>
      <c r="QN1356" s="84">
        <v>0</v>
      </c>
      <c r="QO1356" s="84">
        <v>0</v>
      </c>
      <c r="QQ1356" s="84">
        <v>0</v>
      </c>
      <c r="QR1356" s="84">
        <f>QR1353</f>
        <v>2000000</v>
      </c>
      <c r="QS1356" s="84">
        <f>QS1353</f>
        <v>0</v>
      </c>
      <c r="QT1356" s="84">
        <f>QS1356/QR1356</f>
        <v>0</v>
      </c>
      <c r="QU1356" s="84">
        <f>QR1356-QS1356</f>
        <v>2000000</v>
      </c>
      <c r="QV1356" s="84">
        <f t="shared" si="251"/>
        <v>2000000</v>
      </c>
      <c r="RB1356" s="84" t="s">
        <v>247</v>
      </c>
      <c r="RC1356" s="84" t="s">
        <v>4692</v>
      </c>
      <c r="RD1356" s="84">
        <v>0</v>
      </c>
      <c r="RE1356" s="84">
        <v>0</v>
      </c>
      <c r="RG1356" s="84">
        <v>0</v>
      </c>
      <c r="RH1356" s="84">
        <f>RH1353</f>
        <v>2000000</v>
      </c>
      <c r="RI1356" s="84">
        <f>RI1353</f>
        <v>0</v>
      </c>
      <c r="RJ1356" s="84">
        <f>RI1356/RH1356</f>
        <v>0</v>
      </c>
      <c r="RK1356" s="84">
        <f>RH1356-RI1356</f>
        <v>2000000</v>
      </c>
      <c r="RL1356" s="84">
        <f t="shared" si="251"/>
        <v>2000000</v>
      </c>
      <c r="RR1356" s="84" t="s">
        <v>247</v>
      </c>
      <c r="RS1356" s="84" t="s">
        <v>4692</v>
      </c>
      <c r="RT1356" s="84">
        <v>0</v>
      </c>
      <c r="RU1356" s="84">
        <v>0</v>
      </c>
      <c r="RW1356" s="84">
        <v>0</v>
      </c>
      <c r="RX1356" s="84">
        <f>RX1353</f>
        <v>2000000</v>
      </c>
      <c r="RY1356" s="84">
        <f>RY1353</f>
        <v>0</v>
      </c>
      <c r="RZ1356" s="84">
        <f>RY1356/RX1356</f>
        <v>0</v>
      </c>
      <c r="SA1356" s="84">
        <f>RX1356-RY1356</f>
        <v>2000000</v>
      </c>
      <c r="SB1356" s="84">
        <f t="shared" si="252"/>
        <v>2000000</v>
      </c>
      <c r="SH1356" s="84" t="s">
        <v>247</v>
      </c>
      <c r="SI1356" s="84" t="s">
        <v>4692</v>
      </c>
      <c r="SJ1356" s="84">
        <v>0</v>
      </c>
      <c r="SK1356" s="84">
        <v>0</v>
      </c>
      <c r="SM1356" s="84">
        <v>0</v>
      </c>
      <c r="SN1356" s="84">
        <f>SN1353</f>
        <v>2000000</v>
      </c>
      <c r="SO1356" s="84">
        <f>SO1353</f>
        <v>0</v>
      </c>
      <c r="SP1356" s="84">
        <f>SO1356/SN1356</f>
        <v>0</v>
      </c>
      <c r="SQ1356" s="84">
        <f>SN1356-SO1356</f>
        <v>2000000</v>
      </c>
      <c r="SR1356" s="84">
        <f t="shared" si="252"/>
        <v>2000000</v>
      </c>
      <c r="SX1356" s="84" t="s">
        <v>247</v>
      </c>
      <c r="SY1356" s="84" t="s">
        <v>4692</v>
      </c>
      <c r="SZ1356" s="84">
        <v>0</v>
      </c>
      <c r="TA1356" s="84">
        <v>0</v>
      </c>
      <c r="TC1356" s="84">
        <v>0</v>
      </c>
      <c r="TD1356" s="84">
        <f>TD1353</f>
        <v>2000000</v>
      </c>
      <c r="TE1356" s="84">
        <f>TE1353</f>
        <v>0</v>
      </c>
      <c r="TF1356" s="84">
        <f>TE1356/TD1356</f>
        <v>0</v>
      </c>
      <c r="TG1356" s="84">
        <f>TD1356-TE1356</f>
        <v>2000000</v>
      </c>
      <c r="TH1356" s="84">
        <f t="shared" si="253"/>
        <v>2000000</v>
      </c>
      <c r="TN1356" s="84" t="s">
        <v>247</v>
      </c>
      <c r="TO1356" s="84" t="s">
        <v>4692</v>
      </c>
      <c r="TP1356" s="84">
        <v>0</v>
      </c>
      <c r="TQ1356" s="84">
        <v>0</v>
      </c>
      <c r="TS1356" s="84">
        <v>0</v>
      </c>
      <c r="TT1356" s="84">
        <f>TT1353</f>
        <v>2000000</v>
      </c>
      <c r="TU1356" s="84">
        <f>TU1353</f>
        <v>0</v>
      </c>
      <c r="TV1356" s="84">
        <f>TU1356/TT1356</f>
        <v>0</v>
      </c>
      <c r="TW1356" s="84">
        <f>TT1356-TU1356</f>
        <v>2000000</v>
      </c>
      <c r="TX1356" s="84">
        <f t="shared" si="253"/>
        <v>2000000</v>
      </c>
      <c r="UD1356" s="84" t="s">
        <v>247</v>
      </c>
      <c r="UE1356" s="84" t="s">
        <v>4692</v>
      </c>
      <c r="UF1356" s="84">
        <v>0</v>
      </c>
      <c r="UG1356" s="84">
        <v>0</v>
      </c>
      <c r="UI1356" s="84">
        <v>0</v>
      </c>
      <c r="UJ1356" s="84">
        <f>UJ1353</f>
        <v>2000000</v>
      </c>
      <c r="UK1356" s="84">
        <f>UK1353</f>
        <v>0</v>
      </c>
      <c r="UL1356" s="84">
        <f>UK1356/UJ1356</f>
        <v>0</v>
      </c>
      <c r="UM1356" s="84">
        <f>UJ1356-UK1356</f>
        <v>2000000</v>
      </c>
      <c r="UN1356" s="84">
        <f t="shared" si="254"/>
        <v>2000000</v>
      </c>
      <c r="UT1356" s="84" t="s">
        <v>247</v>
      </c>
      <c r="UU1356" s="84" t="s">
        <v>4692</v>
      </c>
      <c r="UV1356" s="84">
        <v>0</v>
      </c>
      <c r="UW1356" s="84">
        <v>0</v>
      </c>
      <c r="UY1356" s="84">
        <v>0</v>
      </c>
      <c r="UZ1356" s="84">
        <f>UZ1353</f>
        <v>2000000</v>
      </c>
      <c r="VA1356" s="84">
        <f>VA1353</f>
        <v>0</v>
      </c>
      <c r="VB1356" s="84">
        <f>VA1356/UZ1356</f>
        <v>0</v>
      </c>
      <c r="VC1356" s="84">
        <f>UZ1356-VA1356</f>
        <v>2000000</v>
      </c>
      <c r="VD1356" s="84">
        <f t="shared" si="254"/>
        <v>2000000</v>
      </c>
      <c r="VJ1356" s="84" t="s">
        <v>247</v>
      </c>
      <c r="VK1356" s="84" t="s">
        <v>4692</v>
      </c>
      <c r="VL1356" s="84">
        <v>0</v>
      </c>
      <c r="VM1356" s="84">
        <v>0</v>
      </c>
      <c r="VO1356" s="84">
        <v>0</v>
      </c>
      <c r="VP1356" s="84">
        <f>VP1353</f>
        <v>2000000</v>
      </c>
      <c r="VQ1356" s="84">
        <f>VQ1353</f>
        <v>0</v>
      </c>
      <c r="VR1356" s="84">
        <f>VQ1356/VP1356</f>
        <v>0</v>
      </c>
      <c r="VS1356" s="84">
        <f>VP1356-VQ1356</f>
        <v>2000000</v>
      </c>
      <c r="VT1356" s="84">
        <f t="shared" si="255"/>
        <v>2000000</v>
      </c>
      <c r="VZ1356" s="84" t="s">
        <v>247</v>
      </c>
      <c r="WA1356" s="84" t="s">
        <v>4692</v>
      </c>
      <c r="WB1356" s="84">
        <v>0</v>
      </c>
      <c r="WC1356" s="84">
        <v>0</v>
      </c>
      <c r="WE1356" s="84">
        <v>0</v>
      </c>
      <c r="WF1356" s="84">
        <f>WF1353</f>
        <v>2000000</v>
      </c>
      <c r="WG1356" s="84">
        <f>WG1353</f>
        <v>0</v>
      </c>
      <c r="WH1356" s="84">
        <f>WG1356/WF1356</f>
        <v>0</v>
      </c>
      <c r="WI1356" s="84">
        <f>WF1356-WG1356</f>
        <v>2000000</v>
      </c>
      <c r="WJ1356" s="84">
        <f t="shared" si="255"/>
        <v>2000000</v>
      </c>
      <c r="WP1356" s="84" t="s">
        <v>247</v>
      </c>
      <c r="WQ1356" s="84" t="s">
        <v>4692</v>
      </c>
      <c r="WR1356" s="84">
        <v>0</v>
      </c>
      <c r="WS1356" s="84">
        <v>0</v>
      </c>
      <c r="WU1356" s="84">
        <v>0</v>
      </c>
      <c r="WV1356" s="84">
        <f>WV1353</f>
        <v>2000000</v>
      </c>
      <c r="WW1356" s="84">
        <f>WW1353</f>
        <v>0</v>
      </c>
      <c r="WX1356" s="84">
        <f>WW1356/WV1356</f>
        <v>0</v>
      </c>
      <c r="WY1356" s="84">
        <f>WV1356-WW1356</f>
        <v>2000000</v>
      </c>
      <c r="WZ1356" s="84">
        <f t="shared" si="256"/>
        <v>2000000</v>
      </c>
      <c r="XF1356" s="84" t="s">
        <v>247</v>
      </c>
      <c r="XG1356" s="84" t="s">
        <v>4692</v>
      </c>
      <c r="XH1356" s="84">
        <v>0</v>
      </c>
      <c r="XI1356" s="84">
        <v>0</v>
      </c>
      <c r="XK1356" s="84">
        <v>0</v>
      </c>
      <c r="XL1356" s="84">
        <f>XL1353</f>
        <v>2000000</v>
      </c>
      <c r="XM1356" s="84">
        <f>XM1353</f>
        <v>0</v>
      </c>
      <c r="XN1356" s="84">
        <f>XM1356/XL1356</f>
        <v>0</v>
      </c>
      <c r="XO1356" s="84">
        <f>XL1356-XM1356</f>
        <v>2000000</v>
      </c>
      <c r="XP1356" s="84">
        <f t="shared" si="256"/>
        <v>2000000</v>
      </c>
      <c r="XV1356" s="84" t="s">
        <v>247</v>
      </c>
      <c r="XW1356" s="84" t="s">
        <v>4692</v>
      </c>
      <c r="XX1356" s="84">
        <v>0</v>
      </c>
      <c r="XY1356" s="84">
        <v>0</v>
      </c>
      <c r="YA1356" s="84">
        <v>0</v>
      </c>
      <c r="YB1356" s="84">
        <f>YB1353</f>
        <v>2000000</v>
      </c>
      <c r="YC1356" s="84">
        <f>YC1353</f>
        <v>0</v>
      </c>
      <c r="YD1356" s="84">
        <f>YC1356/YB1356</f>
        <v>0</v>
      </c>
      <c r="YE1356" s="84">
        <f>YB1356-YC1356</f>
        <v>2000000</v>
      </c>
      <c r="YF1356" s="84">
        <f t="shared" si="257"/>
        <v>2000000</v>
      </c>
      <c r="YL1356" s="84" t="s">
        <v>247</v>
      </c>
      <c r="YM1356" s="84" t="s">
        <v>4692</v>
      </c>
      <c r="YN1356" s="84">
        <v>0</v>
      </c>
      <c r="YO1356" s="84">
        <v>0</v>
      </c>
      <c r="YQ1356" s="84">
        <v>0</v>
      </c>
      <c r="YR1356" s="84">
        <f>YR1353</f>
        <v>2000000</v>
      </c>
      <c r="YS1356" s="84">
        <f>YS1353</f>
        <v>0</v>
      </c>
      <c r="YT1356" s="84">
        <f>YS1356/YR1356</f>
        <v>0</v>
      </c>
      <c r="YU1356" s="84">
        <f>YR1356-YS1356</f>
        <v>2000000</v>
      </c>
      <c r="YV1356" s="84">
        <f t="shared" si="257"/>
        <v>2000000</v>
      </c>
      <c r="ZB1356" s="84" t="s">
        <v>247</v>
      </c>
      <c r="ZC1356" s="84" t="s">
        <v>4692</v>
      </c>
      <c r="ZD1356" s="84">
        <v>0</v>
      </c>
      <c r="ZE1356" s="84">
        <v>0</v>
      </c>
      <c r="ZG1356" s="84">
        <v>0</v>
      </c>
      <c r="ZH1356" s="84">
        <f>ZH1353</f>
        <v>2000000</v>
      </c>
      <c r="ZI1356" s="84">
        <f>ZI1353</f>
        <v>0</v>
      </c>
      <c r="ZJ1356" s="84">
        <f>ZI1356/ZH1356</f>
        <v>0</v>
      </c>
      <c r="ZK1356" s="84">
        <f>ZH1356-ZI1356</f>
        <v>2000000</v>
      </c>
      <c r="ZL1356" s="84">
        <f t="shared" si="258"/>
        <v>2000000</v>
      </c>
      <c r="ZR1356" s="84" t="s">
        <v>247</v>
      </c>
      <c r="ZS1356" s="84" t="s">
        <v>4692</v>
      </c>
      <c r="ZT1356" s="84">
        <v>0</v>
      </c>
      <c r="ZU1356" s="84">
        <v>0</v>
      </c>
      <c r="ZW1356" s="84">
        <v>0</v>
      </c>
      <c r="ZX1356" s="84">
        <f>ZX1353</f>
        <v>2000000</v>
      </c>
      <c r="ZY1356" s="84">
        <f>ZY1353</f>
        <v>0</v>
      </c>
      <c r="ZZ1356" s="84">
        <f>ZY1356/ZX1356</f>
        <v>0</v>
      </c>
      <c r="AAA1356" s="84">
        <f>ZX1356-ZY1356</f>
        <v>2000000</v>
      </c>
      <c r="AAB1356" s="84">
        <f t="shared" si="258"/>
        <v>2000000</v>
      </c>
      <c r="AAH1356" s="84" t="s">
        <v>247</v>
      </c>
      <c r="AAI1356" s="84" t="s">
        <v>4692</v>
      </c>
      <c r="AAJ1356" s="84">
        <v>0</v>
      </c>
      <c r="AAK1356" s="84">
        <v>0</v>
      </c>
      <c r="AAM1356" s="84">
        <v>0</v>
      </c>
      <c r="AAN1356" s="84">
        <f>AAN1353</f>
        <v>2000000</v>
      </c>
      <c r="AAO1356" s="84">
        <f>AAO1353</f>
        <v>0</v>
      </c>
      <c r="AAP1356" s="84">
        <f>AAO1356/AAN1356</f>
        <v>0</v>
      </c>
      <c r="AAQ1356" s="84">
        <f>AAN1356-AAO1356</f>
        <v>2000000</v>
      </c>
      <c r="AAR1356" s="84">
        <f t="shared" si="259"/>
        <v>2000000</v>
      </c>
      <c r="AAX1356" s="84" t="s">
        <v>247</v>
      </c>
      <c r="AAY1356" s="84" t="s">
        <v>4692</v>
      </c>
      <c r="AAZ1356" s="84">
        <v>0</v>
      </c>
      <c r="ABA1356" s="84">
        <v>0</v>
      </c>
      <c r="ABC1356" s="84">
        <v>0</v>
      </c>
      <c r="ABD1356" s="84">
        <f>ABD1353</f>
        <v>2000000</v>
      </c>
      <c r="ABE1356" s="84">
        <f>ABE1353</f>
        <v>0</v>
      </c>
      <c r="ABF1356" s="84">
        <f>ABE1356/ABD1356</f>
        <v>0</v>
      </c>
      <c r="ABG1356" s="84">
        <f>ABD1356-ABE1356</f>
        <v>2000000</v>
      </c>
      <c r="ABH1356" s="84">
        <f t="shared" si="259"/>
        <v>2000000</v>
      </c>
      <c r="ABN1356" s="84" t="s">
        <v>247</v>
      </c>
      <c r="ABO1356" s="84" t="s">
        <v>4692</v>
      </c>
      <c r="ABP1356" s="84">
        <v>0</v>
      </c>
      <c r="ABQ1356" s="84">
        <v>0</v>
      </c>
      <c r="ABS1356" s="84">
        <v>0</v>
      </c>
      <c r="ABT1356" s="84">
        <f>ABT1353</f>
        <v>2000000</v>
      </c>
      <c r="ABU1356" s="84">
        <f>ABU1353</f>
        <v>0</v>
      </c>
      <c r="ABV1356" s="84">
        <f>ABU1356/ABT1356</f>
        <v>0</v>
      </c>
      <c r="ABW1356" s="84">
        <f>ABT1356-ABU1356</f>
        <v>2000000</v>
      </c>
      <c r="ABX1356" s="84">
        <f t="shared" si="260"/>
        <v>2000000</v>
      </c>
      <c r="ACD1356" s="84" t="s">
        <v>247</v>
      </c>
      <c r="ACE1356" s="84" t="s">
        <v>4692</v>
      </c>
      <c r="ACF1356" s="84">
        <v>0</v>
      </c>
      <c r="ACG1356" s="84">
        <v>0</v>
      </c>
      <c r="ACI1356" s="84">
        <v>0</v>
      </c>
      <c r="ACJ1356" s="84">
        <f>ACJ1353</f>
        <v>2000000</v>
      </c>
      <c r="ACK1356" s="84">
        <f>ACK1353</f>
        <v>0</v>
      </c>
      <c r="ACL1356" s="84">
        <f>ACK1356/ACJ1356</f>
        <v>0</v>
      </c>
      <c r="ACM1356" s="84">
        <f>ACJ1356-ACK1356</f>
        <v>2000000</v>
      </c>
      <c r="ACN1356" s="84">
        <f t="shared" si="260"/>
        <v>2000000</v>
      </c>
      <c r="ACT1356" s="84" t="s">
        <v>247</v>
      </c>
      <c r="ACU1356" s="84" t="s">
        <v>4692</v>
      </c>
      <c r="ACV1356" s="84">
        <v>0</v>
      </c>
      <c r="ACW1356" s="84">
        <v>0</v>
      </c>
      <c r="ACY1356" s="84">
        <v>0</v>
      </c>
      <c r="ACZ1356" s="84">
        <f>ACZ1353</f>
        <v>2000000</v>
      </c>
      <c r="ADA1356" s="84">
        <f>ADA1353</f>
        <v>0</v>
      </c>
      <c r="ADB1356" s="84">
        <f>ADA1356/ACZ1356</f>
        <v>0</v>
      </c>
      <c r="ADC1356" s="84">
        <f>ACZ1356-ADA1356</f>
        <v>2000000</v>
      </c>
      <c r="ADD1356" s="84">
        <f t="shared" si="261"/>
        <v>2000000</v>
      </c>
      <c r="ADJ1356" s="84" t="s">
        <v>247</v>
      </c>
      <c r="ADK1356" s="84" t="s">
        <v>4692</v>
      </c>
      <c r="ADL1356" s="84">
        <v>0</v>
      </c>
      <c r="ADM1356" s="84">
        <v>0</v>
      </c>
      <c r="ADO1356" s="84">
        <v>0</v>
      </c>
      <c r="ADP1356" s="84">
        <f>ADP1353</f>
        <v>2000000</v>
      </c>
      <c r="ADQ1356" s="84">
        <f>ADQ1353</f>
        <v>0</v>
      </c>
      <c r="ADR1356" s="84">
        <f>ADQ1356/ADP1356</f>
        <v>0</v>
      </c>
      <c r="ADS1356" s="84">
        <f>ADP1356-ADQ1356</f>
        <v>2000000</v>
      </c>
      <c r="ADT1356" s="84">
        <f t="shared" si="261"/>
        <v>2000000</v>
      </c>
      <c r="ADZ1356" s="84" t="s">
        <v>247</v>
      </c>
      <c r="AEA1356" s="84" t="s">
        <v>4692</v>
      </c>
      <c r="AEB1356" s="84">
        <v>0</v>
      </c>
      <c r="AEC1356" s="84">
        <v>0</v>
      </c>
      <c r="AEE1356" s="84">
        <v>0</v>
      </c>
      <c r="AEF1356" s="84">
        <f>AEF1353</f>
        <v>2000000</v>
      </c>
      <c r="AEG1356" s="84">
        <f>AEG1353</f>
        <v>0</v>
      </c>
      <c r="AEH1356" s="84">
        <f>AEG1356/AEF1356</f>
        <v>0</v>
      </c>
      <c r="AEI1356" s="84">
        <f>AEF1356-AEG1356</f>
        <v>2000000</v>
      </c>
      <c r="AEJ1356" s="84">
        <f t="shared" si="262"/>
        <v>2000000</v>
      </c>
      <c r="AEP1356" s="84" t="s">
        <v>247</v>
      </c>
      <c r="AEQ1356" s="84" t="s">
        <v>4692</v>
      </c>
      <c r="AER1356" s="84">
        <v>0</v>
      </c>
      <c r="AES1356" s="84">
        <v>0</v>
      </c>
      <c r="AEU1356" s="84">
        <v>0</v>
      </c>
      <c r="AEV1356" s="84">
        <f>AEV1353</f>
        <v>2000000</v>
      </c>
      <c r="AEW1356" s="84">
        <f>AEW1353</f>
        <v>0</v>
      </c>
      <c r="AEX1356" s="84">
        <f>AEW1356/AEV1356</f>
        <v>0</v>
      </c>
      <c r="AEY1356" s="84">
        <f>AEV1356-AEW1356</f>
        <v>2000000</v>
      </c>
      <c r="AEZ1356" s="84">
        <f t="shared" si="262"/>
        <v>2000000</v>
      </c>
      <c r="AFF1356" s="84" t="s">
        <v>247</v>
      </c>
      <c r="AFG1356" s="84" t="s">
        <v>4692</v>
      </c>
      <c r="AFH1356" s="84">
        <v>0</v>
      </c>
      <c r="AFI1356" s="84">
        <v>0</v>
      </c>
      <c r="AFK1356" s="84">
        <v>0</v>
      </c>
      <c r="AFL1356" s="84">
        <f>AFL1353</f>
        <v>2000000</v>
      </c>
      <c r="AFM1356" s="84">
        <f>AFM1353</f>
        <v>0</v>
      </c>
      <c r="AFN1356" s="84">
        <f>AFM1356/AFL1356</f>
        <v>0</v>
      </c>
      <c r="AFO1356" s="84">
        <f>AFL1356-AFM1356</f>
        <v>2000000</v>
      </c>
      <c r="AFP1356" s="84">
        <f t="shared" si="263"/>
        <v>2000000</v>
      </c>
      <c r="AFV1356" s="84" t="s">
        <v>247</v>
      </c>
      <c r="AFW1356" s="84" t="s">
        <v>4692</v>
      </c>
      <c r="AFX1356" s="84">
        <v>0</v>
      </c>
      <c r="AFY1356" s="84">
        <v>0</v>
      </c>
      <c r="AGA1356" s="84">
        <v>0</v>
      </c>
      <c r="AGB1356" s="84">
        <f>AGB1353</f>
        <v>2000000</v>
      </c>
      <c r="AGC1356" s="84">
        <f>AGC1353</f>
        <v>0</v>
      </c>
      <c r="AGD1356" s="84">
        <f>AGC1356/AGB1356</f>
        <v>0</v>
      </c>
      <c r="AGE1356" s="84">
        <f>AGB1356-AGC1356</f>
        <v>2000000</v>
      </c>
      <c r="AGF1356" s="84">
        <f t="shared" si="263"/>
        <v>2000000</v>
      </c>
      <c r="AGL1356" s="84" t="s">
        <v>247</v>
      </c>
      <c r="AGM1356" s="84" t="s">
        <v>4692</v>
      </c>
      <c r="AGN1356" s="84">
        <v>0</v>
      </c>
      <c r="AGO1356" s="84">
        <v>0</v>
      </c>
      <c r="AGQ1356" s="84">
        <v>0</v>
      </c>
      <c r="AGR1356" s="84">
        <f>AGR1353</f>
        <v>2000000</v>
      </c>
      <c r="AGS1356" s="84">
        <f>AGS1353</f>
        <v>0</v>
      </c>
      <c r="AGT1356" s="84">
        <f>AGS1356/AGR1356</f>
        <v>0</v>
      </c>
      <c r="AGU1356" s="84">
        <f>AGR1356-AGS1356</f>
        <v>2000000</v>
      </c>
      <c r="AGV1356" s="84">
        <f t="shared" si="264"/>
        <v>2000000</v>
      </c>
      <c r="AHB1356" s="84" t="s">
        <v>247</v>
      </c>
      <c r="AHC1356" s="84" t="s">
        <v>4692</v>
      </c>
      <c r="AHD1356" s="84">
        <v>0</v>
      </c>
      <c r="AHE1356" s="84">
        <v>0</v>
      </c>
      <c r="AHG1356" s="84">
        <v>0</v>
      </c>
      <c r="AHH1356" s="84">
        <f>AHH1353</f>
        <v>2000000</v>
      </c>
      <c r="AHI1356" s="84">
        <f>AHI1353</f>
        <v>0</v>
      </c>
      <c r="AHJ1356" s="84">
        <f>AHI1356/AHH1356</f>
        <v>0</v>
      </c>
      <c r="AHK1356" s="84">
        <f>AHH1356-AHI1356</f>
        <v>2000000</v>
      </c>
      <c r="AHL1356" s="84">
        <f t="shared" si="264"/>
        <v>2000000</v>
      </c>
      <c r="AHR1356" s="84" t="s">
        <v>247</v>
      </c>
      <c r="AHS1356" s="84" t="s">
        <v>4692</v>
      </c>
      <c r="AHT1356" s="84">
        <v>0</v>
      </c>
      <c r="AHU1356" s="84">
        <v>0</v>
      </c>
      <c r="AHW1356" s="84">
        <v>0</v>
      </c>
      <c r="AHX1356" s="84">
        <f>AHX1353</f>
        <v>2000000</v>
      </c>
      <c r="AHY1356" s="84">
        <f>AHY1353</f>
        <v>0</v>
      </c>
      <c r="AHZ1356" s="84">
        <f>AHY1356/AHX1356</f>
        <v>0</v>
      </c>
      <c r="AIA1356" s="84">
        <f>AHX1356-AHY1356</f>
        <v>2000000</v>
      </c>
      <c r="AIB1356" s="84">
        <f t="shared" si="265"/>
        <v>2000000</v>
      </c>
      <c r="AIH1356" s="84" t="s">
        <v>247</v>
      </c>
      <c r="AII1356" s="84" t="s">
        <v>4692</v>
      </c>
      <c r="AIJ1356" s="84">
        <v>0</v>
      </c>
      <c r="AIK1356" s="84">
        <v>0</v>
      </c>
      <c r="AIM1356" s="84">
        <v>0</v>
      </c>
      <c r="AIN1356" s="84">
        <f>AIN1353</f>
        <v>2000000</v>
      </c>
      <c r="AIO1356" s="84">
        <f>AIO1353</f>
        <v>0</v>
      </c>
      <c r="AIP1356" s="84">
        <f>AIO1356/AIN1356</f>
        <v>0</v>
      </c>
      <c r="AIQ1356" s="84">
        <f>AIN1356-AIO1356</f>
        <v>2000000</v>
      </c>
      <c r="AIR1356" s="84">
        <f t="shared" si="265"/>
        <v>2000000</v>
      </c>
      <c r="AIX1356" s="84" t="s">
        <v>247</v>
      </c>
      <c r="AIY1356" s="84" t="s">
        <v>4692</v>
      </c>
      <c r="AIZ1356" s="84">
        <v>0</v>
      </c>
      <c r="AJA1356" s="84">
        <v>0</v>
      </c>
      <c r="AJC1356" s="84">
        <v>0</v>
      </c>
      <c r="AJD1356" s="84">
        <f>AJD1353</f>
        <v>2000000</v>
      </c>
      <c r="AJE1356" s="84">
        <f>AJE1353</f>
        <v>0</v>
      </c>
      <c r="AJF1356" s="84">
        <f>AJE1356/AJD1356</f>
        <v>0</v>
      </c>
      <c r="AJG1356" s="84">
        <f>AJD1356-AJE1356</f>
        <v>2000000</v>
      </c>
      <c r="AJH1356" s="84">
        <f t="shared" si="266"/>
        <v>2000000</v>
      </c>
      <c r="AJN1356" s="84" t="s">
        <v>247</v>
      </c>
      <c r="AJO1356" s="84" t="s">
        <v>4692</v>
      </c>
      <c r="AJP1356" s="84">
        <v>0</v>
      </c>
      <c r="AJQ1356" s="84">
        <v>0</v>
      </c>
      <c r="AJS1356" s="84">
        <v>0</v>
      </c>
      <c r="AJT1356" s="84">
        <f>AJT1353</f>
        <v>2000000</v>
      </c>
      <c r="AJU1356" s="84">
        <f>AJU1353</f>
        <v>0</v>
      </c>
      <c r="AJV1356" s="84">
        <f>AJU1356/AJT1356</f>
        <v>0</v>
      </c>
      <c r="AJW1356" s="84">
        <f>AJT1356-AJU1356</f>
        <v>2000000</v>
      </c>
      <c r="AJX1356" s="84">
        <f t="shared" si="266"/>
        <v>2000000</v>
      </c>
      <c r="AKD1356" s="84" t="s">
        <v>247</v>
      </c>
      <c r="AKE1356" s="84" t="s">
        <v>4692</v>
      </c>
      <c r="AKF1356" s="84">
        <v>0</v>
      </c>
      <c r="AKG1356" s="84">
        <v>0</v>
      </c>
      <c r="AKI1356" s="84">
        <v>0</v>
      </c>
      <c r="AKJ1356" s="84">
        <f>AKJ1353</f>
        <v>2000000</v>
      </c>
      <c r="AKK1356" s="84">
        <f>AKK1353</f>
        <v>0</v>
      </c>
      <c r="AKL1356" s="84">
        <f>AKK1356/AKJ1356</f>
        <v>0</v>
      </c>
      <c r="AKM1356" s="84">
        <f>AKJ1356-AKK1356</f>
        <v>2000000</v>
      </c>
      <c r="AKN1356" s="84">
        <f t="shared" si="267"/>
        <v>2000000</v>
      </c>
      <c r="AKT1356" s="84" t="s">
        <v>247</v>
      </c>
      <c r="AKU1356" s="84" t="s">
        <v>4692</v>
      </c>
      <c r="AKV1356" s="84">
        <v>0</v>
      </c>
      <c r="AKW1356" s="84">
        <v>0</v>
      </c>
      <c r="AKY1356" s="84">
        <v>0</v>
      </c>
      <c r="AKZ1356" s="84">
        <f>AKZ1353</f>
        <v>2000000</v>
      </c>
      <c r="ALA1356" s="84">
        <f>ALA1353</f>
        <v>0</v>
      </c>
      <c r="ALB1356" s="84">
        <f>ALA1356/AKZ1356</f>
        <v>0</v>
      </c>
      <c r="ALC1356" s="84">
        <f>AKZ1356-ALA1356</f>
        <v>2000000</v>
      </c>
      <c r="ALD1356" s="84">
        <f t="shared" si="267"/>
        <v>2000000</v>
      </c>
      <c r="ALJ1356" s="84" t="s">
        <v>247</v>
      </c>
      <c r="ALK1356" s="84" t="s">
        <v>4692</v>
      </c>
      <c r="ALL1356" s="84">
        <v>0</v>
      </c>
      <c r="ALM1356" s="84">
        <v>0</v>
      </c>
      <c r="ALO1356" s="84">
        <v>0</v>
      </c>
      <c r="ALP1356" s="84">
        <f>ALP1353</f>
        <v>2000000</v>
      </c>
      <c r="ALQ1356" s="84">
        <f>ALQ1353</f>
        <v>0</v>
      </c>
      <c r="ALR1356" s="84">
        <f>ALQ1356/ALP1356</f>
        <v>0</v>
      </c>
      <c r="ALS1356" s="84">
        <f>ALP1356-ALQ1356</f>
        <v>2000000</v>
      </c>
      <c r="ALT1356" s="84">
        <f t="shared" si="268"/>
        <v>2000000</v>
      </c>
      <c r="ALZ1356" s="84" t="s">
        <v>247</v>
      </c>
      <c r="AMA1356" s="84" t="s">
        <v>4692</v>
      </c>
      <c r="AMB1356" s="84">
        <v>0</v>
      </c>
      <c r="AMC1356" s="84">
        <v>0</v>
      </c>
      <c r="AME1356" s="84">
        <v>0</v>
      </c>
      <c r="AMF1356" s="84">
        <f>AMF1353</f>
        <v>2000000</v>
      </c>
      <c r="AMG1356" s="84">
        <f>AMG1353</f>
        <v>0</v>
      </c>
      <c r="AMH1356" s="84">
        <f>AMG1356/AMF1356</f>
        <v>0</v>
      </c>
      <c r="AMI1356" s="84">
        <f>AMF1356-AMG1356</f>
        <v>2000000</v>
      </c>
      <c r="AMJ1356" s="84">
        <f t="shared" si="268"/>
        <v>2000000</v>
      </c>
      <c r="AMP1356" s="84" t="s">
        <v>247</v>
      </c>
      <c r="AMQ1356" s="84" t="s">
        <v>4692</v>
      </c>
      <c r="AMR1356" s="84">
        <v>0</v>
      </c>
      <c r="AMS1356" s="84">
        <v>0</v>
      </c>
      <c r="AMU1356" s="84">
        <v>0</v>
      </c>
      <c r="AMV1356" s="84">
        <f>AMV1353</f>
        <v>2000000</v>
      </c>
      <c r="AMW1356" s="84">
        <f>AMW1353</f>
        <v>0</v>
      </c>
      <c r="AMX1356" s="84">
        <f>AMW1356/AMV1356</f>
        <v>0</v>
      </c>
      <c r="AMY1356" s="84">
        <f>AMV1356-AMW1356</f>
        <v>2000000</v>
      </c>
      <c r="AMZ1356" s="84">
        <f t="shared" si="269"/>
        <v>2000000</v>
      </c>
      <c r="ANF1356" s="84" t="s">
        <v>247</v>
      </c>
      <c r="ANG1356" s="84" t="s">
        <v>4692</v>
      </c>
      <c r="ANH1356" s="84">
        <v>0</v>
      </c>
      <c r="ANI1356" s="84">
        <v>0</v>
      </c>
      <c r="ANK1356" s="84">
        <v>0</v>
      </c>
      <c r="ANL1356" s="84">
        <f>ANL1353</f>
        <v>2000000</v>
      </c>
      <c r="ANM1356" s="84">
        <f>ANM1353</f>
        <v>0</v>
      </c>
      <c r="ANN1356" s="84">
        <f>ANM1356/ANL1356</f>
        <v>0</v>
      </c>
      <c r="ANO1356" s="84">
        <f>ANL1356-ANM1356</f>
        <v>2000000</v>
      </c>
      <c r="ANP1356" s="84">
        <f t="shared" si="269"/>
        <v>2000000</v>
      </c>
      <c r="ANV1356" s="84" t="s">
        <v>247</v>
      </c>
      <c r="ANW1356" s="84" t="s">
        <v>4692</v>
      </c>
      <c r="ANX1356" s="84">
        <v>0</v>
      </c>
      <c r="ANY1356" s="84">
        <v>0</v>
      </c>
      <c r="AOA1356" s="84">
        <v>0</v>
      </c>
      <c r="AOB1356" s="84">
        <f>AOB1353</f>
        <v>2000000</v>
      </c>
      <c r="AOC1356" s="84">
        <f>AOC1353</f>
        <v>0</v>
      </c>
      <c r="AOD1356" s="84">
        <f>AOC1356/AOB1356</f>
        <v>0</v>
      </c>
      <c r="AOE1356" s="84">
        <f>AOB1356-AOC1356</f>
        <v>2000000</v>
      </c>
      <c r="AOF1356" s="84">
        <f t="shared" si="270"/>
        <v>2000000</v>
      </c>
      <c r="AOL1356" s="84" t="s">
        <v>247</v>
      </c>
      <c r="AOM1356" s="84" t="s">
        <v>4692</v>
      </c>
      <c r="AON1356" s="84">
        <v>0</v>
      </c>
      <c r="AOO1356" s="84">
        <v>0</v>
      </c>
      <c r="AOQ1356" s="84">
        <v>0</v>
      </c>
      <c r="AOR1356" s="84">
        <f>AOR1353</f>
        <v>2000000</v>
      </c>
      <c r="AOS1356" s="84">
        <f>AOS1353</f>
        <v>0</v>
      </c>
      <c r="AOT1356" s="84">
        <f>AOS1356/AOR1356</f>
        <v>0</v>
      </c>
      <c r="AOU1356" s="84">
        <f>AOR1356-AOS1356</f>
        <v>2000000</v>
      </c>
      <c r="AOV1356" s="84">
        <f t="shared" si="270"/>
        <v>2000000</v>
      </c>
      <c r="APB1356" s="84" t="s">
        <v>247</v>
      </c>
      <c r="APC1356" s="84" t="s">
        <v>4692</v>
      </c>
      <c r="APD1356" s="84">
        <v>0</v>
      </c>
      <c r="APE1356" s="84">
        <v>0</v>
      </c>
      <c r="APG1356" s="84">
        <v>0</v>
      </c>
      <c r="APH1356" s="84">
        <f>APH1353</f>
        <v>2000000</v>
      </c>
      <c r="API1356" s="84">
        <f>API1353</f>
        <v>0</v>
      </c>
      <c r="APJ1356" s="84">
        <f>API1356/APH1356</f>
        <v>0</v>
      </c>
      <c r="APK1356" s="84">
        <f>APH1356-API1356</f>
        <v>2000000</v>
      </c>
      <c r="APL1356" s="84">
        <f t="shared" si="271"/>
        <v>2000000</v>
      </c>
      <c r="APR1356" s="84" t="s">
        <v>247</v>
      </c>
      <c r="APS1356" s="84" t="s">
        <v>4692</v>
      </c>
      <c r="APT1356" s="84">
        <v>0</v>
      </c>
      <c r="APU1356" s="84">
        <v>0</v>
      </c>
      <c r="APW1356" s="84">
        <v>0</v>
      </c>
      <c r="APX1356" s="84">
        <f>APX1353</f>
        <v>2000000</v>
      </c>
      <c r="APY1356" s="84">
        <f>APY1353</f>
        <v>0</v>
      </c>
      <c r="APZ1356" s="84">
        <f>APY1356/APX1356</f>
        <v>0</v>
      </c>
      <c r="AQA1356" s="84">
        <f>APX1356-APY1356</f>
        <v>2000000</v>
      </c>
      <c r="AQB1356" s="84">
        <f t="shared" si="271"/>
        <v>2000000</v>
      </c>
      <c r="AQH1356" s="84" t="s">
        <v>247</v>
      </c>
      <c r="AQI1356" s="84" t="s">
        <v>4692</v>
      </c>
      <c r="AQJ1356" s="84">
        <v>0</v>
      </c>
      <c r="AQK1356" s="84">
        <v>0</v>
      </c>
      <c r="AQM1356" s="84">
        <v>0</v>
      </c>
      <c r="AQN1356" s="84">
        <f>AQN1353</f>
        <v>2000000</v>
      </c>
      <c r="AQO1356" s="84">
        <f>AQO1353</f>
        <v>0</v>
      </c>
      <c r="AQP1356" s="84">
        <f>AQO1356/AQN1356</f>
        <v>0</v>
      </c>
      <c r="AQQ1356" s="84">
        <f>AQN1356-AQO1356</f>
        <v>2000000</v>
      </c>
      <c r="AQR1356" s="84">
        <f t="shared" si="272"/>
        <v>2000000</v>
      </c>
      <c r="AQX1356" s="84" t="s">
        <v>247</v>
      </c>
      <c r="AQY1356" s="84" t="s">
        <v>4692</v>
      </c>
      <c r="AQZ1356" s="84">
        <v>0</v>
      </c>
      <c r="ARA1356" s="84">
        <v>0</v>
      </c>
      <c r="ARC1356" s="84">
        <v>0</v>
      </c>
      <c r="ARD1356" s="84">
        <f>ARD1353</f>
        <v>2000000</v>
      </c>
      <c r="ARE1356" s="84">
        <f>ARE1353</f>
        <v>0</v>
      </c>
      <c r="ARF1356" s="84">
        <f>ARE1356/ARD1356</f>
        <v>0</v>
      </c>
      <c r="ARG1356" s="84">
        <f>ARD1356-ARE1356</f>
        <v>2000000</v>
      </c>
      <c r="ARH1356" s="84">
        <f t="shared" si="272"/>
        <v>2000000</v>
      </c>
      <c r="ARN1356" s="84" t="s">
        <v>247</v>
      </c>
      <c r="ARO1356" s="84" t="s">
        <v>4692</v>
      </c>
      <c r="ARP1356" s="84">
        <v>0</v>
      </c>
      <c r="ARQ1356" s="84">
        <v>0</v>
      </c>
      <c r="ARS1356" s="84">
        <v>0</v>
      </c>
      <c r="ART1356" s="84">
        <f>ART1353</f>
        <v>2000000</v>
      </c>
      <c r="ARU1356" s="84">
        <f>ARU1353</f>
        <v>0</v>
      </c>
      <c r="ARV1356" s="84">
        <f>ARU1356/ART1356</f>
        <v>0</v>
      </c>
      <c r="ARW1356" s="84">
        <f>ART1356-ARU1356</f>
        <v>2000000</v>
      </c>
      <c r="ARX1356" s="84">
        <f t="shared" si="273"/>
        <v>2000000</v>
      </c>
      <c r="ASD1356" s="84" t="s">
        <v>247</v>
      </c>
      <c r="ASE1356" s="84" t="s">
        <v>4692</v>
      </c>
      <c r="ASF1356" s="84">
        <v>0</v>
      </c>
      <c r="ASG1356" s="84">
        <v>0</v>
      </c>
      <c r="ASI1356" s="84">
        <v>0</v>
      </c>
      <c r="ASJ1356" s="84">
        <f>ASJ1353</f>
        <v>2000000</v>
      </c>
      <c r="ASK1356" s="84">
        <f>ASK1353</f>
        <v>0</v>
      </c>
      <c r="ASL1356" s="84">
        <f>ASK1356/ASJ1356</f>
        <v>0</v>
      </c>
      <c r="ASM1356" s="84">
        <f>ASJ1356-ASK1356</f>
        <v>2000000</v>
      </c>
      <c r="ASN1356" s="84">
        <f t="shared" si="273"/>
        <v>2000000</v>
      </c>
      <c r="AST1356" s="84" t="s">
        <v>247</v>
      </c>
      <c r="ASU1356" s="84" t="s">
        <v>4692</v>
      </c>
      <c r="ASV1356" s="84">
        <v>0</v>
      </c>
      <c r="ASW1356" s="84">
        <v>0</v>
      </c>
      <c r="ASY1356" s="84">
        <v>0</v>
      </c>
      <c r="ASZ1356" s="84">
        <f>ASZ1353</f>
        <v>2000000</v>
      </c>
      <c r="ATA1356" s="84">
        <f>ATA1353</f>
        <v>0</v>
      </c>
      <c r="ATB1356" s="84">
        <f>ATA1356/ASZ1356</f>
        <v>0</v>
      </c>
      <c r="ATC1356" s="84">
        <f>ASZ1356-ATA1356</f>
        <v>2000000</v>
      </c>
      <c r="ATD1356" s="84">
        <f t="shared" si="274"/>
        <v>2000000</v>
      </c>
      <c r="ATJ1356" s="84" t="s">
        <v>247</v>
      </c>
      <c r="ATK1356" s="84" t="s">
        <v>4692</v>
      </c>
      <c r="ATL1356" s="84">
        <v>0</v>
      </c>
      <c r="ATM1356" s="84">
        <v>0</v>
      </c>
      <c r="ATO1356" s="84">
        <v>0</v>
      </c>
      <c r="ATP1356" s="84">
        <f>ATP1353</f>
        <v>2000000</v>
      </c>
      <c r="ATQ1356" s="84">
        <f>ATQ1353</f>
        <v>0</v>
      </c>
      <c r="ATR1356" s="84">
        <f>ATQ1356/ATP1356</f>
        <v>0</v>
      </c>
      <c r="ATS1356" s="84">
        <f>ATP1356-ATQ1356</f>
        <v>2000000</v>
      </c>
      <c r="ATT1356" s="84">
        <f t="shared" si="274"/>
        <v>2000000</v>
      </c>
      <c r="ATZ1356" s="84" t="s">
        <v>247</v>
      </c>
      <c r="AUA1356" s="84" t="s">
        <v>4692</v>
      </c>
      <c r="AUB1356" s="84">
        <v>0</v>
      </c>
      <c r="AUC1356" s="84">
        <v>0</v>
      </c>
      <c r="AUE1356" s="84">
        <v>0</v>
      </c>
      <c r="AUF1356" s="84">
        <f>AUF1353</f>
        <v>2000000</v>
      </c>
      <c r="AUG1356" s="84">
        <f>AUG1353</f>
        <v>0</v>
      </c>
      <c r="AUH1356" s="84">
        <f>AUG1356/AUF1356</f>
        <v>0</v>
      </c>
      <c r="AUI1356" s="84">
        <f>AUF1356-AUG1356</f>
        <v>2000000</v>
      </c>
      <c r="AUJ1356" s="84">
        <f t="shared" si="275"/>
        <v>2000000</v>
      </c>
      <c r="AUP1356" s="84" t="s">
        <v>247</v>
      </c>
      <c r="AUQ1356" s="84" t="s">
        <v>4692</v>
      </c>
      <c r="AUR1356" s="84">
        <v>0</v>
      </c>
      <c r="AUS1356" s="84">
        <v>0</v>
      </c>
      <c r="AUU1356" s="84">
        <v>0</v>
      </c>
      <c r="AUV1356" s="84">
        <f>AUV1353</f>
        <v>2000000</v>
      </c>
      <c r="AUW1356" s="84">
        <f>AUW1353</f>
        <v>0</v>
      </c>
      <c r="AUX1356" s="84">
        <f>AUW1356/AUV1356</f>
        <v>0</v>
      </c>
      <c r="AUY1356" s="84">
        <f>AUV1356-AUW1356</f>
        <v>2000000</v>
      </c>
      <c r="AUZ1356" s="84">
        <f t="shared" si="275"/>
        <v>2000000</v>
      </c>
      <c r="AVF1356" s="84" t="s">
        <v>247</v>
      </c>
      <c r="AVG1356" s="84" t="s">
        <v>4692</v>
      </c>
      <c r="AVH1356" s="84">
        <v>0</v>
      </c>
      <c r="AVI1356" s="84">
        <v>0</v>
      </c>
      <c r="AVK1356" s="84">
        <v>0</v>
      </c>
      <c r="AVL1356" s="84">
        <f>AVL1353</f>
        <v>2000000</v>
      </c>
      <c r="AVM1356" s="84">
        <f>AVM1353</f>
        <v>0</v>
      </c>
      <c r="AVN1356" s="84">
        <f>AVM1356/AVL1356</f>
        <v>0</v>
      </c>
      <c r="AVO1356" s="84">
        <f>AVL1356-AVM1356</f>
        <v>2000000</v>
      </c>
      <c r="AVP1356" s="84">
        <f t="shared" si="276"/>
        <v>2000000</v>
      </c>
      <c r="AVV1356" s="84" t="s">
        <v>247</v>
      </c>
      <c r="AVW1356" s="84" t="s">
        <v>4692</v>
      </c>
      <c r="AVX1356" s="84">
        <v>0</v>
      </c>
      <c r="AVY1356" s="84">
        <v>0</v>
      </c>
      <c r="AWA1356" s="84">
        <v>0</v>
      </c>
      <c r="AWB1356" s="84">
        <f>AWB1353</f>
        <v>2000000</v>
      </c>
      <c r="AWC1356" s="84">
        <f>AWC1353</f>
        <v>0</v>
      </c>
      <c r="AWD1356" s="84">
        <f>AWC1356/AWB1356</f>
        <v>0</v>
      </c>
      <c r="AWE1356" s="84">
        <f>AWB1356-AWC1356</f>
        <v>2000000</v>
      </c>
      <c r="AWF1356" s="84">
        <f t="shared" si="276"/>
        <v>2000000</v>
      </c>
      <c r="AWL1356" s="84" t="s">
        <v>247</v>
      </c>
      <c r="AWM1356" s="84" t="s">
        <v>4692</v>
      </c>
      <c r="AWN1356" s="84">
        <v>0</v>
      </c>
      <c r="AWO1356" s="84">
        <v>0</v>
      </c>
      <c r="AWQ1356" s="84">
        <v>0</v>
      </c>
      <c r="AWR1356" s="84">
        <f>AWR1353</f>
        <v>2000000</v>
      </c>
      <c r="AWS1356" s="84">
        <f>AWS1353</f>
        <v>0</v>
      </c>
      <c r="AWT1356" s="84">
        <f>AWS1356/AWR1356</f>
        <v>0</v>
      </c>
      <c r="AWU1356" s="84">
        <f>AWR1356-AWS1356</f>
        <v>2000000</v>
      </c>
      <c r="AWV1356" s="84">
        <f t="shared" si="277"/>
        <v>2000000</v>
      </c>
      <c r="AXB1356" s="84" t="s">
        <v>247</v>
      </c>
      <c r="AXC1356" s="84" t="s">
        <v>4692</v>
      </c>
      <c r="AXD1356" s="84">
        <v>0</v>
      </c>
      <c r="AXE1356" s="84">
        <v>0</v>
      </c>
      <c r="AXG1356" s="84">
        <v>0</v>
      </c>
      <c r="AXH1356" s="84">
        <f>AXH1353</f>
        <v>2000000</v>
      </c>
      <c r="AXI1356" s="84">
        <f>AXI1353</f>
        <v>0</v>
      </c>
      <c r="AXJ1356" s="84">
        <f>AXI1356/AXH1356</f>
        <v>0</v>
      </c>
      <c r="AXK1356" s="84">
        <f>AXH1356-AXI1356</f>
        <v>2000000</v>
      </c>
      <c r="AXL1356" s="84">
        <f t="shared" si="277"/>
        <v>2000000</v>
      </c>
      <c r="AXR1356" s="84" t="s">
        <v>247</v>
      </c>
      <c r="AXS1356" s="84" t="s">
        <v>4692</v>
      </c>
      <c r="AXT1356" s="84">
        <v>0</v>
      </c>
      <c r="AXU1356" s="84">
        <v>0</v>
      </c>
      <c r="AXW1356" s="84">
        <v>0</v>
      </c>
      <c r="AXX1356" s="84">
        <f>AXX1353</f>
        <v>2000000</v>
      </c>
      <c r="AXY1356" s="84">
        <f>AXY1353</f>
        <v>0</v>
      </c>
      <c r="AXZ1356" s="84">
        <f>AXY1356/AXX1356</f>
        <v>0</v>
      </c>
      <c r="AYA1356" s="84">
        <f>AXX1356-AXY1356</f>
        <v>2000000</v>
      </c>
      <c r="AYB1356" s="84">
        <f t="shared" si="278"/>
        <v>2000000</v>
      </c>
      <c r="AYH1356" s="84" t="s">
        <v>247</v>
      </c>
      <c r="AYI1356" s="84" t="s">
        <v>4692</v>
      </c>
      <c r="AYJ1356" s="84">
        <v>0</v>
      </c>
      <c r="AYK1356" s="84">
        <v>0</v>
      </c>
      <c r="AYM1356" s="84">
        <v>0</v>
      </c>
      <c r="AYN1356" s="84">
        <f>AYN1353</f>
        <v>2000000</v>
      </c>
      <c r="AYO1356" s="84">
        <f>AYO1353</f>
        <v>0</v>
      </c>
      <c r="AYP1356" s="84">
        <f>AYO1356/AYN1356</f>
        <v>0</v>
      </c>
      <c r="AYQ1356" s="84">
        <f>AYN1356-AYO1356</f>
        <v>2000000</v>
      </c>
      <c r="AYR1356" s="84">
        <f t="shared" si="278"/>
        <v>2000000</v>
      </c>
      <c r="AYX1356" s="84" t="s">
        <v>247</v>
      </c>
      <c r="AYY1356" s="84" t="s">
        <v>4692</v>
      </c>
      <c r="AYZ1356" s="84">
        <v>0</v>
      </c>
      <c r="AZA1356" s="84">
        <v>0</v>
      </c>
      <c r="AZC1356" s="84">
        <v>0</v>
      </c>
      <c r="AZD1356" s="84">
        <f>AZD1353</f>
        <v>2000000</v>
      </c>
      <c r="AZE1356" s="84">
        <f>AZE1353</f>
        <v>0</v>
      </c>
      <c r="AZF1356" s="84">
        <f>AZE1356/AZD1356</f>
        <v>0</v>
      </c>
      <c r="AZG1356" s="84">
        <f>AZD1356-AZE1356</f>
        <v>2000000</v>
      </c>
      <c r="AZH1356" s="84">
        <f t="shared" si="279"/>
        <v>2000000</v>
      </c>
      <c r="AZN1356" s="84" t="s">
        <v>247</v>
      </c>
      <c r="AZO1356" s="84" t="s">
        <v>4692</v>
      </c>
      <c r="AZP1356" s="84">
        <v>0</v>
      </c>
      <c r="AZQ1356" s="84">
        <v>0</v>
      </c>
      <c r="AZS1356" s="84">
        <v>0</v>
      </c>
      <c r="AZT1356" s="84">
        <f>AZT1353</f>
        <v>2000000</v>
      </c>
      <c r="AZU1356" s="84">
        <f>AZU1353</f>
        <v>0</v>
      </c>
      <c r="AZV1356" s="84">
        <f>AZU1356/AZT1356</f>
        <v>0</v>
      </c>
      <c r="AZW1356" s="84">
        <f>AZT1356-AZU1356</f>
        <v>2000000</v>
      </c>
      <c r="AZX1356" s="84">
        <f t="shared" si="279"/>
        <v>2000000</v>
      </c>
      <c r="BAD1356" s="84" t="s">
        <v>247</v>
      </c>
      <c r="BAE1356" s="84" t="s">
        <v>4692</v>
      </c>
      <c r="BAF1356" s="84">
        <v>0</v>
      </c>
      <c r="BAG1356" s="84">
        <v>0</v>
      </c>
      <c r="BAI1356" s="84">
        <v>0</v>
      </c>
      <c r="BAJ1356" s="84">
        <f>BAJ1353</f>
        <v>2000000</v>
      </c>
      <c r="BAK1356" s="84">
        <f>BAK1353</f>
        <v>0</v>
      </c>
      <c r="BAL1356" s="84">
        <f>BAK1356/BAJ1356</f>
        <v>0</v>
      </c>
      <c r="BAM1356" s="84">
        <f>BAJ1356-BAK1356</f>
        <v>2000000</v>
      </c>
      <c r="BAN1356" s="84">
        <f t="shared" si="280"/>
        <v>2000000</v>
      </c>
      <c r="BAT1356" s="84" t="s">
        <v>247</v>
      </c>
      <c r="BAU1356" s="84" t="s">
        <v>4692</v>
      </c>
      <c r="BAV1356" s="84">
        <v>0</v>
      </c>
      <c r="BAW1356" s="84">
        <v>0</v>
      </c>
      <c r="BAY1356" s="84">
        <v>0</v>
      </c>
      <c r="BAZ1356" s="84">
        <f>BAZ1353</f>
        <v>2000000</v>
      </c>
      <c r="BBA1356" s="84">
        <f>BBA1353</f>
        <v>0</v>
      </c>
      <c r="BBB1356" s="84">
        <f>BBA1356/BAZ1356</f>
        <v>0</v>
      </c>
      <c r="BBC1356" s="84">
        <f>BAZ1356-BBA1356</f>
        <v>2000000</v>
      </c>
      <c r="BBD1356" s="84">
        <f t="shared" si="280"/>
        <v>2000000</v>
      </c>
      <c r="BBJ1356" s="84" t="s">
        <v>247</v>
      </c>
      <c r="BBK1356" s="84" t="s">
        <v>4692</v>
      </c>
      <c r="BBL1356" s="84">
        <v>0</v>
      </c>
      <c r="BBM1356" s="84">
        <v>0</v>
      </c>
      <c r="BBO1356" s="84">
        <v>0</v>
      </c>
      <c r="BBP1356" s="84">
        <f>BBP1353</f>
        <v>2000000</v>
      </c>
      <c r="BBQ1356" s="84">
        <f>BBQ1353</f>
        <v>0</v>
      </c>
      <c r="BBR1356" s="84">
        <f>BBQ1356/BBP1356</f>
        <v>0</v>
      </c>
      <c r="BBS1356" s="84">
        <f>BBP1356-BBQ1356</f>
        <v>2000000</v>
      </c>
      <c r="BBT1356" s="84">
        <f t="shared" si="281"/>
        <v>2000000</v>
      </c>
      <c r="BBZ1356" s="84" t="s">
        <v>247</v>
      </c>
      <c r="BCA1356" s="84" t="s">
        <v>4692</v>
      </c>
      <c r="BCB1356" s="84">
        <v>0</v>
      </c>
      <c r="BCC1356" s="84">
        <v>0</v>
      </c>
      <c r="BCE1356" s="84">
        <v>0</v>
      </c>
      <c r="BCF1356" s="84">
        <f>BCF1353</f>
        <v>2000000</v>
      </c>
      <c r="BCG1356" s="84">
        <f>BCG1353</f>
        <v>0</v>
      </c>
      <c r="BCH1356" s="84">
        <f>BCG1356/BCF1356</f>
        <v>0</v>
      </c>
      <c r="BCI1356" s="84">
        <f>BCF1356-BCG1356</f>
        <v>2000000</v>
      </c>
      <c r="BCJ1356" s="84">
        <f t="shared" si="281"/>
        <v>2000000</v>
      </c>
      <c r="BCP1356" s="84" t="s">
        <v>247</v>
      </c>
      <c r="BCQ1356" s="84" t="s">
        <v>4692</v>
      </c>
      <c r="BCR1356" s="84">
        <v>0</v>
      </c>
      <c r="BCS1356" s="84">
        <v>0</v>
      </c>
      <c r="BCU1356" s="84">
        <v>0</v>
      </c>
      <c r="BCV1356" s="84">
        <f>BCV1353</f>
        <v>2000000</v>
      </c>
      <c r="BCW1356" s="84">
        <f>BCW1353</f>
        <v>0</v>
      </c>
      <c r="BCX1356" s="84">
        <f>BCW1356/BCV1356</f>
        <v>0</v>
      </c>
      <c r="BCY1356" s="84">
        <f>BCV1356-BCW1356</f>
        <v>2000000</v>
      </c>
      <c r="BCZ1356" s="84">
        <f t="shared" si="282"/>
        <v>2000000</v>
      </c>
      <c r="BDF1356" s="84" t="s">
        <v>247</v>
      </c>
      <c r="BDG1356" s="84" t="s">
        <v>4692</v>
      </c>
      <c r="BDH1356" s="84">
        <v>0</v>
      </c>
      <c r="BDI1356" s="84">
        <v>0</v>
      </c>
      <c r="BDK1356" s="84">
        <v>0</v>
      </c>
      <c r="BDL1356" s="84">
        <f>BDL1353</f>
        <v>2000000</v>
      </c>
      <c r="BDM1356" s="84">
        <f>BDM1353</f>
        <v>0</v>
      </c>
      <c r="BDN1356" s="84">
        <f>BDM1356/BDL1356</f>
        <v>0</v>
      </c>
      <c r="BDO1356" s="84">
        <f>BDL1356-BDM1356</f>
        <v>2000000</v>
      </c>
      <c r="BDP1356" s="84">
        <f t="shared" si="282"/>
        <v>2000000</v>
      </c>
      <c r="BDV1356" s="84" t="s">
        <v>247</v>
      </c>
      <c r="BDW1356" s="84" t="s">
        <v>4692</v>
      </c>
      <c r="BDX1356" s="84">
        <v>0</v>
      </c>
      <c r="BDY1356" s="84">
        <v>0</v>
      </c>
      <c r="BEA1356" s="84">
        <v>0</v>
      </c>
      <c r="BEB1356" s="84">
        <f>BEB1353</f>
        <v>2000000</v>
      </c>
      <c r="BEC1356" s="84">
        <f>BEC1353</f>
        <v>0</v>
      </c>
      <c r="BED1356" s="84">
        <f>BEC1356/BEB1356</f>
        <v>0</v>
      </c>
      <c r="BEE1356" s="84">
        <f>BEB1356-BEC1356</f>
        <v>2000000</v>
      </c>
      <c r="BEF1356" s="84">
        <f t="shared" si="283"/>
        <v>2000000</v>
      </c>
      <c r="BEL1356" s="84" t="s">
        <v>247</v>
      </c>
      <c r="BEM1356" s="84" t="s">
        <v>4692</v>
      </c>
      <c r="BEN1356" s="84">
        <v>0</v>
      </c>
      <c r="BEO1356" s="84">
        <v>0</v>
      </c>
      <c r="BEQ1356" s="84">
        <v>0</v>
      </c>
      <c r="BER1356" s="84">
        <f>BER1353</f>
        <v>2000000</v>
      </c>
      <c r="BES1356" s="84">
        <f>BES1353</f>
        <v>0</v>
      </c>
      <c r="BET1356" s="84">
        <f>BES1356/BER1356</f>
        <v>0</v>
      </c>
      <c r="BEU1356" s="84">
        <f>BER1356-BES1356</f>
        <v>2000000</v>
      </c>
      <c r="BEV1356" s="84">
        <f t="shared" si="283"/>
        <v>2000000</v>
      </c>
      <c r="BFB1356" s="84" t="s">
        <v>247</v>
      </c>
      <c r="BFC1356" s="84" t="s">
        <v>4692</v>
      </c>
      <c r="BFD1356" s="84">
        <v>0</v>
      </c>
      <c r="BFE1356" s="84">
        <v>0</v>
      </c>
      <c r="BFG1356" s="84">
        <v>0</v>
      </c>
      <c r="BFH1356" s="84">
        <f>BFH1353</f>
        <v>2000000</v>
      </c>
      <c r="BFI1356" s="84">
        <f>BFI1353</f>
        <v>0</v>
      </c>
      <c r="BFJ1356" s="84">
        <f>BFI1356/BFH1356</f>
        <v>0</v>
      </c>
      <c r="BFK1356" s="84">
        <f>BFH1356-BFI1356</f>
        <v>2000000</v>
      </c>
      <c r="BFL1356" s="84">
        <f t="shared" si="284"/>
        <v>2000000</v>
      </c>
      <c r="BFR1356" s="84" t="s">
        <v>247</v>
      </c>
      <c r="BFS1356" s="84" t="s">
        <v>4692</v>
      </c>
      <c r="BFT1356" s="84">
        <v>0</v>
      </c>
      <c r="BFU1356" s="84">
        <v>0</v>
      </c>
      <c r="BFW1356" s="84">
        <v>0</v>
      </c>
      <c r="BFX1356" s="84">
        <f>BFX1353</f>
        <v>2000000</v>
      </c>
      <c r="BFY1356" s="84">
        <f>BFY1353</f>
        <v>0</v>
      </c>
      <c r="BFZ1356" s="84">
        <f>BFY1356/BFX1356</f>
        <v>0</v>
      </c>
      <c r="BGA1356" s="84">
        <f>BFX1356-BFY1356</f>
        <v>2000000</v>
      </c>
      <c r="BGB1356" s="84">
        <f t="shared" si="284"/>
        <v>2000000</v>
      </c>
      <c r="BGH1356" s="84" t="s">
        <v>247</v>
      </c>
      <c r="BGI1356" s="84" t="s">
        <v>4692</v>
      </c>
      <c r="BGJ1356" s="84">
        <v>0</v>
      </c>
      <c r="BGK1356" s="84">
        <v>0</v>
      </c>
      <c r="BGM1356" s="84">
        <v>0</v>
      </c>
      <c r="BGN1356" s="84">
        <f>BGN1353</f>
        <v>2000000</v>
      </c>
      <c r="BGO1356" s="84">
        <f>BGO1353</f>
        <v>0</v>
      </c>
      <c r="BGP1356" s="84">
        <f>BGO1356/BGN1356</f>
        <v>0</v>
      </c>
      <c r="BGQ1356" s="84">
        <f>BGN1356-BGO1356</f>
        <v>2000000</v>
      </c>
      <c r="BGR1356" s="84">
        <f t="shared" si="285"/>
        <v>2000000</v>
      </c>
      <c r="BGX1356" s="84" t="s">
        <v>247</v>
      </c>
      <c r="BGY1356" s="84" t="s">
        <v>4692</v>
      </c>
      <c r="BGZ1356" s="84">
        <v>0</v>
      </c>
      <c r="BHA1356" s="84">
        <v>0</v>
      </c>
      <c r="BHC1356" s="84">
        <v>0</v>
      </c>
      <c r="BHD1356" s="84">
        <f>BHD1353</f>
        <v>2000000</v>
      </c>
      <c r="BHE1356" s="84">
        <f>BHE1353</f>
        <v>0</v>
      </c>
      <c r="BHF1356" s="84">
        <f>BHE1356/BHD1356</f>
        <v>0</v>
      </c>
      <c r="BHG1356" s="84">
        <f>BHD1356-BHE1356</f>
        <v>2000000</v>
      </c>
      <c r="BHH1356" s="84">
        <f t="shared" si="285"/>
        <v>2000000</v>
      </c>
      <c r="BHN1356" s="84" t="s">
        <v>247</v>
      </c>
      <c r="BHO1356" s="84" t="s">
        <v>4692</v>
      </c>
      <c r="BHP1356" s="84">
        <v>0</v>
      </c>
      <c r="BHQ1356" s="84">
        <v>0</v>
      </c>
      <c r="BHS1356" s="84">
        <v>0</v>
      </c>
      <c r="BHT1356" s="84">
        <f>BHT1353</f>
        <v>2000000</v>
      </c>
      <c r="BHU1356" s="84">
        <f>BHU1353</f>
        <v>0</v>
      </c>
      <c r="BHV1356" s="84">
        <f>BHU1356/BHT1356</f>
        <v>0</v>
      </c>
      <c r="BHW1356" s="84">
        <f>BHT1356-BHU1356</f>
        <v>2000000</v>
      </c>
      <c r="BHX1356" s="84">
        <f t="shared" si="286"/>
        <v>2000000</v>
      </c>
      <c r="BID1356" s="84" t="s">
        <v>247</v>
      </c>
      <c r="BIE1356" s="84" t="s">
        <v>4692</v>
      </c>
      <c r="BIF1356" s="84">
        <v>0</v>
      </c>
      <c r="BIG1356" s="84">
        <v>0</v>
      </c>
      <c r="BII1356" s="84">
        <v>0</v>
      </c>
      <c r="BIJ1356" s="84">
        <f>BIJ1353</f>
        <v>2000000</v>
      </c>
      <c r="BIK1356" s="84">
        <f>BIK1353</f>
        <v>0</v>
      </c>
      <c r="BIL1356" s="84">
        <f>BIK1356/BIJ1356</f>
        <v>0</v>
      </c>
      <c r="BIM1356" s="84">
        <f>BIJ1356-BIK1356</f>
        <v>2000000</v>
      </c>
      <c r="BIN1356" s="84">
        <f t="shared" si="286"/>
        <v>2000000</v>
      </c>
      <c r="BIT1356" s="84" t="s">
        <v>247</v>
      </c>
      <c r="BIU1356" s="84" t="s">
        <v>4692</v>
      </c>
      <c r="BIV1356" s="84">
        <v>0</v>
      </c>
      <c r="BIW1356" s="84">
        <v>0</v>
      </c>
      <c r="BIY1356" s="84">
        <v>0</v>
      </c>
      <c r="BIZ1356" s="84">
        <f>BIZ1353</f>
        <v>2000000</v>
      </c>
      <c r="BJA1356" s="84">
        <f>BJA1353</f>
        <v>0</v>
      </c>
      <c r="BJB1356" s="84">
        <f>BJA1356/BIZ1356</f>
        <v>0</v>
      </c>
      <c r="BJC1356" s="84">
        <f>BIZ1356-BJA1356</f>
        <v>2000000</v>
      </c>
      <c r="BJD1356" s="84">
        <f t="shared" si="287"/>
        <v>2000000</v>
      </c>
      <c r="BJJ1356" s="84" t="s">
        <v>247</v>
      </c>
      <c r="BJK1356" s="84" t="s">
        <v>4692</v>
      </c>
      <c r="BJL1356" s="84">
        <v>0</v>
      </c>
      <c r="BJM1356" s="84">
        <v>0</v>
      </c>
      <c r="BJO1356" s="84">
        <v>0</v>
      </c>
      <c r="BJP1356" s="84">
        <f>BJP1353</f>
        <v>2000000</v>
      </c>
      <c r="BJQ1356" s="84">
        <f>BJQ1353</f>
        <v>0</v>
      </c>
      <c r="BJR1356" s="84">
        <f>BJQ1356/BJP1356</f>
        <v>0</v>
      </c>
      <c r="BJS1356" s="84">
        <f>BJP1356-BJQ1356</f>
        <v>2000000</v>
      </c>
      <c r="BJT1356" s="84">
        <f t="shared" si="287"/>
        <v>2000000</v>
      </c>
      <c r="BJZ1356" s="84" t="s">
        <v>247</v>
      </c>
      <c r="BKA1356" s="84" t="s">
        <v>4692</v>
      </c>
      <c r="BKB1356" s="84">
        <v>0</v>
      </c>
      <c r="BKC1356" s="84">
        <v>0</v>
      </c>
      <c r="BKE1356" s="84">
        <v>0</v>
      </c>
      <c r="BKF1356" s="84">
        <f>BKF1353</f>
        <v>2000000</v>
      </c>
      <c r="BKG1356" s="84">
        <f>BKG1353</f>
        <v>0</v>
      </c>
      <c r="BKH1356" s="84">
        <f>BKG1356/BKF1356</f>
        <v>0</v>
      </c>
      <c r="BKI1356" s="84">
        <f>BKF1356-BKG1356</f>
        <v>2000000</v>
      </c>
      <c r="BKJ1356" s="84">
        <f t="shared" si="288"/>
        <v>2000000</v>
      </c>
      <c r="BKP1356" s="84" t="s">
        <v>247</v>
      </c>
      <c r="BKQ1356" s="84" t="s">
        <v>4692</v>
      </c>
      <c r="BKR1356" s="84">
        <v>0</v>
      </c>
      <c r="BKS1356" s="84">
        <v>0</v>
      </c>
      <c r="BKU1356" s="84">
        <v>0</v>
      </c>
      <c r="BKV1356" s="84">
        <f>BKV1353</f>
        <v>2000000</v>
      </c>
      <c r="BKW1356" s="84">
        <f>BKW1353</f>
        <v>0</v>
      </c>
      <c r="BKX1356" s="84">
        <f>BKW1356/BKV1356</f>
        <v>0</v>
      </c>
      <c r="BKY1356" s="84">
        <f>BKV1356-BKW1356</f>
        <v>2000000</v>
      </c>
      <c r="BKZ1356" s="84">
        <f t="shared" si="288"/>
        <v>2000000</v>
      </c>
      <c r="BLF1356" s="84" t="s">
        <v>247</v>
      </c>
      <c r="BLG1356" s="84" t="s">
        <v>4692</v>
      </c>
      <c r="BLH1356" s="84">
        <v>0</v>
      </c>
      <c r="BLI1356" s="84">
        <v>0</v>
      </c>
      <c r="BLK1356" s="84">
        <v>0</v>
      </c>
      <c r="BLL1356" s="84">
        <f>BLL1353</f>
        <v>2000000</v>
      </c>
      <c r="BLM1356" s="84">
        <f>BLM1353</f>
        <v>0</v>
      </c>
      <c r="BLN1356" s="84">
        <f>BLM1356/BLL1356</f>
        <v>0</v>
      </c>
      <c r="BLO1356" s="84">
        <f>BLL1356-BLM1356</f>
        <v>2000000</v>
      </c>
      <c r="BLP1356" s="84">
        <f t="shared" si="289"/>
        <v>2000000</v>
      </c>
      <c r="BLV1356" s="84" t="s">
        <v>247</v>
      </c>
      <c r="BLW1356" s="84" t="s">
        <v>4692</v>
      </c>
      <c r="BLX1356" s="84">
        <v>0</v>
      </c>
      <c r="BLY1356" s="84">
        <v>0</v>
      </c>
      <c r="BMA1356" s="84">
        <v>0</v>
      </c>
      <c r="BMB1356" s="84">
        <f>BMB1353</f>
        <v>2000000</v>
      </c>
      <c r="BMC1356" s="84">
        <f>BMC1353</f>
        <v>0</v>
      </c>
      <c r="BMD1356" s="84">
        <f>BMC1356/BMB1356</f>
        <v>0</v>
      </c>
      <c r="BME1356" s="84">
        <f>BMB1356-BMC1356</f>
        <v>2000000</v>
      </c>
      <c r="BMF1356" s="84">
        <f t="shared" si="289"/>
        <v>2000000</v>
      </c>
      <c r="BML1356" s="84" t="s">
        <v>247</v>
      </c>
      <c r="BMM1356" s="84" t="s">
        <v>4692</v>
      </c>
      <c r="BMN1356" s="84">
        <v>0</v>
      </c>
      <c r="BMO1356" s="84">
        <v>0</v>
      </c>
      <c r="BMQ1356" s="84">
        <v>0</v>
      </c>
      <c r="BMR1356" s="84">
        <f>BMR1353</f>
        <v>2000000</v>
      </c>
      <c r="BMS1356" s="84">
        <f>BMS1353</f>
        <v>0</v>
      </c>
      <c r="BMT1356" s="84">
        <f>BMS1356/BMR1356</f>
        <v>0</v>
      </c>
      <c r="BMU1356" s="84">
        <f>BMR1356-BMS1356</f>
        <v>2000000</v>
      </c>
      <c r="BMV1356" s="84">
        <f t="shared" si="290"/>
        <v>2000000</v>
      </c>
      <c r="BNB1356" s="84" t="s">
        <v>247</v>
      </c>
      <c r="BNC1356" s="84" t="s">
        <v>4692</v>
      </c>
      <c r="BND1356" s="84">
        <v>0</v>
      </c>
      <c r="BNE1356" s="84">
        <v>0</v>
      </c>
      <c r="BNG1356" s="84">
        <v>0</v>
      </c>
      <c r="BNH1356" s="84">
        <f>BNH1353</f>
        <v>2000000</v>
      </c>
      <c r="BNI1356" s="84">
        <f>BNI1353</f>
        <v>0</v>
      </c>
      <c r="BNJ1356" s="84">
        <f>BNI1356/BNH1356</f>
        <v>0</v>
      </c>
      <c r="BNK1356" s="84">
        <f>BNH1356-BNI1356</f>
        <v>2000000</v>
      </c>
      <c r="BNL1356" s="84">
        <f t="shared" si="290"/>
        <v>2000000</v>
      </c>
      <c r="BNR1356" s="84" t="s">
        <v>247</v>
      </c>
      <c r="BNS1356" s="84" t="s">
        <v>4692</v>
      </c>
      <c r="BNT1356" s="84">
        <v>0</v>
      </c>
      <c r="BNU1356" s="84">
        <v>0</v>
      </c>
      <c r="BNW1356" s="84">
        <v>0</v>
      </c>
      <c r="BNX1356" s="84">
        <f>BNX1353</f>
        <v>2000000</v>
      </c>
      <c r="BNY1356" s="84">
        <f>BNY1353</f>
        <v>0</v>
      </c>
      <c r="BNZ1356" s="84">
        <f>BNY1356/BNX1356</f>
        <v>0</v>
      </c>
      <c r="BOA1356" s="84">
        <f>BNX1356-BNY1356</f>
        <v>2000000</v>
      </c>
      <c r="BOB1356" s="84">
        <f t="shared" si="291"/>
        <v>2000000</v>
      </c>
      <c r="BOH1356" s="84" t="s">
        <v>247</v>
      </c>
      <c r="BOI1356" s="84" t="s">
        <v>4692</v>
      </c>
      <c r="BOJ1356" s="84">
        <v>0</v>
      </c>
      <c r="BOK1356" s="84">
        <v>0</v>
      </c>
      <c r="BOM1356" s="84">
        <v>0</v>
      </c>
      <c r="BON1356" s="84">
        <f>BON1353</f>
        <v>2000000</v>
      </c>
      <c r="BOO1356" s="84">
        <f>BOO1353</f>
        <v>0</v>
      </c>
      <c r="BOP1356" s="84">
        <f>BOO1356/BON1356</f>
        <v>0</v>
      </c>
      <c r="BOQ1356" s="84">
        <f>BON1356-BOO1356</f>
        <v>2000000</v>
      </c>
      <c r="BOR1356" s="84">
        <f t="shared" si="291"/>
        <v>2000000</v>
      </c>
      <c r="BOX1356" s="84" t="s">
        <v>247</v>
      </c>
      <c r="BOY1356" s="84" t="s">
        <v>4692</v>
      </c>
      <c r="BOZ1356" s="84">
        <v>0</v>
      </c>
      <c r="BPA1356" s="84">
        <v>0</v>
      </c>
      <c r="BPC1356" s="84">
        <v>0</v>
      </c>
      <c r="BPD1356" s="84">
        <f>BPD1353</f>
        <v>2000000</v>
      </c>
      <c r="BPE1356" s="84">
        <f>BPE1353</f>
        <v>0</v>
      </c>
      <c r="BPF1356" s="84">
        <f>BPE1356/BPD1356</f>
        <v>0</v>
      </c>
      <c r="BPG1356" s="84">
        <f>BPD1356-BPE1356</f>
        <v>2000000</v>
      </c>
      <c r="BPH1356" s="84">
        <f t="shared" si="292"/>
        <v>2000000</v>
      </c>
      <c r="BPN1356" s="84" t="s">
        <v>247</v>
      </c>
      <c r="BPO1356" s="84" t="s">
        <v>4692</v>
      </c>
      <c r="BPP1356" s="84">
        <v>0</v>
      </c>
      <c r="BPQ1356" s="84">
        <v>0</v>
      </c>
      <c r="BPS1356" s="84">
        <v>0</v>
      </c>
      <c r="BPT1356" s="84">
        <f>BPT1353</f>
        <v>2000000</v>
      </c>
      <c r="BPU1356" s="84">
        <f>BPU1353</f>
        <v>0</v>
      </c>
      <c r="BPV1356" s="84">
        <f>BPU1356/BPT1356</f>
        <v>0</v>
      </c>
      <c r="BPW1356" s="84">
        <f>BPT1356-BPU1356</f>
        <v>2000000</v>
      </c>
      <c r="BPX1356" s="84">
        <f t="shared" si="292"/>
        <v>2000000</v>
      </c>
      <c r="BQD1356" s="84" t="s">
        <v>247</v>
      </c>
      <c r="BQE1356" s="84" t="s">
        <v>4692</v>
      </c>
      <c r="BQF1356" s="84">
        <v>0</v>
      </c>
      <c r="BQG1356" s="84">
        <v>0</v>
      </c>
      <c r="BQI1356" s="84">
        <v>0</v>
      </c>
      <c r="BQJ1356" s="84">
        <f>BQJ1353</f>
        <v>2000000</v>
      </c>
      <c r="BQK1356" s="84">
        <f>BQK1353</f>
        <v>0</v>
      </c>
      <c r="BQL1356" s="84">
        <f>BQK1356/BQJ1356</f>
        <v>0</v>
      </c>
      <c r="BQM1356" s="84">
        <f>BQJ1356-BQK1356</f>
        <v>2000000</v>
      </c>
      <c r="BQN1356" s="84">
        <f t="shared" si="293"/>
        <v>2000000</v>
      </c>
      <c r="BQT1356" s="84" t="s">
        <v>247</v>
      </c>
      <c r="BQU1356" s="84" t="s">
        <v>4692</v>
      </c>
      <c r="BQV1356" s="84">
        <v>0</v>
      </c>
      <c r="BQW1356" s="84">
        <v>0</v>
      </c>
      <c r="BQY1356" s="84">
        <v>0</v>
      </c>
      <c r="BQZ1356" s="84">
        <f>BQZ1353</f>
        <v>2000000</v>
      </c>
      <c r="BRA1356" s="84">
        <f>BRA1353</f>
        <v>0</v>
      </c>
      <c r="BRB1356" s="84">
        <f>BRA1356/BQZ1356</f>
        <v>0</v>
      </c>
      <c r="BRC1356" s="84">
        <f>BQZ1356-BRA1356</f>
        <v>2000000</v>
      </c>
      <c r="BRD1356" s="84">
        <f t="shared" si="293"/>
        <v>2000000</v>
      </c>
      <c r="BRJ1356" s="84" t="s">
        <v>247</v>
      </c>
      <c r="BRK1356" s="84" t="s">
        <v>4692</v>
      </c>
      <c r="BRL1356" s="84">
        <v>0</v>
      </c>
      <c r="BRM1356" s="84">
        <v>0</v>
      </c>
      <c r="BRO1356" s="84">
        <v>0</v>
      </c>
      <c r="BRP1356" s="84">
        <f>BRP1353</f>
        <v>2000000</v>
      </c>
      <c r="BRQ1356" s="84">
        <f>BRQ1353</f>
        <v>0</v>
      </c>
      <c r="BRR1356" s="84">
        <f>BRQ1356/BRP1356</f>
        <v>0</v>
      </c>
      <c r="BRS1356" s="84">
        <f>BRP1356-BRQ1356</f>
        <v>2000000</v>
      </c>
      <c r="BRT1356" s="84">
        <f t="shared" si="294"/>
        <v>2000000</v>
      </c>
      <c r="BRZ1356" s="84" t="s">
        <v>247</v>
      </c>
      <c r="BSA1356" s="84" t="s">
        <v>4692</v>
      </c>
      <c r="BSB1356" s="84">
        <v>0</v>
      </c>
      <c r="BSC1356" s="84">
        <v>0</v>
      </c>
      <c r="BSE1356" s="84">
        <v>0</v>
      </c>
      <c r="BSF1356" s="84">
        <f>BSF1353</f>
        <v>2000000</v>
      </c>
      <c r="BSG1356" s="84">
        <f>BSG1353</f>
        <v>0</v>
      </c>
      <c r="BSH1356" s="84">
        <f>BSG1356/BSF1356</f>
        <v>0</v>
      </c>
      <c r="BSI1356" s="84">
        <f>BSF1356-BSG1356</f>
        <v>2000000</v>
      </c>
      <c r="BSJ1356" s="84">
        <f t="shared" si="294"/>
        <v>2000000</v>
      </c>
      <c r="BSP1356" s="84" t="s">
        <v>247</v>
      </c>
      <c r="BSQ1356" s="84" t="s">
        <v>4692</v>
      </c>
      <c r="BSR1356" s="84">
        <v>0</v>
      </c>
      <c r="BSS1356" s="84">
        <v>0</v>
      </c>
      <c r="BSU1356" s="84">
        <v>0</v>
      </c>
      <c r="BSV1356" s="84">
        <f>BSV1353</f>
        <v>2000000</v>
      </c>
      <c r="BSW1356" s="84">
        <f>BSW1353</f>
        <v>0</v>
      </c>
      <c r="BSX1356" s="84">
        <f>BSW1356/BSV1356</f>
        <v>0</v>
      </c>
      <c r="BSY1356" s="84">
        <f>BSV1356-BSW1356</f>
        <v>2000000</v>
      </c>
      <c r="BSZ1356" s="84">
        <f t="shared" si="295"/>
        <v>2000000</v>
      </c>
      <c r="BTF1356" s="84" t="s">
        <v>247</v>
      </c>
      <c r="BTG1356" s="84" t="s">
        <v>4692</v>
      </c>
      <c r="BTH1356" s="84">
        <v>0</v>
      </c>
      <c r="BTI1356" s="84">
        <v>0</v>
      </c>
      <c r="BTK1356" s="84">
        <v>0</v>
      </c>
      <c r="BTL1356" s="84">
        <f>BTL1353</f>
        <v>2000000</v>
      </c>
      <c r="BTM1356" s="84">
        <f>BTM1353</f>
        <v>0</v>
      </c>
      <c r="BTN1356" s="84">
        <f>BTM1356/BTL1356</f>
        <v>0</v>
      </c>
      <c r="BTO1356" s="84">
        <f>BTL1356-BTM1356</f>
        <v>2000000</v>
      </c>
      <c r="BTP1356" s="84">
        <f t="shared" si="295"/>
        <v>2000000</v>
      </c>
      <c r="BTV1356" s="84" t="s">
        <v>247</v>
      </c>
      <c r="BTW1356" s="84" t="s">
        <v>4692</v>
      </c>
      <c r="BTX1356" s="84">
        <v>0</v>
      </c>
      <c r="BTY1356" s="84">
        <v>0</v>
      </c>
      <c r="BUA1356" s="84">
        <v>0</v>
      </c>
      <c r="BUB1356" s="84">
        <f>BUB1353</f>
        <v>2000000</v>
      </c>
      <c r="BUC1356" s="84">
        <f>BUC1353</f>
        <v>0</v>
      </c>
      <c r="BUD1356" s="84">
        <f>BUC1356/BUB1356</f>
        <v>0</v>
      </c>
      <c r="BUE1356" s="84">
        <f>BUB1356-BUC1356</f>
        <v>2000000</v>
      </c>
      <c r="BUF1356" s="84">
        <f t="shared" si="296"/>
        <v>2000000</v>
      </c>
      <c r="BUL1356" s="84" t="s">
        <v>247</v>
      </c>
      <c r="BUM1356" s="84" t="s">
        <v>4692</v>
      </c>
      <c r="BUN1356" s="84">
        <v>0</v>
      </c>
      <c r="BUO1356" s="84">
        <v>0</v>
      </c>
      <c r="BUQ1356" s="84">
        <v>0</v>
      </c>
      <c r="BUR1356" s="84">
        <f>BUR1353</f>
        <v>2000000</v>
      </c>
      <c r="BUS1356" s="84">
        <f>BUS1353</f>
        <v>0</v>
      </c>
      <c r="BUT1356" s="84">
        <f>BUS1356/BUR1356</f>
        <v>0</v>
      </c>
      <c r="BUU1356" s="84">
        <f>BUR1356-BUS1356</f>
        <v>2000000</v>
      </c>
      <c r="BUV1356" s="84">
        <f t="shared" si="296"/>
        <v>2000000</v>
      </c>
      <c r="BVB1356" s="84" t="s">
        <v>247</v>
      </c>
      <c r="BVC1356" s="84" t="s">
        <v>4692</v>
      </c>
      <c r="BVD1356" s="84">
        <v>0</v>
      </c>
      <c r="BVE1356" s="84">
        <v>0</v>
      </c>
      <c r="BVG1356" s="84">
        <v>0</v>
      </c>
      <c r="BVH1356" s="84">
        <f>BVH1353</f>
        <v>2000000</v>
      </c>
      <c r="BVI1356" s="84">
        <f>BVI1353</f>
        <v>0</v>
      </c>
      <c r="BVJ1356" s="84">
        <f>BVI1356/BVH1356</f>
        <v>0</v>
      </c>
      <c r="BVK1356" s="84">
        <f>BVH1356-BVI1356</f>
        <v>2000000</v>
      </c>
      <c r="BVL1356" s="84">
        <f t="shared" si="297"/>
        <v>2000000</v>
      </c>
      <c r="BVR1356" s="84" t="s">
        <v>247</v>
      </c>
      <c r="BVS1356" s="84" t="s">
        <v>4692</v>
      </c>
      <c r="BVT1356" s="84">
        <v>0</v>
      </c>
      <c r="BVU1356" s="84">
        <v>0</v>
      </c>
      <c r="BVW1356" s="84">
        <v>0</v>
      </c>
      <c r="BVX1356" s="84">
        <f>BVX1353</f>
        <v>2000000</v>
      </c>
      <c r="BVY1356" s="84">
        <f>BVY1353</f>
        <v>0</v>
      </c>
      <c r="BVZ1356" s="84">
        <f>BVY1356/BVX1356</f>
        <v>0</v>
      </c>
      <c r="BWA1356" s="84">
        <f>BVX1356-BVY1356</f>
        <v>2000000</v>
      </c>
      <c r="BWB1356" s="84">
        <f t="shared" si="297"/>
        <v>2000000</v>
      </c>
      <c r="BWH1356" s="84" t="s">
        <v>247</v>
      </c>
      <c r="BWI1356" s="84" t="s">
        <v>4692</v>
      </c>
      <c r="BWJ1356" s="84">
        <v>0</v>
      </c>
      <c r="BWK1356" s="84">
        <v>0</v>
      </c>
      <c r="BWM1356" s="84">
        <v>0</v>
      </c>
      <c r="BWN1356" s="84">
        <f>BWN1353</f>
        <v>2000000</v>
      </c>
      <c r="BWO1356" s="84">
        <f>BWO1353</f>
        <v>0</v>
      </c>
      <c r="BWP1356" s="84">
        <f>BWO1356/BWN1356</f>
        <v>0</v>
      </c>
      <c r="BWQ1356" s="84">
        <f>BWN1356-BWO1356</f>
        <v>2000000</v>
      </c>
      <c r="BWR1356" s="84">
        <f t="shared" si="298"/>
        <v>2000000</v>
      </c>
      <c r="BWX1356" s="84" t="s">
        <v>247</v>
      </c>
      <c r="BWY1356" s="84" t="s">
        <v>4692</v>
      </c>
      <c r="BWZ1356" s="84">
        <v>0</v>
      </c>
      <c r="BXA1356" s="84">
        <v>0</v>
      </c>
      <c r="BXC1356" s="84">
        <v>0</v>
      </c>
      <c r="BXD1356" s="84">
        <f>BXD1353</f>
        <v>2000000</v>
      </c>
      <c r="BXE1356" s="84">
        <f>BXE1353</f>
        <v>0</v>
      </c>
      <c r="BXF1356" s="84">
        <f>BXE1356/BXD1356</f>
        <v>0</v>
      </c>
      <c r="BXG1356" s="84">
        <f>BXD1356-BXE1356</f>
        <v>2000000</v>
      </c>
      <c r="BXH1356" s="84">
        <f t="shared" si="298"/>
        <v>2000000</v>
      </c>
      <c r="BXN1356" s="84" t="s">
        <v>247</v>
      </c>
      <c r="BXO1356" s="84" t="s">
        <v>4692</v>
      </c>
      <c r="BXP1356" s="84">
        <v>0</v>
      </c>
      <c r="BXQ1356" s="84">
        <v>0</v>
      </c>
      <c r="BXS1356" s="84">
        <v>0</v>
      </c>
      <c r="BXT1356" s="84">
        <f>BXT1353</f>
        <v>2000000</v>
      </c>
      <c r="BXU1356" s="84">
        <f>BXU1353</f>
        <v>0</v>
      </c>
      <c r="BXV1356" s="84">
        <f>BXU1356/BXT1356</f>
        <v>0</v>
      </c>
      <c r="BXW1356" s="84">
        <f>BXT1356-BXU1356</f>
        <v>2000000</v>
      </c>
      <c r="BXX1356" s="84">
        <f t="shared" si="299"/>
        <v>2000000</v>
      </c>
      <c r="BYD1356" s="84" t="s">
        <v>247</v>
      </c>
      <c r="BYE1356" s="84" t="s">
        <v>4692</v>
      </c>
      <c r="BYF1356" s="84">
        <v>0</v>
      </c>
      <c r="BYG1356" s="84">
        <v>0</v>
      </c>
      <c r="BYI1356" s="84">
        <v>0</v>
      </c>
      <c r="BYJ1356" s="84">
        <f>BYJ1353</f>
        <v>2000000</v>
      </c>
      <c r="BYK1356" s="84">
        <f>BYK1353</f>
        <v>0</v>
      </c>
      <c r="BYL1356" s="84">
        <f>BYK1356/BYJ1356</f>
        <v>0</v>
      </c>
      <c r="BYM1356" s="84">
        <f>BYJ1356-BYK1356</f>
        <v>2000000</v>
      </c>
      <c r="BYN1356" s="84">
        <f t="shared" si="299"/>
        <v>2000000</v>
      </c>
      <c r="BYT1356" s="84" t="s">
        <v>247</v>
      </c>
      <c r="BYU1356" s="84" t="s">
        <v>4692</v>
      </c>
      <c r="BYV1356" s="84">
        <v>0</v>
      </c>
      <c r="BYW1356" s="84">
        <v>0</v>
      </c>
      <c r="BYY1356" s="84">
        <v>0</v>
      </c>
      <c r="BYZ1356" s="84">
        <f>BYZ1353</f>
        <v>2000000</v>
      </c>
      <c r="BZA1356" s="84">
        <f>BZA1353</f>
        <v>0</v>
      </c>
      <c r="BZB1356" s="84">
        <f>BZA1356/BYZ1356</f>
        <v>0</v>
      </c>
      <c r="BZC1356" s="84">
        <f>BYZ1356-BZA1356</f>
        <v>2000000</v>
      </c>
      <c r="BZD1356" s="84">
        <f t="shared" si="300"/>
        <v>2000000</v>
      </c>
      <c r="BZJ1356" s="84" t="s">
        <v>247</v>
      </c>
      <c r="BZK1356" s="84" t="s">
        <v>4692</v>
      </c>
      <c r="BZL1356" s="84">
        <v>0</v>
      </c>
      <c r="BZM1356" s="84">
        <v>0</v>
      </c>
      <c r="BZO1356" s="84">
        <v>0</v>
      </c>
      <c r="BZP1356" s="84">
        <f>BZP1353</f>
        <v>2000000</v>
      </c>
      <c r="BZQ1356" s="84">
        <f>BZQ1353</f>
        <v>0</v>
      </c>
      <c r="BZR1356" s="84">
        <f>BZQ1356/BZP1356</f>
        <v>0</v>
      </c>
      <c r="BZS1356" s="84">
        <f>BZP1356-BZQ1356</f>
        <v>2000000</v>
      </c>
      <c r="BZT1356" s="84">
        <f t="shared" si="300"/>
        <v>2000000</v>
      </c>
      <c r="BZZ1356" s="84" t="s">
        <v>247</v>
      </c>
      <c r="CAA1356" s="84" t="s">
        <v>4692</v>
      </c>
      <c r="CAB1356" s="84">
        <v>0</v>
      </c>
      <c r="CAC1356" s="84">
        <v>0</v>
      </c>
      <c r="CAE1356" s="84">
        <v>0</v>
      </c>
      <c r="CAF1356" s="84">
        <f>CAF1353</f>
        <v>2000000</v>
      </c>
      <c r="CAG1356" s="84">
        <f>CAG1353</f>
        <v>0</v>
      </c>
      <c r="CAH1356" s="84">
        <f>CAG1356/CAF1356</f>
        <v>0</v>
      </c>
      <c r="CAI1356" s="84">
        <f>CAF1356-CAG1356</f>
        <v>2000000</v>
      </c>
      <c r="CAJ1356" s="84">
        <f t="shared" si="301"/>
        <v>2000000</v>
      </c>
      <c r="CAP1356" s="84" t="s">
        <v>247</v>
      </c>
      <c r="CAQ1356" s="84" t="s">
        <v>4692</v>
      </c>
      <c r="CAR1356" s="84">
        <v>0</v>
      </c>
      <c r="CAS1356" s="84">
        <v>0</v>
      </c>
      <c r="CAU1356" s="84">
        <v>0</v>
      </c>
      <c r="CAV1356" s="84">
        <f>CAV1353</f>
        <v>2000000</v>
      </c>
      <c r="CAW1356" s="84">
        <f>CAW1353</f>
        <v>0</v>
      </c>
      <c r="CAX1356" s="84">
        <f>CAW1356/CAV1356</f>
        <v>0</v>
      </c>
      <c r="CAY1356" s="84">
        <f>CAV1356-CAW1356</f>
        <v>2000000</v>
      </c>
      <c r="CAZ1356" s="84">
        <f t="shared" si="301"/>
        <v>2000000</v>
      </c>
      <c r="CBF1356" s="84" t="s">
        <v>247</v>
      </c>
      <c r="CBG1356" s="84" t="s">
        <v>4692</v>
      </c>
      <c r="CBH1356" s="84">
        <v>0</v>
      </c>
      <c r="CBI1356" s="84">
        <v>0</v>
      </c>
      <c r="CBK1356" s="84">
        <v>0</v>
      </c>
      <c r="CBL1356" s="84">
        <f>CBL1353</f>
        <v>2000000</v>
      </c>
      <c r="CBM1356" s="84">
        <f>CBM1353</f>
        <v>0</v>
      </c>
      <c r="CBN1356" s="84">
        <f>CBM1356/CBL1356</f>
        <v>0</v>
      </c>
      <c r="CBO1356" s="84">
        <f>CBL1356-CBM1356</f>
        <v>2000000</v>
      </c>
      <c r="CBP1356" s="84">
        <f t="shared" si="302"/>
        <v>2000000</v>
      </c>
      <c r="CBV1356" s="84" t="s">
        <v>247</v>
      </c>
      <c r="CBW1356" s="84" t="s">
        <v>4692</v>
      </c>
      <c r="CBX1356" s="84">
        <v>0</v>
      </c>
      <c r="CBY1356" s="84">
        <v>0</v>
      </c>
      <c r="CCA1356" s="84">
        <v>0</v>
      </c>
      <c r="CCB1356" s="84">
        <f>CCB1353</f>
        <v>2000000</v>
      </c>
      <c r="CCC1356" s="84">
        <f>CCC1353</f>
        <v>0</v>
      </c>
      <c r="CCD1356" s="84">
        <f>CCC1356/CCB1356</f>
        <v>0</v>
      </c>
      <c r="CCE1356" s="84">
        <f>CCB1356-CCC1356</f>
        <v>2000000</v>
      </c>
      <c r="CCF1356" s="84">
        <f t="shared" si="302"/>
        <v>2000000</v>
      </c>
      <c r="CCL1356" s="84" t="s">
        <v>247</v>
      </c>
      <c r="CCM1356" s="84" t="s">
        <v>4692</v>
      </c>
      <c r="CCN1356" s="84">
        <v>0</v>
      </c>
      <c r="CCO1356" s="84">
        <v>0</v>
      </c>
      <c r="CCQ1356" s="84">
        <v>0</v>
      </c>
      <c r="CCR1356" s="84">
        <f>CCR1353</f>
        <v>2000000</v>
      </c>
      <c r="CCS1356" s="84">
        <f>CCS1353</f>
        <v>0</v>
      </c>
      <c r="CCT1356" s="84">
        <f>CCS1356/CCR1356</f>
        <v>0</v>
      </c>
      <c r="CCU1356" s="84">
        <f>CCR1356-CCS1356</f>
        <v>2000000</v>
      </c>
      <c r="CCV1356" s="84">
        <f t="shared" si="303"/>
        <v>2000000</v>
      </c>
      <c r="CDB1356" s="84" t="s">
        <v>247</v>
      </c>
      <c r="CDC1356" s="84" t="s">
        <v>4692</v>
      </c>
      <c r="CDD1356" s="84">
        <v>0</v>
      </c>
      <c r="CDE1356" s="84">
        <v>0</v>
      </c>
      <c r="CDG1356" s="84">
        <v>0</v>
      </c>
      <c r="CDH1356" s="84">
        <f>CDH1353</f>
        <v>2000000</v>
      </c>
      <c r="CDI1356" s="84">
        <f>CDI1353</f>
        <v>0</v>
      </c>
      <c r="CDJ1356" s="84">
        <f>CDI1356/CDH1356</f>
        <v>0</v>
      </c>
      <c r="CDK1356" s="84">
        <f>CDH1356-CDI1356</f>
        <v>2000000</v>
      </c>
      <c r="CDL1356" s="84">
        <f t="shared" si="303"/>
        <v>2000000</v>
      </c>
      <c r="CDR1356" s="84" t="s">
        <v>247</v>
      </c>
      <c r="CDS1356" s="84" t="s">
        <v>4692</v>
      </c>
      <c r="CDT1356" s="84">
        <v>0</v>
      </c>
      <c r="CDU1356" s="84">
        <v>0</v>
      </c>
      <c r="CDW1356" s="84">
        <v>0</v>
      </c>
      <c r="CDX1356" s="84">
        <f>CDX1353</f>
        <v>2000000</v>
      </c>
      <c r="CDY1356" s="84">
        <f>CDY1353</f>
        <v>0</v>
      </c>
      <c r="CDZ1356" s="84">
        <f>CDY1356/CDX1356</f>
        <v>0</v>
      </c>
      <c r="CEA1356" s="84">
        <f>CDX1356-CDY1356</f>
        <v>2000000</v>
      </c>
      <c r="CEB1356" s="84">
        <f t="shared" si="304"/>
        <v>2000000</v>
      </c>
      <c r="CEH1356" s="84" t="s">
        <v>247</v>
      </c>
      <c r="CEI1356" s="84" t="s">
        <v>4692</v>
      </c>
      <c r="CEJ1356" s="84">
        <v>0</v>
      </c>
      <c r="CEK1356" s="84">
        <v>0</v>
      </c>
      <c r="CEM1356" s="84">
        <v>0</v>
      </c>
      <c r="CEN1356" s="84">
        <f>CEN1353</f>
        <v>2000000</v>
      </c>
      <c r="CEO1356" s="84">
        <f>CEO1353</f>
        <v>0</v>
      </c>
      <c r="CEP1356" s="84">
        <f>CEO1356/CEN1356</f>
        <v>0</v>
      </c>
      <c r="CEQ1356" s="84">
        <f>CEN1356-CEO1356</f>
        <v>2000000</v>
      </c>
      <c r="CER1356" s="84">
        <f t="shared" si="304"/>
        <v>2000000</v>
      </c>
      <c r="CEX1356" s="84" t="s">
        <v>247</v>
      </c>
      <c r="CEY1356" s="84" t="s">
        <v>4692</v>
      </c>
      <c r="CEZ1356" s="84">
        <v>0</v>
      </c>
      <c r="CFA1356" s="84">
        <v>0</v>
      </c>
      <c r="CFC1356" s="84">
        <v>0</v>
      </c>
      <c r="CFD1356" s="84">
        <f>CFD1353</f>
        <v>2000000</v>
      </c>
      <c r="CFE1356" s="84">
        <f>CFE1353</f>
        <v>0</v>
      </c>
      <c r="CFF1356" s="84">
        <f>CFE1356/CFD1356</f>
        <v>0</v>
      </c>
      <c r="CFG1356" s="84">
        <f>CFD1356-CFE1356</f>
        <v>2000000</v>
      </c>
      <c r="CFH1356" s="84">
        <f t="shared" si="305"/>
        <v>2000000</v>
      </c>
      <c r="CFN1356" s="84" t="s">
        <v>247</v>
      </c>
      <c r="CFO1356" s="84" t="s">
        <v>4692</v>
      </c>
      <c r="CFP1356" s="84">
        <v>0</v>
      </c>
      <c r="CFQ1356" s="84">
        <v>0</v>
      </c>
      <c r="CFS1356" s="84">
        <v>0</v>
      </c>
      <c r="CFT1356" s="84">
        <f>CFT1353</f>
        <v>2000000</v>
      </c>
      <c r="CFU1356" s="84">
        <f>CFU1353</f>
        <v>0</v>
      </c>
      <c r="CFV1356" s="84">
        <f>CFU1356/CFT1356</f>
        <v>0</v>
      </c>
      <c r="CFW1356" s="84">
        <f>CFT1356-CFU1356</f>
        <v>2000000</v>
      </c>
      <c r="CFX1356" s="84">
        <f t="shared" si="305"/>
        <v>2000000</v>
      </c>
      <c r="CGD1356" s="84" t="s">
        <v>247</v>
      </c>
      <c r="CGE1356" s="84" t="s">
        <v>4692</v>
      </c>
      <c r="CGF1356" s="84">
        <v>0</v>
      </c>
      <c r="CGG1356" s="84">
        <v>0</v>
      </c>
      <c r="CGI1356" s="84">
        <v>0</v>
      </c>
      <c r="CGJ1356" s="84">
        <f>CGJ1353</f>
        <v>2000000</v>
      </c>
      <c r="CGK1356" s="84">
        <f>CGK1353</f>
        <v>0</v>
      </c>
      <c r="CGL1356" s="84">
        <f>CGK1356/CGJ1356</f>
        <v>0</v>
      </c>
      <c r="CGM1356" s="84">
        <f>CGJ1356-CGK1356</f>
        <v>2000000</v>
      </c>
      <c r="CGN1356" s="84">
        <f t="shared" si="306"/>
        <v>2000000</v>
      </c>
      <c r="CGT1356" s="84" t="s">
        <v>247</v>
      </c>
      <c r="CGU1356" s="84" t="s">
        <v>4692</v>
      </c>
      <c r="CGV1356" s="84">
        <v>0</v>
      </c>
      <c r="CGW1356" s="84">
        <v>0</v>
      </c>
      <c r="CGY1356" s="84">
        <v>0</v>
      </c>
      <c r="CGZ1356" s="84">
        <f>CGZ1353</f>
        <v>2000000</v>
      </c>
      <c r="CHA1356" s="84">
        <f>CHA1353</f>
        <v>0</v>
      </c>
      <c r="CHB1356" s="84">
        <f>CHA1356/CGZ1356</f>
        <v>0</v>
      </c>
      <c r="CHC1356" s="84">
        <f>CGZ1356-CHA1356</f>
        <v>2000000</v>
      </c>
      <c r="CHD1356" s="84">
        <f t="shared" si="306"/>
        <v>2000000</v>
      </c>
      <c r="CHJ1356" s="84" t="s">
        <v>247</v>
      </c>
      <c r="CHK1356" s="84" t="s">
        <v>4692</v>
      </c>
      <c r="CHL1356" s="84">
        <v>0</v>
      </c>
      <c r="CHM1356" s="84">
        <v>0</v>
      </c>
      <c r="CHO1356" s="84">
        <v>0</v>
      </c>
      <c r="CHP1356" s="84">
        <f>CHP1353</f>
        <v>2000000</v>
      </c>
      <c r="CHQ1356" s="84">
        <f>CHQ1353</f>
        <v>0</v>
      </c>
      <c r="CHR1356" s="84">
        <f>CHQ1356/CHP1356</f>
        <v>0</v>
      </c>
      <c r="CHS1356" s="84">
        <f>CHP1356-CHQ1356</f>
        <v>2000000</v>
      </c>
      <c r="CHT1356" s="84">
        <f t="shared" si="307"/>
        <v>2000000</v>
      </c>
      <c r="CHZ1356" s="84" t="s">
        <v>247</v>
      </c>
      <c r="CIA1356" s="84" t="s">
        <v>4692</v>
      </c>
      <c r="CIB1356" s="84">
        <v>0</v>
      </c>
      <c r="CIC1356" s="84">
        <v>0</v>
      </c>
      <c r="CIE1356" s="84">
        <v>0</v>
      </c>
      <c r="CIF1356" s="84">
        <f>CIF1353</f>
        <v>2000000</v>
      </c>
      <c r="CIG1356" s="84">
        <f>CIG1353</f>
        <v>0</v>
      </c>
      <c r="CIH1356" s="84">
        <f>CIG1356/CIF1356</f>
        <v>0</v>
      </c>
      <c r="CII1356" s="84">
        <f>CIF1356-CIG1356</f>
        <v>2000000</v>
      </c>
      <c r="CIJ1356" s="84">
        <f t="shared" si="307"/>
        <v>2000000</v>
      </c>
      <c r="CIP1356" s="84" t="s">
        <v>247</v>
      </c>
      <c r="CIQ1356" s="84" t="s">
        <v>4692</v>
      </c>
      <c r="CIR1356" s="84">
        <v>0</v>
      </c>
      <c r="CIS1356" s="84">
        <v>0</v>
      </c>
      <c r="CIU1356" s="84">
        <v>0</v>
      </c>
      <c r="CIV1356" s="84">
        <f>CIV1353</f>
        <v>2000000</v>
      </c>
      <c r="CIW1356" s="84">
        <f>CIW1353</f>
        <v>0</v>
      </c>
      <c r="CIX1356" s="84">
        <f>CIW1356/CIV1356</f>
        <v>0</v>
      </c>
      <c r="CIY1356" s="84">
        <f>CIV1356-CIW1356</f>
        <v>2000000</v>
      </c>
      <c r="CIZ1356" s="84">
        <f t="shared" si="308"/>
        <v>2000000</v>
      </c>
      <c r="CJF1356" s="84" t="s">
        <v>247</v>
      </c>
      <c r="CJG1356" s="84" t="s">
        <v>4692</v>
      </c>
      <c r="CJH1356" s="84">
        <v>0</v>
      </c>
      <c r="CJI1356" s="84">
        <v>0</v>
      </c>
      <c r="CJK1356" s="84">
        <v>0</v>
      </c>
      <c r="CJL1356" s="84">
        <f>CJL1353</f>
        <v>2000000</v>
      </c>
      <c r="CJM1356" s="84">
        <f>CJM1353</f>
        <v>0</v>
      </c>
      <c r="CJN1356" s="84">
        <f>CJM1356/CJL1356</f>
        <v>0</v>
      </c>
      <c r="CJO1356" s="84">
        <f>CJL1356-CJM1356</f>
        <v>2000000</v>
      </c>
      <c r="CJP1356" s="84">
        <f t="shared" si="308"/>
        <v>2000000</v>
      </c>
      <c r="CJV1356" s="84" t="s">
        <v>247</v>
      </c>
      <c r="CJW1356" s="84" t="s">
        <v>4692</v>
      </c>
      <c r="CJX1356" s="84">
        <v>0</v>
      </c>
      <c r="CJY1356" s="84">
        <v>0</v>
      </c>
      <c r="CKA1356" s="84">
        <v>0</v>
      </c>
      <c r="CKB1356" s="84">
        <f>CKB1353</f>
        <v>2000000</v>
      </c>
      <c r="CKC1356" s="84">
        <f>CKC1353</f>
        <v>0</v>
      </c>
      <c r="CKD1356" s="84">
        <f>CKC1356/CKB1356</f>
        <v>0</v>
      </c>
      <c r="CKE1356" s="84">
        <f>CKB1356-CKC1356</f>
        <v>2000000</v>
      </c>
      <c r="CKF1356" s="84">
        <f t="shared" si="309"/>
        <v>2000000</v>
      </c>
      <c r="CKL1356" s="84" t="s">
        <v>247</v>
      </c>
      <c r="CKM1356" s="84" t="s">
        <v>4692</v>
      </c>
      <c r="CKN1356" s="84">
        <v>0</v>
      </c>
      <c r="CKO1356" s="84">
        <v>0</v>
      </c>
      <c r="CKQ1356" s="84">
        <v>0</v>
      </c>
      <c r="CKR1356" s="84">
        <f>CKR1353</f>
        <v>2000000</v>
      </c>
      <c r="CKS1356" s="84">
        <f>CKS1353</f>
        <v>0</v>
      </c>
      <c r="CKT1356" s="84">
        <f>CKS1356/CKR1356</f>
        <v>0</v>
      </c>
      <c r="CKU1356" s="84">
        <f>CKR1356-CKS1356</f>
        <v>2000000</v>
      </c>
      <c r="CKV1356" s="84">
        <f t="shared" si="309"/>
        <v>2000000</v>
      </c>
      <c r="CLB1356" s="84" t="s">
        <v>247</v>
      </c>
      <c r="CLC1356" s="84" t="s">
        <v>4692</v>
      </c>
      <c r="CLD1356" s="84">
        <v>0</v>
      </c>
      <c r="CLE1356" s="84">
        <v>0</v>
      </c>
      <c r="CLG1356" s="84">
        <v>0</v>
      </c>
      <c r="CLH1356" s="84">
        <f>CLH1353</f>
        <v>2000000</v>
      </c>
      <c r="CLI1356" s="84">
        <f>CLI1353</f>
        <v>0</v>
      </c>
      <c r="CLJ1356" s="84">
        <f>CLI1356/CLH1356</f>
        <v>0</v>
      </c>
      <c r="CLK1356" s="84">
        <f>CLH1356-CLI1356</f>
        <v>2000000</v>
      </c>
      <c r="CLL1356" s="84">
        <f t="shared" si="310"/>
        <v>2000000</v>
      </c>
      <c r="CLR1356" s="84" t="s">
        <v>247</v>
      </c>
      <c r="CLS1356" s="84" t="s">
        <v>4692</v>
      </c>
      <c r="CLT1356" s="84">
        <v>0</v>
      </c>
      <c r="CLU1356" s="84">
        <v>0</v>
      </c>
      <c r="CLW1356" s="84">
        <v>0</v>
      </c>
      <c r="CLX1356" s="84">
        <f>CLX1353</f>
        <v>2000000</v>
      </c>
      <c r="CLY1356" s="84">
        <f>CLY1353</f>
        <v>0</v>
      </c>
      <c r="CLZ1356" s="84">
        <f>CLY1356/CLX1356</f>
        <v>0</v>
      </c>
      <c r="CMA1356" s="84">
        <f>CLX1356-CLY1356</f>
        <v>2000000</v>
      </c>
      <c r="CMB1356" s="84">
        <f t="shared" si="310"/>
        <v>2000000</v>
      </c>
      <c r="CMH1356" s="84" t="s">
        <v>247</v>
      </c>
      <c r="CMI1356" s="84" t="s">
        <v>4692</v>
      </c>
      <c r="CMJ1356" s="84">
        <v>0</v>
      </c>
      <c r="CMK1356" s="84">
        <v>0</v>
      </c>
      <c r="CMM1356" s="84">
        <v>0</v>
      </c>
      <c r="CMN1356" s="84">
        <f>CMN1353</f>
        <v>2000000</v>
      </c>
      <c r="CMO1356" s="84">
        <f>CMO1353</f>
        <v>0</v>
      </c>
      <c r="CMP1356" s="84">
        <f>CMO1356/CMN1356</f>
        <v>0</v>
      </c>
      <c r="CMQ1356" s="84">
        <f>CMN1356-CMO1356</f>
        <v>2000000</v>
      </c>
      <c r="CMR1356" s="84">
        <f t="shared" si="311"/>
        <v>2000000</v>
      </c>
      <c r="CMX1356" s="84" t="s">
        <v>247</v>
      </c>
      <c r="CMY1356" s="84" t="s">
        <v>4692</v>
      </c>
      <c r="CMZ1356" s="84">
        <v>0</v>
      </c>
      <c r="CNA1356" s="84">
        <v>0</v>
      </c>
      <c r="CNC1356" s="84">
        <v>0</v>
      </c>
      <c r="CND1356" s="84">
        <f>CND1353</f>
        <v>2000000</v>
      </c>
      <c r="CNE1356" s="84">
        <f>CNE1353</f>
        <v>0</v>
      </c>
      <c r="CNF1356" s="84">
        <f>CNE1356/CND1356</f>
        <v>0</v>
      </c>
      <c r="CNG1356" s="84">
        <f>CND1356-CNE1356</f>
        <v>2000000</v>
      </c>
      <c r="CNH1356" s="84">
        <f t="shared" si="311"/>
        <v>2000000</v>
      </c>
      <c r="CNN1356" s="84" t="s">
        <v>247</v>
      </c>
      <c r="CNO1356" s="84" t="s">
        <v>4692</v>
      </c>
      <c r="CNP1356" s="84">
        <v>0</v>
      </c>
      <c r="CNQ1356" s="84">
        <v>0</v>
      </c>
      <c r="CNS1356" s="84">
        <v>0</v>
      </c>
      <c r="CNT1356" s="84">
        <f>CNT1353</f>
        <v>2000000</v>
      </c>
      <c r="CNU1356" s="84">
        <f>CNU1353</f>
        <v>0</v>
      </c>
      <c r="CNV1356" s="84">
        <f>CNU1356/CNT1356</f>
        <v>0</v>
      </c>
      <c r="CNW1356" s="84">
        <f>CNT1356-CNU1356</f>
        <v>2000000</v>
      </c>
      <c r="CNX1356" s="84">
        <f t="shared" si="312"/>
        <v>2000000</v>
      </c>
      <c r="COD1356" s="84" t="s">
        <v>247</v>
      </c>
      <c r="COE1356" s="84" t="s">
        <v>4692</v>
      </c>
      <c r="COF1356" s="84">
        <v>0</v>
      </c>
      <c r="COG1356" s="84">
        <v>0</v>
      </c>
      <c r="COI1356" s="84">
        <v>0</v>
      </c>
      <c r="COJ1356" s="84">
        <f>COJ1353</f>
        <v>2000000</v>
      </c>
      <c r="COK1356" s="84">
        <f>COK1353</f>
        <v>0</v>
      </c>
      <c r="COL1356" s="84">
        <f>COK1356/COJ1356</f>
        <v>0</v>
      </c>
      <c r="COM1356" s="84">
        <f>COJ1356-COK1356</f>
        <v>2000000</v>
      </c>
      <c r="CON1356" s="84">
        <f t="shared" si="312"/>
        <v>2000000</v>
      </c>
      <c r="COT1356" s="84" t="s">
        <v>247</v>
      </c>
      <c r="COU1356" s="84" t="s">
        <v>4692</v>
      </c>
      <c r="COV1356" s="84">
        <v>0</v>
      </c>
      <c r="COW1356" s="84">
        <v>0</v>
      </c>
      <c r="COY1356" s="84">
        <v>0</v>
      </c>
      <c r="COZ1356" s="84">
        <f>COZ1353</f>
        <v>2000000</v>
      </c>
      <c r="CPA1356" s="84">
        <f>CPA1353</f>
        <v>0</v>
      </c>
      <c r="CPB1356" s="84">
        <f>CPA1356/COZ1356</f>
        <v>0</v>
      </c>
      <c r="CPC1356" s="84">
        <f>COZ1356-CPA1356</f>
        <v>2000000</v>
      </c>
      <c r="CPD1356" s="84">
        <f t="shared" si="313"/>
        <v>2000000</v>
      </c>
      <c r="CPJ1356" s="84" t="s">
        <v>247</v>
      </c>
      <c r="CPK1356" s="84" t="s">
        <v>4692</v>
      </c>
      <c r="CPL1356" s="84">
        <v>0</v>
      </c>
      <c r="CPM1356" s="84">
        <v>0</v>
      </c>
      <c r="CPO1356" s="84">
        <v>0</v>
      </c>
      <c r="CPP1356" s="84">
        <f>CPP1353</f>
        <v>2000000</v>
      </c>
      <c r="CPQ1356" s="84">
        <f>CPQ1353</f>
        <v>0</v>
      </c>
      <c r="CPR1356" s="84">
        <f>CPQ1356/CPP1356</f>
        <v>0</v>
      </c>
      <c r="CPS1356" s="84">
        <f>CPP1356-CPQ1356</f>
        <v>2000000</v>
      </c>
      <c r="CPT1356" s="84">
        <f t="shared" si="313"/>
        <v>2000000</v>
      </c>
      <c r="CPZ1356" s="84" t="s">
        <v>247</v>
      </c>
      <c r="CQA1356" s="84" t="s">
        <v>4692</v>
      </c>
      <c r="CQB1356" s="84">
        <v>0</v>
      </c>
      <c r="CQC1356" s="84">
        <v>0</v>
      </c>
      <c r="CQE1356" s="84">
        <v>0</v>
      </c>
      <c r="CQF1356" s="84">
        <f>CQF1353</f>
        <v>2000000</v>
      </c>
      <c r="CQG1356" s="84">
        <f>CQG1353</f>
        <v>0</v>
      </c>
      <c r="CQH1356" s="84">
        <f>CQG1356/CQF1356</f>
        <v>0</v>
      </c>
      <c r="CQI1356" s="84">
        <f>CQF1356-CQG1356</f>
        <v>2000000</v>
      </c>
      <c r="CQJ1356" s="84">
        <f t="shared" si="314"/>
        <v>2000000</v>
      </c>
      <c r="CQP1356" s="84" t="s">
        <v>247</v>
      </c>
      <c r="CQQ1356" s="84" t="s">
        <v>4692</v>
      </c>
      <c r="CQR1356" s="84">
        <v>0</v>
      </c>
      <c r="CQS1356" s="84">
        <v>0</v>
      </c>
      <c r="CQU1356" s="84">
        <v>0</v>
      </c>
      <c r="CQV1356" s="84">
        <f>CQV1353</f>
        <v>2000000</v>
      </c>
      <c r="CQW1356" s="84">
        <f>CQW1353</f>
        <v>0</v>
      </c>
      <c r="CQX1356" s="84">
        <f>CQW1356/CQV1356</f>
        <v>0</v>
      </c>
      <c r="CQY1356" s="84">
        <f>CQV1356-CQW1356</f>
        <v>2000000</v>
      </c>
      <c r="CQZ1356" s="84">
        <f t="shared" si="314"/>
        <v>2000000</v>
      </c>
      <c r="CRF1356" s="84" t="s">
        <v>247</v>
      </c>
      <c r="CRG1356" s="84" t="s">
        <v>4692</v>
      </c>
      <c r="CRH1356" s="84">
        <v>0</v>
      </c>
      <c r="CRI1356" s="84">
        <v>0</v>
      </c>
      <c r="CRK1356" s="84">
        <v>0</v>
      </c>
      <c r="CRL1356" s="84">
        <f>CRL1353</f>
        <v>2000000</v>
      </c>
      <c r="CRM1356" s="84">
        <f>CRM1353</f>
        <v>0</v>
      </c>
      <c r="CRN1356" s="84">
        <f>CRM1356/CRL1356</f>
        <v>0</v>
      </c>
      <c r="CRO1356" s="84">
        <f>CRL1356-CRM1356</f>
        <v>2000000</v>
      </c>
      <c r="CRP1356" s="84">
        <f t="shared" si="315"/>
        <v>2000000</v>
      </c>
      <c r="CRV1356" s="84" t="s">
        <v>247</v>
      </c>
      <c r="CRW1356" s="84" t="s">
        <v>4692</v>
      </c>
      <c r="CRX1356" s="84">
        <v>0</v>
      </c>
      <c r="CRY1356" s="84">
        <v>0</v>
      </c>
      <c r="CSA1356" s="84">
        <v>0</v>
      </c>
      <c r="CSB1356" s="84">
        <f>CSB1353</f>
        <v>2000000</v>
      </c>
      <c r="CSC1356" s="84">
        <f>CSC1353</f>
        <v>0</v>
      </c>
      <c r="CSD1356" s="84">
        <f>CSC1356/CSB1356</f>
        <v>0</v>
      </c>
      <c r="CSE1356" s="84">
        <f>CSB1356-CSC1356</f>
        <v>2000000</v>
      </c>
      <c r="CSF1356" s="84">
        <f t="shared" si="315"/>
        <v>2000000</v>
      </c>
      <c r="CSL1356" s="84" t="s">
        <v>247</v>
      </c>
      <c r="CSM1356" s="84" t="s">
        <v>4692</v>
      </c>
      <c r="CSN1356" s="84">
        <v>0</v>
      </c>
      <c r="CSO1356" s="84">
        <v>0</v>
      </c>
      <c r="CSQ1356" s="84">
        <v>0</v>
      </c>
      <c r="CSR1356" s="84">
        <f>CSR1353</f>
        <v>2000000</v>
      </c>
      <c r="CSS1356" s="84">
        <f>CSS1353</f>
        <v>0</v>
      </c>
      <c r="CST1356" s="84">
        <f>CSS1356/CSR1356</f>
        <v>0</v>
      </c>
      <c r="CSU1356" s="84">
        <f>CSR1356-CSS1356</f>
        <v>2000000</v>
      </c>
      <c r="CSV1356" s="84">
        <f t="shared" si="316"/>
        <v>2000000</v>
      </c>
      <c r="CTB1356" s="84" t="s">
        <v>247</v>
      </c>
      <c r="CTC1356" s="84" t="s">
        <v>4692</v>
      </c>
      <c r="CTD1356" s="84">
        <v>0</v>
      </c>
      <c r="CTE1356" s="84">
        <v>0</v>
      </c>
      <c r="CTG1356" s="84">
        <v>0</v>
      </c>
      <c r="CTH1356" s="84">
        <f>CTH1353</f>
        <v>2000000</v>
      </c>
      <c r="CTI1356" s="84">
        <f>CTI1353</f>
        <v>0</v>
      </c>
      <c r="CTJ1356" s="84">
        <f>CTI1356/CTH1356</f>
        <v>0</v>
      </c>
      <c r="CTK1356" s="84">
        <f>CTH1356-CTI1356</f>
        <v>2000000</v>
      </c>
      <c r="CTL1356" s="84">
        <f t="shared" si="316"/>
        <v>2000000</v>
      </c>
      <c r="CTR1356" s="84" t="s">
        <v>247</v>
      </c>
      <c r="CTS1356" s="84" t="s">
        <v>4692</v>
      </c>
      <c r="CTT1356" s="84">
        <v>0</v>
      </c>
      <c r="CTU1356" s="84">
        <v>0</v>
      </c>
      <c r="CTW1356" s="84">
        <v>0</v>
      </c>
      <c r="CTX1356" s="84">
        <f>CTX1353</f>
        <v>2000000</v>
      </c>
      <c r="CTY1356" s="84">
        <f>CTY1353</f>
        <v>0</v>
      </c>
      <c r="CTZ1356" s="84">
        <f>CTY1356/CTX1356</f>
        <v>0</v>
      </c>
      <c r="CUA1356" s="84">
        <f>CTX1356-CTY1356</f>
        <v>2000000</v>
      </c>
      <c r="CUB1356" s="84">
        <f t="shared" si="317"/>
        <v>2000000</v>
      </c>
      <c r="CUH1356" s="84" t="s">
        <v>247</v>
      </c>
      <c r="CUI1356" s="84" t="s">
        <v>4692</v>
      </c>
      <c r="CUJ1356" s="84">
        <v>0</v>
      </c>
      <c r="CUK1356" s="84">
        <v>0</v>
      </c>
      <c r="CUM1356" s="84">
        <v>0</v>
      </c>
      <c r="CUN1356" s="84">
        <f>CUN1353</f>
        <v>2000000</v>
      </c>
      <c r="CUO1356" s="84">
        <f>CUO1353</f>
        <v>0</v>
      </c>
      <c r="CUP1356" s="84">
        <f>CUO1356/CUN1356</f>
        <v>0</v>
      </c>
      <c r="CUQ1356" s="84">
        <f>CUN1356-CUO1356</f>
        <v>2000000</v>
      </c>
      <c r="CUR1356" s="84">
        <f t="shared" si="317"/>
        <v>2000000</v>
      </c>
      <c r="CUX1356" s="84" t="s">
        <v>247</v>
      </c>
      <c r="CUY1356" s="84" t="s">
        <v>4692</v>
      </c>
      <c r="CUZ1356" s="84">
        <v>0</v>
      </c>
      <c r="CVA1356" s="84">
        <v>0</v>
      </c>
      <c r="CVC1356" s="84">
        <v>0</v>
      </c>
      <c r="CVD1356" s="84">
        <f>CVD1353</f>
        <v>2000000</v>
      </c>
      <c r="CVE1356" s="84">
        <f>CVE1353</f>
        <v>0</v>
      </c>
      <c r="CVF1356" s="84">
        <f>CVE1356/CVD1356</f>
        <v>0</v>
      </c>
      <c r="CVG1356" s="84">
        <f>CVD1356-CVE1356</f>
        <v>2000000</v>
      </c>
      <c r="CVH1356" s="84">
        <f t="shared" si="318"/>
        <v>2000000</v>
      </c>
      <c r="CVN1356" s="84" t="s">
        <v>247</v>
      </c>
      <c r="CVO1356" s="84" t="s">
        <v>4692</v>
      </c>
      <c r="CVP1356" s="84">
        <v>0</v>
      </c>
      <c r="CVQ1356" s="84">
        <v>0</v>
      </c>
      <c r="CVS1356" s="84">
        <v>0</v>
      </c>
      <c r="CVT1356" s="84">
        <f>CVT1353</f>
        <v>2000000</v>
      </c>
      <c r="CVU1356" s="84">
        <f>CVU1353</f>
        <v>0</v>
      </c>
      <c r="CVV1356" s="84">
        <f>CVU1356/CVT1356</f>
        <v>0</v>
      </c>
      <c r="CVW1356" s="84">
        <f>CVT1356-CVU1356</f>
        <v>2000000</v>
      </c>
      <c r="CVX1356" s="84">
        <f t="shared" si="318"/>
        <v>2000000</v>
      </c>
      <c r="CWD1356" s="84" t="s">
        <v>247</v>
      </c>
      <c r="CWE1356" s="84" t="s">
        <v>4692</v>
      </c>
      <c r="CWF1356" s="84">
        <v>0</v>
      </c>
      <c r="CWG1356" s="84">
        <v>0</v>
      </c>
      <c r="CWI1356" s="84">
        <v>0</v>
      </c>
      <c r="CWJ1356" s="84">
        <f>CWJ1353</f>
        <v>2000000</v>
      </c>
      <c r="CWK1356" s="84">
        <f>CWK1353</f>
        <v>0</v>
      </c>
      <c r="CWL1356" s="84">
        <f>CWK1356/CWJ1356</f>
        <v>0</v>
      </c>
      <c r="CWM1356" s="84">
        <f>CWJ1356-CWK1356</f>
        <v>2000000</v>
      </c>
      <c r="CWN1356" s="84">
        <f t="shared" si="319"/>
        <v>2000000</v>
      </c>
      <c r="CWT1356" s="84" t="s">
        <v>247</v>
      </c>
      <c r="CWU1356" s="84" t="s">
        <v>4692</v>
      </c>
      <c r="CWV1356" s="84">
        <v>0</v>
      </c>
      <c r="CWW1356" s="84">
        <v>0</v>
      </c>
      <c r="CWY1356" s="84">
        <v>0</v>
      </c>
      <c r="CWZ1356" s="84">
        <f>CWZ1353</f>
        <v>2000000</v>
      </c>
      <c r="CXA1356" s="84">
        <f>CXA1353</f>
        <v>0</v>
      </c>
      <c r="CXB1356" s="84">
        <f>CXA1356/CWZ1356</f>
        <v>0</v>
      </c>
      <c r="CXC1356" s="84">
        <f>CWZ1356-CXA1356</f>
        <v>2000000</v>
      </c>
      <c r="CXD1356" s="84">
        <f t="shared" si="319"/>
        <v>2000000</v>
      </c>
      <c r="CXJ1356" s="84" t="s">
        <v>247</v>
      </c>
      <c r="CXK1356" s="84" t="s">
        <v>4692</v>
      </c>
      <c r="CXL1356" s="84">
        <v>0</v>
      </c>
      <c r="CXM1356" s="84">
        <v>0</v>
      </c>
      <c r="CXO1356" s="84">
        <v>0</v>
      </c>
      <c r="CXP1356" s="84">
        <f>CXP1353</f>
        <v>2000000</v>
      </c>
      <c r="CXQ1356" s="84">
        <f>CXQ1353</f>
        <v>0</v>
      </c>
      <c r="CXR1356" s="84">
        <f>CXQ1356/CXP1356</f>
        <v>0</v>
      </c>
      <c r="CXS1356" s="84">
        <f>CXP1356-CXQ1356</f>
        <v>2000000</v>
      </c>
      <c r="CXT1356" s="84">
        <f t="shared" si="320"/>
        <v>2000000</v>
      </c>
      <c r="CXZ1356" s="84" t="s">
        <v>247</v>
      </c>
      <c r="CYA1356" s="84" t="s">
        <v>4692</v>
      </c>
      <c r="CYB1356" s="84">
        <v>0</v>
      </c>
      <c r="CYC1356" s="84">
        <v>0</v>
      </c>
      <c r="CYE1356" s="84">
        <v>0</v>
      </c>
      <c r="CYF1356" s="84">
        <f>CYF1353</f>
        <v>2000000</v>
      </c>
      <c r="CYG1356" s="84">
        <f>CYG1353</f>
        <v>0</v>
      </c>
      <c r="CYH1356" s="84">
        <f>CYG1356/CYF1356</f>
        <v>0</v>
      </c>
      <c r="CYI1356" s="84">
        <f>CYF1356-CYG1356</f>
        <v>2000000</v>
      </c>
      <c r="CYJ1356" s="84">
        <f t="shared" si="320"/>
        <v>2000000</v>
      </c>
      <c r="CYP1356" s="84" t="s">
        <v>247</v>
      </c>
      <c r="CYQ1356" s="84" t="s">
        <v>4692</v>
      </c>
      <c r="CYR1356" s="84">
        <v>0</v>
      </c>
      <c r="CYS1356" s="84">
        <v>0</v>
      </c>
      <c r="CYU1356" s="84">
        <v>0</v>
      </c>
      <c r="CYV1356" s="84">
        <f>CYV1353</f>
        <v>2000000</v>
      </c>
      <c r="CYW1356" s="84">
        <f>CYW1353</f>
        <v>0</v>
      </c>
      <c r="CYX1356" s="84">
        <f>CYW1356/CYV1356</f>
        <v>0</v>
      </c>
      <c r="CYY1356" s="84">
        <f>CYV1356-CYW1356</f>
        <v>2000000</v>
      </c>
      <c r="CYZ1356" s="84">
        <f t="shared" si="321"/>
        <v>2000000</v>
      </c>
      <c r="CZF1356" s="84" t="s">
        <v>247</v>
      </c>
      <c r="CZG1356" s="84" t="s">
        <v>4692</v>
      </c>
      <c r="CZH1356" s="84">
        <v>0</v>
      </c>
      <c r="CZI1356" s="84">
        <v>0</v>
      </c>
      <c r="CZK1356" s="84">
        <v>0</v>
      </c>
      <c r="CZL1356" s="84">
        <f>CZL1353</f>
        <v>2000000</v>
      </c>
      <c r="CZM1356" s="84">
        <f>CZM1353</f>
        <v>0</v>
      </c>
      <c r="CZN1356" s="84">
        <f>CZM1356/CZL1356</f>
        <v>0</v>
      </c>
      <c r="CZO1356" s="84">
        <f>CZL1356-CZM1356</f>
        <v>2000000</v>
      </c>
      <c r="CZP1356" s="84">
        <f t="shared" si="321"/>
        <v>2000000</v>
      </c>
      <c r="CZV1356" s="84" t="s">
        <v>247</v>
      </c>
      <c r="CZW1356" s="84" t="s">
        <v>4692</v>
      </c>
      <c r="CZX1356" s="84">
        <v>0</v>
      </c>
      <c r="CZY1356" s="84">
        <v>0</v>
      </c>
      <c r="DAA1356" s="84">
        <v>0</v>
      </c>
      <c r="DAB1356" s="84">
        <f>DAB1353</f>
        <v>2000000</v>
      </c>
      <c r="DAC1356" s="84">
        <f>DAC1353</f>
        <v>0</v>
      </c>
      <c r="DAD1356" s="84">
        <f>DAC1356/DAB1356</f>
        <v>0</v>
      </c>
      <c r="DAE1356" s="84">
        <f>DAB1356-DAC1356</f>
        <v>2000000</v>
      </c>
      <c r="DAF1356" s="84">
        <f t="shared" si="322"/>
        <v>2000000</v>
      </c>
      <c r="DAL1356" s="84" t="s">
        <v>247</v>
      </c>
      <c r="DAM1356" s="84" t="s">
        <v>4692</v>
      </c>
      <c r="DAN1356" s="84">
        <v>0</v>
      </c>
      <c r="DAO1356" s="84">
        <v>0</v>
      </c>
      <c r="DAQ1356" s="84">
        <v>0</v>
      </c>
      <c r="DAR1356" s="84">
        <f>DAR1353</f>
        <v>2000000</v>
      </c>
      <c r="DAS1356" s="84">
        <f>DAS1353</f>
        <v>0</v>
      </c>
      <c r="DAT1356" s="84">
        <f>DAS1356/DAR1356</f>
        <v>0</v>
      </c>
      <c r="DAU1356" s="84">
        <f>DAR1356-DAS1356</f>
        <v>2000000</v>
      </c>
      <c r="DAV1356" s="84">
        <f t="shared" si="322"/>
        <v>2000000</v>
      </c>
      <c r="DBB1356" s="84" t="s">
        <v>247</v>
      </c>
      <c r="DBC1356" s="84" t="s">
        <v>4692</v>
      </c>
      <c r="DBD1356" s="84">
        <v>0</v>
      </c>
      <c r="DBE1356" s="84">
        <v>0</v>
      </c>
      <c r="DBG1356" s="84">
        <v>0</v>
      </c>
      <c r="DBH1356" s="84">
        <f>DBH1353</f>
        <v>2000000</v>
      </c>
      <c r="DBI1356" s="84">
        <f>DBI1353</f>
        <v>0</v>
      </c>
      <c r="DBJ1356" s="84">
        <f>DBI1356/DBH1356</f>
        <v>0</v>
      </c>
      <c r="DBK1356" s="84">
        <f>DBH1356-DBI1356</f>
        <v>2000000</v>
      </c>
      <c r="DBL1356" s="84">
        <f t="shared" si="323"/>
        <v>2000000</v>
      </c>
      <c r="DBR1356" s="84" t="s">
        <v>247</v>
      </c>
      <c r="DBS1356" s="84" t="s">
        <v>4692</v>
      </c>
      <c r="DBT1356" s="84">
        <v>0</v>
      </c>
      <c r="DBU1356" s="84">
        <v>0</v>
      </c>
      <c r="DBW1356" s="84">
        <v>0</v>
      </c>
      <c r="DBX1356" s="84">
        <f>DBX1353</f>
        <v>2000000</v>
      </c>
      <c r="DBY1356" s="84">
        <f>DBY1353</f>
        <v>0</v>
      </c>
      <c r="DBZ1356" s="84">
        <f>DBY1356/DBX1356</f>
        <v>0</v>
      </c>
      <c r="DCA1356" s="84">
        <f>DBX1356-DBY1356</f>
        <v>2000000</v>
      </c>
      <c r="DCB1356" s="84">
        <f t="shared" si="323"/>
        <v>2000000</v>
      </c>
      <c r="DCH1356" s="84" t="s">
        <v>247</v>
      </c>
      <c r="DCI1356" s="84" t="s">
        <v>4692</v>
      </c>
      <c r="DCJ1356" s="84">
        <v>0</v>
      </c>
      <c r="DCK1356" s="84">
        <v>0</v>
      </c>
      <c r="DCM1356" s="84">
        <v>0</v>
      </c>
      <c r="DCN1356" s="84">
        <f>DCN1353</f>
        <v>2000000</v>
      </c>
      <c r="DCO1356" s="84">
        <f>DCO1353</f>
        <v>0</v>
      </c>
      <c r="DCP1356" s="84">
        <f>DCO1356/DCN1356</f>
        <v>0</v>
      </c>
      <c r="DCQ1356" s="84">
        <f>DCN1356-DCO1356</f>
        <v>2000000</v>
      </c>
      <c r="DCR1356" s="84">
        <f t="shared" si="324"/>
        <v>2000000</v>
      </c>
      <c r="DCX1356" s="84" t="s">
        <v>247</v>
      </c>
      <c r="DCY1356" s="84" t="s">
        <v>4692</v>
      </c>
      <c r="DCZ1356" s="84">
        <v>0</v>
      </c>
      <c r="DDA1356" s="84">
        <v>0</v>
      </c>
      <c r="DDC1356" s="84">
        <v>0</v>
      </c>
      <c r="DDD1356" s="84">
        <f>DDD1353</f>
        <v>2000000</v>
      </c>
      <c r="DDE1356" s="84">
        <f>DDE1353</f>
        <v>0</v>
      </c>
      <c r="DDF1356" s="84">
        <f>DDE1356/DDD1356</f>
        <v>0</v>
      </c>
      <c r="DDG1356" s="84">
        <f>DDD1356-DDE1356</f>
        <v>2000000</v>
      </c>
      <c r="DDH1356" s="84">
        <f t="shared" si="324"/>
        <v>2000000</v>
      </c>
      <c r="DDN1356" s="84" t="s">
        <v>247</v>
      </c>
      <c r="DDO1356" s="84" t="s">
        <v>4692</v>
      </c>
      <c r="DDP1356" s="84">
        <v>0</v>
      </c>
      <c r="DDQ1356" s="84">
        <v>0</v>
      </c>
      <c r="DDS1356" s="84">
        <v>0</v>
      </c>
      <c r="DDT1356" s="84">
        <f>DDT1353</f>
        <v>2000000</v>
      </c>
      <c r="DDU1356" s="84">
        <f>DDU1353</f>
        <v>0</v>
      </c>
      <c r="DDV1356" s="84">
        <f>DDU1356/DDT1356</f>
        <v>0</v>
      </c>
      <c r="DDW1356" s="84">
        <f>DDT1356-DDU1356</f>
        <v>2000000</v>
      </c>
      <c r="DDX1356" s="84">
        <f t="shared" si="325"/>
        <v>2000000</v>
      </c>
      <c r="DED1356" s="84" t="s">
        <v>247</v>
      </c>
      <c r="DEE1356" s="84" t="s">
        <v>4692</v>
      </c>
      <c r="DEF1356" s="84">
        <v>0</v>
      </c>
      <c r="DEG1356" s="84">
        <v>0</v>
      </c>
      <c r="DEI1356" s="84">
        <v>0</v>
      </c>
      <c r="DEJ1356" s="84">
        <f>DEJ1353</f>
        <v>2000000</v>
      </c>
      <c r="DEK1356" s="84">
        <f>DEK1353</f>
        <v>0</v>
      </c>
      <c r="DEL1356" s="84">
        <f>DEK1356/DEJ1356</f>
        <v>0</v>
      </c>
      <c r="DEM1356" s="84">
        <f>DEJ1356-DEK1356</f>
        <v>2000000</v>
      </c>
      <c r="DEN1356" s="84">
        <f t="shared" si="325"/>
        <v>2000000</v>
      </c>
      <c r="DET1356" s="84" t="s">
        <v>247</v>
      </c>
      <c r="DEU1356" s="84" t="s">
        <v>4692</v>
      </c>
      <c r="DEV1356" s="84">
        <v>0</v>
      </c>
      <c r="DEW1356" s="84">
        <v>0</v>
      </c>
      <c r="DEY1356" s="84">
        <v>0</v>
      </c>
      <c r="DEZ1356" s="84">
        <f>DEZ1353</f>
        <v>2000000</v>
      </c>
      <c r="DFA1356" s="84">
        <f>DFA1353</f>
        <v>0</v>
      </c>
      <c r="DFB1356" s="84">
        <f>DFA1356/DEZ1356</f>
        <v>0</v>
      </c>
      <c r="DFC1356" s="84">
        <f>DEZ1356-DFA1356</f>
        <v>2000000</v>
      </c>
      <c r="DFD1356" s="84">
        <f t="shared" si="326"/>
        <v>2000000</v>
      </c>
      <c r="DFJ1356" s="84" t="s">
        <v>247</v>
      </c>
      <c r="DFK1356" s="84" t="s">
        <v>4692</v>
      </c>
      <c r="DFL1356" s="84">
        <v>0</v>
      </c>
      <c r="DFM1356" s="84">
        <v>0</v>
      </c>
      <c r="DFO1356" s="84">
        <v>0</v>
      </c>
      <c r="DFP1356" s="84">
        <f>DFP1353</f>
        <v>2000000</v>
      </c>
      <c r="DFQ1356" s="84">
        <f>DFQ1353</f>
        <v>0</v>
      </c>
      <c r="DFR1356" s="84">
        <f>DFQ1356/DFP1356</f>
        <v>0</v>
      </c>
      <c r="DFS1356" s="84">
        <f>DFP1356-DFQ1356</f>
        <v>2000000</v>
      </c>
      <c r="DFT1356" s="84">
        <f t="shared" si="326"/>
        <v>2000000</v>
      </c>
      <c r="DFZ1356" s="84" t="s">
        <v>247</v>
      </c>
      <c r="DGA1356" s="84" t="s">
        <v>4692</v>
      </c>
      <c r="DGB1356" s="84">
        <v>0</v>
      </c>
      <c r="DGC1356" s="84">
        <v>0</v>
      </c>
      <c r="DGE1356" s="84">
        <v>0</v>
      </c>
      <c r="DGF1356" s="84">
        <f>DGF1353</f>
        <v>2000000</v>
      </c>
      <c r="DGG1356" s="84">
        <f>DGG1353</f>
        <v>0</v>
      </c>
      <c r="DGH1356" s="84">
        <f>DGG1356/DGF1356</f>
        <v>0</v>
      </c>
      <c r="DGI1356" s="84">
        <f>DGF1356-DGG1356</f>
        <v>2000000</v>
      </c>
      <c r="DGJ1356" s="84">
        <f t="shared" si="327"/>
        <v>2000000</v>
      </c>
      <c r="DGP1356" s="84" t="s">
        <v>247</v>
      </c>
      <c r="DGQ1356" s="84" t="s">
        <v>4692</v>
      </c>
      <c r="DGR1356" s="84">
        <v>0</v>
      </c>
      <c r="DGS1356" s="84">
        <v>0</v>
      </c>
      <c r="DGU1356" s="84">
        <v>0</v>
      </c>
      <c r="DGV1356" s="84">
        <f>DGV1353</f>
        <v>2000000</v>
      </c>
      <c r="DGW1356" s="84">
        <f>DGW1353</f>
        <v>0</v>
      </c>
      <c r="DGX1356" s="84">
        <f>DGW1356/DGV1356</f>
        <v>0</v>
      </c>
      <c r="DGY1356" s="84">
        <f>DGV1356-DGW1356</f>
        <v>2000000</v>
      </c>
      <c r="DGZ1356" s="84">
        <f t="shared" si="327"/>
        <v>2000000</v>
      </c>
      <c r="DHF1356" s="84" t="s">
        <v>247</v>
      </c>
      <c r="DHG1356" s="84" t="s">
        <v>4692</v>
      </c>
      <c r="DHH1356" s="84">
        <v>0</v>
      </c>
      <c r="DHI1356" s="84">
        <v>0</v>
      </c>
      <c r="DHK1356" s="84">
        <v>0</v>
      </c>
      <c r="DHL1356" s="84">
        <f>DHL1353</f>
        <v>2000000</v>
      </c>
      <c r="DHM1356" s="84">
        <f>DHM1353</f>
        <v>0</v>
      </c>
      <c r="DHN1356" s="84">
        <f>DHM1356/DHL1356</f>
        <v>0</v>
      </c>
      <c r="DHO1356" s="84">
        <f>DHL1356-DHM1356</f>
        <v>2000000</v>
      </c>
      <c r="DHP1356" s="84">
        <f t="shared" si="328"/>
        <v>2000000</v>
      </c>
      <c r="DHV1356" s="84" t="s">
        <v>247</v>
      </c>
      <c r="DHW1356" s="84" t="s">
        <v>4692</v>
      </c>
      <c r="DHX1356" s="84">
        <v>0</v>
      </c>
      <c r="DHY1356" s="84">
        <v>0</v>
      </c>
      <c r="DIA1356" s="84">
        <v>0</v>
      </c>
      <c r="DIB1356" s="84">
        <f>DIB1353</f>
        <v>2000000</v>
      </c>
      <c r="DIC1356" s="84">
        <f>DIC1353</f>
        <v>0</v>
      </c>
      <c r="DID1356" s="84">
        <f>DIC1356/DIB1356</f>
        <v>0</v>
      </c>
      <c r="DIE1356" s="84">
        <f>DIB1356-DIC1356</f>
        <v>2000000</v>
      </c>
      <c r="DIF1356" s="84">
        <f t="shared" si="328"/>
        <v>2000000</v>
      </c>
      <c r="DIL1356" s="84" t="s">
        <v>247</v>
      </c>
      <c r="DIM1356" s="84" t="s">
        <v>4692</v>
      </c>
      <c r="DIN1356" s="84">
        <v>0</v>
      </c>
      <c r="DIO1356" s="84">
        <v>0</v>
      </c>
      <c r="DIQ1356" s="84">
        <v>0</v>
      </c>
      <c r="DIR1356" s="84">
        <f>DIR1353</f>
        <v>2000000</v>
      </c>
      <c r="DIS1356" s="84">
        <f>DIS1353</f>
        <v>0</v>
      </c>
      <c r="DIT1356" s="84">
        <f>DIS1356/DIR1356</f>
        <v>0</v>
      </c>
      <c r="DIU1356" s="84">
        <f>DIR1356-DIS1356</f>
        <v>2000000</v>
      </c>
      <c r="DIV1356" s="84">
        <f t="shared" si="329"/>
        <v>2000000</v>
      </c>
      <c r="DJB1356" s="84" t="s">
        <v>247</v>
      </c>
      <c r="DJC1356" s="84" t="s">
        <v>4692</v>
      </c>
      <c r="DJD1356" s="84">
        <v>0</v>
      </c>
      <c r="DJE1356" s="84">
        <v>0</v>
      </c>
      <c r="DJG1356" s="84">
        <v>0</v>
      </c>
      <c r="DJH1356" s="84">
        <f>DJH1353</f>
        <v>2000000</v>
      </c>
      <c r="DJI1356" s="84">
        <f>DJI1353</f>
        <v>0</v>
      </c>
      <c r="DJJ1356" s="84">
        <f>DJI1356/DJH1356</f>
        <v>0</v>
      </c>
      <c r="DJK1356" s="84">
        <f>DJH1356-DJI1356</f>
        <v>2000000</v>
      </c>
      <c r="DJL1356" s="84">
        <f t="shared" si="329"/>
        <v>2000000</v>
      </c>
      <c r="DJR1356" s="84" t="s">
        <v>247</v>
      </c>
      <c r="DJS1356" s="84" t="s">
        <v>4692</v>
      </c>
      <c r="DJT1356" s="84">
        <v>0</v>
      </c>
      <c r="DJU1356" s="84">
        <v>0</v>
      </c>
      <c r="DJW1356" s="84">
        <v>0</v>
      </c>
      <c r="DJX1356" s="84">
        <f>DJX1353</f>
        <v>2000000</v>
      </c>
      <c r="DJY1356" s="84">
        <f>DJY1353</f>
        <v>0</v>
      </c>
      <c r="DJZ1356" s="84">
        <f>DJY1356/DJX1356</f>
        <v>0</v>
      </c>
      <c r="DKA1356" s="84">
        <f>DJX1356-DJY1356</f>
        <v>2000000</v>
      </c>
      <c r="DKB1356" s="84">
        <f t="shared" si="330"/>
        <v>2000000</v>
      </c>
      <c r="DKH1356" s="84" t="s">
        <v>247</v>
      </c>
      <c r="DKI1356" s="84" t="s">
        <v>4692</v>
      </c>
      <c r="DKJ1356" s="84">
        <v>0</v>
      </c>
      <c r="DKK1356" s="84">
        <v>0</v>
      </c>
      <c r="DKM1356" s="84">
        <v>0</v>
      </c>
      <c r="DKN1356" s="84">
        <f>DKN1353</f>
        <v>2000000</v>
      </c>
      <c r="DKO1356" s="84">
        <f>DKO1353</f>
        <v>0</v>
      </c>
      <c r="DKP1356" s="84">
        <f>DKO1356/DKN1356</f>
        <v>0</v>
      </c>
      <c r="DKQ1356" s="84">
        <f>DKN1356-DKO1356</f>
        <v>2000000</v>
      </c>
      <c r="DKR1356" s="84">
        <f t="shared" si="330"/>
        <v>2000000</v>
      </c>
      <c r="DKX1356" s="84" t="s">
        <v>247</v>
      </c>
      <c r="DKY1356" s="84" t="s">
        <v>4692</v>
      </c>
      <c r="DKZ1356" s="84">
        <v>0</v>
      </c>
      <c r="DLA1356" s="84">
        <v>0</v>
      </c>
      <c r="DLC1356" s="84">
        <v>0</v>
      </c>
      <c r="DLD1356" s="84">
        <f>DLD1353</f>
        <v>2000000</v>
      </c>
      <c r="DLE1356" s="84">
        <f>DLE1353</f>
        <v>0</v>
      </c>
      <c r="DLF1356" s="84">
        <f>DLE1356/DLD1356</f>
        <v>0</v>
      </c>
      <c r="DLG1356" s="84">
        <f>DLD1356-DLE1356</f>
        <v>2000000</v>
      </c>
      <c r="DLH1356" s="84">
        <f t="shared" si="331"/>
        <v>2000000</v>
      </c>
      <c r="DLN1356" s="84" t="s">
        <v>247</v>
      </c>
      <c r="DLO1356" s="84" t="s">
        <v>4692</v>
      </c>
      <c r="DLP1356" s="84">
        <v>0</v>
      </c>
      <c r="DLQ1356" s="84">
        <v>0</v>
      </c>
      <c r="DLS1356" s="84">
        <v>0</v>
      </c>
      <c r="DLT1356" s="84">
        <f>DLT1353</f>
        <v>2000000</v>
      </c>
      <c r="DLU1356" s="84">
        <f>DLU1353</f>
        <v>0</v>
      </c>
      <c r="DLV1356" s="84">
        <f>DLU1356/DLT1356</f>
        <v>0</v>
      </c>
      <c r="DLW1356" s="84">
        <f>DLT1356-DLU1356</f>
        <v>2000000</v>
      </c>
      <c r="DLX1356" s="84">
        <f t="shared" si="331"/>
        <v>2000000</v>
      </c>
      <c r="DMD1356" s="84" t="s">
        <v>247</v>
      </c>
      <c r="DME1356" s="84" t="s">
        <v>4692</v>
      </c>
      <c r="DMF1356" s="84">
        <v>0</v>
      </c>
      <c r="DMG1356" s="84">
        <v>0</v>
      </c>
      <c r="DMI1356" s="84">
        <v>0</v>
      </c>
      <c r="DMJ1356" s="84">
        <f>DMJ1353</f>
        <v>2000000</v>
      </c>
      <c r="DMK1356" s="84">
        <f>DMK1353</f>
        <v>0</v>
      </c>
      <c r="DML1356" s="84">
        <f>DMK1356/DMJ1356</f>
        <v>0</v>
      </c>
      <c r="DMM1356" s="84">
        <f>DMJ1356-DMK1356</f>
        <v>2000000</v>
      </c>
      <c r="DMN1356" s="84">
        <f t="shared" si="332"/>
        <v>2000000</v>
      </c>
      <c r="DMT1356" s="84" t="s">
        <v>247</v>
      </c>
      <c r="DMU1356" s="84" t="s">
        <v>4692</v>
      </c>
      <c r="DMV1356" s="84">
        <v>0</v>
      </c>
      <c r="DMW1356" s="84">
        <v>0</v>
      </c>
      <c r="DMY1356" s="84">
        <v>0</v>
      </c>
      <c r="DMZ1356" s="84">
        <f>DMZ1353</f>
        <v>2000000</v>
      </c>
      <c r="DNA1356" s="84">
        <f>DNA1353</f>
        <v>0</v>
      </c>
      <c r="DNB1356" s="84">
        <f>DNA1356/DMZ1356</f>
        <v>0</v>
      </c>
      <c r="DNC1356" s="84">
        <f>DMZ1356-DNA1356</f>
        <v>2000000</v>
      </c>
      <c r="DND1356" s="84">
        <f t="shared" si="332"/>
        <v>2000000</v>
      </c>
      <c r="DNJ1356" s="84" t="s">
        <v>247</v>
      </c>
      <c r="DNK1356" s="84" t="s">
        <v>4692</v>
      </c>
      <c r="DNL1356" s="84">
        <v>0</v>
      </c>
      <c r="DNM1356" s="84">
        <v>0</v>
      </c>
      <c r="DNO1356" s="84">
        <v>0</v>
      </c>
      <c r="DNP1356" s="84">
        <f>DNP1353</f>
        <v>2000000</v>
      </c>
      <c r="DNQ1356" s="84">
        <f>DNQ1353</f>
        <v>0</v>
      </c>
      <c r="DNR1356" s="84">
        <f>DNQ1356/DNP1356</f>
        <v>0</v>
      </c>
      <c r="DNS1356" s="84">
        <f>DNP1356-DNQ1356</f>
        <v>2000000</v>
      </c>
      <c r="DNT1356" s="84">
        <f t="shared" si="333"/>
        <v>2000000</v>
      </c>
      <c r="DNZ1356" s="84" t="s">
        <v>247</v>
      </c>
      <c r="DOA1356" s="84" t="s">
        <v>4692</v>
      </c>
      <c r="DOB1356" s="84">
        <v>0</v>
      </c>
      <c r="DOC1356" s="84">
        <v>0</v>
      </c>
      <c r="DOE1356" s="84">
        <v>0</v>
      </c>
      <c r="DOF1356" s="84">
        <f>DOF1353</f>
        <v>2000000</v>
      </c>
      <c r="DOG1356" s="84">
        <f>DOG1353</f>
        <v>0</v>
      </c>
      <c r="DOH1356" s="84">
        <f>DOG1356/DOF1356</f>
        <v>0</v>
      </c>
      <c r="DOI1356" s="84">
        <f>DOF1356-DOG1356</f>
        <v>2000000</v>
      </c>
      <c r="DOJ1356" s="84">
        <f t="shared" si="333"/>
        <v>2000000</v>
      </c>
      <c r="DOP1356" s="84" t="s">
        <v>247</v>
      </c>
      <c r="DOQ1356" s="84" t="s">
        <v>4692</v>
      </c>
      <c r="DOR1356" s="84">
        <v>0</v>
      </c>
      <c r="DOS1356" s="84">
        <v>0</v>
      </c>
      <c r="DOU1356" s="84">
        <v>0</v>
      </c>
      <c r="DOV1356" s="84">
        <f>DOV1353</f>
        <v>2000000</v>
      </c>
      <c r="DOW1356" s="84">
        <f>DOW1353</f>
        <v>0</v>
      </c>
      <c r="DOX1356" s="84">
        <f>DOW1356/DOV1356</f>
        <v>0</v>
      </c>
      <c r="DOY1356" s="84">
        <f>DOV1356-DOW1356</f>
        <v>2000000</v>
      </c>
      <c r="DOZ1356" s="84">
        <f t="shared" si="334"/>
        <v>2000000</v>
      </c>
      <c r="DPF1356" s="84" t="s">
        <v>247</v>
      </c>
      <c r="DPG1356" s="84" t="s">
        <v>4692</v>
      </c>
      <c r="DPH1356" s="84">
        <v>0</v>
      </c>
      <c r="DPI1356" s="84">
        <v>0</v>
      </c>
      <c r="DPK1356" s="84">
        <v>0</v>
      </c>
      <c r="DPL1356" s="84">
        <f>DPL1353</f>
        <v>2000000</v>
      </c>
      <c r="DPM1356" s="84">
        <f>DPM1353</f>
        <v>0</v>
      </c>
      <c r="DPN1356" s="84">
        <f>DPM1356/DPL1356</f>
        <v>0</v>
      </c>
      <c r="DPO1356" s="84">
        <f>DPL1356-DPM1356</f>
        <v>2000000</v>
      </c>
      <c r="DPP1356" s="84">
        <f t="shared" si="334"/>
        <v>2000000</v>
      </c>
      <c r="DPV1356" s="84" t="s">
        <v>247</v>
      </c>
      <c r="DPW1356" s="84" t="s">
        <v>4692</v>
      </c>
      <c r="DPX1356" s="84">
        <v>0</v>
      </c>
      <c r="DPY1356" s="84">
        <v>0</v>
      </c>
      <c r="DQA1356" s="84">
        <v>0</v>
      </c>
      <c r="DQB1356" s="84">
        <f>DQB1353</f>
        <v>2000000</v>
      </c>
      <c r="DQC1356" s="84">
        <f>DQC1353</f>
        <v>0</v>
      </c>
      <c r="DQD1356" s="84">
        <f>DQC1356/DQB1356</f>
        <v>0</v>
      </c>
      <c r="DQE1356" s="84">
        <f>DQB1356-DQC1356</f>
        <v>2000000</v>
      </c>
      <c r="DQF1356" s="84">
        <f t="shared" si="335"/>
        <v>2000000</v>
      </c>
      <c r="DQL1356" s="84" t="s">
        <v>247</v>
      </c>
      <c r="DQM1356" s="84" t="s">
        <v>4692</v>
      </c>
      <c r="DQN1356" s="84">
        <v>0</v>
      </c>
      <c r="DQO1356" s="84">
        <v>0</v>
      </c>
      <c r="DQQ1356" s="84">
        <v>0</v>
      </c>
      <c r="DQR1356" s="84">
        <f>DQR1353</f>
        <v>2000000</v>
      </c>
      <c r="DQS1356" s="84">
        <f>DQS1353</f>
        <v>0</v>
      </c>
      <c r="DQT1356" s="84">
        <f>DQS1356/DQR1356</f>
        <v>0</v>
      </c>
      <c r="DQU1356" s="84">
        <f>DQR1356-DQS1356</f>
        <v>2000000</v>
      </c>
      <c r="DQV1356" s="84">
        <f t="shared" si="335"/>
        <v>2000000</v>
      </c>
      <c r="DRB1356" s="84" t="s">
        <v>247</v>
      </c>
      <c r="DRC1356" s="84" t="s">
        <v>4692</v>
      </c>
      <c r="DRD1356" s="84">
        <v>0</v>
      </c>
      <c r="DRE1356" s="84">
        <v>0</v>
      </c>
      <c r="DRG1356" s="84">
        <v>0</v>
      </c>
      <c r="DRH1356" s="84">
        <f>DRH1353</f>
        <v>2000000</v>
      </c>
      <c r="DRI1356" s="84">
        <f>DRI1353</f>
        <v>0</v>
      </c>
      <c r="DRJ1356" s="84">
        <f>DRI1356/DRH1356</f>
        <v>0</v>
      </c>
      <c r="DRK1356" s="84">
        <f>DRH1356-DRI1356</f>
        <v>2000000</v>
      </c>
      <c r="DRL1356" s="84">
        <f t="shared" si="336"/>
        <v>2000000</v>
      </c>
      <c r="DRR1356" s="84" t="s">
        <v>247</v>
      </c>
      <c r="DRS1356" s="84" t="s">
        <v>4692</v>
      </c>
      <c r="DRT1356" s="84">
        <v>0</v>
      </c>
      <c r="DRU1356" s="84">
        <v>0</v>
      </c>
      <c r="DRW1356" s="84">
        <v>0</v>
      </c>
      <c r="DRX1356" s="84">
        <f>DRX1353</f>
        <v>2000000</v>
      </c>
      <c r="DRY1356" s="84">
        <f>DRY1353</f>
        <v>0</v>
      </c>
      <c r="DRZ1356" s="84">
        <f>DRY1356/DRX1356</f>
        <v>0</v>
      </c>
      <c r="DSA1356" s="84">
        <f>DRX1356-DRY1356</f>
        <v>2000000</v>
      </c>
      <c r="DSB1356" s="84">
        <f t="shared" si="336"/>
        <v>2000000</v>
      </c>
      <c r="DSH1356" s="84" t="s">
        <v>247</v>
      </c>
      <c r="DSI1356" s="84" t="s">
        <v>4692</v>
      </c>
      <c r="DSJ1356" s="84">
        <v>0</v>
      </c>
      <c r="DSK1356" s="84">
        <v>0</v>
      </c>
      <c r="DSM1356" s="84">
        <v>0</v>
      </c>
      <c r="DSN1356" s="84">
        <f>DSN1353</f>
        <v>2000000</v>
      </c>
      <c r="DSO1356" s="84">
        <f>DSO1353</f>
        <v>0</v>
      </c>
      <c r="DSP1356" s="84">
        <f>DSO1356/DSN1356</f>
        <v>0</v>
      </c>
      <c r="DSQ1356" s="84">
        <f>DSN1356-DSO1356</f>
        <v>2000000</v>
      </c>
      <c r="DSR1356" s="84">
        <f t="shared" si="337"/>
        <v>2000000</v>
      </c>
      <c r="DSX1356" s="84" t="s">
        <v>247</v>
      </c>
      <c r="DSY1356" s="84" t="s">
        <v>4692</v>
      </c>
      <c r="DSZ1356" s="84">
        <v>0</v>
      </c>
      <c r="DTA1356" s="84">
        <v>0</v>
      </c>
      <c r="DTC1356" s="84">
        <v>0</v>
      </c>
      <c r="DTD1356" s="84">
        <f>DTD1353</f>
        <v>2000000</v>
      </c>
      <c r="DTE1356" s="84">
        <f>DTE1353</f>
        <v>0</v>
      </c>
      <c r="DTF1356" s="84">
        <f>DTE1356/DTD1356</f>
        <v>0</v>
      </c>
      <c r="DTG1356" s="84">
        <f>DTD1356-DTE1356</f>
        <v>2000000</v>
      </c>
      <c r="DTH1356" s="84">
        <f t="shared" si="337"/>
        <v>2000000</v>
      </c>
      <c r="DTN1356" s="84" t="s">
        <v>247</v>
      </c>
      <c r="DTO1356" s="84" t="s">
        <v>4692</v>
      </c>
      <c r="DTP1356" s="84">
        <v>0</v>
      </c>
      <c r="DTQ1356" s="84">
        <v>0</v>
      </c>
      <c r="DTS1356" s="84">
        <v>0</v>
      </c>
      <c r="DTT1356" s="84">
        <f>DTT1353</f>
        <v>2000000</v>
      </c>
      <c r="DTU1356" s="84">
        <f>DTU1353</f>
        <v>0</v>
      </c>
      <c r="DTV1356" s="84">
        <f>DTU1356/DTT1356</f>
        <v>0</v>
      </c>
      <c r="DTW1356" s="84">
        <f>DTT1356-DTU1356</f>
        <v>2000000</v>
      </c>
      <c r="DTX1356" s="84">
        <f t="shared" si="338"/>
        <v>2000000</v>
      </c>
      <c r="DUD1356" s="84" t="s">
        <v>247</v>
      </c>
      <c r="DUE1356" s="84" t="s">
        <v>4692</v>
      </c>
      <c r="DUF1356" s="84">
        <v>0</v>
      </c>
      <c r="DUG1356" s="84">
        <v>0</v>
      </c>
      <c r="DUI1356" s="84">
        <v>0</v>
      </c>
      <c r="DUJ1356" s="84">
        <f>DUJ1353</f>
        <v>2000000</v>
      </c>
      <c r="DUK1356" s="84">
        <f>DUK1353</f>
        <v>0</v>
      </c>
      <c r="DUL1356" s="84">
        <f>DUK1356/DUJ1356</f>
        <v>0</v>
      </c>
      <c r="DUM1356" s="84">
        <f>DUJ1356-DUK1356</f>
        <v>2000000</v>
      </c>
      <c r="DUN1356" s="84">
        <f t="shared" si="338"/>
        <v>2000000</v>
      </c>
      <c r="DUT1356" s="84" t="s">
        <v>247</v>
      </c>
      <c r="DUU1356" s="84" t="s">
        <v>4692</v>
      </c>
      <c r="DUV1356" s="84">
        <v>0</v>
      </c>
      <c r="DUW1356" s="84">
        <v>0</v>
      </c>
      <c r="DUY1356" s="84">
        <v>0</v>
      </c>
      <c r="DUZ1356" s="84">
        <f>DUZ1353</f>
        <v>2000000</v>
      </c>
      <c r="DVA1356" s="84">
        <f>DVA1353</f>
        <v>0</v>
      </c>
      <c r="DVB1356" s="84">
        <f>DVA1356/DUZ1356</f>
        <v>0</v>
      </c>
      <c r="DVC1356" s="84">
        <f>DUZ1356-DVA1356</f>
        <v>2000000</v>
      </c>
      <c r="DVD1356" s="84">
        <f t="shared" si="339"/>
        <v>2000000</v>
      </c>
      <c r="DVJ1356" s="84" t="s">
        <v>247</v>
      </c>
      <c r="DVK1356" s="84" t="s">
        <v>4692</v>
      </c>
      <c r="DVL1356" s="84">
        <v>0</v>
      </c>
      <c r="DVM1356" s="84">
        <v>0</v>
      </c>
      <c r="DVO1356" s="84">
        <v>0</v>
      </c>
      <c r="DVP1356" s="84">
        <f>DVP1353</f>
        <v>2000000</v>
      </c>
      <c r="DVQ1356" s="84">
        <f>DVQ1353</f>
        <v>0</v>
      </c>
      <c r="DVR1356" s="84">
        <f>DVQ1356/DVP1356</f>
        <v>0</v>
      </c>
      <c r="DVS1356" s="84">
        <f>DVP1356-DVQ1356</f>
        <v>2000000</v>
      </c>
      <c r="DVT1356" s="84">
        <f t="shared" si="339"/>
        <v>2000000</v>
      </c>
      <c r="DVZ1356" s="84" t="s">
        <v>247</v>
      </c>
      <c r="DWA1356" s="84" t="s">
        <v>4692</v>
      </c>
      <c r="DWB1356" s="84">
        <v>0</v>
      </c>
      <c r="DWC1356" s="84">
        <v>0</v>
      </c>
      <c r="DWE1356" s="84">
        <v>0</v>
      </c>
      <c r="DWF1356" s="84">
        <f>DWF1353</f>
        <v>2000000</v>
      </c>
      <c r="DWG1356" s="84">
        <f>DWG1353</f>
        <v>0</v>
      </c>
      <c r="DWH1356" s="84">
        <f>DWG1356/DWF1356</f>
        <v>0</v>
      </c>
      <c r="DWI1356" s="84">
        <f>DWF1356-DWG1356</f>
        <v>2000000</v>
      </c>
      <c r="DWJ1356" s="84">
        <f t="shared" si="340"/>
        <v>2000000</v>
      </c>
      <c r="DWP1356" s="84" t="s">
        <v>247</v>
      </c>
      <c r="DWQ1356" s="84" t="s">
        <v>4692</v>
      </c>
      <c r="DWR1356" s="84">
        <v>0</v>
      </c>
      <c r="DWS1356" s="84">
        <v>0</v>
      </c>
      <c r="DWU1356" s="84">
        <v>0</v>
      </c>
      <c r="DWV1356" s="84">
        <f>DWV1353</f>
        <v>2000000</v>
      </c>
      <c r="DWW1356" s="84">
        <f>DWW1353</f>
        <v>0</v>
      </c>
      <c r="DWX1356" s="84">
        <f>DWW1356/DWV1356</f>
        <v>0</v>
      </c>
      <c r="DWY1356" s="84">
        <f>DWV1356-DWW1356</f>
        <v>2000000</v>
      </c>
      <c r="DWZ1356" s="84">
        <f t="shared" si="340"/>
        <v>2000000</v>
      </c>
      <c r="DXF1356" s="84" t="s">
        <v>247</v>
      </c>
      <c r="DXG1356" s="84" t="s">
        <v>4692</v>
      </c>
      <c r="DXH1356" s="84">
        <v>0</v>
      </c>
      <c r="DXI1356" s="84">
        <v>0</v>
      </c>
      <c r="DXK1356" s="84">
        <v>0</v>
      </c>
      <c r="DXL1356" s="84">
        <f>DXL1353</f>
        <v>2000000</v>
      </c>
      <c r="DXM1356" s="84">
        <f>DXM1353</f>
        <v>0</v>
      </c>
      <c r="DXN1356" s="84">
        <f>DXM1356/DXL1356</f>
        <v>0</v>
      </c>
      <c r="DXO1356" s="84">
        <f>DXL1356-DXM1356</f>
        <v>2000000</v>
      </c>
      <c r="DXP1356" s="84">
        <f t="shared" si="341"/>
        <v>2000000</v>
      </c>
      <c r="DXV1356" s="84" t="s">
        <v>247</v>
      </c>
      <c r="DXW1356" s="84" t="s">
        <v>4692</v>
      </c>
      <c r="DXX1356" s="84">
        <v>0</v>
      </c>
      <c r="DXY1356" s="84">
        <v>0</v>
      </c>
      <c r="DYA1356" s="84">
        <v>0</v>
      </c>
      <c r="DYB1356" s="84">
        <f>DYB1353</f>
        <v>2000000</v>
      </c>
      <c r="DYC1356" s="84">
        <f>DYC1353</f>
        <v>0</v>
      </c>
      <c r="DYD1356" s="84">
        <f>DYC1356/DYB1356</f>
        <v>0</v>
      </c>
      <c r="DYE1356" s="84">
        <f>DYB1356-DYC1356</f>
        <v>2000000</v>
      </c>
      <c r="DYF1356" s="84">
        <f t="shared" si="341"/>
        <v>2000000</v>
      </c>
      <c r="DYL1356" s="84" t="s">
        <v>247</v>
      </c>
      <c r="DYM1356" s="84" t="s">
        <v>4692</v>
      </c>
      <c r="DYN1356" s="84">
        <v>0</v>
      </c>
      <c r="DYO1356" s="84">
        <v>0</v>
      </c>
      <c r="DYQ1356" s="84">
        <v>0</v>
      </c>
      <c r="DYR1356" s="84">
        <f>DYR1353</f>
        <v>2000000</v>
      </c>
      <c r="DYS1356" s="84">
        <f>DYS1353</f>
        <v>0</v>
      </c>
      <c r="DYT1356" s="84">
        <f>DYS1356/DYR1356</f>
        <v>0</v>
      </c>
      <c r="DYU1356" s="84">
        <f>DYR1356-DYS1356</f>
        <v>2000000</v>
      </c>
      <c r="DYV1356" s="84">
        <f t="shared" si="342"/>
        <v>2000000</v>
      </c>
      <c r="DZB1356" s="84" t="s">
        <v>247</v>
      </c>
      <c r="DZC1356" s="84" t="s">
        <v>4692</v>
      </c>
      <c r="DZD1356" s="84">
        <v>0</v>
      </c>
      <c r="DZE1356" s="84">
        <v>0</v>
      </c>
      <c r="DZG1356" s="84">
        <v>0</v>
      </c>
      <c r="DZH1356" s="84">
        <f>DZH1353</f>
        <v>2000000</v>
      </c>
      <c r="DZI1356" s="84">
        <f>DZI1353</f>
        <v>0</v>
      </c>
      <c r="DZJ1356" s="84">
        <f>DZI1356/DZH1356</f>
        <v>0</v>
      </c>
      <c r="DZK1356" s="84">
        <f>DZH1356-DZI1356</f>
        <v>2000000</v>
      </c>
      <c r="DZL1356" s="84">
        <f t="shared" si="342"/>
        <v>2000000</v>
      </c>
      <c r="DZR1356" s="84" t="s">
        <v>247</v>
      </c>
      <c r="DZS1356" s="84" t="s">
        <v>4692</v>
      </c>
      <c r="DZT1356" s="84">
        <v>0</v>
      </c>
      <c r="DZU1356" s="84">
        <v>0</v>
      </c>
      <c r="DZW1356" s="84">
        <v>0</v>
      </c>
      <c r="DZX1356" s="84">
        <f>DZX1353</f>
        <v>2000000</v>
      </c>
      <c r="DZY1356" s="84">
        <f>DZY1353</f>
        <v>0</v>
      </c>
      <c r="DZZ1356" s="84">
        <f>DZY1356/DZX1356</f>
        <v>0</v>
      </c>
      <c r="EAA1356" s="84">
        <f>DZX1356-DZY1356</f>
        <v>2000000</v>
      </c>
      <c r="EAB1356" s="84">
        <f t="shared" si="343"/>
        <v>2000000</v>
      </c>
      <c r="EAH1356" s="84" t="s">
        <v>247</v>
      </c>
      <c r="EAI1356" s="84" t="s">
        <v>4692</v>
      </c>
      <c r="EAJ1356" s="84">
        <v>0</v>
      </c>
      <c r="EAK1356" s="84">
        <v>0</v>
      </c>
      <c r="EAM1356" s="84">
        <v>0</v>
      </c>
      <c r="EAN1356" s="84">
        <f>EAN1353</f>
        <v>2000000</v>
      </c>
      <c r="EAO1356" s="84">
        <f>EAO1353</f>
        <v>0</v>
      </c>
      <c r="EAP1356" s="84">
        <f>EAO1356/EAN1356</f>
        <v>0</v>
      </c>
      <c r="EAQ1356" s="84">
        <f>EAN1356-EAO1356</f>
        <v>2000000</v>
      </c>
      <c r="EAR1356" s="84">
        <f t="shared" si="343"/>
        <v>2000000</v>
      </c>
      <c r="EAX1356" s="84" t="s">
        <v>247</v>
      </c>
      <c r="EAY1356" s="84" t="s">
        <v>4692</v>
      </c>
      <c r="EAZ1356" s="84">
        <v>0</v>
      </c>
      <c r="EBA1356" s="84">
        <v>0</v>
      </c>
      <c r="EBC1356" s="84">
        <v>0</v>
      </c>
      <c r="EBD1356" s="84">
        <f>EBD1353</f>
        <v>2000000</v>
      </c>
      <c r="EBE1356" s="84">
        <f>EBE1353</f>
        <v>0</v>
      </c>
      <c r="EBF1356" s="84">
        <f>EBE1356/EBD1356</f>
        <v>0</v>
      </c>
      <c r="EBG1356" s="84">
        <f>EBD1356-EBE1356</f>
        <v>2000000</v>
      </c>
      <c r="EBH1356" s="84">
        <f t="shared" si="344"/>
        <v>2000000</v>
      </c>
      <c r="EBN1356" s="84" t="s">
        <v>247</v>
      </c>
      <c r="EBO1356" s="84" t="s">
        <v>4692</v>
      </c>
      <c r="EBP1356" s="84">
        <v>0</v>
      </c>
      <c r="EBQ1356" s="84">
        <v>0</v>
      </c>
      <c r="EBS1356" s="84">
        <v>0</v>
      </c>
      <c r="EBT1356" s="84">
        <f>EBT1353</f>
        <v>2000000</v>
      </c>
      <c r="EBU1356" s="84">
        <f>EBU1353</f>
        <v>0</v>
      </c>
      <c r="EBV1356" s="84">
        <f>EBU1356/EBT1356</f>
        <v>0</v>
      </c>
      <c r="EBW1356" s="84">
        <f>EBT1356-EBU1356</f>
        <v>2000000</v>
      </c>
      <c r="EBX1356" s="84">
        <f t="shared" si="344"/>
        <v>2000000</v>
      </c>
      <c r="ECD1356" s="84" t="s">
        <v>247</v>
      </c>
      <c r="ECE1356" s="84" t="s">
        <v>4692</v>
      </c>
      <c r="ECF1356" s="84">
        <v>0</v>
      </c>
      <c r="ECG1356" s="84">
        <v>0</v>
      </c>
      <c r="ECI1356" s="84">
        <v>0</v>
      </c>
      <c r="ECJ1356" s="84">
        <f>ECJ1353</f>
        <v>2000000</v>
      </c>
      <c r="ECK1356" s="84">
        <f>ECK1353</f>
        <v>0</v>
      </c>
      <c r="ECL1356" s="84">
        <f>ECK1356/ECJ1356</f>
        <v>0</v>
      </c>
      <c r="ECM1356" s="84">
        <f>ECJ1356-ECK1356</f>
        <v>2000000</v>
      </c>
      <c r="ECN1356" s="84">
        <f t="shared" si="345"/>
        <v>2000000</v>
      </c>
      <c r="ECT1356" s="84" t="s">
        <v>247</v>
      </c>
      <c r="ECU1356" s="84" t="s">
        <v>4692</v>
      </c>
      <c r="ECV1356" s="84">
        <v>0</v>
      </c>
      <c r="ECW1356" s="84">
        <v>0</v>
      </c>
      <c r="ECY1356" s="84">
        <v>0</v>
      </c>
      <c r="ECZ1356" s="84">
        <f>ECZ1353</f>
        <v>2000000</v>
      </c>
      <c r="EDA1356" s="84">
        <f>EDA1353</f>
        <v>0</v>
      </c>
      <c r="EDB1356" s="84">
        <f>EDA1356/ECZ1356</f>
        <v>0</v>
      </c>
      <c r="EDC1356" s="84">
        <f>ECZ1356-EDA1356</f>
        <v>2000000</v>
      </c>
      <c r="EDD1356" s="84">
        <f t="shared" si="345"/>
        <v>2000000</v>
      </c>
      <c r="EDJ1356" s="84" t="s">
        <v>247</v>
      </c>
      <c r="EDK1356" s="84" t="s">
        <v>4692</v>
      </c>
      <c r="EDL1356" s="84">
        <v>0</v>
      </c>
      <c r="EDM1356" s="84">
        <v>0</v>
      </c>
      <c r="EDO1356" s="84">
        <v>0</v>
      </c>
      <c r="EDP1356" s="84">
        <f>EDP1353</f>
        <v>2000000</v>
      </c>
      <c r="EDQ1356" s="84">
        <f>EDQ1353</f>
        <v>0</v>
      </c>
      <c r="EDR1356" s="84">
        <f>EDQ1356/EDP1356</f>
        <v>0</v>
      </c>
      <c r="EDS1356" s="84">
        <f>EDP1356-EDQ1356</f>
        <v>2000000</v>
      </c>
      <c r="EDT1356" s="84">
        <f t="shared" si="346"/>
        <v>2000000</v>
      </c>
      <c r="EDZ1356" s="84" t="s">
        <v>247</v>
      </c>
      <c r="EEA1356" s="84" t="s">
        <v>4692</v>
      </c>
      <c r="EEB1356" s="84">
        <v>0</v>
      </c>
      <c r="EEC1356" s="84">
        <v>0</v>
      </c>
      <c r="EEE1356" s="84">
        <v>0</v>
      </c>
      <c r="EEF1356" s="84">
        <f>EEF1353</f>
        <v>2000000</v>
      </c>
      <c r="EEG1356" s="84">
        <f>EEG1353</f>
        <v>0</v>
      </c>
      <c r="EEH1356" s="84">
        <f>EEG1356/EEF1356</f>
        <v>0</v>
      </c>
      <c r="EEI1356" s="84">
        <f>EEF1356-EEG1356</f>
        <v>2000000</v>
      </c>
      <c r="EEJ1356" s="84">
        <f t="shared" si="346"/>
        <v>2000000</v>
      </c>
      <c r="EEP1356" s="84" t="s">
        <v>247</v>
      </c>
      <c r="EEQ1356" s="84" t="s">
        <v>4692</v>
      </c>
      <c r="EER1356" s="84">
        <v>0</v>
      </c>
      <c r="EES1356" s="84">
        <v>0</v>
      </c>
      <c r="EEU1356" s="84">
        <v>0</v>
      </c>
      <c r="EEV1356" s="84">
        <f>EEV1353</f>
        <v>2000000</v>
      </c>
      <c r="EEW1356" s="84">
        <f>EEW1353</f>
        <v>0</v>
      </c>
      <c r="EEX1356" s="84">
        <f>EEW1356/EEV1356</f>
        <v>0</v>
      </c>
      <c r="EEY1356" s="84">
        <f>EEV1356-EEW1356</f>
        <v>2000000</v>
      </c>
      <c r="EEZ1356" s="84">
        <f t="shared" si="347"/>
        <v>2000000</v>
      </c>
      <c r="EFF1356" s="84" t="s">
        <v>247</v>
      </c>
      <c r="EFG1356" s="84" t="s">
        <v>4692</v>
      </c>
      <c r="EFH1356" s="84">
        <v>0</v>
      </c>
      <c r="EFI1356" s="84">
        <v>0</v>
      </c>
      <c r="EFK1356" s="84">
        <v>0</v>
      </c>
      <c r="EFL1356" s="84">
        <f>EFL1353</f>
        <v>2000000</v>
      </c>
      <c r="EFM1356" s="84">
        <f>EFM1353</f>
        <v>0</v>
      </c>
      <c r="EFN1356" s="84">
        <f>EFM1356/EFL1356</f>
        <v>0</v>
      </c>
      <c r="EFO1356" s="84">
        <f>EFL1356-EFM1356</f>
        <v>2000000</v>
      </c>
      <c r="EFP1356" s="84">
        <f t="shared" si="347"/>
        <v>2000000</v>
      </c>
      <c r="EFV1356" s="84" t="s">
        <v>247</v>
      </c>
      <c r="EFW1356" s="84" t="s">
        <v>4692</v>
      </c>
      <c r="EFX1356" s="84">
        <v>0</v>
      </c>
      <c r="EFY1356" s="84">
        <v>0</v>
      </c>
      <c r="EGA1356" s="84">
        <v>0</v>
      </c>
      <c r="EGB1356" s="84">
        <f>EGB1353</f>
        <v>2000000</v>
      </c>
      <c r="EGC1356" s="84">
        <f>EGC1353</f>
        <v>0</v>
      </c>
      <c r="EGD1356" s="84">
        <f>EGC1356/EGB1356</f>
        <v>0</v>
      </c>
      <c r="EGE1356" s="84">
        <f>EGB1356-EGC1356</f>
        <v>2000000</v>
      </c>
      <c r="EGF1356" s="84">
        <f t="shared" si="348"/>
        <v>2000000</v>
      </c>
      <c r="EGL1356" s="84" t="s">
        <v>247</v>
      </c>
      <c r="EGM1356" s="84" t="s">
        <v>4692</v>
      </c>
      <c r="EGN1356" s="84">
        <v>0</v>
      </c>
      <c r="EGO1356" s="84">
        <v>0</v>
      </c>
      <c r="EGQ1356" s="84">
        <v>0</v>
      </c>
      <c r="EGR1356" s="84">
        <f>EGR1353</f>
        <v>2000000</v>
      </c>
      <c r="EGS1356" s="84">
        <f>EGS1353</f>
        <v>0</v>
      </c>
      <c r="EGT1356" s="84">
        <f>EGS1356/EGR1356</f>
        <v>0</v>
      </c>
      <c r="EGU1356" s="84">
        <f>EGR1356-EGS1356</f>
        <v>2000000</v>
      </c>
      <c r="EGV1356" s="84">
        <f t="shared" si="348"/>
        <v>2000000</v>
      </c>
      <c r="EHB1356" s="84" t="s">
        <v>247</v>
      </c>
      <c r="EHC1356" s="84" t="s">
        <v>4692</v>
      </c>
      <c r="EHD1356" s="84">
        <v>0</v>
      </c>
      <c r="EHE1356" s="84">
        <v>0</v>
      </c>
      <c r="EHG1356" s="84">
        <v>0</v>
      </c>
      <c r="EHH1356" s="84">
        <f>EHH1353</f>
        <v>2000000</v>
      </c>
      <c r="EHI1356" s="84">
        <f>EHI1353</f>
        <v>0</v>
      </c>
      <c r="EHJ1356" s="84">
        <f>EHI1356/EHH1356</f>
        <v>0</v>
      </c>
      <c r="EHK1356" s="84">
        <f>EHH1356-EHI1356</f>
        <v>2000000</v>
      </c>
      <c r="EHL1356" s="84">
        <f t="shared" si="349"/>
        <v>2000000</v>
      </c>
      <c r="EHR1356" s="84" t="s">
        <v>247</v>
      </c>
      <c r="EHS1356" s="84" t="s">
        <v>4692</v>
      </c>
      <c r="EHT1356" s="84">
        <v>0</v>
      </c>
      <c r="EHU1356" s="84">
        <v>0</v>
      </c>
      <c r="EHW1356" s="84">
        <v>0</v>
      </c>
      <c r="EHX1356" s="84">
        <f>EHX1353</f>
        <v>2000000</v>
      </c>
      <c r="EHY1356" s="84">
        <f>EHY1353</f>
        <v>0</v>
      </c>
      <c r="EHZ1356" s="84">
        <f>EHY1356/EHX1356</f>
        <v>0</v>
      </c>
      <c r="EIA1356" s="84">
        <f>EHX1356-EHY1356</f>
        <v>2000000</v>
      </c>
      <c r="EIB1356" s="84">
        <f t="shared" si="349"/>
        <v>2000000</v>
      </c>
      <c r="EIH1356" s="84" t="s">
        <v>247</v>
      </c>
      <c r="EII1356" s="84" t="s">
        <v>4692</v>
      </c>
      <c r="EIJ1356" s="84">
        <v>0</v>
      </c>
      <c r="EIK1356" s="84">
        <v>0</v>
      </c>
      <c r="EIM1356" s="84">
        <v>0</v>
      </c>
      <c r="EIN1356" s="84">
        <f>EIN1353</f>
        <v>2000000</v>
      </c>
      <c r="EIO1356" s="84">
        <f>EIO1353</f>
        <v>0</v>
      </c>
      <c r="EIP1356" s="84">
        <f>EIO1356/EIN1356</f>
        <v>0</v>
      </c>
      <c r="EIQ1356" s="84">
        <f>EIN1356-EIO1356</f>
        <v>2000000</v>
      </c>
      <c r="EIR1356" s="84">
        <f t="shared" si="350"/>
        <v>2000000</v>
      </c>
      <c r="EIX1356" s="84" t="s">
        <v>247</v>
      </c>
      <c r="EIY1356" s="84" t="s">
        <v>4692</v>
      </c>
      <c r="EIZ1356" s="84">
        <v>0</v>
      </c>
      <c r="EJA1356" s="84">
        <v>0</v>
      </c>
      <c r="EJC1356" s="84">
        <v>0</v>
      </c>
      <c r="EJD1356" s="84">
        <f>EJD1353</f>
        <v>2000000</v>
      </c>
      <c r="EJE1356" s="84">
        <f>EJE1353</f>
        <v>0</v>
      </c>
      <c r="EJF1356" s="84">
        <f>EJE1356/EJD1356</f>
        <v>0</v>
      </c>
      <c r="EJG1356" s="84">
        <f>EJD1356-EJE1356</f>
        <v>2000000</v>
      </c>
      <c r="EJH1356" s="84">
        <f t="shared" si="350"/>
        <v>2000000</v>
      </c>
      <c r="EJN1356" s="84" t="s">
        <v>247</v>
      </c>
      <c r="EJO1356" s="84" t="s">
        <v>4692</v>
      </c>
      <c r="EJP1356" s="84">
        <v>0</v>
      </c>
      <c r="EJQ1356" s="84">
        <v>0</v>
      </c>
      <c r="EJS1356" s="84">
        <v>0</v>
      </c>
      <c r="EJT1356" s="84">
        <f>EJT1353</f>
        <v>2000000</v>
      </c>
      <c r="EJU1356" s="84">
        <f>EJU1353</f>
        <v>0</v>
      </c>
      <c r="EJV1356" s="84">
        <f>EJU1356/EJT1356</f>
        <v>0</v>
      </c>
      <c r="EJW1356" s="84">
        <f>EJT1356-EJU1356</f>
        <v>2000000</v>
      </c>
      <c r="EJX1356" s="84">
        <f t="shared" si="351"/>
        <v>2000000</v>
      </c>
      <c r="EKD1356" s="84" t="s">
        <v>247</v>
      </c>
      <c r="EKE1356" s="84" t="s">
        <v>4692</v>
      </c>
      <c r="EKF1356" s="84">
        <v>0</v>
      </c>
      <c r="EKG1356" s="84">
        <v>0</v>
      </c>
      <c r="EKI1356" s="84">
        <v>0</v>
      </c>
      <c r="EKJ1356" s="84">
        <f>EKJ1353</f>
        <v>2000000</v>
      </c>
      <c r="EKK1356" s="84">
        <f>EKK1353</f>
        <v>0</v>
      </c>
      <c r="EKL1356" s="84">
        <f>EKK1356/EKJ1356</f>
        <v>0</v>
      </c>
      <c r="EKM1356" s="84">
        <f>EKJ1356-EKK1356</f>
        <v>2000000</v>
      </c>
      <c r="EKN1356" s="84">
        <f t="shared" si="351"/>
        <v>2000000</v>
      </c>
      <c r="EKT1356" s="84" t="s">
        <v>247</v>
      </c>
      <c r="EKU1356" s="84" t="s">
        <v>4692</v>
      </c>
      <c r="EKV1356" s="84">
        <v>0</v>
      </c>
      <c r="EKW1356" s="84">
        <v>0</v>
      </c>
      <c r="EKY1356" s="84">
        <v>0</v>
      </c>
      <c r="EKZ1356" s="84">
        <f>EKZ1353</f>
        <v>2000000</v>
      </c>
      <c r="ELA1356" s="84">
        <f>ELA1353</f>
        <v>0</v>
      </c>
      <c r="ELB1356" s="84">
        <f>ELA1356/EKZ1356</f>
        <v>0</v>
      </c>
      <c r="ELC1356" s="84">
        <f>EKZ1356-ELA1356</f>
        <v>2000000</v>
      </c>
      <c r="ELD1356" s="84">
        <f t="shared" si="352"/>
        <v>2000000</v>
      </c>
      <c r="ELJ1356" s="84" t="s">
        <v>247</v>
      </c>
      <c r="ELK1356" s="84" t="s">
        <v>4692</v>
      </c>
      <c r="ELL1356" s="84">
        <v>0</v>
      </c>
      <c r="ELM1356" s="84">
        <v>0</v>
      </c>
      <c r="ELO1356" s="84">
        <v>0</v>
      </c>
      <c r="ELP1356" s="84">
        <f>ELP1353</f>
        <v>2000000</v>
      </c>
      <c r="ELQ1356" s="84">
        <f>ELQ1353</f>
        <v>0</v>
      </c>
      <c r="ELR1356" s="84">
        <f>ELQ1356/ELP1356</f>
        <v>0</v>
      </c>
      <c r="ELS1356" s="84">
        <f>ELP1356-ELQ1356</f>
        <v>2000000</v>
      </c>
      <c r="ELT1356" s="84">
        <f t="shared" si="352"/>
        <v>2000000</v>
      </c>
      <c r="ELZ1356" s="84" t="s">
        <v>247</v>
      </c>
      <c r="EMA1356" s="84" t="s">
        <v>4692</v>
      </c>
      <c r="EMB1356" s="84">
        <v>0</v>
      </c>
      <c r="EMC1356" s="84">
        <v>0</v>
      </c>
      <c r="EME1356" s="84">
        <v>0</v>
      </c>
      <c r="EMF1356" s="84">
        <f>EMF1353</f>
        <v>2000000</v>
      </c>
      <c r="EMG1356" s="84">
        <f>EMG1353</f>
        <v>0</v>
      </c>
      <c r="EMH1356" s="84">
        <f>EMG1356/EMF1356</f>
        <v>0</v>
      </c>
      <c r="EMI1356" s="84">
        <f>EMF1356-EMG1356</f>
        <v>2000000</v>
      </c>
      <c r="EMJ1356" s="84">
        <f t="shared" si="353"/>
        <v>2000000</v>
      </c>
      <c r="EMP1356" s="84" t="s">
        <v>247</v>
      </c>
      <c r="EMQ1356" s="84" t="s">
        <v>4692</v>
      </c>
      <c r="EMR1356" s="84">
        <v>0</v>
      </c>
      <c r="EMS1356" s="84">
        <v>0</v>
      </c>
      <c r="EMU1356" s="84">
        <v>0</v>
      </c>
      <c r="EMV1356" s="84">
        <f>EMV1353</f>
        <v>2000000</v>
      </c>
      <c r="EMW1356" s="84">
        <f>EMW1353</f>
        <v>0</v>
      </c>
      <c r="EMX1356" s="84">
        <f>EMW1356/EMV1356</f>
        <v>0</v>
      </c>
      <c r="EMY1356" s="84">
        <f>EMV1356-EMW1356</f>
        <v>2000000</v>
      </c>
      <c r="EMZ1356" s="84">
        <f t="shared" si="353"/>
        <v>2000000</v>
      </c>
      <c r="ENF1356" s="84" t="s">
        <v>247</v>
      </c>
      <c r="ENG1356" s="84" t="s">
        <v>4692</v>
      </c>
      <c r="ENH1356" s="84">
        <v>0</v>
      </c>
      <c r="ENI1356" s="84">
        <v>0</v>
      </c>
      <c r="ENK1356" s="84">
        <v>0</v>
      </c>
      <c r="ENL1356" s="84">
        <f>ENL1353</f>
        <v>2000000</v>
      </c>
      <c r="ENM1356" s="84">
        <f>ENM1353</f>
        <v>0</v>
      </c>
      <c r="ENN1356" s="84">
        <f>ENM1356/ENL1356</f>
        <v>0</v>
      </c>
      <c r="ENO1356" s="84">
        <f>ENL1356-ENM1356</f>
        <v>2000000</v>
      </c>
      <c r="ENP1356" s="84">
        <f t="shared" si="354"/>
        <v>2000000</v>
      </c>
      <c r="ENV1356" s="84" t="s">
        <v>247</v>
      </c>
      <c r="ENW1356" s="84" t="s">
        <v>4692</v>
      </c>
      <c r="ENX1356" s="84">
        <v>0</v>
      </c>
      <c r="ENY1356" s="84">
        <v>0</v>
      </c>
      <c r="EOA1356" s="84">
        <v>0</v>
      </c>
      <c r="EOB1356" s="84">
        <f>EOB1353</f>
        <v>2000000</v>
      </c>
      <c r="EOC1356" s="84">
        <f>EOC1353</f>
        <v>0</v>
      </c>
      <c r="EOD1356" s="84">
        <f>EOC1356/EOB1356</f>
        <v>0</v>
      </c>
      <c r="EOE1356" s="84">
        <f>EOB1356-EOC1356</f>
        <v>2000000</v>
      </c>
      <c r="EOF1356" s="84">
        <f t="shared" si="354"/>
        <v>2000000</v>
      </c>
      <c r="EOL1356" s="84" t="s">
        <v>247</v>
      </c>
      <c r="EOM1356" s="84" t="s">
        <v>4692</v>
      </c>
      <c r="EON1356" s="84">
        <v>0</v>
      </c>
      <c r="EOO1356" s="84">
        <v>0</v>
      </c>
      <c r="EOQ1356" s="84">
        <v>0</v>
      </c>
      <c r="EOR1356" s="84">
        <f>EOR1353</f>
        <v>2000000</v>
      </c>
      <c r="EOS1356" s="84">
        <f>EOS1353</f>
        <v>0</v>
      </c>
      <c r="EOT1356" s="84">
        <f>EOS1356/EOR1356</f>
        <v>0</v>
      </c>
      <c r="EOU1356" s="84">
        <f>EOR1356-EOS1356</f>
        <v>2000000</v>
      </c>
      <c r="EOV1356" s="84">
        <f t="shared" si="355"/>
        <v>2000000</v>
      </c>
      <c r="EPB1356" s="84" t="s">
        <v>247</v>
      </c>
      <c r="EPC1356" s="84" t="s">
        <v>4692</v>
      </c>
      <c r="EPD1356" s="84">
        <v>0</v>
      </c>
      <c r="EPE1356" s="84">
        <v>0</v>
      </c>
      <c r="EPG1356" s="84">
        <v>0</v>
      </c>
      <c r="EPH1356" s="84">
        <f>EPH1353</f>
        <v>2000000</v>
      </c>
      <c r="EPI1356" s="84">
        <f>EPI1353</f>
        <v>0</v>
      </c>
      <c r="EPJ1356" s="84">
        <f>EPI1356/EPH1356</f>
        <v>0</v>
      </c>
      <c r="EPK1356" s="84">
        <f>EPH1356-EPI1356</f>
        <v>2000000</v>
      </c>
      <c r="EPL1356" s="84">
        <f t="shared" si="355"/>
        <v>2000000</v>
      </c>
      <c r="EPR1356" s="84" t="s">
        <v>247</v>
      </c>
      <c r="EPS1356" s="84" t="s">
        <v>4692</v>
      </c>
      <c r="EPT1356" s="84">
        <v>0</v>
      </c>
      <c r="EPU1356" s="84">
        <v>0</v>
      </c>
      <c r="EPW1356" s="84">
        <v>0</v>
      </c>
      <c r="EPX1356" s="84">
        <f>EPX1353</f>
        <v>2000000</v>
      </c>
      <c r="EPY1356" s="84">
        <f>EPY1353</f>
        <v>0</v>
      </c>
      <c r="EPZ1356" s="84">
        <f>EPY1356/EPX1356</f>
        <v>0</v>
      </c>
      <c r="EQA1356" s="84">
        <f>EPX1356-EPY1356</f>
        <v>2000000</v>
      </c>
      <c r="EQB1356" s="84">
        <f t="shared" si="356"/>
        <v>2000000</v>
      </c>
      <c r="EQH1356" s="84" t="s">
        <v>247</v>
      </c>
      <c r="EQI1356" s="84" t="s">
        <v>4692</v>
      </c>
      <c r="EQJ1356" s="84">
        <v>0</v>
      </c>
      <c r="EQK1356" s="84">
        <v>0</v>
      </c>
      <c r="EQM1356" s="84">
        <v>0</v>
      </c>
      <c r="EQN1356" s="84">
        <f>EQN1353</f>
        <v>2000000</v>
      </c>
      <c r="EQO1356" s="84">
        <f>EQO1353</f>
        <v>0</v>
      </c>
      <c r="EQP1356" s="84">
        <f>EQO1356/EQN1356</f>
        <v>0</v>
      </c>
      <c r="EQQ1356" s="84">
        <f>EQN1356-EQO1356</f>
        <v>2000000</v>
      </c>
      <c r="EQR1356" s="84">
        <f t="shared" si="356"/>
        <v>2000000</v>
      </c>
      <c r="EQX1356" s="84" t="s">
        <v>247</v>
      </c>
      <c r="EQY1356" s="84" t="s">
        <v>4692</v>
      </c>
      <c r="EQZ1356" s="84">
        <v>0</v>
      </c>
      <c r="ERA1356" s="84">
        <v>0</v>
      </c>
      <c r="ERC1356" s="84">
        <v>0</v>
      </c>
      <c r="ERD1356" s="84">
        <f>ERD1353</f>
        <v>2000000</v>
      </c>
      <c r="ERE1356" s="84">
        <f>ERE1353</f>
        <v>0</v>
      </c>
      <c r="ERF1356" s="84">
        <f>ERE1356/ERD1356</f>
        <v>0</v>
      </c>
      <c r="ERG1356" s="84">
        <f>ERD1356-ERE1356</f>
        <v>2000000</v>
      </c>
      <c r="ERH1356" s="84">
        <f t="shared" si="357"/>
        <v>2000000</v>
      </c>
      <c r="ERN1356" s="84" t="s">
        <v>247</v>
      </c>
      <c r="ERO1356" s="84" t="s">
        <v>4692</v>
      </c>
      <c r="ERP1356" s="84">
        <v>0</v>
      </c>
      <c r="ERQ1356" s="84">
        <v>0</v>
      </c>
      <c r="ERS1356" s="84">
        <v>0</v>
      </c>
      <c r="ERT1356" s="84">
        <f>ERT1353</f>
        <v>2000000</v>
      </c>
      <c r="ERU1356" s="84">
        <f>ERU1353</f>
        <v>0</v>
      </c>
      <c r="ERV1356" s="84">
        <f>ERU1356/ERT1356</f>
        <v>0</v>
      </c>
      <c r="ERW1356" s="84">
        <f>ERT1356-ERU1356</f>
        <v>2000000</v>
      </c>
      <c r="ERX1356" s="84">
        <f t="shared" si="357"/>
        <v>2000000</v>
      </c>
      <c r="ESD1356" s="84" t="s">
        <v>247</v>
      </c>
      <c r="ESE1356" s="84" t="s">
        <v>4692</v>
      </c>
      <c r="ESF1356" s="84">
        <v>0</v>
      </c>
      <c r="ESG1356" s="84">
        <v>0</v>
      </c>
      <c r="ESI1356" s="84">
        <v>0</v>
      </c>
      <c r="ESJ1356" s="84">
        <f>ESJ1353</f>
        <v>2000000</v>
      </c>
      <c r="ESK1356" s="84">
        <f>ESK1353</f>
        <v>0</v>
      </c>
      <c r="ESL1356" s="84">
        <f>ESK1356/ESJ1356</f>
        <v>0</v>
      </c>
      <c r="ESM1356" s="84">
        <f>ESJ1356-ESK1356</f>
        <v>2000000</v>
      </c>
      <c r="ESN1356" s="84">
        <f t="shared" si="358"/>
        <v>2000000</v>
      </c>
      <c r="EST1356" s="84" t="s">
        <v>247</v>
      </c>
      <c r="ESU1356" s="84" t="s">
        <v>4692</v>
      </c>
      <c r="ESV1356" s="84">
        <v>0</v>
      </c>
      <c r="ESW1356" s="84">
        <v>0</v>
      </c>
      <c r="ESY1356" s="84">
        <v>0</v>
      </c>
      <c r="ESZ1356" s="84">
        <f>ESZ1353</f>
        <v>2000000</v>
      </c>
      <c r="ETA1356" s="84">
        <f>ETA1353</f>
        <v>0</v>
      </c>
      <c r="ETB1356" s="84">
        <f>ETA1356/ESZ1356</f>
        <v>0</v>
      </c>
      <c r="ETC1356" s="84">
        <f>ESZ1356-ETA1356</f>
        <v>2000000</v>
      </c>
      <c r="ETD1356" s="84">
        <f t="shared" si="358"/>
        <v>2000000</v>
      </c>
      <c r="ETJ1356" s="84" t="s">
        <v>247</v>
      </c>
      <c r="ETK1356" s="84" t="s">
        <v>4692</v>
      </c>
      <c r="ETL1356" s="84">
        <v>0</v>
      </c>
      <c r="ETM1356" s="84">
        <v>0</v>
      </c>
      <c r="ETO1356" s="84">
        <v>0</v>
      </c>
      <c r="ETP1356" s="84">
        <f>ETP1353</f>
        <v>2000000</v>
      </c>
      <c r="ETQ1356" s="84">
        <f>ETQ1353</f>
        <v>0</v>
      </c>
      <c r="ETR1356" s="84">
        <f>ETQ1356/ETP1356</f>
        <v>0</v>
      </c>
      <c r="ETS1356" s="84">
        <f>ETP1356-ETQ1356</f>
        <v>2000000</v>
      </c>
      <c r="ETT1356" s="84">
        <f t="shared" si="359"/>
        <v>2000000</v>
      </c>
      <c r="ETZ1356" s="84" t="s">
        <v>247</v>
      </c>
      <c r="EUA1356" s="84" t="s">
        <v>4692</v>
      </c>
      <c r="EUB1356" s="84">
        <v>0</v>
      </c>
      <c r="EUC1356" s="84">
        <v>0</v>
      </c>
      <c r="EUE1356" s="84">
        <v>0</v>
      </c>
      <c r="EUF1356" s="84">
        <f>EUF1353</f>
        <v>2000000</v>
      </c>
      <c r="EUG1356" s="84">
        <f>EUG1353</f>
        <v>0</v>
      </c>
      <c r="EUH1356" s="84">
        <f>EUG1356/EUF1356</f>
        <v>0</v>
      </c>
      <c r="EUI1356" s="84">
        <f>EUF1356-EUG1356</f>
        <v>2000000</v>
      </c>
      <c r="EUJ1356" s="84">
        <f t="shared" si="359"/>
        <v>2000000</v>
      </c>
      <c r="EUP1356" s="84" t="s">
        <v>247</v>
      </c>
      <c r="EUQ1356" s="84" t="s">
        <v>4692</v>
      </c>
      <c r="EUR1356" s="84">
        <v>0</v>
      </c>
      <c r="EUS1356" s="84">
        <v>0</v>
      </c>
      <c r="EUU1356" s="84">
        <v>0</v>
      </c>
      <c r="EUV1356" s="84">
        <f>EUV1353</f>
        <v>2000000</v>
      </c>
      <c r="EUW1356" s="84">
        <f>EUW1353</f>
        <v>0</v>
      </c>
      <c r="EUX1356" s="84">
        <f>EUW1356/EUV1356</f>
        <v>0</v>
      </c>
      <c r="EUY1356" s="84">
        <f>EUV1356-EUW1356</f>
        <v>2000000</v>
      </c>
      <c r="EUZ1356" s="84">
        <f t="shared" si="360"/>
        <v>2000000</v>
      </c>
      <c r="EVF1356" s="84" t="s">
        <v>247</v>
      </c>
      <c r="EVG1356" s="84" t="s">
        <v>4692</v>
      </c>
      <c r="EVH1356" s="84">
        <v>0</v>
      </c>
      <c r="EVI1356" s="84">
        <v>0</v>
      </c>
      <c r="EVK1356" s="84">
        <v>0</v>
      </c>
      <c r="EVL1356" s="84">
        <f>EVL1353</f>
        <v>2000000</v>
      </c>
      <c r="EVM1356" s="84">
        <f>EVM1353</f>
        <v>0</v>
      </c>
      <c r="EVN1356" s="84">
        <f>EVM1356/EVL1356</f>
        <v>0</v>
      </c>
      <c r="EVO1356" s="84">
        <f>EVL1356-EVM1356</f>
        <v>2000000</v>
      </c>
      <c r="EVP1356" s="84">
        <f t="shared" si="360"/>
        <v>2000000</v>
      </c>
      <c r="EVV1356" s="84" t="s">
        <v>247</v>
      </c>
      <c r="EVW1356" s="84" t="s">
        <v>4692</v>
      </c>
      <c r="EVX1356" s="84">
        <v>0</v>
      </c>
      <c r="EVY1356" s="84">
        <v>0</v>
      </c>
      <c r="EWA1356" s="84">
        <v>0</v>
      </c>
      <c r="EWB1356" s="84">
        <f>EWB1353</f>
        <v>2000000</v>
      </c>
      <c r="EWC1356" s="84">
        <f>EWC1353</f>
        <v>0</v>
      </c>
      <c r="EWD1356" s="84">
        <f>EWC1356/EWB1356</f>
        <v>0</v>
      </c>
      <c r="EWE1356" s="84">
        <f>EWB1356-EWC1356</f>
        <v>2000000</v>
      </c>
      <c r="EWF1356" s="84">
        <f t="shared" si="361"/>
        <v>2000000</v>
      </c>
      <c r="EWL1356" s="84" t="s">
        <v>247</v>
      </c>
      <c r="EWM1356" s="84" t="s">
        <v>4692</v>
      </c>
      <c r="EWN1356" s="84">
        <v>0</v>
      </c>
      <c r="EWO1356" s="84">
        <v>0</v>
      </c>
      <c r="EWQ1356" s="84">
        <v>0</v>
      </c>
      <c r="EWR1356" s="84">
        <f>EWR1353</f>
        <v>2000000</v>
      </c>
      <c r="EWS1356" s="84">
        <f>EWS1353</f>
        <v>0</v>
      </c>
      <c r="EWT1356" s="84">
        <f>EWS1356/EWR1356</f>
        <v>0</v>
      </c>
      <c r="EWU1356" s="84">
        <f>EWR1356-EWS1356</f>
        <v>2000000</v>
      </c>
      <c r="EWV1356" s="84">
        <f t="shared" si="361"/>
        <v>2000000</v>
      </c>
      <c r="EXB1356" s="84" t="s">
        <v>247</v>
      </c>
      <c r="EXC1356" s="84" t="s">
        <v>4692</v>
      </c>
      <c r="EXD1356" s="84">
        <v>0</v>
      </c>
      <c r="EXE1356" s="84">
        <v>0</v>
      </c>
      <c r="EXG1356" s="84">
        <v>0</v>
      </c>
      <c r="EXH1356" s="84">
        <f>EXH1353</f>
        <v>2000000</v>
      </c>
      <c r="EXI1356" s="84">
        <f>EXI1353</f>
        <v>0</v>
      </c>
      <c r="EXJ1356" s="84">
        <f>EXI1356/EXH1356</f>
        <v>0</v>
      </c>
      <c r="EXK1356" s="84">
        <f>EXH1356-EXI1356</f>
        <v>2000000</v>
      </c>
      <c r="EXL1356" s="84">
        <f t="shared" si="362"/>
        <v>2000000</v>
      </c>
      <c r="EXR1356" s="84" t="s">
        <v>247</v>
      </c>
      <c r="EXS1356" s="84" t="s">
        <v>4692</v>
      </c>
      <c r="EXT1356" s="84">
        <v>0</v>
      </c>
      <c r="EXU1356" s="84">
        <v>0</v>
      </c>
      <c r="EXW1356" s="84">
        <v>0</v>
      </c>
      <c r="EXX1356" s="84">
        <f>EXX1353</f>
        <v>2000000</v>
      </c>
      <c r="EXY1356" s="84">
        <f>EXY1353</f>
        <v>0</v>
      </c>
      <c r="EXZ1356" s="84">
        <f>EXY1356/EXX1356</f>
        <v>0</v>
      </c>
      <c r="EYA1356" s="84">
        <f>EXX1356-EXY1356</f>
        <v>2000000</v>
      </c>
      <c r="EYB1356" s="84">
        <f t="shared" si="362"/>
        <v>2000000</v>
      </c>
      <c r="EYH1356" s="84" t="s">
        <v>247</v>
      </c>
      <c r="EYI1356" s="84" t="s">
        <v>4692</v>
      </c>
      <c r="EYJ1356" s="84">
        <v>0</v>
      </c>
      <c r="EYK1356" s="84">
        <v>0</v>
      </c>
      <c r="EYM1356" s="84">
        <v>0</v>
      </c>
      <c r="EYN1356" s="84">
        <f>EYN1353</f>
        <v>2000000</v>
      </c>
      <c r="EYO1356" s="84">
        <f>EYO1353</f>
        <v>0</v>
      </c>
      <c r="EYP1356" s="84">
        <f>EYO1356/EYN1356</f>
        <v>0</v>
      </c>
      <c r="EYQ1356" s="84">
        <f>EYN1356-EYO1356</f>
        <v>2000000</v>
      </c>
      <c r="EYR1356" s="84">
        <f t="shared" si="363"/>
        <v>2000000</v>
      </c>
      <c r="EYX1356" s="84" t="s">
        <v>247</v>
      </c>
      <c r="EYY1356" s="84" t="s">
        <v>4692</v>
      </c>
      <c r="EYZ1356" s="84">
        <v>0</v>
      </c>
      <c r="EZA1356" s="84">
        <v>0</v>
      </c>
      <c r="EZC1356" s="84">
        <v>0</v>
      </c>
      <c r="EZD1356" s="84">
        <f>EZD1353</f>
        <v>2000000</v>
      </c>
      <c r="EZE1356" s="84">
        <f>EZE1353</f>
        <v>0</v>
      </c>
      <c r="EZF1356" s="84">
        <f>EZE1356/EZD1356</f>
        <v>0</v>
      </c>
      <c r="EZG1356" s="84">
        <f>EZD1356-EZE1356</f>
        <v>2000000</v>
      </c>
      <c r="EZH1356" s="84">
        <f t="shared" si="363"/>
        <v>2000000</v>
      </c>
      <c r="EZN1356" s="84" t="s">
        <v>247</v>
      </c>
      <c r="EZO1356" s="84" t="s">
        <v>4692</v>
      </c>
      <c r="EZP1356" s="84">
        <v>0</v>
      </c>
      <c r="EZQ1356" s="84">
        <v>0</v>
      </c>
      <c r="EZS1356" s="84">
        <v>0</v>
      </c>
      <c r="EZT1356" s="84">
        <f>EZT1353</f>
        <v>2000000</v>
      </c>
      <c r="EZU1356" s="84">
        <f>EZU1353</f>
        <v>0</v>
      </c>
      <c r="EZV1356" s="84">
        <f>EZU1356/EZT1356</f>
        <v>0</v>
      </c>
      <c r="EZW1356" s="84">
        <f>EZT1356-EZU1356</f>
        <v>2000000</v>
      </c>
      <c r="EZX1356" s="84">
        <f t="shared" si="364"/>
        <v>2000000</v>
      </c>
      <c r="FAD1356" s="84" t="s">
        <v>247</v>
      </c>
      <c r="FAE1356" s="84" t="s">
        <v>4692</v>
      </c>
      <c r="FAF1356" s="84">
        <v>0</v>
      </c>
      <c r="FAG1356" s="84">
        <v>0</v>
      </c>
      <c r="FAI1356" s="84">
        <v>0</v>
      </c>
      <c r="FAJ1356" s="84">
        <f>FAJ1353</f>
        <v>2000000</v>
      </c>
      <c r="FAK1356" s="84">
        <f>FAK1353</f>
        <v>0</v>
      </c>
      <c r="FAL1356" s="84">
        <f>FAK1356/FAJ1356</f>
        <v>0</v>
      </c>
      <c r="FAM1356" s="84">
        <f>FAJ1356-FAK1356</f>
        <v>2000000</v>
      </c>
      <c r="FAN1356" s="84">
        <f t="shared" si="364"/>
        <v>2000000</v>
      </c>
      <c r="FAT1356" s="84" t="s">
        <v>247</v>
      </c>
      <c r="FAU1356" s="84" t="s">
        <v>4692</v>
      </c>
      <c r="FAV1356" s="84">
        <v>0</v>
      </c>
      <c r="FAW1356" s="84">
        <v>0</v>
      </c>
      <c r="FAY1356" s="84">
        <v>0</v>
      </c>
      <c r="FAZ1356" s="84">
        <f>FAZ1353</f>
        <v>2000000</v>
      </c>
      <c r="FBA1356" s="84">
        <f>FBA1353</f>
        <v>0</v>
      </c>
      <c r="FBB1356" s="84">
        <f>FBA1356/FAZ1356</f>
        <v>0</v>
      </c>
      <c r="FBC1356" s="84">
        <f>FAZ1356-FBA1356</f>
        <v>2000000</v>
      </c>
      <c r="FBD1356" s="84">
        <f t="shared" si="365"/>
        <v>2000000</v>
      </c>
      <c r="FBJ1356" s="84" t="s">
        <v>247</v>
      </c>
      <c r="FBK1356" s="84" t="s">
        <v>4692</v>
      </c>
      <c r="FBL1356" s="84">
        <v>0</v>
      </c>
      <c r="FBM1356" s="84">
        <v>0</v>
      </c>
      <c r="FBO1356" s="84">
        <v>0</v>
      </c>
      <c r="FBP1356" s="84">
        <f>FBP1353</f>
        <v>2000000</v>
      </c>
      <c r="FBQ1356" s="84">
        <f>FBQ1353</f>
        <v>0</v>
      </c>
      <c r="FBR1356" s="84">
        <f>FBQ1356/FBP1356</f>
        <v>0</v>
      </c>
      <c r="FBS1356" s="84">
        <f>FBP1356-FBQ1356</f>
        <v>2000000</v>
      </c>
      <c r="FBT1356" s="84">
        <f t="shared" si="365"/>
        <v>2000000</v>
      </c>
      <c r="FBZ1356" s="84" t="s">
        <v>247</v>
      </c>
      <c r="FCA1356" s="84" t="s">
        <v>4692</v>
      </c>
      <c r="FCB1356" s="84">
        <v>0</v>
      </c>
      <c r="FCC1356" s="84">
        <v>0</v>
      </c>
      <c r="FCE1356" s="84">
        <v>0</v>
      </c>
      <c r="FCF1356" s="84">
        <f>FCF1353</f>
        <v>2000000</v>
      </c>
      <c r="FCG1356" s="84">
        <f>FCG1353</f>
        <v>0</v>
      </c>
      <c r="FCH1356" s="84">
        <f>FCG1356/FCF1356</f>
        <v>0</v>
      </c>
      <c r="FCI1356" s="84">
        <f>FCF1356-FCG1356</f>
        <v>2000000</v>
      </c>
      <c r="FCJ1356" s="84">
        <f t="shared" si="366"/>
        <v>2000000</v>
      </c>
      <c r="FCP1356" s="84" t="s">
        <v>247</v>
      </c>
      <c r="FCQ1356" s="84" t="s">
        <v>4692</v>
      </c>
      <c r="FCR1356" s="84">
        <v>0</v>
      </c>
      <c r="FCS1356" s="84">
        <v>0</v>
      </c>
      <c r="FCU1356" s="84">
        <v>0</v>
      </c>
      <c r="FCV1356" s="84">
        <f>FCV1353</f>
        <v>2000000</v>
      </c>
      <c r="FCW1356" s="84">
        <f>FCW1353</f>
        <v>0</v>
      </c>
      <c r="FCX1356" s="84">
        <f>FCW1356/FCV1356</f>
        <v>0</v>
      </c>
      <c r="FCY1356" s="84">
        <f>FCV1356-FCW1356</f>
        <v>2000000</v>
      </c>
      <c r="FCZ1356" s="84">
        <f t="shared" si="366"/>
        <v>2000000</v>
      </c>
      <c r="FDF1356" s="84" t="s">
        <v>247</v>
      </c>
      <c r="FDG1356" s="84" t="s">
        <v>4692</v>
      </c>
      <c r="FDH1356" s="84">
        <v>0</v>
      </c>
      <c r="FDI1356" s="84">
        <v>0</v>
      </c>
      <c r="FDK1356" s="84">
        <v>0</v>
      </c>
      <c r="FDL1356" s="84">
        <f>FDL1353</f>
        <v>2000000</v>
      </c>
      <c r="FDM1356" s="84">
        <f>FDM1353</f>
        <v>0</v>
      </c>
      <c r="FDN1356" s="84">
        <f>FDM1356/FDL1356</f>
        <v>0</v>
      </c>
      <c r="FDO1356" s="84">
        <f>FDL1356-FDM1356</f>
        <v>2000000</v>
      </c>
      <c r="FDP1356" s="84">
        <f t="shared" si="367"/>
        <v>2000000</v>
      </c>
      <c r="FDV1356" s="84" t="s">
        <v>247</v>
      </c>
      <c r="FDW1356" s="84" t="s">
        <v>4692</v>
      </c>
      <c r="FDX1356" s="84">
        <v>0</v>
      </c>
      <c r="FDY1356" s="84">
        <v>0</v>
      </c>
      <c r="FEA1356" s="84">
        <v>0</v>
      </c>
      <c r="FEB1356" s="84">
        <f>FEB1353</f>
        <v>2000000</v>
      </c>
      <c r="FEC1356" s="84">
        <f>FEC1353</f>
        <v>0</v>
      </c>
      <c r="FED1356" s="84">
        <f>FEC1356/FEB1356</f>
        <v>0</v>
      </c>
      <c r="FEE1356" s="84">
        <f>FEB1356-FEC1356</f>
        <v>2000000</v>
      </c>
      <c r="FEF1356" s="84">
        <f t="shared" si="367"/>
        <v>2000000</v>
      </c>
      <c r="FEL1356" s="84" t="s">
        <v>247</v>
      </c>
      <c r="FEM1356" s="84" t="s">
        <v>4692</v>
      </c>
      <c r="FEN1356" s="84">
        <v>0</v>
      </c>
      <c r="FEO1356" s="84">
        <v>0</v>
      </c>
      <c r="FEQ1356" s="84">
        <v>0</v>
      </c>
      <c r="FER1356" s="84">
        <f>FER1353</f>
        <v>2000000</v>
      </c>
      <c r="FES1356" s="84">
        <f>FES1353</f>
        <v>0</v>
      </c>
      <c r="FET1356" s="84">
        <f>FES1356/FER1356</f>
        <v>0</v>
      </c>
      <c r="FEU1356" s="84">
        <f>FER1356-FES1356</f>
        <v>2000000</v>
      </c>
      <c r="FEV1356" s="84">
        <f t="shared" si="368"/>
        <v>2000000</v>
      </c>
      <c r="FFB1356" s="84" t="s">
        <v>247</v>
      </c>
      <c r="FFC1356" s="84" t="s">
        <v>4692</v>
      </c>
      <c r="FFD1356" s="84">
        <v>0</v>
      </c>
      <c r="FFE1356" s="84">
        <v>0</v>
      </c>
      <c r="FFG1356" s="84">
        <v>0</v>
      </c>
      <c r="FFH1356" s="84">
        <f>FFH1353</f>
        <v>2000000</v>
      </c>
      <c r="FFI1356" s="84">
        <f>FFI1353</f>
        <v>0</v>
      </c>
      <c r="FFJ1356" s="84">
        <f>FFI1356/FFH1356</f>
        <v>0</v>
      </c>
      <c r="FFK1356" s="84">
        <f>FFH1356-FFI1356</f>
        <v>2000000</v>
      </c>
      <c r="FFL1356" s="84">
        <f t="shared" si="368"/>
        <v>2000000</v>
      </c>
      <c r="FFR1356" s="84" t="s">
        <v>247</v>
      </c>
      <c r="FFS1356" s="84" t="s">
        <v>4692</v>
      </c>
      <c r="FFT1356" s="84">
        <v>0</v>
      </c>
      <c r="FFU1356" s="84">
        <v>0</v>
      </c>
      <c r="FFW1356" s="84">
        <v>0</v>
      </c>
      <c r="FFX1356" s="84">
        <f>FFX1353</f>
        <v>2000000</v>
      </c>
      <c r="FFY1356" s="84">
        <f>FFY1353</f>
        <v>0</v>
      </c>
      <c r="FFZ1356" s="84">
        <f>FFY1356/FFX1356</f>
        <v>0</v>
      </c>
      <c r="FGA1356" s="84">
        <f>FFX1356-FFY1356</f>
        <v>2000000</v>
      </c>
      <c r="FGB1356" s="84">
        <f t="shared" si="369"/>
        <v>2000000</v>
      </c>
      <c r="FGH1356" s="84" t="s">
        <v>247</v>
      </c>
      <c r="FGI1356" s="84" t="s">
        <v>4692</v>
      </c>
      <c r="FGJ1356" s="84">
        <v>0</v>
      </c>
      <c r="FGK1356" s="84">
        <v>0</v>
      </c>
      <c r="FGM1356" s="84">
        <v>0</v>
      </c>
      <c r="FGN1356" s="84">
        <f>FGN1353</f>
        <v>2000000</v>
      </c>
      <c r="FGO1356" s="84">
        <f>FGO1353</f>
        <v>0</v>
      </c>
      <c r="FGP1356" s="84">
        <f>FGO1356/FGN1356</f>
        <v>0</v>
      </c>
      <c r="FGQ1356" s="84">
        <f>FGN1356-FGO1356</f>
        <v>2000000</v>
      </c>
      <c r="FGR1356" s="84">
        <f t="shared" si="369"/>
        <v>2000000</v>
      </c>
      <c r="FGX1356" s="84" t="s">
        <v>247</v>
      </c>
      <c r="FGY1356" s="84" t="s">
        <v>4692</v>
      </c>
      <c r="FGZ1356" s="84">
        <v>0</v>
      </c>
      <c r="FHA1356" s="84">
        <v>0</v>
      </c>
      <c r="FHC1356" s="84">
        <v>0</v>
      </c>
      <c r="FHD1356" s="84">
        <f>FHD1353</f>
        <v>2000000</v>
      </c>
      <c r="FHE1356" s="84">
        <f>FHE1353</f>
        <v>0</v>
      </c>
      <c r="FHF1356" s="84">
        <f>FHE1356/FHD1356</f>
        <v>0</v>
      </c>
      <c r="FHG1356" s="84">
        <f>FHD1356-FHE1356</f>
        <v>2000000</v>
      </c>
      <c r="FHH1356" s="84">
        <f t="shared" si="370"/>
        <v>2000000</v>
      </c>
      <c r="FHN1356" s="84" t="s">
        <v>247</v>
      </c>
      <c r="FHO1356" s="84" t="s">
        <v>4692</v>
      </c>
      <c r="FHP1356" s="84">
        <v>0</v>
      </c>
      <c r="FHQ1356" s="84">
        <v>0</v>
      </c>
      <c r="FHS1356" s="84">
        <v>0</v>
      </c>
      <c r="FHT1356" s="84">
        <f>FHT1353</f>
        <v>2000000</v>
      </c>
      <c r="FHU1356" s="84">
        <f>FHU1353</f>
        <v>0</v>
      </c>
      <c r="FHV1356" s="84">
        <f>FHU1356/FHT1356</f>
        <v>0</v>
      </c>
      <c r="FHW1356" s="84">
        <f>FHT1356-FHU1356</f>
        <v>2000000</v>
      </c>
      <c r="FHX1356" s="84">
        <f t="shared" si="370"/>
        <v>2000000</v>
      </c>
      <c r="FID1356" s="84" t="s">
        <v>247</v>
      </c>
      <c r="FIE1356" s="84" t="s">
        <v>4692</v>
      </c>
      <c r="FIF1356" s="84">
        <v>0</v>
      </c>
      <c r="FIG1356" s="84">
        <v>0</v>
      </c>
      <c r="FII1356" s="84">
        <v>0</v>
      </c>
      <c r="FIJ1356" s="84">
        <f>FIJ1353</f>
        <v>2000000</v>
      </c>
      <c r="FIK1356" s="84">
        <f>FIK1353</f>
        <v>0</v>
      </c>
      <c r="FIL1356" s="84">
        <f>FIK1356/FIJ1356</f>
        <v>0</v>
      </c>
      <c r="FIM1356" s="84">
        <f>FIJ1356-FIK1356</f>
        <v>2000000</v>
      </c>
      <c r="FIN1356" s="84">
        <f t="shared" si="371"/>
        <v>2000000</v>
      </c>
      <c r="FIT1356" s="84" t="s">
        <v>247</v>
      </c>
      <c r="FIU1356" s="84" t="s">
        <v>4692</v>
      </c>
      <c r="FIV1356" s="84">
        <v>0</v>
      </c>
      <c r="FIW1356" s="84">
        <v>0</v>
      </c>
      <c r="FIY1356" s="84">
        <v>0</v>
      </c>
      <c r="FIZ1356" s="84">
        <f>FIZ1353</f>
        <v>2000000</v>
      </c>
      <c r="FJA1356" s="84">
        <f>FJA1353</f>
        <v>0</v>
      </c>
      <c r="FJB1356" s="84">
        <f>FJA1356/FIZ1356</f>
        <v>0</v>
      </c>
      <c r="FJC1356" s="84">
        <f>FIZ1356-FJA1356</f>
        <v>2000000</v>
      </c>
      <c r="FJD1356" s="84">
        <f t="shared" si="371"/>
        <v>2000000</v>
      </c>
      <c r="FJJ1356" s="84" t="s">
        <v>247</v>
      </c>
      <c r="FJK1356" s="84" t="s">
        <v>4692</v>
      </c>
      <c r="FJL1356" s="84">
        <v>0</v>
      </c>
      <c r="FJM1356" s="84">
        <v>0</v>
      </c>
      <c r="FJO1356" s="84">
        <v>0</v>
      </c>
      <c r="FJP1356" s="84">
        <f>FJP1353</f>
        <v>2000000</v>
      </c>
      <c r="FJQ1356" s="84">
        <f>FJQ1353</f>
        <v>0</v>
      </c>
      <c r="FJR1356" s="84">
        <f>FJQ1356/FJP1356</f>
        <v>0</v>
      </c>
      <c r="FJS1356" s="84">
        <f>FJP1356-FJQ1356</f>
        <v>2000000</v>
      </c>
      <c r="FJT1356" s="84">
        <f t="shared" si="372"/>
        <v>2000000</v>
      </c>
      <c r="FJZ1356" s="84" t="s">
        <v>247</v>
      </c>
      <c r="FKA1356" s="84" t="s">
        <v>4692</v>
      </c>
      <c r="FKB1356" s="84">
        <v>0</v>
      </c>
      <c r="FKC1356" s="84">
        <v>0</v>
      </c>
      <c r="FKE1356" s="84">
        <v>0</v>
      </c>
      <c r="FKF1356" s="84">
        <f>FKF1353</f>
        <v>2000000</v>
      </c>
      <c r="FKG1356" s="84">
        <f>FKG1353</f>
        <v>0</v>
      </c>
      <c r="FKH1356" s="84">
        <f>FKG1356/FKF1356</f>
        <v>0</v>
      </c>
      <c r="FKI1356" s="84">
        <f>FKF1356-FKG1356</f>
        <v>2000000</v>
      </c>
      <c r="FKJ1356" s="84">
        <f t="shared" si="372"/>
        <v>2000000</v>
      </c>
      <c r="FKP1356" s="84" t="s">
        <v>247</v>
      </c>
      <c r="FKQ1356" s="84" t="s">
        <v>4692</v>
      </c>
      <c r="FKR1356" s="84">
        <v>0</v>
      </c>
      <c r="FKS1356" s="84">
        <v>0</v>
      </c>
      <c r="FKU1356" s="84">
        <v>0</v>
      </c>
      <c r="FKV1356" s="84">
        <f>FKV1353</f>
        <v>2000000</v>
      </c>
      <c r="FKW1356" s="84">
        <f>FKW1353</f>
        <v>0</v>
      </c>
      <c r="FKX1356" s="84">
        <f>FKW1356/FKV1356</f>
        <v>0</v>
      </c>
      <c r="FKY1356" s="84">
        <f>FKV1356-FKW1356</f>
        <v>2000000</v>
      </c>
      <c r="FKZ1356" s="84">
        <f t="shared" si="373"/>
        <v>2000000</v>
      </c>
      <c r="FLF1356" s="84" t="s">
        <v>247</v>
      </c>
      <c r="FLG1356" s="84" t="s">
        <v>4692</v>
      </c>
      <c r="FLH1356" s="84">
        <v>0</v>
      </c>
      <c r="FLI1356" s="84">
        <v>0</v>
      </c>
      <c r="FLK1356" s="84">
        <v>0</v>
      </c>
      <c r="FLL1356" s="84">
        <f>FLL1353</f>
        <v>2000000</v>
      </c>
      <c r="FLM1356" s="84">
        <f>FLM1353</f>
        <v>0</v>
      </c>
      <c r="FLN1356" s="84">
        <f>FLM1356/FLL1356</f>
        <v>0</v>
      </c>
      <c r="FLO1356" s="84">
        <f>FLL1356-FLM1356</f>
        <v>2000000</v>
      </c>
      <c r="FLP1356" s="84">
        <f t="shared" si="373"/>
        <v>2000000</v>
      </c>
      <c r="FLV1356" s="84" t="s">
        <v>247</v>
      </c>
      <c r="FLW1356" s="84" t="s">
        <v>4692</v>
      </c>
      <c r="FLX1356" s="84">
        <v>0</v>
      </c>
      <c r="FLY1356" s="84">
        <v>0</v>
      </c>
      <c r="FMA1356" s="84">
        <v>0</v>
      </c>
      <c r="FMB1356" s="84">
        <f>FMB1353</f>
        <v>2000000</v>
      </c>
      <c r="FMC1356" s="84">
        <f>FMC1353</f>
        <v>0</v>
      </c>
      <c r="FMD1356" s="84">
        <f>FMC1356/FMB1356</f>
        <v>0</v>
      </c>
      <c r="FME1356" s="84">
        <f>FMB1356-FMC1356</f>
        <v>2000000</v>
      </c>
      <c r="FMF1356" s="84">
        <f t="shared" si="374"/>
        <v>2000000</v>
      </c>
      <c r="FML1356" s="84" t="s">
        <v>247</v>
      </c>
      <c r="FMM1356" s="84" t="s">
        <v>4692</v>
      </c>
      <c r="FMN1356" s="84">
        <v>0</v>
      </c>
      <c r="FMO1356" s="84">
        <v>0</v>
      </c>
      <c r="FMQ1356" s="84">
        <v>0</v>
      </c>
      <c r="FMR1356" s="84">
        <f>FMR1353</f>
        <v>2000000</v>
      </c>
      <c r="FMS1356" s="84">
        <f>FMS1353</f>
        <v>0</v>
      </c>
      <c r="FMT1356" s="84">
        <f>FMS1356/FMR1356</f>
        <v>0</v>
      </c>
      <c r="FMU1356" s="84">
        <f>FMR1356-FMS1356</f>
        <v>2000000</v>
      </c>
      <c r="FMV1356" s="84">
        <f t="shared" si="374"/>
        <v>2000000</v>
      </c>
      <c r="FNB1356" s="84" t="s">
        <v>247</v>
      </c>
      <c r="FNC1356" s="84" t="s">
        <v>4692</v>
      </c>
      <c r="FND1356" s="84">
        <v>0</v>
      </c>
      <c r="FNE1356" s="84">
        <v>0</v>
      </c>
      <c r="FNG1356" s="84">
        <v>0</v>
      </c>
      <c r="FNH1356" s="84">
        <f>FNH1353</f>
        <v>2000000</v>
      </c>
      <c r="FNI1356" s="84">
        <f>FNI1353</f>
        <v>0</v>
      </c>
      <c r="FNJ1356" s="84">
        <f>FNI1356/FNH1356</f>
        <v>0</v>
      </c>
      <c r="FNK1356" s="84">
        <f>FNH1356-FNI1356</f>
        <v>2000000</v>
      </c>
      <c r="FNL1356" s="84">
        <f t="shared" si="375"/>
        <v>2000000</v>
      </c>
      <c r="FNR1356" s="84" t="s">
        <v>247</v>
      </c>
      <c r="FNS1356" s="84" t="s">
        <v>4692</v>
      </c>
      <c r="FNT1356" s="84">
        <v>0</v>
      </c>
      <c r="FNU1356" s="84">
        <v>0</v>
      </c>
      <c r="FNW1356" s="84">
        <v>0</v>
      </c>
      <c r="FNX1356" s="84">
        <f>FNX1353</f>
        <v>2000000</v>
      </c>
      <c r="FNY1356" s="84">
        <f>FNY1353</f>
        <v>0</v>
      </c>
      <c r="FNZ1356" s="84">
        <f>FNY1356/FNX1356</f>
        <v>0</v>
      </c>
      <c r="FOA1356" s="84">
        <f>FNX1356-FNY1356</f>
        <v>2000000</v>
      </c>
      <c r="FOB1356" s="84">
        <f t="shared" si="375"/>
        <v>2000000</v>
      </c>
      <c r="FOH1356" s="84" t="s">
        <v>247</v>
      </c>
      <c r="FOI1356" s="84" t="s">
        <v>4692</v>
      </c>
      <c r="FOJ1356" s="84">
        <v>0</v>
      </c>
      <c r="FOK1356" s="84">
        <v>0</v>
      </c>
      <c r="FOM1356" s="84">
        <v>0</v>
      </c>
      <c r="FON1356" s="84">
        <f>FON1353</f>
        <v>2000000</v>
      </c>
      <c r="FOO1356" s="84">
        <f>FOO1353</f>
        <v>0</v>
      </c>
      <c r="FOP1356" s="84">
        <f>FOO1356/FON1356</f>
        <v>0</v>
      </c>
      <c r="FOQ1356" s="84">
        <f>FON1356-FOO1356</f>
        <v>2000000</v>
      </c>
      <c r="FOR1356" s="84">
        <f t="shared" si="376"/>
        <v>2000000</v>
      </c>
      <c r="FOX1356" s="84" t="s">
        <v>247</v>
      </c>
      <c r="FOY1356" s="84" t="s">
        <v>4692</v>
      </c>
      <c r="FOZ1356" s="84">
        <v>0</v>
      </c>
      <c r="FPA1356" s="84">
        <v>0</v>
      </c>
      <c r="FPC1356" s="84">
        <v>0</v>
      </c>
      <c r="FPD1356" s="84">
        <f>FPD1353</f>
        <v>2000000</v>
      </c>
      <c r="FPE1356" s="84">
        <f>FPE1353</f>
        <v>0</v>
      </c>
      <c r="FPF1356" s="84">
        <f>FPE1356/FPD1356</f>
        <v>0</v>
      </c>
      <c r="FPG1356" s="84">
        <f>FPD1356-FPE1356</f>
        <v>2000000</v>
      </c>
      <c r="FPH1356" s="84">
        <f t="shared" si="376"/>
        <v>2000000</v>
      </c>
      <c r="FPN1356" s="84" t="s">
        <v>247</v>
      </c>
      <c r="FPO1356" s="84" t="s">
        <v>4692</v>
      </c>
      <c r="FPP1356" s="84">
        <v>0</v>
      </c>
      <c r="FPQ1356" s="84">
        <v>0</v>
      </c>
      <c r="FPS1356" s="84">
        <v>0</v>
      </c>
      <c r="FPT1356" s="84">
        <f>FPT1353</f>
        <v>2000000</v>
      </c>
      <c r="FPU1356" s="84">
        <f>FPU1353</f>
        <v>0</v>
      </c>
      <c r="FPV1356" s="84">
        <f>FPU1356/FPT1356</f>
        <v>0</v>
      </c>
      <c r="FPW1356" s="84">
        <f>FPT1356-FPU1356</f>
        <v>2000000</v>
      </c>
      <c r="FPX1356" s="84">
        <f t="shared" si="377"/>
        <v>2000000</v>
      </c>
      <c r="FQD1356" s="84" t="s">
        <v>247</v>
      </c>
      <c r="FQE1356" s="84" t="s">
        <v>4692</v>
      </c>
      <c r="FQF1356" s="84">
        <v>0</v>
      </c>
      <c r="FQG1356" s="84">
        <v>0</v>
      </c>
      <c r="FQI1356" s="84">
        <v>0</v>
      </c>
      <c r="FQJ1356" s="84">
        <f>FQJ1353</f>
        <v>2000000</v>
      </c>
      <c r="FQK1356" s="84">
        <f>FQK1353</f>
        <v>0</v>
      </c>
      <c r="FQL1356" s="84">
        <f>FQK1356/FQJ1356</f>
        <v>0</v>
      </c>
      <c r="FQM1356" s="84">
        <f>FQJ1356-FQK1356</f>
        <v>2000000</v>
      </c>
      <c r="FQN1356" s="84">
        <f t="shared" si="377"/>
        <v>2000000</v>
      </c>
      <c r="FQT1356" s="84" t="s">
        <v>247</v>
      </c>
      <c r="FQU1356" s="84" t="s">
        <v>4692</v>
      </c>
      <c r="FQV1356" s="84">
        <v>0</v>
      </c>
      <c r="FQW1356" s="84">
        <v>0</v>
      </c>
      <c r="FQY1356" s="84">
        <v>0</v>
      </c>
      <c r="FQZ1356" s="84">
        <f>FQZ1353</f>
        <v>2000000</v>
      </c>
      <c r="FRA1356" s="84">
        <f>FRA1353</f>
        <v>0</v>
      </c>
      <c r="FRB1356" s="84">
        <f>FRA1356/FQZ1356</f>
        <v>0</v>
      </c>
      <c r="FRC1356" s="84">
        <f>FQZ1356-FRA1356</f>
        <v>2000000</v>
      </c>
      <c r="FRD1356" s="84">
        <f t="shared" si="378"/>
        <v>2000000</v>
      </c>
      <c r="FRJ1356" s="84" t="s">
        <v>247</v>
      </c>
      <c r="FRK1356" s="84" t="s">
        <v>4692</v>
      </c>
      <c r="FRL1356" s="84">
        <v>0</v>
      </c>
      <c r="FRM1356" s="84">
        <v>0</v>
      </c>
      <c r="FRO1356" s="84">
        <v>0</v>
      </c>
      <c r="FRP1356" s="84">
        <f>FRP1353</f>
        <v>2000000</v>
      </c>
      <c r="FRQ1356" s="84">
        <f>FRQ1353</f>
        <v>0</v>
      </c>
      <c r="FRR1356" s="84">
        <f>FRQ1356/FRP1356</f>
        <v>0</v>
      </c>
      <c r="FRS1356" s="84">
        <f>FRP1356-FRQ1356</f>
        <v>2000000</v>
      </c>
      <c r="FRT1356" s="84">
        <f t="shared" si="378"/>
        <v>2000000</v>
      </c>
      <c r="FRZ1356" s="84" t="s">
        <v>247</v>
      </c>
      <c r="FSA1356" s="84" t="s">
        <v>4692</v>
      </c>
      <c r="FSB1356" s="84">
        <v>0</v>
      </c>
      <c r="FSC1356" s="84">
        <v>0</v>
      </c>
      <c r="FSE1356" s="84">
        <v>0</v>
      </c>
      <c r="FSF1356" s="84">
        <f>FSF1353</f>
        <v>2000000</v>
      </c>
      <c r="FSG1356" s="84">
        <f>FSG1353</f>
        <v>0</v>
      </c>
      <c r="FSH1356" s="84">
        <f>FSG1356/FSF1356</f>
        <v>0</v>
      </c>
      <c r="FSI1356" s="84">
        <f>FSF1356-FSG1356</f>
        <v>2000000</v>
      </c>
      <c r="FSJ1356" s="84">
        <f t="shared" si="379"/>
        <v>2000000</v>
      </c>
      <c r="FSP1356" s="84" t="s">
        <v>247</v>
      </c>
      <c r="FSQ1356" s="84" t="s">
        <v>4692</v>
      </c>
      <c r="FSR1356" s="84">
        <v>0</v>
      </c>
      <c r="FSS1356" s="84">
        <v>0</v>
      </c>
      <c r="FSU1356" s="84">
        <v>0</v>
      </c>
      <c r="FSV1356" s="84">
        <f>FSV1353</f>
        <v>2000000</v>
      </c>
      <c r="FSW1356" s="84">
        <f>FSW1353</f>
        <v>0</v>
      </c>
      <c r="FSX1356" s="84">
        <f>FSW1356/FSV1356</f>
        <v>0</v>
      </c>
      <c r="FSY1356" s="84">
        <f>FSV1356-FSW1356</f>
        <v>2000000</v>
      </c>
      <c r="FSZ1356" s="84">
        <f t="shared" si="379"/>
        <v>2000000</v>
      </c>
      <c r="FTF1356" s="84" t="s">
        <v>247</v>
      </c>
      <c r="FTG1356" s="84" t="s">
        <v>4692</v>
      </c>
      <c r="FTH1356" s="84">
        <v>0</v>
      </c>
      <c r="FTI1356" s="84">
        <v>0</v>
      </c>
      <c r="FTK1356" s="84">
        <v>0</v>
      </c>
      <c r="FTL1356" s="84">
        <f>FTL1353</f>
        <v>2000000</v>
      </c>
      <c r="FTM1356" s="84">
        <f>FTM1353</f>
        <v>0</v>
      </c>
      <c r="FTN1356" s="84">
        <f>FTM1356/FTL1356</f>
        <v>0</v>
      </c>
      <c r="FTO1356" s="84">
        <f>FTL1356-FTM1356</f>
        <v>2000000</v>
      </c>
      <c r="FTP1356" s="84">
        <f t="shared" si="380"/>
        <v>2000000</v>
      </c>
      <c r="FTV1356" s="84" t="s">
        <v>247</v>
      </c>
      <c r="FTW1356" s="84" t="s">
        <v>4692</v>
      </c>
      <c r="FTX1356" s="84">
        <v>0</v>
      </c>
      <c r="FTY1356" s="84">
        <v>0</v>
      </c>
      <c r="FUA1356" s="84">
        <v>0</v>
      </c>
      <c r="FUB1356" s="84">
        <f>FUB1353</f>
        <v>2000000</v>
      </c>
      <c r="FUC1356" s="84">
        <f>FUC1353</f>
        <v>0</v>
      </c>
      <c r="FUD1356" s="84">
        <f>FUC1356/FUB1356</f>
        <v>0</v>
      </c>
      <c r="FUE1356" s="84">
        <f>FUB1356-FUC1356</f>
        <v>2000000</v>
      </c>
      <c r="FUF1356" s="84">
        <f t="shared" si="380"/>
        <v>2000000</v>
      </c>
      <c r="FUL1356" s="84" t="s">
        <v>247</v>
      </c>
      <c r="FUM1356" s="84" t="s">
        <v>4692</v>
      </c>
      <c r="FUN1356" s="84">
        <v>0</v>
      </c>
      <c r="FUO1356" s="84">
        <v>0</v>
      </c>
      <c r="FUQ1356" s="84">
        <v>0</v>
      </c>
      <c r="FUR1356" s="84">
        <f>FUR1353</f>
        <v>2000000</v>
      </c>
      <c r="FUS1356" s="84">
        <f>FUS1353</f>
        <v>0</v>
      </c>
      <c r="FUT1356" s="84">
        <f>FUS1356/FUR1356</f>
        <v>0</v>
      </c>
      <c r="FUU1356" s="84">
        <f>FUR1356-FUS1356</f>
        <v>2000000</v>
      </c>
      <c r="FUV1356" s="84">
        <f t="shared" si="381"/>
        <v>2000000</v>
      </c>
      <c r="FVB1356" s="84" t="s">
        <v>247</v>
      </c>
      <c r="FVC1356" s="84" t="s">
        <v>4692</v>
      </c>
      <c r="FVD1356" s="84">
        <v>0</v>
      </c>
      <c r="FVE1356" s="84">
        <v>0</v>
      </c>
      <c r="FVG1356" s="84">
        <v>0</v>
      </c>
      <c r="FVH1356" s="84">
        <f>FVH1353</f>
        <v>2000000</v>
      </c>
      <c r="FVI1356" s="84">
        <f>FVI1353</f>
        <v>0</v>
      </c>
      <c r="FVJ1356" s="84">
        <f>FVI1356/FVH1356</f>
        <v>0</v>
      </c>
      <c r="FVK1356" s="84">
        <f>FVH1356-FVI1356</f>
        <v>2000000</v>
      </c>
      <c r="FVL1356" s="84">
        <f t="shared" si="381"/>
        <v>2000000</v>
      </c>
      <c r="FVR1356" s="84" t="s">
        <v>247</v>
      </c>
      <c r="FVS1356" s="84" t="s">
        <v>4692</v>
      </c>
      <c r="FVT1356" s="84">
        <v>0</v>
      </c>
      <c r="FVU1356" s="84">
        <v>0</v>
      </c>
      <c r="FVW1356" s="84">
        <v>0</v>
      </c>
      <c r="FVX1356" s="84">
        <f>FVX1353</f>
        <v>2000000</v>
      </c>
      <c r="FVY1356" s="84">
        <f>FVY1353</f>
        <v>0</v>
      </c>
      <c r="FVZ1356" s="84">
        <f>FVY1356/FVX1356</f>
        <v>0</v>
      </c>
      <c r="FWA1356" s="84">
        <f>FVX1356-FVY1356</f>
        <v>2000000</v>
      </c>
      <c r="FWB1356" s="84">
        <f t="shared" si="382"/>
        <v>2000000</v>
      </c>
      <c r="FWH1356" s="84" t="s">
        <v>247</v>
      </c>
      <c r="FWI1356" s="84" t="s">
        <v>4692</v>
      </c>
      <c r="FWJ1356" s="84">
        <v>0</v>
      </c>
      <c r="FWK1356" s="84">
        <v>0</v>
      </c>
      <c r="FWM1356" s="84">
        <v>0</v>
      </c>
      <c r="FWN1356" s="84">
        <f>FWN1353</f>
        <v>2000000</v>
      </c>
      <c r="FWO1356" s="84">
        <f>FWO1353</f>
        <v>0</v>
      </c>
      <c r="FWP1356" s="84">
        <f>FWO1356/FWN1356</f>
        <v>0</v>
      </c>
      <c r="FWQ1356" s="84">
        <f>FWN1356-FWO1356</f>
        <v>2000000</v>
      </c>
      <c r="FWR1356" s="84">
        <f t="shared" si="382"/>
        <v>2000000</v>
      </c>
      <c r="FWX1356" s="84" t="s">
        <v>247</v>
      </c>
      <c r="FWY1356" s="84" t="s">
        <v>4692</v>
      </c>
      <c r="FWZ1356" s="84">
        <v>0</v>
      </c>
      <c r="FXA1356" s="84">
        <v>0</v>
      </c>
      <c r="FXC1356" s="84">
        <v>0</v>
      </c>
      <c r="FXD1356" s="84">
        <f>FXD1353</f>
        <v>2000000</v>
      </c>
      <c r="FXE1356" s="84">
        <f>FXE1353</f>
        <v>0</v>
      </c>
      <c r="FXF1356" s="84">
        <f>FXE1356/FXD1356</f>
        <v>0</v>
      </c>
      <c r="FXG1356" s="84">
        <f>FXD1356-FXE1356</f>
        <v>2000000</v>
      </c>
      <c r="FXH1356" s="84">
        <f t="shared" si="383"/>
        <v>2000000</v>
      </c>
      <c r="FXN1356" s="84" t="s">
        <v>247</v>
      </c>
      <c r="FXO1356" s="84" t="s">
        <v>4692</v>
      </c>
      <c r="FXP1356" s="84">
        <v>0</v>
      </c>
      <c r="FXQ1356" s="84">
        <v>0</v>
      </c>
      <c r="FXS1356" s="84">
        <v>0</v>
      </c>
      <c r="FXT1356" s="84">
        <f>FXT1353</f>
        <v>2000000</v>
      </c>
      <c r="FXU1356" s="84">
        <f>FXU1353</f>
        <v>0</v>
      </c>
      <c r="FXV1356" s="84">
        <f>FXU1356/FXT1356</f>
        <v>0</v>
      </c>
      <c r="FXW1356" s="84">
        <f>FXT1356-FXU1356</f>
        <v>2000000</v>
      </c>
      <c r="FXX1356" s="84">
        <f t="shared" si="383"/>
        <v>2000000</v>
      </c>
      <c r="FYD1356" s="84" t="s">
        <v>247</v>
      </c>
      <c r="FYE1356" s="84" t="s">
        <v>4692</v>
      </c>
      <c r="FYF1356" s="84">
        <v>0</v>
      </c>
      <c r="FYG1356" s="84">
        <v>0</v>
      </c>
      <c r="FYI1356" s="84">
        <v>0</v>
      </c>
      <c r="FYJ1356" s="84">
        <f>FYJ1353</f>
        <v>2000000</v>
      </c>
      <c r="FYK1356" s="84">
        <f>FYK1353</f>
        <v>0</v>
      </c>
      <c r="FYL1356" s="84">
        <f>FYK1356/FYJ1356</f>
        <v>0</v>
      </c>
      <c r="FYM1356" s="84">
        <f>FYJ1356-FYK1356</f>
        <v>2000000</v>
      </c>
      <c r="FYN1356" s="84">
        <f t="shared" si="384"/>
        <v>2000000</v>
      </c>
      <c r="FYT1356" s="84" t="s">
        <v>247</v>
      </c>
      <c r="FYU1356" s="84" t="s">
        <v>4692</v>
      </c>
      <c r="FYV1356" s="84">
        <v>0</v>
      </c>
      <c r="FYW1356" s="84">
        <v>0</v>
      </c>
      <c r="FYY1356" s="84">
        <v>0</v>
      </c>
      <c r="FYZ1356" s="84">
        <f>FYZ1353</f>
        <v>2000000</v>
      </c>
      <c r="FZA1356" s="84">
        <f>FZA1353</f>
        <v>0</v>
      </c>
      <c r="FZB1356" s="84">
        <f>FZA1356/FYZ1356</f>
        <v>0</v>
      </c>
      <c r="FZC1356" s="84">
        <f>FYZ1356-FZA1356</f>
        <v>2000000</v>
      </c>
      <c r="FZD1356" s="84">
        <f t="shared" si="384"/>
        <v>2000000</v>
      </c>
      <c r="FZJ1356" s="84" t="s">
        <v>247</v>
      </c>
      <c r="FZK1356" s="84" t="s">
        <v>4692</v>
      </c>
      <c r="FZL1356" s="84">
        <v>0</v>
      </c>
      <c r="FZM1356" s="84">
        <v>0</v>
      </c>
      <c r="FZO1356" s="84">
        <v>0</v>
      </c>
      <c r="FZP1356" s="84">
        <f>FZP1353</f>
        <v>2000000</v>
      </c>
      <c r="FZQ1356" s="84">
        <f>FZQ1353</f>
        <v>0</v>
      </c>
      <c r="FZR1356" s="84">
        <f>FZQ1356/FZP1356</f>
        <v>0</v>
      </c>
      <c r="FZS1356" s="84">
        <f>FZP1356-FZQ1356</f>
        <v>2000000</v>
      </c>
      <c r="FZT1356" s="84">
        <f t="shared" si="385"/>
        <v>2000000</v>
      </c>
      <c r="FZZ1356" s="84" t="s">
        <v>247</v>
      </c>
      <c r="GAA1356" s="84" t="s">
        <v>4692</v>
      </c>
      <c r="GAB1356" s="84">
        <v>0</v>
      </c>
      <c r="GAC1356" s="84">
        <v>0</v>
      </c>
      <c r="GAE1356" s="84">
        <v>0</v>
      </c>
      <c r="GAF1356" s="84">
        <f>GAF1353</f>
        <v>2000000</v>
      </c>
      <c r="GAG1356" s="84">
        <f>GAG1353</f>
        <v>0</v>
      </c>
      <c r="GAH1356" s="84">
        <f>GAG1356/GAF1356</f>
        <v>0</v>
      </c>
      <c r="GAI1356" s="84">
        <f>GAF1356-GAG1356</f>
        <v>2000000</v>
      </c>
      <c r="GAJ1356" s="84">
        <f t="shared" si="385"/>
        <v>2000000</v>
      </c>
      <c r="GAP1356" s="84" t="s">
        <v>247</v>
      </c>
      <c r="GAQ1356" s="84" t="s">
        <v>4692</v>
      </c>
      <c r="GAR1356" s="84">
        <v>0</v>
      </c>
      <c r="GAS1356" s="84">
        <v>0</v>
      </c>
      <c r="GAU1356" s="84">
        <v>0</v>
      </c>
      <c r="GAV1356" s="84">
        <f>GAV1353</f>
        <v>2000000</v>
      </c>
      <c r="GAW1356" s="84">
        <f>GAW1353</f>
        <v>0</v>
      </c>
      <c r="GAX1356" s="84">
        <f>GAW1356/GAV1356</f>
        <v>0</v>
      </c>
      <c r="GAY1356" s="84">
        <f>GAV1356-GAW1356</f>
        <v>2000000</v>
      </c>
      <c r="GAZ1356" s="84">
        <f t="shared" si="386"/>
        <v>2000000</v>
      </c>
      <c r="GBF1356" s="84" t="s">
        <v>247</v>
      </c>
      <c r="GBG1356" s="84" t="s">
        <v>4692</v>
      </c>
      <c r="GBH1356" s="84">
        <v>0</v>
      </c>
      <c r="GBI1356" s="84">
        <v>0</v>
      </c>
      <c r="GBK1356" s="84">
        <v>0</v>
      </c>
      <c r="GBL1356" s="84">
        <f>GBL1353</f>
        <v>2000000</v>
      </c>
      <c r="GBM1356" s="84">
        <f>GBM1353</f>
        <v>0</v>
      </c>
      <c r="GBN1356" s="84">
        <f>GBM1356/GBL1356</f>
        <v>0</v>
      </c>
      <c r="GBO1356" s="84">
        <f>GBL1356-GBM1356</f>
        <v>2000000</v>
      </c>
      <c r="GBP1356" s="84">
        <f t="shared" si="386"/>
        <v>2000000</v>
      </c>
      <c r="GBV1356" s="84" t="s">
        <v>247</v>
      </c>
      <c r="GBW1356" s="84" t="s">
        <v>4692</v>
      </c>
      <c r="GBX1356" s="84">
        <v>0</v>
      </c>
      <c r="GBY1356" s="84">
        <v>0</v>
      </c>
      <c r="GCA1356" s="84">
        <v>0</v>
      </c>
      <c r="GCB1356" s="84">
        <f>GCB1353</f>
        <v>2000000</v>
      </c>
      <c r="GCC1356" s="84">
        <f>GCC1353</f>
        <v>0</v>
      </c>
      <c r="GCD1356" s="84">
        <f>GCC1356/GCB1356</f>
        <v>0</v>
      </c>
      <c r="GCE1356" s="84">
        <f>GCB1356-GCC1356</f>
        <v>2000000</v>
      </c>
      <c r="GCF1356" s="84">
        <f t="shared" si="387"/>
        <v>2000000</v>
      </c>
      <c r="GCL1356" s="84" t="s">
        <v>247</v>
      </c>
      <c r="GCM1356" s="84" t="s">
        <v>4692</v>
      </c>
      <c r="GCN1356" s="84">
        <v>0</v>
      </c>
      <c r="GCO1356" s="84">
        <v>0</v>
      </c>
      <c r="GCQ1356" s="84">
        <v>0</v>
      </c>
      <c r="GCR1356" s="84">
        <f>GCR1353</f>
        <v>2000000</v>
      </c>
      <c r="GCS1356" s="84">
        <f>GCS1353</f>
        <v>0</v>
      </c>
      <c r="GCT1356" s="84">
        <f>GCS1356/GCR1356</f>
        <v>0</v>
      </c>
      <c r="GCU1356" s="84">
        <f>GCR1356-GCS1356</f>
        <v>2000000</v>
      </c>
      <c r="GCV1356" s="84">
        <f t="shared" si="387"/>
        <v>2000000</v>
      </c>
      <c r="GDB1356" s="84" t="s">
        <v>247</v>
      </c>
      <c r="GDC1356" s="84" t="s">
        <v>4692</v>
      </c>
      <c r="GDD1356" s="84">
        <v>0</v>
      </c>
      <c r="GDE1356" s="84">
        <v>0</v>
      </c>
      <c r="GDG1356" s="84">
        <v>0</v>
      </c>
      <c r="GDH1356" s="84">
        <f>GDH1353</f>
        <v>2000000</v>
      </c>
      <c r="GDI1356" s="84">
        <f>GDI1353</f>
        <v>0</v>
      </c>
      <c r="GDJ1356" s="84">
        <f>GDI1356/GDH1356</f>
        <v>0</v>
      </c>
      <c r="GDK1356" s="84">
        <f>GDH1356-GDI1356</f>
        <v>2000000</v>
      </c>
      <c r="GDL1356" s="84">
        <f t="shared" si="388"/>
        <v>2000000</v>
      </c>
      <c r="GDR1356" s="84" t="s">
        <v>247</v>
      </c>
      <c r="GDS1356" s="84" t="s">
        <v>4692</v>
      </c>
      <c r="GDT1356" s="84">
        <v>0</v>
      </c>
      <c r="GDU1356" s="84">
        <v>0</v>
      </c>
      <c r="GDW1356" s="84">
        <v>0</v>
      </c>
      <c r="GDX1356" s="84">
        <f>GDX1353</f>
        <v>2000000</v>
      </c>
      <c r="GDY1356" s="84">
        <f>GDY1353</f>
        <v>0</v>
      </c>
      <c r="GDZ1356" s="84">
        <f>GDY1356/GDX1356</f>
        <v>0</v>
      </c>
      <c r="GEA1356" s="84">
        <f>GDX1356-GDY1356</f>
        <v>2000000</v>
      </c>
      <c r="GEB1356" s="84">
        <f t="shared" si="388"/>
        <v>2000000</v>
      </c>
      <c r="GEH1356" s="84" t="s">
        <v>247</v>
      </c>
      <c r="GEI1356" s="84" t="s">
        <v>4692</v>
      </c>
      <c r="GEJ1356" s="84">
        <v>0</v>
      </c>
      <c r="GEK1356" s="84">
        <v>0</v>
      </c>
      <c r="GEM1356" s="84">
        <v>0</v>
      </c>
      <c r="GEN1356" s="84">
        <f>GEN1353</f>
        <v>2000000</v>
      </c>
      <c r="GEO1356" s="84">
        <f>GEO1353</f>
        <v>0</v>
      </c>
      <c r="GEP1356" s="84">
        <f>GEO1356/GEN1356</f>
        <v>0</v>
      </c>
      <c r="GEQ1356" s="84">
        <f>GEN1356-GEO1356</f>
        <v>2000000</v>
      </c>
      <c r="GER1356" s="84">
        <f t="shared" si="389"/>
        <v>2000000</v>
      </c>
      <c r="GEX1356" s="84" t="s">
        <v>247</v>
      </c>
      <c r="GEY1356" s="84" t="s">
        <v>4692</v>
      </c>
      <c r="GEZ1356" s="84">
        <v>0</v>
      </c>
      <c r="GFA1356" s="84">
        <v>0</v>
      </c>
      <c r="GFC1356" s="84">
        <v>0</v>
      </c>
      <c r="GFD1356" s="84">
        <f>GFD1353</f>
        <v>2000000</v>
      </c>
      <c r="GFE1356" s="84">
        <f>GFE1353</f>
        <v>0</v>
      </c>
      <c r="GFF1356" s="84">
        <f>GFE1356/GFD1356</f>
        <v>0</v>
      </c>
      <c r="GFG1356" s="84">
        <f>GFD1356-GFE1356</f>
        <v>2000000</v>
      </c>
      <c r="GFH1356" s="84">
        <f t="shared" si="389"/>
        <v>2000000</v>
      </c>
      <c r="GFN1356" s="84" t="s">
        <v>247</v>
      </c>
      <c r="GFO1356" s="84" t="s">
        <v>4692</v>
      </c>
      <c r="GFP1356" s="84">
        <v>0</v>
      </c>
      <c r="GFQ1356" s="84">
        <v>0</v>
      </c>
      <c r="GFS1356" s="84">
        <v>0</v>
      </c>
      <c r="GFT1356" s="84">
        <f>GFT1353</f>
        <v>2000000</v>
      </c>
      <c r="GFU1356" s="84">
        <f>GFU1353</f>
        <v>0</v>
      </c>
      <c r="GFV1356" s="84">
        <f>GFU1356/GFT1356</f>
        <v>0</v>
      </c>
      <c r="GFW1356" s="84">
        <f>GFT1356-GFU1356</f>
        <v>2000000</v>
      </c>
      <c r="GFX1356" s="84">
        <f t="shared" si="390"/>
        <v>2000000</v>
      </c>
      <c r="GGD1356" s="84" t="s">
        <v>247</v>
      </c>
      <c r="GGE1356" s="84" t="s">
        <v>4692</v>
      </c>
      <c r="GGF1356" s="84">
        <v>0</v>
      </c>
      <c r="GGG1356" s="84">
        <v>0</v>
      </c>
      <c r="GGI1356" s="84">
        <v>0</v>
      </c>
      <c r="GGJ1356" s="84">
        <f>GGJ1353</f>
        <v>2000000</v>
      </c>
      <c r="GGK1356" s="84">
        <f>GGK1353</f>
        <v>0</v>
      </c>
      <c r="GGL1356" s="84">
        <f>GGK1356/GGJ1356</f>
        <v>0</v>
      </c>
      <c r="GGM1356" s="84">
        <f>GGJ1356-GGK1356</f>
        <v>2000000</v>
      </c>
      <c r="GGN1356" s="84">
        <f t="shared" si="390"/>
        <v>2000000</v>
      </c>
      <c r="GGT1356" s="84" t="s">
        <v>247</v>
      </c>
      <c r="GGU1356" s="84" t="s">
        <v>4692</v>
      </c>
      <c r="GGV1356" s="84">
        <v>0</v>
      </c>
      <c r="GGW1356" s="84">
        <v>0</v>
      </c>
      <c r="GGY1356" s="84">
        <v>0</v>
      </c>
      <c r="GGZ1356" s="84">
        <f>GGZ1353</f>
        <v>2000000</v>
      </c>
      <c r="GHA1356" s="84">
        <f>GHA1353</f>
        <v>0</v>
      </c>
      <c r="GHB1356" s="84">
        <f>GHA1356/GGZ1356</f>
        <v>0</v>
      </c>
      <c r="GHC1356" s="84">
        <f>GGZ1356-GHA1356</f>
        <v>2000000</v>
      </c>
      <c r="GHD1356" s="84">
        <f t="shared" si="391"/>
        <v>2000000</v>
      </c>
      <c r="GHJ1356" s="84" t="s">
        <v>247</v>
      </c>
      <c r="GHK1356" s="84" t="s">
        <v>4692</v>
      </c>
      <c r="GHL1356" s="84">
        <v>0</v>
      </c>
      <c r="GHM1356" s="84">
        <v>0</v>
      </c>
      <c r="GHO1356" s="84">
        <v>0</v>
      </c>
      <c r="GHP1356" s="84">
        <f>GHP1353</f>
        <v>2000000</v>
      </c>
      <c r="GHQ1356" s="84">
        <f>GHQ1353</f>
        <v>0</v>
      </c>
      <c r="GHR1356" s="84">
        <f>GHQ1356/GHP1356</f>
        <v>0</v>
      </c>
      <c r="GHS1356" s="84">
        <f>GHP1356-GHQ1356</f>
        <v>2000000</v>
      </c>
      <c r="GHT1356" s="84">
        <f t="shared" si="391"/>
        <v>2000000</v>
      </c>
      <c r="GHZ1356" s="84" t="s">
        <v>247</v>
      </c>
      <c r="GIA1356" s="84" t="s">
        <v>4692</v>
      </c>
      <c r="GIB1356" s="84">
        <v>0</v>
      </c>
      <c r="GIC1356" s="84">
        <v>0</v>
      </c>
      <c r="GIE1356" s="84">
        <v>0</v>
      </c>
      <c r="GIF1356" s="84">
        <f>GIF1353</f>
        <v>2000000</v>
      </c>
      <c r="GIG1356" s="84">
        <f>GIG1353</f>
        <v>0</v>
      </c>
      <c r="GIH1356" s="84">
        <f>GIG1356/GIF1356</f>
        <v>0</v>
      </c>
      <c r="GII1356" s="84">
        <f>GIF1356-GIG1356</f>
        <v>2000000</v>
      </c>
      <c r="GIJ1356" s="84">
        <f t="shared" si="392"/>
        <v>2000000</v>
      </c>
      <c r="GIP1356" s="84" t="s">
        <v>247</v>
      </c>
      <c r="GIQ1356" s="84" t="s">
        <v>4692</v>
      </c>
      <c r="GIR1356" s="84">
        <v>0</v>
      </c>
      <c r="GIS1356" s="84">
        <v>0</v>
      </c>
      <c r="GIU1356" s="84">
        <v>0</v>
      </c>
      <c r="GIV1356" s="84">
        <f>GIV1353</f>
        <v>2000000</v>
      </c>
      <c r="GIW1356" s="84">
        <f>GIW1353</f>
        <v>0</v>
      </c>
      <c r="GIX1356" s="84">
        <f>GIW1356/GIV1356</f>
        <v>0</v>
      </c>
      <c r="GIY1356" s="84">
        <f>GIV1356-GIW1356</f>
        <v>2000000</v>
      </c>
      <c r="GIZ1356" s="84">
        <f t="shared" si="392"/>
        <v>2000000</v>
      </c>
      <c r="GJF1356" s="84" t="s">
        <v>247</v>
      </c>
      <c r="GJG1356" s="84" t="s">
        <v>4692</v>
      </c>
      <c r="GJH1356" s="84">
        <v>0</v>
      </c>
      <c r="GJI1356" s="84">
        <v>0</v>
      </c>
      <c r="GJK1356" s="84">
        <v>0</v>
      </c>
      <c r="GJL1356" s="84">
        <f>GJL1353</f>
        <v>2000000</v>
      </c>
      <c r="GJM1356" s="84">
        <f>GJM1353</f>
        <v>0</v>
      </c>
      <c r="GJN1356" s="84">
        <f>GJM1356/GJL1356</f>
        <v>0</v>
      </c>
      <c r="GJO1356" s="84">
        <f>GJL1356-GJM1356</f>
        <v>2000000</v>
      </c>
      <c r="GJP1356" s="84">
        <f t="shared" si="393"/>
        <v>2000000</v>
      </c>
      <c r="GJV1356" s="84" t="s">
        <v>247</v>
      </c>
      <c r="GJW1356" s="84" t="s">
        <v>4692</v>
      </c>
      <c r="GJX1356" s="84">
        <v>0</v>
      </c>
      <c r="GJY1356" s="84">
        <v>0</v>
      </c>
      <c r="GKA1356" s="84">
        <v>0</v>
      </c>
      <c r="GKB1356" s="84">
        <f>GKB1353</f>
        <v>2000000</v>
      </c>
      <c r="GKC1356" s="84">
        <f>GKC1353</f>
        <v>0</v>
      </c>
      <c r="GKD1356" s="84">
        <f>GKC1356/GKB1356</f>
        <v>0</v>
      </c>
      <c r="GKE1356" s="84">
        <f>GKB1356-GKC1356</f>
        <v>2000000</v>
      </c>
      <c r="GKF1356" s="84">
        <f t="shared" si="393"/>
        <v>2000000</v>
      </c>
      <c r="GKL1356" s="84" t="s">
        <v>247</v>
      </c>
      <c r="GKM1356" s="84" t="s">
        <v>4692</v>
      </c>
      <c r="GKN1356" s="84">
        <v>0</v>
      </c>
      <c r="GKO1356" s="84">
        <v>0</v>
      </c>
      <c r="GKQ1356" s="84">
        <v>0</v>
      </c>
      <c r="GKR1356" s="84">
        <f>GKR1353</f>
        <v>2000000</v>
      </c>
      <c r="GKS1356" s="84">
        <f>GKS1353</f>
        <v>0</v>
      </c>
      <c r="GKT1356" s="84">
        <f>GKS1356/GKR1356</f>
        <v>0</v>
      </c>
      <c r="GKU1356" s="84">
        <f>GKR1356-GKS1356</f>
        <v>2000000</v>
      </c>
      <c r="GKV1356" s="84">
        <f t="shared" si="394"/>
        <v>2000000</v>
      </c>
      <c r="GLB1356" s="84" t="s">
        <v>247</v>
      </c>
      <c r="GLC1356" s="84" t="s">
        <v>4692</v>
      </c>
      <c r="GLD1356" s="84">
        <v>0</v>
      </c>
      <c r="GLE1356" s="84">
        <v>0</v>
      </c>
      <c r="GLG1356" s="84">
        <v>0</v>
      </c>
      <c r="GLH1356" s="84">
        <f>GLH1353</f>
        <v>2000000</v>
      </c>
      <c r="GLI1356" s="84">
        <f>GLI1353</f>
        <v>0</v>
      </c>
      <c r="GLJ1356" s="84">
        <f>GLI1356/GLH1356</f>
        <v>0</v>
      </c>
      <c r="GLK1356" s="84">
        <f>GLH1356-GLI1356</f>
        <v>2000000</v>
      </c>
      <c r="GLL1356" s="84">
        <f t="shared" si="394"/>
        <v>2000000</v>
      </c>
      <c r="GLR1356" s="84" t="s">
        <v>247</v>
      </c>
      <c r="GLS1356" s="84" t="s">
        <v>4692</v>
      </c>
      <c r="GLT1356" s="84">
        <v>0</v>
      </c>
      <c r="GLU1356" s="84">
        <v>0</v>
      </c>
      <c r="GLW1356" s="84">
        <v>0</v>
      </c>
      <c r="GLX1356" s="84">
        <f>GLX1353</f>
        <v>2000000</v>
      </c>
      <c r="GLY1356" s="84">
        <f>GLY1353</f>
        <v>0</v>
      </c>
      <c r="GLZ1356" s="84">
        <f>GLY1356/GLX1356</f>
        <v>0</v>
      </c>
      <c r="GMA1356" s="84">
        <f>GLX1356-GLY1356</f>
        <v>2000000</v>
      </c>
      <c r="GMB1356" s="84">
        <f t="shared" si="395"/>
        <v>2000000</v>
      </c>
      <c r="GMH1356" s="84" t="s">
        <v>247</v>
      </c>
      <c r="GMI1356" s="84" t="s">
        <v>4692</v>
      </c>
      <c r="GMJ1356" s="84">
        <v>0</v>
      </c>
      <c r="GMK1356" s="84">
        <v>0</v>
      </c>
      <c r="GMM1356" s="84">
        <v>0</v>
      </c>
      <c r="GMN1356" s="84">
        <f>GMN1353</f>
        <v>2000000</v>
      </c>
      <c r="GMO1356" s="84">
        <f>GMO1353</f>
        <v>0</v>
      </c>
      <c r="GMP1356" s="84">
        <f>GMO1356/GMN1356</f>
        <v>0</v>
      </c>
      <c r="GMQ1356" s="84">
        <f>GMN1356-GMO1356</f>
        <v>2000000</v>
      </c>
      <c r="GMR1356" s="84">
        <f t="shared" si="395"/>
        <v>2000000</v>
      </c>
      <c r="GMX1356" s="84" t="s">
        <v>247</v>
      </c>
      <c r="GMY1356" s="84" t="s">
        <v>4692</v>
      </c>
      <c r="GMZ1356" s="84">
        <v>0</v>
      </c>
      <c r="GNA1356" s="84">
        <v>0</v>
      </c>
      <c r="GNC1356" s="84">
        <v>0</v>
      </c>
      <c r="GND1356" s="84">
        <f>GND1353</f>
        <v>2000000</v>
      </c>
      <c r="GNE1356" s="84">
        <f>GNE1353</f>
        <v>0</v>
      </c>
      <c r="GNF1356" s="84">
        <f>GNE1356/GND1356</f>
        <v>0</v>
      </c>
      <c r="GNG1356" s="84">
        <f>GND1356-GNE1356</f>
        <v>2000000</v>
      </c>
      <c r="GNH1356" s="84">
        <f t="shared" si="396"/>
        <v>2000000</v>
      </c>
      <c r="GNN1356" s="84" t="s">
        <v>247</v>
      </c>
      <c r="GNO1356" s="84" t="s">
        <v>4692</v>
      </c>
      <c r="GNP1356" s="84">
        <v>0</v>
      </c>
      <c r="GNQ1356" s="84">
        <v>0</v>
      </c>
      <c r="GNS1356" s="84">
        <v>0</v>
      </c>
      <c r="GNT1356" s="84">
        <f>GNT1353</f>
        <v>2000000</v>
      </c>
      <c r="GNU1356" s="84">
        <f>GNU1353</f>
        <v>0</v>
      </c>
      <c r="GNV1356" s="84">
        <f>GNU1356/GNT1356</f>
        <v>0</v>
      </c>
      <c r="GNW1356" s="84">
        <f>GNT1356-GNU1356</f>
        <v>2000000</v>
      </c>
      <c r="GNX1356" s="84">
        <f t="shared" si="396"/>
        <v>2000000</v>
      </c>
      <c r="GOD1356" s="84" t="s">
        <v>247</v>
      </c>
      <c r="GOE1356" s="84" t="s">
        <v>4692</v>
      </c>
      <c r="GOF1356" s="84">
        <v>0</v>
      </c>
      <c r="GOG1356" s="84">
        <v>0</v>
      </c>
      <c r="GOI1356" s="84">
        <v>0</v>
      </c>
      <c r="GOJ1356" s="84">
        <f>GOJ1353</f>
        <v>2000000</v>
      </c>
      <c r="GOK1356" s="84">
        <f>GOK1353</f>
        <v>0</v>
      </c>
      <c r="GOL1356" s="84">
        <f>GOK1356/GOJ1356</f>
        <v>0</v>
      </c>
      <c r="GOM1356" s="84">
        <f>GOJ1356-GOK1356</f>
        <v>2000000</v>
      </c>
      <c r="GON1356" s="84">
        <f t="shared" si="397"/>
        <v>2000000</v>
      </c>
      <c r="GOT1356" s="84" t="s">
        <v>247</v>
      </c>
      <c r="GOU1356" s="84" t="s">
        <v>4692</v>
      </c>
      <c r="GOV1356" s="84">
        <v>0</v>
      </c>
      <c r="GOW1356" s="84">
        <v>0</v>
      </c>
      <c r="GOY1356" s="84">
        <v>0</v>
      </c>
      <c r="GOZ1356" s="84">
        <f>GOZ1353</f>
        <v>2000000</v>
      </c>
      <c r="GPA1356" s="84">
        <f>GPA1353</f>
        <v>0</v>
      </c>
      <c r="GPB1356" s="84">
        <f>GPA1356/GOZ1356</f>
        <v>0</v>
      </c>
      <c r="GPC1356" s="84">
        <f>GOZ1356-GPA1356</f>
        <v>2000000</v>
      </c>
      <c r="GPD1356" s="84">
        <f t="shared" si="397"/>
        <v>2000000</v>
      </c>
      <c r="GPJ1356" s="84" t="s">
        <v>247</v>
      </c>
      <c r="GPK1356" s="84" t="s">
        <v>4692</v>
      </c>
      <c r="GPL1356" s="84">
        <v>0</v>
      </c>
      <c r="GPM1356" s="84">
        <v>0</v>
      </c>
      <c r="GPO1356" s="84">
        <v>0</v>
      </c>
      <c r="GPP1356" s="84">
        <f>GPP1353</f>
        <v>2000000</v>
      </c>
      <c r="GPQ1356" s="84">
        <f>GPQ1353</f>
        <v>0</v>
      </c>
      <c r="GPR1356" s="84">
        <f>GPQ1356/GPP1356</f>
        <v>0</v>
      </c>
      <c r="GPS1356" s="84">
        <f>GPP1356-GPQ1356</f>
        <v>2000000</v>
      </c>
      <c r="GPT1356" s="84">
        <f t="shared" si="398"/>
        <v>2000000</v>
      </c>
      <c r="GPZ1356" s="84" t="s">
        <v>247</v>
      </c>
      <c r="GQA1356" s="84" t="s">
        <v>4692</v>
      </c>
      <c r="GQB1356" s="84">
        <v>0</v>
      </c>
      <c r="GQC1356" s="84">
        <v>0</v>
      </c>
      <c r="GQE1356" s="84">
        <v>0</v>
      </c>
      <c r="GQF1356" s="84">
        <f>GQF1353</f>
        <v>2000000</v>
      </c>
      <c r="GQG1356" s="84">
        <f>GQG1353</f>
        <v>0</v>
      </c>
      <c r="GQH1356" s="84">
        <f>GQG1356/GQF1356</f>
        <v>0</v>
      </c>
      <c r="GQI1356" s="84">
        <f>GQF1356-GQG1356</f>
        <v>2000000</v>
      </c>
      <c r="GQJ1356" s="84">
        <f t="shared" si="398"/>
        <v>2000000</v>
      </c>
      <c r="GQP1356" s="84" t="s">
        <v>247</v>
      </c>
      <c r="GQQ1356" s="84" t="s">
        <v>4692</v>
      </c>
      <c r="GQR1356" s="84">
        <v>0</v>
      </c>
      <c r="GQS1356" s="84">
        <v>0</v>
      </c>
      <c r="GQU1356" s="84">
        <v>0</v>
      </c>
      <c r="GQV1356" s="84">
        <f>GQV1353</f>
        <v>2000000</v>
      </c>
      <c r="GQW1356" s="84">
        <f>GQW1353</f>
        <v>0</v>
      </c>
      <c r="GQX1356" s="84">
        <f>GQW1356/GQV1356</f>
        <v>0</v>
      </c>
      <c r="GQY1356" s="84">
        <f>GQV1356-GQW1356</f>
        <v>2000000</v>
      </c>
      <c r="GQZ1356" s="84">
        <f t="shared" si="399"/>
        <v>2000000</v>
      </c>
      <c r="GRF1356" s="84" t="s">
        <v>247</v>
      </c>
      <c r="GRG1356" s="84" t="s">
        <v>4692</v>
      </c>
      <c r="GRH1356" s="84">
        <v>0</v>
      </c>
      <c r="GRI1356" s="84">
        <v>0</v>
      </c>
      <c r="GRK1356" s="84">
        <v>0</v>
      </c>
      <c r="GRL1356" s="84">
        <f>GRL1353</f>
        <v>2000000</v>
      </c>
      <c r="GRM1356" s="84">
        <f>GRM1353</f>
        <v>0</v>
      </c>
      <c r="GRN1356" s="84">
        <f>GRM1356/GRL1356</f>
        <v>0</v>
      </c>
      <c r="GRO1356" s="84">
        <f>GRL1356-GRM1356</f>
        <v>2000000</v>
      </c>
      <c r="GRP1356" s="84">
        <f t="shared" si="399"/>
        <v>2000000</v>
      </c>
      <c r="GRV1356" s="84" t="s">
        <v>247</v>
      </c>
      <c r="GRW1356" s="84" t="s">
        <v>4692</v>
      </c>
      <c r="GRX1356" s="84">
        <v>0</v>
      </c>
      <c r="GRY1356" s="84">
        <v>0</v>
      </c>
      <c r="GSA1356" s="84">
        <v>0</v>
      </c>
      <c r="GSB1356" s="84">
        <f>GSB1353</f>
        <v>2000000</v>
      </c>
      <c r="GSC1356" s="84">
        <f>GSC1353</f>
        <v>0</v>
      </c>
      <c r="GSD1356" s="84">
        <f>GSC1356/GSB1356</f>
        <v>0</v>
      </c>
      <c r="GSE1356" s="84">
        <f>GSB1356-GSC1356</f>
        <v>2000000</v>
      </c>
      <c r="GSF1356" s="84">
        <f t="shared" si="400"/>
        <v>2000000</v>
      </c>
      <c r="GSL1356" s="84" t="s">
        <v>247</v>
      </c>
      <c r="GSM1356" s="84" t="s">
        <v>4692</v>
      </c>
      <c r="GSN1356" s="84">
        <v>0</v>
      </c>
      <c r="GSO1356" s="84">
        <v>0</v>
      </c>
      <c r="GSQ1356" s="84">
        <v>0</v>
      </c>
      <c r="GSR1356" s="84">
        <f>GSR1353</f>
        <v>2000000</v>
      </c>
      <c r="GSS1356" s="84">
        <f>GSS1353</f>
        <v>0</v>
      </c>
      <c r="GST1356" s="84">
        <f>GSS1356/GSR1356</f>
        <v>0</v>
      </c>
      <c r="GSU1356" s="84">
        <f>GSR1356-GSS1356</f>
        <v>2000000</v>
      </c>
      <c r="GSV1356" s="84">
        <f t="shared" si="400"/>
        <v>2000000</v>
      </c>
      <c r="GTB1356" s="84" t="s">
        <v>247</v>
      </c>
      <c r="GTC1356" s="84" t="s">
        <v>4692</v>
      </c>
      <c r="GTD1356" s="84">
        <v>0</v>
      </c>
      <c r="GTE1356" s="84">
        <v>0</v>
      </c>
      <c r="GTG1356" s="84">
        <v>0</v>
      </c>
      <c r="GTH1356" s="84">
        <f>GTH1353</f>
        <v>2000000</v>
      </c>
      <c r="GTI1356" s="84">
        <f>GTI1353</f>
        <v>0</v>
      </c>
      <c r="GTJ1356" s="84">
        <f>GTI1356/GTH1356</f>
        <v>0</v>
      </c>
      <c r="GTK1356" s="84">
        <f>GTH1356-GTI1356</f>
        <v>2000000</v>
      </c>
      <c r="GTL1356" s="84">
        <f t="shared" si="401"/>
        <v>2000000</v>
      </c>
      <c r="GTR1356" s="84" t="s">
        <v>247</v>
      </c>
      <c r="GTS1356" s="84" t="s">
        <v>4692</v>
      </c>
      <c r="GTT1356" s="84">
        <v>0</v>
      </c>
      <c r="GTU1356" s="84">
        <v>0</v>
      </c>
      <c r="GTW1356" s="84">
        <v>0</v>
      </c>
      <c r="GTX1356" s="84">
        <f>GTX1353</f>
        <v>2000000</v>
      </c>
      <c r="GTY1356" s="84">
        <f>GTY1353</f>
        <v>0</v>
      </c>
      <c r="GTZ1356" s="84">
        <f>GTY1356/GTX1356</f>
        <v>0</v>
      </c>
      <c r="GUA1356" s="84">
        <f>GTX1356-GTY1356</f>
        <v>2000000</v>
      </c>
      <c r="GUB1356" s="84">
        <f t="shared" si="401"/>
        <v>2000000</v>
      </c>
      <c r="GUH1356" s="84" t="s">
        <v>247</v>
      </c>
      <c r="GUI1356" s="84" t="s">
        <v>4692</v>
      </c>
      <c r="GUJ1356" s="84">
        <v>0</v>
      </c>
      <c r="GUK1356" s="84">
        <v>0</v>
      </c>
      <c r="GUM1356" s="84">
        <v>0</v>
      </c>
      <c r="GUN1356" s="84">
        <f>GUN1353</f>
        <v>2000000</v>
      </c>
      <c r="GUO1356" s="84">
        <f>GUO1353</f>
        <v>0</v>
      </c>
      <c r="GUP1356" s="84">
        <f>GUO1356/GUN1356</f>
        <v>0</v>
      </c>
      <c r="GUQ1356" s="84">
        <f>GUN1356-GUO1356</f>
        <v>2000000</v>
      </c>
      <c r="GUR1356" s="84">
        <f t="shared" si="402"/>
        <v>2000000</v>
      </c>
      <c r="GUX1356" s="84" t="s">
        <v>247</v>
      </c>
      <c r="GUY1356" s="84" t="s">
        <v>4692</v>
      </c>
      <c r="GUZ1356" s="84">
        <v>0</v>
      </c>
      <c r="GVA1356" s="84">
        <v>0</v>
      </c>
      <c r="GVC1356" s="84">
        <v>0</v>
      </c>
      <c r="GVD1356" s="84">
        <f>GVD1353</f>
        <v>2000000</v>
      </c>
      <c r="GVE1356" s="84">
        <f>GVE1353</f>
        <v>0</v>
      </c>
      <c r="GVF1356" s="84">
        <f>GVE1356/GVD1356</f>
        <v>0</v>
      </c>
      <c r="GVG1356" s="84">
        <f>GVD1356-GVE1356</f>
        <v>2000000</v>
      </c>
      <c r="GVH1356" s="84">
        <f t="shared" si="402"/>
        <v>2000000</v>
      </c>
      <c r="GVN1356" s="84" t="s">
        <v>247</v>
      </c>
      <c r="GVO1356" s="84" t="s">
        <v>4692</v>
      </c>
      <c r="GVP1356" s="84">
        <v>0</v>
      </c>
      <c r="GVQ1356" s="84">
        <v>0</v>
      </c>
      <c r="GVS1356" s="84">
        <v>0</v>
      </c>
      <c r="GVT1356" s="84">
        <f>GVT1353</f>
        <v>2000000</v>
      </c>
      <c r="GVU1356" s="84">
        <f>GVU1353</f>
        <v>0</v>
      </c>
      <c r="GVV1356" s="84">
        <f>GVU1356/GVT1356</f>
        <v>0</v>
      </c>
      <c r="GVW1356" s="84">
        <f>GVT1356-GVU1356</f>
        <v>2000000</v>
      </c>
      <c r="GVX1356" s="84">
        <f t="shared" si="403"/>
        <v>2000000</v>
      </c>
      <c r="GWD1356" s="84" t="s">
        <v>247</v>
      </c>
      <c r="GWE1356" s="84" t="s">
        <v>4692</v>
      </c>
      <c r="GWF1356" s="84">
        <v>0</v>
      </c>
      <c r="GWG1356" s="84">
        <v>0</v>
      </c>
      <c r="GWI1356" s="84">
        <v>0</v>
      </c>
      <c r="GWJ1356" s="84">
        <f>GWJ1353</f>
        <v>2000000</v>
      </c>
      <c r="GWK1356" s="84">
        <f>GWK1353</f>
        <v>0</v>
      </c>
      <c r="GWL1356" s="84">
        <f>GWK1356/GWJ1356</f>
        <v>0</v>
      </c>
      <c r="GWM1356" s="84">
        <f>GWJ1356-GWK1356</f>
        <v>2000000</v>
      </c>
      <c r="GWN1356" s="84">
        <f t="shared" si="403"/>
        <v>2000000</v>
      </c>
      <c r="GWT1356" s="84" t="s">
        <v>247</v>
      </c>
      <c r="GWU1356" s="84" t="s">
        <v>4692</v>
      </c>
      <c r="GWV1356" s="84">
        <v>0</v>
      </c>
      <c r="GWW1356" s="84">
        <v>0</v>
      </c>
      <c r="GWY1356" s="84">
        <v>0</v>
      </c>
      <c r="GWZ1356" s="84">
        <f>GWZ1353</f>
        <v>2000000</v>
      </c>
      <c r="GXA1356" s="84">
        <f>GXA1353</f>
        <v>0</v>
      </c>
      <c r="GXB1356" s="84">
        <f>GXA1356/GWZ1356</f>
        <v>0</v>
      </c>
      <c r="GXC1356" s="84">
        <f>GWZ1356-GXA1356</f>
        <v>2000000</v>
      </c>
      <c r="GXD1356" s="84">
        <f t="shared" si="404"/>
        <v>2000000</v>
      </c>
      <c r="GXJ1356" s="84" t="s">
        <v>247</v>
      </c>
      <c r="GXK1356" s="84" t="s">
        <v>4692</v>
      </c>
      <c r="GXL1356" s="84">
        <v>0</v>
      </c>
      <c r="GXM1356" s="84">
        <v>0</v>
      </c>
      <c r="GXO1356" s="84">
        <v>0</v>
      </c>
      <c r="GXP1356" s="84">
        <f>GXP1353</f>
        <v>2000000</v>
      </c>
      <c r="GXQ1356" s="84">
        <f>GXQ1353</f>
        <v>0</v>
      </c>
      <c r="GXR1356" s="84">
        <f>GXQ1356/GXP1356</f>
        <v>0</v>
      </c>
      <c r="GXS1356" s="84">
        <f>GXP1356-GXQ1356</f>
        <v>2000000</v>
      </c>
      <c r="GXT1356" s="84">
        <f t="shared" si="404"/>
        <v>2000000</v>
      </c>
      <c r="GXZ1356" s="84" t="s">
        <v>247</v>
      </c>
      <c r="GYA1356" s="84" t="s">
        <v>4692</v>
      </c>
      <c r="GYB1356" s="84">
        <v>0</v>
      </c>
      <c r="GYC1356" s="84">
        <v>0</v>
      </c>
      <c r="GYE1356" s="84">
        <v>0</v>
      </c>
      <c r="GYF1356" s="84">
        <f>GYF1353</f>
        <v>2000000</v>
      </c>
      <c r="GYG1356" s="84">
        <f>GYG1353</f>
        <v>0</v>
      </c>
      <c r="GYH1356" s="84">
        <f>GYG1356/GYF1356</f>
        <v>0</v>
      </c>
      <c r="GYI1356" s="84">
        <f>GYF1356-GYG1356</f>
        <v>2000000</v>
      </c>
      <c r="GYJ1356" s="84">
        <f t="shared" si="405"/>
        <v>2000000</v>
      </c>
      <c r="GYP1356" s="84" t="s">
        <v>247</v>
      </c>
      <c r="GYQ1356" s="84" t="s">
        <v>4692</v>
      </c>
      <c r="GYR1356" s="84">
        <v>0</v>
      </c>
      <c r="GYS1356" s="84">
        <v>0</v>
      </c>
      <c r="GYU1356" s="84">
        <v>0</v>
      </c>
      <c r="GYV1356" s="84">
        <f>GYV1353</f>
        <v>2000000</v>
      </c>
      <c r="GYW1356" s="84">
        <f>GYW1353</f>
        <v>0</v>
      </c>
      <c r="GYX1356" s="84">
        <f>GYW1356/GYV1356</f>
        <v>0</v>
      </c>
      <c r="GYY1356" s="84">
        <f>GYV1356-GYW1356</f>
        <v>2000000</v>
      </c>
      <c r="GYZ1356" s="84">
        <f t="shared" si="405"/>
        <v>2000000</v>
      </c>
      <c r="GZF1356" s="84" t="s">
        <v>247</v>
      </c>
      <c r="GZG1356" s="84" t="s">
        <v>4692</v>
      </c>
      <c r="GZH1356" s="84">
        <v>0</v>
      </c>
      <c r="GZI1356" s="84">
        <v>0</v>
      </c>
      <c r="GZK1356" s="84">
        <v>0</v>
      </c>
      <c r="GZL1356" s="84">
        <f>GZL1353</f>
        <v>2000000</v>
      </c>
      <c r="GZM1356" s="84">
        <f>GZM1353</f>
        <v>0</v>
      </c>
      <c r="GZN1356" s="84">
        <f>GZM1356/GZL1356</f>
        <v>0</v>
      </c>
      <c r="GZO1356" s="84">
        <f>GZL1356-GZM1356</f>
        <v>2000000</v>
      </c>
      <c r="GZP1356" s="84">
        <f t="shared" si="406"/>
        <v>2000000</v>
      </c>
      <c r="GZV1356" s="84" t="s">
        <v>247</v>
      </c>
      <c r="GZW1356" s="84" t="s">
        <v>4692</v>
      </c>
      <c r="GZX1356" s="84">
        <v>0</v>
      </c>
      <c r="GZY1356" s="84">
        <v>0</v>
      </c>
      <c r="HAA1356" s="84">
        <v>0</v>
      </c>
      <c r="HAB1356" s="84">
        <f>HAB1353</f>
        <v>2000000</v>
      </c>
      <c r="HAC1356" s="84">
        <f>HAC1353</f>
        <v>0</v>
      </c>
      <c r="HAD1356" s="84">
        <f>HAC1356/HAB1356</f>
        <v>0</v>
      </c>
      <c r="HAE1356" s="84">
        <f>HAB1356-HAC1356</f>
        <v>2000000</v>
      </c>
      <c r="HAF1356" s="84">
        <f t="shared" si="406"/>
        <v>2000000</v>
      </c>
      <c r="HAL1356" s="84" t="s">
        <v>247</v>
      </c>
      <c r="HAM1356" s="84" t="s">
        <v>4692</v>
      </c>
      <c r="HAN1356" s="84">
        <v>0</v>
      </c>
      <c r="HAO1356" s="84">
        <v>0</v>
      </c>
      <c r="HAQ1356" s="84">
        <v>0</v>
      </c>
      <c r="HAR1356" s="84">
        <f>HAR1353</f>
        <v>2000000</v>
      </c>
      <c r="HAS1356" s="84">
        <f>HAS1353</f>
        <v>0</v>
      </c>
      <c r="HAT1356" s="84">
        <f>HAS1356/HAR1356</f>
        <v>0</v>
      </c>
      <c r="HAU1356" s="84">
        <f>HAR1356-HAS1356</f>
        <v>2000000</v>
      </c>
      <c r="HAV1356" s="84">
        <f t="shared" si="407"/>
        <v>2000000</v>
      </c>
      <c r="HBB1356" s="84" t="s">
        <v>247</v>
      </c>
      <c r="HBC1356" s="84" t="s">
        <v>4692</v>
      </c>
      <c r="HBD1356" s="84">
        <v>0</v>
      </c>
      <c r="HBE1356" s="84">
        <v>0</v>
      </c>
      <c r="HBG1356" s="84">
        <v>0</v>
      </c>
      <c r="HBH1356" s="84">
        <f>HBH1353</f>
        <v>2000000</v>
      </c>
      <c r="HBI1356" s="84">
        <f>HBI1353</f>
        <v>0</v>
      </c>
      <c r="HBJ1356" s="84">
        <f>HBI1356/HBH1356</f>
        <v>0</v>
      </c>
      <c r="HBK1356" s="84">
        <f>HBH1356-HBI1356</f>
        <v>2000000</v>
      </c>
      <c r="HBL1356" s="84">
        <f t="shared" si="407"/>
        <v>2000000</v>
      </c>
      <c r="HBR1356" s="84" t="s">
        <v>247</v>
      </c>
      <c r="HBS1356" s="84" t="s">
        <v>4692</v>
      </c>
      <c r="HBT1356" s="84">
        <v>0</v>
      </c>
      <c r="HBU1356" s="84">
        <v>0</v>
      </c>
      <c r="HBW1356" s="84">
        <v>0</v>
      </c>
      <c r="HBX1356" s="84">
        <f>HBX1353</f>
        <v>2000000</v>
      </c>
      <c r="HBY1356" s="84">
        <f>HBY1353</f>
        <v>0</v>
      </c>
      <c r="HBZ1356" s="84">
        <f>HBY1356/HBX1356</f>
        <v>0</v>
      </c>
      <c r="HCA1356" s="84">
        <f>HBX1356-HBY1356</f>
        <v>2000000</v>
      </c>
      <c r="HCB1356" s="84">
        <f t="shared" si="408"/>
        <v>2000000</v>
      </c>
      <c r="HCH1356" s="84" t="s">
        <v>247</v>
      </c>
      <c r="HCI1356" s="84" t="s">
        <v>4692</v>
      </c>
      <c r="HCJ1356" s="84">
        <v>0</v>
      </c>
      <c r="HCK1356" s="84">
        <v>0</v>
      </c>
      <c r="HCM1356" s="84">
        <v>0</v>
      </c>
      <c r="HCN1356" s="84">
        <f>HCN1353</f>
        <v>2000000</v>
      </c>
      <c r="HCO1356" s="84">
        <f>HCO1353</f>
        <v>0</v>
      </c>
      <c r="HCP1356" s="84">
        <f>HCO1356/HCN1356</f>
        <v>0</v>
      </c>
      <c r="HCQ1356" s="84">
        <f>HCN1356-HCO1356</f>
        <v>2000000</v>
      </c>
      <c r="HCR1356" s="84">
        <f t="shared" si="408"/>
        <v>2000000</v>
      </c>
      <c r="HCX1356" s="84" t="s">
        <v>247</v>
      </c>
      <c r="HCY1356" s="84" t="s">
        <v>4692</v>
      </c>
      <c r="HCZ1356" s="84">
        <v>0</v>
      </c>
      <c r="HDA1356" s="84">
        <v>0</v>
      </c>
      <c r="HDC1356" s="84">
        <v>0</v>
      </c>
      <c r="HDD1356" s="84">
        <f>HDD1353</f>
        <v>2000000</v>
      </c>
      <c r="HDE1356" s="84">
        <f>HDE1353</f>
        <v>0</v>
      </c>
      <c r="HDF1356" s="84">
        <f>HDE1356/HDD1356</f>
        <v>0</v>
      </c>
      <c r="HDG1356" s="84">
        <f>HDD1356-HDE1356</f>
        <v>2000000</v>
      </c>
      <c r="HDH1356" s="84">
        <f t="shared" si="409"/>
        <v>2000000</v>
      </c>
      <c r="HDN1356" s="84" t="s">
        <v>247</v>
      </c>
      <c r="HDO1356" s="84" t="s">
        <v>4692</v>
      </c>
      <c r="HDP1356" s="84">
        <v>0</v>
      </c>
      <c r="HDQ1356" s="84">
        <v>0</v>
      </c>
      <c r="HDS1356" s="84">
        <v>0</v>
      </c>
      <c r="HDT1356" s="84">
        <f>HDT1353</f>
        <v>2000000</v>
      </c>
      <c r="HDU1356" s="84">
        <f>HDU1353</f>
        <v>0</v>
      </c>
      <c r="HDV1356" s="84">
        <f>HDU1356/HDT1356</f>
        <v>0</v>
      </c>
      <c r="HDW1356" s="84">
        <f>HDT1356-HDU1356</f>
        <v>2000000</v>
      </c>
      <c r="HDX1356" s="84">
        <f t="shared" si="409"/>
        <v>2000000</v>
      </c>
      <c r="HED1356" s="84" t="s">
        <v>247</v>
      </c>
      <c r="HEE1356" s="84" t="s">
        <v>4692</v>
      </c>
      <c r="HEF1356" s="84">
        <v>0</v>
      </c>
      <c r="HEG1356" s="84">
        <v>0</v>
      </c>
      <c r="HEI1356" s="84">
        <v>0</v>
      </c>
      <c r="HEJ1356" s="84">
        <f>HEJ1353</f>
        <v>2000000</v>
      </c>
      <c r="HEK1356" s="84">
        <f>HEK1353</f>
        <v>0</v>
      </c>
      <c r="HEL1356" s="84">
        <f>HEK1356/HEJ1356</f>
        <v>0</v>
      </c>
      <c r="HEM1356" s="84">
        <f>HEJ1356-HEK1356</f>
        <v>2000000</v>
      </c>
      <c r="HEN1356" s="84">
        <f t="shared" si="410"/>
        <v>2000000</v>
      </c>
      <c r="HET1356" s="84" t="s">
        <v>247</v>
      </c>
      <c r="HEU1356" s="84" t="s">
        <v>4692</v>
      </c>
      <c r="HEV1356" s="84">
        <v>0</v>
      </c>
      <c r="HEW1356" s="84">
        <v>0</v>
      </c>
      <c r="HEY1356" s="84">
        <v>0</v>
      </c>
      <c r="HEZ1356" s="84">
        <f>HEZ1353</f>
        <v>2000000</v>
      </c>
      <c r="HFA1356" s="84">
        <f>HFA1353</f>
        <v>0</v>
      </c>
      <c r="HFB1356" s="84">
        <f>HFA1356/HEZ1356</f>
        <v>0</v>
      </c>
      <c r="HFC1356" s="84">
        <f>HEZ1356-HFA1356</f>
        <v>2000000</v>
      </c>
      <c r="HFD1356" s="84">
        <f t="shared" si="410"/>
        <v>2000000</v>
      </c>
      <c r="HFJ1356" s="84" t="s">
        <v>247</v>
      </c>
      <c r="HFK1356" s="84" t="s">
        <v>4692</v>
      </c>
      <c r="HFL1356" s="84">
        <v>0</v>
      </c>
      <c r="HFM1356" s="84">
        <v>0</v>
      </c>
      <c r="HFO1356" s="84">
        <v>0</v>
      </c>
      <c r="HFP1356" s="84">
        <f>HFP1353</f>
        <v>2000000</v>
      </c>
      <c r="HFQ1356" s="84">
        <f>HFQ1353</f>
        <v>0</v>
      </c>
      <c r="HFR1356" s="84">
        <f>HFQ1356/HFP1356</f>
        <v>0</v>
      </c>
      <c r="HFS1356" s="84">
        <f>HFP1356-HFQ1356</f>
        <v>2000000</v>
      </c>
      <c r="HFT1356" s="84">
        <f t="shared" si="411"/>
        <v>2000000</v>
      </c>
      <c r="HFZ1356" s="84" t="s">
        <v>247</v>
      </c>
      <c r="HGA1356" s="84" t="s">
        <v>4692</v>
      </c>
      <c r="HGB1356" s="84">
        <v>0</v>
      </c>
      <c r="HGC1356" s="84">
        <v>0</v>
      </c>
      <c r="HGE1356" s="84">
        <v>0</v>
      </c>
      <c r="HGF1356" s="84">
        <f>HGF1353</f>
        <v>2000000</v>
      </c>
      <c r="HGG1356" s="84">
        <f>HGG1353</f>
        <v>0</v>
      </c>
      <c r="HGH1356" s="84">
        <f>HGG1356/HGF1356</f>
        <v>0</v>
      </c>
      <c r="HGI1356" s="84">
        <f>HGF1356-HGG1356</f>
        <v>2000000</v>
      </c>
      <c r="HGJ1356" s="84">
        <f t="shared" si="411"/>
        <v>2000000</v>
      </c>
      <c r="HGP1356" s="84" t="s">
        <v>247</v>
      </c>
      <c r="HGQ1356" s="84" t="s">
        <v>4692</v>
      </c>
      <c r="HGR1356" s="84">
        <v>0</v>
      </c>
      <c r="HGS1356" s="84">
        <v>0</v>
      </c>
      <c r="HGU1356" s="84">
        <v>0</v>
      </c>
      <c r="HGV1356" s="84">
        <f>HGV1353</f>
        <v>2000000</v>
      </c>
      <c r="HGW1356" s="84">
        <f>HGW1353</f>
        <v>0</v>
      </c>
      <c r="HGX1356" s="84">
        <f>HGW1356/HGV1356</f>
        <v>0</v>
      </c>
      <c r="HGY1356" s="84">
        <f>HGV1356-HGW1356</f>
        <v>2000000</v>
      </c>
      <c r="HGZ1356" s="84">
        <f t="shared" si="412"/>
        <v>2000000</v>
      </c>
      <c r="HHF1356" s="84" t="s">
        <v>247</v>
      </c>
      <c r="HHG1356" s="84" t="s">
        <v>4692</v>
      </c>
      <c r="HHH1356" s="84">
        <v>0</v>
      </c>
      <c r="HHI1356" s="84">
        <v>0</v>
      </c>
      <c r="HHK1356" s="84">
        <v>0</v>
      </c>
      <c r="HHL1356" s="84">
        <f>HHL1353</f>
        <v>2000000</v>
      </c>
      <c r="HHM1356" s="84">
        <f>HHM1353</f>
        <v>0</v>
      </c>
      <c r="HHN1356" s="84">
        <f>HHM1356/HHL1356</f>
        <v>0</v>
      </c>
      <c r="HHO1356" s="84">
        <f>HHL1356-HHM1356</f>
        <v>2000000</v>
      </c>
      <c r="HHP1356" s="84">
        <f t="shared" si="412"/>
        <v>2000000</v>
      </c>
      <c r="HHV1356" s="84" t="s">
        <v>247</v>
      </c>
      <c r="HHW1356" s="84" t="s">
        <v>4692</v>
      </c>
      <c r="HHX1356" s="84">
        <v>0</v>
      </c>
      <c r="HHY1356" s="84">
        <v>0</v>
      </c>
      <c r="HIA1356" s="84">
        <v>0</v>
      </c>
      <c r="HIB1356" s="84">
        <f>HIB1353</f>
        <v>2000000</v>
      </c>
      <c r="HIC1356" s="84">
        <f>HIC1353</f>
        <v>0</v>
      </c>
      <c r="HID1356" s="84">
        <f>HIC1356/HIB1356</f>
        <v>0</v>
      </c>
      <c r="HIE1356" s="84">
        <f>HIB1356-HIC1356</f>
        <v>2000000</v>
      </c>
      <c r="HIF1356" s="84">
        <f t="shared" si="413"/>
        <v>2000000</v>
      </c>
      <c r="HIL1356" s="84" t="s">
        <v>247</v>
      </c>
      <c r="HIM1356" s="84" t="s">
        <v>4692</v>
      </c>
      <c r="HIN1356" s="84">
        <v>0</v>
      </c>
      <c r="HIO1356" s="84">
        <v>0</v>
      </c>
      <c r="HIQ1356" s="84">
        <v>0</v>
      </c>
      <c r="HIR1356" s="84">
        <f>HIR1353</f>
        <v>2000000</v>
      </c>
      <c r="HIS1356" s="84">
        <f>HIS1353</f>
        <v>0</v>
      </c>
      <c r="HIT1356" s="84">
        <f>HIS1356/HIR1356</f>
        <v>0</v>
      </c>
      <c r="HIU1356" s="84">
        <f>HIR1356-HIS1356</f>
        <v>2000000</v>
      </c>
      <c r="HIV1356" s="84">
        <f t="shared" si="413"/>
        <v>2000000</v>
      </c>
      <c r="HJB1356" s="84" t="s">
        <v>247</v>
      </c>
      <c r="HJC1356" s="84" t="s">
        <v>4692</v>
      </c>
      <c r="HJD1356" s="84">
        <v>0</v>
      </c>
      <c r="HJE1356" s="84">
        <v>0</v>
      </c>
      <c r="HJG1356" s="84">
        <v>0</v>
      </c>
      <c r="HJH1356" s="84">
        <f>HJH1353</f>
        <v>2000000</v>
      </c>
      <c r="HJI1356" s="84">
        <f>HJI1353</f>
        <v>0</v>
      </c>
      <c r="HJJ1356" s="84">
        <f>HJI1356/HJH1356</f>
        <v>0</v>
      </c>
      <c r="HJK1356" s="84">
        <f>HJH1356-HJI1356</f>
        <v>2000000</v>
      </c>
      <c r="HJL1356" s="84">
        <f t="shared" si="414"/>
        <v>2000000</v>
      </c>
      <c r="HJR1356" s="84" t="s">
        <v>247</v>
      </c>
      <c r="HJS1356" s="84" t="s">
        <v>4692</v>
      </c>
      <c r="HJT1356" s="84">
        <v>0</v>
      </c>
      <c r="HJU1356" s="84">
        <v>0</v>
      </c>
      <c r="HJW1356" s="84">
        <v>0</v>
      </c>
      <c r="HJX1356" s="84">
        <f>HJX1353</f>
        <v>2000000</v>
      </c>
      <c r="HJY1356" s="84">
        <f>HJY1353</f>
        <v>0</v>
      </c>
      <c r="HJZ1356" s="84">
        <f>HJY1356/HJX1356</f>
        <v>0</v>
      </c>
      <c r="HKA1356" s="84">
        <f>HJX1356-HJY1356</f>
        <v>2000000</v>
      </c>
      <c r="HKB1356" s="84">
        <f t="shared" si="414"/>
        <v>2000000</v>
      </c>
      <c r="HKH1356" s="84" t="s">
        <v>247</v>
      </c>
      <c r="HKI1356" s="84" t="s">
        <v>4692</v>
      </c>
      <c r="HKJ1356" s="84">
        <v>0</v>
      </c>
      <c r="HKK1356" s="84">
        <v>0</v>
      </c>
      <c r="HKM1356" s="84">
        <v>0</v>
      </c>
      <c r="HKN1356" s="84">
        <f>HKN1353</f>
        <v>2000000</v>
      </c>
      <c r="HKO1356" s="84">
        <f>HKO1353</f>
        <v>0</v>
      </c>
      <c r="HKP1356" s="84">
        <f>HKO1356/HKN1356</f>
        <v>0</v>
      </c>
      <c r="HKQ1356" s="84">
        <f>HKN1356-HKO1356</f>
        <v>2000000</v>
      </c>
      <c r="HKR1356" s="84">
        <f t="shared" si="415"/>
        <v>2000000</v>
      </c>
      <c r="HKX1356" s="84" t="s">
        <v>247</v>
      </c>
      <c r="HKY1356" s="84" t="s">
        <v>4692</v>
      </c>
      <c r="HKZ1356" s="84">
        <v>0</v>
      </c>
      <c r="HLA1356" s="84">
        <v>0</v>
      </c>
      <c r="HLC1356" s="84">
        <v>0</v>
      </c>
      <c r="HLD1356" s="84">
        <f>HLD1353</f>
        <v>2000000</v>
      </c>
      <c r="HLE1356" s="84">
        <f>HLE1353</f>
        <v>0</v>
      </c>
      <c r="HLF1356" s="84">
        <f>HLE1356/HLD1356</f>
        <v>0</v>
      </c>
      <c r="HLG1356" s="84">
        <f>HLD1356-HLE1356</f>
        <v>2000000</v>
      </c>
      <c r="HLH1356" s="84">
        <f t="shared" si="415"/>
        <v>2000000</v>
      </c>
      <c r="HLN1356" s="84" t="s">
        <v>247</v>
      </c>
      <c r="HLO1356" s="84" t="s">
        <v>4692</v>
      </c>
      <c r="HLP1356" s="84">
        <v>0</v>
      </c>
      <c r="HLQ1356" s="84">
        <v>0</v>
      </c>
      <c r="HLS1356" s="84">
        <v>0</v>
      </c>
      <c r="HLT1356" s="84">
        <f>HLT1353</f>
        <v>2000000</v>
      </c>
      <c r="HLU1356" s="84">
        <f>HLU1353</f>
        <v>0</v>
      </c>
      <c r="HLV1356" s="84">
        <f>HLU1356/HLT1356</f>
        <v>0</v>
      </c>
      <c r="HLW1356" s="84">
        <f>HLT1356-HLU1356</f>
        <v>2000000</v>
      </c>
      <c r="HLX1356" s="84">
        <f t="shared" si="416"/>
        <v>2000000</v>
      </c>
      <c r="HMD1356" s="84" t="s">
        <v>247</v>
      </c>
      <c r="HME1356" s="84" t="s">
        <v>4692</v>
      </c>
      <c r="HMF1356" s="84">
        <v>0</v>
      </c>
      <c r="HMG1356" s="84">
        <v>0</v>
      </c>
      <c r="HMI1356" s="84">
        <v>0</v>
      </c>
      <c r="HMJ1356" s="84">
        <f>HMJ1353</f>
        <v>2000000</v>
      </c>
      <c r="HMK1356" s="84">
        <f>HMK1353</f>
        <v>0</v>
      </c>
      <c r="HML1356" s="84">
        <f>HMK1356/HMJ1356</f>
        <v>0</v>
      </c>
      <c r="HMM1356" s="84">
        <f>HMJ1356-HMK1356</f>
        <v>2000000</v>
      </c>
      <c r="HMN1356" s="84">
        <f t="shared" si="416"/>
        <v>2000000</v>
      </c>
      <c r="HMT1356" s="84" t="s">
        <v>247</v>
      </c>
      <c r="HMU1356" s="84" t="s">
        <v>4692</v>
      </c>
      <c r="HMV1356" s="84">
        <v>0</v>
      </c>
      <c r="HMW1356" s="84">
        <v>0</v>
      </c>
      <c r="HMY1356" s="84">
        <v>0</v>
      </c>
      <c r="HMZ1356" s="84">
        <f>HMZ1353</f>
        <v>2000000</v>
      </c>
      <c r="HNA1356" s="84">
        <f>HNA1353</f>
        <v>0</v>
      </c>
      <c r="HNB1356" s="84">
        <f>HNA1356/HMZ1356</f>
        <v>0</v>
      </c>
      <c r="HNC1356" s="84">
        <f>HMZ1356-HNA1356</f>
        <v>2000000</v>
      </c>
      <c r="HND1356" s="84">
        <f t="shared" si="417"/>
        <v>2000000</v>
      </c>
      <c r="HNJ1356" s="84" t="s">
        <v>247</v>
      </c>
      <c r="HNK1356" s="84" t="s">
        <v>4692</v>
      </c>
      <c r="HNL1356" s="84">
        <v>0</v>
      </c>
      <c r="HNM1356" s="84">
        <v>0</v>
      </c>
      <c r="HNO1356" s="84">
        <v>0</v>
      </c>
      <c r="HNP1356" s="84">
        <f>HNP1353</f>
        <v>2000000</v>
      </c>
      <c r="HNQ1356" s="84">
        <f>HNQ1353</f>
        <v>0</v>
      </c>
      <c r="HNR1356" s="84">
        <f>HNQ1356/HNP1356</f>
        <v>0</v>
      </c>
      <c r="HNS1356" s="84">
        <f>HNP1356-HNQ1356</f>
        <v>2000000</v>
      </c>
      <c r="HNT1356" s="84">
        <f t="shared" si="417"/>
        <v>2000000</v>
      </c>
      <c r="HNZ1356" s="84" t="s">
        <v>247</v>
      </c>
      <c r="HOA1356" s="84" t="s">
        <v>4692</v>
      </c>
      <c r="HOB1356" s="84">
        <v>0</v>
      </c>
      <c r="HOC1356" s="84">
        <v>0</v>
      </c>
      <c r="HOE1356" s="84">
        <v>0</v>
      </c>
      <c r="HOF1356" s="84">
        <f>HOF1353</f>
        <v>2000000</v>
      </c>
      <c r="HOG1356" s="84">
        <f>HOG1353</f>
        <v>0</v>
      </c>
      <c r="HOH1356" s="84">
        <f>HOG1356/HOF1356</f>
        <v>0</v>
      </c>
      <c r="HOI1356" s="84">
        <f>HOF1356-HOG1356</f>
        <v>2000000</v>
      </c>
      <c r="HOJ1356" s="84">
        <f t="shared" si="418"/>
        <v>2000000</v>
      </c>
      <c r="HOP1356" s="84" t="s">
        <v>247</v>
      </c>
      <c r="HOQ1356" s="84" t="s">
        <v>4692</v>
      </c>
      <c r="HOR1356" s="84">
        <v>0</v>
      </c>
      <c r="HOS1356" s="84">
        <v>0</v>
      </c>
      <c r="HOU1356" s="84">
        <v>0</v>
      </c>
      <c r="HOV1356" s="84">
        <f>HOV1353</f>
        <v>2000000</v>
      </c>
      <c r="HOW1356" s="84">
        <f>HOW1353</f>
        <v>0</v>
      </c>
      <c r="HOX1356" s="84">
        <f>HOW1356/HOV1356</f>
        <v>0</v>
      </c>
      <c r="HOY1356" s="84">
        <f>HOV1356-HOW1356</f>
        <v>2000000</v>
      </c>
      <c r="HOZ1356" s="84">
        <f t="shared" si="418"/>
        <v>2000000</v>
      </c>
      <c r="HPF1356" s="84" t="s">
        <v>247</v>
      </c>
      <c r="HPG1356" s="84" t="s">
        <v>4692</v>
      </c>
      <c r="HPH1356" s="84">
        <v>0</v>
      </c>
      <c r="HPI1356" s="84">
        <v>0</v>
      </c>
      <c r="HPK1356" s="84">
        <v>0</v>
      </c>
      <c r="HPL1356" s="84">
        <f>HPL1353</f>
        <v>2000000</v>
      </c>
      <c r="HPM1356" s="84">
        <f>HPM1353</f>
        <v>0</v>
      </c>
      <c r="HPN1356" s="84">
        <f>HPM1356/HPL1356</f>
        <v>0</v>
      </c>
      <c r="HPO1356" s="84">
        <f>HPL1356-HPM1356</f>
        <v>2000000</v>
      </c>
      <c r="HPP1356" s="84">
        <f t="shared" si="419"/>
        <v>2000000</v>
      </c>
      <c r="HPV1356" s="84" t="s">
        <v>247</v>
      </c>
      <c r="HPW1356" s="84" t="s">
        <v>4692</v>
      </c>
      <c r="HPX1356" s="84">
        <v>0</v>
      </c>
      <c r="HPY1356" s="84">
        <v>0</v>
      </c>
      <c r="HQA1356" s="84">
        <v>0</v>
      </c>
      <c r="HQB1356" s="84">
        <f>HQB1353</f>
        <v>2000000</v>
      </c>
      <c r="HQC1356" s="84">
        <f>HQC1353</f>
        <v>0</v>
      </c>
      <c r="HQD1356" s="84">
        <f>HQC1356/HQB1356</f>
        <v>0</v>
      </c>
      <c r="HQE1356" s="84">
        <f>HQB1356-HQC1356</f>
        <v>2000000</v>
      </c>
      <c r="HQF1356" s="84">
        <f t="shared" si="419"/>
        <v>2000000</v>
      </c>
      <c r="HQL1356" s="84" t="s">
        <v>247</v>
      </c>
      <c r="HQM1356" s="84" t="s">
        <v>4692</v>
      </c>
      <c r="HQN1356" s="84">
        <v>0</v>
      </c>
      <c r="HQO1356" s="84">
        <v>0</v>
      </c>
      <c r="HQQ1356" s="84">
        <v>0</v>
      </c>
      <c r="HQR1356" s="84">
        <f>HQR1353</f>
        <v>2000000</v>
      </c>
      <c r="HQS1356" s="84">
        <f>HQS1353</f>
        <v>0</v>
      </c>
      <c r="HQT1356" s="84">
        <f>HQS1356/HQR1356</f>
        <v>0</v>
      </c>
      <c r="HQU1356" s="84">
        <f>HQR1356-HQS1356</f>
        <v>2000000</v>
      </c>
      <c r="HQV1356" s="84">
        <f t="shared" si="420"/>
        <v>2000000</v>
      </c>
      <c r="HRB1356" s="84" t="s">
        <v>247</v>
      </c>
      <c r="HRC1356" s="84" t="s">
        <v>4692</v>
      </c>
      <c r="HRD1356" s="84">
        <v>0</v>
      </c>
      <c r="HRE1356" s="84">
        <v>0</v>
      </c>
      <c r="HRG1356" s="84">
        <v>0</v>
      </c>
      <c r="HRH1356" s="84">
        <f>HRH1353</f>
        <v>2000000</v>
      </c>
      <c r="HRI1356" s="84">
        <f>HRI1353</f>
        <v>0</v>
      </c>
      <c r="HRJ1356" s="84">
        <f>HRI1356/HRH1356</f>
        <v>0</v>
      </c>
      <c r="HRK1356" s="84">
        <f>HRH1356-HRI1356</f>
        <v>2000000</v>
      </c>
      <c r="HRL1356" s="84">
        <f t="shared" si="420"/>
        <v>2000000</v>
      </c>
      <c r="HRR1356" s="84" t="s">
        <v>247</v>
      </c>
      <c r="HRS1356" s="84" t="s">
        <v>4692</v>
      </c>
      <c r="HRT1356" s="84">
        <v>0</v>
      </c>
      <c r="HRU1356" s="84">
        <v>0</v>
      </c>
      <c r="HRW1356" s="84">
        <v>0</v>
      </c>
      <c r="HRX1356" s="84">
        <f>HRX1353</f>
        <v>2000000</v>
      </c>
      <c r="HRY1356" s="84">
        <f>HRY1353</f>
        <v>0</v>
      </c>
      <c r="HRZ1356" s="84">
        <f>HRY1356/HRX1356</f>
        <v>0</v>
      </c>
      <c r="HSA1356" s="84">
        <f>HRX1356-HRY1356</f>
        <v>2000000</v>
      </c>
      <c r="HSB1356" s="84">
        <f t="shared" si="421"/>
        <v>2000000</v>
      </c>
      <c r="HSH1356" s="84" t="s">
        <v>247</v>
      </c>
      <c r="HSI1356" s="84" t="s">
        <v>4692</v>
      </c>
      <c r="HSJ1356" s="84">
        <v>0</v>
      </c>
      <c r="HSK1356" s="84">
        <v>0</v>
      </c>
      <c r="HSM1356" s="84">
        <v>0</v>
      </c>
      <c r="HSN1356" s="84">
        <f>HSN1353</f>
        <v>2000000</v>
      </c>
      <c r="HSO1356" s="84">
        <f>HSO1353</f>
        <v>0</v>
      </c>
      <c r="HSP1356" s="84">
        <f>HSO1356/HSN1356</f>
        <v>0</v>
      </c>
      <c r="HSQ1356" s="84">
        <f>HSN1356-HSO1356</f>
        <v>2000000</v>
      </c>
      <c r="HSR1356" s="84">
        <f t="shared" si="421"/>
        <v>2000000</v>
      </c>
      <c r="HSX1356" s="84" t="s">
        <v>247</v>
      </c>
      <c r="HSY1356" s="84" t="s">
        <v>4692</v>
      </c>
      <c r="HSZ1356" s="84">
        <v>0</v>
      </c>
      <c r="HTA1356" s="84">
        <v>0</v>
      </c>
      <c r="HTC1356" s="84">
        <v>0</v>
      </c>
      <c r="HTD1356" s="84">
        <f>HTD1353</f>
        <v>2000000</v>
      </c>
      <c r="HTE1356" s="84">
        <f>HTE1353</f>
        <v>0</v>
      </c>
      <c r="HTF1356" s="84">
        <f>HTE1356/HTD1356</f>
        <v>0</v>
      </c>
      <c r="HTG1356" s="84">
        <f>HTD1356-HTE1356</f>
        <v>2000000</v>
      </c>
      <c r="HTH1356" s="84">
        <f t="shared" si="422"/>
        <v>2000000</v>
      </c>
      <c r="HTN1356" s="84" t="s">
        <v>247</v>
      </c>
      <c r="HTO1356" s="84" t="s">
        <v>4692</v>
      </c>
      <c r="HTP1356" s="84">
        <v>0</v>
      </c>
      <c r="HTQ1356" s="84">
        <v>0</v>
      </c>
      <c r="HTS1356" s="84">
        <v>0</v>
      </c>
      <c r="HTT1356" s="84">
        <f>HTT1353</f>
        <v>2000000</v>
      </c>
      <c r="HTU1356" s="84">
        <f>HTU1353</f>
        <v>0</v>
      </c>
      <c r="HTV1356" s="84">
        <f>HTU1356/HTT1356</f>
        <v>0</v>
      </c>
      <c r="HTW1356" s="84">
        <f>HTT1356-HTU1356</f>
        <v>2000000</v>
      </c>
      <c r="HTX1356" s="84">
        <f t="shared" si="422"/>
        <v>2000000</v>
      </c>
      <c r="HUD1356" s="84" t="s">
        <v>247</v>
      </c>
      <c r="HUE1356" s="84" t="s">
        <v>4692</v>
      </c>
      <c r="HUF1356" s="84">
        <v>0</v>
      </c>
      <c r="HUG1356" s="84">
        <v>0</v>
      </c>
      <c r="HUI1356" s="84">
        <v>0</v>
      </c>
      <c r="HUJ1356" s="84">
        <f>HUJ1353</f>
        <v>2000000</v>
      </c>
      <c r="HUK1356" s="84">
        <f>HUK1353</f>
        <v>0</v>
      </c>
      <c r="HUL1356" s="84">
        <f>HUK1356/HUJ1356</f>
        <v>0</v>
      </c>
      <c r="HUM1356" s="84">
        <f>HUJ1356-HUK1356</f>
        <v>2000000</v>
      </c>
      <c r="HUN1356" s="84">
        <f t="shared" si="423"/>
        <v>2000000</v>
      </c>
      <c r="HUT1356" s="84" t="s">
        <v>247</v>
      </c>
      <c r="HUU1356" s="84" t="s">
        <v>4692</v>
      </c>
      <c r="HUV1356" s="84">
        <v>0</v>
      </c>
      <c r="HUW1356" s="84">
        <v>0</v>
      </c>
      <c r="HUY1356" s="84">
        <v>0</v>
      </c>
      <c r="HUZ1356" s="84">
        <f>HUZ1353</f>
        <v>2000000</v>
      </c>
      <c r="HVA1356" s="84">
        <f>HVA1353</f>
        <v>0</v>
      </c>
      <c r="HVB1356" s="84">
        <f>HVA1356/HUZ1356</f>
        <v>0</v>
      </c>
      <c r="HVC1356" s="84">
        <f>HUZ1356-HVA1356</f>
        <v>2000000</v>
      </c>
      <c r="HVD1356" s="84">
        <f t="shared" si="423"/>
        <v>2000000</v>
      </c>
      <c r="HVJ1356" s="84" t="s">
        <v>247</v>
      </c>
      <c r="HVK1356" s="84" t="s">
        <v>4692</v>
      </c>
      <c r="HVL1356" s="84">
        <v>0</v>
      </c>
      <c r="HVM1356" s="84">
        <v>0</v>
      </c>
      <c r="HVO1356" s="84">
        <v>0</v>
      </c>
      <c r="HVP1356" s="84">
        <f>HVP1353</f>
        <v>2000000</v>
      </c>
      <c r="HVQ1356" s="84">
        <f>HVQ1353</f>
        <v>0</v>
      </c>
      <c r="HVR1356" s="84">
        <f>HVQ1356/HVP1356</f>
        <v>0</v>
      </c>
      <c r="HVS1356" s="84">
        <f>HVP1356-HVQ1356</f>
        <v>2000000</v>
      </c>
      <c r="HVT1356" s="84">
        <f t="shared" si="424"/>
        <v>2000000</v>
      </c>
      <c r="HVZ1356" s="84" t="s">
        <v>247</v>
      </c>
      <c r="HWA1356" s="84" t="s">
        <v>4692</v>
      </c>
      <c r="HWB1356" s="84">
        <v>0</v>
      </c>
      <c r="HWC1356" s="84">
        <v>0</v>
      </c>
      <c r="HWE1356" s="84">
        <v>0</v>
      </c>
      <c r="HWF1356" s="84">
        <f>HWF1353</f>
        <v>2000000</v>
      </c>
      <c r="HWG1356" s="84">
        <f>HWG1353</f>
        <v>0</v>
      </c>
      <c r="HWH1356" s="84">
        <f>HWG1356/HWF1356</f>
        <v>0</v>
      </c>
      <c r="HWI1356" s="84">
        <f>HWF1356-HWG1356</f>
        <v>2000000</v>
      </c>
      <c r="HWJ1356" s="84">
        <f t="shared" si="424"/>
        <v>2000000</v>
      </c>
      <c r="HWP1356" s="84" t="s">
        <v>247</v>
      </c>
      <c r="HWQ1356" s="84" t="s">
        <v>4692</v>
      </c>
      <c r="HWR1356" s="84">
        <v>0</v>
      </c>
      <c r="HWS1356" s="84">
        <v>0</v>
      </c>
      <c r="HWU1356" s="84">
        <v>0</v>
      </c>
      <c r="HWV1356" s="84">
        <f>HWV1353</f>
        <v>2000000</v>
      </c>
      <c r="HWW1356" s="84">
        <f>HWW1353</f>
        <v>0</v>
      </c>
      <c r="HWX1356" s="84">
        <f>HWW1356/HWV1356</f>
        <v>0</v>
      </c>
      <c r="HWY1356" s="84">
        <f>HWV1356-HWW1356</f>
        <v>2000000</v>
      </c>
      <c r="HWZ1356" s="84">
        <f t="shared" si="425"/>
        <v>2000000</v>
      </c>
      <c r="HXF1356" s="84" t="s">
        <v>247</v>
      </c>
      <c r="HXG1356" s="84" t="s">
        <v>4692</v>
      </c>
      <c r="HXH1356" s="84">
        <v>0</v>
      </c>
      <c r="HXI1356" s="84">
        <v>0</v>
      </c>
      <c r="HXK1356" s="84">
        <v>0</v>
      </c>
      <c r="HXL1356" s="84">
        <f>HXL1353</f>
        <v>2000000</v>
      </c>
      <c r="HXM1356" s="84">
        <f>HXM1353</f>
        <v>0</v>
      </c>
      <c r="HXN1356" s="84">
        <f>HXM1356/HXL1356</f>
        <v>0</v>
      </c>
      <c r="HXO1356" s="84">
        <f>HXL1356-HXM1356</f>
        <v>2000000</v>
      </c>
      <c r="HXP1356" s="84">
        <f t="shared" si="425"/>
        <v>2000000</v>
      </c>
      <c r="HXV1356" s="84" t="s">
        <v>247</v>
      </c>
      <c r="HXW1356" s="84" t="s">
        <v>4692</v>
      </c>
      <c r="HXX1356" s="84">
        <v>0</v>
      </c>
      <c r="HXY1356" s="84">
        <v>0</v>
      </c>
      <c r="HYA1356" s="84">
        <v>0</v>
      </c>
      <c r="HYB1356" s="84">
        <f>HYB1353</f>
        <v>2000000</v>
      </c>
      <c r="HYC1356" s="84">
        <f>HYC1353</f>
        <v>0</v>
      </c>
      <c r="HYD1356" s="84">
        <f>HYC1356/HYB1356</f>
        <v>0</v>
      </c>
      <c r="HYE1356" s="84">
        <f>HYB1356-HYC1356</f>
        <v>2000000</v>
      </c>
      <c r="HYF1356" s="84">
        <f t="shared" si="426"/>
        <v>2000000</v>
      </c>
      <c r="HYL1356" s="84" t="s">
        <v>247</v>
      </c>
      <c r="HYM1356" s="84" t="s">
        <v>4692</v>
      </c>
      <c r="HYN1356" s="84">
        <v>0</v>
      </c>
      <c r="HYO1356" s="84">
        <v>0</v>
      </c>
      <c r="HYQ1356" s="84">
        <v>0</v>
      </c>
      <c r="HYR1356" s="84">
        <f>HYR1353</f>
        <v>2000000</v>
      </c>
      <c r="HYS1356" s="84">
        <f>HYS1353</f>
        <v>0</v>
      </c>
      <c r="HYT1356" s="84">
        <f>HYS1356/HYR1356</f>
        <v>0</v>
      </c>
      <c r="HYU1356" s="84">
        <f>HYR1356-HYS1356</f>
        <v>2000000</v>
      </c>
      <c r="HYV1356" s="84">
        <f t="shared" si="426"/>
        <v>2000000</v>
      </c>
      <c r="HZB1356" s="84" t="s">
        <v>247</v>
      </c>
      <c r="HZC1356" s="84" t="s">
        <v>4692</v>
      </c>
      <c r="HZD1356" s="84">
        <v>0</v>
      </c>
      <c r="HZE1356" s="84">
        <v>0</v>
      </c>
      <c r="HZG1356" s="84">
        <v>0</v>
      </c>
      <c r="HZH1356" s="84">
        <f>HZH1353</f>
        <v>2000000</v>
      </c>
      <c r="HZI1356" s="84">
        <f>HZI1353</f>
        <v>0</v>
      </c>
      <c r="HZJ1356" s="84">
        <f>HZI1356/HZH1356</f>
        <v>0</v>
      </c>
      <c r="HZK1356" s="84">
        <f>HZH1356-HZI1356</f>
        <v>2000000</v>
      </c>
      <c r="HZL1356" s="84">
        <f t="shared" si="427"/>
        <v>2000000</v>
      </c>
      <c r="HZR1356" s="84" t="s">
        <v>247</v>
      </c>
      <c r="HZS1356" s="84" t="s">
        <v>4692</v>
      </c>
      <c r="HZT1356" s="84">
        <v>0</v>
      </c>
      <c r="HZU1356" s="84">
        <v>0</v>
      </c>
      <c r="HZW1356" s="84">
        <v>0</v>
      </c>
      <c r="HZX1356" s="84">
        <f>HZX1353</f>
        <v>2000000</v>
      </c>
      <c r="HZY1356" s="84">
        <f>HZY1353</f>
        <v>0</v>
      </c>
      <c r="HZZ1356" s="84">
        <f>HZY1356/HZX1356</f>
        <v>0</v>
      </c>
      <c r="IAA1356" s="84">
        <f>HZX1356-HZY1356</f>
        <v>2000000</v>
      </c>
      <c r="IAB1356" s="84">
        <f t="shared" si="427"/>
        <v>2000000</v>
      </c>
      <c r="IAH1356" s="84" t="s">
        <v>247</v>
      </c>
      <c r="IAI1356" s="84" t="s">
        <v>4692</v>
      </c>
      <c r="IAJ1356" s="84">
        <v>0</v>
      </c>
      <c r="IAK1356" s="84">
        <v>0</v>
      </c>
      <c r="IAM1356" s="84">
        <v>0</v>
      </c>
      <c r="IAN1356" s="84">
        <f>IAN1353</f>
        <v>2000000</v>
      </c>
      <c r="IAO1356" s="84">
        <f>IAO1353</f>
        <v>0</v>
      </c>
      <c r="IAP1356" s="84">
        <f>IAO1356/IAN1356</f>
        <v>0</v>
      </c>
      <c r="IAQ1356" s="84">
        <f>IAN1356-IAO1356</f>
        <v>2000000</v>
      </c>
      <c r="IAR1356" s="84">
        <f t="shared" si="428"/>
        <v>2000000</v>
      </c>
      <c r="IAX1356" s="84" t="s">
        <v>247</v>
      </c>
      <c r="IAY1356" s="84" t="s">
        <v>4692</v>
      </c>
      <c r="IAZ1356" s="84">
        <v>0</v>
      </c>
      <c r="IBA1356" s="84">
        <v>0</v>
      </c>
      <c r="IBC1356" s="84">
        <v>0</v>
      </c>
      <c r="IBD1356" s="84">
        <f>IBD1353</f>
        <v>2000000</v>
      </c>
      <c r="IBE1356" s="84">
        <f>IBE1353</f>
        <v>0</v>
      </c>
      <c r="IBF1356" s="84">
        <f>IBE1356/IBD1356</f>
        <v>0</v>
      </c>
      <c r="IBG1356" s="84">
        <f>IBD1356-IBE1356</f>
        <v>2000000</v>
      </c>
      <c r="IBH1356" s="84">
        <f t="shared" si="428"/>
        <v>2000000</v>
      </c>
      <c r="IBN1356" s="84" t="s">
        <v>247</v>
      </c>
      <c r="IBO1356" s="84" t="s">
        <v>4692</v>
      </c>
      <c r="IBP1356" s="84">
        <v>0</v>
      </c>
      <c r="IBQ1356" s="84">
        <v>0</v>
      </c>
      <c r="IBS1356" s="84">
        <v>0</v>
      </c>
      <c r="IBT1356" s="84">
        <f>IBT1353</f>
        <v>2000000</v>
      </c>
      <c r="IBU1356" s="84">
        <f>IBU1353</f>
        <v>0</v>
      </c>
      <c r="IBV1356" s="84">
        <f>IBU1356/IBT1356</f>
        <v>0</v>
      </c>
      <c r="IBW1356" s="84">
        <f>IBT1356-IBU1356</f>
        <v>2000000</v>
      </c>
      <c r="IBX1356" s="84">
        <f t="shared" si="429"/>
        <v>2000000</v>
      </c>
      <c r="ICD1356" s="84" t="s">
        <v>247</v>
      </c>
      <c r="ICE1356" s="84" t="s">
        <v>4692</v>
      </c>
      <c r="ICF1356" s="84">
        <v>0</v>
      </c>
      <c r="ICG1356" s="84">
        <v>0</v>
      </c>
      <c r="ICI1356" s="84">
        <v>0</v>
      </c>
      <c r="ICJ1356" s="84">
        <f>ICJ1353</f>
        <v>2000000</v>
      </c>
      <c r="ICK1356" s="84">
        <f>ICK1353</f>
        <v>0</v>
      </c>
      <c r="ICL1356" s="84">
        <f>ICK1356/ICJ1356</f>
        <v>0</v>
      </c>
      <c r="ICM1356" s="84">
        <f>ICJ1356-ICK1356</f>
        <v>2000000</v>
      </c>
      <c r="ICN1356" s="84">
        <f t="shared" si="429"/>
        <v>2000000</v>
      </c>
      <c r="ICT1356" s="84" t="s">
        <v>247</v>
      </c>
      <c r="ICU1356" s="84" t="s">
        <v>4692</v>
      </c>
      <c r="ICV1356" s="84">
        <v>0</v>
      </c>
      <c r="ICW1356" s="84">
        <v>0</v>
      </c>
      <c r="ICY1356" s="84">
        <v>0</v>
      </c>
      <c r="ICZ1356" s="84">
        <f>ICZ1353</f>
        <v>2000000</v>
      </c>
      <c r="IDA1356" s="84">
        <f>IDA1353</f>
        <v>0</v>
      </c>
      <c r="IDB1356" s="84">
        <f>IDA1356/ICZ1356</f>
        <v>0</v>
      </c>
      <c r="IDC1356" s="84">
        <f>ICZ1356-IDA1356</f>
        <v>2000000</v>
      </c>
      <c r="IDD1356" s="84">
        <f t="shared" si="430"/>
        <v>2000000</v>
      </c>
      <c r="IDJ1356" s="84" t="s">
        <v>247</v>
      </c>
      <c r="IDK1356" s="84" t="s">
        <v>4692</v>
      </c>
      <c r="IDL1356" s="84">
        <v>0</v>
      </c>
      <c r="IDM1356" s="84">
        <v>0</v>
      </c>
      <c r="IDO1356" s="84">
        <v>0</v>
      </c>
      <c r="IDP1356" s="84">
        <f>IDP1353</f>
        <v>2000000</v>
      </c>
      <c r="IDQ1356" s="84">
        <f>IDQ1353</f>
        <v>0</v>
      </c>
      <c r="IDR1356" s="84">
        <f>IDQ1356/IDP1356</f>
        <v>0</v>
      </c>
      <c r="IDS1356" s="84">
        <f>IDP1356-IDQ1356</f>
        <v>2000000</v>
      </c>
      <c r="IDT1356" s="84">
        <f t="shared" si="430"/>
        <v>2000000</v>
      </c>
      <c r="IDZ1356" s="84" t="s">
        <v>247</v>
      </c>
      <c r="IEA1356" s="84" t="s">
        <v>4692</v>
      </c>
      <c r="IEB1356" s="84">
        <v>0</v>
      </c>
      <c r="IEC1356" s="84">
        <v>0</v>
      </c>
      <c r="IEE1356" s="84">
        <v>0</v>
      </c>
      <c r="IEF1356" s="84">
        <f>IEF1353</f>
        <v>2000000</v>
      </c>
      <c r="IEG1356" s="84">
        <f>IEG1353</f>
        <v>0</v>
      </c>
      <c r="IEH1356" s="84">
        <f>IEG1356/IEF1356</f>
        <v>0</v>
      </c>
      <c r="IEI1356" s="84">
        <f>IEF1356-IEG1356</f>
        <v>2000000</v>
      </c>
      <c r="IEJ1356" s="84">
        <f t="shared" si="431"/>
        <v>2000000</v>
      </c>
      <c r="IEP1356" s="84" t="s">
        <v>247</v>
      </c>
      <c r="IEQ1356" s="84" t="s">
        <v>4692</v>
      </c>
      <c r="IER1356" s="84">
        <v>0</v>
      </c>
      <c r="IES1356" s="84">
        <v>0</v>
      </c>
      <c r="IEU1356" s="84">
        <v>0</v>
      </c>
      <c r="IEV1356" s="84">
        <f>IEV1353</f>
        <v>2000000</v>
      </c>
      <c r="IEW1356" s="84">
        <f>IEW1353</f>
        <v>0</v>
      </c>
      <c r="IEX1356" s="84">
        <f>IEW1356/IEV1356</f>
        <v>0</v>
      </c>
      <c r="IEY1356" s="84">
        <f>IEV1356-IEW1356</f>
        <v>2000000</v>
      </c>
      <c r="IEZ1356" s="84">
        <f t="shared" si="431"/>
        <v>2000000</v>
      </c>
      <c r="IFF1356" s="84" t="s">
        <v>247</v>
      </c>
      <c r="IFG1356" s="84" t="s">
        <v>4692</v>
      </c>
      <c r="IFH1356" s="84">
        <v>0</v>
      </c>
      <c r="IFI1356" s="84">
        <v>0</v>
      </c>
      <c r="IFK1356" s="84">
        <v>0</v>
      </c>
      <c r="IFL1356" s="84">
        <f>IFL1353</f>
        <v>2000000</v>
      </c>
      <c r="IFM1356" s="84">
        <f>IFM1353</f>
        <v>0</v>
      </c>
      <c r="IFN1356" s="84">
        <f>IFM1356/IFL1356</f>
        <v>0</v>
      </c>
      <c r="IFO1356" s="84">
        <f>IFL1356-IFM1356</f>
        <v>2000000</v>
      </c>
      <c r="IFP1356" s="84">
        <f t="shared" si="432"/>
        <v>2000000</v>
      </c>
      <c r="IFV1356" s="84" t="s">
        <v>247</v>
      </c>
      <c r="IFW1356" s="84" t="s">
        <v>4692</v>
      </c>
      <c r="IFX1356" s="84">
        <v>0</v>
      </c>
      <c r="IFY1356" s="84">
        <v>0</v>
      </c>
      <c r="IGA1356" s="84">
        <v>0</v>
      </c>
      <c r="IGB1356" s="84">
        <f>IGB1353</f>
        <v>2000000</v>
      </c>
      <c r="IGC1356" s="84">
        <f>IGC1353</f>
        <v>0</v>
      </c>
      <c r="IGD1356" s="84">
        <f>IGC1356/IGB1356</f>
        <v>0</v>
      </c>
      <c r="IGE1356" s="84">
        <f>IGB1356-IGC1356</f>
        <v>2000000</v>
      </c>
      <c r="IGF1356" s="84">
        <f t="shared" si="432"/>
        <v>2000000</v>
      </c>
      <c r="IGL1356" s="84" t="s">
        <v>247</v>
      </c>
      <c r="IGM1356" s="84" t="s">
        <v>4692</v>
      </c>
      <c r="IGN1356" s="84">
        <v>0</v>
      </c>
      <c r="IGO1356" s="84">
        <v>0</v>
      </c>
      <c r="IGQ1356" s="84">
        <v>0</v>
      </c>
      <c r="IGR1356" s="84">
        <f>IGR1353</f>
        <v>2000000</v>
      </c>
      <c r="IGS1356" s="84">
        <f>IGS1353</f>
        <v>0</v>
      </c>
      <c r="IGT1356" s="84">
        <f>IGS1356/IGR1356</f>
        <v>0</v>
      </c>
      <c r="IGU1356" s="84">
        <f>IGR1356-IGS1356</f>
        <v>2000000</v>
      </c>
      <c r="IGV1356" s="84">
        <f t="shared" si="433"/>
        <v>2000000</v>
      </c>
      <c r="IHB1356" s="84" t="s">
        <v>247</v>
      </c>
      <c r="IHC1356" s="84" t="s">
        <v>4692</v>
      </c>
      <c r="IHD1356" s="84">
        <v>0</v>
      </c>
      <c r="IHE1356" s="84">
        <v>0</v>
      </c>
      <c r="IHG1356" s="84">
        <v>0</v>
      </c>
      <c r="IHH1356" s="84">
        <f>IHH1353</f>
        <v>2000000</v>
      </c>
      <c r="IHI1356" s="84">
        <f>IHI1353</f>
        <v>0</v>
      </c>
      <c r="IHJ1356" s="84">
        <f>IHI1356/IHH1356</f>
        <v>0</v>
      </c>
      <c r="IHK1356" s="84">
        <f>IHH1356-IHI1356</f>
        <v>2000000</v>
      </c>
      <c r="IHL1356" s="84">
        <f t="shared" si="433"/>
        <v>2000000</v>
      </c>
      <c r="IHR1356" s="84" t="s">
        <v>247</v>
      </c>
      <c r="IHS1356" s="84" t="s">
        <v>4692</v>
      </c>
      <c r="IHT1356" s="84">
        <v>0</v>
      </c>
      <c r="IHU1356" s="84">
        <v>0</v>
      </c>
      <c r="IHW1356" s="84">
        <v>0</v>
      </c>
      <c r="IHX1356" s="84">
        <f>IHX1353</f>
        <v>2000000</v>
      </c>
      <c r="IHY1356" s="84">
        <f>IHY1353</f>
        <v>0</v>
      </c>
      <c r="IHZ1356" s="84">
        <f>IHY1356/IHX1356</f>
        <v>0</v>
      </c>
      <c r="IIA1356" s="84">
        <f>IHX1356-IHY1356</f>
        <v>2000000</v>
      </c>
      <c r="IIB1356" s="84">
        <f t="shared" si="434"/>
        <v>2000000</v>
      </c>
      <c r="IIH1356" s="84" t="s">
        <v>247</v>
      </c>
      <c r="III1356" s="84" t="s">
        <v>4692</v>
      </c>
      <c r="IIJ1356" s="84">
        <v>0</v>
      </c>
      <c r="IIK1356" s="84">
        <v>0</v>
      </c>
      <c r="IIM1356" s="84">
        <v>0</v>
      </c>
      <c r="IIN1356" s="84">
        <f>IIN1353</f>
        <v>2000000</v>
      </c>
      <c r="IIO1356" s="84">
        <f>IIO1353</f>
        <v>0</v>
      </c>
      <c r="IIP1356" s="84">
        <f>IIO1356/IIN1356</f>
        <v>0</v>
      </c>
      <c r="IIQ1356" s="84">
        <f>IIN1356-IIO1356</f>
        <v>2000000</v>
      </c>
      <c r="IIR1356" s="84">
        <f t="shared" si="434"/>
        <v>2000000</v>
      </c>
      <c r="IIX1356" s="84" t="s">
        <v>247</v>
      </c>
      <c r="IIY1356" s="84" t="s">
        <v>4692</v>
      </c>
      <c r="IIZ1356" s="84">
        <v>0</v>
      </c>
      <c r="IJA1356" s="84">
        <v>0</v>
      </c>
      <c r="IJC1356" s="84">
        <v>0</v>
      </c>
      <c r="IJD1356" s="84">
        <f>IJD1353</f>
        <v>2000000</v>
      </c>
      <c r="IJE1356" s="84">
        <f>IJE1353</f>
        <v>0</v>
      </c>
      <c r="IJF1356" s="84">
        <f>IJE1356/IJD1356</f>
        <v>0</v>
      </c>
      <c r="IJG1356" s="84">
        <f>IJD1356-IJE1356</f>
        <v>2000000</v>
      </c>
      <c r="IJH1356" s="84">
        <f t="shared" si="435"/>
        <v>2000000</v>
      </c>
      <c r="IJN1356" s="84" t="s">
        <v>247</v>
      </c>
      <c r="IJO1356" s="84" t="s">
        <v>4692</v>
      </c>
      <c r="IJP1356" s="84">
        <v>0</v>
      </c>
      <c r="IJQ1356" s="84">
        <v>0</v>
      </c>
      <c r="IJS1356" s="84">
        <v>0</v>
      </c>
      <c r="IJT1356" s="84">
        <f>IJT1353</f>
        <v>2000000</v>
      </c>
      <c r="IJU1356" s="84">
        <f>IJU1353</f>
        <v>0</v>
      </c>
      <c r="IJV1356" s="84">
        <f>IJU1356/IJT1356</f>
        <v>0</v>
      </c>
      <c r="IJW1356" s="84">
        <f>IJT1356-IJU1356</f>
        <v>2000000</v>
      </c>
      <c r="IJX1356" s="84">
        <f t="shared" si="435"/>
        <v>2000000</v>
      </c>
      <c r="IKD1356" s="84" t="s">
        <v>247</v>
      </c>
      <c r="IKE1356" s="84" t="s">
        <v>4692</v>
      </c>
      <c r="IKF1356" s="84">
        <v>0</v>
      </c>
      <c r="IKG1356" s="84">
        <v>0</v>
      </c>
      <c r="IKI1356" s="84">
        <v>0</v>
      </c>
      <c r="IKJ1356" s="84">
        <f>IKJ1353</f>
        <v>2000000</v>
      </c>
      <c r="IKK1356" s="84">
        <f>IKK1353</f>
        <v>0</v>
      </c>
      <c r="IKL1356" s="84">
        <f>IKK1356/IKJ1356</f>
        <v>0</v>
      </c>
      <c r="IKM1356" s="84">
        <f>IKJ1356-IKK1356</f>
        <v>2000000</v>
      </c>
      <c r="IKN1356" s="84">
        <f t="shared" si="436"/>
        <v>2000000</v>
      </c>
      <c r="IKT1356" s="84" t="s">
        <v>247</v>
      </c>
      <c r="IKU1356" s="84" t="s">
        <v>4692</v>
      </c>
      <c r="IKV1356" s="84">
        <v>0</v>
      </c>
      <c r="IKW1356" s="84">
        <v>0</v>
      </c>
      <c r="IKY1356" s="84">
        <v>0</v>
      </c>
      <c r="IKZ1356" s="84">
        <f>IKZ1353</f>
        <v>2000000</v>
      </c>
      <c r="ILA1356" s="84">
        <f>ILA1353</f>
        <v>0</v>
      </c>
      <c r="ILB1356" s="84">
        <f>ILA1356/IKZ1356</f>
        <v>0</v>
      </c>
      <c r="ILC1356" s="84">
        <f>IKZ1356-ILA1356</f>
        <v>2000000</v>
      </c>
      <c r="ILD1356" s="84">
        <f t="shared" si="436"/>
        <v>2000000</v>
      </c>
      <c r="ILJ1356" s="84" t="s">
        <v>247</v>
      </c>
      <c r="ILK1356" s="84" t="s">
        <v>4692</v>
      </c>
      <c r="ILL1356" s="84">
        <v>0</v>
      </c>
      <c r="ILM1356" s="84">
        <v>0</v>
      </c>
      <c r="ILO1356" s="84">
        <v>0</v>
      </c>
      <c r="ILP1356" s="84">
        <f>ILP1353</f>
        <v>2000000</v>
      </c>
      <c r="ILQ1356" s="84">
        <f>ILQ1353</f>
        <v>0</v>
      </c>
      <c r="ILR1356" s="84">
        <f>ILQ1356/ILP1356</f>
        <v>0</v>
      </c>
      <c r="ILS1356" s="84">
        <f>ILP1356-ILQ1356</f>
        <v>2000000</v>
      </c>
      <c r="ILT1356" s="84">
        <f t="shared" si="437"/>
        <v>2000000</v>
      </c>
      <c r="ILZ1356" s="84" t="s">
        <v>247</v>
      </c>
      <c r="IMA1356" s="84" t="s">
        <v>4692</v>
      </c>
      <c r="IMB1356" s="84">
        <v>0</v>
      </c>
      <c r="IMC1356" s="84">
        <v>0</v>
      </c>
      <c r="IME1356" s="84">
        <v>0</v>
      </c>
      <c r="IMF1356" s="84">
        <f>IMF1353</f>
        <v>2000000</v>
      </c>
      <c r="IMG1356" s="84">
        <f>IMG1353</f>
        <v>0</v>
      </c>
      <c r="IMH1356" s="84">
        <f>IMG1356/IMF1356</f>
        <v>0</v>
      </c>
      <c r="IMI1356" s="84">
        <f>IMF1356-IMG1356</f>
        <v>2000000</v>
      </c>
      <c r="IMJ1356" s="84">
        <f t="shared" si="437"/>
        <v>2000000</v>
      </c>
      <c r="IMP1356" s="84" t="s">
        <v>247</v>
      </c>
      <c r="IMQ1356" s="84" t="s">
        <v>4692</v>
      </c>
      <c r="IMR1356" s="84">
        <v>0</v>
      </c>
      <c r="IMS1356" s="84">
        <v>0</v>
      </c>
      <c r="IMU1356" s="84">
        <v>0</v>
      </c>
      <c r="IMV1356" s="84">
        <f>IMV1353</f>
        <v>2000000</v>
      </c>
      <c r="IMW1356" s="84">
        <f>IMW1353</f>
        <v>0</v>
      </c>
      <c r="IMX1356" s="84">
        <f>IMW1356/IMV1356</f>
        <v>0</v>
      </c>
      <c r="IMY1356" s="84">
        <f>IMV1356-IMW1356</f>
        <v>2000000</v>
      </c>
      <c r="IMZ1356" s="84">
        <f t="shared" si="438"/>
        <v>2000000</v>
      </c>
      <c r="INF1356" s="84" t="s">
        <v>247</v>
      </c>
      <c r="ING1356" s="84" t="s">
        <v>4692</v>
      </c>
      <c r="INH1356" s="84">
        <v>0</v>
      </c>
      <c r="INI1356" s="84">
        <v>0</v>
      </c>
      <c r="INK1356" s="84">
        <v>0</v>
      </c>
      <c r="INL1356" s="84">
        <f>INL1353</f>
        <v>2000000</v>
      </c>
      <c r="INM1356" s="84">
        <f>INM1353</f>
        <v>0</v>
      </c>
      <c r="INN1356" s="84">
        <f>INM1356/INL1356</f>
        <v>0</v>
      </c>
      <c r="INO1356" s="84">
        <f>INL1356-INM1356</f>
        <v>2000000</v>
      </c>
      <c r="INP1356" s="84">
        <f t="shared" si="438"/>
        <v>2000000</v>
      </c>
      <c r="INV1356" s="84" t="s">
        <v>247</v>
      </c>
      <c r="INW1356" s="84" t="s">
        <v>4692</v>
      </c>
      <c r="INX1356" s="84">
        <v>0</v>
      </c>
      <c r="INY1356" s="84">
        <v>0</v>
      </c>
      <c r="IOA1356" s="84">
        <v>0</v>
      </c>
      <c r="IOB1356" s="84">
        <f>IOB1353</f>
        <v>2000000</v>
      </c>
      <c r="IOC1356" s="84">
        <f>IOC1353</f>
        <v>0</v>
      </c>
      <c r="IOD1356" s="84">
        <f>IOC1356/IOB1356</f>
        <v>0</v>
      </c>
      <c r="IOE1356" s="84">
        <f>IOB1356-IOC1356</f>
        <v>2000000</v>
      </c>
      <c r="IOF1356" s="84">
        <f t="shared" si="439"/>
        <v>2000000</v>
      </c>
      <c r="IOL1356" s="84" t="s">
        <v>247</v>
      </c>
      <c r="IOM1356" s="84" t="s">
        <v>4692</v>
      </c>
      <c r="ION1356" s="84">
        <v>0</v>
      </c>
      <c r="IOO1356" s="84">
        <v>0</v>
      </c>
      <c r="IOQ1356" s="84">
        <v>0</v>
      </c>
      <c r="IOR1356" s="84">
        <f>IOR1353</f>
        <v>2000000</v>
      </c>
      <c r="IOS1356" s="84">
        <f>IOS1353</f>
        <v>0</v>
      </c>
      <c r="IOT1356" s="84">
        <f>IOS1356/IOR1356</f>
        <v>0</v>
      </c>
      <c r="IOU1356" s="84">
        <f>IOR1356-IOS1356</f>
        <v>2000000</v>
      </c>
      <c r="IOV1356" s="84">
        <f t="shared" si="439"/>
        <v>2000000</v>
      </c>
      <c r="IPB1356" s="84" t="s">
        <v>247</v>
      </c>
      <c r="IPC1356" s="84" t="s">
        <v>4692</v>
      </c>
      <c r="IPD1356" s="84">
        <v>0</v>
      </c>
      <c r="IPE1356" s="84">
        <v>0</v>
      </c>
      <c r="IPG1356" s="84">
        <v>0</v>
      </c>
      <c r="IPH1356" s="84">
        <f>IPH1353</f>
        <v>2000000</v>
      </c>
      <c r="IPI1356" s="84">
        <f>IPI1353</f>
        <v>0</v>
      </c>
      <c r="IPJ1356" s="84">
        <f>IPI1356/IPH1356</f>
        <v>0</v>
      </c>
      <c r="IPK1356" s="84">
        <f>IPH1356-IPI1356</f>
        <v>2000000</v>
      </c>
      <c r="IPL1356" s="84">
        <f t="shared" si="440"/>
        <v>2000000</v>
      </c>
      <c r="IPR1356" s="84" t="s">
        <v>247</v>
      </c>
      <c r="IPS1356" s="84" t="s">
        <v>4692</v>
      </c>
      <c r="IPT1356" s="84">
        <v>0</v>
      </c>
      <c r="IPU1356" s="84">
        <v>0</v>
      </c>
      <c r="IPW1356" s="84">
        <v>0</v>
      </c>
      <c r="IPX1356" s="84">
        <f>IPX1353</f>
        <v>2000000</v>
      </c>
      <c r="IPY1356" s="84">
        <f>IPY1353</f>
        <v>0</v>
      </c>
      <c r="IPZ1356" s="84">
        <f>IPY1356/IPX1356</f>
        <v>0</v>
      </c>
      <c r="IQA1356" s="84">
        <f>IPX1356-IPY1356</f>
        <v>2000000</v>
      </c>
      <c r="IQB1356" s="84">
        <f t="shared" si="440"/>
        <v>2000000</v>
      </c>
      <c r="IQH1356" s="84" t="s">
        <v>247</v>
      </c>
      <c r="IQI1356" s="84" t="s">
        <v>4692</v>
      </c>
      <c r="IQJ1356" s="84">
        <v>0</v>
      </c>
      <c r="IQK1356" s="84">
        <v>0</v>
      </c>
      <c r="IQM1356" s="84">
        <v>0</v>
      </c>
      <c r="IQN1356" s="84">
        <f>IQN1353</f>
        <v>2000000</v>
      </c>
      <c r="IQO1356" s="84">
        <f>IQO1353</f>
        <v>0</v>
      </c>
      <c r="IQP1356" s="84">
        <f>IQO1356/IQN1356</f>
        <v>0</v>
      </c>
      <c r="IQQ1356" s="84">
        <f>IQN1356-IQO1356</f>
        <v>2000000</v>
      </c>
      <c r="IQR1356" s="84">
        <f t="shared" si="441"/>
        <v>2000000</v>
      </c>
      <c r="IQX1356" s="84" t="s">
        <v>247</v>
      </c>
      <c r="IQY1356" s="84" t="s">
        <v>4692</v>
      </c>
      <c r="IQZ1356" s="84">
        <v>0</v>
      </c>
      <c r="IRA1356" s="84">
        <v>0</v>
      </c>
      <c r="IRC1356" s="84">
        <v>0</v>
      </c>
      <c r="IRD1356" s="84">
        <f>IRD1353</f>
        <v>2000000</v>
      </c>
      <c r="IRE1356" s="84">
        <f>IRE1353</f>
        <v>0</v>
      </c>
      <c r="IRF1356" s="84">
        <f>IRE1356/IRD1356</f>
        <v>0</v>
      </c>
      <c r="IRG1356" s="84">
        <f>IRD1356-IRE1356</f>
        <v>2000000</v>
      </c>
      <c r="IRH1356" s="84">
        <f t="shared" si="441"/>
        <v>2000000</v>
      </c>
      <c r="IRN1356" s="84" t="s">
        <v>247</v>
      </c>
      <c r="IRO1356" s="84" t="s">
        <v>4692</v>
      </c>
      <c r="IRP1356" s="84">
        <v>0</v>
      </c>
      <c r="IRQ1356" s="84">
        <v>0</v>
      </c>
      <c r="IRS1356" s="84">
        <v>0</v>
      </c>
      <c r="IRT1356" s="84">
        <f>IRT1353</f>
        <v>2000000</v>
      </c>
      <c r="IRU1356" s="84">
        <f>IRU1353</f>
        <v>0</v>
      </c>
      <c r="IRV1356" s="84">
        <f>IRU1356/IRT1356</f>
        <v>0</v>
      </c>
      <c r="IRW1356" s="84">
        <f>IRT1356-IRU1356</f>
        <v>2000000</v>
      </c>
      <c r="IRX1356" s="84">
        <f t="shared" si="442"/>
        <v>2000000</v>
      </c>
      <c r="ISD1356" s="84" t="s">
        <v>247</v>
      </c>
      <c r="ISE1356" s="84" t="s">
        <v>4692</v>
      </c>
      <c r="ISF1356" s="84">
        <v>0</v>
      </c>
      <c r="ISG1356" s="84">
        <v>0</v>
      </c>
      <c r="ISI1356" s="84">
        <v>0</v>
      </c>
      <c r="ISJ1356" s="84">
        <f>ISJ1353</f>
        <v>2000000</v>
      </c>
      <c r="ISK1356" s="84">
        <f>ISK1353</f>
        <v>0</v>
      </c>
      <c r="ISL1356" s="84">
        <f>ISK1356/ISJ1356</f>
        <v>0</v>
      </c>
      <c r="ISM1356" s="84">
        <f>ISJ1356-ISK1356</f>
        <v>2000000</v>
      </c>
      <c r="ISN1356" s="84">
        <f t="shared" si="442"/>
        <v>2000000</v>
      </c>
      <c r="IST1356" s="84" t="s">
        <v>247</v>
      </c>
      <c r="ISU1356" s="84" t="s">
        <v>4692</v>
      </c>
      <c r="ISV1356" s="84">
        <v>0</v>
      </c>
      <c r="ISW1356" s="84">
        <v>0</v>
      </c>
      <c r="ISY1356" s="84">
        <v>0</v>
      </c>
      <c r="ISZ1356" s="84">
        <f>ISZ1353</f>
        <v>2000000</v>
      </c>
      <c r="ITA1356" s="84">
        <f>ITA1353</f>
        <v>0</v>
      </c>
      <c r="ITB1356" s="84">
        <f>ITA1356/ISZ1356</f>
        <v>0</v>
      </c>
      <c r="ITC1356" s="84">
        <f>ISZ1356-ITA1356</f>
        <v>2000000</v>
      </c>
      <c r="ITD1356" s="84">
        <f t="shared" si="443"/>
        <v>2000000</v>
      </c>
      <c r="ITJ1356" s="84" t="s">
        <v>247</v>
      </c>
      <c r="ITK1356" s="84" t="s">
        <v>4692</v>
      </c>
      <c r="ITL1356" s="84">
        <v>0</v>
      </c>
      <c r="ITM1356" s="84">
        <v>0</v>
      </c>
      <c r="ITO1356" s="84">
        <v>0</v>
      </c>
      <c r="ITP1356" s="84">
        <f>ITP1353</f>
        <v>2000000</v>
      </c>
      <c r="ITQ1356" s="84">
        <f>ITQ1353</f>
        <v>0</v>
      </c>
      <c r="ITR1356" s="84">
        <f>ITQ1356/ITP1356</f>
        <v>0</v>
      </c>
      <c r="ITS1356" s="84">
        <f>ITP1356-ITQ1356</f>
        <v>2000000</v>
      </c>
      <c r="ITT1356" s="84">
        <f t="shared" si="443"/>
        <v>2000000</v>
      </c>
      <c r="ITZ1356" s="84" t="s">
        <v>247</v>
      </c>
      <c r="IUA1356" s="84" t="s">
        <v>4692</v>
      </c>
      <c r="IUB1356" s="84">
        <v>0</v>
      </c>
      <c r="IUC1356" s="84">
        <v>0</v>
      </c>
      <c r="IUE1356" s="84">
        <v>0</v>
      </c>
      <c r="IUF1356" s="84">
        <f>IUF1353</f>
        <v>2000000</v>
      </c>
      <c r="IUG1356" s="84">
        <f>IUG1353</f>
        <v>0</v>
      </c>
      <c r="IUH1356" s="84">
        <f>IUG1356/IUF1356</f>
        <v>0</v>
      </c>
      <c r="IUI1356" s="84">
        <f>IUF1356-IUG1356</f>
        <v>2000000</v>
      </c>
      <c r="IUJ1356" s="84">
        <f t="shared" si="444"/>
        <v>2000000</v>
      </c>
      <c r="IUP1356" s="84" t="s">
        <v>247</v>
      </c>
      <c r="IUQ1356" s="84" t="s">
        <v>4692</v>
      </c>
      <c r="IUR1356" s="84">
        <v>0</v>
      </c>
      <c r="IUS1356" s="84">
        <v>0</v>
      </c>
      <c r="IUU1356" s="84">
        <v>0</v>
      </c>
      <c r="IUV1356" s="84">
        <f>IUV1353</f>
        <v>2000000</v>
      </c>
      <c r="IUW1356" s="84">
        <f>IUW1353</f>
        <v>0</v>
      </c>
      <c r="IUX1356" s="84">
        <f>IUW1356/IUV1356</f>
        <v>0</v>
      </c>
      <c r="IUY1356" s="84">
        <f>IUV1356-IUW1356</f>
        <v>2000000</v>
      </c>
      <c r="IUZ1356" s="84">
        <f t="shared" si="444"/>
        <v>2000000</v>
      </c>
      <c r="IVF1356" s="84" t="s">
        <v>247</v>
      </c>
      <c r="IVG1356" s="84" t="s">
        <v>4692</v>
      </c>
      <c r="IVH1356" s="84">
        <v>0</v>
      </c>
      <c r="IVI1356" s="84">
        <v>0</v>
      </c>
      <c r="IVK1356" s="84">
        <v>0</v>
      </c>
      <c r="IVL1356" s="84">
        <f>IVL1353</f>
        <v>2000000</v>
      </c>
      <c r="IVM1356" s="84">
        <f>IVM1353</f>
        <v>0</v>
      </c>
      <c r="IVN1356" s="84">
        <f>IVM1356/IVL1356</f>
        <v>0</v>
      </c>
      <c r="IVO1356" s="84">
        <f>IVL1356-IVM1356</f>
        <v>2000000</v>
      </c>
      <c r="IVP1356" s="84">
        <f t="shared" si="445"/>
        <v>2000000</v>
      </c>
      <c r="IVV1356" s="84" t="s">
        <v>247</v>
      </c>
      <c r="IVW1356" s="84" t="s">
        <v>4692</v>
      </c>
      <c r="IVX1356" s="84">
        <v>0</v>
      </c>
      <c r="IVY1356" s="84">
        <v>0</v>
      </c>
      <c r="IWA1356" s="84">
        <v>0</v>
      </c>
      <c r="IWB1356" s="84">
        <f>IWB1353</f>
        <v>2000000</v>
      </c>
      <c r="IWC1356" s="84">
        <f>IWC1353</f>
        <v>0</v>
      </c>
      <c r="IWD1356" s="84">
        <f>IWC1356/IWB1356</f>
        <v>0</v>
      </c>
      <c r="IWE1356" s="84">
        <f>IWB1356-IWC1356</f>
        <v>2000000</v>
      </c>
      <c r="IWF1356" s="84">
        <f t="shared" si="445"/>
        <v>2000000</v>
      </c>
      <c r="IWL1356" s="84" t="s">
        <v>247</v>
      </c>
      <c r="IWM1356" s="84" t="s">
        <v>4692</v>
      </c>
      <c r="IWN1356" s="84">
        <v>0</v>
      </c>
      <c r="IWO1356" s="84">
        <v>0</v>
      </c>
      <c r="IWQ1356" s="84">
        <v>0</v>
      </c>
      <c r="IWR1356" s="84">
        <f>IWR1353</f>
        <v>2000000</v>
      </c>
      <c r="IWS1356" s="84">
        <f>IWS1353</f>
        <v>0</v>
      </c>
      <c r="IWT1356" s="84">
        <f>IWS1356/IWR1356</f>
        <v>0</v>
      </c>
      <c r="IWU1356" s="84">
        <f>IWR1356-IWS1356</f>
        <v>2000000</v>
      </c>
      <c r="IWV1356" s="84">
        <f t="shared" si="446"/>
        <v>2000000</v>
      </c>
      <c r="IXB1356" s="84" t="s">
        <v>247</v>
      </c>
      <c r="IXC1356" s="84" t="s">
        <v>4692</v>
      </c>
      <c r="IXD1356" s="84">
        <v>0</v>
      </c>
      <c r="IXE1356" s="84">
        <v>0</v>
      </c>
      <c r="IXG1356" s="84">
        <v>0</v>
      </c>
      <c r="IXH1356" s="84">
        <f>IXH1353</f>
        <v>2000000</v>
      </c>
      <c r="IXI1356" s="84">
        <f>IXI1353</f>
        <v>0</v>
      </c>
      <c r="IXJ1356" s="84">
        <f>IXI1356/IXH1356</f>
        <v>0</v>
      </c>
      <c r="IXK1356" s="84">
        <f>IXH1356-IXI1356</f>
        <v>2000000</v>
      </c>
      <c r="IXL1356" s="84">
        <f t="shared" si="446"/>
        <v>2000000</v>
      </c>
      <c r="IXR1356" s="84" t="s">
        <v>247</v>
      </c>
      <c r="IXS1356" s="84" t="s">
        <v>4692</v>
      </c>
      <c r="IXT1356" s="84">
        <v>0</v>
      </c>
      <c r="IXU1356" s="84">
        <v>0</v>
      </c>
      <c r="IXW1356" s="84">
        <v>0</v>
      </c>
      <c r="IXX1356" s="84">
        <f>IXX1353</f>
        <v>2000000</v>
      </c>
      <c r="IXY1356" s="84">
        <f>IXY1353</f>
        <v>0</v>
      </c>
      <c r="IXZ1356" s="84">
        <f>IXY1356/IXX1356</f>
        <v>0</v>
      </c>
      <c r="IYA1356" s="84">
        <f>IXX1356-IXY1356</f>
        <v>2000000</v>
      </c>
      <c r="IYB1356" s="84">
        <f t="shared" si="447"/>
        <v>2000000</v>
      </c>
      <c r="IYH1356" s="84" t="s">
        <v>247</v>
      </c>
      <c r="IYI1356" s="84" t="s">
        <v>4692</v>
      </c>
      <c r="IYJ1356" s="84">
        <v>0</v>
      </c>
      <c r="IYK1356" s="84">
        <v>0</v>
      </c>
      <c r="IYM1356" s="84">
        <v>0</v>
      </c>
      <c r="IYN1356" s="84">
        <f>IYN1353</f>
        <v>2000000</v>
      </c>
      <c r="IYO1356" s="84">
        <f>IYO1353</f>
        <v>0</v>
      </c>
      <c r="IYP1356" s="84">
        <f>IYO1356/IYN1356</f>
        <v>0</v>
      </c>
      <c r="IYQ1356" s="84">
        <f>IYN1356-IYO1356</f>
        <v>2000000</v>
      </c>
      <c r="IYR1356" s="84">
        <f t="shared" si="447"/>
        <v>2000000</v>
      </c>
      <c r="IYX1356" s="84" t="s">
        <v>247</v>
      </c>
      <c r="IYY1356" s="84" t="s">
        <v>4692</v>
      </c>
      <c r="IYZ1356" s="84">
        <v>0</v>
      </c>
      <c r="IZA1356" s="84">
        <v>0</v>
      </c>
      <c r="IZC1356" s="84">
        <v>0</v>
      </c>
      <c r="IZD1356" s="84">
        <f>IZD1353</f>
        <v>2000000</v>
      </c>
      <c r="IZE1356" s="84">
        <f>IZE1353</f>
        <v>0</v>
      </c>
      <c r="IZF1356" s="84">
        <f>IZE1356/IZD1356</f>
        <v>0</v>
      </c>
      <c r="IZG1356" s="84">
        <f>IZD1356-IZE1356</f>
        <v>2000000</v>
      </c>
      <c r="IZH1356" s="84">
        <f t="shared" si="448"/>
        <v>2000000</v>
      </c>
      <c r="IZN1356" s="84" t="s">
        <v>247</v>
      </c>
      <c r="IZO1356" s="84" t="s">
        <v>4692</v>
      </c>
      <c r="IZP1356" s="84">
        <v>0</v>
      </c>
      <c r="IZQ1356" s="84">
        <v>0</v>
      </c>
      <c r="IZS1356" s="84">
        <v>0</v>
      </c>
      <c r="IZT1356" s="84">
        <f>IZT1353</f>
        <v>2000000</v>
      </c>
      <c r="IZU1356" s="84">
        <f>IZU1353</f>
        <v>0</v>
      </c>
      <c r="IZV1356" s="84">
        <f>IZU1356/IZT1356</f>
        <v>0</v>
      </c>
      <c r="IZW1356" s="84">
        <f>IZT1356-IZU1356</f>
        <v>2000000</v>
      </c>
      <c r="IZX1356" s="84">
        <f t="shared" si="448"/>
        <v>2000000</v>
      </c>
      <c r="JAD1356" s="84" t="s">
        <v>247</v>
      </c>
      <c r="JAE1356" s="84" t="s">
        <v>4692</v>
      </c>
      <c r="JAF1356" s="84">
        <v>0</v>
      </c>
      <c r="JAG1356" s="84">
        <v>0</v>
      </c>
      <c r="JAI1356" s="84">
        <v>0</v>
      </c>
      <c r="JAJ1356" s="84">
        <f>JAJ1353</f>
        <v>2000000</v>
      </c>
      <c r="JAK1356" s="84">
        <f>JAK1353</f>
        <v>0</v>
      </c>
      <c r="JAL1356" s="84">
        <f>JAK1356/JAJ1356</f>
        <v>0</v>
      </c>
      <c r="JAM1356" s="84">
        <f>JAJ1356-JAK1356</f>
        <v>2000000</v>
      </c>
      <c r="JAN1356" s="84">
        <f t="shared" si="449"/>
        <v>2000000</v>
      </c>
      <c r="JAT1356" s="84" t="s">
        <v>247</v>
      </c>
      <c r="JAU1356" s="84" t="s">
        <v>4692</v>
      </c>
      <c r="JAV1356" s="84">
        <v>0</v>
      </c>
      <c r="JAW1356" s="84">
        <v>0</v>
      </c>
      <c r="JAY1356" s="84">
        <v>0</v>
      </c>
      <c r="JAZ1356" s="84">
        <f>JAZ1353</f>
        <v>2000000</v>
      </c>
      <c r="JBA1356" s="84">
        <f>JBA1353</f>
        <v>0</v>
      </c>
      <c r="JBB1356" s="84">
        <f>JBA1356/JAZ1356</f>
        <v>0</v>
      </c>
      <c r="JBC1356" s="84">
        <f>JAZ1356-JBA1356</f>
        <v>2000000</v>
      </c>
      <c r="JBD1356" s="84">
        <f t="shared" si="449"/>
        <v>2000000</v>
      </c>
      <c r="JBJ1356" s="84" t="s">
        <v>247</v>
      </c>
      <c r="JBK1356" s="84" t="s">
        <v>4692</v>
      </c>
      <c r="JBL1356" s="84">
        <v>0</v>
      </c>
      <c r="JBM1356" s="84">
        <v>0</v>
      </c>
      <c r="JBO1356" s="84">
        <v>0</v>
      </c>
      <c r="JBP1356" s="84">
        <f>JBP1353</f>
        <v>2000000</v>
      </c>
      <c r="JBQ1356" s="84">
        <f>JBQ1353</f>
        <v>0</v>
      </c>
      <c r="JBR1356" s="84">
        <f>JBQ1356/JBP1356</f>
        <v>0</v>
      </c>
      <c r="JBS1356" s="84">
        <f>JBP1356-JBQ1356</f>
        <v>2000000</v>
      </c>
      <c r="JBT1356" s="84">
        <f t="shared" si="450"/>
        <v>2000000</v>
      </c>
      <c r="JBZ1356" s="84" t="s">
        <v>247</v>
      </c>
      <c r="JCA1356" s="84" t="s">
        <v>4692</v>
      </c>
      <c r="JCB1356" s="84">
        <v>0</v>
      </c>
      <c r="JCC1356" s="84">
        <v>0</v>
      </c>
      <c r="JCE1356" s="84">
        <v>0</v>
      </c>
      <c r="JCF1356" s="84">
        <f>JCF1353</f>
        <v>2000000</v>
      </c>
      <c r="JCG1356" s="84">
        <f>JCG1353</f>
        <v>0</v>
      </c>
      <c r="JCH1356" s="84">
        <f>JCG1356/JCF1356</f>
        <v>0</v>
      </c>
      <c r="JCI1356" s="84">
        <f>JCF1356-JCG1356</f>
        <v>2000000</v>
      </c>
      <c r="JCJ1356" s="84">
        <f t="shared" si="450"/>
        <v>2000000</v>
      </c>
      <c r="JCP1356" s="84" t="s">
        <v>247</v>
      </c>
      <c r="JCQ1356" s="84" t="s">
        <v>4692</v>
      </c>
      <c r="JCR1356" s="84">
        <v>0</v>
      </c>
      <c r="JCS1356" s="84">
        <v>0</v>
      </c>
      <c r="JCU1356" s="84">
        <v>0</v>
      </c>
      <c r="JCV1356" s="84">
        <f>JCV1353</f>
        <v>2000000</v>
      </c>
      <c r="JCW1356" s="84">
        <f>JCW1353</f>
        <v>0</v>
      </c>
      <c r="JCX1356" s="84">
        <f>JCW1356/JCV1356</f>
        <v>0</v>
      </c>
      <c r="JCY1356" s="84">
        <f>JCV1356-JCW1356</f>
        <v>2000000</v>
      </c>
      <c r="JCZ1356" s="84">
        <f t="shared" si="451"/>
        <v>2000000</v>
      </c>
      <c r="JDF1356" s="84" t="s">
        <v>247</v>
      </c>
      <c r="JDG1356" s="84" t="s">
        <v>4692</v>
      </c>
      <c r="JDH1356" s="84">
        <v>0</v>
      </c>
      <c r="JDI1356" s="84">
        <v>0</v>
      </c>
      <c r="JDK1356" s="84">
        <v>0</v>
      </c>
      <c r="JDL1356" s="84">
        <f>JDL1353</f>
        <v>2000000</v>
      </c>
      <c r="JDM1356" s="84">
        <f>JDM1353</f>
        <v>0</v>
      </c>
      <c r="JDN1356" s="84">
        <f>JDM1356/JDL1356</f>
        <v>0</v>
      </c>
      <c r="JDO1356" s="84">
        <f>JDL1356-JDM1356</f>
        <v>2000000</v>
      </c>
      <c r="JDP1356" s="84">
        <f t="shared" si="451"/>
        <v>2000000</v>
      </c>
      <c r="JDV1356" s="84" t="s">
        <v>247</v>
      </c>
      <c r="JDW1356" s="84" t="s">
        <v>4692</v>
      </c>
      <c r="JDX1356" s="84">
        <v>0</v>
      </c>
      <c r="JDY1356" s="84">
        <v>0</v>
      </c>
      <c r="JEA1356" s="84">
        <v>0</v>
      </c>
      <c r="JEB1356" s="84">
        <f>JEB1353</f>
        <v>2000000</v>
      </c>
      <c r="JEC1356" s="84">
        <f>JEC1353</f>
        <v>0</v>
      </c>
      <c r="JED1356" s="84">
        <f>JEC1356/JEB1356</f>
        <v>0</v>
      </c>
      <c r="JEE1356" s="84">
        <f>JEB1356-JEC1356</f>
        <v>2000000</v>
      </c>
      <c r="JEF1356" s="84">
        <f t="shared" si="452"/>
        <v>2000000</v>
      </c>
      <c r="JEL1356" s="84" t="s">
        <v>247</v>
      </c>
      <c r="JEM1356" s="84" t="s">
        <v>4692</v>
      </c>
      <c r="JEN1356" s="84">
        <v>0</v>
      </c>
      <c r="JEO1356" s="84">
        <v>0</v>
      </c>
      <c r="JEQ1356" s="84">
        <v>0</v>
      </c>
      <c r="JER1356" s="84">
        <f>JER1353</f>
        <v>2000000</v>
      </c>
      <c r="JES1356" s="84">
        <f>JES1353</f>
        <v>0</v>
      </c>
      <c r="JET1356" s="84">
        <f>JES1356/JER1356</f>
        <v>0</v>
      </c>
      <c r="JEU1356" s="84">
        <f>JER1356-JES1356</f>
        <v>2000000</v>
      </c>
      <c r="JEV1356" s="84">
        <f t="shared" si="452"/>
        <v>2000000</v>
      </c>
      <c r="JFB1356" s="84" t="s">
        <v>247</v>
      </c>
      <c r="JFC1356" s="84" t="s">
        <v>4692</v>
      </c>
      <c r="JFD1356" s="84">
        <v>0</v>
      </c>
      <c r="JFE1356" s="84">
        <v>0</v>
      </c>
      <c r="JFG1356" s="84">
        <v>0</v>
      </c>
      <c r="JFH1356" s="84">
        <f>JFH1353</f>
        <v>2000000</v>
      </c>
      <c r="JFI1356" s="84">
        <f>JFI1353</f>
        <v>0</v>
      </c>
      <c r="JFJ1356" s="84">
        <f>JFI1356/JFH1356</f>
        <v>0</v>
      </c>
      <c r="JFK1356" s="84">
        <f>JFH1356-JFI1356</f>
        <v>2000000</v>
      </c>
      <c r="JFL1356" s="84">
        <f t="shared" si="453"/>
        <v>2000000</v>
      </c>
      <c r="JFR1356" s="84" t="s">
        <v>247</v>
      </c>
      <c r="JFS1356" s="84" t="s">
        <v>4692</v>
      </c>
      <c r="JFT1356" s="84">
        <v>0</v>
      </c>
      <c r="JFU1356" s="84">
        <v>0</v>
      </c>
      <c r="JFW1356" s="84">
        <v>0</v>
      </c>
      <c r="JFX1356" s="84">
        <f>JFX1353</f>
        <v>2000000</v>
      </c>
      <c r="JFY1356" s="84">
        <f>JFY1353</f>
        <v>0</v>
      </c>
      <c r="JFZ1356" s="84">
        <f>JFY1356/JFX1356</f>
        <v>0</v>
      </c>
      <c r="JGA1356" s="84">
        <f>JFX1356-JFY1356</f>
        <v>2000000</v>
      </c>
      <c r="JGB1356" s="84">
        <f t="shared" si="453"/>
        <v>2000000</v>
      </c>
      <c r="JGH1356" s="84" t="s">
        <v>247</v>
      </c>
      <c r="JGI1356" s="84" t="s">
        <v>4692</v>
      </c>
      <c r="JGJ1356" s="84">
        <v>0</v>
      </c>
      <c r="JGK1356" s="84">
        <v>0</v>
      </c>
      <c r="JGM1356" s="84">
        <v>0</v>
      </c>
      <c r="JGN1356" s="84">
        <f>JGN1353</f>
        <v>2000000</v>
      </c>
      <c r="JGO1356" s="84">
        <f>JGO1353</f>
        <v>0</v>
      </c>
      <c r="JGP1356" s="84">
        <f>JGO1356/JGN1356</f>
        <v>0</v>
      </c>
      <c r="JGQ1356" s="84">
        <f>JGN1356-JGO1356</f>
        <v>2000000</v>
      </c>
      <c r="JGR1356" s="84">
        <f t="shared" si="454"/>
        <v>2000000</v>
      </c>
      <c r="JGX1356" s="84" t="s">
        <v>247</v>
      </c>
      <c r="JGY1356" s="84" t="s">
        <v>4692</v>
      </c>
      <c r="JGZ1356" s="84">
        <v>0</v>
      </c>
      <c r="JHA1356" s="84">
        <v>0</v>
      </c>
      <c r="JHC1356" s="84">
        <v>0</v>
      </c>
      <c r="JHD1356" s="84">
        <f>JHD1353</f>
        <v>2000000</v>
      </c>
      <c r="JHE1356" s="84">
        <f>JHE1353</f>
        <v>0</v>
      </c>
      <c r="JHF1356" s="84">
        <f>JHE1356/JHD1356</f>
        <v>0</v>
      </c>
      <c r="JHG1356" s="84">
        <f>JHD1356-JHE1356</f>
        <v>2000000</v>
      </c>
      <c r="JHH1356" s="84">
        <f t="shared" si="454"/>
        <v>2000000</v>
      </c>
      <c r="JHN1356" s="84" t="s">
        <v>247</v>
      </c>
      <c r="JHO1356" s="84" t="s">
        <v>4692</v>
      </c>
      <c r="JHP1356" s="84">
        <v>0</v>
      </c>
      <c r="JHQ1356" s="84">
        <v>0</v>
      </c>
      <c r="JHS1356" s="84">
        <v>0</v>
      </c>
      <c r="JHT1356" s="84">
        <f>JHT1353</f>
        <v>2000000</v>
      </c>
      <c r="JHU1356" s="84">
        <f>JHU1353</f>
        <v>0</v>
      </c>
      <c r="JHV1356" s="84">
        <f>JHU1356/JHT1356</f>
        <v>0</v>
      </c>
      <c r="JHW1356" s="84">
        <f>JHT1356-JHU1356</f>
        <v>2000000</v>
      </c>
      <c r="JHX1356" s="84">
        <f t="shared" si="455"/>
        <v>2000000</v>
      </c>
      <c r="JID1356" s="84" t="s">
        <v>247</v>
      </c>
      <c r="JIE1356" s="84" t="s">
        <v>4692</v>
      </c>
      <c r="JIF1356" s="84">
        <v>0</v>
      </c>
      <c r="JIG1356" s="84">
        <v>0</v>
      </c>
      <c r="JII1356" s="84">
        <v>0</v>
      </c>
      <c r="JIJ1356" s="84">
        <f>JIJ1353</f>
        <v>2000000</v>
      </c>
      <c r="JIK1356" s="84">
        <f>JIK1353</f>
        <v>0</v>
      </c>
      <c r="JIL1356" s="84">
        <f>JIK1356/JIJ1356</f>
        <v>0</v>
      </c>
      <c r="JIM1356" s="84">
        <f>JIJ1356-JIK1356</f>
        <v>2000000</v>
      </c>
      <c r="JIN1356" s="84">
        <f t="shared" si="455"/>
        <v>2000000</v>
      </c>
      <c r="JIT1356" s="84" t="s">
        <v>247</v>
      </c>
      <c r="JIU1356" s="84" t="s">
        <v>4692</v>
      </c>
      <c r="JIV1356" s="84">
        <v>0</v>
      </c>
      <c r="JIW1356" s="84">
        <v>0</v>
      </c>
      <c r="JIY1356" s="84">
        <v>0</v>
      </c>
      <c r="JIZ1356" s="84">
        <f>JIZ1353</f>
        <v>2000000</v>
      </c>
      <c r="JJA1356" s="84">
        <f>JJA1353</f>
        <v>0</v>
      </c>
      <c r="JJB1356" s="84">
        <f>JJA1356/JIZ1356</f>
        <v>0</v>
      </c>
      <c r="JJC1356" s="84">
        <f>JIZ1356-JJA1356</f>
        <v>2000000</v>
      </c>
      <c r="JJD1356" s="84">
        <f t="shared" si="456"/>
        <v>2000000</v>
      </c>
      <c r="JJJ1356" s="84" t="s">
        <v>247</v>
      </c>
      <c r="JJK1356" s="84" t="s">
        <v>4692</v>
      </c>
      <c r="JJL1356" s="84">
        <v>0</v>
      </c>
      <c r="JJM1356" s="84">
        <v>0</v>
      </c>
      <c r="JJO1356" s="84">
        <v>0</v>
      </c>
      <c r="JJP1356" s="84">
        <f>JJP1353</f>
        <v>2000000</v>
      </c>
      <c r="JJQ1356" s="84">
        <f>JJQ1353</f>
        <v>0</v>
      </c>
      <c r="JJR1356" s="84">
        <f>JJQ1356/JJP1356</f>
        <v>0</v>
      </c>
      <c r="JJS1356" s="84">
        <f>JJP1356-JJQ1356</f>
        <v>2000000</v>
      </c>
      <c r="JJT1356" s="84">
        <f t="shared" si="456"/>
        <v>2000000</v>
      </c>
      <c r="JJZ1356" s="84" t="s">
        <v>247</v>
      </c>
      <c r="JKA1356" s="84" t="s">
        <v>4692</v>
      </c>
      <c r="JKB1356" s="84">
        <v>0</v>
      </c>
      <c r="JKC1356" s="84">
        <v>0</v>
      </c>
      <c r="JKE1356" s="84">
        <v>0</v>
      </c>
      <c r="JKF1356" s="84">
        <f>JKF1353</f>
        <v>2000000</v>
      </c>
      <c r="JKG1356" s="84">
        <f>JKG1353</f>
        <v>0</v>
      </c>
      <c r="JKH1356" s="84">
        <f>JKG1356/JKF1356</f>
        <v>0</v>
      </c>
      <c r="JKI1356" s="84">
        <f>JKF1356-JKG1356</f>
        <v>2000000</v>
      </c>
      <c r="JKJ1356" s="84">
        <f t="shared" si="457"/>
        <v>2000000</v>
      </c>
      <c r="JKP1356" s="84" t="s">
        <v>247</v>
      </c>
      <c r="JKQ1356" s="84" t="s">
        <v>4692</v>
      </c>
      <c r="JKR1356" s="84">
        <v>0</v>
      </c>
      <c r="JKS1356" s="84">
        <v>0</v>
      </c>
      <c r="JKU1356" s="84">
        <v>0</v>
      </c>
      <c r="JKV1356" s="84">
        <f>JKV1353</f>
        <v>2000000</v>
      </c>
      <c r="JKW1356" s="84">
        <f>JKW1353</f>
        <v>0</v>
      </c>
      <c r="JKX1356" s="84">
        <f>JKW1356/JKV1356</f>
        <v>0</v>
      </c>
      <c r="JKY1356" s="84">
        <f>JKV1356-JKW1356</f>
        <v>2000000</v>
      </c>
      <c r="JKZ1356" s="84">
        <f t="shared" si="457"/>
        <v>2000000</v>
      </c>
      <c r="JLF1356" s="84" t="s">
        <v>247</v>
      </c>
      <c r="JLG1356" s="84" t="s">
        <v>4692</v>
      </c>
      <c r="JLH1356" s="84">
        <v>0</v>
      </c>
      <c r="JLI1356" s="84">
        <v>0</v>
      </c>
      <c r="JLK1356" s="84">
        <v>0</v>
      </c>
      <c r="JLL1356" s="84">
        <f>JLL1353</f>
        <v>2000000</v>
      </c>
      <c r="JLM1356" s="84">
        <f>JLM1353</f>
        <v>0</v>
      </c>
      <c r="JLN1356" s="84">
        <f>JLM1356/JLL1356</f>
        <v>0</v>
      </c>
      <c r="JLO1356" s="84">
        <f>JLL1356-JLM1356</f>
        <v>2000000</v>
      </c>
      <c r="JLP1356" s="84">
        <f t="shared" si="458"/>
        <v>2000000</v>
      </c>
      <c r="JLV1356" s="84" t="s">
        <v>247</v>
      </c>
      <c r="JLW1356" s="84" t="s">
        <v>4692</v>
      </c>
      <c r="JLX1356" s="84">
        <v>0</v>
      </c>
      <c r="JLY1356" s="84">
        <v>0</v>
      </c>
      <c r="JMA1356" s="84">
        <v>0</v>
      </c>
      <c r="JMB1356" s="84">
        <f>JMB1353</f>
        <v>2000000</v>
      </c>
      <c r="JMC1356" s="84">
        <f>JMC1353</f>
        <v>0</v>
      </c>
      <c r="JMD1356" s="84">
        <f>JMC1356/JMB1356</f>
        <v>0</v>
      </c>
      <c r="JME1356" s="84">
        <f>JMB1356-JMC1356</f>
        <v>2000000</v>
      </c>
      <c r="JMF1356" s="84">
        <f t="shared" si="458"/>
        <v>2000000</v>
      </c>
      <c r="JML1356" s="84" t="s">
        <v>247</v>
      </c>
      <c r="JMM1356" s="84" t="s">
        <v>4692</v>
      </c>
      <c r="JMN1356" s="84">
        <v>0</v>
      </c>
      <c r="JMO1356" s="84">
        <v>0</v>
      </c>
      <c r="JMQ1356" s="84">
        <v>0</v>
      </c>
      <c r="JMR1356" s="84">
        <f>JMR1353</f>
        <v>2000000</v>
      </c>
      <c r="JMS1356" s="84">
        <f>JMS1353</f>
        <v>0</v>
      </c>
      <c r="JMT1356" s="84">
        <f>JMS1356/JMR1356</f>
        <v>0</v>
      </c>
      <c r="JMU1356" s="84">
        <f>JMR1356-JMS1356</f>
        <v>2000000</v>
      </c>
      <c r="JMV1356" s="84">
        <f t="shared" si="459"/>
        <v>2000000</v>
      </c>
      <c r="JNB1356" s="84" t="s">
        <v>247</v>
      </c>
      <c r="JNC1356" s="84" t="s">
        <v>4692</v>
      </c>
      <c r="JND1356" s="84">
        <v>0</v>
      </c>
      <c r="JNE1356" s="84">
        <v>0</v>
      </c>
      <c r="JNG1356" s="84">
        <v>0</v>
      </c>
      <c r="JNH1356" s="84">
        <f>JNH1353</f>
        <v>2000000</v>
      </c>
      <c r="JNI1356" s="84">
        <f>JNI1353</f>
        <v>0</v>
      </c>
      <c r="JNJ1356" s="84">
        <f>JNI1356/JNH1356</f>
        <v>0</v>
      </c>
      <c r="JNK1356" s="84">
        <f>JNH1356-JNI1356</f>
        <v>2000000</v>
      </c>
      <c r="JNL1356" s="84">
        <f t="shared" si="459"/>
        <v>2000000</v>
      </c>
      <c r="JNR1356" s="84" t="s">
        <v>247</v>
      </c>
      <c r="JNS1356" s="84" t="s">
        <v>4692</v>
      </c>
      <c r="JNT1356" s="84">
        <v>0</v>
      </c>
      <c r="JNU1356" s="84">
        <v>0</v>
      </c>
      <c r="JNW1356" s="84">
        <v>0</v>
      </c>
      <c r="JNX1356" s="84">
        <f>JNX1353</f>
        <v>2000000</v>
      </c>
      <c r="JNY1356" s="84">
        <f>JNY1353</f>
        <v>0</v>
      </c>
      <c r="JNZ1356" s="84">
        <f>JNY1356/JNX1356</f>
        <v>0</v>
      </c>
      <c r="JOA1356" s="84">
        <f>JNX1356-JNY1356</f>
        <v>2000000</v>
      </c>
      <c r="JOB1356" s="84">
        <f t="shared" si="460"/>
        <v>2000000</v>
      </c>
      <c r="JOH1356" s="84" t="s">
        <v>247</v>
      </c>
      <c r="JOI1356" s="84" t="s">
        <v>4692</v>
      </c>
      <c r="JOJ1356" s="84">
        <v>0</v>
      </c>
      <c r="JOK1356" s="84">
        <v>0</v>
      </c>
      <c r="JOM1356" s="84">
        <v>0</v>
      </c>
      <c r="JON1356" s="84">
        <f>JON1353</f>
        <v>2000000</v>
      </c>
      <c r="JOO1356" s="84">
        <f>JOO1353</f>
        <v>0</v>
      </c>
      <c r="JOP1356" s="84">
        <f>JOO1356/JON1356</f>
        <v>0</v>
      </c>
      <c r="JOQ1356" s="84">
        <f>JON1356-JOO1356</f>
        <v>2000000</v>
      </c>
      <c r="JOR1356" s="84">
        <f t="shared" si="460"/>
        <v>2000000</v>
      </c>
      <c r="JOX1356" s="84" t="s">
        <v>247</v>
      </c>
      <c r="JOY1356" s="84" t="s">
        <v>4692</v>
      </c>
      <c r="JOZ1356" s="84">
        <v>0</v>
      </c>
      <c r="JPA1356" s="84">
        <v>0</v>
      </c>
      <c r="JPC1356" s="84">
        <v>0</v>
      </c>
      <c r="JPD1356" s="84">
        <f>JPD1353</f>
        <v>2000000</v>
      </c>
      <c r="JPE1356" s="84">
        <f>JPE1353</f>
        <v>0</v>
      </c>
      <c r="JPF1356" s="84">
        <f>JPE1356/JPD1356</f>
        <v>0</v>
      </c>
      <c r="JPG1356" s="84">
        <f>JPD1356-JPE1356</f>
        <v>2000000</v>
      </c>
      <c r="JPH1356" s="84">
        <f t="shared" si="461"/>
        <v>2000000</v>
      </c>
      <c r="JPN1356" s="84" t="s">
        <v>247</v>
      </c>
      <c r="JPO1356" s="84" t="s">
        <v>4692</v>
      </c>
      <c r="JPP1356" s="84">
        <v>0</v>
      </c>
      <c r="JPQ1356" s="84">
        <v>0</v>
      </c>
      <c r="JPS1356" s="84">
        <v>0</v>
      </c>
      <c r="JPT1356" s="84">
        <f>JPT1353</f>
        <v>2000000</v>
      </c>
      <c r="JPU1356" s="84">
        <f>JPU1353</f>
        <v>0</v>
      </c>
      <c r="JPV1356" s="84">
        <f>JPU1356/JPT1356</f>
        <v>0</v>
      </c>
      <c r="JPW1356" s="84">
        <f>JPT1356-JPU1356</f>
        <v>2000000</v>
      </c>
      <c r="JPX1356" s="84">
        <f t="shared" si="461"/>
        <v>2000000</v>
      </c>
      <c r="JQD1356" s="84" t="s">
        <v>247</v>
      </c>
      <c r="JQE1356" s="84" t="s">
        <v>4692</v>
      </c>
      <c r="JQF1356" s="84">
        <v>0</v>
      </c>
      <c r="JQG1356" s="84">
        <v>0</v>
      </c>
      <c r="JQI1356" s="84">
        <v>0</v>
      </c>
      <c r="JQJ1356" s="84">
        <f>JQJ1353</f>
        <v>2000000</v>
      </c>
      <c r="JQK1356" s="84">
        <f>JQK1353</f>
        <v>0</v>
      </c>
      <c r="JQL1356" s="84">
        <f>JQK1356/JQJ1356</f>
        <v>0</v>
      </c>
      <c r="JQM1356" s="84">
        <f>JQJ1356-JQK1356</f>
        <v>2000000</v>
      </c>
      <c r="JQN1356" s="84">
        <f t="shared" si="462"/>
        <v>2000000</v>
      </c>
      <c r="JQT1356" s="84" t="s">
        <v>247</v>
      </c>
      <c r="JQU1356" s="84" t="s">
        <v>4692</v>
      </c>
      <c r="JQV1356" s="84">
        <v>0</v>
      </c>
      <c r="JQW1356" s="84">
        <v>0</v>
      </c>
      <c r="JQY1356" s="84">
        <v>0</v>
      </c>
      <c r="JQZ1356" s="84">
        <f>JQZ1353</f>
        <v>2000000</v>
      </c>
      <c r="JRA1356" s="84">
        <f>JRA1353</f>
        <v>0</v>
      </c>
      <c r="JRB1356" s="84">
        <f>JRA1356/JQZ1356</f>
        <v>0</v>
      </c>
      <c r="JRC1356" s="84">
        <f>JQZ1356-JRA1356</f>
        <v>2000000</v>
      </c>
      <c r="JRD1356" s="84">
        <f t="shared" si="462"/>
        <v>2000000</v>
      </c>
      <c r="JRJ1356" s="84" t="s">
        <v>247</v>
      </c>
      <c r="JRK1356" s="84" t="s">
        <v>4692</v>
      </c>
      <c r="JRL1356" s="84">
        <v>0</v>
      </c>
      <c r="JRM1356" s="84">
        <v>0</v>
      </c>
      <c r="JRO1356" s="84">
        <v>0</v>
      </c>
      <c r="JRP1356" s="84">
        <f>JRP1353</f>
        <v>2000000</v>
      </c>
      <c r="JRQ1356" s="84">
        <f>JRQ1353</f>
        <v>0</v>
      </c>
      <c r="JRR1356" s="84">
        <f>JRQ1356/JRP1356</f>
        <v>0</v>
      </c>
      <c r="JRS1356" s="84">
        <f>JRP1356-JRQ1356</f>
        <v>2000000</v>
      </c>
      <c r="JRT1356" s="84">
        <f t="shared" si="463"/>
        <v>2000000</v>
      </c>
      <c r="JRZ1356" s="84" t="s">
        <v>247</v>
      </c>
      <c r="JSA1356" s="84" t="s">
        <v>4692</v>
      </c>
      <c r="JSB1356" s="84">
        <v>0</v>
      </c>
      <c r="JSC1356" s="84">
        <v>0</v>
      </c>
      <c r="JSE1356" s="84">
        <v>0</v>
      </c>
      <c r="JSF1356" s="84">
        <f>JSF1353</f>
        <v>2000000</v>
      </c>
      <c r="JSG1356" s="84">
        <f>JSG1353</f>
        <v>0</v>
      </c>
      <c r="JSH1356" s="84">
        <f>JSG1356/JSF1356</f>
        <v>0</v>
      </c>
      <c r="JSI1356" s="84">
        <f>JSF1356-JSG1356</f>
        <v>2000000</v>
      </c>
      <c r="JSJ1356" s="84">
        <f t="shared" si="463"/>
        <v>2000000</v>
      </c>
      <c r="JSP1356" s="84" t="s">
        <v>247</v>
      </c>
      <c r="JSQ1356" s="84" t="s">
        <v>4692</v>
      </c>
      <c r="JSR1356" s="84">
        <v>0</v>
      </c>
      <c r="JSS1356" s="84">
        <v>0</v>
      </c>
      <c r="JSU1356" s="84">
        <v>0</v>
      </c>
      <c r="JSV1356" s="84">
        <f>JSV1353</f>
        <v>2000000</v>
      </c>
      <c r="JSW1356" s="84">
        <f>JSW1353</f>
        <v>0</v>
      </c>
      <c r="JSX1356" s="84">
        <f>JSW1356/JSV1356</f>
        <v>0</v>
      </c>
      <c r="JSY1356" s="84">
        <f>JSV1356-JSW1356</f>
        <v>2000000</v>
      </c>
      <c r="JSZ1356" s="84">
        <f t="shared" si="464"/>
        <v>2000000</v>
      </c>
      <c r="JTF1356" s="84" t="s">
        <v>247</v>
      </c>
      <c r="JTG1356" s="84" t="s">
        <v>4692</v>
      </c>
      <c r="JTH1356" s="84">
        <v>0</v>
      </c>
      <c r="JTI1356" s="84">
        <v>0</v>
      </c>
      <c r="JTK1356" s="84">
        <v>0</v>
      </c>
      <c r="JTL1356" s="84">
        <f>JTL1353</f>
        <v>2000000</v>
      </c>
      <c r="JTM1356" s="84">
        <f>JTM1353</f>
        <v>0</v>
      </c>
      <c r="JTN1356" s="84">
        <f>JTM1356/JTL1356</f>
        <v>0</v>
      </c>
      <c r="JTO1356" s="84">
        <f>JTL1356-JTM1356</f>
        <v>2000000</v>
      </c>
      <c r="JTP1356" s="84">
        <f t="shared" si="464"/>
        <v>2000000</v>
      </c>
      <c r="JTV1356" s="84" t="s">
        <v>247</v>
      </c>
      <c r="JTW1356" s="84" t="s">
        <v>4692</v>
      </c>
      <c r="JTX1356" s="84">
        <v>0</v>
      </c>
      <c r="JTY1356" s="84">
        <v>0</v>
      </c>
      <c r="JUA1356" s="84">
        <v>0</v>
      </c>
      <c r="JUB1356" s="84">
        <f>JUB1353</f>
        <v>2000000</v>
      </c>
      <c r="JUC1356" s="84">
        <f>JUC1353</f>
        <v>0</v>
      </c>
      <c r="JUD1356" s="84">
        <f>JUC1356/JUB1356</f>
        <v>0</v>
      </c>
      <c r="JUE1356" s="84">
        <f>JUB1356-JUC1356</f>
        <v>2000000</v>
      </c>
      <c r="JUF1356" s="84">
        <f t="shared" si="465"/>
        <v>2000000</v>
      </c>
      <c r="JUL1356" s="84" t="s">
        <v>247</v>
      </c>
      <c r="JUM1356" s="84" t="s">
        <v>4692</v>
      </c>
      <c r="JUN1356" s="84">
        <v>0</v>
      </c>
      <c r="JUO1356" s="84">
        <v>0</v>
      </c>
      <c r="JUQ1356" s="84">
        <v>0</v>
      </c>
      <c r="JUR1356" s="84">
        <f>JUR1353</f>
        <v>2000000</v>
      </c>
      <c r="JUS1356" s="84">
        <f>JUS1353</f>
        <v>0</v>
      </c>
      <c r="JUT1356" s="84">
        <f>JUS1356/JUR1356</f>
        <v>0</v>
      </c>
      <c r="JUU1356" s="84">
        <f>JUR1356-JUS1356</f>
        <v>2000000</v>
      </c>
      <c r="JUV1356" s="84">
        <f t="shared" si="465"/>
        <v>2000000</v>
      </c>
      <c r="JVB1356" s="84" t="s">
        <v>247</v>
      </c>
      <c r="JVC1356" s="84" t="s">
        <v>4692</v>
      </c>
      <c r="JVD1356" s="84">
        <v>0</v>
      </c>
      <c r="JVE1356" s="84">
        <v>0</v>
      </c>
      <c r="JVG1356" s="84">
        <v>0</v>
      </c>
      <c r="JVH1356" s="84">
        <f>JVH1353</f>
        <v>2000000</v>
      </c>
      <c r="JVI1356" s="84">
        <f>JVI1353</f>
        <v>0</v>
      </c>
      <c r="JVJ1356" s="84">
        <f>JVI1356/JVH1356</f>
        <v>0</v>
      </c>
      <c r="JVK1356" s="84">
        <f>JVH1356-JVI1356</f>
        <v>2000000</v>
      </c>
      <c r="JVL1356" s="84">
        <f t="shared" si="466"/>
        <v>2000000</v>
      </c>
      <c r="JVR1356" s="84" t="s">
        <v>247</v>
      </c>
      <c r="JVS1356" s="84" t="s">
        <v>4692</v>
      </c>
      <c r="JVT1356" s="84">
        <v>0</v>
      </c>
      <c r="JVU1356" s="84">
        <v>0</v>
      </c>
      <c r="JVW1356" s="84">
        <v>0</v>
      </c>
      <c r="JVX1356" s="84">
        <f>JVX1353</f>
        <v>2000000</v>
      </c>
      <c r="JVY1356" s="84">
        <f>JVY1353</f>
        <v>0</v>
      </c>
      <c r="JVZ1356" s="84">
        <f>JVY1356/JVX1356</f>
        <v>0</v>
      </c>
      <c r="JWA1356" s="84">
        <f>JVX1356-JVY1356</f>
        <v>2000000</v>
      </c>
      <c r="JWB1356" s="84">
        <f t="shared" si="466"/>
        <v>2000000</v>
      </c>
      <c r="JWH1356" s="84" t="s">
        <v>247</v>
      </c>
      <c r="JWI1356" s="84" t="s">
        <v>4692</v>
      </c>
      <c r="JWJ1356" s="84">
        <v>0</v>
      </c>
      <c r="JWK1356" s="84">
        <v>0</v>
      </c>
      <c r="JWM1356" s="84">
        <v>0</v>
      </c>
      <c r="JWN1356" s="84">
        <f>JWN1353</f>
        <v>2000000</v>
      </c>
      <c r="JWO1356" s="84">
        <f>JWO1353</f>
        <v>0</v>
      </c>
      <c r="JWP1356" s="84">
        <f>JWO1356/JWN1356</f>
        <v>0</v>
      </c>
      <c r="JWQ1356" s="84">
        <f>JWN1356-JWO1356</f>
        <v>2000000</v>
      </c>
      <c r="JWR1356" s="84">
        <f t="shared" si="467"/>
        <v>2000000</v>
      </c>
      <c r="JWX1356" s="84" t="s">
        <v>247</v>
      </c>
      <c r="JWY1356" s="84" t="s">
        <v>4692</v>
      </c>
      <c r="JWZ1356" s="84">
        <v>0</v>
      </c>
      <c r="JXA1356" s="84">
        <v>0</v>
      </c>
      <c r="JXC1356" s="84">
        <v>0</v>
      </c>
      <c r="JXD1356" s="84">
        <f>JXD1353</f>
        <v>2000000</v>
      </c>
      <c r="JXE1356" s="84">
        <f>JXE1353</f>
        <v>0</v>
      </c>
      <c r="JXF1356" s="84">
        <f>JXE1356/JXD1356</f>
        <v>0</v>
      </c>
      <c r="JXG1356" s="84">
        <f>JXD1356-JXE1356</f>
        <v>2000000</v>
      </c>
      <c r="JXH1356" s="84">
        <f t="shared" si="467"/>
        <v>2000000</v>
      </c>
      <c r="JXN1356" s="84" t="s">
        <v>247</v>
      </c>
      <c r="JXO1356" s="84" t="s">
        <v>4692</v>
      </c>
      <c r="JXP1356" s="84">
        <v>0</v>
      </c>
      <c r="JXQ1356" s="84">
        <v>0</v>
      </c>
      <c r="JXS1356" s="84">
        <v>0</v>
      </c>
      <c r="JXT1356" s="84">
        <f>JXT1353</f>
        <v>2000000</v>
      </c>
      <c r="JXU1356" s="84">
        <f>JXU1353</f>
        <v>0</v>
      </c>
      <c r="JXV1356" s="84">
        <f>JXU1356/JXT1356</f>
        <v>0</v>
      </c>
      <c r="JXW1356" s="84">
        <f>JXT1356-JXU1356</f>
        <v>2000000</v>
      </c>
      <c r="JXX1356" s="84">
        <f t="shared" si="468"/>
        <v>2000000</v>
      </c>
      <c r="JYD1356" s="84" t="s">
        <v>247</v>
      </c>
      <c r="JYE1356" s="84" t="s">
        <v>4692</v>
      </c>
      <c r="JYF1356" s="84">
        <v>0</v>
      </c>
      <c r="JYG1356" s="84">
        <v>0</v>
      </c>
      <c r="JYI1356" s="84">
        <v>0</v>
      </c>
      <c r="JYJ1356" s="84">
        <f>JYJ1353</f>
        <v>2000000</v>
      </c>
      <c r="JYK1356" s="84">
        <f>JYK1353</f>
        <v>0</v>
      </c>
      <c r="JYL1356" s="84">
        <f>JYK1356/JYJ1356</f>
        <v>0</v>
      </c>
      <c r="JYM1356" s="84">
        <f>JYJ1356-JYK1356</f>
        <v>2000000</v>
      </c>
      <c r="JYN1356" s="84">
        <f t="shared" si="468"/>
        <v>2000000</v>
      </c>
      <c r="JYT1356" s="84" t="s">
        <v>247</v>
      </c>
      <c r="JYU1356" s="84" t="s">
        <v>4692</v>
      </c>
      <c r="JYV1356" s="84">
        <v>0</v>
      </c>
      <c r="JYW1356" s="84">
        <v>0</v>
      </c>
      <c r="JYY1356" s="84">
        <v>0</v>
      </c>
      <c r="JYZ1356" s="84">
        <f>JYZ1353</f>
        <v>2000000</v>
      </c>
      <c r="JZA1356" s="84">
        <f>JZA1353</f>
        <v>0</v>
      </c>
      <c r="JZB1356" s="84">
        <f>JZA1356/JYZ1356</f>
        <v>0</v>
      </c>
      <c r="JZC1356" s="84">
        <f>JYZ1356-JZA1356</f>
        <v>2000000</v>
      </c>
      <c r="JZD1356" s="84">
        <f t="shared" si="469"/>
        <v>2000000</v>
      </c>
      <c r="JZJ1356" s="84" t="s">
        <v>247</v>
      </c>
      <c r="JZK1356" s="84" t="s">
        <v>4692</v>
      </c>
      <c r="JZL1356" s="84">
        <v>0</v>
      </c>
      <c r="JZM1356" s="84">
        <v>0</v>
      </c>
      <c r="JZO1356" s="84">
        <v>0</v>
      </c>
      <c r="JZP1356" s="84">
        <f>JZP1353</f>
        <v>2000000</v>
      </c>
      <c r="JZQ1356" s="84">
        <f>JZQ1353</f>
        <v>0</v>
      </c>
      <c r="JZR1356" s="84">
        <f>JZQ1356/JZP1356</f>
        <v>0</v>
      </c>
      <c r="JZS1356" s="84">
        <f>JZP1356-JZQ1356</f>
        <v>2000000</v>
      </c>
      <c r="JZT1356" s="84">
        <f t="shared" si="469"/>
        <v>2000000</v>
      </c>
      <c r="JZZ1356" s="84" t="s">
        <v>247</v>
      </c>
      <c r="KAA1356" s="84" t="s">
        <v>4692</v>
      </c>
      <c r="KAB1356" s="84">
        <v>0</v>
      </c>
      <c r="KAC1356" s="84">
        <v>0</v>
      </c>
      <c r="KAE1356" s="84">
        <v>0</v>
      </c>
      <c r="KAF1356" s="84">
        <f>KAF1353</f>
        <v>2000000</v>
      </c>
      <c r="KAG1356" s="84">
        <f>KAG1353</f>
        <v>0</v>
      </c>
      <c r="KAH1356" s="84">
        <f>KAG1356/KAF1356</f>
        <v>0</v>
      </c>
      <c r="KAI1356" s="84">
        <f>KAF1356-KAG1356</f>
        <v>2000000</v>
      </c>
      <c r="KAJ1356" s="84">
        <f t="shared" si="470"/>
        <v>2000000</v>
      </c>
      <c r="KAP1356" s="84" t="s">
        <v>247</v>
      </c>
      <c r="KAQ1356" s="84" t="s">
        <v>4692</v>
      </c>
      <c r="KAR1356" s="84">
        <v>0</v>
      </c>
      <c r="KAS1356" s="84">
        <v>0</v>
      </c>
      <c r="KAU1356" s="84">
        <v>0</v>
      </c>
      <c r="KAV1356" s="84">
        <f>KAV1353</f>
        <v>2000000</v>
      </c>
      <c r="KAW1356" s="84">
        <f>KAW1353</f>
        <v>0</v>
      </c>
      <c r="KAX1356" s="84">
        <f>KAW1356/KAV1356</f>
        <v>0</v>
      </c>
      <c r="KAY1356" s="84">
        <f>KAV1356-KAW1356</f>
        <v>2000000</v>
      </c>
      <c r="KAZ1356" s="84">
        <f t="shared" si="470"/>
        <v>2000000</v>
      </c>
      <c r="KBF1356" s="84" t="s">
        <v>247</v>
      </c>
      <c r="KBG1356" s="84" t="s">
        <v>4692</v>
      </c>
      <c r="KBH1356" s="84">
        <v>0</v>
      </c>
      <c r="KBI1356" s="84">
        <v>0</v>
      </c>
      <c r="KBK1356" s="84">
        <v>0</v>
      </c>
      <c r="KBL1356" s="84">
        <f>KBL1353</f>
        <v>2000000</v>
      </c>
      <c r="KBM1356" s="84">
        <f>KBM1353</f>
        <v>0</v>
      </c>
      <c r="KBN1356" s="84">
        <f>KBM1356/KBL1356</f>
        <v>0</v>
      </c>
      <c r="KBO1356" s="84">
        <f>KBL1356-KBM1356</f>
        <v>2000000</v>
      </c>
      <c r="KBP1356" s="84">
        <f t="shared" si="471"/>
        <v>2000000</v>
      </c>
      <c r="KBV1356" s="84" t="s">
        <v>247</v>
      </c>
      <c r="KBW1356" s="84" t="s">
        <v>4692</v>
      </c>
      <c r="KBX1356" s="84">
        <v>0</v>
      </c>
      <c r="KBY1356" s="84">
        <v>0</v>
      </c>
      <c r="KCA1356" s="84">
        <v>0</v>
      </c>
      <c r="KCB1356" s="84">
        <f>KCB1353</f>
        <v>2000000</v>
      </c>
      <c r="KCC1356" s="84">
        <f>KCC1353</f>
        <v>0</v>
      </c>
      <c r="KCD1356" s="84">
        <f>KCC1356/KCB1356</f>
        <v>0</v>
      </c>
      <c r="KCE1356" s="84">
        <f>KCB1356-KCC1356</f>
        <v>2000000</v>
      </c>
      <c r="KCF1356" s="84">
        <f t="shared" si="471"/>
        <v>2000000</v>
      </c>
      <c r="KCL1356" s="84" t="s">
        <v>247</v>
      </c>
      <c r="KCM1356" s="84" t="s">
        <v>4692</v>
      </c>
      <c r="KCN1356" s="84">
        <v>0</v>
      </c>
      <c r="KCO1356" s="84">
        <v>0</v>
      </c>
      <c r="KCQ1356" s="84">
        <v>0</v>
      </c>
      <c r="KCR1356" s="84">
        <f>KCR1353</f>
        <v>2000000</v>
      </c>
      <c r="KCS1356" s="84">
        <f>KCS1353</f>
        <v>0</v>
      </c>
      <c r="KCT1356" s="84">
        <f>KCS1356/KCR1356</f>
        <v>0</v>
      </c>
      <c r="KCU1356" s="84">
        <f>KCR1356-KCS1356</f>
        <v>2000000</v>
      </c>
      <c r="KCV1356" s="84">
        <f t="shared" si="472"/>
        <v>2000000</v>
      </c>
      <c r="KDB1356" s="84" t="s">
        <v>247</v>
      </c>
      <c r="KDC1356" s="84" t="s">
        <v>4692</v>
      </c>
      <c r="KDD1356" s="84">
        <v>0</v>
      </c>
      <c r="KDE1356" s="84">
        <v>0</v>
      </c>
      <c r="KDG1356" s="84">
        <v>0</v>
      </c>
      <c r="KDH1356" s="84">
        <f>KDH1353</f>
        <v>2000000</v>
      </c>
      <c r="KDI1356" s="84">
        <f>KDI1353</f>
        <v>0</v>
      </c>
      <c r="KDJ1356" s="84">
        <f>KDI1356/KDH1356</f>
        <v>0</v>
      </c>
      <c r="KDK1356" s="84">
        <f>KDH1356-KDI1356</f>
        <v>2000000</v>
      </c>
      <c r="KDL1356" s="84">
        <f t="shared" si="472"/>
        <v>2000000</v>
      </c>
      <c r="KDR1356" s="84" t="s">
        <v>247</v>
      </c>
      <c r="KDS1356" s="84" t="s">
        <v>4692</v>
      </c>
      <c r="KDT1356" s="84">
        <v>0</v>
      </c>
      <c r="KDU1356" s="84">
        <v>0</v>
      </c>
      <c r="KDW1356" s="84">
        <v>0</v>
      </c>
      <c r="KDX1356" s="84">
        <f>KDX1353</f>
        <v>2000000</v>
      </c>
      <c r="KDY1356" s="84">
        <f>KDY1353</f>
        <v>0</v>
      </c>
      <c r="KDZ1356" s="84">
        <f>KDY1356/KDX1356</f>
        <v>0</v>
      </c>
      <c r="KEA1356" s="84">
        <f>KDX1356-KDY1356</f>
        <v>2000000</v>
      </c>
      <c r="KEB1356" s="84">
        <f t="shared" si="473"/>
        <v>2000000</v>
      </c>
      <c r="KEH1356" s="84" t="s">
        <v>247</v>
      </c>
      <c r="KEI1356" s="84" t="s">
        <v>4692</v>
      </c>
      <c r="KEJ1356" s="84">
        <v>0</v>
      </c>
      <c r="KEK1356" s="84">
        <v>0</v>
      </c>
      <c r="KEM1356" s="84">
        <v>0</v>
      </c>
      <c r="KEN1356" s="84">
        <f>KEN1353</f>
        <v>2000000</v>
      </c>
      <c r="KEO1356" s="84">
        <f>KEO1353</f>
        <v>0</v>
      </c>
      <c r="KEP1356" s="84">
        <f>KEO1356/KEN1356</f>
        <v>0</v>
      </c>
      <c r="KEQ1356" s="84">
        <f>KEN1356-KEO1356</f>
        <v>2000000</v>
      </c>
      <c r="KER1356" s="84">
        <f t="shared" si="473"/>
        <v>2000000</v>
      </c>
      <c r="KEX1356" s="84" t="s">
        <v>247</v>
      </c>
      <c r="KEY1356" s="84" t="s">
        <v>4692</v>
      </c>
      <c r="KEZ1356" s="84">
        <v>0</v>
      </c>
      <c r="KFA1356" s="84">
        <v>0</v>
      </c>
      <c r="KFC1356" s="84">
        <v>0</v>
      </c>
      <c r="KFD1356" s="84">
        <f>KFD1353</f>
        <v>2000000</v>
      </c>
      <c r="KFE1356" s="84">
        <f>KFE1353</f>
        <v>0</v>
      </c>
      <c r="KFF1356" s="84">
        <f>KFE1356/KFD1356</f>
        <v>0</v>
      </c>
      <c r="KFG1356" s="84">
        <f>KFD1356-KFE1356</f>
        <v>2000000</v>
      </c>
      <c r="KFH1356" s="84">
        <f t="shared" si="474"/>
        <v>2000000</v>
      </c>
      <c r="KFN1356" s="84" t="s">
        <v>247</v>
      </c>
      <c r="KFO1356" s="84" t="s">
        <v>4692</v>
      </c>
      <c r="KFP1356" s="84">
        <v>0</v>
      </c>
      <c r="KFQ1356" s="84">
        <v>0</v>
      </c>
      <c r="KFS1356" s="84">
        <v>0</v>
      </c>
      <c r="KFT1356" s="84">
        <f>KFT1353</f>
        <v>2000000</v>
      </c>
      <c r="KFU1356" s="84">
        <f>KFU1353</f>
        <v>0</v>
      </c>
      <c r="KFV1356" s="84">
        <f>KFU1356/KFT1356</f>
        <v>0</v>
      </c>
      <c r="KFW1356" s="84">
        <f>KFT1356-KFU1356</f>
        <v>2000000</v>
      </c>
      <c r="KFX1356" s="84">
        <f t="shared" si="474"/>
        <v>2000000</v>
      </c>
      <c r="KGD1356" s="84" t="s">
        <v>247</v>
      </c>
      <c r="KGE1356" s="84" t="s">
        <v>4692</v>
      </c>
      <c r="KGF1356" s="84">
        <v>0</v>
      </c>
      <c r="KGG1356" s="84">
        <v>0</v>
      </c>
      <c r="KGI1356" s="84">
        <v>0</v>
      </c>
      <c r="KGJ1356" s="84">
        <f>KGJ1353</f>
        <v>2000000</v>
      </c>
      <c r="KGK1356" s="84">
        <f>KGK1353</f>
        <v>0</v>
      </c>
      <c r="KGL1356" s="84">
        <f>KGK1356/KGJ1356</f>
        <v>0</v>
      </c>
      <c r="KGM1356" s="84">
        <f>KGJ1356-KGK1356</f>
        <v>2000000</v>
      </c>
      <c r="KGN1356" s="84">
        <f t="shared" si="475"/>
        <v>2000000</v>
      </c>
      <c r="KGT1356" s="84" t="s">
        <v>247</v>
      </c>
      <c r="KGU1356" s="84" t="s">
        <v>4692</v>
      </c>
      <c r="KGV1356" s="84">
        <v>0</v>
      </c>
      <c r="KGW1356" s="84">
        <v>0</v>
      </c>
      <c r="KGY1356" s="84">
        <v>0</v>
      </c>
      <c r="KGZ1356" s="84">
        <f>KGZ1353</f>
        <v>2000000</v>
      </c>
      <c r="KHA1356" s="84">
        <f>KHA1353</f>
        <v>0</v>
      </c>
      <c r="KHB1356" s="84">
        <f>KHA1356/KGZ1356</f>
        <v>0</v>
      </c>
      <c r="KHC1356" s="84">
        <f>KGZ1356-KHA1356</f>
        <v>2000000</v>
      </c>
      <c r="KHD1356" s="84">
        <f t="shared" si="475"/>
        <v>2000000</v>
      </c>
      <c r="KHJ1356" s="84" t="s">
        <v>247</v>
      </c>
      <c r="KHK1356" s="84" t="s">
        <v>4692</v>
      </c>
      <c r="KHL1356" s="84">
        <v>0</v>
      </c>
      <c r="KHM1356" s="84">
        <v>0</v>
      </c>
      <c r="KHO1356" s="84">
        <v>0</v>
      </c>
      <c r="KHP1356" s="84">
        <f>KHP1353</f>
        <v>2000000</v>
      </c>
      <c r="KHQ1356" s="84">
        <f>KHQ1353</f>
        <v>0</v>
      </c>
      <c r="KHR1356" s="84">
        <f>KHQ1356/KHP1356</f>
        <v>0</v>
      </c>
      <c r="KHS1356" s="84">
        <f>KHP1356-KHQ1356</f>
        <v>2000000</v>
      </c>
      <c r="KHT1356" s="84">
        <f t="shared" si="476"/>
        <v>2000000</v>
      </c>
      <c r="KHZ1356" s="84" t="s">
        <v>247</v>
      </c>
      <c r="KIA1356" s="84" t="s">
        <v>4692</v>
      </c>
      <c r="KIB1356" s="84">
        <v>0</v>
      </c>
      <c r="KIC1356" s="84">
        <v>0</v>
      </c>
      <c r="KIE1356" s="84">
        <v>0</v>
      </c>
      <c r="KIF1356" s="84">
        <f>KIF1353</f>
        <v>2000000</v>
      </c>
      <c r="KIG1356" s="84">
        <f>KIG1353</f>
        <v>0</v>
      </c>
      <c r="KIH1356" s="84">
        <f>KIG1356/KIF1356</f>
        <v>0</v>
      </c>
      <c r="KII1356" s="84">
        <f>KIF1356-KIG1356</f>
        <v>2000000</v>
      </c>
      <c r="KIJ1356" s="84">
        <f t="shared" si="476"/>
        <v>2000000</v>
      </c>
      <c r="KIP1356" s="84" t="s">
        <v>247</v>
      </c>
      <c r="KIQ1356" s="84" t="s">
        <v>4692</v>
      </c>
      <c r="KIR1356" s="84">
        <v>0</v>
      </c>
      <c r="KIS1356" s="84">
        <v>0</v>
      </c>
      <c r="KIU1356" s="84">
        <v>0</v>
      </c>
      <c r="KIV1356" s="84">
        <f>KIV1353</f>
        <v>2000000</v>
      </c>
      <c r="KIW1356" s="84">
        <f>KIW1353</f>
        <v>0</v>
      </c>
      <c r="KIX1356" s="84">
        <f>KIW1356/KIV1356</f>
        <v>0</v>
      </c>
      <c r="KIY1356" s="84">
        <f>KIV1356-KIW1356</f>
        <v>2000000</v>
      </c>
      <c r="KIZ1356" s="84">
        <f t="shared" si="477"/>
        <v>2000000</v>
      </c>
      <c r="KJF1356" s="84" t="s">
        <v>247</v>
      </c>
      <c r="KJG1356" s="84" t="s">
        <v>4692</v>
      </c>
      <c r="KJH1356" s="84">
        <v>0</v>
      </c>
      <c r="KJI1356" s="84">
        <v>0</v>
      </c>
      <c r="KJK1356" s="84">
        <v>0</v>
      </c>
      <c r="KJL1356" s="84">
        <f>KJL1353</f>
        <v>2000000</v>
      </c>
      <c r="KJM1356" s="84">
        <f>KJM1353</f>
        <v>0</v>
      </c>
      <c r="KJN1356" s="84">
        <f>KJM1356/KJL1356</f>
        <v>0</v>
      </c>
      <c r="KJO1356" s="84">
        <f>KJL1356-KJM1356</f>
        <v>2000000</v>
      </c>
      <c r="KJP1356" s="84">
        <f t="shared" si="477"/>
        <v>2000000</v>
      </c>
      <c r="KJV1356" s="84" t="s">
        <v>247</v>
      </c>
      <c r="KJW1356" s="84" t="s">
        <v>4692</v>
      </c>
      <c r="KJX1356" s="84">
        <v>0</v>
      </c>
      <c r="KJY1356" s="84">
        <v>0</v>
      </c>
      <c r="KKA1356" s="84">
        <v>0</v>
      </c>
      <c r="KKB1356" s="84">
        <f>KKB1353</f>
        <v>2000000</v>
      </c>
      <c r="KKC1356" s="84">
        <f>KKC1353</f>
        <v>0</v>
      </c>
      <c r="KKD1356" s="84">
        <f>KKC1356/KKB1356</f>
        <v>0</v>
      </c>
      <c r="KKE1356" s="84">
        <f>KKB1356-KKC1356</f>
        <v>2000000</v>
      </c>
      <c r="KKF1356" s="84">
        <f t="shared" si="478"/>
        <v>2000000</v>
      </c>
      <c r="KKL1356" s="84" t="s">
        <v>247</v>
      </c>
      <c r="KKM1356" s="84" t="s">
        <v>4692</v>
      </c>
      <c r="KKN1356" s="84">
        <v>0</v>
      </c>
      <c r="KKO1356" s="84">
        <v>0</v>
      </c>
      <c r="KKQ1356" s="84">
        <v>0</v>
      </c>
      <c r="KKR1356" s="84">
        <f>KKR1353</f>
        <v>2000000</v>
      </c>
      <c r="KKS1356" s="84">
        <f>KKS1353</f>
        <v>0</v>
      </c>
      <c r="KKT1356" s="84">
        <f>KKS1356/KKR1356</f>
        <v>0</v>
      </c>
      <c r="KKU1356" s="84">
        <f>KKR1356-KKS1356</f>
        <v>2000000</v>
      </c>
      <c r="KKV1356" s="84">
        <f t="shared" si="478"/>
        <v>2000000</v>
      </c>
      <c r="KLB1356" s="84" t="s">
        <v>247</v>
      </c>
      <c r="KLC1356" s="84" t="s">
        <v>4692</v>
      </c>
      <c r="KLD1356" s="84">
        <v>0</v>
      </c>
      <c r="KLE1356" s="84">
        <v>0</v>
      </c>
      <c r="KLG1356" s="84">
        <v>0</v>
      </c>
      <c r="KLH1356" s="84">
        <f>KLH1353</f>
        <v>2000000</v>
      </c>
      <c r="KLI1356" s="84">
        <f>KLI1353</f>
        <v>0</v>
      </c>
      <c r="KLJ1356" s="84">
        <f>KLI1356/KLH1356</f>
        <v>0</v>
      </c>
      <c r="KLK1356" s="84">
        <f>KLH1356-KLI1356</f>
        <v>2000000</v>
      </c>
      <c r="KLL1356" s="84">
        <f t="shared" si="479"/>
        <v>2000000</v>
      </c>
      <c r="KLR1356" s="84" t="s">
        <v>247</v>
      </c>
      <c r="KLS1356" s="84" t="s">
        <v>4692</v>
      </c>
      <c r="KLT1356" s="84">
        <v>0</v>
      </c>
      <c r="KLU1356" s="84">
        <v>0</v>
      </c>
      <c r="KLW1356" s="84">
        <v>0</v>
      </c>
      <c r="KLX1356" s="84">
        <f>KLX1353</f>
        <v>2000000</v>
      </c>
      <c r="KLY1356" s="84">
        <f>KLY1353</f>
        <v>0</v>
      </c>
      <c r="KLZ1356" s="84">
        <f>KLY1356/KLX1356</f>
        <v>0</v>
      </c>
      <c r="KMA1356" s="84">
        <f>KLX1356-KLY1356</f>
        <v>2000000</v>
      </c>
      <c r="KMB1356" s="84">
        <f t="shared" si="479"/>
        <v>2000000</v>
      </c>
      <c r="KMH1356" s="84" t="s">
        <v>247</v>
      </c>
      <c r="KMI1356" s="84" t="s">
        <v>4692</v>
      </c>
      <c r="KMJ1356" s="84">
        <v>0</v>
      </c>
      <c r="KMK1356" s="84">
        <v>0</v>
      </c>
      <c r="KMM1356" s="84">
        <v>0</v>
      </c>
      <c r="KMN1356" s="84">
        <f>KMN1353</f>
        <v>2000000</v>
      </c>
      <c r="KMO1356" s="84">
        <f>KMO1353</f>
        <v>0</v>
      </c>
      <c r="KMP1356" s="84">
        <f>KMO1356/KMN1356</f>
        <v>0</v>
      </c>
      <c r="KMQ1356" s="84">
        <f>KMN1356-KMO1356</f>
        <v>2000000</v>
      </c>
      <c r="KMR1356" s="84">
        <f t="shared" si="480"/>
        <v>2000000</v>
      </c>
      <c r="KMX1356" s="84" t="s">
        <v>247</v>
      </c>
      <c r="KMY1356" s="84" t="s">
        <v>4692</v>
      </c>
      <c r="KMZ1356" s="84">
        <v>0</v>
      </c>
      <c r="KNA1356" s="84">
        <v>0</v>
      </c>
      <c r="KNC1356" s="84">
        <v>0</v>
      </c>
      <c r="KND1356" s="84">
        <f>KND1353</f>
        <v>2000000</v>
      </c>
      <c r="KNE1356" s="84">
        <f>KNE1353</f>
        <v>0</v>
      </c>
      <c r="KNF1356" s="84">
        <f>KNE1356/KND1356</f>
        <v>0</v>
      </c>
      <c r="KNG1356" s="84">
        <f>KND1356-KNE1356</f>
        <v>2000000</v>
      </c>
      <c r="KNH1356" s="84">
        <f t="shared" si="480"/>
        <v>2000000</v>
      </c>
      <c r="KNN1356" s="84" t="s">
        <v>247</v>
      </c>
      <c r="KNO1356" s="84" t="s">
        <v>4692</v>
      </c>
      <c r="KNP1356" s="84">
        <v>0</v>
      </c>
      <c r="KNQ1356" s="84">
        <v>0</v>
      </c>
      <c r="KNS1356" s="84">
        <v>0</v>
      </c>
      <c r="KNT1356" s="84">
        <f>KNT1353</f>
        <v>2000000</v>
      </c>
      <c r="KNU1356" s="84">
        <f>KNU1353</f>
        <v>0</v>
      </c>
      <c r="KNV1356" s="84">
        <f>KNU1356/KNT1356</f>
        <v>0</v>
      </c>
      <c r="KNW1356" s="84">
        <f>KNT1356-KNU1356</f>
        <v>2000000</v>
      </c>
      <c r="KNX1356" s="84">
        <f t="shared" si="481"/>
        <v>2000000</v>
      </c>
      <c r="KOD1356" s="84" t="s">
        <v>247</v>
      </c>
      <c r="KOE1356" s="84" t="s">
        <v>4692</v>
      </c>
      <c r="KOF1356" s="84">
        <v>0</v>
      </c>
      <c r="KOG1356" s="84">
        <v>0</v>
      </c>
      <c r="KOI1356" s="84">
        <v>0</v>
      </c>
      <c r="KOJ1356" s="84">
        <f>KOJ1353</f>
        <v>2000000</v>
      </c>
      <c r="KOK1356" s="84">
        <f>KOK1353</f>
        <v>0</v>
      </c>
      <c r="KOL1356" s="84">
        <f>KOK1356/KOJ1356</f>
        <v>0</v>
      </c>
      <c r="KOM1356" s="84">
        <f>KOJ1356-KOK1356</f>
        <v>2000000</v>
      </c>
      <c r="KON1356" s="84">
        <f t="shared" si="481"/>
        <v>2000000</v>
      </c>
      <c r="KOT1356" s="84" t="s">
        <v>247</v>
      </c>
      <c r="KOU1356" s="84" t="s">
        <v>4692</v>
      </c>
      <c r="KOV1356" s="84">
        <v>0</v>
      </c>
      <c r="KOW1356" s="84">
        <v>0</v>
      </c>
      <c r="KOY1356" s="84">
        <v>0</v>
      </c>
      <c r="KOZ1356" s="84">
        <f>KOZ1353</f>
        <v>2000000</v>
      </c>
      <c r="KPA1356" s="84">
        <f>KPA1353</f>
        <v>0</v>
      </c>
      <c r="KPB1356" s="84">
        <f>KPA1356/KOZ1356</f>
        <v>0</v>
      </c>
      <c r="KPC1356" s="84">
        <f>KOZ1356-KPA1356</f>
        <v>2000000</v>
      </c>
      <c r="KPD1356" s="84">
        <f t="shared" si="482"/>
        <v>2000000</v>
      </c>
      <c r="KPJ1356" s="84" t="s">
        <v>247</v>
      </c>
      <c r="KPK1356" s="84" t="s">
        <v>4692</v>
      </c>
      <c r="KPL1356" s="84">
        <v>0</v>
      </c>
      <c r="KPM1356" s="84">
        <v>0</v>
      </c>
      <c r="KPO1356" s="84">
        <v>0</v>
      </c>
      <c r="KPP1356" s="84">
        <f>KPP1353</f>
        <v>2000000</v>
      </c>
      <c r="KPQ1356" s="84">
        <f>KPQ1353</f>
        <v>0</v>
      </c>
      <c r="KPR1356" s="84">
        <f>KPQ1356/KPP1356</f>
        <v>0</v>
      </c>
      <c r="KPS1356" s="84">
        <f>KPP1356-KPQ1356</f>
        <v>2000000</v>
      </c>
      <c r="KPT1356" s="84">
        <f t="shared" si="482"/>
        <v>2000000</v>
      </c>
      <c r="KPZ1356" s="84" t="s">
        <v>247</v>
      </c>
      <c r="KQA1356" s="84" t="s">
        <v>4692</v>
      </c>
      <c r="KQB1356" s="84">
        <v>0</v>
      </c>
      <c r="KQC1356" s="84">
        <v>0</v>
      </c>
      <c r="KQE1356" s="84">
        <v>0</v>
      </c>
      <c r="KQF1356" s="84">
        <f>KQF1353</f>
        <v>2000000</v>
      </c>
      <c r="KQG1356" s="84">
        <f>KQG1353</f>
        <v>0</v>
      </c>
      <c r="KQH1356" s="84">
        <f>KQG1356/KQF1356</f>
        <v>0</v>
      </c>
      <c r="KQI1356" s="84">
        <f>KQF1356-KQG1356</f>
        <v>2000000</v>
      </c>
      <c r="KQJ1356" s="84">
        <f t="shared" si="483"/>
        <v>2000000</v>
      </c>
      <c r="KQP1356" s="84" t="s">
        <v>247</v>
      </c>
      <c r="KQQ1356" s="84" t="s">
        <v>4692</v>
      </c>
      <c r="KQR1356" s="84">
        <v>0</v>
      </c>
      <c r="KQS1356" s="84">
        <v>0</v>
      </c>
      <c r="KQU1356" s="84">
        <v>0</v>
      </c>
      <c r="KQV1356" s="84">
        <f>KQV1353</f>
        <v>2000000</v>
      </c>
      <c r="KQW1356" s="84">
        <f>KQW1353</f>
        <v>0</v>
      </c>
      <c r="KQX1356" s="84">
        <f>KQW1356/KQV1356</f>
        <v>0</v>
      </c>
      <c r="KQY1356" s="84">
        <f>KQV1356-KQW1356</f>
        <v>2000000</v>
      </c>
      <c r="KQZ1356" s="84">
        <f t="shared" si="483"/>
        <v>2000000</v>
      </c>
      <c r="KRF1356" s="84" t="s">
        <v>247</v>
      </c>
      <c r="KRG1356" s="84" t="s">
        <v>4692</v>
      </c>
      <c r="KRH1356" s="84">
        <v>0</v>
      </c>
      <c r="KRI1356" s="84">
        <v>0</v>
      </c>
      <c r="KRK1356" s="84">
        <v>0</v>
      </c>
      <c r="KRL1356" s="84">
        <f>KRL1353</f>
        <v>2000000</v>
      </c>
      <c r="KRM1356" s="84">
        <f>KRM1353</f>
        <v>0</v>
      </c>
      <c r="KRN1356" s="84">
        <f>KRM1356/KRL1356</f>
        <v>0</v>
      </c>
      <c r="KRO1356" s="84">
        <f>KRL1356-KRM1356</f>
        <v>2000000</v>
      </c>
      <c r="KRP1356" s="84">
        <f t="shared" si="484"/>
        <v>2000000</v>
      </c>
      <c r="KRV1356" s="84" t="s">
        <v>247</v>
      </c>
      <c r="KRW1356" s="84" t="s">
        <v>4692</v>
      </c>
      <c r="KRX1356" s="84">
        <v>0</v>
      </c>
      <c r="KRY1356" s="84">
        <v>0</v>
      </c>
      <c r="KSA1356" s="84">
        <v>0</v>
      </c>
      <c r="KSB1356" s="84">
        <f>KSB1353</f>
        <v>2000000</v>
      </c>
      <c r="KSC1356" s="84">
        <f>KSC1353</f>
        <v>0</v>
      </c>
      <c r="KSD1356" s="84">
        <f>KSC1356/KSB1356</f>
        <v>0</v>
      </c>
      <c r="KSE1356" s="84">
        <f>KSB1356-KSC1356</f>
        <v>2000000</v>
      </c>
      <c r="KSF1356" s="84">
        <f t="shared" si="484"/>
        <v>2000000</v>
      </c>
      <c r="KSL1356" s="84" t="s">
        <v>247</v>
      </c>
      <c r="KSM1356" s="84" t="s">
        <v>4692</v>
      </c>
      <c r="KSN1356" s="84">
        <v>0</v>
      </c>
      <c r="KSO1356" s="84">
        <v>0</v>
      </c>
      <c r="KSQ1356" s="84">
        <v>0</v>
      </c>
      <c r="KSR1356" s="84">
        <f>KSR1353</f>
        <v>2000000</v>
      </c>
      <c r="KSS1356" s="84">
        <f>KSS1353</f>
        <v>0</v>
      </c>
      <c r="KST1356" s="84">
        <f>KSS1356/KSR1356</f>
        <v>0</v>
      </c>
      <c r="KSU1356" s="84">
        <f>KSR1356-KSS1356</f>
        <v>2000000</v>
      </c>
      <c r="KSV1356" s="84">
        <f t="shared" si="485"/>
        <v>2000000</v>
      </c>
      <c r="KTB1356" s="84" t="s">
        <v>247</v>
      </c>
      <c r="KTC1356" s="84" t="s">
        <v>4692</v>
      </c>
      <c r="KTD1356" s="84">
        <v>0</v>
      </c>
      <c r="KTE1356" s="84">
        <v>0</v>
      </c>
      <c r="KTG1356" s="84">
        <v>0</v>
      </c>
      <c r="KTH1356" s="84">
        <f>KTH1353</f>
        <v>2000000</v>
      </c>
      <c r="KTI1356" s="84">
        <f>KTI1353</f>
        <v>0</v>
      </c>
      <c r="KTJ1356" s="84">
        <f>KTI1356/KTH1356</f>
        <v>0</v>
      </c>
      <c r="KTK1356" s="84">
        <f>KTH1356-KTI1356</f>
        <v>2000000</v>
      </c>
      <c r="KTL1356" s="84">
        <f t="shared" si="485"/>
        <v>2000000</v>
      </c>
      <c r="KTR1356" s="84" t="s">
        <v>247</v>
      </c>
      <c r="KTS1356" s="84" t="s">
        <v>4692</v>
      </c>
      <c r="KTT1356" s="84">
        <v>0</v>
      </c>
      <c r="KTU1356" s="84">
        <v>0</v>
      </c>
      <c r="KTW1356" s="84">
        <v>0</v>
      </c>
      <c r="KTX1356" s="84">
        <f>KTX1353</f>
        <v>2000000</v>
      </c>
      <c r="KTY1356" s="84">
        <f>KTY1353</f>
        <v>0</v>
      </c>
      <c r="KTZ1356" s="84">
        <f>KTY1356/KTX1356</f>
        <v>0</v>
      </c>
      <c r="KUA1356" s="84">
        <f>KTX1356-KTY1356</f>
        <v>2000000</v>
      </c>
      <c r="KUB1356" s="84">
        <f t="shared" si="486"/>
        <v>2000000</v>
      </c>
      <c r="KUH1356" s="84" t="s">
        <v>247</v>
      </c>
      <c r="KUI1356" s="84" t="s">
        <v>4692</v>
      </c>
      <c r="KUJ1356" s="84">
        <v>0</v>
      </c>
      <c r="KUK1356" s="84">
        <v>0</v>
      </c>
      <c r="KUM1356" s="84">
        <v>0</v>
      </c>
      <c r="KUN1356" s="84">
        <f>KUN1353</f>
        <v>2000000</v>
      </c>
      <c r="KUO1356" s="84">
        <f>KUO1353</f>
        <v>0</v>
      </c>
      <c r="KUP1356" s="84">
        <f>KUO1356/KUN1356</f>
        <v>0</v>
      </c>
      <c r="KUQ1356" s="84">
        <f>KUN1356-KUO1356</f>
        <v>2000000</v>
      </c>
      <c r="KUR1356" s="84">
        <f t="shared" si="486"/>
        <v>2000000</v>
      </c>
      <c r="KUX1356" s="84" t="s">
        <v>247</v>
      </c>
      <c r="KUY1356" s="84" t="s">
        <v>4692</v>
      </c>
      <c r="KUZ1356" s="84">
        <v>0</v>
      </c>
      <c r="KVA1356" s="84">
        <v>0</v>
      </c>
      <c r="KVC1356" s="84">
        <v>0</v>
      </c>
      <c r="KVD1356" s="84">
        <f>KVD1353</f>
        <v>2000000</v>
      </c>
      <c r="KVE1356" s="84">
        <f>KVE1353</f>
        <v>0</v>
      </c>
      <c r="KVF1356" s="84">
        <f>KVE1356/KVD1356</f>
        <v>0</v>
      </c>
      <c r="KVG1356" s="84">
        <f>KVD1356-KVE1356</f>
        <v>2000000</v>
      </c>
      <c r="KVH1356" s="84">
        <f t="shared" si="487"/>
        <v>2000000</v>
      </c>
      <c r="KVN1356" s="84" t="s">
        <v>247</v>
      </c>
      <c r="KVO1356" s="84" t="s">
        <v>4692</v>
      </c>
      <c r="KVP1356" s="84">
        <v>0</v>
      </c>
      <c r="KVQ1356" s="84">
        <v>0</v>
      </c>
      <c r="KVS1356" s="84">
        <v>0</v>
      </c>
      <c r="KVT1356" s="84">
        <f>KVT1353</f>
        <v>2000000</v>
      </c>
      <c r="KVU1356" s="84">
        <f>KVU1353</f>
        <v>0</v>
      </c>
      <c r="KVV1356" s="84">
        <f>KVU1356/KVT1356</f>
        <v>0</v>
      </c>
      <c r="KVW1356" s="84">
        <f>KVT1356-KVU1356</f>
        <v>2000000</v>
      </c>
      <c r="KVX1356" s="84">
        <f t="shared" si="487"/>
        <v>2000000</v>
      </c>
      <c r="KWD1356" s="84" t="s">
        <v>247</v>
      </c>
      <c r="KWE1356" s="84" t="s">
        <v>4692</v>
      </c>
      <c r="KWF1356" s="84">
        <v>0</v>
      </c>
      <c r="KWG1356" s="84">
        <v>0</v>
      </c>
      <c r="KWI1356" s="84">
        <v>0</v>
      </c>
      <c r="KWJ1356" s="84">
        <f>KWJ1353</f>
        <v>2000000</v>
      </c>
      <c r="KWK1356" s="84">
        <f>KWK1353</f>
        <v>0</v>
      </c>
      <c r="KWL1356" s="84">
        <f>KWK1356/KWJ1356</f>
        <v>0</v>
      </c>
      <c r="KWM1356" s="84">
        <f>KWJ1356-KWK1356</f>
        <v>2000000</v>
      </c>
      <c r="KWN1356" s="84">
        <f t="shared" si="488"/>
        <v>2000000</v>
      </c>
      <c r="KWT1356" s="84" t="s">
        <v>247</v>
      </c>
      <c r="KWU1356" s="84" t="s">
        <v>4692</v>
      </c>
      <c r="KWV1356" s="84">
        <v>0</v>
      </c>
      <c r="KWW1356" s="84">
        <v>0</v>
      </c>
      <c r="KWY1356" s="84">
        <v>0</v>
      </c>
      <c r="KWZ1356" s="84">
        <f>KWZ1353</f>
        <v>2000000</v>
      </c>
      <c r="KXA1356" s="84">
        <f>KXA1353</f>
        <v>0</v>
      </c>
      <c r="KXB1356" s="84">
        <f>KXA1356/KWZ1356</f>
        <v>0</v>
      </c>
      <c r="KXC1356" s="84">
        <f>KWZ1356-KXA1356</f>
        <v>2000000</v>
      </c>
      <c r="KXD1356" s="84">
        <f t="shared" si="488"/>
        <v>2000000</v>
      </c>
      <c r="KXJ1356" s="84" t="s">
        <v>247</v>
      </c>
      <c r="KXK1356" s="84" t="s">
        <v>4692</v>
      </c>
      <c r="KXL1356" s="84">
        <v>0</v>
      </c>
      <c r="KXM1356" s="84">
        <v>0</v>
      </c>
      <c r="KXO1356" s="84">
        <v>0</v>
      </c>
      <c r="KXP1356" s="84">
        <f>KXP1353</f>
        <v>2000000</v>
      </c>
      <c r="KXQ1356" s="84">
        <f>KXQ1353</f>
        <v>0</v>
      </c>
      <c r="KXR1356" s="84">
        <f>KXQ1356/KXP1356</f>
        <v>0</v>
      </c>
      <c r="KXS1356" s="84">
        <f>KXP1356-KXQ1356</f>
        <v>2000000</v>
      </c>
      <c r="KXT1356" s="84">
        <f t="shared" si="489"/>
        <v>2000000</v>
      </c>
      <c r="KXZ1356" s="84" t="s">
        <v>247</v>
      </c>
      <c r="KYA1356" s="84" t="s">
        <v>4692</v>
      </c>
      <c r="KYB1356" s="84">
        <v>0</v>
      </c>
      <c r="KYC1356" s="84">
        <v>0</v>
      </c>
      <c r="KYE1356" s="84">
        <v>0</v>
      </c>
      <c r="KYF1356" s="84">
        <f>KYF1353</f>
        <v>2000000</v>
      </c>
      <c r="KYG1356" s="84">
        <f>KYG1353</f>
        <v>0</v>
      </c>
      <c r="KYH1356" s="84">
        <f>KYG1356/KYF1356</f>
        <v>0</v>
      </c>
      <c r="KYI1356" s="84">
        <f>KYF1356-KYG1356</f>
        <v>2000000</v>
      </c>
      <c r="KYJ1356" s="84">
        <f t="shared" si="489"/>
        <v>2000000</v>
      </c>
      <c r="KYP1356" s="84" t="s">
        <v>247</v>
      </c>
      <c r="KYQ1356" s="84" t="s">
        <v>4692</v>
      </c>
      <c r="KYR1356" s="84">
        <v>0</v>
      </c>
      <c r="KYS1356" s="84">
        <v>0</v>
      </c>
      <c r="KYU1356" s="84">
        <v>0</v>
      </c>
      <c r="KYV1356" s="84">
        <f>KYV1353</f>
        <v>2000000</v>
      </c>
      <c r="KYW1356" s="84">
        <f>KYW1353</f>
        <v>0</v>
      </c>
      <c r="KYX1356" s="84">
        <f>KYW1356/KYV1356</f>
        <v>0</v>
      </c>
      <c r="KYY1356" s="84">
        <f>KYV1356-KYW1356</f>
        <v>2000000</v>
      </c>
      <c r="KYZ1356" s="84">
        <f t="shared" si="490"/>
        <v>2000000</v>
      </c>
      <c r="KZF1356" s="84" t="s">
        <v>247</v>
      </c>
      <c r="KZG1356" s="84" t="s">
        <v>4692</v>
      </c>
      <c r="KZH1356" s="84">
        <v>0</v>
      </c>
      <c r="KZI1356" s="84">
        <v>0</v>
      </c>
      <c r="KZK1356" s="84">
        <v>0</v>
      </c>
      <c r="KZL1356" s="84">
        <f>KZL1353</f>
        <v>2000000</v>
      </c>
      <c r="KZM1356" s="84">
        <f>KZM1353</f>
        <v>0</v>
      </c>
      <c r="KZN1356" s="84">
        <f>KZM1356/KZL1356</f>
        <v>0</v>
      </c>
      <c r="KZO1356" s="84">
        <f>KZL1356-KZM1356</f>
        <v>2000000</v>
      </c>
      <c r="KZP1356" s="84">
        <f t="shared" si="490"/>
        <v>2000000</v>
      </c>
      <c r="KZV1356" s="84" t="s">
        <v>247</v>
      </c>
      <c r="KZW1356" s="84" t="s">
        <v>4692</v>
      </c>
      <c r="KZX1356" s="84">
        <v>0</v>
      </c>
      <c r="KZY1356" s="84">
        <v>0</v>
      </c>
      <c r="LAA1356" s="84">
        <v>0</v>
      </c>
      <c r="LAB1356" s="84">
        <f>LAB1353</f>
        <v>2000000</v>
      </c>
      <c r="LAC1356" s="84">
        <f>LAC1353</f>
        <v>0</v>
      </c>
      <c r="LAD1356" s="84">
        <f>LAC1356/LAB1356</f>
        <v>0</v>
      </c>
      <c r="LAE1356" s="84">
        <f>LAB1356-LAC1356</f>
        <v>2000000</v>
      </c>
      <c r="LAF1356" s="84">
        <f t="shared" si="491"/>
        <v>2000000</v>
      </c>
      <c r="LAL1356" s="84" t="s">
        <v>247</v>
      </c>
      <c r="LAM1356" s="84" t="s">
        <v>4692</v>
      </c>
      <c r="LAN1356" s="84">
        <v>0</v>
      </c>
      <c r="LAO1356" s="84">
        <v>0</v>
      </c>
      <c r="LAQ1356" s="84">
        <v>0</v>
      </c>
      <c r="LAR1356" s="84">
        <f>LAR1353</f>
        <v>2000000</v>
      </c>
      <c r="LAS1356" s="84">
        <f>LAS1353</f>
        <v>0</v>
      </c>
      <c r="LAT1356" s="84">
        <f>LAS1356/LAR1356</f>
        <v>0</v>
      </c>
      <c r="LAU1356" s="84">
        <f>LAR1356-LAS1356</f>
        <v>2000000</v>
      </c>
      <c r="LAV1356" s="84">
        <f t="shared" si="491"/>
        <v>2000000</v>
      </c>
      <c r="LBB1356" s="84" t="s">
        <v>247</v>
      </c>
      <c r="LBC1356" s="84" t="s">
        <v>4692</v>
      </c>
      <c r="LBD1356" s="84">
        <v>0</v>
      </c>
      <c r="LBE1356" s="84">
        <v>0</v>
      </c>
      <c r="LBG1356" s="84">
        <v>0</v>
      </c>
      <c r="LBH1356" s="84">
        <f>LBH1353</f>
        <v>2000000</v>
      </c>
      <c r="LBI1356" s="84">
        <f>LBI1353</f>
        <v>0</v>
      </c>
      <c r="LBJ1356" s="84">
        <f>LBI1356/LBH1356</f>
        <v>0</v>
      </c>
      <c r="LBK1356" s="84">
        <f>LBH1356-LBI1356</f>
        <v>2000000</v>
      </c>
      <c r="LBL1356" s="84">
        <f t="shared" si="492"/>
        <v>2000000</v>
      </c>
      <c r="LBR1356" s="84" t="s">
        <v>247</v>
      </c>
      <c r="LBS1356" s="84" t="s">
        <v>4692</v>
      </c>
      <c r="LBT1356" s="84">
        <v>0</v>
      </c>
      <c r="LBU1356" s="84">
        <v>0</v>
      </c>
      <c r="LBW1356" s="84">
        <v>0</v>
      </c>
      <c r="LBX1356" s="84">
        <f>LBX1353</f>
        <v>2000000</v>
      </c>
      <c r="LBY1356" s="84">
        <f>LBY1353</f>
        <v>0</v>
      </c>
      <c r="LBZ1356" s="84">
        <f>LBY1356/LBX1356</f>
        <v>0</v>
      </c>
      <c r="LCA1356" s="84">
        <f>LBX1356-LBY1356</f>
        <v>2000000</v>
      </c>
      <c r="LCB1356" s="84">
        <f t="shared" si="492"/>
        <v>2000000</v>
      </c>
      <c r="LCH1356" s="84" t="s">
        <v>247</v>
      </c>
      <c r="LCI1356" s="84" t="s">
        <v>4692</v>
      </c>
      <c r="LCJ1356" s="84">
        <v>0</v>
      </c>
      <c r="LCK1356" s="84">
        <v>0</v>
      </c>
      <c r="LCM1356" s="84">
        <v>0</v>
      </c>
      <c r="LCN1356" s="84">
        <f>LCN1353</f>
        <v>2000000</v>
      </c>
      <c r="LCO1356" s="84">
        <f>LCO1353</f>
        <v>0</v>
      </c>
      <c r="LCP1356" s="84">
        <f>LCO1356/LCN1356</f>
        <v>0</v>
      </c>
      <c r="LCQ1356" s="84">
        <f>LCN1356-LCO1356</f>
        <v>2000000</v>
      </c>
      <c r="LCR1356" s="84">
        <f t="shared" si="493"/>
        <v>2000000</v>
      </c>
      <c r="LCX1356" s="84" t="s">
        <v>247</v>
      </c>
      <c r="LCY1356" s="84" t="s">
        <v>4692</v>
      </c>
      <c r="LCZ1356" s="84">
        <v>0</v>
      </c>
      <c r="LDA1356" s="84">
        <v>0</v>
      </c>
      <c r="LDC1356" s="84">
        <v>0</v>
      </c>
      <c r="LDD1356" s="84">
        <f>LDD1353</f>
        <v>2000000</v>
      </c>
      <c r="LDE1356" s="84">
        <f>LDE1353</f>
        <v>0</v>
      </c>
      <c r="LDF1356" s="84">
        <f>LDE1356/LDD1356</f>
        <v>0</v>
      </c>
      <c r="LDG1356" s="84">
        <f>LDD1356-LDE1356</f>
        <v>2000000</v>
      </c>
      <c r="LDH1356" s="84">
        <f t="shared" si="493"/>
        <v>2000000</v>
      </c>
      <c r="LDN1356" s="84" t="s">
        <v>247</v>
      </c>
      <c r="LDO1356" s="84" t="s">
        <v>4692</v>
      </c>
      <c r="LDP1356" s="84">
        <v>0</v>
      </c>
      <c r="LDQ1356" s="84">
        <v>0</v>
      </c>
      <c r="LDS1356" s="84">
        <v>0</v>
      </c>
      <c r="LDT1356" s="84">
        <f>LDT1353</f>
        <v>2000000</v>
      </c>
      <c r="LDU1356" s="84">
        <f>LDU1353</f>
        <v>0</v>
      </c>
      <c r="LDV1356" s="84">
        <f>LDU1356/LDT1356</f>
        <v>0</v>
      </c>
      <c r="LDW1356" s="84">
        <f>LDT1356-LDU1356</f>
        <v>2000000</v>
      </c>
      <c r="LDX1356" s="84">
        <f t="shared" si="494"/>
        <v>2000000</v>
      </c>
      <c r="LED1356" s="84" t="s">
        <v>247</v>
      </c>
      <c r="LEE1356" s="84" t="s">
        <v>4692</v>
      </c>
      <c r="LEF1356" s="84">
        <v>0</v>
      </c>
      <c r="LEG1356" s="84">
        <v>0</v>
      </c>
      <c r="LEI1356" s="84">
        <v>0</v>
      </c>
      <c r="LEJ1356" s="84">
        <f>LEJ1353</f>
        <v>2000000</v>
      </c>
      <c r="LEK1356" s="84">
        <f>LEK1353</f>
        <v>0</v>
      </c>
      <c r="LEL1356" s="84">
        <f>LEK1356/LEJ1356</f>
        <v>0</v>
      </c>
      <c r="LEM1356" s="84">
        <f>LEJ1356-LEK1356</f>
        <v>2000000</v>
      </c>
      <c r="LEN1356" s="84">
        <f t="shared" si="494"/>
        <v>2000000</v>
      </c>
      <c r="LET1356" s="84" t="s">
        <v>247</v>
      </c>
      <c r="LEU1356" s="84" t="s">
        <v>4692</v>
      </c>
      <c r="LEV1356" s="84">
        <v>0</v>
      </c>
      <c r="LEW1356" s="84">
        <v>0</v>
      </c>
      <c r="LEY1356" s="84">
        <v>0</v>
      </c>
      <c r="LEZ1356" s="84">
        <f>LEZ1353</f>
        <v>2000000</v>
      </c>
      <c r="LFA1356" s="84">
        <f>LFA1353</f>
        <v>0</v>
      </c>
      <c r="LFB1356" s="84">
        <f>LFA1356/LEZ1356</f>
        <v>0</v>
      </c>
      <c r="LFC1356" s="84">
        <f>LEZ1356-LFA1356</f>
        <v>2000000</v>
      </c>
      <c r="LFD1356" s="84">
        <f t="shared" si="495"/>
        <v>2000000</v>
      </c>
      <c r="LFJ1356" s="84" t="s">
        <v>247</v>
      </c>
      <c r="LFK1356" s="84" t="s">
        <v>4692</v>
      </c>
      <c r="LFL1356" s="84">
        <v>0</v>
      </c>
      <c r="LFM1356" s="84">
        <v>0</v>
      </c>
      <c r="LFO1356" s="84">
        <v>0</v>
      </c>
      <c r="LFP1356" s="84">
        <f>LFP1353</f>
        <v>2000000</v>
      </c>
      <c r="LFQ1356" s="84">
        <f>LFQ1353</f>
        <v>0</v>
      </c>
      <c r="LFR1356" s="84">
        <f>LFQ1356/LFP1356</f>
        <v>0</v>
      </c>
      <c r="LFS1356" s="84">
        <f>LFP1356-LFQ1356</f>
        <v>2000000</v>
      </c>
      <c r="LFT1356" s="84">
        <f t="shared" si="495"/>
        <v>2000000</v>
      </c>
      <c r="LFZ1356" s="84" t="s">
        <v>247</v>
      </c>
      <c r="LGA1356" s="84" t="s">
        <v>4692</v>
      </c>
      <c r="LGB1356" s="84">
        <v>0</v>
      </c>
      <c r="LGC1356" s="84">
        <v>0</v>
      </c>
      <c r="LGE1356" s="84">
        <v>0</v>
      </c>
      <c r="LGF1356" s="84">
        <f>LGF1353</f>
        <v>2000000</v>
      </c>
      <c r="LGG1356" s="84">
        <f>LGG1353</f>
        <v>0</v>
      </c>
      <c r="LGH1356" s="84">
        <f>LGG1356/LGF1356</f>
        <v>0</v>
      </c>
      <c r="LGI1356" s="84">
        <f>LGF1356-LGG1356</f>
        <v>2000000</v>
      </c>
      <c r="LGJ1356" s="84">
        <f t="shared" si="496"/>
        <v>2000000</v>
      </c>
      <c r="LGP1356" s="84" t="s">
        <v>247</v>
      </c>
      <c r="LGQ1356" s="84" t="s">
        <v>4692</v>
      </c>
      <c r="LGR1356" s="84">
        <v>0</v>
      </c>
      <c r="LGS1356" s="84">
        <v>0</v>
      </c>
      <c r="LGU1356" s="84">
        <v>0</v>
      </c>
      <c r="LGV1356" s="84">
        <f>LGV1353</f>
        <v>2000000</v>
      </c>
      <c r="LGW1356" s="84">
        <f>LGW1353</f>
        <v>0</v>
      </c>
      <c r="LGX1356" s="84">
        <f>LGW1356/LGV1356</f>
        <v>0</v>
      </c>
      <c r="LGY1356" s="84">
        <f>LGV1356-LGW1356</f>
        <v>2000000</v>
      </c>
      <c r="LGZ1356" s="84">
        <f t="shared" si="496"/>
        <v>2000000</v>
      </c>
      <c r="LHF1356" s="84" t="s">
        <v>247</v>
      </c>
      <c r="LHG1356" s="84" t="s">
        <v>4692</v>
      </c>
      <c r="LHH1356" s="84">
        <v>0</v>
      </c>
      <c r="LHI1356" s="84">
        <v>0</v>
      </c>
      <c r="LHK1356" s="84">
        <v>0</v>
      </c>
      <c r="LHL1356" s="84">
        <f>LHL1353</f>
        <v>2000000</v>
      </c>
      <c r="LHM1356" s="84">
        <f>LHM1353</f>
        <v>0</v>
      </c>
      <c r="LHN1356" s="84">
        <f>LHM1356/LHL1356</f>
        <v>0</v>
      </c>
      <c r="LHO1356" s="84">
        <f>LHL1356-LHM1356</f>
        <v>2000000</v>
      </c>
      <c r="LHP1356" s="84">
        <f t="shared" si="497"/>
        <v>2000000</v>
      </c>
      <c r="LHV1356" s="84" t="s">
        <v>247</v>
      </c>
      <c r="LHW1356" s="84" t="s">
        <v>4692</v>
      </c>
      <c r="LHX1356" s="84">
        <v>0</v>
      </c>
      <c r="LHY1356" s="84">
        <v>0</v>
      </c>
      <c r="LIA1356" s="84">
        <v>0</v>
      </c>
      <c r="LIB1356" s="84">
        <f>LIB1353</f>
        <v>2000000</v>
      </c>
      <c r="LIC1356" s="84">
        <f>LIC1353</f>
        <v>0</v>
      </c>
      <c r="LID1356" s="84">
        <f>LIC1356/LIB1356</f>
        <v>0</v>
      </c>
      <c r="LIE1356" s="84">
        <f>LIB1356-LIC1356</f>
        <v>2000000</v>
      </c>
      <c r="LIF1356" s="84">
        <f t="shared" si="497"/>
        <v>2000000</v>
      </c>
      <c r="LIL1356" s="84" t="s">
        <v>247</v>
      </c>
      <c r="LIM1356" s="84" t="s">
        <v>4692</v>
      </c>
      <c r="LIN1356" s="84">
        <v>0</v>
      </c>
      <c r="LIO1356" s="84">
        <v>0</v>
      </c>
      <c r="LIQ1356" s="84">
        <v>0</v>
      </c>
      <c r="LIR1356" s="84">
        <f>LIR1353</f>
        <v>2000000</v>
      </c>
      <c r="LIS1356" s="84">
        <f>LIS1353</f>
        <v>0</v>
      </c>
      <c r="LIT1356" s="84">
        <f>LIS1356/LIR1356</f>
        <v>0</v>
      </c>
      <c r="LIU1356" s="84">
        <f>LIR1356-LIS1356</f>
        <v>2000000</v>
      </c>
      <c r="LIV1356" s="84">
        <f t="shared" si="498"/>
        <v>2000000</v>
      </c>
      <c r="LJB1356" s="84" t="s">
        <v>247</v>
      </c>
      <c r="LJC1356" s="84" t="s">
        <v>4692</v>
      </c>
      <c r="LJD1356" s="84">
        <v>0</v>
      </c>
      <c r="LJE1356" s="84">
        <v>0</v>
      </c>
      <c r="LJG1356" s="84">
        <v>0</v>
      </c>
      <c r="LJH1356" s="84">
        <f>LJH1353</f>
        <v>2000000</v>
      </c>
      <c r="LJI1356" s="84">
        <f>LJI1353</f>
        <v>0</v>
      </c>
      <c r="LJJ1356" s="84">
        <f>LJI1356/LJH1356</f>
        <v>0</v>
      </c>
      <c r="LJK1356" s="84">
        <f>LJH1356-LJI1356</f>
        <v>2000000</v>
      </c>
      <c r="LJL1356" s="84">
        <f t="shared" si="498"/>
        <v>2000000</v>
      </c>
      <c r="LJR1356" s="84" t="s">
        <v>247</v>
      </c>
      <c r="LJS1356" s="84" t="s">
        <v>4692</v>
      </c>
      <c r="LJT1356" s="84">
        <v>0</v>
      </c>
      <c r="LJU1356" s="84">
        <v>0</v>
      </c>
      <c r="LJW1356" s="84">
        <v>0</v>
      </c>
      <c r="LJX1356" s="84">
        <f>LJX1353</f>
        <v>2000000</v>
      </c>
      <c r="LJY1356" s="84">
        <f>LJY1353</f>
        <v>0</v>
      </c>
      <c r="LJZ1356" s="84">
        <f>LJY1356/LJX1356</f>
        <v>0</v>
      </c>
      <c r="LKA1356" s="84">
        <f>LJX1356-LJY1356</f>
        <v>2000000</v>
      </c>
      <c r="LKB1356" s="84">
        <f t="shared" si="499"/>
        <v>2000000</v>
      </c>
      <c r="LKH1356" s="84" t="s">
        <v>247</v>
      </c>
      <c r="LKI1356" s="84" t="s">
        <v>4692</v>
      </c>
      <c r="LKJ1356" s="84">
        <v>0</v>
      </c>
      <c r="LKK1356" s="84">
        <v>0</v>
      </c>
      <c r="LKM1356" s="84">
        <v>0</v>
      </c>
      <c r="LKN1356" s="84">
        <f>LKN1353</f>
        <v>2000000</v>
      </c>
      <c r="LKO1356" s="84">
        <f>LKO1353</f>
        <v>0</v>
      </c>
      <c r="LKP1356" s="84">
        <f>LKO1356/LKN1356</f>
        <v>0</v>
      </c>
      <c r="LKQ1356" s="84">
        <f>LKN1356-LKO1356</f>
        <v>2000000</v>
      </c>
      <c r="LKR1356" s="84">
        <f t="shared" si="499"/>
        <v>2000000</v>
      </c>
      <c r="LKX1356" s="84" t="s">
        <v>247</v>
      </c>
      <c r="LKY1356" s="84" t="s">
        <v>4692</v>
      </c>
      <c r="LKZ1356" s="84">
        <v>0</v>
      </c>
      <c r="LLA1356" s="84">
        <v>0</v>
      </c>
      <c r="LLC1356" s="84">
        <v>0</v>
      </c>
      <c r="LLD1356" s="84">
        <f>LLD1353</f>
        <v>2000000</v>
      </c>
      <c r="LLE1356" s="84">
        <f>LLE1353</f>
        <v>0</v>
      </c>
      <c r="LLF1356" s="84">
        <f>LLE1356/LLD1356</f>
        <v>0</v>
      </c>
      <c r="LLG1356" s="84">
        <f>LLD1356-LLE1356</f>
        <v>2000000</v>
      </c>
      <c r="LLH1356" s="84">
        <f t="shared" si="500"/>
        <v>2000000</v>
      </c>
      <c r="LLN1356" s="84" t="s">
        <v>247</v>
      </c>
      <c r="LLO1356" s="84" t="s">
        <v>4692</v>
      </c>
      <c r="LLP1356" s="84">
        <v>0</v>
      </c>
      <c r="LLQ1356" s="84">
        <v>0</v>
      </c>
      <c r="LLS1356" s="84">
        <v>0</v>
      </c>
      <c r="LLT1356" s="84">
        <f>LLT1353</f>
        <v>2000000</v>
      </c>
      <c r="LLU1356" s="84">
        <f>LLU1353</f>
        <v>0</v>
      </c>
      <c r="LLV1356" s="84">
        <f>LLU1356/LLT1356</f>
        <v>0</v>
      </c>
      <c r="LLW1356" s="84">
        <f>LLT1356-LLU1356</f>
        <v>2000000</v>
      </c>
      <c r="LLX1356" s="84">
        <f t="shared" si="500"/>
        <v>2000000</v>
      </c>
      <c r="LMD1356" s="84" t="s">
        <v>247</v>
      </c>
      <c r="LME1356" s="84" t="s">
        <v>4692</v>
      </c>
      <c r="LMF1356" s="84">
        <v>0</v>
      </c>
      <c r="LMG1356" s="84">
        <v>0</v>
      </c>
      <c r="LMI1356" s="84">
        <v>0</v>
      </c>
      <c r="LMJ1356" s="84">
        <f>LMJ1353</f>
        <v>2000000</v>
      </c>
      <c r="LMK1356" s="84">
        <f>LMK1353</f>
        <v>0</v>
      </c>
      <c r="LML1356" s="84">
        <f>LMK1356/LMJ1356</f>
        <v>0</v>
      </c>
      <c r="LMM1356" s="84">
        <f>LMJ1356-LMK1356</f>
        <v>2000000</v>
      </c>
      <c r="LMN1356" s="84">
        <f t="shared" si="501"/>
        <v>2000000</v>
      </c>
      <c r="LMT1356" s="84" t="s">
        <v>247</v>
      </c>
      <c r="LMU1356" s="84" t="s">
        <v>4692</v>
      </c>
      <c r="LMV1356" s="84">
        <v>0</v>
      </c>
      <c r="LMW1356" s="84">
        <v>0</v>
      </c>
      <c r="LMY1356" s="84">
        <v>0</v>
      </c>
      <c r="LMZ1356" s="84">
        <f>LMZ1353</f>
        <v>2000000</v>
      </c>
      <c r="LNA1356" s="84">
        <f>LNA1353</f>
        <v>0</v>
      </c>
      <c r="LNB1356" s="84">
        <f>LNA1356/LMZ1356</f>
        <v>0</v>
      </c>
      <c r="LNC1356" s="84">
        <f>LMZ1356-LNA1356</f>
        <v>2000000</v>
      </c>
      <c r="LND1356" s="84">
        <f t="shared" si="501"/>
        <v>2000000</v>
      </c>
      <c r="LNJ1356" s="84" t="s">
        <v>247</v>
      </c>
      <c r="LNK1356" s="84" t="s">
        <v>4692</v>
      </c>
      <c r="LNL1356" s="84">
        <v>0</v>
      </c>
      <c r="LNM1356" s="84">
        <v>0</v>
      </c>
      <c r="LNO1356" s="84">
        <v>0</v>
      </c>
      <c r="LNP1356" s="84">
        <f>LNP1353</f>
        <v>2000000</v>
      </c>
      <c r="LNQ1356" s="84">
        <f>LNQ1353</f>
        <v>0</v>
      </c>
      <c r="LNR1356" s="84">
        <f>LNQ1356/LNP1356</f>
        <v>0</v>
      </c>
      <c r="LNS1356" s="84">
        <f>LNP1356-LNQ1356</f>
        <v>2000000</v>
      </c>
      <c r="LNT1356" s="84">
        <f t="shared" si="502"/>
        <v>2000000</v>
      </c>
      <c r="LNZ1356" s="84" t="s">
        <v>247</v>
      </c>
      <c r="LOA1356" s="84" t="s">
        <v>4692</v>
      </c>
      <c r="LOB1356" s="84">
        <v>0</v>
      </c>
      <c r="LOC1356" s="84">
        <v>0</v>
      </c>
      <c r="LOE1356" s="84">
        <v>0</v>
      </c>
      <c r="LOF1356" s="84">
        <f>LOF1353</f>
        <v>2000000</v>
      </c>
      <c r="LOG1356" s="84">
        <f>LOG1353</f>
        <v>0</v>
      </c>
      <c r="LOH1356" s="84">
        <f>LOG1356/LOF1356</f>
        <v>0</v>
      </c>
      <c r="LOI1356" s="84">
        <f>LOF1356-LOG1356</f>
        <v>2000000</v>
      </c>
      <c r="LOJ1356" s="84">
        <f t="shared" si="502"/>
        <v>2000000</v>
      </c>
      <c r="LOP1356" s="84" t="s">
        <v>247</v>
      </c>
      <c r="LOQ1356" s="84" t="s">
        <v>4692</v>
      </c>
      <c r="LOR1356" s="84">
        <v>0</v>
      </c>
      <c r="LOS1356" s="84">
        <v>0</v>
      </c>
      <c r="LOU1356" s="84">
        <v>0</v>
      </c>
      <c r="LOV1356" s="84">
        <f>LOV1353</f>
        <v>2000000</v>
      </c>
      <c r="LOW1356" s="84">
        <f>LOW1353</f>
        <v>0</v>
      </c>
      <c r="LOX1356" s="84">
        <f>LOW1356/LOV1356</f>
        <v>0</v>
      </c>
      <c r="LOY1356" s="84">
        <f>LOV1356-LOW1356</f>
        <v>2000000</v>
      </c>
      <c r="LOZ1356" s="84">
        <f t="shared" si="503"/>
        <v>2000000</v>
      </c>
      <c r="LPF1356" s="84" t="s">
        <v>247</v>
      </c>
      <c r="LPG1356" s="84" t="s">
        <v>4692</v>
      </c>
      <c r="LPH1356" s="84">
        <v>0</v>
      </c>
      <c r="LPI1356" s="84">
        <v>0</v>
      </c>
      <c r="LPK1356" s="84">
        <v>0</v>
      </c>
      <c r="LPL1356" s="84">
        <f>LPL1353</f>
        <v>2000000</v>
      </c>
      <c r="LPM1356" s="84">
        <f>LPM1353</f>
        <v>0</v>
      </c>
      <c r="LPN1356" s="84">
        <f>LPM1356/LPL1356</f>
        <v>0</v>
      </c>
      <c r="LPO1356" s="84">
        <f>LPL1356-LPM1356</f>
        <v>2000000</v>
      </c>
      <c r="LPP1356" s="84">
        <f t="shared" si="503"/>
        <v>2000000</v>
      </c>
      <c r="LPV1356" s="84" t="s">
        <v>247</v>
      </c>
      <c r="LPW1356" s="84" t="s">
        <v>4692</v>
      </c>
      <c r="LPX1356" s="84">
        <v>0</v>
      </c>
      <c r="LPY1356" s="84">
        <v>0</v>
      </c>
      <c r="LQA1356" s="84">
        <v>0</v>
      </c>
      <c r="LQB1356" s="84">
        <f>LQB1353</f>
        <v>2000000</v>
      </c>
      <c r="LQC1356" s="84">
        <f>LQC1353</f>
        <v>0</v>
      </c>
      <c r="LQD1356" s="84">
        <f>LQC1356/LQB1356</f>
        <v>0</v>
      </c>
      <c r="LQE1356" s="84">
        <f>LQB1356-LQC1356</f>
        <v>2000000</v>
      </c>
      <c r="LQF1356" s="84">
        <f t="shared" si="504"/>
        <v>2000000</v>
      </c>
      <c r="LQL1356" s="84" t="s">
        <v>247</v>
      </c>
      <c r="LQM1356" s="84" t="s">
        <v>4692</v>
      </c>
      <c r="LQN1356" s="84">
        <v>0</v>
      </c>
      <c r="LQO1356" s="84">
        <v>0</v>
      </c>
      <c r="LQQ1356" s="84">
        <v>0</v>
      </c>
      <c r="LQR1356" s="84">
        <f>LQR1353</f>
        <v>2000000</v>
      </c>
      <c r="LQS1356" s="84">
        <f>LQS1353</f>
        <v>0</v>
      </c>
      <c r="LQT1356" s="84">
        <f>LQS1356/LQR1356</f>
        <v>0</v>
      </c>
      <c r="LQU1356" s="84">
        <f>LQR1356-LQS1356</f>
        <v>2000000</v>
      </c>
      <c r="LQV1356" s="84">
        <f t="shared" si="504"/>
        <v>2000000</v>
      </c>
      <c r="LRB1356" s="84" t="s">
        <v>247</v>
      </c>
      <c r="LRC1356" s="84" t="s">
        <v>4692</v>
      </c>
      <c r="LRD1356" s="84">
        <v>0</v>
      </c>
      <c r="LRE1356" s="84">
        <v>0</v>
      </c>
      <c r="LRG1356" s="84">
        <v>0</v>
      </c>
      <c r="LRH1356" s="84">
        <f>LRH1353</f>
        <v>2000000</v>
      </c>
      <c r="LRI1356" s="84">
        <f>LRI1353</f>
        <v>0</v>
      </c>
      <c r="LRJ1356" s="84">
        <f>LRI1356/LRH1356</f>
        <v>0</v>
      </c>
      <c r="LRK1356" s="84">
        <f>LRH1356-LRI1356</f>
        <v>2000000</v>
      </c>
      <c r="LRL1356" s="84">
        <f t="shared" si="505"/>
        <v>2000000</v>
      </c>
      <c r="LRR1356" s="84" t="s">
        <v>247</v>
      </c>
      <c r="LRS1356" s="84" t="s">
        <v>4692</v>
      </c>
      <c r="LRT1356" s="84">
        <v>0</v>
      </c>
      <c r="LRU1356" s="84">
        <v>0</v>
      </c>
      <c r="LRW1356" s="84">
        <v>0</v>
      </c>
      <c r="LRX1356" s="84">
        <f>LRX1353</f>
        <v>2000000</v>
      </c>
      <c r="LRY1356" s="84">
        <f>LRY1353</f>
        <v>0</v>
      </c>
      <c r="LRZ1356" s="84">
        <f>LRY1356/LRX1356</f>
        <v>0</v>
      </c>
      <c r="LSA1356" s="84">
        <f>LRX1356-LRY1356</f>
        <v>2000000</v>
      </c>
      <c r="LSB1356" s="84">
        <f t="shared" si="505"/>
        <v>2000000</v>
      </c>
      <c r="LSH1356" s="84" t="s">
        <v>247</v>
      </c>
      <c r="LSI1356" s="84" t="s">
        <v>4692</v>
      </c>
      <c r="LSJ1356" s="84">
        <v>0</v>
      </c>
      <c r="LSK1356" s="84">
        <v>0</v>
      </c>
      <c r="LSM1356" s="84">
        <v>0</v>
      </c>
      <c r="LSN1356" s="84">
        <f>LSN1353</f>
        <v>2000000</v>
      </c>
      <c r="LSO1356" s="84">
        <f>LSO1353</f>
        <v>0</v>
      </c>
      <c r="LSP1356" s="84">
        <f>LSO1356/LSN1356</f>
        <v>0</v>
      </c>
      <c r="LSQ1356" s="84">
        <f>LSN1356-LSO1356</f>
        <v>2000000</v>
      </c>
      <c r="LSR1356" s="84">
        <f t="shared" si="506"/>
        <v>2000000</v>
      </c>
      <c r="LSX1356" s="84" t="s">
        <v>247</v>
      </c>
      <c r="LSY1356" s="84" t="s">
        <v>4692</v>
      </c>
      <c r="LSZ1356" s="84">
        <v>0</v>
      </c>
      <c r="LTA1356" s="84">
        <v>0</v>
      </c>
      <c r="LTC1356" s="84">
        <v>0</v>
      </c>
      <c r="LTD1356" s="84">
        <f>LTD1353</f>
        <v>2000000</v>
      </c>
      <c r="LTE1356" s="84">
        <f>LTE1353</f>
        <v>0</v>
      </c>
      <c r="LTF1356" s="84">
        <f>LTE1356/LTD1356</f>
        <v>0</v>
      </c>
      <c r="LTG1356" s="84">
        <f>LTD1356-LTE1356</f>
        <v>2000000</v>
      </c>
      <c r="LTH1356" s="84">
        <f t="shared" si="506"/>
        <v>2000000</v>
      </c>
      <c r="LTN1356" s="84" t="s">
        <v>247</v>
      </c>
      <c r="LTO1356" s="84" t="s">
        <v>4692</v>
      </c>
      <c r="LTP1356" s="84">
        <v>0</v>
      </c>
      <c r="LTQ1356" s="84">
        <v>0</v>
      </c>
      <c r="LTS1356" s="84">
        <v>0</v>
      </c>
      <c r="LTT1356" s="84">
        <f>LTT1353</f>
        <v>2000000</v>
      </c>
      <c r="LTU1356" s="84">
        <f>LTU1353</f>
        <v>0</v>
      </c>
      <c r="LTV1356" s="84">
        <f>LTU1356/LTT1356</f>
        <v>0</v>
      </c>
      <c r="LTW1356" s="84">
        <f>LTT1356-LTU1356</f>
        <v>2000000</v>
      </c>
      <c r="LTX1356" s="84">
        <f t="shared" si="507"/>
        <v>2000000</v>
      </c>
      <c r="LUD1356" s="84" t="s">
        <v>247</v>
      </c>
      <c r="LUE1356" s="84" t="s">
        <v>4692</v>
      </c>
      <c r="LUF1356" s="84">
        <v>0</v>
      </c>
      <c r="LUG1356" s="84">
        <v>0</v>
      </c>
      <c r="LUI1356" s="84">
        <v>0</v>
      </c>
      <c r="LUJ1356" s="84">
        <f>LUJ1353</f>
        <v>2000000</v>
      </c>
      <c r="LUK1356" s="84">
        <f>LUK1353</f>
        <v>0</v>
      </c>
      <c r="LUL1356" s="84">
        <f>LUK1356/LUJ1356</f>
        <v>0</v>
      </c>
      <c r="LUM1356" s="84">
        <f>LUJ1356-LUK1356</f>
        <v>2000000</v>
      </c>
      <c r="LUN1356" s="84">
        <f t="shared" si="507"/>
        <v>2000000</v>
      </c>
      <c r="LUT1356" s="84" t="s">
        <v>247</v>
      </c>
      <c r="LUU1356" s="84" t="s">
        <v>4692</v>
      </c>
      <c r="LUV1356" s="84">
        <v>0</v>
      </c>
      <c r="LUW1356" s="84">
        <v>0</v>
      </c>
      <c r="LUY1356" s="84">
        <v>0</v>
      </c>
      <c r="LUZ1356" s="84">
        <f>LUZ1353</f>
        <v>2000000</v>
      </c>
      <c r="LVA1356" s="84">
        <f>LVA1353</f>
        <v>0</v>
      </c>
      <c r="LVB1356" s="84">
        <f>LVA1356/LUZ1356</f>
        <v>0</v>
      </c>
      <c r="LVC1356" s="84">
        <f>LUZ1356-LVA1356</f>
        <v>2000000</v>
      </c>
      <c r="LVD1356" s="84">
        <f t="shared" si="508"/>
        <v>2000000</v>
      </c>
      <c r="LVJ1356" s="84" t="s">
        <v>247</v>
      </c>
      <c r="LVK1356" s="84" t="s">
        <v>4692</v>
      </c>
      <c r="LVL1356" s="84">
        <v>0</v>
      </c>
      <c r="LVM1356" s="84">
        <v>0</v>
      </c>
      <c r="LVO1356" s="84">
        <v>0</v>
      </c>
      <c r="LVP1356" s="84">
        <f>LVP1353</f>
        <v>2000000</v>
      </c>
      <c r="LVQ1356" s="84">
        <f>LVQ1353</f>
        <v>0</v>
      </c>
      <c r="LVR1356" s="84">
        <f>LVQ1356/LVP1356</f>
        <v>0</v>
      </c>
      <c r="LVS1356" s="84">
        <f>LVP1356-LVQ1356</f>
        <v>2000000</v>
      </c>
      <c r="LVT1356" s="84">
        <f t="shared" si="508"/>
        <v>2000000</v>
      </c>
      <c r="LVZ1356" s="84" t="s">
        <v>247</v>
      </c>
      <c r="LWA1356" s="84" t="s">
        <v>4692</v>
      </c>
      <c r="LWB1356" s="84">
        <v>0</v>
      </c>
      <c r="LWC1356" s="84">
        <v>0</v>
      </c>
      <c r="LWE1356" s="84">
        <v>0</v>
      </c>
      <c r="LWF1356" s="84">
        <f>LWF1353</f>
        <v>2000000</v>
      </c>
      <c r="LWG1356" s="84">
        <f>LWG1353</f>
        <v>0</v>
      </c>
      <c r="LWH1356" s="84">
        <f>LWG1356/LWF1356</f>
        <v>0</v>
      </c>
      <c r="LWI1356" s="84">
        <f>LWF1356-LWG1356</f>
        <v>2000000</v>
      </c>
      <c r="LWJ1356" s="84">
        <f t="shared" si="509"/>
        <v>2000000</v>
      </c>
      <c r="LWP1356" s="84" t="s">
        <v>247</v>
      </c>
      <c r="LWQ1356" s="84" t="s">
        <v>4692</v>
      </c>
      <c r="LWR1356" s="84">
        <v>0</v>
      </c>
      <c r="LWS1356" s="84">
        <v>0</v>
      </c>
      <c r="LWU1356" s="84">
        <v>0</v>
      </c>
      <c r="LWV1356" s="84">
        <f>LWV1353</f>
        <v>2000000</v>
      </c>
      <c r="LWW1356" s="84">
        <f>LWW1353</f>
        <v>0</v>
      </c>
      <c r="LWX1356" s="84">
        <f>LWW1356/LWV1356</f>
        <v>0</v>
      </c>
      <c r="LWY1356" s="84">
        <f>LWV1356-LWW1356</f>
        <v>2000000</v>
      </c>
      <c r="LWZ1356" s="84">
        <f t="shared" si="509"/>
        <v>2000000</v>
      </c>
      <c r="LXF1356" s="84" t="s">
        <v>247</v>
      </c>
      <c r="LXG1356" s="84" t="s">
        <v>4692</v>
      </c>
      <c r="LXH1356" s="84">
        <v>0</v>
      </c>
      <c r="LXI1356" s="84">
        <v>0</v>
      </c>
      <c r="LXK1356" s="84">
        <v>0</v>
      </c>
      <c r="LXL1356" s="84">
        <f>LXL1353</f>
        <v>2000000</v>
      </c>
      <c r="LXM1356" s="84">
        <f>LXM1353</f>
        <v>0</v>
      </c>
      <c r="LXN1356" s="84">
        <f>LXM1356/LXL1356</f>
        <v>0</v>
      </c>
      <c r="LXO1356" s="84">
        <f>LXL1356-LXM1356</f>
        <v>2000000</v>
      </c>
      <c r="LXP1356" s="84">
        <f t="shared" si="510"/>
        <v>2000000</v>
      </c>
      <c r="LXV1356" s="84" t="s">
        <v>247</v>
      </c>
      <c r="LXW1356" s="84" t="s">
        <v>4692</v>
      </c>
      <c r="LXX1356" s="84">
        <v>0</v>
      </c>
      <c r="LXY1356" s="84">
        <v>0</v>
      </c>
      <c r="LYA1356" s="84">
        <v>0</v>
      </c>
      <c r="LYB1356" s="84">
        <f>LYB1353</f>
        <v>2000000</v>
      </c>
      <c r="LYC1356" s="84">
        <f>LYC1353</f>
        <v>0</v>
      </c>
      <c r="LYD1356" s="84">
        <f>LYC1356/LYB1356</f>
        <v>0</v>
      </c>
      <c r="LYE1356" s="84">
        <f>LYB1356-LYC1356</f>
        <v>2000000</v>
      </c>
      <c r="LYF1356" s="84">
        <f t="shared" si="510"/>
        <v>2000000</v>
      </c>
      <c r="LYL1356" s="84" t="s">
        <v>247</v>
      </c>
      <c r="LYM1356" s="84" t="s">
        <v>4692</v>
      </c>
      <c r="LYN1356" s="84">
        <v>0</v>
      </c>
      <c r="LYO1356" s="84">
        <v>0</v>
      </c>
      <c r="LYQ1356" s="84">
        <v>0</v>
      </c>
      <c r="LYR1356" s="84">
        <f>LYR1353</f>
        <v>2000000</v>
      </c>
      <c r="LYS1356" s="84">
        <f>LYS1353</f>
        <v>0</v>
      </c>
      <c r="LYT1356" s="84">
        <f>LYS1356/LYR1356</f>
        <v>0</v>
      </c>
      <c r="LYU1356" s="84">
        <f>LYR1356-LYS1356</f>
        <v>2000000</v>
      </c>
      <c r="LYV1356" s="84">
        <f t="shared" si="511"/>
        <v>2000000</v>
      </c>
      <c r="LZB1356" s="84" t="s">
        <v>247</v>
      </c>
      <c r="LZC1356" s="84" t="s">
        <v>4692</v>
      </c>
      <c r="LZD1356" s="84">
        <v>0</v>
      </c>
      <c r="LZE1356" s="84">
        <v>0</v>
      </c>
      <c r="LZG1356" s="84">
        <v>0</v>
      </c>
      <c r="LZH1356" s="84">
        <f>LZH1353</f>
        <v>2000000</v>
      </c>
      <c r="LZI1356" s="84">
        <f>LZI1353</f>
        <v>0</v>
      </c>
      <c r="LZJ1356" s="84">
        <f>LZI1356/LZH1356</f>
        <v>0</v>
      </c>
      <c r="LZK1356" s="84">
        <f>LZH1356-LZI1356</f>
        <v>2000000</v>
      </c>
      <c r="LZL1356" s="84">
        <f t="shared" si="511"/>
        <v>2000000</v>
      </c>
      <c r="LZR1356" s="84" t="s">
        <v>247</v>
      </c>
      <c r="LZS1356" s="84" t="s">
        <v>4692</v>
      </c>
      <c r="LZT1356" s="84">
        <v>0</v>
      </c>
      <c r="LZU1356" s="84">
        <v>0</v>
      </c>
      <c r="LZW1356" s="84">
        <v>0</v>
      </c>
      <c r="LZX1356" s="84">
        <f>LZX1353</f>
        <v>2000000</v>
      </c>
      <c r="LZY1356" s="84">
        <f>LZY1353</f>
        <v>0</v>
      </c>
      <c r="LZZ1356" s="84">
        <f>LZY1356/LZX1356</f>
        <v>0</v>
      </c>
      <c r="MAA1356" s="84">
        <f>LZX1356-LZY1356</f>
        <v>2000000</v>
      </c>
      <c r="MAB1356" s="84">
        <f t="shared" si="512"/>
        <v>2000000</v>
      </c>
      <c r="MAH1356" s="84" t="s">
        <v>247</v>
      </c>
      <c r="MAI1356" s="84" t="s">
        <v>4692</v>
      </c>
      <c r="MAJ1356" s="84">
        <v>0</v>
      </c>
      <c r="MAK1356" s="84">
        <v>0</v>
      </c>
      <c r="MAM1356" s="84">
        <v>0</v>
      </c>
      <c r="MAN1356" s="84">
        <f>MAN1353</f>
        <v>2000000</v>
      </c>
      <c r="MAO1356" s="84">
        <f>MAO1353</f>
        <v>0</v>
      </c>
      <c r="MAP1356" s="84">
        <f>MAO1356/MAN1356</f>
        <v>0</v>
      </c>
      <c r="MAQ1356" s="84">
        <f>MAN1356-MAO1356</f>
        <v>2000000</v>
      </c>
      <c r="MAR1356" s="84">
        <f t="shared" si="512"/>
        <v>2000000</v>
      </c>
      <c r="MAX1356" s="84" t="s">
        <v>247</v>
      </c>
      <c r="MAY1356" s="84" t="s">
        <v>4692</v>
      </c>
      <c r="MAZ1356" s="84">
        <v>0</v>
      </c>
      <c r="MBA1356" s="84">
        <v>0</v>
      </c>
      <c r="MBC1356" s="84">
        <v>0</v>
      </c>
      <c r="MBD1356" s="84">
        <f>MBD1353</f>
        <v>2000000</v>
      </c>
      <c r="MBE1356" s="84">
        <f>MBE1353</f>
        <v>0</v>
      </c>
      <c r="MBF1356" s="84">
        <f>MBE1356/MBD1356</f>
        <v>0</v>
      </c>
      <c r="MBG1356" s="84">
        <f>MBD1356-MBE1356</f>
        <v>2000000</v>
      </c>
      <c r="MBH1356" s="84">
        <f t="shared" si="513"/>
        <v>2000000</v>
      </c>
      <c r="MBN1356" s="84" t="s">
        <v>247</v>
      </c>
      <c r="MBO1356" s="84" t="s">
        <v>4692</v>
      </c>
      <c r="MBP1356" s="84">
        <v>0</v>
      </c>
      <c r="MBQ1356" s="84">
        <v>0</v>
      </c>
      <c r="MBS1356" s="84">
        <v>0</v>
      </c>
      <c r="MBT1356" s="84">
        <f>MBT1353</f>
        <v>2000000</v>
      </c>
      <c r="MBU1356" s="84">
        <f>MBU1353</f>
        <v>0</v>
      </c>
      <c r="MBV1356" s="84">
        <f>MBU1356/MBT1356</f>
        <v>0</v>
      </c>
      <c r="MBW1356" s="84">
        <f>MBT1356-MBU1356</f>
        <v>2000000</v>
      </c>
      <c r="MBX1356" s="84">
        <f t="shared" si="513"/>
        <v>2000000</v>
      </c>
      <c r="MCD1356" s="84" t="s">
        <v>247</v>
      </c>
      <c r="MCE1356" s="84" t="s">
        <v>4692</v>
      </c>
      <c r="MCF1356" s="84">
        <v>0</v>
      </c>
      <c r="MCG1356" s="84">
        <v>0</v>
      </c>
      <c r="MCI1356" s="84">
        <v>0</v>
      </c>
      <c r="MCJ1356" s="84">
        <f>MCJ1353</f>
        <v>2000000</v>
      </c>
      <c r="MCK1356" s="84">
        <f>MCK1353</f>
        <v>0</v>
      </c>
      <c r="MCL1356" s="84">
        <f>MCK1356/MCJ1356</f>
        <v>0</v>
      </c>
      <c r="MCM1356" s="84">
        <f>MCJ1356-MCK1356</f>
        <v>2000000</v>
      </c>
      <c r="MCN1356" s="84">
        <f t="shared" si="514"/>
        <v>2000000</v>
      </c>
      <c r="MCT1356" s="84" t="s">
        <v>247</v>
      </c>
      <c r="MCU1356" s="84" t="s">
        <v>4692</v>
      </c>
      <c r="MCV1356" s="84">
        <v>0</v>
      </c>
      <c r="MCW1356" s="84">
        <v>0</v>
      </c>
      <c r="MCY1356" s="84">
        <v>0</v>
      </c>
      <c r="MCZ1356" s="84">
        <f>MCZ1353</f>
        <v>2000000</v>
      </c>
      <c r="MDA1356" s="84">
        <f>MDA1353</f>
        <v>0</v>
      </c>
      <c r="MDB1356" s="84">
        <f>MDA1356/MCZ1356</f>
        <v>0</v>
      </c>
      <c r="MDC1356" s="84">
        <f>MCZ1356-MDA1356</f>
        <v>2000000</v>
      </c>
      <c r="MDD1356" s="84">
        <f t="shared" si="514"/>
        <v>2000000</v>
      </c>
      <c r="MDJ1356" s="84" t="s">
        <v>247</v>
      </c>
      <c r="MDK1356" s="84" t="s">
        <v>4692</v>
      </c>
      <c r="MDL1356" s="84">
        <v>0</v>
      </c>
      <c r="MDM1356" s="84">
        <v>0</v>
      </c>
      <c r="MDO1356" s="84">
        <v>0</v>
      </c>
      <c r="MDP1356" s="84">
        <f>MDP1353</f>
        <v>2000000</v>
      </c>
      <c r="MDQ1356" s="84">
        <f>MDQ1353</f>
        <v>0</v>
      </c>
      <c r="MDR1356" s="84">
        <f>MDQ1356/MDP1356</f>
        <v>0</v>
      </c>
      <c r="MDS1356" s="84">
        <f>MDP1356-MDQ1356</f>
        <v>2000000</v>
      </c>
      <c r="MDT1356" s="84">
        <f t="shared" si="515"/>
        <v>2000000</v>
      </c>
      <c r="MDZ1356" s="84" t="s">
        <v>247</v>
      </c>
      <c r="MEA1356" s="84" t="s">
        <v>4692</v>
      </c>
      <c r="MEB1356" s="84">
        <v>0</v>
      </c>
      <c r="MEC1356" s="84">
        <v>0</v>
      </c>
      <c r="MEE1356" s="84">
        <v>0</v>
      </c>
      <c r="MEF1356" s="84">
        <f>MEF1353</f>
        <v>2000000</v>
      </c>
      <c r="MEG1356" s="84">
        <f>MEG1353</f>
        <v>0</v>
      </c>
      <c r="MEH1356" s="84">
        <f>MEG1356/MEF1356</f>
        <v>0</v>
      </c>
      <c r="MEI1356" s="84">
        <f>MEF1356-MEG1356</f>
        <v>2000000</v>
      </c>
      <c r="MEJ1356" s="84">
        <f t="shared" si="515"/>
        <v>2000000</v>
      </c>
      <c r="MEP1356" s="84" t="s">
        <v>247</v>
      </c>
      <c r="MEQ1356" s="84" t="s">
        <v>4692</v>
      </c>
      <c r="MER1356" s="84">
        <v>0</v>
      </c>
      <c r="MES1356" s="84">
        <v>0</v>
      </c>
      <c r="MEU1356" s="84">
        <v>0</v>
      </c>
      <c r="MEV1356" s="84">
        <f>MEV1353</f>
        <v>2000000</v>
      </c>
      <c r="MEW1356" s="84">
        <f>MEW1353</f>
        <v>0</v>
      </c>
      <c r="MEX1356" s="84">
        <f>MEW1356/MEV1356</f>
        <v>0</v>
      </c>
      <c r="MEY1356" s="84">
        <f>MEV1356-MEW1356</f>
        <v>2000000</v>
      </c>
      <c r="MEZ1356" s="84">
        <f t="shared" si="516"/>
        <v>2000000</v>
      </c>
      <c r="MFF1356" s="84" t="s">
        <v>247</v>
      </c>
      <c r="MFG1356" s="84" t="s">
        <v>4692</v>
      </c>
      <c r="MFH1356" s="84">
        <v>0</v>
      </c>
      <c r="MFI1356" s="84">
        <v>0</v>
      </c>
      <c r="MFK1356" s="84">
        <v>0</v>
      </c>
      <c r="MFL1356" s="84">
        <f>MFL1353</f>
        <v>2000000</v>
      </c>
      <c r="MFM1356" s="84">
        <f>MFM1353</f>
        <v>0</v>
      </c>
      <c r="MFN1356" s="84">
        <f>MFM1356/MFL1356</f>
        <v>0</v>
      </c>
      <c r="MFO1356" s="84">
        <f>MFL1356-MFM1356</f>
        <v>2000000</v>
      </c>
      <c r="MFP1356" s="84">
        <f t="shared" si="516"/>
        <v>2000000</v>
      </c>
      <c r="MFV1356" s="84" t="s">
        <v>247</v>
      </c>
      <c r="MFW1356" s="84" t="s">
        <v>4692</v>
      </c>
      <c r="MFX1356" s="84">
        <v>0</v>
      </c>
      <c r="MFY1356" s="84">
        <v>0</v>
      </c>
      <c r="MGA1356" s="84">
        <v>0</v>
      </c>
      <c r="MGB1356" s="84">
        <f>MGB1353</f>
        <v>2000000</v>
      </c>
      <c r="MGC1356" s="84">
        <f>MGC1353</f>
        <v>0</v>
      </c>
      <c r="MGD1356" s="84">
        <f>MGC1356/MGB1356</f>
        <v>0</v>
      </c>
      <c r="MGE1356" s="84">
        <f>MGB1356-MGC1356</f>
        <v>2000000</v>
      </c>
      <c r="MGF1356" s="84">
        <f t="shared" si="517"/>
        <v>2000000</v>
      </c>
      <c r="MGL1356" s="84" t="s">
        <v>247</v>
      </c>
      <c r="MGM1356" s="84" t="s">
        <v>4692</v>
      </c>
      <c r="MGN1356" s="84">
        <v>0</v>
      </c>
      <c r="MGO1356" s="84">
        <v>0</v>
      </c>
      <c r="MGQ1356" s="84">
        <v>0</v>
      </c>
      <c r="MGR1356" s="84">
        <f>MGR1353</f>
        <v>2000000</v>
      </c>
      <c r="MGS1356" s="84">
        <f>MGS1353</f>
        <v>0</v>
      </c>
      <c r="MGT1356" s="84">
        <f>MGS1356/MGR1356</f>
        <v>0</v>
      </c>
      <c r="MGU1356" s="84">
        <f>MGR1356-MGS1356</f>
        <v>2000000</v>
      </c>
      <c r="MGV1356" s="84">
        <f t="shared" si="517"/>
        <v>2000000</v>
      </c>
      <c r="MHB1356" s="84" t="s">
        <v>247</v>
      </c>
      <c r="MHC1356" s="84" t="s">
        <v>4692</v>
      </c>
      <c r="MHD1356" s="84">
        <v>0</v>
      </c>
      <c r="MHE1356" s="84">
        <v>0</v>
      </c>
      <c r="MHG1356" s="84">
        <v>0</v>
      </c>
      <c r="MHH1356" s="84">
        <f>MHH1353</f>
        <v>2000000</v>
      </c>
      <c r="MHI1356" s="84">
        <f>MHI1353</f>
        <v>0</v>
      </c>
      <c r="MHJ1356" s="84">
        <f>MHI1356/MHH1356</f>
        <v>0</v>
      </c>
      <c r="MHK1356" s="84">
        <f>MHH1356-MHI1356</f>
        <v>2000000</v>
      </c>
      <c r="MHL1356" s="84">
        <f t="shared" si="518"/>
        <v>2000000</v>
      </c>
      <c r="MHR1356" s="84" t="s">
        <v>247</v>
      </c>
      <c r="MHS1356" s="84" t="s">
        <v>4692</v>
      </c>
      <c r="MHT1356" s="84">
        <v>0</v>
      </c>
      <c r="MHU1356" s="84">
        <v>0</v>
      </c>
      <c r="MHW1356" s="84">
        <v>0</v>
      </c>
      <c r="MHX1356" s="84">
        <f>MHX1353</f>
        <v>2000000</v>
      </c>
      <c r="MHY1356" s="84">
        <f>MHY1353</f>
        <v>0</v>
      </c>
      <c r="MHZ1356" s="84">
        <f>MHY1356/MHX1356</f>
        <v>0</v>
      </c>
      <c r="MIA1356" s="84">
        <f>MHX1356-MHY1356</f>
        <v>2000000</v>
      </c>
      <c r="MIB1356" s="84">
        <f t="shared" si="518"/>
        <v>2000000</v>
      </c>
      <c r="MIH1356" s="84" t="s">
        <v>247</v>
      </c>
      <c r="MII1356" s="84" t="s">
        <v>4692</v>
      </c>
      <c r="MIJ1356" s="84">
        <v>0</v>
      </c>
      <c r="MIK1356" s="84">
        <v>0</v>
      </c>
      <c r="MIM1356" s="84">
        <v>0</v>
      </c>
      <c r="MIN1356" s="84">
        <f>MIN1353</f>
        <v>2000000</v>
      </c>
      <c r="MIO1356" s="84">
        <f>MIO1353</f>
        <v>0</v>
      </c>
      <c r="MIP1356" s="84">
        <f>MIO1356/MIN1356</f>
        <v>0</v>
      </c>
      <c r="MIQ1356" s="84">
        <f>MIN1356-MIO1356</f>
        <v>2000000</v>
      </c>
      <c r="MIR1356" s="84">
        <f t="shared" si="519"/>
        <v>2000000</v>
      </c>
      <c r="MIX1356" s="84" t="s">
        <v>247</v>
      </c>
      <c r="MIY1356" s="84" t="s">
        <v>4692</v>
      </c>
      <c r="MIZ1356" s="84">
        <v>0</v>
      </c>
      <c r="MJA1356" s="84">
        <v>0</v>
      </c>
      <c r="MJC1356" s="84">
        <v>0</v>
      </c>
      <c r="MJD1356" s="84">
        <f>MJD1353</f>
        <v>2000000</v>
      </c>
      <c r="MJE1356" s="84">
        <f>MJE1353</f>
        <v>0</v>
      </c>
      <c r="MJF1356" s="84">
        <f>MJE1356/MJD1356</f>
        <v>0</v>
      </c>
      <c r="MJG1356" s="84">
        <f>MJD1356-MJE1356</f>
        <v>2000000</v>
      </c>
      <c r="MJH1356" s="84">
        <f t="shared" si="519"/>
        <v>2000000</v>
      </c>
      <c r="MJN1356" s="84" t="s">
        <v>247</v>
      </c>
      <c r="MJO1356" s="84" t="s">
        <v>4692</v>
      </c>
      <c r="MJP1356" s="84">
        <v>0</v>
      </c>
      <c r="MJQ1356" s="84">
        <v>0</v>
      </c>
      <c r="MJS1356" s="84">
        <v>0</v>
      </c>
      <c r="MJT1356" s="84">
        <f>MJT1353</f>
        <v>2000000</v>
      </c>
      <c r="MJU1356" s="84">
        <f>MJU1353</f>
        <v>0</v>
      </c>
      <c r="MJV1356" s="84">
        <f>MJU1356/MJT1356</f>
        <v>0</v>
      </c>
      <c r="MJW1356" s="84">
        <f>MJT1356-MJU1356</f>
        <v>2000000</v>
      </c>
      <c r="MJX1356" s="84">
        <f t="shared" si="520"/>
        <v>2000000</v>
      </c>
      <c r="MKD1356" s="84" t="s">
        <v>247</v>
      </c>
      <c r="MKE1356" s="84" t="s">
        <v>4692</v>
      </c>
      <c r="MKF1356" s="84">
        <v>0</v>
      </c>
      <c r="MKG1356" s="84">
        <v>0</v>
      </c>
      <c r="MKI1356" s="84">
        <v>0</v>
      </c>
      <c r="MKJ1356" s="84">
        <f>MKJ1353</f>
        <v>2000000</v>
      </c>
      <c r="MKK1356" s="84">
        <f>MKK1353</f>
        <v>0</v>
      </c>
      <c r="MKL1356" s="84">
        <f>MKK1356/MKJ1356</f>
        <v>0</v>
      </c>
      <c r="MKM1356" s="84">
        <f>MKJ1356-MKK1356</f>
        <v>2000000</v>
      </c>
      <c r="MKN1356" s="84">
        <f t="shared" si="520"/>
        <v>2000000</v>
      </c>
      <c r="MKT1356" s="84" t="s">
        <v>247</v>
      </c>
      <c r="MKU1356" s="84" t="s">
        <v>4692</v>
      </c>
      <c r="MKV1356" s="84">
        <v>0</v>
      </c>
      <c r="MKW1356" s="84">
        <v>0</v>
      </c>
      <c r="MKY1356" s="84">
        <v>0</v>
      </c>
      <c r="MKZ1356" s="84">
        <f>MKZ1353</f>
        <v>2000000</v>
      </c>
      <c r="MLA1356" s="84">
        <f>MLA1353</f>
        <v>0</v>
      </c>
      <c r="MLB1356" s="84">
        <f>MLA1356/MKZ1356</f>
        <v>0</v>
      </c>
      <c r="MLC1356" s="84">
        <f>MKZ1356-MLA1356</f>
        <v>2000000</v>
      </c>
      <c r="MLD1356" s="84">
        <f t="shared" si="521"/>
        <v>2000000</v>
      </c>
      <c r="MLJ1356" s="84" t="s">
        <v>247</v>
      </c>
      <c r="MLK1356" s="84" t="s">
        <v>4692</v>
      </c>
      <c r="MLL1356" s="84">
        <v>0</v>
      </c>
      <c r="MLM1356" s="84">
        <v>0</v>
      </c>
      <c r="MLO1356" s="84">
        <v>0</v>
      </c>
      <c r="MLP1356" s="84">
        <f>MLP1353</f>
        <v>2000000</v>
      </c>
      <c r="MLQ1356" s="84">
        <f>MLQ1353</f>
        <v>0</v>
      </c>
      <c r="MLR1356" s="84">
        <f>MLQ1356/MLP1356</f>
        <v>0</v>
      </c>
      <c r="MLS1356" s="84">
        <f>MLP1356-MLQ1356</f>
        <v>2000000</v>
      </c>
      <c r="MLT1356" s="84">
        <f t="shared" si="521"/>
        <v>2000000</v>
      </c>
      <c r="MLZ1356" s="84" t="s">
        <v>247</v>
      </c>
      <c r="MMA1356" s="84" t="s">
        <v>4692</v>
      </c>
      <c r="MMB1356" s="84">
        <v>0</v>
      </c>
      <c r="MMC1356" s="84">
        <v>0</v>
      </c>
      <c r="MME1356" s="84">
        <v>0</v>
      </c>
      <c r="MMF1356" s="84">
        <f>MMF1353</f>
        <v>2000000</v>
      </c>
      <c r="MMG1356" s="84">
        <f>MMG1353</f>
        <v>0</v>
      </c>
      <c r="MMH1356" s="84">
        <f>MMG1356/MMF1356</f>
        <v>0</v>
      </c>
      <c r="MMI1356" s="84">
        <f>MMF1356-MMG1356</f>
        <v>2000000</v>
      </c>
      <c r="MMJ1356" s="84">
        <f t="shared" si="522"/>
        <v>2000000</v>
      </c>
      <c r="MMP1356" s="84" t="s">
        <v>247</v>
      </c>
      <c r="MMQ1356" s="84" t="s">
        <v>4692</v>
      </c>
      <c r="MMR1356" s="84">
        <v>0</v>
      </c>
      <c r="MMS1356" s="84">
        <v>0</v>
      </c>
      <c r="MMU1356" s="84">
        <v>0</v>
      </c>
      <c r="MMV1356" s="84">
        <f>MMV1353</f>
        <v>2000000</v>
      </c>
      <c r="MMW1356" s="84">
        <f>MMW1353</f>
        <v>0</v>
      </c>
      <c r="MMX1356" s="84">
        <f>MMW1356/MMV1356</f>
        <v>0</v>
      </c>
      <c r="MMY1356" s="84">
        <f>MMV1356-MMW1356</f>
        <v>2000000</v>
      </c>
      <c r="MMZ1356" s="84">
        <f t="shared" si="522"/>
        <v>2000000</v>
      </c>
      <c r="MNF1356" s="84" t="s">
        <v>247</v>
      </c>
      <c r="MNG1356" s="84" t="s">
        <v>4692</v>
      </c>
      <c r="MNH1356" s="84">
        <v>0</v>
      </c>
      <c r="MNI1356" s="84">
        <v>0</v>
      </c>
      <c r="MNK1356" s="84">
        <v>0</v>
      </c>
      <c r="MNL1356" s="84">
        <f>MNL1353</f>
        <v>2000000</v>
      </c>
      <c r="MNM1356" s="84">
        <f>MNM1353</f>
        <v>0</v>
      </c>
      <c r="MNN1356" s="84">
        <f>MNM1356/MNL1356</f>
        <v>0</v>
      </c>
      <c r="MNO1356" s="84">
        <f>MNL1356-MNM1356</f>
        <v>2000000</v>
      </c>
      <c r="MNP1356" s="84">
        <f t="shared" si="523"/>
        <v>2000000</v>
      </c>
      <c r="MNV1356" s="84" t="s">
        <v>247</v>
      </c>
      <c r="MNW1356" s="84" t="s">
        <v>4692</v>
      </c>
      <c r="MNX1356" s="84">
        <v>0</v>
      </c>
      <c r="MNY1356" s="84">
        <v>0</v>
      </c>
      <c r="MOA1356" s="84">
        <v>0</v>
      </c>
      <c r="MOB1356" s="84">
        <f>MOB1353</f>
        <v>2000000</v>
      </c>
      <c r="MOC1356" s="84">
        <f>MOC1353</f>
        <v>0</v>
      </c>
      <c r="MOD1356" s="84">
        <f>MOC1356/MOB1356</f>
        <v>0</v>
      </c>
      <c r="MOE1356" s="84">
        <f>MOB1356-MOC1356</f>
        <v>2000000</v>
      </c>
      <c r="MOF1356" s="84">
        <f t="shared" si="523"/>
        <v>2000000</v>
      </c>
      <c r="MOL1356" s="84" t="s">
        <v>247</v>
      </c>
      <c r="MOM1356" s="84" t="s">
        <v>4692</v>
      </c>
      <c r="MON1356" s="84">
        <v>0</v>
      </c>
      <c r="MOO1356" s="84">
        <v>0</v>
      </c>
      <c r="MOQ1356" s="84">
        <v>0</v>
      </c>
      <c r="MOR1356" s="84">
        <f>MOR1353</f>
        <v>2000000</v>
      </c>
      <c r="MOS1356" s="84">
        <f>MOS1353</f>
        <v>0</v>
      </c>
      <c r="MOT1356" s="84">
        <f>MOS1356/MOR1356</f>
        <v>0</v>
      </c>
      <c r="MOU1356" s="84">
        <f>MOR1356-MOS1356</f>
        <v>2000000</v>
      </c>
      <c r="MOV1356" s="84">
        <f t="shared" si="524"/>
        <v>2000000</v>
      </c>
      <c r="MPB1356" s="84" t="s">
        <v>247</v>
      </c>
      <c r="MPC1356" s="84" t="s">
        <v>4692</v>
      </c>
      <c r="MPD1356" s="84">
        <v>0</v>
      </c>
      <c r="MPE1356" s="84">
        <v>0</v>
      </c>
      <c r="MPG1356" s="84">
        <v>0</v>
      </c>
      <c r="MPH1356" s="84">
        <f>MPH1353</f>
        <v>2000000</v>
      </c>
      <c r="MPI1356" s="84">
        <f>MPI1353</f>
        <v>0</v>
      </c>
      <c r="MPJ1356" s="84">
        <f>MPI1356/MPH1356</f>
        <v>0</v>
      </c>
      <c r="MPK1356" s="84">
        <f>MPH1356-MPI1356</f>
        <v>2000000</v>
      </c>
      <c r="MPL1356" s="84">
        <f t="shared" si="524"/>
        <v>2000000</v>
      </c>
      <c r="MPR1356" s="84" t="s">
        <v>247</v>
      </c>
      <c r="MPS1356" s="84" t="s">
        <v>4692</v>
      </c>
      <c r="MPT1356" s="84">
        <v>0</v>
      </c>
      <c r="MPU1356" s="84">
        <v>0</v>
      </c>
      <c r="MPW1356" s="84">
        <v>0</v>
      </c>
      <c r="MPX1356" s="84">
        <f>MPX1353</f>
        <v>2000000</v>
      </c>
      <c r="MPY1356" s="84">
        <f>MPY1353</f>
        <v>0</v>
      </c>
      <c r="MPZ1356" s="84">
        <f>MPY1356/MPX1356</f>
        <v>0</v>
      </c>
      <c r="MQA1356" s="84">
        <f>MPX1356-MPY1356</f>
        <v>2000000</v>
      </c>
      <c r="MQB1356" s="84">
        <f t="shared" si="525"/>
        <v>2000000</v>
      </c>
      <c r="MQH1356" s="84" t="s">
        <v>247</v>
      </c>
      <c r="MQI1356" s="84" t="s">
        <v>4692</v>
      </c>
      <c r="MQJ1356" s="84">
        <v>0</v>
      </c>
      <c r="MQK1356" s="84">
        <v>0</v>
      </c>
      <c r="MQM1356" s="84">
        <v>0</v>
      </c>
      <c r="MQN1356" s="84">
        <f>MQN1353</f>
        <v>2000000</v>
      </c>
      <c r="MQO1356" s="84">
        <f>MQO1353</f>
        <v>0</v>
      </c>
      <c r="MQP1356" s="84">
        <f>MQO1356/MQN1356</f>
        <v>0</v>
      </c>
      <c r="MQQ1356" s="84">
        <f>MQN1356-MQO1356</f>
        <v>2000000</v>
      </c>
      <c r="MQR1356" s="84">
        <f t="shared" si="525"/>
        <v>2000000</v>
      </c>
      <c r="MQX1356" s="84" t="s">
        <v>247</v>
      </c>
      <c r="MQY1356" s="84" t="s">
        <v>4692</v>
      </c>
      <c r="MQZ1356" s="84">
        <v>0</v>
      </c>
      <c r="MRA1356" s="84">
        <v>0</v>
      </c>
      <c r="MRC1356" s="84">
        <v>0</v>
      </c>
      <c r="MRD1356" s="84">
        <f>MRD1353</f>
        <v>2000000</v>
      </c>
      <c r="MRE1356" s="84">
        <f>MRE1353</f>
        <v>0</v>
      </c>
      <c r="MRF1356" s="84">
        <f>MRE1356/MRD1356</f>
        <v>0</v>
      </c>
      <c r="MRG1356" s="84">
        <f>MRD1356-MRE1356</f>
        <v>2000000</v>
      </c>
      <c r="MRH1356" s="84">
        <f t="shared" si="526"/>
        <v>2000000</v>
      </c>
      <c r="MRN1356" s="84" t="s">
        <v>247</v>
      </c>
      <c r="MRO1356" s="84" t="s">
        <v>4692</v>
      </c>
      <c r="MRP1356" s="84">
        <v>0</v>
      </c>
      <c r="MRQ1356" s="84">
        <v>0</v>
      </c>
      <c r="MRS1356" s="84">
        <v>0</v>
      </c>
      <c r="MRT1356" s="84">
        <f>MRT1353</f>
        <v>2000000</v>
      </c>
      <c r="MRU1356" s="84">
        <f>MRU1353</f>
        <v>0</v>
      </c>
      <c r="MRV1356" s="84">
        <f>MRU1356/MRT1356</f>
        <v>0</v>
      </c>
      <c r="MRW1356" s="84">
        <f>MRT1356-MRU1356</f>
        <v>2000000</v>
      </c>
      <c r="MRX1356" s="84">
        <f t="shared" si="526"/>
        <v>2000000</v>
      </c>
      <c r="MSD1356" s="84" t="s">
        <v>247</v>
      </c>
      <c r="MSE1356" s="84" t="s">
        <v>4692</v>
      </c>
      <c r="MSF1356" s="84">
        <v>0</v>
      </c>
      <c r="MSG1356" s="84">
        <v>0</v>
      </c>
      <c r="MSI1356" s="84">
        <v>0</v>
      </c>
      <c r="MSJ1356" s="84">
        <f>MSJ1353</f>
        <v>2000000</v>
      </c>
      <c r="MSK1356" s="84">
        <f>MSK1353</f>
        <v>0</v>
      </c>
      <c r="MSL1356" s="84">
        <f>MSK1356/MSJ1356</f>
        <v>0</v>
      </c>
      <c r="MSM1356" s="84">
        <f>MSJ1356-MSK1356</f>
        <v>2000000</v>
      </c>
      <c r="MSN1356" s="84">
        <f t="shared" si="527"/>
        <v>2000000</v>
      </c>
      <c r="MST1356" s="84" t="s">
        <v>247</v>
      </c>
      <c r="MSU1356" s="84" t="s">
        <v>4692</v>
      </c>
      <c r="MSV1356" s="84">
        <v>0</v>
      </c>
      <c r="MSW1356" s="84">
        <v>0</v>
      </c>
      <c r="MSY1356" s="84">
        <v>0</v>
      </c>
      <c r="MSZ1356" s="84">
        <f>MSZ1353</f>
        <v>2000000</v>
      </c>
      <c r="MTA1356" s="84">
        <f>MTA1353</f>
        <v>0</v>
      </c>
      <c r="MTB1356" s="84">
        <f>MTA1356/MSZ1356</f>
        <v>0</v>
      </c>
      <c r="MTC1356" s="84">
        <f>MSZ1356-MTA1356</f>
        <v>2000000</v>
      </c>
      <c r="MTD1356" s="84">
        <f t="shared" si="527"/>
        <v>2000000</v>
      </c>
      <c r="MTJ1356" s="84" t="s">
        <v>247</v>
      </c>
      <c r="MTK1356" s="84" t="s">
        <v>4692</v>
      </c>
      <c r="MTL1356" s="84">
        <v>0</v>
      </c>
      <c r="MTM1356" s="84">
        <v>0</v>
      </c>
      <c r="MTO1356" s="84">
        <v>0</v>
      </c>
      <c r="MTP1356" s="84">
        <f>MTP1353</f>
        <v>2000000</v>
      </c>
      <c r="MTQ1356" s="84">
        <f>MTQ1353</f>
        <v>0</v>
      </c>
      <c r="MTR1356" s="84">
        <f>MTQ1356/MTP1356</f>
        <v>0</v>
      </c>
      <c r="MTS1356" s="84">
        <f>MTP1356-MTQ1356</f>
        <v>2000000</v>
      </c>
      <c r="MTT1356" s="84">
        <f t="shared" si="528"/>
        <v>2000000</v>
      </c>
      <c r="MTZ1356" s="84" t="s">
        <v>247</v>
      </c>
      <c r="MUA1356" s="84" t="s">
        <v>4692</v>
      </c>
      <c r="MUB1356" s="84">
        <v>0</v>
      </c>
      <c r="MUC1356" s="84">
        <v>0</v>
      </c>
      <c r="MUE1356" s="84">
        <v>0</v>
      </c>
      <c r="MUF1356" s="84">
        <f>MUF1353</f>
        <v>2000000</v>
      </c>
      <c r="MUG1356" s="84">
        <f>MUG1353</f>
        <v>0</v>
      </c>
      <c r="MUH1356" s="84">
        <f>MUG1356/MUF1356</f>
        <v>0</v>
      </c>
      <c r="MUI1356" s="84">
        <f>MUF1356-MUG1356</f>
        <v>2000000</v>
      </c>
      <c r="MUJ1356" s="84">
        <f t="shared" si="528"/>
        <v>2000000</v>
      </c>
      <c r="MUP1356" s="84" t="s">
        <v>247</v>
      </c>
      <c r="MUQ1356" s="84" t="s">
        <v>4692</v>
      </c>
      <c r="MUR1356" s="84">
        <v>0</v>
      </c>
      <c r="MUS1356" s="84">
        <v>0</v>
      </c>
      <c r="MUU1356" s="84">
        <v>0</v>
      </c>
      <c r="MUV1356" s="84">
        <f>MUV1353</f>
        <v>2000000</v>
      </c>
      <c r="MUW1356" s="84">
        <f>MUW1353</f>
        <v>0</v>
      </c>
      <c r="MUX1356" s="84">
        <f>MUW1356/MUV1356</f>
        <v>0</v>
      </c>
      <c r="MUY1356" s="84">
        <f>MUV1356-MUW1356</f>
        <v>2000000</v>
      </c>
      <c r="MUZ1356" s="84">
        <f t="shared" si="529"/>
        <v>2000000</v>
      </c>
      <c r="MVF1356" s="84" t="s">
        <v>247</v>
      </c>
      <c r="MVG1356" s="84" t="s">
        <v>4692</v>
      </c>
      <c r="MVH1356" s="84">
        <v>0</v>
      </c>
      <c r="MVI1356" s="84">
        <v>0</v>
      </c>
      <c r="MVK1356" s="84">
        <v>0</v>
      </c>
      <c r="MVL1356" s="84">
        <f>MVL1353</f>
        <v>2000000</v>
      </c>
      <c r="MVM1356" s="84">
        <f>MVM1353</f>
        <v>0</v>
      </c>
      <c r="MVN1356" s="84">
        <f>MVM1356/MVL1356</f>
        <v>0</v>
      </c>
      <c r="MVO1356" s="84">
        <f>MVL1356-MVM1356</f>
        <v>2000000</v>
      </c>
      <c r="MVP1356" s="84">
        <f t="shared" si="529"/>
        <v>2000000</v>
      </c>
      <c r="MVV1356" s="84" t="s">
        <v>247</v>
      </c>
      <c r="MVW1356" s="84" t="s">
        <v>4692</v>
      </c>
      <c r="MVX1356" s="84">
        <v>0</v>
      </c>
      <c r="MVY1356" s="84">
        <v>0</v>
      </c>
      <c r="MWA1356" s="84">
        <v>0</v>
      </c>
      <c r="MWB1356" s="84">
        <f>MWB1353</f>
        <v>2000000</v>
      </c>
      <c r="MWC1356" s="84">
        <f>MWC1353</f>
        <v>0</v>
      </c>
      <c r="MWD1356" s="84">
        <f>MWC1356/MWB1356</f>
        <v>0</v>
      </c>
      <c r="MWE1356" s="84">
        <f>MWB1356-MWC1356</f>
        <v>2000000</v>
      </c>
      <c r="MWF1356" s="84">
        <f t="shared" si="530"/>
        <v>2000000</v>
      </c>
      <c r="MWL1356" s="84" t="s">
        <v>247</v>
      </c>
      <c r="MWM1356" s="84" t="s">
        <v>4692</v>
      </c>
      <c r="MWN1356" s="84">
        <v>0</v>
      </c>
      <c r="MWO1356" s="84">
        <v>0</v>
      </c>
      <c r="MWQ1356" s="84">
        <v>0</v>
      </c>
      <c r="MWR1356" s="84">
        <f>MWR1353</f>
        <v>2000000</v>
      </c>
      <c r="MWS1356" s="84">
        <f>MWS1353</f>
        <v>0</v>
      </c>
      <c r="MWT1356" s="84">
        <f>MWS1356/MWR1356</f>
        <v>0</v>
      </c>
      <c r="MWU1356" s="84">
        <f>MWR1356-MWS1356</f>
        <v>2000000</v>
      </c>
      <c r="MWV1356" s="84">
        <f t="shared" si="530"/>
        <v>2000000</v>
      </c>
      <c r="MXB1356" s="84" t="s">
        <v>247</v>
      </c>
      <c r="MXC1356" s="84" t="s">
        <v>4692</v>
      </c>
      <c r="MXD1356" s="84">
        <v>0</v>
      </c>
      <c r="MXE1356" s="84">
        <v>0</v>
      </c>
      <c r="MXG1356" s="84">
        <v>0</v>
      </c>
      <c r="MXH1356" s="84">
        <f>MXH1353</f>
        <v>2000000</v>
      </c>
      <c r="MXI1356" s="84">
        <f>MXI1353</f>
        <v>0</v>
      </c>
      <c r="MXJ1356" s="84">
        <f>MXI1356/MXH1356</f>
        <v>0</v>
      </c>
      <c r="MXK1356" s="84">
        <f>MXH1356-MXI1356</f>
        <v>2000000</v>
      </c>
      <c r="MXL1356" s="84">
        <f t="shared" si="531"/>
        <v>2000000</v>
      </c>
      <c r="MXR1356" s="84" t="s">
        <v>247</v>
      </c>
      <c r="MXS1356" s="84" t="s">
        <v>4692</v>
      </c>
      <c r="MXT1356" s="84">
        <v>0</v>
      </c>
      <c r="MXU1356" s="84">
        <v>0</v>
      </c>
      <c r="MXW1356" s="84">
        <v>0</v>
      </c>
      <c r="MXX1356" s="84">
        <f>MXX1353</f>
        <v>2000000</v>
      </c>
      <c r="MXY1356" s="84">
        <f>MXY1353</f>
        <v>0</v>
      </c>
      <c r="MXZ1356" s="84">
        <f>MXY1356/MXX1356</f>
        <v>0</v>
      </c>
      <c r="MYA1356" s="84">
        <f>MXX1356-MXY1356</f>
        <v>2000000</v>
      </c>
      <c r="MYB1356" s="84">
        <f t="shared" si="531"/>
        <v>2000000</v>
      </c>
      <c r="MYH1356" s="84" t="s">
        <v>247</v>
      </c>
      <c r="MYI1356" s="84" t="s">
        <v>4692</v>
      </c>
      <c r="MYJ1356" s="84">
        <v>0</v>
      </c>
      <c r="MYK1356" s="84">
        <v>0</v>
      </c>
      <c r="MYM1356" s="84">
        <v>0</v>
      </c>
      <c r="MYN1356" s="84">
        <f>MYN1353</f>
        <v>2000000</v>
      </c>
      <c r="MYO1356" s="84">
        <f>MYO1353</f>
        <v>0</v>
      </c>
      <c r="MYP1356" s="84">
        <f>MYO1356/MYN1356</f>
        <v>0</v>
      </c>
      <c r="MYQ1356" s="84">
        <f>MYN1356-MYO1356</f>
        <v>2000000</v>
      </c>
      <c r="MYR1356" s="84">
        <f t="shared" si="532"/>
        <v>2000000</v>
      </c>
      <c r="MYX1356" s="84" t="s">
        <v>247</v>
      </c>
      <c r="MYY1356" s="84" t="s">
        <v>4692</v>
      </c>
      <c r="MYZ1356" s="84">
        <v>0</v>
      </c>
      <c r="MZA1356" s="84">
        <v>0</v>
      </c>
      <c r="MZC1356" s="84">
        <v>0</v>
      </c>
      <c r="MZD1356" s="84">
        <f>MZD1353</f>
        <v>2000000</v>
      </c>
      <c r="MZE1356" s="84">
        <f>MZE1353</f>
        <v>0</v>
      </c>
      <c r="MZF1356" s="84">
        <f>MZE1356/MZD1356</f>
        <v>0</v>
      </c>
      <c r="MZG1356" s="84">
        <f>MZD1356-MZE1356</f>
        <v>2000000</v>
      </c>
      <c r="MZH1356" s="84">
        <f t="shared" si="532"/>
        <v>2000000</v>
      </c>
      <c r="MZN1356" s="84" t="s">
        <v>247</v>
      </c>
      <c r="MZO1356" s="84" t="s">
        <v>4692</v>
      </c>
      <c r="MZP1356" s="84">
        <v>0</v>
      </c>
      <c r="MZQ1356" s="84">
        <v>0</v>
      </c>
      <c r="MZS1356" s="84">
        <v>0</v>
      </c>
      <c r="MZT1356" s="84">
        <f>MZT1353</f>
        <v>2000000</v>
      </c>
      <c r="MZU1356" s="84">
        <f>MZU1353</f>
        <v>0</v>
      </c>
      <c r="MZV1356" s="84">
        <f>MZU1356/MZT1356</f>
        <v>0</v>
      </c>
      <c r="MZW1356" s="84">
        <f>MZT1356-MZU1356</f>
        <v>2000000</v>
      </c>
      <c r="MZX1356" s="84">
        <f t="shared" si="533"/>
        <v>2000000</v>
      </c>
      <c r="NAD1356" s="84" t="s">
        <v>247</v>
      </c>
      <c r="NAE1356" s="84" t="s">
        <v>4692</v>
      </c>
      <c r="NAF1356" s="84">
        <v>0</v>
      </c>
      <c r="NAG1356" s="84">
        <v>0</v>
      </c>
      <c r="NAI1356" s="84">
        <v>0</v>
      </c>
      <c r="NAJ1356" s="84">
        <f>NAJ1353</f>
        <v>2000000</v>
      </c>
      <c r="NAK1356" s="84">
        <f>NAK1353</f>
        <v>0</v>
      </c>
      <c r="NAL1356" s="84">
        <f>NAK1356/NAJ1356</f>
        <v>0</v>
      </c>
      <c r="NAM1356" s="84">
        <f>NAJ1356-NAK1356</f>
        <v>2000000</v>
      </c>
      <c r="NAN1356" s="84">
        <f t="shared" si="533"/>
        <v>2000000</v>
      </c>
      <c r="NAT1356" s="84" t="s">
        <v>247</v>
      </c>
      <c r="NAU1356" s="84" t="s">
        <v>4692</v>
      </c>
      <c r="NAV1356" s="84">
        <v>0</v>
      </c>
      <c r="NAW1356" s="84">
        <v>0</v>
      </c>
      <c r="NAY1356" s="84">
        <v>0</v>
      </c>
      <c r="NAZ1356" s="84">
        <f>NAZ1353</f>
        <v>2000000</v>
      </c>
      <c r="NBA1356" s="84">
        <f>NBA1353</f>
        <v>0</v>
      </c>
      <c r="NBB1356" s="84">
        <f>NBA1356/NAZ1356</f>
        <v>0</v>
      </c>
      <c r="NBC1356" s="84">
        <f>NAZ1356-NBA1356</f>
        <v>2000000</v>
      </c>
      <c r="NBD1356" s="84">
        <f t="shared" si="534"/>
        <v>2000000</v>
      </c>
      <c r="NBJ1356" s="84" t="s">
        <v>247</v>
      </c>
      <c r="NBK1356" s="84" t="s">
        <v>4692</v>
      </c>
      <c r="NBL1356" s="84">
        <v>0</v>
      </c>
      <c r="NBM1356" s="84">
        <v>0</v>
      </c>
      <c r="NBO1356" s="84">
        <v>0</v>
      </c>
      <c r="NBP1356" s="84">
        <f>NBP1353</f>
        <v>2000000</v>
      </c>
      <c r="NBQ1356" s="84">
        <f>NBQ1353</f>
        <v>0</v>
      </c>
      <c r="NBR1356" s="84">
        <f>NBQ1356/NBP1356</f>
        <v>0</v>
      </c>
      <c r="NBS1356" s="84">
        <f>NBP1356-NBQ1356</f>
        <v>2000000</v>
      </c>
      <c r="NBT1356" s="84">
        <f t="shared" si="534"/>
        <v>2000000</v>
      </c>
      <c r="NBZ1356" s="84" t="s">
        <v>247</v>
      </c>
      <c r="NCA1356" s="84" t="s">
        <v>4692</v>
      </c>
      <c r="NCB1356" s="84">
        <v>0</v>
      </c>
      <c r="NCC1356" s="84">
        <v>0</v>
      </c>
      <c r="NCE1356" s="84">
        <v>0</v>
      </c>
      <c r="NCF1356" s="84">
        <f>NCF1353</f>
        <v>2000000</v>
      </c>
      <c r="NCG1356" s="84">
        <f>NCG1353</f>
        <v>0</v>
      </c>
      <c r="NCH1356" s="84">
        <f>NCG1356/NCF1356</f>
        <v>0</v>
      </c>
      <c r="NCI1356" s="84">
        <f>NCF1356-NCG1356</f>
        <v>2000000</v>
      </c>
      <c r="NCJ1356" s="84">
        <f t="shared" si="535"/>
        <v>2000000</v>
      </c>
      <c r="NCP1356" s="84" t="s">
        <v>247</v>
      </c>
      <c r="NCQ1356" s="84" t="s">
        <v>4692</v>
      </c>
      <c r="NCR1356" s="84">
        <v>0</v>
      </c>
      <c r="NCS1356" s="84">
        <v>0</v>
      </c>
      <c r="NCU1356" s="84">
        <v>0</v>
      </c>
      <c r="NCV1356" s="84">
        <f>NCV1353</f>
        <v>2000000</v>
      </c>
      <c r="NCW1356" s="84">
        <f>NCW1353</f>
        <v>0</v>
      </c>
      <c r="NCX1356" s="84">
        <f>NCW1356/NCV1356</f>
        <v>0</v>
      </c>
      <c r="NCY1356" s="84">
        <f>NCV1356-NCW1356</f>
        <v>2000000</v>
      </c>
      <c r="NCZ1356" s="84">
        <f t="shared" si="535"/>
        <v>2000000</v>
      </c>
      <c r="NDF1356" s="84" t="s">
        <v>247</v>
      </c>
      <c r="NDG1356" s="84" t="s">
        <v>4692</v>
      </c>
      <c r="NDH1356" s="84">
        <v>0</v>
      </c>
      <c r="NDI1356" s="84">
        <v>0</v>
      </c>
      <c r="NDK1356" s="84">
        <v>0</v>
      </c>
      <c r="NDL1356" s="84">
        <f>NDL1353</f>
        <v>2000000</v>
      </c>
      <c r="NDM1356" s="84">
        <f>NDM1353</f>
        <v>0</v>
      </c>
      <c r="NDN1356" s="84">
        <f>NDM1356/NDL1356</f>
        <v>0</v>
      </c>
      <c r="NDO1356" s="84">
        <f>NDL1356-NDM1356</f>
        <v>2000000</v>
      </c>
      <c r="NDP1356" s="84">
        <f t="shared" si="536"/>
        <v>2000000</v>
      </c>
      <c r="NDV1356" s="84" t="s">
        <v>247</v>
      </c>
      <c r="NDW1356" s="84" t="s">
        <v>4692</v>
      </c>
      <c r="NDX1356" s="84">
        <v>0</v>
      </c>
      <c r="NDY1356" s="84">
        <v>0</v>
      </c>
      <c r="NEA1356" s="84">
        <v>0</v>
      </c>
      <c r="NEB1356" s="84">
        <f>NEB1353</f>
        <v>2000000</v>
      </c>
      <c r="NEC1356" s="84">
        <f>NEC1353</f>
        <v>0</v>
      </c>
      <c r="NED1356" s="84">
        <f>NEC1356/NEB1356</f>
        <v>0</v>
      </c>
      <c r="NEE1356" s="84">
        <f>NEB1356-NEC1356</f>
        <v>2000000</v>
      </c>
      <c r="NEF1356" s="84">
        <f t="shared" si="536"/>
        <v>2000000</v>
      </c>
      <c r="NEL1356" s="84" t="s">
        <v>247</v>
      </c>
      <c r="NEM1356" s="84" t="s">
        <v>4692</v>
      </c>
      <c r="NEN1356" s="84">
        <v>0</v>
      </c>
      <c r="NEO1356" s="84">
        <v>0</v>
      </c>
      <c r="NEQ1356" s="84">
        <v>0</v>
      </c>
      <c r="NER1356" s="84">
        <f>NER1353</f>
        <v>2000000</v>
      </c>
      <c r="NES1356" s="84">
        <f>NES1353</f>
        <v>0</v>
      </c>
      <c r="NET1356" s="84">
        <f>NES1356/NER1356</f>
        <v>0</v>
      </c>
      <c r="NEU1356" s="84">
        <f>NER1356-NES1356</f>
        <v>2000000</v>
      </c>
      <c r="NEV1356" s="84">
        <f t="shared" si="537"/>
        <v>2000000</v>
      </c>
      <c r="NFB1356" s="84" t="s">
        <v>247</v>
      </c>
      <c r="NFC1356" s="84" t="s">
        <v>4692</v>
      </c>
      <c r="NFD1356" s="84">
        <v>0</v>
      </c>
      <c r="NFE1356" s="84">
        <v>0</v>
      </c>
      <c r="NFG1356" s="84">
        <v>0</v>
      </c>
      <c r="NFH1356" s="84">
        <f>NFH1353</f>
        <v>2000000</v>
      </c>
      <c r="NFI1356" s="84">
        <f>NFI1353</f>
        <v>0</v>
      </c>
      <c r="NFJ1356" s="84">
        <f>NFI1356/NFH1356</f>
        <v>0</v>
      </c>
      <c r="NFK1356" s="84">
        <f>NFH1356-NFI1356</f>
        <v>2000000</v>
      </c>
      <c r="NFL1356" s="84">
        <f t="shared" si="537"/>
        <v>2000000</v>
      </c>
      <c r="NFR1356" s="84" t="s">
        <v>247</v>
      </c>
      <c r="NFS1356" s="84" t="s">
        <v>4692</v>
      </c>
      <c r="NFT1356" s="84">
        <v>0</v>
      </c>
      <c r="NFU1356" s="84">
        <v>0</v>
      </c>
      <c r="NFW1356" s="84">
        <v>0</v>
      </c>
      <c r="NFX1356" s="84">
        <f>NFX1353</f>
        <v>2000000</v>
      </c>
      <c r="NFY1356" s="84">
        <f>NFY1353</f>
        <v>0</v>
      </c>
      <c r="NFZ1356" s="84">
        <f>NFY1356/NFX1356</f>
        <v>0</v>
      </c>
      <c r="NGA1356" s="84">
        <f>NFX1356-NFY1356</f>
        <v>2000000</v>
      </c>
      <c r="NGB1356" s="84">
        <f t="shared" si="538"/>
        <v>2000000</v>
      </c>
      <c r="NGH1356" s="84" t="s">
        <v>247</v>
      </c>
      <c r="NGI1356" s="84" t="s">
        <v>4692</v>
      </c>
      <c r="NGJ1356" s="84">
        <v>0</v>
      </c>
      <c r="NGK1356" s="84">
        <v>0</v>
      </c>
      <c r="NGM1356" s="84">
        <v>0</v>
      </c>
      <c r="NGN1356" s="84">
        <f>NGN1353</f>
        <v>2000000</v>
      </c>
      <c r="NGO1356" s="84">
        <f>NGO1353</f>
        <v>0</v>
      </c>
      <c r="NGP1356" s="84">
        <f>NGO1356/NGN1356</f>
        <v>0</v>
      </c>
      <c r="NGQ1356" s="84">
        <f>NGN1356-NGO1356</f>
        <v>2000000</v>
      </c>
      <c r="NGR1356" s="84">
        <f t="shared" si="538"/>
        <v>2000000</v>
      </c>
      <c r="NGX1356" s="84" t="s">
        <v>247</v>
      </c>
      <c r="NGY1356" s="84" t="s">
        <v>4692</v>
      </c>
      <c r="NGZ1356" s="84">
        <v>0</v>
      </c>
      <c r="NHA1356" s="84">
        <v>0</v>
      </c>
      <c r="NHC1356" s="84">
        <v>0</v>
      </c>
      <c r="NHD1356" s="84">
        <f>NHD1353</f>
        <v>2000000</v>
      </c>
      <c r="NHE1356" s="84">
        <f>NHE1353</f>
        <v>0</v>
      </c>
      <c r="NHF1356" s="84">
        <f>NHE1356/NHD1356</f>
        <v>0</v>
      </c>
      <c r="NHG1356" s="84">
        <f>NHD1356-NHE1356</f>
        <v>2000000</v>
      </c>
      <c r="NHH1356" s="84">
        <f t="shared" si="539"/>
        <v>2000000</v>
      </c>
      <c r="NHN1356" s="84" t="s">
        <v>247</v>
      </c>
      <c r="NHO1356" s="84" t="s">
        <v>4692</v>
      </c>
      <c r="NHP1356" s="84">
        <v>0</v>
      </c>
      <c r="NHQ1356" s="84">
        <v>0</v>
      </c>
      <c r="NHS1356" s="84">
        <v>0</v>
      </c>
      <c r="NHT1356" s="84">
        <f>NHT1353</f>
        <v>2000000</v>
      </c>
      <c r="NHU1356" s="84">
        <f>NHU1353</f>
        <v>0</v>
      </c>
      <c r="NHV1356" s="84">
        <f>NHU1356/NHT1356</f>
        <v>0</v>
      </c>
      <c r="NHW1356" s="84">
        <f>NHT1356-NHU1356</f>
        <v>2000000</v>
      </c>
      <c r="NHX1356" s="84">
        <f t="shared" si="539"/>
        <v>2000000</v>
      </c>
      <c r="NID1356" s="84" t="s">
        <v>247</v>
      </c>
      <c r="NIE1356" s="84" t="s">
        <v>4692</v>
      </c>
      <c r="NIF1356" s="84">
        <v>0</v>
      </c>
      <c r="NIG1356" s="84">
        <v>0</v>
      </c>
      <c r="NII1356" s="84">
        <v>0</v>
      </c>
      <c r="NIJ1356" s="84">
        <f>NIJ1353</f>
        <v>2000000</v>
      </c>
      <c r="NIK1356" s="84">
        <f>NIK1353</f>
        <v>0</v>
      </c>
      <c r="NIL1356" s="84">
        <f>NIK1356/NIJ1356</f>
        <v>0</v>
      </c>
      <c r="NIM1356" s="84">
        <f>NIJ1356-NIK1356</f>
        <v>2000000</v>
      </c>
      <c r="NIN1356" s="84">
        <f t="shared" si="540"/>
        <v>2000000</v>
      </c>
      <c r="NIT1356" s="84" t="s">
        <v>247</v>
      </c>
      <c r="NIU1356" s="84" t="s">
        <v>4692</v>
      </c>
      <c r="NIV1356" s="84">
        <v>0</v>
      </c>
      <c r="NIW1356" s="84">
        <v>0</v>
      </c>
      <c r="NIY1356" s="84">
        <v>0</v>
      </c>
      <c r="NIZ1356" s="84">
        <f>NIZ1353</f>
        <v>2000000</v>
      </c>
      <c r="NJA1356" s="84">
        <f>NJA1353</f>
        <v>0</v>
      </c>
      <c r="NJB1356" s="84">
        <f>NJA1356/NIZ1356</f>
        <v>0</v>
      </c>
      <c r="NJC1356" s="84">
        <f>NIZ1356-NJA1356</f>
        <v>2000000</v>
      </c>
      <c r="NJD1356" s="84">
        <f t="shared" si="540"/>
        <v>2000000</v>
      </c>
      <c r="NJJ1356" s="84" t="s">
        <v>247</v>
      </c>
      <c r="NJK1356" s="84" t="s">
        <v>4692</v>
      </c>
      <c r="NJL1356" s="84">
        <v>0</v>
      </c>
      <c r="NJM1356" s="84">
        <v>0</v>
      </c>
      <c r="NJO1356" s="84">
        <v>0</v>
      </c>
      <c r="NJP1356" s="84">
        <f>NJP1353</f>
        <v>2000000</v>
      </c>
      <c r="NJQ1356" s="84">
        <f>NJQ1353</f>
        <v>0</v>
      </c>
      <c r="NJR1356" s="84">
        <f>NJQ1356/NJP1356</f>
        <v>0</v>
      </c>
      <c r="NJS1356" s="84">
        <f>NJP1356-NJQ1356</f>
        <v>2000000</v>
      </c>
      <c r="NJT1356" s="84">
        <f t="shared" si="541"/>
        <v>2000000</v>
      </c>
      <c r="NJZ1356" s="84" t="s">
        <v>247</v>
      </c>
      <c r="NKA1356" s="84" t="s">
        <v>4692</v>
      </c>
      <c r="NKB1356" s="84">
        <v>0</v>
      </c>
      <c r="NKC1356" s="84">
        <v>0</v>
      </c>
      <c r="NKE1356" s="84">
        <v>0</v>
      </c>
      <c r="NKF1356" s="84">
        <f>NKF1353</f>
        <v>2000000</v>
      </c>
      <c r="NKG1356" s="84">
        <f>NKG1353</f>
        <v>0</v>
      </c>
      <c r="NKH1356" s="84">
        <f>NKG1356/NKF1356</f>
        <v>0</v>
      </c>
      <c r="NKI1356" s="84">
        <f>NKF1356-NKG1356</f>
        <v>2000000</v>
      </c>
      <c r="NKJ1356" s="84">
        <f t="shared" si="541"/>
        <v>2000000</v>
      </c>
      <c r="NKP1356" s="84" t="s">
        <v>247</v>
      </c>
      <c r="NKQ1356" s="84" t="s">
        <v>4692</v>
      </c>
      <c r="NKR1356" s="84">
        <v>0</v>
      </c>
      <c r="NKS1356" s="84">
        <v>0</v>
      </c>
      <c r="NKU1356" s="84">
        <v>0</v>
      </c>
      <c r="NKV1356" s="84">
        <f>NKV1353</f>
        <v>2000000</v>
      </c>
      <c r="NKW1356" s="84">
        <f>NKW1353</f>
        <v>0</v>
      </c>
      <c r="NKX1356" s="84">
        <f>NKW1356/NKV1356</f>
        <v>0</v>
      </c>
      <c r="NKY1356" s="84">
        <f>NKV1356-NKW1356</f>
        <v>2000000</v>
      </c>
      <c r="NKZ1356" s="84">
        <f t="shared" si="542"/>
        <v>2000000</v>
      </c>
      <c r="NLF1356" s="84" t="s">
        <v>247</v>
      </c>
      <c r="NLG1356" s="84" t="s">
        <v>4692</v>
      </c>
      <c r="NLH1356" s="84">
        <v>0</v>
      </c>
      <c r="NLI1356" s="84">
        <v>0</v>
      </c>
      <c r="NLK1356" s="84">
        <v>0</v>
      </c>
      <c r="NLL1356" s="84">
        <f>NLL1353</f>
        <v>2000000</v>
      </c>
      <c r="NLM1356" s="84">
        <f>NLM1353</f>
        <v>0</v>
      </c>
      <c r="NLN1356" s="84">
        <f>NLM1356/NLL1356</f>
        <v>0</v>
      </c>
      <c r="NLO1356" s="84">
        <f>NLL1356-NLM1356</f>
        <v>2000000</v>
      </c>
      <c r="NLP1356" s="84">
        <f t="shared" si="542"/>
        <v>2000000</v>
      </c>
      <c r="NLV1356" s="84" t="s">
        <v>247</v>
      </c>
      <c r="NLW1356" s="84" t="s">
        <v>4692</v>
      </c>
      <c r="NLX1356" s="84">
        <v>0</v>
      </c>
      <c r="NLY1356" s="84">
        <v>0</v>
      </c>
      <c r="NMA1356" s="84">
        <v>0</v>
      </c>
      <c r="NMB1356" s="84">
        <f>NMB1353</f>
        <v>2000000</v>
      </c>
      <c r="NMC1356" s="84">
        <f>NMC1353</f>
        <v>0</v>
      </c>
      <c r="NMD1356" s="84">
        <f>NMC1356/NMB1356</f>
        <v>0</v>
      </c>
      <c r="NME1356" s="84">
        <f>NMB1356-NMC1356</f>
        <v>2000000</v>
      </c>
      <c r="NMF1356" s="84">
        <f t="shared" si="543"/>
        <v>2000000</v>
      </c>
      <c r="NML1356" s="84" t="s">
        <v>247</v>
      </c>
      <c r="NMM1356" s="84" t="s">
        <v>4692</v>
      </c>
      <c r="NMN1356" s="84">
        <v>0</v>
      </c>
      <c r="NMO1356" s="84">
        <v>0</v>
      </c>
      <c r="NMQ1356" s="84">
        <v>0</v>
      </c>
      <c r="NMR1356" s="84">
        <f>NMR1353</f>
        <v>2000000</v>
      </c>
      <c r="NMS1356" s="84">
        <f>NMS1353</f>
        <v>0</v>
      </c>
      <c r="NMT1356" s="84">
        <f>NMS1356/NMR1356</f>
        <v>0</v>
      </c>
      <c r="NMU1356" s="84">
        <f>NMR1356-NMS1356</f>
        <v>2000000</v>
      </c>
      <c r="NMV1356" s="84">
        <f t="shared" si="543"/>
        <v>2000000</v>
      </c>
      <c r="NNB1356" s="84" t="s">
        <v>247</v>
      </c>
      <c r="NNC1356" s="84" t="s">
        <v>4692</v>
      </c>
      <c r="NND1356" s="84">
        <v>0</v>
      </c>
      <c r="NNE1356" s="84">
        <v>0</v>
      </c>
      <c r="NNG1356" s="84">
        <v>0</v>
      </c>
      <c r="NNH1356" s="84">
        <f>NNH1353</f>
        <v>2000000</v>
      </c>
      <c r="NNI1356" s="84">
        <f>NNI1353</f>
        <v>0</v>
      </c>
      <c r="NNJ1356" s="84">
        <f>NNI1356/NNH1356</f>
        <v>0</v>
      </c>
      <c r="NNK1356" s="84">
        <f>NNH1356-NNI1356</f>
        <v>2000000</v>
      </c>
      <c r="NNL1356" s="84">
        <f t="shared" si="544"/>
        <v>2000000</v>
      </c>
      <c r="NNR1356" s="84" t="s">
        <v>247</v>
      </c>
      <c r="NNS1356" s="84" t="s">
        <v>4692</v>
      </c>
      <c r="NNT1356" s="84">
        <v>0</v>
      </c>
      <c r="NNU1356" s="84">
        <v>0</v>
      </c>
      <c r="NNW1356" s="84">
        <v>0</v>
      </c>
      <c r="NNX1356" s="84">
        <f>NNX1353</f>
        <v>2000000</v>
      </c>
      <c r="NNY1356" s="84">
        <f>NNY1353</f>
        <v>0</v>
      </c>
      <c r="NNZ1356" s="84">
        <f>NNY1356/NNX1356</f>
        <v>0</v>
      </c>
      <c r="NOA1356" s="84">
        <f>NNX1356-NNY1356</f>
        <v>2000000</v>
      </c>
      <c r="NOB1356" s="84">
        <f t="shared" si="544"/>
        <v>2000000</v>
      </c>
      <c r="NOH1356" s="84" t="s">
        <v>247</v>
      </c>
      <c r="NOI1356" s="84" t="s">
        <v>4692</v>
      </c>
      <c r="NOJ1356" s="84">
        <v>0</v>
      </c>
      <c r="NOK1356" s="84">
        <v>0</v>
      </c>
      <c r="NOM1356" s="84">
        <v>0</v>
      </c>
      <c r="NON1356" s="84">
        <f>NON1353</f>
        <v>2000000</v>
      </c>
      <c r="NOO1356" s="84">
        <f>NOO1353</f>
        <v>0</v>
      </c>
      <c r="NOP1356" s="84">
        <f>NOO1356/NON1356</f>
        <v>0</v>
      </c>
      <c r="NOQ1356" s="84">
        <f>NON1356-NOO1356</f>
        <v>2000000</v>
      </c>
      <c r="NOR1356" s="84">
        <f t="shared" si="545"/>
        <v>2000000</v>
      </c>
      <c r="NOX1356" s="84" t="s">
        <v>247</v>
      </c>
      <c r="NOY1356" s="84" t="s">
        <v>4692</v>
      </c>
      <c r="NOZ1356" s="84">
        <v>0</v>
      </c>
      <c r="NPA1356" s="84">
        <v>0</v>
      </c>
      <c r="NPC1356" s="84">
        <v>0</v>
      </c>
      <c r="NPD1356" s="84">
        <f>NPD1353</f>
        <v>2000000</v>
      </c>
      <c r="NPE1356" s="84">
        <f>NPE1353</f>
        <v>0</v>
      </c>
      <c r="NPF1356" s="84">
        <f>NPE1356/NPD1356</f>
        <v>0</v>
      </c>
      <c r="NPG1356" s="84">
        <f>NPD1356-NPE1356</f>
        <v>2000000</v>
      </c>
      <c r="NPH1356" s="84">
        <f t="shared" si="545"/>
        <v>2000000</v>
      </c>
      <c r="NPN1356" s="84" t="s">
        <v>247</v>
      </c>
      <c r="NPO1356" s="84" t="s">
        <v>4692</v>
      </c>
      <c r="NPP1356" s="84">
        <v>0</v>
      </c>
      <c r="NPQ1356" s="84">
        <v>0</v>
      </c>
      <c r="NPS1356" s="84">
        <v>0</v>
      </c>
      <c r="NPT1356" s="84">
        <f>NPT1353</f>
        <v>2000000</v>
      </c>
      <c r="NPU1356" s="84">
        <f>NPU1353</f>
        <v>0</v>
      </c>
      <c r="NPV1356" s="84">
        <f>NPU1356/NPT1356</f>
        <v>0</v>
      </c>
      <c r="NPW1356" s="84">
        <f>NPT1356-NPU1356</f>
        <v>2000000</v>
      </c>
      <c r="NPX1356" s="84">
        <f t="shared" si="546"/>
        <v>2000000</v>
      </c>
      <c r="NQD1356" s="84" t="s">
        <v>247</v>
      </c>
      <c r="NQE1356" s="84" t="s">
        <v>4692</v>
      </c>
      <c r="NQF1356" s="84">
        <v>0</v>
      </c>
      <c r="NQG1356" s="84">
        <v>0</v>
      </c>
      <c r="NQI1356" s="84">
        <v>0</v>
      </c>
      <c r="NQJ1356" s="84">
        <f>NQJ1353</f>
        <v>2000000</v>
      </c>
      <c r="NQK1356" s="84">
        <f>NQK1353</f>
        <v>0</v>
      </c>
      <c r="NQL1356" s="84">
        <f>NQK1356/NQJ1356</f>
        <v>0</v>
      </c>
      <c r="NQM1356" s="84">
        <f>NQJ1356-NQK1356</f>
        <v>2000000</v>
      </c>
      <c r="NQN1356" s="84">
        <f t="shared" si="546"/>
        <v>2000000</v>
      </c>
      <c r="NQT1356" s="84" t="s">
        <v>247</v>
      </c>
      <c r="NQU1356" s="84" t="s">
        <v>4692</v>
      </c>
      <c r="NQV1356" s="84">
        <v>0</v>
      </c>
      <c r="NQW1356" s="84">
        <v>0</v>
      </c>
      <c r="NQY1356" s="84">
        <v>0</v>
      </c>
      <c r="NQZ1356" s="84">
        <f>NQZ1353</f>
        <v>2000000</v>
      </c>
      <c r="NRA1356" s="84">
        <f>NRA1353</f>
        <v>0</v>
      </c>
      <c r="NRB1356" s="84">
        <f>NRA1356/NQZ1356</f>
        <v>0</v>
      </c>
      <c r="NRC1356" s="84">
        <f>NQZ1356-NRA1356</f>
        <v>2000000</v>
      </c>
      <c r="NRD1356" s="84">
        <f t="shared" si="547"/>
        <v>2000000</v>
      </c>
      <c r="NRJ1356" s="84" t="s">
        <v>247</v>
      </c>
      <c r="NRK1356" s="84" t="s">
        <v>4692</v>
      </c>
      <c r="NRL1356" s="84">
        <v>0</v>
      </c>
      <c r="NRM1356" s="84">
        <v>0</v>
      </c>
      <c r="NRO1356" s="84">
        <v>0</v>
      </c>
      <c r="NRP1356" s="84">
        <f>NRP1353</f>
        <v>2000000</v>
      </c>
      <c r="NRQ1356" s="84">
        <f>NRQ1353</f>
        <v>0</v>
      </c>
      <c r="NRR1356" s="84">
        <f>NRQ1356/NRP1356</f>
        <v>0</v>
      </c>
      <c r="NRS1356" s="84">
        <f>NRP1356-NRQ1356</f>
        <v>2000000</v>
      </c>
      <c r="NRT1356" s="84">
        <f t="shared" si="547"/>
        <v>2000000</v>
      </c>
      <c r="NRZ1356" s="84" t="s">
        <v>247</v>
      </c>
      <c r="NSA1356" s="84" t="s">
        <v>4692</v>
      </c>
      <c r="NSB1356" s="84">
        <v>0</v>
      </c>
      <c r="NSC1356" s="84">
        <v>0</v>
      </c>
      <c r="NSE1356" s="84">
        <v>0</v>
      </c>
      <c r="NSF1356" s="84">
        <f>NSF1353</f>
        <v>2000000</v>
      </c>
      <c r="NSG1356" s="84">
        <f>NSG1353</f>
        <v>0</v>
      </c>
      <c r="NSH1356" s="84">
        <f>NSG1356/NSF1356</f>
        <v>0</v>
      </c>
      <c r="NSI1356" s="84">
        <f>NSF1356-NSG1356</f>
        <v>2000000</v>
      </c>
      <c r="NSJ1356" s="84">
        <f t="shared" si="548"/>
        <v>2000000</v>
      </c>
      <c r="NSP1356" s="84" t="s">
        <v>247</v>
      </c>
      <c r="NSQ1356" s="84" t="s">
        <v>4692</v>
      </c>
      <c r="NSR1356" s="84">
        <v>0</v>
      </c>
      <c r="NSS1356" s="84">
        <v>0</v>
      </c>
      <c r="NSU1356" s="84">
        <v>0</v>
      </c>
      <c r="NSV1356" s="84">
        <f>NSV1353</f>
        <v>2000000</v>
      </c>
      <c r="NSW1356" s="84">
        <f>NSW1353</f>
        <v>0</v>
      </c>
      <c r="NSX1356" s="84">
        <f>NSW1356/NSV1356</f>
        <v>0</v>
      </c>
      <c r="NSY1356" s="84">
        <f>NSV1356-NSW1356</f>
        <v>2000000</v>
      </c>
      <c r="NSZ1356" s="84">
        <f t="shared" si="548"/>
        <v>2000000</v>
      </c>
      <c r="NTF1356" s="84" t="s">
        <v>247</v>
      </c>
      <c r="NTG1356" s="84" t="s">
        <v>4692</v>
      </c>
      <c r="NTH1356" s="84">
        <v>0</v>
      </c>
      <c r="NTI1356" s="84">
        <v>0</v>
      </c>
      <c r="NTK1356" s="84">
        <v>0</v>
      </c>
      <c r="NTL1356" s="84">
        <f>NTL1353</f>
        <v>2000000</v>
      </c>
      <c r="NTM1356" s="84">
        <f>NTM1353</f>
        <v>0</v>
      </c>
      <c r="NTN1356" s="84">
        <f>NTM1356/NTL1356</f>
        <v>0</v>
      </c>
      <c r="NTO1356" s="84">
        <f>NTL1356-NTM1356</f>
        <v>2000000</v>
      </c>
      <c r="NTP1356" s="84">
        <f t="shared" si="549"/>
        <v>2000000</v>
      </c>
      <c r="NTV1356" s="84" t="s">
        <v>247</v>
      </c>
      <c r="NTW1356" s="84" t="s">
        <v>4692</v>
      </c>
      <c r="NTX1356" s="84">
        <v>0</v>
      </c>
      <c r="NTY1356" s="84">
        <v>0</v>
      </c>
      <c r="NUA1356" s="84">
        <v>0</v>
      </c>
      <c r="NUB1356" s="84">
        <f>NUB1353</f>
        <v>2000000</v>
      </c>
      <c r="NUC1356" s="84">
        <f>NUC1353</f>
        <v>0</v>
      </c>
      <c r="NUD1356" s="84">
        <f>NUC1356/NUB1356</f>
        <v>0</v>
      </c>
      <c r="NUE1356" s="84">
        <f>NUB1356-NUC1356</f>
        <v>2000000</v>
      </c>
      <c r="NUF1356" s="84">
        <f t="shared" si="549"/>
        <v>2000000</v>
      </c>
      <c r="NUL1356" s="84" t="s">
        <v>247</v>
      </c>
      <c r="NUM1356" s="84" t="s">
        <v>4692</v>
      </c>
      <c r="NUN1356" s="84">
        <v>0</v>
      </c>
      <c r="NUO1356" s="84">
        <v>0</v>
      </c>
      <c r="NUQ1356" s="84">
        <v>0</v>
      </c>
      <c r="NUR1356" s="84">
        <f>NUR1353</f>
        <v>2000000</v>
      </c>
      <c r="NUS1356" s="84">
        <f>NUS1353</f>
        <v>0</v>
      </c>
      <c r="NUT1356" s="84">
        <f>NUS1356/NUR1356</f>
        <v>0</v>
      </c>
      <c r="NUU1356" s="84">
        <f>NUR1356-NUS1356</f>
        <v>2000000</v>
      </c>
      <c r="NUV1356" s="84">
        <f t="shared" si="550"/>
        <v>2000000</v>
      </c>
      <c r="NVB1356" s="84" t="s">
        <v>247</v>
      </c>
      <c r="NVC1356" s="84" t="s">
        <v>4692</v>
      </c>
      <c r="NVD1356" s="84">
        <v>0</v>
      </c>
      <c r="NVE1356" s="84">
        <v>0</v>
      </c>
      <c r="NVG1356" s="84">
        <v>0</v>
      </c>
      <c r="NVH1356" s="84">
        <f>NVH1353</f>
        <v>2000000</v>
      </c>
      <c r="NVI1356" s="84">
        <f>NVI1353</f>
        <v>0</v>
      </c>
      <c r="NVJ1356" s="84">
        <f>NVI1356/NVH1356</f>
        <v>0</v>
      </c>
      <c r="NVK1356" s="84">
        <f>NVH1356-NVI1356</f>
        <v>2000000</v>
      </c>
      <c r="NVL1356" s="84">
        <f t="shared" si="550"/>
        <v>2000000</v>
      </c>
      <c r="NVR1356" s="84" t="s">
        <v>247</v>
      </c>
      <c r="NVS1356" s="84" t="s">
        <v>4692</v>
      </c>
      <c r="NVT1356" s="84">
        <v>0</v>
      </c>
      <c r="NVU1356" s="84">
        <v>0</v>
      </c>
      <c r="NVW1356" s="84">
        <v>0</v>
      </c>
      <c r="NVX1356" s="84">
        <f>NVX1353</f>
        <v>2000000</v>
      </c>
      <c r="NVY1356" s="84">
        <f>NVY1353</f>
        <v>0</v>
      </c>
      <c r="NVZ1356" s="84">
        <f>NVY1356/NVX1356</f>
        <v>0</v>
      </c>
      <c r="NWA1356" s="84">
        <f>NVX1356-NVY1356</f>
        <v>2000000</v>
      </c>
      <c r="NWB1356" s="84">
        <f t="shared" si="551"/>
        <v>2000000</v>
      </c>
      <c r="NWH1356" s="84" t="s">
        <v>247</v>
      </c>
      <c r="NWI1356" s="84" t="s">
        <v>4692</v>
      </c>
      <c r="NWJ1356" s="84">
        <v>0</v>
      </c>
      <c r="NWK1356" s="84">
        <v>0</v>
      </c>
      <c r="NWM1356" s="84">
        <v>0</v>
      </c>
      <c r="NWN1356" s="84">
        <f>NWN1353</f>
        <v>2000000</v>
      </c>
      <c r="NWO1356" s="84">
        <f>NWO1353</f>
        <v>0</v>
      </c>
      <c r="NWP1356" s="84">
        <f>NWO1356/NWN1356</f>
        <v>0</v>
      </c>
      <c r="NWQ1356" s="84">
        <f>NWN1356-NWO1356</f>
        <v>2000000</v>
      </c>
      <c r="NWR1356" s="84">
        <f t="shared" si="551"/>
        <v>2000000</v>
      </c>
      <c r="NWX1356" s="84" t="s">
        <v>247</v>
      </c>
      <c r="NWY1356" s="84" t="s">
        <v>4692</v>
      </c>
      <c r="NWZ1356" s="84">
        <v>0</v>
      </c>
      <c r="NXA1356" s="84">
        <v>0</v>
      </c>
      <c r="NXC1356" s="84">
        <v>0</v>
      </c>
      <c r="NXD1356" s="84">
        <f>NXD1353</f>
        <v>2000000</v>
      </c>
      <c r="NXE1356" s="84">
        <f>NXE1353</f>
        <v>0</v>
      </c>
      <c r="NXF1356" s="84">
        <f>NXE1356/NXD1356</f>
        <v>0</v>
      </c>
      <c r="NXG1356" s="84">
        <f>NXD1356-NXE1356</f>
        <v>2000000</v>
      </c>
      <c r="NXH1356" s="84">
        <f t="shared" si="552"/>
        <v>2000000</v>
      </c>
      <c r="NXN1356" s="84" t="s">
        <v>247</v>
      </c>
      <c r="NXO1356" s="84" t="s">
        <v>4692</v>
      </c>
      <c r="NXP1356" s="84">
        <v>0</v>
      </c>
      <c r="NXQ1356" s="84">
        <v>0</v>
      </c>
      <c r="NXS1356" s="84">
        <v>0</v>
      </c>
      <c r="NXT1356" s="84">
        <f>NXT1353</f>
        <v>2000000</v>
      </c>
      <c r="NXU1356" s="84">
        <f>NXU1353</f>
        <v>0</v>
      </c>
      <c r="NXV1356" s="84">
        <f>NXU1356/NXT1356</f>
        <v>0</v>
      </c>
      <c r="NXW1356" s="84">
        <f>NXT1356-NXU1356</f>
        <v>2000000</v>
      </c>
      <c r="NXX1356" s="84">
        <f t="shared" si="552"/>
        <v>2000000</v>
      </c>
      <c r="NYD1356" s="84" t="s">
        <v>247</v>
      </c>
      <c r="NYE1356" s="84" t="s">
        <v>4692</v>
      </c>
      <c r="NYF1356" s="84">
        <v>0</v>
      </c>
      <c r="NYG1356" s="84">
        <v>0</v>
      </c>
      <c r="NYI1356" s="84">
        <v>0</v>
      </c>
      <c r="NYJ1356" s="84">
        <f>NYJ1353</f>
        <v>2000000</v>
      </c>
      <c r="NYK1356" s="84">
        <f>NYK1353</f>
        <v>0</v>
      </c>
      <c r="NYL1356" s="84">
        <f>NYK1356/NYJ1356</f>
        <v>0</v>
      </c>
      <c r="NYM1356" s="84">
        <f>NYJ1356-NYK1356</f>
        <v>2000000</v>
      </c>
      <c r="NYN1356" s="84">
        <f t="shared" si="553"/>
        <v>2000000</v>
      </c>
      <c r="NYT1356" s="84" t="s">
        <v>247</v>
      </c>
      <c r="NYU1356" s="84" t="s">
        <v>4692</v>
      </c>
      <c r="NYV1356" s="84">
        <v>0</v>
      </c>
      <c r="NYW1356" s="84">
        <v>0</v>
      </c>
      <c r="NYY1356" s="84">
        <v>0</v>
      </c>
      <c r="NYZ1356" s="84">
        <f>NYZ1353</f>
        <v>2000000</v>
      </c>
      <c r="NZA1356" s="84">
        <f>NZA1353</f>
        <v>0</v>
      </c>
      <c r="NZB1356" s="84">
        <f>NZA1356/NYZ1356</f>
        <v>0</v>
      </c>
      <c r="NZC1356" s="84">
        <f>NYZ1356-NZA1356</f>
        <v>2000000</v>
      </c>
      <c r="NZD1356" s="84">
        <f t="shared" si="553"/>
        <v>2000000</v>
      </c>
      <c r="NZJ1356" s="84" t="s">
        <v>247</v>
      </c>
      <c r="NZK1356" s="84" t="s">
        <v>4692</v>
      </c>
      <c r="NZL1356" s="84">
        <v>0</v>
      </c>
      <c r="NZM1356" s="84">
        <v>0</v>
      </c>
      <c r="NZO1356" s="84">
        <v>0</v>
      </c>
      <c r="NZP1356" s="84">
        <f>NZP1353</f>
        <v>2000000</v>
      </c>
      <c r="NZQ1356" s="84">
        <f>NZQ1353</f>
        <v>0</v>
      </c>
      <c r="NZR1356" s="84">
        <f>NZQ1356/NZP1356</f>
        <v>0</v>
      </c>
      <c r="NZS1356" s="84">
        <f>NZP1356-NZQ1356</f>
        <v>2000000</v>
      </c>
      <c r="NZT1356" s="84">
        <f t="shared" si="554"/>
        <v>2000000</v>
      </c>
      <c r="NZZ1356" s="84" t="s">
        <v>247</v>
      </c>
      <c r="OAA1356" s="84" t="s">
        <v>4692</v>
      </c>
      <c r="OAB1356" s="84">
        <v>0</v>
      </c>
      <c r="OAC1356" s="84">
        <v>0</v>
      </c>
      <c r="OAE1356" s="84">
        <v>0</v>
      </c>
      <c r="OAF1356" s="84">
        <f>OAF1353</f>
        <v>2000000</v>
      </c>
      <c r="OAG1356" s="84">
        <f>OAG1353</f>
        <v>0</v>
      </c>
      <c r="OAH1356" s="84">
        <f>OAG1356/OAF1356</f>
        <v>0</v>
      </c>
      <c r="OAI1356" s="84">
        <f>OAF1356-OAG1356</f>
        <v>2000000</v>
      </c>
      <c r="OAJ1356" s="84">
        <f t="shared" si="554"/>
        <v>2000000</v>
      </c>
      <c r="OAP1356" s="84" t="s">
        <v>247</v>
      </c>
      <c r="OAQ1356" s="84" t="s">
        <v>4692</v>
      </c>
      <c r="OAR1356" s="84">
        <v>0</v>
      </c>
      <c r="OAS1356" s="84">
        <v>0</v>
      </c>
      <c r="OAU1356" s="84">
        <v>0</v>
      </c>
      <c r="OAV1356" s="84">
        <f>OAV1353</f>
        <v>2000000</v>
      </c>
      <c r="OAW1356" s="84">
        <f>OAW1353</f>
        <v>0</v>
      </c>
      <c r="OAX1356" s="84">
        <f>OAW1356/OAV1356</f>
        <v>0</v>
      </c>
      <c r="OAY1356" s="84">
        <f>OAV1356-OAW1356</f>
        <v>2000000</v>
      </c>
      <c r="OAZ1356" s="84">
        <f t="shared" si="555"/>
        <v>2000000</v>
      </c>
      <c r="OBF1356" s="84" t="s">
        <v>247</v>
      </c>
      <c r="OBG1356" s="84" t="s">
        <v>4692</v>
      </c>
      <c r="OBH1356" s="84">
        <v>0</v>
      </c>
      <c r="OBI1356" s="84">
        <v>0</v>
      </c>
      <c r="OBK1356" s="84">
        <v>0</v>
      </c>
      <c r="OBL1356" s="84">
        <f>OBL1353</f>
        <v>2000000</v>
      </c>
      <c r="OBM1356" s="84">
        <f>OBM1353</f>
        <v>0</v>
      </c>
      <c r="OBN1356" s="84">
        <f>OBM1356/OBL1356</f>
        <v>0</v>
      </c>
      <c r="OBO1356" s="84">
        <f>OBL1356-OBM1356</f>
        <v>2000000</v>
      </c>
      <c r="OBP1356" s="84">
        <f t="shared" si="555"/>
        <v>2000000</v>
      </c>
      <c r="OBV1356" s="84" t="s">
        <v>247</v>
      </c>
      <c r="OBW1356" s="84" t="s">
        <v>4692</v>
      </c>
      <c r="OBX1356" s="84">
        <v>0</v>
      </c>
      <c r="OBY1356" s="84">
        <v>0</v>
      </c>
      <c r="OCA1356" s="84">
        <v>0</v>
      </c>
      <c r="OCB1356" s="84">
        <f>OCB1353</f>
        <v>2000000</v>
      </c>
      <c r="OCC1356" s="84">
        <f>OCC1353</f>
        <v>0</v>
      </c>
      <c r="OCD1356" s="84">
        <f>OCC1356/OCB1356</f>
        <v>0</v>
      </c>
      <c r="OCE1356" s="84">
        <f>OCB1356-OCC1356</f>
        <v>2000000</v>
      </c>
      <c r="OCF1356" s="84">
        <f t="shared" si="556"/>
        <v>2000000</v>
      </c>
      <c r="OCL1356" s="84" t="s">
        <v>247</v>
      </c>
      <c r="OCM1356" s="84" t="s">
        <v>4692</v>
      </c>
      <c r="OCN1356" s="84">
        <v>0</v>
      </c>
      <c r="OCO1356" s="84">
        <v>0</v>
      </c>
      <c r="OCQ1356" s="84">
        <v>0</v>
      </c>
      <c r="OCR1356" s="84">
        <f>OCR1353</f>
        <v>2000000</v>
      </c>
      <c r="OCS1356" s="84">
        <f>OCS1353</f>
        <v>0</v>
      </c>
      <c r="OCT1356" s="84">
        <f>OCS1356/OCR1356</f>
        <v>0</v>
      </c>
      <c r="OCU1356" s="84">
        <f>OCR1356-OCS1356</f>
        <v>2000000</v>
      </c>
      <c r="OCV1356" s="84">
        <f t="shared" si="556"/>
        <v>2000000</v>
      </c>
      <c r="ODB1356" s="84" t="s">
        <v>247</v>
      </c>
      <c r="ODC1356" s="84" t="s">
        <v>4692</v>
      </c>
      <c r="ODD1356" s="84">
        <v>0</v>
      </c>
      <c r="ODE1356" s="84">
        <v>0</v>
      </c>
      <c r="ODG1356" s="84">
        <v>0</v>
      </c>
      <c r="ODH1356" s="84">
        <f>ODH1353</f>
        <v>2000000</v>
      </c>
      <c r="ODI1356" s="84">
        <f>ODI1353</f>
        <v>0</v>
      </c>
      <c r="ODJ1356" s="84">
        <f>ODI1356/ODH1356</f>
        <v>0</v>
      </c>
      <c r="ODK1356" s="84">
        <f>ODH1356-ODI1356</f>
        <v>2000000</v>
      </c>
      <c r="ODL1356" s="84">
        <f t="shared" si="557"/>
        <v>2000000</v>
      </c>
      <c r="ODR1356" s="84" t="s">
        <v>247</v>
      </c>
      <c r="ODS1356" s="84" t="s">
        <v>4692</v>
      </c>
      <c r="ODT1356" s="84">
        <v>0</v>
      </c>
      <c r="ODU1356" s="84">
        <v>0</v>
      </c>
      <c r="ODW1356" s="84">
        <v>0</v>
      </c>
      <c r="ODX1356" s="84">
        <f>ODX1353</f>
        <v>2000000</v>
      </c>
      <c r="ODY1356" s="84">
        <f>ODY1353</f>
        <v>0</v>
      </c>
      <c r="ODZ1356" s="84">
        <f>ODY1356/ODX1356</f>
        <v>0</v>
      </c>
      <c r="OEA1356" s="84">
        <f>ODX1356-ODY1356</f>
        <v>2000000</v>
      </c>
      <c r="OEB1356" s="84">
        <f t="shared" si="557"/>
        <v>2000000</v>
      </c>
      <c r="OEH1356" s="84" t="s">
        <v>247</v>
      </c>
      <c r="OEI1356" s="84" t="s">
        <v>4692</v>
      </c>
      <c r="OEJ1356" s="84">
        <v>0</v>
      </c>
      <c r="OEK1356" s="84">
        <v>0</v>
      </c>
      <c r="OEM1356" s="84">
        <v>0</v>
      </c>
      <c r="OEN1356" s="84">
        <f>OEN1353</f>
        <v>2000000</v>
      </c>
      <c r="OEO1356" s="84">
        <f>OEO1353</f>
        <v>0</v>
      </c>
      <c r="OEP1356" s="84">
        <f>OEO1356/OEN1356</f>
        <v>0</v>
      </c>
      <c r="OEQ1356" s="84">
        <f>OEN1356-OEO1356</f>
        <v>2000000</v>
      </c>
      <c r="OER1356" s="84">
        <f t="shared" si="558"/>
        <v>2000000</v>
      </c>
      <c r="OEX1356" s="84" t="s">
        <v>247</v>
      </c>
      <c r="OEY1356" s="84" t="s">
        <v>4692</v>
      </c>
      <c r="OEZ1356" s="84">
        <v>0</v>
      </c>
      <c r="OFA1356" s="84">
        <v>0</v>
      </c>
      <c r="OFC1356" s="84">
        <v>0</v>
      </c>
      <c r="OFD1356" s="84">
        <f>OFD1353</f>
        <v>2000000</v>
      </c>
      <c r="OFE1356" s="84">
        <f>OFE1353</f>
        <v>0</v>
      </c>
      <c r="OFF1356" s="84">
        <f>OFE1356/OFD1356</f>
        <v>0</v>
      </c>
      <c r="OFG1356" s="84">
        <f>OFD1356-OFE1356</f>
        <v>2000000</v>
      </c>
      <c r="OFH1356" s="84">
        <f t="shared" si="558"/>
        <v>2000000</v>
      </c>
      <c r="OFN1356" s="84" t="s">
        <v>247</v>
      </c>
      <c r="OFO1356" s="84" t="s">
        <v>4692</v>
      </c>
      <c r="OFP1356" s="84">
        <v>0</v>
      </c>
      <c r="OFQ1356" s="84">
        <v>0</v>
      </c>
      <c r="OFS1356" s="84">
        <v>0</v>
      </c>
      <c r="OFT1356" s="84">
        <f>OFT1353</f>
        <v>2000000</v>
      </c>
      <c r="OFU1356" s="84">
        <f>OFU1353</f>
        <v>0</v>
      </c>
      <c r="OFV1356" s="84">
        <f>OFU1356/OFT1356</f>
        <v>0</v>
      </c>
      <c r="OFW1356" s="84">
        <f>OFT1356-OFU1356</f>
        <v>2000000</v>
      </c>
      <c r="OFX1356" s="84">
        <f t="shared" si="559"/>
        <v>2000000</v>
      </c>
      <c r="OGD1356" s="84" t="s">
        <v>247</v>
      </c>
      <c r="OGE1356" s="84" t="s">
        <v>4692</v>
      </c>
      <c r="OGF1356" s="84">
        <v>0</v>
      </c>
      <c r="OGG1356" s="84">
        <v>0</v>
      </c>
      <c r="OGI1356" s="84">
        <v>0</v>
      </c>
      <c r="OGJ1356" s="84">
        <f>OGJ1353</f>
        <v>2000000</v>
      </c>
      <c r="OGK1356" s="84">
        <f>OGK1353</f>
        <v>0</v>
      </c>
      <c r="OGL1356" s="84">
        <f>OGK1356/OGJ1356</f>
        <v>0</v>
      </c>
      <c r="OGM1356" s="84">
        <f>OGJ1356-OGK1356</f>
        <v>2000000</v>
      </c>
      <c r="OGN1356" s="84">
        <f t="shared" si="559"/>
        <v>2000000</v>
      </c>
      <c r="OGT1356" s="84" t="s">
        <v>247</v>
      </c>
      <c r="OGU1356" s="84" t="s">
        <v>4692</v>
      </c>
      <c r="OGV1356" s="84">
        <v>0</v>
      </c>
      <c r="OGW1356" s="84">
        <v>0</v>
      </c>
      <c r="OGY1356" s="84">
        <v>0</v>
      </c>
      <c r="OGZ1356" s="84">
        <f>OGZ1353</f>
        <v>2000000</v>
      </c>
      <c r="OHA1356" s="84">
        <f>OHA1353</f>
        <v>0</v>
      </c>
      <c r="OHB1356" s="84">
        <f>OHA1356/OGZ1356</f>
        <v>0</v>
      </c>
      <c r="OHC1356" s="84">
        <f>OGZ1356-OHA1356</f>
        <v>2000000</v>
      </c>
      <c r="OHD1356" s="84">
        <f t="shared" si="560"/>
        <v>2000000</v>
      </c>
      <c r="OHJ1356" s="84" t="s">
        <v>247</v>
      </c>
      <c r="OHK1356" s="84" t="s">
        <v>4692</v>
      </c>
      <c r="OHL1356" s="84">
        <v>0</v>
      </c>
      <c r="OHM1356" s="84">
        <v>0</v>
      </c>
      <c r="OHO1356" s="84">
        <v>0</v>
      </c>
      <c r="OHP1356" s="84">
        <f>OHP1353</f>
        <v>2000000</v>
      </c>
      <c r="OHQ1356" s="84">
        <f>OHQ1353</f>
        <v>0</v>
      </c>
      <c r="OHR1356" s="84">
        <f>OHQ1356/OHP1356</f>
        <v>0</v>
      </c>
      <c r="OHS1356" s="84">
        <f>OHP1356-OHQ1356</f>
        <v>2000000</v>
      </c>
      <c r="OHT1356" s="84">
        <f t="shared" si="560"/>
        <v>2000000</v>
      </c>
      <c r="OHZ1356" s="84" t="s">
        <v>247</v>
      </c>
      <c r="OIA1356" s="84" t="s">
        <v>4692</v>
      </c>
      <c r="OIB1356" s="84">
        <v>0</v>
      </c>
      <c r="OIC1356" s="84">
        <v>0</v>
      </c>
      <c r="OIE1356" s="84">
        <v>0</v>
      </c>
      <c r="OIF1356" s="84">
        <f>OIF1353</f>
        <v>2000000</v>
      </c>
      <c r="OIG1356" s="84">
        <f>OIG1353</f>
        <v>0</v>
      </c>
      <c r="OIH1356" s="84">
        <f>OIG1356/OIF1356</f>
        <v>0</v>
      </c>
      <c r="OII1356" s="84">
        <f>OIF1356-OIG1356</f>
        <v>2000000</v>
      </c>
      <c r="OIJ1356" s="84">
        <f t="shared" si="561"/>
        <v>2000000</v>
      </c>
      <c r="OIP1356" s="84" t="s">
        <v>247</v>
      </c>
      <c r="OIQ1356" s="84" t="s">
        <v>4692</v>
      </c>
      <c r="OIR1356" s="84">
        <v>0</v>
      </c>
      <c r="OIS1356" s="84">
        <v>0</v>
      </c>
      <c r="OIU1356" s="84">
        <v>0</v>
      </c>
      <c r="OIV1356" s="84">
        <f>OIV1353</f>
        <v>2000000</v>
      </c>
      <c r="OIW1356" s="84">
        <f>OIW1353</f>
        <v>0</v>
      </c>
      <c r="OIX1356" s="84">
        <f>OIW1356/OIV1356</f>
        <v>0</v>
      </c>
      <c r="OIY1356" s="84">
        <f>OIV1356-OIW1356</f>
        <v>2000000</v>
      </c>
      <c r="OIZ1356" s="84">
        <f t="shared" si="561"/>
        <v>2000000</v>
      </c>
      <c r="OJF1356" s="84" t="s">
        <v>247</v>
      </c>
      <c r="OJG1356" s="84" t="s">
        <v>4692</v>
      </c>
      <c r="OJH1356" s="84">
        <v>0</v>
      </c>
      <c r="OJI1356" s="84">
        <v>0</v>
      </c>
      <c r="OJK1356" s="84">
        <v>0</v>
      </c>
      <c r="OJL1356" s="84">
        <f>OJL1353</f>
        <v>2000000</v>
      </c>
      <c r="OJM1356" s="84">
        <f>OJM1353</f>
        <v>0</v>
      </c>
      <c r="OJN1356" s="84">
        <f>OJM1356/OJL1356</f>
        <v>0</v>
      </c>
      <c r="OJO1356" s="84">
        <f>OJL1356-OJM1356</f>
        <v>2000000</v>
      </c>
      <c r="OJP1356" s="84">
        <f t="shared" si="562"/>
        <v>2000000</v>
      </c>
      <c r="OJV1356" s="84" t="s">
        <v>247</v>
      </c>
      <c r="OJW1356" s="84" t="s">
        <v>4692</v>
      </c>
      <c r="OJX1356" s="84">
        <v>0</v>
      </c>
      <c r="OJY1356" s="84">
        <v>0</v>
      </c>
      <c r="OKA1356" s="84">
        <v>0</v>
      </c>
      <c r="OKB1356" s="84">
        <f>OKB1353</f>
        <v>2000000</v>
      </c>
      <c r="OKC1356" s="84">
        <f>OKC1353</f>
        <v>0</v>
      </c>
      <c r="OKD1356" s="84">
        <f>OKC1356/OKB1356</f>
        <v>0</v>
      </c>
      <c r="OKE1356" s="84">
        <f>OKB1356-OKC1356</f>
        <v>2000000</v>
      </c>
      <c r="OKF1356" s="84">
        <f t="shared" si="562"/>
        <v>2000000</v>
      </c>
      <c r="OKL1356" s="84" t="s">
        <v>247</v>
      </c>
      <c r="OKM1356" s="84" t="s">
        <v>4692</v>
      </c>
      <c r="OKN1356" s="84">
        <v>0</v>
      </c>
      <c r="OKO1356" s="84">
        <v>0</v>
      </c>
      <c r="OKQ1356" s="84">
        <v>0</v>
      </c>
      <c r="OKR1356" s="84">
        <f>OKR1353</f>
        <v>2000000</v>
      </c>
      <c r="OKS1356" s="84">
        <f>OKS1353</f>
        <v>0</v>
      </c>
      <c r="OKT1356" s="84">
        <f>OKS1356/OKR1356</f>
        <v>0</v>
      </c>
      <c r="OKU1356" s="84">
        <f>OKR1356-OKS1356</f>
        <v>2000000</v>
      </c>
      <c r="OKV1356" s="84">
        <f t="shared" si="563"/>
        <v>2000000</v>
      </c>
      <c r="OLB1356" s="84" t="s">
        <v>247</v>
      </c>
      <c r="OLC1356" s="84" t="s">
        <v>4692</v>
      </c>
      <c r="OLD1356" s="84">
        <v>0</v>
      </c>
      <c r="OLE1356" s="84">
        <v>0</v>
      </c>
      <c r="OLG1356" s="84">
        <v>0</v>
      </c>
      <c r="OLH1356" s="84">
        <f>OLH1353</f>
        <v>2000000</v>
      </c>
      <c r="OLI1356" s="84">
        <f>OLI1353</f>
        <v>0</v>
      </c>
      <c r="OLJ1356" s="84">
        <f>OLI1356/OLH1356</f>
        <v>0</v>
      </c>
      <c r="OLK1356" s="84">
        <f>OLH1356-OLI1356</f>
        <v>2000000</v>
      </c>
      <c r="OLL1356" s="84">
        <f t="shared" si="563"/>
        <v>2000000</v>
      </c>
      <c r="OLR1356" s="84" t="s">
        <v>247</v>
      </c>
      <c r="OLS1356" s="84" t="s">
        <v>4692</v>
      </c>
      <c r="OLT1356" s="84">
        <v>0</v>
      </c>
      <c r="OLU1356" s="84">
        <v>0</v>
      </c>
      <c r="OLW1356" s="84">
        <v>0</v>
      </c>
      <c r="OLX1356" s="84">
        <f>OLX1353</f>
        <v>2000000</v>
      </c>
      <c r="OLY1356" s="84">
        <f>OLY1353</f>
        <v>0</v>
      </c>
      <c r="OLZ1356" s="84">
        <f>OLY1356/OLX1356</f>
        <v>0</v>
      </c>
      <c r="OMA1356" s="84">
        <f>OLX1356-OLY1356</f>
        <v>2000000</v>
      </c>
      <c r="OMB1356" s="84">
        <f t="shared" si="564"/>
        <v>2000000</v>
      </c>
      <c r="OMH1356" s="84" t="s">
        <v>247</v>
      </c>
      <c r="OMI1356" s="84" t="s">
        <v>4692</v>
      </c>
      <c r="OMJ1356" s="84">
        <v>0</v>
      </c>
      <c r="OMK1356" s="84">
        <v>0</v>
      </c>
      <c r="OMM1356" s="84">
        <v>0</v>
      </c>
      <c r="OMN1356" s="84">
        <f>OMN1353</f>
        <v>2000000</v>
      </c>
      <c r="OMO1356" s="84">
        <f>OMO1353</f>
        <v>0</v>
      </c>
      <c r="OMP1356" s="84">
        <f>OMO1356/OMN1356</f>
        <v>0</v>
      </c>
      <c r="OMQ1356" s="84">
        <f>OMN1356-OMO1356</f>
        <v>2000000</v>
      </c>
      <c r="OMR1356" s="84">
        <f t="shared" si="564"/>
        <v>2000000</v>
      </c>
      <c r="OMX1356" s="84" t="s">
        <v>247</v>
      </c>
      <c r="OMY1356" s="84" t="s">
        <v>4692</v>
      </c>
      <c r="OMZ1356" s="84">
        <v>0</v>
      </c>
      <c r="ONA1356" s="84">
        <v>0</v>
      </c>
      <c r="ONC1356" s="84">
        <v>0</v>
      </c>
      <c r="OND1356" s="84">
        <f>OND1353</f>
        <v>2000000</v>
      </c>
      <c r="ONE1356" s="84">
        <f>ONE1353</f>
        <v>0</v>
      </c>
      <c r="ONF1356" s="84">
        <f>ONE1356/OND1356</f>
        <v>0</v>
      </c>
      <c r="ONG1356" s="84">
        <f>OND1356-ONE1356</f>
        <v>2000000</v>
      </c>
      <c r="ONH1356" s="84">
        <f t="shared" si="565"/>
        <v>2000000</v>
      </c>
      <c r="ONN1356" s="84" t="s">
        <v>247</v>
      </c>
      <c r="ONO1356" s="84" t="s">
        <v>4692</v>
      </c>
      <c r="ONP1356" s="84">
        <v>0</v>
      </c>
      <c r="ONQ1356" s="84">
        <v>0</v>
      </c>
      <c r="ONS1356" s="84">
        <v>0</v>
      </c>
      <c r="ONT1356" s="84">
        <f>ONT1353</f>
        <v>2000000</v>
      </c>
      <c r="ONU1356" s="84">
        <f>ONU1353</f>
        <v>0</v>
      </c>
      <c r="ONV1356" s="84">
        <f>ONU1356/ONT1356</f>
        <v>0</v>
      </c>
      <c r="ONW1356" s="84">
        <f>ONT1356-ONU1356</f>
        <v>2000000</v>
      </c>
      <c r="ONX1356" s="84">
        <f t="shared" si="565"/>
        <v>2000000</v>
      </c>
      <c r="OOD1356" s="84" t="s">
        <v>247</v>
      </c>
      <c r="OOE1356" s="84" t="s">
        <v>4692</v>
      </c>
      <c r="OOF1356" s="84">
        <v>0</v>
      </c>
      <c r="OOG1356" s="84">
        <v>0</v>
      </c>
      <c r="OOI1356" s="84">
        <v>0</v>
      </c>
      <c r="OOJ1356" s="84">
        <f>OOJ1353</f>
        <v>2000000</v>
      </c>
      <c r="OOK1356" s="84">
        <f>OOK1353</f>
        <v>0</v>
      </c>
      <c r="OOL1356" s="84">
        <f>OOK1356/OOJ1356</f>
        <v>0</v>
      </c>
      <c r="OOM1356" s="84">
        <f>OOJ1356-OOK1356</f>
        <v>2000000</v>
      </c>
      <c r="OON1356" s="84">
        <f t="shared" si="566"/>
        <v>2000000</v>
      </c>
      <c r="OOT1356" s="84" t="s">
        <v>247</v>
      </c>
      <c r="OOU1356" s="84" t="s">
        <v>4692</v>
      </c>
      <c r="OOV1356" s="84">
        <v>0</v>
      </c>
      <c r="OOW1356" s="84">
        <v>0</v>
      </c>
      <c r="OOY1356" s="84">
        <v>0</v>
      </c>
      <c r="OOZ1356" s="84">
        <f>OOZ1353</f>
        <v>2000000</v>
      </c>
      <c r="OPA1356" s="84">
        <f>OPA1353</f>
        <v>0</v>
      </c>
      <c r="OPB1356" s="84">
        <f>OPA1356/OOZ1356</f>
        <v>0</v>
      </c>
      <c r="OPC1356" s="84">
        <f>OOZ1356-OPA1356</f>
        <v>2000000</v>
      </c>
      <c r="OPD1356" s="84">
        <f t="shared" si="566"/>
        <v>2000000</v>
      </c>
      <c r="OPJ1356" s="84" t="s">
        <v>247</v>
      </c>
      <c r="OPK1356" s="84" t="s">
        <v>4692</v>
      </c>
      <c r="OPL1356" s="84">
        <v>0</v>
      </c>
      <c r="OPM1356" s="84">
        <v>0</v>
      </c>
      <c r="OPO1356" s="84">
        <v>0</v>
      </c>
      <c r="OPP1356" s="84">
        <f>OPP1353</f>
        <v>2000000</v>
      </c>
      <c r="OPQ1356" s="84">
        <f>OPQ1353</f>
        <v>0</v>
      </c>
      <c r="OPR1356" s="84">
        <f>OPQ1356/OPP1356</f>
        <v>0</v>
      </c>
      <c r="OPS1356" s="84">
        <f>OPP1356-OPQ1356</f>
        <v>2000000</v>
      </c>
      <c r="OPT1356" s="84">
        <f t="shared" si="567"/>
        <v>2000000</v>
      </c>
      <c r="OPZ1356" s="84" t="s">
        <v>247</v>
      </c>
      <c r="OQA1356" s="84" t="s">
        <v>4692</v>
      </c>
      <c r="OQB1356" s="84">
        <v>0</v>
      </c>
      <c r="OQC1356" s="84">
        <v>0</v>
      </c>
      <c r="OQE1356" s="84">
        <v>0</v>
      </c>
      <c r="OQF1356" s="84">
        <f>OQF1353</f>
        <v>2000000</v>
      </c>
      <c r="OQG1356" s="84">
        <f>OQG1353</f>
        <v>0</v>
      </c>
      <c r="OQH1356" s="84">
        <f>OQG1356/OQF1356</f>
        <v>0</v>
      </c>
      <c r="OQI1356" s="84">
        <f>OQF1356-OQG1356</f>
        <v>2000000</v>
      </c>
      <c r="OQJ1356" s="84">
        <f t="shared" si="567"/>
        <v>2000000</v>
      </c>
      <c r="OQP1356" s="84" t="s">
        <v>247</v>
      </c>
      <c r="OQQ1356" s="84" t="s">
        <v>4692</v>
      </c>
      <c r="OQR1356" s="84">
        <v>0</v>
      </c>
      <c r="OQS1356" s="84">
        <v>0</v>
      </c>
      <c r="OQU1356" s="84">
        <v>0</v>
      </c>
      <c r="OQV1356" s="84">
        <f>OQV1353</f>
        <v>2000000</v>
      </c>
      <c r="OQW1356" s="84">
        <f>OQW1353</f>
        <v>0</v>
      </c>
      <c r="OQX1356" s="84">
        <f>OQW1356/OQV1356</f>
        <v>0</v>
      </c>
      <c r="OQY1356" s="84">
        <f>OQV1356-OQW1356</f>
        <v>2000000</v>
      </c>
      <c r="OQZ1356" s="84">
        <f t="shared" si="568"/>
        <v>2000000</v>
      </c>
      <c r="ORF1356" s="84" t="s">
        <v>247</v>
      </c>
      <c r="ORG1356" s="84" t="s">
        <v>4692</v>
      </c>
      <c r="ORH1356" s="84">
        <v>0</v>
      </c>
      <c r="ORI1356" s="84">
        <v>0</v>
      </c>
      <c r="ORK1356" s="84">
        <v>0</v>
      </c>
      <c r="ORL1356" s="84">
        <f>ORL1353</f>
        <v>2000000</v>
      </c>
      <c r="ORM1356" s="84">
        <f>ORM1353</f>
        <v>0</v>
      </c>
      <c r="ORN1356" s="84">
        <f>ORM1356/ORL1356</f>
        <v>0</v>
      </c>
      <c r="ORO1356" s="84">
        <f>ORL1356-ORM1356</f>
        <v>2000000</v>
      </c>
      <c r="ORP1356" s="84">
        <f t="shared" si="568"/>
        <v>2000000</v>
      </c>
      <c r="ORV1356" s="84" t="s">
        <v>247</v>
      </c>
      <c r="ORW1356" s="84" t="s">
        <v>4692</v>
      </c>
      <c r="ORX1356" s="84">
        <v>0</v>
      </c>
      <c r="ORY1356" s="84">
        <v>0</v>
      </c>
      <c r="OSA1356" s="84">
        <v>0</v>
      </c>
      <c r="OSB1356" s="84">
        <f>OSB1353</f>
        <v>2000000</v>
      </c>
      <c r="OSC1356" s="84">
        <f>OSC1353</f>
        <v>0</v>
      </c>
      <c r="OSD1356" s="84">
        <f>OSC1356/OSB1356</f>
        <v>0</v>
      </c>
      <c r="OSE1356" s="84">
        <f>OSB1356-OSC1356</f>
        <v>2000000</v>
      </c>
      <c r="OSF1356" s="84">
        <f t="shared" si="569"/>
        <v>2000000</v>
      </c>
      <c r="OSL1356" s="84" t="s">
        <v>247</v>
      </c>
      <c r="OSM1356" s="84" t="s">
        <v>4692</v>
      </c>
      <c r="OSN1356" s="84">
        <v>0</v>
      </c>
      <c r="OSO1356" s="84">
        <v>0</v>
      </c>
      <c r="OSQ1356" s="84">
        <v>0</v>
      </c>
      <c r="OSR1356" s="84">
        <f>OSR1353</f>
        <v>2000000</v>
      </c>
      <c r="OSS1356" s="84">
        <f>OSS1353</f>
        <v>0</v>
      </c>
      <c r="OST1356" s="84">
        <f>OSS1356/OSR1356</f>
        <v>0</v>
      </c>
      <c r="OSU1356" s="84">
        <f>OSR1356-OSS1356</f>
        <v>2000000</v>
      </c>
      <c r="OSV1356" s="84">
        <f t="shared" si="569"/>
        <v>2000000</v>
      </c>
      <c r="OTB1356" s="84" t="s">
        <v>247</v>
      </c>
      <c r="OTC1356" s="84" t="s">
        <v>4692</v>
      </c>
      <c r="OTD1356" s="84">
        <v>0</v>
      </c>
      <c r="OTE1356" s="84">
        <v>0</v>
      </c>
      <c r="OTG1356" s="84">
        <v>0</v>
      </c>
      <c r="OTH1356" s="84">
        <f>OTH1353</f>
        <v>2000000</v>
      </c>
      <c r="OTI1356" s="84">
        <f>OTI1353</f>
        <v>0</v>
      </c>
      <c r="OTJ1356" s="84">
        <f>OTI1356/OTH1356</f>
        <v>0</v>
      </c>
      <c r="OTK1356" s="84">
        <f>OTH1356-OTI1356</f>
        <v>2000000</v>
      </c>
      <c r="OTL1356" s="84">
        <f t="shared" si="570"/>
        <v>2000000</v>
      </c>
      <c r="OTR1356" s="84" t="s">
        <v>247</v>
      </c>
      <c r="OTS1356" s="84" t="s">
        <v>4692</v>
      </c>
      <c r="OTT1356" s="84">
        <v>0</v>
      </c>
      <c r="OTU1356" s="84">
        <v>0</v>
      </c>
      <c r="OTW1356" s="84">
        <v>0</v>
      </c>
      <c r="OTX1356" s="84">
        <f>OTX1353</f>
        <v>2000000</v>
      </c>
      <c r="OTY1356" s="84">
        <f>OTY1353</f>
        <v>0</v>
      </c>
      <c r="OTZ1356" s="84">
        <f>OTY1356/OTX1356</f>
        <v>0</v>
      </c>
      <c r="OUA1356" s="84">
        <f>OTX1356-OTY1356</f>
        <v>2000000</v>
      </c>
      <c r="OUB1356" s="84">
        <f t="shared" si="570"/>
        <v>2000000</v>
      </c>
      <c r="OUH1356" s="84" t="s">
        <v>247</v>
      </c>
      <c r="OUI1356" s="84" t="s">
        <v>4692</v>
      </c>
      <c r="OUJ1356" s="84">
        <v>0</v>
      </c>
      <c r="OUK1356" s="84">
        <v>0</v>
      </c>
      <c r="OUM1356" s="84">
        <v>0</v>
      </c>
      <c r="OUN1356" s="84">
        <f>OUN1353</f>
        <v>2000000</v>
      </c>
      <c r="OUO1356" s="84">
        <f>OUO1353</f>
        <v>0</v>
      </c>
      <c r="OUP1356" s="84">
        <f>OUO1356/OUN1356</f>
        <v>0</v>
      </c>
      <c r="OUQ1356" s="84">
        <f>OUN1356-OUO1356</f>
        <v>2000000</v>
      </c>
      <c r="OUR1356" s="84">
        <f t="shared" si="571"/>
        <v>2000000</v>
      </c>
      <c r="OUX1356" s="84" t="s">
        <v>247</v>
      </c>
      <c r="OUY1356" s="84" t="s">
        <v>4692</v>
      </c>
      <c r="OUZ1356" s="84">
        <v>0</v>
      </c>
      <c r="OVA1356" s="84">
        <v>0</v>
      </c>
      <c r="OVC1356" s="84">
        <v>0</v>
      </c>
      <c r="OVD1356" s="84">
        <f>OVD1353</f>
        <v>2000000</v>
      </c>
      <c r="OVE1356" s="84">
        <f>OVE1353</f>
        <v>0</v>
      </c>
      <c r="OVF1356" s="84">
        <f>OVE1356/OVD1356</f>
        <v>0</v>
      </c>
      <c r="OVG1356" s="84">
        <f>OVD1356-OVE1356</f>
        <v>2000000</v>
      </c>
      <c r="OVH1356" s="84">
        <f t="shared" si="571"/>
        <v>2000000</v>
      </c>
      <c r="OVN1356" s="84" t="s">
        <v>247</v>
      </c>
      <c r="OVO1356" s="84" t="s">
        <v>4692</v>
      </c>
      <c r="OVP1356" s="84">
        <v>0</v>
      </c>
      <c r="OVQ1356" s="84">
        <v>0</v>
      </c>
      <c r="OVS1356" s="84">
        <v>0</v>
      </c>
      <c r="OVT1356" s="84">
        <f>OVT1353</f>
        <v>2000000</v>
      </c>
      <c r="OVU1356" s="84">
        <f>OVU1353</f>
        <v>0</v>
      </c>
      <c r="OVV1356" s="84">
        <f>OVU1356/OVT1356</f>
        <v>0</v>
      </c>
      <c r="OVW1356" s="84">
        <f>OVT1356-OVU1356</f>
        <v>2000000</v>
      </c>
      <c r="OVX1356" s="84">
        <f t="shared" si="572"/>
        <v>2000000</v>
      </c>
      <c r="OWD1356" s="84" t="s">
        <v>247</v>
      </c>
      <c r="OWE1356" s="84" t="s">
        <v>4692</v>
      </c>
      <c r="OWF1356" s="84">
        <v>0</v>
      </c>
      <c r="OWG1356" s="84">
        <v>0</v>
      </c>
      <c r="OWI1356" s="84">
        <v>0</v>
      </c>
      <c r="OWJ1356" s="84">
        <f>OWJ1353</f>
        <v>2000000</v>
      </c>
      <c r="OWK1356" s="84">
        <f>OWK1353</f>
        <v>0</v>
      </c>
      <c r="OWL1356" s="84">
        <f>OWK1356/OWJ1356</f>
        <v>0</v>
      </c>
      <c r="OWM1356" s="84">
        <f>OWJ1356-OWK1356</f>
        <v>2000000</v>
      </c>
      <c r="OWN1356" s="84">
        <f t="shared" si="572"/>
        <v>2000000</v>
      </c>
      <c r="OWT1356" s="84" t="s">
        <v>247</v>
      </c>
      <c r="OWU1356" s="84" t="s">
        <v>4692</v>
      </c>
      <c r="OWV1356" s="84">
        <v>0</v>
      </c>
      <c r="OWW1356" s="84">
        <v>0</v>
      </c>
      <c r="OWY1356" s="84">
        <v>0</v>
      </c>
      <c r="OWZ1356" s="84">
        <f>OWZ1353</f>
        <v>2000000</v>
      </c>
      <c r="OXA1356" s="84">
        <f>OXA1353</f>
        <v>0</v>
      </c>
      <c r="OXB1356" s="84">
        <f>OXA1356/OWZ1356</f>
        <v>0</v>
      </c>
      <c r="OXC1356" s="84">
        <f>OWZ1356-OXA1356</f>
        <v>2000000</v>
      </c>
      <c r="OXD1356" s="84">
        <f t="shared" si="573"/>
        <v>2000000</v>
      </c>
      <c r="OXJ1356" s="84" t="s">
        <v>247</v>
      </c>
      <c r="OXK1356" s="84" t="s">
        <v>4692</v>
      </c>
      <c r="OXL1356" s="84">
        <v>0</v>
      </c>
      <c r="OXM1356" s="84">
        <v>0</v>
      </c>
      <c r="OXO1356" s="84">
        <v>0</v>
      </c>
      <c r="OXP1356" s="84">
        <f>OXP1353</f>
        <v>2000000</v>
      </c>
      <c r="OXQ1356" s="84">
        <f>OXQ1353</f>
        <v>0</v>
      </c>
      <c r="OXR1356" s="84">
        <f>OXQ1356/OXP1356</f>
        <v>0</v>
      </c>
      <c r="OXS1356" s="84">
        <f>OXP1356-OXQ1356</f>
        <v>2000000</v>
      </c>
      <c r="OXT1356" s="84">
        <f t="shared" si="573"/>
        <v>2000000</v>
      </c>
      <c r="OXZ1356" s="84" t="s">
        <v>247</v>
      </c>
      <c r="OYA1356" s="84" t="s">
        <v>4692</v>
      </c>
      <c r="OYB1356" s="84">
        <v>0</v>
      </c>
      <c r="OYC1356" s="84">
        <v>0</v>
      </c>
      <c r="OYE1356" s="84">
        <v>0</v>
      </c>
      <c r="OYF1356" s="84">
        <f>OYF1353</f>
        <v>2000000</v>
      </c>
      <c r="OYG1356" s="84">
        <f>OYG1353</f>
        <v>0</v>
      </c>
      <c r="OYH1356" s="84">
        <f>OYG1356/OYF1356</f>
        <v>0</v>
      </c>
      <c r="OYI1356" s="84">
        <f>OYF1356-OYG1356</f>
        <v>2000000</v>
      </c>
      <c r="OYJ1356" s="84">
        <f t="shared" si="574"/>
        <v>2000000</v>
      </c>
      <c r="OYP1356" s="84" t="s">
        <v>247</v>
      </c>
      <c r="OYQ1356" s="84" t="s">
        <v>4692</v>
      </c>
      <c r="OYR1356" s="84">
        <v>0</v>
      </c>
      <c r="OYS1356" s="84">
        <v>0</v>
      </c>
      <c r="OYU1356" s="84">
        <v>0</v>
      </c>
      <c r="OYV1356" s="84">
        <f>OYV1353</f>
        <v>2000000</v>
      </c>
      <c r="OYW1356" s="84">
        <f>OYW1353</f>
        <v>0</v>
      </c>
      <c r="OYX1356" s="84">
        <f>OYW1356/OYV1356</f>
        <v>0</v>
      </c>
      <c r="OYY1356" s="84">
        <f>OYV1356-OYW1356</f>
        <v>2000000</v>
      </c>
      <c r="OYZ1356" s="84">
        <f t="shared" si="574"/>
        <v>2000000</v>
      </c>
      <c r="OZF1356" s="84" t="s">
        <v>247</v>
      </c>
      <c r="OZG1356" s="84" t="s">
        <v>4692</v>
      </c>
      <c r="OZH1356" s="84">
        <v>0</v>
      </c>
      <c r="OZI1356" s="84">
        <v>0</v>
      </c>
      <c r="OZK1356" s="84">
        <v>0</v>
      </c>
      <c r="OZL1356" s="84">
        <f>OZL1353</f>
        <v>2000000</v>
      </c>
      <c r="OZM1356" s="84">
        <f>OZM1353</f>
        <v>0</v>
      </c>
      <c r="OZN1356" s="84">
        <f>OZM1356/OZL1356</f>
        <v>0</v>
      </c>
      <c r="OZO1356" s="84">
        <f>OZL1356-OZM1356</f>
        <v>2000000</v>
      </c>
      <c r="OZP1356" s="84">
        <f t="shared" si="575"/>
        <v>2000000</v>
      </c>
      <c r="OZV1356" s="84" t="s">
        <v>247</v>
      </c>
      <c r="OZW1356" s="84" t="s">
        <v>4692</v>
      </c>
      <c r="OZX1356" s="84">
        <v>0</v>
      </c>
      <c r="OZY1356" s="84">
        <v>0</v>
      </c>
      <c r="PAA1356" s="84">
        <v>0</v>
      </c>
      <c r="PAB1356" s="84">
        <f>PAB1353</f>
        <v>2000000</v>
      </c>
      <c r="PAC1356" s="84">
        <f>PAC1353</f>
        <v>0</v>
      </c>
      <c r="PAD1356" s="84">
        <f>PAC1356/PAB1356</f>
        <v>0</v>
      </c>
      <c r="PAE1356" s="84">
        <f>PAB1356-PAC1356</f>
        <v>2000000</v>
      </c>
      <c r="PAF1356" s="84">
        <f t="shared" si="575"/>
        <v>2000000</v>
      </c>
      <c r="PAL1356" s="84" t="s">
        <v>247</v>
      </c>
      <c r="PAM1356" s="84" t="s">
        <v>4692</v>
      </c>
      <c r="PAN1356" s="84">
        <v>0</v>
      </c>
      <c r="PAO1356" s="84">
        <v>0</v>
      </c>
      <c r="PAQ1356" s="84">
        <v>0</v>
      </c>
      <c r="PAR1356" s="84">
        <f>PAR1353</f>
        <v>2000000</v>
      </c>
      <c r="PAS1356" s="84">
        <f>PAS1353</f>
        <v>0</v>
      </c>
      <c r="PAT1356" s="84">
        <f>PAS1356/PAR1356</f>
        <v>0</v>
      </c>
      <c r="PAU1356" s="84">
        <f>PAR1356-PAS1356</f>
        <v>2000000</v>
      </c>
      <c r="PAV1356" s="84">
        <f t="shared" si="576"/>
        <v>2000000</v>
      </c>
      <c r="PBB1356" s="84" t="s">
        <v>247</v>
      </c>
      <c r="PBC1356" s="84" t="s">
        <v>4692</v>
      </c>
      <c r="PBD1356" s="84">
        <v>0</v>
      </c>
      <c r="PBE1356" s="84">
        <v>0</v>
      </c>
      <c r="PBG1356" s="84">
        <v>0</v>
      </c>
      <c r="PBH1356" s="84">
        <f>PBH1353</f>
        <v>2000000</v>
      </c>
      <c r="PBI1356" s="84">
        <f>PBI1353</f>
        <v>0</v>
      </c>
      <c r="PBJ1356" s="84">
        <f>PBI1356/PBH1356</f>
        <v>0</v>
      </c>
      <c r="PBK1356" s="84">
        <f>PBH1356-PBI1356</f>
        <v>2000000</v>
      </c>
      <c r="PBL1356" s="84">
        <f t="shared" si="576"/>
        <v>2000000</v>
      </c>
      <c r="PBR1356" s="84" t="s">
        <v>247</v>
      </c>
      <c r="PBS1356" s="84" t="s">
        <v>4692</v>
      </c>
      <c r="PBT1356" s="84">
        <v>0</v>
      </c>
      <c r="PBU1356" s="84">
        <v>0</v>
      </c>
      <c r="PBW1356" s="84">
        <v>0</v>
      </c>
      <c r="PBX1356" s="84">
        <f>PBX1353</f>
        <v>2000000</v>
      </c>
      <c r="PBY1356" s="84">
        <f>PBY1353</f>
        <v>0</v>
      </c>
      <c r="PBZ1356" s="84">
        <f>PBY1356/PBX1356</f>
        <v>0</v>
      </c>
      <c r="PCA1356" s="84">
        <f>PBX1356-PBY1356</f>
        <v>2000000</v>
      </c>
      <c r="PCB1356" s="84">
        <f t="shared" si="577"/>
        <v>2000000</v>
      </c>
      <c r="PCH1356" s="84" t="s">
        <v>247</v>
      </c>
      <c r="PCI1356" s="84" t="s">
        <v>4692</v>
      </c>
      <c r="PCJ1356" s="84">
        <v>0</v>
      </c>
      <c r="PCK1356" s="84">
        <v>0</v>
      </c>
      <c r="PCM1356" s="84">
        <v>0</v>
      </c>
      <c r="PCN1356" s="84">
        <f>PCN1353</f>
        <v>2000000</v>
      </c>
      <c r="PCO1356" s="84">
        <f>PCO1353</f>
        <v>0</v>
      </c>
      <c r="PCP1356" s="84">
        <f>PCO1356/PCN1356</f>
        <v>0</v>
      </c>
      <c r="PCQ1356" s="84">
        <f>PCN1356-PCO1356</f>
        <v>2000000</v>
      </c>
      <c r="PCR1356" s="84">
        <f t="shared" si="577"/>
        <v>2000000</v>
      </c>
      <c r="PCX1356" s="84" t="s">
        <v>247</v>
      </c>
      <c r="PCY1356" s="84" t="s">
        <v>4692</v>
      </c>
      <c r="PCZ1356" s="84">
        <v>0</v>
      </c>
      <c r="PDA1356" s="84">
        <v>0</v>
      </c>
      <c r="PDC1356" s="84">
        <v>0</v>
      </c>
      <c r="PDD1356" s="84">
        <f>PDD1353</f>
        <v>2000000</v>
      </c>
      <c r="PDE1356" s="84">
        <f>PDE1353</f>
        <v>0</v>
      </c>
      <c r="PDF1356" s="84">
        <f>PDE1356/PDD1356</f>
        <v>0</v>
      </c>
      <c r="PDG1356" s="84">
        <f>PDD1356-PDE1356</f>
        <v>2000000</v>
      </c>
      <c r="PDH1356" s="84">
        <f t="shared" si="578"/>
        <v>2000000</v>
      </c>
      <c r="PDN1356" s="84" t="s">
        <v>247</v>
      </c>
      <c r="PDO1356" s="84" t="s">
        <v>4692</v>
      </c>
      <c r="PDP1356" s="84">
        <v>0</v>
      </c>
      <c r="PDQ1356" s="84">
        <v>0</v>
      </c>
      <c r="PDS1356" s="84">
        <v>0</v>
      </c>
      <c r="PDT1356" s="84">
        <f>PDT1353</f>
        <v>2000000</v>
      </c>
      <c r="PDU1356" s="84">
        <f>PDU1353</f>
        <v>0</v>
      </c>
      <c r="PDV1356" s="84">
        <f>PDU1356/PDT1356</f>
        <v>0</v>
      </c>
      <c r="PDW1356" s="84">
        <f>PDT1356-PDU1356</f>
        <v>2000000</v>
      </c>
      <c r="PDX1356" s="84">
        <f t="shared" si="578"/>
        <v>2000000</v>
      </c>
      <c r="PED1356" s="84" t="s">
        <v>247</v>
      </c>
      <c r="PEE1356" s="84" t="s">
        <v>4692</v>
      </c>
      <c r="PEF1356" s="84">
        <v>0</v>
      </c>
      <c r="PEG1356" s="84">
        <v>0</v>
      </c>
      <c r="PEI1356" s="84">
        <v>0</v>
      </c>
      <c r="PEJ1356" s="84">
        <f>PEJ1353</f>
        <v>2000000</v>
      </c>
      <c r="PEK1356" s="84">
        <f>PEK1353</f>
        <v>0</v>
      </c>
      <c r="PEL1356" s="84">
        <f>PEK1356/PEJ1356</f>
        <v>0</v>
      </c>
      <c r="PEM1356" s="84">
        <f>PEJ1356-PEK1356</f>
        <v>2000000</v>
      </c>
      <c r="PEN1356" s="84">
        <f t="shared" si="579"/>
        <v>2000000</v>
      </c>
      <c r="PET1356" s="84" t="s">
        <v>247</v>
      </c>
      <c r="PEU1356" s="84" t="s">
        <v>4692</v>
      </c>
      <c r="PEV1356" s="84">
        <v>0</v>
      </c>
      <c r="PEW1356" s="84">
        <v>0</v>
      </c>
      <c r="PEY1356" s="84">
        <v>0</v>
      </c>
      <c r="PEZ1356" s="84">
        <f>PEZ1353</f>
        <v>2000000</v>
      </c>
      <c r="PFA1356" s="84">
        <f>PFA1353</f>
        <v>0</v>
      </c>
      <c r="PFB1356" s="84">
        <f>PFA1356/PEZ1356</f>
        <v>0</v>
      </c>
      <c r="PFC1356" s="84">
        <f>PEZ1356-PFA1356</f>
        <v>2000000</v>
      </c>
      <c r="PFD1356" s="84">
        <f t="shared" si="579"/>
        <v>2000000</v>
      </c>
      <c r="PFJ1356" s="84" t="s">
        <v>247</v>
      </c>
      <c r="PFK1356" s="84" t="s">
        <v>4692</v>
      </c>
      <c r="PFL1356" s="84">
        <v>0</v>
      </c>
      <c r="PFM1356" s="84">
        <v>0</v>
      </c>
      <c r="PFO1356" s="84">
        <v>0</v>
      </c>
      <c r="PFP1356" s="84">
        <f>PFP1353</f>
        <v>2000000</v>
      </c>
      <c r="PFQ1356" s="84">
        <f>PFQ1353</f>
        <v>0</v>
      </c>
      <c r="PFR1356" s="84">
        <f>PFQ1356/PFP1356</f>
        <v>0</v>
      </c>
      <c r="PFS1356" s="84">
        <f>PFP1356-PFQ1356</f>
        <v>2000000</v>
      </c>
      <c r="PFT1356" s="84">
        <f t="shared" si="580"/>
        <v>2000000</v>
      </c>
      <c r="PFZ1356" s="84" t="s">
        <v>247</v>
      </c>
      <c r="PGA1356" s="84" t="s">
        <v>4692</v>
      </c>
      <c r="PGB1356" s="84">
        <v>0</v>
      </c>
      <c r="PGC1356" s="84">
        <v>0</v>
      </c>
      <c r="PGE1356" s="84">
        <v>0</v>
      </c>
      <c r="PGF1356" s="84">
        <f>PGF1353</f>
        <v>2000000</v>
      </c>
      <c r="PGG1356" s="84">
        <f>PGG1353</f>
        <v>0</v>
      </c>
      <c r="PGH1356" s="84">
        <f>PGG1356/PGF1356</f>
        <v>0</v>
      </c>
      <c r="PGI1356" s="84">
        <f>PGF1356-PGG1356</f>
        <v>2000000</v>
      </c>
      <c r="PGJ1356" s="84">
        <f t="shared" si="580"/>
        <v>2000000</v>
      </c>
      <c r="PGP1356" s="84" t="s">
        <v>247</v>
      </c>
      <c r="PGQ1356" s="84" t="s">
        <v>4692</v>
      </c>
      <c r="PGR1356" s="84">
        <v>0</v>
      </c>
      <c r="PGS1356" s="84">
        <v>0</v>
      </c>
      <c r="PGU1356" s="84">
        <v>0</v>
      </c>
      <c r="PGV1356" s="84">
        <f>PGV1353</f>
        <v>2000000</v>
      </c>
      <c r="PGW1356" s="84">
        <f>PGW1353</f>
        <v>0</v>
      </c>
      <c r="PGX1356" s="84">
        <f>PGW1356/PGV1356</f>
        <v>0</v>
      </c>
      <c r="PGY1356" s="84">
        <f>PGV1356-PGW1356</f>
        <v>2000000</v>
      </c>
      <c r="PGZ1356" s="84">
        <f t="shared" si="581"/>
        <v>2000000</v>
      </c>
      <c r="PHF1356" s="84" t="s">
        <v>247</v>
      </c>
      <c r="PHG1356" s="84" t="s">
        <v>4692</v>
      </c>
      <c r="PHH1356" s="84">
        <v>0</v>
      </c>
      <c r="PHI1356" s="84">
        <v>0</v>
      </c>
      <c r="PHK1356" s="84">
        <v>0</v>
      </c>
      <c r="PHL1356" s="84">
        <f>PHL1353</f>
        <v>2000000</v>
      </c>
      <c r="PHM1356" s="84">
        <f>PHM1353</f>
        <v>0</v>
      </c>
      <c r="PHN1356" s="84">
        <f>PHM1356/PHL1356</f>
        <v>0</v>
      </c>
      <c r="PHO1356" s="84">
        <f>PHL1356-PHM1356</f>
        <v>2000000</v>
      </c>
      <c r="PHP1356" s="84">
        <f t="shared" si="581"/>
        <v>2000000</v>
      </c>
      <c r="PHV1356" s="84" t="s">
        <v>247</v>
      </c>
      <c r="PHW1356" s="84" t="s">
        <v>4692</v>
      </c>
      <c r="PHX1356" s="84">
        <v>0</v>
      </c>
      <c r="PHY1356" s="84">
        <v>0</v>
      </c>
      <c r="PIA1356" s="84">
        <v>0</v>
      </c>
      <c r="PIB1356" s="84">
        <f>PIB1353</f>
        <v>2000000</v>
      </c>
      <c r="PIC1356" s="84">
        <f>PIC1353</f>
        <v>0</v>
      </c>
      <c r="PID1356" s="84">
        <f>PIC1356/PIB1356</f>
        <v>0</v>
      </c>
      <c r="PIE1356" s="84">
        <f>PIB1356-PIC1356</f>
        <v>2000000</v>
      </c>
      <c r="PIF1356" s="84">
        <f t="shared" si="582"/>
        <v>2000000</v>
      </c>
      <c r="PIL1356" s="84" t="s">
        <v>247</v>
      </c>
      <c r="PIM1356" s="84" t="s">
        <v>4692</v>
      </c>
      <c r="PIN1356" s="84">
        <v>0</v>
      </c>
      <c r="PIO1356" s="84">
        <v>0</v>
      </c>
      <c r="PIQ1356" s="84">
        <v>0</v>
      </c>
      <c r="PIR1356" s="84">
        <f>PIR1353</f>
        <v>2000000</v>
      </c>
      <c r="PIS1356" s="84">
        <f>PIS1353</f>
        <v>0</v>
      </c>
      <c r="PIT1356" s="84">
        <f>PIS1356/PIR1356</f>
        <v>0</v>
      </c>
      <c r="PIU1356" s="84">
        <f>PIR1356-PIS1356</f>
        <v>2000000</v>
      </c>
      <c r="PIV1356" s="84">
        <f t="shared" si="582"/>
        <v>2000000</v>
      </c>
      <c r="PJB1356" s="84" t="s">
        <v>247</v>
      </c>
      <c r="PJC1356" s="84" t="s">
        <v>4692</v>
      </c>
      <c r="PJD1356" s="84">
        <v>0</v>
      </c>
      <c r="PJE1356" s="84">
        <v>0</v>
      </c>
      <c r="PJG1356" s="84">
        <v>0</v>
      </c>
      <c r="PJH1356" s="84">
        <f>PJH1353</f>
        <v>2000000</v>
      </c>
      <c r="PJI1356" s="84">
        <f>PJI1353</f>
        <v>0</v>
      </c>
      <c r="PJJ1356" s="84">
        <f>PJI1356/PJH1356</f>
        <v>0</v>
      </c>
      <c r="PJK1356" s="84">
        <f>PJH1356-PJI1356</f>
        <v>2000000</v>
      </c>
      <c r="PJL1356" s="84">
        <f t="shared" si="583"/>
        <v>2000000</v>
      </c>
      <c r="PJR1356" s="84" t="s">
        <v>247</v>
      </c>
      <c r="PJS1356" s="84" t="s">
        <v>4692</v>
      </c>
      <c r="PJT1356" s="84">
        <v>0</v>
      </c>
      <c r="PJU1356" s="84">
        <v>0</v>
      </c>
      <c r="PJW1356" s="84">
        <v>0</v>
      </c>
      <c r="PJX1356" s="84">
        <f>PJX1353</f>
        <v>2000000</v>
      </c>
      <c r="PJY1356" s="84">
        <f>PJY1353</f>
        <v>0</v>
      </c>
      <c r="PJZ1356" s="84">
        <f>PJY1356/PJX1356</f>
        <v>0</v>
      </c>
      <c r="PKA1356" s="84">
        <f>PJX1356-PJY1356</f>
        <v>2000000</v>
      </c>
      <c r="PKB1356" s="84">
        <f t="shared" si="583"/>
        <v>2000000</v>
      </c>
      <c r="PKH1356" s="84" t="s">
        <v>247</v>
      </c>
      <c r="PKI1356" s="84" t="s">
        <v>4692</v>
      </c>
      <c r="PKJ1356" s="84">
        <v>0</v>
      </c>
      <c r="PKK1356" s="84">
        <v>0</v>
      </c>
      <c r="PKM1356" s="84">
        <v>0</v>
      </c>
      <c r="PKN1356" s="84">
        <f>PKN1353</f>
        <v>2000000</v>
      </c>
      <c r="PKO1356" s="84">
        <f>PKO1353</f>
        <v>0</v>
      </c>
      <c r="PKP1356" s="84">
        <f>PKO1356/PKN1356</f>
        <v>0</v>
      </c>
      <c r="PKQ1356" s="84">
        <f>PKN1356-PKO1356</f>
        <v>2000000</v>
      </c>
      <c r="PKR1356" s="84">
        <f t="shared" si="584"/>
        <v>2000000</v>
      </c>
      <c r="PKX1356" s="84" t="s">
        <v>247</v>
      </c>
      <c r="PKY1356" s="84" t="s">
        <v>4692</v>
      </c>
      <c r="PKZ1356" s="84">
        <v>0</v>
      </c>
      <c r="PLA1356" s="84">
        <v>0</v>
      </c>
      <c r="PLC1356" s="84">
        <v>0</v>
      </c>
      <c r="PLD1356" s="84">
        <f>PLD1353</f>
        <v>2000000</v>
      </c>
      <c r="PLE1356" s="84">
        <f>PLE1353</f>
        <v>0</v>
      </c>
      <c r="PLF1356" s="84">
        <f>PLE1356/PLD1356</f>
        <v>0</v>
      </c>
      <c r="PLG1356" s="84">
        <f>PLD1356-PLE1356</f>
        <v>2000000</v>
      </c>
      <c r="PLH1356" s="84">
        <f t="shared" si="584"/>
        <v>2000000</v>
      </c>
      <c r="PLN1356" s="84" t="s">
        <v>247</v>
      </c>
      <c r="PLO1356" s="84" t="s">
        <v>4692</v>
      </c>
      <c r="PLP1356" s="84">
        <v>0</v>
      </c>
      <c r="PLQ1356" s="84">
        <v>0</v>
      </c>
      <c r="PLS1356" s="84">
        <v>0</v>
      </c>
      <c r="PLT1356" s="84">
        <f>PLT1353</f>
        <v>2000000</v>
      </c>
      <c r="PLU1356" s="84">
        <f>PLU1353</f>
        <v>0</v>
      </c>
      <c r="PLV1356" s="84">
        <f>PLU1356/PLT1356</f>
        <v>0</v>
      </c>
      <c r="PLW1356" s="84">
        <f>PLT1356-PLU1356</f>
        <v>2000000</v>
      </c>
      <c r="PLX1356" s="84">
        <f t="shared" si="585"/>
        <v>2000000</v>
      </c>
      <c r="PMD1356" s="84" t="s">
        <v>247</v>
      </c>
      <c r="PME1356" s="84" t="s">
        <v>4692</v>
      </c>
      <c r="PMF1356" s="84">
        <v>0</v>
      </c>
      <c r="PMG1356" s="84">
        <v>0</v>
      </c>
      <c r="PMI1356" s="84">
        <v>0</v>
      </c>
      <c r="PMJ1356" s="84">
        <f>PMJ1353</f>
        <v>2000000</v>
      </c>
      <c r="PMK1356" s="84">
        <f>PMK1353</f>
        <v>0</v>
      </c>
      <c r="PML1356" s="84">
        <f>PMK1356/PMJ1356</f>
        <v>0</v>
      </c>
      <c r="PMM1356" s="84">
        <f>PMJ1356-PMK1356</f>
        <v>2000000</v>
      </c>
      <c r="PMN1356" s="84">
        <f t="shared" si="585"/>
        <v>2000000</v>
      </c>
      <c r="PMT1356" s="84" t="s">
        <v>247</v>
      </c>
      <c r="PMU1356" s="84" t="s">
        <v>4692</v>
      </c>
      <c r="PMV1356" s="84">
        <v>0</v>
      </c>
      <c r="PMW1356" s="84">
        <v>0</v>
      </c>
      <c r="PMY1356" s="84">
        <v>0</v>
      </c>
      <c r="PMZ1356" s="84">
        <f>PMZ1353</f>
        <v>2000000</v>
      </c>
      <c r="PNA1356" s="84">
        <f>PNA1353</f>
        <v>0</v>
      </c>
      <c r="PNB1356" s="84">
        <f>PNA1356/PMZ1356</f>
        <v>0</v>
      </c>
      <c r="PNC1356" s="84">
        <f>PMZ1356-PNA1356</f>
        <v>2000000</v>
      </c>
      <c r="PND1356" s="84">
        <f t="shared" si="586"/>
        <v>2000000</v>
      </c>
      <c r="PNJ1356" s="84" t="s">
        <v>247</v>
      </c>
      <c r="PNK1356" s="84" t="s">
        <v>4692</v>
      </c>
      <c r="PNL1356" s="84">
        <v>0</v>
      </c>
      <c r="PNM1356" s="84">
        <v>0</v>
      </c>
      <c r="PNO1356" s="84">
        <v>0</v>
      </c>
      <c r="PNP1356" s="84">
        <f>PNP1353</f>
        <v>2000000</v>
      </c>
      <c r="PNQ1356" s="84">
        <f>PNQ1353</f>
        <v>0</v>
      </c>
      <c r="PNR1356" s="84">
        <f>PNQ1356/PNP1356</f>
        <v>0</v>
      </c>
      <c r="PNS1356" s="84">
        <f>PNP1356-PNQ1356</f>
        <v>2000000</v>
      </c>
      <c r="PNT1356" s="84">
        <f t="shared" si="586"/>
        <v>2000000</v>
      </c>
      <c r="PNZ1356" s="84" t="s">
        <v>247</v>
      </c>
      <c r="POA1356" s="84" t="s">
        <v>4692</v>
      </c>
      <c r="POB1356" s="84">
        <v>0</v>
      </c>
      <c r="POC1356" s="84">
        <v>0</v>
      </c>
      <c r="POE1356" s="84">
        <v>0</v>
      </c>
      <c r="POF1356" s="84">
        <f>POF1353</f>
        <v>2000000</v>
      </c>
      <c r="POG1356" s="84">
        <f>POG1353</f>
        <v>0</v>
      </c>
      <c r="POH1356" s="84">
        <f>POG1356/POF1356</f>
        <v>0</v>
      </c>
      <c r="POI1356" s="84">
        <f>POF1356-POG1356</f>
        <v>2000000</v>
      </c>
      <c r="POJ1356" s="84">
        <f t="shared" si="587"/>
        <v>2000000</v>
      </c>
      <c r="POP1356" s="84" t="s">
        <v>247</v>
      </c>
      <c r="POQ1356" s="84" t="s">
        <v>4692</v>
      </c>
      <c r="POR1356" s="84">
        <v>0</v>
      </c>
      <c r="POS1356" s="84">
        <v>0</v>
      </c>
      <c r="POU1356" s="84">
        <v>0</v>
      </c>
      <c r="POV1356" s="84">
        <f>POV1353</f>
        <v>2000000</v>
      </c>
      <c r="POW1356" s="84">
        <f>POW1353</f>
        <v>0</v>
      </c>
      <c r="POX1356" s="84">
        <f>POW1356/POV1356</f>
        <v>0</v>
      </c>
      <c r="POY1356" s="84">
        <f>POV1356-POW1356</f>
        <v>2000000</v>
      </c>
      <c r="POZ1356" s="84">
        <f t="shared" si="587"/>
        <v>2000000</v>
      </c>
      <c r="PPF1356" s="84" t="s">
        <v>247</v>
      </c>
      <c r="PPG1356" s="84" t="s">
        <v>4692</v>
      </c>
      <c r="PPH1356" s="84">
        <v>0</v>
      </c>
      <c r="PPI1356" s="84">
        <v>0</v>
      </c>
      <c r="PPK1356" s="84">
        <v>0</v>
      </c>
      <c r="PPL1356" s="84">
        <f>PPL1353</f>
        <v>2000000</v>
      </c>
      <c r="PPM1356" s="84">
        <f>PPM1353</f>
        <v>0</v>
      </c>
      <c r="PPN1356" s="84">
        <f>PPM1356/PPL1356</f>
        <v>0</v>
      </c>
      <c r="PPO1356" s="84">
        <f>PPL1356-PPM1356</f>
        <v>2000000</v>
      </c>
      <c r="PPP1356" s="84">
        <f t="shared" si="588"/>
        <v>2000000</v>
      </c>
      <c r="PPV1356" s="84" t="s">
        <v>247</v>
      </c>
      <c r="PPW1356" s="84" t="s">
        <v>4692</v>
      </c>
      <c r="PPX1356" s="84">
        <v>0</v>
      </c>
      <c r="PPY1356" s="84">
        <v>0</v>
      </c>
      <c r="PQA1356" s="84">
        <v>0</v>
      </c>
      <c r="PQB1356" s="84">
        <f>PQB1353</f>
        <v>2000000</v>
      </c>
      <c r="PQC1356" s="84">
        <f>PQC1353</f>
        <v>0</v>
      </c>
      <c r="PQD1356" s="84">
        <f>PQC1356/PQB1356</f>
        <v>0</v>
      </c>
      <c r="PQE1356" s="84">
        <f>PQB1356-PQC1356</f>
        <v>2000000</v>
      </c>
      <c r="PQF1356" s="84">
        <f t="shared" si="588"/>
        <v>2000000</v>
      </c>
      <c r="PQL1356" s="84" t="s">
        <v>247</v>
      </c>
      <c r="PQM1356" s="84" t="s">
        <v>4692</v>
      </c>
      <c r="PQN1356" s="84">
        <v>0</v>
      </c>
      <c r="PQO1356" s="84">
        <v>0</v>
      </c>
      <c r="PQQ1356" s="84">
        <v>0</v>
      </c>
      <c r="PQR1356" s="84">
        <f>PQR1353</f>
        <v>2000000</v>
      </c>
      <c r="PQS1356" s="84">
        <f>PQS1353</f>
        <v>0</v>
      </c>
      <c r="PQT1356" s="84">
        <f>PQS1356/PQR1356</f>
        <v>0</v>
      </c>
      <c r="PQU1356" s="84">
        <f>PQR1356-PQS1356</f>
        <v>2000000</v>
      </c>
      <c r="PQV1356" s="84">
        <f t="shared" si="589"/>
        <v>2000000</v>
      </c>
      <c r="PRB1356" s="84" t="s">
        <v>247</v>
      </c>
      <c r="PRC1356" s="84" t="s">
        <v>4692</v>
      </c>
      <c r="PRD1356" s="84">
        <v>0</v>
      </c>
      <c r="PRE1356" s="84">
        <v>0</v>
      </c>
      <c r="PRG1356" s="84">
        <v>0</v>
      </c>
      <c r="PRH1356" s="84">
        <f>PRH1353</f>
        <v>2000000</v>
      </c>
      <c r="PRI1356" s="84">
        <f>PRI1353</f>
        <v>0</v>
      </c>
      <c r="PRJ1356" s="84">
        <f>PRI1356/PRH1356</f>
        <v>0</v>
      </c>
      <c r="PRK1356" s="84">
        <f>PRH1356-PRI1356</f>
        <v>2000000</v>
      </c>
      <c r="PRL1356" s="84">
        <f t="shared" si="589"/>
        <v>2000000</v>
      </c>
      <c r="PRR1356" s="84" t="s">
        <v>247</v>
      </c>
      <c r="PRS1356" s="84" t="s">
        <v>4692</v>
      </c>
      <c r="PRT1356" s="84">
        <v>0</v>
      </c>
      <c r="PRU1356" s="84">
        <v>0</v>
      </c>
      <c r="PRW1356" s="84">
        <v>0</v>
      </c>
      <c r="PRX1356" s="84">
        <f>PRX1353</f>
        <v>2000000</v>
      </c>
      <c r="PRY1356" s="84">
        <f>PRY1353</f>
        <v>0</v>
      </c>
      <c r="PRZ1356" s="84">
        <f>PRY1356/PRX1356</f>
        <v>0</v>
      </c>
      <c r="PSA1356" s="84">
        <f>PRX1356-PRY1356</f>
        <v>2000000</v>
      </c>
      <c r="PSB1356" s="84">
        <f t="shared" si="590"/>
        <v>2000000</v>
      </c>
      <c r="PSH1356" s="84" t="s">
        <v>247</v>
      </c>
      <c r="PSI1356" s="84" t="s">
        <v>4692</v>
      </c>
      <c r="PSJ1356" s="84">
        <v>0</v>
      </c>
      <c r="PSK1356" s="84">
        <v>0</v>
      </c>
      <c r="PSM1356" s="84">
        <v>0</v>
      </c>
      <c r="PSN1356" s="84">
        <f>PSN1353</f>
        <v>2000000</v>
      </c>
      <c r="PSO1356" s="84">
        <f>PSO1353</f>
        <v>0</v>
      </c>
      <c r="PSP1356" s="84">
        <f>PSO1356/PSN1356</f>
        <v>0</v>
      </c>
      <c r="PSQ1356" s="84">
        <f>PSN1356-PSO1356</f>
        <v>2000000</v>
      </c>
      <c r="PSR1356" s="84">
        <f t="shared" si="590"/>
        <v>2000000</v>
      </c>
      <c r="PSX1356" s="84" t="s">
        <v>247</v>
      </c>
      <c r="PSY1356" s="84" t="s">
        <v>4692</v>
      </c>
      <c r="PSZ1356" s="84">
        <v>0</v>
      </c>
      <c r="PTA1356" s="84">
        <v>0</v>
      </c>
      <c r="PTC1356" s="84">
        <v>0</v>
      </c>
      <c r="PTD1356" s="84">
        <f>PTD1353</f>
        <v>2000000</v>
      </c>
      <c r="PTE1356" s="84">
        <f>PTE1353</f>
        <v>0</v>
      </c>
      <c r="PTF1356" s="84">
        <f>PTE1356/PTD1356</f>
        <v>0</v>
      </c>
      <c r="PTG1356" s="84">
        <f>PTD1356-PTE1356</f>
        <v>2000000</v>
      </c>
      <c r="PTH1356" s="84">
        <f t="shared" si="591"/>
        <v>2000000</v>
      </c>
      <c r="PTN1356" s="84" t="s">
        <v>247</v>
      </c>
      <c r="PTO1356" s="84" t="s">
        <v>4692</v>
      </c>
      <c r="PTP1356" s="84">
        <v>0</v>
      </c>
      <c r="PTQ1356" s="84">
        <v>0</v>
      </c>
      <c r="PTS1356" s="84">
        <v>0</v>
      </c>
      <c r="PTT1356" s="84">
        <f>PTT1353</f>
        <v>2000000</v>
      </c>
      <c r="PTU1356" s="84">
        <f>PTU1353</f>
        <v>0</v>
      </c>
      <c r="PTV1356" s="84">
        <f>PTU1356/PTT1356</f>
        <v>0</v>
      </c>
      <c r="PTW1356" s="84">
        <f>PTT1356-PTU1356</f>
        <v>2000000</v>
      </c>
      <c r="PTX1356" s="84">
        <f t="shared" si="591"/>
        <v>2000000</v>
      </c>
      <c r="PUD1356" s="84" t="s">
        <v>247</v>
      </c>
      <c r="PUE1356" s="84" t="s">
        <v>4692</v>
      </c>
      <c r="PUF1356" s="84">
        <v>0</v>
      </c>
      <c r="PUG1356" s="84">
        <v>0</v>
      </c>
      <c r="PUI1356" s="84">
        <v>0</v>
      </c>
      <c r="PUJ1356" s="84">
        <f>PUJ1353</f>
        <v>2000000</v>
      </c>
      <c r="PUK1356" s="84">
        <f>PUK1353</f>
        <v>0</v>
      </c>
      <c r="PUL1356" s="84">
        <f>PUK1356/PUJ1356</f>
        <v>0</v>
      </c>
      <c r="PUM1356" s="84">
        <f>PUJ1356-PUK1356</f>
        <v>2000000</v>
      </c>
      <c r="PUN1356" s="84">
        <f t="shared" si="592"/>
        <v>2000000</v>
      </c>
      <c r="PUT1356" s="84" t="s">
        <v>247</v>
      </c>
      <c r="PUU1356" s="84" t="s">
        <v>4692</v>
      </c>
      <c r="PUV1356" s="84">
        <v>0</v>
      </c>
      <c r="PUW1356" s="84">
        <v>0</v>
      </c>
      <c r="PUY1356" s="84">
        <v>0</v>
      </c>
      <c r="PUZ1356" s="84">
        <f>PUZ1353</f>
        <v>2000000</v>
      </c>
      <c r="PVA1356" s="84">
        <f>PVA1353</f>
        <v>0</v>
      </c>
      <c r="PVB1356" s="84">
        <f>PVA1356/PUZ1356</f>
        <v>0</v>
      </c>
      <c r="PVC1356" s="84">
        <f>PUZ1356-PVA1356</f>
        <v>2000000</v>
      </c>
      <c r="PVD1356" s="84">
        <f t="shared" si="592"/>
        <v>2000000</v>
      </c>
      <c r="PVJ1356" s="84" t="s">
        <v>247</v>
      </c>
      <c r="PVK1356" s="84" t="s">
        <v>4692</v>
      </c>
      <c r="PVL1356" s="84">
        <v>0</v>
      </c>
      <c r="PVM1356" s="84">
        <v>0</v>
      </c>
      <c r="PVO1356" s="84">
        <v>0</v>
      </c>
      <c r="PVP1356" s="84">
        <f>PVP1353</f>
        <v>2000000</v>
      </c>
      <c r="PVQ1356" s="84">
        <f>PVQ1353</f>
        <v>0</v>
      </c>
      <c r="PVR1356" s="84">
        <f>PVQ1356/PVP1356</f>
        <v>0</v>
      </c>
      <c r="PVS1356" s="84">
        <f>PVP1356-PVQ1356</f>
        <v>2000000</v>
      </c>
      <c r="PVT1356" s="84">
        <f t="shared" si="593"/>
        <v>2000000</v>
      </c>
      <c r="PVZ1356" s="84" t="s">
        <v>247</v>
      </c>
      <c r="PWA1356" s="84" t="s">
        <v>4692</v>
      </c>
      <c r="PWB1356" s="84">
        <v>0</v>
      </c>
      <c r="PWC1356" s="84">
        <v>0</v>
      </c>
      <c r="PWE1356" s="84">
        <v>0</v>
      </c>
      <c r="PWF1356" s="84">
        <f>PWF1353</f>
        <v>2000000</v>
      </c>
      <c r="PWG1356" s="84">
        <f>PWG1353</f>
        <v>0</v>
      </c>
      <c r="PWH1356" s="84">
        <f>PWG1356/PWF1356</f>
        <v>0</v>
      </c>
      <c r="PWI1356" s="84">
        <f>PWF1356-PWG1356</f>
        <v>2000000</v>
      </c>
      <c r="PWJ1356" s="84">
        <f t="shared" si="593"/>
        <v>2000000</v>
      </c>
      <c r="PWP1356" s="84" t="s">
        <v>247</v>
      </c>
      <c r="PWQ1356" s="84" t="s">
        <v>4692</v>
      </c>
      <c r="PWR1356" s="84">
        <v>0</v>
      </c>
      <c r="PWS1356" s="84">
        <v>0</v>
      </c>
      <c r="PWU1356" s="84">
        <v>0</v>
      </c>
      <c r="PWV1356" s="84">
        <f>PWV1353</f>
        <v>2000000</v>
      </c>
      <c r="PWW1356" s="84">
        <f>PWW1353</f>
        <v>0</v>
      </c>
      <c r="PWX1356" s="84">
        <f>PWW1356/PWV1356</f>
        <v>0</v>
      </c>
      <c r="PWY1356" s="84">
        <f>PWV1356-PWW1356</f>
        <v>2000000</v>
      </c>
      <c r="PWZ1356" s="84">
        <f t="shared" si="594"/>
        <v>2000000</v>
      </c>
      <c r="PXF1356" s="84" t="s">
        <v>247</v>
      </c>
      <c r="PXG1356" s="84" t="s">
        <v>4692</v>
      </c>
      <c r="PXH1356" s="84">
        <v>0</v>
      </c>
      <c r="PXI1356" s="84">
        <v>0</v>
      </c>
      <c r="PXK1356" s="84">
        <v>0</v>
      </c>
      <c r="PXL1356" s="84">
        <f>PXL1353</f>
        <v>2000000</v>
      </c>
      <c r="PXM1356" s="84">
        <f>PXM1353</f>
        <v>0</v>
      </c>
      <c r="PXN1356" s="84">
        <f>PXM1356/PXL1356</f>
        <v>0</v>
      </c>
      <c r="PXO1356" s="84">
        <f>PXL1356-PXM1356</f>
        <v>2000000</v>
      </c>
      <c r="PXP1356" s="84">
        <f t="shared" si="594"/>
        <v>2000000</v>
      </c>
      <c r="PXV1356" s="84" t="s">
        <v>247</v>
      </c>
      <c r="PXW1356" s="84" t="s">
        <v>4692</v>
      </c>
      <c r="PXX1356" s="84">
        <v>0</v>
      </c>
      <c r="PXY1356" s="84">
        <v>0</v>
      </c>
      <c r="PYA1356" s="84">
        <v>0</v>
      </c>
      <c r="PYB1356" s="84">
        <f>PYB1353</f>
        <v>2000000</v>
      </c>
      <c r="PYC1356" s="84">
        <f>PYC1353</f>
        <v>0</v>
      </c>
      <c r="PYD1356" s="84">
        <f>PYC1356/PYB1356</f>
        <v>0</v>
      </c>
      <c r="PYE1356" s="84">
        <f>PYB1356-PYC1356</f>
        <v>2000000</v>
      </c>
      <c r="PYF1356" s="84">
        <f t="shared" si="595"/>
        <v>2000000</v>
      </c>
      <c r="PYL1356" s="84" t="s">
        <v>247</v>
      </c>
      <c r="PYM1356" s="84" t="s">
        <v>4692</v>
      </c>
      <c r="PYN1356" s="84">
        <v>0</v>
      </c>
      <c r="PYO1356" s="84">
        <v>0</v>
      </c>
      <c r="PYQ1356" s="84">
        <v>0</v>
      </c>
      <c r="PYR1356" s="84">
        <f>PYR1353</f>
        <v>2000000</v>
      </c>
      <c r="PYS1356" s="84">
        <f>PYS1353</f>
        <v>0</v>
      </c>
      <c r="PYT1356" s="84">
        <f>PYS1356/PYR1356</f>
        <v>0</v>
      </c>
      <c r="PYU1356" s="84">
        <f>PYR1356-PYS1356</f>
        <v>2000000</v>
      </c>
      <c r="PYV1356" s="84">
        <f t="shared" si="595"/>
        <v>2000000</v>
      </c>
      <c r="PZB1356" s="84" t="s">
        <v>247</v>
      </c>
      <c r="PZC1356" s="84" t="s">
        <v>4692</v>
      </c>
      <c r="PZD1356" s="84">
        <v>0</v>
      </c>
      <c r="PZE1356" s="84">
        <v>0</v>
      </c>
      <c r="PZG1356" s="84">
        <v>0</v>
      </c>
      <c r="PZH1356" s="84">
        <f>PZH1353</f>
        <v>2000000</v>
      </c>
      <c r="PZI1356" s="84">
        <f>PZI1353</f>
        <v>0</v>
      </c>
      <c r="PZJ1356" s="84">
        <f>PZI1356/PZH1356</f>
        <v>0</v>
      </c>
      <c r="PZK1356" s="84">
        <f>PZH1356-PZI1356</f>
        <v>2000000</v>
      </c>
      <c r="PZL1356" s="84">
        <f t="shared" si="596"/>
        <v>2000000</v>
      </c>
      <c r="PZR1356" s="84" t="s">
        <v>247</v>
      </c>
      <c r="PZS1356" s="84" t="s">
        <v>4692</v>
      </c>
      <c r="PZT1356" s="84">
        <v>0</v>
      </c>
      <c r="PZU1356" s="84">
        <v>0</v>
      </c>
      <c r="PZW1356" s="84">
        <v>0</v>
      </c>
      <c r="PZX1356" s="84">
        <f>PZX1353</f>
        <v>2000000</v>
      </c>
      <c r="PZY1356" s="84">
        <f>PZY1353</f>
        <v>0</v>
      </c>
      <c r="PZZ1356" s="84">
        <f>PZY1356/PZX1356</f>
        <v>0</v>
      </c>
      <c r="QAA1356" s="84">
        <f>PZX1356-PZY1356</f>
        <v>2000000</v>
      </c>
      <c r="QAB1356" s="84">
        <f t="shared" si="596"/>
        <v>2000000</v>
      </c>
      <c r="QAH1356" s="84" t="s">
        <v>247</v>
      </c>
      <c r="QAI1356" s="84" t="s">
        <v>4692</v>
      </c>
      <c r="QAJ1356" s="84">
        <v>0</v>
      </c>
      <c r="QAK1356" s="84">
        <v>0</v>
      </c>
      <c r="QAM1356" s="84">
        <v>0</v>
      </c>
      <c r="QAN1356" s="84">
        <f>QAN1353</f>
        <v>2000000</v>
      </c>
      <c r="QAO1356" s="84">
        <f>QAO1353</f>
        <v>0</v>
      </c>
      <c r="QAP1356" s="84">
        <f>QAO1356/QAN1356</f>
        <v>0</v>
      </c>
      <c r="QAQ1356" s="84">
        <f>QAN1356-QAO1356</f>
        <v>2000000</v>
      </c>
      <c r="QAR1356" s="84">
        <f t="shared" si="597"/>
        <v>2000000</v>
      </c>
      <c r="QAX1356" s="84" t="s">
        <v>247</v>
      </c>
      <c r="QAY1356" s="84" t="s">
        <v>4692</v>
      </c>
      <c r="QAZ1356" s="84">
        <v>0</v>
      </c>
      <c r="QBA1356" s="84">
        <v>0</v>
      </c>
      <c r="QBC1356" s="84">
        <v>0</v>
      </c>
      <c r="QBD1356" s="84">
        <f>QBD1353</f>
        <v>2000000</v>
      </c>
      <c r="QBE1356" s="84">
        <f>QBE1353</f>
        <v>0</v>
      </c>
      <c r="QBF1356" s="84">
        <f>QBE1356/QBD1356</f>
        <v>0</v>
      </c>
      <c r="QBG1356" s="84">
        <f>QBD1356-QBE1356</f>
        <v>2000000</v>
      </c>
      <c r="QBH1356" s="84">
        <f t="shared" si="597"/>
        <v>2000000</v>
      </c>
      <c r="QBN1356" s="84" t="s">
        <v>247</v>
      </c>
      <c r="QBO1356" s="84" t="s">
        <v>4692</v>
      </c>
      <c r="QBP1356" s="84">
        <v>0</v>
      </c>
      <c r="QBQ1356" s="84">
        <v>0</v>
      </c>
      <c r="QBS1356" s="84">
        <v>0</v>
      </c>
      <c r="QBT1356" s="84">
        <f>QBT1353</f>
        <v>2000000</v>
      </c>
      <c r="QBU1356" s="84">
        <f>QBU1353</f>
        <v>0</v>
      </c>
      <c r="QBV1356" s="84">
        <f>QBU1356/QBT1356</f>
        <v>0</v>
      </c>
      <c r="QBW1356" s="84">
        <f>QBT1356-QBU1356</f>
        <v>2000000</v>
      </c>
      <c r="QBX1356" s="84">
        <f t="shared" si="598"/>
        <v>2000000</v>
      </c>
      <c r="QCD1356" s="84" t="s">
        <v>247</v>
      </c>
      <c r="QCE1356" s="84" t="s">
        <v>4692</v>
      </c>
      <c r="QCF1356" s="84">
        <v>0</v>
      </c>
      <c r="QCG1356" s="84">
        <v>0</v>
      </c>
      <c r="QCI1356" s="84">
        <v>0</v>
      </c>
      <c r="QCJ1356" s="84">
        <f>QCJ1353</f>
        <v>2000000</v>
      </c>
      <c r="QCK1356" s="84">
        <f>QCK1353</f>
        <v>0</v>
      </c>
      <c r="QCL1356" s="84">
        <f>QCK1356/QCJ1356</f>
        <v>0</v>
      </c>
      <c r="QCM1356" s="84">
        <f>QCJ1356-QCK1356</f>
        <v>2000000</v>
      </c>
      <c r="QCN1356" s="84">
        <f t="shared" si="598"/>
        <v>2000000</v>
      </c>
      <c r="QCT1356" s="84" t="s">
        <v>247</v>
      </c>
      <c r="QCU1356" s="84" t="s">
        <v>4692</v>
      </c>
      <c r="QCV1356" s="84">
        <v>0</v>
      </c>
      <c r="QCW1356" s="84">
        <v>0</v>
      </c>
      <c r="QCY1356" s="84">
        <v>0</v>
      </c>
      <c r="QCZ1356" s="84">
        <f>QCZ1353</f>
        <v>2000000</v>
      </c>
      <c r="QDA1356" s="84">
        <f>QDA1353</f>
        <v>0</v>
      </c>
      <c r="QDB1356" s="84">
        <f>QDA1356/QCZ1356</f>
        <v>0</v>
      </c>
      <c r="QDC1356" s="84">
        <f>QCZ1356-QDA1356</f>
        <v>2000000</v>
      </c>
      <c r="QDD1356" s="84">
        <f t="shared" si="599"/>
        <v>2000000</v>
      </c>
      <c r="QDJ1356" s="84" t="s">
        <v>247</v>
      </c>
      <c r="QDK1356" s="84" t="s">
        <v>4692</v>
      </c>
      <c r="QDL1356" s="84">
        <v>0</v>
      </c>
      <c r="QDM1356" s="84">
        <v>0</v>
      </c>
      <c r="QDO1356" s="84">
        <v>0</v>
      </c>
      <c r="QDP1356" s="84">
        <f>QDP1353</f>
        <v>2000000</v>
      </c>
      <c r="QDQ1356" s="84">
        <f>QDQ1353</f>
        <v>0</v>
      </c>
      <c r="QDR1356" s="84">
        <f>QDQ1356/QDP1356</f>
        <v>0</v>
      </c>
      <c r="QDS1356" s="84">
        <f>QDP1356-QDQ1356</f>
        <v>2000000</v>
      </c>
      <c r="QDT1356" s="84">
        <f t="shared" si="599"/>
        <v>2000000</v>
      </c>
      <c r="QDZ1356" s="84" t="s">
        <v>247</v>
      </c>
      <c r="QEA1356" s="84" t="s">
        <v>4692</v>
      </c>
      <c r="QEB1356" s="84">
        <v>0</v>
      </c>
      <c r="QEC1356" s="84">
        <v>0</v>
      </c>
      <c r="QEE1356" s="84">
        <v>0</v>
      </c>
      <c r="QEF1356" s="84">
        <f>QEF1353</f>
        <v>2000000</v>
      </c>
      <c r="QEG1356" s="84">
        <f>QEG1353</f>
        <v>0</v>
      </c>
      <c r="QEH1356" s="84">
        <f>QEG1356/QEF1356</f>
        <v>0</v>
      </c>
      <c r="QEI1356" s="84">
        <f>QEF1356-QEG1356</f>
        <v>2000000</v>
      </c>
      <c r="QEJ1356" s="84">
        <f t="shared" si="600"/>
        <v>2000000</v>
      </c>
      <c r="QEP1356" s="84" t="s">
        <v>247</v>
      </c>
      <c r="QEQ1356" s="84" t="s">
        <v>4692</v>
      </c>
      <c r="QER1356" s="84">
        <v>0</v>
      </c>
      <c r="QES1356" s="84">
        <v>0</v>
      </c>
      <c r="QEU1356" s="84">
        <v>0</v>
      </c>
      <c r="QEV1356" s="84">
        <f>QEV1353</f>
        <v>2000000</v>
      </c>
      <c r="QEW1356" s="84">
        <f>QEW1353</f>
        <v>0</v>
      </c>
      <c r="QEX1356" s="84">
        <f>QEW1356/QEV1356</f>
        <v>0</v>
      </c>
      <c r="QEY1356" s="84">
        <f>QEV1356-QEW1356</f>
        <v>2000000</v>
      </c>
      <c r="QEZ1356" s="84">
        <f t="shared" si="600"/>
        <v>2000000</v>
      </c>
      <c r="QFF1356" s="84" t="s">
        <v>247</v>
      </c>
      <c r="QFG1356" s="84" t="s">
        <v>4692</v>
      </c>
      <c r="QFH1356" s="84">
        <v>0</v>
      </c>
      <c r="QFI1356" s="84">
        <v>0</v>
      </c>
      <c r="QFK1356" s="84">
        <v>0</v>
      </c>
      <c r="QFL1356" s="84">
        <f>QFL1353</f>
        <v>2000000</v>
      </c>
      <c r="QFM1356" s="84">
        <f>QFM1353</f>
        <v>0</v>
      </c>
      <c r="QFN1356" s="84">
        <f>QFM1356/QFL1356</f>
        <v>0</v>
      </c>
      <c r="QFO1356" s="84">
        <f>QFL1356-QFM1356</f>
        <v>2000000</v>
      </c>
      <c r="QFP1356" s="84">
        <f t="shared" si="601"/>
        <v>2000000</v>
      </c>
      <c r="QFV1356" s="84" t="s">
        <v>247</v>
      </c>
      <c r="QFW1356" s="84" t="s">
        <v>4692</v>
      </c>
      <c r="QFX1356" s="84">
        <v>0</v>
      </c>
      <c r="QFY1356" s="84">
        <v>0</v>
      </c>
      <c r="QGA1356" s="84">
        <v>0</v>
      </c>
      <c r="QGB1356" s="84">
        <f>QGB1353</f>
        <v>2000000</v>
      </c>
      <c r="QGC1356" s="84">
        <f>QGC1353</f>
        <v>0</v>
      </c>
      <c r="QGD1356" s="84">
        <f>QGC1356/QGB1356</f>
        <v>0</v>
      </c>
      <c r="QGE1356" s="84">
        <f>QGB1356-QGC1356</f>
        <v>2000000</v>
      </c>
      <c r="QGF1356" s="84">
        <f t="shared" si="601"/>
        <v>2000000</v>
      </c>
      <c r="QGL1356" s="84" t="s">
        <v>247</v>
      </c>
      <c r="QGM1356" s="84" t="s">
        <v>4692</v>
      </c>
      <c r="QGN1356" s="84">
        <v>0</v>
      </c>
      <c r="QGO1356" s="84">
        <v>0</v>
      </c>
      <c r="QGQ1356" s="84">
        <v>0</v>
      </c>
      <c r="QGR1356" s="84">
        <f>QGR1353</f>
        <v>2000000</v>
      </c>
      <c r="QGS1356" s="84">
        <f>QGS1353</f>
        <v>0</v>
      </c>
      <c r="QGT1356" s="84">
        <f>QGS1356/QGR1356</f>
        <v>0</v>
      </c>
      <c r="QGU1356" s="84">
        <f>QGR1356-QGS1356</f>
        <v>2000000</v>
      </c>
      <c r="QGV1356" s="84">
        <f t="shared" si="602"/>
        <v>2000000</v>
      </c>
      <c r="QHB1356" s="84" t="s">
        <v>247</v>
      </c>
      <c r="QHC1356" s="84" t="s">
        <v>4692</v>
      </c>
      <c r="QHD1356" s="84">
        <v>0</v>
      </c>
      <c r="QHE1356" s="84">
        <v>0</v>
      </c>
      <c r="QHG1356" s="84">
        <v>0</v>
      </c>
      <c r="QHH1356" s="84">
        <f>QHH1353</f>
        <v>2000000</v>
      </c>
      <c r="QHI1356" s="84">
        <f>QHI1353</f>
        <v>0</v>
      </c>
      <c r="QHJ1356" s="84">
        <f>QHI1356/QHH1356</f>
        <v>0</v>
      </c>
      <c r="QHK1356" s="84">
        <f>QHH1356-QHI1356</f>
        <v>2000000</v>
      </c>
      <c r="QHL1356" s="84">
        <f t="shared" si="602"/>
        <v>2000000</v>
      </c>
      <c r="QHR1356" s="84" t="s">
        <v>247</v>
      </c>
      <c r="QHS1356" s="84" t="s">
        <v>4692</v>
      </c>
      <c r="QHT1356" s="84">
        <v>0</v>
      </c>
      <c r="QHU1356" s="84">
        <v>0</v>
      </c>
      <c r="QHW1356" s="84">
        <v>0</v>
      </c>
      <c r="QHX1356" s="84">
        <f>QHX1353</f>
        <v>2000000</v>
      </c>
      <c r="QHY1356" s="84">
        <f>QHY1353</f>
        <v>0</v>
      </c>
      <c r="QHZ1356" s="84">
        <f>QHY1356/QHX1356</f>
        <v>0</v>
      </c>
      <c r="QIA1356" s="84">
        <f>QHX1356-QHY1356</f>
        <v>2000000</v>
      </c>
      <c r="QIB1356" s="84">
        <f t="shared" si="603"/>
        <v>2000000</v>
      </c>
      <c r="QIH1356" s="84" t="s">
        <v>247</v>
      </c>
      <c r="QII1356" s="84" t="s">
        <v>4692</v>
      </c>
      <c r="QIJ1356" s="84">
        <v>0</v>
      </c>
      <c r="QIK1356" s="84">
        <v>0</v>
      </c>
      <c r="QIM1356" s="84">
        <v>0</v>
      </c>
      <c r="QIN1356" s="84">
        <f>QIN1353</f>
        <v>2000000</v>
      </c>
      <c r="QIO1356" s="84">
        <f>QIO1353</f>
        <v>0</v>
      </c>
      <c r="QIP1356" s="84">
        <f>QIO1356/QIN1356</f>
        <v>0</v>
      </c>
      <c r="QIQ1356" s="84">
        <f>QIN1356-QIO1356</f>
        <v>2000000</v>
      </c>
      <c r="QIR1356" s="84">
        <f t="shared" si="603"/>
        <v>2000000</v>
      </c>
      <c r="QIX1356" s="84" t="s">
        <v>247</v>
      </c>
      <c r="QIY1356" s="84" t="s">
        <v>4692</v>
      </c>
      <c r="QIZ1356" s="84">
        <v>0</v>
      </c>
      <c r="QJA1356" s="84">
        <v>0</v>
      </c>
      <c r="QJC1356" s="84">
        <v>0</v>
      </c>
      <c r="QJD1356" s="84">
        <f>QJD1353</f>
        <v>2000000</v>
      </c>
      <c r="QJE1356" s="84">
        <f>QJE1353</f>
        <v>0</v>
      </c>
      <c r="QJF1356" s="84">
        <f>QJE1356/QJD1356</f>
        <v>0</v>
      </c>
      <c r="QJG1356" s="84">
        <f>QJD1356-QJE1356</f>
        <v>2000000</v>
      </c>
      <c r="QJH1356" s="84">
        <f t="shared" si="604"/>
        <v>2000000</v>
      </c>
      <c r="QJN1356" s="84" t="s">
        <v>247</v>
      </c>
      <c r="QJO1356" s="84" t="s">
        <v>4692</v>
      </c>
      <c r="QJP1356" s="84">
        <v>0</v>
      </c>
      <c r="QJQ1356" s="84">
        <v>0</v>
      </c>
      <c r="QJS1356" s="84">
        <v>0</v>
      </c>
      <c r="QJT1356" s="84">
        <f>QJT1353</f>
        <v>2000000</v>
      </c>
      <c r="QJU1356" s="84">
        <f>QJU1353</f>
        <v>0</v>
      </c>
      <c r="QJV1356" s="84">
        <f>QJU1356/QJT1356</f>
        <v>0</v>
      </c>
      <c r="QJW1356" s="84">
        <f>QJT1356-QJU1356</f>
        <v>2000000</v>
      </c>
      <c r="QJX1356" s="84">
        <f t="shared" si="604"/>
        <v>2000000</v>
      </c>
      <c r="QKD1356" s="84" t="s">
        <v>247</v>
      </c>
      <c r="QKE1356" s="84" t="s">
        <v>4692</v>
      </c>
      <c r="QKF1356" s="84">
        <v>0</v>
      </c>
      <c r="QKG1356" s="84">
        <v>0</v>
      </c>
      <c r="QKI1356" s="84">
        <v>0</v>
      </c>
      <c r="QKJ1356" s="84">
        <f>QKJ1353</f>
        <v>2000000</v>
      </c>
      <c r="QKK1356" s="84">
        <f>QKK1353</f>
        <v>0</v>
      </c>
      <c r="QKL1356" s="84">
        <f>QKK1356/QKJ1356</f>
        <v>0</v>
      </c>
      <c r="QKM1356" s="84">
        <f>QKJ1356-QKK1356</f>
        <v>2000000</v>
      </c>
      <c r="QKN1356" s="84">
        <f t="shared" si="605"/>
        <v>2000000</v>
      </c>
      <c r="QKT1356" s="84" t="s">
        <v>247</v>
      </c>
      <c r="QKU1356" s="84" t="s">
        <v>4692</v>
      </c>
      <c r="QKV1356" s="84">
        <v>0</v>
      </c>
      <c r="QKW1356" s="84">
        <v>0</v>
      </c>
      <c r="QKY1356" s="84">
        <v>0</v>
      </c>
      <c r="QKZ1356" s="84">
        <f>QKZ1353</f>
        <v>2000000</v>
      </c>
      <c r="QLA1356" s="84">
        <f>QLA1353</f>
        <v>0</v>
      </c>
      <c r="QLB1356" s="84">
        <f>QLA1356/QKZ1356</f>
        <v>0</v>
      </c>
      <c r="QLC1356" s="84">
        <f>QKZ1356-QLA1356</f>
        <v>2000000</v>
      </c>
      <c r="QLD1356" s="84">
        <f t="shared" si="605"/>
        <v>2000000</v>
      </c>
      <c r="QLJ1356" s="84" t="s">
        <v>247</v>
      </c>
      <c r="QLK1356" s="84" t="s">
        <v>4692</v>
      </c>
      <c r="QLL1356" s="84">
        <v>0</v>
      </c>
      <c r="QLM1356" s="84">
        <v>0</v>
      </c>
      <c r="QLO1356" s="84">
        <v>0</v>
      </c>
      <c r="QLP1356" s="84">
        <f>QLP1353</f>
        <v>2000000</v>
      </c>
      <c r="QLQ1356" s="84">
        <f>QLQ1353</f>
        <v>0</v>
      </c>
      <c r="QLR1356" s="84">
        <f>QLQ1356/QLP1356</f>
        <v>0</v>
      </c>
      <c r="QLS1356" s="84">
        <f>QLP1356-QLQ1356</f>
        <v>2000000</v>
      </c>
      <c r="QLT1356" s="84">
        <f t="shared" si="606"/>
        <v>2000000</v>
      </c>
      <c r="QLZ1356" s="84" t="s">
        <v>247</v>
      </c>
      <c r="QMA1356" s="84" t="s">
        <v>4692</v>
      </c>
      <c r="QMB1356" s="84">
        <v>0</v>
      </c>
      <c r="QMC1356" s="84">
        <v>0</v>
      </c>
      <c r="QME1356" s="84">
        <v>0</v>
      </c>
      <c r="QMF1356" s="84">
        <f>QMF1353</f>
        <v>2000000</v>
      </c>
      <c r="QMG1356" s="84">
        <f>QMG1353</f>
        <v>0</v>
      </c>
      <c r="QMH1356" s="84">
        <f>QMG1356/QMF1356</f>
        <v>0</v>
      </c>
      <c r="QMI1356" s="84">
        <f>QMF1356-QMG1356</f>
        <v>2000000</v>
      </c>
      <c r="QMJ1356" s="84">
        <f t="shared" si="606"/>
        <v>2000000</v>
      </c>
      <c r="QMP1356" s="84" t="s">
        <v>247</v>
      </c>
      <c r="QMQ1356" s="84" t="s">
        <v>4692</v>
      </c>
      <c r="QMR1356" s="84">
        <v>0</v>
      </c>
      <c r="QMS1356" s="84">
        <v>0</v>
      </c>
      <c r="QMU1356" s="84">
        <v>0</v>
      </c>
      <c r="QMV1356" s="84">
        <f>QMV1353</f>
        <v>2000000</v>
      </c>
      <c r="QMW1356" s="84">
        <f>QMW1353</f>
        <v>0</v>
      </c>
      <c r="QMX1356" s="84">
        <f>QMW1356/QMV1356</f>
        <v>0</v>
      </c>
      <c r="QMY1356" s="84">
        <f>QMV1356-QMW1356</f>
        <v>2000000</v>
      </c>
      <c r="QMZ1356" s="84">
        <f t="shared" si="607"/>
        <v>2000000</v>
      </c>
      <c r="QNF1356" s="84" t="s">
        <v>247</v>
      </c>
      <c r="QNG1356" s="84" t="s">
        <v>4692</v>
      </c>
      <c r="QNH1356" s="84">
        <v>0</v>
      </c>
      <c r="QNI1356" s="84">
        <v>0</v>
      </c>
      <c r="QNK1356" s="84">
        <v>0</v>
      </c>
      <c r="QNL1356" s="84">
        <f>QNL1353</f>
        <v>2000000</v>
      </c>
      <c r="QNM1356" s="84">
        <f>QNM1353</f>
        <v>0</v>
      </c>
      <c r="QNN1356" s="84">
        <f>QNM1356/QNL1356</f>
        <v>0</v>
      </c>
      <c r="QNO1356" s="84">
        <f>QNL1356-QNM1356</f>
        <v>2000000</v>
      </c>
      <c r="QNP1356" s="84">
        <f t="shared" si="607"/>
        <v>2000000</v>
      </c>
      <c r="QNV1356" s="84" t="s">
        <v>247</v>
      </c>
      <c r="QNW1356" s="84" t="s">
        <v>4692</v>
      </c>
      <c r="QNX1356" s="84">
        <v>0</v>
      </c>
      <c r="QNY1356" s="84">
        <v>0</v>
      </c>
      <c r="QOA1356" s="84">
        <v>0</v>
      </c>
      <c r="QOB1356" s="84">
        <f>QOB1353</f>
        <v>2000000</v>
      </c>
      <c r="QOC1356" s="84">
        <f>QOC1353</f>
        <v>0</v>
      </c>
      <c r="QOD1356" s="84">
        <f>QOC1356/QOB1356</f>
        <v>0</v>
      </c>
      <c r="QOE1356" s="84">
        <f>QOB1356-QOC1356</f>
        <v>2000000</v>
      </c>
      <c r="QOF1356" s="84">
        <f t="shared" si="608"/>
        <v>2000000</v>
      </c>
      <c r="QOL1356" s="84" t="s">
        <v>247</v>
      </c>
      <c r="QOM1356" s="84" t="s">
        <v>4692</v>
      </c>
      <c r="QON1356" s="84">
        <v>0</v>
      </c>
      <c r="QOO1356" s="84">
        <v>0</v>
      </c>
      <c r="QOQ1356" s="84">
        <v>0</v>
      </c>
      <c r="QOR1356" s="84">
        <f>QOR1353</f>
        <v>2000000</v>
      </c>
      <c r="QOS1356" s="84">
        <f>QOS1353</f>
        <v>0</v>
      </c>
      <c r="QOT1356" s="84">
        <f>QOS1356/QOR1356</f>
        <v>0</v>
      </c>
      <c r="QOU1356" s="84">
        <f>QOR1356-QOS1356</f>
        <v>2000000</v>
      </c>
      <c r="QOV1356" s="84">
        <f t="shared" si="608"/>
        <v>2000000</v>
      </c>
      <c r="QPB1356" s="84" t="s">
        <v>247</v>
      </c>
      <c r="QPC1356" s="84" t="s">
        <v>4692</v>
      </c>
      <c r="QPD1356" s="84">
        <v>0</v>
      </c>
      <c r="QPE1356" s="84">
        <v>0</v>
      </c>
      <c r="QPG1356" s="84">
        <v>0</v>
      </c>
      <c r="QPH1356" s="84">
        <f>QPH1353</f>
        <v>2000000</v>
      </c>
      <c r="QPI1356" s="84">
        <f>QPI1353</f>
        <v>0</v>
      </c>
      <c r="QPJ1356" s="84">
        <f>QPI1356/QPH1356</f>
        <v>0</v>
      </c>
      <c r="QPK1356" s="84">
        <f>QPH1356-QPI1356</f>
        <v>2000000</v>
      </c>
      <c r="QPL1356" s="84">
        <f t="shared" si="609"/>
        <v>2000000</v>
      </c>
      <c r="QPR1356" s="84" t="s">
        <v>247</v>
      </c>
      <c r="QPS1356" s="84" t="s">
        <v>4692</v>
      </c>
      <c r="QPT1356" s="84">
        <v>0</v>
      </c>
      <c r="QPU1356" s="84">
        <v>0</v>
      </c>
      <c r="QPW1356" s="84">
        <v>0</v>
      </c>
      <c r="QPX1356" s="84">
        <f>QPX1353</f>
        <v>2000000</v>
      </c>
      <c r="QPY1356" s="84">
        <f>QPY1353</f>
        <v>0</v>
      </c>
      <c r="QPZ1356" s="84">
        <f>QPY1356/QPX1356</f>
        <v>0</v>
      </c>
      <c r="QQA1356" s="84">
        <f>QPX1356-QPY1356</f>
        <v>2000000</v>
      </c>
      <c r="QQB1356" s="84">
        <f t="shared" si="609"/>
        <v>2000000</v>
      </c>
      <c r="QQH1356" s="84" t="s">
        <v>247</v>
      </c>
      <c r="QQI1356" s="84" t="s">
        <v>4692</v>
      </c>
      <c r="QQJ1356" s="84">
        <v>0</v>
      </c>
      <c r="QQK1356" s="84">
        <v>0</v>
      </c>
      <c r="QQM1356" s="84">
        <v>0</v>
      </c>
      <c r="QQN1356" s="84">
        <f>QQN1353</f>
        <v>2000000</v>
      </c>
      <c r="QQO1356" s="84">
        <f>QQO1353</f>
        <v>0</v>
      </c>
      <c r="QQP1356" s="84">
        <f>QQO1356/QQN1356</f>
        <v>0</v>
      </c>
      <c r="QQQ1356" s="84">
        <f>QQN1356-QQO1356</f>
        <v>2000000</v>
      </c>
      <c r="QQR1356" s="84">
        <f t="shared" si="610"/>
        <v>2000000</v>
      </c>
      <c r="QQX1356" s="84" t="s">
        <v>247</v>
      </c>
      <c r="QQY1356" s="84" t="s">
        <v>4692</v>
      </c>
      <c r="QQZ1356" s="84">
        <v>0</v>
      </c>
      <c r="QRA1356" s="84">
        <v>0</v>
      </c>
      <c r="QRC1356" s="84">
        <v>0</v>
      </c>
      <c r="QRD1356" s="84">
        <f>QRD1353</f>
        <v>2000000</v>
      </c>
      <c r="QRE1356" s="84">
        <f>QRE1353</f>
        <v>0</v>
      </c>
      <c r="QRF1356" s="84">
        <f>QRE1356/QRD1356</f>
        <v>0</v>
      </c>
      <c r="QRG1356" s="84">
        <f>QRD1356-QRE1356</f>
        <v>2000000</v>
      </c>
      <c r="QRH1356" s="84">
        <f t="shared" si="610"/>
        <v>2000000</v>
      </c>
      <c r="QRN1356" s="84" t="s">
        <v>247</v>
      </c>
      <c r="QRO1356" s="84" t="s">
        <v>4692</v>
      </c>
      <c r="QRP1356" s="84">
        <v>0</v>
      </c>
      <c r="QRQ1356" s="84">
        <v>0</v>
      </c>
      <c r="QRS1356" s="84">
        <v>0</v>
      </c>
      <c r="QRT1356" s="84">
        <f>QRT1353</f>
        <v>2000000</v>
      </c>
      <c r="QRU1356" s="84">
        <f>QRU1353</f>
        <v>0</v>
      </c>
      <c r="QRV1356" s="84">
        <f>QRU1356/QRT1356</f>
        <v>0</v>
      </c>
      <c r="QRW1356" s="84">
        <f>QRT1356-QRU1356</f>
        <v>2000000</v>
      </c>
      <c r="QRX1356" s="84">
        <f t="shared" si="611"/>
        <v>2000000</v>
      </c>
      <c r="QSD1356" s="84" t="s">
        <v>247</v>
      </c>
      <c r="QSE1356" s="84" t="s">
        <v>4692</v>
      </c>
      <c r="QSF1356" s="84">
        <v>0</v>
      </c>
      <c r="QSG1356" s="84">
        <v>0</v>
      </c>
      <c r="QSI1356" s="84">
        <v>0</v>
      </c>
      <c r="QSJ1356" s="84">
        <f>QSJ1353</f>
        <v>2000000</v>
      </c>
      <c r="QSK1356" s="84">
        <f>QSK1353</f>
        <v>0</v>
      </c>
      <c r="QSL1356" s="84">
        <f>QSK1356/QSJ1356</f>
        <v>0</v>
      </c>
      <c r="QSM1356" s="84">
        <f>QSJ1356-QSK1356</f>
        <v>2000000</v>
      </c>
      <c r="QSN1356" s="84">
        <f t="shared" si="611"/>
        <v>2000000</v>
      </c>
      <c r="QST1356" s="84" t="s">
        <v>247</v>
      </c>
      <c r="QSU1356" s="84" t="s">
        <v>4692</v>
      </c>
      <c r="QSV1356" s="84">
        <v>0</v>
      </c>
      <c r="QSW1356" s="84">
        <v>0</v>
      </c>
      <c r="QSY1356" s="84">
        <v>0</v>
      </c>
      <c r="QSZ1356" s="84">
        <f>QSZ1353</f>
        <v>2000000</v>
      </c>
      <c r="QTA1356" s="84">
        <f>QTA1353</f>
        <v>0</v>
      </c>
      <c r="QTB1356" s="84">
        <f>QTA1356/QSZ1356</f>
        <v>0</v>
      </c>
      <c r="QTC1356" s="84">
        <f>QSZ1356-QTA1356</f>
        <v>2000000</v>
      </c>
      <c r="QTD1356" s="84">
        <f t="shared" si="612"/>
        <v>2000000</v>
      </c>
      <c r="QTJ1356" s="84" t="s">
        <v>247</v>
      </c>
      <c r="QTK1356" s="84" t="s">
        <v>4692</v>
      </c>
      <c r="QTL1356" s="84">
        <v>0</v>
      </c>
      <c r="QTM1356" s="84">
        <v>0</v>
      </c>
      <c r="QTO1356" s="84">
        <v>0</v>
      </c>
      <c r="QTP1356" s="84">
        <f>QTP1353</f>
        <v>2000000</v>
      </c>
      <c r="QTQ1356" s="84">
        <f>QTQ1353</f>
        <v>0</v>
      </c>
      <c r="QTR1356" s="84">
        <f>QTQ1356/QTP1356</f>
        <v>0</v>
      </c>
      <c r="QTS1356" s="84">
        <f>QTP1356-QTQ1356</f>
        <v>2000000</v>
      </c>
      <c r="QTT1356" s="84">
        <f t="shared" si="612"/>
        <v>2000000</v>
      </c>
      <c r="QTZ1356" s="84" t="s">
        <v>247</v>
      </c>
      <c r="QUA1356" s="84" t="s">
        <v>4692</v>
      </c>
      <c r="QUB1356" s="84">
        <v>0</v>
      </c>
      <c r="QUC1356" s="84">
        <v>0</v>
      </c>
      <c r="QUE1356" s="84">
        <v>0</v>
      </c>
      <c r="QUF1356" s="84">
        <f>QUF1353</f>
        <v>2000000</v>
      </c>
      <c r="QUG1356" s="84">
        <f>QUG1353</f>
        <v>0</v>
      </c>
      <c r="QUH1356" s="84">
        <f>QUG1356/QUF1356</f>
        <v>0</v>
      </c>
      <c r="QUI1356" s="84">
        <f>QUF1356-QUG1356</f>
        <v>2000000</v>
      </c>
      <c r="QUJ1356" s="84">
        <f t="shared" si="613"/>
        <v>2000000</v>
      </c>
      <c r="QUP1356" s="84" t="s">
        <v>247</v>
      </c>
      <c r="QUQ1356" s="84" t="s">
        <v>4692</v>
      </c>
      <c r="QUR1356" s="84">
        <v>0</v>
      </c>
      <c r="QUS1356" s="84">
        <v>0</v>
      </c>
      <c r="QUU1356" s="84">
        <v>0</v>
      </c>
      <c r="QUV1356" s="84">
        <f>QUV1353</f>
        <v>2000000</v>
      </c>
      <c r="QUW1356" s="84">
        <f>QUW1353</f>
        <v>0</v>
      </c>
      <c r="QUX1356" s="84">
        <f>QUW1356/QUV1356</f>
        <v>0</v>
      </c>
      <c r="QUY1356" s="84">
        <f>QUV1356-QUW1356</f>
        <v>2000000</v>
      </c>
      <c r="QUZ1356" s="84">
        <f t="shared" si="613"/>
        <v>2000000</v>
      </c>
      <c r="QVF1356" s="84" t="s">
        <v>247</v>
      </c>
      <c r="QVG1356" s="84" t="s">
        <v>4692</v>
      </c>
      <c r="QVH1356" s="84">
        <v>0</v>
      </c>
      <c r="QVI1356" s="84">
        <v>0</v>
      </c>
      <c r="QVK1356" s="84">
        <v>0</v>
      </c>
      <c r="QVL1356" s="84">
        <f>QVL1353</f>
        <v>2000000</v>
      </c>
      <c r="QVM1356" s="84">
        <f>QVM1353</f>
        <v>0</v>
      </c>
      <c r="QVN1356" s="84">
        <f>QVM1356/QVL1356</f>
        <v>0</v>
      </c>
      <c r="QVO1356" s="84">
        <f>QVL1356-QVM1356</f>
        <v>2000000</v>
      </c>
      <c r="QVP1356" s="84">
        <f t="shared" si="614"/>
        <v>2000000</v>
      </c>
      <c r="QVV1356" s="84" t="s">
        <v>247</v>
      </c>
      <c r="QVW1356" s="84" t="s">
        <v>4692</v>
      </c>
      <c r="QVX1356" s="84">
        <v>0</v>
      </c>
      <c r="QVY1356" s="84">
        <v>0</v>
      </c>
      <c r="QWA1356" s="84">
        <v>0</v>
      </c>
      <c r="QWB1356" s="84">
        <f>QWB1353</f>
        <v>2000000</v>
      </c>
      <c r="QWC1356" s="84">
        <f>QWC1353</f>
        <v>0</v>
      </c>
      <c r="QWD1356" s="84">
        <f>QWC1356/QWB1356</f>
        <v>0</v>
      </c>
      <c r="QWE1356" s="84">
        <f>QWB1356-QWC1356</f>
        <v>2000000</v>
      </c>
      <c r="QWF1356" s="84">
        <f t="shared" si="614"/>
        <v>2000000</v>
      </c>
      <c r="QWL1356" s="84" t="s">
        <v>247</v>
      </c>
      <c r="QWM1356" s="84" t="s">
        <v>4692</v>
      </c>
      <c r="QWN1356" s="84">
        <v>0</v>
      </c>
      <c r="QWO1356" s="84">
        <v>0</v>
      </c>
      <c r="QWQ1356" s="84">
        <v>0</v>
      </c>
      <c r="QWR1356" s="84">
        <f>QWR1353</f>
        <v>2000000</v>
      </c>
      <c r="QWS1356" s="84">
        <f>QWS1353</f>
        <v>0</v>
      </c>
      <c r="QWT1356" s="84">
        <f>QWS1356/QWR1356</f>
        <v>0</v>
      </c>
      <c r="QWU1356" s="84">
        <f>QWR1356-QWS1356</f>
        <v>2000000</v>
      </c>
      <c r="QWV1356" s="84">
        <f t="shared" si="615"/>
        <v>2000000</v>
      </c>
      <c r="QXB1356" s="84" t="s">
        <v>247</v>
      </c>
      <c r="QXC1356" s="84" t="s">
        <v>4692</v>
      </c>
      <c r="QXD1356" s="84">
        <v>0</v>
      </c>
      <c r="QXE1356" s="84">
        <v>0</v>
      </c>
      <c r="QXG1356" s="84">
        <v>0</v>
      </c>
      <c r="QXH1356" s="84">
        <f>QXH1353</f>
        <v>2000000</v>
      </c>
      <c r="QXI1356" s="84">
        <f>QXI1353</f>
        <v>0</v>
      </c>
      <c r="QXJ1356" s="84">
        <f>QXI1356/QXH1356</f>
        <v>0</v>
      </c>
      <c r="QXK1356" s="84">
        <f>QXH1356-QXI1356</f>
        <v>2000000</v>
      </c>
      <c r="QXL1356" s="84">
        <f t="shared" si="615"/>
        <v>2000000</v>
      </c>
      <c r="QXR1356" s="84" t="s">
        <v>247</v>
      </c>
      <c r="QXS1356" s="84" t="s">
        <v>4692</v>
      </c>
      <c r="QXT1356" s="84">
        <v>0</v>
      </c>
      <c r="QXU1356" s="84">
        <v>0</v>
      </c>
      <c r="QXW1356" s="84">
        <v>0</v>
      </c>
      <c r="QXX1356" s="84">
        <f>QXX1353</f>
        <v>2000000</v>
      </c>
      <c r="QXY1356" s="84">
        <f>QXY1353</f>
        <v>0</v>
      </c>
      <c r="QXZ1356" s="84">
        <f>QXY1356/QXX1356</f>
        <v>0</v>
      </c>
      <c r="QYA1356" s="84">
        <f>QXX1356-QXY1356</f>
        <v>2000000</v>
      </c>
      <c r="QYB1356" s="84">
        <f t="shared" si="616"/>
        <v>2000000</v>
      </c>
      <c r="QYH1356" s="84" t="s">
        <v>247</v>
      </c>
      <c r="QYI1356" s="84" t="s">
        <v>4692</v>
      </c>
      <c r="QYJ1356" s="84">
        <v>0</v>
      </c>
      <c r="QYK1356" s="84">
        <v>0</v>
      </c>
      <c r="QYM1356" s="84">
        <v>0</v>
      </c>
      <c r="QYN1356" s="84">
        <f>QYN1353</f>
        <v>2000000</v>
      </c>
      <c r="QYO1356" s="84">
        <f>QYO1353</f>
        <v>0</v>
      </c>
      <c r="QYP1356" s="84">
        <f>QYO1356/QYN1356</f>
        <v>0</v>
      </c>
      <c r="QYQ1356" s="84">
        <f>QYN1356-QYO1356</f>
        <v>2000000</v>
      </c>
      <c r="QYR1356" s="84">
        <f t="shared" si="616"/>
        <v>2000000</v>
      </c>
      <c r="QYX1356" s="84" t="s">
        <v>247</v>
      </c>
      <c r="QYY1356" s="84" t="s">
        <v>4692</v>
      </c>
      <c r="QYZ1356" s="84">
        <v>0</v>
      </c>
      <c r="QZA1356" s="84">
        <v>0</v>
      </c>
      <c r="QZC1356" s="84">
        <v>0</v>
      </c>
      <c r="QZD1356" s="84">
        <f>QZD1353</f>
        <v>2000000</v>
      </c>
      <c r="QZE1356" s="84">
        <f>QZE1353</f>
        <v>0</v>
      </c>
      <c r="QZF1356" s="84">
        <f>QZE1356/QZD1356</f>
        <v>0</v>
      </c>
      <c r="QZG1356" s="84">
        <f>QZD1356-QZE1356</f>
        <v>2000000</v>
      </c>
      <c r="QZH1356" s="84">
        <f t="shared" si="617"/>
        <v>2000000</v>
      </c>
      <c r="QZN1356" s="84" t="s">
        <v>247</v>
      </c>
      <c r="QZO1356" s="84" t="s">
        <v>4692</v>
      </c>
      <c r="QZP1356" s="84">
        <v>0</v>
      </c>
      <c r="QZQ1356" s="84">
        <v>0</v>
      </c>
      <c r="QZS1356" s="84">
        <v>0</v>
      </c>
      <c r="QZT1356" s="84">
        <f>QZT1353</f>
        <v>2000000</v>
      </c>
      <c r="QZU1356" s="84">
        <f>QZU1353</f>
        <v>0</v>
      </c>
      <c r="QZV1356" s="84">
        <f>QZU1356/QZT1356</f>
        <v>0</v>
      </c>
      <c r="QZW1356" s="84">
        <f>QZT1356-QZU1356</f>
        <v>2000000</v>
      </c>
      <c r="QZX1356" s="84">
        <f t="shared" si="617"/>
        <v>2000000</v>
      </c>
      <c r="RAD1356" s="84" t="s">
        <v>247</v>
      </c>
      <c r="RAE1356" s="84" t="s">
        <v>4692</v>
      </c>
      <c r="RAF1356" s="84">
        <v>0</v>
      </c>
      <c r="RAG1356" s="84">
        <v>0</v>
      </c>
      <c r="RAI1356" s="84">
        <v>0</v>
      </c>
      <c r="RAJ1356" s="84">
        <f>RAJ1353</f>
        <v>2000000</v>
      </c>
      <c r="RAK1356" s="84">
        <f>RAK1353</f>
        <v>0</v>
      </c>
      <c r="RAL1356" s="84">
        <f>RAK1356/RAJ1356</f>
        <v>0</v>
      </c>
      <c r="RAM1356" s="84">
        <f>RAJ1356-RAK1356</f>
        <v>2000000</v>
      </c>
      <c r="RAN1356" s="84">
        <f t="shared" si="618"/>
        <v>2000000</v>
      </c>
      <c r="RAT1356" s="84" t="s">
        <v>247</v>
      </c>
      <c r="RAU1356" s="84" t="s">
        <v>4692</v>
      </c>
      <c r="RAV1356" s="84">
        <v>0</v>
      </c>
      <c r="RAW1356" s="84">
        <v>0</v>
      </c>
      <c r="RAY1356" s="84">
        <v>0</v>
      </c>
      <c r="RAZ1356" s="84">
        <f>RAZ1353</f>
        <v>2000000</v>
      </c>
      <c r="RBA1356" s="84">
        <f>RBA1353</f>
        <v>0</v>
      </c>
      <c r="RBB1356" s="84">
        <f>RBA1356/RAZ1356</f>
        <v>0</v>
      </c>
      <c r="RBC1356" s="84">
        <f>RAZ1356-RBA1356</f>
        <v>2000000</v>
      </c>
      <c r="RBD1356" s="84">
        <f t="shared" si="618"/>
        <v>2000000</v>
      </c>
      <c r="RBJ1356" s="84" t="s">
        <v>247</v>
      </c>
      <c r="RBK1356" s="84" t="s">
        <v>4692</v>
      </c>
      <c r="RBL1356" s="84">
        <v>0</v>
      </c>
      <c r="RBM1356" s="84">
        <v>0</v>
      </c>
      <c r="RBO1356" s="84">
        <v>0</v>
      </c>
      <c r="RBP1356" s="84">
        <f>RBP1353</f>
        <v>2000000</v>
      </c>
      <c r="RBQ1356" s="84">
        <f>RBQ1353</f>
        <v>0</v>
      </c>
      <c r="RBR1356" s="84">
        <f>RBQ1356/RBP1356</f>
        <v>0</v>
      </c>
      <c r="RBS1356" s="84">
        <f>RBP1356-RBQ1356</f>
        <v>2000000</v>
      </c>
      <c r="RBT1356" s="84">
        <f t="shared" si="619"/>
        <v>2000000</v>
      </c>
      <c r="RBZ1356" s="84" t="s">
        <v>247</v>
      </c>
      <c r="RCA1356" s="84" t="s">
        <v>4692</v>
      </c>
      <c r="RCB1356" s="84">
        <v>0</v>
      </c>
      <c r="RCC1356" s="84">
        <v>0</v>
      </c>
      <c r="RCE1356" s="84">
        <v>0</v>
      </c>
      <c r="RCF1356" s="84">
        <f>RCF1353</f>
        <v>2000000</v>
      </c>
      <c r="RCG1356" s="84">
        <f>RCG1353</f>
        <v>0</v>
      </c>
      <c r="RCH1356" s="84">
        <f>RCG1356/RCF1356</f>
        <v>0</v>
      </c>
      <c r="RCI1356" s="84">
        <f>RCF1356-RCG1356</f>
        <v>2000000</v>
      </c>
      <c r="RCJ1356" s="84">
        <f t="shared" si="619"/>
        <v>2000000</v>
      </c>
      <c r="RCP1356" s="84" t="s">
        <v>247</v>
      </c>
      <c r="RCQ1356" s="84" t="s">
        <v>4692</v>
      </c>
      <c r="RCR1356" s="84">
        <v>0</v>
      </c>
      <c r="RCS1356" s="84">
        <v>0</v>
      </c>
      <c r="RCU1356" s="84">
        <v>0</v>
      </c>
      <c r="RCV1356" s="84">
        <f>RCV1353</f>
        <v>2000000</v>
      </c>
      <c r="RCW1356" s="84">
        <f>RCW1353</f>
        <v>0</v>
      </c>
      <c r="RCX1356" s="84">
        <f>RCW1356/RCV1356</f>
        <v>0</v>
      </c>
      <c r="RCY1356" s="84">
        <f>RCV1356-RCW1356</f>
        <v>2000000</v>
      </c>
      <c r="RCZ1356" s="84">
        <f t="shared" si="620"/>
        <v>2000000</v>
      </c>
      <c r="RDF1356" s="84" t="s">
        <v>247</v>
      </c>
      <c r="RDG1356" s="84" t="s">
        <v>4692</v>
      </c>
      <c r="RDH1356" s="84">
        <v>0</v>
      </c>
      <c r="RDI1356" s="84">
        <v>0</v>
      </c>
      <c r="RDK1356" s="84">
        <v>0</v>
      </c>
      <c r="RDL1356" s="84">
        <f>RDL1353</f>
        <v>2000000</v>
      </c>
      <c r="RDM1356" s="84">
        <f>RDM1353</f>
        <v>0</v>
      </c>
      <c r="RDN1356" s="84">
        <f>RDM1356/RDL1356</f>
        <v>0</v>
      </c>
      <c r="RDO1356" s="84">
        <f>RDL1356-RDM1356</f>
        <v>2000000</v>
      </c>
      <c r="RDP1356" s="84">
        <f t="shared" si="620"/>
        <v>2000000</v>
      </c>
      <c r="RDV1356" s="84" t="s">
        <v>247</v>
      </c>
      <c r="RDW1356" s="84" t="s">
        <v>4692</v>
      </c>
      <c r="RDX1356" s="84">
        <v>0</v>
      </c>
      <c r="RDY1356" s="84">
        <v>0</v>
      </c>
      <c r="REA1356" s="84">
        <v>0</v>
      </c>
      <c r="REB1356" s="84">
        <f>REB1353</f>
        <v>2000000</v>
      </c>
      <c r="REC1356" s="84">
        <f>REC1353</f>
        <v>0</v>
      </c>
      <c r="RED1356" s="84">
        <f>REC1356/REB1356</f>
        <v>0</v>
      </c>
      <c r="REE1356" s="84">
        <f>REB1356-REC1356</f>
        <v>2000000</v>
      </c>
      <c r="REF1356" s="84">
        <f t="shared" si="621"/>
        <v>2000000</v>
      </c>
      <c r="REL1356" s="84" t="s">
        <v>247</v>
      </c>
      <c r="REM1356" s="84" t="s">
        <v>4692</v>
      </c>
      <c r="REN1356" s="84">
        <v>0</v>
      </c>
      <c r="REO1356" s="84">
        <v>0</v>
      </c>
      <c r="REQ1356" s="84">
        <v>0</v>
      </c>
      <c r="RER1356" s="84">
        <f>RER1353</f>
        <v>2000000</v>
      </c>
      <c r="RES1356" s="84">
        <f>RES1353</f>
        <v>0</v>
      </c>
      <c r="RET1356" s="84">
        <f>RES1356/RER1356</f>
        <v>0</v>
      </c>
      <c r="REU1356" s="84">
        <f>RER1356-RES1356</f>
        <v>2000000</v>
      </c>
      <c r="REV1356" s="84">
        <f t="shared" si="621"/>
        <v>2000000</v>
      </c>
      <c r="RFB1356" s="84" t="s">
        <v>247</v>
      </c>
      <c r="RFC1356" s="84" t="s">
        <v>4692</v>
      </c>
      <c r="RFD1356" s="84">
        <v>0</v>
      </c>
      <c r="RFE1356" s="84">
        <v>0</v>
      </c>
      <c r="RFG1356" s="84">
        <v>0</v>
      </c>
      <c r="RFH1356" s="84">
        <f>RFH1353</f>
        <v>2000000</v>
      </c>
      <c r="RFI1356" s="84">
        <f>RFI1353</f>
        <v>0</v>
      </c>
      <c r="RFJ1356" s="84">
        <f>RFI1356/RFH1356</f>
        <v>0</v>
      </c>
      <c r="RFK1356" s="84">
        <f>RFH1356-RFI1356</f>
        <v>2000000</v>
      </c>
      <c r="RFL1356" s="84">
        <f t="shared" si="622"/>
        <v>2000000</v>
      </c>
      <c r="RFR1356" s="84" t="s">
        <v>247</v>
      </c>
      <c r="RFS1356" s="84" t="s">
        <v>4692</v>
      </c>
      <c r="RFT1356" s="84">
        <v>0</v>
      </c>
      <c r="RFU1356" s="84">
        <v>0</v>
      </c>
      <c r="RFW1356" s="84">
        <v>0</v>
      </c>
      <c r="RFX1356" s="84">
        <f>RFX1353</f>
        <v>2000000</v>
      </c>
      <c r="RFY1356" s="84">
        <f>RFY1353</f>
        <v>0</v>
      </c>
      <c r="RFZ1356" s="84">
        <f>RFY1356/RFX1356</f>
        <v>0</v>
      </c>
      <c r="RGA1356" s="84">
        <f>RFX1356-RFY1356</f>
        <v>2000000</v>
      </c>
      <c r="RGB1356" s="84">
        <f t="shared" si="622"/>
        <v>2000000</v>
      </c>
      <c r="RGH1356" s="84" t="s">
        <v>247</v>
      </c>
      <c r="RGI1356" s="84" t="s">
        <v>4692</v>
      </c>
      <c r="RGJ1356" s="84">
        <v>0</v>
      </c>
      <c r="RGK1356" s="84">
        <v>0</v>
      </c>
      <c r="RGM1356" s="84">
        <v>0</v>
      </c>
      <c r="RGN1356" s="84">
        <f>RGN1353</f>
        <v>2000000</v>
      </c>
      <c r="RGO1356" s="84">
        <f>RGO1353</f>
        <v>0</v>
      </c>
      <c r="RGP1356" s="84">
        <f>RGO1356/RGN1356</f>
        <v>0</v>
      </c>
      <c r="RGQ1356" s="84">
        <f>RGN1356-RGO1356</f>
        <v>2000000</v>
      </c>
      <c r="RGR1356" s="84">
        <f t="shared" si="623"/>
        <v>2000000</v>
      </c>
      <c r="RGX1356" s="84" t="s">
        <v>247</v>
      </c>
      <c r="RGY1356" s="84" t="s">
        <v>4692</v>
      </c>
      <c r="RGZ1356" s="84">
        <v>0</v>
      </c>
      <c r="RHA1356" s="84">
        <v>0</v>
      </c>
      <c r="RHC1356" s="84">
        <v>0</v>
      </c>
      <c r="RHD1356" s="84">
        <f>RHD1353</f>
        <v>2000000</v>
      </c>
      <c r="RHE1356" s="84">
        <f>RHE1353</f>
        <v>0</v>
      </c>
      <c r="RHF1356" s="84">
        <f>RHE1356/RHD1356</f>
        <v>0</v>
      </c>
      <c r="RHG1356" s="84">
        <f>RHD1356-RHE1356</f>
        <v>2000000</v>
      </c>
      <c r="RHH1356" s="84">
        <f t="shared" si="623"/>
        <v>2000000</v>
      </c>
      <c r="RHN1356" s="84" t="s">
        <v>247</v>
      </c>
      <c r="RHO1356" s="84" t="s">
        <v>4692</v>
      </c>
      <c r="RHP1356" s="84">
        <v>0</v>
      </c>
      <c r="RHQ1356" s="84">
        <v>0</v>
      </c>
      <c r="RHS1356" s="84">
        <v>0</v>
      </c>
      <c r="RHT1356" s="84">
        <f>RHT1353</f>
        <v>2000000</v>
      </c>
      <c r="RHU1356" s="84">
        <f>RHU1353</f>
        <v>0</v>
      </c>
      <c r="RHV1356" s="84">
        <f>RHU1356/RHT1356</f>
        <v>0</v>
      </c>
      <c r="RHW1356" s="84">
        <f>RHT1356-RHU1356</f>
        <v>2000000</v>
      </c>
      <c r="RHX1356" s="84">
        <f t="shared" si="624"/>
        <v>2000000</v>
      </c>
      <c r="RID1356" s="84" t="s">
        <v>247</v>
      </c>
      <c r="RIE1356" s="84" t="s">
        <v>4692</v>
      </c>
      <c r="RIF1356" s="84">
        <v>0</v>
      </c>
      <c r="RIG1356" s="84">
        <v>0</v>
      </c>
      <c r="RII1356" s="84">
        <v>0</v>
      </c>
      <c r="RIJ1356" s="84">
        <f>RIJ1353</f>
        <v>2000000</v>
      </c>
      <c r="RIK1356" s="84">
        <f>RIK1353</f>
        <v>0</v>
      </c>
      <c r="RIL1356" s="84">
        <f>RIK1356/RIJ1356</f>
        <v>0</v>
      </c>
      <c r="RIM1356" s="84">
        <f>RIJ1356-RIK1356</f>
        <v>2000000</v>
      </c>
      <c r="RIN1356" s="84">
        <f t="shared" si="624"/>
        <v>2000000</v>
      </c>
      <c r="RIT1356" s="84" t="s">
        <v>247</v>
      </c>
      <c r="RIU1356" s="84" t="s">
        <v>4692</v>
      </c>
      <c r="RIV1356" s="84">
        <v>0</v>
      </c>
      <c r="RIW1356" s="84">
        <v>0</v>
      </c>
      <c r="RIY1356" s="84">
        <v>0</v>
      </c>
      <c r="RIZ1356" s="84">
        <f>RIZ1353</f>
        <v>2000000</v>
      </c>
      <c r="RJA1356" s="84">
        <f>RJA1353</f>
        <v>0</v>
      </c>
      <c r="RJB1356" s="84">
        <f>RJA1356/RIZ1356</f>
        <v>0</v>
      </c>
      <c r="RJC1356" s="84">
        <f>RIZ1356-RJA1356</f>
        <v>2000000</v>
      </c>
      <c r="RJD1356" s="84">
        <f t="shared" si="625"/>
        <v>2000000</v>
      </c>
      <c r="RJJ1356" s="84" t="s">
        <v>247</v>
      </c>
      <c r="RJK1356" s="84" t="s">
        <v>4692</v>
      </c>
      <c r="RJL1356" s="84">
        <v>0</v>
      </c>
      <c r="RJM1356" s="84">
        <v>0</v>
      </c>
      <c r="RJO1356" s="84">
        <v>0</v>
      </c>
      <c r="RJP1356" s="84">
        <f>RJP1353</f>
        <v>2000000</v>
      </c>
      <c r="RJQ1356" s="84">
        <f>RJQ1353</f>
        <v>0</v>
      </c>
      <c r="RJR1356" s="84">
        <f>RJQ1356/RJP1356</f>
        <v>0</v>
      </c>
      <c r="RJS1356" s="84">
        <f>RJP1356-RJQ1356</f>
        <v>2000000</v>
      </c>
      <c r="RJT1356" s="84">
        <f t="shared" si="625"/>
        <v>2000000</v>
      </c>
      <c r="RJZ1356" s="84" t="s">
        <v>247</v>
      </c>
      <c r="RKA1356" s="84" t="s">
        <v>4692</v>
      </c>
      <c r="RKB1356" s="84">
        <v>0</v>
      </c>
      <c r="RKC1356" s="84">
        <v>0</v>
      </c>
      <c r="RKE1356" s="84">
        <v>0</v>
      </c>
      <c r="RKF1356" s="84">
        <f>RKF1353</f>
        <v>2000000</v>
      </c>
      <c r="RKG1356" s="84">
        <f>RKG1353</f>
        <v>0</v>
      </c>
      <c r="RKH1356" s="84">
        <f>RKG1356/RKF1356</f>
        <v>0</v>
      </c>
      <c r="RKI1356" s="84">
        <f>RKF1356-RKG1356</f>
        <v>2000000</v>
      </c>
      <c r="RKJ1356" s="84">
        <f t="shared" si="626"/>
        <v>2000000</v>
      </c>
      <c r="RKP1356" s="84" t="s">
        <v>247</v>
      </c>
      <c r="RKQ1356" s="84" t="s">
        <v>4692</v>
      </c>
      <c r="RKR1356" s="84">
        <v>0</v>
      </c>
      <c r="RKS1356" s="84">
        <v>0</v>
      </c>
      <c r="RKU1356" s="84">
        <v>0</v>
      </c>
      <c r="RKV1356" s="84">
        <f>RKV1353</f>
        <v>2000000</v>
      </c>
      <c r="RKW1356" s="84">
        <f>RKW1353</f>
        <v>0</v>
      </c>
      <c r="RKX1356" s="84">
        <f>RKW1356/RKV1356</f>
        <v>0</v>
      </c>
      <c r="RKY1356" s="84">
        <f>RKV1356-RKW1356</f>
        <v>2000000</v>
      </c>
      <c r="RKZ1356" s="84">
        <f t="shared" si="626"/>
        <v>2000000</v>
      </c>
      <c r="RLF1356" s="84" t="s">
        <v>247</v>
      </c>
      <c r="RLG1356" s="84" t="s">
        <v>4692</v>
      </c>
      <c r="RLH1356" s="84">
        <v>0</v>
      </c>
      <c r="RLI1356" s="84">
        <v>0</v>
      </c>
      <c r="RLK1356" s="84">
        <v>0</v>
      </c>
      <c r="RLL1356" s="84">
        <f>RLL1353</f>
        <v>2000000</v>
      </c>
      <c r="RLM1356" s="84">
        <f>RLM1353</f>
        <v>0</v>
      </c>
      <c r="RLN1356" s="84">
        <f>RLM1356/RLL1356</f>
        <v>0</v>
      </c>
      <c r="RLO1356" s="84">
        <f>RLL1356-RLM1356</f>
        <v>2000000</v>
      </c>
      <c r="RLP1356" s="84">
        <f t="shared" si="627"/>
        <v>2000000</v>
      </c>
      <c r="RLV1356" s="84" t="s">
        <v>247</v>
      </c>
      <c r="RLW1356" s="84" t="s">
        <v>4692</v>
      </c>
      <c r="RLX1356" s="84">
        <v>0</v>
      </c>
      <c r="RLY1356" s="84">
        <v>0</v>
      </c>
      <c r="RMA1356" s="84">
        <v>0</v>
      </c>
      <c r="RMB1356" s="84">
        <f>RMB1353</f>
        <v>2000000</v>
      </c>
      <c r="RMC1356" s="84">
        <f>RMC1353</f>
        <v>0</v>
      </c>
      <c r="RMD1356" s="84">
        <f>RMC1356/RMB1356</f>
        <v>0</v>
      </c>
      <c r="RME1356" s="84">
        <f>RMB1356-RMC1356</f>
        <v>2000000</v>
      </c>
      <c r="RMF1356" s="84">
        <f t="shared" si="627"/>
        <v>2000000</v>
      </c>
      <c r="RML1356" s="84" t="s">
        <v>247</v>
      </c>
      <c r="RMM1356" s="84" t="s">
        <v>4692</v>
      </c>
      <c r="RMN1356" s="84">
        <v>0</v>
      </c>
      <c r="RMO1356" s="84">
        <v>0</v>
      </c>
      <c r="RMQ1356" s="84">
        <v>0</v>
      </c>
      <c r="RMR1356" s="84">
        <f>RMR1353</f>
        <v>2000000</v>
      </c>
      <c r="RMS1356" s="84">
        <f>RMS1353</f>
        <v>0</v>
      </c>
      <c r="RMT1356" s="84">
        <f>RMS1356/RMR1356</f>
        <v>0</v>
      </c>
      <c r="RMU1356" s="84">
        <f>RMR1356-RMS1356</f>
        <v>2000000</v>
      </c>
      <c r="RMV1356" s="84">
        <f t="shared" si="628"/>
        <v>2000000</v>
      </c>
      <c r="RNB1356" s="84" t="s">
        <v>247</v>
      </c>
      <c r="RNC1356" s="84" t="s">
        <v>4692</v>
      </c>
      <c r="RND1356" s="84">
        <v>0</v>
      </c>
      <c r="RNE1356" s="84">
        <v>0</v>
      </c>
      <c r="RNG1356" s="84">
        <v>0</v>
      </c>
      <c r="RNH1356" s="84">
        <f>RNH1353</f>
        <v>2000000</v>
      </c>
      <c r="RNI1356" s="84">
        <f>RNI1353</f>
        <v>0</v>
      </c>
      <c r="RNJ1356" s="84">
        <f>RNI1356/RNH1356</f>
        <v>0</v>
      </c>
      <c r="RNK1356" s="84">
        <f>RNH1356-RNI1356</f>
        <v>2000000</v>
      </c>
      <c r="RNL1356" s="84">
        <f t="shared" si="628"/>
        <v>2000000</v>
      </c>
      <c r="RNR1356" s="84" t="s">
        <v>247</v>
      </c>
      <c r="RNS1356" s="84" t="s">
        <v>4692</v>
      </c>
      <c r="RNT1356" s="84">
        <v>0</v>
      </c>
      <c r="RNU1356" s="84">
        <v>0</v>
      </c>
      <c r="RNW1356" s="84">
        <v>0</v>
      </c>
      <c r="RNX1356" s="84">
        <f>RNX1353</f>
        <v>2000000</v>
      </c>
      <c r="RNY1356" s="84">
        <f>RNY1353</f>
        <v>0</v>
      </c>
      <c r="RNZ1356" s="84">
        <f>RNY1356/RNX1356</f>
        <v>0</v>
      </c>
      <c r="ROA1356" s="84">
        <f>RNX1356-RNY1356</f>
        <v>2000000</v>
      </c>
      <c r="ROB1356" s="84">
        <f t="shared" si="629"/>
        <v>2000000</v>
      </c>
      <c r="ROH1356" s="84" t="s">
        <v>247</v>
      </c>
      <c r="ROI1356" s="84" t="s">
        <v>4692</v>
      </c>
      <c r="ROJ1356" s="84">
        <v>0</v>
      </c>
      <c r="ROK1356" s="84">
        <v>0</v>
      </c>
      <c r="ROM1356" s="84">
        <v>0</v>
      </c>
      <c r="RON1356" s="84">
        <f>RON1353</f>
        <v>2000000</v>
      </c>
      <c r="ROO1356" s="84">
        <f>ROO1353</f>
        <v>0</v>
      </c>
      <c r="ROP1356" s="84">
        <f>ROO1356/RON1356</f>
        <v>0</v>
      </c>
      <c r="ROQ1356" s="84">
        <f>RON1356-ROO1356</f>
        <v>2000000</v>
      </c>
      <c r="ROR1356" s="84">
        <f t="shared" si="629"/>
        <v>2000000</v>
      </c>
      <c r="ROX1356" s="84" t="s">
        <v>247</v>
      </c>
      <c r="ROY1356" s="84" t="s">
        <v>4692</v>
      </c>
      <c r="ROZ1356" s="84">
        <v>0</v>
      </c>
      <c r="RPA1356" s="84">
        <v>0</v>
      </c>
      <c r="RPC1356" s="84">
        <v>0</v>
      </c>
      <c r="RPD1356" s="84">
        <f>RPD1353</f>
        <v>2000000</v>
      </c>
      <c r="RPE1356" s="84">
        <f>RPE1353</f>
        <v>0</v>
      </c>
      <c r="RPF1356" s="84">
        <f>RPE1356/RPD1356</f>
        <v>0</v>
      </c>
      <c r="RPG1356" s="84">
        <f>RPD1356-RPE1356</f>
        <v>2000000</v>
      </c>
      <c r="RPH1356" s="84">
        <f t="shared" si="630"/>
        <v>2000000</v>
      </c>
      <c r="RPN1356" s="84" t="s">
        <v>247</v>
      </c>
      <c r="RPO1356" s="84" t="s">
        <v>4692</v>
      </c>
      <c r="RPP1356" s="84">
        <v>0</v>
      </c>
      <c r="RPQ1356" s="84">
        <v>0</v>
      </c>
      <c r="RPS1356" s="84">
        <v>0</v>
      </c>
      <c r="RPT1356" s="84">
        <f>RPT1353</f>
        <v>2000000</v>
      </c>
      <c r="RPU1356" s="84">
        <f>RPU1353</f>
        <v>0</v>
      </c>
      <c r="RPV1356" s="84">
        <f>RPU1356/RPT1356</f>
        <v>0</v>
      </c>
      <c r="RPW1356" s="84">
        <f>RPT1356-RPU1356</f>
        <v>2000000</v>
      </c>
      <c r="RPX1356" s="84">
        <f t="shared" si="630"/>
        <v>2000000</v>
      </c>
      <c r="RQD1356" s="84" t="s">
        <v>247</v>
      </c>
      <c r="RQE1356" s="84" t="s">
        <v>4692</v>
      </c>
      <c r="RQF1356" s="84">
        <v>0</v>
      </c>
      <c r="RQG1356" s="84">
        <v>0</v>
      </c>
      <c r="RQI1356" s="84">
        <v>0</v>
      </c>
      <c r="RQJ1356" s="84">
        <f>RQJ1353</f>
        <v>2000000</v>
      </c>
      <c r="RQK1356" s="84">
        <f>RQK1353</f>
        <v>0</v>
      </c>
      <c r="RQL1356" s="84">
        <f>RQK1356/RQJ1356</f>
        <v>0</v>
      </c>
      <c r="RQM1356" s="84">
        <f>RQJ1356-RQK1356</f>
        <v>2000000</v>
      </c>
      <c r="RQN1356" s="84">
        <f t="shared" si="631"/>
        <v>2000000</v>
      </c>
      <c r="RQT1356" s="84" t="s">
        <v>247</v>
      </c>
      <c r="RQU1356" s="84" t="s">
        <v>4692</v>
      </c>
      <c r="RQV1356" s="84">
        <v>0</v>
      </c>
      <c r="RQW1356" s="84">
        <v>0</v>
      </c>
      <c r="RQY1356" s="84">
        <v>0</v>
      </c>
      <c r="RQZ1356" s="84">
        <f>RQZ1353</f>
        <v>2000000</v>
      </c>
      <c r="RRA1356" s="84">
        <f>RRA1353</f>
        <v>0</v>
      </c>
      <c r="RRB1356" s="84">
        <f>RRA1356/RQZ1356</f>
        <v>0</v>
      </c>
      <c r="RRC1356" s="84">
        <f>RQZ1356-RRA1356</f>
        <v>2000000</v>
      </c>
      <c r="RRD1356" s="84">
        <f t="shared" si="631"/>
        <v>2000000</v>
      </c>
      <c r="RRJ1356" s="84" t="s">
        <v>247</v>
      </c>
      <c r="RRK1356" s="84" t="s">
        <v>4692</v>
      </c>
      <c r="RRL1356" s="84">
        <v>0</v>
      </c>
      <c r="RRM1356" s="84">
        <v>0</v>
      </c>
      <c r="RRO1356" s="84">
        <v>0</v>
      </c>
      <c r="RRP1356" s="84">
        <f>RRP1353</f>
        <v>2000000</v>
      </c>
      <c r="RRQ1356" s="84">
        <f>RRQ1353</f>
        <v>0</v>
      </c>
      <c r="RRR1356" s="84">
        <f>RRQ1356/RRP1356</f>
        <v>0</v>
      </c>
      <c r="RRS1356" s="84">
        <f>RRP1356-RRQ1356</f>
        <v>2000000</v>
      </c>
      <c r="RRT1356" s="84">
        <f t="shared" si="632"/>
        <v>2000000</v>
      </c>
      <c r="RRZ1356" s="84" t="s">
        <v>247</v>
      </c>
      <c r="RSA1356" s="84" t="s">
        <v>4692</v>
      </c>
      <c r="RSB1356" s="84">
        <v>0</v>
      </c>
      <c r="RSC1356" s="84">
        <v>0</v>
      </c>
      <c r="RSE1356" s="84">
        <v>0</v>
      </c>
      <c r="RSF1356" s="84">
        <f>RSF1353</f>
        <v>2000000</v>
      </c>
      <c r="RSG1356" s="84">
        <f>RSG1353</f>
        <v>0</v>
      </c>
      <c r="RSH1356" s="84">
        <f>RSG1356/RSF1356</f>
        <v>0</v>
      </c>
      <c r="RSI1356" s="84">
        <f>RSF1356-RSG1356</f>
        <v>2000000</v>
      </c>
      <c r="RSJ1356" s="84">
        <f t="shared" si="632"/>
        <v>2000000</v>
      </c>
      <c r="RSP1356" s="84" t="s">
        <v>247</v>
      </c>
      <c r="RSQ1356" s="84" t="s">
        <v>4692</v>
      </c>
      <c r="RSR1356" s="84">
        <v>0</v>
      </c>
      <c r="RSS1356" s="84">
        <v>0</v>
      </c>
      <c r="RSU1356" s="84">
        <v>0</v>
      </c>
      <c r="RSV1356" s="84">
        <f>RSV1353</f>
        <v>2000000</v>
      </c>
      <c r="RSW1356" s="84">
        <f>RSW1353</f>
        <v>0</v>
      </c>
      <c r="RSX1356" s="84">
        <f>RSW1356/RSV1356</f>
        <v>0</v>
      </c>
      <c r="RSY1356" s="84">
        <f>RSV1356-RSW1356</f>
        <v>2000000</v>
      </c>
      <c r="RSZ1356" s="84">
        <f t="shared" si="633"/>
        <v>2000000</v>
      </c>
      <c r="RTF1356" s="84" t="s">
        <v>247</v>
      </c>
      <c r="RTG1356" s="84" t="s">
        <v>4692</v>
      </c>
      <c r="RTH1356" s="84">
        <v>0</v>
      </c>
      <c r="RTI1356" s="84">
        <v>0</v>
      </c>
      <c r="RTK1356" s="84">
        <v>0</v>
      </c>
      <c r="RTL1356" s="84">
        <f>RTL1353</f>
        <v>2000000</v>
      </c>
      <c r="RTM1356" s="84">
        <f>RTM1353</f>
        <v>0</v>
      </c>
      <c r="RTN1356" s="84">
        <f>RTM1356/RTL1356</f>
        <v>0</v>
      </c>
      <c r="RTO1356" s="84">
        <f>RTL1356-RTM1356</f>
        <v>2000000</v>
      </c>
      <c r="RTP1356" s="84">
        <f t="shared" si="633"/>
        <v>2000000</v>
      </c>
      <c r="RTV1356" s="84" t="s">
        <v>247</v>
      </c>
      <c r="RTW1356" s="84" t="s">
        <v>4692</v>
      </c>
      <c r="RTX1356" s="84">
        <v>0</v>
      </c>
      <c r="RTY1356" s="84">
        <v>0</v>
      </c>
      <c r="RUA1356" s="84">
        <v>0</v>
      </c>
      <c r="RUB1356" s="84">
        <f>RUB1353</f>
        <v>2000000</v>
      </c>
      <c r="RUC1356" s="84">
        <f>RUC1353</f>
        <v>0</v>
      </c>
      <c r="RUD1356" s="84">
        <f>RUC1356/RUB1356</f>
        <v>0</v>
      </c>
      <c r="RUE1356" s="84">
        <f>RUB1356-RUC1356</f>
        <v>2000000</v>
      </c>
      <c r="RUF1356" s="84">
        <f t="shared" si="634"/>
        <v>2000000</v>
      </c>
      <c r="RUL1356" s="84" t="s">
        <v>247</v>
      </c>
      <c r="RUM1356" s="84" t="s">
        <v>4692</v>
      </c>
      <c r="RUN1356" s="84">
        <v>0</v>
      </c>
      <c r="RUO1356" s="84">
        <v>0</v>
      </c>
      <c r="RUQ1356" s="84">
        <v>0</v>
      </c>
      <c r="RUR1356" s="84">
        <f>RUR1353</f>
        <v>2000000</v>
      </c>
      <c r="RUS1356" s="84">
        <f>RUS1353</f>
        <v>0</v>
      </c>
      <c r="RUT1356" s="84">
        <f>RUS1356/RUR1356</f>
        <v>0</v>
      </c>
      <c r="RUU1356" s="84">
        <f>RUR1356-RUS1356</f>
        <v>2000000</v>
      </c>
      <c r="RUV1356" s="84">
        <f t="shared" si="634"/>
        <v>2000000</v>
      </c>
      <c r="RVB1356" s="84" t="s">
        <v>247</v>
      </c>
      <c r="RVC1356" s="84" t="s">
        <v>4692</v>
      </c>
      <c r="RVD1356" s="84">
        <v>0</v>
      </c>
      <c r="RVE1356" s="84">
        <v>0</v>
      </c>
      <c r="RVG1356" s="84">
        <v>0</v>
      </c>
      <c r="RVH1356" s="84">
        <f>RVH1353</f>
        <v>2000000</v>
      </c>
      <c r="RVI1356" s="84">
        <f>RVI1353</f>
        <v>0</v>
      </c>
      <c r="RVJ1356" s="84">
        <f>RVI1356/RVH1356</f>
        <v>0</v>
      </c>
      <c r="RVK1356" s="84">
        <f>RVH1356-RVI1356</f>
        <v>2000000</v>
      </c>
      <c r="RVL1356" s="84">
        <f t="shared" si="635"/>
        <v>2000000</v>
      </c>
      <c r="RVR1356" s="84" t="s">
        <v>247</v>
      </c>
      <c r="RVS1356" s="84" t="s">
        <v>4692</v>
      </c>
      <c r="RVT1356" s="84">
        <v>0</v>
      </c>
      <c r="RVU1356" s="84">
        <v>0</v>
      </c>
      <c r="RVW1356" s="84">
        <v>0</v>
      </c>
      <c r="RVX1356" s="84">
        <f>RVX1353</f>
        <v>2000000</v>
      </c>
      <c r="RVY1356" s="84">
        <f>RVY1353</f>
        <v>0</v>
      </c>
      <c r="RVZ1356" s="84">
        <f>RVY1356/RVX1356</f>
        <v>0</v>
      </c>
      <c r="RWA1356" s="84">
        <f>RVX1356-RVY1356</f>
        <v>2000000</v>
      </c>
      <c r="RWB1356" s="84">
        <f t="shared" si="635"/>
        <v>2000000</v>
      </c>
      <c r="RWH1356" s="84" t="s">
        <v>247</v>
      </c>
      <c r="RWI1356" s="84" t="s">
        <v>4692</v>
      </c>
      <c r="RWJ1356" s="84">
        <v>0</v>
      </c>
      <c r="RWK1356" s="84">
        <v>0</v>
      </c>
      <c r="RWM1356" s="84">
        <v>0</v>
      </c>
      <c r="RWN1356" s="84">
        <f>RWN1353</f>
        <v>2000000</v>
      </c>
      <c r="RWO1356" s="84">
        <f>RWO1353</f>
        <v>0</v>
      </c>
      <c r="RWP1356" s="84">
        <f>RWO1356/RWN1356</f>
        <v>0</v>
      </c>
      <c r="RWQ1356" s="84">
        <f>RWN1356-RWO1356</f>
        <v>2000000</v>
      </c>
      <c r="RWR1356" s="84">
        <f t="shared" si="636"/>
        <v>2000000</v>
      </c>
      <c r="RWX1356" s="84" t="s">
        <v>247</v>
      </c>
      <c r="RWY1356" s="84" t="s">
        <v>4692</v>
      </c>
      <c r="RWZ1356" s="84">
        <v>0</v>
      </c>
      <c r="RXA1356" s="84">
        <v>0</v>
      </c>
      <c r="RXC1356" s="84">
        <v>0</v>
      </c>
      <c r="RXD1356" s="84">
        <f>RXD1353</f>
        <v>2000000</v>
      </c>
      <c r="RXE1356" s="84">
        <f>RXE1353</f>
        <v>0</v>
      </c>
      <c r="RXF1356" s="84">
        <f>RXE1356/RXD1356</f>
        <v>0</v>
      </c>
      <c r="RXG1356" s="84">
        <f>RXD1356-RXE1356</f>
        <v>2000000</v>
      </c>
      <c r="RXH1356" s="84">
        <f t="shared" si="636"/>
        <v>2000000</v>
      </c>
      <c r="RXN1356" s="84" t="s">
        <v>247</v>
      </c>
      <c r="RXO1356" s="84" t="s">
        <v>4692</v>
      </c>
      <c r="RXP1356" s="84">
        <v>0</v>
      </c>
      <c r="RXQ1356" s="84">
        <v>0</v>
      </c>
      <c r="RXS1356" s="84">
        <v>0</v>
      </c>
      <c r="RXT1356" s="84">
        <f>RXT1353</f>
        <v>2000000</v>
      </c>
      <c r="RXU1356" s="84">
        <f>RXU1353</f>
        <v>0</v>
      </c>
      <c r="RXV1356" s="84">
        <f>RXU1356/RXT1356</f>
        <v>0</v>
      </c>
      <c r="RXW1356" s="84">
        <f>RXT1356-RXU1356</f>
        <v>2000000</v>
      </c>
      <c r="RXX1356" s="84">
        <f t="shared" si="637"/>
        <v>2000000</v>
      </c>
      <c r="RYD1356" s="84" t="s">
        <v>247</v>
      </c>
      <c r="RYE1356" s="84" t="s">
        <v>4692</v>
      </c>
      <c r="RYF1356" s="84">
        <v>0</v>
      </c>
      <c r="RYG1356" s="84">
        <v>0</v>
      </c>
      <c r="RYI1356" s="84">
        <v>0</v>
      </c>
      <c r="RYJ1356" s="84">
        <f>RYJ1353</f>
        <v>2000000</v>
      </c>
      <c r="RYK1356" s="84">
        <f>RYK1353</f>
        <v>0</v>
      </c>
      <c r="RYL1356" s="84">
        <f>RYK1356/RYJ1356</f>
        <v>0</v>
      </c>
      <c r="RYM1356" s="84">
        <f>RYJ1356-RYK1356</f>
        <v>2000000</v>
      </c>
      <c r="RYN1356" s="84">
        <f t="shared" si="637"/>
        <v>2000000</v>
      </c>
      <c r="RYT1356" s="84" t="s">
        <v>247</v>
      </c>
      <c r="RYU1356" s="84" t="s">
        <v>4692</v>
      </c>
      <c r="RYV1356" s="84">
        <v>0</v>
      </c>
      <c r="RYW1356" s="84">
        <v>0</v>
      </c>
      <c r="RYY1356" s="84">
        <v>0</v>
      </c>
      <c r="RYZ1356" s="84">
        <f>RYZ1353</f>
        <v>2000000</v>
      </c>
      <c r="RZA1356" s="84">
        <f>RZA1353</f>
        <v>0</v>
      </c>
      <c r="RZB1356" s="84">
        <f>RZA1356/RYZ1356</f>
        <v>0</v>
      </c>
      <c r="RZC1356" s="84">
        <f>RYZ1356-RZA1356</f>
        <v>2000000</v>
      </c>
      <c r="RZD1356" s="84">
        <f t="shared" si="638"/>
        <v>2000000</v>
      </c>
      <c r="RZJ1356" s="84" t="s">
        <v>247</v>
      </c>
      <c r="RZK1356" s="84" t="s">
        <v>4692</v>
      </c>
      <c r="RZL1356" s="84">
        <v>0</v>
      </c>
      <c r="RZM1356" s="84">
        <v>0</v>
      </c>
      <c r="RZO1356" s="84">
        <v>0</v>
      </c>
      <c r="RZP1356" s="84">
        <f>RZP1353</f>
        <v>2000000</v>
      </c>
      <c r="RZQ1356" s="84">
        <f>RZQ1353</f>
        <v>0</v>
      </c>
      <c r="RZR1356" s="84">
        <f>RZQ1356/RZP1356</f>
        <v>0</v>
      </c>
      <c r="RZS1356" s="84">
        <f>RZP1356-RZQ1356</f>
        <v>2000000</v>
      </c>
      <c r="RZT1356" s="84">
        <f t="shared" si="638"/>
        <v>2000000</v>
      </c>
      <c r="RZZ1356" s="84" t="s">
        <v>247</v>
      </c>
      <c r="SAA1356" s="84" t="s">
        <v>4692</v>
      </c>
      <c r="SAB1356" s="84">
        <v>0</v>
      </c>
      <c r="SAC1356" s="84">
        <v>0</v>
      </c>
      <c r="SAE1356" s="84">
        <v>0</v>
      </c>
      <c r="SAF1356" s="84">
        <f>SAF1353</f>
        <v>2000000</v>
      </c>
      <c r="SAG1356" s="84">
        <f>SAG1353</f>
        <v>0</v>
      </c>
      <c r="SAH1356" s="84">
        <f>SAG1356/SAF1356</f>
        <v>0</v>
      </c>
      <c r="SAI1356" s="84">
        <f>SAF1356-SAG1356</f>
        <v>2000000</v>
      </c>
      <c r="SAJ1356" s="84">
        <f t="shared" si="639"/>
        <v>2000000</v>
      </c>
      <c r="SAP1356" s="84" t="s">
        <v>247</v>
      </c>
      <c r="SAQ1356" s="84" t="s">
        <v>4692</v>
      </c>
      <c r="SAR1356" s="84">
        <v>0</v>
      </c>
      <c r="SAS1356" s="84">
        <v>0</v>
      </c>
      <c r="SAU1356" s="84">
        <v>0</v>
      </c>
      <c r="SAV1356" s="84">
        <f>SAV1353</f>
        <v>2000000</v>
      </c>
      <c r="SAW1356" s="84">
        <f>SAW1353</f>
        <v>0</v>
      </c>
      <c r="SAX1356" s="84">
        <f>SAW1356/SAV1356</f>
        <v>0</v>
      </c>
      <c r="SAY1356" s="84">
        <f>SAV1356-SAW1356</f>
        <v>2000000</v>
      </c>
      <c r="SAZ1356" s="84">
        <f t="shared" si="639"/>
        <v>2000000</v>
      </c>
      <c r="SBF1356" s="84" t="s">
        <v>247</v>
      </c>
      <c r="SBG1356" s="84" t="s">
        <v>4692</v>
      </c>
      <c r="SBH1356" s="84">
        <v>0</v>
      </c>
      <c r="SBI1356" s="84">
        <v>0</v>
      </c>
      <c r="SBK1356" s="84">
        <v>0</v>
      </c>
      <c r="SBL1356" s="84">
        <f>SBL1353</f>
        <v>2000000</v>
      </c>
      <c r="SBM1356" s="84">
        <f>SBM1353</f>
        <v>0</v>
      </c>
      <c r="SBN1356" s="84">
        <f>SBM1356/SBL1356</f>
        <v>0</v>
      </c>
      <c r="SBO1356" s="84">
        <f>SBL1356-SBM1356</f>
        <v>2000000</v>
      </c>
      <c r="SBP1356" s="84">
        <f t="shared" si="640"/>
        <v>2000000</v>
      </c>
      <c r="SBV1356" s="84" t="s">
        <v>247</v>
      </c>
      <c r="SBW1356" s="84" t="s">
        <v>4692</v>
      </c>
      <c r="SBX1356" s="84">
        <v>0</v>
      </c>
      <c r="SBY1356" s="84">
        <v>0</v>
      </c>
      <c r="SCA1356" s="84">
        <v>0</v>
      </c>
      <c r="SCB1356" s="84">
        <f>SCB1353</f>
        <v>2000000</v>
      </c>
      <c r="SCC1356" s="84">
        <f>SCC1353</f>
        <v>0</v>
      </c>
      <c r="SCD1356" s="84">
        <f>SCC1356/SCB1356</f>
        <v>0</v>
      </c>
      <c r="SCE1356" s="84">
        <f>SCB1356-SCC1356</f>
        <v>2000000</v>
      </c>
      <c r="SCF1356" s="84">
        <f t="shared" si="640"/>
        <v>2000000</v>
      </c>
      <c r="SCL1356" s="84" t="s">
        <v>247</v>
      </c>
      <c r="SCM1356" s="84" t="s">
        <v>4692</v>
      </c>
      <c r="SCN1356" s="84">
        <v>0</v>
      </c>
      <c r="SCO1356" s="84">
        <v>0</v>
      </c>
      <c r="SCQ1356" s="84">
        <v>0</v>
      </c>
      <c r="SCR1356" s="84">
        <f>SCR1353</f>
        <v>2000000</v>
      </c>
      <c r="SCS1356" s="84">
        <f>SCS1353</f>
        <v>0</v>
      </c>
      <c r="SCT1356" s="84">
        <f>SCS1356/SCR1356</f>
        <v>0</v>
      </c>
      <c r="SCU1356" s="84">
        <f>SCR1356-SCS1356</f>
        <v>2000000</v>
      </c>
      <c r="SCV1356" s="84">
        <f t="shared" si="641"/>
        <v>2000000</v>
      </c>
      <c r="SDB1356" s="84" t="s">
        <v>247</v>
      </c>
      <c r="SDC1356" s="84" t="s">
        <v>4692</v>
      </c>
      <c r="SDD1356" s="84">
        <v>0</v>
      </c>
      <c r="SDE1356" s="84">
        <v>0</v>
      </c>
      <c r="SDG1356" s="84">
        <v>0</v>
      </c>
      <c r="SDH1356" s="84">
        <f>SDH1353</f>
        <v>2000000</v>
      </c>
      <c r="SDI1356" s="84">
        <f>SDI1353</f>
        <v>0</v>
      </c>
      <c r="SDJ1356" s="84">
        <f>SDI1356/SDH1356</f>
        <v>0</v>
      </c>
      <c r="SDK1356" s="84">
        <f>SDH1356-SDI1356</f>
        <v>2000000</v>
      </c>
      <c r="SDL1356" s="84">
        <f t="shared" si="641"/>
        <v>2000000</v>
      </c>
      <c r="SDR1356" s="84" t="s">
        <v>247</v>
      </c>
      <c r="SDS1356" s="84" t="s">
        <v>4692</v>
      </c>
      <c r="SDT1356" s="84">
        <v>0</v>
      </c>
      <c r="SDU1356" s="84">
        <v>0</v>
      </c>
      <c r="SDW1356" s="84">
        <v>0</v>
      </c>
      <c r="SDX1356" s="84">
        <f>SDX1353</f>
        <v>2000000</v>
      </c>
      <c r="SDY1356" s="84">
        <f>SDY1353</f>
        <v>0</v>
      </c>
      <c r="SDZ1356" s="84">
        <f>SDY1356/SDX1356</f>
        <v>0</v>
      </c>
      <c r="SEA1356" s="84">
        <f>SDX1356-SDY1356</f>
        <v>2000000</v>
      </c>
      <c r="SEB1356" s="84">
        <f t="shared" si="642"/>
        <v>2000000</v>
      </c>
      <c r="SEH1356" s="84" t="s">
        <v>247</v>
      </c>
      <c r="SEI1356" s="84" t="s">
        <v>4692</v>
      </c>
      <c r="SEJ1356" s="84">
        <v>0</v>
      </c>
      <c r="SEK1356" s="84">
        <v>0</v>
      </c>
      <c r="SEM1356" s="84">
        <v>0</v>
      </c>
      <c r="SEN1356" s="84">
        <f>SEN1353</f>
        <v>2000000</v>
      </c>
      <c r="SEO1356" s="84">
        <f>SEO1353</f>
        <v>0</v>
      </c>
      <c r="SEP1356" s="84">
        <f>SEO1356/SEN1356</f>
        <v>0</v>
      </c>
      <c r="SEQ1356" s="84">
        <f>SEN1356-SEO1356</f>
        <v>2000000</v>
      </c>
      <c r="SER1356" s="84">
        <f t="shared" si="642"/>
        <v>2000000</v>
      </c>
      <c r="SEX1356" s="84" t="s">
        <v>247</v>
      </c>
      <c r="SEY1356" s="84" t="s">
        <v>4692</v>
      </c>
      <c r="SEZ1356" s="84">
        <v>0</v>
      </c>
      <c r="SFA1356" s="84">
        <v>0</v>
      </c>
      <c r="SFC1356" s="84">
        <v>0</v>
      </c>
      <c r="SFD1356" s="84">
        <f>SFD1353</f>
        <v>2000000</v>
      </c>
      <c r="SFE1356" s="84">
        <f>SFE1353</f>
        <v>0</v>
      </c>
      <c r="SFF1356" s="84">
        <f>SFE1356/SFD1356</f>
        <v>0</v>
      </c>
      <c r="SFG1356" s="84">
        <f>SFD1356-SFE1356</f>
        <v>2000000</v>
      </c>
      <c r="SFH1356" s="84">
        <f t="shared" si="643"/>
        <v>2000000</v>
      </c>
      <c r="SFN1356" s="84" t="s">
        <v>247</v>
      </c>
      <c r="SFO1356" s="84" t="s">
        <v>4692</v>
      </c>
      <c r="SFP1356" s="84">
        <v>0</v>
      </c>
      <c r="SFQ1356" s="84">
        <v>0</v>
      </c>
      <c r="SFS1356" s="84">
        <v>0</v>
      </c>
      <c r="SFT1356" s="84">
        <f>SFT1353</f>
        <v>2000000</v>
      </c>
      <c r="SFU1356" s="84">
        <f>SFU1353</f>
        <v>0</v>
      </c>
      <c r="SFV1356" s="84">
        <f>SFU1356/SFT1356</f>
        <v>0</v>
      </c>
      <c r="SFW1356" s="84">
        <f>SFT1356-SFU1356</f>
        <v>2000000</v>
      </c>
      <c r="SFX1356" s="84">
        <f t="shared" si="643"/>
        <v>2000000</v>
      </c>
      <c r="SGD1356" s="84" t="s">
        <v>247</v>
      </c>
      <c r="SGE1356" s="84" t="s">
        <v>4692</v>
      </c>
      <c r="SGF1356" s="84">
        <v>0</v>
      </c>
      <c r="SGG1356" s="84">
        <v>0</v>
      </c>
      <c r="SGI1356" s="84">
        <v>0</v>
      </c>
      <c r="SGJ1356" s="84">
        <f>SGJ1353</f>
        <v>2000000</v>
      </c>
      <c r="SGK1356" s="84">
        <f>SGK1353</f>
        <v>0</v>
      </c>
      <c r="SGL1356" s="84">
        <f>SGK1356/SGJ1356</f>
        <v>0</v>
      </c>
      <c r="SGM1356" s="84">
        <f>SGJ1356-SGK1356</f>
        <v>2000000</v>
      </c>
      <c r="SGN1356" s="84">
        <f t="shared" si="644"/>
        <v>2000000</v>
      </c>
      <c r="SGT1356" s="84" t="s">
        <v>247</v>
      </c>
      <c r="SGU1356" s="84" t="s">
        <v>4692</v>
      </c>
      <c r="SGV1356" s="84">
        <v>0</v>
      </c>
      <c r="SGW1356" s="84">
        <v>0</v>
      </c>
      <c r="SGY1356" s="84">
        <v>0</v>
      </c>
      <c r="SGZ1356" s="84">
        <f>SGZ1353</f>
        <v>2000000</v>
      </c>
      <c r="SHA1356" s="84">
        <f>SHA1353</f>
        <v>0</v>
      </c>
      <c r="SHB1356" s="84">
        <f>SHA1356/SGZ1356</f>
        <v>0</v>
      </c>
      <c r="SHC1356" s="84">
        <f>SGZ1356-SHA1356</f>
        <v>2000000</v>
      </c>
      <c r="SHD1356" s="84">
        <f t="shared" si="644"/>
        <v>2000000</v>
      </c>
      <c r="SHJ1356" s="84" t="s">
        <v>247</v>
      </c>
      <c r="SHK1356" s="84" t="s">
        <v>4692</v>
      </c>
      <c r="SHL1356" s="84">
        <v>0</v>
      </c>
      <c r="SHM1356" s="84">
        <v>0</v>
      </c>
      <c r="SHO1356" s="84">
        <v>0</v>
      </c>
      <c r="SHP1356" s="84">
        <f>SHP1353</f>
        <v>2000000</v>
      </c>
      <c r="SHQ1356" s="84">
        <f>SHQ1353</f>
        <v>0</v>
      </c>
      <c r="SHR1356" s="84">
        <f>SHQ1356/SHP1356</f>
        <v>0</v>
      </c>
      <c r="SHS1356" s="84">
        <f>SHP1356-SHQ1356</f>
        <v>2000000</v>
      </c>
      <c r="SHT1356" s="84">
        <f t="shared" si="645"/>
        <v>2000000</v>
      </c>
      <c r="SHZ1356" s="84" t="s">
        <v>247</v>
      </c>
      <c r="SIA1356" s="84" t="s">
        <v>4692</v>
      </c>
      <c r="SIB1356" s="84">
        <v>0</v>
      </c>
      <c r="SIC1356" s="84">
        <v>0</v>
      </c>
      <c r="SIE1356" s="84">
        <v>0</v>
      </c>
      <c r="SIF1356" s="84">
        <f>SIF1353</f>
        <v>2000000</v>
      </c>
      <c r="SIG1356" s="84">
        <f>SIG1353</f>
        <v>0</v>
      </c>
      <c r="SIH1356" s="84">
        <f>SIG1356/SIF1356</f>
        <v>0</v>
      </c>
      <c r="SII1356" s="84">
        <f>SIF1356-SIG1356</f>
        <v>2000000</v>
      </c>
      <c r="SIJ1356" s="84">
        <f t="shared" si="645"/>
        <v>2000000</v>
      </c>
      <c r="SIP1356" s="84" t="s">
        <v>247</v>
      </c>
      <c r="SIQ1356" s="84" t="s">
        <v>4692</v>
      </c>
      <c r="SIR1356" s="84">
        <v>0</v>
      </c>
      <c r="SIS1356" s="84">
        <v>0</v>
      </c>
      <c r="SIU1356" s="84">
        <v>0</v>
      </c>
      <c r="SIV1356" s="84">
        <f>SIV1353</f>
        <v>2000000</v>
      </c>
      <c r="SIW1356" s="84">
        <f>SIW1353</f>
        <v>0</v>
      </c>
      <c r="SIX1356" s="84">
        <f>SIW1356/SIV1356</f>
        <v>0</v>
      </c>
      <c r="SIY1356" s="84">
        <f>SIV1356-SIW1356</f>
        <v>2000000</v>
      </c>
      <c r="SIZ1356" s="84">
        <f t="shared" si="646"/>
        <v>2000000</v>
      </c>
      <c r="SJF1356" s="84" t="s">
        <v>247</v>
      </c>
      <c r="SJG1356" s="84" t="s">
        <v>4692</v>
      </c>
      <c r="SJH1356" s="84">
        <v>0</v>
      </c>
      <c r="SJI1356" s="84">
        <v>0</v>
      </c>
      <c r="SJK1356" s="84">
        <v>0</v>
      </c>
      <c r="SJL1356" s="84">
        <f>SJL1353</f>
        <v>2000000</v>
      </c>
      <c r="SJM1356" s="84">
        <f>SJM1353</f>
        <v>0</v>
      </c>
      <c r="SJN1356" s="84">
        <f>SJM1356/SJL1356</f>
        <v>0</v>
      </c>
      <c r="SJO1356" s="84">
        <f>SJL1356-SJM1356</f>
        <v>2000000</v>
      </c>
      <c r="SJP1356" s="84">
        <f t="shared" si="646"/>
        <v>2000000</v>
      </c>
      <c r="SJV1356" s="84" t="s">
        <v>247</v>
      </c>
      <c r="SJW1356" s="84" t="s">
        <v>4692</v>
      </c>
      <c r="SJX1356" s="84">
        <v>0</v>
      </c>
      <c r="SJY1356" s="84">
        <v>0</v>
      </c>
      <c r="SKA1356" s="84">
        <v>0</v>
      </c>
      <c r="SKB1356" s="84">
        <f>SKB1353</f>
        <v>2000000</v>
      </c>
      <c r="SKC1356" s="84">
        <f>SKC1353</f>
        <v>0</v>
      </c>
      <c r="SKD1356" s="84">
        <f>SKC1356/SKB1356</f>
        <v>0</v>
      </c>
      <c r="SKE1356" s="84">
        <f>SKB1356-SKC1356</f>
        <v>2000000</v>
      </c>
      <c r="SKF1356" s="84">
        <f t="shared" si="647"/>
        <v>2000000</v>
      </c>
      <c r="SKL1356" s="84" t="s">
        <v>247</v>
      </c>
      <c r="SKM1356" s="84" t="s">
        <v>4692</v>
      </c>
      <c r="SKN1356" s="84">
        <v>0</v>
      </c>
      <c r="SKO1356" s="84">
        <v>0</v>
      </c>
      <c r="SKQ1356" s="84">
        <v>0</v>
      </c>
      <c r="SKR1356" s="84">
        <f>SKR1353</f>
        <v>2000000</v>
      </c>
      <c r="SKS1356" s="84">
        <f>SKS1353</f>
        <v>0</v>
      </c>
      <c r="SKT1356" s="84">
        <f>SKS1356/SKR1356</f>
        <v>0</v>
      </c>
      <c r="SKU1356" s="84">
        <f>SKR1356-SKS1356</f>
        <v>2000000</v>
      </c>
      <c r="SKV1356" s="84">
        <f t="shared" si="647"/>
        <v>2000000</v>
      </c>
      <c r="SLB1356" s="84" t="s">
        <v>247</v>
      </c>
      <c r="SLC1356" s="84" t="s">
        <v>4692</v>
      </c>
      <c r="SLD1356" s="84">
        <v>0</v>
      </c>
      <c r="SLE1356" s="84">
        <v>0</v>
      </c>
      <c r="SLG1356" s="84">
        <v>0</v>
      </c>
      <c r="SLH1356" s="84">
        <f>SLH1353</f>
        <v>2000000</v>
      </c>
      <c r="SLI1356" s="84">
        <f>SLI1353</f>
        <v>0</v>
      </c>
      <c r="SLJ1356" s="84">
        <f>SLI1356/SLH1356</f>
        <v>0</v>
      </c>
      <c r="SLK1356" s="84">
        <f>SLH1356-SLI1356</f>
        <v>2000000</v>
      </c>
      <c r="SLL1356" s="84">
        <f t="shared" si="648"/>
        <v>2000000</v>
      </c>
      <c r="SLR1356" s="84" t="s">
        <v>247</v>
      </c>
      <c r="SLS1356" s="84" t="s">
        <v>4692</v>
      </c>
      <c r="SLT1356" s="84">
        <v>0</v>
      </c>
      <c r="SLU1356" s="84">
        <v>0</v>
      </c>
      <c r="SLW1356" s="84">
        <v>0</v>
      </c>
      <c r="SLX1356" s="84">
        <f>SLX1353</f>
        <v>2000000</v>
      </c>
      <c r="SLY1356" s="84">
        <f>SLY1353</f>
        <v>0</v>
      </c>
      <c r="SLZ1356" s="84">
        <f>SLY1356/SLX1356</f>
        <v>0</v>
      </c>
      <c r="SMA1356" s="84">
        <f>SLX1356-SLY1356</f>
        <v>2000000</v>
      </c>
      <c r="SMB1356" s="84">
        <f t="shared" si="648"/>
        <v>2000000</v>
      </c>
      <c r="SMH1356" s="84" t="s">
        <v>247</v>
      </c>
      <c r="SMI1356" s="84" t="s">
        <v>4692</v>
      </c>
      <c r="SMJ1356" s="84">
        <v>0</v>
      </c>
      <c r="SMK1356" s="84">
        <v>0</v>
      </c>
      <c r="SMM1356" s="84">
        <v>0</v>
      </c>
      <c r="SMN1356" s="84">
        <f>SMN1353</f>
        <v>2000000</v>
      </c>
      <c r="SMO1356" s="84">
        <f>SMO1353</f>
        <v>0</v>
      </c>
      <c r="SMP1356" s="84">
        <f>SMO1356/SMN1356</f>
        <v>0</v>
      </c>
      <c r="SMQ1356" s="84">
        <f>SMN1356-SMO1356</f>
        <v>2000000</v>
      </c>
      <c r="SMR1356" s="84">
        <f t="shared" si="649"/>
        <v>2000000</v>
      </c>
      <c r="SMX1356" s="84" t="s">
        <v>247</v>
      </c>
      <c r="SMY1356" s="84" t="s">
        <v>4692</v>
      </c>
      <c r="SMZ1356" s="84">
        <v>0</v>
      </c>
      <c r="SNA1356" s="84">
        <v>0</v>
      </c>
      <c r="SNC1356" s="84">
        <v>0</v>
      </c>
      <c r="SND1356" s="84">
        <f>SND1353</f>
        <v>2000000</v>
      </c>
      <c r="SNE1356" s="84">
        <f>SNE1353</f>
        <v>0</v>
      </c>
      <c r="SNF1356" s="84">
        <f>SNE1356/SND1356</f>
        <v>0</v>
      </c>
      <c r="SNG1356" s="84">
        <f>SND1356-SNE1356</f>
        <v>2000000</v>
      </c>
      <c r="SNH1356" s="84">
        <f t="shared" si="649"/>
        <v>2000000</v>
      </c>
      <c r="SNN1356" s="84" t="s">
        <v>247</v>
      </c>
      <c r="SNO1356" s="84" t="s">
        <v>4692</v>
      </c>
      <c r="SNP1356" s="84">
        <v>0</v>
      </c>
      <c r="SNQ1356" s="84">
        <v>0</v>
      </c>
      <c r="SNS1356" s="84">
        <v>0</v>
      </c>
      <c r="SNT1356" s="84">
        <f>SNT1353</f>
        <v>2000000</v>
      </c>
      <c r="SNU1356" s="84">
        <f>SNU1353</f>
        <v>0</v>
      </c>
      <c r="SNV1356" s="84">
        <f>SNU1356/SNT1356</f>
        <v>0</v>
      </c>
      <c r="SNW1356" s="84">
        <f>SNT1356-SNU1356</f>
        <v>2000000</v>
      </c>
      <c r="SNX1356" s="84">
        <f t="shared" si="650"/>
        <v>2000000</v>
      </c>
      <c r="SOD1356" s="84" t="s">
        <v>247</v>
      </c>
      <c r="SOE1356" s="84" t="s">
        <v>4692</v>
      </c>
      <c r="SOF1356" s="84">
        <v>0</v>
      </c>
      <c r="SOG1356" s="84">
        <v>0</v>
      </c>
      <c r="SOI1356" s="84">
        <v>0</v>
      </c>
      <c r="SOJ1356" s="84">
        <f>SOJ1353</f>
        <v>2000000</v>
      </c>
      <c r="SOK1356" s="84">
        <f>SOK1353</f>
        <v>0</v>
      </c>
      <c r="SOL1356" s="84">
        <f>SOK1356/SOJ1356</f>
        <v>0</v>
      </c>
      <c r="SOM1356" s="84">
        <f>SOJ1356-SOK1356</f>
        <v>2000000</v>
      </c>
      <c r="SON1356" s="84">
        <f t="shared" si="650"/>
        <v>2000000</v>
      </c>
      <c r="SOT1356" s="84" t="s">
        <v>247</v>
      </c>
      <c r="SOU1356" s="84" t="s">
        <v>4692</v>
      </c>
      <c r="SOV1356" s="84">
        <v>0</v>
      </c>
      <c r="SOW1356" s="84">
        <v>0</v>
      </c>
      <c r="SOY1356" s="84">
        <v>0</v>
      </c>
      <c r="SOZ1356" s="84">
        <f>SOZ1353</f>
        <v>2000000</v>
      </c>
      <c r="SPA1356" s="84">
        <f>SPA1353</f>
        <v>0</v>
      </c>
      <c r="SPB1356" s="84">
        <f>SPA1356/SOZ1356</f>
        <v>0</v>
      </c>
      <c r="SPC1356" s="84">
        <f>SOZ1356-SPA1356</f>
        <v>2000000</v>
      </c>
      <c r="SPD1356" s="84">
        <f t="shared" si="651"/>
        <v>2000000</v>
      </c>
      <c r="SPJ1356" s="84" t="s">
        <v>247</v>
      </c>
      <c r="SPK1356" s="84" t="s">
        <v>4692</v>
      </c>
      <c r="SPL1356" s="84">
        <v>0</v>
      </c>
      <c r="SPM1356" s="84">
        <v>0</v>
      </c>
      <c r="SPO1356" s="84">
        <v>0</v>
      </c>
      <c r="SPP1356" s="84">
        <f>SPP1353</f>
        <v>2000000</v>
      </c>
      <c r="SPQ1356" s="84">
        <f>SPQ1353</f>
        <v>0</v>
      </c>
      <c r="SPR1356" s="84">
        <f>SPQ1356/SPP1356</f>
        <v>0</v>
      </c>
      <c r="SPS1356" s="84">
        <f>SPP1356-SPQ1356</f>
        <v>2000000</v>
      </c>
      <c r="SPT1356" s="84">
        <f t="shared" si="651"/>
        <v>2000000</v>
      </c>
      <c r="SPZ1356" s="84" t="s">
        <v>247</v>
      </c>
      <c r="SQA1356" s="84" t="s">
        <v>4692</v>
      </c>
      <c r="SQB1356" s="84">
        <v>0</v>
      </c>
      <c r="SQC1356" s="84">
        <v>0</v>
      </c>
      <c r="SQE1356" s="84">
        <v>0</v>
      </c>
      <c r="SQF1356" s="84">
        <f>SQF1353</f>
        <v>2000000</v>
      </c>
      <c r="SQG1356" s="84">
        <f>SQG1353</f>
        <v>0</v>
      </c>
      <c r="SQH1356" s="84">
        <f>SQG1356/SQF1356</f>
        <v>0</v>
      </c>
      <c r="SQI1356" s="84">
        <f>SQF1356-SQG1356</f>
        <v>2000000</v>
      </c>
      <c r="SQJ1356" s="84">
        <f t="shared" si="652"/>
        <v>2000000</v>
      </c>
      <c r="SQP1356" s="84" t="s">
        <v>247</v>
      </c>
      <c r="SQQ1356" s="84" t="s">
        <v>4692</v>
      </c>
      <c r="SQR1356" s="84">
        <v>0</v>
      </c>
      <c r="SQS1356" s="84">
        <v>0</v>
      </c>
      <c r="SQU1356" s="84">
        <v>0</v>
      </c>
      <c r="SQV1356" s="84">
        <f>SQV1353</f>
        <v>2000000</v>
      </c>
      <c r="SQW1356" s="84">
        <f>SQW1353</f>
        <v>0</v>
      </c>
      <c r="SQX1356" s="84">
        <f>SQW1356/SQV1356</f>
        <v>0</v>
      </c>
      <c r="SQY1356" s="84">
        <f>SQV1356-SQW1356</f>
        <v>2000000</v>
      </c>
      <c r="SQZ1356" s="84">
        <f t="shared" si="652"/>
        <v>2000000</v>
      </c>
      <c r="SRF1356" s="84" t="s">
        <v>247</v>
      </c>
      <c r="SRG1356" s="84" t="s">
        <v>4692</v>
      </c>
      <c r="SRH1356" s="84">
        <v>0</v>
      </c>
      <c r="SRI1356" s="84">
        <v>0</v>
      </c>
      <c r="SRK1356" s="84">
        <v>0</v>
      </c>
      <c r="SRL1356" s="84">
        <f>SRL1353</f>
        <v>2000000</v>
      </c>
      <c r="SRM1356" s="84">
        <f>SRM1353</f>
        <v>0</v>
      </c>
      <c r="SRN1356" s="84">
        <f>SRM1356/SRL1356</f>
        <v>0</v>
      </c>
      <c r="SRO1356" s="84">
        <f>SRL1356-SRM1356</f>
        <v>2000000</v>
      </c>
      <c r="SRP1356" s="84">
        <f t="shared" si="653"/>
        <v>2000000</v>
      </c>
      <c r="SRV1356" s="84" t="s">
        <v>247</v>
      </c>
      <c r="SRW1356" s="84" t="s">
        <v>4692</v>
      </c>
      <c r="SRX1356" s="84">
        <v>0</v>
      </c>
      <c r="SRY1356" s="84">
        <v>0</v>
      </c>
      <c r="SSA1356" s="84">
        <v>0</v>
      </c>
      <c r="SSB1356" s="84">
        <f>SSB1353</f>
        <v>2000000</v>
      </c>
      <c r="SSC1356" s="84">
        <f>SSC1353</f>
        <v>0</v>
      </c>
      <c r="SSD1356" s="84">
        <f>SSC1356/SSB1356</f>
        <v>0</v>
      </c>
      <c r="SSE1356" s="84">
        <f>SSB1356-SSC1356</f>
        <v>2000000</v>
      </c>
      <c r="SSF1356" s="84">
        <f t="shared" si="653"/>
        <v>2000000</v>
      </c>
      <c r="SSL1356" s="84" t="s">
        <v>247</v>
      </c>
      <c r="SSM1356" s="84" t="s">
        <v>4692</v>
      </c>
      <c r="SSN1356" s="84">
        <v>0</v>
      </c>
      <c r="SSO1356" s="84">
        <v>0</v>
      </c>
      <c r="SSQ1356" s="84">
        <v>0</v>
      </c>
      <c r="SSR1356" s="84">
        <f>SSR1353</f>
        <v>2000000</v>
      </c>
      <c r="SSS1356" s="84">
        <f>SSS1353</f>
        <v>0</v>
      </c>
      <c r="SST1356" s="84">
        <f>SSS1356/SSR1356</f>
        <v>0</v>
      </c>
      <c r="SSU1356" s="84">
        <f>SSR1356-SSS1356</f>
        <v>2000000</v>
      </c>
      <c r="SSV1356" s="84">
        <f t="shared" si="654"/>
        <v>2000000</v>
      </c>
      <c r="STB1356" s="84" t="s">
        <v>247</v>
      </c>
      <c r="STC1356" s="84" t="s">
        <v>4692</v>
      </c>
      <c r="STD1356" s="84">
        <v>0</v>
      </c>
      <c r="STE1356" s="84">
        <v>0</v>
      </c>
      <c r="STG1356" s="84">
        <v>0</v>
      </c>
      <c r="STH1356" s="84">
        <f>STH1353</f>
        <v>2000000</v>
      </c>
      <c r="STI1356" s="84">
        <f>STI1353</f>
        <v>0</v>
      </c>
      <c r="STJ1356" s="84">
        <f>STI1356/STH1356</f>
        <v>0</v>
      </c>
      <c r="STK1356" s="84">
        <f>STH1356-STI1356</f>
        <v>2000000</v>
      </c>
      <c r="STL1356" s="84">
        <f t="shared" si="654"/>
        <v>2000000</v>
      </c>
      <c r="STR1356" s="84" t="s">
        <v>247</v>
      </c>
      <c r="STS1356" s="84" t="s">
        <v>4692</v>
      </c>
      <c r="STT1356" s="84">
        <v>0</v>
      </c>
      <c r="STU1356" s="84">
        <v>0</v>
      </c>
      <c r="STW1356" s="84">
        <v>0</v>
      </c>
      <c r="STX1356" s="84">
        <f>STX1353</f>
        <v>2000000</v>
      </c>
      <c r="STY1356" s="84">
        <f>STY1353</f>
        <v>0</v>
      </c>
      <c r="STZ1356" s="84">
        <f>STY1356/STX1356</f>
        <v>0</v>
      </c>
      <c r="SUA1356" s="84">
        <f>STX1356-STY1356</f>
        <v>2000000</v>
      </c>
      <c r="SUB1356" s="84">
        <f t="shared" si="655"/>
        <v>2000000</v>
      </c>
      <c r="SUH1356" s="84" t="s">
        <v>247</v>
      </c>
      <c r="SUI1356" s="84" t="s">
        <v>4692</v>
      </c>
      <c r="SUJ1356" s="84">
        <v>0</v>
      </c>
      <c r="SUK1356" s="84">
        <v>0</v>
      </c>
      <c r="SUM1356" s="84">
        <v>0</v>
      </c>
      <c r="SUN1356" s="84">
        <f>SUN1353</f>
        <v>2000000</v>
      </c>
      <c r="SUO1356" s="84">
        <f>SUO1353</f>
        <v>0</v>
      </c>
      <c r="SUP1356" s="84">
        <f>SUO1356/SUN1356</f>
        <v>0</v>
      </c>
      <c r="SUQ1356" s="84">
        <f>SUN1356-SUO1356</f>
        <v>2000000</v>
      </c>
      <c r="SUR1356" s="84">
        <f t="shared" si="655"/>
        <v>2000000</v>
      </c>
      <c r="SUX1356" s="84" t="s">
        <v>247</v>
      </c>
      <c r="SUY1356" s="84" t="s">
        <v>4692</v>
      </c>
      <c r="SUZ1356" s="84">
        <v>0</v>
      </c>
      <c r="SVA1356" s="84">
        <v>0</v>
      </c>
      <c r="SVC1356" s="84">
        <v>0</v>
      </c>
      <c r="SVD1356" s="84">
        <f>SVD1353</f>
        <v>2000000</v>
      </c>
      <c r="SVE1356" s="84">
        <f>SVE1353</f>
        <v>0</v>
      </c>
      <c r="SVF1356" s="84">
        <f>SVE1356/SVD1356</f>
        <v>0</v>
      </c>
      <c r="SVG1356" s="84">
        <f>SVD1356-SVE1356</f>
        <v>2000000</v>
      </c>
      <c r="SVH1356" s="84">
        <f t="shared" si="656"/>
        <v>2000000</v>
      </c>
      <c r="SVN1356" s="84" t="s">
        <v>247</v>
      </c>
      <c r="SVO1356" s="84" t="s">
        <v>4692</v>
      </c>
      <c r="SVP1356" s="84">
        <v>0</v>
      </c>
      <c r="SVQ1356" s="84">
        <v>0</v>
      </c>
      <c r="SVS1356" s="84">
        <v>0</v>
      </c>
      <c r="SVT1356" s="84">
        <f>SVT1353</f>
        <v>2000000</v>
      </c>
      <c r="SVU1356" s="84">
        <f>SVU1353</f>
        <v>0</v>
      </c>
      <c r="SVV1356" s="84">
        <f>SVU1356/SVT1356</f>
        <v>0</v>
      </c>
      <c r="SVW1356" s="84">
        <f>SVT1356-SVU1356</f>
        <v>2000000</v>
      </c>
      <c r="SVX1356" s="84">
        <f t="shared" si="656"/>
        <v>2000000</v>
      </c>
      <c r="SWD1356" s="84" t="s">
        <v>247</v>
      </c>
      <c r="SWE1356" s="84" t="s">
        <v>4692</v>
      </c>
      <c r="SWF1356" s="84">
        <v>0</v>
      </c>
      <c r="SWG1356" s="84">
        <v>0</v>
      </c>
      <c r="SWI1356" s="84">
        <v>0</v>
      </c>
      <c r="SWJ1356" s="84">
        <f>SWJ1353</f>
        <v>2000000</v>
      </c>
      <c r="SWK1356" s="84">
        <f>SWK1353</f>
        <v>0</v>
      </c>
      <c r="SWL1356" s="84">
        <f>SWK1356/SWJ1356</f>
        <v>0</v>
      </c>
      <c r="SWM1356" s="84">
        <f>SWJ1356-SWK1356</f>
        <v>2000000</v>
      </c>
      <c r="SWN1356" s="84">
        <f t="shared" si="657"/>
        <v>2000000</v>
      </c>
      <c r="SWT1356" s="84" t="s">
        <v>247</v>
      </c>
      <c r="SWU1356" s="84" t="s">
        <v>4692</v>
      </c>
      <c r="SWV1356" s="84">
        <v>0</v>
      </c>
      <c r="SWW1356" s="84">
        <v>0</v>
      </c>
      <c r="SWY1356" s="84">
        <v>0</v>
      </c>
      <c r="SWZ1356" s="84">
        <f>SWZ1353</f>
        <v>2000000</v>
      </c>
      <c r="SXA1356" s="84">
        <f>SXA1353</f>
        <v>0</v>
      </c>
      <c r="SXB1356" s="84">
        <f>SXA1356/SWZ1356</f>
        <v>0</v>
      </c>
      <c r="SXC1356" s="84">
        <f>SWZ1356-SXA1356</f>
        <v>2000000</v>
      </c>
      <c r="SXD1356" s="84">
        <f t="shared" si="657"/>
        <v>2000000</v>
      </c>
      <c r="SXJ1356" s="84" t="s">
        <v>247</v>
      </c>
      <c r="SXK1356" s="84" t="s">
        <v>4692</v>
      </c>
      <c r="SXL1356" s="84">
        <v>0</v>
      </c>
      <c r="SXM1356" s="84">
        <v>0</v>
      </c>
      <c r="SXO1356" s="84">
        <v>0</v>
      </c>
      <c r="SXP1356" s="84">
        <f>SXP1353</f>
        <v>2000000</v>
      </c>
      <c r="SXQ1356" s="84">
        <f>SXQ1353</f>
        <v>0</v>
      </c>
      <c r="SXR1356" s="84">
        <f>SXQ1356/SXP1356</f>
        <v>0</v>
      </c>
      <c r="SXS1356" s="84">
        <f>SXP1356-SXQ1356</f>
        <v>2000000</v>
      </c>
      <c r="SXT1356" s="84">
        <f t="shared" si="658"/>
        <v>2000000</v>
      </c>
      <c r="SXZ1356" s="84" t="s">
        <v>247</v>
      </c>
      <c r="SYA1356" s="84" t="s">
        <v>4692</v>
      </c>
      <c r="SYB1356" s="84">
        <v>0</v>
      </c>
      <c r="SYC1356" s="84">
        <v>0</v>
      </c>
      <c r="SYE1356" s="84">
        <v>0</v>
      </c>
      <c r="SYF1356" s="84">
        <f>SYF1353</f>
        <v>2000000</v>
      </c>
      <c r="SYG1356" s="84">
        <f>SYG1353</f>
        <v>0</v>
      </c>
      <c r="SYH1356" s="84">
        <f>SYG1356/SYF1356</f>
        <v>0</v>
      </c>
      <c r="SYI1356" s="84">
        <f>SYF1356-SYG1356</f>
        <v>2000000</v>
      </c>
      <c r="SYJ1356" s="84">
        <f t="shared" si="658"/>
        <v>2000000</v>
      </c>
      <c r="SYP1356" s="84" t="s">
        <v>247</v>
      </c>
      <c r="SYQ1356" s="84" t="s">
        <v>4692</v>
      </c>
      <c r="SYR1356" s="84">
        <v>0</v>
      </c>
      <c r="SYS1356" s="84">
        <v>0</v>
      </c>
      <c r="SYU1356" s="84">
        <v>0</v>
      </c>
      <c r="SYV1356" s="84">
        <f>SYV1353</f>
        <v>2000000</v>
      </c>
      <c r="SYW1356" s="84">
        <f>SYW1353</f>
        <v>0</v>
      </c>
      <c r="SYX1356" s="84">
        <f>SYW1356/SYV1356</f>
        <v>0</v>
      </c>
      <c r="SYY1356" s="84">
        <f>SYV1356-SYW1356</f>
        <v>2000000</v>
      </c>
      <c r="SYZ1356" s="84">
        <f t="shared" si="659"/>
        <v>2000000</v>
      </c>
      <c r="SZF1356" s="84" t="s">
        <v>247</v>
      </c>
      <c r="SZG1356" s="84" t="s">
        <v>4692</v>
      </c>
      <c r="SZH1356" s="84">
        <v>0</v>
      </c>
      <c r="SZI1356" s="84">
        <v>0</v>
      </c>
      <c r="SZK1356" s="84">
        <v>0</v>
      </c>
      <c r="SZL1356" s="84">
        <f>SZL1353</f>
        <v>2000000</v>
      </c>
      <c r="SZM1356" s="84">
        <f>SZM1353</f>
        <v>0</v>
      </c>
      <c r="SZN1356" s="84">
        <f>SZM1356/SZL1356</f>
        <v>0</v>
      </c>
      <c r="SZO1356" s="84">
        <f>SZL1356-SZM1356</f>
        <v>2000000</v>
      </c>
      <c r="SZP1356" s="84">
        <f t="shared" si="659"/>
        <v>2000000</v>
      </c>
      <c r="SZV1356" s="84" t="s">
        <v>247</v>
      </c>
      <c r="SZW1356" s="84" t="s">
        <v>4692</v>
      </c>
      <c r="SZX1356" s="84">
        <v>0</v>
      </c>
      <c r="SZY1356" s="84">
        <v>0</v>
      </c>
      <c r="TAA1356" s="84">
        <v>0</v>
      </c>
      <c r="TAB1356" s="84">
        <f>TAB1353</f>
        <v>2000000</v>
      </c>
      <c r="TAC1356" s="84">
        <f>TAC1353</f>
        <v>0</v>
      </c>
      <c r="TAD1356" s="84">
        <f>TAC1356/TAB1356</f>
        <v>0</v>
      </c>
      <c r="TAE1356" s="84">
        <f>TAB1356-TAC1356</f>
        <v>2000000</v>
      </c>
      <c r="TAF1356" s="84">
        <f t="shared" si="660"/>
        <v>2000000</v>
      </c>
      <c r="TAL1356" s="84" t="s">
        <v>247</v>
      </c>
      <c r="TAM1356" s="84" t="s">
        <v>4692</v>
      </c>
      <c r="TAN1356" s="84">
        <v>0</v>
      </c>
      <c r="TAO1356" s="84">
        <v>0</v>
      </c>
      <c r="TAQ1356" s="84">
        <v>0</v>
      </c>
      <c r="TAR1356" s="84">
        <f>TAR1353</f>
        <v>2000000</v>
      </c>
      <c r="TAS1356" s="84">
        <f>TAS1353</f>
        <v>0</v>
      </c>
      <c r="TAT1356" s="84">
        <f>TAS1356/TAR1356</f>
        <v>0</v>
      </c>
      <c r="TAU1356" s="84">
        <f>TAR1356-TAS1356</f>
        <v>2000000</v>
      </c>
      <c r="TAV1356" s="84">
        <f t="shared" si="660"/>
        <v>2000000</v>
      </c>
      <c r="TBB1356" s="84" t="s">
        <v>247</v>
      </c>
      <c r="TBC1356" s="84" t="s">
        <v>4692</v>
      </c>
      <c r="TBD1356" s="84">
        <v>0</v>
      </c>
      <c r="TBE1356" s="84">
        <v>0</v>
      </c>
      <c r="TBG1356" s="84">
        <v>0</v>
      </c>
      <c r="TBH1356" s="84">
        <f>TBH1353</f>
        <v>2000000</v>
      </c>
      <c r="TBI1356" s="84">
        <f>TBI1353</f>
        <v>0</v>
      </c>
      <c r="TBJ1356" s="84">
        <f>TBI1356/TBH1356</f>
        <v>0</v>
      </c>
      <c r="TBK1356" s="84">
        <f>TBH1356-TBI1356</f>
        <v>2000000</v>
      </c>
      <c r="TBL1356" s="84">
        <f t="shared" si="661"/>
        <v>2000000</v>
      </c>
      <c r="TBR1356" s="84" t="s">
        <v>247</v>
      </c>
      <c r="TBS1356" s="84" t="s">
        <v>4692</v>
      </c>
      <c r="TBT1356" s="84">
        <v>0</v>
      </c>
      <c r="TBU1356" s="84">
        <v>0</v>
      </c>
      <c r="TBW1356" s="84">
        <v>0</v>
      </c>
      <c r="TBX1356" s="84">
        <f>TBX1353</f>
        <v>2000000</v>
      </c>
      <c r="TBY1356" s="84">
        <f>TBY1353</f>
        <v>0</v>
      </c>
      <c r="TBZ1356" s="84">
        <f>TBY1356/TBX1356</f>
        <v>0</v>
      </c>
      <c r="TCA1356" s="84">
        <f>TBX1356-TBY1356</f>
        <v>2000000</v>
      </c>
      <c r="TCB1356" s="84">
        <f t="shared" si="661"/>
        <v>2000000</v>
      </c>
      <c r="TCH1356" s="84" t="s">
        <v>247</v>
      </c>
      <c r="TCI1356" s="84" t="s">
        <v>4692</v>
      </c>
      <c r="TCJ1356" s="84">
        <v>0</v>
      </c>
      <c r="TCK1356" s="84">
        <v>0</v>
      </c>
      <c r="TCM1356" s="84">
        <v>0</v>
      </c>
      <c r="TCN1356" s="84">
        <f>TCN1353</f>
        <v>2000000</v>
      </c>
      <c r="TCO1356" s="84">
        <f>TCO1353</f>
        <v>0</v>
      </c>
      <c r="TCP1356" s="84">
        <f>TCO1356/TCN1356</f>
        <v>0</v>
      </c>
      <c r="TCQ1356" s="84">
        <f>TCN1356-TCO1356</f>
        <v>2000000</v>
      </c>
      <c r="TCR1356" s="84">
        <f t="shared" si="662"/>
        <v>2000000</v>
      </c>
      <c r="TCX1356" s="84" t="s">
        <v>247</v>
      </c>
      <c r="TCY1356" s="84" t="s">
        <v>4692</v>
      </c>
      <c r="TCZ1356" s="84">
        <v>0</v>
      </c>
      <c r="TDA1356" s="84">
        <v>0</v>
      </c>
      <c r="TDC1356" s="84">
        <v>0</v>
      </c>
      <c r="TDD1356" s="84">
        <f>TDD1353</f>
        <v>2000000</v>
      </c>
      <c r="TDE1356" s="84">
        <f>TDE1353</f>
        <v>0</v>
      </c>
      <c r="TDF1356" s="84">
        <f>TDE1356/TDD1356</f>
        <v>0</v>
      </c>
      <c r="TDG1356" s="84">
        <f>TDD1356-TDE1356</f>
        <v>2000000</v>
      </c>
      <c r="TDH1356" s="84">
        <f t="shared" si="662"/>
        <v>2000000</v>
      </c>
      <c r="TDN1356" s="84" t="s">
        <v>247</v>
      </c>
      <c r="TDO1356" s="84" t="s">
        <v>4692</v>
      </c>
      <c r="TDP1356" s="84">
        <v>0</v>
      </c>
      <c r="TDQ1356" s="84">
        <v>0</v>
      </c>
      <c r="TDS1356" s="84">
        <v>0</v>
      </c>
      <c r="TDT1356" s="84">
        <f>TDT1353</f>
        <v>2000000</v>
      </c>
      <c r="TDU1356" s="84">
        <f>TDU1353</f>
        <v>0</v>
      </c>
      <c r="TDV1356" s="84">
        <f>TDU1356/TDT1356</f>
        <v>0</v>
      </c>
      <c r="TDW1356" s="84">
        <f>TDT1356-TDU1356</f>
        <v>2000000</v>
      </c>
      <c r="TDX1356" s="84">
        <f t="shared" si="663"/>
        <v>2000000</v>
      </c>
      <c r="TED1356" s="84" t="s">
        <v>247</v>
      </c>
      <c r="TEE1356" s="84" t="s">
        <v>4692</v>
      </c>
      <c r="TEF1356" s="84">
        <v>0</v>
      </c>
      <c r="TEG1356" s="84">
        <v>0</v>
      </c>
      <c r="TEI1356" s="84">
        <v>0</v>
      </c>
      <c r="TEJ1356" s="84">
        <f>TEJ1353</f>
        <v>2000000</v>
      </c>
      <c r="TEK1356" s="84">
        <f>TEK1353</f>
        <v>0</v>
      </c>
      <c r="TEL1356" s="84">
        <f>TEK1356/TEJ1356</f>
        <v>0</v>
      </c>
      <c r="TEM1356" s="84">
        <f>TEJ1356-TEK1356</f>
        <v>2000000</v>
      </c>
      <c r="TEN1356" s="84">
        <f t="shared" si="663"/>
        <v>2000000</v>
      </c>
      <c r="TET1356" s="84" t="s">
        <v>247</v>
      </c>
      <c r="TEU1356" s="84" t="s">
        <v>4692</v>
      </c>
      <c r="TEV1356" s="84">
        <v>0</v>
      </c>
      <c r="TEW1356" s="84">
        <v>0</v>
      </c>
      <c r="TEY1356" s="84">
        <v>0</v>
      </c>
      <c r="TEZ1356" s="84">
        <f>TEZ1353</f>
        <v>2000000</v>
      </c>
      <c r="TFA1356" s="84">
        <f>TFA1353</f>
        <v>0</v>
      </c>
      <c r="TFB1356" s="84">
        <f>TFA1356/TEZ1356</f>
        <v>0</v>
      </c>
      <c r="TFC1356" s="84">
        <f>TEZ1356-TFA1356</f>
        <v>2000000</v>
      </c>
      <c r="TFD1356" s="84">
        <f t="shared" si="664"/>
        <v>2000000</v>
      </c>
      <c r="TFJ1356" s="84" t="s">
        <v>247</v>
      </c>
      <c r="TFK1356" s="84" t="s">
        <v>4692</v>
      </c>
      <c r="TFL1356" s="84">
        <v>0</v>
      </c>
      <c r="TFM1356" s="84">
        <v>0</v>
      </c>
      <c r="TFO1356" s="84">
        <v>0</v>
      </c>
      <c r="TFP1356" s="84">
        <f>TFP1353</f>
        <v>2000000</v>
      </c>
      <c r="TFQ1356" s="84">
        <f>TFQ1353</f>
        <v>0</v>
      </c>
      <c r="TFR1356" s="84">
        <f>TFQ1356/TFP1356</f>
        <v>0</v>
      </c>
      <c r="TFS1356" s="84">
        <f>TFP1356-TFQ1356</f>
        <v>2000000</v>
      </c>
      <c r="TFT1356" s="84">
        <f t="shared" si="664"/>
        <v>2000000</v>
      </c>
      <c r="TFZ1356" s="84" t="s">
        <v>247</v>
      </c>
      <c r="TGA1356" s="84" t="s">
        <v>4692</v>
      </c>
      <c r="TGB1356" s="84">
        <v>0</v>
      </c>
      <c r="TGC1356" s="84">
        <v>0</v>
      </c>
      <c r="TGE1356" s="84">
        <v>0</v>
      </c>
      <c r="TGF1356" s="84">
        <f>TGF1353</f>
        <v>2000000</v>
      </c>
      <c r="TGG1356" s="84">
        <f>TGG1353</f>
        <v>0</v>
      </c>
      <c r="TGH1356" s="84">
        <f>TGG1356/TGF1356</f>
        <v>0</v>
      </c>
      <c r="TGI1356" s="84">
        <f>TGF1356-TGG1356</f>
        <v>2000000</v>
      </c>
      <c r="TGJ1356" s="84">
        <f t="shared" si="665"/>
        <v>2000000</v>
      </c>
      <c r="TGP1356" s="84" t="s">
        <v>247</v>
      </c>
      <c r="TGQ1356" s="84" t="s">
        <v>4692</v>
      </c>
      <c r="TGR1356" s="84">
        <v>0</v>
      </c>
      <c r="TGS1356" s="84">
        <v>0</v>
      </c>
      <c r="TGU1356" s="84">
        <v>0</v>
      </c>
      <c r="TGV1356" s="84">
        <f>TGV1353</f>
        <v>2000000</v>
      </c>
      <c r="TGW1356" s="84">
        <f>TGW1353</f>
        <v>0</v>
      </c>
      <c r="TGX1356" s="84">
        <f>TGW1356/TGV1356</f>
        <v>0</v>
      </c>
      <c r="TGY1356" s="84">
        <f>TGV1356-TGW1356</f>
        <v>2000000</v>
      </c>
      <c r="TGZ1356" s="84">
        <f t="shared" si="665"/>
        <v>2000000</v>
      </c>
      <c r="THF1356" s="84" t="s">
        <v>247</v>
      </c>
      <c r="THG1356" s="84" t="s">
        <v>4692</v>
      </c>
      <c r="THH1356" s="84">
        <v>0</v>
      </c>
      <c r="THI1356" s="84">
        <v>0</v>
      </c>
      <c r="THK1356" s="84">
        <v>0</v>
      </c>
      <c r="THL1356" s="84">
        <f>THL1353</f>
        <v>2000000</v>
      </c>
      <c r="THM1356" s="84">
        <f>THM1353</f>
        <v>0</v>
      </c>
      <c r="THN1356" s="84">
        <f>THM1356/THL1356</f>
        <v>0</v>
      </c>
      <c r="THO1356" s="84">
        <f>THL1356-THM1356</f>
        <v>2000000</v>
      </c>
      <c r="THP1356" s="84">
        <f t="shared" si="666"/>
        <v>2000000</v>
      </c>
      <c r="THV1356" s="84" t="s">
        <v>247</v>
      </c>
      <c r="THW1356" s="84" t="s">
        <v>4692</v>
      </c>
      <c r="THX1356" s="84">
        <v>0</v>
      </c>
      <c r="THY1356" s="84">
        <v>0</v>
      </c>
      <c r="TIA1356" s="84">
        <v>0</v>
      </c>
      <c r="TIB1356" s="84">
        <f>TIB1353</f>
        <v>2000000</v>
      </c>
      <c r="TIC1356" s="84">
        <f>TIC1353</f>
        <v>0</v>
      </c>
      <c r="TID1356" s="84">
        <f>TIC1356/TIB1356</f>
        <v>0</v>
      </c>
      <c r="TIE1356" s="84">
        <f>TIB1356-TIC1356</f>
        <v>2000000</v>
      </c>
      <c r="TIF1356" s="84">
        <f t="shared" si="666"/>
        <v>2000000</v>
      </c>
      <c r="TIL1356" s="84" t="s">
        <v>247</v>
      </c>
      <c r="TIM1356" s="84" t="s">
        <v>4692</v>
      </c>
      <c r="TIN1356" s="84">
        <v>0</v>
      </c>
      <c r="TIO1356" s="84">
        <v>0</v>
      </c>
      <c r="TIQ1356" s="84">
        <v>0</v>
      </c>
      <c r="TIR1356" s="84">
        <f>TIR1353</f>
        <v>2000000</v>
      </c>
      <c r="TIS1356" s="84">
        <f>TIS1353</f>
        <v>0</v>
      </c>
      <c r="TIT1356" s="84">
        <f>TIS1356/TIR1356</f>
        <v>0</v>
      </c>
      <c r="TIU1356" s="84">
        <f>TIR1356-TIS1356</f>
        <v>2000000</v>
      </c>
      <c r="TIV1356" s="84">
        <f t="shared" si="667"/>
        <v>2000000</v>
      </c>
      <c r="TJB1356" s="84" t="s">
        <v>247</v>
      </c>
      <c r="TJC1356" s="84" t="s">
        <v>4692</v>
      </c>
      <c r="TJD1356" s="84">
        <v>0</v>
      </c>
      <c r="TJE1356" s="84">
        <v>0</v>
      </c>
      <c r="TJG1356" s="84">
        <v>0</v>
      </c>
      <c r="TJH1356" s="84">
        <f>TJH1353</f>
        <v>2000000</v>
      </c>
      <c r="TJI1356" s="84">
        <f>TJI1353</f>
        <v>0</v>
      </c>
      <c r="TJJ1356" s="84">
        <f>TJI1356/TJH1356</f>
        <v>0</v>
      </c>
      <c r="TJK1356" s="84">
        <f>TJH1356-TJI1356</f>
        <v>2000000</v>
      </c>
      <c r="TJL1356" s="84">
        <f t="shared" si="667"/>
        <v>2000000</v>
      </c>
      <c r="TJR1356" s="84" t="s">
        <v>247</v>
      </c>
      <c r="TJS1356" s="84" t="s">
        <v>4692</v>
      </c>
      <c r="TJT1356" s="84">
        <v>0</v>
      </c>
      <c r="TJU1356" s="84">
        <v>0</v>
      </c>
      <c r="TJW1356" s="84">
        <v>0</v>
      </c>
      <c r="TJX1356" s="84">
        <f>TJX1353</f>
        <v>2000000</v>
      </c>
      <c r="TJY1356" s="84">
        <f>TJY1353</f>
        <v>0</v>
      </c>
      <c r="TJZ1356" s="84">
        <f>TJY1356/TJX1356</f>
        <v>0</v>
      </c>
      <c r="TKA1356" s="84">
        <f>TJX1356-TJY1356</f>
        <v>2000000</v>
      </c>
      <c r="TKB1356" s="84">
        <f t="shared" si="668"/>
        <v>2000000</v>
      </c>
      <c r="TKH1356" s="84" t="s">
        <v>247</v>
      </c>
      <c r="TKI1356" s="84" t="s">
        <v>4692</v>
      </c>
      <c r="TKJ1356" s="84">
        <v>0</v>
      </c>
      <c r="TKK1356" s="84">
        <v>0</v>
      </c>
      <c r="TKM1356" s="84">
        <v>0</v>
      </c>
      <c r="TKN1356" s="84">
        <f>TKN1353</f>
        <v>2000000</v>
      </c>
      <c r="TKO1356" s="84">
        <f>TKO1353</f>
        <v>0</v>
      </c>
      <c r="TKP1356" s="84">
        <f>TKO1356/TKN1356</f>
        <v>0</v>
      </c>
      <c r="TKQ1356" s="84">
        <f>TKN1356-TKO1356</f>
        <v>2000000</v>
      </c>
      <c r="TKR1356" s="84">
        <f t="shared" si="668"/>
        <v>2000000</v>
      </c>
      <c r="TKX1356" s="84" t="s">
        <v>247</v>
      </c>
      <c r="TKY1356" s="84" t="s">
        <v>4692</v>
      </c>
      <c r="TKZ1356" s="84">
        <v>0</v>
      </c>
      <c r="TLA1356" s="84">
        <v>0</v>
      </c>
      <c r="TLC1356" s="84">
        <v>0</v>
      </c>
      <c r="TLD1356" s="84">
        <f>TLD1353</f>
        <v>2000000</v>
      </c>
      <c r="TLE1356" s="84">
        <f>TLE1353</f>
        <v>0</v>
      </c>
      <c r="TLF1356" s="84">
        <f>TLE1356/TLD1356</f>
        <v>0</v>
      </c>
      <c r="TLG1356" s="84">
        <f>TLD1356-TLE1356</f>
        <v>2000000</v>
      </c>
      <c r="TLH1356" s="84">
        <f t="shared" si="669"/>
        <v>2000000</v>
      </c>
      <c r="TLN1356" s="84" t="s">
        <v>247</v>
      </c>
      <c r="TLO1356" s="84" t="s">
        <v>4692</v>
      </c>
      <c r="TLP1356" s="84">
        <v>0</v>
      </c>
      <c r="TLQ1356" s="84">
        <v>0</v>
      </c>
      <c r="TLS1356" s="84">
        <v>0</v>
      </c>
      <c r="TLT1356" s="84">
        <f>TLT1353</f>
        <v>2000000</v>
      </c>
      <c r="TLU1356" s="84">
        <f>TLU1353</f>
        <v>0</v>
      </c>
      <c r="TLV1356" s="84">
        <f>TLU1356/TLT1356</f>
        <v>0</v>
      </c>
      <c r="TLW1356" s="84">
        <f>TLT1356-TLU1356</f>
        <v>2000000</v>
      </c>
      <c r="TLX1356" s="84">
        <f t="shared" si="669"/>
        <v>2000000</v>
      </c>
      <c r="TMD1356" s="84" t="s">
        <v>247</v>
      </c>
      <c r="TME1356" s="84" t="s">
        <v>4692</v>
      </c>
      <c r="TMF1356" s="84">
        <v>0</v>
      </c>
      <c r="TMG1356" s="84">
        <v>0</v>
      </c>
      <c r="TMI1356" s="84">
        <v>0</v>
      </c>
      <c r="TMJ1356" s="84">
        <f>TMJ1353</f>
        <v>2000000</v>
      </c>
      <c r="TMK1356" s="84">
        <f>TMK1353</f>
        <v>0</v>
      </c>
      <c r="TML1356" s="84">
        <f>TMK1356/TMJ1356</f>
        <v>0</v>
      </c>
      <c r="TMM1356" s="84">
        <f>TMJ1356-TMK1356</f>
        <v>2000000</v>
      </c>
      <c r="TMN1356" s="84">
        <f t="shared" si="670"/>
        <v>2000000</v>
      </c>
      <c r="TMT1356" s="84" t="s">
        <v>247</v>
      </c>
      <c r="TMU1356" s="84" t="s">
        <v>4692</v>
      </c>
      <c r="TMV1356" s="84">
        <v>0</v>
      </c>
      <c r="TMW1356" s="84">
        <v>0</v>
      </c>
      <c r="TMY1356" s="84">
        <v>0</v>
      </c>
      <c r="TMZ1356" s="84">
        <f>TMZ1353</f>
        <v>2000000</v>
      </c>
      <c r="TNA1356" s="84">
        <f>TNA1353</f>
        <v>0</v>
      </c>
      <c r="TNB1356" s="84">
        <f>TNA1356/TMZ1356</f>
        <v>0</v>
      </c>
      <c r="TNC1356" s="84">
        <f>TMZ1356-TNA1356</f>
        <v>2000000</v>
      </c>
      <c r="TND1356" s="84">
        <f t="shared" si="670"/>
        <v>2000000</v>
      </c>
      <c r="TNJ1356" s="84" t="s">
        <v>247</v>
      </c>
      <c r="TNK1356" s="84" t="s">
        <v>4692</v>
      </c>
      <c r="TNL1356" s="84">
        <v>0</v>
      </c>
      <c r="TNM1356" s="84">
        <v>0</v>
      </c>
      <c r="TNO1356" s="84">
        <v>0</v>
      </c>
      <c r="TNP1356" s="84">
        <f>TNP1353</f>
        <v>2000000</v>
      </c>
      <c r="TNQ1356" s="84">
        <f>TNQ1353</f>
        <v>0</v>
      </c>
      <c r="TNR1356" s="84">
        <f>TNQ1356/TNP1356</f>
        <v>0</v>
      </c>
      <c r="TNS1356" s="84">
        <f>TNP1356-TNQ1356</f>
        <v>2000000</v>
      </c>
      <c r="TNT1356" s="84">
        <f t="shared" si="671"/>
        <v>2000000</v>
      </c>
      <c r="TNZ1356" s="84" t="s">
        <v>247</v>
      </c>
      <c r="TOA1356" s="84" t="s">
        <v>4692</v>
      </c>
      <c r="TOB1356" s="84">
        <v>0</v>
      </c>
      <c r="TOC1356" s="84">
        <v>0</v>
      </c>
      <c r="TOE1356" s="84">
        <v>0</v>
      </c>
      <c r="TOF1356" s="84">
        <f>TOF1353</f>
        <v>2000000</v>
      </c>
      <c r="TOG1356" s="84">
        <f>TOG1353</f>
        <v>0</v>
      </c>
      <c r="TOH1356" s="84">
        <f>TOG1356/TOF1356</f>
        <v>0</v>
      </c>
      <c r="TOI1356" s="84">
        <f>TOF1356-TOG1356</f>
        <v>2000000</v>
      </c>
      <c r="TOJ1356" s="84">
        <f t="shared" si="671"/>
        <v>2000000</v>
      </c>
      <c r="TOP1356" s="84" t="s">
        <v>247</v>
      </c>
      <c r="TOQ1356" s="84" t="s">
        <v>4692</v>
      </c>
      <c r="TOR1356" s="84">
        <v>0</v>
      </c>
      <c r="TOS1356" s="84">
        <v>0</v>
      </c>
      <c r="TOU1356" s="84">
        <v>0</v>
      </c>
      <c r="TOV1356" s="84">
        <f>TOV1353</f>
        <v>2000000</v>
      </c>
      <c r="TOW1356" s="84">
        <f>TOW1353</f>
        <v>0</v>
      </c>
      <c r="TOX1356" s="84">
        <f>TOW1356/TOV1356</f>
        <v>0</v>
      </c>
      <c r="TOY1356" s="84">
        <f>TOV1356-TOW1356</f>
        <v>2000000</v>
      </c>
      <c r="TOZ1356" s="84">
        <f t="shared" si="672"/>
        <v>2000000</v>
      </c>
      <c r="TPF1356" s="84" t="s">
        <v>247</v>
      </c>
      <c r="TPG1356" s="84" t="s">
        <v>4692</v>
      </c>
      <c r="TPH1356" s="84">
        <v>0</v>
      </c>
      <c r="TPI1356" s="84">
        <v>0</v>
      </c>
      <c r="TPK1356" s="84">
        <v>0</v>
      </c>
      <c r="TPL1356" s="84">
        <f>TPL1353</f>
        <v>2000000</v>
      </c>
      <c r="TPM1356" s="84">
        <f>TPM1353</f>
        <v>0</v>
      </c>
      <c r="TPN1356" s="84">
        <f>TPM1356/TPL1356</f>
        <v>0</v>
      </c>
      <c r="TPO1356" s="84">
        <f>TPL1356-TPM1356</f>
        <v>2000000</v>
      </c>
      <c r="TPP1356" s="84">
        <f t="shared" si="672"/>
        <v>2000000</v>
      </c>
      <c r="TPV1356" s="84" t="s">
        <v>247</v>
      </c>
      <c r="TPW1356" s="84" t="s">
        <v>4692</v>
      </c>
      <c r="TPX1356" s="84">
        <v>0</v>
      </c>
      <c r="TPY1356" s="84">
        <v>0</v>
      </c>
      <c r="TQA1356" s="84">
        <v>0</v>
      </c>
      <c r="TQB1356" s="84">
        <f>TQB1353</f>
        <v>2000000</v>
      </c>
      <c r="TQC1356" s="84">
        <f>TQC1353</f>
        <v>0</v>
      </c>
      <c r="TQD1356" s="84">
        <f>TQC1356/TQB1356</f>
        <v>0</v>
      </c>
      <c r="TQE1356" s="84">
        <f>TQB1356-TQC1356</f>
        <v>2000000</v>
      </c>
      <c r="TQF1356" s="84">
        <f t="shared" si="673"/>
        <v>2000000</v>
      </c>
      <c r="TQL1356" s="84" t="s">
        <v>247</v>
      </c>
      <c r="TQM1356" s="84" t="s">
        <v>4692</v>
      </c>
      <c r="TQN1356" s="84">
        <v>0</v>
      </c>
      <c r="TQO1356" s="84">
        <v>0</v>
      </c>
      <c r="TQQ1356" s="84">
        <v>0</v>
      </c>
      <c r="TQR1356" s="84">
        <f>TQR1353</f>
        <v>2000000</v>
      </c>
      <c r="TQS1356" s="84">
        <f>TQS1353</f>
        <v>0</v>
      </c>
      <c r="TQT1356" s="84">
        <f>TQS1356/TQR1356</f>
        <v>0</v>
      </c>
      <c r="TQU1356" s="84">
        <f>TQR1356-TQS1356</f>
        <v>2000000</v>
      </c>
      <c r="TQV1356" s="84">
        <f t="shared" si="673"/>
        <v>2000000</v>
      </c>
      <c r="TRB1356" s="84" t="s">
        <v>247</v>
      </c>
      <c r="TRC1356" s="84" t="s">
        <v>4692</v>
      </c>
      <c r="TRD1356" s="84">
        <v>0</v>
      </c>
      <c r="TRE1356" s="84">
        <v>0</v>
      </c>
      <c r="TRG1356" s="84">
        <v>0</v>
      </c>
      <c r="TRH1356" s="84">
        <f>TRH1353</f>
        <v>2000000</v>
      </c>
      <c r="TRI1356" s="84">
        <f>TRI1353</f>
        <v>0</v>
      </c>
      <c r="TRJ1356" s="84">
        <f>TRI1356/TRH1356</f>
        <v>0</v>
      </c>
      <c r="TRK1356" s="84">
        <f>TRH1356-TRI1356</f>
        <v>2000000</v>
      </c>
      <c r="TRL1356" s="84">
        <f t="shared" si="674"/>
        <v>2000000</v>
      </c>
      <c r="TRR1356" s="84" t="s">
        <v>247</v>
      </c>
      <c r="TRS1356" s="84" t="s">
        <v>4692</v>
      </c>
      <c r="TRT1356" s="84">
        <v>0</v>
      </c>
      <c r="TRU1356" s="84">
        <v>0</v>
      </c>
      <c r="TRW1356" s="84">
        <v>0</v>
      </c>
      <c r="TRX1356" s="84">
        <f>TRX1353</f>
        <v>2000000</v>
      </c>
      <c r="TRY1356" s="84">
        <f>TRY1353</f>
        <v>0</v>
      </c>
      <c r="TRZ1356" s="84">
        <f>TRY1356/TRX1356</f>
        <v>0</v>
      </c>
      <c r="TSA1356" s="84">
        <f>TRX1356-TRY1356</f>
        <v>2000000</v>
      </c>
      <c r="TSB1356" s="84">
        <f t="shared" si="674"/>
        <v>2000000</v>
      </c>
      <c r="TSH1356" s="84" t="s">
        <v>247</v>
      </c>
      <c r="TSI1356" s="84" t="s">
        <v>4692</v>
      </c>
      <c r="TSJ1356" s="84">
        <v>0</v>
      </c>
      <c r="TSK1356" s="84">
        <v>0</v>
      </c>
      <c r="TSM1356" s="84">
        <v>0</v>
      </c>
      <c r="TSN1356" s="84">
        <f>TSN1353</f>
        <v>2000000</v>
      </c>
      <c r="TSO1356" s="84">
        <f>TSO1353</f>
        <v>0</v>
      </c>
      <c r="TSP1356" s="84">
        <f>TSO1356/TSN1356</f>
        <v>0</v>
      </c>
      <c r="TSQ1356" s="84">
        <f>TSN1356-TSO1356</f>
        <v>2000000</v>
      </c>
      <c r="TSR1356" s="84">
        <f t="shared" si="675"/>
        <v>2000000</v>
      </c>
      <c r="TSX1356" s="84" t="s">
        <v>247</v>
      </c>
      <c r="TSY1356" s="84" t="s">
        <v>4692</v>
      </c>
      <c r="TSZ1356" s="84">
        <v>0</v>
      </c>
      <c r="TTA1356" s="84">
        <v>0</v>
      </c>
      <c r="TTC1356" s="84">
        <v>0</v>
      </c>
      <c r="TTD1356" s="84">
        <f>TTD1353</f>
        <v>2000000</v>
      </c>
      <c r="TTE1356" s="84">
        <f>TTE1353</f>
        <v>0</v>
      </c>
      <c r="TTF1356" s="84">
        <f>TTE1356/TTD1356</f>
        <v>0</v>
      </c>
      <c r="TTG1356" s="84">
        <f>TTD1356-TTE1356</f>
        <v>2000000</v>
      </c>
      <c r="TTH1356" s="84">
        <f t="shared" si="675"/>
        <v>2000000</v>
      </c>
      <c r="TTN1356" s="84" t="s">
        <v>247</v>
      </c>
      <c r="TTO1356" s="84" t="s">
        <v>4692</v>
      </c>
      <c r="TTP1356" s="84">
        <v>0</v>
      </c>
      <c r="TTQ1356" s="84">
        <v>0</v>
      </c>
      <c r="TTS1356" s="84">
        <v>0</v>
      </c>
      <c r="TTT1356" s="84">
        <f>TTT1353</f>
        <v>2000000</v>
      </c>
      <c r="TTU1356" s="84">
        <f>TTU1353</f>
        <v>0</v>
      </c>
      <c r="TTV1356" s="84">
        <f>TTU1356/TTT1356</f>
        <v>0</v>
      </c>
      <c r="TTW1356" s="84">
        <f>TTT1356-TTU1356</f>
        <v>2000000</v>
      </c>
      <c r="TTX1356" s="84">
        <f t="shared" si="676"/>
        <v>2000000</v>
      </c>
      <c r="TUD1356" s="84" t="s">
        <v>247</v>
      </c>
      <c r="TUE1356" s="84" t="s">
        <v>4692</v>
      </c>
      <c r="TUF1356" s="84">
        <v>0</v>
      </c>
      <c r="TUG1356" s="84">
        <v>0</v>
      </c>
      <c r="TUI1356" s="84">
        <v>0</v>
      </c>
      <c r="TUJ1356" s="84">
        <f>TUJ1353</f>
        <v>2000000</v>
      </c>
      <c r="TUK1356" s="84">
        <f>TUK1353</f>
        <v>0</v>
      </c>
      <c r="TUL1356" s="84">
        <f>TUK1356/TUJ1356</f>
        <v>0</v>
      </c>
      <c r="TUM1356" s="84">
        <f>TUJ1356-TUK1356</f>
        <v>2000000</v>
      </c>
      <c r="TUN1356" s="84">
        <f t="shared" si="676"/>
        <v>2000000</v>
      </c>
      <c r="TUT1356" s="84" t="s">
        <v>247</v>
      </c>
      <c r="TUU1356" s="84" t="s">
        <v>4692</v>
      </c>
      <c r="TUV1356" s="84">
        <v>0</v>
      </c>
      <c r="TUW1356" s="84">
        <v>0</v>
      </c>
      <c r="TUY1356" s="84">
        <v>0</v>
      </c>
      <c r="TUZ1356" s="84">
        <f>TUZ1353</f>
        <v>2000000</v>
      </c>
      <c r="TVA1356" s="84">
        <f>TVA1353</f>
        <v>0</v>
      </c>
      <c r="TVB1356" s="84">
        <f>TVA1356/TUZ1356</f>
        <v>0</v>
      </c>
      <c r="TVC1356" s="84">
        <f>TUZ1356-TVA1356</f>
        <v>2000000</v>
      </c>
      <c r="TVD1356" s="84">
        <f t="shared" si="677"/>
        <v>2000000</v>
      </c>
      <c r="TVJ1356" s="84" t="s">
        <v>247</v>
      </c>
      <c r="TVK1356" s="84" t="s">
        <v>4692</v>
      </c>
      <c r="TVL1356" s="84">
        <v>0</v>
      </c>
      <c r="TVM1356" s="84">
        <v>0</v>
      </c>
      <c r="TVO1356" s="84">
        <v>0</v>
      </c>
      <c r="TVP1356" s="84">
        <f>TVP1353</f>
        <v>2000000</v>
      </c>
      <c r="TVQ1356" s="84">
        <f>TVQ1353</f>
        <v>0</v>
      </c>
      <c r="TVR1356" s="84">
        <f>TVQ1356/TVP1356</f>
        <v>0</v>
      </c>
      <c r="TVS1356" s="84">
        <f>TVP1356-TVQ1356</f>
        <v>2000000</v>
      </c>
      <c r="TVT1356" s="84">
        <f t="shared" si="677"/>
        <v>2000000</v>
      </c>
      <c r="TVZ1356" s="84" t="s">
        <v>247</v>
      </c>
      <c r="TWA1356" s="84" t="s">
        <v>4692</v>
      </c>
      <c r="TWB1356" s="84">
        <v>0</v>
      </c>
      <c r="TWC1356" s="84">
        <v>0</v>
      </c>
      <c r="TWE1356" s="84">
        <v>0</v>
      </c>
      <c r="TWF1356" s="84">
        <f>TWF1353</f>
        <v>2000000</v>
      </c>
      <c r="TWG1356" s="84">
        <f>TWG1353</f>
        <v>0</v>
      </c>
      <c r="TWH1356" s="84">
        <f>TWG1356/TWF1356</f>
        <v>0</v>
      </c>
      <c r="TWI1356" s="84">
        <f>TWF1356-TWG1356</f>
        <v>2000000</v>
      </c>
      <c r="TWJ1356" s="84">
        <f t="shared" si="678"/>
        <v>2000000</v>
      </c>
      <c r="TWP1356" s="84" t="s">
        <v>247</v>
      </c>
      <c r="TWQ1356" s="84" t="s">
        <v>4692</v>
      </c>
      <c r="TWR1356" s="84">
        <v>0</v>
      </c>
      <c r="TWS1356" s="84">
        <v>0</v>
      </c>
      <c r="TWU1356" s="84">
        <v>0</v>
      </c>
      <c r="TWV1356" s="84">
        <f>TWV1353</f>
        <v>2000000</v>
      </c>
      <c r="TWW1356" s="84">
        <f>TWW1353</f>
        <v>0</v>
      </c>
      <c r="TWX1356" s="84">
        <f>TWW1356/TWV1356</f>
        <v>0</v>
      </c>
      <c r="TWY1356" s="84">
        <f>TWV1356-TWW1356</f>
        <v>2000000</v>
      </c>
      <c r="TWZ1356" s="84">
        <f t="shared" si="678"/>
        <v>2000000</v>
      </c>
      <c r="TXF1356" s="84" t="s">
        <v>247</v>
      </c>
      <c r="TXG1356" s="84" t="s">
        <v>4692</v>
      </c>
      <c r="TXH1356" s="84">
        <v>0</v>
      </c>
      <c r="TXI1356" s="84">
        <v>0</v>
      </c>
      <c r="TXK1356" s="84">
        <v>0</v>
      </c>
      <c r="TXL1356" s="84">
        <f>TXL1353</f>
        <v>2000000</v>
      </c>
      <c r="TXM1356" s="84">
        <f>TXM1353</f>
        <v>0</v>
      </c>
      <c r="TXN1356" s="84">
        <f>TXM1356/TXL1356</f>
        <v>0</v>
      </c>
      <c r="TXO1356" s="84">
        <f>TXL1356-TXM1356</f>
        <v>2000000</v>
      </c>
      <c r="TXP1356" s="84">
        <f t="shared" si="679"/>
        <v>2000000</v>
      </c>
      <c r="TXV1356" s="84" t="s">
        <v>247</v>
      </c>
      <c r="TXW1356" s="84" t="s">
        <v>4692</v>
      </c>
      <c r="TXX1356" s="84">
        <v>0</v>
      </c>
      <c r="TXY1356" s="84">
        <v>0</v>
      </c>
      <c r="TYA1356" s="84">
        <v>0</v>
      </c>
      <c r="TYB1356" s="84">
        <f>TYB1353</f>
        <v>2000000</v>
      </c>
      <c r="TYC1356" s="84">
        <f>TYC1353</f>
        <v>0</v>
      </c>
      <c r="TYD1356" s="84">
        <f>TYC1356/TYB1356</f>
        <v>0</v>
      </c>
      <c r="TYE1356" s="84">
        <f>TYB1356-TYC1356</f>
        <v>2000000</v>
      </c>
      <c r="TYF1356" s="84">
        <f t="shared" si="679"/>
        <v>2000000</v>
      </c>
      <c r="TYL1356" s="84" t="s">
        <v>247</v>
      </c>
      <c r="TYM1356" s="84" t="s">
        <v>4692</v>
      </c>
      <c r="TYN1356" s="84">
        <v>0</v>
      </c>
      <c r="TYO1356" s="84">
        <v>0</v>
      </c>
      <c r="TYQ1356" s="84">
        <v>0</v>
      </c>
      <c r="TYR1356" s="84">
        <f>TYR1353</f>
        <v>2000000</v>
      </c>
      <c r="TYS1356" s="84">
        <f>TYS1353</f>
        <v>0</v>
      </c>
      <c r="TYT1356" s="84">
        <f>TYS1356/TYR1356</f>
        <v>0</v>
      </c>
      <c r="TYU1356" s="84">
        <f>TYR1356-TYS1356</f>
        <v>2000000</v>
      </c>
      <c r="TYV1356" s="84">
        <f t="shared" si="680"/>
        <v>2000000</v>
      </c>
      <c r="TZB1356" s="84" t="s">
        <v>247</v>
      </c>
      <c r="TZC1356" s="84" t="s">
        <v>4692</v>
      </c>
      <c r="TZD1356" s="84">
        <v>0</v>
      </c>
      <c r="TZE1356" s="84">
        <v>0</v>
      </c>
      <c r="TZG1356" s="84">
        <v>0</v>
      </c>
      <c r="TZH1356" s="84">
        <f>TZH1353</f>
        <v>2000000</v>
      </c>
      <c r="TZI1356" s="84">
        <f>TZI1353</f>
        <v>0</v>
      </c>
      <c r="TZJ1356" s="84">
        <f>TZI1356/TZH1356</f>
        <v>0</v>
      </c>
      <c r="TZK1356" s="84">
        <f>TZH1356-TZI1356</f>
        <v>2000000</v>
      </c>
      <c r="TZL1356" s="84">
        <f t="shared" si="680"/>
        <v>2000000</v>
      </c>
      <c r="TZR1356" s="84" t="s">
        <v>247</v>
      </c>
      <c r="TZS1356" s="84" t="s">
        <v>4692</v>
      </c>
      <c r="TZT1356" s="84">
        <v>0</v>
      </c>
      <c r="TZU1356" s="84">
        <v>0</v>
      </c>
      <c r="TZW1356" s="84">
        <v>0</v>
      </c>
      <c r="TZX1356" s="84">
        <f>TZX1353</f>
        <v>2000000</v>
      </c>
      <c r="TZY1356" s="84">
        <f>TZY1353</f>
        <v>0</v>
      </c>
      <c r="TZZ1356" s="84">
        <f>TZY1356/TZX1356</f>
        <v>0</v>
      </c>
      <c r="UAA1356" s="84">
        <f>TZX1356-TZY1356</f>
        <v>2000000</v>
      </c>
      <c r="UAB1356" s="84">
        <f t="shared" si="681"/>
        <v>2000000</v>
      </c>
      <c r="UAH1356" s="84" t="s">
        <v>247</v>
      </c>
      <c r="UAI1356" s="84" t="s">
        <v>4692</v>
      </c>
      <c r="UAJ1356" s="84">
        <v>0</v>
      </c>
      <c r="UAK1356" s="84">
        <v>0</v>
      </c>
      <c r="UAM1356" s="84">
        <v>0</v>
      </c>
      <c r="UAN1356" s="84">
        <f>UAN1353</f>
        <v>2000000</v>
      </c>
      <c r="UAO1356" s="84">
        <f>UAO1353</f>
        <v>0</v>
      </c>
      <c r="UAP1356" s="84">
        <f>UAO1356/UAN1356</f>
        <v>0</v>
      </c>
      <c r="UAQ1356" s="84">
        <f>UAN1356-UAO1356</f>
        <v>2000000</v>
      </c>
      <c r="UAR1356" s="84">
        <f t="shared" si="681"/>
        <v>2000000</v>
      </c>
      <c r="UAX1356" s="84" t="s">
        <v>247</v>
      </c>
      <c r="UAY1356" s="84" t="s">
        <v>4692</v>
      </c>
      <c r="UAZ1356" s="84">
        <v>0</v>
      </c>
      <c r="UBA1356" s="84">
        <v>0</v>
      </c>
      <c r="UBC1356" s="84">
        <v>0</v>
      </c>
      <c r="UBD1356" s="84">
        <f>UBD1353</f>
        <v>2000000</v>
      </c>
      <c r="UBE1356" s="84">
        <f>UBE1353</f>
        <v>0</v>
      </c>
      <c r="UBF1356" s="84">
        <f>UBE1356/UBD1356</f>
        <v>0</v>
      </c>
      <c r="UBG1356" s="84">
        <f>UBD1356-UBE1356</f>
        <v>2000000</v>
      </c>
      <c r="UBH1356" s="84">
        <f t="shared" si="682"/>
        <v>2000000</v>
      </c>
      <c r="UBN1356" s="84" t="s">
        <v>247</v>
      </c>
      <c r="UBO1356" s="84" t="s">
        <v>4692</v>
      </c>
      <c r="UBP1356" s="84">
        <v>0</v>
      </c>
      <c r="UBQ1356" s="84">
        <v>0</v>
      </c>
      <c r="UBS1356" s="84">
        <v>0</v>
      </c>
      <c r="UBT1356" s="84">
        <f>UBT1353</f>
        <v>2000000</v>
      </c>
      <c r="UBU1356" s="84">
        <f>UBU1353</f>
        <v>0</v>
      </c>
      <c r="UBV1356" s="84">
        <f>UBU1356/UBT1356</f>
        <v>0</v>
      </c>
      <c r="UBW1356" s="84">
        <f>UBT1356-UBU1356</f>
        <v>2000000</v>
      </c>
      <c r="UBX1356" s="84">
        <f t="shared" si="682"/>
        <v>2000000</v>
      </c>
      <c r="UCD1356" s="84" t="s">
        <v>247</v>
      </c>
      <c r="UCE1356" s="84" t="s">
        <v>4692</v>
      </c>
      <c r="UCF1356" s="84">
        <v>0</v>
      </c>
      <c r="UCG1356" s="84">
        <v>0</v>
      </c>
      <c r="UCI1356" s="84">
        <v>0</v>
      </c>
      <c r="UCJ1356" s="84">
        <f>UCJ1353</f>
        <v>2000000</v>
      </c>
      <c r="UCK1356" s="84">
        <f>UCK1353</f>
        <v>0</v>
      </c>
      <c r="UCL1356" s="84">
        <f>UCK1356/UCJ1356</f>
        <v>0</v>
      </c>
      <c r="UCM1356" s="84">
        <f>UCJ1356-UCK1356</f>
        <v>2000000</v>
      </c>
      <c r="UCN1356" s="84">
        <f t="shared" si="683"/>
        <v>2000000</v>
      </c>
      <c r="UCT1356" s="84" t="s">
        <v>247</v>
      </c>
      <c r="UCU1356" s="84" t="s">
        <v>4692</v>
      </c>
      <c r="UCV1356" s="84">
        <v>0</v>
      </c>
      <c r="UCW1356" s="84">
        <v>0</v>
      </c>
      <c r="UCY1356" s="84">
        <v>0</v>
      </c>
      <c r="UCZ1356" s="84">
        <f>UCZ1353</f>
        <v>2000000</v>
      </c>
      <c r="UDA1356" s="84">
        <f>UDA1353</f>
        <v>0</v>
      </c>
      <c r="UDB1356" s="84">
        <f>UDA1356/UCZ1356</f>
        <v>0</v>
      </c>
      <c r="UDC1356" s="84">
        <f>UCZ1356-UDA1356</f>
        <v>2000000</v>
      </c>
      <c r="UDD1356" s="84">
        <f t="shared" si="683"/>
        <v>2000000</v>
      </c>
      <c r="UDJ1356" s="84" t="s">
        <v>247</v>
      </c>
      <c r="UDK1356" s="84" t="s">
        <v>4692</v>
      </c>
      <c r="UDL1356" s="84">
        <v>0</v>
      </c>
      <c r="UDM1356" s="84">
        <v>0</v>
      </c>
      <c r="UDO1356" s="84">
        <v>0</v>
      </c>
      <c r="UDP1356" s="84">
        <f>UDP1353</f>
        <v>2000000</v>
      </c>
      <c r="UDQ1356" s="84">
        <f>UDQ1353</f>
        <v>0</v>
      </c>
      <c r="UDR1356" s="84">
        <f>UDQ1356/UDP1356</f>
        <v>0</v>
      </c>
      <c r="UDS1356" s="84">
        <f>UDP1356-UDQ1356</f>
        <v>2000000</v>
      </c>
      <c r="UDT1356" s="84">
        <f t="shared" si="684"/>
        <v>2000000</v>
      </c>
      <c r="UDZ1356" s="84" t="s">
        <v>247</v>
      </c>
      <c r="UEA1356" s="84" t="s">
        <v>4692</v>
      </c>
      <c r="UEB1356" s="84">
        <v>0</v>
      </c>
      <c r="UEC1356" s="84">
        <v>0</v>
      </c>
      <c r="UEE1356" s="84">
        <v>0</v>
      </c>
      <c r="UEF1356" s="84">
        <f>UEF1353</f>
        <v>2000000</v>
      </c>
      <c r="UEG1356" s="84">
        <f>UEG1353</f>
        <v>0</v>
      </c>
      <c r="UEH1356" s="84">
        <f>UEG1356/UEF1356</f>
        <v>0</v>
      </c>
      <c r="UEI1356" s="84">
        <f>UEF1356-UEG1356</f>
        <v>2000000</v>
      </c>
      <c r="UEJ1356" s="84">
        <f t="shared" si="684"/>
        <v>2000000</v>
      </c>
      <c r="UEP1356" s="84" t="s">
        <v>247</v>
      </c>
      <c r="UEQ1356" s="84" t="s">
        <v>4692</v>
      </c>
      <c r="UER1356" s="84">
        <v>0</v>
      </c>
      <c r="UES1356" s="84">
        <v>0</v>
      </c>
      <c r="UEU1356" s="84">
        <v>0</v>
      </c>
      <c r="UEV1356" s="84">
        <f>UEV1353</f>
        <v>2000000</v>
      </c>
      <c r="UEW1356" s="84">
        <f>UEW1353</f>
        <v>0</v>
      </c>
      <c r="UEX1356" s="84">
        <f>UEW1356/UEV1356</f>
        <v>0</v>
      </c>
      <c r="UEY1356" s="84">
        <f>UEV1356-UEW1356</f>
        <v>2000000</v>
      </c>
      <c r="UEZ1356" s="84">
        <f t="shared" si="685"/>
        <v>2000000</v>
      </c>
      <c r="UFF1356" s="84" t="s">
        <v>247</v>
      </c>
      <c r="UFG1356" s="84" t="s">
        <v>4692</v>
      </c>
      <c r="UFH1356" s="84">
        <v>0</v>
      </c>
      <c r="UFI1356" s="84">
        <v>0</v>
      </c>
      <c r="UFK1356" s="84">
        <v>0</v>
      </c>
      <c r="UFL1356" s="84">
        <f>UFL1353</f>
        <v>2000000</v>
      </c>
      <c r="UFM1356" s="84">
        <f>UFM1353</f>
        <v>0</v>
      </c>
      <c r="UFN1356" s="84">
        <f>UFM1356/UFL1356</f>
        <v>0</v>
      </c>
      <c r="UFO1356" s="84">
        <f>UFL1356-UFM1356</f>
        <v>2000000</v>
      </c>
      <c r="UFP1356" s="84">
        <f t="shared" si="685"/>
        <v>2000000</v>
      </c>
      <c r="UFV1356" s="84" t="s">
        <v>247</v>
      </c>
      <c r="UFW1356" s="84" t="s">
        <v>4692</v>
      </c>
      <c r="UFX1356" s="84">
        <v>0</v>
      </c>
      <c r="UFY1356" s="84">
        <v>0</v>
      </c>
      <c r="UGA1356" s="84">
        <v>0</v>
      </c>
      <c r="UGB1356" s="84">
        <f>UGB1353</f>
        <v>2000000</v>
      </c>
      <c r="UGC1356" s="84">
        <f>UGC1353</f>
        <v>0</v>
      </c>
      <c r="UGD1356" s="84">
        <f>UGC1356/UGB1356</f>
        <v>0</v>
      </c>
      <c r="UGE1356" s="84">
        <f>UGB1356-UGC1356</f>
        <v>2000000</v>
      </c>
      <c r="UGF1356" s="84">
        <f t="shared" si="686"/>
        <v>2000000</v>
      </c>
      <c r="UGL1356" s="84" t="s">
        <v>247</v>
      </c>
      <c r="UGM1356" s="84" t="s">
        <v>4692</v>
      </c>
      <c r="UGN1356" s="84">
        <v>0</v>
      </c>
      <c r="UGO1356" s="84">
        <v>0</v>
      </c>
      <c r="UGQ1356" s="84">
        <v>0</v>
      </c>
      <c r="UGR1356" s="84">
        <f>UGR1353</f>
        <v>2000000</v>
      </c>
      <c r="UGS1356" s="84">
        <f>UGS1353</f>
        <v>0</v>
      </c>
      <c r="UGT1356" s="84">
        <f>UGS1356/UGR1356</f>
        <v>0</v>
      </c>
      <c r="UGU1356" s="84">
        <f>UGR1356-UGS1356</f>
        <v>2000000</v>
      </c>
      <c r="UGV1356" s="84">
        <f t="shared" si="686"/>
        <v>2000000</v>
      </c>
      <c r="UHB1356" s="84" t="s">
        <v>247</v>
      </c>
      <c r="UHC1356" s="84" t="s">
        <v>4692</v>
      </c>
      <c r="UHD1356" s="84">
        <v>0</v>
      </c>
      <c r="UHE1356" s="84">
        <v>0</v>
      </c>
      <c r="UHG1356" s="84">
        <v>0</v>
      </c>
      <c r="UHH1356" s="84">
        <f>UHH1353</f>
        <v>2000000</v>
      </c>
      <c r="UHI1356" s="84">
        <f>UHI1353</f>
        <v>0</v>
      </c>
      <c r="UHJ1356" s="84">
        <f>UHI1356/UHH1356</f>
        <v>0</v>
      </c>
      <c r="UHK1356" s="84">
        <f>UHH1356-UHI1356</f>
        <v>2000000</v>
      </c>
      <c r="UHL1356" s="84">
        <f t="shared" si="687"/>
        <v>2000000</v>
      </c>
      <c r="UHR1356" s="84" t="s">
        <v>247</v>
      </c>
      <c r="UHS1356" s="84" t="s">
        <v>4692</v>
      </c>
      <c r="UHT1356" s="84">
        <v>0</v>
      </c>
      <c r="UHU1356" s="84">
        <v>0</v>
      </c>
      <c r="UHW1356" s="84">
        <v>0</v>
      </c>
      <c r="UHX1356" s="84">
        <f>UHX1353</f>
        <v>2000000</v>
      </c>
      <c r="UHY1356" s="84">
        <f>UHY1353</f>
        <v>0</v>
      </c>
      <c r="UHZ1356" s="84">
        <f>UHY1356/UHX1356</f>
        <v>0</v>
      </c>
      <c r="UIA1356" s="84">
        <f>UHX1356-UHY1356</f>
        <v>2000000</v>
      </c>
      <c r="UIB1356" s="84">
        <f t="shared" si="687"/>
        <v>2000000</v>
      </c>
      <c r="UIH1356" s="84" t="s">
        <v>247</v>
      </c>
      <c r="UII1356" s="84" t="s">
        <v>4692</v>
      </c>
      <c r="UIJ1356" s="84">
        <v>0</v>
      </c>
      <c r="UIK1356" s="84">
        <v>0</v>
      </c>
      <c r="UIM1356" s="84">
        <v>0</v>
      </c>
      <c r="UIN1356" s="84">
        <f>UIN1353</f>
        <v>2000000</v>
      </c>
      <c r="UIO1356" s="84">
        <f>UIO1353</f>
        <v>0</v>
      </c>
      <c r="UIP1356" s="84">
        <f>UIO1356/UIN1356</f>
        <v>0</v>
      </c>
      <c r="UIQ1356" s="84">
        <f>UIN1356-UIO1356</f>
        <v>2000000</v>
      </c>
      <c r="UIR1356" s="84">
        <f t="shared" si="688"/>
        <v>2000000</v>
      </c>
      <c r="UIX1356" s="84" t="s">
        <v>247</v>
      </c>
      <c r="UIY1356" s="84" t="s">
        <v>4692</v>
      </c>
      <c r="UIZ1356" s="84">
        <v>0</v>
      </c>
      <c r="UJA1356" s="84">
        <v>0</v>
      </c>
      <c r="UJC1356" s="84">
        <v>0</v>
      </c>
      <c r="UJD1356" s="84">
        <f>UJD1353</f>
        <v>2000000</v>
      </c>
      <c r="UJE1356" s="84">
        <f>UJE1353</f>
        <v>0</v>
      </c>
      <c r="UJF1356" s="84">
        <f>UJE1356/UJD1356</f>
        <v>0</v>
      </c>
      <c r="UJG1356" s="84">
        <f>UJD1356-UJE1356</f>
        <v>2000000</v>
      </c>
      <c r="UJH1356" s="84">
        <f t="shared" si="688"/>
        <v>2000000</v>
      </c>
      <c r="UJN1356" s="84" t="s">
        <v>247</v>
      </c>
      <c r="UJO1356" s="84" t="s">
        <v>4692</v>
      </c>
      <c r="UJP1356" s="84">
        <v>0</v>
      </c>
      <c r="UJQ1356" s="84">
        <v>0</v>
      </c>
      <c r="UJS1356" s="84">
        <v>0</v>
      </c>
      <c r="UJT1356" s="84">
        <f>UJT1353</f>
        <v>2000000</v>
      </c>
      <c r="UJU1356" s="84">
        <f>UJU1353</f>
        <v>0</v>
      </c>
      <c r="UJV1356" s="84">
        <f>UJU1356/UJT1356</f>
        <v>0</v>
      </c>
      <c r="UJW1356" s="84">
        <f>UJT1356-UJU1356</f>
        <v>2000000</v>
      </c>
      <c r="UJX1356" s="84">
        <f t="shared" si="689"/>
        <v>2000000</v>
      </c>
      <c r="UKD1356" s="84" t="s">
        <v>247</v>
      </c>
      <c r="UKE1356" s="84" t="s">
        <v>4692</v>
      </c>
      <c r="UKF1356" s="84">
        <v>0</v>
      </c>
      <c r="UKG1356" s="84">
        <v>0</v>
      </c>
      <c r="UKI1356" s="84">
        <v>0</v>
      </c>
      <c r="UKJ1356" s="84">
        <f>UKJ1353</f>
        <v>2000000</v>
      </c>
      <c r="UKK1356" s="84">
        <f>UKK1353</f>
        <v>0</v>
      </c>
      <c r="UKL1356" s="84">
        <f>UKK1356/UKJ1356</f>
        <v>0</v>
      </c>
      <c r="UKM1356" s="84">
        <f>UKJ1356-UKK1356</f>
        <v>2000000</v>
      </c>
      <c r="UKN1356" s="84">
        <f t="shared" si="689"/>
        <v>2000000</v>
      </c>
      <c r="UKT1356" s="84" t="s">
        <v>247</v>
      </c>
      <c r="UKU1356" s="84" t="s">
        <v>4692</v>
      </c>
      <c r="UKV1356" s="84">
        <v>0</v>
      </c>
      <c r="UKW1356" s="84">
        <v>0</v>
      </c>
      <c r="UKY1356" s="84">
        <v>0</v>
      </c>
      <c r="UKZ1356" s="84">
        <f>UKZ1353</f>
        <v>2000000</v>
      </c>
      <c r="ULA1356" s="84">
        <f>ULA1353</f>
        <v>0</v>
      </c>
      <c r="ULB1356" s="84">
        <f>ULA1356/UKZ1356</f>
        <v>0</v>
      </c>
      <c r="ULC1356" s="84">
        <f>UKZ1356-ULA1356</f>
        <v>2000000</v>
      </c>
      <c r="ULD1356" s="84">
        <f t="shared" si="690"/>
        <v>2000000</v>
      </c>
      <c r="ULJ1356" s="84" t="s">
        <v>247</v>
      </c>
      <c r="ULK1356" s="84" t="s">
        <v>4692</v>
      </c>
      <c r="ULL1356" s="84">
        <v>0</v>
      </c>
      <c r="ULM1356" s="84">
        <v>0</v>
      </c>
      <c r="ULO1356" s="84">
        <v>0</v>
      </c>
      <c r="ULP1356" s="84">
        <f>ULP1353</f>
        <v>2000000</v>
      </c>
      <c r="ULQ1356" s="84">
        <f>ULQ1353</f>
        <v>0</v>
      </c>
      <c r="ULR1356" s="84">
        <f>ULQ1356/ULP1356</f>
        <v>0</v>
      </c>
      <c r="ULS1356" s="84">
        <f>ULP1356-ULQ1356</f>
        <v>2000000</v>
      </c>
      <c r="ULT1356" s="84">
        <f t="shared" si="690"/>
        <v>2000000</v>
      </c>
      <c r="ULZ1356" s="84" t="s">
        <v>247</v>
      </c>
      <c r="UMA1356" s="84" t="s">
        <v>4692</v>
      </c>
      <c r="UMB1356" s="84">
        <v>0</v>
      </c>
      <c r="UMC1356" s="84">
        <v>0</v>
      </c>
      <c r="UME1356" s="84">
        <v>0</v>
      </c>
      <c r="UMF1356" s="84">
        <f>UMF1353</f>
        <v>2000000</v>
      </c>
      <c r="UMG1356" s="84">
        <f>UMG1353</f>
        <v>0</v>
      </c>
      <c r="UMH1356" s="84">
        <f>UMG1356/UMF1356</f>
        <v>0</v>
      </c>
      <c r="UMI1356" s="84">
        <f>UMF1356-UMG1356</f>
        <v>2000000</v>
      </c>
      <c r="UMJ1356" s="84">
        <f t="shared" si="691"/>
        <v>2000000</v>
      </c>
      <c r="UMP1356" s="84" t="s">
        <v>247</v>
      </c>
      <c r="UMQ1356" s="84" t="s">
        <v>4692</v>
      </c>
      <c r="UMR1356" s="84">
        <v>0</v>
      </c>
      <c r="UMS1356" s="84">
        <v>0</v>
      </c>
      <c r="UMU1356" s="84">
        <v>0</v>
      </c>
      <c r="UMV1356" s="84">
        <f>UMV1353</f>
        <v>2000000</v>
      </c>
      <c r="UMW1356" s="84">
        <f>UMW1353</f>
        <v>0</v>
      </c>
      <c r="UMX1356" s="84">
        <f>UMW1356/UMV1356</f>
        <v>0</v>
      </c>
      <c r="UMY1356" s="84">
        <f>UMV1356-UMW1356</f>
        <v>2000000</v>
      </c>
      <c r="UMZ1356" s="84">
        <f t="shared" si="691"/>
        <v>2000000</v>
      </c>
      <c r="UNF1356" s="84" t="s">
        <v>247</v>
      </c>
      <c r="UNG1356" s="84" t="s">
        <v>4692</v>
      </c>
      <c r="UNH1356" s="84">
        <v>0</v>
      </c>
      <c r="UNI1356" s="84">
        <v>0</v>
      </c>
      <c r="UNK1356" s="84">
        <v>0</v>
      </c>
      <c r="UNL1356" s="84">
        <f>UNL1353</f>
        <v>2000000</v>
      </c>
      <c r="UNM1356" s="84">
        <f>UNM1353</f>
        <v>0</v>
      </c>
      <c r="UNN1356" s="84">
        <f>UNM1356/UNL1356</f>
        <v>0</v>
      </c>
      <c r="UNO1356" s="84">
        <f>UNL1356-UNM1356</f>
        <v>2000000</v>
      </c>
      <c r="UNP1356" s="84">
        <f t="shared" si="692"/>
        <v>2000000</v>
      </c>
      <c r="UNV1356" s="84" t="s">
        <v>247</v>
      </c>
      <c r="UNW1356" s="84" t="s">
        <v>4692</v>
      </c>
      <c r="UNX1356" s="84">
        <v>0</v>
      </c>
      <c r="UNY1356" s="84">
        <v>0</v>
      </c>
      <c r="UOA1356" s="84">
        <v>0</v>
      </c>
      <c r="UOB1356" s="84">
        <f>UOB1353</f>
        <v>2000000</v>
      </c>
      <c r="UOC1356" s="84">
        <f>UOC1353</f>
        <v>0</v>
      </c>
      <c r="UOD1356" s="84">
        <f>UOC1356/UOB1356</f>
        <v>0</v>
      </c>
      <c r="UOE1356" s="84">
        <f>UOB1356-UOC1356</f>
        <v>2000000</v>
      </c>
      <c r="UOF1356" s="84">
        <f t="shared" si="692"/>
        <v>2000000</v>
      </c>
      <c r="UOL1356" s="84" t="s">
        <v>247</v>
      </c>
      <c r="UOM1356" s="84" t="s">
        <v>4692</v>
      </c>
      <c r="UON1356" s="84">
        <v>0</v>
      </c>
      <c r="UOO1356" s="84">
        <v>0</v>
      </c>
      <c r="UOQ1356" s="84">
        <v>0</v>
      </c>
      <c r="UOR1356" s="84">
        <f>UOR1353</f>
        <v>2000000</v>
      </c>
      <c r="UOS1356" s="84">
        <f>UOS1353</f>
        <v>0</v>
      </c>
      <c r="UOT1356" s="84">
        <f>UOS1356/UOR1356</f>
        <v>0</v>
      </c>
      <c r="UOU1356" s="84">
        <f>UOR1356-UOS1356</f>
        <v>2000000</v>
      </c>
      <c r="UOV1356" s="84">
        <f t="shared" si="693"/>
        <v>2000000</v>
      </c>
      <c r="UPB1356" s="84" t="s">
        <v>247</v>
      </c>
      <c r="UPC1356" s="84" t="s">
        <v>4692</v>
      </c>
      <c r="UPD1356" s="84">
        <v>0</v>
      </c>
      <c r="UPE1356" s="84">
        <v>0</v>
      </c>
      <c r="UPG1356" s="84">
        <v>0</v>
      </c>
      <c r="UPH1356" s="84">
        <f>UPH1353</f>
        <v>2000000</v>
      </c>
      <c r="UPI1356" s="84">
        <f>UPI1353</f>
        <v>0</v>
      </c>
      <c r="UPJ1356" s="84">
        <f>UPI1356/UPH1356</f>
        <v>0</v>
      </c>
      <c r="UPK1356" s="84">
        <f>UPH1356-UPI1356</f>
        <v>2000000</v>
      </c>
      <c r="UPL1356" s="84">
        <f t="shared" si="693"/>
        <v>2000000</v>
      </c>
      <c r="UPR1356" s="84" t="s">
        <v>247</v>
      </c>
      <c r="UPS1356" s="84" t="s">
        <v>4692</v>
      </c>
      <c r="UPT1356" s="84">
        <v>0</v>
      </c>
      <c r="UPU1356" s="84">
        <v>0</v>
      </c>
      <c r="UPW1356" s="84">
        <v>0</v>
      </c>
      <c r="UPX1356" s="84">
        <f>UPX1353</f>
        <v>2000000</v>
      </c>
      <c r="UPY1356" s="84">
        <f>UPY1353</f>
        <v>0</v>
      </c>
      <c r="UPZ1356" s="84">
        <f>UPY1356/UPX1356</f>
        <v>0</v>
      </c>
      <c r="UQA1356" s="84">
        <f>UPX1356-UPY1356</f>
        <v>2000000</v>
      </c>
      <c r="UQB1356" s="84">
        <f t="shared" si="694"/>
        <v>2000000</v>
      </c>
      <c r="UQH1356" s="84" t="s">
        <v>247</v>
      </c>
      <c r="UQI1356" s="84" t="s">
        <v>4692</v>
      </c>
      <c r="UQJ1356" s="84">
        <v>0</v>
      </c>
      <c r="UQK1356" s="84">
        <v>0</v>
      </c>
      <c r="UQM1356" s="84">
        <v>0</v>
      </c>
      <c r="UQN1356" s="84">
        <f>UQN1353</f>
        <v>2000000</v>
      </c>
      <c r="UQO1356" s="84">
        <f>UQO1353</f>
        <v>0</v>
      </c>
      <c r="UQP1356" s="84">
        <f>UQO1356/UQN1356</f>
        <v>0</v>
      </c>
      <c r="UQQ1356" s="84">
        <f>UQN1356-UQO1356</f>
        <v>2000000</v>
      </c>
      <c r="UQR1356" s="84">
        <f t="shared" si="694"/>
        <v>2000000</v>
      </c>
      <c r="UQX1356" s="84" t="s">
        <v>247</v>
      </c>
      <c r="UQY1356" s="84" t="s">
        <v>4692</v>
      </c>
      <c r="UQZ1356" s="84">
        <v>0</v>
      </c>
      <c r="URA1356" s="84">
        <v>0</v>
      </c>
      <c r="URC1356" s="84">
        <v>0</v>
      </c>
      <c r="URD1356" s="84">
        <f>URD1353</f>
        <v>2000000</v>
      </c>
      <c r="URE1356" s="84">
        <f>URE1353</f>
        <v>0</v>
      </c>
      <c r="URF1356" s="84">
        <f>URE1356/URD1356</f>
        <v>0</v>
      </c>
      <c r="URG1356" s="84">
        <f>URD1356-URE1356</f>
        <v>2000000</v>
      </c>
      <c r="URH1356" s="84">
        <f t="shared" si="695"/>
        <v>2000000</v>
      </c>
      <c r="URN1356" s="84" t="s">
        <v>247</v>
      </c>
      <c r="URO1356" s="84" t="s">
        <v>4692</v>
      </c>
      <c r="URP1356" s="84">
        <v>0</v>
      </c>
      <c r="URQ1356" s="84">
        <v>0</v>
      </c>
      <c r="URS1356" s="84">
        <v>0</v>
      </c>
      <c r="URT1356" s="84">
        <f>URT1353</f>
        <v>2000000</v>
      </c>
      <c r="URU1356" s="84">
        <f>URU1353</f>
        <v>0</v>
      </c>
      <c r="URV1356" s="84">
        <f>URU1356/URT1356</f>
        <v>0</v>
      </c>
      <c r="URW1356" s="84">
        <f>URT1356-URU1356</f>
        <v>2000000</v>
      </c>
      <c r="URX1356" s="84">
        <f t="shared" si="695"/>
        <v>2000000</v>
      </c>
      <c r="USD1356" s="84" t="s">
        <v>247</v>
      </c>
      <c r="USE1356" s="84" t="s">
        <v>4692</v>
      </c>
      <c r="USF1356" s="84">
        <v>0</v>
      </c>
      <c r="USG1356" s="84">
        <v>0</v>
      </c>
      <c r="USI1356" s="84">
        <v>0</v>
      </c>
      <c r="USJ1356" s="84">
        <f>USJ1353</f>
        <v>2000000</v>
      </c>
      <c r="USK1356" s="84">
        <f>USK1353</f>
        <v>0</v>
      </c>
      <c r="USL1356" s="84">
        <f>USK1356/USJ1356</f>
        <v>0</v>
      </c>
      <c r="USM1356" s="84">
        <f>USJ1356-USK1356</f>
        <v>2000000</v>
      </c>
      <c r="USN1356" s="84">
        <f t="shared" si="696"/>
        <v>2000000</v>
      </c>
      <c r="UST1356" s="84" t="s">
        <v>247</v>
      </c>
      <c r="USU1356" s="84" t="s">
        <v>4692</v>
      </c>
      <c r="USV1356" s="84">
        <v>0</v>
      </c>
      <c r="USW1356" s="84">
        <v>0</v>
      </c>
      <c r="USY1356" s="84">
        <v>0</v>
      </c>
      <c r="USZ1356" s="84">
        <f>USZ1353</f>
        <v>2000000</v>
      </c>
      <c r="UTA1356" s="84">
        <f>UTA1353</f>
        <v>0</v>
      </c>
      <c r="UTB1356" s="84">
        <f>UTA1356/USZ1356</f>
        <v>0</v>
      </c>
      <c r="UTC1356" s="84">
        <f>USZ1356-UTA1356</f>
        <v>2000000</v>
      </c>
      <c r="UTD1356" s="84">
        <f t="shared" si="696"/>
        <v>2000000</v>
      </c>
      <c r="UTJ1356" s="84" t="s">
        <v>247</v>
      </c>
      <c r="UTK1356" s="84" t="s">
        <v>4692</v>
      </c>
      <c r="UTL1356" s="84">
        <v>0</v>
      </c>
      <c r="UTM1356" s="84">
        <v>0</v>
      </c>
      <c r="UTO1356" s="84">
        <v>0</v>
      </c>
      <c r="UTP1356" s="84">
        <f>UTP1353</f>
        <v>2000000</v>
      </c>
      <c r="UTQ1356" s="84">
        <f>UTQ1353</f>
        <v>0</v>
      </c>
      <c r="UTR1356" s="84">
        <f>UTQ1356/UTP1356</f>
        <v>0</v>
      </c>
      <c r="UTS1356" s="84">
        <f>UTP1356-UTQ1356</f>
        <v>2000000</v>
      </c>
      <c r="UTT1356" s="84">
        <f t="shared" si="697"/>
        <v>2000000</v>
      </c>
      <c r="UTZ1356" s="84" t="s">
        <v>247</v>
      </c>
      <c r="UUA1356" s="84" t="s">
        <v>4692</v>
      </c>
      <c r="UUB1356" s="84">
        <v>0</v>
      </c>
      <c r="UUC1356" s="84">
        <v>0</v>
      </c>
      <c r="UUE1356" s="84">
        <v>0</v>
      </c>
      <c r="UUF1356" s="84">
        <f>UUF1353</f>
        <v>2000000</v>
      </c>
      <c r="UUG1356" s="84">
        <f>UUG1353</f>
        <v>0</v>
      </c>
      <c r="UUH1356" s="84">
        <f>UUG1356/UUF1356</f>
        <v>0</v>
      </c>
      <c r="UUI1356" s="84">
        <f>UUF1356-UUG1356</f>
        <v>2000000</v>
      </c>
      <c r="UUJ1356" s="84">
        <f t="shared" si="697"/>
        <v>2000000</v>
      </c>
      <c r="UUP1356" s="84" t="s">
        <v>247</v>
      </c>
      <c r="UUQ1356" s="84" t="s">
        <v>4692</v>
      </c>
      <c r="UUR1356" s="84">
        <v>0</v>
      </c>
      <c r="UUS1356" s="84">
        <v>0</v>
      </c>
      <c r="UUU1356" s="84">
        <v>0</v>
      </c>
      <c r="UUV1356" s="84">
        <f>UUV1353</f>
        <v>2000000</v>
      </c>
      <c r="UUW1356" s="84">
        <f>UUW1353</f>
        <v>0</v>
      </c>
      <c r="UUX1356" s="84">
        <f>UUW1356/UUV1356</f>
        <v>0</v>
      </c>
      <c r="UUY1356" s="84">
        <f>UUV1356-UUW1356</f>
        <v>2000000</v>
      </c>
      <c r="UUZ1356" s="84">
        <f t="shared" si="698"/>
        <v>2000000</v>
      </c>
      <c r="UVF1356" s="84" t="s">
        <v>247</v>
      </c>
      <c r="UVG1356" s="84" t="s">
        <v>4692</v>
      </c>
      <c r="UVH1356" s="84">
        <v>0</v>
      </c>
      <c r="UVI1356" s="84">
        <v>0</v>
      </c>
      <c r="UVK1356" s="84">
        <v>0</v>
      </c>
      <c r="UVL1356" s="84">
        <f>UVL1353</f>
        <v>2000000</v>
      </c>
      <c r="UVM1356" s="84">
        <f>UVM1353</f>
        <v>0</v>
      </c>
      <c r="UVN1356" s="84">
        <f>UVM1356/UVL1356</f>
        <v>0</v>
      </c>
      <c r="UVO1356" s="84">
        <f>UVL1356-UVM1356</f>
        <v>2000000</v>
      </c>
      <c r="UVP1356" s="84">
        <f t="shared" si="698"/>
        <v>2000000</v>
      </c>
      <c r="UVV1356" s="84" t="s">
        <v>247</v>
      </c>
      <c r="UVW1356" s="84" t="s">
        <v>4692</v>
      </c>
      <c r="UVX1356" s="84">
        <v>0</v>
      </c>
      <c r="UVY1356" s="84">
        <v>0</v>
      </c>
      <c r="UWA1356" s="84">
        <v>0</v>
      </c>
      <c r="UWB1356" s="84">
        <f>UWB1353</f>
        <v>2000000</v>
      </c>
      <c r="UWC1356" s="84">
        <f>UWC1353</f>
        <v>0</v>
      </c>
      <c r="UWD1356" s="84">
        <f>UWC1356/UWB1356</f>
        <v>0</v>
      </c>
      <c r="UWE1356" s="84">
        <f>UWB1356-UWC1356</f>
        <v>2000000</v>
      </c>
      <c r="UWF1356" s="84">
        <f t="shared" si="699"/>
        <v>2000000</v>
      </c>
      <c r="UWL1356" s="84" t="s">
        <v>247</v>
      </c>
      <c r="UWM1356" s="84" t="s">
        <v>4692</v>
      </c>
      <c r="UWN1356" s="84">
        <v>0</v>
      </c>
      <c r="UWO1356" s="84">
        <v>0</v>
      </c>
      <c r="UWQ1356" s="84">
        <v>0</v>
      </c>
      <c r="UWR1356" s="84">
        <f>UWR1353</f>
        <v>2000000</v>
      </c>
      <c r="UWS1356" s="84">
        <f>UWS1353</f>
        <v>0</v>
      </c>
      <c r="UWT1356" s="84">
        <f>UWS1356/UWR1356</f>
        <v>0</v>
      </c>
      <c r="UWU1356" s="84">
        <f>UWR1356-UWS1356</f>
        <v>2000000</v>
      </c>
      <c r="UWV1356" s="84">
        <f t="shared" si="699"/>
        <v>2000000</v>
      </c>
      <c r="UXB1356" s="84" t="s">
        <v>247</v>
      </c>
      <c r="UXC1356" s="84" t="s">
        <v>4692</v>
      </c>
      <c r="UXD1356" s="84">
        <v>0</v>
      </c>
      <c r="UXE1356" s="84">
        <v>0</v>
      </c>
      <c r="UXG1356" s="84">
        <v>0</v>
      </c>
      <c r="UXH1356" s="84">
        <f>UXH1353</f>
        <v>2000000</v>
      </c>
      <c r="UXI1356" s="84">
        <f>UXI1353</f>
        <v>0</v>
      </c>
      <c r="UXJ1356" s="84">
        <f>UXI1356/UXH1356</f>
        <v>0</v>
      </c>
      <c r="UXK1356" s="84">
        <f>UXH1356-UXI1356</f>
        <v>2000000</v>
      </c>
      <c r="UXL1356" s="84">
        <f t="shared" si="700"/>
        <v>2000000</v>
      </c>
      <c r="UXR1356" s="84" t="s">
        <v>247</v>
      </c>
      <c r="UXS1356" s="84" t="s">
        <v>4692</v>
      </c>
      <c r="UXT1356" s="84">
        <v>0</v>
      </c>
      <c r="UXU1356" s="84">
        <v>0</v>
      </c>
      <c r="UXW1356" s="84">
        <v>0</v>
      </c>
      <c r="UXX1356" s="84">
        <f>UXX1353</f>
        <v>2000000</v>
      </c>
      <c r="UXY1356" s="84">
        <f>UXY1353</f>
        <v>0</v>
      </c>
      <c r="UXZ1356" s="84">
        <f>UXY1356/UXX1356</f>
        <v>0</v>
      </c>
      <c r="UYA1356" s="84">
        <f>UXX1356-UXY1356</f>
        <v>2000000</v>
      </c>
      <c r="UYB1356" s="84">
        <f t="shared" si="700"/>
        <v>2000000</v>
      </c>
      <c r="UYH1356" s="84" t="s">
        <v>247</v>
      </c>
      <c r="UYI1356" s="84" t="s">
        <v>4692</v>
      </c>
      <c r="UYJ1356" s="84">
        <v>0</v>
      </c>
      <c r="UYK1356" s="84">
        <v>0</v>
      </c>
      <c r="UYM1356" s="84">
        <v>0</v>
      </c>
      <c r="UYN1356" s="84">
        <f>UYN1353</f>
        <v>2000000</v>
      </c>
      <c r="UYO1356" s="84">
        <f>UYO1353</f>
        <v>0</v>
      </c>
      <c r="UYP1356" s="84">
        <f>UYO1356/UYN1356</f>
        <v>0</v>
      </c>
      <c r="UYQ1356" s="84">
        <f>UYN1356-UYO1356</f>
        <v>2000000</v>
      </c>
      <c r="UYR1356" s="84">
        <f t="shared" si="701"/>
        <v>2000000</v>
      </c>
      <c r="UYX1356" s="84" t="s">
        <v>247</v>
      </c>
      <c r="UYY1356" s="84" t="s">
        <v>4692</v>
      </c>
      <c r="UYZ1356" s="84">
        <v>0</v>
      </c>
      <c r="UZA1356" s="84">
        <v>0</v>
      </c>
      <c r="UZC1356" s="84">
        <v>0</v>
      </c>
      <c r="UZD1356" s="84">
        <f>UZD1353</f>
        <v>2000000</v>
      </c>
      <c r="UZE1356" s="84">
        <f>UZE1353</f>
        <v>0</v>
      </c>
      <c r="UZF1356" s="84">
        <f>UZE1356/UZD1356</f>
        <v>0</v>
      </c>
      <c r="UZG1356" s="84">
        <f>UZD1356-UZE1356</f>
        <v>2000000</v>
      </c>
      <c r="UZH1356" s="84">
        <f t="shared" si="701"/>
        <v>2000000</v>
      </c>
      <c r="UZN1356" s="84" t="s">
        <v>247</v>
      </c>
      <c r="UZO1356" s="84" t="s">
        <v>4692</v>
      </c>
      <c r="UZP1356" s="84">
        <v>0</v>
      </c>
      <c r="UZQ1356" s="84">
        <v>0</v>
      </c>
      <c r="UZS1356" s="84">
        <v>0</v>
      </c>
      <c r="UZT1356" s="84">
        <f>UZT1353</f>
        <v>2000000</v>
      </c>
      <c r="UZU1356" s="84">
        <f>UZU1353</f>
        <v>0</v>
      </c>
      <c r="UZV1356" s="84">
        <f>UZU1356/UZT1356</f>
        <v>0</v>
      </c>
      <c r="UZW1356" s="84">
        <f>UZT1356-UZU1356</f>
        <v>2000000</v>
      </c>
      <c r="UZX1356" s="84">
        <f t="shared" si="702"/>
        <v>2000000</v>
      </c>
      <c r="VAD1356" s="84" t="s">
        <v>247</v>
      </c>
      <c r="VAE1356" s="84" t="s">
        <v>4692</v>
      </c>
      <c r="VAF1356" s="84">
        <v>0</v>
      </c>
      <c r="VAG1356" s="84">
        <v>0</v>
      </c>
      <c r="VAI1356" s="84">
        <v>0</v>
      </c>
      <c r="VAJ1356" s="84">
        <f>VAJ1353</f>
        <v>2000000</v>
      </c>
      <c r="VAK1356" s="84">
        <f>VAK1353</f>
        <v>0</v>
      </c>
      <c r="VAL1356" s="84">
        <f>VAK1356/VAJ1356</f>
        <v>0</v>
      </c>
      <c r="VAM1356" s="84">
        <f>VAJ1356-VAK1356</f>
        <v>2000000</v>
      </c>
      <c r="VAN1356" s="84">
        <f t="shared" si="702"/>
        <v>2000000</v>
      </c>
      <c r="VAT1356" s="84" t="s">
        <v>247</v>
      </c>
      <c r="VAU1356" s="84" t="s">
        <v>4692</v>
      </c>
      <c r="VAV1356" s="84">
        <v>0</v>
      </c>
      <c r="VAW1356" s="84">
        <v>0</v>
      </c>
      <c r="VAY1356" s="84">
        <v>0</v>
      </c>
      <c r="VAZ1356" s="84">
        <f>VAZ1353</f>
        <v>2000000</v>
      </c>
      <c r="VBA1356" s="84">
        <f>VBA1353</f>
        <v>0</v>
      </c>
      <c r="VBB1356" s="84">
        <f>VBA1356/VAZ1356</f>
        <v>0</v>
      </c>
      <c r="VBC1356" s="84">
        <f>VAZ1356-VBA1356</f>
        <v>2000000</v>
      </c>
      <c r="VBD1356" s="84">
        <f t="shared" si="703"/>
        <v>2000000</v>
      </c>
      <c r="VBJ1356" s="84" t="s">
        <v>247</v>
      </c>
      <c r="VBK1356" s="84" t="s">
        <v>4692</v>
      </c>
      <c r="VBL1356" s="84">
        <v>0</v>
      </c>
      <c r="VBM1356" s="84">
        <v>0</v>
      </c>
      <c r="VBO1356" s="84">
        <v>0</v>
      </c>
      <c r="VBP1356" s="84">
        <f>VBP1353</f>
        <v>2000000</v>
      </c>
      <c r="VBQ1356" s="84">
        <f>VBQ1353</f>
        <v>0</v>
      </c>
      <c r="VBR1356" s="84">
        <f>VBQ1356/VBP1356</f>
        <v>0</v>
      </c>
      <c r="VBS1356" s="84">
        <f>VBP1356-VBQ1356</f>
        <v>2000000</v>
      </c>
      <c r="VBT1356" s="84">
        <f t="shared" si="703"/>
        <v>2000000</v>
      </c>
      <c r="VBZ1356" s="84" t="s">
        <v>247</v>
      </c>
      <c r="VCA1356" s="84" t="s">
        <v>4692</v>
      </c>
      <c r="VCB1356" s="84">
        <v>0</v>
      </c>
      <c r="VCC1356" s="84">
        <v>0</v>
      </c>
      <c r="VCE1356" s="84">
        <v>0</v>
      </c>
      <c r="VCF1356" s="84">
        <f>VCF1353</f>
        <v>2000000</v>
      </c>
      <c r="VCG1356" s="84">
        <f>VCG1353</f>
        <v>0</v>
      </c>
      <c r="VCH1356" s="84">
        <f>VCG1356/VCF1356</f>
        <v>0</v>
      </c>
      <c r="VCI1356" s="84">
        <f>VCF1356-VCG1356</f>
        <v>2000000</v>
      </c>
      <c r="VCJ1356" s="84">
        <f t="shared" si="704"/>
        <v>2000000</v>
      </c>
      <c r="VCP1356" s="84" t="s">
        <v>247</v>
      </c>
      <c r="VCQ1356" s="84" t="s">
        <v>4692</v>
      </c>
      <c r="VCR1356" s="84">
        <v>0</v>
      </c>
      <c r="VCS1356" s="84">
        <v>0</v>
      </c>
      <c r="VCU1356" s="84">
        <v>0</v>
      </c>
      <c r="VCV1356" s="84">
        <f>VCV1353</f>
        <v>2000000</v>
      </c>
      <c r="VCW1356" s="84">
        <f>VCW1353</f>
        <v>0</v>
      </c>
      <c r="VCX1356" s="84">
        <f>VCW1356/VCV1356</f>
        <v>0</v>
      </c>
      <c r="VCY1356" s="84">
        <f>VCV1356-VCW1356</f>
        <v>2000000</v>
      </c>
      <c r="VCZ1356" s="84">
        <f t="shared" si="704"/>
        <v>2000000</v>
      </c>
      <c r="VDF1356" s="84" t="s">
        <v>247</v>
      </c>
      <c r="VDG1356" s="84" t="s">
        <v>4692</v>
      </c>
      <c r="VDH1356" s="84">
        <v>0</v>
      </c>
      <c r="VDI1356" s="84">
        <v>0</v>
      </c>
      <c r="VDK1356" s="84">
        <v>0</v>
      </c>
      <c r="VDL1356" s="84">
        <f>VDL1353</f>
        <v>2000000</v>
      </c>
      <c r="VDM1356" s="84">
        <f>VDM1353</f>
        <v>0</v>
      </c>
      <c r="VDN1356" s="84">
        <f>VDM1356/VDL1356</f>
        <v>0</v>
      </c>
      <c r="VDO1356" s="84">
        <f>VDL1356-VDM1356</f>
        <v>2000000</v>
      </c>
      <c r="VDP1356" s="84">
        <f t="shared" si="705"/>
        <v>2000000</v>
      </c>
      <c r="VDV1356" s="84" t="s">
        <v>247</v>
      </c>
      <c r="VDW1356" s="84" t="s">
        <v>4692</v>
      </c>
      <c r="VDX1356" s="84">
        <v>0</v>
      </c>
      <c r="VDY1356" s="84">
        <v>0</v>
      </c>
      <c r="VEA1356" s="84">
        <v>0</v>
      </c>
      <c r="VEB1356" s="84">
        <f>VEB1353</f>
        <v>2000000</v>
      </c>
      <c r="VEC1356" s="84">
        <f>VEC1353</f>
        <v>0</v>
      </c>
      <c r="VED1356" s="84">
        <f>VEC1356/VEB1356</f>
        <v>0</v>
      </c>
      <c r="VEE1356" s="84">
        <f>VEB1356-VEC1356</f>
        <v>2000000</v>
      </c>
      <c r="VEF1356" s="84">
        <f t="shared" si="705"/>
        <v>2000000</v>
      </c>
      <c r="VEL1356" s="84" t="s">
        <v>247</v>
      </c>
      <c r="VEM1356" s="84" t="s">
        <v>4692</v>
      </c>
      <c r="VEN1356" s="84">
        <v>0</v>
      </c>
      <c r="VEO1356" s="84">
        <v>0</v>
      </c>
      <c r="VEQ1356" s="84">
        <v>0</v>
      </c>
      <c r="VER1356" s="84">
        <f>VER1353</f>
        <v>2000000</v>
      </c>
      <c r="VES1356" s="84">
        <f>VES1353</f>
        <v>0</v>
      </c>
      <c r="VET1356" s="84">
        <f>VES1356/VER1356</f>
        <v>0</v>
      </c>
      <c r="VEU1356" s="84">
        <f>VER1356-VES1356</f>
        <v>2000000</v>
      </c>
      <c r="VEV1356" s="84">
        <f t="shared" si="706"/>
        <v>2000000</v>
      </c>
      <c r="VFB1356" s="84" t="s">
        <v>247</v>
      </c>
      <c r="VFC1356" s="84" t="s">
        <v>4692</v>
      </c>
      <c r="VFD1356" s="84">
        <v>0</v>
      </c>
      <c r="VFE1356" s="84">
        <v>0</v>
      </c>
      <c r="VFG1356" s="84">
        <v>0</v>
      </c>
      <c r="VFH1356" s="84">
        <f>VFH1353</f>
        <v>2000000</v>
      </c>
      <c r="VFI1356" s="84">
        <f>VFI1353</f>
        <v>0</v>
      </c>
      <c r="VFJ1356" s="84">
        <f>VFI1356/VFH1356</f>
        <v>0</v>
      </c>
      <c r="VFK1356" s="84">
        <f>VFH1356-VFI1356</f>
        <v>2000000</v>
      </c>
      <c r="VFL1356" s="84">
        <f t="shared" si="706"/>
        <v>2000000</v>
      </c>
      <c r="VFR1356" s="84" t="s">
        <v>247</v>
      </c>
      <c r="VFS1356" s="84" t="s">
        <v>4692</v>
      </c>
      <c r="VFT1356" s="84">
        <v>0</v>
      </c>
      <c r="VFU1356" s="84">
        <v>0</v>
      </c>
      <c r="VFW1356" s="84">
        <v>0</v>
      </c>
      <c r="VFX1356" s="84">
        <f>VFX1353</f>
        <v>2000000</v>
      </c>
      <c r="VFY1356" s="84">
        <f>VFY1353</f>
        <v>0</v>
      </c>
      <c r="VFZ1356" s="84">
        <f>VFY1356/VFX1356</f>
        <v>0</v>
      </c>
      <c r="VGA1356" s="84">
        <f>VFX1356-VFY1356</f>
        <v>2000000</v>
      </c>
      <c r="VGB1356" s="84">
        <f t="shared" si="707"/>
        <v>2000000</v>
      </c>
      <c r="VGH1356" s="84" t="s">
        <v>247</v>
      </c>
      <c r="VGI1356" s="84" t="s">
        <v>4692</v>
      </c>
      <c r="VGJ1356" s="84">
        <v>0</v>
      </c>
      <c r="VGK1356" s="84">
        <v>0</v>
      </c>
      <c r="VGM1356" s="84">
        <v>0</v>
      </c>
      <c r="VGN1356" s="84">
        <f>VGN1353</f>
        <v>2000000</v>
      </c>
      <c r="VGO1356" s="84">
        <f>VGO1353</f>
        <v>0</v>
      </c>
      <c r="VGP1356" s="84">
        <f>VGO1356/VGN1356</f>
        <v>0</v>
      </c>
      <c r="VGQ1356" s="84">
        <f>VGN1356-VGO1356</f>
        <v>2000000</v>
      </c>
      <c r="VGR1356" s="84">
        <f t="shared" si="707"/>
        <v>2000000</v>
      </c>
      <c r="VGX1356" s="84" t="s">
        <v>247</v>
      </c>
      <c r="VGY1356" s="84" t="s">
        <v>4692</v>
      </c>
      <c r="VGZ1356" s="84">
        <v>0</v>
      </c>
      <c r="VHA1356" s="84">
        <v>0</v>
      </c>
      <c r="VHC1356" s="84">
        <v>0</v>
      </c>
      <c r="VHD1356" s="84">
        <f>VHD1353</f>
        <v>2000000</v>
      </c>
      <c r="VHE1356" s="84">
        <f>VHE1353</f>
        <v>0</v>
      </c>
      <c r="VHF1356" s="84">
        <f>VHE1356/VHD1356</f>
        <v>0</v>
      </c>
      <c r="VHG1356" s="84">
        <f>VHD1356-VHE1356</f>
        <v>2000000</v>
      </c>
      <c r="VHH1356" s="84">
        <f t="shared" si="708"/>
        <v>2000000</v>
      </c>
      <c r="VHN1356" s="84" t="s">
        <v>247</v>
      </c>
      <c r="VHO1356" s="84" t="s">
        <v>4692</v>
      </c>
      <c r="VHP1356" s="84">
        <v>0</v>
      </c>
      <c r="VHQ1356" s="84">
        <v>0</v>
      </c>
      <c r="VHS1356" s="84">
        <v>0</v>
      </c>
      <c r="VHT1356" s="84">
        <f>VHT1353</f>
        <v>2000000</v>
      </c>
      <c r="VHU1356" s="84">
        <f>VHU1353</f>
        <v>0</v>
      </c>
      <c r="VHV1356" s="84">
        <f>VHU1356/VHT1356</f>
        <v>0</v>
      </c>
      <c r="VHW1356" s="84">
        <f>VHT1356-VHU1356</f>
        <v>2000000</v>
      </c>
      <c r="VHX1356" s="84">
        <f t="shared" si="708"/>
        <v>2000000</v>
      </c>
      <c r="VID1356" s="84" t="s">
        <v>247</v>
      </c>
      <c r="VIE1356" s="84" t="s">
        <v>4692</v>
      </c>
      <c r="VIF1356" s="84">
        <v>0</v>
      </c>
      <c r="VIG1356" s="84">
        <v>0</v>
      </c>
      <c r="VII1356" s="84">
        <v>0</v>
      </c>
      <c r="VIJ1356" s="84">
        <f>VIJ1353</f>
        <v>2000000</v>
      </c>
      <c r="VIK1356" s="84">
        <f>VIK1353</f>
        <v>0</v>
      </c>
      <c r="VIL1356" s="84">
        <f>VIK1356/VIJ1356</f>
        <v>0</v>
      </c>
      <c r="VIM1356" s="84">
        <f>VIJ1356-VIK1356</f>
        <v>2000000</v>
      </c>
      <c r="VIN1356" s="84">
        <f t="shared" si="709"/>
        <v>2000000</v>
      </c>
      <c r="VIT1356" s="84" t="s">
        <v>247</v>
      </c>
      <c r="VIU1356" s="84" t="s">
        <v>4692</v>
      </c>
      <c r="VIV1356" s="84">
        <v>0</v>
      </c>
      <c r="VIW1356" s="84">
        <v>0</v>
      </c>
      <c r="VIY1356" s="84">
        <v>0</v>
      </c>
      <c r="VIZ1356" s="84">
        <f>VIZ1353</f>
        <v>2000000</v>
      </c>
      <c r="VJA1356" s="84">
        <f>VJA1353</f>
        <v>0</v>
      </c>
      <c r="VJB1356" s="84">
        <f>VJA1356/VIZ1356</f>
        <v>0</v>
      </c>
      <c r="VJC1356" s="84">
        <f>VIZ1356-VJA1356</f>
        <v>2000000</v>
      </c>
      <c r="VJD1356" s="84">
        <f t="shared" si="709"/>
        <v>2000000</v>
      </c>
      <c r="VJJ1356" s="84" t="s">
        <v>247</v>
      </c>
      <c r="VJK1356" s="84" t="s">
        <v>4692</v>
      </c>
      <c r="VJL1356" s="84">
        <v>0</v>
      </c>
      <c r="VJM1356" s="84">
        <v>0</v>
      </c>
      <c r="VJO1356" s="84">
        <v>0</v>
      </c>
      <c r="VJP1356" s="84">
        <f>VJP1353</f>
        <v>2000000</v>
      </c>
      <c r="VJQ1356" s="84">
        <f>VJQ1353</f>
        <v>0</v>
      </c>
      <c r="VJR1356" s="84">
        <f>VJQ1356/VJP1356</f>
        <v>0</v>
      </c>
      <c r="VJS1356" s="84">
        <f>VJP1356-VJQ1356</f>
        <v>2000000</v>
      </c>
      <c r="VJT1356" s="84">
        <f t="shared" si="710"/>
        <v>2000000</v>
      </c>
      <c r="VJZ1356" s="84" t="s">
        <v>247</v>
      </c>
      <c r="VKA1356" s="84" t="s">
        <v>4692</v>
      </c>
      <c r="VKB1356" s="84">
        <v>0</v>
      </c>
      <c r="VKC1356" s="84">
        <v>0</v>
      </c>
      <c r="VKE1356" s="84">
        <v>0</v>
      </c>
      <c r="VKF1356" s="84">
        <f>VKF1353</f>
        <v>2000000</v>
      </c>
      <c r="VKG1356" s="84">
        <f>VKG1353</f>
        <v>0</v>
      </c>
      <c r="VKH1356" s="84">
        <f>VKG1356/VKF1356</f>
        <v>0</v>
      </c>
      <c r="VKI1356" s="84">
        <f>VKF1356-VKG1356</f>
        <v>2000000</v>
      </c>
      <c r="VKJ1356" s="84">
        <f t="shared" si="710"/>
        <v>2000000</v>
      </c>
      <c r="VKP1356" s="84" t="s">
        <v>247</v>
      </c>
      <c r="VKQ1356" s="84" t="s">
        <v>4692</v>
      </c>
      <c r="VKR1356" s="84">
        <v>0</v>
      </c>
      <c r="VKS1356" s="84">
        <v>0</v>
      </c>
      <c r="VKU1356" s="84">
        <v>0</v>
      </c>
      <c r="VKV1356" s="84">
        <f>VKV1353</f>
        <v>2000000</v>
      </c>
      <c r="VKW1356" s="84">
        <f>VKW1353</f>
        <v>0</v>
      </c>
      <c r="VKX1356" s="84">
        <f>VKW1356/VKV1356</f>
        <v>0</v>
      </c>
      <c r="VKY1356" s="84">
        <f>VKV1356-VKW1356</f>
        <v>2000000</v>
      </c>
      <c r="VKZ1356" s="84">
        <f t="shared" si="711"/>
        <v>2000000</v>
      </c>
      <c r="VLF1356" s="84" t="s">
        <v>247</v>
      </c>
      <c r="VLG1356" s="84" t="s">
        <v>4692</v>
      </c>
      <c r="VLH1356" s="84">
        <v>0</v>
      </c>
      <c r="VLI1356" s="84">
        <v>0</v>
      </c>
      <c r="VLK1356" s="84">
        <v>0</v>
      </c>
      <c r="VLL1356" s="84">
        <f>VLL1353</f>
        <v>2000000</v>
      </c>
      <c r="VLM1356" s="84">
        <f>VLM1353</f>
        <v>0</v>
      </c>
      <c r="VLN1356" s="84">
        <f>VLM1356/VLL1356</f>
        <v>0</v>
      </c>
      <c r="VLO1356" s="84">
        <f>VLL1356-VLM1356</f>
        <v>2000000</v>
      </c>
      <c r="VLP1356" s="84">
        <f t="shared" si="711"/>
        <v>2000000</v>
      </c>
      <c r="VLV1356" s="84" t="s">
        <v>247</v>
      </c>
      <c r="VLW1356" s="84" t="s">
        <v>4692</v>
      </c>
      <c r="VLX1356" s="84">
        <v>0</v>
      </c>
      <c r="VLY1356" s="84">
        <v>0</v>
      </c>
      <c r="VMA1356" s="84">
        <v>0</v>
      </c>
      <c r="VMB1356" s="84">
        <f>VMB1353</f>
        <v>2000000</v>
      </c>
      <c r="VMC1356" s="84">
        <f>VMC1353</f>
        <v>0</v>
      </c>
      <c r="VMD1356" s="84">
        <f>VMC1356/VMB1356</f>
        <v>0</v>
      </c>
      <c r="VME1356" s="84">
        <f>VMB1356-VMC1356</f>
        <v>2000000</v>
      </c>
      <c r="VMF1356" s="84">
        <f t="shared" si="712"/>
        <v>2000000</v>
      </c>
      <c r="VML1356" s="84" t="s">
        <v>247</v>
      </c>
      <c r="VMM1356" s="84" t="s">
        <v>4692</v>
      </c>
      <c r="VMN1356" s="84">
        <v>0</v>
      </c>
      <c r="VMO1356" s="84">
        <v>0</v>
      </c>
      <c r="VMQ1356" s="84">
        <v>0</v>
      </c>
      <c r="VMR1356" s="84">
        <f>VMR1353</f>
        <v>2000000</v>
      </c>
      <c r="VMS1356" s="84">
        <f>VMS1353</f>
        <v>0</v>
      </c>
      <c r="VMT1356" s="84">
        <f>VMS1356/VMR1356</f>
        <v>0</v>
      </c>
      <c r="VMU1356" s="84">
        <f>VMR1356-VMS1356</f>
        <v>2000000</v>
      </c>
      <c r="VMV1356" s="84">
        <f t="shared" si="712"/>
        <v>2000000</v>
      </c>
      <c r="VNB1356" s="84" t="s">
        <v>247</v>
      </c>
      <c r="VNC1356" s="84" t="s">
        <v>4692</v>
      </c>
      <c r="VND1356" s="84">
        <v>0</v>
      </c>
      <c r="VNE1356" s="84">
        <v>0</v>
      </c>
      <c r="VNG1356" s="84">
        <v>0</v>
      </c>
      <c r="VNH1356" s="84">
        <f>VNH1353</f>
        <v>2000000</v>
      </c>
      <c r="VNI1356" s="84">
        <f>VNI1353</f>
        <v>0</v>
      </c>
      <c r="VNJ1356" s="84">
        <f>VNI1356/VNH1356</f>
        <v>0</v>
      </c>
      <c r="VNK1356" s="84">
        <f>VNH1356-VNI1356</f>
        <v>2000000</v>
      </c>
      <c r="VNL1356" s="84">
        <f t="shared" si="713"/>
        <v>2000000</v>
      </c>
      <c r="VNR1356" s="84" t="s">
        <v>247</v>
      </c>
      <c r="VNS1356" s="84" t="s">
        <v>4692</v>
      </c>
      <c r="VNT1356" s="84">
        <v>0</v>
      </c>
      <c r="VNU1356" s="84">
        <v>0</v>
      </c>
      <c r="VNW1356" s="84">
        <v>0</v>
      </c>
      <c r="VNX1356" s="84">
        <f>VNX1353</f>
        <v>2000000</v>
      </c>
      <c r="VNY1356" s="84">
        <f>VNY1353</f>
        <v>0</v>
      </c>
      <c r="VNZ1356" s="84">
        <f>VNY1356/VNX1356</f>
        <v>0</v>
      </c>
      <c r="VOA1356" s="84">
        <f>VNX1356-VNY1356</f>
        <v>2000000</v>
      </c>
      <c r="VOB1356" s="84">
        <f t="shared" si="713"/>
        <v>2000000</v>
      </c>
      <c r="VOH1356" s="84" t="s">
        <v>247</v>
      </c>
      <c r="VOI1356" s="84" t="s">
        <v>4692</v>
      </c>
      <c r="VOJ1356" s="84">
        <v>0</v>
      </c>
      <c r="VOK1356" s="84">
        <v>0</v>
      </c>
      <c r="VOM1356" s="84">
        <v>0</v>
      </c>
      <c r="VON1356" s="84">
        <f>VON1353</f>
        <v>2000000</v>
      </c>
      <c r="VOO1356" s="84">
        <f>VOO1353</f>
        <v>0</v>
      </c>
      <c r="VOP1356" s="84">
        <f>VOO1356/VON1356</f>
        <v>0</v>
      </c>
      <c r="VOQ1356" s="84">
        <f>VON1356-VOO1356</f>
        <v>2000000</v>
      </c>
      <c r="VOR1356" s="84">
        <f t="shared" si="714"/>
        <v>2000000</v>
      </c>
      <c r="VOX1356" s="84" t="s">
        <v>247</v>
      </c>
      <c r="VOY1356" s="84" t="s">
        <v>4692</v>
      </c>
      <c r="VOZ1356" s="84">
        <v>0</v>
      </c>
      <c r="VPA1356" s="84">
        <v>0</v>
      </c>
      <c r="VPC1356" s="84">
        <v>0</v>
      </c>
      <c r="VPD1356" s="84">
        <f>VPD1353</f>
        <v>2000000</v>
      </c>
      <c r="VPE1356" s="84">
        <f>VPE1353</f>
        <v>0</v>
      </c>
      <c r="VPF1356" s="84">
        <f>VPE1356/VPD1356</f>
        <v>0</v>
      </c>
      <c r="VPG1356" s="84">
        <f>VPD1356-VPE1356</f>
        <v>2000000</v>
      </c>
      <c r="VPH1356" s="84">
        <f t="shared" si="714"/>
        <v>2000000</v>
      </c>
      <c r="VPN1356" s="84" t="s">
        <v>247</v>
      </c>
      <c r="VPO1356" s="84" t="s">
        <v>4692</v>
      </c>
      <c r="VPP1356" s="84">
        <v>0</v>
      </c>
      <c r="VPQ1356" s="84">
        <v>0</v>
      </c>
      <c r="VPS1356" s="84">
        <v>0</v>
      </c>
      <c r="VPT1356" s="84">
        <f>VPT1353</f>
        <v>2000000</v>
      </c>
      <c r="VPU1356" s="84">
        <f>VPU1353</f>
        <v>0</v>
      </c>
      <c r="VPV1356" s="84">
        <f>VPU1356/VPT1356</f>
        <v>0</v>
      </c>
      <c r="VPW1356" s="84">
        <f>VPT1356-VPU1356</f>
        <v>2000000</v>
      </c>
      <c r="VPX1356" s="84">
        <f t="shared" si="715"/>
        <v>2000000</v>
      </c>
      <c r="VQD1356" s="84" t="s">
        <v>247</v>
      </c>
      <c r="VQE1356" s="84" t="s">
        <v>4692</v>
      </c>
      <c r="VQF1356" s="84">
        <v>0</v>
      </c>
      <c r="VQG1356" s="84">
        <v>0</v>
      </c>
      <c r="VQI1356" s="84">
        <v>0</v>
      </c>
      <c r="VQJ1356" s="84">
        <f>VQJ1353</f>
        <v>2000000</v>
      </c>
      <c r="VQK1356" s="84">
        <f>VQK1353</f>
        <v>0</v>
      </c>
      <c r="VQL1356" s="84">
        <f>VQK1356/VQJ1356</f>
        <v>0</v>
      </c>
      <c r="VQM1356" s="84">
        <f>VQJ1356-VQK1356</f>
        <v>2000000</v>
      </c>
      <c r="VQN1356" s="84">
        <f t="shared" si="715"/>
        <v>2000000</v>
      </c>
      <c r="VQT1356" s="84" t="s">
        <v>247</v>
      </c>
      <c r="VQU1356" s="84" t="s">
        <v>4692</v>
      </c>
      <c r="VQV1356" s="84">
        <v>0</v>
      </c>
      <c r="VQW1356" s="84">
        <v>0</v>
      </c>
      <c r="VQY1356" s="84">
        <v>0</v>
      </c>
      <c r="VQZ1356" s="84">
        <f>VQZ1353</f>
        <v>2000000</v>
      </c>
      <c r="VRA1356" s="84">
        <f>VRA1353</f>
        <v>0</v>
      </c>
      <c r="VRB1356" s="84">
        <f>VRA1356/VQZ1356</f>
        <v>0</v>
      </c>
      <c r="VRC1356" s="84">
        <f>VQZ1356-VRA1356</f>
        <v>2000000</v>
      </c>
      <c r="VRD1356" s="84">
        <f t="shared" si="716"/>
        <v>2000000</v>
      </c>
      <c r="VRJ1356" s="84" t="s">
        <v>247</v>
      </c>
      <c r="VRK1356" s="84" t="s">
        <v>4692</v>
      </c>
      <c r="VRL1356" s="84">
        <v>0</v>
      </c>
      <c r="VRM1356" s="84">
        <v>0</v>
      </c>
      <c r="VRO1356" s="84">
        <v>0</v>
      </c>
      <c r="VRP1356" s="84">
        <f>VRP1353</f>
        <v>2000000</v>
      </c>
      <c r="VRQ1356" s="84">
        <f>VRQ1353</f>
        <v>0</v>
      </c>
      <c r="VRR1356" s="84">
        <f>VRQ1356/VRP1356</f>
        <v>0</v>
      </c>
      <c r="VRS1356" s="84">
        <f>VRP1356-VRQ1356</f>
        <v>2000000</v>
      </c>
      <c r="VRT1356" s="84">
        <f t="shared" si="716"/>
        <v>2000000</v>
      </c>
      <c r="VRZ1356" s="84" t="s">
        <v>247</v>
      </c>
      <c r="VSA1356" s="84" t="s">
        <v>4692</v>
      </c>
      <c r="VSB1356" s="84">
        <v>0</v>
      </c>
      <c r="VSC1356" s="84">
        <v>0</v>
      </c>
      <c r="VSE1356" s="84">
        <v>0</v>
      </c>
      <c r="VSF1356" s="84">
        <f>VSF1353</f>
        <v>2000000</v>
      </c>
      <c r="VSG1356" s="84">
        <f>VSG1353</f>
        <v>0</v>
      </c>
      <c r="VSH1356" s="84">
        <f>VSG1356/VSF1356</f>
        <v>0</v>
      </c>
      <c r="VSI1356" s="84">
        <f>VSF1356-VSG1356</f>
        <v>2000000</v>
      </c>
      <c r="VSJ1356" s="84">
        <f t="shared" si="717"/>
        <v>2000000</v>
      </c>
      <c r="VSP1356" s="84" t="s">
        <v>247</v>
      </c>
      <c r="VSQ1356" s="84" t="s">
        <v>4692</v>
      </c>
      <c r="VSR1356" s="84">
        <v>0</v>
      </c>
      <c r="VSS1356" s="84">
        <v>0</v>
      </c>
      <c r="VSU1356" s="84">
        <v>0</v>
      </c>
      <c r="VSV1356" s="84">
        <f>VSV1353</f>
        <v>2000000</v>
      </c>
      <c r="VSW1356" s="84">
        <f>VSW1353</f>
        <v>0</v>
      </c>
      <c r="VSX1356" s="84">
        <f>VSW1356/VSV1356</f>
        <v>0</v>
      </c>
      <c r="VSY1356" s="84">
        <f>VSV1356-VSW1356</f>
        <v>2000000</v>
      </c>
      <c r="VSZ1356" s="84">
        <f t="shared" si="717"/>
        <v>2000000</v>
      </c>
      <c r="VTF1356" s="84" t="s">
        <v>247</v>
      </c>
      <c r="VTG1356" s="84" t="s">
        <v>4692</v>
      </c>
      <c r="VTH1356" s="84">
        <v>0</v>
      </c>
      <c r="VTI1356" s="84">
        <v>0</v>
      </c>
      <c r="VTK1356" s="84">
        <v>0</v>
      </c>
      <c r="VTL1356" s="84">
        <f>VTL1353</f>
        <v>2000000</v>
      </c>
      <c r="VTM1356" s="84">
        <f>VTM1353</f>
        <v>0</v>
      </c>
      <c r="VTN1356" s="84">
        <f>VTM1356/VTL1356</f>
        <v>0</v>
      </c>
      <c r="VTO1356" s="84">
        <f>VTL1356-VTM1356</f>
        <v>2000000</v>
      </c>
      <c r="VTP1356" s="84">
        <f t="shared" si="718"/>
        <v>2000000</v>
      </c>
      <c r="VTV1356" s="84" t="s">
        <v>247</v>
      </c>
      <c r="VTW1356" s="84" t="s">
        <v>4692</v>
      </c>
      <c r="VTX1356" s="84">
        <v>0</v>
      </c>
      <c r="VTY1356" s="84">
        <v>0</v>
      </c>
      <c r="VUA1356" s="84">
        <v>0</v>
      </c>
      <c r="VUB1356" s="84">
        <f>VUB1353</f>
        <v>2000000</v>
      </c>
      <c r="VUC1356" s="84">
        <f>VUC1353</f>
        <v>0</v>
      </c>
      <c r="VUD1356" s="84">
        <f>VUC1356/VUB1356</f>
        <v>0</v>
      </c>
      <c r="VUE1356" s="84">
        <f>VUB1356-VUC1356</f>
        <v>2000000</v>
      </c>
      <c r="VUF1356" s="84">
        <f t="shared" si="718"/>
        <v>2000000</v>
      </c>
      <c r="VUL1356" s="84" t="s">
        <v>247</v>
      </c>
      <c r="VUM1356" s="84" t="s">
        <v>4692</v>
      </c>
      <c r="VUN1356" s="84">
        <v>0</v>
      </c>
      <c r="VUO1356" s="84">
        <v>0</v>
      </c>
      <c r="VUQ1356" s="84">
        <v>0</v>
      </c>
      <c r="VUR1356" s="84">
        <f>VUR1353</f>
        <v>2000000</v>
      </c>
      <c r="VUS1356" s="84">
        <f>VUS1353</f>
        <v>0</v>
      </c>
      <c r="VUT1356" s="84">
        <f>VUS1356/VUR1356</f>
        <v>0</v>
      </c>
      <c r="VUU1356" s="84">
        <f>VUR1356-VUS1356</f>
        <v>2000000</v>
      </c>
      <c r="VUV1356" s="84">
        <f t="shared" si="719"/>
        <v>2000000</v>
      </c>
      <c r="VVB1356" s="84" t="s">
        <v>247</v>
      </c>
      <c r="VVC1356" s="84" t="s">
        <v>4692</v>
      </c>
      <c r="VVD1356" s="84">
        <v>0</v>
      </c>
      <c r="VVE1356" s="84">
        <v>0</v>
      </c>
      <c r="VVG1356" s="84">
        <v>0</v>
      </c>
      <c r="VVH1356" s="84">
        <f>VVH1353</f>
        <v>2000000</v>
      </c>
      <c r="VVI1356" s="84">
        <f>VVI1353</f>
        <v>0</v>
      </c>
      <c r="VVJ1356" s="84">
        <f>VVI1356/VVH1356</f>
        <v>0</v>
      </c>
      <c r="VVK1356" s="84">
        <f>VVH1356-VVI1356</f>
        <v>2000000</v>
      </c>
      <c r="VVL1356" s="84">
        <f t="shared" si="719"/>
        <v>2000000</v>
      </c>
      <c r="VVR1356" s="84" t="s">
        <v>247</v>
      </c>
      <c r="VVS1356" s="84" t="s">
        <v>4692</v>
      </c>
      <c r="VVT1356" s="84">
        <v>0</v>
      </c>
      <c r="VVU1356" s="84">
        <v>0</v>
      </c>
      <c r="VVW1356" s="84">
        <v>0</v>
      </c>
      <c r="VVX1356" s="84">
        <f>VVX1353</f>
        <v>2000000</v>
      </c>
      <c r="VVY1356" s="84">
        <f>VVY1353</f>
        <v>0</v>
      </c>
      <c r="VVZ1356" s="84">
        <f>VVY1356/VVX1356</f>
        <v>0</v>
      </c>
      <c r="VWA1356" s="84">
        <f>VVX1356-VVY1356</f>
        <v>2000000</v>
      </c>
      <c r="VWB1356" s="84">
        <f t="shared" si="720"/>
        <v>2000000</v>
      </c>
      <c r="VWH1356" s="84" t="s">
        <v>247</v>
      </c>
      <c r="VWI1356" s="84" t="s">
        <v>4692</v>
      </c>
      <c r="VWJ1356" s="84">
        <v>0</v>
      </c>
      <c r="VWK1356" s="84">
        <v>0</v>
      </c>
      <c r="VWM1356" s="84">
        <v>0</v>
      </c>
      <c r="VWN1356" s="84">
        <f>VWN1353</f>
        <v>2000000</v>
      </c>
      <c r="VWO1356" s="84">
        <f>VWO1353</f>
        <v>0</v>
      </c>
      <c r="VWP1356" s="84">
        <f>VWO1356/VWN1356</f>
        <v>0</v>
      </c>
      <c r="VWQ1356" s="84">
        <f>VWN1356-VWO1356</f>
        <v>2000000</v>
      </c>
      <c r="VWR1356" s="84">
        <f t="shared" si="720"/>
        <v>2000000</v>
      </c>
      <c r="VWX1356" s="84" t="s">
        <v>247</v>
      </c>
      <c r="VWY1356" s="84" t="s">
        <v>4692</v>
      </c>
      <c r="VWZ1356" s="84">
        <v>0</v>
      </c>
      <c r="VXA1356" s="84">
        <v>0</v>
      </c>
      <c r="VXC1356" s="84">
        <v>0</v>
      </c>
      <c r="VXD1356" s="84">
        <f>VXD1353</f>
        <v>2000000</v>
      </c>
      <c r="VXE1356" s="84">
        <f>VXE1353</f>
        <v>0</v>
      </c>
      <c r="VXF1356" s="84">
        <f>VXE1356/VXD1356</f>
        <v>0</v>
      </c>
      <c r="VXG1356" s="84">
        <f>VXD1356-VXE1356</f>
        <v>2000000</v>
      </c>
      <c r="VXH1356" s="84">
        <f t="shared" si="721"/>
        <v>2000000</v>
      </c>
      <c r="VXN1356" s="84" t="s">
        <v>247</v>
      </c>
      <c r="VXO1356" s="84" t="s">
        <v>4692</v>
      </c>
      <c r="VXP1356" s="84">
        <v>0</v>
      </c>
      <c r="VXQ1356" s="84">
        <v>0</v>
      </c>
      <c r="VXS1356" s="84">
        <v>0</v>
      </c>
      <c r="VXT1356" s="84">
        <f>VXT1353</f>
        <v>2000000</v>
      </c>
      <c r="VXU1356" s="84">
        <f>VXU1353</f>
        <v>0</v>
      </c>
      <c r="VXV1356" s="84">
        <f>VXU1356/VXT1356</f>
        <v>0</v>
      </c>
      <c r="VXW1356" s="84">
        <f>VXT1356-VXU1356</f>
        <v>2000000</v>
      </c>
      <c r="VXX1356" s="84">
        <f t="shared" si="721"/>
        <v>2000000</v>
      </c>
      <c r="VYD1356" s="84" t="s">
        <v>247</v>
      </c>
      <c r="VYE1356" s="84" t="s">
        <v>4692</v>
      </c>
      <c r="VYF1356" s="84">
        <v>0</v>
      </c>
      <c r="VYG1356" s="84">
        <v>0</v>
      </c>
      <c r="VYI1356" s="84">
        <v>0</v>
      </c>
      <c r="VYJ1356" s="84">
        <f>VYJ1353</f>
        <v>2000000</v>
      </c>
      <c r="VYK1356" s="84">
        <f>VYK1353</f>
        <v>0</v>
      </c>
      <c r="VYL1356" s="84">
        <f>VYK1356/VYJ1356</f>
        <v>0</v>
      </c>
      <c r="VYM1356" s="84">
        <f>VYJ1356-VYK1356</f>
        <v>2000000</v>
      </c>
      <c r="VYN1356" s="84">
        <f t="shared" si="722"/>
        <v>2000000</v>
      </c>
      <c r="VYT1356" s="84" t="s">
        <v>247</v>
      </c>
      <c r="VYU1356" s="84" t="s">
        <v>4692</v>
      </c>
      <c r="VYV1356" s="84">
        <v>0</v>
      </c>
      <c r="VYW1356" s="84">
        <v>0</v>
      </c>
      <c r="VYY1356" s="84">
        <v>0</v>
      </c>
      <c r="VYZ1356" s="84">
        <f>VYZ1353</f>
        <v>2000000</v>
      </c>
      <c r="VZA1356" s="84">
        <f>VZA1353</f>
        <v>0</v>
      </c>
      <c r="VZB1356" s="84">
        <f>VZA1356/VYZ1356</f>
        <v>0</v>
      </c>
      <c r="VZC1356" s="84">
        <f>VYZ1356-VZA1356</f>
        <v>2000000</v>
      </c>
      <c r="VZD1356" s="84">
        <f t="shared" si="722"/>
        <v>2000000</v>
      </c>
      <c r="VZJ1356" s="84" t="s">
        <v>247</v>
      </c>
      <c r="VZK1356" s="84" t="s">
        <v>4692</v>
      </c>
      <c r="VZL1356" s="84">
        <v>0</v>
      </c>
      <c r="VZM1356" s="84">
        <v>0</v>
      </c>
      <c r="VZO1356" s="84">
        <v>0</v>
      </c>
      <c r="VZP1356" s="84">
        <f>VZP1353</f>
        <v>2000000</v>
      </c>
      <c r="VZQ1356" s="84">
        <f>VZQ1353</f>
        <v>0</v>
      </c>
      <c r="VZR1356" s="84">
        <f>VZQ1356/VZP1356</f>
        <v>0</v>
      </c>
      <c r="VZS1356" s="84">
        <f>VZP1356-VZQ1356</f>
        <v>2000000</v>
      </c>
      <c r="VZT1356" s="84">
        <f t="shared" si="723"/>
        <v>2000000</v>
      </c>
      <c r="VZZ1356" s="84" t="s">
        <v>247</v>
      </c>
      <c r="WAA1356" s="84" t="s">
        <v>4692</v>
      </c>
      <c r="WAB1356" s="84">
        <v>0</v>
      </c>
      <c r="WAC1356" s="84">
        <v>0</v>
      </c>
      <c r="WAE1356" s="84">
        <v>0</v>
      </c>
      <c r="WAF1356" s="84">
        <f>WAF1353</f>
        <v>2000000</v>
      </c>
      <c r="WAG1356" s="84">
        <f>WAG1353</f>
        <v>0</v>
      </c>
      <c r="WAH1356" s="84">
        <f>WAG1356/WAF1356</f>
        <v>0</v>
      </c>
      <c r="WAI1356" s="84">
        <f>WAF1356-WAG1356</f>
        <v>2000000</v>
      </c>
      <c r="WAJ1356" s="84">
        <f t="shared" si="723"/>
        <v>2000000</v>
      </c>
      <c r="WAP1356" s="84" t="s">
        <v>247</v>
      </c>
      <c r="WAQ1356" s="84" t="s">
        <v>4692</v>
      </c>
      <c r="WAR1356" s="84">
        <v>0</v>
      </c>
      <c r="WAS1356" s="84">
        <v>0</v>
      </c>
      <c r="WAU1356" s="84">
        <v>0</v>
      </c>
      <c r="WAV1356" s="84">
        <f>WAV1353</f>
        <v>2000000</v>
      </c>
      <c r="WAW1356" s="84">
        <f>WAW1353</f>
        <v>0</v>
      </c>
      <c r="WAX1356" s="84">
        <f>WAW1356/WAV1356</f>
        <v>0</v>
      </c>
      <c r="WAY1356" s="84">
        <f>WAV1356-WAW1356</f>
        <v>2000000</v>
      </c>
      <c r="WAZ1356" s="84">
        <f t="shared" si="724"/>
        <v>2000000</v>
      </c>
      <c r="WBF1356" s="84" t="s">
        <v>247</v>
      </c>
      <c r="WBG1356" s="84" t="s">
        <v>4692</v>
      </c>
      <c r="WBH1356" s="84">
        <v>0</v>
      </c>
      <c r="WBI1356" s="84">
        <v>0</v>
      </c>
      <c r="WBK1356" s="84">
        <v>0</v>
      </c>
      <c r="WBL1356" s="84">
        <f>WBL1353</f>
        <v>2000000</v>
      </c>
      <c r="WBM1356" s="84">
        <f>WBM1353</f>
        <v>0</v>
      </c>
      <c r="WBN1356" s="84">
        <f>WBM1356/WBL1356</f>
        <v>0</v>
      </c>
      <c r="WBO1356" s="84">
        <f>WBL1356-WBM1356</f>
        <v>2000000</v>
      </c>
      <c r="WBP1356" s="84">
        <f t="shared" si="724"/>
        <v>2000000</v>
      </c>
      <c r="WBV1356" s="84" t="s">
        <v>247</v>
      </c>
      <c r="WBW1356" s="84" t="s">
        <v>4692</v>
      </c>
      <c r="WBX1356" s="84">
        <v>0</v>
      </c>
      <c r="WBY1356" s="84">
        <v>0</v>
      </c>
      <c r="WCA1356" s="84">
        <v>0</v>
      </c>
      <c r="WCB1356" s="84">
        <f>WCB1353</f>
        <v>2000000</v>
      </c>
      <c r="WCC1356" s="84">
        <f>WCC1353</f>
        <v>0</v>
      </c>
      <c r="WCD1356" s="84">
        <f>WCC1356/WCB1356</f>
        <v>0</v>
      </c>
      <c r="WCE1356" s="84">
        <f>WCB1356-WCC1356</f>
        <v>2000000</v>
      </c>
      <c r="WCF1356" s="84">
        <f t="shared" si="725"/>
        <v>2000000</v>
      </c>
      <c r="WCL1356" s="84" t="s">
        <v>247</v>
      </c>
      <c r="WCM1356" s="84" t="s">
        <v>4692</v>
      </c>
      <c r="WCN1356" s="84">
        <v>0</v>
      </c>
      <c r="WCO1356" s="84">
        <v>0</v>
      </c>
      <c r="WCQ1356" s="84">
        <v>0</v>
      </c>
      <c r="WCR1356" s="84">
        <f>WCR1353</f>
        <v>2000000</v>
      </c>
      <c r="WCS1356" s="84">
        <f>WCS1353</f>
        <v>0</v>
      </c>
      <c r="WCT1356" s="84">
        <f>WCS1356/WCR1356</f>
        <v>0</v>
      </c>
      <c r="WCU1356" s="84">
        <f>WCR1356-WCS1356</f>
        <v>2000000</v>
      </c>
      <c r="WCV1356" s="84">
        <f t="shared" si="725"/>
        <v>2000000</v>
      </c>
      <c r="WDB1356" s="84" t="s">
        <v>247</v>
      </c>
      <c r="WDC1356" s="84" t="s">
        <v>4692</v>
      </c>
      <c r="WDD1356" s="84">
        <v>0</v>
      </c>
      <c r="WDE1356" s="84">
        <v>0</v>
      </c>
      <c r="WDG1356" s="84">
        <v>0</v>
      </c>
      <c r="WDH1356" s="84">
        <f>WDH1353</f>
        <v>2000000</v>
      </c>
      <c r="WDI1356" s="84">
        <f>WDI1353</f>
        <v>0</v>
      </c>
      <c r="WDJ1356" s="84">
        <f>WDI1356/WDH1356</f>
        <v>0</v>
      </c>
      <c r="WDK1356" s="84">
        <f>WDH1356-WDI1356</f>
        <v>2000000</v>
      </c>
      <c r="WDL1356" s="84">
        <f t="shared" si="726"/>
        <v>2000000</v>
      </c>
      <c r="WDR1356" s="84" t="s">
        <v>247</v>
      </c>
      <c r="WDS1356" s="84" t="s">
        <v>4692</v>
      </c>
      <c r="WDT1356" s="84">
        <v>0</v>
      </c>
      <c r="WDU1356" s="84">
        <v>0</v>
      </c>
      <c r="WDW1356" s="84">
        <v>0</v>
      </c>
      <c r="WDX1356" s="84">
        <f>WDX1353</f>
        <v>2000000</v>
      </c>
      <c r="WDY1356" s="84">
        <f>WDY1353</f>
        <v>0</v>
      </c>
      <c r="WDZ1356" s="84">
        <f>WDY1356/WDX1356</f>
        <v>0</v>
      </c>
      <c r="WEA1356" s="84">
        <f>WDX1356-WDY1356</f>
        <v>2000000</v>
      </c>
      <c r="WEB1356" s="84">
        <f t="shared" si="726"/>
        <v>2000000</v>
      </c>
      <c r="WEH1356" s="84" t="s">
        <v>247</v>
      </c>
      <c r="WEI1356" s="84" t="s">
        <v>4692</v>
      </c>
      <c r="WEJ1356" s="84">
        <v>0</v>
      </c>
      <c r="WEK1356" s="84">
        <v>0</v>
      </c>
      <c r="WEM1356" s="84">
        <v>0</v>
      </c>
      <c r="WEN1356" s="84">
        <f>WEN1353</f>
        <v>2000000</v>
      </c>
      <c r="WEO1356" s="84">
        <f>WEO1353</f>
        <v>0</v>
      </c>
      <c r="WEP1356" s="84">
        <f>WEO1356/WEN1356</f>
        <v>0</v>
      </c>
      <c r="WEQ1356" s="84">
        <f>WEN1356-WEO1356</f>
        <v>2000000</v>
      </c>
      <c r="WER1356" s="84">
        <f t="shared" si="727"/>
        <v>2000000</v>
      </c>
      <c r="WEX1356" s="84" t="s">
        <v>247</v>
      </c>
      <c r="WEY1356" s="84" t="s">
        <v>4692</v>
      </c>
      <c r="WEZ1356" s="84">
        <v>0</v>
      </c>
      <c r="WFA1356" s="84">
        <v>0</v>
      </c>
      <c r="WFC1356" s="84">
        <v>0</v>
      </c>
      <c r="WFD1356" s="84">
        <f>WFD1353</f>
        <v>2000000</v>
      </c>
      <c r="WFE1356" s="84">
        <f>WFE1353</f>
        <v>0</v>
      </c>
      <c r="WFF1356" s="84">
        <f>WFE1356/WFD1356</f>
        <v>0</v>
      </c>
      <c r="WFG1356" s="84">
        <f>WFD1356-WFE1356</f>
        <v>2000000</v>
      </c>
      <c r="WFH1356" s="84">
        <f t="shared" si="727"/>
        <v>2000000</v>
      </c>
      <c r="WFN1356" s="84" t="s">
        <v>247</v>
      </c>
      <c r="WFO1356" s="84" t="s">
        <v>4692</v>
      </c>
      <c r="WFP1356" s="84">
        <v>0</v>
      </c>
      <c r="WFQ1356" s="84">
        <v>0</v>
      </c>
      <c r="WFS1356" s="84">
        <v>0</v>
      </c>
      <c r="WFT1356" s="84">
        <f>WFT1353</f>
        <v>2000000</v>
      </c>
      <c r="WFU1356" s="84">
        <f>WFU1353</f>
        <v>0</v>
      </c>
      <c r="WFV1356" s="84">
        <f>WFU1356/WFT1356</f>
        <v>0</v>
      </c>
      <c r="WFW1356" s="84">
        <f>WFT1356-WFU1356</f>
        <v>2000000</v>
      </c>
      <c r="WFX1356" s="84">
        <f t="shared" si="728"/>
        <v>2000000</v>
      </c>
      <c r="WGD1356" s="84" t="s">
        <v>247</v>
      </c>
      <c r="WGE1356" s="84" t="s">
        <v>4692</v>
      </c>
      <c r="WGF1356" s="84">
        <v>0</v>
      </c>
      <c r="WGG1356" s="84">
        <v>0</v>
      </c>
      <c r="WGI1356" s="84">
        <v>0</v>
      </c>
      <c r="WGJ1356" s="84">
        <f>WGJ1353</f>
        <v>2000000</v>
      </c>
      <c r="WGK1356" s="84">
        <f>WGK1353</f>
        <v>0</v>
      </c>
      <c r="WGL1356" s="84">
        <f>WGK1356/WGJ1356</f>
        <v>0</v>
      </c>
      <c r="WGM1356" s="84">
        <f>WGJ1356-WGK1356</f>
        <v>2000000</v>
      </c>
      <c r="WGN1356" s="84">
        <f t="shared" si="728"/>
        <v>2000000</v>
      </c>
      <c r="WGT1356" s="84" t="s">
        <v>247</v>
      </c>
      <c r="WGU1356" s="84" t="s">
        <v>4692</v>
      </c>
      <c r="WGV1356" s="84">
        <v>0</v>
      </c>
      <c r="WGW1356" s="84">
        <v>0</v>
      </c>
      <c r="WGY1356" s="84">
        <v>0</v>
      </c>
      <c r="WGZ1356" s="84">
        <f>WGZ1353</f>
        <v>2000000</v>
      </c>
      <c r="WHA1356" s="84">
        <f>WHA1353</f>
        <v>0</v>
      </c>
      <c r="WHB1356" s="84">
        <f>WHA1356/WGZ1356</f>
        <v>0</v>
      </c>
      <c r="WHC1356" s="84">
        <f>WGZ1356-WHA1356</f>
        <v>2000000</v>
      </c>
      <c r="WHD1356" s="84">
        <f t="shared" si="729"/>
        <v>2000000</v>
      </c>
      <c r="WHJ1356" s="84" t="s">
        <v>247</v>
      </c>
      <c r="WHK1356" s="84" t="s">
        <v>4692</v>
      </c>
      <c r="WHL1356" s="84">
        <v>0</v>
      </c>
      <c r="WHM1356" s="84">
        <v>0</v>
      </c>
      <c r="WHO1356" s="84">
        <v>0</v>
      </c>
      <c r="WHP1356" s="84">
        <f>WHP1353</f>
        <v>2000000</v>
      </c>
      <c r="WHQ1356" s="84">
        <f>WHQ1353</f>
        <v>0</v>
      </c>
      <c r="WHR1356" s="84">
        <f>WHQ1356/WHP1356</f>
        <v>0</v>
      </c>
      <c r="WHS1356" s="84">
        <f>WHP1356-WHQ1356</f>
        <v>2000000</v>
      </c>
      <c r="WHT1356" s="84">
        <f t="shared" si="729"/>
        <v>2000000</v>
      </c>
      <c r="WHZ1356" s="84" t="s">
        <v>247</v>
      </c>
      <c r="WIA1356" s="84" t="s">
        <v>4692</v>
      </c>
      <c r="WIB1356" s="84">
        <v>0</v>
      </c>
      <c r="WIC1356" s="84">
        <v>0</v>
      </c>
      <c r="WIE1356" s="84">
        <v>0</v>
      </c>
      <c r="WIF1356" s="84">
        <f>WIF1353</f>
        <v>2000000</v>
      </c>
      <c r="WIG1356" s="84">
        <f>WIG1353</f>
        <v>0</v>
      </c>
      <c r="WIH1356" s="84">
        <f>WIG1356/WIF1356</f>
        <v>0</v>
      </c>
      <c r="WII1356" s="84">
        <f>WIF1356-WIG1356</f>
        <v>2000000</v>
      </c>
      <c r="WIJ1356" s="84">
        <f t="shared" si="730"/>
        <v>2000000</v>
      </c>
      <c r="WIP1356" s="84" t="s">
        <v>247</v>
      </c>
      <c r="WIQ1356" s="84" t="s">
        <v>4692</v>
      </c>
      <c r="WIR1356" s="84">
        <v>0</v>
      </c>
      <c r="WIS1356" s="84">
        <v>0</v>
      </c>
      <c r="WIU1356" s="84">
        <v>0</v>
      </c>
      <c r="WIV1356" s="84">
        <f>WIV1353</f>
        <v>2000000</v>
      </c>
      <c r="WIW1356" s="84">
        <f>WIW1353</f>
        <v>0</v>
      </c>
      <c r="WIX1356" s="84">
        <f>WIW1356/WIV1356</f>
        <v>0</v>
      </c>
      <c r="WIY1356" s="84">
        <f>WIV1356-WIW1356</f>
        <v>2000000</v>
      </c>
      <c r="WIZ1356" s="84">
        <f t="shared" si="730"/>
        <v>2000000</v>
      </c>
      <c r="WJF1356" s="84" t="s">
        <v>247</v>
      </c>
      <c r="WJG1356" s="84" t="s">
        <v>4692</v>
      </c>
      <c r="WJH1356" s="84">
        <v>0</v>
      </c>
      <c r="WJI1356" s="84">
        <v>0</v>
      </c>
      <c r="WJK1356" s="84">
        <v>0</v>
      </c>
      <c r="WJL1356" s="84">
        <f>WJL1353</f>
        <v>2000000</v>
      </c>
      <c r="WJM1356" s="84">
        <f>WJM1353</f>
        <v>0</v>
      </c>
      <c r="WJN1356" s="84">
        <f>WJM1356/WJL1356</f>
        <v>0</v>
      </c>
      <c r="WJO1356" s="84">
        <f>WJL1356-WJM1356</f>
        <v>2000000</v>
      </c>
      <c r="WJP1356" s="84">
        <f t="shared" si="731"/>
        <v>2000000</v>
      </c>
      <c r="WJV1356" s="84" t="s">
        <v>247</v>
      </c>
      <c r="WJW1356" s="84" t="s">
        <v>4692</v>
      </c>
      <c r="WJX1356" s="84">
        <v>0</v>
      </c>
      <c r="WJY1356" s="84">
        <v>0</v>
      </c>
      <c r="WKA1356" s="84">
        <v>0</v>
      </c>
      <c r="WKB1356" s="84">
        <f>WKB1353</f>
        <v>2000000</v>
      </c>
      <c r="WKC1356" s="84">
        <f>WKC1353</f>
        <v>0</v>
      </c>
      <c r="WKD1356" s="84">
        <f>WKC1356/WKB1356</f>
        <v>0</v>
      </c>
      <c r="WKE1356" s="84">
        <f>WKB1356-WKC1356</f>
        <v>2000000</v>
      </c>
      <c r="WKF1356" s="84">
        <f t="shared" si="731"/>
        <v>2000000</v>
      </c>
      <c r="WKL1356" s="84" t="s">
        <v>247</v>
      </c>
      <c r="WKM1356" s="84" t="s">
        <v>4692</v>
      </c>
      <c r="WKN1356" s="84">
        <v>0</v>
      </c>
      <c r="WKO1356" s="84">
        <v>0</v>
      </c>
      <c r="WKQ1356" s="84">
        <v>0</v>
      </c>
      <c r="WKR1356" s="84">
        <f>WKR1353</f>
        <v>2000000</v>
      </c>
      <c r="WKS1356" s="84">
        <f>WKS1353</f>
        <v>0</v>
      </c>
      <c r="WKT1356" s="84">
        <f>WKS1356/WKR1356</f>
        <v>0</v>
      </c>
      <c r="WKU1356" s="84">
        <f>WKR1356-WKS1356</f>
        <v>2000000</v>
      </c>
      <c r="WKV1356" s="84">
        <f t="shared" si="732"/>
        <v>2000000</v>
      </c>
      <c r="WLB1356" s="84" t="s">
        <v>247</v>
      </c>
      <c r="WLC1356" s="84" t="s">
        <v>4692</v>
      </c>
      <c r="WLD1356" s="84">
        <v>0</v>
      </c>
      <c r="WLE1356" s="84">
        <v>0</v>
      </c>
      <c r="WLG1356" s="84">
        <v>0</v>
      </c>
      <c r="WLH1356" s="84">
        <f>WLH1353</f>
        <v>2000000</v>
      </c>
      <c r="WLI1356" s="84">
        <f>WLI1353</f>
        <v>0</v>
      </c>
      <c r="WLJ1356" s="84">
        <f>WLI1356/WLH1356</f>
        <v>0</v>
      </c>
      <c r="WLK1356" s="84">
        <f>WLH1356-WLI1356</f>
        <v>2000000</v>
      </c>
      <c r="WLL1356" s="84">
        <f t="shared" si="732"/>
        <v>2000000</v>
      </c>
      <c r="WLR1356" s="84" t="s">
        <v>247</v>
      </c>
      <c r="WLS1356" s="84" t="s">
        <v>4692</v>
      </c>
      <c r="WLT1356" s="84">
        <v>0</v>
      </c>
      <c r="WLU1356" s="84">
        <v>0</v>
      </c>
      <c r="WLW1356" s="84">
        <v>0</v>
      </c>
      <c r="WLX1356" s="84">
        <f>WLX1353</f>
        <v>2000000</v>
      </c>
      <c r="WLY1356" s="84">
        <f>WLY1353</f>
        <v>0</v>
      </c>
      <c r="WLZ1356" s="84">
        <f>WLY1356/WLX1356</f>
        <v>0</v>
      </c>
      <c r="WMA1356" s="84">
        <f>WLX1356-WLY1356</f>
        <v>2000000</v>
      </c>
      <c r="WMB1356" s="84">
        <f t="shared" si="733"/>
        <v>2000000</v>
      </c>
      <c r="WMH1356" s="84" t="s">
        <v>247</v>
      </c>
      <c r="WMI1356" s="84" t="s">
        <v>4692</v>
      </c>
      <c r="WMJ1356" s="84">
        <v>0</v>
      </c>
      <c r="WMK1356" s="84">
        <v>0</v>
      </c>
      <c r="WMM1356" s="84">
        <v>0</v>
      </c>
      <c r="WMN1356" s="84">
        <f>WMN1353</f>
        <v>2000000</v>
      </c>
      <c r="WMO1356" s="84">
        <f>WMO1353</f>
        <v>0</v>
      </c>
      <c r="WMP1356" s="84">
        <f>WMO1356/WMN1356</f>
        <v>0</v>
      </c>
      <c r="WMQ1356" s="84">
        <f>WMN1356-WMO1356</f>
        <v>2000000</v>
      </c>
      <c r="WMR1356" s="84">
        <f t="shared" si="733"/>
        <v>2000000</v>
      </c>
      <c r="WMX1356" s="84" t="s">
        <v>247</v>
      </c>
      <c r="WMY1356" s="84" t="s">
        <v>4692</v>
      </c>
      <c r="WMZ1356" s="84">
        <v>0</v>
      </c>
      <c r="WNA1356" s="84">
        <v>0</v>
      </c>
      <c r="WNC1356" s="84">
        <v>0</v>
      </c>
      <c r="WND1356" s="84">
        <f>WND1353</f>
        <v>2000000</v>
      </c>
      <c r="WNE1356" s="84">
        <f>WNE1353</f>
        <v>0</v>
      </c>
      <c r="WNF1356" s="84">
        <f>WNE1356/WND1356</f>
        <v>0</v>
      </c>
      <c r="WNG1356" s="84">
        <f>WND1356-WNE1356</f>
        <v>2000000</v>
      </c>
      <c r="WNH1356" s="84">
        <f t="shared" si="734"/>
        <v>2000000</v>
      </c>
      <c r="WNN1356" s="84" t="s">
        <v>247</v>
      </c>
      <c r="WNO1356" s="84" t="s">
        <v>4692</v>
      </c>
      <c r="WNP1356" s="84">
        <v>0</v>
      </c>
      <c r="WNQ1356" s="84">
        <v>0</v>
      </c>
      <c r="WNS1356" s="84">
        <v>0</v>
      </c>
      <c r="WNT1356" s="84">
        <f>WNT1353</f>
        <v>2000000</v>
      </c>
      <c r="WNU1356" s="84">
        <f>WNU1353</f>
        <v>0</v>
      </c>
      <c r="WNV1356" s="84">
        <f>WNU1356/WNT1356</f>
        <v>0</v>
      </c>
      <c r="WNW1356" s="84">
        <f>WNT1356-WNU1356</f>
        <v>2000000</v>
      </c>
      <c r="WNX1356" s="84">
        <f t="shared" si="734"/>
        <v>2000000</v>
      </c>
      <c r="WOD1356" s="84" t="s">
        <v>247</v>
      </c>
      <c r="WOE1356" s="84" t="s">
        <v>4692</v>
      </c>
      <c r="WOF1356" s="84">
        <v>0</v>
      </c>
      <c r="WOG1356" s="84">
        <v>0</v>
      </c>
      <c r="WOI1356" s="84">
        <v>0</v>
      </c>
      <c r="WOJ1356" s="84">
        <f>WOJ1353</f>
        <v>2000000</v>
      </c>
      <c r="WOK1356" s="84">
        <f>WOK1353</f>
        <v>0</v>
      </c>
      <c r="WOL1356" s="84">
        <f>WOK1356/WOJ1356</f>
        <v>0</v>
      </c>
      <c r="WOM1356" s="84">
        <f>WOJ1356-WOK1356</f>
        <v>2000000</v>
      </c>
      <c r="WON1356" s="84">
        <f t="shared" si="735"/>
        <v>2000000</v>
      </c>
      <c r="WOT1356" s="84" t="s">
        <v>247</v>
      </c>
      <c r="WOU1356" s="84" t="s">
        <v>4692</v>
      </c>
      <c r="WOV1356" s="84">
        <v>0</v>
      </c>
      <c r="WOW1356" s="84">
        <v>0</v>
      </c>
      <c r="WOY1356" s="84">
        <v>0</v>
      </c>
      <c r="WOZ1356" s="84">
        <f>WOZ1353</f>
        <v>2000000</v>
      </c>
      <c r="WPA1356" s="84">
        <f>WPA1353</f>
        <v>0</v>
      </c>
      <c r="WPB1356" s="84">
        <f>WPA1356/WOZ1356</f>
        <v>0</v>
      </c>
      <c r="WPC1356" s="84">
        <f>WOZ1356-WPA1356</f>
        <v>2000000</v>
      </c>
      <c r="WPD1356" s="84">
        <f t="shared" si="735"/>
        <v>2000000</v>
      </c>
      <c r="WPJ1356" s="84" t="s">
        <v>247</v>
      </c>
      <c r="WPK1356" s="84" t="s">
        <v>4692</v>
      </c>
      <c r="WPL1356" s="84">
        <v>0</v>
      </c>
      <c r="WPM1356" s="84">
        <v>0</v>
      </c>
      <c r="WPO1356" s="84">
        <v>0</v>
      </c>
      <c r="WPP1356" s="84">
        <f>WPP1353</f>
        <v>2000000</v>
      </c>
      <c r="WPQ1356" s="84">
        <f>WPQ1353</f>
        <v>0</v>
      </c>
      <c r="WPR1356" s="84">
        <f>WPQ1356/WPP1356</f>
        <v>0</v>
      </c>
      <c r="WPS1356" s="84">
        <f>WPP1356-WPQ1356</f>
        <v>2000000</v>
      </c>
      <c r="WPT1356" s="84">
        <f t="shared" si="736"/>
        <v>2000000</v>
      </c>
      <c r="WPZ1356" s="84" t="s">
        <v>247</v>
      </c>
      <c r="WQA1356" s="84" t="s">
        <v>4692</v>
      </c>
      <c r="WQB1356" s="84">
        <v>0</v>
      </c>
      <c r="WQC1356" s="84">
        <v>0</v>
      </c>
      <c r="WQE1356" s="84">
        <v>0</v>
      </c>
      <c r="WQF1356" s="84">
        <f>WQF1353</f>
        <v>2000000</v>
      </c>
      <c r="WQG1356" s="84">
        <f>WQG1353</f>
        <v>0</v>
      </c>
      <c r="WQH1356" s="84">
        <f>WQG1356/WQF1356</f>
        <v>0</v>
      </c>
      <c r="WQI1356" s="84">
        <f>WQF1356-WQG1356</f>
        <v>2000000</v>
      </c>
      <c r="WQJ1356" s="84">
        <f t="shared" si="736"/>
        <v>2000000</v>
      </c>
      <c r="WQP1356" s="84" t="s">
        <v>247</v>
      </c>
      <c r="WQQ1356" s="84" t="s">
        <v>4692</v>
      </c>
      <c r="WQR1356" s="84">
        <v>0</v>
      </c>
      <c r="WQS1356" s="84">
        <v>0</v>
      </c>
      <c r="WQU1356" s="84">
        <v>0</v>
      </c>
      <c r="WQV1356" s="84">
        <f>WQV1353</f>
        <v>2000000</v>
      </c>
      <c r="WQW1356" s="84">
        <f>WQW1353</f>
        <v>0</v>
      </c>
      <c r="WQX1356" s="84">
        <f>WQW1356/WQV1356</f>
        <v>0</v>
      </c>
      <c r="WQY1356" s="84">
        <f>WQV1356-WQW1356</f>
        <v>2000000</v>
      </c>
      <c r="WQZ1356" s="84">
        <f t="shared" si="737"/>
        <v>2000000</v>
      </c>
      <c r="WRF1356" s="84" t="s">
        <v>247</v>
      </c>
      <c r="WRG1356" s="84" t="s">
        <v>4692</v>
      </c>
      <c r="WRH1356" s="84">
        <v>0</v>
      </c>
      <c r="WRI1356" s="84">
        <v>0</v>
      </c>
      <c r="WRK1356" s="84">
        <v>0</v>
      </c>
      <c r="WRL1356" s="84">
        <f>WRL1353</f>
        <v>2000000</v>
      </c>
      <c r="WRM1356" s="84">
        <f>WRM1353</f>
        <v>0</v>
      </c>
      <c r="WRN1356" s="84">
        <f>WRM1356/WRL1356</f>
        <v>0</v>
      </c>
      <c r="WRO1356" s="84">
        <f>WRL1356-WRM1356</f>
        <v>2000000</v>
      </c>
      <c r="WRP1356" s="84">
        <f t="shared" si="737"/>
        <v>2000000</v>
      </c>
      <c r="WRV1356" s="84" t="s">
        <v>247</v>
      </c>
      <c r="WRW1356" s="84" t="s">
        <v>4692</v>
      </c>
      <c r="WRX1356" s="84">
        <v>0</v>
      </c>
      <c r="WRY1356" s="84">
        <v>0</v>
      </c>
      <c r="WSA1356" s="84">
        <v>0</v>
      </c>
      <c r="WSB1356" s="84">
        <f>WSB1353</f>
        <v>2000000</v>
      </c>
      <c r="WSC1356" s="84">
        <f>WSC1353</f>
        <v>0</v>
      </c>
      <c r="WSD1356" s="84">
        <f>WSC1356/WSB1356</f>
        <v>0</v>
      </c>
      <c r="WSE1356" s="84">
        <f>WSB1356-WSC1356</f>
        <v>2000000</v>
      </c>
      <c r="WSF1356" s="84">
        <f t="shared" si="738"/>
        <v>2000000</v>
      </c>
      <c r="WSL1356" s="84" t="s">
        <v>247</v>
      </c>
      <c r="WSM1356" s="84" t="s">
        <v>4692</v>
      </c>
      <c r="WSN1356" s="84">
        <v>0</v>
      </c>
      <c r="WSO1356" s="84">
        <v>0</v>
      </c>
      <c r="WSQ1356" s="84">
        <v>0</v>
      </c>
      <c r="WSR1356" s="84">
        <f>WSR1353</f>
        <v>2000000</v>
      </c>
      <c r="WSS1356" s="84">
        <f>WSS1353</f>
        <v>0</v>
      </c>
      <c r="WST1356" s="84">
        <f>WSS1356/WSR1356</f>
        <v>0</v>
      </c>
      <c r="WSU1356" s="84">
        <f>WSR1356-WSS1356</f>
        <v>2000000</v>
      </c>
      <c r="WSV1356" s="84">
        <f t="shared" si="738"/>
        <v>2000000</v>
      </c>
      <c r="WTB1356" s="84" t="s">
        <v>247</v>
      </c>
      <c r="WTC1356" s="84" t="s">
        <v>4692</v>
      </c>
      <c r="WTD1356" s="84">
        <v>0</v>
      </c>
      <c r="WTE1356" s="84">
        <v>0</v>
      </c>
      <c r="WTG1356" s="84">
        <v>0</v>
      </c>
      <c r="WTH1356" s="84">
        <f>WTH1353</f>
        <v>2000000</v>
      </c>
      <c r="WTI1356" s="84">
        <f>WTI1353</f>
        <v>0</v>
      </c>
      <c r="WTJ1356" s="84">
        <f>WTI1356/WTH1356</f>
        <v>0</v>
      </c>
      <c r="WTK1356" s="84">
        <f>WTH1356-WTI1356</f>
        <v>2000000</v>
      </c>
      <c r="WTL1356" s="84">
        <f t="shared" si="739"/>
        <v>2000000</v>
      </c>
      <c r="WTR1356" s="84" t="s">
        <v>247</v>
      </c>
      <c r="WTS1356" s="84" t="s">
        <v>4692</v>
      </c>
      <c r="WTT1356" s="84">
        <v>0</v>
      </c>
      <c r="WTU1356" s="84">
        <v>0</v>
      </c>
      <c r="WTW1356" s="84">
        <v>0</v>
      </c>
      <c r="WTX1356" s="84">
        <f>WTX1353</f>
        <v>2000000</v>
      </c>
      <c r="WTY1356" s="84">
        <f>WTY1353</f>
        <v>0</v>
      </c>
      <c r="WTZ1356" s="84">
        <f>WTY1356/WTX1356</f>
        <v>0</v>
      </c>
      <c r="WUA1356" s="84">
        <f>WTX1356-WTY1356</f>
        <v>2000000</v>
      </c>
      <c r="WUB1356" s="84">
        <f t="shared" si="739"/>
        <v>2000000</v>
      </c>
      <c r="WUH1356" s="84" t="s">
        <v>247</v>
      </c>
      <c r="WUI1356" s="84" t="s">
        <v>4692</v>
      </c>
      <c r="WUJ1356" s="84">
        <v>0</v>
      </c>
      <c r="WUK1356" s="84">
        <v>0</v>
      </c>
      <c r="WUM1356" s="84">
        <v>0</v>
      </c>
      <c r="WUN1356" s="84">
        <f>WUN1353</f>
        <v>2000000</v>
      </c>
      <c r="WUO1356" s="84">
        <f>WUO1353</f>
        <v>0</v>
      </c>
      <c r="WUP1356" s="84">
        <f>WUO1356/WUN1356</f>
        <v>0</v>
      </c>
      <c r="WUQ1356" s="84">
        <f>WUN1356-WUO1356</f>
        <v>2000000</v>
      </c>
      <c r="WUR1356" s="84">
        <f t="shared" si="740"/>
        <v>2000000</v>
      </c>
      <c r="WUX1356" s="84" t="s">
        <v>247</v>
      </c>
      <c r="WUY1356" s="84" t="s">
        <v>4692</v>
      </c>
      <c r="WUZ1356" s="84">
        <v>0</v>
      </c>
      <c r="WVA1356" s="84">
        <v>0</v>
      </c>
      <c r="WVC1356" s="84">
        <v>0</v>
      </c>
      <c r="WVD1356" s="84">
        <f>WVD1353</f>
        <v>2000000</v>
      </c>
      <c r="WVE1356" s="84">
        <f>WVE1353</f>
        <v>0</v>
      </c>
      <c r="WVF1356" s="84">
        <f>WVE1356/WVD1356</f>
        <v>0</v>
      </c>
      <c r="WVG1356" s="84">
        <f>WVD1356-WVE1356</f>
        <v>2000000</v>
      </c>
      <c r="WVH1356" s="84">
        <f t="shared" si="740"/>
        <v>2000000</v>
      </c>
      <c r="WVN1356" s="84" t="s">
        <v>247</v>
      </c>
      <c r="WVO1356" s="84" t="s">
        <v>4692</v>
      </c>
      <c r="WVP1356" s="84">
        <v>0</v>
      </c>
      <c r="WVQ1356" s="84">
        <v>0</v>
      </c>
      <c r="WVS1356" s="84">
        <v>0</v>
      </c>
      <c r="WVT1356" s="84">
        <f>WVT1353</f>
        <v>2000000</v>
      </c>
      <c r="WVU1356" s="84">
        <f>WVU1353</f>
        <v>0</v>
      </c>
      <c r="WVV1356" s="84">
        <f>WVU1356/WVT1356</f>
        <v>0</v>
      </c>
      <c r="WVW1356" s="84">
        <f>WVT1356-WVU1356</f>
        <v>2000000</v>
      </c>
      <c r="WVX1356" s="84">
        <f t="shared" si="741"/>
        <v>2000000</v>
      </c>
      <c r="WWD1356" s="84" t="s">
        <v>247</v>
      </c>
      <c r="WWE1356" s="84" t="s">
        <v>4692</v>
      </c>
      <c r="WWF1356" s="84">
        <v>0</v>
      </c>
      <c r="WWG1356" s="84">
        <v>0</v>
      </c>
      <c r="WWI1356" s="84">
        <v>0</v>
      </c>
      <c r="WWJ1356" s="84">
        <f>WWJ1353</f>
        <v>2000000</v>
      </c>
      <c r="WWK1356" s="84">
        <f>WWK1353</f>
        <v>0</v>
      </c>
      <c r="WWL1356" s="84">
        <f>WWK1356/WWJ1356</f>
        <v>0</v>
      </c>
      <c r="WWM1356" s="84">
        <f>WWJ1356-WWK1356</f>
        <v>2000000</v>
      </c>
      <c r="WWN1356" s="84">
        <f t="shared" si="741"/>
        <v>2000000</v>
      </c>
      <c r="WWT1356" s="84" t="s">
        <v>247</v>
      </c>
      <c r="WWU1356" s="84" t="s">
        <v>4692</v>
      </c>
      <c r="WWV1356" s="84">
        <v>0</v>
      </c>
      <c r="WWW1356" s="84">
        <v>0</v>
      </c>
      <c r="WWY1356" s="84">
        <v>0</v>
      </c>
      <c r="WWZ1356" s="84">
        <f>WWZ1353</f>
        <v>2000000</v>
      </c>
      <c r="WXA1356" s="84">
        <f>WXA1353</f>
        <v>0</v>
      </c>
      <c r="WXB1356" s="84">
        <f>WXA1356/WWZ1356</f>
        <v>0</v>
      </c>
      <c r="WXC1356" s="84">
        <f>WWZ1356-WXA1356</f>
        <v>2000000</v>
      </c>
      <c r="WXD1356" s="84">
        <f t="shared" si="742"/>
        <v>2000000</v>
      </c>
      <c r="WXJ1356" s="84" t="s">
        <v>247</v>
      </c>
      <c r="WXK1356" s="84" t="s">
        <v>4692</v>
      </c>
      <c r="WXL1356" s="84">
        <v>0</v>
      </c>
      <c r="WXM1356" s="84">
        <v>0</v>
      </c>
      <c r="WXO1356" s="84">
        <v>0</v>
      </c>
      <c r="WXP1356" s="84">
        <f>WXP1353</f>
        <v>2000000</v>
      </c>
      <c r="WXQ1356" s="84">
        <f>WXQ1353</f>
        <v>0</v>
      </c>
      <c r="WXR1356" s="84">
        <f>WXQ1356/WXP1356</f>
        <v>0</v>
      </c>
      <c r="WXS1356" s="84">
        <f>WXP1356-WXQ1356</f>
        <v>2000000</v>
      </c>
      <c r="WXT1356" s="84">
        <f t="shared" si="742"/>
        <v>2000000</v>
      </c>
      <c r="WXZ1356" s="84" t="s">
        <v>247</v>
      </c>
      <c r="WYA1356" s="84" t="s">
        <v>4692</v>
      </c>
      <c r="WYB1356" s="84">
        <v>0</v>
      </c>
      <c r="WYC1356" s="84">
        <v>0</v>
      </c>
      <c r="WYE1356" s="84">
        <v>0</v>
      </c>
      <c r="WYF1356" s="84">
        <f>WYF1353</f>
        <v>2000000</v>
      </c>
      <c r="WYG1356" s="84">
        <f>WYG1353</f>
        <v>0</v>
      </c>
      <c r="WYH1356" s="84">
        <f>WYG1356/WYF1356</f>
        <v>0</v>
      </c>
      <c r="WYI1356" s="84">
        <f>WYF1356-WYG1356</f>
        <v>2000000</v>
      </c>
      <c r="WYJ1356" s="84">
        <f t="shared" si="743"/>
        <v>2000000</v>
      </c>
      <c r="WYP1356" s="84" t="s">
        <v>247</v>
      </c>
      <c r="WYQ1356" s="84" t="s">
        <v>4692</v>
      </c>
      <c r="WYR1356" s="84">
        <v>0</v>
      </c>
      <c r="WYS1356" s="84">
        <v>0</v>
      </c>
      <c r="WYU1356" s="84">
        <v>0</v>
      </c>
      <c r="WYV1356" s="84">
        <f>WYV1353</f>
        <v>2000000</v>
      </c>
      <c r="WYW1356" s="84">
        <f>WYW1353</f>
        <v>0</v>
      </c>
      <c r="WYX1356" s="84">
        <f>WYW1356/WYV1356</f>
        <v>0</v>
      </c>
      <c r="WYY1356" s="84">
        <f>WYV1356-WYW1356</f>
        <v>2000000</v>
      </c>
      <c r="WYZ1356" s="84">
        <f t="shared" si="743"/>
        <v>2000000</v>
      </c>
      <c r="WZF1356" s="84" t="s">
        <v>247</v>
      </c>
      <c r="WZG1356" s="84" t="s">
        <v>4692</v>
      </c>
      <c r="WZH1356" s="84">
        <v>0</v>
      </c>
      <c r="WZI1356" s="84">
        <v>0</v>
      </c>
      <c r="WZK1356" s="84">
        <v>0</v>
      </c>
      <c r="WZL1356" s="84">
        <f>WZL1353</f>
        <v>2000000</v>
      </c>
      <c r="WZM1356" s="84">
        <f>WZM1353</f>
        <v>0</v>
      </c>
      <c r="WZN1356" s="84">
        <f>WZM1356/WZL1356</f>
        <v>0</v>
      </c>
      <c r="WZO1356" s="84">
        <f>WZL1356-WZM1356</f>
        <v>2000000</v>
      </c>
      <c r="WZP1356" s="84">
        <f t="shared" si="744"/>
        <v>2000000</v>
      </c>
      <c r="WZV1356" s="84" t="s">
        <v>247</v>
      </c>
      <c r="WZW1356" s="84" t="s">
        <v>4692</v>
      </c>
      <c r="WZX1356" s="84">
        <v>0</v>
      </c>
      <c r="WZY1356" s="84">
        <v>0</v>
      </c>
      <c r="XAA1356" s="84">
        <v>0</v>
      </c>
      <c r="XAB1356" s="84">
        <f>XAB1353</f>
        <v>2000000</v>
      </c>
      <c r="XAC1356" s="84">
        <f>XAC1353</f>
        <v>0</v>
      </c>
      <c r="XAD1356" s="84">
        <f>XAC1356/XAB1356</f>
        <v>0</v>
      </c>
      <c r="XAE1356" s="84">
        <f>XAB1356-XAC1356</f>
        <v>2000000</v>
      </c>
      <c r="XAF1356" s="84">
        <f t="shared" si="744"/>
        <v>2000000</v>
      </c>
      <c r="XAL1356" s="84" t="s">
        <v>247</v>
      </c>
      <c r="XAM1356" s="84" t="s">
        <v>4692</v>
      </c>
      <c r="XAN1356" s="84">
        <v>0</v>
      </c>
      <c r="XAO1356" s="84">
        <v>0</v>
      </c>
      <c r="XAQ1356" s="84">
        <v>0</v>
      </c>
      <c r="XAR1356" s="84">
        <f>XAR1353</f>
        <v>2000000</v>
      </c>
      <c r="XAS1356" s="84">
        <f>XAS1353</f>
        <v>0</v>
      </c>
      <c r="XAT1356" s="84">
        <f>XAS1356/XAR1356</f>
        <v>0</v>
      </c>
      <c r="XAU1356" s="84">
        <f>XAR1356-XAS1356</f>
        <v>2000000</v>
      </c>
      <c r="XAV1356" s="84">
        <f t="shared" si="745"/>
        <v>2000000</v>
      </c>
      <c r="XBB1356" s="84" t="s">
        <v>247</v>
      </c>
      <c r="XBC1356" s="84" t="s">
        <v>4692</v>
      </c>
      <c r="XBD1356" s="84">
        <v>0</v>
      </c>
      <c r="XBE1356" s="84">
        <v>0</v>
      </c>
      <c r="XBG1356" s="84">
        <v>0</v>
      </c>
      <c r="XBH1356" s="84">
        <f>XBH1353</f>
        <v>2000000</v>
      </c>
      <c r="XBI1356" s="84">
        <f>XBI1353</f>
        <v>0</v>
      </c>
      <c r="XBJ1356" s="84">
        <f>XBI1356/XBH1356</f>
        <v>0</v>
      </c>
      <c r="XBK1356" s="84">
        <f>XBH1356-XBI1356</f>
        <v>2000000</v>
      </c>
      <c r="XBL1356" s="84">
        <f t="shared" si="745"/>
        <v>2000000</v>
      </c>
      <c r="XBR1356" s="84" t="s">
        <v>247</v>
      </c>
      <c r="XBS1356" s="84" t="s">
        <v>4692</v>
      </c>
      <c r="XBT1356" s="84">
        <v>0</v>
      </c>
      <c r="XBU1356" s="84">
        <v>0</v>
      </c>
      <c r="XBW1356" s="84">
        <v>0</v>
      </c>
      <c r="XBX1356" s="84">
        <f>XBX1353</f>
        <v>2000000</v>
      </c>
      <c r="XBY1356" s="84">
        <f>XBY1353</f>
        <v>0</v>
      </c>
      <c r="XBZ1356" s="84">
        <f>XBY1356/XBX1356</f>
        <v>0</v>
      </c>
      <c r="XCA1356" s="84">
        <f>XBX1356-XBY1356</f>
        <v>2000000</v>
      </c>
      <c r="XCB1356" s="84">
        <f t="shared" si="746"/>
        <v>2000000</v>
      </c>
      <c r="XCH1356" s="84" t="s">
        <v>247</v>
      </c>
      <c r="XCI1356" s="84" t="s">
        <v>4692</v>
      </c>
      <c r="XCJ1356" s="84">
        <v>0</v>
      </c>
      <c r="XCK1356" s="84">
        <v>0</v>
      </c>
      <c r="XCM1356" s="84">
        <v>0</v>
      </c>
      <c r="XCN1356" s="84">
        <f>XCN1353</f>
        <v>2000000</v>
      </c>
      <c r="XCO1356" s="84">
        <f>XCO1353</f>
        <v>0</v>
      </c>
      <c r="XCP1356" s="84">
        <f>XCO1356/XCN1356</f>
        <v>0</v>
      </c>
      <c r="XCQ1356" s="84">
        <f>XCN1356-XCO1356</f>
        <v>2000000</v>
      </c>
      <c r="XCR1356" s="84">
        <f t="shared" si="746"/>
        <v>2000000</v>
      </c>
      <c r="XCX1356" s="84" t="s">
        <v>247</v>
      </c>
      <c r="XCY1356" s="84" t="s">
        <v>4692</v>
      </c>
      <c r="XCZ1356" s="84">
        <v>0</v>
      </c>
      <c r="XDA1356" s="84">
        <v>0</v>
      </c>
      <c r="XDC1356" s="84">
        <v>0</v>
      </c>
      <c r="XDD1356" s="84">
        <f>XDD1353</f>
        <v>2000000</v>
      </c>
      <c r="XDE1356" s="84">
        <f>XDE1353</f>
        <v>0</v>
      </c>
      <c r="XDF1356" s="84">
        <f>XDE1356/XDD1356</f>
        <v>0</v>
      </c>
      <c r="XDG1356" s="84">
        <f>XDD1356-XDE1356</f>
        <v>2000000</v>
      </c>
      <c r="XDH1356" s="84">
        <f t="shared" si="747"/>
        <v>2000000</v>
      </c>
      <c r="XDN1356" s="84" t="s">
        <v>247</v>
      </c>
      <c r="XDO1356" s="84" t="s">
        <v>4692</v>
      </c>
      <c r="XDP1356" s="84">
        <v>0</v>
      </c>
      <c r="XDQ1356" s="84">
        <v>0</v>
      </c>
      <c r="XDS1356" s="84">
        <v>0</v>
      </c>
      <c r="XDT1356" s="84">
        <f>XDT1353</f>
        <v>2000000</v>
      </c>
      <c r="XDU1356" s="84">
        <f>XDU1353</f>
        <v>0</v>
      </c>
      <c r="XDV1356" s="84">
        <f>XDU1356/XDT1356</f>
        <v>0</v>
      </c>
      <c r="XDW1356" s="84">
        <f>XDT1356-XDU1356</f>
        <v>2000000</v>
      </c>
      <c r="XDX1356" s="84">
        <f t="shared" si="747"/>
        <v>2000000</v>
      </c>
      <c r="XED1356" s="84" t="s">
        <v>247</v>
      </c>
      <c r="XEE1356" s="84" t="s">
        <v>4692</v>
      </c>
      <c r="XEF1356" s="84">
        <v>0</v>
      </c>
      <c r="XEG1356" s="84">
        <v>0</v>
      </c>
      <c r="XEI1356" s="84">
        <v>0</v>
      </c>
      <c r="XEJ1356" s="84">
        <f>XEJ1353</f>
        <v>2000000</v>
      </c>
      <c r="XEK1356" s="84">
        <f>XEK1353</f>
        <v>0</v>
      </c>
      <c r="XEL1356" s="84">
        <f>XEK1356/XEJ1356</f>
        <v>0</v>
      </c>
      <c r="XEM1356" s="84">
        <f>XEJ1356-XEK1356</f>
        <v>2000000</v>
      </c>
      <c r="XEN1356" s="84">
        <f t="shared" si="748"/>
        <v>2000000</v>
      </c>
      <c r="XET1356" s="84" t="s">
        <v>247</v>
      </c>
      <c r="XEU1356" s="84" t="s">
        <v>4692</v>
      </c>
      <c r="XEV1356" s="84">
        <v>0</v>
      </c>
      <c r="XEW1356" s="84">
        <v>0</v>
      </c>
      <c r="XEY1356" s="84">
        <v>0</v>
      </c>
      <c r="XEZ1356" s="84">
        <f>XEZ1353</f>
        <v>2000000</v>
      </c>
      <c r="XFA1356" s="84">
        <f>XFA1353</f>
        <v>0</v>
      </c>
      <c r="XFB1356" s="84">
        <f>XFA1356/XEZ1356</f>
        <v>0</v>
      </c>
      <c r="XFC1356" s="84">
        <f>XEZ1356-XFA1356</f>
        <v>2000000</v>
      </c>
      <c r="XFD1356" s="84">
        <f t="shared" si="748"/>
        <v>2000000</v>
      </c>
    </row>
    <row r="1357" spans="1:1024 1027:2048 2051:3072 3075:4096 4099:5120 5123:6144 6147:7168 7171:8192 8195:9216 9219:10240 10243:11264 11267:12288 12291:13312 13315:14336 14339:15360 15363:16384" x14ac:dyDescent="0.25">
      <c r="A1357" s="84"/>
      <c r="B1357" s="84"/>
      <c r="G1357" s="797" t="s">
        <v>5397</v>
      </c>
      <c r="H1357" s="780">
        <f>SUM(H1355:H1356)</f>
        <v>3000000</v>
      </c>
      <c r="I1357" s="780">
        <f>SUM(I1355:I1356)</f>
        <v>0</v>
      </c>
      <c r="J1357" s="781">
        <f>I1357/H1357</f>
        <v>0</v>
      </c>
      <c r="K1357" s="780">
        <f>SUM(K1355)</f>
        <v>3000000</v>
      </c>
      <c r="L1357" s="782">
        <f>SUM(L1355:L1356)</f>
        <v>3000000</v>
      </c>
      <c r="M1357" s="782">
        <f>SUM(M1355:M1356)</f>
        <v>0</v>
      </c>
      <c r="N1357" s="783">
        <f>M1357/L1357</f>
        <v>0</v>
      </c>
      <c r="O1357" s="782">
        <f>L1357-M1357</f>
        <v>3000000</v>
      </c>
      <c r="P1357" s="782">
        <f t="shared" si="237"/>
        <v>6000000</v>
      </c>
      <c r="Q1357" s="800"/>
      <c r="R1357" s="801"/>
      <c r="S1357" s="800"/>
      <c r="T1357" s="84"/>
      <c r="V1357" s="84"/>
      <c r="W1357" s="84" t="s">
        <v>5397</v>
      </c>
      <c r="X1357" s="815">
        <f>SUM(X1355:X1356)</f>
        <v>1000000</v>
      </c>
      <c r="Y1357" s="816">
        <f>SUM(Y1355:Y1356)</f>
        <v>0</v>
      </c>
      <c r="Z1357" s="812">
        <f>Y1357/X1357</f>
        <v>0</v>
      </c>
      <c r="AA1357" s="813">
        <f>SUM(AA1355)</f>
        <v>1000000</v>
      </c>
      <c r="AB1357" s="84">
        <f>SUM(AB1355:AB1356)</f>
        <v>2000000</v>
      </c>
      <c r="AC1357" s="84">
        <f>SUM(AC1355:AC1356)</f>
        <v>0</v>
      </c>
      <c r="AD1357" s="84">
        <f>AC1357/AB1357</f>
        <v>0</v>
      </c>
      <c r="AE1357" s="84">
        <f>AB1357-AC1357</f>
        <v>2000000</v>
      </c>
      <c r="AF1357" s="84">
        <f t="shared" si="237"/>
        <v>3000000</v>
      </c>
      <c r="AM1357" s="84" t="s">
        <v>5397</v>
      </c>
      <c r="AN1357" s="84">
        <f>SUM(AN1355:AN1356)</f>
        <v>1000000</v>
      </c>
      <c r="AO1357" s="84">
        <f>SUM(AO1355:AO1356)</f>
        <v>0</v>
      </c>
      <c r="AP1357" s="84">
        <f>AO1357/AN1357</f>
        <v>0</v>
      </c>
      <c r="AQ1357" s="84">
        <f>SUM(AQ1355)</f>
        <v>1000000</v>
      </c>
      <c r="AR1357" s="84">
        <f>SUM(AR1355:AR1356)</f>
        <v>2000000</v>
      </c>
      <c r="AS1357" s="84">
        <f>SUM(AS1355:AS1356)</f>
        <v>0</v>
      </c>
      <c r="AT1357" s="84">
        <f>AS1357/AR1357</f>
        <v>0</v>
      </c>
      <c r="AU1357" s="84">
        <f>AR1357-AS1357</f>
        <v>2000000</v>
      </c>
      <c r="AV1357" s="84">
        <f t="shared" si="238"/>
        <v>3000000</v>
      </c>
      <c r="BC1357" s="84" t="s">
        <v>5397</v>
      </c>
      <c r="BD1357" s="84">
        <f>SUM(BD1355:BD1356)</f>
        <v>1000000</v>
      </c>
      <c r="BE1357" s="84">
        <f>SUM(BE1355:BE1356)</f>
        <v>0</v>
      </c>
      <c r="BF1357" s="84">
        <f>BE1357/BD1357</f>
        <v>0</v>
      </c>
      <c r="BG1357" s="84">
        <f>SUM(BG1355)</f>
        <v>1000000</v>
      </c>
      <c r="BH1357" s="84">
        <f>SUM(BH1355:BH1356)</f>
        <v>2000000</v>
      </c>
      <c r="BI1357" s="84">
        <f>SUM(BI1355:BI1356)</f>
        <v>0</v>
      </c>
      <c r="BJ1357" s="84">
        <f>BI1357/BH1357</f>
        <v>0</v>
      </c>
      <c r="BK1357" s="84">
        <f>BH1357-BI1357</f>
        <v>2000000</v>
      </c>
      <c r="BL1357" s="84">
        <f t="shared" si="238"/>
        <v>3000000</v>
      </c>
      <c r="BS1357" s="84" t="s">
        <v>5397</v>
      </c>
      <c r="BT1357" s="84">
        <f>SUM(BT1355:BT1356)</f>
        <v>1000000</v>
      </c>
      <c r="BU1357" s="84">
        <f>SUM(BU1355:BU1356)</f>
        <v>0</v>
      </c>
      <c r="BV1357" s="84">
        <f>BU1357/BT1357</f>
        <v>0</v>
      </c>
      <c r="BW1357" s="84">
        <f>SUM(BW1355)</f>
        <v>1000000</v>
      </c>
      <c r="BX1357" s="84">
        <f>SUM(BX1355:BX1356)</f>
        <v>2000000</v>
      </c>
      <c r="BY1357" s="84">
        <f>SUM(BY1355:BY1356)</f>
        <v>0</v>
      </c>
      <c r="BZ1357" s="84">
        <f>BY1357/BX1357</f>
        <v>0</v>
      </c>
      <c r="CA1357" s="84">
        <f>BX1357-BY1357</f>
        <v>2000000</v>
      </c>
      <c r="CB1357" s="84">
        <f t="shared" si="239"/>
        <v>3000000</v>
      </c>
      <c r="CI1357" s="84" t="s">
        <v>5397</v>
      </c>
      <c r="CJ1357" s="84">
        <f>SUM(CJ1355:CJ1356)</f>
        <v>1000000</v>
      </c>
      <c r="CK1357" s="84">
        <f>SUM(CK1355:CK1356)</f>
        <v>0</v>
      </c>
      <c r="CL1357" s="84">
        <f>CK1357/CJ1357</f>
        <v>0</v>
      </c>
      <c r="CM1357" s="84">
        <f>SUM(CM1355)</f>
        <v>1000000</v>
      </c>
      <c r="CN1357" s="84">
        <f>SUM(CN1355:CN1356)</f>
        <v>2000000</v>
      </c>
      <c r="CO1357" s="84">
        <f>SUM(CO1355:CO1356)</f>
        <v>0</v>
      </c>
      <c r="CP1357" s="84">
        <f>CO1357/CN1357</f>
        <v>0</v>
      </c>
      <c r="CQ1357" s="84">
        <f>CN1357-CO1357</f>
        <v>2000000</v>
      </c>
      <c r="CR1357" s="84">
        <f t="shared" si="239"/>
        <v>3000000</v>
      </c>
      <c r="CY1357" s="84" t="s">
        <v>5397</v>
      </c>
      <c r="CZ1357" s="84">
        <f>SUM(CZ1355:CZ1356)</f>
        <v>1000000</v>
      </c>
      <c r="DA1357" s="84">
        <f>SUM(DA1355:DA1356)</f>
        <v>0</v>
      </c>
      <c r="DB1357" s="84">
        <f>DA1357/CZ1357</f>
        <v>0</v>
      </c>
      <c r="DC1357" s="84">
        <f>SUM(DC1355)</f>
        <v>1000000</v>
      </c>
      <c r="DD1357" s="84">
        <f>SUM(DD1355:DD1356)</f>
        <v>2000000</v>
      </c>
      <c r="DE1357" s="84">
        <f>SUM(DE1355:DE1356)</f>
        <v>0</v>
      </c>
      <c r="DF1357" s="84">
        <f>DE1357/DD1357</f>
        <v>0</v>
      </c>
      <c r="DG1357" s="84">
        <f>DD1357-DE1357</f>
        <v>2000000</v>
      </c>
      <c r="DH1357" s="84">
        <f t="shared" si="240"/>
        <v>3000000</v>
      </c>
      <c r="DO1357" s="84" t="s">
        <v>5397</v>
      </c>
      <c r="DP1357" s="84">
        <f>SUM(DP1355:DP1356)</f>
        <v>1000000</v>
      </c>
      <c r="DQ1357" s="84">
        <f>SUM(DQ1355:DQ1356)</f>
        <v>0</v>
      </c>
      <c r="DR1357" s="84">
        <f>DQ1357/DP1357</f>
        <v>0</v>
      </c>
      <c r="DS1357" s="84">
        <f>SUM(DS1355)</f>
        <v>1000000</v>
      </c>
      <c r="DT1357" s="84">
        <f>SUM(DT1355:DT1356)</f>
        <v>2000000</v>
      </c>
      <c r="DU1357" s="84">
        <f>SUM(DU1355:DU1356)</f>
        <v>0</v>
      </c>
      <c r="DV1357" s="84">
        <f>DU1357/DT1357</f>
        <v>0</v>
      </c>
      <c r="DW1357" s="84">
        <f>DT1357-DU1357</f>
        <v>2000000</v>
      </c>
      <c r="DX1357" s="84">
        <f t="shared" si="240"/>
        <v>3000000</v>
      </c>
      <c r="EE1357" s="84" t="s">
        <v>5397</v>
      </c>
      <c r="EF1357" s="84">
        <f>SUM(EF1355:EF1356)</f>
        <v>1000000</v>
      </c>
      <c r="EG1357" s="84">
        <f>SUM(EG1355:EG1356)</f>
        <v>0</v>
      </c>
      <c r="EH1357" s="84">
        <f>EG1357/EF1357</f>
        <v>0</v>
      </c>
      <c r="EI1357" s="84">
        <f>SUM(EI1355)</f>
        <v>1000000</v>
      </c>
      <c r="EJ1357" s="84">
        <f>SUM(EJ1355:EJ1356)</f>
        <v>2000000</v>
      </c>
      <c r="EK1357" s="84">
        <f>SUM(EK1355:EK1356)</f>
        <v>0</v>
      </c>
      <c r="EL1357" s="84">
        <f>EK1357/EJ1357</f>
        <v>0</v>
      </c>
      <c r="EM1357" s="84">
        <f>EJ1357-EK1357</f>
        <v>2000000</v>
      </c>
      <c r="EN1357" s="84">
        <f t="shared" si="241"/>
        <v>3000000</v>
      </c>
      <c r="EU1357" s="84" t="s">
        <v>5397</v>
      </c>
      <c r="EV1357" s="84">
        <f>SUM(EV1355:EV1356)</f>
        <v>1000000</v>
      </c>
      <c r="EW1357" s="84">
        <f>SUM(EW1355:EW1356)</f>
        <v>0</v>
      </c>
      <c r="EX1357" s="84">
        <f>EW1357/EV1357</f>
        <v>0</v>
      </c>
      <c r="EY1357" s="84">
        <f>SUM(EY1355)</f>
        <v>1000000</v>
      </c>
      <c r="EZ1357" s="84">
        <f>SUM(EZ1355:EZ1356)</f>
        <v>2000000</v>
      </c>
      <c r="FA1357" s="84">
        <f>SUM(FA1355:FA1356)</f>
        <v>0</v>
      </c>
      <c r="FB1357" s="84">
        <f>FA1357/EZ1357</f>
        <v>0</v>
      </c>
      <c r="FC1357" s="84">
        <f>EZ1357-FA1357</f>
        <v>2000000</v>
      </c>
      <c r="FD1357" s="84">
        <f t="shared" si="241"/>
        <v>3000000</v>
      </c>
      <c r="FK1357" s="84" t="s">
        <v>5397</v>
      </c>
      <c r="FL1357" s="84">
        <f>SUM(FL1355:FL1356)</f>
        <v>1000000</v>
      </c>
      <c r="FM1357" s="84">
        <f>SUM(FM1355:FM1356)</f>
        <v>0</v>
      </c>
      <c r="FN1357" s="84">
        <f>FM1357/FL1357</f>
        <v>0</v>
      </c>
      <c r="FO1357" s="84">
        <f>SUM(FO1355)</f>
        <v>1000000</v>
      </c>
      <c r="FP1357" s="84">
        <f>SUM(FP1355:FP1356)</f>
        <v>2000000</v>
      </c>
      <c r="FQ1357" s="84">
        <f>SUM(FQ1355:FQ1356)</f>
        <v>0</v>
      </c>
      <c r="FR1357" s="84">
        <f>FQ1357/FP1357</f>
        <v>0</v>
      </c>
      <c r="FS1357" s="84">
        <f>FP1357-FQ1357</f>
        <v>2000000</v>
      </c>
      <c r="FT1357" s="84">
        <f t="shared" si="242"/>
        <v>3000000</v>
      </c>
      <c r="GA1357" s="84" t="s">
        <v>5397</v>
      </c>
      <c r="GB1357" s="84">
        <f>SUM(GB1355:GB1356)</f>
        <v>1000000</v>
      </c>
      <c r="GC1357" s="84">
        <f>SUM(GC1355:GC1356)</f>
        <v>0</v>
      </c>
      <c r="GD1357" s="84">
        <f>GC1357/GB1357</f>
        <v>0</v>
      </c>
      <c r="GE1357" s="84">
        <f>SUM(GE1355)</f>
        <v>1000000</v>
      </c>
      <c r="GF1357" s="84">
        <f>SUM(GF1355:GF1356)</f>
        <v>2000000</v>
      </c>
      <c r="GG1357" s="84">
        <f>SUM(GG1355:GG1356)</f>
        <v>0</v>
      </c>
      <c r="GH1357" s="84">
        <f>GG1357/GF1357</f>
        <v>0</v>
      </c>
      <c r="GI1357" s="84">
        <f>GF1357-GG1357</f>
        <v>2000000</v>
      </c>
      <c r="GJ1357" s="84">
        <f t="shared" si="242"/>
        <v>3000000</v>
      </c>
      <c r="GQ1357" s="84" t="s">
        <v>5397</v>
      </c>
      <c r="GR1357" s="84">
        <f>SUM(GR1355:GR1356)</f>
        <v>1000000</v>
      </c>
      <c r="GS1357" s="84">
        <f>SUM(GS1355:GS1356)</f>
        <v>0</v>
      </c>
      <c r="GT1357" s="84">
        <f>GS1357/GR1357</f>
        <v>0</v>
      </c>
      <c r="GU1357" s="84">
        <f>SUM(GU1355)</f>
        <v>1000000</v>
      </c>
      <c r="GV1357" s="84">
        <f>SUM(GV1355:GV1356)</f>
        <v>2000000</v>
      </c>
      <c r="GW1357" s="84">
        <f>SUM(GW1355:GW1356)</f>
        <v>0</v>
      </c>
      <c r="GX1357" s="84">
        <f>GW1357/GV1357</f>
        <v>0</v>
      </c>
      <c r="GY1357" s="84">
        <f>GV1357-GW1357</f>
        <v>2000000</v>
      </c>
      <c r="GZ1357" s="84">
        <f t="shared" si="243"/>
        <v>3000000</v>
      </c>
      <c r="HG1357" s="84" t="s">
        <v>5397</v>
      </c>
      <c r="HH1357" s="84">
        <f>SUM(HH1355:HH1356)</f>
        <v>1000000</v>
      </c>
      <c r="HI1357" s="84">
        <f>SUM(HI1355:HI1356)</f>
        <v>0</v>
      </c>
      <c r="HJ1357" s="84">
        <f>HI1357/HH1357</f>
        <v>0</v>
      </c>
      <c r="HK1357" s="84">
        <f>SUM(HK1355)</f>
        <v>1000000</v>
      </c>
      <c r="HL1357" s="84">
        <f>SUM(HL1355:HL1356)</f>
        <v>2000000</v>
      </c>
      <c r="HM1357" s="84">
        <f>SUM(HM1355:HM1356)</f>
        <v>0</v>
      </c>
      <c r="HN1357" s="84">
        <f>HM1357/HL1357</f>
        <v>0</v>
      </c>
      <c r="HO1357" s="84">
        <f>HL1357-HM1357</f>
        <v>2000000</v>
      </c>
      <c r="HP1357" s="84">
        <f t="shared" si="243"/>
        <v>3000000</v>
      </c>
      <c r="HW1357" s="84" t="s">
        <v>5397</v>
      </c>
      <c r="HX1357" s="84">
        <f>SUM(HX1355:HX1356)</f>
        <v>1000000</v>
      </c>
      <c r="HY1357" s="84">
        <f>SUM(HY1355:HY1356)</f>
        <v>0</v>
      </c>
      <c r="HZ1357" s="84">
        <f>HY1357/HX1357</f>
        <v>0</v>
      </c>
      <c r="IA1357" s="84">
        <f>SUM(IA1355)</f>
        <v>1000000</v>
      </c>
      <c r="IB1357" s="84">
        <f>SUM(IB1355:IB1356)</f>
        <v>2000000</v>
      </c>
      <c r="IC1357" s="84">
        <f>SUM(IC1355:IC1356)</f>
        <v>0</v>
      </c>
      <c r="ID1357" s="84">
        <f>IC1357/IB1357</f>
        <v>0</v>
      </c>
      <c r="IE1357" s="84">
        <f>IB1357-IC1357</f>
        <v>2000000</v>
      </c>
      <c r="IF1357" s="84">
        <f t="shared" si="244"/>
        <v>3000000</v>
      </c>
      <c r="IM1357" s="84" t="s">
        <v>5397</v>
      </c>
      <c r="IN1357" s="84">
        <f>SUM(IN1355:IN1356)</f>
        <v>1000000</v>
      </c>
      <c r="IO1357" s="84">
        <f>SUM(IO1355:IO1356)</f>
        <v>0</v>
      </c>
      <c r="IP1357" s="84">
        <f>IO1357/IN1357</f>
        <v>0</v>
      </c>
      <c r="IQ1357" s="84">
        <f>SUM(IQ1355)</f>
        <v>1000000</v>
      </c>
      <c r="IR1357" s="84">
        <f>SUM(IR1355:IR1356)</f>
        <v>2000000</v>
      </c>
      <c r="IS1357" s="84">
        <f>SUM(IS1355:IS1356)</f>
        <v>0</v>
      </c>
      <c r="IT1357" s="84">
        <f>IS1357/IR1357</f>
        <v>0</v>
      </c>
      <c r="IU1357" s="84">
        <f>IR1357-IS1357</f>
        <v>2000000</v>
      </c>
      <c r="IV1357" s="84">
        <f t="shared" si="244"/>
        <v>3000000</v>
      </c>
      <c r="JC1357" s="84" t="s">
        <v>5397</v>
      </c>
      <c r="JD1357" s="84">
        <f>SUM(JD1355:JD1356)</f>
        <v>1000000</v>
      </c>
      <c r="JE1357" s="84">
        <f>SUM(JE1355:JE1356)</f>
        <v>0</v>
      </c>
      <c r="JF1357" s="84">
        <f>JE1357/JD1357</f>
        <v>0</v>
      </c>
      <c r="JG1357" s="84">
        <f>SUM(JG1355)</f>
        <v>1000000</v>
      </c>
      <c r="JH1357" s="84">
        <f>SUM(JH1355:JH1356)</f>
        <v>2000000</v>
      </c>
      <c r="JI1357" s="84">
        <f>SUM(JI1355:JI1356)</f>
        <v>0</v>
      </c>
      <c r="JJ1357" s="84">
        <f>JI1357/JH1357</f>
        <v>0</v>
      </c>
      <c r="JK1357" s="84">
        <f>JH1357-JI1357</f>
        <v>2000000</v>
      </c>
      <c r="JL1357" s="84">
        <f t="shared" si="245"/>
        <v>3000000</v>
      </c>
      <c r="JS1357" s="84" t="s">
        <v>5397</v>
      </c>
      <c r="JT1357" s="84">
        <f>SUM(JT1355:JT1356)</f>
        <v>1000000</v>
      </c>
      <c r="JU1357" s="84">
        <f>SUM(JU1355:JU1356)</f>
        <v>0</v>
      </c>
      <c r="JV1357" s="84">
        <f>JU1357/JT1357</f>
        <v>0</v>
      </c>
      <c r="JW1357" s="84">
        <f>SUM(JW1355)</f>
        <v>1000000</v>
      </c>
      <c r="JX1357" s="84">
        <f>SUM(JX1355:JX1356)</f>
        <v>2000000</v>
      </c>
      <c r="JY1357" s="84">
        <f>SUM(JY1355:JY1356)</f>
        <v>0</v>
      </c>
      <c r="JZ1357" s="84">
        <f>JY1357/JX1357</f>
        <v>0</v>
      </c>
      <c r="KA1357" s="84">
        <f>JX1357-JY1357</f>
        <v>2000000</v>
      </c>
      <c r="KB1357" s="84">
        <f t="shared" si="245"/>
        <v>3000000</v>
      </c>
      <c r="KI1357" s="84" t="s">
        <v>5397</v>
      </c>
      <c r="KJ1357" s="84">
        <f>SUM(KJ1355:KJ1356)</f>
        <v>1000000</v>
      </c>
      <c r="KK1357" s="84">
        <f>SUM(KK1355:KK1356)</f>
        <v>0</v>
      </c>
      <c r="KL1357" s="84">
        <f>KK1357/KJ1357</f>
        <v>0</v>
      </c>
      <c r="KM1357" s="84">
        <f>SUM(KM1355)</f>
        <v>1000000</v>
      </c>
      <c r="KN1357" s="84">
        <f>SUM(KN1355:KN1356)</f>
        <v>2000000</v>
      </c>
      <c r="KO1357" s="84">
        <f>SUM(KO1355:KO1356)</f>
        <v>0</v>
      </c>
      <c r="KP1357" s="84">
        <f>KO1357/KN1357</f>
        <v>0</v>
      </c>
      <c r="KQ1357" s="84">
        <f>KN1357-KO1357</f>
        <v>2000000</v>
      </c>
      <c r="KR1357" s="84">
        <f t="shared" si="246"/>
        <v>3000000</v>
      </c>
      <c r="KY1357" s="84" t="s">
        <v>5397</v>
      </c>
      <c r="KZ1357" s="84">
        <f>SUM(KZ1355:KZ1356)</f>
        <v>1000000</v>
      </c>
      <c r="LA1357" s="84">
        <f>SUM(LA1355:LA1356)</f>
        <v>0</v>
      </c>
      <c r="LB1357" s="84">
        <f>LA1357/KZ1357</f>
        <v>0</v>
      </c>
      <c r="LC1357" s="84">
        <f>SUM(LC1355)</f>
        <v>1000000</v>
      </c>
      <c r="LD1357" s="84">
        <f>SUM(LD1355:LD1356)</f>
        <v>2000000</v>
      </c>
      <c r="LE1357" s="84">
        <f>SUM(LE1355:LE1356)</f>
        <v>0</v>
      </c>
      <c r="LF1357" s="84">
        <f>LE1357/LD1357</f>
        <v>0</v>
      </c>
      <c r="LG1357" s="84">
        <f>LD1357-LE1357</f>
        <v>2000000</v>
      </c>
      <c r="LH1357" s="84">
        <f t="shared" si="246"/>
        <v>3000000</v>
      </c>
      <c r="LO1357" s="84" t="s">
        <v>5397</v>
      </c>
      <c r="LP1357" s="84">
        <f>SUM(LP1355:LP1356)</f>
        <v>1000000</v>
      </c>
      <c r="LQ1357" s="84">
        <f>SUM(LQ1355:LQ1356)</f>
        <v>0</v>
      </c>
      <c r="LR1357" s="84">
        <f>LQ1357/LP1357</f>
        <v>0</v>
      </c>
      <c r="LS1357" s="84">
        <f>SUM(LS1355)</f>
        <v>1000000</v>
      </c>
      <c r="LT1357" s="84">
        <f>SUM(LT1355:LT1356)</f>
        <v>2000000</v>
      </c>
      <c r="LU1357" s="84">
        <f>SUM(LU1355:LU1356)</f>
        <v>0</v>
      </c>
      <c r="LV1357" s="84">
        <f>LU1357/LT1357</f>
        <v>0</v>
      </c>
      <c r="LW1357" s="84">
        <f>LT1357-LU1357</f>
        <v>2000000</v>
      </c>
      <c r="LX1357" s="84">
        <f t="shared" si="247"/>
        <v>3000000</v>
      </c>
      <c r="ME1357" s="84" t="s">
        <v>5397</v>
      </c>
      <c r="MF1357" s="84">
        <f>SUM(MF1355:MF1356)</f>
        <v>1000000</v>
      </c>
      <c r="MG1357" s="84">
        <f>SUM(MG1355:MG1356)</f>
        <v>0</v>
      </c>
      <c r="MH1357" s="84">
        <f>MG1357/MF1357</f>
        <v>0</v>
      </c>
      <c r="MI1357" s="84">
        <f>SUM(MI1355)</f>
        <v>1000000</v>
      </c>
      <c r="MJ1357" s="84">
        <f>SUM(MJ1355:MJ1356)</f>
        <v>2000000</v>
      </c>
      <c r="MK1357" s="84">
        <f>SUM(MK1355:MK1356)</f>
        <v>0</v>
      </c>
      <c r="ML1357" s="84">
        <f>MK1357/MJ1357</f>
        <v>0</v>
      </c>
      <c r="MM1357" s="84">
        <f>MJ1357-MK1357</f>
        <v>2000000</v>
      </c>
      <c r="MN1357" s="84">
        <f t="shared" si="247"/>
        <v>3000000</v>
      </c>
      <c r="MU1357" s="84" t="s">
        <v>5397</v>
      </c>
      <c r="MV1357" s="84">
        <f>SUM(MV1355:MV1356)</f>
        <v>1000000</v>
      </c>
      <c r="MW1357" s="84">
        <f>SUM(MW1355:MW1356)</f>
        <v>0</v>
      </c>
      <c r="MX1357" s="84">
        <f>MW1357/MV1357</f>
        <v>0</v>
      </c>
      <c r="MY1357" s="84">
        <f>SUM(MY1355)</f>
        <v>1000000</v>
      </c>
      <c r="MZ1357" s="84">
        <f>SUM(MZ1355:MZ1356)</f>
        <v>2000000</v>
      </c>
      <c r="NA1357" s="84">
        <f>SUM(NA1355:NA1356)</f>
        <v>0</v>
      </c>
      <c r="NB1357" s="84">
        <f>NA1357/MZ1357</f>
        <v>0</v>
      </c>
      <c r="NC1357" s="84">
        <f>MZ1357-NA1357</f>
        <v>2000000</v>
      </c>
      <c r="ND1357" s="84">
        <f t="shared" si="248"/>
        <v>3000000</v>
      </c>
      <c r="NK1357" s="84" t="s">
        <v>5397</v>
      </c>
      <c r="NL1357" s="84">
        <f>SUM(NL1355:NL1356)</f>
        <v>1000000</v>
      </c>
      <c r="NM1357" s="84">
        <f>SUM(NM1355:NM1356)</f>
        <v>0</v>
      </c>
      <c r="NN1357" s="84">
        <f>NM1357/NL1357</f>
        <v>0</v>
      </c>
      <c r="NO1357" s="84">
        <f>SUM(NO1355)</f>
        <v>1000000</v>
      </c>
      <c r="NP1357" s="84">
        <f>SUM(NP1355:NP1356)</f>
        <v>2000000</v>
      </c>
      <c r="NQ1357" s="84">
        <f>SUM(NQ1355:NQ1356)</f>
        <v>0</v>
      </c>
      <c r="NR1357" s="84">
        <f>NQ1357/NP1357</f>
        <v>0</v>
      </c>
      <c r="NS1357" s="84">
        <f>NP1357-NQ1357</f>
        <v>2000000</v>
      </c>
      <c r="NT1357" s="84">
        <f t="shared" si="248"/>
        <v>3000000</v>
      </c>
      <c r="OA1357" s="84" t="s">
        <v>5397</v>
      </c>
      <c r="OB1357" s="84">
        <f>SUM(OB1355:OB1356)</f>
        <v>1000000</v>
      </c>
      <c r="OC1357" s="84">
        <f>SUM(OC1355:OC1356)</f>
        <v>0</v>
      </c>
      <c r="OD1357" s="84">
        <f>OC1357/OB1357</f>
        <v>0</v>
      </c>
      <c r="OE1357" s="84">
        <f>SUM(OE1355)</f>
        <v>1000000</v>
      </c>
      <c r="OF1357" s="84">
        <f>SUM(OF1355:OF1356)</f>
        <v>2000000</v>
      </c>
      <c r="OG1357" s="84">
        <f>SUM(OG1355:OG1356)</f>
        <v>0</v>
      </c>
      <c r="OH1357" s="84">
        <f>OG1357/OF1357</f>
        <v>0</v>
      </c>
      <c r="OI1357" s="84">
        <f>OF1357-OG1357</f>
        <v>2000000</v>
      </c>
      <c r="OJ1357" s="84">
        <f t="shared" si="249"/>
        <v>3000000</v>
      </c>
      <c r="OQ1357" s="84" t="s">
        <v>5397</v>
      </c>
      <c r="OR1357" s="84">
        <f>SUM(OR1355:OR1356)</f>
        <v>1000000</v>
      </c>
      <c r="OS1357" s="84">
        <f>SUM(OS1355:OS1356)</f>
        <v>0</v>
      </c>
      <c r="OT1357" s="84">
        <f>OS1357/OR1357</f>
        <v>0</v>
      </c>
      <c r="OU1357" s="84">
        <f>SUM(OU1355)</f>
        <v>1000000</v>
      </c>
      <c r="OV1357" s="84">
        <f>SUM(OV1355:OV1356)</f>
        <v>2000000</v>
      </c>
      <c r="OW1357" s="84">
        <f>SUM(OW1355:OW1356)</f>
        <v>0</v>
      </c>
      <c r="OX1357" s="84">
        <f>OW1357/OV1357</f>
        <v>0</v>
      </c>
      <c r="OY1357" s="84">
        <f>OV1357-OW1357</f>
        <v>2000000</v>
      </c>
      <c r="OZ1357" s="84">
        <f t="shared" si="249"/>
        <v>3000000</v>
      </c>
      <c r="PG1357" s="84" t="s">
        <v>5397</v>
      </c>
      <c r="PH1357" s="84">
        <f>SUM(PH1355:PH1356)</f>
        <v>1000000</v>
      </c>
      <c r="PI1357" s="84">
        <f>SUM(PI1355:PI1356)</f>
        <v>0</v>
      </c>
      <c r="PJ1357" s="84">
        <f>PI1357/PH1357</f>
        <v>0</v>
      </c>
      <c r="PK1357" s="84">
        <f>SUM(PK1355)</f>
        <v>1000000</v>
      </c>
      <c r="PL1357" s="84">
        <f>SUM(PL1355:PL1356)</f>
        <v>2000000</v>
      </c>
      <c r="PM1357" s="84">
        <f>SUM(PM1355:PM1356)</f>
        <v>0</v>
      </c>
      <c r="PN1357" s="84">
        <f>PM1357/PL1357</f>
        <v>0</v>
      </c>
      <c r="PO1357" s="84">
        <f>PL1357-PM1357</f>
        <v>2000000</v>
      </c>
      <c r="PP1357" s="84">
        <f t="shared" si="250"/>
        <v>3000000</v>
      </c>
      <c r="PW1357" s="84" t="s">
        <v>5397</v>
      </c>
      <c r="PX1357" s="84">
        <f>SUM(PX1355:PX1356)</f>
        <v>1000000</v>
      </c>
      <c r="PY1357" s="84">
        <f>SUM(PY1355:PY1356)</f>
        <v>0</v>
      </c>
      <c r="PZ1357" s="84">
        <f>PY1357/PX1357</f>
        <v>0</v>
      </c>
      <c r="QA1357" s="84">
        <f>SUM(QA1355)</f>
        <v>1000000</v>
      </c>
      <c r="QB1357" s="84">
        <f>SUM(QB1355:QB1356)</f>
        <v>2000000</v>
      </c>
      <c r="QC1357" s="84">
        <f>SUM(QC1355:QC1356)</f>
        <v>0</v>
      </c>
      <c r="QD1357" s="84">
        <f>QC1357/QB1357</f>
        <v>0</v>
      </c>
      <c r="QE1357" s="84">
        <f>QB1357-QC1357</f>
        <v>2000000</v>
      </c>
      <c r="QF1357" s="84">
        <f t="shared" si="250"/>
        <v>3000000</v>
      </c>
      <c r="QM1357" s="84" t="s">
        <v>5397</v>
      </c>
      <c r="QN1357" s="84">
        <f>SUM(QN1355:QN1356)</f>
        <v>1000000</v>
      </c>
      <c r="QO1357" s="84">
        <f>SUM(QO1355:QO1356)</f>
        <v>0</v>
      </c>
      <c r="QP1357" s="84">
        <f>QO1357/QN1357</f>
        <v>0</v>
      </c>
      <c r="QQ1357" s="84">
        <f>SUM(QQ1355)</f>
        <v>1000000</v>
      </c>
      <c r="QR1357" s="84">
        <f>SUM(QR1355:QR1356)</f>
        <v>2000000</v>
      </c>
      <c r="QS1357" s="84">
        <f>SUM(QS1355:QS1356)</f>
        <v>0</v>
      </c>
      <c r="QT1357" s="84">
        <f>QS1357/QR1357</f>
        <v>0</v>
      </c>
      <c r="QU1357" s="84">
        <f>QR1357-QS1357</f>
        <v>2000000</v>
      </c>
      <c r="QV1357" s="84">
        <f t="shared" si="251"/>
        <v>3000000</v>
      </c>
      <c r="RC1357" s="84" t="s">
        <v>5397</v>
      </c>
      <c r="RD1357" s="84">
        <f>SUM(RD1355:RD1356)</f>
        <v>1000000</v>
      </c>
      <c r="RE1357" s="84">
        <f>SUM(RE1355:RE1356)</f>
        <v>0</v>
      </c>
      <c r="RF1357" s="84">
        <f>RE1357/RD1357</f>
        <v>0</v>
      </c>
      <c r="RG1357" s="84">
        <f>SUM(RG1355)</f>
        <v>1000000</v>
      </c>
      <c r="RH1357" s="84">
        <f>SUM(RH1355:RH1356)</f>
        <v>2000000</v>
      </c>
      <c r="RI1357" s="84">
        <f>SUM(RI1355:RI1356)</f>
        <v>0</v>
      </c>
      <c r="RJ1357" s="84">
        <f>RI1357/RH1357</f>
        <v>0</v>
      </c>
      <c r="RK1357" s="84">
        <f>RH1357-RI1357</f>
        <v>2000000</v>
      </c>
      <c r="RL1357" s="84">
        <f t="shared" si="251"/>
        <v>3000000</v>
      </c>
      <c r="RS1357" s="84" t="s">
        <v>5397</v>
      </c>
      <c r="RT1357" s="84">
        <f>SUM(RT1355:RT1356)</f>
        <v>1000000</v>
      </c>
      <c r="RU1357" s="84">
        <f>SUM(RU1355:RU1356)</f>
        <v>0</v>
      </c>
      <c r="RV1357" s="84">
        <f>RU1357/RT1357</f>
        <v>0</v>
      </c>
      <c r="RW1357" s="84">
        <f>SUM(RW1355)</f>
        <v>1000000</v>
      </c>
      <c r="RX1357" s="84">
        <f>SUM(RX1355:RX1356)</f>
        <v>2000000</v>
      </c>
      <c r="RY1357" s="84">
        <f>SUM(RY1355:RY1356)</f>
        <v>0</v>
      </c>
      <c r="RZ1357" s="84">
        <f>RY1357/RX1357</f>
        <v>0</v>
      </c>
      <c r="SA1357" s="84">
        <f>RX1357-RY1357</f>
        <v>2000000</v>
      </c>
      <c r="SB1357" s="84">
        <f t="shared" si="252"/>
        <v>3000000</v>
      </c>
      <c r="SI1357" s="84" t="s">
        <v>5397</v>
      </c>
      <c r="SJ1357" s="84">
        <f>SUM(SJ1355:SJ1356)</f>
        <v>1000000</v>
      </c>
      <c r="SK1357" s="84">
        <f>SUM(SK1355:SK1356)</f>
        <v>0</v>
      </c>
      <c r="SL1357" s="84">
        <f>SK1357/SJ1357</f>
        <v>0</v>
      </c>
      <c r="SM1357" s="84">
        <f>SUM(SM1355)</f>
        <v>1000000</v>
      </c>
      <c r="SN1357" s="84">
        <f>SUM(SN1355:SN1356)</f>
        <v>2000000</v>
      </c>
      <c r="SO1357" s="84">
        <f>SUM(SO1355:SO1356)</f>
        <v>0</v>
      </c>
      <c r="SP1357" s="84">
        <f>SO1357/SN1357</f>
        <v>0</v>
      </c>
      <c r="SQ1357" s="84">
        <f>SN1357-SO1357</f>
        <v>2000000</v>
      </c>
      <c r="SR1357" s="84">
        <f t="shared" si="252"/>
        <v>3000000</v>
      </c>
      <c r="SY1357" s="84" t="s">
        <v>5397</v>
      </c>
      <c r="SZ1357" s="84">
        <f>SUM(SZ1355:SZ1356)</f>
        <v>1000000</v>
      </c>
      <c r="TA1357" s="84">
        <f>SUM(TA1355:TA1356)</f>
        <v>0</v>
      </c>
      <c r="TB1357" s="84">
        <f>TA1357/SZ1357</f>
        <v>0</v>
      </c>
      <c r="TC1357" s="84">
        <f>SUM(TC1355)</f>
        <v>1000000</v>
      </c>
      <c r="TD1357" s="84">
        <f>SUM(TD1355:TD1356)</f>
        <v>2000000</v>
      </c>
      <c r="TE1357" s="84">
        <f>SUM(TE1355:TE1356)</f>
        <v>0</v>
      </c>
      <c r="TF1357" s="84">
        <f>TE1357/TD1357</f>
        <v>0</v>
      </c>
      <c r="TG1357" s="84">
        <f>TD1357-TE1357</f>
        <v>2000000</v>
      </c>
      <c r="TH1357" s="84">
        <f t="shared" si="253"/>
        <v>3000000</v>
      </c>
      <c r="TO1357" s="84" t="s">
        <v>5397</v>
      </c>
      <c r="TP1357" s="84">
        <f>SUM(TP1355:TP1356)</f>
        <v>1000000</v>
      </c>
      <c r="TQ1357" s="84">
        <f>SUM(TQ1355:TQ1356)</f>
        <v>0</v>
      </c>
      <c r="TR1357" s="84">
        <f>TQ1357/TP1357</f>
        <v>0</v>
      </c>
      <c r="TS1357" s="84">
        <f>SUM(TS1355)</f>
        <v>1000000</v>
      </c>
      <c r="TT1357" s="84">
        <f>SUM(TT1355:TT1356)</f>
        <v>2000000</v>
      </c>
      <c r="TU1357" s="84">
        <f>SUM(TU1355:TU1356)</f>
        <v>0</v>
      </c>
      <c r="TV1357" s="84">
        <f>TU1357/TT1357</f>
        <v>0</v>
      </c>
      <c r="TW1357" s="84">
        <f>TT1357-TU1357</f>
        <v>2000000</v>
      </c>
      <c r="TX1357" s="84">
        <f t="shared" si="253"/>
        <v>3000000</v>
      </c>
      <c r="UE1357" s="84" t="s">
        <v>5397</v>
      </c>
      <c r="UF1357" s="84">
        <f>SUM(UF1355:UF1356)</f>
        <v>1000000</v>
      </c>
      <c r="UG1357" s="84">
        <f>SUM(UG1355:UG1356)</f>
        <v>0</v>
      </c>
      <c r="UH1357" s="84">
        <f>UG1357/UF1357</f>
        <v>0</v>
      </c>
      <c r="UI1357" s="84">
        <f>SUM(UI1355)</f>
        <v>1000000</v>
      </c>
      <c r="UJ1357" s="84">
        <f>SUM(UJ1355:UJ1356)</f>
        <v>2000000</v>
      </c>
      <c r="UK1357" s="84">
        <f>SUM(UK1355:UK1356)</f>
        <v>0</v>
      </c>
      <c r="UL1357" s="84">
        <f>UK1357/UJ1357</f>
        <v>0</v>
      </c>
      <c r="UM1357" s="84">
        <f>UJ1357-UK1357</f>
        <v>2000000</v>
      </c>
      <c r="UN1357" s="84">
        <f t="shared" si="254"/>
        <v>3000000</v>
      </c>
      <c r="UU1357" s="84" t="s">
        <v>5397</v>
      </c>
      <c r="UV1357" s="84">
        <f>SUM(UV1355:UV1356)</f>
        <v>1000000</v>
      </c>
      <c r="UW1357" s="84">
        <f>SUM(UW1355:UW1356)</f>
        <v>0</v>
      </c>
      <c r="UX1357" s="84">
        <f>UW1357/UV1357</f>
        <v>0</v>
      </c>
      <c r="UY1357" s="84">
        <f>SUM(UY1355)</f>
        <v>1000000</v>
      </c>
      <c r="UZ1357" s="84">
        <f>SUM(UZ1355:UZ1356)</f>
        <v>2000000</v>
      </c>
      <c r="VA1357" s="84">
        <f>SUM(VA1355:VA1356)</f>
        <v>0</v>
      </c>
      <c r="VB1357" s="84">
        <f>VA1357/UZ1357</f>
        <v>0</v>
      </c>
      <c r="VC1357" s="84">
        <f>UZ1357-VA1357</f>
        <v>2000000</v>
      </c>
      <c r="VD1357" s="84">
        <f t="shared" si="254"/>
        <v>3000000</v>
      </c>
      <c r="VK1357" s="84" t="s">
        <v>5397</v>
      </c>
      <c r="VL1357" s="84">
        <f>SUM(VL1355:VL1356)</f>
        <v>1000000</v>
      </c>
      <c r="VM1357" s="84">
        <f>SUM(VM1355:VM1356)</f>
        <v>0</v>
      </c>
      <c r="VN1357" s="84">
        <f>VM1357/VL1357</f>
        <v>0</v>
      </c>
      <c r="VO1357" s="84">
        <f>SUM(VO1355)</f>
        <v>1000000</v>
      </c>
      <c r="VP1357" s="84">
        <f>SUM(VP1355:VP1356)</f>
        <v>2000000</v>
      </c>
      <c r="VQ1357" s="84">
        <f>SUM(VQ1355:VQ1356)</f>
        <v>0</v>
      </c>
      <c r="VR1357" s="84">
        <f>VQ1357/VP1357</f>
        <v>0</v>
      </c>
      <c r="VS1357" s="84">
        <f>VP1357-VQ1357</f>
        <v>2000000</v>
      </c>
      <c r="VT1357" s="84">
        <f t="shared" si="255"/>
        <v>3000000</v>
      </c>
      <c r="WA1357" s="84" t="s">
        <v>5397</v>
      </c>
      <c r="WB1357" s="84">
        <f>SUM(WB1355:WB1356)</f>
        <v>1000000</v>
      </c>
      <c r="WC1357" s="84">
        <f>SUM(WC1355:WC1356)</f>
        <v>0</v>
      </c>
      <c r="WD1357" s="84">
        <f>WC1357/WB1357</f>
        <v>0</v>
      </c>
      <c r="WE1357" s="84">
        <f>SUM(WE1355)</f>
        <v>1000000</v>
      </c>
      <c r="WF1357" s="84">
        <f>SUM(WF1355:WF1356)</f>
        <v>2000000</v>
      </c>
      <c r="WG1357" s="84">
        <f>SUM(WG1355:WG1356)</f>
        <v>0</v>
      </c>
      <c r="WH1357" s="84">
        <f>WG1357/WF1357</f>
        <v>0</v>
      </c>
      <c r="WI1357" s="84">
        <f>WF1357-WG1357</f>
        <v>2000000</v>
      </c>
      <c r="WJ1357" s="84">
        <f t="shared" si="255"/>
        <v>3000000</v>
      </c>
      <c r="WQ1357" s="84" t="s">
        <v>5397</v>
      </c>
      <c r="WR1357" s="84">
        <f>SUM(WR1355:WR1356)</f>
        <v>1000000</v>
      </c>
      <c r="WS1357" s="84">
        <f>SUM(WS1355:WS1356)</f>
        <v>0</v>
      </c>
      <c r="WT1357" s="84">
        <f>WS1357/WR1357</f>
        <v>0</v>
      </c>
      <c r="WU1357" s="84">
        <f>SUM(WU1355)</f>
        <v>1000000</v>
      </c>
      <c r="WV1357" s="84">
        <f>SUM(WV1355:WV1356)</f>
        <v>2000000</v>
      </c>
      <c r="WW1357" s="84">
        <f>SUM(WW1355:WW1356)</f>
        <v>0</v>
      </c>
      <c r="WX1357" s="84">
        <f>WW1357/WV1357</f>
        <v>0</v>
      </c>
      <c r="WY1357" s="84">
        <f>WV1357-WW1357</f>
        <v>2000000</v>
      </c>
      <c r="WZ1357" s="84">
        <f t="shared" si="256"/>
        <v>3000000</v>
      </c>
      <c r="XG1357" s="84" t="s">
        <v>5397</v>
      </c>
      <c r="XH1357" s="84">
        <f>SUM(XH1355:XH1356)</f>
        <v>1000000</v>
      </c>
      <c r="XI1357" s="84">
        <f>SUM(XI1355:XI1356)</f>
        <v>0</v>
      </c>
      <c r="XJ1357" s="84">
        <f>XI1357/XH1357</f>
        <v>0</v>
      </c>
      <c r="XK1357" s="84">
        <f>SUM(XK1355)</f>
        <v>1000000</v>
      </c>
      <c r="XL1357" s="84">
        <f>SUM(XL1355:XL1356)</f>
        <v>2000000</v>
      </c>
      <c r="XM1357" s="84">
        <f>SUM(XM1355:XM1356)</f>
        <v>0</v>
      </c>
      <c r="XN1357" s="84">
        <f>XM1357/XL1357</f>
        <v>0</v>
      </c>
      <c r="XO1357" s="84">
        <f>XL1357-XM1357</f>
        <v>2000000</v>
      </c>
      <c r="XP1357" s="84">
        <f t="shared" si="256"/>
        <v>3000000</v>
      </c>
      <c r="XW1357" s="84" t="s">
        <v>5397</v>
      </c>
      <c r="XX1357" s="84">
        <f>SUM(XX1355:XX1356)</f>
        <v>1000000</v>
      </c>
      <c r="XY1357" s="84">
        <f>SUM(XY1355:XY1356)</f>
        <v>0</v>
      </c>
      <c r="XZ1357" s="84">
        <f>XY1357/XX1357</f>
        <v>0</v>
      </c>
      <c r="YA1357" s="84">
        <f>SUM(YA1355)</f>
        <v>1000000</v>
      </c>
      <c r="YB1357" s="84">
        <f>SUM(YB1355:YB1356)</f>
        <v>2000000</v>
      </c>
      <c r="YC1357" s="84">
        <f>SUM(YC1355:YC1356)</f>
        <v>0</v>
      </c>
      <c r="YD1357" s="84">
        <f>YC1357/YB1357</f>
        <v>0</v>
      </c>
      <c r="YE1357" s="84">
        <f>YB1357-YC1357</f>
        <v>2000000</v>
      </c>
      <c r="YF1357" s="84">
        <f t="shared" si="257"/>
        <v>3000000</v>
      </c>
      <c r="YM1357" s="84" t="s">
        <v>5397</v>
      </c>
      <c r="YN1357" s="84">
        <f>SUM(YN1355:YN1356)</f>
        <v>1000000</v>
      </c>
      <c r="YO1357" s="84">
        <f>SUM(YO1355:YO1356)</f>
        <v>0</v>
      </c>
      <c r="YP1357" s="84">
        <f>YO1357/YN1357</f>
        <v>0</v>
      </c>
      <c r="YQ1357" s="84">
        <f>SUM(YQ1355)</f>
        <v>1000000</v>
      </c>
      <c r="YR1357" s="84">
        <f>SUM(YR1355:YR1356)</f>
        <v>2000000</v>
      </c>
      <c r="YS1357" s="84">
        <f>SUM(YS1355:YS1356)</f>
        <v>0</v>
      </c>
      <c r="YT1357" s="84">
        <f>YS1357/YR1357</f>
        <v>0</v>
      </c>
      <c r="YU1357" s="84">
        <f>YR1357-YS1357</f>
        <v>2000000</v>
      </c>
      <c r="YV1357" s="84">
        <f t="shared" si="257"/>
        <v>3000000</v>
      </c>
      <c r="ZC1357" s="84" t="s">
        <v>5397</v>
      </c>
      <c r="ZD1357" s="84">
        <f>SUM(ZD1355:ZD1356)</f>
        <v>1000000</v>
      </c>
      <c r="ZE1357" s="84">
        <f>SUM(ZE1355:ZE1356)</f>
        <v>0</v>
      </c>
      <c r="ZF1357" s="84">
        <f>ZE1357/ZD1357</f>
        <v>0</v>
      </c>
      <c r="ZG1357" s="84">
        <f>SUM(ZG1355)</f>
        <v>1000000</v>
      </c>
      <c r="ZH1357" s="84">
        <f>SUM(ZH1355:ZH1356)</f>
        <v>2000000</v>
      </c>
      <c r="ZI1357" s="84">
        <f>SUM(ZI1355:ZI1356)</f>
        <v>0</v>
      </c>
      <c r="ZJ1357" s="84">
        <f>ZI1357/ZH1357</f>
        <v>0</v>
      </c>
      <c r="ZK1357" s="84">
        <f>ZH1357-ZI1357</f>
        <v>2000000</v>
      </c>
      <c r="ZL1357" s="84">
        <f t="shared" si="258"/>
        <v>3000000</v>
      </c>
      <c r="ZS1357" s="84" t="s">
        <v>5397</v>
      </c>
      <c r="ZT1357" s="84">
        <f>SUM(ZT1355:ZT1356)</f>
        <v>1000000</v>
      </c>
      <c r="ZU1357" s="84">
        <f>SUM(ZU1355:ZU1356)</f>
        <v>0</v>
      </c>
      <c r="ZV1357" s="84">
        <f>ZU1357/ZT1357</f>
        <v>0</v>
      </c>
      <c r="ZW1357" s="84">
        <f>SUM(ZW1355)</f>
        <v>1000000</v>
      </c>
      <c r="ZX1357" s="84">
        <f>SUM(ZX1355:ZX1356)</f>
        <v>2000000</v>
      </c>
      <c r="ZY1357" s="84">
        <f>SUM(ZY1355:ZY1356)</f>
        <v>0</v>
      </c>
      <c r="ZZ1357" s="84">
        <f>ZY1357/ZX1357</f>
        <v>0</v>
      </c>
      <c r="AAA1357" s="84">
        <f>ZX1357-ZY1357</f>
        <v>2000000</v>
      </c>
      <c r="AAB1357" s="84">
        <f t="shared" si="258"/>
        <v>3000000</v>
      </c>
      <c r="AAI1357" s="84" t="s">
        <v>5397</v>
      </c>
      <c r="AAJ1357" s="84">
        <f>SUM(AAJ1355:AAJ1356)</f>
        <v>1000000</v>
      </c>
      <c r="AAK1357" s="84">
        <f>SUM(AAK1355:AAK1356)</f>
        <v>0</v>
      </c>
      <c r="AAL1357" s="84">
        <f>AAK1357/AAJ1357</f>
        <v>0</v>
      </c>
      <c r="AAM1357" s="84">
        <f>SUM(AAM1355)</f>
        <v>1000000</v>
      </c>
      <c r="AAN1357" s="84">
        <f>SUM(AAN1355:AAN1356)</f>
        <v>2000000</v>
      </c>
      <c r="AAO1357" s="84">
        <f>SUM(AAO1355:AAO1356)</f>
        <v>0</v>
      </c>
      <c r="AAP1357" s="84">
        <f>AAO1357/AAN1357</f>
        <v>0</v>
      </c>
      <c r="AAQ1357" s="84">
        <f>AAN1357-AAO1357</f>
        <v>2000000</v>
      </c>
      <c r="AAR1357" s="84">
        <f t="shared" si="259"/>
        <v>3000000</v>
      </c>
      <c r="AAY1357" s="84" t="s">
        <v>5397</v>
      </c>
      <c r="AAZ1357" s="84">
        <f>SUM(AAZ1355:AAZ1356)</f>
        <v>1000000</v>
      </c>
      <c r="ABA1357" s="84">
        <f>SUM(ABA1355:ABA1356)</f>
        <v>0</v>
      </c>
      <c r="ABB1357" s="84">
        <f>ABA1357/AAZ1357</f>
        <v>0</v>
      </c>
      <c r="ABC1357" s="84">
        <f>SUM(ABC1355)</f>
        <v>1000000</v>
      </c>
      <c r="ABD1357" s="84">
        <f>SUM(ABD1355:ABD1356)</f>
        <v>2000000</v>
      </c>
      <c r="ABE1357" s="84">
        <f>SUM(ABE1355:ABE1356)</f>
        <v>0</v>
      </c>
      <c r="ABF1357" s="84">
        <f>ABE1357/ABD1357</f>
        <v>0</v>
      </c>
      <c r="ABG1357" s="84">
        <f>ABD1357-ABE1357</f>
        <v>2000000</v>
      </c>
      <c r="ABH1357" s="84">
        <f t="shared" si="259"/>
        <v>3000000</v>
      </c>
      <c r="ABO1357" s="84" t="s">
        <v>5397</v>
      </c>
      <c r="ABP1357" s="84">
        <f>SUM(ABP1355:ABP1356)</f>
        <v>1000000</v>
      </c>
      <c r="ABQ1357" s="84">
        <f>SUM(ABQ1355:ABQ1356)</f>
        <v>0</v>
      </c>
      <c r="ABR1357" s="84">
        <f>ABQ1357/ABP1357</f>
        <v>0</v>
      </c>
      <c r="ABS1357" s="84">
        <f>SUM(ABS1355)</f>
        <v>1000000</v>
      </c>
      <c r="ABT1357" s="84">
        <f>SUM(ABT1355:ABT1356)</f>
        <v>2000000</v>
      </c>
      <c r="ABU1357" s="84">
        <f>SUM(ABU1355:ABU1356)</f>
        <v>0</v>
      </c>
      <c r="ABV1357" s="84">
        <f>ABU1357/ABT1357</f>
        <v>0</v>
      </c>
      <c r="ABW1357" s="84">
        <f>ABT1357-ABU1357</f>
        <v>2000000</v>
      </c>
      <c r="ABX1357" s="84">
        <f t="shared" si="260"/>
        <v>3000000</v>
      </c>
      <c r="ACE1357" s="84" t="s">
        <v>5397</v>
      </c>
      <c r="ACF1357" s="84">
        <f>SUM(ACF1355:ACF1356)</f>
        <v>1000000</v>
      </c>
      <c r="ACG1357" s="84">
        <f>SUM(ACG1355:ACG1356)</f>
        <v>0</v>
      </c>
      <c r="ACH1357" s="84">
        <f>ACG1357/ACF1357</f>
        <v>0</v>
      </c>
      <c r="ACI1357" s="84">
        <f>SUM(ACI1355)</f>
        <v>1000000</v>
      </c>
      <c r="ACJ1357" s="84">
        <f>SUM(ACJ1355:ACJ1356)</f>
        <v>2000000</v>
      </c>
      <c r="ACK1357" s="84">
        <f>SUM(ACK1355:ACK1356)</f>
        <v>0</v>
      </c>
      <c r="ACL1357" s="84">
        <f>ACK1357/ACJ1357</f>
        <v>0</v>
      </c>
      <c r="ACM1357" s="84">
        <f>ACJ1357-ACK1357</f>
        <v>2000000</v>
      </c>
      <c r="ACN1357" s="84">
        <f t="shared" si="260"/>
        <v>3000000</v>
      </c>
      <c r="ACU1357" s="84" t="s">
        <v>5397</v>
      </c>
      <c r="ACV1357" s="84">
        <f>SUM(ACV1355:ACV1356)</f>
        <v>1000000</v>
      </c>
      <c r="ACW1357" s="84">
        <f>SUM(ACW1355:ACW1356)</f>
        <v>0</v>
      </c>
      <c r="ACX1357" s="84">
        <f>ACW1357/ACV1357</f>
        <v>0</v>
      </c>
      <c r="ACY1357" s="84">
        <f>SUM(ACY1355)</f>
        <v>1000000</v>
      </c>
      <c r="ACZ1357" s="84">
        <f>SUM(ACZ1355:ACZ1356)</f>
        <v>2000000</v>
      </c>
      <c r="ADA1357" s="84">
        <f>SUM(ADA1355:ADA1356)</f>
        <v>0</v>
      </c>
      <c r="ADB1357" s="84">
        <f>ADA1357/ACZ1357</f>
        <v>0</v>
      </c>
      <c r="ADC1357" s="84">
        <f>ACZ1357-ADA1357</f>
        <v>2000000</v>
      </c>
      <c r="ADD1357" s="84">
        <f t="shared" si="261"/>
        <v>3000000</v>
      </c>
      <c r="ADK1357" s="84" t="s">
        <v>5397</v>
      </c>
      <c r="ADL1357" s="84">
        <f>SUM(ADL1355:ADL1356)</f>
        <v>1000000</v>
      </c>
      <c r="ADM1357" s="84">
        <f>SUM(ADM1355:ADM1356)</f>
        <v>0</v>
      </c>
      <c r="ADN1357" s="84">
        <f>ADM1357/ADL1357</f>
        <v>0</v>
      </c>
      <c r="ADO1357" s="84">
        <f>SUM(ADO1355)</f>
        <v>1000000</v>
      </c>
      <c r="ADP1357" s="84">
        <f>SUM(ADP1355:ADP1356)</f>
        <v>2000000</v>
      </c>
      <c r="ADQ1357" s="84">
        <f>SUM(ADQ1355:ADQ1356)</f>
        <v>0</v>
      </c>
      <c r="ADR1357" s="84">
        <f>ADQ1357/ADP1357</f>
        <v>0</v>
      </c>
      <c r="ADS1357" s="84">
        <f>ADP1357-ADQ1357</f>
        <v>2000000</v>
      </c>
      <c r="ADT1357" s="84">
        <f t="shared" si="261"/>
        <v>3000000</v>
      </c>
      <c r="AEA1357" s="84" t="s">
        <v>5397</v>
      </c>
      <c r="AEB1357" s="84">
        <f>SUM(AEB1355:AEB1356)</f>
        <v>1000000</v>
      </c>
      <c r="AEC1357" s="84">
        <f>SUM(AEC1355:AEC1356)</f>
        <v>0</v>
      </c>
      <c r="AED1357" s="84">
        <f>AEC1357/AEB1357</f>
        <v>0</v>
      </c>
      <c r="AEE1357" s="84">
        <f>SUM(AEE1355)</f>
        <v>1000000</v>
      </c>
      <c r="AEF1357" s="84">
        <f>SUM(AEF1355:AEF1356)</f>
        <v>2000000</v>
      </c>
      <c r="AEG1357" s="84">
        <f>SUM(AEG1355:AEG1356)</f>
        <v>0</v>
      </c>
      <c r="AEH1357" s="84">
        <f>AEG1357/AEF1357</f>
        <v>0</v>
      </c>
      <c r="AEI1357" s="84">
        <f>AEF1357-AEG1357</f>
        <v>2000000</v>
      </c>
      <c r="AEJ1357" s="84">
        <f t="shared" si="262"/>
        <v>3000000</v>
      </c>
      <c r="AEQ1357" s="84" t="s">
        <v>5397</v>
      </c>
      <c r="AER1357" s="84">
        <f>SUM(AER1355:AER1356)</f>
        <v>1000000</v>
      </c>
      <c r="AES1357" s="84">
        <f>SUM(AES1355:AES1356)</f>
        <v>0</v>
      </c>
      <c r="AET1357" s="84">
        <f>AES1357/AER1357</f>
        <v>0</v>
      </c>
      <c r="AEU1357" s="84">
        <f>SUM(AEU1355)</f>
        <v>1000000</v>
      </c>
      <c r="AEV1357" s="84">
        <f>SUM(AEV1355:AEV1356)</f>
        <v>2000000</v>
      </c>
      <c r="AEW1357" s="84">
        <f>SUM(AEW1355:AEW1356)</f>
        <v>0</v>
      </c>
      <c r="AEX1357" s="84">
        <f>AEW1357/AEV1357</f>
        <v>0</v>
      </c>
      <c r="AEY1357" s="84">
        <f>AEV1357-AEW1357</f>
        <v>2000000</v>
      </c>
      <c r="AEZ1357" s="84">
        <f t="shared" si="262"/>
        <v>3000000</v>
      </c>
      <c r="AFG1357" s="84" t="s">
        <v>5397</v>
      </c>
      <c r="AFH1357" s="84">
        <f>SUM(AFH1355:AFH1356)</f>
        <v>1000000</v>
      </c>
      <c r="AFI1357" s="84">
        <f>SUM(AFI1355:AFI1356)</f>
        <v>0</v>
      </c>
      <c r="AFJ1357" s="84">
        <f>AFI1357/AFH1357</f>
        <v>0</v>
      </c>
      <c r="AFK1357" s="84">
        <f>SUM(AFK1355)</f>
        <v>1000000</v>
      </c>
      <c r="AFL1357" s="84">
        <f>SUM(AFL1355:AFL1356)</f>
        <v>2000000</v>
      </c>
      <c r="AFM1357" s="84">
        <f>SUM(AFM1355:AFM1356)</f>
        <v>0</v>
      </c>
      <c r="AFN1357" s="84">
        <f>AFM1357/AFL1357</f>
        <v>0</v>
      </c>
      <c r="AFO1357" s="84">
        <f>AFL1357-AFM1357</f>
        <v>2000000</v>
      </c>
      <c r="AFP1357" s="84">
        <f t="shared" si="263"/>
        <v>3000000</v>
      </c>
      <c r="AFW1357" s="84" t="s">
        <v>5397</v>
      </c>
      <c r="AFX1357" s="84">
        <f>SUM(AFX1355:AFX1356)</f>
        <v>1000000</v>
      </c>
      <c r="AFY1357" s="84">
        <f>SUM(AFY1355:AFY1356)</f>
        <v>0</v>
      </c>
      <c r="AFZ1357" s="84">
        <f>AFY1357/AFX1357</f>
        <v>0</v>
      </c>
      <c r="AGA1357" s="84">
        <f>SUM(AGA1355)</f>
        <v>1000000</v>
      </c>
      <c r="AGB1357" s="84">
        <f>SUM(AGB1355:AGB1356)</f>
        <v>2000000</v>
      </c>
      <c r="AGC1357" s="84">
        <f>SUM(AGC1355:AGC1356)</f>
        <v>0</v>
      </c>
      <c r="AGD1357" s="84">
        <f>AGC1357/AGB1357</f>
        <v>0</v>
      </c>
      <c r="AGE1357" s="84">
        <f>AGB1357-AGC1357</f>
        <v>2000000</v>
      </c>
      <c r="AGF1357" s="84">
        <f t="shared" si="263"/>
        <v>3000000</v>
      </c>
      <c r="AGM1357" s="84" t="s">
        <v>5397</v>
      </c>
      <c r="AGN1357" s="84">
        <f>SUM(AGN1355:AGN1356)</f>
        <v>1000000</v>
      </c>
      <c r="AGO1357" s="84">
        <f>SUM(AGO1355:AGO1356)</f>
        <v>0</v>
      </c>
      <c r="AGP1357" s="84">
        <f>AGO1357/AGN1357</f>
        <v>0</v>
      </c>
      <c r="AGQ1357" s="84">
        <f>SUM(AGQ1355)</f>
        <v>1000000</v>
      </c>
      <c r="AGR1357" s="84">
        <f>SUM(AGR1355:AGR1356)</f>
        <v>2000000</v>
      </c>
      <c r="AGS1357" s="84">
        <f>SUM(AGS1355:AGS1356)</f>
        <v>0</v>
      </c>
      <c r="AGT1357" s="84">
        <f>AGS1357/AGR1357</f>
        <v>0</v>
      </c>
      <c r="AGU1357" s="84">
        <f>AGR1357-AGS1357</f>
        <v>2000000</v>
      </c>
      <c r="AGV1357" s="84">
        <f t="shared" si="264"/>
        <v>3000000</v>
      </c>
      <c r="AHC1357" s="84" t="s">
        <v>5397</v>
      </c>
      <c r="AHD1357" s="84">
        <f>SUM(AHD1355:AHD1356)</f>
        <v>1000000</v>
      </c>
      <c r="AHE1357" s="84">
        <f>SUM(AHE1355:AHE1356)</f>
        <v>0</v>
      </c>
      <c r="AHF1357" s="84">
        <f>AHE1357/AHD1357</f>
        <v>0</v>
      </c>
      <c r="AHG1357" s="84">
        <f>SUM(AHG1355)</f>
        <v>1000000</v>
      </c>
      <c r="AHH1357" s="84">
        <f>SUM(AHH1355:AHH1356)</f>
        <v>2000000</v>
      </c>
      <c r="AHI1357" s="84">
        <f>SUM(AHI1355:AHI1356)</f>
        <v>0</v>
      </c>
      <c r="AHJ1357" s="84">
        <f>AHI1357/AHH1357</f>
        <v>0</v>
      </c>
      <c r="AHK1357" s="84">
        <f>AHH1357-AHI1357</f>
        <v>2000000</v>
      </c>
      <c r="AHL1357" s="84">
        <f t="shared" si="264"/>
        <v>3000000</v>
      </c>
      <c r="AHS1357" s="84" t="s">
        <v>5397</v>
      </c>
      <c r="AHT1357" s="84">
        <f>SUM(AHT1355:AHT1356)</f>
        <v>1000000</v>
      </c>
      <c r="AHU1357" s="84">
        <f>SUM(AHU1355:AHU1356)</f>
        <v>0</v>
      </c>
      <c r="AHV1357" s="84">
        <f>AHU1357/AHT1357</f>
        <v>0</v>
      </c>
      <c r="AHW1357" s="84">
        <f>SUM(AHW1355)</f>
        <v>1000000</v>
      </c>
      <c r="AHX1357" s="84">
        <f>SUM(AHX1355:AHX1356)</f>
        <v>2000000</v>
      </c>
      <c r="AHY1357" s="84">
        <f>SUM(AHY1355:AHY1356)</f>
        <v>0</v>
      </c>
      <c r="AHZ1357" s="84">
        <f>AHY1357/AHX1357</f>
        <v>0</v>
      </c>
      <c r="AIA1357" s="84">
        <f>AHX1357-AHY1357</f>
        <v>2000000</v>
      </c>
      <c r="AIB1357" s="84">
        <f t="shared" si="265"/>
        <v>3000000</v>
      </c>
      <c r="AII1357" s="84" t="s">
        <v>5397</v>
      </c>
      <c r="AIJ1357" s="84">
        <f>SUM(AIJ1355:AIJ1356)</f>
        <v>1000000</v>
      </c>
      <c r="AIK1357" s="84">
        <f>SUM(AIK1355:AIK1356)</f>
        <v>0</v>
      </c>
      <c r="AIL1357" s="84">
        <f>AIK1357/AIJ1357</f>
        <v>0</v>
      </c>
      <c r="AIM1357" s="84">
        <f>SUM(AIM1355)</f>
        <v>1000000</v>
      </c>
      <c r="AIN1357" s="84">
        <f>SUM(AIN1355:AIN1356)</f>
        <v>2000000</v>
      </c>
      <c r="AIO1357" s="84">
        <f>SUM(AIO1355:AIO1356)</f>
        <v>0</v>
      </c>
      <c r="AIP1357" s="84">
        <f>AIO1357/AIN1357</f>
        <v>0</v>
      </c>
      <c r="AIQ1357" s="84">
        <f>AIN1357-AIO1357</f>
        <v>2000000</v>
      </c>
      <c r="AIR1357" s="84">
        <f t="shared" si="265"/>
        <v>3000000</v>
      </c>
      <c r="AIY1357" s="84" t="s">
        <v>5397</v>
      </c>
      <c r="AIZ1357" s="84">
        <f>SUM(AIZ1355:AIZ1356)</f>
        <v>1000000</v>
      </c>
      <c r="AJA1357" s="84">
        <f>SUM(AJA1355:AJA1356)</f>
        <v>0</v>
      </c>
      <c r="AJB1357" s="84">
        <f>AJA1357/AIZ1357</f>
        <v>0</v>
      </c>
      <c r="AJC1357" s="84">
        <f>SUM(AJC1355)</f>
        <v>1000000</v>
      </c>
      <c r="AJD1357" s="84">
        <f>SUM(AJD1355:AJD1356)</f>
        <v>2000000</v>
      </c>
      <c r="AJE1357" s="84">
        <f>SUM(AJE1355:AJE1356)</f>
        <v>0</v>
      </c>
      <c r="AJF1357" s="84">
        <f>AJE1357/AJD1357</f>
        <v>0</v>
      </c>
      <c r="AJG1357" s="84">
        <f>AJD1357-AJE1357</f>
        <v>2000000</v>
      </c>
      <c r="AJH1357" s="84">
        <f t="shared" si="266"/>
        <v>3000000</v>
      </c>
      <c r="AJO1357" s="84" t="s">
        <v>5397</v>
      </c>
      <c r="AJP1357" s="84">
        <f>SUM(AJP1355:AJP1356)</f>
        <v>1000000</v>
      </c>
      <c r="AJQ1357" s="84">
        <f>SUM(AJQ1355:AJQ1356)</f>
        <v>0</v>
      </c>
      <c r="AJR1357" s="84">
        <f>AJQ1357/AJP1357</f>
        <v>0</v>
      </c>
      <c r="AJS1357" s="84">
        <f>SUM(AJS1355)</f>
        <v>1000000</v>
      </c>
      <c r="AJT1357" s="84">
        <f>SUM(AJT1355:AJT1356)</f>
        <v>2000000</v>
      </c>
      <c r="AJU1357" s="84">
        <f>SUM(AJU1355:AJU1356)</f>
        <v>0</v>
      </c>
      <c r="AJV1357" s="84">
        <f>AJU1357/AJT1357</f>
        <v>0</v>
      </c>
      <c r="AJW1357" s="84">
        <f>AJT1357-AJU1357</f>
        <v>2000000</v>
      </c>
      <c r="AJX1357" s="84">
        <f t="shared" si="266"/>
        <v>3000000</v>
      </c>
      <c r="AKE1357" s="84" t="s">
        <v>5397</v>
      </c>
      <c r="AKF1357" s="84">
        <f>SUM(AKF1355:AKF1356)</f>
        <v>1000000</v>
      </c>
      <c r="AKG1357" s="84">
        <f>SUM(AKG1355:AKG1356)</f>
        <v>0</v>
      </c>
      <c r="AKH1357" s="84">
        <f>AKG1357/AKF1357</f>
        <v>0</v>
      </c>
      <c r="AKI1357" s="84">
        <f>SUM(AKI1355)</f>
        <v>1000000</v>
      </c>
      <c r="AKJ1357" s="84">
        <f>SUM(AKJ1355:AKJ1356)</f>
        <v>2000000</v>
      </c>
      <c r="AKK1357" s="84">
        <f>SUM(AKK1355:AKK1356)</f>
        <v>0</v>
      </c>
      <c r="AKL1357" s="84">
        <f>AKK1357/AKJ1357</f>
        <v>0</v>
      </c>
      <c r="AKM1357" s="84">
        <f>AKJ1357-AKK1357</f>
        <v>2000000</v>
      </c>
      <c r="AKN1357" s="84">
        <f t="shared" si="267"/>
        <v>3000000</v>
      </c>
      <c r="AKU1357" s="84" t="s">
        <v>5397</v>
      </c>
      <c r="AKV1357" s="84">
        <f>SUM(AKV1355:AKV1356)</f>
        <v>1000000</v>
      </c>
      <c r="AKW1357" s="84">
        <f>SUM(AKW1355:AKW1356)</f>
        <v>0</v>
      </c>
      <c r="AKX1357" s="84">
        <f>AKW1357/AKV1357</f>
        <v>0</v>
      </c>
      <c r="AKY1357" s="84">
        <f>SUM(AKY1355)</f>
        <v>1000000</v>
      </c>
      <c r="AKZ1357" s="84">
        <f>SUM(AKZ1355:AKZ1356)</f>
        <v>2000000</v>
      </c>
      <c r="ALA1357" s="84">
        <f>SUM(ALA1355:ALA1356)</f>
        <v>0</v>
      </c>
      <c r="ALB1357" s="84">
        <f>ALA1357/AKZ1357</f>
        <v>0</v>
      </c>
      <c r="ALC1357" s="84">
        <f>AKZ1357-ALA1357</f>
        <v>2000000</v>
      </c>
      <c r="ALD1357" s="84">
        <f t="shared" si="267"/>
        <v>3000000</v>
      </c>
      <c r="ALK1357" s="84" t="s">
        <v>5397</v>
      </c>
      <c r="ALL1357" s="84">
        <f>SUM(ALL1355:ALL1356)</f>
        <v>1000000</v>
      </c>
      <c r="ALM1357" s="84">
        <f>SUM(ALM1355:ALM1356)</f>
        <v>0</v>
      </c>
      <c r="ALN1357" s="84">
        <f>ALM1357/ALL1357</f>
        <v>0</v>
      </c>
      <c r="ALO1357" s="84">
        <f>SUM(ALO1355)</f>
        <v>1000000</v>
      </c>
      <c r="ALP1357" s="84">
        <f>SUM(ALP1355:ALP1356)</f>
        <v>2000000</v>
      </c>
      <c r="ALQ1357" s="84">
        <f>SUM(ALQ1355:ALQ1356)</f>
        <v>0</v>
      </c>
      <c r="ALR1357" s="84">
        <f>ALQ1357/ALP1357</f>
        <v>0</v>
      </c>
      <c r="ALS1357" s="84">
        <f>ALP1357-ALQ1357</f>
        <v>2000000</v>
      </c>
      <c r="ALT1357" s="84">
        <f t="shared" si="268"/>
        <v>3000000</v>
      </c>
      <c r="AMA1357" s="84" t="s">
        <v>5397</v>
      </c>
      <c r="AMB1357" s="84">
        <f>SUM(AMB1355:AMB1356)</f>
        <v>1000000</v>
      </c>
      <c r="AMC1357" s="84">
        <f>SUM(AMC1355:AMC1356)</f>
        <v>0</v>
      </c>
      <c r="AMD1357" s="84">
        <f>AMC1357/AMB1357</f>
        <v>0</v>
      </c>
      <c r="AME1357" s="84">
        <f>SUM(AME1355)</f>
        <v>1000000</v>
      </c>
      <c r="AMF1357" s="84">
        <f>SUM(AMF1355:AMF1356)</f>
        <v>2000000</v>
      </c>
      <c r="AMG1357" s="84">
        <f>SUM(AMG1355:AMG1356)</f>
        <v>0</v>
      </c>
      <c r="AMH1357" s="84">
        <f>AMG1357/AMF1357</f>
        <v>0</v>
      </c>
      <c r="AMI1357" s="84">
        <f>AMF1357-AMG1357</f>
        <v>2000000</v>
      </c>
      <c r="AMJ1357" s="84">
        <f t="shared" si="268"/>
        <v>3000000</v>
      </c>
      <c r="AMQ1357" s="84" t="s">
        <v>5397</v>
      </c>
      <c r="AMR1357" s="84">
        <f>SUM(AMR1355:AMR1356)</f>
        <v>1000000</v>
      </c>
      <c r="AMS1357" s="84">
        <f>SUM(AMS1355:AMS1356)</f>
        <v>0</v>
      </c>
      <c r="AMT1357" s="84">
        <f>AMS1357/AMR1357</f>
        <v>0</v>
      </c>
      <c r="AMU1357" s="84">
        <f>SUM(AMU1355)</f>
        <v>1000000</v>
      </c>
      <c r="AMV1357" s="84">
        <f>SUM(AMV1355:AMV1356)</f>
        <v>2000000</v>
      </c>
      <c r="AMW1357" s="84">
        <f>SUM(AMW1355:AMW1356)</f>
        <v>0</v>
      </c>
      <c r="AMX1357" s="84">
        <f>AMW1357/AMV1357</f>
        <v>0</v>
      </c>
      <c r="AMY1357" s="84">
        <f>AMV1357-AMW1357</f>
        <v>2000000</v>
      </c>
      <c r="AMZ1357" s="84">
        <f t="shared" si="269"/>
        <v>3000000</v>
      </c>
      <c r="ANG1357" s="84" t="s">
        <v>5397</v>
      </c>
      <c r="ANH1357" s="84">
        <f>SUM(ANH1355:ANH1356)</f>
        <v>1000000</v>
      </c>
      <c r="ANI1357" s="84">
        <f>SUM(ANI1355:ANI1356)</f>
        <v>0</v>
      </c>
      <c r="ANJ1357" s="84">
        <f>ANI1357/ANH1357</f>
        <v>0</v>
      </c>
      <c r="ANK1357" s="84">
        <f>SUM(ANK1355)</f>
        <v>1000000</v>
      </c>
      <c r="ANL1357" s="84">
        <f>SUM(ANL1355:ANL1356)</f>
        <v>2000000</v>
      </c>
      <c r="ANM1357" s="84">
        <f>SUM(ANM1355:ANM1356)</f>
        <v>0</v>
      </c>
      <c r="ANN1357" s="84">
        <f>ANM1357/ANL1357</f>
        <v>0</v>
      </c>
      <c r="ANO1357" s="84">
        <f>ANL1357-ANM1357</f>
        <v>2000000</v>
      </c>
      <c r="ANP1357" s="84">
        <f t="shared" si="269"/>
        <v>3000000</v>
      </c>
      <c r="ANW1357" s="84" t="s">
        <v>5397</v>
      </c>
      <c r="ANX1357" s="84">
        <f>SUM(ANX1355:ANX1356)</f>
        <v>1000000</v>
      </c>
      <c r="ANY1357" s="84">
        <f>SUM(ANY1355:ANY1356)</f>
        <v>0</v>
      </c>
      <c r="ANZ1357" s="84">
        <f>ANY1357/ANX1357</f>
        <v>0</v>
      </c>
      <c r="AOA1357" s="84">
        <f>SUM(AOA1355)</f>
        <v>1000000</v>
      </c>
      <c r="AOB1357" s="84">
        <f>SUM(AOB1355:AOB1356)</f>
        <v>2000000</v>
      </c>
      <c r="AOC1357" s="84">
        <f>SUM(AOC1355:AOC1356)</f>
        <v>0</v>
      </c>
      <c r="AOD1357" s="84">
        <f>AOC1357/AOB1357</f>
        <v>0</v>
      </c>
      <c r="AOE1357" s="84">
        <f>AOB1357-AOC1357</f>
        <v>2000000</v>
      </c>
      <c r="AOF1357" s="84">
        <f t="shared" si="270"/>
        <v>3000000</v>
      </c>
      <c r="AOM1357" s="84" t="s">
        <v>5397</v>
      </c>
      <c r="AON1357" s="84">
        <f>SUM(AON1355:AON1356)</f>
        <v>1000000</v>
      </c>
      <c r="AOO1357" s="84">
        <f>SUM(AOO1355:AOO1356)</f>
        <v>0</v>
      </c>
      <c r="AOP1357" s="84">
        <f>AOO1357/AON1357</f>
        <v>0</v>
      </c>
      <c r="AOQ1357" s="84">
        <f>SUM(AOQ1355)</f>
        <v>1000000</v>
      </c>
      <c r="AOR1357" s="84">
        <f>SUM(AOR1355:AOR1356)</f>
        <v>2000000</v>
      </c>
      <c r="AOS1357" s="84">
        <f>SUM(AOS1355:AOS1356)</f>
        <v>0</v>
      </c>
      <c r="AOT1357" s="84">
        <f>AOS1357/AOR1357</f>
        <v>0</v>
      </c>
      <c r="AOU1357" s="84">
        <f>AOR1357-AOS1357</f>
        <v>2000000</v>
      </c>
      <c r="AOV1357" s="84">
        <f t="shared" si="270"/>
        <v>3000000</v>
      </c>
      <c r="APC1357" s="84" t="s">
        <v>5397</v>
      </c>
      <c r="APD1357" s="84">
        <f>SUM(APD1355:APD1356)</f>
        <v>1000000</v>
      </c>
      <c r="APE1357" s="84">
        <f>SUM(APE1355:APE1356)</f>
        <v>0</v>
      </c>
      <c r="APF1357" s="84">
        <f>APE1357/APD1357</f>
        <v>0</v>
      </c>
      <c r="APG1357" s="84">
        <f>SUM(APG1355)</f>
        <v>1000000</v>
      </c>
      <c r="APH1357" s="84">
        <f>SUM(APH1355:APH1356)</f>
        <v>2000000</v>
      </c>
      <c r="API1357" s="84">
        <f>SUM(API1355:API1356)</f>
        <v>0</v>
      </c>
      <c r="APJ1357" s="84">
        <f>API1357/APH1357</f>
        <v>0</v>
      </c>
      <c r="APK1357" s="84">
        <f>APH1357-API1357</f>
        <v>2000000</v>
      </c>
      <c r="APL1357" s="84">
        <f t="shared" si="271"/>
        <v>3000000</v>
      </c>
      <c r="APS1357" s="84" t="s">
        <v>5397</v>
      </c>
      <c r="APT1357" s="84">
        <f>SUM(APT1355:APT1356)</f>
        <v>1000000</v>
      </c>
      <c r="APU1357" s="84">
        <f>SUM(APU1355:APU1356)</f>
        <v>0</v>
      </c>
      <c r="APV1357" s="84">
        <f>APU1357/APT1357</f>
        <v>0</v>
      </c>
      <c r="APW1357" s="84">
        <f>SUM(APW1355)</f>
        <v>1000000</v>
      </c>
      <c r="APX1357" s="84">
        <f>SUM(APX1355:APX1356)</f>
        <v>2000000</v>
      </c>
      <c r="APY1357" s="84">
        <f>SUM(APY1355:APY1356)</f>
        <v>0</v>
      </c>
      <c r="APZ1357" s="84">
        <f>APY1357/APX1357</f>
        <v>0</v>
      </c>
      <c r="AQA1357" s="84">
        <f>APX1357-APY1357</f>
        <v>2000000</v>
      </c>
      <c r="AQB1357" s="84">
        <f t="shared" si="271"/>
        <v>3000000</v>
      </c>
      <c r="AQI1357" s="84" t="s">
        <v>5397</v>
      </c>
      <c r="AQJ1357" s="84">
        <f>SUM(AQJ1355:AQJ1356)</f>
        <v>1000000</v>
      </c>
      <c r="AQK1357" s="84">
        <f>SUM(AQK1355:AQK1356)</f>
        <v>0</v>
      </c>
      <c r="AQL1357" s="84">
        <f>AQK1357/AQJ1357</f>
        <v>0</v>
      </c>
      <c r="AQM1357" s="84">
        <f>SUM(AQM1355)</f>
        <v>1000000</v>
      </c>
      <c r="AQN1357" s="84">
        <f>SUM(AQN1355:AQN1356)</f>
        <v>2000000</v>
      </c>
      <c r="AQO1357" s="84">
        <f>SUM(AQO1355:AQO1356)</f>
        <v>0</v>
      </c>
      <c r="AQP1357" s="84">
        <f>AQO1357/AQN1357</f>
        <v>0</v>
      </c>
      <c r="AQQ1357" s="84">
        <f>AQN1357-AQO1357</f>
        <v>2000000</v>
      </c>
      <c r="AQR1357" s="84">
        <f t="shared" si="272"/>
        <v>3000000</v>
      </c>
      <c r="AQY1357" s="84" t="s">
        <v>5397</v>
      </c>
      <c r="AQZ1357" s="84">
        <f>SUM(AQZ1355:AQZ1356)</f>
        <v>1000000</v>
      </c>
      <c r="ARA1357" s="84">
        <f>SUM(ARA1355:ARA1356)</f>
        <v>0</v>
      </c>
      <c r="ARB1357" s="84">
        <f>ARA1357/AQZ1357</f>
        <v>0</v>
      </c>
      <c r="ARC1357" s="84">
        <f>SUM(ARC1355)</f>
        <v>1000000</v>
      </c>
      <c r="ARD1357" s="84">
        <f>SUM(ARD1355:ARD1356)</f>
        <v>2000000</v>
      </c>
      <c r="ARE1357" s="84">
        <f>SUM(ARE1355:ARE1356)</f>
        <v>0</v>
      </c>
      <c r="ARF1357" s="84">
        <f>ARE1357/ARD1357</f>
        <v>0</v>
      </c>
      <c r="ARG1357" s="84">
        <f>ARD1357-ARE1357</f>
        <v>2000000</v>
      </c>
      <c r="ARH1357" s="84">
        <f t="shared" si="272"/>
        <v>3000000</v>
      </c>
      <c r="ARO1357" s="84" t="s">
        <v>5397</v>
      </c>
      <c r="ARP1357" s="84">
        <f>SUM(ARP1355:ARP1356)</f>
        <v>1000000</v>
      </c>
      <c r="ARQ1357" s="84">
        <f>SUM(ARQ1355:ARQ1356)</f>
        <v>0</v>
      </c>
      <c r="ARR1357" s="84">
        <f>ARQ1357/ARP1357</f>
        <v>0</v>
      </c>
      <c r="ARS1357" s="84">
        <f>SUM(ARS1355)</f>
        <v>1000000</v>
      </c>
      <c r="ART1357" s="84">
        <f>SUM(ART1355:ART1356)</f>
        <v>2000000</v>
      </c>
      <c r="ARU1357" s="84">
        <f>SUM(ARU1355:ARU1356)</f>
        <v>0</v>
      </c>
      <c r="ARV1357" s="84">
        <f>ARU1357/ART1357</f>
        <v>0</v>
      </c>
      <c r="ARW1357" s="84">
        <f>ART1357-ARU1357</f>
        <v>2000000</v>
      </c>
      <c r="ARX1357" s="84">
        <f t="shared" si="273"/>
        <v>3000000</v>
      </c>
      <c r="ASE1357" s="84" t="s">
        <v>5397</v>
      </c>
      <c r="ASF1357" s="84">
        <f>SUM(ASF1355:ASF1356)</f>
        <v>1000000</v>
      </c>
      <c r="ASG1357" s="84">
        <f>SUM(ASG1355:ASG1356)</f>
        <v>0</v>
      </c>
      <c r="ASH1357" s="84">
        <f>ASG1357/ASF1357</f>
        <v>0</v>
      </c>
      <c r="ASI1357" s="84">
        <f>SUM(ASI1355)</f>
        <v>1000000</v>
      </c>
      <c r="ASJ1357" s="84">
        <f>SUM(ASJ1355:ASJ1356)</f>
        <v>2000000</v>
      </c>
      <c r="ASK1357" s="84">
        <f>SUM(ASK1355:ASK1356)</f>
        <v>0</v>
      </c>
      <c r="ASL1357" s="84">
        <f>ASK1357/ASJ1357</f>
        <v>0</v>
      </c>
      <c r="ASM1357" s="84">
        <f>ASJ1357-ASK1357</f>
        <v>2000000</v>
      </c>
      <c r="ASN1357" s="84">
        <f t="shared" si="273"/>
        <v>3000000</v>
      </c>
      <c r="ASU1357" s="84" t="s">
        <v>5397</v>
      </c>
      <c r="ASV1357" s="84">
        <f>SUM(ASV1355:ASV1356)</f>
        <v>1000000</v>
      </c>
      <c r="ASW1357" s="84">
        <f>SUM(ASW1355:ASW1356)</f>
        <v>0</v>
      </c>
      <c r="ASX1357" s="84">
        <f>ASW1357/ASV1357</f>
        <v>0</v>
      </c>
      <c r="ASY1357" s="84">
        <f>SUM(ASY1355)</f>
        <v>1000000</v>
      </c>
      <c r="ASZ1357" s="84">
        <f>SUM(ASZ1355:ASZ1356)</f>
        <v>2000000</v>
      </c>
      <c r="ATA1357" s="84">
        <f>SUM(ATA1355:ATA1356)</f>
        <v>0</v>
      </c>
      <c r="ATB1357" s="84">
        <f>ATA1357/ASZ1357</f>
        <v>0</v>
      </c>
      <c r="ATC1357" s="84">
        <f>ASZ1357-ATA1357</f>
        <v>2000000</v>
      </c>
      <c r="ATD1357" s="84">
        <f t="shared" si="274"/>
        <v>3000000</v>
      </c>
      <c r="ATK1357" s="84" t="s">
        <v>5397</v>
      </c>
      <c r="ATL1357" s="84">
        <f>SUM(ATL1355:ATL1356)</f>
        <v>1000000</v>
      </c>
      <c r="ATM1357" s="84">
        <f>SUM(ATM1355:ATM1356)</f>
        <v>0</v>
      </c>
      <c r="ATN1357" s="84">
        <f>ATM1357/ATL1357</f>
        <v>0</v>
      </c>
      <c r="ATO1357" s="84">
        <f>SUM(ATO1355)</f>
        <v>1000000</v>
      </c>
      <c r="ATP1357" s="84">
        <f>SUM(ATP1355:ATP1356)</f>
        <v>2000000</v>
      </c>
      <c r="ATQ1357" s="84">
        <f>SUM(ATQ1355:ATQ1356)</f>
        <v>0</v>
      </c>
      <c r="ATR1357" s="84">
        <f>ATQ1357/ATP1357</f>
        <v>0</v>
      </c>
      <c r="ATS1357" s="84">
        <f>ATP1357-ATQ1357</f>
        <v>2000000</v>
      </c>
      <c r="ATT1357" s="84">
        <f t="shared" si="274"/>
        <v>3000000</v>
      </c>
      <c r="AUA1357" s="84" t="s">
        <v>5397</v>
      </c>
      <c r="AUB1357" s="84">
        <f>SUM(AUB1355:AUB1356)</f>
        <v>1000000</v>
      </c>
      <c r="AUC1357" s="84">
        <f>SUM(AUC1355:AUC1356)</f>
        <v>0</v>
      </c>
      <c r="AUD1357" s="84">
        <f>AUC1357/AUB1357</f>
        <v>0</v>
      </c>
      <c r="AUE1357" s="84">
        <f>SUM(AUE1355)</f>
        <v>1000000</v>
      </c>
      <c r="AUF1357" s="84">
        <f>SUM(AUF1355:AUF1356)</f>
        <v>2000000</v>
      </c>
      <c r="AUG1357" s="84">
        <f>SUM(AUG1355:AUG1356)</f>
        <v>0</v>
      </c>
      <c r="AUH1357" s="84">
        <f>AUG1357/AUF1357</f>
        <v>0</v>
      </c>
      <c r="AUI1357" s="84">
        <f>AUF1357-AUG1357</f>
        <v>2000000</v>
      </c>
      <c r="AUJ1357" s="84">
        <f t="shared" si="275"/>
        <v>3000000</v>
      </c>
      <c r="AUQ1357" s="84" t="s">
        <v>5397</v>
      </c>
      <c r="AUR1357" s="84">
        <f>SUM(AUR1355:AUR1356)</f>
        <v>1000000</v>
      </c>
      <c r="AUS1357" s="84">
        <f>SUM(AUS1355:AUS1356)</f>
        <v>0</v>
      </c>
      <c r="AUT1357" s="84">
        <f>AUS1357/AUR1357</f>
        <v>0</v>
      </c>
      <c r="AUU1357" s="84">
        <f>SUM(AUU1355)</f>
        <v>1000000</v>
      </c>
      <c r="AUV1357" s="84">
        <f>SUM(AUV1355:AUV1356)</f>
        <v>2000000</v>
      </c>
      <c r="AUW1357" s="84">
        <f>SUM(AUW1355:AUW1356)</f>
        <v>0</v>
      </c>
      <c r="AUX1357" s="84">
        <f>AUW1357/AUV1357</f>
        <v>0</v>
      </c>
      <c r="AUY1357" s="84">
        <f>AUV1357-AUW1357</f>
        <v>2000000</v>
      </c>
      <c r="AUZ1357" s="84">
        <f t="shared" si="275"/>
        <v>3000000</v>
      </c>
      <c r="AVG1357" s="84" t="s">
        <v>5397</v>
      </c>
      <c r="AVH1357" s="84">
        <f>SUM(AVH1355:AVH1356)</f>
        <v>1000000</v>
      </c>
      <c r="AVI1357" s="84">
        <f>SUM(AVI1355:AVI1356)</f>
        <v>0</v>
      </c>
      <c r="AVJ1357" s="84">
        <f>AVI1357/AVH1357</f>
        <v>0</v>
      </c>
      <c r="AVK1357" s="84">
        <f>SUM(AVK1355)</f>
        <v>1000000</v>
      </c>
      <c r="AVL1357" s="84">
        <f>SUM(AVL1355:AVL1356)</f>
        <v>2000000</v>
      </c>
      <c r="AVM1357" s="84">
        <f>SUM(AVM1355:AVM1356)</f>
        <v>0</v>
      </c>
      <c r="AVN1357" s="84">
        <f>AVM1357/AVL1357</f>
        <v>0</v>
      </c>
      <c r="AVO1357" s="84">
        <f>AVL1357-AVM1357</f>
        <v>2000000</v>
      </c>
      <c r="AVP1357" s="84">
        <f t="shared" si="276"/>
        <v>3000000</v>
      </c>
      <c r="AVW1357" s="84" t="s">
        <v>5397</v>
      </c>
      <c r="AVX1357" s="84">
        <f>SUM(AVX1355:AVX1356)</f>
        <v>1000000</v>
      </c>
      <c r="AVY1357" s="84">
        <f>SUM(AVY1355:AVY1356)</f>
        <v>0</v>
      </c>
      <c r="AVZ1357" s="84">
        <f>AVY1357/AVX1357</f>
        <v>0</v>
      </c>
      <c r="AWA1357" s="84">
        <f>SUM(AWA1355)</f>
        <v>1000000</v>
      </c>
      <c r="AWB1357" s="84">
        <f>SUM(AWB1355:AWB1356)</f>
        <v>2000000</v>
      </c>
      <c r="AWC1357" s="84">
        <f>SUM(AWC1355:AWC1356)</f>
        <v>0</v>
      </c>
      <c r="AWD1357" s="84">
        <f>AWC1357/AWB1357</f>
        <v>0</v>
      </c>
      <c r="AWE1357" s="84">
        <f>AWB1357-AWC1357</f>
        <v>2000000</v>
      </c>
      <c r="AWF1357" s="84">
        <f t="shared" si="276"/>
        <v>3000000</v>
      </c>
      <c r="AWM1357" s="84" t="s">
        <v>5397</v>
      </c>
      <c r="AWN1357" s="84">
        <f>SUM(AWN1355:AWN1356)</f>
        <v>1000000</v>
      </c>
      <c r="AWO1357" s="84">
        <f>SUM(AWO1355:AWO1356)</f>
        <v>0</v>
      </c>
      <c r="AWP1357" s="84">
        <f>AWO1357/AWN1357</f>
        <v>0</v>
      </c>
      <c r="AWQ1357" s="84">
        <f>SUM(AWQ1355)</f>
        <v>1000000</v>
      </c>
      <c r="AWR1357" s="84">
        <f>SUM(AWR1355:AWR1356)</f>
        <v>2000000</v>
      </c>
      <c r="AWS1357" s="84">
        <f>SUM(AWS1355:AWS1356)</f>
        <v>0</v>
      </c>
      <c r="AWT1357" s="84">
        <f>AWS1357/AWR1357</f>
        <v>0</v>
      </c>
      <c r="AWU1357" s="84">
        <f>AWR1357-AWS1357</f>
        <v>2000000</v>
      </c>
      <c r="AWV1357" s="84">
        <f t="shared" si="277"/>
        <v>3000000</v>
      </c>
      <c r="AXC1357" s="84" t="s">
        <v>5397</v>
      </c>
      <c r="AXD1357" s="84">
        <f>SUM(AXD1355:AXD1356)</f>
        <v>1000000</v>
      </c>
      <c r="AXE1357" s="84">
        <f>SUM(AXE1355:AXE1356)</f>
        <v>0</v>
      </c>
      <c r="AXF1357" s="84">
        <f>AXE1357/AXD1357</f>
        <v>0</v>
      </c>
      <c r="AXG1357" s="84">
        <f>SUM(AXG1355)</f>
        <v>1000000</v>
      </c>
      <c r="AXH1357" s="84">
        <f>SUM(AXH1355:AXH1356)</f>
        <v>2000000</v>
      </c>
      <c r="AXI1357" s="84">
        <f>SUM(AXI1355:AXI1356)</f>
        <v>0</v>
      </c>
      <c r="AXJ1357" s="84">
        <f>AXI1357/AXH1357</f>
        <v>0</v>
      </c>
      <c r="AXK1357" s="84">
        <f>AXH1357-AXI1357</f>
        <v>2000000</v>
      </c>
      <c r="AXL1357" s="84">
        <f t="shared" si="277"/>
        <v>3000000</v>
      </c>
      <c r="AXS1357" s="84" t="s">
        <v>5397</v>
      </c>
      <c r="AXT1357" s="84">
        <f>SUM(AXT1355:AXT1356)</f>
        <v>1000000</v>
      </c>
      <c r="AXU1357" s="84">
        <f>SUM(AXU1355:AXU1356)</f>
        <v>0</v>
      </c>
      <c r="AXV1357" s="84">
        <f>AXU1357/AXT1357</f>
        <v>0</v>
      </c>
      <c r="AXW1357" s="84">
        <f>SUM(AXW1355)</f>
        <v>1000000</v>
      </c>
      <c r="AXX1357" s="84">
        <f>SUM(AXX1355:AXX1356)</f>
        <v>2000000</v>
      </c>
      <c r="AXY1357" s="84">
        <f>SUM(AXY1355:AXY1356)</f>
        <v>0</v>
      </c>
      <c r="AXZ1357" s="84">
        <f>AXY1357/AXX1357</f>
        <v>0</v>
      </c>
      <c r="AYA1357" s="84">
        <f>AXX1357-AXY1357</f>
        <v>2000000</v>
      </c>
      <c r="AYB1357" s="84">
        <f t="shared" si="278"/>
        <v>3000000</v>
      </c>
      <c r="AYI1357" s="84" t="s">
        <v>5397</v>
      </c>
      <c r="AYJ1357" s="84">
        <f>SUM(AYJ1355:AYJ1356)</f>
        <v>1000000</v>
      </c>
      <c r="AYK1357" s="84">
        <f>SUM(AYK1355:AYK1356)</f>
        <v>0</v>
      </c>
      <c r="AYL1357" s="84">
        <f>AYK1357/AYJ1357</f>
        <v>0</v>
      </c>
      <c r="AYM1357" s="84">
        <f>SUM(AYM1355)</f>
        <v>1000000</v>
      </c>
      <c r="AYN1357" s="84">
        <f>SUM(AYN1355:AYN1356)</f>
        <v>2000000</v>
      </c>
      <c r="AYO1357" s="84">
        <f>SUM(AYO1355:AYO1356)</f>
        <v>0</v>
      </c>
      <c r="AYP1357" s="84">
        <f>AYO1357/AYN1357</f>
        <v>0</v>
      </c>
      <c r="AYQ1357" s="84">
        <f>AYN1357-AYO1357</f>
        <v>2000000</v>
      </c>
      <c r="AYR1357" s="84">
        <f t="shared" si="278"/>
        <v>3000000</v>
      </c>
      <c r="AYY1357" s="84" t="s">
        <v>5397</v>
      </c>
      <c r="AYZ1357" s="84">
        <f>SUM(AYZ1355:AYZ1356)</f>
        <v>1000000</v>
      </c>
      <c r="AZA1357" s="84">
        <f>SUM(AZA1355:AZA1356)</f>
        <v>0</v>
      </c>
      <c r="AZB1357" s="84">
        <f>AZA1357/AYZ1357</f>
        <v>0</v>
      </c>
      <c r="AZC1357" s="84">
        <f>SUM(AZC1355)</f>
        <v>1000000</v>
      </c>
      <c r="AZD1357" s="84">
        <f>SUM(AZD1355:AZD1356)</f>
        <v>2000000</v>
      </c>
      <c r="AZE1357" s="84">
        <f>SUM(AZE1355:AZE1356)</f>
        <v>0</v>
      </c>
      <c r="AZF1357" s="84">
        <f>AZE1357/AZD1357</f>
        <v>0</v>
      </c>
      <c r="AZG1357" s="84">
        <f>AZD1357-AZE1357</f>
        <v>2000000</v>
      </c>
      <c r="AZH1357" s="84">
        <f t="shared" si="279"/>
        <v>3000000</v>
      </c>
      <c r="AZO1357" s="84" t="s">
        <v>5397</v>
      </c>
      <c r="AZP1357" s="84">
        <f>SUM(AZP1355:AZP1356)</f>
        <v>1000000</v>
      </c>
      <c r="AZQ1357" s="84">
        <f>SUM(AZQ1355:AZQ1356)</f>
        <v>0</v>
      </c>
      <c r="AZR1357" s="84">
        <f>AZQ1357/AZP1357</f>
        <v>0</v>
      </c>
      <c r="AZS1357" s="84">
        <f>SUM(AZS1355)</f>
        <v>1000000</v>
      </c>
      <c r="AZT1357" s="84">
        <f>SUM(AZT1355:AZT1356)</f>
        <v>2000000</v>
      </c>
      <c r="AZU1357" s="84">
        <f>SUM(AZU1355:AZU1356)</f>
        <v>0</v>
      </c>
      <c r="AZV1357" s="84">
        <f>AZU1357/AZT1357</f>
        <v>0</v>
      </c>
      <c r="AZW1357" s="84">
        <f>AZT1357-AZU1357</f>
        <v>2000000</v>
      </c>
      <c r="AZX1357" s="84">
        <f t="shared" si="279"/>
        <v>3000000</v>
      </c>
      <c r="BAE1357" s="84" t="s">
        <v>5397</v>
      </c>
      <c r="BAF1357" s="84">
        <f>SUM(BAF1355:BAF1356)</f>
        <v>1000000</v>
      </c>
      <c r="BAG1357" s="84">
        <f>SUM(BAG1355:BAG1356)</f>
        <v>0</v>
      </c>
      <c r="BAH1357" s="84">
        <f>BAG1357/BAF1357</f>
        <v>0</v>
      </c>
      <c r="BAI1357" s="84">
        <f>SUM(BAI1355)</f>
        <v>1000000</v>
      </c>
      <c r="BAJ1357" s="84">
        <f>SUM(BAJ1355:BAJ1356)</f>
        <v>2000000</v>
      </c>
      <c r="BAK1357" s="84">
        <f>SUM(BAK1355:BAK1356)</f>
        <v>0</v>
      </c>
      <c r="BAL1357" s="84">
        <f>BAK1357/BAJ1357</f>
        <v>0</v>
      </c>
      <c r="BAM1357" s="84">
        <f>BAJ1357-BAK1357</f>
        <v>2000000</v>
      </c>
      <c r="BAN1357" s="84">
        <f t="shared" si="280"/>
        <v>3000000</v>
      </c>
      <c r="BAU1357" s="84" t="s">
        <v>5397</v>
      </c>
      <c r="BAV1357" s="84">
        <f>SUM(BAV1355:BAV1356)</f>
        <v>1000000</v>
      </c>
      <c r="BAW1357" s="84">
        <f>SUM(BAW1355:BAW1356)</f>
        <v>0</v>
      </c>
      <c r="BAX1357" s="84">
        <f>BAW1357/BAV1357</f>
        <v>0</v>
      </c>
      <c r="BAY1357" s="84">
        <f>SUM(BAY1355)</f>
        <v>1000000</v>
      </c>
      <c r="BAZ1357" s="84">
        <f>SUM(BAZ1355:BAZ1356)</f>
        <v>2000000</v>
      </c>
      <c r="BBA1357" s="84">
        <f>SUM(BBA1355:BBA1356)</f>
        <v>0</v>
      </c>
      <c r="BBB1357" s="84">
        <f>BBA1357/BAZ1357</f>
        <v>0</v>
      </c>
      <c r="BBC1357" s="84">
        <f>BAZ1357-BBA1357</f>
        <v>2000000</v>
      </c>
      <c r="BBD1357" s="84">
        <f t="shared" si="280"/>
        <v>3000000</v>
      </c>
      <c r="BBK1357" s="84" t="s">
        <v>5397</v>
      </c>
      <c r="BBL1357" s="84">
        <f>SUM(BBL1355:BBL1356)</f>
        <v>1000000</v>
      </c>
      <c r="BBM1357" s="84">
        <f>SUM(BBM1355:BBM1356)</f>
        <v>0</v>
      </c>
      <c r="BBN1357" s="84">
        <f>BBM1357/BBL1357</f>
        <v>0</v>
      </c>
      <c r="BBO1357" s="84">
        <f>SUM(BBO1355)</f>
        <v>1000000</v>
      </c>
      <c r="BBP1357" s="84">
        <f>SUM(BBP1355:BBP1356)</f>
        <v>2000000</v>
      </c>
      <c r="BBQ1357" s="84">
        <f>SUM(BBQ1355:BBQ1356)</f>
        <v>0</v>
      </c>
      <c r="BBR1357" s="84">
        <f>BBQ1357/BBP1357</f>
        <v>0</v>
      </c>
      <c r="BBS1357" s="84">
        <f>BBP1357-BBQ1357</f>
        <v>2000000</v>
      </c>
      <c r="BBT1357" s="84">
        <f t="shared" si="281"/>
        <v>3000000</v>
      </c>
      <c r="BCA1357" s="84" t="s">
        <v>5397</v>
      </c>
      <c r="BCB1357" s="84">
        <f>SUM(BCB1355:BCB1356)</f>
        <v>1000000</v>
      </c>
      <c r="BCC1357" s="84">
        <f>SUM(BCC1355:BCC1356)</f>
        <v>0</v>
      </c>
      <c r="BCD1357" s="84">
        <f>BCC1357/BCB1357</f>
        <v>0</v>
      </c>
      <c r="BCE1357" s="84">
        <f>SUM(BCE1355)</f>
        <v>1000000</v>
      </c>
      <c r="BCF1357" s="84">
        <f>SUM(BCF1355:BCF1356)</f>
        <v>2000000</v>
      </c>
      <c r="BCG1357" s="84">
        <f>SUM(BCG1355:BCG1356)</f>
        <v>0</v>
      </c>
      <c r="BCH1357" s="84">
        <f>BCG1357/BCF1357</f>
        <v>0</v>
      </c>
      <c r="BCI1357" s="84">
        <f>BCF1357-BCG1357</f>
        <v>2000000</v>
      </c>
      <c r="BCJ1357" s="84">
        <f t="shared" si="281"/>
        <v>3000000</v>
      </c>
      <c r="BCQ1357" s="84" t="s">
        <v>5397</v>
      </c>
      <c r="BCR1357" s="84">
        <f>SUM(BCR1355:BCR1356)</f>
        <v>1000000</v>
      </c>
      <c r="BCS1357" s="84">
        <f>SUM(BCS1355:BCS1356)</f>
        <v>0</v>
      </c>
      <c r="BCT1357" s="84">
        <f>BCS1357/BCR1357</f>
        <v>0</v>
      </c>
      <c r="BCU1357" s="84">
        <f>SUM(BCU1355)</f>
        <v>1000000</v>
      </c>
      <c r="BCV1357" s="84">
        <f>SUM(BCV1355:BCV1356)</f>
        <v>2000000</v>
      </c>
      <c r="BCW1357" s="84">
        <f>SUM(BCW1355:BCW1356)</f>
        <v>0</v>
      </c>
      <c r="BCX1357" s="84">
        <f>BCW1357/BCV1357</f>
        <v>0</v>
      </c>
      <c r="BCY1357" s="84">
        <f>BCV1357-BCW1357</f>
        <v>2000000</v>
      </c>
      <c r="BCZ1357" s="84">
        <f t="shared" si="282"/>
        <v>3000000</v>
      </c>
      <c r="BDG1357" s="84" t="s">
        <v>5397</v>
      </c>
      <c r="BDH1357" s="84">
        <f>SUM(BDH1355:BDH1356)</f>
        <v>1000000</v>
      </c>
      <c r="BDI1357" s="84">
        <f>SUM(BDI1355:BDI1356)</f>
        <v>0</v>
      </c>
      <c r="BDJ1357" s="84">
        <f>BDI1357/BDH1357</f>
        <v>0</v>
      </c>
      <c r="BDK1357" s="84">
        <f>SUM(BDK1355)</f>
        <v>1000000</v>
      </c>
      <c r="BDL1357" s="84">
        <f>SUM(BDL1355:BDL1356)</f>
        <v>2000000</v>
      </c>
      <c r="BDM1357" s="84">
        <f>SUM(BDM1355:BDM1356)</f>
        <v>0</v>
      </c>
      <c r="BDN1357" s="84">
        <f>BDM1357/BDL1357</f>
        <v>0</v>
      </c>
      <c r="BDO1357" s="84">
        <f>BDL1357-BDM1357</f>
        <v>2000000</v>
      </c>
      <c r="BDP1357" s="84">
        <f t="shared" si="282"/>
        <v>3000000</v>
      </c>
      <c r="BDW1357" s="84" t="s">
        <v>5397</v>
      </c>
      <c r="BDX1357" s="84">
        <f>SUM(BDX1355:BDX1356)</f>
        <v>1000000</v>
      </c>
      <c r="BDY1357" s="84">
        <f>SUM(BDY1355:BDY1356)</f>
        <v>0</v>
      </c>
      <c r="BDZ1357" s="84">
        <f>BDY1357/BDX1357</f>
        <v>0</v>
      </c>
      <c r="BEA1357" s="84">
        <f>SUM(BEA1355)</f>
        <v>1000000</v>
      </c>
      <c r="BEB1357" s="84">
        <f>SUM(BEB1355:BEB1356)</f>
        <v>2000000</v>
      </c>
      <c r="BEC1357" s="84">
        <f>SUM(BEC1355:BEC1356)</f>
        <v>0</v>
      </c>
      <c r="BED1357" s="84">
        <f>BEC1357/BEB1357</f>
        <v>0</v>
      </c>
      <c r="BEE1357" s="84">
        <f>BEB1357-BEC1357</f>
        <v>2000000</v>
      </c>
      <c r="BEF1357" s="84">
        <f t="shared" si="283"/>
        <v>3000000</v>
      </c>
      <c r="BEM1357" s="84" t="s">
        <v>5397</v>
      </c>
      <c r="BEN1357" s="84">
        <f>SUM(BEN1355:BEN1356)</f>
        <v>1000000</v>
      </c>
      <c r="BEO1357" s="84">
        <f>SUM(BEO1355:BEO1356)</f>
        <v>0</v>
      </c>
      <c r="BEP1357" s="84">
        <f>BEO1357/BEN1357</f>
        <v>0</v>
      </c>
      <c r="BEQ1357" s="84">
        <f>SUM(BEQ1355)</f>
        <v>1000000</v>
      </c>
      <c r="BER1357" s="84">
        <f>SUM(BER1355:BER1356)</f>
        <v>2000000</v>
      </c>
      <c r="BES1357" s="84">
        <f>SUM(BES1355:BES1356)</f>
        <v>0</v>
      </c>
      <c r="BET1357" s="84">
        <f>BES1357/BER1357</f>
        <v>0</v>
      </c>
      <c r="BEU1357" s="84">
        <f>BER1357-BES1357</f>
        <v>2000000</v>
      </c>
      <c r="BEV1357" s="84">
        <f t="shared" si="283"/>
        <v>3000000</v>
      </c>
      <c r="BFC1357" s="84" t="s">
        <v>5397</v>
      </c>
      <c r="BFD1357" s="84">
        <f>SUM(BFD1355:BFD1356)</f>
        <v>1000000</v>
      </c>
      <c r="BFE1357" s="84">
        <f>SUM(BFE1355:BFE1356)</f>
        <v>0</v>
      </c>
      <c r="BFF1357" s="84">
        <f>BFE1357/BFD1357</f>
        <v>0</v>
      </c>
      <c r="BFG1357" s="84">
        <f>SUM(BFG1355)</f>
        <v>1000000</v>
      </c>
      <c r="BFH1357" s="84">
        <f>SUM(BFH1355:BFH1356)</f>
        <v>2000000</v>
      </c>
      <c r="BFI1357" s="84">
        <f>SUM(BFI1355:BFI1356)</f>
        <v>0</v>
      </c>
      <c r="BFJ1357" s="84">
        <f>BFI1357/BFH1357</f>
        <v>0</v>
      </c>
      <c r="BFK1357" s="84">
        <f>BFH1357-BFI1357</f>
        <v>2000000</v>
      </c>
      <c r="BFL1357" s="84">
        <f t="shared" si="284"/>
        <v>3000000</v>
      </c>
      <c r="BFS1357" s="84" t="s">
        <v>5397</v>
      </c>
      <c r="BFT1357" s="84">
        <f>SUM(BFT1355:BFT1356)</f>
        <v>1000000</v>
      </c>
      <c r="BFU1357" s="84">
        <f>SUM(BFU1355:BFU1356)</f>
        <v>0</v>
      </c>
      <c r="BFV1357" s="84">
        <f>BFU1357/BFT1357</f>
        <v>0</v>
      </c>
      <c r="BFW1357" s="84">
        <f>SUM(BFW1355)</f>
        <v>1000000</v>
      </c>
      <c r="BFX1357" s="84">
        <f>SUM(BFX1355:BFX1356)</f>
        <v>2000000</v>
      </c>
      <c r="BFY1357" s="84">
        <f>SUM(BFY1355:BFY1356)</f>
        <v>0</v>
      </c>
      <c r="BFZ1357" s="84">
        <f>BFY1357/BFX1357</f>
        <v>0</v>
      </c>
      <c r="BGA1357" s="84">
        <f>BFX1357-BFY1357</f>
        <v>2000000</v>
      </c>
      <c r="BGB1357" s="84">
        <f t="shared" si="284"/>
        <v>3000000</v>
      </c>
      <c r="BGI1357" s="84" t="s">
        <v>5397</v>
      </c>
      <c r="BGJ1357" s="84">
        <f>SUM(BGJ1355:BGJ1356)</f>
        <v>1000000</v>
      </c>
      <c r="BGK1357" s="84">
        <f>SUM(BGK1355:BGK1356)</f>
        <v>0</v>
      </c>
      <c r="BGL1357" s="84">
        <f>BGK1357/BGJ1357</f>
        <v>0</v>
      </c>
      <c r="BGM1357" s="84">
        <f>SUM(BGM1355)</f>
        <v>1000000</v>
      </c>
      <c r="BGN1357" s="84">
        <f>SUM(BGN1355:BGN1356)</f>
        <v>2000000</v>
      </c>
      <c r="BGO1357" s="84">
        <f>SUM(BGO1355:BGO1356)</f>
        <v>0</v>
      </c>
      <c r="BGP1357" s="84">
        <f>BGO1357/BGN1357</f>
        <v>0</v>
      </c>
      <c r="BGQ1357" s="84">
        <f>BGN1357-BGO1357</f>
        <v>2000000</v>
      </c>
      <c r="BGR1357" s="84">
        <f t="shared" si="285"/>
        <v>3000000</v>
      </c>
      <c r="BGY1357" s="84" t="s">
        <v>5397</v>
      </c>
      <c r="BGZ1357" s="84">
        <f>SUM(BGZ1355:BGZ1356)</f>
        <v>1000000</v>
      </c>
      <c r="BHA1357" s="84">
        <f>SUM(BHA1355:BHA1356)</f>
        <v>0</v>
      </c>
      <c r="BHB1357" s="84">
        <f>BHA1357/BGZ1357</f>
        <v>0</v>
      </c>
      <c r="BHC1357" s="84">
        <f>SUM(BHC1355)</f>
        <v>1000000</v>
      </c>
      <c r="BHD1357" s="84">
        <f>SUM(BHD1355:BHD1356)</f>
        <v>2000000</v>
      </c>
      <c r="BHE1357" s="84">
        <f>SUM(BHE1355:BHE1356)</f>
        <v>0</v>
      </c>
      <c r="BHF1357" s="84">
        <f>BHE1357/BHD1357</f>
        <v>0</v>
      </c>
      <c r="BHG1357" s="84">
        <f>BHD1357-BHE1357</f>
        <v>2000000</v>
      </c>
      <c r="BHH1357" s="84">
        <f t="shared" si="285"/>
        <v>3000000</v>
      </c>
      <c r="BHO1357" s="84" t="s">
        <v>5397</v>
      </c>
      <c r="BHP1357" s="84">
        <f>SUM(BHP1355:BHP1356)</f>
        <v>1000000</v>
      </c>
      <c r="BHQ1357" s="84">
        <f>SUM(BHQ1355:BHQ1356)</f>
        <v>0</v>
      </c>
      <c r="BHR1357" s="84">
        <f>BHQ1357/BHP1357</f>
        <v>0</v>
      </c>
      <c r="BHS1357" s="84">
        <f>SUM(BHS1355)</f>
        <v>1000000</v>
      </c>
      <c r="BHT1357" s="84">
        <f>SUM(BHT1355:BHT1356)</f>
        <v>2000000</v>
      </c>
      <c r="BHU1357" s="84">
        <f>SUM(BHU1355:BHU1356)</f>
        <v>0</v>
      </c>
      <c r="BHV1357" s="84">
        <f>BHU1357/BHT1357</f>
        <v>0</v>
      </c>
      <c r="BHW1357" s="84">
        <f>BHT1357-BHU1357</f>
        <v>2000000</v>
      </c>
      <c r="BHX1357" s="84">
        <f t="shared" si="286"/>
        <v>3000000</v>
      </c>
      <c r="BIE1357" s="84" t="s">
        <v>5397</v>
      </c>
      <c r="BIF1357" s="84">
        <f>SUM(BIF1355:BIF1356)</f>
        <v>1000000</v>
      </c>
      <c r="BIG1357" s="84">
        <f>SUM(BIG1355:BIG1356)</f>
        <v>0</v>
      </c>
      <c r="BIH1357" s="84">
        <f>BIG1357/BIF1357</f>
        <v>0</v>
      </c>
      <c r="BII1357" s="84">
        <f>SUM(BII1355)</f>
        <v>1000000</v>
      </c>
      <c r="BIJ1357" s="84">
        <f>SUM(BIJ1355:BIJ1356)</f>
        <v>2000000</v>
      </c>
      <c r="BIK1357" s="84">
        <f>SUM(BIK1355:BIK1356)</f>
        <v>0</v>
      </c>
      <c r="BIL1357" s="84">
        <f>BIK1357/BIJ1357</f>
        <v>0</v>
      </c>
      <c r="BIM1357" s="84">
        <f>BIJ1357-BIK1357</f>
        <v>2000000</v>
      </c>
      <c r="BIN1357" s="84">
        <f t="shared" si="286"/>
        <v>3000000</v>
      </c>
      <c r="BIU1357" s="84" t="s">
        <v>5397</v>
      </c>
      <c r="BIV1357" s="84">
        <f>SUM(BIV1355:BIV1356)</f>
        <v>1000000</v>
      </c>
      <c r="BIW1357" s="84">
        <f>SUM(BIW1355:BIW1356)</f>
        <v>0</v>
      </c>
      <c r="BIX1357" s="84">
        <f>BIW1357/BIV1357</f>
        <v>0</v>
      </c>
      <c r="BIY1357" s="84">
        <f>SUM(BIY1355)</f>
        <v>1000000</v>
      </c>
      <c r="BIZ1357" s="84">
        <f>SUM(BIZ1355:BIZ1356)</f>
        <v>2000000</v>
      </c>
      <c r="BJA1357" s="84">
        <f>SUM(BJA1355:BJA1356)</f>
        <v>0</v>
      </c>
      <c r="BJB1357" s="84">
        <f>BJA1357/BIZ1357</f>
        <v>0</v>
      </c>
      <c r="BJC1357" s="84">
        <f>BIZ1357-BJA1357</f>
        <v>2000000</v>
      </c>
      <c r="BJD1357" s="84">
        <f t="shared" si="287"/>
        <v>3000000</v>
      </c>
      <c r="BJK1357" s="84" t="s">
        <v>5397</v>
      </c>
      <c r="BJL1357" s="84">
        <f>SUM(BJL1355:BJL1356)</f>
        <v>1000000</v>
      </c>
      <c r="BJM1357" s="84">
        <f>SUM(BJM1355:BJM1356)</f>
        <v>0</v>
      </c>
      <c r="BJN1357" s="84">
        <f>BJM1357/BJL1357</f>
        <v>0</v>
      </c>
      <c r="BJO1357" s="84">
        <f>SUM(BJO1355)</f>
        <v>1000000</v>
      </c>
      <c r="BJP1357" s="84">
        <f>SUM(BJP1355:BJP1356)</f>
        <v>2000000</v>
      </c>
      <c r="BJQ1357" s="84">
        <f>SUM(BJQ1355:BJQ1356)</f>
        <v>0</v>
      </c>
      <c r="BJR1357" s="84">
        <f>BJQ1357/BJP1357</f>
        <v>0</v>
      </c>
      <c r="BJS1357" s="84">
        <f>BJP1357-BJQ1357</f>
        <v>2000000</v>
      </c>
      <c r="BJT1357" s="84">
        <f t="shared" si="287"/>
        <v>3000000</v>
      </c>
      <c r="BKA1357" s="84" t="s">
        <v>5397</v>
      </c>
      <c r="BKB1357" s="84">
        <f>SUM(BKB1355:BKB1356)</f>
        <v>1000000</v>
      </c>
      <c r="BKC1357" s="84">
        <f>SUM(BKC1355:BKC1356)</f>
        <v>0</v>
      </c>
      <c r="BKD1357" s="84">
        <f>BKC1357/BKB1357</f>
        <v>0</v>
      </c>
      <c r="BKE1357" s="84">
        <f>SUM(BKE1355)</f>
        <v>1000000</v>
      </c>
      <c r="BKF1357" s="84">
        <f>SUM(BKF1355:BKF1356)</f>
        <v>2000000</v>
      </c>
      <c r="BKG1357" s="84">
        <f>SUM(BKG1355:BKG1356)</f>
        <v>0</v>
      </c>
      <c r="BKH1357" s="84">
        <f>BKG1357/BKF1357</f>
        <v>0</v>
      </c>
      <c r="BKI1357" s="84">
        <f>BKF1357-BKG1357</f>
        <v>2000000</v>
      </c>
      <c r="BKJ1357" s="84">
        <f t="shared" si="288"/>
        <v>3000000</v>
      </c>
      <c r="BKQ1357" s="84" t="s">
        <v>5397</v>
      </c>
      <c r="BKR1357" s="84">
        <f>SUM(BKR1355:BKR1356)</f>
        <v>1000000</v>
      </c>
      <c r="BKS1357" s="84">
        <f>SUM(BKS1355:BKS1356)</f>
        <v>0</v>
      </c>
      <c r="BKT1357" s="84">
        <f>BKS1357/BKR1357</f>
        <v>0</v>
      </c>
      <c r="BKU1357" s="84">
        <f>SUM(BKU1355)</f>
        <v>1000000</v>
      </c>
      <c r="BKV1357" s="84">
        <f>SUM(BKV1355:BKV1356)</f>
        <v>2000000</v>
      </c>
      <c r="BKW1357" s="84">
        <f>SUM(BKW1355:BKW1356)</f>
        <v>0</v>
      </c>
      <c r="BKX1357" s="84">
        <f>BKW1357/BKV1357</f>
        <v>0</v>
      </c>
      <c r="BKY1357" s="84">
        <f>BKV1357-BKW1357</f>
        <v>2000000</v>
      </c>
      <c r="BKZ1357" s="84">
        <f t="shared" si="288"/>
        <v>3000000</v>
      </c>
      <c r="BLG1357" s="84" t="s">
        <v>5397</v>
      </c>
      <c r="BLH1357" s="84">
        <f>SUM(BLH1355:BLH1356)</f>
        <v>1000000</v>
      </c>
      <c r="BLI1357" s="84">
        <f>SUM(BLI1355:BLI1356)</f>
        <v>0</v>
      </c>
      <c r="BLJ1357" s="84">
        <f>BLI1357/BLH1357</f>
        <v>0</v>
      </c>
      <c r="BLK1357" s="84">
        <f>SUM(BLK1355)</f>
        <v>1000000</v>
      </c>
      <c r="BLL1357" s="84">
        <f>SUM(BLL1355:BLL1356)</f>
        <v>2000000</v>
      </c>
      <c r="BLM1357" s="84">
        <f>SUM(BLM1355:BLM1356)</f>
        <v>0</v>
      </c>
      <c r="BLN1357" s="84">
        <f>BLM1357/BLL1357</f>
        <v>0</v>
      </c>
      <c r="BLO1357" s="84">
        <f>BLL1357-BLM1357</f>
        <v>2000000</v>
      </c>
      <c r="BLP1357" s="84">
        <f t="shared" si="289"/>
        <v>3000000</v>
      </c>
      <c r="BLW1357" s="84" t="s">
        <v>5397</v>
      </c>
      <c r="BLX1357" s="84">
        <f>SUM(BLX1355:BLX1356)</f>
        <v>1000000</v>
      </c>
      <c r="BLY1357" s="84">
        <f>SUM(BLY1355:BLY1356)</f>
        <v>0</v>
      </c>
      <c r="BLZ1357" s="84">
        <f>BLY1357/BLX1357</f>
        <v>0</v>
      </c>
      <c r="BMA1357" s="84">
        <f>SUM(BMA1355)</f>
        <v>1000000</v>
      </c>
      <c r="BMB1357" s="84">
        <f>SUM(BMB1355:BMB1356)</f>
        <v>2000000</v>
      </c>
      <c r="BMC1357" s="84">
        <f>SUM(BMC1355:BMC1356)</f>
        <v>0</v>
      </c>
      <c r="BMD1357" s="84">
        <f>BMC1357/BMB1357</f>
        <v>0</v>
      </c>
      <c r="BME1357" s="84">
        <f>BMB1357-BMC1357</f>
        <v>2000000</v>
      </c>
      <c r="BMF1357" s="84">
        <f t="shared" si="289"/>
        <v>3000000</v>
      </c>
      <c r="BMM1357" s="84" t="s">
        <v>5397</v>
      </c>
      <c r="BMN1357" s="84">
        <f>SUM(BMN1355:BMN1356)</f>
        <v>1000000</v>
      </c>
      <c r="BMO1357" s="84">
        <f>SUM(BMO1355:BMO1356)</f>
        <v>0</v>
      </c>
      <c r="BMP1357" s="84">
        <f>BMO1357/BMN1357</f>
        <v>0</v>
      </c>
      <c r="BMQ1357" s="84">
        <f>SUM(BMQ1355)</f>
        <v>1000000</v>
      </c>
      <c r="BMR1357" s="84">
        <f>SUM(BMR1355:BMR1356)</f>
        <v>2000000</v>
      </c>
      <c r="BMS1357" s="84">
        <f>SUM(BMS1355:BMS1356)</f>
        <v>0</v>
      </c>
      <c r="BMT1357" s="84">
        <f>BMS1357/BMR1357</f>
        <v>0</v>
      </c>
      <c r="BMU1357" s="84">
        <f>BMR1357-BMS1357</f>
        <v>2000000</v>
      </c>
      <c r="BMV1357" s="84">
        <f t="shared" si="290"/>
        <v>3000000</v>
      </c>
      <c r="BNC1357" s="84" t="s">
        <v>5397</v>
      </c>
      <c r="BND1357" s="84">
        <f>SUM(BND1355:BND1356)</f>
        <v>1000000</v>
      </c>
      <c r="BNE1357" s="84">
        <f>SUM(BNE1355:BNE1356)</f>
        <v>0</v>
      </c>
      <c r="BNF1357" s="84">
        <f>BNE1357/BND1357</f>
        <v>0</v>
      </c>
      <c r="BNG1357" s="84">
        <f>SUM(BNG1355)</f>
        <v>1000000</v>
      </c>
      <c r="BNH1357" s="84">
        <f>SUM(BNH1355:BNH1356)</f>
        <v>2000000</v>
      </c>
      <c r="BNI1357" s="84">
        <f>SUM(BNI1355:BNI1356)</f>
        <v>0</v>
      </c>
      <c r="BNJ1357" s="84">
        <f>BNI1357/BNH1357</f>
        <v>0</v>
      </c>
      <c r="BNK1357" s="84">
        <f>BNH1357-BNI1357</f>
        <v>2000000</v>
      </c>
      <c r="BNL1357" s="84">
        <f t="shared" si="290"/>
        <v>3000000</v>
      </c>
      <c r="BNS1357" s="84" t="s">
        <v>5397</v>
      </c>
      <c r="BNT1357" s="84">
        <f>SUM(BNT1355:BNT1356)</f>
        <v>1000000</v>
      </c>
      <c r="BNU1357" s="84">
        <f>SUM(BNU1355:BNU1356)</f>
        <v>0</v>
      </c>
      <c r="BNV1357" s="84">
        <f>BNU1357/BNT1357</f>
        <v>0</v>
      </c>
      <c r="BNW1357" s="84">
        <f>SUM(BNW1355)</f>
        <v>1000000</v>
      </c>
      <c r="BNX1357" s="84">
        <f>SUM(BNX1355:BNX1356)</f>
        <v>2000000</v>
      </c>
      <c r="BNY1357" s="84">
        <f>SUM(BNY1355:BNY1356)</f>
        <v>0</v>
      </c>
      <c r="BNZ1357" s="84">
        <f>BNY1357/BNX1357</f>
        <v>0</v>
      </c>
      <c r="BOA1357" s="84">
        <f>BNX1357-BNY1357</f>
        <v>2000000</v>
      </c>
      <c r="BOB1357" s="84">
        <f t="shared" si="291"/>
        <v>3000000</v>
      </c>
      <c r="BOI1357" s="84" t="s">
        <v>5397</v>
      </c>
      <c r="BOJ1357" s="84">
        <f>SUM(BOJ1355:BOJ1356)</f>
        <v>1000000</v>
      </c>
      <c r="BOK1357" s="84">
        <f>SUM(BOK1355:BOK1356)</f>
        <v>0</v>
      </c>
      <c r="BOL1357" s="84">
        <f>BOK1357/BOJ1357</f>
        <v>0</v>
      </c>
      <c r="BOM1357" s="84">
        <f>SUM(BOM1355)</f>
        <v>1000000</v>
      </c>
      <c r="BON1357" s="84">
        <f>SUM(BON1355:BON1356)</f>
        <v>2000000</v>
      </c>
      <c r="BOO1357" s="84">
        <f>SUM(BOO1355:BOO1356)</f>
        <v>0</v>
      </c>
      <c r="BOP1357" s="84">
        <f>BOO1357/BON1357</f>
        <v>0</v>
      </c>
      <c r="BOQ1357" s="84">
        <f>BON1357-BOO1357</f>
        <v>2000000</v>
      </c>
      <c r="BOR1357" s="84">
        <f t="shared" si="291"/>
        <v>3000000</v>
      </c>
      <c r="BOY1357" s="84" t="s">
        <v>5397</v>
      </c>
      <c r="BOZ1357" s="84">
        <f>SUM(BOZ1355:BOZ1356)</f>
        <v>1000000</v>
      </c>
      <c r="BPA1357" s="84">
        <f>SUM(BPA1355:BPA1356)</f>
        <v>0</v>
      </c>
      <c r="BPB1357" s="84">
        <f>BPA1357/BOZ1357</f>
        <v>0</v>
      </c>
      <c r="BPC1357" s="84">
        <f>SUM(BPC1355)</f>
        <v>1000000</v>
      </c>
      <c r="BPD1357" s="84">
        <f>SUM(BPD1355:BPD1356)</f>
        <v>2000000</v>
      </c>
      <c r="BPE1357" s="84">
        <f>SUM(BPE1355:BPE1356)</f>
        <v>0</v>
      </c>
      <c r="BPF1357" s="84">
        <f>BPE1357/BPD1357</f>
        <v>0</v>
      </c>
      <c r="BPG1357" s="84">
        <f>BPD1357-BPE1357</f>
        <v>2000000</v>
      </c>
      <c r="BPH1357" s="84">
        <f t="shared" si="292"/>
        <v>3000000</v>
      </c>
      <c r="BPO1357" s="84" t="s">
        <v>5397</v>
      </c>
      <c r="BPP1357" s="84">
        <f>SUM(BPP1355:BPP1356)</f>
        <v>1000000</v>
      </c>
      <c r="BPQ1357" s="84">
        <f>SUM(BPQ1355:BPQ1356)</f>
        <v>0</v>
      </c>
      <c r="BPR1357" s="84">
        <f>BPQ1357/BPP1357</f>
        <v>0</v>
      </c>
      <c r="BPS1357" s="84">
        <f>SUM(BPS1355)</f>
        <v>1000000</v>
      </c>
      <c r="BPT1357" s="84">
        <f>SUM(BPT1355:BPT1356)</f>
        <v>2000000</v>
      </c>
      <c r="BPU1357" s="84">
        <f>SUM(BPU1355:BPU1356)</f>
        <v>0</v>
      </c>
      <c r="BPV1357" s="84">
        <f>BPU1357/BPT1357</f>
        <v>0</v>
      </c>
      <c r="BPW1357" s="84">
        <f>BPT1357-BPU1357</f>
        <v>2000000</v>
      </c>
      <c r="BPX1357" s="84">
        <f t="shared" si="292"/>
        <v>3000000</v>
      </c>
      <c r="BQE1357" s="84" t="s">
        <v>5397</v>
      </c>
      <c r="BQF1357" s="84">
        <f>SUM(BQF1355:BQF1356)</f>
        <v>1000000</v>
      </c>
      <c r="BQG1357" s="84">
        <f>SUM(BQG1355:BQG1356)</f>
        <v>0</v>
      </c>
      <c r="BQH1357" s="84">
        <f>BQG1357/BQF1357</f>
        <v>0</v>
      </c>
      <c r="BQI1357" s="84">
        <f>SUM(BQI1355)</f>
        <v>1000000</v>
      </c>
      <c r="BQJ1357" s="84">
        <f>SUM(BQJ1355:BQJ1356)</f>
        <v>2000000</v>
      </c>
      <c r="BQK1357" s="84">
        <f>SUM(BQK1355:BQK1356)</f>
        <v>0</v>
      </c>
      <c r="BQL1357" s="84">
        <f>BQK1357/BQJ1357</f>
        <v>0</v>
      </c>
      <c r="BQM1357" s="84">
        <f>BQJ1357-BQK1357</f>
        <v>2000000</v>
      </c>
      <c r="BQN1357" s="84">
        <f t="shared" si="293"/>
        <v>3000000</v>
      </c>
      <c r="BQU1357" s="84" t="s">
        <v>5397</v>
      </c>
      <c r="BQV1357" s="84">
        <f>SUM(BQV1355:BQV1356)</f>
        <v>1000000</v>
      </c>
      <c r="BQW1357" s="84">
        <f>SUM(BQW1355:BQW1356)</f>
        <v>0</v>
      </c>
      <c r="BQX1357" s="84">
        <f>BQW1357/BQV1357</f>
        <v>0</v>
      </c>
      <c r="BQY1357" s="84">
        <f>SUM(BQY1355)</f>
        <v>1000000</v>
      </c>
      <c r="BQZ1357" s="84">
        <f>SUM(BQZ1355:BQZ1356)</f>
        <v>2000000</v>
      </c>
      <c r="BRA1357" s="84">
        <f>SUM(BRA1355:BRA1356)</f>
        <v>0</v>
      </c>
      <c r="BRB1357" s="84">
        <f>BRA1357/BQZ1357</f>
        <v>0</v>
      </c>
      <c r="BRC1357" s="84">
        <f>BQZ1357-BRA1357</f>
        <v>2000000</v>
      </c>
      <c r="BRD1357" s="84">
        <f t="shared" si="293"/>
        <v>3000000</v>
      </c>
      <c r="BRK1357" s="84" t="s">
        <v>5397</v>
      </c>
      <c r="BRL1357" s="84">
        <f>SUM(BRL1355:BRL1356)</f>
        <v>1000000</v>
      </c>
      <c r="BRM1357" s="84">
        <f>SUM(BRM1355:BRM1356)</f>
        <v>0</v>
      </c>
      <c r="BRN1357" s="84">
        <f>BRM1357/BRL1357</f>
        <v>0</v>
      </c>
      <c r="BRO1357" s="84">
        <f>SUM(BRO1355)</f>
        <v>1000000</v>
      </c>
      <c r="BRP1357" s="84">
        <f>SUM(BRP1355:BRP1356)</f>
        <v>2000000</v>
      </c>
      <c r="BRQ1357" s="84">
        <f>SUM(BRQ1355:BRQ1356)</f>
        <v>0</v>
      </c>
      <c r="BRR1357" s="84">
        <f>BRQ1357/BRP1357</f>
        <v>0</v>
      </c>
      <c r="BRS1357" s="84">
        <f>BRP1357-BRQ1357</f>
        <v>2000000</v>
      </c>
      <c r="BRT1357" s="84">
        <f t="shared" si="294"/>
        <v>3000000</v>
      </c>
      <c r="BSA1357" s="84" t="s">
        <v>5397</v>
      </c>
      <c r="BSB1357" s="84">
        <f>SUM(BSB1355:BSB1356)</f>
        <v>1000000</v>
      </c>
      <c r="BSC1357" s="84">
        <f>SUM(BSC1355:BSC1356)</f>
        <v>0</v>
      </c>
      <c r="BSD1357" s="84">
        <f>BSC1357/BSB1357</f>
        <v>0</v>
      </c>
      <c r="BSE1357" s="84">
        <f>SUM(BSE1355)</f>
        <v>1000000</v>
      </c>
      <c r="BSF1357" s="84">
        <f>SUM(BSF1355:BSF1356)</f>
        <v>2000000</v>
      </c>
      <c r="BSG1357" s="84">
        <f>SUM(BSG1355:BSG1356)</f>
        <v>0</v>
      </c>
      <c r="BSH1357" s="84">
        <f>BSG1357/BSF1357</f>
        <v>0</v>
      </c>
      <c r="BSI1357" s="84">
        <f>BSF1357-BSG1357</f>
        <v>2000000</v>
      </c>
      <c r="BSJ1357" s="84">
        <f t="shared" si="294"/>
        <v>3000000</v>
      </c>
      <c r="BSQ1357" s="84" t="s">
        <v>5397</v>
      </c>
      <c r="BSR1357" s="84">
        <f>SUM(BSR1355:BSR1356)</f>
        <v>1000000</v>
      </c>
      <c r="BSS1357" s="84">
        <f>SUM(BSS1355:BSS1356)</f>
        <v>0</v>
      </c>
      <c r="BST1357" s="84">
        <f>BSS1357/BSR1357</f>
        <v>0</v>
      </c>
      <c r="BSU1357" s="84">
        <f>SUM(BSU1355)</f>
        <v>1000000</v>
      </c>
      <c r="BSV1357" s="84">
        <f>SUM(BSV1355:BSV1356)</f>
        <v>2000000</v>
      </c>
      <c r="BSW1357" s="84">
        <f>SUM(BSW1355:BSW1356)</f>
        <v>0</v>
      </c>
      <c r="BSX1357" s="84">
        <f>BSW1357/BSV1357</f>
        <v>0</v>
      </c>
      <c r="BSY1357" s="84">
        <f>BSV1357-BSW1357</f>
        <v>2000000</v>
      </c>
      <c r="BSZ1357" s="84">
        <f t="shared" si="295"/>
        <v>3000000</v>
      </c>
      <c r="BTG1357" s="84" t="s">
        <v>5397</v>
      </c>
      <c r="BTH1357" s="84">
        <f>SUM(BTH1355:BTH1356)</f>
        <v>1000000</v>
      </c>
      <c r="BTI1357" s="84">
        <f>SUM(BTI1355:BTI1356)</f>
        <v>0</v>
      </c>
      <c r="BTJ1357" s="84">
        <f>BTI1357/BTH1357</f>
        <v>0</v>
      </c>
      <c r="BTK1357" s="84">
        <f>SUM(BTK1355)</f>
        <v>1000000</v>
      </c>
      <c r="BTL1357" s="84">
        <f>SUM(BTL1355:BTL1356)</f>
        <v>2000000</v>
      </c>
      <c r="BTM1357" s="84">
        <f>SUM(BTM1355:BTM1356)</f>
        <v>0</v>
      </c>
      <c r="BTN1357" s="84">
        <f>BTM1357/BTL1357</f>
        <v>0</v>
      </c>
      <c r="BTO1357" s="84">
        <f>BTL1357-BTM1357</f>
        <v>2000000</v>
      </c>
      <c r="BTP1357" s="84">
        <f t="shared" si="295"/>
        <v>3000000</v>
      </c>
      <c r="BTW1357" s="84" t="s">
        <v>5397</v>
      </c>
      <c r="BTX1357" s="84">
        <f>SUM(BTX1355:BTX1356)</f>
        <v>1000000</v>
      </c>
      <c r="BTY1357" s="84">
        <f>SUM(BTY1355:BTY1356)</f>
        <v>0</v>
      </c>
      <c r="BTZ1357" s="84">
        <f>BTY1357/BTX1357</f>
        <v>0</v>
      </c>
      <c r="BUA1357" s="84">
        <f>SUM(BUA1355)</f>
        <v>1000000</v>
      </c>
      <c r="BUB1357" s="84">
        <f>SUM(BUB1355:BUB1356)</f>
        <v>2000000</v>
      </c>
      <c r="BUC1357" s="84">
        <f>SUM(BUC1355:BUC1356)</f>
        <v>0</v>
      </c>
      <c r="BUD1357" s="84">
        <f>BUC1357/BUB1357</f>
        <v>0</v>
      </c>
      <c r="BUE1357" s="84">
        <f>BUB1357-BUC1357</f>
        <v>2000000</v>
      </c>
      <c r="BUF1357" s="84">
        <f t="shared" si="296"/>
        <v>3000000</v>
      </c>
      <c r="BUM1357" s="84" t="s">
        <v>5397</v>
      </c>
      <c r="BUN1357" s="84">
        <f>SUM(BUN1355:BUN1356)</f>
        <v>1000000</v>
      </c>
      <c r="BUO1357" s="84">
        <f>SUM(BUO1355:BUO1356)</f>
        <v>0</v>
      </c>
      <c r="BUP1357" s="84">
        <f>BUO1357/BUN1357</f>
        <v>0</v>
      </c>
      <c r="BUQ1357" s="84">
        <f>SUM(BUQ1355)</f>
        <v>1000000</v>
      </c>
      <c r="BUR1357" s="84">
        <f>SUM(BUR1355:BUR1356)</f>
        <v>2000000</v>
      </c>
      <c r="BUS1357" s="84">
        <f>SUM(BUS1355:BUS1356)</f>
        <v>0</v>
      </c>
      <c r="BUT1357" s="84">
        <f>BUS1357/BUR1357</f>
        <v>0</v>
      </c>
      <c r="BUU1357" s="84">
        <f>BUR1357-BUS1357</f>
        <v>2000000</v>
      </c>
      <c r="BUV1357" s="84">
        <f t="shared" si="296"/>
        <v>3000000</v>
      </c>
      <c r="BVC1357" s="84" t="s">
        <v>5397</v>
      </c>
      <c r="BVD1357" s="84">
        <f>SUM(BVD1355:BVD1356)</f>
        <v>1000000</v>
      </c>
      <c r="BVE1357" s="84">
        <f>SUM(BVE1355:BVE1356)</f>
        <v>0</v>
      </c>
      <c r="BVF1357" s="84">
        <f>BVE1357/BVD1357</f>
        <v>0</v>
      </c>
      <c r="BVG1357" s="84">
        <f>SUM(BVG1355)</f>
        <v>1000000</v>
      </c>
      <c r="BVH1357" s="84">
        <f>SUM(BVH1355:BVH1356)</f>
        <v>2000000</v>
      </c>
      <c r="BVI1357" s="84">
        <f>SUM(BVI1355:BVI1356)</f>
        <v>0</v>
      </c>
      <c r="BVJ1357" s="84">
        <f>BVI1357/BVH1357</f>
        <v>0</v>
      </c>
      <c r="BVK1357" s="84">
        <f>BVH1357-BVI1357</f>
        <v>2000000</v>
      </c>
      <c r="BVL1357" s="84">
        <f t="shared" si="297"/>
        <v>3000000</v>
      </c>
      <c r="BVS1357" s="84" t="s">
        <v>5397</v>
      </c>
      <c r="BVT1357" s="84">
        <f>SUM(BVT1355:BVT1356)</f>
        <v>1000000</v>
      </c>
      <c r="BVU1357" s="84">
        <f>SUM(BVU1355:BVU1356)</f>
        <v>0</v>
      </c>
      <c r="BVV1357" s="84">
        <f>BVU1357/BVT1357</f>
        <v>0</v>
      </c>
      <c r="BVW1357" s="84">
        <f>SUM(BVW1355)</f>
        <v>1000000</v>
      </c>
      <c r="BVX1357" s="84">
        <f>SUM(BVX1355:BVX1356)</f>
        <v>2000000</v>
      </c>
      <c r="BVY1357" s="84">
        <f>SUM(BVY1355:BVY1356)</f>
        <v>0</v>
      </c>
      <c r="BVZ1357" s="84">
        <f>BVY1357/BVX1357</f>
        <v>0</v>
      </c>
      <c r="BWA1357" s="84">
        <f>BVX1357-BVY1357</f>
        <v>2000000</v>
      </c>
      <c r="BWB1357" s="84">
        <f t="shared" si="297"/>
        <v>3000000</v>
      </c>
      <c r="BWI1357" s="84" t="s">
        <v>5397</v>
      </c>
      <c r="BWJ1357" s="84">
        <f>SUM(BWJ1355:BWJ1356)</f>
        <v>1000000</v>
      </c>
      <c r="BWK1357" s="84">
        <f>SUM(BWK1355:BWK1356)</f>
        <v>0</v>
      </c>
      <c r="BWL1357" s="84">
        <f>BWK1357/BWJ1357</f>
        <v>0</v>
      </c>
      <c r="BWM1357" s="84">
        <f>SUM(BWM1355)</f>
        <v>1000000</v>
      </c>
      <c r="BWN1357" s="84">
        <f>SUM(BWN1355:BWN1356)</f>
        <v>2000000</v>
      </c>
      <c r="BWO1357" s="84">
        <f>SUM(BWO1355:BWO1356)</f>
        <v>0</v>
      </c>
      <c r="BWP1357" s="84">
        <f>BWO1357/BWN1357</f>
        <v>0</v>
      </c>
      <c r="BWQ1357" s="84">
        <f>BWN1357-BWO1357</f>
        <v>2000000</v>
      </c>
      <c r="BWR1357" s="84">
        <f t="shared" si="298"/>
        <v>3000000</v>
      </c>
      <c r="BWY1357" s="84" t="s">
        <v>5397</v>
      </c>
      <c r="BWZ1357" s="84">
        <f>SUM(BWZ1355:BWZ1356)</f>
        <v>1000000</v>
      </c>
      <c r="BXA1357" s="84">
        <f>SUM(BXA1355:BXA1356)</f>
        <v>0</v>
      </c>
      <c r="BXB1357" s="84">
        <f>BXA1357/BWZ1357</f>
        <v>0</v>
      </c>
      <c r="BXC1357" s="84">
        <f>SUM(BXC1355)</f>
        <v>1000000</v>
      </c>
      <c r="BXD1357" s="84">
        <f>SUM(BXD1355:BXD1356)</f>
        <v>2000000</v>
      </c>
      <c r="BXE1357" s="84">
        <f>SUM(BXE1355:BXE1356)</f>
        <v>0</v>
      </c>
      <c r="BXF1357" s="84">
        <f>BXE1357/BXD1357</f>
        <v>0</v>
      </c>
      <c r="BXG1357" s="84">
        <f>BXD1357-BXE1357</f>
        <v>2000000</v>
      </c>
      <c r="BXH1357" s="84">
        <f t="shared" si="298"/>
        <v>3000000</v>
      </c>
      <c r="BXO1357" s="84" t="s">
        <v>5397</v>
      </c>
      <c r="BXP1357" s="84">
        <f>SUM(BXP1355:BXP1356)</f>
        <v>1000000</v>
      </c>
      <c r="BXQ1357" s="84">
        <f>SUM(BXQ1355:BXQ1356)</f>
        <v>0</v>
      </c>
      <c r="BXR1357" s="84">
        <f>BXQ1357/BXP1357</f>
        <v>0</v>
      </c>
      <c r="BXS1357" s="84">
        <f>SUM(BXS1355)</f>
        <v>1000000</v>
      </c>
      <c r="BXT1357" s="84">
        <f>SUM(BXT1355:BXT1356)</f>
        <v>2000000</v>
      </c>
      <c r="BXU1357" s="84">
        <f>SUM(BXU1355:BXU1356)</f>
        <v>0</v>
      </c>
      <c r="BXV1357" s="84">
        <f>BXU1357/BXT1357</f>
        <v>0</v>
      </c>
      <c r="BXW1357" s="84">
        <f>BXT1357-BXU1357</f>
        <v>2000000</v>
      </c>
      <c r="BXX1357" s="84">
        <f t="shared" si="299"/>
        <v>3000000</v>
      </c>
      <c r="BYE1357" s="84" t="s">
        <v>5397</v>
      </c>
      <c r="BYF1357" s="84">
        <f>SUM(BYF1355:BYF1356)</f>
        <v>1000000</v>
      </c>
      <c r="BYG1357" s="84">
        <f>SUM(BYG1355:BYG1356)</f>
        <v>0</v>
      </c>
      <c r="BYH1357" s="84">
        <f>BYG1357/BYF1357</f>
        <v>0</v>
      </c>
      <c r="BYI1357" s="84">
        <f>SUM(BYI1355)</f>
        <v>1000000</v>
      </c>
      <c r="BYJ1357" s="84">
        <f>SUM(BYJ1355:BYJ1356)</f>
        <v>2000000</v>
      </c>
      <c r="BYK1357" s="84">
        <f>SUM(BYK1355:BYK1356)</f>
        <v>0</v>
      </c>
      <c r="BYL1357" s="84">
        <f>BYK1357/BYJ1357</f>
        <v>0</v>
      </c>
      <c r="BYM1357" s="84">
        <f>BYJ1357-BYK1357</f>
        <v>2000000</v>
      </c>
      <c r="BYN1357" s="84">
        <f t="shared" si="299"/>
        <v>3000000</v>
      </c>
      <c r="BYU1357" s="84" t="s">
        <v>5397</v>
      </c>
      <c r="BYV1357" s="84">
        <f>SUM(BYV1355:BYV1356)</f>
        <v>1000000</v>
      </c>
      <c r="BYW1357" s="84">
        <f>SUM(BYW1355:BYW1356)</f>
        <v>0</v>
      </c>
      <c r="BYX1357" s="84">
        <f>BYW1357/BYV1357</f>
        <v>0</v>
      </c>
      <c r="BYY1357" s="84">
        <f>SUM(BYY1355)</f>
        <v>1000000</v>
      </c>
      <c r="BYZ1357" s="84">
        <f>SUM(BYZ1355:BYZ1356)</f>
        <v>2000000</v>
      </c>
      <c r="BZA1357" s="84">
        <f>SUM(BZA1355:BZA1356)</f>
        <v>0</v>
      </c>
      <c r="BZB1357" s="84">
        <f>BZA1357/BYZ1357</f>
        <v>0</v>
      </c>
      <c r="BZC1357" s="84">
        <f>BYZ1357-BZA1357</f>
        <v>2000000</v>
      </c>
      <c r="BZD1357" s="84">
        <f t="shared" si="300"/>
        <v>3000000</v>
      </c>
      <c r="BZK1357" s="84" t="s">
        <v>5397</v>
      </c>
      <c r="BZL1357" s="84">
        <f>SUM(BZL1355:BZL1356)</f>
        <v>1000000</v>
      </c>
      <c r="BZM1357" s="84">
        <f>SUM(BZM1355:BZM1356)</f>
        <v>0</v>
      </c>
      <c r="BZN1357" s="84">
        <f>BZM1357/BZL1357</f>
        <v>0</v>
      </c>
      <c r="BZO1357" s="84">
        <f>SUM(BZO1355)</f>
        <v>1000000</v>
      </c>
      <c r="BZP1357" s="84">
        <f>SUM(BZP1355:BZP1356)</f>
        <v>2000000</v>
      </c>
      <c r="BZQ1357" s="84">
        <f>SUM(BZQ1355:BZQ1356)</f>
        <v>0</v>
      </c>
      <c r="BZR1357" s="84">
        <f>BZQ1357/BZP1357</f>
        <v>0</v>
      </c>
      <c r="BZS1357" s="84">
        <f>BZP1357-BZQ1357</f>
        <v>2000000</v>
      </c>
      <c r="BZT1357" s="84">
        <f t="shared" si="300"/>
        <v>3000000</v>
      </c>
      <c r="CAA1357" s="84" t="s">
        <v>5397</v>
      </c>
      <c r="CAB1357" s="84">
        <f>SUM(CAB1355:CAB1356)</f>
        <v>1000000</v>
      </c>
      <c r="CAC1357" s="84">
        <f>SUM(CAC1355:CAC1356)</f>
        <v>0</v>
      </c>
      <c r="CAD1357" s="84">
        <f>CAC1357/CAB1357</f>
        <v>0</v>
      </c>
      <c r="CAE1357" s="84">
        <f>SUM(CAE1355)</f>
        <v>1000000</v>
      </c>
      <c r="CAF1357" s="84">
        <f>SUM(CAF1355:CAF1356)</f>
        <v>2000000</v>
      </c>
      <c r="CAG1357" s="84">
        <f>SUM(CAG1355:CAG1356)</f>
        <v>0</v>
      </c>
      <c r="CAH1357" s="84">
        <f>CAG1357/CAF1357</f>
        <v>0</v>
      </c>
      <c r="CAI1357" s="84">
        <f>CAF1357-CAG1357</f>
        <v>2000000</v>
      </c>
      <c r="CAJ1357" s="84">
        <f t="shared" si="301"/>
        <v>3000000</v>
      </c>
      <c r="CAQ1357" s="84" t="s">
        <v>5397</v>
      </c>
      <c r="CAR1357" s="84">
        <f>SUM(CAR1355:CAR1356)</f>
        <v>1000000</v>
      </c>
      <c r="CAS1357" s="84">
        <f>SUM(CAS1355:CAS1356)</f>
        <v>0</v>
      </c>
      <c r="CAT1357" s="84">
        <f>CAS1357/CAR1357</f>
        <v>0</v>
      </c>
      <c r="CAU1357" s="84">
        <f>SUM(CAU1355)</f>
        <v>1000000</v>
      </c>
      <c r="CAV1357" s="84">
        <f>SUM(CAV1355:CAV1356)</f>
        <v>2000000</v>
      </c>
      <c r="CAW1357" s="84">
        <f>SUM(CAW1355:CAW1356)</f>
        <v>0</v>
      </c>
      <c r="CAX1357" s="84">
        <f>CAW1357/CAV1357</f>
        <v>0</v>
      </c>
      <c r="CAY1357" s="84">
        <f>CAV1357-CAW1357</f>
        <v>2000000</v>
      </c>
      <c r="CAZ1357" s="84">
        <f t="shared" si="301"/>
        <v>3000000</v>
      </c>
      <c r="CBG1357" s="84" t="s">
        <v>5397</v>
      </c>
      <c r="CBH1357" s="84">
        <f>SUM(CBH1355:CBH1356)</f>
        <v>1000000</v>
      </c>
      <c r="CBI1357" s="84">
        <f>SUM(CBI1355:CBI1356)</f>
        <v>0</v>
      </c>
      <c r="CBJ1357" s="84">
        <f>CBI1357/CBH1357</f>
        <v>0</v>
      </c>
      <c r="CBK1357" s="84">
        <f>SUM(CBK1355)</f>
        <v>1000000</v>
      </c>
      <c r="CBL1357" s="84">
        <f>SUM(CBL1355:CBL1356)</f>
        <v>2000000</v>
      </c>
      <c r="CBM1357" s="84">
        <f>SUM(CBM1355:CBM1356)</f>
        <v>0</v>
      </c>
      <c r="CBN1357" s="84">
        <f>CBM1357/CBL1357</f>
        <v>0</v>
      </c>
      <c r="CBO1357" s="84">
        <f>CBL1357-CBM1357</f>
        <v>2000000</v>
      </c>
      <c r="CBP1357" s="84">
        <f t="shared" si="302"/>
        <v>3000000</v>
      </c>
      <c r="CBW1357" s="84" t="s">
        <v>5397</v>
      </c>
      <c r="CBX1357" s="84">
        <f>SUM(CBX1355:CBX1356)</f>
        <v>1000000</v>
      </c>
      <c r="CBY1357" s="84">
        <f>SUM(CBY1355:CBY1356)</f>
        <v>0</v>
      </c>
      <c r="CBZ1357" s="84">
        <f>CBY1357/CBX1357</f>
        <v>0</v>
      </c>
      <c r="CCA1357" s="84">
        <f>SUM(CCA1355)</f>
        <v>1000000</v>
      </c>
      <c r="CCB1357" s="84">
        <f>SUM(CCB1355:CCB1356)</f>
        <v>2000000</v>
      </c>
      <c r="CCC1357" s="84">
        <f>SUM(CCC1355:CCC1356)</f>
        <v>0</v>
      </c>
      <c r="CCD1357" s="84">
        <f>CCC1357/CCB1357</f>
        <v>0</v>
      </c>
      <c r="CCE1357" s="84">
        <f>CCB1357-CCC1357</f>
        <v>2000000</v>
      </c>
      <c r="CCF1357" s="84">
        <f t="shared" si="302"/>
        <v>3000000</v>
      </c>
      <c r="CCM1357" s="84" t="s">
        <v>5397</v>
      </c>
      <c r="CCN1357" s="84">
        <f>SUM(CCN1355:CCN1356)</f>
        <v>1000000</v>
      </c>
      <c r="CCO1357" s="84">
        <f>SUM(CCO1355:CCO1356)</f>
        <v>0</v>
      </c>
      <c r="CCP1357" s="84">
        <f>CCO1357/CCN1357</f>
        <v>0</v>
      </c>
      <c r="CCQ1357" s="84">
        <f>SUM(CCQ1355)</f>
        <v>1000000</v>
      </c>
      <c r="CCR1357" s="84">
        <f>SUM(CCR1355:CCR1356)</f>
        <v>2000000</v>
      </c>
      <c r="CCS1357" s="84">
        <f>SUM(CCS1355:CCS1356)</f>
        <v>0</v>
      </c>
      <c r="CCT1357" s="84">
        <f>CCS1357/CCR1357</f>
        <v>0</v>
      </c>
      <c r="CCU1357" s="84">
        <f>CCR1357-CCS1357</f>
        <v>2000000</v>
      </c>
      <c r="CCV1357" s="84">
        <f t="shared" si="303"/>
        <v>3000000</v>
      </c>
      <c r="CDC1357" s="84" t="s">
        <v>5397</v>
      </c>
      <c r="CDD1357" s="84">
        <f>SUM(CDD1355:CDD1356)</f>
        <v>1000000</v>
      </c>
      <c r="CDE1357" s="84">
        <f>SUM(CDE1355:CDE1356)</f>
        <v>0</v>
      </c>
      <c r="CDF1357" s="84">
        <f>CDE1357/CDD1357</f>
        <v>0</v>
      </c>
      <c r="CDG1357" s="84">
        <f>SUM(CDG1355)</f>
        <v>1000000</v>
      </c>
      <c r="CDH1357" s="84">
        <f>SUM(CDH1355:CDH1356)</f>
        <v>2000000</v>
      </c>
      <c r="CDI1357" s="84">
        <f>SUM(CDI1355:CDI1356)</f>
        <v>0</v>
      </c>
      <c r="CDJ1357" s="84">
        <f>CDI1357/CDH1357</f>
        <v>0</v>
      </c>
      <c r="CDK1357" s="84">
        <f>CDH1357-CDI1357</f>
        <v>2000000</v>
      </c>
      <c r="CDL1357" s="84">
        <f t="shared" si="303"/>
        <v>3000000</v>
      </c>
      <c r="CDS1357" s="84" t="s">
        <v>5397</v>
      </c>
      <c r="CDT1357" s="84">
        <f>SUM(CDT1355:CDT1356)</f>
        <v>1000000</v>
      </c>
      <c r="CDU1357" s="84">
        <f>SUM(CDU1355:CDU1356)</f>
        <v>0</v>
      </c>
      <c r="CDV1357" s="84">
        <f>CDU1357/CDT1357</f>
        <v>0</v>
      </c>
      <c r="CDW1357" s="84">
        <f>SUM(CDW1355)</f>
        <v>1000000</v>
      </c>
      <c r="CDX1357" s="84">
        <f>SUM(CDX1355:CDX1356)</f>
        <v>2000000</v>
      </c>
      <c r="CDY1357" s="84">
        <f>SUM(CDY1355:CDY1356)</f>
        <v>0</v>
      </c>
      <c r="CDZ1357" s="84">
        <f>CDY1357/CDX1357</f>
        <v>0</v>
      </c>
      <c r="CEA1357" s="84">
        <f>CDX1357-CDY1357</f>
        <v>2000000</v>
      </c>
      <c r="CEB1357" s="84">
        <f t="shared" si="304"/>
        <v>3000000</v>
      </c>
      <c r="CEI1357" s="84" t="s">
        <v>5397</v>
      </c>
      <c r="CEJ1357" s="84">
        <f>SUM(CEJ1355:CEJ1356)</f>
        <v>1000000</v>
      </c>
      <c r="CEK1357" s="84">
        <f>SUM(CEK1355:CEK1356)</f>
        <v>0</v>
      </c>
      <c r="CEL1357" s="84">
        <f>CEK1357/CEJ1357</f>
        <v>0</v>
      </c>
      <c r="CEM1357" s="84">
        <f>SUM(CEM1355)</f>
        <v>1000000</v>
      </c>
      <c r="CEN1357" s="84">
        <f>SUM(CEN1355:CEN1356)</f>
        <v>2000000</v>
      </c>
      <c r="CEO1357" s="84">
        <f>SUM(CEO1355:CEO1356)</f>
        <v>0</v>
      </c>
      <c r="CEP1357" s="84">
        <f>CEO1357/CEN1357</f>
        <v>0</v>
      </c>
      <c r="CEQ1357" s="84">
        <f>CEN1357-CEO1357</f>
        <v>2000000</v>
      </c>
      <c r="CER1357" s="84">
        <f t="shared" si="304"/>
        <v>3000000</v>
      </c>
      <c r="CEY1357" s="84" t="s">
        <v>5397</v>
      </c>
      <c r="CEZ1357" s="84">
        <f>SUM(CEZ1355:CEZ1356)</f>
        <v>1000000</v>
      </c>
      <c r="CFA1357" s="84">
        <f>SUM(CFA1355:CFA1356)</f>
        <v>0</v>
      </c>
      <c r="CFB1357" s="84">
        <f>CFA1357/CEZ1357</f>
        <v>0</v>
      </c>
      <c r="CFC1357" s="84">
        <f>SUM(CFC1355)</f>
        <v>1000000</v>
      </c>
      <c r="CFD1357" s="84">
        <f>SUM(CFD1355:CFD1356)</f>
        <v>2000000</v>
      </c>
      <c r="CFE1357" s="84">
        <f>SUM(CFE1355:CFE1356)</f>
        <v>0</v>
      </c>
      <c r="CFF1357" s="84">
        <f>CFE1357/CFD1357</f>
        <v>0</v>
      </c>
      <c r="CFG1357" s="84">
        <f>CFD1357-CFE1357</f>
        <v>2000000</v>
      </c>
      <c r="CFH1357" s="84">
        <f t="shared" si="305"/>
        <v>3000000</v>
      </c>
      <c r="CFO1357" s="84" t="s">
        <v>5397</v>
      </c>
      <c r="CFP1357" s="84">
        <f>SUM(CFP1355:CFP1356)</f>
        <v>1000000</v>
      </c>
      <c r="CFQ1357" s="84">
        <f>SUM(CFQ1355:CFQ1356)</f>
        <v>0</v>
      </c>
      <c r="CFR1357" s="84">
        <f>CFQ1357/CFP1357</f>
        <v>0</v>
      </c>
      <c r="CFS1357" s="84">
        <f>SUM(CFS1355)</f>
        <v>1000000</v>
      </c>
      <c r="CFT1357" s="84">
        <f>SUM(CFT1355:CFT1356)</f>
        <v>2000000</v>
      </c>
      <c r="CFU1357" s="84">
        <f>SUM(CFU1355:CFU1356)</f>
        <v>0</v>
      </c>
      <c r="CFV1357" s="84">
        <f>CFU1357/CFT1357</f>
        <v>0</v>
      </c>
      <c r="CFW1357" s="84">
        <f>CFT1357-CFU1357</f>
        <v>2000000</v>
      </c>
      <c r="CFX1357" s="84">
        <f t="shared" si="305"/>
        <v>3000000</v>
      </c>
      <c r="CGE1357" s="84" t="s">
        <v>5397</v>
      </c>
      <c r="CGF1357" s="84">
        <f>SUM(CGF1355:CGF1356)</f>
        <v>1000000</v>
      </c>
      <c r="CGG1357" s="84">
        <f>SUM(CGG1355:CGG1356)</f>
        <v>0</v>
      </c>
      <c r="CGH1357" s="84">
        <f>CGG1357/CGF1357</f>
        <v>0</v>
      </c>
      <c r="CGI1357" s="84">
        <f>SUM(CGI1355)</f>
        <v>1000000</v>
      </c>
      <c r="CGJ1357" s="84">
        <f>SUM(CGJ1355:CGJ1356)</f>
        <v>2000000</v>
      </c>
      <c r="CGK1357" s="84">
        <f>SUM(CGK1355:CGK1356)</f>
        <v>0</v>
      </c>
      <c r="CGL1357" s="84">
        <f>CGK1357/CGJ1357</f>
        <v>0</v>
      </c>
      <c r="CGM1357" s="84">
        <f>CGJ1357-CGK1357</f>
        <v>2000000</v>
      </c>
      <c r="CGN1357" s="84">
        <f t="shared" si="306"/>
        <v>3000000</v>
      </c>
      <c r="CGU1357" s="84" t="s">
        <v>5397</v>
      </c>
      <c r="CGV1357" s="84">
        <f>SUM(CGV1355:CGV1356)</f>
        <v>1000000</v>
      </c>
      <c r="CGW1357" s="84">
        <f>SUM(CGW1355:CGW1356)</f>
        <v>0</v>
      </c>
      <c r="CGX1357" s="84">
        <f>CGW1357/CGV1357</f>
        <v>0</v>
      </c>
      <c r="CGY1357" s="84">
        <f>SUM(CGY1355)</f>
        <v>1000000</v>
      </c>
      <c r="CGZ1357" s="84">
        <f>SUM(CGZ1355:CGZ1356)</f>
        <v>2000000</v>
      </c>
      <c r="CHA1357" s="84">
        <f>SUM(CHA1355:CHA1356)</f>
        <v>0</v>
      </c>
      <c r="CHB1357" s="84">
        <f>CHA1357/CGZ1357</f>
        <v>0</v>
      </c>
      <c r="CHC1357" s="84">
        <f>CGZ1357-CHA1357</f>
        <v>2000000</v>
      </c>
      <c r="CHD1357" s="84">
        <f t="shared" si="306"/>
        <v>3000000</v>
      </c>
      <c r="CHK1357" s="84" t="s">
        <v>5397</v>
      </c>
      <c r="CHL1357" s="84">
        <f>SUM(CHL1355:CHL1356)</f>
        <v>1000000</v>
      </c>
      <c r="CHM1357" s="84">
        <f>SUM(CHM1355:CHM1356)</f>
        <v>0</v>
      </c>
      <c r="CHN1357" s="84">
        <f>CHM1357/CHL1357</f>
        <v>0</v>
      </c>
      <c r="CHO1357" s="84">
        <f>SUM(CHO1355)</f>
        <v>1000000</v>
      </c>
      <c r="CHP1357" s="84">
        <f>SUM(CHP1355:CHP1356)</f>
        <v>2000000</v>
      </c>
      <c r="CHQ1357" s="84">
        <f>SUM(CHQ1355:CHQ1356)</f>
        <v>0</v>
      </c>
      <c r="CHR1357" s="84">
        <f>CHQ1357/CHP1357</f>
        <v>0</v>
      </c>
      <c r="CHS1357" s="84">
        <f>CHP1357-CHQ1357</f>
        <v>2000000</v>
      </c>
      <c r="CHT1357" s="84">
        <f t="shared" si="307"/>
        <v>3000000</v>
      </c>
      <c r="CIA1357" s="84" t="s">
        <v>5397</v>
      </c>
      <c r="CIB1357" s="84">
        <f>SUM(CIB1355:CIB1356)</f>
        <v>1000000</v>
      </c>
      <c r="CIC1357" s="84">
        <f>SUM(CIC1355:CIC1356)</f>
        <v>0</v>
      </c>
      <c r="CID1357" s="84">
        <f>CIC1357/CIB1357</f>
        <v>0</v>
      </c>
      <c r="CIE1357" s="84">
        <f>SUM(CIE1355)</f>
        <v>1000000</v>
      </c>
      <c r="CIF1357" s="84">
        <f>SUM(CIF1355:CIF1356)</f>
        <v>2000000</v>
      </c>
      <c r="CIG1357" s="84">
        <f>SUM(CIG1355:CIG1356)</f>
        <v>0</v>
      </c>
      <c r="CIH1357" s="84">
        <f>CIG1357/CIF1357</f>
        <v>0</v>
      </c>
      <c r="CII1357" s="84">
        <f>CIF1357-CIG1357</f>
        <v>2000000</v>
      </c>
      <c r="CIJ1357" s="84">
        <f t="shared" si="307"/>
        <v>3000000</v>
      </c>
      <c r="CIQ1357" s="84" t="s">
        <v>5397</v>
      </c>
      <c r="CIR1357" s="84">
        <f>SUM(CIR1355:CIR1356)</f>
        <v>1000000</v>
      </c>
      <c r="CIS1357" s="84">
        <f>SUM(CIS1355:CIS1356)</f>
        <v>0</v>
      </c>
      <c r="CIT1357" s="84">
        <f>CIS1357/CIR1357</f>
        <v>0</v>
      </c>
      <c r="CIU1357" s="84">
        <f>SUM(CIU1355)</f>
        <v>1000000</v>
      </c>
      <c r="CIV1357" s="84">
        <f>SUM(CIV1355:CIV1356)</f>
        <v>2000000</v>
      </c>
      <c r="CIW1357" s="84">
        <f>SUM(CIW1355:CIW1356)</f>
        <v>0</v>
      </c>
      <c r="CIX1357" s="84">
        <f>CIW1357/CIV1357</f>
        <v>0</v>
      </c>
      <c r="CIY1357" s="84">
        <f>CIV1357-CIW1357</f>
        <v>2000000</v>
      </c>
      <c r="CIZ1357" s="84">
        <f t="shared" si="308"/>
        <v>3000000</v>
      </c>
      <c r="CJG1357" s="84" t="s">
        <v>5397</v>
      </c>
      <c r="CJH1357" s="84">
        <f>SUM(CJH1355:CJH1356)</f>
        <v>1000000</v>
      </c>
      <c r="CJI1357" s="84">
        <f>SUM(CJI1355:CJI1356)</f>
        <v>0</v>
      </c>
      <c r="CJJ1357" s="84">
        <f>CJI1357/CJH1357</f>
        <v>0</v>
      </c>
      <c r="CJK1357" s="84">
        <f>SUM(CJK1355)</f>
        <v>1000000</v>
      </c>
      <c r="CJL1357" s="84">
        <f>SUM(CJL1355:CJL1356)</f>
        <v>2000000</v>
      </c>
      <c r="CJM1357" s="84">
        <f>SUM(CJM1355:CJM1356)</f>
        <v>0</v>
      </c>
      <c r="CJN1357" s="84">
        <f>CJM1357/CJL1357</f>
        <v>0</v>
      </c>
      <c r="CJO1357" s="84">
        <f>CJL1357-CJM1357</f>
        <v>2000000</v>
      </c>
      <c r="CJP1357" s="84">
        <f t="shared" si="308"/>
        <v>3000000</v>
      </c>
      <c r="CJW1357" s="84" t="s">
        <v>5397</v>
      </c>
      <c r="CJX1357" s="84">
        <f>SUM(CJX1355:CJX1356)</f>
        <v>1000000</v>
      </c>
      <c r="CJY1357" s="84">
        <f>SUM(CJY1355:CJY1356)</f>
        <v>0</v>
      </c>
      <c r="CJZ1357" s="84">
        <f>CJY1357/CJX1357</f>
        <v>0</v>
      </c>
      <c r="CKA1357" s="84">
        <f>SUM(CKA1355)</f>
        <v>1000000</v>
      </c>
      <c r="CKB1357" s="84">
        <f>SUM(CKB1355:CKB1356)</f>
        <v>2000000</v>
      </c>
      <c r="CKC1357" s="84">
        <f>SUM(CKC1355:CKC1356)</f>
        <v>0</v>
      </c>
      <c r="CKD1357" s="84">
        <f>CKC1357/CKB1357</f>
        <v>0</v>
      </c>
      <c r="CKE1357" s="84">
        <f>CKB1357-CKC1357</f>
        <v>2000000</v>
      </c>
      <c r="CKF1357" s="84">
        <f t="shared" si="309"/>
        <v>3000000</v>
      </c>
      <c r="CKM1357" s="84" t="s">
        <v>5397</v>
      </c>
      <c r="CKN1357" s="84">
        <f>SUM(CKN1355:CKN1356)</f>
        <v>1000000</v>
      </c>
      <c r="CKO1357" s="84">
        <f>SUM(CKO1355:CKO1356)</f>
        <v>0</v>
      </c>
      <c r="CKP1357" s="84">
        <f>CKO1357/CKN1357</f>
        <v>0</v>
      </c>
      <c r="CKQ1357" s="84">
        <f>SUM(CKQ1355)</f>
        <v>1000000</v>
      </c>
      <c r="CKR1357" s="84">
        <f>SUM(CKR1355:CKR1356)</f>
        <v>2000000</v>
      </c>
      <c r="CKS1357" s="84">
        <f>SUM(CKS1355:CKS1356)</f>
        <v>0</v>
      </c>
      <c r="CKT1357" s="84">
        <f>CKS1357/CKR1357</f>
        <v>0</v>
      </c>
      <c r="CKU1357" s="84">
        <f>CKR1357-CKS1357</f>
        <v>2000000</v>
      </c>
      <c r="CKV1357" s="84">
        <f t="shared" si="309"/>
        <v>3000000</v>
      </c>
      <c r="CLC1357" s="84" t="s">
        <v>5397</v>
      </c>
      <c r="CLD1357" s="84">
        <f>SUM(CLD1355:CLD1356)</f>
        <v>1000000</v>
      </c>
      <c r="CLE1357" s="84">
        <f>SUM(CLE1355:CLE1356)</f>
        <v>0</v>
      </c>
      <c r="CLF1357" s="84">
        <f>CLE1357/CLD1357</f>
        <v>0</v>
      </c>
      <c r="CLG1357" s="84">
        <f>SUM(CLG1355)</f>
        <v>1000000</v>
      </c>
      <c r="CLH1357" s="84">
        <f>SUM(CLH1355:CLH1356)</f>
        <v>2000000</v>
      </c>
      <c r="CLI1357" s="84">
        <f>SUM(CLI1355:CLI1356)</f>
        <v>0</v>
      </c>
      <c r="CLJ1357" s="84">
        <f>CLI1357/CLH1357</f>
        <v>0</v>
      </c>
      <c r="CLK1357" s="84">
        <f>CLH1357-CLI1357</f>
        <v>2000000</v>
      </c>
      <c r="CLL1357" s="84">
        <f t="shared" si="310"/>
        <v>3000000</v>
      </c>
      <c r="CLS1357" s="84" t="s">
        <v>5397</v>
      </c>
      <c r="CLT1357" s="84">
        <f>SUM(CLT1355:CLT1356)</f>
        <v>1000000</v>
      </c>
      <c r="CLU1357" s="84">
        <f>SUM(CLU1355:CLU1356)</f>
        <v>0</v>
      </c>
      <c r="CLV1357" s="84">
        <f>CLU1357/CLT1357</f>
        <v>0</v>
      </c>
      <c r="CLW1357" s="84">
        <f>SUM(CLW1355)</f>
        <v>1000000</v>
      </c>
      <c r="CLX1357" s="84">
        <f>SUM(CLX1355:CLX1356)</f>
        <v>2000000</v>
      </c>
      <c r="CLY1357" s="84">
        <f>SUM(CLY1355:CLY1356)</f>
        <v>0</v>
      </c>
      <c r="CLZ1357" s="84">
        <f>CLY1357/CLX1357</f>
        <v>0</v>
      </c>
      <c r="CMA1357" s="84">
        <f>CLX1357-CLY1357</f>
        <v>2000000</v>
      </c>
      <c r="CMB1357" s="84">
        <f t="shared" si="310"/>
        <v>3000000</v>
      </c>
      <c r="CMI1357" s="84" t="s">
        <v>5397</v>
      </c>
      <c r="CMJ1357" s="84">
        <f>SUM(CMJ1355:CMJ1356)</f>
        <v>1000000</v>
      </c>
      <c r="CMK1357" s="84">
        <f>SUM(CMK1355:CMK1356)</f>
        <v>0</v>
      </c>
      <c r="CML1357" s="84">
        <f>CMK1357/CMJ1357</f>
        <v>0</v>
      </c>
      <c r="CMM1357" s="84">
        <f>SUM(CMM1355)</f>
        <v>1000000</v>
      </c>
      <c r="CMN1357" s="84">
        <f>SUM(CMN1355:CMN1356)</f>
        <v>2000000</v>
      </c>
      <c r="CMO1357" s="84">
        <f>SUM(CMO1355:CMO1356)</f>
        <v>0</v>
      </c>
      <c r="CMP1357" s="84">
        <f>CMO1357/CMN1357</f>
        <v>0</v>
      </c>
      <c r="CMQ1357" s="84">
        <f>CMN1357-CMO1357</f>
        <v>2000000</v>
      </c>
      <c r="CMR1357" s="84">
        <f t="shared" si="311"/>
        <v>3000000</v>
      </c>
      <c r="CMY1357" s="84" t="s">
        <v>5397</v>
      </c>
      <c r="CMZ1357" s="84">
        <f>SUM(CMZ1355:CMZ1356)</f>
        <v>1000000</v>
      </c>
      <c r="CNA1357" s="84">
        <f>SUM(CNA1355:CNA1356)</f>
        <v>0</v>
      </c>
      <c r="CNB1357" s="84">
        <f>CNA1357/CMZ1357</f>
        <v>0</v>
      </c>
      <c r="CNC1357" s="84">
        <f>SUM(CNC1355)</f>
        <v>1000000</v>
      </c>
      <c r="CND1357" s="84">
        <f>SUM(CND1355:CND1356)</f>
        <v>2000000</v>
      </c>
      <c r="CNE1357" s="84">
        <f>SUM(CNE1355:CNE1356)</f>
        <v>0</v>
      </c>
      <c r="CNF1357" s="84">
        <f>CNE1357/CND1357</f>
        <v>0</v>
      </c>
      <c r="CNG1357" s="84">
        <f>CND1357-CNE1357</f>
        <v>2000000</v>
      </c>
      <c r="CNH1357" s="84">
        <f t="shared" si="311"/>
        <v>3000000</v>
      </c>
      <c r="CNO1357" s="84" t="s">
        <v>5397</v>
      </c>
      <c r="CNP1357" s="84">
        <f>SUM(CNP1355:CNP1356)</f>
        <v>1000000</v>
      </c>
      <c r="CNQ1357" s="84">
        <f>SUM(CNQ1355:CNQ1356)</f>
        <v>0</v>
      </c>
      <c r="CNR1357" s="84">
        <f>CNQ1357/CNP1357</f>
        <v>0</v>
      </c>
      <c r="CNS1357" s="84">
        <f>SUM(CNS1355)</f>
        <v>1000000</v>
      </c>
      <c r="CNT1357" s="84">
        <f>SUM(CNT1355:CNT1356)</f>
        <v>2000000</v>
      </c>
      <c r="CNU1357" s="84">
        <f>SUM(CNU1355:CNU1356)</f>
        <v>0</v>
      </c>
      <c r="CNV1357" s="84">
        <f>CNU1357/CNT1357</f>
        <v>0</v>
      </c>
      <c r="CNW1357" s="84">
        <f>CNT1357-CNU1357</f>
        <v>2000000</v>
      </c>
      <c r="CNX1357" s="84">
        <f t="shared" si="312"/>
        <v>3000000</v>
      </c>
      <c r="COE1357" s="84" t="s">
        <v>5397</v>
      </c>
      <c r="COF1357" s="84">
        <f>SUM(COF1355:COF1356)</f>
        <v>1000000</v>
      </c>
      <c r="COG1357" s="84">
        <f>SUM(COG1355:COG1356)</f>
        <v>0</v>
      </c>
      <c r="COH1357" s="84">
        <f>COG1357/COF1357</f>
        <v>0</v>
      </c>
      <c r="COI1357" s="84">
        <f>SUM(COI1355)</f>
        <v>1000000</v>
      </c>
      <c r="COJ1357" s="84">
        <f>SUM(COJ1355:COJ1356)</f>
        <v>2000000</v>
      </c>
      <c r="COK1357" s="84">
        <f>SUM(COK1355:COK1356)</f>
        <v>0</v>
      </c>
      <c r="COL1357" s="84">
        <f>COK1357/COJ1357</f>
        <v>0</v>
      </c>
      <c r="COM1357" s="84">
        <f>COJ1357-COK1357</f>
        <v>2000000</v>
      </c>
      <c r="CON1357" s="84">
        <f t="shared" si="312"/>
        <v>3000000</v>
      </c>
      <c r="COU1357" s="84" t="s">
        <v>5397</v>
      </c>
      <c r="COV1357" s="84">
        <f>SUM(COV1355:COV1356)</f>
        <v>1000000</v>
      </c>
      <c r="COW1357" s="84">
        <f>SUM(COW1355:COW1356)</f>
        <v>0</v>
      </c>
      <c r="COX1357" s="84">
        <f>COW1357/COV1357</f>
        <v>0</v>
      </c>
      <c r="COY1357" s="84">
        <f>SUM(COY1355)</f>
        <v>1000000</v>
      </c>
      <c r="COZ1357" s="84">
        <f>SUM(COZ1355:COZ1356)</f>
        <v>2000000</v>
      </c>
      <c r="CPA1357" s="84">
        <f>SUM(CPA1355:CPA1356)</f>
        <v>0</v>
      </c>
      <c r="CPB1357" s="84">
        <f>CPA1357/COZ1357</f>
        <v>0</v>
      </c>
      <c r="CPC1357" s="84">
        <f>COZ1357-CPA1357</f>
        <v>2000000</v>
      </c>
      <c r="CPD1357" s="84">
        <f t="shared" si="313"/>
        <v>3000000</v>
      </c>
      <c r="CPK1357" s="84" t="s">
        <v>5397</v>
      </c>
      <c r="CPL1357" s="84">
        <f>SUM(CPL1355:CPL1356)</f>
        <v>1000000</v>
      </c>
      <c r="CPM1357" s="84">
        <f>SUM(CPM1355:CPM1356)</f>
        <v>0</v>
      </c>
      <c r="CPN1357" s="84">
        <f>CPM1357/CPL1357</f>
        <v>0</v>
      </c>
      <c r="CPO1357" s="84">
        <f>SUM(CPO1355)</f>
        <v>1000000</v>
      </c>
      <c r="CPP1357" s="84">
        <f>SUM(CPP1355:CPP1356)</f>
        <v>2000000</v>
      </c>
      <c r="CPQ1357" s="84">
        <f>SUM(CPQ1355:CPQ1356)</f>
        <v>0</v>
      </c>
      <c r="CPR1357" s="84">
        <f>CPQ1357/CPP1357</f>
        <v>0</v>
      </c>
      <c r="CPS1357" s="84">
        <f>CPP1357-CPQ1357</f>
        <v>2000000</v>
      </c>
      <c r="CPT1357" s="84">
        <f t="shared" si="313"/>
        <v>3000000</v>
      </c>
      <c r="CQA1357" s="84" t="s">
        <v>5397</v>
      </c>
      <c r="CQB1357" s="84">
        <f>SUM(CQB1355:CQB1356)</f>
        <v>1000000</v>
      </c>
      <c r="CQC1357" s="84">
        <f>SUM(CQC1355:CQC1356)</f>
        <v>0</v>
      </c>
      <c r="CQD1357" s="84">
        <f>CQC1357/CQB1357</f>
        <v>0</v>
      </c>
      <c r="CQE1357" s="84">
        <f>SUM(CQE1355)</f>
        <v>1000000</v>
      </c>
      <c r="CQF1357" s="84">
        <f>SUM(CQF1355:CQF1356)</f>
        <v>2000000</v>
      </c>
      <c r="CQG1357" s="84">
        <f>SUM(CQG1355:CQG1356)</f>
        <v>0</v>
      </c>
      <c r="CQH1357" s="84">
        <f>CQG1357/CQF1357</f>
        <v>0</v>
      </c>
      <c r="CQI1357" s="84">
        <f>CQF1357-CQG1357</f>
        <v>2000000</v>
      </c>
      <c r="CQJ1357" s="84">
        <f t="shared" si="314"/>
        <v>3000000</v>
      </c>
      <c r="CQQ1357" s="84" t="s">
        <v>5397</v>
      </c>
      <c r="CQR1357" s="84">
        <f>SUM(CQR1355:CQR1356)</f>
        <v>1000000</v>
      </c>
      <c r="CQS1357" s="84">
        <f>SUM(CQS1355:CQS1356)</f>
        <v>0</v>
      </c>
      <c r="CQT1357" s="84">
        <f>CQS1357/CQR1357</f>
        <v>0</v>
      </c>
      <c r="CQU1357" s="84">
        <f>SUM(CQU1355)</f>
        <v>1000000</v>
      </c>
      <c r="CQV1357" s="84">
        <f>SUM(CQV1355:CQV1356)</f>
        <v>2000000</v>
      </c>
      <c r="CQW1357" s="84">
        <f>SUM(CQW1355:CQW1356)</f>
        <v>0</v>
      </c>
      <c r="CQX1357" s="84">
        <f>CQW1357/CQV1357</f>
        <v>0</v>
      </c>
      <c r="CQY1357" s="84">
        <f>CQV1357-CQW1357</f>
        <v>2000000</v>
      </c>
      <c r="CQZ1357" s="84">
        <f t="shared" si="314"/>
        <v>3000000</v>
      </c>
      <c r="CRG1357" s="84" t="s">
        <v>5397</v>
      </c>
      <c r="CRH1357" s="84">
        <f>SUM(CRH1355:CRH1356)</f>
        <v>1000000</v>
      </c>
      <c r="CRI1357" s="84">
        <f>SUM(CRI1355:CRI1356)</f>
        <v>0</v>
      </c>
      <c r="CRJ1357" s="84">
        <f>CRI1357/CRH1357</f>
        <v>0</v>
      </c>
      <c r="CRK1357" s="84">
        <f>SUM(CRK1355)</f>
        <v>1000000</v>
      </c>
      <c r="CRL1357" s="84">
        <f>SUM(CRL1355:CRL1356)</f>
        <v>2000000</v>
      </c>
      <c r="CRM1357" s="84">
        <f>SUM(CRM1355:CRM1356)</f>
        <v>0</v>
      </c>
      <c r="CRN1357" s="84">
        <f>CRM1357/CRL1357</f>
        <v>0</v>
      </c>
      <c r="CRO1357" s="84">
        <f>CRL1357-CRM1357</f>
        <v>2000000</v>
      </c>
      <c r="CRP1357" s="84">
        <f t="shared" si="315"/>
        <v>3000000</v>
      </c>
      <c r="CRW1357" s="84" t="s">
        <v>5397</v>
      </c>
      <c r="CRX1357" s="84">
        <f>SUM(CRX1355:CRX1356)</f>
        <v>1000000</v>
      </c>
      <c r="CRY1357" s="84">
        <f>SUM(CRY1355:CRY1356)</f>
        <v>0</v>
      </c>
      <c r="CRZ1357" s="84">
        <f>CRY1357/CRX1357</f>
        <v>0</v>
      </c>
      <c r="CSA1357" s="84">
        <f>SUM(CSA1355)</f>
        <v>1000000</v>
      </c>
      <c r="CSB1357" s="84">
        <f>SUM(CSB1355:CSB1356)</f>
        <v>2000000</v>
      </c>
      <c r="CSC1357" s="84">
        <f>SUM(CSC1355:CSC1356)</f>
        <v>0</v>
      </c>
      <c r="CSD1357" s="84">
        <f>CSC1357/CSB1357</f>
        <v>0</v>
      </c>
      <c r="CSE1357" s="84">
        <f>CSB1357-CSC1357</f>
        <v>2000000</v>
      </c>
      <c r="CSF1357" s="84">
        <f t="shared" si="315"/>
        <v>3000000</v>
      </c>
      <c r="CSM1357" s="84" t="s">
        <v>5397</v>
      </c>
      <c r="CSN1357" s="84">
        <f>SUM(CSN1355:CSN1356)</f>
        <v>1000000</v>
      </c>
      <c r="CSO1357" s="84">
        <f>SUM(CSO1355:CSO1356)</f>
        <v>0</v>
      </c>
      <c r="CSP1357" s="84">
        <f>CSO1357/CSN1357</f>
        <v>0</v>
      </c>
      <c r="CSQ1357" s="84">
        <f>SUM(CSQ1355)</f>
        <v>1000000</v>
      </c>
      <c r="CSR1357" s="84">
        <f>SUM(CSR1355:CSR1356)</f>
        <v>2000000</v>
      </c>
      <c r="CSS1357" s="84">
        <f>SUM(CSS1355:CSS1356)</f>
        <v>0</v>
      </c>
      <c r="CST1357" s="84">
        <f>CSS1357/CSR1357</f>
        <v>0</v>
      </c>
      <c r="CSU1357" s="84">
        <f>CSR1357-CSS1357</f>
        <v>2000000</v>
      </c>
      <c r="CSV1357" s="84">
        <f t="shared" si="316"/>
        <v>3000000</v>
      </c>
      <c r="CTC1357" s="84" t="s">
        <v>5397</v>
      </c>
      <c r="CTD1357" s="84">
        <f>SUM(CTD1355:CTD1356)</f>
        <v>1000000</v>
      </c>
      <c r="CTE1357" s="84">
        <f>SUM(CTE1355:CTE1356)</f>
        <v>0</v>
      </c>
      <c r="CTF1357" s="84">
        <f>CTE1357/CTD1357</f>
        <v>0</v>
      </c>
      <c r="CTG1357" s="84">
        <f>SUM(CTG1355)</f>
        <v>1000000</v>
      </c>
      <c r="CTH1357" s="84">
        <f>SUM(CTH1355:CTH1356)</f>
        <v>2000000</v>
      </c>
      <c r="CTI1357" s="84">
        <f>SUM(CTI1355:CTI1356)</f>
        <v>0</v>
      </c>
      <c r="CTJ1357" s="84">
        <f>CTI1357/CTH1357</f>
        <v>0</v>
      </c>
      <c r="CTK1357" s="84">
        <f>CTH1357-CTI1357</f>
        <v>2000000</v>
      </c>
      <c r="CTL1357" s="84">
        <f t="shared" si="316"/>
        <v>3000000</v>
      </c>
      <c r="CTS1357" s="84" t="s">
        <v>5397</v>
      </c>
      <c r="CTT1357" s="84">
        <f>SUM(CTT1355:CTT1356)</f>
        <v>1000000</v>
      </c>
      <c r="CTU1357" s="84">
        <f>SUM(CTU1355:CTU1356)</f>
        <v>0</v>
      </c>
      <c r="CTV1357" s="84">
        <f>CTU1357/CTT1357</f>
        <v>0</v>
      </c>
      <c r="CTW1357" s="84">
        <f>SUM(CTW1355)</f>
        <v>1000000</v>
      </c>
      <c r="CTX1357" s="84">
        <f>SUM(CTX1355:CTX1356)</f>
        <v>2000000</v>
      </c>
      <c r="CTY1357" s="84">
        <f>SUM(CTY1355:CTY1356)</f>
        <v>0</v>
      </c>
      <c r="CTZ1357" s="84">
        <f>CTY1357/CTX1357</f>
        <v>0</v>
      </c>
      <c r="CUA1357" s="84">
        <f>CTX1357-CTY1357</f>
        <v>2000000</v>
      </c>
      <c r="CUB1357" s="84">
        <f t="shared" si="317"/>
        <v>3000000</v>
      </c>
      <c r="CUI1357" s="84" t="s">
        <v>5397</v>
      </c>
      <c r="CUJ1357" s="84">
        <f>SUM(CUJ1355:CUJ1356)</f>
        <v>1000000</v>
      </c>
      <c r="CUK1357" s="84">
        <f>SUM(CUK1355:CUK1356)</f>
        <v>0</v>
      </c>
      <c r="CUL1357" s="84">
        <f>CUK1357/CUJ1357</f>
        <v>0</v>
      </c>
      <c r="CUM1357" s="84">
        <f>SUM(CUM1355)</f>
        <v>1000000</v>
      </c>
      <c r="CUN1357" s="84">
        <f>SUM(CUN1355:CUN1356)</f>
        <v>2000000</v>
      </c>
      <c r="CUO1357" s="84">
        <f>SUM(CUO1355:CUO1356)</f>
        <v>0</v>
      </c>
      <c r="CUP1357" s="84">
        <f>CUO1357/CUN1357</f>
        <v>0</v>
      </c>
      <c r="CUQ1357" s="84">
        <f>CUN1357-CUO1357</f>
        <v>2000000</v>
      </c>
      <c r="CUR1357" s="84">
        <f t="shared" si="317"/>
        <v>3000000</v>
      </c>
      <c r="CUY1357" s="84" t="s">
        <v>5397</v>
      </c>
      <c r="CUZ1357" s="84">
        <f>SUM(CUZ1355:CUZ1356)</f>
        <v>1000000</v>
      </c>
      <c r="CVA1357" s="84">
        <f>SUM(CVA1355:CVA1356)</f>
        <v>0</v>
      </c>
      <c r="CVB1357" s="84">
        <f>CVA1357/CUZ1357</f>
        <v>0</v>
      </c>
      <c r="CVC1357" s="84">
        <f>SUM(CVC1355)</f>
        <v>1000000</v>
      </c>
      <c r="CVD1357" s="84">
        <f>SUM(CVD1355:CVD1356)</f>
        <v>2000000</v>
      </c>
      <c r="CVE1357" s="84">
        <f>SUM(CVE1355:CVE1356)</f>
        <v>0</v>
      </c>
      <c r="CVF1357" s="84">
        <f>CVE1357/CVD1357</f>
        <v>0</v>
      </c>
      <c r="CVG1357" s="84">
        <f>CVD1357-CVE1357</f>
        <v>2000000</v>
      </c>
      <c r="CVH1357" s="84">
        <f t="shared" si="318"/>
        <v>3000000</v>
      </c>
      <c r="CVO1357" s="84" t="s">
        <v>5397</v>
      </c>
      <c r="CVP1357" s="84">
        <f>SUM(CVP1355:CVP1356)</f>
        <v>1000000</v>
      </c>
      <c r="CVQ1357" s="84">
        <f>SUM(CVQ1355:CVQ1356)</f>
        <v>0</v>
      </c>
      <c r="CVR1357" s="84">
        <f>CVQ1357/CVP1357</f>
        <v>0</v>
      </c>
      <c r="CVS1357" s="84">
        <f>SUM(CVS1355)</f>
        <v>1000000</v>
      </c>
      <c r="CVT1357" s="84">
        <f>SUM(CVT1355:CVT1356)</f>
        <v>2000000</v>
      </c>
      <c r="CVU1357" s="84">
        <f>SUM(CVU1355:CVU1356)</f>
        <v>0</v>
      </c>
      <c r="CVV1357" s="84">
        <f>CVU1357/CVT1357</f>
        <v>0</v>
      </c>
      <c r="CVW1357" s="84">
        <f>CVT1357-CVU1357</f>
        <v>2000000</v>
      </c>
      <c r="CVX1357" s="84">
        <f t="shared" si="318"/>
        <v>3000000</v>
      </c>
      <c r="CWE1357" s="84" t="s">
        <v>5397</v>
      </c>
      <c r="CWF1357" s="84">
        <f>SUM(CWF1355:CWF1356)</f>
        <v>1000000</v>
      </c>
      <c r="CWG1357" s="84">
        <f>SUM(CWG1355:CWG1356)</f>
        <v>0</v>
      </c>
      <c r="CWH1357" s="84">
        <f>CWG1357/CWF1357</f>
        <v>0</v>
      </c>
      <c r="CWI1357" s="84">
        <f>SUM(CWI1355)</f>
        <v>1000000</v>
      </c>
      <c r="CWJ1357" s="84">
        <f>SUM(CWJ1355:CWJ1356)</f>
        <v>2000000</v>
      </c>
      <c r="CWK1357" s="84">
        <f>SUM(CWK1355:CWK1356)</f>
        <v>0</v>
      </c>
      <c r="CWL1357" s="84">
        <f>CWK1357/CWJ1357</f>
        <v>0</v>
      </c>
      <c r="CWM1357" s="84">
        <f>CWJ1357-CWK1357</f>
        <v>2000000</v>
      </c>
      <c r="CWN1357" s="84">
        <f t="shared" si="319"/>
        <v>3000000</v>
      </c>
      <c r="CWU1357" s="84" t="s">
        <v>5397</v>
      </c>
      <c r="CWV1357" s="84">
        <f>SUM(CWV1355:CWV1356)</f>
        <v>1000000</v>
      </c>
      <c r="CWW1357" s="84">
        <f>SUM(CWW1355:CWW1356)</f>
        <v>0</v>
      </c>
      <c r="CWX1357" s="84">
        <f>CWW1357/CWV1357</f>
        <v>0</v>
      </c>
      <c r="CWY1357" s="84">
        <f>SUM(CWY1355)</f>
        <v>1000000</v>
      </c>
      <c r="CWZ1357" s="84">
        <f>SUM(CWZ1355:CWZ1356)</f>
        <v>2000000</v>
      </c>
      <c r="CXA1357" s="84">
        <f>SUM(CXA1355:CXA1356)</f>
        <v>0</v>
      </c>
      <c r="CXB1357" s="84">
        <f>CXA1357/CWZ1357</f>
        <v>0</v>
      </c>
      <c r="CXC1357" s="84">
        <f>CWZ1357-CXA1357</f>
        <v>2000000</v>
      </c>
      <c r="CXD1357" s="84">
        <f t="shared" si="319"/>
        <v>3000000</v>
      </c>
      <c r="CXK1357" s="84" t="s">
        <v>5397</v>
      </c>
      <c r="CXL1357" s="84">
        <f>SUM(CXL1355:CXL1356)</f>
        <v>1000000</v>
      </c>
      <c r="CXM1357" s="84">
        <f>SUM(CXM1355:CXM1356)</f>
        <v>0</v>
      </c>
      <c r="CXN1357" s="84">
        <f>CXM1357/CXL1357</f>
        <v>0</v>
      </c>
      <c r="CXO1357" s="84">
        <f>SUM(CXO1355)</f>
        <v>1000000</v>
      </c>
      <c r="CXP1357" s="84">
        <f>SUM(CXP1355:CXP1356)</f>
        <v>2000000</v>
      </c>
      <c r="CXQ1357" s="84">
        <f>SUM(CXQ1355:CXQ1356)</f>
        <v>0</v>
      </c>
      <c r="CXR1357" s="84">
        <f>CXQ1357/CXP1357</f>
        <v>0</v>
      </c>
      <c r="CXS1357" s="84">
        <f>CXP1357-CXQ1357</f>
        <v>2000000</v>
      </c>
      <c r="CXT1357" s="84">
        <f t="shared" si="320"/>
        <v>3000000</v>
      </c>
      <c r="CYA1357" s="84" t="s">
        <v>5397</v>
      </c>
      <c r="CYB1357" s="84">
        <f>SUM(CYB1355:CYB1356)</f>
        <v>1000000</v>
      </c>
      <c r="CYC1357" s="84">
        <f>SUM(CYC1355:CYC1356)</f>
        <v>0</v>
      </c>
      <c r="CYD1357" s="84">
        <f>CYC1357/CYB1357</f>
        <v>0</v>
      </c>
      <c r="CYE1357" s="84">
        <f>SUM(CYE1355)</f>
        <v>1000000</v>
      </c>
      <c r="CYF1357" s="84">
        <f>SUM(CYF1355:CYF1356)</f>
        <v>2000000</v>
      </c>
      <c r="CYG1357" s="84">
        <f>SUM(CYG1355:CYG1356)</f>
        <v>0</v>
      </c>
      <c r="CYH1357" s="84">
        <f>CYG1357/CYF1357</f>
        <v>0</v>
      </c>
      <c r="CYI1357" s="84">
        <f>CYF1357-CYG1357</f>
        <v>2000000</v>
      </c>
      <c r="CYJ1357" s="84">
        <f t="shared" si="320"/>
        <v>3000000</v>
      </c>
      <c r="CYQ1357" s="84" t="s">
        <v>5397</v>
      </c>
      <c r="CYR1357" s="84">
        <f>SUM(CYR1355:CYR1356)</f>
        <v>1000000</v>
      </c>
      <c r="CYS1357" s="84">
        <f>SUM(CYS1355:CYS1356)</f>
        <v>0</v>
      </c>
      <c r="CYT1357" s="84">
        <f>CYS1357/CYR1357</f>
        <v>0</v>
      </c>
      <c r="CYU1357" s="84">
        <f>SUM(CYU1355)</f>
        <v>1000000</v>
      </c>
      <c r="CYV1357" s="84">
        <f>SUM(CYV1355:CYV1356)</f>
        <v>2000000</v>
      </c>
      <c r="CYW1357" s="84">
        <f>SUM(CYW1355:CYW1356)</f>
        <v>0</v>
      </c>
      <c r="CYX1357" s="84">
        <f>CYW1357/CYV1357</f>
        <v>0</v>
      </c>
      <c r="CYY1357" s="84">
        <f>CYV1357-CYW1357</f>
        <v>2000000</v>
      </c>
      <c r="CYZ1357" s="84">
        <f t="shared" si="321"/>
        <v>3000000</v>
      </c>
      <c r="CZG1357" s="84" t="s">
        <v>5397</v>
      </c>
      <c r="CZH1357" s="84">
        <f>SUM(CZH1355:CZH1356)</f>
        <v>1000000</v>
      </c>
      <c r="CZI1357" s="84">
        <f>SUM(CZI1355:CZI1356)</f>
        <v>0</v>
      </c>
      <c r="CZJ1357" s="84">
        <f>CZI1357/CZH1357</f>
        <v>0</v>
      </c>
      <c r="CZK1357" s="84">
        <f>SUM(CZK1355)</f>
        <v>1000000</v>
      </c>
      <c r="CZL1357" s="84">
        <f>SUM(CZL1355:CZL1356)</f>
        <v>2000000</v>
      </c>
      <c r="CZM1357" s="84">
        <f>SUM(CZM1355:CZM1356)</f>
        <v>0</v>
      </c>
      <c r="CZN1357" s="84">
        <f>CZM1357/CZL1357</f>
        <v>0</v>
      </c>
      <c r="CZO1357" s="84">
        <f>CZL1357-CZM1357</f>
        <v>2000000</v>
      </c>
      <c r="CZP1357" s="84">
        <f t="shared" si="321"/>
        <v>3000000</v>
      </c>
      <c r="CZW1357" s="84" t="s">
        <v>5397</v>
      </c>
      <c r="CZX1357" s="84">
        <f>SUM(CZX1355:CZX1356)</f>
        <v>1000000</v>
      </c>
      <c r="CZY1357" s="84">
        <f>SUM(CZY1355:CZY1356)</f>
        <v>0</v>
      </c>
      <c r="CZZ1357" s="84">
        <f>CZY1357/CZX1357</f>
        <v>0</v>
      </c>
      <c r="DAA1357" s="84">
        <f>SUM(DAA1355)</f>
        <v>1000000</v>
      </c>
      <c r="DAB1357" s="84">
        <f>SUM(DAB1355:DAB1356)</f>
        <v>2000000</v>
      </c>
      <c r="DAC1357" s="84">
        <f>SUM(DAC1355:DAC1356)</f>
        <v>0</v>
      </c>
      <c r="DAD1357" s="84">
        <f>DAC1357/DAB1357</f>
        <v>0</v>
      </c>
      <c r="DAE1357" s="84">
        <f>DAB1357-DAC1357</f>
        <v>2000000</v>
      </c>
      <c r="DAF1357" s="84">
        <f t="shared" si="322"/>
        <v>3000000</v>
      </c>
      <c r="DAM1357" s="84" t="s">
        <v>5397</v>
      </c>
      <c r="DAN1357" s="84">
        <f>SUM(DAN1355:DAN1356)</f>
        <v>1000000</v>
      </c>
      <c r="DAO1357" s="84">
        <f>SUM(DAO1355:DAO1356)</f>
        <v>0</v>
      </c>
      <c r="DAP1357" s="84">
        <f>DAO1357/DAN1357</f>
        <v>0</v>
      </c>
      <c r="DAQ1357" s="84">
        <f>SUM(DAQ1355)</f>
        <v>1000000</v>
      </c>
      <c r="DAR1357" s="84">
        <f>SUM(DAR1355:DAR1356)</f>
        <v>2000000</v>
      </c>
      <c r="DAS1357" s="84">
        <f>SUM(DAS1355:DAS1356)</f>
        <v>0</v>
      </c>
      <c r="DAT1357" s="84">
        <f>DAS1357/DAR1357</f>
        <v>0</v>
      </c>
      <c r="DAU1357" s="84">
        <f>DAR1357-DAS1357</f>
        <v>2000000</v>
      </c>
      <c r="DAV1357" s="84">
        <f t="shared" si="322"/>
        <v>3000000</v>
      </c>
      <c r="DBC1357" s="84" t="s">
        <v>5397</v>
      </c>
      <c r="DBD1357" s="84">
        <f>SUM(DBD1355:DBD1356)</f>
        <v>1000000</v>
      </c>
      <c r="DBE1357" s="84">
        <f>SUM(DBE1355:DBE1356)</f>
        <v>0</v>
      </c>
      <c r="DBF1357" s="84">
        <f>DBE1357/DBD1357</f>
        <v>0</v>
      </c>
      <c r="DBG1357" s="84">
        <f>SUM(DBG1355)</f>
        <v>1000000</v>
      </c>
      <c r="DBH1357" s="84">
        <f>SUM(DBH1355:DBH1356)</f>
        <v>2000000</v>
      </c>
      <c r="DBI1357" s="84">
        <f>SUM(DBI1355:DBI1356)</f>
        <v>0</v>
      </c>
      <c r="DBJ1357" s="84">
        <f>DBI1357/DBH1357</f>
        <v>0</v>
      </c>
      <c r="DBK1357" s="84">
        <f>DBH1357-DBI1357</f>
        <v>2000000</v>
      </c>
      <c r="DBL1357" s="84">
        <f t="shared" si="323"/>
        <v>3000000</v>
      </c>
      <c r="DBS1357" s="84" t="s">
        <v>5397</v>
      </c>
      <c r="DBT1357" s="84">
        <f>SUM(DBT1355:DBT1356)</f>
        <v>1000000</v>
      </c>
      <c r="DBU1357" s="84">
        <f>SUM(DBU1355:DBU1356)</f>
        <v>0</v>
      </c>
      <c r="DBV1357" s="84">
        <f>DBU1357/DBT1357</f>
        <v>0</v>
      </c>
      <c r="DBW1357" s="84">
        <f>SUM(DBW1355)</f>
        <v>1000000</v>
      </c>
      <c r="DBX1357" s="84">
        <f>SUM(DBX1355:DBX1356)</f>
        <v>2000000</v>
      </c>
      <c r="DBY1357" s="84">
        <f>SUM(DBY1355:DBY1356)</f>
        <v>0</v>
      </c>
      <c r="DBZ1357" s="84">
        <f>DBY1357/DBX1357</f>
        <v>0</v>
      </c>
      <c r="DCA1357" s="84">
        <f>DBX1357-DBY1357</f>
        <v>2000000</v>
      </c>
      <c r="DCB1357" s="84">
        <f t="shared" si="323"/>
        <v>3000000</v>
      </c>
      <c r="DCI1357" s="84" t="s">
        <v>5397</v>
      </c>
      <c r="DCJ1357" s="84">
        <f>SUM(DCJ1355:DCJ1356)</f>
        <v>1000000</v>
      </c>
      <c r="DCK1357" s="84">
        <f>SUM(DCK1355:DCK1356)</f>
        <v>0</v>
      </c>
      <c r="DCL1357" s="84">
        <f>DCK1357/DCJ1357</f>
        <v>0</v>
      </c>
      <c r="DCM1357" s="84">
        <f>SUM(DCM1355)</f>
        <v>1000000</v>
      </c>
      <c r="DCN1357" s="84">
        <f>SUM(DCN1355:DCN1356)</f>
        <v>2000000</v>
      </c>
      <c r="DCO1357" s="84">
        <f>SUM(DCO1355:DCO1356)</f>
        <v>0</v>
      </c>
      <c r="DCP1357" s="84">
        <f>DCO1357/DCN1357</f>
        <v>0</v>
      </c>
      <c r="DCQ1357" s="84">
        <f>DCN1357-DCO1357</f>
        <v>2000000</v>
      </c>
      <c r="DCR1357" s="84">
        <f t="shared" si="324"/>
        <v>3000000</v>
      </c>
      <c r="DCY1357" s="84" t="s">
        <v>5397</v>
      </c>
      <c r="DCZ1357" s="84">
        <f>SUM(DCZ1355:DCZ1356)</f>
        <v>1000000</v>
      </c>
      <c r="DDA1357" s="84">
        <f>SUM(DDA1355:DDA1356)</f>
        <v>0</v>
      </c>
      <c r="DDB1357" s="84">
        <f>DDA1357/DCZ1357</f>
        <v>0</v>
      </c>
      <c r="DDC1357" s="84">
        <f>SUM(DDC1355)</f>
        <v>1000000</v>
      </c>
      <c r="DDD1357" s="84">
        <f>SUM(DDD1355:DDD1356)</f>
        <v>2000000</v>
      </c>
      <c r="DDE1357" s="84">
        <f>SUM(DDE1355:DDE1356)</f>
        <v>0</v>
      </c>
      <c r="DDF1357" s="84">
        <f>DDE1357/DDD1357</f>
        <v>0</v>
      </c>
      <c r="DDG1357" s="84">
        <f>DDD1357-DDE1357</f>
        <v>2000000</v>
      </c>
      <c r="DDH1357" s="84">
        <f t="shared" si="324"/>
        <v>3000000</v>
      </c>
      <c r="DDO1357" s="84" t="s">
        <v>5397</v>
      </c>
      <c r="DDP1357" s="84">
        <f>SUM(DDP1355:DDP1356)</f>
        <v>1000000</v>
      </c>
      <c r="DDQ1357" s="84">
        <f>SUM(DDQ1355:DDQ1356)</f>
        <v>0</v>
      </c>
      <c r="DDR1357" s="84">
        <f>DDQ1357/DDP1357</f>
        <v>0</v>
      </c>
      <c r="DDS1357" s="84">
        <f>SUM(DDS1355)</f>
        <v>1000000</v>
      </c>
      <c r="DDT1357" s="84">
        <f>SUM(DDT1355:DDT1356)</f>
        <v>2000000</v>
      </c>
      <c r="DDU1357" s="84">
        <f>SUM(DDU1355:DDU1356)</f>
        <v>0</v>
      </c>
      <c r="DDV1357" s="84">
        <f>DDU1357/DDT1357</f>
        <v>0</v>
      </c>
      <c r="DDW1357" s="84">
        <f>DDT1357-DDU1357</f>
        <v>2000000</v>
      </c>
      <c r="DDX1357" s="84">
        <f t="shared" si="325"/>
        <v>3000000</v>
      </c>
      <c r="DEE1357" s="84" t="s">
        <v>5397</v>
      </c>
      <c r="DEF1357" s="84">
        <f>SUM(DEF1355:DEF1356)</f>
        <v>1000000</v>
      </c>
      <c r="DEG1357" s="84">
        <f>SUM(DEG1355:DEG1356)</f>
        <v>0</v>
      </c>
      <c r="DEH1357" s="84">
        <f>DEG1357/DEF1357</f>
        <v>0</v>
      </c>
      <c r="DEI1357" s="84">
        <f>SUM(DEI1355)</f>
        <v>1000000</v>
      </c>
      <c r="DEJ1357" s="84">
        <f>SUM(DEJ1355:DEJ1356)</f>
        <v>2000000</v>
      </c>
      <c r="DEK1357" s="84">
        <f>SUM(DEK1355:DEK1356)</f>
        <v>0</v>
      </c>
      <c r="DEL1357" s="84">
        <f>DEK1357/DEJ1357</f>
        <v>0</v>
      </c>
      <c r="DEM1357" s="84">
        <f>DEJ1357-DEK1357</f>
        <v>2000000</v>
      </c>
      <c r="DEN1357" s="84">
        <f t="shared" si="325"/>
        <v>3000000</v>
      </c>
      <c r="DEU1357" s="84" t="s">
        <v>5397</v>
      </c>
      <c r="DEV1357" s="84">
        <f>SUM(DEV1355:DEV1356)</f>
        <v>1000000</v>
      </c>
      <c r="DEW1357" s="84">
        <f>SUM(DEW1355:DEW1356)</f>
        <v>0</v>
      </c>
      <c r="DEX1357" s="84">
        <f>DEW1357/DEV1357</f>
        <v>0</v>
      </c>
      <c r="DEY1357" s="84">
        <f>SUM(DEY1355)</f>
        <v>1000000</v>
      </c>
      <c r="DEZ1357" s="84">
        <f>SUM(DEZ1355:DEZ1356)</f>
        <v>2000000</v>
      </c>
      <c r="DFA1357" s="84">
        <f>SUM(DFA1355:DFA1356)</f>
        <v>0</v>
      </c>
      <c r="DFB1357" s="84">
        <f>DFA1357/DEZ1357</f>
        <v>0</v>
      </c>
      <c r="DFC1357" s="84">
        <f>DEZ1357-DFA1357</f>
        <v>2000000</v>
      </c>
      <c r="DFD1357" s="84">
        <f t="shared" si="326"/>
        <v>3000000</v>
      </c>
      <c r="DFK1357" s="84" t="s">
        <v>5397</v>
      </c>
      <c r="DFL1357" s="84">
        <f>SUM(DFL1355:DFL1356)</f>
        <v>1000000</v>
      </c>
      <c r="DFM1357" s="84">
        <f>SUM(DFM1355:DFM1356)</f>
        <v>0</v>
      </c>
      <c r="DFN1357" s="84">
        <f>DFM1357/DFL1357</f>
        <v>0</v>
      </c>
      <c r="DFO1357" s="84">
        <f>SUM(DFO1355)</f>
        <v>1000000</v>
      </c>
      <c r="DFP1357" s="84">
        <f>SUM(DFP1355:DFP1356)</f>
        <v>2000000</v>
      </c>
      <c r="DFQ1357" s="84">
        <f>SUM(DFQ1355:DFQ1356)</f>
        <v>0</v>
      </c>
      <c r="DFR1357" s="84">
        <f>DFQ1357/DFP1357</f>
        <v>0</v>
      </c>
      <c r="DFS1357" s="84">
        <f>DFP1357-DFQ1357</f>
        <v>2000000</v>
      </c>
      <c r="DFT1357" s="84">
        <f t="shared" si="326"/>
        <v>3000000</v>
      </c>
      <c r="DGA1357" s="84" t="s">
        <v>5397</v>
      </c>
      <c r="DGB1357" s="84">
        <f>SUM(DGB1355:DGB1356)</f>
        <v>1000000</v>
      </c>
      <c r="DGC1357" s="84">
        <f>SUM(DGC1355:DGC1356)</f>
        <v>0</v>
      </c>
      <c r="DGD1357" s="84">
        <f>DGC1357/DGB1357</f>
        <v>0</v>
      </c>
      <c r="DGE1357" s="84">
        <f>SUM(DGE1355)</f>
        <v>1000000</v>
      </c>
      <c r="DGF1357" s="84">
        <f>SUM(DGF1355:DGF1356)</f>
        <v>2000000</v>
      </c>
      <c r="DGG1357" s="84">
        <f>SUM(DGG1355:DGG1356)</f>
        <v>0</v>
      </c>
      <c r="DGH1357" s="84">
        <f>DGG1357/DGF1357</f>
        <v>0</v>
      </c>
      <c r="DGI1357" s="84">
        <f>DGF1357-DGG1357</f>
        <v>2000000</v>
      </c>
      <c r="DGJ1357" s="84">
        <f t="shared" si="327"/>
        <v>3000000</v>
      </c>
      <c r="DGQ1357" s="84" t="s">
        <v>5397</v>
      </c>
      <c r="DGR1357" s="84">
        <f>SUM(DGR1355:DGR1356)</f>
        <v>1000000</v>
      </c>
      <c r="DGS1357" s="84">
        <f>SUM(DGS1355:DGS1356)</f>
        <v>0</v>
      </c>
      <c r="DGT1357" s="84">
        <f>DGS1357/DGR1357</f>
        <v>0</v>
      </c>
      <c r="DGU1357" s="84">
        <f>SUM(DGU1355)</f>
        <v>1000000</v>
      </c>
      <c r="DGV1357" s="84">
        <f>SUM(DGV1355:DGV1356)</f>
        <v>2000000</v>
      </c>
      <c r="DGW1357" s="84">
        <f>SUM(DGW1355:DGW1356)</f>
        <v>0</v>
      </c>
      <c r="DGX1357" s="84">
        <f>DGW1357/DGV1357</f>
        <v>0</v>
      </c>
      <c r="DGY1357" s="84">
        <f>DGV1357-DGW1357</f>
        <v>2000000</v>
      </c>
      <c r="DGZ1357" s="84">
        <f t="shared" si="327"/>
        <v>3000000</v>
      </c>
      <c r="DHG1357" s="84" t="s">
        <v>5397</v>
      </c>
      <c r="DHH1357" s="84">
        <f>SUM(DHH1355:DHH1356)</f>
        <v>1000000</v>
      </c>
      <c r="DHI1357" s="84">
        <f>SUM(DHI1355:DHI1356)</f>
        <v>0</v>
      </c>
      <c r="DHJ1357" s="84">
        <f>DHI1357/DHH1357</f>
        <v>0</v>
      </c>
      <c r="DHK1357" s="84">
        <f>SUM(DHK1355)</f>
        <v>1000000</v>
      </c>
      <c r="DHL1357" s="84">
        <f>SUM(DHL1355:DHL1356)</f>
        <v>2000000</v>
      </c>
      <c r="DHM1357" s="84">
        <f>SUM(DHM1355:DHM1356)</f>
        <v>0</v>
      </c>
      <c r="DHN1357" s="84">
        <f>DHM1357/DHL1357</f>
        <v>0</v>
      </c>
      <c r="DHO1357" s="84">
        <f>DHL1357-DHM1357</f>
        <v>2000000</v>
      </c>
      <c r="DHP1357" s="84">
        <f t="shared" si="328"/>
        <v>3000000</v>
      </c>
      <c r="DHW1357" s="84" t="s">
        <v>5397</v>
      </c>
      <c r="DHX1357" s="84">
        <f>SUM(DHX1355:DHX1356)</f>
        <v>1000000</v>
      </c>
      <c r="DHY1357" s="84">
        <f>SUM(DHY1355:DHY1356)</f>
        <v>0</v>
      </c>
      <c r="DHZ1357" s="84">
        <f>DHY1357/DHX1357</f>
        <v>0</v>
      </c>
      <c r="DIA1357" s="84">
        <f>SUM(DIA1355)</f>
        <v>1000000</v>
      </c>
      <c r="DIB1357" s="84">
        <f>SUM(DIB1355:DIB1356)</f>
        <v>2000000</v>
      </c>
      <c r="DIC1357" s="84">
        <f>SUM(DIC1355:DIC1356)</f>
        <v>0</v>
      </c>
      <c r="DID1357" s="84">
        <f>DIC1357/DIB1357</f>
        <v>0</v>
      </c>
      <c r="DIE1357" s="84">
        <f>DIB1357-DIC1357</f>
        <v>2000000</v>
      </c>
      <c r="DIF1357" s="84">
        <f t="shared" si="328"/>
        <v>3000000</v>
      </c>
      <c r="DIM1357" s="84" t="s">
        <v>5397</v>
      </c>
      <c r="DIN1357" s="84">
        <f>SUM(DIN1355:DIN1356)</f>
        <v>1000000</v>
      </c>
      <c r="DIO1357" s="84">
        <f>SUM(DIO1355:DIO1356)</f>
        <v>0</v>
      </c>
      <c r="DIP1357" s="84">
        <f>DIO1357/DIN1357</f>
        <v>0</v>
      </c>
      <c r="DIQ1357" s="84">
        <f>SUM(DIQ1355)</f>
        <v>1000000</v>
      </c>
      <c r="DIR1357" s="84">
        <f>SUM(DIR1355:DIR1356)</f>
        <v>2000000</v>
      </c>
      <c r="DIS1357" s="84">
        <f>SUM(DIS1355:DIS1356)</f>
        <v>0</v>
      </c>
      <c r="DIT1357" s="84">
        <f>DIS1357/DIR1357</f>
        <v>0</v>
      </c>
      <c r="DIU1357" s="84">
        <f>DIR1357-DIS1357</f>
        <v>2000000</v>
      </c>
      <c r="DIV1357" s="84">
        <f t="shared" si="329"/>
        <v>3000000</v>
      </c>
      <c r="DJC1357" s="84" t="s">
        <v>5397</v>
      </c>
      <c r="DJD1357" s="84">
        <f>SUM(DJD1355:DJD1356)</f>
        <v>1000000</v>
      </c>
      <c r="DJE1357" s="84">
        <f>SUM(DJE1355:DJE1356)</f>
        <v>0</v>
      </c>
      <c r="DJF1357" s="84">
        <f>DJE1357/DJD1357</f>
        <v>0</v>
      </c>
      <c r="DJG1357" s="84">
        <f>SUM(DJG1355)</f>
        <v>1000000</v>
      </c>
      <c r="DJH1357" s="84">
        <f>SUM(DJH1355:DJH1356)</f>
        <v>2000000</v>
      </c>
      <c r="DJI1357" s="84">
        <f>SUM(DJI1355:DJI1356)</f>
        <v>0</v>
      </c>
      <c r="DJJ1357" s="84">
        <f>DJI1357/DJH1357</f>
        <v>0</v>
      </c>
      <c r="DJK1357" s="84">
        <f>DJH1357-DJI1357</f>
        <v>2000000</v>
      </c>
      <c r="DJL1357" s="84">
        <f t="shared" si="329"/>
        <v>3000000</v>
      </c>
      <c r="DJS1357" s="84" t="s">
        <v>5397</v>
      </c>
      <c r="DJT1357" s="84">
        <f>SUM(DJT1355:DJT1356)</f>
        <v>1000000</v>
      </c>
      <c r="DJU1357" s="84">
        <f>SUM(DJU1355:DJU1356)</f>
        <v>0</v>
      </c>
      <c r="DJV1357" s="84">
        <f>DJU1357/DJT1357</f>
        <v>0</v>
      </c>
      <c r="DJW1357" s="84">
        <f>SUM(DJW1355)</f>
        <v>1000000</v>
      </c>
      <c r="DJX1357" s="84">
        <f>SUM(DJX1355:DJX1356)</f>
        <v>2000000</v>
      </c>
      <c r="DJY1357" s="84">
        <f>SUM(DJY1355:DJY1356)</f>
        <v>0</v>
      </c>
      <c r="DJZ1357" s="84">
        <f>DJY1357/DJX1357</f>
        <v>0</v>
      </c>
      <c r="DKA1357" s="84">
        <f>DJX1357-DJY1357</f>
        <v>2000000</v>
      </c>
      <c r="DKB1357" s="84">
        <f t="shared" si="330"/>
        <v>3000000</v>
      </c>
      <c r="DKI1357" s="84" t="s">
        <v>5397</v>
      </c>
      <c r="DKJ1357" s="84">
        <f>SUM(DKJ1355:DKJ1356)</f>
        <v>1000000</v>
      </c>
      <c r="DKK1357" s="84">
        <f>SUM(DKK1355:DKK1356)</f>
        <v>0</v>
      </c>
      <c r="DKL1357" s="84">
        <f>DKK1357/DKJ1357</f>
        <v>0</v>
      </c>
      <c r="DKM1357" s="84">
        <f>SUM(DKM1355)</f>
        <v>1000000</v>
      </c>
      <c r="DKN1357" s="84">
        <f>SUM(DKN1355:DKN1356)</f>
        <v>2000000</v>
      </c>
      <c r="DKO1357" s="84">
        <f>SUM(DKO1355:DKO1356)</f>
        <v>0</v>
      </c>
      <c r="DKP1357" s="84">
        <f>DKO1357/DKN1357</f>
        <v>0</v>
      </c>
      <c r="DKQ1357" s="84">
        <f>DKN1357-DKO1357</f>
        <v>2000000</v>
      </c>
      <c r="DKR1357" s="84">
        <f t="shared" si="330"/>
        <v>3000000</v>
      </c>
      <c r="DKY1357" s="84" t="s">
        <v>5397</v>
      </c>
      <c r="DKZ1357" s="84">
        <f>SUM(DKZ1355:DKZ1356)</f>
        <v>1000000</v>
      </c>
      <c r="DLA1357" s="84">
        <f>SUM(DLA1355:DLA1356)</f>
        <v>0</v>
      </c>
      <c r="DLB1357" s="84">
        <f>DLA1357/DKZ1357</f>
        <v>0</v>
      </c>
      <c r="DLC1357" s="84">
        <f>SUM(DLC1355)</f>
        <v>1000000</v>
      </c>
      <c r="DLD1357" s="84">
        <f>SUM(DLD1355:DLD1356)</f>
        <v>2000000</v>
      </c>
      <c r="DLE1357" s="84">
        <f>SUM(DLE1355:DLE1356)</f>
        <v>0</v>
      </c>
      <c r="DLF1357" s="84">
        <f>DLE1357/DLD1357</f>
        <v>0</v>
      </c>
      <c r="DLG1357" s="84">
        <f>DLD1357-DLE1357</f>
        <v>2000000</v>
      </c>
      <c r="DLH1357" s="84">
        <f t="shared" si="331"/>
        <v>3000000</v>
      </c>
      <c r="DLO1357" s="84" t="s">
        <v>5397</v>
      </c>
      <c r="DLP1357" s="84">
        <f>SUM(DLP1355:DLP1356)</f>
        <v>1000000</v>
      </c>
      <c r="DLQ1357" s="84">
        <f>SUM(DLQ1355:DLQ1356)</f>
        <v>0</v>
      </c>
      <c r="DLR1357" s="84">
        <f>DLQ1357/DLP1357</f>
        <v>0</v>
      </c>
      <c r="DLS1357" s="84">
        <f>SUM(DLS1355)</f>
        <v>1000000</v>
      </c>
      <c r="DLT1357" s="84">
        <f>SUM(DLT1355:DLT1356)</f>
        <v>2000000</v>
      </c>
      <c r="DLU1357" s="84">
        <f>SUM(DLU1355:DLU1356)</f>
        <v>0</v>
      </c>
      <c r="DLV1357" s="84">
        <f>DLU1357/DLT1357</f>
        <v>0</v>
      </c>
      <c r="DLW1357" s="84">
        <f>DLT1357-DLU1357</f>
        <v>2000000</v>
      </c>
      <c r="DLX1357" s="84">
        <f t="shared" si="331"/>
        <v>3000000</v>
      </c>
      <c r="DME1357" s="84" t="s">
        <v>5397</v>
      </c>
      <c r="DMF1357" s="84">
        <f>SUM(DMF1355:DMF1356)</f>
        <v>1000000</v>
      </c>
      <c r="DMG1357" s="84">
        <f>SUM(DMG1355:DMG1356)</f>
        <v>0</v>
      </c>
      <c r="DMH1357" s="84">
        <f>DMG1357/DMF1357</f>
        <v>0</v>
      </c>
      <c r="DMI1357" s="84">
        <f>SUM(DMI1355)</f>
        <v>1000000</v>
      </c>
      <c r="DMJ1357" s="84">
        <f>SUM(DMJ1355:DMJ1356)</f>
        <v>2000000</v>
      </c>
      <c r="DMK1357" s="84">
        <f>SUM(DMK1355:DMK1356)</f>
        <v>0</v>
      </c>
      <c r="DML1357" s="84">
        <f>DMK1357/DMJ1357</f>
        <v>0</v>
      </c>
      <c r="DMM1357" s="84">
        <f>DMJ1357-DMK1357</f>
        <v>2000000</v>
      </c>
      <c r="DMN1357" s="84">
        <f t="shared" si="332"/>
        <v>3000000</v>
      </c>
      <c r="DMU1357" s="84" t="s">
        <v>5397</v>
      </c>
      <c r="DMV1357" s="84">
        <f>SUM(DMV1355:DMV1356)</f>
        <v>1000000</v>
      </c>
      <c r="DMW1357" s="84">
        <f>SUM(DMW1355:DMW1356)</f>
        <v>0</v>
      </c>
      <c r="DMX1357" s="84">
        <f>DMW1357/DMV1357</f>
        <v>0</v>
      </c>
      <c r="DMY1357" s="84">
        <f>SUM(DMY1355)</f>
        <v>1000000</v>
      </c>
      <c r="DMZ1357" s="84">
        <f>SUM(DMZ1355:DMZ1356)</f>
        <v>2000000</v>
      </c>
      <c r="DNA1357" s="84">
        <f>SUM(DNA1355:DNA1356)</f>
        <v>0</v>
      </c>
      <c r="DNB1357" s="84">
        <f>DNA1357/DMZ1357</f>
        <v>0</v>
      </c>
      <c r="DNC1357" s="84">
        <f>DMZ1357-DNA1357</f>
        <v>2000000</v>
      </c>
      <c r="DND1357" s="84">
        <f t="shared" si="332"/>
        <v>3000000</v>
      </c>
      <c r="DNK1357" s="84" t="s">
        <v>5397</v>
      </c>
      <c r="DNL1357" s="84">
        <f>SUM(DNL1355:DNL1356)</f>
        <v>1000000</v>
      </c>
      <c r="DNM1357" s="84">
        <f>SUM(DNM1355:DNM1356)</f>
        <v>0</v>
      </c>
      <c r="DNN1357" s="84">
        <f>DNM1357/DNL1357</f>
        <v>0</v>
      </c>
      <c r="DNO1357" s="84">
        <f>SUM(DNO1355)</f>
        <v>1000000</v>
      </c>
      <c r="DNP1357" s="84">
        <f>SUM(DNP1355:DNP1356)</f>
        <v>2000000</v>
      </c>
      <c r="DNQ1357" s="84">
        <f>SUM(DNQ1355:DNQ1356)</f>
        <v>0</v>
      </c>
      <c r="DNR1357" s="84">
        <f>DNQ1357/DNP1357</f>
        <v>0</v>
      </c>
      <c r="DNS1357" s="84">
        <f>DNP1357-DNQ1357</f>
        <v>2000000</v>
      </c>
      <c r="DNT1357" s="84">
        <f t="shared" si="333"/>
        <v>3000000</v>
      </c>
      <c r="DOA1357" s="84" t="s">
        <v>5397</v>
      </c>
      <c r="DOB1357" s="84">
        <f>SUM(DOB1355:DOB1356)</f>
        <v>1000000</v>
      </c>
      <c r="DOC1357" s="84">
        <f>SUM(DOC1355:DOC1356)</f>
        <v>0</v>
      </c>
      <c r="DOD1357" s="84">
        <f>DOC1357/DOB1357</f>
        <v>0</v>
      </c>
      <c r="DOE1357" s="84">
        <f>SUM(DOE1355)</f>
        <v>1000000</v>
      </c>
      <c r="DOF1357" s="84">
        <f>SUM(DOF1355:DOF1356)</f>
        <v>2000000</v>
      </c>
      <c r="DOG1357" s="84">
        <f>SUM(DOG1355:DOG1356)</f>
        <v>0</v>
      </c>
      <c r="DOH1357" s="84">
        <f>DOG1357/DOF1357</f>
        <v>0</v>
      </c>
      <c r="DOI1357" s="84">
        <f>DOF1357-DOG1357</f>
        <v>2000000</v>
      </c>
      <c r="DOJ1357" s="84">
        <f t="shared" si="333"/>
        <v>3000000</v>
      </c>
      <c r="DOQ1357" s="84" t="s">
        <v>5397</v>
      </c>
      <c r="DOR1357" s="84">
        <f>SUM(DOR1355:DOR1356)</f>
        <v>1000000</v>
      </c>
      <c r="DOS1357" s="84">
        <f>SUM(DOS1355:DOS1356)</f>
        <v>0</v>
      </c>
      <c r="DOT1357" s="84">
        <f>DOS1357/DOR1357</f>
        <v>0</v>
      </c>
      <c r="DOU1357" s="84">
        <f>SUM(DOU1355)</f>
        <v>1000000</v>
      </c>
      <c r="DOV1357" s="84">
        <f>SUM(DOV1355:DOV1356)</f>
        <v>2000000</v>
      </c>
      <c r="DOW1357" s="84">
        <f>SUM(DOW1355:DOW1356)</f>
        <v>0</v>
      </c>
      <c r="DOX1357" s="84">
        <f>DOW1357/DOV1357</f>
        <v>0</v>
      </c>
      <c r="DOY1357" s="84">
        <f>DOV1357-DOW1357</f>
        <v>2000000</v>
      </c>
      <c r="DOZ1357" s="84">
        <f t="shared" si="334"/>
        <v>3000000</v>
      </c>
      <c r="DPG1357" s="84" t="s">
        <v>5397</v>
      </c>
      <c r="DPH1357" s="84">
        <f>SUM(DPH1355:DPH1356)</f>
        <v>1000000</v>
      </c>
      <c r="DPI1357" s="84">
        <f>SUM(DPI1355:DPI1356)</f>
        <v>0</v>
      </c>
      <c r="DPJ1357" s="84">
        <f>DPI1357/DPH1357</f>
        <v>0</v>
      </c>
      <c r="DPK1357" s="84">
        <f>SUM(DPK1355)</f>
        <v>1000000</v>
      </c>
      <c r="DPL1357" s="84">
        <f>SUM(DPL1355:DPL1356)</f>
        <v>2000000</v>
      </c>
      <c r="DPM1357" s="84">
        <f>SUM(DPM1355:DPM1356)</f>
        <v>0</v>
      </c>
      <c r="DPN1357" s="84">
        <f>DPM1357/DPL1357</f>
        <v>0</v>
      </c>
      <c r="DPO1357" s="84">
        <f>DPL1357-DPM1357</f>
        <v>2000000</v>
      </c>
      <c r="DPP1357" s="84">
        <f t="shared" si="334"/>
        <v>3000000</v>
      </c>
      <c r="DPW1357" s="84" t="s">
        <v>5397</v>
      </c>
      <c r="DPX1357" s="84">
        <f>SUM(DPX1355:DPX1356)</f>
        <v>1000000</v>
      </c>
      <c r="DPY1357" s="84">
        <f>SUM(DPY1355:DPY1356)</f>
        <v>0</v>
      </c>
      <c r="DPZ1357" s="84">
        <f>DPY1357/DPX1357</f>
        <v>0</v>
      </c>
      <c r="DQA1357" s="84">
        <f>SUM(DQA1355)</f>
        <v>1000000</v>
      </c>
      <c r="DQB1357" s="84">
        <f>SUM(DQB1355:DQB1356)</f>
        <v>2000000</v>
      </c>
      <c r="DQC1357" s="84">
        <f>SUM(DQC1355:DQC1356)</f>
        <v>0</v>
      </c>
      <c r="DQD1357" s="84">
        <f>DQC1357/DQB1357</f>
        <v>0</v>
      </c>
      <c r="DQE1357" s="84">
        <f>DQB1357-DQC1357</f>
        <v>2000000</v>
      </c>
      <c r="DQF1357" s="84">
        <f t="shared" si="335"/>
        <v>3000000</v>
      </c>
      <c r="DQM1357" s="84" t="s">
        <v>5397</v>
      </c>
      <c r="DQN1357" s="84">
        <f>SUM(DQN1355:DQN1356)</f>
        <v>1000000</v>
      </c>
      <c r="DQO1357" s="84">
        <f>SUM(DQO1355:DQO1356)</f>
        <v>0</v>
      </c>
      <c r="DQP1357" s="84">
        <f>DQO1357/DQN1357</f>
        <v>0</v>
      </c>
      <c r="DQQ1357" s="84">
        <f>SUM(DQQ1355)</f>
        <v>1000000</v>
      </c>
      <c r="DQR1357" s="84">
        <f>SUM(DQR1355:DQR1356)</f>
        <v>2000000</v>
      </c>
      <c r="DQS1357" s="84">
        <f>SUM(DQS1355:DQS1356)</f>
        <v>0</v>
      </c>
      <c r="DQT1357" s="84">
        <f>DQS1357/DQR1357</f>
        <v>0</v>
      </c>
      <c r="DQU1357" s="84">
        <f>DQR1357-DQS1357</f>
        <v>2000000</v>
      </c>
      <c r="DQV1357" s="84">
        <f t="shared" si="335"/>
        <v>3000000</v>
      </c>
      <c r="DRC1357" s="84" t="s">
        <v>5397</v>
      </c>
      <c r="DRD1357" s="84">
        <f>SUM(DRD1355:DRD1356)</f>
        <v>1000000</v>
      </c>
      <c r="DRE1357" s="84">
        <f>SUM(DRE1355:DRE1356)</f>
        <v>0</v>
      </c>
      <c r="DRF1357" s="84">
        <f>DRE1357/DRD1357</f>
        <v>0</v>
      </c>
      <c r="DRG1357" s="84">
        <f>SUM(DRG1355)</f>
        <v>1000000</v>
      </c>
      <c r="DRH1357" s="84">
        <f>SUM(DRH1355:DRH1356)</f>
        <v>2000000</v>
      </c>
      <c r="DRI1357" s="84">
        <f>SUM(DRI1355:DRI1356)</f>
        <v>0</v>
      </c>
      <c r="DRJ1357" s="84">
        <f>DRI1357/DRH1357</f>
        <v>0</v>
      </c>
      <c r="DRK1357" s="84">
        <f>DRH1357-DRI1357</f>
        <v>2000000</v>
      </c>
      <c r="DRL1357" s="84">
        <f t="shared" si="336"/>
        <v>3000000</v>
      </c>
      <c r="DRS1357" s="84" t="s">
        <v>5397</v>
      </c>
      <c r="DRT1357" s="84">
        <f>SUM(DRT1355:DRT1356)</f>
        <v>1000000</v>
      </c>
      <c r="DRU1357" s="84">
        <f>SUM(DRU1355:DRU1356)</f>
        <v>0</v>
      </c>
      <c r="DRV1357" s="84">
        <f>DRU1357/DRT1357</f>
        <v>0</v>
      </c>
      <c r="DRW1357" s="84">
        <f>SUM(DRW1355)</f>
        <v>1000000</v>
      </c>
      <c r="DRX1357" s="84">
        <f>SUM(DRX1355:DRX1356)</f>
        <v>2000000</v>
      </c>
      <c r="DRY1357" s="84">
        <f>SUM(DRY1355:DRY1356)</f>
        <v>0</v>
      </c>
      <c r="DRZ1357" s="84">
        <f>DRY1357/DRX1357</f>
        <v>0</v>
      </c>
      <c r="DSA1357" s="84">
        <f>DRX1357-DRY1357</f>
        <v>2000000</v>
      </c>
      <c r="DSB1357" s="84">
        <f t="shared" si="336"/>
        <v>3000000</v>
      </c>
      <c r="DSI1357" s="84" t="s">
        <v>5397</v>
      </c>
      <c r="DSJ1357" s="84">
        <f>SUM(DSJ1355:DSJ1356)</f>
        <v>1000000</v>
      </c>
      <c r="DSK1357" s="84">
        <f>SUM(DSK1355:DSK1356)</f>
        <v>0</v>
      </c>
      <c r="DSL1357" s="84">
        <f>DSK1357/DSJ1357</f>
        <v>0</v>
      </c>
      <c r="DSM1357" s="84">
        <f>SUM(DSM1355)</f>
        <v>1000000</v>
      </c>
      <c r="DSN1357" s="84">
        <f>SUM(DSN1355:DSN1356)</f>
        <v>2000000</v>
      </c>
      <c r="DSO1357" s="84">
        <f>SUM(DSO1355:DSO1356)</f>
        <v>0</v>
      </c>
      <c r="DSP1357" s="84">
        <f>DSO1357/DSN1357</f>
        <v>0</v>
      </c>
      <c r="DSQ1357" s="84">
        <f>DSN1357-DSO1357</f>
        <v>2000000</v>
      </c>
      <c r="DSR1357" s="84">
        <f t="shared" si="337"/>
        <v>3000000</v>
      </c>
      <c r="DSY1357" s="84" t="s">
        <v>5397</v>
      </c>
      <c r="DSZ1357" s="84">
        <f>SUM(DSZ1355:DSZ1356)</f>
        <v>1000000</v>
      </c>
      <c r="DTA1357" s="84">
        <f>SUM(DTA1355:DTA1356)</f>
        <v>0</v>
      </c>
      <c r="DTB1357" s="84">
        <f>DTA1357/DSZ1357</f>
        <v>0</v>
      </c>
      <c r="DTC1357" s="84">
        <f>SUM(DTC1355)</f>
        <v>1000000</v>
      </c>
      <c r="DTD1357" s="84">
        <f>SUM(DTD1355:DTD1356)</f>
        <v>2000000</v>
      </c>
      <c r="DTE1357" s="84">
        <f>SUM(DTE1355:DTE1356)</f>
        <v>0</v>
      </c>
      <c r="DTF1357" s="84">
        <f>DTE1357/DTD1357</f>
        <v>0</v>
      </c>
      <c r="DTG1357" s="84">
        <f>DTD1357-DTE1357</f>
        <v>2000000</v>
      </c>
      <c r="DTH1357" s="84">
        <f t="shared" si="337"/>
        <v>3000000</v>
      </c>
      <c r="DTO1357" s="84" t="s">
        <v>5397</v>
      </c>
      <c r="DTP1357" s="84">
        <f>SUM(DTP1355:DTP1356)</f>
        <v>1000000</v>
      </c>
      <c r="DTQ1357" s="84">
        <f>SUM(DTQ1355:DTQ1356)</f>
        <v>0</v>
      </c>
      <c r="DTR1357" s="84">
        <f>DTQ1357/DTP1357</f>
        <v>0</v>
      </c>
      <c r="DTS1357" s="84">
        <f>SUM(DTS1355)</f>
        <v>1000000</v>
      </c>
      <c r="DTT1357" s="84">
        <f>SUM(DTT1355:DTT1356)</f>
        <v>2000000</v>
      </c>
      <c r="DTU1357" s="84">
        <f>SUM(DTU1355:DTU1356)</f>
        <v>0</v>
      </c>
      <c r="DTV1357" s="84">
        <f>DTU1357/DTT1357</f>
        <v>0</v>
      </c>
      <c r="DTW1357" s="84">
        <f>DTT1357-DTU1357</f>
        <v>2000000</v>
      </c>
      <c r="DTX1357" s="84">
        <f t="shared" si="338"/>
        <v>3000000</v>
      </c>
      <c r="DUE1357" s="84" t="s">
        <v>5397</v>
      </c>
      <c r="DUF1357" s="84">
        <f>SUM(DUF1355:DUF1356)</f>
        <v>1000000</v>
      </c>
      <c r="DUG1357" s="84">
        <f>SUM(DUG1355:DUG1356)</f>
        <v>0</v>
      </c>
      <c r="DUH1357" s="84">
        <f>DUG1357/DUF1357</f>
        <v>0</v>
      </c>
      <c r="DUI1357" s="84">
        <f>SUM(DUI1355)</f>
        <v>1000000</v>
      </c>
      <c r="DUJ1357" s="84">
        <f>SUM(DUJ1355:DUJ1356)</f>
        <v>2000000</v>
      </c>
      <c r="DUK1357" s="84">
        <f>SUM(DUK1355:DUK1356)</f>
        <v>0</v>
      </c>
      <c r="DUL1357" s="84">
        <f>DUK1357/DUJ1357</f>
        <v>0</v>
      </c>
      <c r="DUM1357" s="84">
        <f>DUJ1357-DUK1357</f>
        <v>2000000</v>
      </c>
      <c r="DUN1357" s="84">
        <f t="shared" si="338"/>
        <v>3000000</v>
      </c>
      <c r="DUU1357" s="84" t="s">
        <v>5397</v>
      </c>
      <c r="DUV1357" s="84">
        <f>SUM(DUV1355:DUV1356)</f>
        <v>1000000</v>
      </c>
      <c r="DUW1357" s="84">
        <f>SUM(DUW1355:DUW1356)</f>
        <v>0</v>
      </c>
      <c r="DUX1357" s="84">
        <f>DUW1357/DUV1357</f>
        <v>0</v>
      </c>
      <c r="DUY1357" s="84">
        <f>SUM(DUY1355)</f>
        <v>1000000</v>
      </c>
      <c r="DUZ1357" s="84">
        <f>SUM(DUZ1355:DUZ1356)</f>
        <v>2000000</v>
      </c>
      <c r="DVA1357" s="84">
        <f>SUM(DVA1355:DVA1356)</f>
        <v>0</v>
      </c>
      <c r="DVB1357" s="84">
        <f>DVA1357/DUZ1357</f>
        <v>0</v>
      </c>
      <c r="DVC1357" s="84">
        <f>DUZ1357-DVA1357</f>
        <v>2000000</v>
      </c>
      <c r="DVD1357" s="84">
        <f t="shared" si="339"/>
        <v>3000000</v>
      </c>
      <c r="DVK1357" s="84" t="s">
        <v>5397</v>
      </c>
      <c r="DVL1357" s="84">
        <f>SUM(DVL1355:DVL1356)</f>
        <v>1000000</v>
      </c>
      <c r="DVM1357" s="84">
        <f>SUM(DVM1355:DVM1356)</f>
        <v>0</v>
      </c>
      <c r="DVN1357" s="84">
        <f>DVM1357/DVL1357</f>
        <v>0</v>
      </c>
      <c r="DVO1357" s="84">
        <f>SUM(DVO1355)</f>
        <v>1000000</v>
      </c>
      <c r="DVP1357" s="84">
        <f>SUM(DVP1355:DVP1356)</f>
        <v>2000000</v>
      </c>
      <c r="DVQ1357" s="84">
        <f>SUM(DVQ1355:DVQ1356)</f>
        <v>0</v>
      </c>
      <c r="DVR1357" s="84">
        <f>DVQ1357/DVP1357</f>
        <v>0</v>
      </c>
      <c r="DVS1357" s="84">
        <f>DVP1357-DVQ1357</f>
        <v>2000000</v>
      </c>
      <c r="DVT1357" s="84">
        <f t="shared" si="339"/>
        <v>3000000</v>
      </c>
      <c r="DWA1357" s="84" t="s">
        <v>5397</v>
      </c>
      <c r="DWB1357" s="84">
        <f>SUM(DWB1355:DWB1356)</f>
        <v>1000000</v>
      </c>
      <c r="DWC1357" s="84">
        <f>SUM(DWC1355:DWC1356)</f>
        <v>0</v>
      </c>
      <c r="DWD1357" s="84">
        <f>DWC1357/DWB1357</f>
        <v>0</v>
      </c>
      <c r="DWE1357" s="84">
        <f>SUM(DWE1355)</f>
        <v>1000000</v>
      </c>
      <c r="DWF1357" s="84">
        <f>SUM(DWF1355:DWF1356)</f>
        <v>2000000</v>
      </c>
      <c r="DWG1357" s="84">
        <f>SUM(DWG1355:DWG1356)</f>
        <v>0</v>
      </c>
      <c r="DWH1357" s="84">
        <f>DWG1357/DWF1357</f>
        <v>0</v>
      </c>
      <c r="DWI1357" s="84">
        <f>DWF1357-DWG1357</f>
        <v>2000000</v>
      </c>
      <c r="DWJ1357" s="84">
        <f t="shared" si="340"/>
        <v>3000000</v>
      </c>
      <c r="DWQ1357" s="84" t="s">
        <v>5397</v>
      </c>
      <c r="DWR1357" s="84">
        <f>SUM(DWR1355:DWR1356)</f>
        <v>1000000</v>
      </c>
      <c r="DWS1357" s="84">
        <f>SUM(DWS1355:DWS1356)</f>
        <v>0</v>
      </c>
      <c r="DWT1357" s="84">
        <f>DWS1357/DWR1357</f>
        <v>0</v>
      </c>
      <c r="DWU1357" s="84">
        <f>SUM(DWU1355)</f>
        <v>1000000</v>
      </c>
      <c r="DWV1357" s="84">
        <f>SUM(DWV1355:DWV1356)</f>
        <v>2000000</v>
      </c>
      <c r="DWW1357" s="84">
        <f>SUM(DWW1355:DWW1356)</f>
        <v>0</v>
      </c>
      <c r="DWX1357" s="84">
        <f>DWW1357/DWV1357</f>
        <v>0</v>
      </c>
      <c r="DWY1357" s="84">
        <f>DWV1357-DWW1357</f>
        <v>2000000</v>
      </c>
      <c r="DWZ1357" s="84">
        <f t="shared" si="340"/>
        <v>3000000</v>
      </c>
      <c r="DXG1357" s="84" t="s">
        <v>5397</v>
      </c>
      <c r="DXH1357" s="84">
        <f>SUM(DXH1355:DXH1356)</f>
        <v>1000000</v>
      </c>
      <c r="DXI1357" s="84">
        <f>SUM(DXI1355:DXI1356)</f>
        <v>0</v>
      </c>
      <c r="DXJ1357" s="84">
        <f>DXI1357/DXH1357</f>
        <v>0</v>
      </c>
      <c r="DXK1357" s="84">
        <f>SUM(DXK1355)</f>
        <v>1000000</v>
      </c>
      <c r="DXL1357" s="84">
        <f>SUM(DXL1355:DXL1356)</f>
        <v>2000000</v>
      </c>
      <c r="DXM1357" s="84">
        <f>SUM(DXM1355:DXM1356)</f>
        <v>0</v>
      </c>
      <c r="DXN1357" s="84">
        <f>DXM1357/DXL1357</f>
        <v>0</v>
      </c>
      <c r="DXO1357" s="84">
        <f>DXL1357-DXM1357</f>
        <v>2000000</v>
      </c>
      <c r="DXP1357" s="84">
        <f t="shared" si="341"/>
        <v>3000000</v>
      </c>
      <c r="DXW1357" s="84" t="s">
        <v>5397</v>
      </c>
      <c r="DXX1357" s="84">
        <f>SUM(DXX1355:DXX1356)</f>
        <v>1000000</v>
      </c>
      <c r="DXY1357" s="84">
        <f>SUM(DXY1355:DXY1356)</f>
        <v>0</v>
      </c>
      <c r="DXZ1357" s="84">
        <f>DXY1357/DXX1357</f>
        <v>0</v>
      </c>
      <c r="DYA1357" s="84">
        <f>SUM(DYA1355)</f>
        <v>1000000</v>
      </c>
      <c r="DYB1357" s="84">
        <f>SUM(DYB1355:DYB1356)</f>
        <v>2000000</v>
      </c>
      <c r="DYC1357" s="84">
        <f>SUM(DYC1355:DYC1356)</f>
        <v>0</v>
      </c>
      <c r="DYD1357" s="84">
        <f>DYC1357/DYB1357</f>
        <v>0</v>
      </c>
      <c r="DYE1357" s="84">
        <f>DYB1357-DYC1357</f>
        <v>2000000</v>
      </c>
      <c r="DYF1357" s="84">
        <f t="shared" si="341"/>
        <v>3000000</v>
      </c>
      <c r="DYM1357" s="84" t="s">
        <v>5397</v>
      </c>
      <c r="DYN1357" s="84">
        <f>SUM(DYN1355:DYN1356)</f>
        <v>1000000</v>
      </c>
      <c r="DYO1357" s="84">
        <f>SUM(DYO1355:DYO1356)</f>
        <v>0</v>
      </c>
      <c r="DYP1357" s="84">
        <f>DYO1357/DYN1357</f>
        <v>0</v>
      </c>
      <c r="DYQ1357" s="84">
        <f>SUM(DYQ1355)</f>
        <v>1000000</v>
      </c>
      <c r="DYR1357" s="84">
        <f>SUM(DYR1355:DYR1356)</f>
        <v>2000000</v>
      </c>
      <c r="DYS1357" s="84">
        <f>SUM(DYS1355:DYS1356)</f>
        <v>0</v>
      </c>
      <c r="DYT1357" s="84">
        <f>DYS1357/DYR1357</f>
        <v>0</v>
      </c>
      <c r="DYU1357" s="84">
        <f>DYR1357-DYS1357</f>
        <v>2000000</v>
      </c>
      <c r="DYV1357" s="84">
        <f t="shared" si="342"/>
        <v>3000000</v>
      </c>
      <c r="DZC1357" s="84" t="s">
        <v>5397</v>
      </c>
      <c r="DZD1357" s="84">
        <f>SUM(DZD1355:DZD1356)</f>
        <v>1000000</v>
      </c>
      <c r="DZE1357" s="84">
        <f>SUM(DZE1355:DZE1356)</f>
        <v>0</v>
      </c>
      <c r="DZF1357" s="84">
        <f>DZE1357/DZD1357</f>
        <v>0</v>
      </c>
      <c r="DZG1357" s="84">
        <f>SUM(DZG1355)</f>
        <v>1000000</v>
      </c>
      <c r="DZH1357" s="84">
        <f>SUM(DZH1355:DZH1356)</f>
        <v>2000000</v>
      </c>
      <c r="DZI1357" s="84">
        <f>SUM(DZI1355:DZI1356)</f>
        <v>0</v>
      </c>
      <c r="DZJ1357" s="84">
        <f>DZI1357/DZH1357</f>
        <v>0</v>
      </c>
      <c r="DZK1357" s="84">
        <f>DZH1357-DZI1357</f>
        <v>2000000</v>
      </c>
      <c r="DZL1357" s="84">
        <f t="shared" si="342"/>
        <v>3000000</v>
      </c>
      <c r="DZS1357" s="84" t="s">
        <v>5397</v>
      </c>
      <c r="DZT1357" s="84">
        <f>SUM(DZT1355:DZT1356)</f>
        <v>1000000</v>
      </c>
      <c r="DZU1357" s="84">
        <f>SUM(DZU1355:DZU1356)</f>
        <v>0</v>
      </c>
      <c r="DZV1357" s="84">
        <f>DZU1357/DZT1357</f>
        <v>0</v>
      </c>
      <c r="DZW1357" s="84">
        <f>SUM(DZW1355)</f>
        <v>1000000</v>
      </c>
      <c r="DZX1357" s="84">
        <f>SUM(DZX1355:DZX1356)</f>
        <v>2000000</v>
      </c>
      <c r="DZY1357" s="84">
        <f>SUM(DZY1355:DZY1356)</f>
        <v>0</v>
      </c>
      <c r="DZZ1357" s="84">
        <f>DZY1357/DZX1357</f>
        <v>0</v>
      </c>
      <c r="EAA1357" s="84">
        <f>DZX1357-DZY1357</f>
        <v>2000000</v>
      </c>
      <c r="EAB1357" s="84">
        <f t="shared" si="343"/>
        <v>3000000</v>
      </c>
      <c r="EAI1357" s="84" t="s">
        <v>5397</v>
      </c>
      <c r="EAJ1357" s="84">
        <f>SUM(EAJ1355:EAJ1356)</f>
        <v>1000000</v>
      </c>
      <c r="EAK1357" s="84">
        <f>SUM(EAK1355:EAK1356)</f>
        <v>0</v>
      </c>
      <c r="EAL1357" s="84">
        <f>EAK1357/EAJ1357</f>
        <v>0</v>
      </c>
      <c r="EAM1357" s="84">
        <f>SUM(EAM1355)</f>
        <v>1000000</v>
      </c>
      <c r="EAN1357" s="84">
        <f>SUM(EAN1355:EAN1356)</f>
        <v>2000000</v>
      </c>
      <c r="EAO1357" s="84">
        <f>SUM(EAO1355:EAO1356)</f>
        <v>0</v>
      </c>
      <c r="EAP1357" s="84">
        <f>EAO1357/EAN1357</f>
        <v>0</v>
      </c>
      <c r="EAQ1357" s="84">
        <f>EAN1357-EAO1357</f>
        <v>2000000</v>
      </c>
      <c r="EAR1357" s="84">
        <f t="shared" si="343"/>
        <v>3000000</v>
      </c>
      <c r="EAY1357" s="84" t="s">
        <v>5397</v>
      </c>
      <c r="EAZ1357" s="84">
        <f>SUM(EAZ1355:EAZ1356)</f>
        <v>1000000</v>
      </c>
      <c r="EBA1357" s="84">
        <f>SUM(EBA1355:EBA1356)</f>
        <v>0</v>
      </c>
      <c r="EBB1357" s="84">
        <f>EBA1357/EAZ1357</f>
        <v>0</v>
      </c>
      <c r="EBC1357" s="84">
        <f>SUM(EBC1355)</f>
        <v>1000000</v>
      </c>
      <c r="EBD1357" s="84">
        <f>SUM(EBD1355:EBD1356)</f>
        <v>2000000</v>
      </c>
      <c r="EBE1357" s="84">
        <f>SUM(EBE1355:EBE1356)</f>
        <v>0</v>
      </c>
      <c r="EBF1357" s="84">
        <f>EBE1357/EBD1357</f>
        <v>0</v>
      </c>
      <c r="EBG1357" s="84">
        <f>EBD1357-EBE1357</f>
        <v>2000000</v>
      </c>
      <c r="EBH1357" s="84">
        <f t="shared" si="344"/>
        <v>3000000</v>
      </c>
      <c r="EBO1357" s="84" t="s">
        <v>5397</v>
      </c>
      <c r="EBP1357" s="84">
        <f>SUM(EBP1355:EBP1356)</f>
        <v>1000000</v>
      </c>
      <c r="EBQ1357" s="84">
        <f>SUM(EBQ1355:EBQ1356)</f>
        <v>0</v>
      </c>
      <c r="EBR1357" s="84">
        <f>EBQ1357/EBP1357</f>
        <v>0</v>
      </c>
      <c r="EBS1357" s="84">
        <f>SUM(EBS1355)</f>
        <v>1000000</v>
      </c>
      <c r="EBT1357" s="84">
        <f>SUM(EBT1355:EBT1356)</f>
        <v>2000000</v>
      </c>
      <c r="EBU1357" s="84">
        <f>SUM(EBU1355:EBU1356)</f>
        <v>0</v>
      </c>
      <c r="EBV1357" s="84">
        <f>EBU1357/EBT1357</f>
        <v>0</v>
      </c>
      <c r="EBW1357" s="84">
        <f>EBT1357-EBU1357</f>
        <v>2000000</v>
      </c>
      <c r="EBX1357" s="84">
        <f t="shared" si="344"/>
        <v>3000000</v>
      </c>
      <c r="ECE1357" s="84" t="s">
        <v>5397</v>
      </c>
      <c r="ECF1357" s="84">
        <f>SUM(ECF1355:ECF1356)</f>
        <v>1000000</v>
      </c>
      <c r="ECG1357" s="84">
        <f>SUM(ECG1355:ECG1356)</f>
        <v>0</v>
      </c>
      <c r="ECH1357" s="84">
        <f>ECG1357/ECF1357</f>
        <v>0</v>
      </c>
      <c r="ECI1357" s="84">
        <f>SUM(ECI1355)</f>
        <v>1000000</v>
      </c>
      <c r="ECJ1357" s="84">
        <f>SUM(ECJ1355:ECJ1356)</f>
        <v>2000000</v>
      </c>
      <c r="ECK1357" s="84">
        <f>SUM(ECK1355:ECK1356)</f>
        <v>0</v>
      </c>
      <c r="ECL1357" s="84">
        <f>ECK1357/ECJ1357</f>
        <v>0</v>
      </c>
      <c r="ECM1357" s="84">
        <f>ECJ1357-ECK1357</f>
        <v>2000000</v>
      </c>
      <c r="ECN1357" s="84">
        <f t="shared" si="345"/>
        <v>3000000</v>
      </c>
      <c r="ECU1357" s="84" t="s">
        <v>5397</v>
      </c>
      <c r="ECV1357" s="84">
        <f>SUM(ECV1355:ECV1356)</f>
        <v>1000000</v>
      </c>
      <c r="ECW1357" s="84">
        <f>SUM(ECW1355:ECW1356)</f>
        <v>0</v>
      </c>
      <c r="ECX1357" s="84">
        <f>ECW1357/ECV1357</f>
        <v>0</v>
      </c>
      <c r="ECY1357" s="84">
        <f>SUM(ECY1355)</f>
        <v>1000000</v>
      </c>
      <c r="ECZ1357" s="84">
        <f>SUM(ECZ1355:ECZ1356)</f>
        <v>2000000</v>
      </c>
      <c r="EDA1357" s="84">
        <f>SUM(EDA1355:EDA1356)</f>
        <v>0</v>
      </c>
      <c r="EDB1357" s="84">
        <f>EDA1357/ECZ1357</f>
        <v>0</v>
      </c>
      <c r="EDC1357" s="84">
        <f>ECZ1357-EDA1357</f>
        <v>2000000</v>
      </c>
      <c r="EDD1357" s="84">
        <f t="shared" si="345"/>
        <v>3000000</v>
      </c>
      <c r="EDK1357" s="84" t="s">
        <v>5397</v>
      </c>
      <c r="EDL1357" s="84">
        <f>SUM(EDL1355:EDL1356)</f>
        <v>1000000</v>
      </c>
      <c r="EDM1357" s="84">
        <f>SUM(EDM1355:EDM1356)</f>
        <v>0</v>
      </c>
      <c r="EDN1357" s="84">
        <f>EDM1357/EDL1357</f>
        <v>0</v>
      </c>
      <c r="EDO1357" s="84">
        <f>SUM(EDO1355)</f>
        <v>1000000</v>
      </c>
      <c r="EDP1357" s="84">
        <f>SUM(EDP1355:EDP1356)</f>
        <v>2000000</v>
      </c>
      <c r="EDQ1357" s="84">
        <f>SUM(EDQ1355:EDQ1356)</f>
        <v>0</v>
      </c>
      <c r="EDR1357" s="84">
        <f>EDQ1357/EDP1357</f>
        <v>0</v>
      </c>
      <c r="EDS1357" s="84">
        <f>EDP1357-EDQ1357</f>
        <v>2000000</v>
      </c>
      <c r="EDT1357" s="84">
        <f t="shared" si="346"/>
        <v>3000000</v>
      </c>
      <c r="EEA1357" s="84" t="s">
        <v>5397</v>
      </c>
      <c r="EEB1357" s="84">
        <f>SUM(EEB1355:EEB1356)</f>
        <v>1000000</v>
      </c>
      <c r="EEC1357" s="84">
        <f>SUM(EEC1355:EEC1356)</f>
        <v>0</v>
      </c>
      <c r="EED1357" s="84">
        <f>EEC1357/EEB1357</f>
        <v>0</v>
      </c>
      <c r="EEE1357" s="84">
        <f>SUM(EEE1355)</f>
        <v>1000000</v>
      </c>
      <c r="EEF1357" s="84">
        <f>SUM(EEF1355:EEF1356)</f>
        <v>2000000</v>
      </c>
      <c r="EEG1357" s="84">
        <f>SUM(EEG1355:EEG1356)</f>
        <v>0</v>
      </c>
      <c r="EEH1357" s="84">
        <f>EEG1357/EEF1357</f>
        <v>0</v>
      </c>
      <c r="EEI1357" s="84">
        <f>EEF1357-EEG1357</f>
        <v>2000000</v>
      </c>
      <c r="EEJ1357" s="84">
        <f t="shared" si="346"/>
        <v>3000000</v>
      </c>
      <c r="EEQ1357" s="84" t="s">
        <v>5397</v>
      </c>
      <c r="EER1357" s="84">
        <f>SUM(EER1355:EER1356)</f>
        <v>1000000</v>
      </c>
      <c r="EES1357" s="84">
        <f>SUM(EES1355:EES1356)</f>
        <v>0</v>
      </c>
      <c r="EET1357" s="84">
        <f>EES1357/EER1357</f>
        <v>0</v>
      </c>
      <c r="EEU1357" s="84">
        <f>SUM(EEU1355)</f>
        <v>1000000</v>
      </c>
      <c r="EEV1357" s="84">
        <f>SUM(EEV1355:EEV1356)</f>
        <v>2000000</v>
      </c>
      <c r="EEW1357" s="84">
        <f>SUM(EEW1355:EEW1356)</f>
        <v>0</v>
      </c>
      <c r="EEX1357" s="84">
        <f>EEW1357/EEV1357</f>
        <v>0</v>
      </c>
      <c r="EEY1357" s="84">
        <f>EEV1357-EEW1357</f>
        <v>2000000</v>
      </c>
      <c r="EEZ1357" s="84">
        <f t="shared" si="347"/>
        <v>3000000</v>
      </c>
      <c r="EFG1357" s="84" t="s">
        <v>5397</v>
      </c>
      <c r="EFH1357" s="84">
        <f>SUM(EFH1355:EFH1356)</f>
        <v>1000000</v>
      </c>
      <c r="EFI1357" s="84">
        <f>SUM(EFI1355:EFI1356)</f>
        <v>0</v>
      </c>
      <c r="EFJ1357" s="84">
        <f>EFI1357/EFH1357</f>
        <v>0</v>
      </c>
      <c r="EFK1357" s="84">
        <f>SUM(EFK1355)</f>
        <v>1000000</v>
      </c>
      <c r="EFL1357" s="84">
        <f>SUM(EFL1355:EFL1356)</f>
        <v>2000000</v>
      </c>
      <c r="EFM1357" s="84">
        <f>SUM(EFM1355:EFM1356)</f>
        <v>0</v>
      </c>
      <c r="EFN1357" s="84">
        <f>EFM1357/EFL1357</f>
        <v>0</v>
      </c>
      <c r="EFO1357" s="84">
        <f>EFL1357-EFM1357</f>
        <v>2000000</v>
      </c>
      <c r="EFP1357" s="84">
        <f t="shared" si="347"/>
        <v>3000000</v>
      </c>
      <c r="EFW1357" s="84" t="s">
        <v>5397</v>
      </c>
      <c r="EFX1357" s="84">
        <f>SUM(EFX1355:EFX1356)</f>
        <v>1000000</v>
      </c>
      <c r="EFY1357" s="84">
        <f>SUM(EFY1355:EFY1356)</f>
        <v>0</v>
      </c>
      <c r="EFZ1357" s="84">
        <f>EFY1357/EFX1357</f>
        <v>0</v>
      </c>
      <c r="EGA1357" s="84">
        <f>SUM(EGA1355)</f>
        <v>1000000</v>
      </c>
      <c r="EGB1357" s="84">
        <f>SUM(EGB1355:EGB1356)</f>
        <v>2000000</v>
      </c>
      <c r="EGC1357" s="84">
        <f>SUM(EGC1355:EGC1356)</f>
        <v>0</v>
      </c>
      <c r="EGD1357" s="84">
        <f>EGC1357/EGB1357</f>
        <v>0</v>
      </c>
      <c r="EGE1357" s="84">
        <f>EGB1357-EGC1357</f>
        <v>2000000</v>
      </c>
      <c r="EGF1357" s="84">
        <f t="shared" si="348"/>
        <v>3000000</v>
      </c>
      <c r="EGM1357" s="84" t="s">
        <v>5397</v>
      </c>
      <c r="EGN1357" s="84">
        <f>SUM(EGN1355:EGN1356)</f>
        <v>1000000</v>
      </c>
      <c r="EGO1357" s="84">
        <f>SUM(EGO1355:EGO1356)</f>
        <v>0</v>
      </c>
      <c r="EGP1357" s="84">
        <f>EGO1357/EGN1357</f>
        <v>0</v>
      </c>
      <c r="EGQ1357" s="84">
        <f>SUM(EGQ1355)</f>
        <v>1000000</v>
      </c>
      <c r="EGR1357" s="84">
        <f>SUM(EGR1355:EGR1356)</f>
        <v>2000000</v>
      </c>
      <c r="EGS1357" s="84">
        <f>SUM(EGS1355:EGS1356)</f>
        <v>0</v>
      </c>
      <c r="EGT1357" s="84">
        <f>EGS1357/EGR1357</f>
        <v>0</v>
      </c>
      <c r="EGU1357" s="84">
        <f>EGR1357-EGS1357</f>
        <v>2000000</v>
      </c>
      <c r="EGV1357" s="84">
        <f t="shared" si="348"/>
        <v>3000000</v>
      </c>
      <c r="EHC1357" s="84" t="s">
        <v>5397</v>
      </c>
      <c r="EHD1357" s="84">
        <f>SUM(EHD1355:EHD1356)</f>
        <v>1000000</v>
      </c>
      <c r="EHE1357" s="84">
        <f>SUM(EHE1355:EHE1356)</f>
        <v>0</v>
      </c>
      <c r="EHF1357" s="84">
        <f>EHE1357/EHD1357</f>
        <v>0</v>
      </c>
      <c r="EHG1357" s="84">
        <f>SUM(EHG1355)</f>
        <v>1000000</v>
      </c>
      <c r="EHH1357" s="84">
        <f>SUM(EHH1355:EHH1356)</f>
        <v>2000000</v>
      </c>
      <c r="EHI1357" s="84">
        <f>SUM(EHI1355:EHI1356)</f>
        <v>0</v>
      </c>
      <c r="EHJ1357" s="84">
        <f>EHI1357/EHH1357</f>
        <v>0</v>
      </c>
      <c r="EHK1357" s="84">
        <f>EHH1357-EHI1357</f>
        <v>2000000</v>
      </c>
      <c r="EHL1357" s="84">
        <f t="shared" si="349"/>
        <v>3000000</v>
      </c>
      <c r="EHS1357" s="84" t="s">
        <v>5397</v>
      </c>
      <c r="EHT1357" s="84">
        <f>SUM(EHT1355:EHT1356)</f>
        <v>1000000</v>
      </c>
      <c r="EHU1357" s="84">
        <f>SUM(EHU1355:EHU1356)</f>
        <v>0</v>
      </c>
      <c r="EHV1357" s="84">
        <f>EHU1357/EHT1357</f>
        <v>0</v>
      </c>
      <c r="EHW1357" s="84">
        <f>SUM(EHW1355)</f>
        <v>1000000</v>
      </c>
      <c r="EHX1357" s="84">
        <f>SUM(EHX1355:EHX1356)</f>
        <v>2000000</v>
      </c>
      <c r="EHY1357" s="84">
        <f>SUM(EHY1355:EHY1356)</f>
        <v>0</v>
      </c>
      <c r="EHZ1357" s="84">
        <f>EHY1357/EHX1357</f>
        <v>0</v>
      </c>
      <c r="EIA1357" s="84">
        <f>EHX1357-EHY1357</f>
        <v>2000000</v>
      </c>
      <c r="EIB1357" s="84">
        <f t="shared" si="349"/>
        <v>3000000</v>
      </c>
      <c r="EII1357" s="84" t="s">
        <v>5397</v>
      </c>
      <c r="EIJ1357" s="84">
        <f>SUM(EIJ1355:EIJ1356)</f>
        <v>1000000</v>
      </c>
      <c r="EIK1357" s="84">
        <f>SUM(EIK1355:EIK1356)</f>
        <v>0</v>
      </c>
      <c r="EIL1357" s="84">
        <f>EIK1357/EIJ1357</f>
        <v>0</v>
      </c>
      <c r="EIM1357" s="84">
        <f>SUM(EIM1355)</f>
        <v>1000000</v>
      </c>
      <c r="EIN1357" s="84">
        <f>SUM(EIN1355:EIN1356)</f>
        <v>2000000</v>
      </c>
      <c r="EIO1357" s="84">
        <f>SUM(EIO1355:EIO1356)</f>
        <v>0</v>
      </c>
      <c r="EIP1357" s="84">
        <f>EIO1357/EIN1357</f>
        <v>0</v>
      </c>
      <c r="EIQ1357" s="84">
        <f>EIN1357-EIO1357</f>
        <v>2000000</v>
      </c>
      <c r="EIR1357" s="84">
        <f t="shared" si="350"/>
        <v>3000000</v>
      </c>
      <c r="EIY1357" s="84" t="s">
        <v>5397</v>
      </c>
      <c r="EIZ1357" s="84">
        <f>SUM(EIZ1355:EIZ1356)</f>
        <v>1000000</v>
      </c>
      <c r="EJA1357" s="84">
        <f>SUM(EJA1355:EJA1356)</f>
        <v>0</v>
      </c>
      <c r="EJB1357" s="84">
        <f>EJA1357/EIZ1357</f>
        <v>0</v>
      </c>
      <c r="EJC1357" s="84">
        <f>SUM(EJC1355)</f>
        <v>1000000</v>
      </c>
      <c r="EJD1357" s="84">
        <f>SUM(EJD1355:EJD1356)</f>
        <v>2000000</v>
      </c>
      <c r="EJE1357" s="84">
        <f>SUM(EJE1355:EJE1356)</f>
        <v>0</v>
      </c>
      <c r="EJF1357" s="84">
        <f>EJE1357/EJD1357</f>
        <v>0</v>
      </c>
      <c r="EJG1357" s="84">
        <f>EJD1357-EJE1357</f>
        <v>2000000</v>
      </c>
      <c r="EJH1357" s="84">
        <f t="shared" si="350"/>
        <v>3000000</v>
      </c>
      <c r="EJO1357" s="84" t="s">
        <v>5397</v>
      </c>
      <c r="EJP1357" s="84">
        <f>SUM(EJP1355:EJP1356)</f>
        <v>1000000</v>
      </c>
      <c r="EJQ1357" s="84">
        <f>SUM(EJQ1355:EJQ1356)</f>
        <v>0</v>
      </c>
      <c r="EJR1357" s="84">
        <f>EJQ1357/EJP1357</f>
        <v>0</v>
      </c>
      <c r="EJS1357" s="84">
        <f>SUM(EJS1355)</f>
        <v>1000000</v>
      </c>
      <c r="EJT1357" s="84">
        <f>SUM(EJT1355:EJT1356)</f>
        <v>2000000</v>
      </c>
      <c r="EJU1357" s="84">
        <f>SUM(EJU1355:EJU1356)</f>
        <v>0</v>
      </c>
      <c r="EJV1357" s="84">
        <f>EJU1357/EJT1357</f>
        <v>0</v>
      </c>
      <c r="EJW1357" s="84">
        <f>EJT1357-EJU1357</f>
        <v>2000000</v>
      </c>
      <c r="EJX1357" s="84">
        <f t="shared" si="351"/>
        <v>3000000</v>
      </c>
      <c r="EKE1357" s="84" t="s">
        <v>5397</v>
      </c>
      <c r="EKF1357" s="84">
        <f>SUM(EKF1355:EKF1356)</f>
        <v>1000000</v>
      </c>
      <c r="EKG1357" s="84">
        <f>SUM(EKG1355:EKG1356)</f>
        <v>0</v>
      </c>
      <c r="EKH1357" s="84">
        <f>EKG1357/EKF1357</f>
        <v>0</v>
      </c>
      <c r="EKI1357" s="84">
        <f>SUM(EKI1355)</f>
        <v>1000000</v>
      </c>
      <c r="EKJ1357" s="84">
        <f>SUM(EKJ1355:EKJ1356)</f>
        <v>2000000</v>
      </c>
      <c r="EKK1357" s="84">
        <f>SUM(EKK1355:EKK1356)</f>
        <v>0</v>
      </c>
      <c r="EKL1357" s="84">
        <f>EKK1357/EKJ1357</f>
        <v>0</v>
      </c>
      <c r="EKM1357" s="84">
        <f>EKJ1357-EKK1357</f>
        <v>2000000</v>
      </c>
      <c r="EKN1357" s="84">
        <f t="shared" si="351"/>
        <v>3000000</v>
      </c>
      <c r="EKU1357" s="84" t="s">
        <v>5397</v>
      </c>
      <c r="EKV1357" s="84">
        <f>SUM(EKV1355:EKV1356)</f>
        <v>1000000</v>
      </c>
      <c r="EKW1357" s="84">
        <f>SUM(EKW1355:EKW1356)</f>
        <v>0</v>
      </c>
      <c r="EKX1357" s="84">
        <f>EKW1357/EKV1357</f>
        <v>0</v>
      </c>
      <c r="EKY1357" s="84">
        <f>SUM(EKY1355)</f>
        <v>1000000</v>
      </c>
      <c r="EKZ1357" s="84">
        <f>SUM(EKZ1355:EKZ1356)</f>
        <v>2000000</v>
      </c>
      <c r="ELA1357" s="84">
        <f>SUM(ELA1355:ELA1356)</f>
        <v>0</v>
      </c>
      <c r="ELB1357" s="84">
        <f>ELA1357/EKZ1357</f>
        <v>0</v>
      </c>
      <c r="ELC1357" s="84">
        <f>EKZ1357-ELA1357</f>
        <v>2000000</v>
      </c>
      <c r="ELD1357" s="84">
        <f t="shared" si="352"/>
        <v>3000000</v>
      </c>
      <c r="ELK1357" s="84" t="s">
        <v>5397</v>
      </c>
      <c r="ELL1357" s="84">
        <f>SUM(ELL1355:ELL1356)</f>
        <v>1000000</v>
      </c>
      <c r="ELM1357" s="84">
        <f>SUM(ELM1355:ELM1356)</f>
        <v>0</v>
      </c>
      <c r="ELN1357" s="84">
        <f>ELM1357/ELL1357</f>
        <v>0</v>
      </c>
      <c r="ELO1357" s="84">
        <f>SUM(ELO1355)</f>
        <v>1000000</v>
      </c>
      <c r="ELP1357" s="84">
        <f>SUM(ELP1355:ELP1356)</f>
        <v>2000000</v>
      </c>
      <c r="ELQ1357" s="84">
        <f>SUM(ELQ1355:ELQ1356)</f>
        <v>0</v>
      </c>
      <c r="ELR1357" s="84">
        <f>ELQ1357/ELP1357</f>
        <v>0</v>
      </c>
      <c r="ELS1357" s="84">
        <f>ELP1357-ELQ1357</f>
        <v>2000000</v>
      </c>
      <c r="ELT1357" s="84">
        <f t="shared" si="352"/>
        <v>3000000</v>
      </c>
      <c r="EMA1357" s="84" t="s">
        <v>5397</v>
      </c>
      <c r="EMB1357" s="84">
        <f>SUM(EMB1355:EMB1356)</f>
        <v>1000000</v>
      </c>
      <c r="EMC1357" s="84">
        <f>SUM(EMC1355:EMC1356)</f>
        <v>0</v>
      </c>
      <c r="EMD1357" s="84">
        <f>EMC1357/EMB1357</f>
        <v>0</v>
      </c>
      <c r="EME1357" s="84">
        <f>SUM(EME1355)</f>
        <v>1000000</v>
      </c>
      <c r="EMF1357" s="84">
        <f>SUM(EMF1355:EMF1356)</f>
        <v>2000000</v>
      </c>
      <c r="EMG1357" s="84">
        <f>SUM(EMG1355:EMG1356)</f>
        <v>0</v>
      </c>
      <c r="EMH1357" s="84">
        <f>EMG1357/EMF1357</f>
        <v>0</v>
      </c>
      <c r="EMI1357" s="84">
        <f>EMF1357-EMG1357</f>
        <v>2000000</v>
      </c>
      <c r="EMJ1357" s="84">
        <f t="shared" si="353"/>
        <v>3000000</v>
      </c>
      <c r="EMQ1357" s="84" t="s">
        <v>5397</v>
      </c>
      <c r="EMR1357" s="84">
        <f>SUM(EMR1355:EMR1356)</f>
        <v>1000000</v>
      </c>
      <c r="EMS1357" s="84">
        <f>SUM(EMS1355:EMS1356)</f>
        <v>0</v>
      </c>
      <c r="EMT1357" s="84">
        <f>EMS1357/EMR1357</f>
        <v>0</v>
      </c>
      <c r="EMU1357" s="84">
        <f>SUM(EMU1355)</f>
        <v>1000000</v>
      </c>
      <c r="EMV1357" s="84">
        <f>SUM(EMV1355:EMV1356)</f>
        <v>2000000</v>
      </c>
      <c r="EMW1357" s="84">
        <f>SUM(EMW1355:EMW1356)</f>
        <v>0</v>
      </c>
      <c r="EMX1357" s="84">
        <f>EMW1357/EMV1357</f>
        <v>0</v>
      </c>
      <c r="EMY1357" s="84">
        <f>EMV1357-EMW1357</f>
        <v>2000000</v>
      </c>
      <c r="EMZ1357" s="84">
        <f t="shared" si="353"/>
        <v>3000000</v>
      </c>
      <c r="ENG1357" s="84" t="s">
        <v>5397</v>
      </c>
      <c r="ENH1357" s="84">
        <f>SUM(ENH1355:ENH1356)</f>
        <v>1000000</v>
      </c>
      <c r="ENI1357" s="84">
        <f>SUM(ENI1355:ENI1356)</f>
        <v>0</v>
      </c>
      <c r="ENJ1357" s="84">
        <f>ENI1357/ENH1357</f>
        <v>0</v>
      </c>
      <c r="ENK1357" s="84">
        <f>SUM(ENK1355)</f>
        <v>1000000</v>
      </c>
      <c r="ENL1357" s="84">
        <f>SUM(ENL1355:ENL1356)</f>
        <v>2000000</v>
      </c>
      <c r="ENM1357" s="84">
        <f>SUM(ENM1355:ENM1356)</f>
        <v>0</v>
      </c>
      <c r="ENN1357" s="84">
        <f>ENM1357/ENL1357</f>
        <v>0</v>
      </c>
      <c r="ENO1357" s="84">
        <f>ENL1357-ENM1357</f>
        <v>2000000</v>
      </c>
      <c r="ENP1357" s="84">
        <f t="shared" si="354"/>
        <v>3000000</v>
      </c>
      <c r="ENW1357" s="84" t="s">
        <v>5397</v>
      </c>
      <c r="ENX1357" s="84">
        <f>SUM(ENX1355:ENX1356)</f>
        <v>1000000</v>
      </c>
      <c r="ENY1357" s="84">
        <f>SUM(ENY1355:ENY1356)</f>
        <v>0</v>
      </c>
      <c r="ENZ1357" s="84">
        <f>ENY1357/ENX1357</f>
        <v>0</v>
      </c>
      <c r="EOA1357" s="84">
        <f>SUM(EOA1355)</f>
        <v>1000000</v>
      </c>
      <c r="EOB1357" s="84">
        <f>SUM(EOB1355:EOB1356)</f>
        <v>2000000</v>
      </c>
      <c r="EOC1357" s="84">
        <f>SUM(EOC1355:EOC1356)</f>
        <v>0</v>
      </c>
      <c r="EOD1357" s="84">
        <f>EOC1357/EOB1357</f>
        <v>0</v>
      </c>
      <c r="EOE1357" s="84">
        <f>EOB1357-EOC1357</f>
        <v>2000000</v>
      </c>
      <c r="EOF1357" s="84">
        <f t="shared" si="354"/>
        <v>3000000</v>
      </c>
      <c r="EOM1357" s="84" t="s">
        <v>5397</v>
      </c>
      <c r="EON1357" s="84">
        <f>SUM(EON1355:EON1356)</f>
        <v>1000000</v>
      </c>
      <c r="EOO1357" s="84">
        <f>SUM(EOO1355:EOO1356)</f>
        <v>0</v>
      </c>
      <c r="EOP1357" s="84">
        <f>EOO1357/EON1357</f>
        <v>0</v>
      </c>
      <c r="EOQ1357" s="84">
        <f>SUM(EOQ1355)</f>
        <v>1000000</v>
      </c>
      <c r="EOR1357" s="84">
        <f>SUM(EOR1355:EOR1356)</f>
        <v>2000000</v>
      </c>
      <c r="EOS1357" s="84">
        <f>SUM(EOS1355:EOS1356)</f>
        <v>0</v>
      </c>
      <c r="EOT1357" s="84">
        <f>EOS1357/EOR1357</f>
        <v>0</v>
      </c>
      <c r="EOU1357" s="84">
        <f>EOR1357-EOS1357</f>
        <v>2000000</v>
      </c>
      <c r="EOV1357" s="84">
        <f t="shared" si="355"/>
        <v>3000000</v>
      </c>
      <c r="EPC1357" s="84" t="s">
        <v>5397</v>
      </c>
      <c r="EPD1357" s="84">
        <f>SUM(EPD1355:EPD1356)</f>
        <v>1000000</v>
      </c>
      <c r="EPE1357" s="84">
        <f>SUM(EPE1355:EPE1356)</f>
        <v>0</v>
      </c>
      <c r="EPF1357" s="84">
        <f>EPE1357/EPD1357</f>
        <v>0</v>
      </c>
      <c r="EPG1357" s="84">
        <f>SUM(EPG1355)</f>
        <v>1000000</v>
      </c>
      <c r="EPH1357" s="84">
        <f>SUM(EPH1355:EPH1356)</f>
        <v>2000000</v>
      </c>
      <c r="EPI1357" s="84">
        <f>SUM(EPI1355:EPI1356)</f>
        <v>0</v>
      </c>
      <c r="EPJ1357" s="84">
        <f>EPI1357/EPH1357</f>
        <v>0</v>
      </c>
      <c r="EPK1357" s="84">
        <f>EPH1357-EPI1357</f>
        <v>2000000</v>
      </c>
      <c r="EPL1357" s="84">
        <f t="shared" si="355"/>
        <v>3000000</v>
      </c>
      <c r="EPS1357" s="84" t="s">
        <v>5397</v>
      </c>
      <c r="EPT1357" s="84">
        <f>SUM(EPT1355:EPT1356)</f>
        <v>1000000</v>
      </c>
      <c r="EPU1357" s="84">
        <f>SUM(EPU1355:EPU1356)</f>
        <v>0</v>
      </c>
      <c r="EPV1357" s="84">
        <f>EPU1357/EPT1357</f>
        <v>0</v>
      </c>
      <c r="EPW1357" s="84">
        <f>SUM(EPW1355)</f>
        <v>1000000</v>
      </c>
      <c r="EPX1357" s="84">
        <f>SUM(EPX1355:EPX1356)</f>
        <v>2000000</v>
      </c>
      <c r="EPY1357" s="84">
        <f>SUM(EPY1355:EPY1356)</f>
        <v>0</v>
      </c>
      <c r="EPZ1357" s="84">
        <f>EPY1357/EPX1357</f>
        <v>0</v>
      </c>
      <c r="EQA1357" s="84">
        <f>EPX1357-EPY1357</f>
        <v>2000000</v>
      </c>
      <c r="EQB1357" s="84">
        <f t="shared" si="356"/>
        <v>3000000</v>
      </c>
      <c r="EQI1357" s="84" t="s">
        <v>5397</v>
      </c>
      <c r="EQJ1357" s="84">
        <f>SUM(EQJ1355:EQJ1356)</f>
        <v>1000000</v>
      </c>
      <c r="EQK1357" s="84">
        <f>SUM(EQK1355:EQK1356)</f>
        <v>0</v>
      </c>
      <c r="EQL1357" s="84">
        <f>EQK1357/EQJ1357</f>
        <v>0</v>
      </c>
      <c r="EQM1357" s="84">
        <f>SUM(EQM1355)</f>
        <v>1000000</v>
      </c>
      <c r="EQN1357" s="84">
        <f>SUM(EQN1355:EQN1356)</f>
        <v>2000000</v>
      </c>
      <c r="EQO1357" s="84">
        <f>SUM(EQO1355:EQO1356)</f>
        <v>0</v>
      </c>
      <c r="EQP1357" s="84">
        <f>EQO1357/EQN1357</f>
        <v>0</v>
      </c>
      <c r="EQQ1357" s="84">
        <f>EQN1357-EQO1357</f>
        <v>2000000</v>
      </c>
      <c r="EQR1357" s="84">
        <f t="shared" si="356"/>
        <v>3000000</v>
      </c>
      <c r="EQY1357" s="84" t="s">
        <v>5397</v>
      </c>
      <c r="EQZ1357" s="84">
        <f>SUM(EQZ1355:EQZ1356)</f>
        <v>1000000</v>
      </c>
      <c r="ERA1357" s="84">
        <f>SUM(ERA1355:ERA1356)</f>
        <v>0</v>
      </c>
      <c r="ERB1357" s="84">
        <f>ERA1357/EQZ1357</f>
        <v>0</v>
      </c>
      <c r="ERC1357" s="84">
        <f>SUM(ERC1355)</f>
        <v>1000000</v>
      </c>
      <c r="ERD1357" s="84">
        <f>SUM(ERD1355:ERD1356)</f>
        <v>2000000</v>
      </c>
      <c r="ERE1357" s="84">
        <f>SUM(ERE1355:ERE1356)</f>
        <v>0</v>
      </c>
      <c r="ERF1357" s="84">
        <f>ERE1357/ERD1357</f>
        <v>0</v>
      </c>
      <c r="ERG1357" s="84">
        <f>ERD1357-ERE1357</f>
        <v>2000000</v>
      </c>
      <c r="ERH1357" s="84">
        <f t="shared" si="357"/>
        <v>3000000</v>
      </c>
      <c r="ERO1357" s="84" t="s">
        <v>5397</v>
      </c>
      <c r="ERP1357" s="84">
        <f>SUM(ERP1355:ERP1356)</f>
        <v>1000000</v>
      </c>
      <c r="ERQ1357" s="84">
        <f>SUM(ERQ1355:ERQ1356)</f>
        <v>0</v>
      </c>
      <c r="ERR1357" s="84">
        <f>ERQ1357/ERP1357</f>
        <v>0</v>
      </c>
      <c r="ERS1357" s="84">
        <f>SUM(ERS1355)</f>
        <v>1000000</v>
      </c>
      <c r="ERT1357" s="84">
        <f>SUM(ERT1355:ERT1356)</f>
        <v>2000000</v>
      </c>
      <c r="ERU1357" s="84">
        <f>SUM(ERU1355:ERU1356)</f>
        <v>0</v>
      </c>
      <c r="ERV1357" s="84">
        <f>ERU1357/ERT1357</f>
        <v>0</v>
      </c>
      <c r="ERW1357" s="84">
        <f>ERT1357-ERU1357</f>
        <v>2000000</v>
      </c>
      <c r="ERX1357" s="84">
        <f t="shared" si="357"/>
        <v>3000000</v>
      </c>
      <c r="ESE1357" s="84" t="s">
        <v>5397</v>
      </c>
      <c r="ESF1357" s="84">
        <f>SUM(ESF1355:ESF1356)</f>
        <v>1000000</v>
      </c>
      <c r="ESG1357" s="84">
        <f>SUM(ESG1355:ESG1356)</f>
        <v>0</v>
      </c>
      <c r="ESH1357" s="84">
        <f>ESG1357/ESF1357</f>
        <v>0</v>
      </c>
      <c r="ESI1357" s="84">
        <f>SUM(ESI1355)</f>
        <v>1000000</v>
      </c>
      <c r="ESJ1357" s="84">
        <f>SUM(ESJ1355:ESJ1356)</f>
        <v>2000000</v>
      </c>
      <c r="ESK1357" s="84">
        <f>SUM(ESK1355:ESK1356)</f>
        <v>0</v>
      </c>
      <c r="ESL1357" s="84">
        <f>ESK1357/ESJ1357</f>
        <v>0</v>
      </c>
      <c r="ESM1357" s="84">
        <f>ESJ1357-ESK1357</f>
        <v>2000000</v>
      </c>
      <c r="ESN1357" s="84">
        <f t="shared" si="358"/>
        <v>3000000</v>
      </c>
      <c r="ESU1357" s="84" t="s">
        <v>5397</v>
      </c>
      <c r="ESV1357" s="84">
        <f>SUM(ESV1355:ESV1356)</f>
        <v>1000000</v>
      </c>
      <c r="ESW1357" s="84">
        <f>SUM(ESW1355:ESW1356)</f>
        <v>0</v>
      </c>
      <c r="ESX1357" s="84">
        <f>ESW1357/ESV1357</f>
        <v>0</v>
      </c>
      <c r="ESY1357" s="84">
        <f>SUM(ESY1355)</f>
        <v>1000000</v>
      </c>
      <c r="ESZ1357" s="84">
        <f>SUM(ESZ1355:ESZ1356)</f>
        <v>2000000</v>
      </c>
      <c r="ETA1357" s="84">
        <f>SUM(ETA1355:ETA1356)</f>
        <v>0</v>
      </c>
      <c r="ETB1357" s="84">
        <f>ETA1357/ESZ1357</f>
        <v>0</v>
      </c>
      <c r="ETC1357" s="84">
        <f>ESZ1357-ETA1357</f>
        <v>2000000</v>
      </c>
      <c r="ETD1357" s="84">
        <f t="shared" si="358"/>
        <v>3000000</v>
      </c>
      <c r="ETK1357" s="84" t="s">
        <v>5397</v>
      </c>
      <c r="ETL1357" s="84">
        <f>SUM(ETL1355:ETL1356)</f>
        <v>1000000</v>
      </c>
      <c r="ETM1357" s="84">
        <f>SUM(ETM1355:ETM1356)</f>
        <v>0</v>
      </c>
      <c r="ETN1357" s="84">
        <f>ETM1357/ETL1357</f>
        <v>0</v>
      </c>
      <c r="ETO1357" s="84">
        <f>SUM(ETO1355)</f>
        <v>1000000</v>
      </c>
      <c r="ETP1357" s="84">
        <f>SUM(ETP1355:ETP1356)</f>
        <v>2000000</v>
      </c>
      <c r="ETQ1357" s="84">
        <f>SUM(ETQ1355:ETQ1356)</f>
        <v>0</v>
      </c>
      <c r="ETR1357" s="84">
        <f>ETQ1357/ETP1357</f>
        <v>0</v>
      </c>
      <c r="ETS1357" s="84">
        <f>ETP1357-ETQ1357</f>
        <v>2000000</v>
      </c>
      <c r="ETT1357" s="84">
        <f t="shared" si="359"/>
        <v>3000000</v>
      </c>
      <c r="EUA1357" s="84" t="s">
        <v>5397</v>
      </c>
      <c r="EUB1357" s="84">
        <f>SUM(EUB1355:EUB1356)</f>
        <v>1000000</v>
      </c>
      <c r="EUC1357" s="84">
        <f>SUM(EUC1355:EUC1356)</f>
        <v>0</v>
      </c>
      <c r="EUD1357" s="84">
        <f>EUC1357/EUB1357</f>
        <v>0</v>
      </c>
      <c r="EUE1357" s="84">
        <f>SUM(EUE1355)</f>
        <v>1000000</v>
      </c>
      <c r="EUF1357" s="84">
        <f>SUM(EUF1355:EUF1356)</f>
        <v>2000000</v>
      </c>
      <c r="EUG1357" s="84">
        <f>SUM(EUG1355:EUG1356)</f>
        <v>0</v>
      </c>
      <c r="EUH1357" s="84">
        <f>EUG1357/EUF1357</f>
        <v>0</v>
      </c>
      <c r="EUI1357" s="84">
        <f>EUF1357-EUG1357</f>
        <v>2000000</v>
      </c>
      <c r="EUJ1357" s="84">
        <f t="shared" si="359"/>
        <v>3000000</v>
      </c>
      <c r="EUQ1357" s="84" t="s">
        <v>5397</v>
      </c>
      <c r="EUR1357" s="84">
        <f>SUM(EUR1355:EUR1356)</f>
        <v>1000000</v>
      </c>
      <c r="EUS1357" s="84">
        <f>SUM(EUS1355:EUS1356)</f>
        <v>0</v>
      </c>
      <c r="EUT1357" s="84">
        <f>EUS1357/EUR1357</f>
        <v>0</v>
      </c>
      <c r="EUU1357" s="84">
        <f>SUM(EUU1355)</f>
        <v>1000000</v>
      </c>
      <c r="EUV1357" s="84">
        <f>SUM(EUV1355:EUV1356)</f>
        <v>2000000</v>
      </c>
      <c r="EUW1357" s="84">
        <f>SUM(EUW1355:EUW1356)</f>
        <v>0</v>
      </c>
      <c r="EUX1357" s="84">
        <f>EUW1357/EUV1357</f>
        <v>0</v>
      </c>
      <c r="EUY1357" s="84">
        <f>EUV1357-EUW1357</f>
        <v>2000000</v>
      </c>
      <c r="EUZ1357" s="84">
        <f t="shared" si="360"/>
        <v>3000000</v>
      </c>
      <c r="EVG1357" s="84" t="s">
        <v>5397</v>
      </c>
      <c r="EVH1357" s="84">
        <f>SUM(EVH1355:EVH1356)</f>
        <v>1000000</v>
      </c>
      <c r="EVI1357" s="84">
        <f>SUM(EVI1355:EVI1356)</f>
        <v>0</v>
      </c>
      <c r="EVJ1357" s="84">
        <f>EVI1357/EVH1357</f>
        <v>0</v>
      </c>
      <c r="EVK1357" s="84">
        <f>SUM(EVK1355)</f>
        <v>1000000</v>
      </c>
      <c r="EVL1357" s="84">
        <f>SUM(EVL1355:EVL1356)</f>
        <v>2000000</v>
      </c>
      <c r="EVM1357" s="84">
        <f>SUM(EVM1355:EVM1356)</f>
        <v>0</v>
      </c>
      <c r="EVN1357" s="84">
        <f>EVM1357/EVL1357</f>
        <v>0</v>
      </c>
      <c r="EVO1357" s="84">
        <f>EVL1357-EVM1357</f>
        <v>2000000</v>
      </c>
      <c r="EVP1357" s="84">
        <f t="shared" si="360"/>
        <v>3000000</v>
      </c>
      <c r="EVW1357" s="84" t="s">
        <v>5397</v>
      </c>
      <c r="EVX1357" s="84">
        <f>SUM(EVX1355:EVX1356)</f>
        <v>1000000</v>
      </c>
      <c r="EVY1357" s="84">
        <f>SUM(EVY1355:EVY1356)</f>
        <v>0</v>
      </c>
      <c r="EVZ1357" s="84">
        <f>EVY1357/EVX1357</f>
        <v>0</v>
      </c>
      <c r="EWA1357" s="84">
        <f>SUM(EWA1355)</f>
        <v>1000000</v>
      </c>
      <c r="EWB1357" s="84">
        <f>SUM(EWB1355:EWB1356)</f>
        <v>2000000</v>
      </c>
      <c r="EWC1357" s="84">
        <f>SUM(EWC1355:EWC1356)</f>
        <v>0</v>
      </c>
      <c r="EWD1357" s="84">
        <f>EWC1357/EWB1357</f>
        <v>0</v>
      </c>
      <c r="EWE1357" s="84">
        <f>EWB1357-EWC1357</f>
        <v>2000000</v>
      </c>
      <c r="EWF1357" s="84">
        <f t="shared" si="361"/>
        <v>3000000</v>
      </c>
      <c r="EWM1357" s="84" t="s">
        <v>5397</v>
      </c>
      <c r="EWN1357" s="84">
        <f>SUM(EWN1355:EWN1356)</f>
        <v>1000000</v>
      </c>
      <c r="EWO1357" s="84">
        <f>SUM(EWO1355:EWO1356)</f>
        <v>0</v>
      </c>
      <c r="EWP1357" s="84">
        <f>EWO1357/EWN1357</f>
        <v>0</v>
      </c>
      <c r="EWQ1357" s="84">
        <f>SUM(EWQ1355)</f>
        <v>1000000</v>
      </c>
      <c r="EWR1357" s="84">
        <f>SUM(EWR1355:EWR1356)</f>
        <v>2000000</v>
      </c>
      <c r="EWS1357" s="84">
        <f>SUM(EWS1355:EWS1356)</f>
        <v>0</v>
      </c>
      <c r="EWT1357" s="84">
        <f>EWS1357/EWR1357</f>
        <v>0</v>
      </c>
      <c r="EWU1357" s="84">
        <f>EWR1357-EWS1357</f>
        <v>2000000</v>
      </c>
      <c r="EWV1357" s="84">
        <f t="shared" si="361"/>
        <v>3000000</v>
      </c>
      <c r="EXC1357" s="84" t="s">
        <v>5397</v>
      </c>
      <c r="EXD1357" s="84">
        <f>SUM(EXD1355:EXD1356)</f>
        <v>1000000</v>
      </c>
      <c r="EXE1357" s="84">
        <f>SUM(EXE1355:EXE1356)</f>
        <v>0</v>
      </c>
      <c r="EXF1357" s="84">
        <f>EXE1357/EXD1357</f>
        <v>0</v>
      </c>
      <c r="EXG1357" s="84">
        <f>SUM(EXG1355)</f>
        <v>1000000</v>
      </c>
      <c r="EXH1357" s="84">
        <f>SUM(EXH1355:EXH1356)</f>
        <v>2000000</v>
      </c>
      <c r="EXI1357" s="84">
        <f>SUM(EXI1355:EXI1356)</f>
        <v>0</v>
      </c>
      <c r="EXJ1357" s="84">
        <f>EXI1357/EXH1357</f>
        <v>0</v>
      </c>
      <c r="EXK1357" s="84">
        <f>EXH1357-EXI1357</f>
        <v>2000000</v>
      </c>
      <c r="EXL1357" s="84">
        <f t="shared" si="362"/>
        <v>3000000</v>
      </c>
      <c r="EXS1357" s="84" t="s">
        <v>5397</v>
      </c>
      <c r="EXT1357" s="84">
        <f>SUM(EXT1355:EXT1356)</f>
        <v>1000000</v>
      </c>
      <c r="EXU1357" s="84">
        <f>SUM(EXU1355:EXU1356)</f>
        <v>0</v>
      </c>
      <c r="EXV1357" s="84">
        <f>EXU1357/EXT1357</f>
        <v>0</v>
      </c>
      <c r="EXW1357" s="84">
        <f>SUM(EXW1355)</f>
        <v>1000000</v>
      </c>
      <c r="EXX1357" s="84">
        <f>SUM(EXX1355:EXX1356)</f>
        <v>2000000</v>
      </c>
      <c r="EXY1357" s="84">
        <f>SUM(EXY1355:EXY1356)</f>
        <v>0</v>
      </c>
      <c r="EXZ1357" s="84">
        <f>EXY1357/EXX1357</f>
        <v>0</v>
      </c>
      <c r="EYA1357" s="84">
        <f>EXX1357-EXY1357</f>
        <v>2000000</v>
      </c>
      <c r="EYB1357" s="84">
        <f t="shared" si="362"/>
        <v>3000000</v>
      </c>
      <c r="EYI1357" s="84" t="s">
        <v>5397</v>
      </c>
      <c r="EYJ1357" s="84">
        <f>SUM(EYJ1355:EYJ1356)</f>
        <v>1000000</v>
      </c>
      <c r="EYK1357" s="84">
        <f>SUM(EYK1355:EYK1356)</f>
        <v>0</v>
      </c>
      <c r="EYL1357" s="84">
        <f>EYK1357/EYJ1357</f>
        <v>0</v>
      </c>
      <c r="EYM1357" s="84">
        <f>SUM(EYM1355)</f>
        <v>1000000</v>
      </c>
      <c r="EYN1357" s="84">
        <f>SUM(EYN1355:EYN1356)</f>
        <v>2000000</v>
      </c>
      <c r="EYO1357" s="84">
        <f>SUM(EYO1355:EYO1356)</f>
        <v>0</v>
      </c>
      <c r="EYP1357" s="84">
        <f>EYO1357/EYN1357</f>
        <v>0</v>
      </c>
      <c r="EYQ1357" s="84">
        <f>EYN1357-EYO1357</f>
        <v>2000000</v>
      </c>
      <c r="EYR1357" s="84">
        <f t="shared" si="363"/>
        <v>3000000</v>
      </c>
      <c r="EYY1357" s="84" t="s">
        <v>5397</v>
      </c>
      <c r="EYZ1357" s="84">
        <f>SUM(EYZ1355:EYZ1356)</f>
        <v>1000000</v>
      </c>
      <c r="EZA1357" s="84">
        <f>SUM(EZA1355:EZA1356)</f>
        <v>0</v>
      </c>
      <c r="EZB1357" s="84">
        <f>EZA1357/EYZ1357</f>
        <v>0</v>
      </c>
      <c r="EZC1357" s="84">
        <f>SUM(EZC1355)</f>
        <v>1000000</v>
      </c>
      <c r="EZD1357" s="84">
        <f>SUM(EZD1355:EZD1356)</f>
        <v>2000000</v>
      </c>
      <c r="EZE1357" s="84">
        <f>SUM(EZE1355:EZE1356)</f>
        <v>0</v>
      </c>
      <c r="EZF1357" s="84">
        <f>EZE1357/EZD1357</f>
        <v>0</v>
      </c>
      <c r="EZG1357" s="84">
        <f>EZD1357-EZE1357</f>
        <v>2000000</v>
      </c>
      <c r="EZH1357" s="84">
        <f t="shared" si="363"/>
        <v>3000000</v>
      </c>
      <c r="EZO1357" s="84" t="s">
        <v>5397</v>
      </c>
      <c r="EZP1357" s="84">
        <f>SUM(EZP1355:EZP1356)</f>
        <v>1000000</v>
      </c>
      <c r="EZQ1357" s="84">
        <f>SUM(EZQ1355:EZQ1356)</f>
        <v>0</v>
      </c>
      <c r="EZR1357" s="84">
        <f>EZQ1357/EZP1357</f>
        <v>0</v>
      </c>
      <c r="EZS1357" s="84">
        <f>SUM(EZS1355)</f>
        <v>1000000</v>
      </c>
      <c r="EZT1357" s="84">
        <f>SUM(EZT1355:EZT1356)</f>
        <v>2000000</v>
      </c>
      <c r="EZU1357" s="84">
        <f>SUM(EZU1355:EZU1356)</f>
        <v>0</v>
      </c>
      <c r="EZV1357" s="84">
        <f>EZU1357/EZT1357</f>
        <v>0</v>
      </c>
      <c r="EZW1357" s="84">
        <f>EZT1357-EZU1357</f>
        <v>2000000</v>
      </c>
      <c r="EZX1357" s="84">
        <f t="shared" si="364"/>
        <v>3000000</v>
      </c>
      <c r="FAE1357" s="84" t="s">
        <v>5397</v>
      </c>
      <c r="FAF1357" s="84">
        <f>SUM(FAF1355:FAF1356)</f>
        <v>1000000</v>
      </c>
      <c r="FAG1357" s="84">
        <f>SUM(FAG1355:FAG1356)</f>
        <v>0</v>
      </c>
      <c r="FAH1357" s="84">
        <f>FAG1357/FAF1357</f>
        <v>0</v>
      </c>
      <c r="FAI1357" s="84">
        <f>SUM(FAI1355)</f>
        <v>1000000</v>
      </c>
      <c r="FAJ1357" s="84">
        <f>SUM(FAJ1355:FAJ1356)</f>
        <v>2000000</v>
      </c>
      <c r="FAK1357" s="84">
        <f>SUM(FAK1355:FAK1356)</f>
        <v>0</v>
      </c>
      <c r="FAL1357" s="84">
        <f>FAK1357/FAJ1357</f>
        <v>0</v>
      </c>
      <c r="FAM1357" s="84">
        <f>FAJ1357-FAK1357</f>
        <v>2000000</v>
      </c>
      <c r="FAN1357" s="84">
        <f t="shared" si="364"/>
        <v>3000000</v>
      </c>
      <c r="FAU1357" s="84" t="s">
        <v>5397</v>
      </c>
      <c r="FAV1357" s="84">
        <f>SUM(FAV1355:FAV1356)</f>
        <v>1000000</v>
      </c>
      <c r="FAW1357" s="84">
        <f>SUM(FAW1355:FAW1356)</f>
        <v>0</v>
      </c>
      <c r="FAX1357" s="84">
        <f>FAW1357/FAV1357</f>
        <v>0</v>
      </c>
      <c r="FAY1357" s="84">
        <f>SUM(FAY1355)</f>
        <v>1000000</v>
      </c>
      <c r="FAZ1357" s="84">
        <f>SUM(FAZ1355:FAZ1356)</f>
        <v>2000000</v>
      </c>
      <c r="FBA1357" s="84">
        <f>SUM(FBA1355:FBA1356)</f>
        <v>0</v>
      </c>
      <c r="FBB1357" s="84">
        <f>FBA1357/FAZ1357</f>
        <v>0</v>
      </c>
      <c r="FBC1357" s="84">
        <f>FAZ1357-FBA1357</f>
        <v>2000000</v>
      </c>
      <c r="FBD1357" s="84">
        <f t="shared" si="365"/>
        <v>3000000</v>
      </c>
      <c r="FBK1357" s="84" t="s">
        <v>5397</v>
      </c>
      <c r="FBL1357" s="84">
        <f>SUM(FBL1355:FBL1356)</f>
        <v>1000000</v>
      </c>
      <c r="FBM1357" s="84">
        <f>SUM(FBM1355:FBM1356)</f>
        <v>0</v>
      </c>
      <c r="FBN1357" s="84">
        <f>FBM1357/FBL1357</f>
        <v>0</v>
      </c>
      <c r="FBO1357" s="84">
        <f>SUM(FBO1355)</f>
        <v>1000000</v>
      </c>
      <c r="FBP1357" s="84">
        <f>SUM(FBP1355:FBP1356)</f>
        <v>2000000</v>
      </c>
      <c r="FBQ1357" s="84">
        <f>SUM(FBQ1355:FBQ1356)</f>
        <v>0</v>
      </c>
      <c r="FBR1357" s="84">
        <f>FBQ1357/FBP1357</f>
        <v>0</v>
      </c>
      <c r="FBS1357" s="84">
        <f>FBP1357-FBQ1357</f>
        <v>2000000</v>
      </c>
      <c r="FBT1357" s="84">
        <f t="shared" si="365"/>
        <v>3000000</v>
      </c>
      <c r="FCA1357" s="84" t="s">
        <v>5397</v>
      </c>
      <c r="FCB1357" s="84">
        <f>SUM(FCB1355:FCB1356)</f>
        <v>1000000</v>
      </c>
      <c r="FCC1357" s="84">
        <f>SUM(FCC1355:FCC1356)</f>
        <v>0</v>
      </c>
      <c r="FCD1357" s="84">
        <f>FCC1357/FCB1357</f>
        <v>0</v>
      </c>
      <c r="FCE1357" s="84">
        <f>SUM(FCE1355)</f>
        <v>1000000</v>
      </c>
      <c r="FCF1357" s="84">
        <f>SUM(FCF1355:FCF1356)</f>
        <v>2000000</v>
      </c>
      <c r="FCG1357" s="84">
        <f>SUM(FCG1355:FCG1356)</f>
        <v>0</v>
      </c>
      <c r="FCH1357" s="84">
        <f>FCG1357/FCF1357</f>
        <v>0</v>
      </c>
      <c r="FCI1357" s="84">
        <f>FCF1357-FCG1357</f>
        <v>2000000</v>
      </c>
      <c r="FCJ1357" s="84">
        <f t="shared" si="366"/>
        <v>3000000</v>
      </c>
      <c r="FCQ1357" s="84" t="s">
        <v>5397</v>
      </c>
      <c r="FCR1357" s="84">
        <f>SUM(FCR1355:FCR1356)</f>
        <v>1000000</v>
      </c>
      <c r="FCS1357" s="84">
        <f>SUM(FCS1355:FCS1356)</f>
        <v>0</v>
      </c>
      <c r="FCT1357" s="84">
        <f>FCS1357/FCR1357</f>
        <v>0</v>
      </c>
      <c r="FCU1357" s="84">
        <f>SUM(FCU1355)</f>
        <v>1000000</v>
      </c>
      <c r="FCV1357" s="84">
        <f>SUM(FCV1355:FCV1356)</f>
        <v>2000000</v>
      </c>
      <c r="FCW1357" s="84">
        <f>SUM(FCW1355:FCW1356)</f>
        <v>0</v>
      </c>
      <c r="FCX1357" s="84">
        <f>FCW1357/FCV1357</f>
        <v>0</v>
      </c>
      <c r="FCY1357" s="84">
        <f>FCV1357-FCW1357</f>
        <v>2000000</v>
      </c>
      <c r="FCZ1357" s="84">
        <f t="shared" si="366"/>
        <v>3000000</v>
      </c>
      <c r="FDG1357" s="84" t="s">
        <v>5397</v>
      </c>
      <c r="FDH1357" s="84">
        <f>SUM(FDH1355:FDH1356)</f>
        <v>1000000</v>
      </c>
      <c r="FDI1357" s="84">
        <f>SUM(FDI1355:FDI1356)</f>
        <v>0</v>
      </c>
      <c r="FDJ1357" s="84">
        <f>FDI1357/FDH1357</f>
        <v>0</v>
      </c>
      <c r="FDK1357" s="84">
        <f>SUM(FDK1355)</f>
        <v>1000000</v>
      </c>
      <c r="FDL1357" s="84">
        <f>SUM(FDL1355:FDL1356)</f>
        <v>2000000</v>
      </c>
      <c r="FDM1357" s="84">
        <f>SUM(FDM1355:FDM1356)</f>
        <v>0</v>
      </c>
      <c r="FDN1357" s="84">
        <f>FDM1357/FDL1357</f>
        <v>0</v>
      </c>
      <c r="FDO1357" s="84">
        <f>FDL1357-FDM1357</f>
        <v>2000000</v>
      </c>
      <c r="FDP1357" s="84">
        <f t="shared" si="367"/>
        <v>3000000</v>
      </c>
      <c r="FDW1357" s="84" t="s">
        <v>5397</v>
      </c>
      <c r="FDX1357" s="84">
        <f>SUM(FDX1355:FDX1356)</f>
        <v>1000000</v>
      </c>
      <c r="FDY1357" s="84">
        <f>SUM(FDY1355:FDY1356)</f>
        <v>0</v>
      </c>
      <c r="FDZ1357" s="84">
        <f>FDY1357/FDX1357</f>
        <v>0</v>
      </c>
      <c r="FEA1357" s="84">
        <f>SUM(FEA1355)</f>
        <v>1000000</v>
      </c>
      <c r="FEB1357" s="84">
        <f>SUM(FEB1355:FEB1356)</f>
        <v>2000000</v>
      </c>
      <c r="FEC1357" s="84">
        <f>SUM(FEC1355:FEC1356)</f>
        <v>0</v>
      </c>
      <c r="FED1357" s="84">
        <f>FEC1357/FEB1357</f>
        <v>0</v>
      </c>
      <c r="FEE1357" s="84">
        <f>FEB1357-FEC1357</f>
        <v>2000000</v>
      </c>
      <c r="FEF1357" s="84">
        <f t="shared" si="367"/>
        <v>3000000</v>
      </c>
      <c r="FEM1357" s="84" t="s">
        <v>5397</v>
      </c>
      <c r="FEN1357" s="84">
        <f>SUM(FEN1355:FEN1356)</f>
        <v>1000000</v>
      </c>
      <c r="FEO1357" s="84">
        <f>SUM(FEO1355:FEO1356)</f>
        <v>0</v>
      </c>
      <c r="FEP1357" s="84">
        <f>FEO1357/FEN1357</f>
        <v>0</v>
      </c>
      <c r="FEQ1357" s="84">
        <f>SUM(FEQ1355)</f>
        <v>1000000</v>
      </c>
      <c r="FER1357" s="84">
        <f>SUM(FER1355:FER1356)</f>
        <v>2000000</v>
      </c>
      <c r="FES1357" s="84">
        <f>SUM(FES1355:FES1356)</f>
        <v>0</v>
      </c>
      <c r="FET1357" s="84">
        <f>FES1357/FER1357</f>
        <v>0</v>
      </c>
      <c r="FEU1357" s="84">
        <f>FER1357-FES1357</f>
        <v>2000000</v>
      </c>
      <c r="FEV1357" s="84">
        <f t="shared" si="368"/>
        <v>3000000</v>
      </c>
      <c r="FFC1357" s="84" t="s">
        <v>5397</v>
      </c>
      <c r="FFD1357" s="84">
        <f>SUM(FFD1355:FFD1356)</f>
        <v>1000000</v>
      </c>
      <c r="FFE1357" s="84">
        <f>SUM(FFE1355:FFE1356)</f>
        <v>0</v>
      </c>
      <c r="FFF1357" s="84">
        <f>FFE1357/FFD1357</f>
        <v>0</v>
      </c>
      <c r="FFG1357" s="84">
        <f>SUM(FFG1355)</f>
        <v>1000000</v>
      </c>
      <c r="FFH1357" s="84">
        <f>SUM(FFH1355:FFH1356)</f>
        <v>2000000</v>
      </c>
      <c r="FFI1357" s="84">
        <f>SUM(FFI1355:FFI1356)</f>
        <v>0</v>
      </c>
      <c r="FFJ1357" s="84">
        <f>FFI1357/FFH1357</f>
        <v>0</v>
      </c>
      <c r="FFK1357" s="84">
        <f>FFH1357-FFI1357</f>
        <v>2000000</v>
      </c>
      <c r="FFL1357" s="84">
        <f t="shared" si="368"/>
        <v>3000000</v>
      </c>
      <c r="FFS1357" s="84" t="s">
        <v>5397</v>
      </c>
      <c r="FFT1357" s="84">
        <f>SUM(FFT1355:FFT1356)</f>
        <v>1000000</v>
      </c>
      <c r="FFU1357" s="84">
        <f>SUM(FFU1355:FFU1356)</f>
        <v>0</v>
      </c>
      <c r="FFV1357" s="84">
        <f>FFU1357/FFT1357</f>
        <v>0</v>
      </c>
      <c r="FFW1357" s="84">
        <f>SUM(FFW1355)</f>
        <v>1000000</v>
      </c>
      <c r="FFX1357" s="84">
        <f>SUM(FFX1355:FFX1356)</f>
        <v>2000000</v>
      </c>
      <c r="FFY1357" s="84">
        <f>SUM(FFY1355:FFY1356)</f>
        <v>0</v>
      </c>
      <c r="FFZ1357" s="84">
        <f>FFY1357/FFX1357</f>
        <v>0</v>
      </c>
      <c r="FGA1357" s="84">
        <f>FFX1357-FFY1357</f>
        <v>2000000</v>
      </c>
      <c r="FGB1357" s="84">
        <f t="shared" si="369"/>
        <v>3000000</v>
      </c>
      <c r="FGI1357" s="84" t="s">
        <v>5397</v>
      </c>
      <c r="FGJ1357" s="84">
        <f>SUM(FGJ1355:FGJ1356)</f>
        <v>1000000</v>
      </c>
      <c r="FGK1357" s="84">
        <f>SUM(FGK1355:FGK1356)</f>
        <v>0</v>
      </c>
      <c r="FGL1357" s="84">
        <f>FGK1357/FGJ1357</f>
        <v>0</v>
      </c>
      <c r="FGM1357" s="84">
        <f>SUM(FGM1355)</f>
        <v>1000000</v>
      </c>
      <c r="FGN1357" s="84">
        <f>SUM(FGN1355:FGN1356)</f>
        <v>2000000</v>
      </c>
      <c r="FGO1357" s="84">
        <f>SUM(FGO1355:FGO1356)</f>
        <v>0</v>
      </c>
      <c r="FGP1357" s="84">
        <f>FGO1357/FGN1357</f>
        <v>0</v>
      </c>
      <c r="FGQ1357" s="84">
        <f>FGN1357-FGO1357</f>
        <v>2000000</v>
      </c>
      <c r="FGR1357" s="84">
        <f t="shared" si="369"/>
        <v>3000000</v>
      </c>
      <c r="FGY1357" s="84" t="s">
        <v>5397</v>
      </c>
      <c r="FGZ1357" s="84">
        <f>SUM(FGZ1355:FGZ1356)</f>
        <v>1000000</v>
      </c>
      <c r="FHA1357" s="84">
        <f>SUM(FHA1355:FHA1356)</f>
        <v>0</v>
      </c>
      <c r="FHB1357" s="84">
        <f>FHA1357/FGZ1357</f>
        <v>0</v>
      </c>
      <c r="FHC1357" s="84">
        <f>SUM(FHC1355)</f>
        <v>1000000</v>
      </c>
      <c r="FHD1357" s="84">
        <f>SUM(FHD1355:FHD1356)</f>
        <v>2000000</v>
      </c>
      <c r="FHE1357" s="84">
        <f>SUM(FHE1355:FHE1356)</f>
        <v>0</v>
      </c>
      <c r="FHF1357" s="84">
        <f>FHE1357/FHD1357</f>
        <v>0</v>
      </c>
      <c r="FHG1357" s="84">
        <f>FHD1357-FHE1357</f>
        <v>2000000</v>
      </c>
      <c r="FHH1357" s="84">
        <f t="shared" si="370"/>
        <v>3000000</v>
      </c>
      <c r="FHO1357" s="84" t="s">
        <v>5397</v>
      </c>
      <c r="FHP1357" s="84">
        <f>SUM(FHP1355:FHP1356)</f>
        <v>1000000</v>
      </c>
      <c r="FHQ1357" s="84">
        <f>SUM(FHQ1355:FHQ1356)</f>
        <v>0</v>
      </c>
      <c r="FHR1357" s="84">
        <f>FHQ1357/FHP1357</f>
        <v>0</v>
      </c>
      <c r="FHS1357" s="84">
        <f>SUM(FHS1355)</f>
        <v>1000000</v>
      </c>
      <c r="FHT1357" s="84">
        <f>SUM(FHT1355:FHT1356)</f>
        <v>2000000</v>
      </c>
      <c r="FHU1357" s="84">
        <f>SUM(FHU1355:FHU1356)</f>
        <v>0</v>
      </c>
      <c r="FHV1357" s="84">
        <f>FHU1357/FHT1357</f>
        <v>0</v>
      </c>
      <c r="FHW1357" s="84">
        <f>FHT1357-FHU1357</f>
        <v>2000000</v>
      </c>
      <c r="FHX1357" s="84">
        <f t="shared" si="370"/>
        <v>3000000</v>
      </c>
      <c r="FIE1357" s="84" t="s">
        <v>5397</v>
      </c>
      <c r="FIF1357" s="84">
        <f>SUM(FIF1355:FIF1356)</f>
        <v>1000000</v>
      </c>
      <c r="FIG1357" s="84">
        <f>SUM(FIG1355:FIG1356)</f>
        <v>0</v>
      </c>
      <c r="FIH1357" s="84">
        <f>FIG1357/FIF1357</f>
        <v>0</v>
      </c>
      <c r="FII1357" s="84">
        <f>SUM(FII1355)</f>
        <v>1000000</v>
      </c>
      <c r="FIJ1357" s="84">
        <f>SUM(FIJ1355:FIJ1356)</f>
        <v>2000000</v>
      </c>
      <c r="FIK1357" s="84">
        <f>SUM(FIK1355:FIK1356)</f>
        <v>0</v>
      </c>
      <c r="FIL1357" s="84">
        <f>FIK1357/FIJ1357</f>
        <v>0</v>
      </c>
      <c r="FIM1357" s="84">
        <f>FIJ1357-FIK1357</f>
        <v>2000000</v>
      </c>
      <c r="FIN1357" s="84">
        <f t="shared" si="371"/>
        <v>3000000</v>
      </c>
      <c r="FIU1357" s="84" t="s">
        <v>5397</v>
      </c>
      <c r="FIV1357" s="84">
        <f>SUM(FIV1355:FIV1356)</f>
        <v>1000000</v>
      </c>
      <c r="FIW1357" s="84">
        <f>SUM(FIW1355:FIW1356)</f>
        <v>0</v>
      </c>
      <c r="FIX1357" s="84">
        <f>FIW1357/FIV1357</f>
        <v>0</v>
      </c>
      <c r="FIY1357" s="84">
        <f>SUM(FIY1355)</f>
        <v>1000000</v>
      </c>
      <c r="FIZ1357" s="84">
        <f>SUM(FIZ1355:FIZ1356)</f>
        <v>2000000</v>
      </c>
      <c r="FJA1357" s="84">
        <f>SUM(FJA1355:FJA1356)</f>
        <v>0</v>
      </c>
      <c r="FJB1357" s="84">
        <f>FJA1357/FIZ1357</f>
        <v>0</v>
      </c>
      <c r="FJC1357" s="84">
        <f>FIZ1357-FJA1357</f>
        <v>2000000</v>
      </c>
      <c r="FJD1357" s="84">
        <f t="shared" si="371"/>
        <v>3000000</v>
      </c>
      <c r="FJK1357" s="84" t="s">
        <v>5397</v>
      </c>
      <c r="FJL1357" s="84">
        <f>SUM(FJL1355:FJL1356)</f>
        <v>1000000</v>
      </c>
      <c r="FJM1357" s="84">
        <f>SUM(FJM1355:FJM1356)</f>
        <v>0</v>
      </c>
      <c r="FJN1357" s="84">
        <f>FJM1357/FJL1357</f>
        <v>0</v>
      </c>
      <c r="FJO1357" s="84">
        <f>SUM(FJO1355)</f>
        <v>1000000</v>
      </c>
      <c r="FJP1357" s="84">
        <f>SUM(FJP1355:FJP1356)</f>
        <v>2000000</v>
      </c>
      <c r="FJQ1357" s="84">
        <f>SUM(FJQ1355:FJQ1356)</f>
        <v>0</v>
      </c>
      <c r="FJR1357" s="84">
        <f>FJQ1357/FJP1357</f>
        <v>0</v>
      </c>
      <c r="FJS1357" s="84">
        <f>FJP1357-FJQ1357</f>
        <v>2000000</v>
      </c>
      <c r="FJT1357" s="84">
        <f t="shared" si="372"/>
        <v>3000000</v>
      </c>
      <c r="FKA1357" s="84" t="s">
        <v>5397</v>
      </c>
      <c r="FKB1357" s="84">
        <f>SUM(FKB1355:FKB1356)</f>
        <v>1000000</v>
      </c>
      <c r="FKC1357" s="84">
        <f>SUM(FKC1355:FKC1356)</f>
        <v>0</v>
      </c>
      <c r="FKD1357" s="84">
        <f>FKC1357/FKB1357</f>
        <v>0</v>
      </c>
      <c r="FKE1357" s="84">
        <f>SUM(FKE1355)</f>
        <v>1000000</v>
      </c>
      <c r="FKF1357" s="84">
        <f>SUM(FKF1355:FKF1356)</f>
        <v>2000000</v>
      </c>
      <c r="FKG1357" s="84">
        <f>SUM(FKG1355:FKG1356)</f>
        <v>0</v>
      </c>
      <c r="FKH1357" s="84">
        <f>FKG1357/FKF1357</f>
        <v>0</v>
      </c>
      <c r="FKI1357" s="84">
        <f>FKF1357-FKG1357</f>
        <v>2000000</v>
      </c>
      <c r="FKJ1357" s="84">
        <f t="shared" si="372"/>
        <v>3000000</v>
      </c>
      <c r="FKQ1357" s="84" t="s">
        <v>5397</v>
      </c>
      <c r="FKR1357" s="84">
        <f>SUM(FKR1355:FKR1356)</f>
        <v>1000000</v>
      </c>
      <c r="FKS1357" s="84">
        <f>SUM(FKS1355:FKS1356)</f>
        <v>0</v>
      </c>
      <c r="FKT1357" s="84">
        <f>FKS1357/FKR1357</f>
        <v>0</v>
      </c>
      <c r="FKU1357" s="84">
        <f>SUM(FKU1355)</f>
        <v>1000000</v>
      </c>
      <c r="FKV1357" s="84">
        <f>SUM(FKV1355:FKV1356)</f>
        <v>2000000</v>
      </c>
      <c r="FKW1357" s="84">
        <f>SUM(FKW1355:FKW1356)</f>
        <v>0</v>
      </c>
      <c r="FKX1357" s="84">
        <f>FKW1357/FKV1357</f>
        <v>0</v>
      </c>
      <c r="FKY1357" s="84">
        <f>FKV1357-FKW1357</f>
        <v>2000000</v>
      </c>
      <c r="FKZ1357" s="84">
        <f t="shared" si="373"/>
        <v>3000000</v>
      </c>
      <c r="FLG1357" s="84" t="s">
        <v>5397</v>
      </c>
      <c r="FLH1357" s="84">
        <f>SUM(FLH1355:FLH1356)</f>
        <v>1000000</v>
      </c>
      <c r="FLI1357" s="84">
        <f>SUM(FLI1355:FLI1356)</f>
        <v>0</v>
      </c>
      <c r="FLJ1357" s="84">
        <f>FLI1357/FLH1357</f>
        <v>0</v>
      </c>
      <c r="FLK1357" s="84">
        <f>SUM(FLK1355)</f>
        <v>1000000</v>
      </c>
      <c r="FLL1357" s="84">
        <f>SUM(FLL1355:FLL1356)</f>
        <v>2000000</v>
      </c>
      <c r="FLM1357" s="84">
        <f>SUM(FLM1355:FLM1356)</f>
        <v>0</v>
      </c>
      <c r="FLN1357" s="84">
        <f>FLM1357/FLL1357</f>
        <v>0</v>
      </c>
      <c r="FLO1357" s="84">
        <f>FLL1357-FLM1357</f>
        <v>2000000</v>
      </c>
      <c r="FLP1357" s="84">
        <f t="shared" si="373"/>
        <v>3000000</v>
      </c>
      <c r="FLW1357" s="84" t="s">
        <v>5397</v>
      </c>
      <c r="FLX1357" s="84">
        <f>SUM(FLX1355:FLX1356)</f>
        <v>1000000</v>
      </c>
      <c r="FLY1357" s="84">
        <f>SUM(FLY1355:FLY1356)</f>
        <v>0</v>
      </c>
      <c r="FLZ1357" s="84">
        <f>FLY1357/FLX1357</f>
        <v>0</v>
      </c>
      <c r="FMA1357" s="84">
        <f>SUM(FMA1355)</f>
        <v>1000000</v>
      </c>
      <c r="FMB1357" s="84">
        <f>SUM(FMB1355:FMB1356)</f>
        <v>2000000</v>
      </c>
      <c r="FMC1357" s="84">
        <f>SUM(FMC1355:FMC1356)</f>
        <v>0</v>
      </c>
      <c r="FMD1357" s="84">
        <f>FMC1357/FMB1357</f>
        <v>0</v>
      </c>
      <c r="FME1357" s="84">
        <f>FMB1357-FMC1357</f>
        <v>2000000</v>
      </c>
      <c r="FMF1357" s="84">
        <f t="shared" si="374"/>
        <v>3000000</v>
      </c>
      <c r="FMM1357" s="84" t="s">
        <v>5397</v>
      </c>
      <c r="FMN1357" s="84">
        <f>SUM(FMN1355:FMN1356)</f>
        <v>1000000</v>
      </c>
      <c r="FMO1357" s="84">
        <f>SUM(FMO1355:FMO1356)</f>
        <v>0</v>
      </c>
      <c r="FMP1357" s="84">
        <f>FMO1357/FMN1357</f>
        <v>0</v>
      </c>
      <c r="FMQ1357" s="84">
        <f>SUM(FMQ1355)</f>
        <v>1000000</v>
      </c>
      <c r="FMR1357" s="84">
        <f>SUM(FMR1355:FMR1356)</f>
        <v>2000000</v>
      </c>
      <c r="FMS1357" s="84">
        <f>SUM(FMS1355:FMS1356)</f>
        <v>0</v>
      </c>
      <c r="FMT1357" s="84">
        <f>FMS1357/FMR1357</f>
        <v>0</v>
      </c>
      <c r="FMU1357" s="84">
        <f>FMR1357-FMS1357</f>
        <v>2000000</v>
      </c>
      <c r="FMV1357" s="84">
        <f t="shared" si="374"/>
        <v>3000000</v>
      </c>
      <c r="FNC1357" s="84" t="s">
        <v>5397</v>
      </c>
      <c r="FND1357" s="84">
        <f>SUM(FND1355:FND1356)</f>
        <v>1000000</v>
      </c>
      <c r="FNE1357" s="84">
        <f>SUM(FNE1355:FNE1356)</f>
        <v>0</v>
      </c>
      <c r="FNF1357" s="84">
        <f>FNE1357/FND1357</f>
        <v>0</v>
      </c>
      <c r="FNG1357" s="84">
        <f>SUM(FNG1355)</f>
        <v>1000000</v>
      </c>
      <c r="FNH1357" s="84">
        <f>SUM(FNH1355:FNH1356)</f>
        <v>2000000</v>
      </c>
      <c r="FNI1357" s="84">
        <f>SUM(FNI1355:FNI1356)</f>
        <v>0</v>
      </c>
      <c r="FNJ1357" s="84">
        <f>FNI1357/FNH1357</f>
        <v>0</v>
      </c>
      <c r="FNK1357" s="84">
        <f>FNH1357-FNI1357</f>
        <v>2000000</v>
      </c>
      <c r="FNL1357" s="84">
        <f t="shared" si="375"/>
        <v>3000000</v>
      </c>
      <c r="FNS1357" s="84" t="s">
        <v>5397</v>
      </c>
      <c r="FNT1357" s="84">
        <f>SUM(FNT1355:FNT1356)</f>
        <v>1000000</v>
      </c>
      <c r="FNU1357" s="84">
        <f>SUM(FNU1355:FNU1356)</f>
        <v>0</v>
      </c>
      <c r="FNV1357" s="84">
        <f>FNU1357/FNT1357</f>
        <v>0</v>
      </c>
      <c r="FNW1357" s="84">
        <f>SUM(FNW1355)</f>
        <v>1000000</v>
      </c>
      <c r="FNX1357" s="84">
        <f>SUM(FNX1355:FNX1356)</f>
        <v>2000000</v>
      </c>
      <c r="FNY1357" s="84">
        <f>SUM(FNY1355:FNY1356)</f>
        <v>0</v>
      </c>
      <c r="FNZ1357" s="84">
        <f>FNY1357/FNX1357</f>
        <v>0</v>
      </c>
      <c r="FOA1357" s="84">
        <f>FNX1357-FNY1357</f>
        <v>2000000</v>
      </c>
      <c r="FOB1357" s="84">
        <f t="shared" si="375"/>
        <v>3000000</v>
      </c>
      <c r="FOI1357" s="84" t="s">
        <v>5397</v>
      </c>
      <c r="FOJ1357" s="84">
        <f>SUM(FOJ1355:FOJ1356)</f>
        <v>1000000</v>
      </c>
      <c r="FOK1357" s="84">
        <f>SUM(FOK1355:FOK1356)</f>
        <v>0</v>
      </c>
      <c r="FOL1357" s="84">
        <f>FOK1357/FOJ1357</f>
        <v>0</v>
      </c>
      <c r="FOM1357" s="84">
        <f>SUM(FOM1355)</f>
        <v>1000000</v>
      </c>
      <c r="FON1357" s="84">
        <f>SUM(FON1355:FON1356)</f>
        <v>2000000</v>
      </c>
      <c r="FOO1357" s="84">
        <f>SUM(FOO1355:FOO1356)</f>
        <v>0</v>
      </c>
      <c r="FOP1357" s="84">
        <f>FOO1357/FON1357</f>
        <v>0</v>
      </c>
      <c r="FOQ1357" s="84">
        <f>FON1357-FOO1357</f>
        <v>2000000</v>
      </c>
      <c r="FOR1357" s="84">
        <f t="shared" si="376"/>
        <v>3000000</v>
      </c>
      <c r="FOY1357" s="84" t="s">
        <v>5397</v>
      </c>
      <c r="FOZ1357" s="84">
        <f>SUM(FOZ1355:FOZ1356)</f>
        <v>1000000</v>
      </c>
      <c r="FPA1357" s="84">
        <f>SUM(FPA1355:FPA1356)</f>
        <v>0</v>
      </c>
      <c r="FPB1357" s="84">
        <f>FPA1357/FOZ1357</f>
        <v>0</v>
      </c>
      <c r="FPC1357" s="84">
        <f>SUM(FPC1355)</f>
        <v>1000000</v>
      </c>
      <c r="FPD1357" s="84">
        <f>SUM(FPD1355:FPD1356)</f>
        <v>2000000</v>
      </c>
      <c r="FPE1357" s="84">
        <f>SUM(FPE1355:FPE1356)</f>
        <v>0</v>
      </c>
      <c r="FPF1357" s="84">
        <f>FPE1357/FPD1357</f>
        <v>0</v>
      </c>
      <c r="FPG1357" s="84">
        <f>FPD1357-FPE1357</f>
        <v>2000000</v>
      </c>
      <c r="FPH1357" s="84">
        <f t="shared" si="376"/>
        <v>3000000</v>
      </c>
      <c r="FPO1357" s="84" t="s">
        <v>5397</v>
      </c>
      <c r="FPP1357" s="84">
        <f>SUM(FPP1355:FPP1356)</f>
        <v>1000000</v>
      </c>
      <c r="FPQ1357" s="84">
        <f>SUM(FPQ1355:FPQ1356)</f>
        <v>0</v>
      </c>
      <c r="FPR1357" s="84">
        <f>FPQ1357/FPP1357</f>
        <v>0</v>
      </c>
      <c r="FPS1357" s="84">
        <f>SUM(FPS1355)</f>
        <v>1000000</v>
      </c>
      <c r="FPT1357" s="84">
        <f>SUM(FPT1355:FPT1356)</f>
        <v>2000000</v>
      </c>
      <c r="FPU1357" s="84">
        <f>SUM(FPU1355:FPU1356)</f>
        <v>0</v>
      </c>
      <c r="FPV1357" s="84">
        <f>FPU1357/FPT1357</f>
        <v>0</v>
      </c>
      <c r="FPW1357" s="84">
        <f>FPT1357-FPU1357</f>
        <v>2000000</v>
      </c>
      <c r="FPX1357" s="84">
        <f t="shared" si="377"/>
        <v>3000000</v>
      </c>
      <c r="FQE1357" s="84" t="s">
        <v>5397</v>
      </c>
      <c r="FQF1357" s="84">
        <f>SUM(FQF1355:FQF1356)</f>
        <v>1000000</v>
      </c>
      <c r="FQG1357" s="84">
        <f>SUM(FQG1355:FQG1356)</f>
        <v>0</v>
      </c>
      <c r="FQH1357" s="84">
        <f>FQG1357/FQF1357</f>
        <v>0</v>
      </c>
      <c r="FQI1357" s="84">
        <f>SUM(FQI1355)</f>
        <v>1000000</v>
      </c>
      <c r="FQJ1357" s="84">
        <f>SUM(FQJ1355:FQJ1356)</f>
        <v>2000000</v>
      </c>
      <c r="FQK1357" s="84">
        <f>SUM(FQK1355:FQK1356)</f>
        <v>0</v>
      </c>
      <c r="FQL1357" s="84">
        <f>FQK1357/FQJ1357</f>
        <v>0</v>
      </c>
      <c r="FQM1357" s="84">
        <f>FQJ1357-FQK1357</f>
        <v>2000000</v>
      </c>
      <c r="FQN1357" s="84">
        <f t="shared" si="377"/>
        <v>3000000</v>
      </c>
      <c r="FQU1357" s="84" t="s">
        <v>5397</v>
      </c>
      <c r="FQV1357" s="84">
        <f>SUM(FQV1355:FQV1356)</f>
        <v>1000000</v>
      </c>
      <c r="FQW1357" s="84">
        <f>SUM(FQW1355:FQW1356)</f>
        <v>0</v>
      </c>
      <c r="FQX1357" s="84">
        <f>FQW1357/FQV1357</f>
        <v>0</v>
      </c>
      <c r="FQY1357" s="84">
        <f>SUM(FQY1355)</f>
        <v>1000000</v>
      </c>
      <c r="FQZ1357" s="84">
        <f>SUM(FQZ1355:FQZ1356)</f>
        <v>2000000</v>
      </c>
      <c r="FRA1357" s="84">
        <f>SUM(FRA1355:FRA1356)</f>
        <v>0</v>
      </c>
      <c r="FRB1357" s="84">
        <f>FRA1357/FQZ1357</f>
        <v>0</v>
      </c>
      <c r="FRC1357" s="84">
        <f>FQZ1357-FRA1357</f>
        <v>2000000</v>
      </c>
      <c r="FRD1357" s="84">
        <f t="shared" si="378"/>
        <v>3000000</v>
      </c>
      <c r="FRK1357" s="84" t="s">
        <v>5397</v>
      </c>
      <c r="FRL1357" s="84">
        <f>SUM(FRL1355:FRL1356)</f>
        <v>1000000</v>
      </c>
      <c r="FRM1357" s="84">
        <f>SUM(FRM1355:FRM1356)</f>
        <v>0</v>
      </c>
      <c r="FRN1357" s="84">
        <f>FRM1357/FRL1357</f>
        <v>0</v>
      </c>
      <c r="FRO1357" s="84">
        <f>SUM(FRO1355)</f>
        <v>1000000</v>
      </c>
      <c r="FRP1357" s="84">
        <f>SUM(FRP1355:FRP1356)</f>
        <v>2000000</v>
      </c>
      <c r="FRQ1357" s="84">
        <f>SUM(FRQ1355:FRQ1356)</f>
        <v>0</v>
      </c>
      <c r="FRR1357" s="84">
        <f>FRQ1357/FRP1357</f>
        <v>0</v>
      </c>
      <c r="FRS1357" s="84">
        <f>FRP1357-FRQ1357</f>
        <v>2000000</v>
      </c>
      <c r="FRT1357" s="84">
        <f t="shared" si="378"/>
        <v>3000000</v>
      </c>
      <c r="FSA1357" s="84" t="s">
        <v>5397</v>
      </c>
      <c r="FSB1357" s="84">
        <f>SUM(FSB1355:FSB1356)</f>
        <v>1000000</v>
      </c>
      <c r="FSC1357" s="84">
        <f>SUM(FSC1355:FSC1356)</f>
        <v>0</v>
      </c>
      <c r="FSD1357" s="84">
        <f>FSC1357/FSB1357</f>
        <v>0</v>
      </c>
      <c r="FSE1357" s="84">
        <f>SUM(FSE1355)</f>
        <v>1000000</v>
      </c>
      <c r="FSF1357" s="84">
        <f>SUM(FSF1355:FSF1356)</f>
        <v>2000000</v>
      </c>
      <c r="FSG1357" s="84">
        <f>SUM(FSG1355:FSG1356)</f>
        <v>0</v>
      </c>
      <c r="FSH1357" s="84">
        <f>FSG1357/FSF1357</f>
        <v>0</v>
      </c>
      <c r="FSI1357" s="84">
        <f>FSF1357-FSG1357</f>
        <v>2000000</v>
      </c>
      <c r="FSJ1357" s="84">
        <f t="shared" si="379"/>
        <v>3000000</v>
      </c>
      <c r="FSQ1357" s="84" t="s">
        <v>5397</v>
      </c>
      <c r="FSR1357" s="84">
        <f>SUM(FSR1355:FSR1356)</f>
        <v>1000000</v>
      </c>
      <c r="FSS1357" s="84">
        <f>SUM(FSS1355:FSS1356)</f>
        <v>0</v>
      </c>
      <c r="FST1357" s="84">
        <f>FSS1357/FSR1357</f>
        <v>0</v>
      </c>
      <c r="FSU1357" s="84">
        <f>SUM(FSU1355)</f>
        <v>1000000</v>
      </c>
      <c r="FSV1357" s="84">
        <f>SUM(FSV1355:FSV1356)</f>
        <v>2000000</v>
      </c>
      <c r="FSW1357" s="84">
        <f>SUM(FSW1355:FSW1356)</f>
        <v>0</v>
      </c>
      <c r="FSX1357" s="84">
        <f>FSW1357/FSV1357</f>
        <v>0</v>
      </c>
      <c r="FSY1357" s="84">
        <f>FSV1357-FSW1357</f>
        <v>2000000</v>
      </c>
      <c r="FSZ1357" s="84">
        <f t="shared" si="379"/>
        <v>3000000</v>
      </c>
      <c r="FTG1357" s="84" t="s">
        <v>5397</v>
      </c>
      <c r="FTH1357" s="84">
        <f>SUM(FTH1355:FTH1356)</f>
        <v>1000000</v>
      </c>
      <c r="FTI1357" s="84">
        <f>SUM(FTI1355:FTI1356)</f>
        <v>0</v>
      </c>
      <c r="FTJ1357" s="84">
        <f>FTI1357/FTH1357</f>
        <v>0</v>
      </c>
      <c r="FTK1357" s="84">
        <f>SUM(FTK1355)</f>
        <v>1000000</v>
      </c>
      <c r="FTL1357" s="84">
        <f>SUM(FTL1355:FTL1356)</f>
        <v>2000000</v>
      </c>
      <c r="FTM1357" s="84">
        <f>SUM(FTM1355:FTM1356)</f>
        <v>0</v>
      </c>
      <c r="FTN1357" s="84">
        <f>FTM1357/FTL1357</f>
        <v>0</v>
      </c>
      <c r="FTO1357" s="84">
        <f>FTL1357-FTM1357</f>
        <v>2000000</v>
      </c>
      <c r="FTP1357" s="84">
        <f t="shared" si="380"/>
        <v>3000000</v>
      </c>
      <c r="FTW1357" s="84" t="s">
        <v>5397</v>
      </c>
      <c r="FTX1357" s="84">
        <f>SUM(FTX1355:FTX1356)</f>
        <v>1000000</v>
      </c>
      <c r="FTY1357" s="84">
        <f>SUM(FTY1355:FTY1356)</f>
        <v>0</v>
      </c>
      <c r="FTZ1357" s="84">
        <f>FTY1357/FTX1357</f>
        <v>0</v>
      </c>
      <c r="FUA1357" s="84">
        <f>SUM(FUA1355)</f>
        <v>1000000</v>
      </c>
      <c r="FUB1357" s="84">
        <f>SUM(FUB1355:FUB1356)</f>
        <v>2000000</v>
      </c>
      <c r="FUC1357" s="84">
        <f>SUM(FUC1355:FUC1356)</f>
        <v>0</v>
      </c>
      <c r="FUD1357" s="84">
        <f>FUC1357/FUB1357</f>
        <v>0</v>
      </c>
      <c r="FUE1357" s="84">
        <f>FUB1357-FUC1357</f>
        <v>2000000</v>
      </c>
      <c r="FUF1357" s="84">
        <f t="shared" si="380"/>
        <v>3000000</v>
      </c>
      <c r="FUM1357" s="84" t="s">
        <v>5397</v>
      </c>
      <c r="FUN1357" s="84">
        <f>SUM(FUN1355:FUN1356)</f>
        <v>1000000</v>
      </c>
      <c r="FUO1357" s="84">
        <f>SUM(FUO1355:FUO1356)</f>
        <v>0</v>
      </c>
      <c r="FUP1357" s="84">
        <f>FUO1357/FUN1357</f>
        <v>0</v>
      </c>
      <c r="FUQ1357" s="84">
        <f>SUM(FUQ1355)</f>
        <v>1000000</v>
      </c>
      <c r="FUR1357" s="84">
        <f>SUM(FUR1355:FUR1356)</f>
        <v>2000000</v>
      </c>
      <c r="FUS1357" s="84">
        <f>SUM(FUS1355:FUS1356)</f>
        <v>0</v>
      </c>
      <c r="FUT1357" s="84">
        <f>FUS1357/FUR1357</f>
        <v>0</v>
      </c>
      <c r="FUU1357" s="84">
        <f>FUR1357-FUS1357</f>
        <v>2000000</v>
      </c>
      <c r="FUV1357" s="84">
        <f t="shared" si="381"/>
        <v>3000000</v>
      </c>
      <c r="FVC1357" s="84" t="s">
        <v>5397</v>
      </c>
      <c r="FVD1357" s="84">
        <f>SUM(FVD1355:FVD1356)</f>
        <v>1000000</v>
      </c>
      <c r="FVE1357" s="84">
        <f>SUM(FVE1355:FVE1356)</f>
        <v>0</v>
      </c>
      <c r="FVF1357" s="84">
        <f>FVE1357/FVD1357</f>
        <v>0</v>
      </c>
      <c r="FVG1357" s="84">
        <f>SUM(FVG1355)</f>
        <v>1000000</v>
      </c>
      <c r="FVH1357" s="84">
        <f>SUM(FVH1355:FVH1356)</f>
        <v>2000000</v>
      </c>
      <c r="FVI1357" s="84">
        <f>SUM(FVI1355:FVI1356)</f>
        <v>0</v>
      </c>
      <c r="FVJ1357" s="84">
        <f>FVI1357/FVH1357</f>
        <v>0</v>
      </c>
      <c r="FVK1357" s="84">
        <f>FVH1357-FVI1357</f>
        <v>2000000</v>
      </c>
      <c r="FVL1357" s="84">
        <f t="shared" si="381"/>
        <v>3000000</v>
      </c>
      <c r="FVS1357" s="84" t="s">
        <v>5397</v>
      </c>
      <c r="FVT1357" s="84">
        <f>SUM(FVT1355:FVT1356)</f>
        <v>1000000</v>
      </c>
      <c r="FVU1357" s="84">
        <f>SUM(FVU1355:FVU1356)</f>
        <v>0</v>
      </c>
      <c r="FVV1357" s="84">
        <f>FVU1357/FVT1357</f>
        <v>0</v>
      </c>
      <c r="FVW1357" s="84">
        <f>SUM(FVW1355)</f>
        <v>1000000</v>
      </c>
      <c r="FVX1357" s="84">
        <f>SUM(FVX1355:FVX1356)</f>
        <v>2000000</v>
      </c>
      <c r="FVY1357" s="84">
        <f>SUM(FVY1355:FVY1356)</f>
        <v>0</v>
      </c>
      <c r="FVZ1357" s="84">
        <f>FVY1357/FVX1357</f>
        <v>0</v>
      </c>
      <c r="FWA1357" s="84">
        <f>FVX1357-FVY1357</f>
        <v>2000000</v>
      </c>
      <c r="FWB1357" s="84">
        <f t="shared" si="382"/>
        <v>3000000</v>
      </c>
      <c r="FWI1357" s="84" t="s">
        <v>5397</v>
      </c>
      <c r="FWJ1357" s="84">
        <f>SUM(FWJ1355:FWJ1356)</f>
        <v>1000000</v>
      </c>
      <c r="FWK1357" s="84">
        <f>SUM(FWK1355:FWK1356)</f>
        <v>0</v>
      </c>
      <c r="FWL1357" s="84">
        <f>FWK1357/FWJ1357</f>
        <v>0</v>
      </c>
      <c r="FWM1357" s="84">
        <f>SUM(FWM1355)</f>
        <v>1000000</v>
      </c>
      <c r="FWN1357" s="84">
        <f>SUM(FWN1355:FWN1356)</f>
        <v>2000000</v>
      </c>
      <c r="FWO1357" s="84">
        <f>SUM(FWO1355:FWO1356)</f>
        <v>0</v>
      </c>
      <c r="FWP1357" s="84">
        <f>FWO1357/FWN1357</f>
        <v>0</v>
      </c>
      <c r="FWQ1357" s="84">
        <f>FWN1357-FWO1357</f>
        <v>2000000</v>
      </c>
      <c r="FWR1357" s="84">
        <f t="shared" si="382"/>
        <v>3000000</v>
      </c>
      <c r="FWY1357" s="84" t="s">
        <v>5397</v>
      </c>
      <c r="FWZ1357" s="84">
        <f>SUM(FWZ1355:FWZ1356)</f>
        <v>1000000</v>
      </c>
      <c r="FXA1357" s="84">
        <f>SUM(FXA1355:FXA1356)</f>
        <v>0</v>
      </c>
      <c r="FXB1357" s="84">
        <f>FXA1357/FWZ1357</f>
        <v>0</v>
      </c>
      <c r="FXC1357" s="84">
        <f>SUM(FXC1355)</f>
        <v>1000000</v>
      </c>
      <c r="FXD1357" s="84">
        <f>SUM(FXD1355:FXD1356)</f>
        <v>2000000</v>
      </c>
      <c r="FXE1357" s="84">
        <f>SUM(FXE1355:FXE1356)</f>
        <v>0</v>
      </c>
      <c r="FXF1357" s="84">
        <f>FXE1357/FXD1357</f>
        <v>0</v>
      </c>
      <c r="FXG1357" s="84">
        <f>FXD1357-FXE1357</f>
        <v>2000000</v>
      </c>
      <c r="FXH1357" s="84">
        <f t="shared" si="383"/>
        <v>3000000</v>
      </c>
      <c r="FXO1357" s="84" t="s">
        <v>5397</v>
      </c>
      <c r="FXP1357" s="84">
        <f>SUM(FXP1355:FXP1356)</f>
        <v>1000000</v>
      </c>
      <c r="FXQ1357" s="84">
        <f>SUM(FXQ1355:FXQ1356)</f>
        <v>0</v>
      </c>
      <c r="FXR1357" s="84">
        <f>FXQ1357/FXP1357</f>
        <v>0</v>
      </c>
      <c r="FXS1357" s="84">
        <f>SUM(FXS1355)</f>
        <v>1000000</v>
      </c>
      <c r="FXT1357" s="84">
        <f>SUM(FXT1355:FXT1356)</f>
        <v>2000000</v>
      </c>
      <c r="FXU1357" s="84">
        <f>SUM(FXU1355:FXU1356)</f>
        <v>0</v>
      </c>
      <c r="FXV1357" s="84">
        <f>FXU1357/FXT1357</f>
        <v>0</v>
      </c>
      <c r="FXW1357" s="84">
        <f>FXT1357-FXU1357</f>
        <v>2000000</v>
      </c>
      <c r="FXX1357" s="84">
        <f t="shared" si="383"/>
        <v>3000000</v>
      </c>
      <c r="FYE1357" s="84" t="s">
        <v>5397</v>
      </c>
      <c r="FYF1357" s="84">
        <f>SUM(FYF1355:FYF1356)</f>
        <v>1000000</v>
      </c>
      <c r="FYG1357" s="84">
        <f>SUM(FYG1355:FYG1356)</f>
        <v>0</v>
      </c>
      <c r="FYH1357" s="84">
        <f>FYG1357/FYF1357</f>
        <v>0</v>
      </c>
      <c r="FYI1357" s="84">
        <f>SUM(FYI1355)</f>
        <v>1000000</v>
      </c>
      <c r="FYJ1357" s="84">
        <f>SUM(FYJ1355:FYJ1356)</f>
        <v>2000000</v>
      </c>
      <c r="FYK1357" s="84">
        <f>SUM(FYK1355:FYK1356)</f>
        <v>0</v>
      </c>
      <c r="FYL1357" s="84">
        <f>FYK1357/FYJ1357</f>
        <v>0</v>
      </c>
      <c r="FYM1357" s="84">
        <f>FYJ1357-FYK1357</f>
        <v>2000000</v>
      </c>
      <c r="FYN1357" s="84">
        <f t="shared" si="384"/>
        <v>3000000</v>
      </c>
      <c r="FYU1357" s="84" t="s">
        <v>5397</v>
      </c>
      <c r="FYV1357" s="84">
        <f>SUM(FYV1355:FYV1356)</f>
        <v>1000000</v>
      </c>
      <c r="FYW1357" s="84">
        <f>SUM(FYW1355:FYW1356)</f>
        <v>0</v>
      </c>
      <c r="FYX1357" s="84">
        <f>FYW1357/FYV1357</f>
        <v>0</v>
      </c>
      <c r="FYY1357" s="84">
        <f>SUM(FYY1355)</f>
        <v>1000000</v>
      </c>
      <c r="FYZ1357" s="84">
        <f>SUM(FYZ1355:FYZ1356)</f>
        <v>2000000</v>
      </c>
      <c r="FZA1357" s="84">
        <f>SUM(FZA1355:FZA1356)</f>
        <v>0</v>
      </c>
      <c r="FZB1357" s="84">
        <f>FZA1357/FYZ1357</f>
        <v>0</v>
      </c>
      <c r="FZC1357" s="84">
        <f>FYZ1357-FZA1357</f>
        <v>2000000</v>
      </c>
      <c r="FZD1357" s="84">
        <f t="shared" si="384"/>
        <v>3000000</v>
      </c>
      <c r="FZK1357" s="84" t="s">
        <v>5397</v>
      </c>
      <c r="FZL1357" s="84">
        <f>SUM(FZL1355:FZL1356)</f>
        <v>1000000</v>
      </c>
      <c r="FZM1357" s="84">
        <f>SUM(FZM1355:FZM1356)</f>
        <v>0</v>
      </c>
      <c r="FZN1357" s="84">
        <f>FZM1357/FZL1357</f>
        <v>0</v>
      </c>
      <c r="FZO1357" s="84">
        <f>SUM(FZO1355)</f>
        <v>1000000</v>
      </c>
      <c r="FZP1357" s="84">
        <f>SUM(FZP1355:FZP1356)</f>
        <v>2000000</v>
      </c>
      <c r="FZQ1357" s="84">
        <f>SUM(FZQ1355:FZQ1356)</f>
        <v>0</v>
      </c>
      <c r="FZR1357" s="84">
        <f>FZQ1357/FZP1357</f>
        <v>0</v>
      </c>
      <c r="FZS1357" s="84">
        <f>FZP1357-FZQ1357</f>
        <v>2000000</v>
      </c>
      <c r="FZT1357" s="84">
        <f t="shared" si="385"/>
        <v>3000000</v>
      </c>
      <c r="GAA1357" s="84" t="s">
        <v>5397</v>
      </c>
      <c r="GAB1357" s="84">
        <f>SUM(GAB1355:GAB1356)</f>
        <v>1000000</v>
      </c>
      <c r="GAC1357" s="84">
        <f>SUM(GAC1355:GAC1356)</f>
        <v>0</v>
      </c>
      <c r="GAD1357" s="84">
        <f>GAC1357/GAB1357</f>
        <v>0</v>
      </c>
      <c r="GAE1357" s="84">
        <f>SUM(GAE1355)</f>
        <v>1000000</v>
      </c>
      <c r="GAF1357" s="84">
        <f>SUM(GAF1355:GAF1356)</f>
        <v>2000000</v>
      </c>
      <c r="GAG1357" s="84">
        <f>SUM(GAG1355:GAG1356)</f>
        <v>0</v>
      </c>
      <c r="GAH1357" s="84">
        <f>GAG1357/GAF1357</f>
        <v>0</v>
      </c>
      <c r="GAI1357" s="84">
        <f>GAF1357-GAG1357</f>
        <v>2000000</v>
      </c>
      <c r="GAJ1357" s="84">
        <f t="shared" si="385"/>
        <v>3000000</v>
      </c>
      <c r="GAQ1357" s="84" t="s">
        <v>5397</v>
      </c>
      <c r="GAR1357" s="84">
        <f>SUM(GAR1355:GAR1356)</f>
        <v>1000000</v>
      </c>
      <c r="GAS1357" s="84">
        <f>SUM(GAS1355:GAS1356)</f>
        <v>0</v>
      </c>
      <c r="GAT1357" s="84">
        <f>GAS1357/GAR1357</f>
        <v>0</v>
      </c>
      <c r="GAU1357" s="84">
        <f>SUM(GAU1355)</f>
        <v>1000000</v>
      </c>
      <c r="GAV1357" s="84">
        <f>SUM(GAV1355:GAV1356)</f>
        <v>2000000</v>
      </c>
      <c r="GAW1357" s="84">
        <f>SUM(GAW1355:GAW1356)</f>
        <v>0</v>
      </c>
      <c r="GAX1357" s="84">
        <f>GAW1357/GAV1357</f>
        <v>0</v>
      </c>
      <c r="GAY1357" s="84">
        <f>GAV1357-GAW1357</f>
        <v>2000000</v>
      </c>
      <c r="GAZ1357" s="84">
        <f t="shared" si="386"/>
        <v>3000000</v>
      </c>
      <c r="GBG1357" s="84" t="s">
        <v>5397</v>
      </c>
      <c r="GBH1357" s="84">
        <f>SUM(GBH1355:GBH1356)</f>
        <v>1000000</v>
      </c>
      <c r="GBI1357" s="84">
        <f>SUM(GBI1355:GBI1356)</f>
        <v>0</v>
      </c>
      <c r="GBJ1357" s="84">
        <f>GBI1357/GBH1357</f>
        <v>0</v>
      </c>
      <c r="GBK1357" s="84">
        <f>SUM(GBK1355)</f>
        <v>1000000</v>
      </c>
      <c r="GBL1357" s="84">
        <f>SUM(GBL1355:GBL1356)</f>
        <v>2000000</v>
      </c>
      <c r="GBM1357" s="84">
        <f>SUM(GBM1355:GBM1356)</f>
        <v>0</v>
      </c>
      <c r="GBN1357" s="84">
        <f>GBM1357/GBL1357</f>
        <v>0</v>
      </c>
      <c r="GBO1357" s="84">
        <f>GBL1357-GBM1357</f>
        <v>2000000</v>
      </c>
      <c r="GBP1357" s="84">
        <f t="shared" si="386"/>
        <v>3000000</v>
      </c>
      <c r="GBW1357" s="84" t="s">
        <v>5397</v>
      </c>
      <c r="GBX1357" s="84">
        <f>SUM(GBX1355:GBX1356)</f>
        <v>1000000</v>
      </c>
      <c r="GBY1357" s="84">
        <f>SUM(GBY1355:GBY1356)</f>
        <v>0</v>
      </c>
      <c r="GBZ1357" s="84">
        <f>GBY1357/GBX1357</f>
        <v>0</v>
      </c>
      <c r="GCA1357" s="84">
        <f>SUM(GCA1355)</f>
        <v>1000000</v>
      </c>
      <c r="GCB1357" s="84">
        <f>SUM(GCB1355:GCB1356)</f>
        <v>2000000</v>
      </c>
      <c r="GCC1357" s="84">
        <f>SUM(GCC1355:GCC1356)</f>
        <v>0</v>
      </c>
      <c r="GCD1357" s="84">
        <f>GCC1357/GCB1357</f>
        <v>0</v>
      </c>
      <c r="GCE1357" s="84">
        <f>GCB1357-GCC1357</f>
        <v>2000000</v>
      </c>
      <c r="GCF1357" s="84">
        <f t="shared" si="387"/>
        <v>3000000</v>
      </c>
      <c r="GCM1357" s="84" t="s">
        <v>5397</v>
      </c>
      <c r="GCN1357" s="84">
        <f>SUM(GCN1355:GCN1356)</f>
        <v>1000000</v>
      </c>
      <c r="GCO1357" s="84">
        <f>SUM(GCO1355:GCO1356)</f>
        <v>0</v>
      </c>
      <c r="GCP1357" s="84">
        <f>GCO1357/GCN1357</f>
        <v>0</v>
      </c>
      <c r="GCQ1357" s="84">
        <f>SUM(GCQ1355)</f>
        <v>1000000</v>
      </c>
      <c r="GCR1357" s="84">
        <f>SUM(GCR1355:GCR1356)</f>
        <v>2000000</v>
      </c>
      <c r="GCS1357" s="84">
        <f>SUM(GCS1355:GCS1356)</f>
        <v>0</v>
      </c>
      <c r="GCT1357" s="84">
        <f>GCS1357/GCR1357</f>
        <v>0</v>
      </c>
      <c r="GCU1357" s="84">
        <f>GCR1357-GCS1357</f>
        <v>2000000</v>
      </c>
      <c r="GCV1357" s="84">
        <f t="shared" si="387"/>
        <v>3000000</v>
      </c>
      <c r="GDC1357" s="84" t="s">
        <v>5397</v>
      </c>
      <c r="GDD1357" s="84">
        <f>SUM(GDD1355:GDD1356)</f>
        <v>1000000</v>
      </c>
      <c r="GDE1357" s="84">
        <f>SUM(GDE1355:GDE1356)</f>
        <v>0</v>
      </c>
      <c r="GDF1357" s="84">
        <f>GDE1357/GDD1357</f>
        <v>0</v>
      </c>
      <c r="GDG1357" s="84">
        <f>SUM(GDG1355)</f>
        <v>1000000</v>
      </c>
      <c r="GDH1357" s="84">
        <f>SUM(GDH1355:GDH1356)</f>
        <v>2000000</v>
      </c>
      <c r="GDI1357" s="84">
        <f>SUM(GDI1355:GDI1356)</f>
        <v>0</v>
      </c>
      <c r="GDJ1357" s="84">
        <f>GDI1357/GDH1357</f>
        <v>0</v>
      </c>
      <c r="GDK1357" s="84">
        <f>GDH1357-GDI1357</f>
        <v>2000000</v>
      </c>
      <c r="GDL1357" s="84">
        <f t="shared" si="388"/>
        <v>3000000</v>
      </c>
      <c r="GDS1357" s="84" t="s">
        <v>5397</v>
      </c>
      <c r="GDT1357" s="84">
        <f>SUM(GDT1355:GDT1356)</f>
        <v>1000000</v>
      </c>
      <c r="GDU1357" s="84">
        <f>SUM(GDU1355:GDU1356)</f>
        <v>0</v>
      </c>
      <c r="GDV1357" s="84">
        <f>GDU1357/GDT1357</f>
        <v>0</v>
      </c>
      <c r="GDW1357" s="84">
        <f>SUM(GDW1355)</f>
        <v>1000000</v>
      </c>
      <c r="GDX1357" s="84">
        <f>SUM(GDX1355:GDX1356)</f>
        <v>2000000</v>
      </c>
      <c r="GDY1357" s="84">
        <f>SUM(GDY1355:GDY1356)</f>
        <v>0</v>
      </c>
      <c r="GDZ1357" s="84">
        <f>GDY1357/GDX1357</f>
        <v>0</v>
      </c>
      <c r="GEA1357" s="84">
        <f>GDX1357-GDY1357</f>
        <v>2000000</v>
      </c>
      <c r="GEB1357" s="84">
        <f t="shared" si="388"/>
        <v>3000000</v>
      </c>
      <c r="GEI1357" s="84" t="s">
        <v>5397</v>
      </c>
      <c r="GEJ1357" s="84">
        <f>SUM(GEJ1355:GEJ1356)</f>
        <v>1000000</v>
      </c>
      <c r="GEK1357" s="84">
        <f>SUM(GEK1355:GEK1356)</f>
        <v>0</v>
      </c>
      <c r="GEL1357" s="84">
        <f>GEK1357/GEJ1357</f>
        <v>0</v>
      </c>
      <c r="GEM1357" s="84">
        <f>SUM(GEM1355)</f>
        <v>1000000</v>
      </c>
      <c r="GEN1357" s="84">
        <f>SUM(GEN1355:GEN1356)</f>
        <v>2000000</v>
      </c>
      <c r="GEO1357" s="84">
        <f>SUM(GEO1355:GEO1356)</f>
        <v>0</v>
      </c>
      <c r="GEP1357" s="84">
        <f>GEO1357/GEN1357</f>
        <v>0</v>
      </c>
      <c r="GEQ1357" s="84">
        <f>GEN1357-GEO1357</f>
        <v>2000000</v>
      </c>
      <c r="GER1357" s="84">
        <f t="shared" si="389"/>
        <v>3000000</v>
      </c>
      <c r="GEY1357" s="84" t="s">
        <v>5397</v>
      </c>
      <c r="GEZ1357" s="84">
        <f>SUM(GEZ1355:GEZ1356)</f>
        <v>1000000</v>
      </c>
      <c r="GFA1357" s="84">
        <f>SUM(GFA1355:GFA1356)</f>
        <v>0</v>
      </c>
      <c r="GFB1357" s="84">
        <f>GFA1357/GEZ1357</f>
        <v>0</v>
      </c>
      <c r="GFC1357" s="84">
        <f>SUM(GFC1355)</f>
        <v>1000000</v>
      </c>
      <c r="GFD1357" s="84">
        <f>SUM(GFD1355:GFD1356)</f>
        <v>2000000</v>
      </c>
      <c r="GFE1357" s="84">
        <f>SUM(GFE1355:GFE1356)</f>
        <v>0</v>
      </c>
      <c r="GFF1357" s="84">
        <f>GFE1357/GFD1357</f>
        <v>0</v>
      </c>
      <c r="GFG1357" s="84">
        <f>GFD1357-GFE1357</f>
        <v>2000000</v>
      </c>
      <c r="GFH1357" s="84">
        <f t="shared" si="389"/>
        <v>3000000</v>
      </c>
      <c r="GFO1357" s="84" t="s">
        <v>5397</v>
      </c>
      <c r="GFP1357" s="84">
        <f>SUM(GFP1355:GFP1356)</f>
        <v>1000000</v>
      </c>
      <c r="GFQ1357" s="84">
        <f>SUM(GFQ1355:GFQ1356)</f>
        <v>0</v>
      </c>
      <c r="GFR1357" s="84">
        <f>GFQ1357/GFP1357</f>
        <v>0</v>
      </c>
      <c r="GFS1357" s="84">
        <f>SUM(GFS1355)</f>
        <v>1000000</v>
      </c>
      <c r="GFT1357" s="84">
        <f>SUM(GFT1355:GFT1356)</f>
        <v>2000000</v>
      </c>
      <c r="GFU1357" s="84">
        <f>SUM(GFU1355:GFU1356)</f>
        <v>0</v>
      </c>
      <c r="GFV1357" s="84">
        <f>GFU1357/GFT1357</f>
        <v>0</v>
      </c>
      <c r="GFW1357" s="84">
        <f>GFT1357-GFU1357</f>
        <v>2000000</v>
      </c>
      <c r="GFX1357" s="84">
        <f t="shared" si="390"/>
        <v>3000000</v>
      </c>
      <c r="GGE1357" s="84" t="s">
        <v>5397</v>
      </c>
      <c r="GGF1357" s="84">
        <f>SUM(GGF1355:GGF1356)</f>
        <v>1000000</v>
      </c>
      <c r="GGG1357" s="84">
        <f>SUM(GGG1355:GGG1356)</f>
        <v>0</v>
      </c>
      <c r="GGH1357" s="84">
        <f>GGG1357/GGF1357</f>
        <v>0</v>
      </c>
      <c r="GGI1357" s="84">
        <f>SUM(GGI1355)</f>
        <v>1000000</v>
      </c>
      <c r="GGJ1357" s="84">
        <f>SUM(GGJ1355:GGJ1356)</f>
        <v>2000000</v>
      </c>
      <c r="GGK1357" s="84">
        <f>SUM(GGK1355:GGK1356)</f>
        <v>0</v>
      </c>
      <c r="GGL1357" s="84">
        <f>GGK1357/GGJ1357</f>
        <v>0</v>
      </c>
      <c r="GGM1357" s="84">
        <f>GGJ1357-GGK1357</f>
        <v>2000000</v>
      </c>
      <c r="GGN1357" s="84">
        <f t="shared" si="390"/>
        <v>3000000</v>
      </c>
      <c r="GGU1357" s="84" t="s">
        <v>5397</v>
      </c>
      <c r="GGV1357" s="84">
        <f>SUM(GGV1355:GGV1356)</f>
        <v>1000000</v>
      </c>
      <c r="GGW1357" s="84">
        <f>SUM(GGW1355:GGW1356)</f>
        <v>0</v>
      </c>
      <c r="GGX1357" s="84">
        <f>GGW1357/GGV1357</f>
        <v>0</v>
      </c>
      <c r="GGY1357" s="84">
        <f>SUM(GGY1355)</f>
        <v>1000000</v>
      </c>
      <c r="GGZ1357" s="84">
        <f>SUM(GGZ1355:GGZ1356)</f>
        <v>2000000</v>
      </c>
      <c r="GHA1357" s="84">
        <f>SUM(GHA1355:GHA1356)</f>
        <v>0</v>
      </c>
      <c r="GHB1357" s="84">
        <f>GHA1357/GGZ1357</f>
        <v>0</v>
      </c>
      <c r="GHC1357" s="84">
        <f>GGZ1357-GHA1357</f>
        <v>2000000</v>
      </c>
      <c r="GHD1357" s="84">
        <f t="shared" si="391"/>
        <v>3000000</v>
      </c>
      <c r="GHK1357" s="84" t="s">
        <v>5397</v>
      </c>
      <c r="GHL1357" s="84">
        <f>SUM(GHL1355:GHL1356)</f>
        <v>1000000</v>
      </c>
      <c r="GHM1357" s="84">
        <f>SUM(GHM1355:GHM1356)</f>
        <v>0</v>
      </c>
      <c r="GHN1357" s="84">
        <f>GHM1357/GHL1357</f>
        <v>0</v>
      </c>
      <c r="GHO1357" s="84">
        <f>SUM(GHO1355)</f>
        <v>1000000</v>
      </c>
      <c r="GHP1357" s="84">
        <f>SUM(GHP1355:GHP1356)</f>
        <v>2000000</v>
      </c>
      <c r="GHQ1357" s="84">
        <f>SUM(GHQ1355:GHQ1356)</f>
        <v>0</v>
      </c>
      <c r="GHR1357" s="84">
        <f>GHQ1357/GHP1357</f>
        <v>0</v>
      </c>
      <c r="GHS1357" s="84">
        <f>GHP1357-GHQ1357</f>
        <v>2000000</v>
      </c>
      <c r="GHT1357" s="84">
        <f t="shared" si="391"/>
        <v>3000000</v>
      </c>
      <c r="GIA1357" s="84" t="s">
        <v>5397</v>
      </c>
      <c r="GIB1357" s="84">
        <f>SUM(GIB1355:GIB1356)</f>
        <v>1000000</v>
      </c>
      <c r="GIC1357" s="84">
        <f>SUM(GIC1355:GIC1356)</f>
        <v>0</v>
      </c>
      <c r="GID1357" s="84">
        <f>GIC1357/GIB1357</f>
        <v>0</v>
      </c>
      <c r="GIE1357" s="84">
        <f>SUM(GIE1355)</f>
        <v>1000000</v>
      </c>
      <c r="GIF1357" s="84">
        <f>SUM(GIF1355:GIF1356)</f>
        <v>2000000</v>
      </c>
      <c r="GIG1357" s="84">
        <f>SUM(GIG1355:GIG1356)</f>
        <v>0</v>
      </c>
      <c r="GIH1357" s="84">
        <f>GIG1357/GIF1357</f>
        <v>0</v>
      </c>
      <c r="GII1357" s="84">
        <f>GIF1357-GIG1357</f>
        <v>2000000</v>
      </c>
      <c r="GIJ1357" s="84">
        <f t="shared" si="392"/>
        <v>3000000</v>
      </c>
      <c r="GIQ1357" s="84" t="s">
        <v>5397</v>
      </c>
      <c r="GIR1357" s="84">
        <f>SUM(GIR1355:GIR1356)</f>
        <v>1000000</v>
      </c>
      <c r="GIS1357" s="84">
        <f>SUM(GIS1355:GIS1356)</f>
        <v>0</v>
      </c>
      <c r="GIT1357" s="84">
        <f>GIS1357/GIR1357</f>
        <v>0</v>
      </c>
      <c r="GIU1357" s="84">
        <f>SUM(GIU1355)</f>
        <v>1000000</v>
      </c>
      <c r="GIV1357" s="84">
        <f>SUM(GIV1355:GIV1356)</f>
        <v>2000000</v>
      </c>
      <c r="GIW1357" s="84">
        <f>SUM(GIW1355:GIW1356)</f>
        <v>0</v>
      </c>
      <c r="GIX1357" s="84">
        <f>GIW1357/GIV1357</f>
        <v>0</v>
      </c>
      <c r="GIY1357" s="84">
        <f>GIV1357-GIW1357</f>
        <v>2000000</v>
      </c>
      <c r="GIZ1357" s="84">
        <f t="shared" si="392"/>
        <v>3000000</v>
      </c>
      <c r="GJG1357" s="84" t="s">
        <v>5397</v>
      </c>
      <c r="GJH1357" s="84">
        <f>SUM(GJH1355:GJH1356)</f>
        <v>1000000</v>
      </c>
      <c r="GJI1357" s="84">
        <f>SUM(GJI1355:GJI1356)</f>
        <v>0</v>
      </c>
      <c r="GJJ1357" s="84">
        <f>GJI1357/GJH1357</f>
        <v>0</v>
      </c>
      <c r="GJK1357" s="84">
        <f>SUM(GJK1355)</f>
        <v>1000000</v>
      </c>
      <c r="GJL1357" s="84">
        <f>SUM(GJL1355:GJL1356)</f>
        <v>2000000</v>
      </c>
      <c r="GJM1357" s="84">
        <f>SUM(GJM1355:GJM1356)</f>
        <v>0</v>
      </c>
      <c r="GJN1357" s="84">
        <f>GJM1357/GJL1357</f>
        <v>0</v>
      </c>
      <c r="GJO1357" s="84">
        <f>GJL1357-GJM1357</f>
        <v>2000000</v>
      </c>
      <c r="GJP1357" s="84">
        <f t="shared" si="393"/>
        <v>3000000</v>
      </c>
      <c r="GJW1357" s="84" t="s">
        <v>5397</v>
      </c>
      <c r="GJX1357" s="84">
        <f>SUM(GJX1355:GJX1356)</f>
        <v>1000000</v>
      </c>
      <c r="GJY1357" s="84">
        <f>SUM(GJY1355:GJY1356)</f>
        <v>0</v>
      </c>
      <c r="GJZ1357" s="84">
        <f>GJY1357/GJX1357</f>
        <v>0</v>
      </c>
      <c r="GKA1357" s="84">
        <f>SUM(GKA1355)</f>
        <v>1000000</v>
      </c>
      <c r="GKB1357" s="84">
        <f>SUM(GKB1355:GKB1356)</f>
        <v>2000000</v>
      </c>
      <c r="GKC1357" s="84">
        <f>SUM(GKC1355:GKC1356)</f>
        <v>0</v>
      </c>
      <c r="GKD1357" s="84">
        <f>GKC1357/GKB1357</f>
        <v>0</v>
      </c>
      <c r="GKE1357" s="84">
        <f>GKB1357-GKC1357</f>
        <v>2000000</v>
      </c>
      <c r="GKF1357" s="84">
        <f t="shared" si="393"/>
        <v>3000000</v>
      </c>
      <c r="GKM1357" s="84" t="s">
        <v>5397</v>
      </c>
      <c r="GKN1357" s="84">
        <f>SUM(GKN1355:GKN1356)</f>
        <v>1000000</v>
      </c>
      <c r="GKO1357" s="84">
        <f>SUM(GKO1355:GKO1356)</f>
        <v>0</v>
      </c>
      <c r="GKP1357" s="84">
        <f>GKO1357/GKN1357</f>
        <v>0</v>
      </c>
      <c r="GKQ1357" s="84">
        <f>SUM(GKQ1355)</f>
        <v>1000000</v>
      </c>
      <c r="GKR1357" s="84">
        <f>SUM(GKR1355:GKR1356)</f>
        <v>2000000</v>
      </c>
      <c r="GKS1357" s="84">
        <f>SUM(GKS1355:GKS1356)</f>
        <v>0</v>
      </c>
      <c r="GKT1357" s="84">
        <f>GKS1357/GKR1357</f>
        <v>0</v>
      </c>
      <c r="GKU1357" s="84">
        <f>GKR1357-GKS1357</f>
        <v>2000000</v>
      </c>
      <c r="GKV1357" s="84">
        <f t="shared" si="394"/>
        <v>3000000</v>
      </c>
      <c r="GLC1357" s="84" t="s">
        <v>5397</v>
      </c>
      <c r="GLD1357" s="84">
        <f>SUM(GLD1355:GLD1356)</f>
        <v>1000000</v>
      </c>
      <c r="GLE1357" s="84">
        <f>SUM(GLE1355:GLE1356)</f>
        <v>0</v>
      </c>
      <c r="GLF1357" s="84">
        <f>GLE1357/GLD1357</f>
        <v>0</v>
      </c>
      <c r="GLG1357" s="84">
        <f>SUM(GLG1355)</f>
        <v>1000000</v>
      </c>
      <c r="GLH1357" s="84">
        <f>SUM(GLH1355:GLH1356)</f>
        <v>2000000</v>
      </c>
      <c r="GLI1357" s="84">
        <f>SUM(GLI1355:GLI1356)</f>
        <v>0</v>
      </c>
      <c r="GLJ1357" s="84">
        <f>GLI1357/GLH1357</f>
        <v>0</v>
      </c>
      <c r="GLK1357" s="84">
        <f>GLH1357-GLI1357</f>
        <v>2000000</v>
      </c>
      <c r="GLL1357" s="84">
        <f t="shared" si="394"/>
        <v>3000000</v>
      </c>
      <c r="GLS1357" s="84" t="s">
        <v>5397</v>
      </c>
      <c r="GLT1357" s="84">
        <f>SUM(GLT1355:GLT1356)</f>
        <v>1000000</v>
      </c>
      <c r="GLU1357" s="84">
        <f>SUM(GLU1355:GLU1356)</f>
        <v>0</v>
      </c>
      <c r="GLV1357" s="84">
        <f>GLU1357/GLT1357</f>
        <v>0</v>
      </c>
      <c r="GLW1357" s="84">
        <f>SUM(GLW1355)</f>
        <v>1000000</v>
      </c>
      <c r="GLX1357" s="84">
        <f>SUM(GLX1355:GLX1356)</f>
        <v>2000000</v>
      </c>
      <c r="GLY1357" s="84">
        <f>SUM(GLY1355:GLY1356)</f>
        <v>0</v>
      </c>
      <c r="GLZ1357" s="84">
        <f>GLY1357/GLX1357</f>
        <v>0</v>
      </c>
      <c r="GMA1357" s="84">
        <f>GLX1357-GLY1357</f>
        <v>2000000</v>
      </c>
      <c r="GMB1357" s="84">
        <f t="shared" si="395"/>
        <v>3000000</v>
      </c>
      <c r="GMI1357" s="84" t="s">
        <v>5397</v>
      </c>
      <c r="GMJ1357" s="84">
        <f>SUM(GMJ1355:GMJ1356)</f>
        <v>1000000</v>
      </c>
      <c r="GMK1357" s="84">
        <f>SUM(GMK1355:GMK1356)</f>
        <v>0</v>
      </c>
      <c r="GML1357" s="84">
        <f>GMK1357/GMJ1357</f>
        <v>0</v>
      </c>
      <c r="GMM1357" s="84">
        <f>SUM(GMM1355)</f>
        <v>1000000</v>
      </c>
      <c r="GMN1357" s="84">
        <f>SUM(GMN1355:GMN1356)</f>
        <v>2000000</v>
      </c>
      <c r="GMO1357" s="84">
        <f>SUM(GMO1355:GMO1356)</f>
        <v>0</v>
      </c>
      <c r="GMP1357" s="84">
        <f>GMO1357/GMN1357</f>
        <v>0</v>
      </c>
      <c r="GMQ1357" s="84">
        <f>GMN1357-GMO1357</f>
        <v>2000000</v>
      </c>
      <c r="GMR1357" s="84">
        <f t="shared" si="395"/>
        <v>3000000</v>
      </c>
      <c r="GMY1357" s="84" t="s">
        <v>5397</v>
      </c>
      <c r="GMZ1357" s="84">
        <f>SUM(GMZ1355:GMZ1356)</f>
        <v>1000000</v>
      </c>
      <c r="GNA1357" s="84">
        <f>SUM(GNA1355:GNA1356)</f>
        <v>0</v>
      </c>
      <c r="GNB1357" s="84">
        <f>GNA1357/GMZ1357</f>
        <v>0</v>
      </c>
      <c r="GNC1357" s="84">
        <f>SUM(GNC1355)</f>
        <v>1000000</v>
      </c>
      <c r="GND1357" s="84">
        <f>SUM(GND1355:GND1356)</f>
        <v>2000000</v>
      </c>
      <c r="GNE1357" s="84">
        <f>SUM(GNE1355:GNE1356)</f>
        <v>0</v>
      </c>
      <c r="GNF1357" s="84">
        <f>GNE1357/GND1357</f>
        <v>0</v>
      </c>
      <c r="GNG1357" s="84">
        <f>GND1357-GNE1357</f>
        <v>2000000</v>
      </c>
      <c r="GNH1357" s="84">
        <f t="shared" si="396"/>
        <v>3000000</v>
      </c>
      <c r="GNO1357" s="84" t="s">
        <v>5397</v>
      </c>
      <c r="GNP1357" s="84">
        <f>SUM(GNP1355:GNP1356)</f>
        <v>1000000</v>
      </c>
      <c r="GNQ1357" s="84">
        <f>SUM(GNQ1355:GNQ1356)</f>
        <v>0</v>
      </c>
      <c r="GNR1357" s="84">
        <f>GNQ1357/GNP1357</f>
        <v>0</v>
      </c>
      <c r="GNS1357" s="84">
        <f>SUM(GNS1355)</f>
        <v>1000000</v>
      </c>
      <c r="GNT1357" s="84">
        <f>SUM(GNT1355:GNT1356)</f>
        <v>2000000</v>
      </c>
      <c r="GNU1357" s="84">
        <f>SUM(GNU1355:GNU1356)</f>
        <v>0</v>
      </c>
      <c r="GNV1357" s="84">
        <f>GNU1357/GNT1357</f>
        <v>0</v>
      </c>
      <c r="GNW1357" s="84">
        <f>GNT1357-GNU1357</f>
        <v>2000000</v>
      </c>
      <c r="GNX1357" s="84">
        <f t="shared" si="396"/>
        <v>3000000</v>
      </c>
      <c r="GOE1357" s="84" t="s">
        <v>5397</v>
      </c>
      <c r="GOF1357" s="84">
        <f>SUM(GOF1355:GOF1356)</f>
        <v>1000000</v>
      </c>
      <c r="GOG1357" s="84">
        <f>SUM(GOG1355:GOG1356)</f>
        <v>0</v>
      </c>
      <c r="GOH1357" s="84">
        <f>GOG1357/GOF1357</f>
        <v>0</v>
      </c>
      <c r="GOI1357" s="84">
        <f>SUM(GOI1355)</f>
        <v>1000000</v>
      </c>
      <c r="GOJ1357" s="84">
        <f>SUM(GOJ1355:GOJ1356)</f>
        <v>2000000</v>
      </c>
      <c r="GOK1357" s="84">
        <f>SUM(GOK1355:GOK1356)</f>
        <v>0</v>
      </c>
      <c r="GOL1357" s="84">
        <f>GOK1357/GOJ1357</f>
        <v>0</v>
      </c>
      <c r="GOM1357" s="84">
        <f>GOJ1357-GOK1357</f>
        <v>2000000</v>
      </c>
      <c r="GON1357" s="84">
        <f t="shared" si="397"/>
        <v>3000000</v>
      </c>
      <c r="GOU1357" s="84" t="s">
        <v>5397</v>
      </c>
      <c r="GOV1357" s="84">
        <f>SUM(GOV1355:GOV1356)</f>
        <v>1000000</v>
      </c>
      <c r="GOW1357" s="84">
        <f>SUM(GOW1355:GOW1356)</f>
        <v>0</v>
      </c>
      <c r="GOX1357" s="84">
        <f>GOW1357/GOV1357</f>
        <v>0</v>
      </c>
      <c r="GOY1357" s="84">
        <f>SUM(GOY1355)</f>
        <v>1000000</v>
      </c>
      <c r="GOZ1357" s="84">
        <f>SUM(GOZ1355:GOZ1356)</f>
        <v>2000000</v>
      </c>
      <c r="GPA1357" s="84">
        <f>SUM(GPA1355:GPA1356)</f>
        <v>0</v>
      </c>
      <c r="GPB1357" s="84">
        <f>GPA1357/GOZ1357</f>
        <v>0</v>
      </c>
      <c r="GPC1357" s="84">
        <f>GOZ1357-GPA1357</f>
        <v>2000000</v>
      </c>
      <c r="GPD1357" s="84">
        <f t="shared" si="397"/>
        <v>3000000</v>
      </c>
      <c r="GPK1357" s="84" t="s">
        <v>5397</v>
      </c>
      <c r="GPL1357" s="84">
        <f>SUM(GPL1355:GPL1356)</f>
        <v>1000000</v>
      </c>
      <c r="GPM1357" s="84">
        <f>SUM(GPM1355:GPM1356)</f>
        <v>0</v>
      </c>
      <c r="GPN1357" s="84">
        <f>GPM1357/GPL1357</f>
        <v>0</v>
      </c>
      <c r="GPO1357" s="84">
        <f>SUM(GPO1355)</f>
        <v>1000000</v>
      </c>
      <c r="GPP1357" s="84">
        <f>SUM(GPP1355:GPP1356)</f>
        <v>2000000</v>
      </c>
      <c r="GPQ1357" s="84">
        <f>SUM(GPQ1355:GPQ1356)</f>
        <v>0</v>
      </c>
      <c r="GPR1357" s="84">
        <f>GPQ1357/GPP1357</f>
        <v>0</v>
      </c>
      <c r="GPS1357" s="84">
        <f>GPP1357-GPQ1357</f>
        <v>2000000</v>
      </c>
      <c r="GPT1357" s="84">
        <f t="shared" si="398"/>
        <v>3000000</v>
      </c>
      <c r="GQA1357" s="84" t="s">
        <v>5397</v>
      </c>
      <c r="GQB1357" s="84">
        <f>SUM(GQB1355:GQB1356)</f>
        <v>1000000</v>
      </c>
      <c r="GQC1357" s="84">
        <f>SUM(GQC1355:GQC1356)</f>
        <v>0</v>
      </c>
      <c r="GQD1357" s="84">
        <f>GQC1357/GQB1357</f>
        <v>0</v>
      </c>
      <c r="GQE1357" s="84">
        <f>SUM(GQE1355)</f>
        <v>1000000</v>
      </c>
      <c r="GQF1357" s="84">
        <f>SUM(GQF1355:GQF1356)</f>
        <v>2000000</v>
      </c>
      <c r="GQG1357" s="84">
        <f>SUM(GQG1355:GQG1356)</f>
        <v>0</v>
      </c>
      <c r="GQH1357" s="84">
        <f>GQG1357/GQF1357</f>
        <v>0</v>
      </c>
      <c r="GQI1357" s="84">
        <f>GQF1357-GQG1357</f>
        <v>2000000</v>
      </c>
      <c r="GQJ1357" s="84">
        <f t="shared" si="398"/>
        <v>3000000</v>
      </c>
      <c r="GQQ1357" s="84" t="s">
        <v>5397</v>
      </c>
      <c r="GQR1357" s="84">
        <f>SUM(GQR1355:GQR1356)</f>
        <v>1000000</v>
      </c>
      <c r="GQS1357" s="84">
        <f>SUM(GQS1355:GQS1356)</f>
        <v>0</v>
      </c>
      <c r="GQT1357" s="84">
        <f>GQS1357/GQR1357</f>
        <v>0</v>
      </c>
      <c r="GQU1357" s="84">
        <f>SUM(GQU1355)</f>
        <v>1000000</v>
      </c>
      <c r="GQV1357" s="84">
        <f>SUM(GQV1355:GQV1356)</f>
        <v>2000000</v>
      </c>
      <c r="GQW1357" s="84">
        <f>SUM(GQW1355:GQW1356)</f>
        <v>0</v>
      </c>
      <c r="GQX1357" s="84">
        <f>GQW1357/GQV1357</f>
        <v>0</v>
      </c>
      <c r="GQY1357" s="84">
        <f>GQV1357-GQW1357</f>
        <v>2000000</v>
      </c>
      <c r="GQZ1357" s="84">
        <f t="shared" si="399"/>
        <v>3000000</v>
      </c>
      <c r="GRG1357" s="84" t="s">
        <v>5397</v>
      </c>
      <c r="GRH1357" s="84">
        <f>SUM(GRH1355:GRH1356)</f>
        <v>1000000</v>
      </c>
      <c r="GRI1357" s="84">
        <f>SUM(GRI1355:GRI1356)</f>
        <v>0</v>
      </c>
      <c r="GRJ1357" s="84">
        <f>GRI1357/GRH1357</f>
        <v>0</v>
      </c>
      <c r="GRK1357" s="84">
        <f>SUM(GRK1355)</f>
        <v>1000000</v>
      </c>
      <c r="GRL1357" s="84">
        <f>SUM(GRL1355:GRL1356)</f>
        <v>2000000</v>
      </c>
      <c r="GRM1357" s="84">
        <f>SUM(GRM1355:GRM1356)</f>
        <v>0</v>
      </c>
      <c r="GRN1357" s="84">
        <f>GRM1357/GRL1357</f>
        <v>0</v>
      </c>
      <c r="GRO1357" s="84">
        <f>GRL1357-GRM1357</f>
        <v>2000000</v>
      </c>
      <c r="GRP1357" s="84">
        <f t="shared" si="399"/>
        <v>3000000</v>
      </c>
      <c r="GRW1357" s="84" t="s">
        <v>5397</v>
      </c>
      <c r="GRX1357" s="84">
        <f>SUM(GRX1355:GRX1356)</f>
        <v>1000000</v>
      </c>
      <c r="GRY1357" s="84">
        <f>SUM(GRY1355:GRY1356)</f>
        <v>0</v>
      </c>
      <c r="GRZ1357" s="84">
        <f>GRY1357/GRX1357</f>
        <v>0</v>
      </c>
      <c r="GSA1357" s="84">
        <f>SUM(GSA1355)</f>
        <v>1000000</v>
      </c>
      <c r="GSB1357" s="84">
        <f>SUM(GSB1355:GSB1356)</f>
        <v>2000000</v>
      </c>
      <c r="GSC1357" s="84">
        <f>SUM(GSC1355:GSC1356)</f>
        <v>0</v>
      </c>
      <c r="GSD1357" s="84">
        <f>GSC1357/GSB1357</f>
        <v>0</v>
      </c>
      <c r="GSE1357" s="84">
        <f>GSB1357-GSC1357</f>
        <v>2000000</v>
      </c>
      <c r="GSF1357" s="84">
        <f t="shared" si="400"/>
        <v>3000000</v>
      </c>
      <c r="GSM1357" s="84" t="s">
        <v>5397</v>
      </c>
      <c r="GSN1357" s="84">
        <f>SUM(GSN1355:GSN1356)</f>
        <v>1000000</v>
      </c>
      <c r="GSO1357" s="84">
        <f>SUM(GSO1355:GSO1356)</f>
        <v>0</v>
      </c>
      <c r="GSP1357" s="84">
        <f>GSO1357/GSN1357</f>
        <v>0</v>
      </c>
      <c r="GSQ1357" s="84">
        <f>SUM(GSQ1355)</f>
        <v>1000000</v>
      </c>
      <c r="GSR1357" s="84">
        <f>SUM(GSR1355:GSR1356)</f>
        <v>2000000</v>
      </c>
      <c r="GSS1357" s="84">
        <f>SUM(GSS1355:GSS1356)</f>
        <v>0</v>
      </c>
      <c r="GST1357" s="84">
        <f>GSS1357/GSR1357</f>
        <v>0</v>
      </c>
      <c r="GSU1357" s="84">
        <f>GSR1357-GSS1357</f>
        <v>2000000</v>
      </c>
      <c r="GSV1357" s="84">
        <f t="shared" si="400"/>
        <v>3000000</v>
      </c>
      <c r="GTC1357" s="84" t="s">
        <v>5397</v>
      </c>
      <c r="GTD1357" s="84">
        <f>SUM(GTD1355:GTD1356)</f>
        <v>1000000</v>
      </c>
      <c r="GTE1357" s="84">
        <f>SUM(GTE1355:GTE1356)</f>
        <v>0</v>
      </c>
      <c r="GTF1357" s="84">
        <f>GTE1357/GTD1357</f>
        <v>0</v>
      </c>
      <c r="GTG1357" s="84">
        <f>SUM(GTG1355)</f>
        <v>1000000</v>
      </c>
      <c r="GTH1357" s="84">
        <f>SUM(GTH1355:GTH1356)</f>
        <v>2000000</v>
      </c>
      <c r="GTI1357" s="84">
        <f>SUM(GTI1355:GTI1356)</f>
        <v>0</v>
      </c>
      <c r="GTJ1357" s="84">
        <f>GTI1357/GTH1357</f>
        <v>0</v>
      </c>
      <c r="GTK1357" s="84">
        <f>GTH1357-GTI1357</f>
        <v>2000000</v>
      </c>
      <c r="GTL1357" s="84">
        <f t="shared" si="401"/>
        <v>3000000</v>
      </c>
      <c r="GTS1357" s="84" t="s">
        <v>5397</v>
      </c>
      <c r="GTT1357" s="84">
        <f>SUM(GTT1355:GTT1356)</f>
        <v>1000000</v>
      </c>
      <c r="GTU1357" s="84">
        <f>SUM(GTU1355:GTU1356)</f>
        <v>0</v>
      </c>
      <c r="GTV1357" s="84">
        <f>GTU1357/GTT1357</f>
        <v>0</v>
      </c>
      <c r="GTW1357" s="84">
        <f>SUM(GTW1355)</f>
        <v>1000000</v>
      </c>
      <c r="GTX1357" s="84">
        <f>SUM(GTX1355:GTX1356)</f>
        <v>2000000</v>
      </c>
      <c r="GTY1357" s="84">
        <f>SUM(GTY1355:GTY1356)</f>
        <v>0</v>
      </c>
      <c r="GTZ1357" s="84">
        <f>GTY1357/GTX1357</f>
        <v>0</v>
      </c>
      <c r="GUA1357" s="84">
        <f>GTX1357-GTY1357</f>
        <v>2000000</v>
      </c>
      <c r="GUB1357" s="84">
        <f t="shared" si="401"/>
        <v>3000000</v>
      </c>
      <c r="GUI1357" s="84" t="s">
        <v>5397</v>
      </c>
      <c r="GUJ1357" s="84">
        <f>SUM(GUJ1355:GUJ1356)</f>
        <v>1000000</v>
      </c>
      <c r="GUK1357" s="84">
        <f>SUM(GUK1355:GUK1356)</f>
        <v>0</v>
      </c>
      <c r="GUL1357" s="84">
        <f>GUK1357/GUJ1357</f>
        <v>0</v>
      </c>
      <c r="GUM1357" s="84">
        <f>SUM(GUM1355)</f>
        <v>1000000</v>
      </c>
      <c r="GUN1357" s="84">
        <f>SUM(GUN1355:GUN1356)</f>
        <v>2000000</v>
      </c>
      <c r="GUO1357" s="84">
        <f>SUM(GUO1355:GUO1356)</f>
        <v>0</v>
      </c>
      <c r="GUP1357" s="84">
        <f>GUO1357/GUN1357</f>
        <v>0</v>
      </c>
      <c r="GUQ1357" s="84">
        <f>GUN1357-GUO1357</f>
        <v>2000000</v>
      </c>
      <c r="GUR1357" s="84">
        <f t="shared" si="402"/>
        <v>3000000</v>
      </c>
      <c r="GUY1357" s="84" t="s">
        <v>5397</v>
      </c>
      <c r="GUZ1357" s="84">
        <f>SUM(GUZ1355:GUZ1356)</f>
        <v>1000000</v>
      </c>
      <c r="GVA1357" s="84">
        <f>SUM(GVA1355:GVA1356)</f>
        <v>0</v>
      </c>
      <c r="GVB1357" s="84">
        <f>GVA1357/GUZ1357</f>
        <v>0</v>
      </c>
      <c r="GVC1357" s="84">
        <f>SUM(GVC1355)</f>
        <v>1000000</v>
      </c>
      <c r="GVD1357" s="84">
        <f>SUM(GVD1355:GVD1356)</f>
        <v>2000000</v>
      </c>
      <c r="GVE1357" s="84">
        <f>SUM(GVE1355:GVE1356)</f>
        <v>0</v>
      </c>
      <c r="GVF1357" s="84">
        <f>GVE1357/GVD1357</f>
        <v>0</v>
      </c>
      <c r="GVG1357" s="84">
        <f>GVD1357-GVE1357</f>
        <v>2000000</v>
      </c>
      <c r="GVH1357" s="84">
        <f t="shared" si="402"/>
        <v>3000000</v>
      </c>
      <c r="GVO1357" s="84" t="s">
        <v>5397</v>
      </c>
      <c r="GVP1357" s="84">
        <f>SUM(GVP1355:GVP1356)</f>
        <v>1000000</v>
      </c>
      <c r="GVQ1357" s="84">
        <f>SUM(GVQ1355:GVQ1356)</f>
        <v>0</v>
      </c>
      <c r="GVR1357" s="84">
        <f>GVQ1357/GVP1357</f>
        <v>0</v>
      </c>
      <c r="GVS1357" s="84">
        <f>SUM(GVS1355)</f>
        <v>1000000</v>
      </c>
      <c r="GVT1357" s="84">
        <f>SUM(GVT1355:GVT1356)</f>
        <v>2000000</v>
      </c>
      <c r="GVU1357" s="84">
        <f>SUM(GVU1355:GVU1356)</f>
        <v>0</v>
      </c>
      <c r="GVV1357" s="84">
        <f>GVU1357/GVT1357</f>
        <v>0</v>
      </c>
      <c r="GVW1357" s="84">
        <f>GVT1357-GVU1357</f>
        <v>2000000</v>
      </c>
      <c r="GVX1357" s="84">
        <f t="shared" si="403"/>
        <v>3000000</v>
      </c>
      <c r="GWE1357" s="84" t="s">
        <v>5397</v>
      </c>
      <c r="GWF1357" s="84">
        <f>SUM(GWF1355:GWF1356)</f>
        <v>1000000</v>
      </c>
      <c r="GWG1357" s="84">
        <f>SUM(GWG1355:GWG1356)</f>
        <v>0</v>
      </c>
      <c r="GWH1357" s="84">
        <f>GWG1357/GWF1357</f>
        <v>0</v>
      </c>
      <c r="GWI1357" s="84">
        <f>SUM(GWI1355)</f>
        <v>1000000</v>
      </c>
      <c r="GWJ1357" s="84">
        <f>SUM(GWJ1355:GWJ1356)</f>
        <v>2000000</v>
      </c>
      <c r="GWK1357" s="84">
        <f>SUM(GWK1355:GWK1356)</f>
        <v>0</v>
      </c>
      <c r="GWL1357" s="84">
        <f>GWK1357/GWJ1357</f>
        <v>0</v>
      </c>
      <c r="GWM1357" s="84">
        <f>GWJ1357-GWK1357</f>
        <v>2000000</v>
      </c>
      <c r="GWN1357" s="84">
        <f t="shared" si="403"/>
        <v>3000000</v>
      </c>
      <c r="GWU1357" s="84" t="s">
        <v>5397</v>
      </c>
      <c r="GWV1357" s="84">
        <f>SUM(GWV1355:GWV1356)</f>
        <v>1000000</v>
      </c>
      <c r="GWW1357" s="84">
        <f>SUM(GWW1355:GWW1356)</f>
        <v>0</v>
      </c>
      <c r="GWX1357" s="84">
        <f>GWW1357/GWV1357</f>
        <v>0</v>
      </c>
      <c r="GWY1357" s="84">
        <f>SUM(GWY1355)</f>
        <v>1000000</v>
      </c>
      <c r="GWZ1357" s="84">
        <f>SUM(GWZ1355:GWZ1356)</f>
        <v>2000000</v>
      </c>
      <c r="GXA1357" s="84">
        <f>SUM(GXA1355:GXA1356)</f>
        <v>0</v>
      </c>
      <c r="GXB1357" s="84">
        <f>GXA1357/GWZ1357</f>
        <v>0</v>
      </c>
      <c r="GXC1357" s="84">
        <f>GWZ1357-GXA1357</f>
        <v>2000000</v>
      </c>
      <c r="GXD1357" s="84">
        <f t="shared" si="404"/>
        <v>3000000</v>
      </c>
      <c r="GXK1357" s="84" t="s">
        <v>5397</v>
      </c>
      <c r="GXL1357" s="84">
        <f>SUM(GXL1355:GXL1356)</f>
        <v>1000000</v>
      </c>
      <c r="GXM1357" s="84">
        <f>SUM(GXM1355:GXM1356)</f>
        <v>0</v>
      </c>
      <c r="GXN1357" s="84">
        <f>GXM1357/GXL1357</f>
        <v>0</v>
      </c>
      <c r="GXO1357" s="84">
        <f>SUM(GXO1355)</f>
        <v>1000000</v>
      </c>
      <c r="GXP1357" s="84">
        <f>SUM(GXP1355:GXP1356)</f>
        <v>2000000</v>
      </c>
      <c r="GXQ1357" s="84">
        <f>SUM(GXQ1355:GXQ1356)</f>
        <v>0</v>
      </c>
      <c r="GXR1357" s="84">
        <f>GXQ1357/GXP1357</f>
        <v>0</v>
      </c>
      <c r="GXS1357" s="84">
        <f>GXP1357-GXQ1357</f>
        <v>2000000</v>
      </c>
      <c r="GXT1357" s="84">
        <f t="shared" si="404"/>
        <v>3000000</v>
      </c>
      <c r="GYA1357" s="84" t="s">
        <v>5397</v>
      </c>
      <c r="GYB1357" s="84">
        <f>SUM(GYB1355:GYB1356)</f>
        <v>1000000</v>
      </c>
      <c r="GYC1357" s="84">
        <f>SUM(GYC1355:GYC1356)</f>
        <v>0</v>
      </c>
      <c r="GYD1357" s="84">
        <f>GYC1357/GYB1357</f>
        <v>0</v>
      </c>
      <c r="GYE1357" s="84">
        <f>SUM(GYE1355)</f>
        <v>1000000</v>
      </c>
      <c r="GYF1357" s="84">
        <f>SUM(GYF1355:GYF1356)</f>
        <v>2000000</v>
      </c>
      <c r="GYG1357" s="84">
        <f>SUM(GYG1355:GYG1356)</f>
        <v>0</v>
      </c>
      <c r="GYH1357" s="84">
        <f>GYG1357/GYF1357</f>
        <v>0</v>
      </c>
      <c r="GYI1357" s="84">
        <f>GYF1357-GYG1357</f>
        <v>2000000</v>
      </c>
      <c r="GYJ1357" s="84">
        <f t="shared" si="405"/>
        <v>3000000</v>
      </c>
      <c r="GYQ1357" s="84" t="s">
        <v>5397</v>
      </c>
      <c r="GYR1357" s="84">
        <f>SUM(GYR1355:GYR1356)</f>
        <v>1000000</v>
      </c>
      <c r="GYS1357" s="84">
        <f>SUM(GYS1355:GYS1356)</f>
        <v>0</v>
      </c>
      <c r="GYT1357" s="84">
        <f>GYS1357/GYR1357</f>
        <v>0</v>
      </c>
      <c r="GYU1357" s="84">
        <f>SUM(GYU1355)</f>
        <v>1000000</v>
      </c>
      <c r="GYV1357" s="84">
        <f>SUM(GYV1355:GYV1356)</f>
        <v>2000000</v>
      </c>
      <c r="GYW1357" s="84">
        <f>SUM(GYW1355:GYW1356)</f>
        <v>0</v>
      </c>
      <c r="GYX1357" s="84">
        <f>GYW1357/GYV1357</f>
        <v>0</v>
      </c>
      <c r="GYY1357" s="84">
        <f>GYV1357-GYW1357</f>
        <v>2000000</v>
      </c>
      <c r="GYZ1357" s="84">
        <f t="shared" si="405"/>
        <v>3000000</v>
      </c>
      <c r="GZG1357" s="84" t="s">
        <v>5397</v>
      </c>
      <c r="GZH1357" s="84">
        <f>SUM(GZH1355:GZH1356)</f>
        <v>1000000</v>
      </c>
      <c r="GZI1357" s="84">
        <f>SUM(GZI1355:GZI1356)</f>
        <v>0</v>
      </c>
      <c r="GZJ1357" s="84">
        <f>GZI1357/GZH1357</f>
        <v>0</v>
      </c>
      <c r="GZK1357" s="84">
        <f>SUM(GZK1355)</f>
        <v>1000000</v>
      </c>
      <c r="GZL1357" s="84">
        <f>SUM(GZL1355:GZL1356)</f>
        <v>2000000</v>
      </c>
      <c r="GZM1357" s="84">
        <f>SUM(GZM1355:GZM1356)</f>
        <v>0</v>
      </c>
      <c r="GZN1357" s="84">
        <f>GZM1357/GZL1357</f>
        <v>0</v>
      </c>
      <c r="GZO1357" s="84">
        <f>GZL1357-GZM1357</f>
        <v>2000000</v>
      </c>
      <c r="GZP1357" s="84">
        <f t="shared" si="406"/>
        <v>3000000</v>
      </c>
      <c r="GZW1357" s="84" t="s">
        <v>5397</v>
      </c>
      <c r="GZX1357" s="84">
        <f>SUM(GZX1355:GZX1356)</f>
        <v>1000000</v>
      </c>
      <c r="GZY1357" s="84">
        <f>SUM(GZY1355:GZY1356)</f>
        <v>0</v>
      </c>
      <c r="GZZ1357" s="84">
        <f>GZY1357/GZX1357</f>
        <v>0</v>
      </c>
      <c r="HAA1357" s="84">
        <f>SUM(HAA1355)</f>
        <v>1000000</v>
      </c>
      <c r="HAB1357" s="84">
        <f>SUM(HAB1355:HAB1356)</f>
        <v>2000000</v>
      </c>
      <c r="HAC1357" s="84">
        <f>SUM(HAC1355:HAC1356)</f>
        <v>0</v>
      </c>
      <c r="HAD1357" s="84">
        <f>HAC1357/HAB1357</f>
        <v>0</v>
      </c>
      <c r="HAE1357" s="84">
        <f>HAB1357-HAC1357</f>
        <v>2000000</v>
      </c>
      <c r="HAF1357" s="84">
        <f t="shared" si="406"/>
        <v>3000000</v>
      </c>
      <c r="HAM1357" s="84" t="s">
        <v>5397</v>
      </c>
      <c r="HAN1357" s="84">
        <f>SUM(HAN1355:HAN1356)</f>
        <v>1000000</v>
      </c>
      <c r="HAO1357" s="84">
        <f>SUM(HAO1355:HAO1356)</f>
        <v>0</v>
      </c>
      <c r="HAP1357" s="84">
        <f>HAO1357/HAN1357</f>
        <v>0</v>
      </c>
      <c r="HAQ1357" s="84">
        <f>SUM(HAQ1355)</f>
        <v>1000000</v>
      </c>
      <c r="HAR1357" s="84">
        <f>SUM(HAR1355:HAR1356)</f>
        <v>2000000</v>
      </c>
      <c r="HAS1357" s="84">
        <f>SUM(HAS1355:HAS1356)</f>
        <v>0</v>
      </c>
      <c r="HAT1357" s="84">
        <f>HAS1357/HAR1357</f>
        <v>0</v>
      </c>
      <c r="HAU1357" s="84">
        <f>HAR1357-HAS1357</f>
        <v>2000000</v>
      </c>
      <c r="HAV1357" s="84">
        <f t="shared" si="407"/>
        <v>3000000</v>
      </c>
      <c r="HBC1357" s="84" t="s">
        <v>5397</v>
      </c>
      <c r="HBD1357" s="84">
        <f>SUM(HBD1355:HBD1356)</f>
        <v>1000000</v>
      </c>
      <c r="HBE1357" s="84">
        <f>SUM(HBE1355:HBE1356)</f>
        <v>0</v>
      </c>
      <c r="HBF1357" s="84">
        <f>HBE1357/HBD1357</f>
        <v>0</v>
      </c>
      <c r="HBG1357" s="84">
        <f>SUM(HBG1355)</f>
        <v>1000000</v>
      </c>
      <c r="HBH1357" s="84">
        <f>SUM(HBH1355:HBH1356)</f>
        <v>2000000</v>
      </c>
      <c r="HBI1357" s="84">
        <f>SUM(HBI1355:HBI1356)</f>
        <v>0</v>
      </c>
      <c r="HBJ1357" s="84">
        <f>HBI1357/HBH1357</f>
        <v>0</v>
      </c>
      <c r="HBK1357" s="84">
        <f>HBH1357-HBI1357</f>
        <v>2000000</v>
      </c>
      <c r="HBL1357" s="84">
        <f t="shared" si="407"/>
        <v>3000000</v>
      </c>
      <c r="HBS1357" s="84" t="s">
        <v>5397</v>
      </c>
      <c r="HBT1357" s="84">
        <f>SUM(HBT1355:HBT1356)</f>
        <v>1000000</v>
      </c>
      <c r="HBU1357" s="84">
        <f>SUM(HBU1355:HBU1356)</f>
        <v>0</v>
      </c>
      <c r="HBV1357" s="84">
        <f>HBU1357/HBT1357</f>
        <v>0</v>
      </c>
      <c r="HBW1357" s="84">
        <f>SUM(HBW1355)</f>
        <v>1000000</v>
      </c>
      <c r="HBX1357" s="84">
        <f>SUM(HBX1355:HBX1356)</f>
        <v>2000000</v>
      </c>
      <c r="HBY1357" s="84">
        <f>SUM(HBY1355:HBY1356)</f>
        <v>0</v>
      </c>
      <c r="HBZ1357" s="84">
        <f>HBY1357/HBX1357</f>
        <v>0</v>
      </c>
      <c r="HCA1357" s="84">
        <f>HBX1357-HBY1357</f>
        <v>2000000</v>
      </c>
      <c r="HCB1357" s="84">
        <f t="shared" si="408"/>
        <v>3000000</v>
      </c>
      <c r="HCI1357" s="84" t="s">
        <v>5397</v>
      </c>
      <c r="HCJ1357" s="84">
        <f>SUM(HCJ1355:HCJ1356)</f>
        <v>1000000</v>
      </c>
      <c r="HCK1357" s="84">
        <f>SUM(HCK1355:HCK1356)</f>
        <v>0</v>
      </c>
      <c r="HCL1357" s="84">
        <f>HCK1357/HCJ1357</f>
        <v>0</v>
      </c>
      <c r="HCM1357" s="84">
        <f>SUM(HCM1355)</f>
        <v>1000000</v>
      </c>
      <c r="HCN1357" s="84">
        <f>SUM(HCN1355:HCN1356)</f>
        <v>2000000</v>
      </c>
      <c r="HCO1357" s="84">
        <f>SUM(HCO1355:HCO1356)</f>
        <v>0</v>
      </c>
      <c r="HCP1357" s="84">
        <f>HCO1357/HCN1357</f>
        <v>0</v>
      </c>
      <c r="HCQ1357" s="84">
        <f>HCN1357-HCO1357</f>
        <v>2000000</v>
      </c>
      <c r="HCR1357" s="84">
        <f t="shared" si="408"/>
        <v>3000000</v>
      </c>
      <c r="HCY1357" s="84" t="s">
        <v>5397</v>
      </c>
      <c r="HCZ1357" s="84">
        <f>SUM(HCZ1355:HCZ1356)</f>
        <v>1000000</v>
      </c>
      <c r="HDA1357" s="84">
        <f>SUM(HDA1355:HDA1356)</f>
        <v>0</v>
      </c>
      <c r="HDB1357" s="84">
        <f>HDA1357/HCZ1357</f>
        <v>0</v>
      </c>
      <c r="HDC1357" s="84">
        <f>SUM(HDC1355)</f>
        <v>1000000</v>
      </c>
      <c r="HDD1357" s="84">
        <f>SUM(HDD1355:HDD1356)</f>
        <v>2000000</v>
      </c>
      <c r="HDE1357" s="84">
        <f>SUM(HDE1355:HDE1356)</f>
        <v>0</v>
      </c>
      <c r="HDF1357" s="84">
        <f>HDE1357/HDD1357</f>
        <v>0</v>
      </c>
      <c r="HDG1357" s="84">
        <f>HDD1357-HDE1357</f>
        <v>2000000</v>
      </c>
      <c r="HDH1357" s="84">
        <f t="shared" si="409"/>
        <v>3000000</v>
      </c>
      <c r="HDO1357" s="84" t="s">
        <v>5397</v>
      </c>
      <c r="HDP1357" s="84">
        <f>SUM(HDP1355:HDP1356)</f>
        <v>1000000</v>
      </c>
      <c r="HDQ1357" s="84">
        <f>SUM(HDQ1355:HDQ1356)</f>
        <v>0</v>
      </c>
      <c r="HDR1357" s="84">
        <f>HDQ1357/HDP1357</f>
        <v>0</v>
      </c>
      <c r="HDS1357" s="84">
        <f>SUM(HDS1355)</f>
        <v>1000000</v>
      </c>
      <c r="HDT1357" s="84">
        <f>SUM(HDT1355:HDT1356)</f>
        <v>2000000</v>
      </c>
      <c r="HDU1357" s="84">
        <f>SUM(HDU1355:HDU1356)</f>
        <v>0</v>
      </c>
      <c r="HDV1357" s="84">
        <f>HDU1357/HDT1357</f>
        <v>0</v>
      </c>
      <c r="HDW1357" s="84">
        <f>HDT1357-HDU1357</f>
        <v>2000000</v>
      </c>
      <c r="HDX1357" s="84">
        <f t="shared" si="409"/>
        <v>3000000</v>
      </c>
      <c r="HEE1357" s="84" t="s">
        <v>5397</v>
      </c>
      <c r="HEF1357" s="84">
        <f>SUM(HEF1355:HEF1356)</f>
        <v>1000000</v>
      </c>
      <c r="HEG1357" s="84">
        <f>SUM(HEG1355:HEG1356)</f>
        <v>0</v>
      </c>
      <c r="HEH1357" s="84">
        <f>HEG1357/HEF1357</f>
        <v>0</v>
      </c>
      <c r="HEI1357" s="84">
        <f>SUM(HEI1355)</f>
        <v>1000000</v>
      </c>
      <c r="HEJ1357" s="84">
        <f>SUM(HEJ1355:HEJ1356)</f>
        <v>2000000</v>
      </c>
      <c r="HEK1357" s="84">
        <f>SUM(HEK1355:HEK1356)</f>
        <v>0</v>
      </c>
      <c r="HEL1357" s="84">
        <f>HEK1357/HEJ1357</f>
        <v>0</v>
      </c>
      <c r="HEM1357" s="84">
        <f>HEJ1357-HEK1357</f>
        <v>2000000</v>
      </c>
      <c r="HEN1357" s="84">
        <f t="shared" si="410"/>
        <v>3000000</v>
      </c>
      <c r="HEU1357" s="84" t="s">
        <v>5397</v>
      </c>
      <c r="HEV1357" s="84">
        <f>SUM(HEV1355:HEV1356)</f>
        <v>1000000</v>
      </c>
      <c r="HEW1357" s="84">
        <f>SUM(HEW1355:HEW1356)</f>
        <v>0</v>
      </c>
      <c r="HEX1357" s="84">
        <f>HEW1357/HEV1357</f>
        <v>0</v>
      </c>
      <c r="HEY1357" s="84">
        <f>SUM(HEY1355)</f>
        <v>1000000</v>
      </c>
      <c r="HEZ1357" s="84">
        <f>SUM(HEZ1355:HEZ1356)</f>
        <v>2000000</v>
      </c>
      <c r="HFA1357" s="84">
        <f>SUM(HFA1355:HFA1356)</f>
        <v>0</v>
      </c>
      <c r="HFB1357" s="84">
        <f>HFA1357/HEZ1357</f>
        <v>0</v>
      </c>
      <c r="HFC1357" s="84">
        <f>HEZ1357-HFA1357</f>
        <v>2000000</v>
      </c>
      <c r="HFD1357" s="84">
        <f t="shared" si="410"/>
        <v>3000000</v>
      </c>
      <c r="HFK1357" s="84" t="s">
        <v>5397</v>
      </c>
      <c r="HFL1357" s="84">
        <f>SUM(HFL1355:HFL1356)</f>
        <v>1000000</v>
      </c>
      <c r="HFM1357" s="84">
        <f>SUM(HFM1355:HFM1356)</f>
        <v>0</v>
      </c>
      <c r="HFN1357" s="84">
        <f>HFM1357/HFL1357</f>
        <v>0</v>
      </c>
      <c r="HFO1357" s="84">
        <f>SUM(HFO1355)</f>
        <v>1000000</v>
      </c>
      <c r="HFP1357" s="84">
        <f>SUM(HFP1355:HFP1356)</f>
        <v>2000000</v>
      </c>
      <c r="HFQ1357" s="84">
        <f>SUM(HFQ1355:HFQ1356)</f>
        <v>0</v>
      </c>
      <c r="HFR1357" s="84">
        <f>HFQ1357/HFP1357</f>
        <v>0</v>
      </c>
      <c r="HFS1357" s="84">
        <f>HFP1357-HFQ1357</f>
        <v>2000000</v>
      </c>
      <c r="HFT1357" s="84">
        <f t="shared" si="411"/>
        <v>3000000</v>
      </c>
      <c r="HGA1357" s="84" t="s">
        <v>5397</v>
      </c>
      <c r="HGB1357" s="84">
        <f>SUM(HGB1355:HGB1356)</f>
        <v>1000000</v>
      </c>
      <c r="HGC1357" s="84">
        <f>SUM(HGC1355:HGC1356)</f>
        <v>0</v>
      </c>
      <c r="HGD1357" s="84">
        <f>HGC1357/HGB1357</f>
        <v>0</v>
      </c>
      <c r="HGE1357" s="84">
        <f>SUM(HGE1355)</f>
        <v>1000000</v>
      </c>
      <c r="HGF1357" s="84">
        <f>SUM(HGF1355:HGF1356)</f>
        <v>2000000</v>
      </c>
      <c r="HGG1357" s="84">
        <f>SUM(HGG1355:HGG1356)</f>
        <v>0</v>
      </c>
      <c r="HGH1357" s="84">
        <f>HGG1357/HGF1357</f>
        <v>0</v>
      </c>
      <c r="HGI1357" s="84">
        <f>HGF1357-HGG1357</f>
        <v>2000000</v>
      </c>
      <c r="HGJ1357" s="84">
        <f t="shared" si="411"/>
        <v>3000000</v>
      </c>
      <c r="HGQ1357" s="84" t="s">
        <v>5397</v>
      </c>
      <c r="HGR1357" s="84">
        <f>SUM(HGR1355:HGR1356)</f>
        <v>1000000</v>
      </c>
      <c r="HGS1357" s="84">
        <f>SUM(HGS1355:HGS1356)</f>
        <v>0</v>
      </c>
      <c r="HGT1357" s="84">
        <f>HGS1357/HGR1357</f>
        <v>0</v>
      </c>
      <c r="HGU1357" s="84">
        <f>SUM(HGU1355)</f>
        <v>1000000</v>
      </c>
      <c r="HGV1357" s="84">
        <f>SUM(HGV1355:HGV1356)</f>
        <v>2000000</v>
      </c>
      <c r="HGW1357" s="84">
        <f>SUM(HGW1355:HGW1356)</f>
        <v>0</v>
      </c>
      <c r="HGX1357" s="84">
        <f>HGW1357/HGV1357</f>
        <v>0</v>
      </c>
      <c r="HGY1357" s="84">
        <f>HGV1357-HGW1357</f>
        <v>2000000</v>
      </c>
      <c r="HGZ1357" s="84">
        <f t="shared" si="412"/>
        <v>3000000</v>
      </c>
      <c r="HHG1357" s="84" t="s">
        <v>5397</v>
      </c>
      <c r="HHH1357" s="84">
        <f>SUM(HHH1355:HHH1356)</f>
        <v>1000000</v>
      </c>
      <c r="HHI1357" s="84">
        <f>SUM(HHI1355:HHI1356)</f>
        <v>0</v>
      </c>
      <c r="HHJ1357" s="84">
        <f>HHI1357/HHH1357</f>
        <v>0</v>
      </c>
      <c r="HHK1357" s="84">
        <f>SUM(HHK1355)</f>
        <v>1000000</v>
      </c>
      <c r="HHL1357" s="84">
        <f>SUM(HHL1355:HHL1356)</f>
        <v>2000000</v>
      </c>
      <c r="HHM1357" s="84">
        <f>SUM(HHM1355:HHM1356)</f>
        <v>0</v>
      </c>
      <c r="HHN1357" s="84">
        <f>HHM1357/HHL1357</f>
        <v>0</v>
      </c>
      <c r="HHO1357" s="84">
        <f>HHL1357-HHM1357</f>
        <v>2000000</v>
      </c>
      <c r="HHP1357" s="84">
        <f t="shared" si="412"/>
        <v>3000000</v>
      </c>
      <c r="HHW1357" s="84" t="s">
        <v>5397</v>
      </c>
      <c r="HHX1357" s="84">
        <f>SUM(HHX1355:HHX1356)</f>
        <v>1000000</v>
      </c>
      <c r="HHY1357" s="84">
        <f>SUM(HHY1355:HHY1356)</f>
        <v>0</v>
      </c>
      <c r="HHZ1357" s="84">
        <f>HHY1357/HHX1357</f>
        <v>0</v>
      </c>
      <c r="HIA1357" s="84">
        <f>SUM(HIA1355)</f>
        <v>1000000</v>
      </c>
      <c r="HIB1357" s="84">
        <f>SUM(HIB1355:HIB1356)</f>
        <v>2000000</v>
      </c>
      <c r="HIC1357" s="84">
        <f>SUM(HIC1355:HIC1356)</f>
        <v>0</v>
      </c>
      <c r="HID1357" s="84">
        <f>HIC1357/HIB1357</f>
        <v>0</v>
      </c>
      <c r="HIE1357" s="84">
        <f>HIB1357-HIC1357</f>
        <v>2000000</v>
      </c>
      <c r="HIF1357" s="84">
        <f t="shared" si="413"/>
        <v>3000000</v>
      </c>
      <c r="HIM1357" s="84" t="s">
        <v>5397</v>
      </c>
      <c r="HIN1357" s="84">
        <f>SUM(HIN1355:HIN1356)</f>
        <v>1000000</v>
      </c>
      <c r="HIO1357" s="84">
        <f>SUM(HIO1355:HIO1356)</f>
        <v>0</v>
      </c>
      <c r="HIP1357" s="84">
        <f>HIO1357/HIN1357</f>
        <v>0</v>
      </c>
      <c r="HIQ1357" s="84">
        <f>SUM(HIQ1355)</f>
        <v>1000000</v>
      </c>
      <c r="HIR1357" s="84">
        <f>SUM(HIR1355:HIR1356)</f>
        <v>2000000</v>
      </c>
      <c r="HIS1357" s="84">
        <f>SUM(HIS1355:HIS1356)</f>
        <v>0</v>
      </c>
      <c r="HIT1357" s="84">
        <f>HIS1357/HIR1357</f>
        <v>0</v>
      </c>
      <c r="HIU1357" s="84">
        <f>HIR1357-HIS1357</f>
        <v>2000000</v>
      </c>
      <c r="HIV1357" s="84">
        <f t="shared" si="413"/>
        <v>3000000</v>
      </c>
      <c r="HJC1357" s="84" t="s">
        <v>5397</v>
      </c>
      <c r="HJD1357" s="84">
        <f>SUM(HJD1355:HJD1356)</f>
        <v>1000000</v>
      </c>
      <c r="HJE1357" s="84">
        <f>SUM(HJE1355:HJE1356)</f>
        <v>0</v>
      </c>
      <c r="HJF1357" s="84">
        <f>HJE1357/HJD1357</f>
        <v>0</v>
      </c>
      <c r="HJG1357" s="84">
        <f>SUM(HJG1355)</f>
        <v>1000000</v>
      </c>
      <c r="HJH1357" s="84">
        <f>SUM(HJH1355:HJH1356)</f>
        <v>2000000</v>
      </c>
      <c r="HJI1357" s="84">
        <f>SUM(HJI1355:HJI1356)</f>
        <v>0</v>
      </c>
      <c r="HJJ1357" s="84">
        <f>HJI1357/HJH1357</f>
        <v>0</v>
      </c>
      <c r="HJK1357" s="84">
        <f>HJH1357-HJI1357</f>
        <v>2000000</v>
      </c>
      <c r="HJL1357" s="84">
        <f t="shared" si="414"/>
        <v>3000000</v>
      </c>
      <c r="HJS1357" s="84" t="s">
        <v>5397</v>
      </c>
      <c r="HJT1357" s="84">
        <f>SUM(HJT1355:HJT1356)</f>
        <v>1000000</v>
      </c>
      <c r="HJU1357" s="84">
        <f>SUM(HJU1355:HJU1356)</f>
        <v>0</v>
      </c>
      <c r="HJV1357" s="84">
        <f>HJU1357/HJT1357</f>
        <v>0</v>
      </c>
      <c r="HJW1357" s="84">
        <f>SUM(HJW1355)</f>
        <v>1000000</v>
      </c>
      <c r="HJX1357" s="84">
        <f>SUM(HJX1355:HJX1356)</f>
        <v>2000000</v>
      </c>
      <c r="HJY1357" s="84">
        <f>SUM(HJY1355:HJY1356)</f>
        <v>0</v>
      </c>
      <c r="HJZ1357" s="84">
        <f>HJY1357/HJX1357</f>
        <v>0</v>
      </c>
      <c r="HKA1357" s="84">
        <f>HJX1357-HJY1357</f>
        <v>2000000</v>
      </c>
      <c r="HKB1357" s="84">
        <f t="shared" si="414"/>
        <v>3000000</v>
      </c>
      <c r="HKI1357" s="84" t="s">
        <v>5397</v>
      </c>
      <c r="HKJ1357" s="84">
        <f>SUM(HKJ1355:HKJ1356)</f>
        <v>1000000</v>
      </c>
      <c r="HKK1357" s="84">
        <f>SUM(HKK1355:HKK1356)</f>
        <v>0</v>
      </c>
      <c r="HKL1357" s="84">
        <f>HKK1357/HKJ1357</f>
        <v>0</v>
      </c>
      <c r="HKM1357" s="84">
        <f>SUM(HKM1355)</f>
        <v>1000000</v>
      </c>
      <c r="HKN1357" s="84">
        <f>SUM(HKN1355:HKN1356)</f>
        <v>2000000</v>
      </c>
      <c r="HKO1357" s="84">
        <f>SUM(HKO1355:HKO1356)</f>
        <v>0</v>
      </c>
      <c r="HKP1357" s="84">
        <f>HKO1357/HKN1357</f>
        <v>0</v>
      </c>
      <c r="HKQ1357" s="84">
        <f>HKN1357-HKO1357</f>
        <v>2000000</v>
      </c>
      <c r="HKR1357" s="84">
        <f t="shared" si="415"/>
        <v>3000000</v>
      </c>
      <c r="HKY1357" s="84" t="s">
        <v>5397</v>
      </c>
      <c r="HKZ1357" s="84">
        <f>SUM(HKZ1355:HKZ1356)</f>
        <v>1000000</v>
      </c>
      <c r="HLA1357" s="84">
        <f>SUM(HLA1355:HLA1356)</f>
        <v>0</v>
      </c>
      <c r="HLB1357" s="84">
        <f>HLA1357/HKZ1357</f>
        <v>0</v>
      </c>
      <c r="HLC1357" s="84">
        <f>SUM(HLC1355)</f>
        <v>1000000</v>
      </c>
      <c r="HLD1357" s="84">
        <f>SUM(HLD1355:HLD1356)</f>
        <v>2000000</v>
      </c>
      <c r="HLE1357" s="84">
        <f>SUM(HLE1355:HLE1356)</f>
        <v>0</v>
      </c>
      <c r="HLF1357" s="84">
        <f>HLE1357/HLD1357</f>
        <v>0</v>
      </c>
      <c r="HLG1357" s="84">
        <f>HLD1357-HLE1357</f>
        <v>2000000</v>
      </c>
      <c r="HLH1357" s="84">
        <f t="shared" si="415"/>
        <v>3000000</v>
      </c>
      <c r="HLO1357" s="84" t="s">
        <v>5397</v>
      </c>
      <c r="HLP1357" s="84">
        <f>SUM(HLP1355:HLP1356)</f>
        <v>1000000</v>
      </c>
      <c r="HLQ1357" s="84">
        <f>SUM(HLQ1355:HLQ1356)</f>
        <v>0</v>
      </c>
      <c r="HLR1357" s="84">
        <f>HLQ1357/HLP1357</f>
        <v>0</v>
      </c>
      <c r="HLS1357" s="84">
        <f>SUM(HLS1355)</f>
        <v>1000000</v>
      </c>
      <c r="HLT1357" s="84">
        <f>SUM(HLT1355:HLT1356)</f>
        <v>2000000</v>
      </c>
      <c r="HLU1357" s="84">
        <f>SUM(HLU1355:HLU1356)</f>
        <v>0</v>
      </c>
      <c r="HLV1357" s="84">
        <f>HLU1357/HLT1357</f>
        <v>0</v>
      </c>
      <c r="HLW1357" s="84">
        <f>HLT1357-HLU1357</f>
        <v>2000000</v>
      </c>
      <c r="HLX1357" s="84">
        <f t="shared" si="416"/>
        <v>3000000</v>
      </c>
      <c r="HME1357" s="84" t="s">
        <v>5397</v>
      </c>
      <c r="HMF1357" s="84">
        <f>SUM(HMF1355:HMF1356)</f>
        <v>1000000</v>
      </c>
      <c r="HMG1357" s="84">
        <f>SUM(HMG1355:HMG1356)</f>
        <v>0</v>
      </c>
      <c r="HMH1357" s="84">
        <f>HMG1357/HMF1357</f>
        <v>0</v>
      </c>
      <c r="HMI1357" s="84">
        <f>SUM(HMI1355)</f>
        <v>1000000</v>
      </c>
      <c r="HMJ1357" s="84">
        <f>SUM(HMJ1355:HMJ1356)</f>
        <v>2000000</v>
      </c>
      <c r="HMK1357" s="84">
        <f>SUM(HMK1355:HMK1356)</f>
        <v>0</v>
      </c>
      <c r="HML1357" s="84">
        <f>HMK1357/HMJ1357</f>
        <v>0</v>
      </c>
      <c r="HMM1357" s="84">
        <f>HMJ1357-HMK1357</f>
        <v>2000000</v>
      </c>
      <c r="HMN1357" s="84">
        <f t="shared" si="416"/>
        <v>3000000</v>
      </c>
      <c r="HMU1357" s="84" t="s">
        <v>5397</v>
      </c>
      <c r="HMV1357" s="84">
        <f>SUM(HMV1355:HMV1356)</f>
        <v>1000000</v>
      </c>
      <c r="HMW1357" s="84">
        <f>SUM(HMW1355:HMW1356)</f>
        <v>0</v>
      </c>
      <c r="HMX1357" s="84">
        <f>HMW1357/HMV1357</f>
        <v>0</v>
      </c>
      <c r="HMY1357" s="84">
        <f>SUM(HMY1355)</f>
        <v>1000000</v>
      </c>
      <c r="HMZ1357" s="84">
        <f>SUM(HMZ1355:HMZ1356)</f>
        <v>2000000</v>
      </c>
      <c r="HNA1357" s="84">
        <f>SUM(HNA1355:HNA1356)</f>
        <v>0</v>
      </c>
      <c r="HNB1357" s="84">
        <f>HNA1357/HMZ1357</f>
        <v>0</v>
      </c>
      <c r="HNC1357" s="84">
        <f>HMZ1357-HNA1357</f>
        <v>2000000</v>
      </c>
      <c r="HND1357" s="84">
        <f t="shared" si="417"/>
        <v>3000000</v>
      </c>
      <c r="HNK1357" s="84" t="s">
        <v>5397</v>
      </c>
      <c r="HNL1357" s="84">
        <f>SUM(HNL1355:HNL1356)</f>
        <v>1000000</v>
      </c>
      <c r="HNM1357" s="84">
        <f>SUM(HNM1355:HNM1356)</f>
        <v>0</v>
      </c>
      <c r="HNN1357" s="84">
        <f>HNM1357/HNL1357</f>
        <v>0</v>
      </c>
      <c r="HNO1357" s="84">
        <f>SUM(HNO1355)</f>
        <v>1000000</v>
      </c>
      <c r="HNP1357" s="84">
        <f>SUM(HNP1355:HNP1356)</f>
        <v>2000000</v>
      </c>
      <c r="HNQ1357" s="84">
        <f>SUM(HNQ1355:HNQ1356)</f>
        <v>0</v>
      </c>
      <c r="HNR1357" s="84">
        <f>HNQ1357/HNP1357</f>
        <v>0</v>
      </c>
      <c r="HNS1357" s="84">
        <f>HNP1357-HNQ1357</f>
        <v>2000000</v>
      </c>
      <c r="HNT1357" s="84">
        <f t="shared" si="417"/>
        <v>3000000</v>
      </c>
      <c r="HOA1357" s="84" t="s">
        <v>5397</v>
      </c>
      <c r="HOB1357" s="84">
        <f>SUM(HOB1355:HOB1356)</f>
        <v>1000000</v>
      </c>
      <c r="HOC1357" s="84">
        <f>SUM(HOC1355:HOC1356)</f>
        <v>0</v>
      </c>
      <c r="HOD1357" s="84">
        <f>HOC1357/HOB1357</f>
        <v>0</v>
      </c>
      <c r="HOE1357" s="84">
        <f>SUM(HOE1355)</f>
        <v>1000000</v>
      </c>
      <c r="HOF1357" s="84">
        <f>SUM(HOF1355:HOF1356)</f>
        <v>2000000</v>
      </c>
      <c r="HOG1357" s="84">
        <f>SUM(HOG1355:HOG1356)</f>
        <v>0</v>
      </c>
      <c r="HOH1357" s="84">
        <f>HOG1357/HOF1357</f>
        <v>0</v>
      </c>
      <c r="HOI1357" s="84">
        <f>HOF1357-HOG1357</f>
        <v>2000000</v>
      </c>
      <c r="HOJ1357" s="84">
        <f t="shared" si="418"/>
        <v>3000000</v>
      </c>
      <c r="HOQ1357" s="84" t="s">
        <v>5397</v>
      </c>
      <c r="HOR1357" s="84">
        <f>SUM(HOR1355:HOR1356)</f>
        <v>1000000</v>
      </c>
      <c r="HOS1357" s="84">
        <f>SUM(HOS1355:HOS1356)</f>
        <v>0</v>
      </c>
      <c r="HOT1357" s="84">
        <f>HOS1357/HOR1357</f>
        <v>0</v>
      </c>
      <c r="HOU1357" s="84">
        <f>SUM(HOU1355)</f>
        <v>1000000</v>
      </c>
      <c r="HOV1357" s="84">
        <f>SUM(HOV1355:HOV1356)</f>
        <v>2000000</v>
      </c>
      <c r="HOW1357" s="84">
        <f>SUM(HOW1355:HOW1356)</f>
        <v>0</v>
      </c>
      <c r="HOX1357" s="84">
        <f>HOW1357/HOV1357</f>
        <v>0</v>
      </c>
      <c r="HOY1357" s="84">
        <f>HOV1357-HOW1357</f>
        <v>2000000</v>
      </c>
      <c r="HOZ1357" s="84">
        <f t="shared" si="418"/>
        <v>3000000</v>
      </c>
      <c r="HPG1357" s="84" t="s">
        <v>5397</v>
      </c>
      <c r="HPH1357" s="84">
        <f>SUM(HPH1355:HPH1356)</f>
        <v>1000000</v>
      </c>
      <c r="HPI1357" s="84">
        <f>SUM(HPI1355:HPI1356)</f>
        <v>0</v>
      </c>
      <c r="HPJ1357" s="84">
        <f>HPI1357/HPH1357</f>
        <v>0</v>
      </c>
      <c r="HPK1357" s="84">
        <f>SUM(HPK1355)</f>
        <v>1000000</v>
      </c>
      <c r="HPL1357" s="84">
        <f>SUM(HPL1355:HPL1356)</f>
        <v>2000000</v>
      </c>
      <c r="HPM1357" s="84">
        <f>SUM(HPM1355:HPM1356)</f>
        <v>0</v>
      </c>
      <c r="HPN1357" s="84">
        <f>HPM1357/HPL1357</f>
        <v>0</v>
      </c>
      <c r="HPO1357" s="84">
        <f>HPL1357-HPM1357</f>
        <v>2000000</v>
      </c>
      <c r="HPP1357" s="84">
        <f t="shared" si="419"/>
        <v>3000000</v>
      </c>
      <c r="HPW1357" s="84" t="s">
        <v>5397</v>
      </c>
      <c r="HPX1357" s="84">
        <f>SUM(HPX1355:HPX1356)</f>
        <v>1000000</v>
      </c>
      <c r="HPY1357" s="84">
        <f>SUM(HPY1355:HPY1356)</f>
        <v>0</v>
      </c>
      <c r="HPZ1357" s="84">
        <f>HPY1357/HPX1357</f>
        <v>0</v>
      </c>
      <c r="HQA1357" s="84">
        <f>SUM(HQA1355)</f>
        <v>1000000</v>
      </c>
      <c r="HQB1357" s="84">
        <f>SUM(HQB1355:HQB1356)</f>
        <v>2000000</v>
      </c>
      <c r="HQC1357" s="84">
        <f>SUM(HQC1355:HQC1356)</f>
        <v>0</v>
      </c>
      <c r="HQD1357" s="84">
        <f>HQC1357/HQB1357</f>
        <v>0</v>
      </c>
      <c r="HQE1357" s="84">
        <f>HQB1357-HQC1357</f>
        <v>2000000</v>
      </c>
      <c r="HQF1357" s="84">
        <f t="shared" si="419"/>
        <v>3000000</v>
      </c>
      <c r="HQM1357" s="84" t="s">
        <v>5397</v>
      </c>
      <c r="HQN1357" s="84">
        <f>SUM(HQN1355:HQN1356)</f>
        <v>1000000</v>
      </c>
      <c r="HQO1357" s="84">
        <f>SUM(HQO1355:HQO1356)</f>
        <v>0</v>
      </c>
      <c r="HQP1357" s="84">
        <f>HQO1357/HQN1357</f>
        <v>0</v>
      </c>
      <c r="HQQ1357" s="84">
        <f>SUM(HQQ1355)</f>
        <v>1000000</v>
      </c>
      <c r="HQR1357" s="84">
        <f>SUM(HQR1355:HQR1356)</f>
        <v>2000000</v>
      </c>
      <c r="HQS1357" s="84">
        <f>SUM(HQS1355:HQS1356)</f>
        <v>0</v>
      </c>
      <c r="HQT1357" s="84">
        <f>HQS1357/HQR1357</f>
        <v>0</v>
      </c>
      <c r="HQU1357" s="84">
        <f>HQR1357-HQS1357</f>
        <v>2000000</v>
      </c>
      <c r="HQV1357" s="84">
        <f t="shared" si="420"/>
        <v>3000000</v>
      </c>
      <c r="HRC1357" s="84" t="s">
        <v>5397</v>
      </c>
      <c r="HRD1357" s="84">
        <f>SUM(HRD1355:HRD1356)</f>
        <v>1000000</v>
      </c>
      <c r="HRE1357" s="84">
        <f>SUM(HRE1355:HRE1356)</f>
        <v>0</v>
      </c>
      <c r="HRF1357" s="84">
        <f>HRE1357/HRD1357</f>
        <v>0</v>
      </c>
      <c r="HRG1357" s="84">
        <f>SUM(HRG1355)</f>
        <v>1000000</v>
      </c>
      <c r="HRH1357" s="84">
        <f>SUM(HRH1355:HRH1356)</f>
        <v>2000000</v>
      </c>
      <c r="HRI1357" s="84">
        <f>SUM(HRI1355:HRI1356)</f>
        <v>0</v>
      </c>
      <c r="HRJ1357" s="84">
        <f>HRI1357/HRH1357</f>
        <v>0</v>
      </c>
      <c r="HRK1357" s="84">
        <f>HRH1357-HRI1357</f>
        <v>2000000</v>
      </c>
      <c r="HRL1357" s="84">
        <f t="shared" si="420"/>
        <v>3000000</v>
      </c>
      <c r="HRS1357" s="84" t="s">
        <v>5397</v>
      </c>
      <c r="HRT1357" s="84">
        <f>SUM(HRT1355:HRT1356)</f>
        <v>1000000</v>
      </c>
      <c r="HRU1357" s="84">
        <f>SUM(HRU1355:HRU1356)</f>
        <v>0</v>
      </c>
      <c r="HRV1357" s="84">
        <f>HRU1357/HRT1357</f>
        <v>0</v>
      </c>
      <c r="HRW1357" s="84">
        <f>SUM(HRW1355)</f>
        <v>1000000</v>
      </c>
      <c r="HRX1357" s="84">
        <f>SUM(HRX1355:HRX1356)</f>
        <v>2000000</v>
      </c>
      <c r="HRY1357" s="84">
        <f>SUM(HRY1355:HRY1356)</f>
        <v>0</v>
      </c>
      <c r="HRZ1357" s="84">
        <f>HRY1357/HRX1357</f>
        <v>0</v>
      </c>
      <c r="HSA1357" s="84">
        <f>HRX1357-HRY1357</f>
        <v>2000000</v>
      </c>
      <c r="HSB1357" s="84">
        <f t="shared" si="421"/>
        <v>3000000</v>
      </c>
      <c r="HSI1357" s="84" t="s">
        <v>5397</v>
      </c>
      <c r="HSJ1357" s="84">
        <f>SUM(HSJ1355:HSJ1356)</f>
        <v>1000000</v>
      </c>
      <c r="HSK1357" s="84">
        <f>SUM(HSK1355:HSK1356)</f>
        <v>0</v>
      </c>
      <c r="HSL1357" s="84">
        <f>HSK1357/HSJ1357</f>
        <v>0</v>
      </c>
      <c r="HSM1357" s="84">
        <f>SUM(HSM1355)</f>
        <v>1000000</v>
      </c>
      <c r="HSN1357" s="84">
        <f>SUM(HSN1355:HSN1356)</f>
        <v>2000000</v>
      </c>
      <c r="HSO1357" s="84">
        <f>SUM(HSO1355:HSO1356)</f>
        <v>0</v>
      </c>
      <c r="HSP1357" s="84">
        <f>HSO1357/HSN1357</f>
        <v>0</v>
      </c>
      <c r="HSQ1357" s="84">
        <f>HSN1357-HSO1357</f>
        <v>2000000</v>
      </c>
      <c r="HSR1357" s="84">
        <f t="shared" si="421"/>
        <v>3000000</v>
      </c>
      <c r="HSY1357" s="84" t="s">
        <v>5397</v>
      </c>
      <c r="HSZ1357" s="84">
        <f>SUM(HSZ1355:HSZ1356)</f>
        <v>1000000</v>
      </c>
      <c r="HTA1357" s="84">
        <f>SUM(HTA1355:HTA1356)</f>
        <v>0</v>
      </c>
      <c r="HTB1357" s="84">
        <f>HTA1357/HSZ1357</f>
        <v>0</v>
      </c>
      <c r="HTC1357" s="84">
        <f>SUM(HTC1355)</f>
        <v>1000000</v>
      </c>
      <c r="HTD1357" s="84">
        <f>SUM(HTD1355:HTD1356)</f>
        <v>2000000</v>
      </c>
      <c r="HTE1357" s="84">
        <f>SUM(HTE1355:HTE1356)</f>
        <v>0</v>
      </c>
      <c r="HTF1357" s="84">
        <f>HTE1357/HTD1357</f>
        <v>0</v>
      </c>
      <c r="HTG1357" s="84">
        <f>HTD1357-HTE1357</f>
        <v>2000000</v>
      </c>
      <c r="HTH1357" s="84">
        <f t="shared" si="422"/>
        <v>3000000</v>
      </c>
      <c r="HTO1357" s="84" t="s">
        <v>5397</v>
      </c>
      <c r="HTP1357" s="84">
        <f>SUM(HTP1355:HTP1356)</f>
        <v>1000000</v>
      </c>
      <c r="HTQ1357" s="84">
        <f>SUM(HTQ1355:HTQ1356)</f>
        <v>0</v>
      </c>
      <c r="HTR1357" s="84">
        <f>HTQ1357/HTP1357</f>
        <v>0</v>
      </c>
      <c r="HTS1357" s="84">
        <f>SUM(HTS1355)</f>
        <v>1000000</v>
      </c>
      <c r="HTT1357" s="84">
        <f>SUM(HTT1355:HTT1356)</f>
        <v>2000000</v>
      </c>
      <c r="HTU1357" s="84">
        <f>SUM(HTU1355:HTU1356)</f>
        <v>0</v>
      </c>
      <c r="HTV1357" s="84">
        <f>HTU1357/HTT1357</f>
        <v>0</v>
      </c>
      <c r="HTW1357" s="84">
        <f>HTT1357-HTU1357</f>
        <v>2000000</v>
      </c>
      <c r="HTX1357" s="84">
        <f t="shared" si="422"/>
        <v>3000000</v>
      </c>
      <c r="HUE1357" s="84" t="s">
        <v>5397</v>
      </c>
      <c r="HUF1357" s="84">
        <f>SUM(HUF1355:HUF1356)</f>
        <v>1000000</v>
      </c>
      <c r="HUG1357" s="84">
        <f>SUM(HUG1355:HUG1356)</f>
        <v>0</v>
      </c>
      <c r="HUH1357" s="84">
        <f>HUG1357/HUF1357</f>
        <v>0</v>
      </c>
      <c r="HUI1357" s="84">
        <f>SUM(HUI1355)</f>
        <v>1000000</v>
      </c>
      <c r="HUJ1357" s="84">
        <f>SUM(HUJ1355:HUJ1356)</f>
        <v>2000000</v>
      </c>
      <c r="HUK1357" s="84">
        <f>SUM(HUK1355:HUK1356)</f>
        <v>0</v>
      </c>
      <c r="HUL1357" s="84">
        <f>HUK1357/HUJ1357</f>
        <v>0</v>
      </c>
      <c r="HUM1357" s="84">
        <f>HUJ1357-HUK1357</f>
        <v>2000000</v>
      </c>
      <c r="HUN1357" s="84">
        <f t="shared" si="423"/>
        <v>3000000</v>
      </c>
      <c r="HUU1357" s="84" t="s">
        <v>5397</v>
      </c>
      <c r="HUV1357" s="84">
        <f>SUM(HUV1355:HUV1356)</f>
        <v>1000000</v>
      </c>
      <c r="HUW1357" s="84">
        <f>SUM(HUW1355:HUW1356)</f>
        <v>0</v>
      </c>
      <c r="HUX1357" s="84">
        <f>HUW1357/HUV1357</f>
        <v>0</v>
      </c>
      <c r="HUY1357" s="84">
        <f>SUM(HUY1355)</f>
        <v>1000000</v>
      </c>
      <c r="HUZ1357" s="84">
        <f>SUM(HUZ1355:HUZ1356)</f>
        <v>2000000</v>
      </c>
      <c r="HVA1357" s="84">
        <f>SUM(HVA1355:HVA1356)</f>
        <v>0</v>
      </c>
      <c r="HVB1357" s="84">
        <f>HVA1357/HUZ1357</f>
        <v>0</v>
      </c>
      <c r="HVC1357" s="84">
        <f>HUZ1357-HVA1357</f>
        <v>2000000</v>
      </c>
      <c r="HVD1357" s="84">
        <f t="shared" si="423"/>
        <v>3000000</v>
      </c>
      <c r="HVK1357" s="84" t="s">
        <v>5397</v>
      </c>
      <c r="HVL1357" s="84">
        <f>SUM(HVL1355:HVL1356)</f>
        <v>1000000</v>
      </c>
      <c r="HVM1357" s="84">
        <f>SUM(HVM1355:HVM1356)</f>
        <v>0</v>
      </c>
      <c r="HVN1357" s="84">
        <f>HVM1357/HVL1357</f>
        <v>0</v>
      </c>
      <c r="HVO1357" s="84">
        <f>SUM(HVO1355)</f>
        <v>1000000</v>
      </c>
      <c r="HVP1357" s="84">
        <f>SUM(HVP1355:HVP1356)</f>
        <v>2000000</v>
      </c>
      <c r="HVQ1357" s="84">
        <f>SUM(HVQ1355:HVQ1356)</f>
        <v>0</v>
      </c>
      <c r="HVR1357" s="84">
        <f>HVQ1357/HVP1357</f>
        <v>0</v>
      </c>
      <c r="HVS1357" s="84">
        <f>HVP1357-HVQ1357</f>
        <v>2000000</v>
      </c>
      <c r="HVT1357" s="84">
        <f t="shared" si="424"/>
        <v>3000000</v>
      </c>
      <c r="HWA1357" s="84" t="s">
        <v>5397</v>
      </c>
      <c r="HWB1357" s="84">
        <f>SUM(HWB1355:HWB1356)</f>
        <v>1000000</v>
      </c>
      <c r="HWC1357" s="84">
        <f>SUM(HWC1355:HWC1356)</f>
        <v>0</v>
      </c>
      <c r="HWD1357" s="84">
        <f>HWC1357/HWB1357</f>
        <v>0</v>
      </c>
      <c r="HWE1357" s="84">
        <f>SUM(HWE1355)</f>
        <v>1000000</v>
      </c>
      <c r="HWF1357" s="84">
        <f>SUM(HWF1355:HWF1356)</f>
        <v>2000000</v>
      </c>
      <c r="HWG1357" s="84">
        <f>SUM(HWG1355:HWG1356)</f>
        <v>0</v>
      </c>
      <c r="HWH1357" s="84">
        <f>HWG1357/HWF1357</f>
        <v>0</v>
      </c>
      <c r="HWI1357" s="84">
        <f>HWF1357-HWG1357</f>
        <v>2000000</v>
      </c>
      <c r="HWJ1357" s="84">
        <f t="shared" si="424"/>
        <v>3000000</v>
      </c>
      <c r="HWQ1357" s="84" t="s">
        <v>5397</v>
      </c>
      <c r="HWR1357" s="84">
        <f>SUM(HWR1355:HWR1356)</f>
        <v>1000000</v>
      </c>
      <c r="HWS1357" s="84">
        <f>SUM(HWS1355:HWS1356)</f>
        <v>0</v>
      </c>
      <c r="HWT1357" s="84">
        <f>HWS1357/HWR1357</f>
        <v>0</v>
      </c>
      <c r="HWU1357" s="84">
        <f>SUM(HWU1355)</f>
        <v>1000000</v>
      </c>
      <c r="HWV1357" s="84">
        <f>SUM(HWV1355:HWV1356)</f>
        <v>2000000</v>
      </c>
      <c r="HWW1357" s="84">
        <f>SUM(HWW1355:HWW1356)</f>
        <v>0</v>
      </c>
      <c r="HWX1357" s="84">
        <f>HWW1357/HWV1357</f>
        <v>0</v>
      </c>
      <c r="HWY1357" s="84">
        <f>HWV1357-HWW1357</f>
        <v>2000000</v>
      </c>
      <c r="HWZ1357" s="84">
        <f t="shared" si="425"/>
        <v>3000000</v>
      </c>
      <c r="HXG1357" s="84" t="s">
        <v>5397</v>
      </c>
      <c r="HXH1357" s="84">
        <f>SUM(HXH1355:HXH1356)</f>
        <v>1000000</v>
      </c>
      <c r="HXI1357" s="84">
        <f>SUM(HXI1355:HXI1356)</f>
        <v>0</v>
      </c>
      <c r="HXJ1357" s="84">
        <f>HXI1357/HXH1357</f>
        <v>0</v>
      </c>
      <c r="HXK1357" s="84">
        <f>SUM(HXK1355)</f>
        <v>1000000</v>
      </c>
      <c r="HXL1357" s="84">
        <f>SUM(HXL1355:HXL1356)</f>
        <v>2000000</v>
      </c>
      <c r="HXM1357" s="84">
        <f>SUM(HXM1355:HXM1356)</f>
        <v>0</v>
      </c>
      <c r="HXN1357" s="84">
        <f>HXM1357/HXL1357</f>
        <v>0</v>
      </c>
      <c r="HXO1357" s="84">
        <f>HXL1357-HXM1357</f>
        <v>2000000</v>
      </c>
      <c r="HXP1357" s="84">
        <f t="shared" si="425"/>
        <v>3000000</v>
      </c>
      <c r="HXW1357" s="84" t="s">
        <v>5397</v>
      </c>
      <c r="HXX1357" s="84">
        <f>SUM(HXX1355:HXX1356)</f>
        <v>1000000</v>
      </c>
      <c r="HXY1357" s="84">
        <f>SUM(HXY1355:HXY1356)</f>
        <v>0</v>
      </c>
      <c r="HXZ1357" s="84">
        <f>HXY1357/HXX1357</f>
        <v>0</v>
      </c>
      <c r="HYA1357" s="84">
        <f>SUM(HYA1355)</f>
        <v>1000000</v>
      </c>
      <c r="HYB1357" s="84">
        <f>SUM(HYB1355:HYB1356)</f>
        <v>2000000</v>
      </c>
      <c r="HYC1357" s="84">
        <f>SUM(HYC1355:HYC1356)</f>
        <v>0</v>
      </c>
      <c r="HYD1357" s="84">
        <f>HYC1357/HYB1357</f>
        <v>0</v>
      </c>
      <c r="HYE1357" s="84">
        <f>HYB1357-HYC1357</f>
        <v>2000000</v>
      </c>
      <c r="HYF1357" s="84">
        <f t="shared" si="426"/>
        <v>3000000</v>
      </c>
      <c r="HYM1357" s="84" t="s">
        <v>5397</v>
      </c>
      <c r="HYN1357" s="84">
        <f>SUM(HYN1355:HYN1356)</f>
        <v>1000000</v>
      </c>
      <c r="HYO1357" s="84">
        <f>SUM(HYO1355:HYO1356)</f>
        <v>0</v>
      </c>
      <c r="HYP1357" s="84">
        <f>HYO1357/HYN1357</f>
        <v>0</v>
      </c>
      <c r="HYQ1357" s="84">
        <f>SUM(HYQ1355)</f>
        <v>1000000</v>
      </c>
      <c r="HYR1357" s="84">
        <f>SUM(HYR1355:HYR1356)</f>
        <v>2000000</v>
      </c>
      <c r="HYS1357" s="84">
        <f>SUM(HYS1355:HYS1356)</f>
        <v>0</v>
      </c>
      <c r="HYT1357" s="84">
        <f>HYS1357/HYR1357</f>
        <v>0</v>
      </c>
      <c r="HYU1357" s="84">
        <f>HYR1357-HYS1357</f>
        <v>2000000</v>
      </c>
      <c r="HYV1357" s="84">
        <f t="shared" si="426"/>
        <v>3000000</v>
      </c>
      <c r="HZC1357" s="84" t="s">
        <v>5397</v>
      </c>
      <c r="HZD1357" s="84">
        <f>SUM(HZD1355:HZD1356)</f>
        <v>1000000</v>
      </c>
      <c r="HZE1357" s="84">
        <f>SUM(HZE1355:HZE1356)</f>
        <v>0</v>
      </c>
      <c r="HZF1357" s="84">
        <f>HZE1357/HZD1357</f>
        <v>0</v>
      </c>
      <c r="HZG1357" s="84">
        <f>SUM(HZG1355)</f>
        <v>1000000</v>
      </c>
      <c r="HZH1357" s="84">
        <f>SUM(HZH1355:HZH1356)</f>
        <v>2000000</v>
      </c>
      <c r="HZI1357" s="84">
        <f>SUM(HZI1355:HZI1356)</f>
        <v>0</v>
      </c>
      <c r="HZJ1357" s="84">
        <f>HZI1357/HZH1357</f>
        <v>0</v>
      </c>
      <c r="HZK1357" s="84">
        <f>HZH1357-HZI1357</f>
        <v>2000000</v>
      </c>
      <c r="HZL1357" s="84">
        <f t="shared" si="427"/>
        <v>3000000</v>
      </c>
      <c r="HZS1357" s="84" t="s">
        <v>5397</v>
      </c>
      <c r="HZT1357" s="84">
        <f>SUM(HZT1355:HZT1356)</f>
        <v>1000000</v>
      </c>
      <c r="HZU1357" s="84">
        <f>SUM(HZU1355:HZU1356)</f>
        <v>0</v>
      </c>
      <c r="HZV1357" s="84">
        <f>HZU1357/HZT1357</f>
        <v>0</v>
      </c>
      <c r="HZW1357" s="84">
        <f>SUM(HZW1355)</f>
        <v>1000000</v>
      </c>
      <c r="HZX1357" s="84">
        <f>SUM(HZX1355:HZX1356)</f>
        <v>2000000</v>
      </c>
      <c r="HZY1357" s="84">
        <f>SUM(HZY1355:HZY1356)</f>
        <v>0</v>
      </c>
      <c r="HZZ1357" s="84">
        <f>HZY1357/HZX1357</f>
        <v>0</v>
      </c>
      <c r="IAA1357" s="84">
        <f>HZX1357-HZY1357</f>
        <v>2000000</v>
      </c>
      <c r="IAB1357" s="84">
        <f t="shared" si="427"/>
        <v>3000000</v>
      </c>
      <c r="IAI1357" s="84" t="s">
        <v>5397</v>
      </c>
      <c r="IAJ1357" s="84">
        <f>SUM(IAJ1355:IAJ1356)</f>
        <v>1000000</v>
      </c>
      <c r="IAK1357" s="84">
        <f>SUM(IAK1355:IAK1356)</f>
        <v>0</v>
      </c>
      <c r="IAL1357" s="84">
        <f>IAK1357/IAJ1357</f>
        <v>0</v>
      </c>
      <c r="IAM1357" s="84">
        <f>SUM(IAM1355)</f>
        <v>1000000</v>
      </c>
      <c r="IAN1357" s="84">
        <f>SUM(IAN1355:IAN1356)</f>
        <v>2000000</v>
      </c>
      <c r="IAO1357" s="84">
        <f>SUM(IAO1355:IAO1356)</f>
        <v>0</v>
      </c>
      <c r="IAP1357" s="84">
        <f>IAO1357/IAN1357</f>
        <v>0</v>
      </c>
      <c r="IAQ1357" s="84">
        <f>IAN1357-IAO1357</f>
        <v>2000000</v>
      </c>
      <c r="IAR1357" s="84">
        <f t="shared" si="428"/>
        <v>3000000</v>
      </c>
      <c r="IAY1357" s="84" t="s">
        <v>5397</v>
      </c>
      <c r="IAZ1357" s="84">
        <f>SUM(IAZ1355:IAZ1356)</f>
        <v>1000000</v>
      </c>
      <c r="IBA1357" s="84">
        <f>SUM(IBA1355:IBA1356)</f>
        <v>0</v>
      </c>
      <c r="IBB1357" s="84">
        <f>IBA1357/IAZ1357</f>
        <v>0</v>
      </c>
      <c r="IBC1357" s="84">
        <f>SUM(IBC1355)</f>
        <v>1000000</v>
      </c>
      <c r="IBD1357" s="84">
        <f>SUM(IBD1355:IBD1356)</f>
        <v>2000000</v>
      </c>
      <c r="IBE1357" s="84">
        <f>SUM(IBE1355:IBE1356)</f>
        <v>0</v>
      </c>
      <c r="IBF1357" s="84">
        <f>IBE1357/IBD1357</f>
        <v>0</v>
      </c>
      <c r="IBG1357" s="84">
        <f>IBD1357-IBE1357</f>
        <v>2000000</v>
      </c>
      <c r="IBH1357" s="84">
        <f t="shared" si="428"/>
        <v>3000000</v>
      </c>
      <c r="IBO1357" s="84" t="s">
        <v>5397</v>
      </c>
      <c r="IBP1357" s="84">
        <f>SUM(IBP1355:IBP1356)</f>
        <v>1000000</v>
      </c>
      <c r="IBQ1357" s="84">
        <f>SUM(IBQ1355:IBQ1356)</f>
        <v>0</v>
      </c>
      <c r="IBR1357" s="84">
        <f>IBQ1357/IBP1357</f>
        <v>0</v>
      </c>
      <c r="IBS1357" s="84">
        <f>SUM(IBS1355)</f>
        <v>1000000</v>
      </c>
      <c r="IBT1357" s="84">
        <f>SUM(IBT1355:IBT1356)</f>
        <v>2000000</v>
      </c>
      <c r="IBU1357" s="84">
        <f>SUM(IBU1355:IBU1356)</f>
        <v>0</v>
      </c>
      <c r="IBV1357" s="84">
        <f>IBU1357/IBT1357</f>
        <v>0</v>
      </c>
      <c r="IBW1357" s="84">
        <f>IBT1357-IBU1357</f>
        <v>2000000</v>
      </c>
      <c r="IBX1357" s="84">
        <f t="shared" si="429"/>
        <v>3000000</v>
      </c>
      <c r="ICE1357" s="84" t="s">
        <v>5397</v>
      </c>
      <c r="ICF1357" s="84">
        <f>SUM(ICF1355:ICF1356)</f>
        <v>1000000</v>
      </c>
      <c r="ICG1357" s="84">
        <f>SUM(ICG1355:ICG1356)</f>
        <v>0</v>
      </c>
      <c r="ICH1357" s="84">
        <f>ICG1357/ICF1357</f>
        <v>0</v>
      </c>
      <c r="ICI1357" s="84">
        <f>SUM(ICI1355)</f>
        <v>1000000</v>
      </c>
      <c r="ICJ1357" s="84">
        <f>SUM(ICJ1355:ICJ1356)</f>
        <v>2000000</v>
      </c>
      <c r="ICK1357" s="84">
        <f>SUM(ICK1355:ICK1356)</f>
        <v>0</v>
      </c>
      <c r="ICL1357" s="84">
        <f>ICK1357/ICJ1357</f>
        <v>0</v>
      </c>
      <c r="ICM1357" s="84">
        <f>ICJ1357-ICK1357</f>
        <v>2000000</v>
      </c>
      <c r="ICN1357" s="84">
        <f t="shared" si="429"/>
        <v>3000000</v>
      </c>
      <c r="ICU1357" s="84" t="s">
        <v>5397</v>
      </c>
      <c r="ICV1357" s="84">
        <f>SUM(ICV1355:ICV1356)</f>
        <v>1000000</v>
      </c>
      <c r="ICW1357" s="84">
        <f>SUM(ICW1355:ICW1356)</f>
        <v>0</v>
      </c>
      <c r="ICX1357" s="84">
        <f>ICW1357/ICV1357</f>
        <v>0</v>
      </c>
      <c r="ICY1357" s="84">
        <f>SUM(ICY1355)</f>
        <v>1000000</v>
      </c>
      <c r="ICZ1357" s="84">
        <f>SUM(ICZ1355:ICZ1356)</f>
        <v>2000000</v>
      </c>
      <c r="IDA1357" s="84">
        <f>SUM(IDA1355:IDA1356)</f>
        <v>0</v>
      </c>
      <c r="IDB1357" s="84">
        <f>IDA1357/ICZ1357</f>
        <v>0</v>
      </c>
      <c r="IDC1357" s="84">
        <f>ICZ1357-IDA1357</f>
        <v>2000000</v>
      </c>
      <c r="IDD1357" s="84">
        <f t="shared" si="430"/>
        <v>3000000</v>
      </c>
      <c r="IDK1357" s="84" t="s">
        <v>5397</v>
      </c>
      <c r="IDL1357" s="84">
        <f>SUM(IDL1355:IDL1356)</f>
        <v>1000000</v>
      </c>
      <c r="IDM1357" s="84">
        <f>SUM(IDM1355:IDM1356)</f>
        <v>0</v>
      </c>
      <c r="IDN1357" s="84">
        <f>IDM1357/IDL1357</f>
        <v>0</v>
      </c>
      <c r="IDO1357" s="84">
        <f>SUM(IDO1355)</f>
        <v>1000000</v>
      </c>
      <c r="IDP1357" s="84">
        <f>SUM(IDP1355:IDP1356)</f>
        <v>2000000</v>
      </c>
      <c r="IDQ1357" s="84">
        <f>SUM(IDQ1355:IDQ1356)</f>
        <v>0</v>
      </c>
      <c r="IDR1357" s="84">
        <f>IDQ1357/IDP1357</f>
        <v>0</v>
      </c>
      <c r="IDS1357" s="84">
        <f>IDP1357-IDQ1357</f>
        <v>2000000</v>
      </c>
      <c r="IDT1357" s="84">
        <f t="shared" si="430"/>
        <v>3000000</v>
      </c>
      <c r="IEA1357" s="84" t="s">
        <v>5397</v>
      </c>
      <c r="IEB1357" s="84">
        <f>SUM(IEB1355:IEB1356)</f>
        <v>1000000</v>
      </c>
      <c r="IEC1357" s="84">
        <f>SUM(IEC1355:IEC1356)</f>
        <v>0</v>
      </c>
      <c r="IED1357" s="84">
        <f>IEC1357/IEB1357</f>
        <v>0</v>
      </c>
      <c r="IEE1357" s="84">
        <f>SUM(IEE1355)</f>
        <v>1000000</v>
      </c>
      <c r="IEF1357" s="84">
        <f>SUM(IEF1355:IEF1356)</f>
        <v>2000000</v>
      </c>
      <c r="IEG1357" s="84">
        <f>SUM(IEG1355:IEG1356)</f>
        <v>0</v>
      </c>
      <c r="IEH1357" s="84">
        <f>IEG1357/IEF1357</f>
        <v>0</v>
      </c>
      <c r="IEI1357" s="84">
        <f>IEF1357-IEG1357</f>
        <v>2000000</v>
      </c>
      <c r="IEJ1357" s="84">
        <f t="shared" si="431"/>
        <v>3000000</v>
      </c>
      <c r="IEQ1357" s="84" t="s">
        <v>5397</v>
      </c>
      <c r="IER1357" s="84">
        <f>SUM(IER1355:IER1356)</f>
        <v>1000000</v>
      </c>
      <c r="IES1357" s="84">
        <f>SUM(IES1355:IES1356)</f>
        <v>0</v>
      </c>
      <c r="IET1357" s="84">
        <f>IES1357/IER1357</f>
        <v>0</v>
      </c>
      <c r="IEU1357" s="84">
        <f>SUM(IEU1355)</f>
        <v>1000000</v>
      </c>
      <c r="IEV1357" s="84">
        <f>SUM(IEV1355:IEV1356)</f>
        <v>2000000</v>
      </c>
      <c r="IEW1357" s="84">
        <f>SUM(IEW1355:IEW1356)</f>
        <v>0</v>
      </c>
      <c r="IEX1357" s="84">
        <f>IEW1357/IEV1357</f>
        <v>0</v>
      </c>
      <c r="IEY1357" s="84">
        <f>IEV1357-IEW1357</f>
        <v>2000000</v>
      </c>
      <c r="IEZ1357" s="84">
        <f t="shared" si="431"/>
        <v>3000000</v>
      </c>
      <c r="IFG1357" s="84" t="s">
        <v>5397</v>
      </c>
      <c r="IFH1357" s="84">
        <f>SUM(IFH1355:IFH1356)</f>
        <v>1000000</v>
      </c>
      <c r="IFI1357" s="84">
        <f>SUM(IFI1355:IFI1356)</f>
        <v>0</v>
      </c>
      <c r="IFJ1357" s="84">
        <f>IFI1357/IFH1357</f>
        <v>0</v>
      </c>
      <c r="IFK1357" s="84">
        <f>SUM(IFK1355)</f>
        <v>1000000</v>
      </c>
      <c r="IFL1357" s="84">
        <f>SUM(IFL1355:IFL1356)</f>
        <v>2000000</v>
      </c>
      <c r="IFM1357" s="84">
        <f>SUM(IFM1355:IFM1356)</f>
        <v>0</v>
      </c>
      <c r="IFN1357" s="84">
        <f>IFM1357/IFL1357</f>
        <v>0</v>
      </c>
      <c r="IFO1357" s="84">
        <f>IFL1357-IFM1357</f>
        <v>2000000</v>
      </c>
      <c r="IFP1357" s="84">
        <f t="shared" si="432"/>
        <v>3000000</v>
      </c>
      <c r="IFW1357" s="84" t="s">
        <v>5397</v>
      </c>
      <c r="IFX1357" s="84">
        <f>SUM(IFX1355:IFX1356)</f>
        <v>1000000</v>
      </c>
      <c r="IFY1357" s="84">
        <f>SUM(IFY1355:IFY1356)</f>
        <v>0</v>
      </c>
      <c r="IFZ1357" s="84">
        <f>IFY1357/IFX1357</f>
        <v>0</v>
      </c>
      <c r="IGA1357" s="84">
        <f>SUM(IGA1355)</f>
        <v>1000000</v>
      </c>
      <c r="IGB1357" s="84">
        <f>SUM(IGB1355:IGB1356)</f>
        <v>2000000</v>
      </c>
      <c r="IGC1357" s="84">
        <f>SUM(IGC1355:IGC1356)</f>
        <v>0</v>
      </c>
      <c r="IGD1357" s="84">
        <f>IGC1357/IGB1357</f>
        <v>0</v>
      </c>
      <c r="IGE1357" s="84">
        <f>IGB1357-IGC1357</f>
        <v>2000000</v>
      </c>
      <c r="IGF1357" s="84">
        <f t="shared" si="432"/>
        <v>3000000</v>
      </c>
      <c r="IGM1357" s="84" t="s">
        <v>5397</v>
      </c>
      <c r="IGN1357" s="84">
        <f>SUM(IGN1355:IGN1356)</f>
        <v>1000000</v>
      </c>
      <c r="IGO1357" s="84">
        <f>SUM(IGO1355:IGO1356)</f>
        <v>0</v>
      </c>
      <c r="IGP1357" s="84">
        <f>IGO1357/IGN1357</f>
        <v>0</v>
      </c>
      <c r="IGQ1357" s="84">
        <f>SUM(IGQ1355)</f>
        <v>1000000</v>
      </c>
      <c r="IGR1357" s="84">
        <f>SUM(IGR1355:IGR1356)</f>
        <v>2000000</v>
      </c>
      <c r="IGS1357" s="84">
        <f>SUM(IGS1355:IGS1356)</f>
        <v>0</v>
      </c>
      <c r="IGT1357" s="84">
        <f>IGS1357/IGR1357</f>
        <v>0</v>
      </c>
      <c r="IGU1357" s="84">
        <f>IGR1357-IGS1357</f>
        <v>2000000</v>
      </c>
      <c r="IGV1357" s="84">
        <f t="shared" si="433"/>
        <v>3000000</v>
      </c>
      <c r="IHC1357" s="84" t="s">
        <v>5397</v>
      </c>
      <c r="IHD1357" s="84">
        <f>SUM(IHD1355:IHD1356)</f>
        <v>1000000</v>
      </c>
      <c r="IHE1357" s="84">
        <f>SUM(IHE1355:IHE1356)</f>
        <v>0</v>
      </c>
      <c r="IHF1357" s="84">
        <f>IHE1357/IHD1357</f>
        <v>0</v>
      </c>
      <c r="IHG1357" s="84">
        <f>SUM(IHG1355)</f>
        <v>1000000</v>
      </c>
      <c r="IHH1357" s="84">
        <f>SUM(IHH1355:IHH1356)</f>
        <v>2000000</v>
      </c>
      <c r="IHI1357" s="84">
        <f>SUM(IHI1355:IHI1356)</f>
        <v>0</v>
      </c>
      <c r="IHJ1357" s="84">
        <f>IHI1357/IHH1357</f>
        <v>0</v>
      </c>
      <c r="IHK1357" s="84">
        <f>IHH1357-IHI1357</f>
        <v>2000000</v>
      </c>
      <c r="IHL1357" s="84">
        <f t="shared" si="433"/>
        <v>3000000</v>
      </c>
      <c r="IHS1357" s="84" t="s">
        <v>5397</v>
      </c>
      <c r="IHT1357" s="84">
        <f>SUM(IHT1355:IHT1356)</f>
        <v>1000000</v>
      </c>
      <c r="IHU1357" s="84">
        <f>SUM(IHU1355:IHU1356)</f>
        <v>0</v>
      </c>
      <c r="IHV1357" s="84">
        <f>IHU1357/IHT1357</f>
        <v>0</v>
      </c>
      <c r="IHW1357" s="84">
        <f>SUM(IHW1355)</f>
        <v>1000000</v>
      </c>
      <c r="IHX1357" s="84">
        <f>SUM(IHX1355:IHX1356)</f>
        <v>2000000</v>
      </c>
      <c r="IHY1357" s="84">
        <f>SUM(IHY1355:IHY1356)</f>
        <v>0</v>
      </c>
      <c r="IHZ1357" s="84">
        <f>IHY1357/IHX1357</f>
        <v>0</v>
      </c>
      <c r="IIA1357" s="84">
        <f>IHX1357-IHY1357</f>
        <v>2000000</v>
      </c>
      <c r="IIB1357" s="84">
        <f t="shared" si="434"/>
        <v>3000000</v>
      </c>
      <c r="III1357" s="84" t="s">
        <v>5397</v>
      </c>
      <c r="IIJ1357" s="84">
        <f>SUM(IIJ1355:IIJ1356)</f>
        <v>1000000</v>
      </c>
      <c r="IIK1357" s="84">
        <f>SUM(IIK1355:IIK1356)</f>
        <v>0</v>
      </c>
      <c r="IIL1357" s="84">
        <f>IIK1357/IIJ1357</f>
        <v>0</v>
      </c>
      <c r="IIM1357" s="84">
        <f>SUM(IIM1355)</f>
        <v>1000000</v>
      </c>
      <c r="IIN1357" s="84">
        <f>SUM(IIN1355:IIN1356)</f>
        <v>2000000</v>
      </c>
      <c r="IIO1357" s="84">
        <f>SUM(IIO1355:IIO1356)</f>
        <v>0</v>
      </c>
      <c r="IIP1357" s="84">
        <f>IIO1357/IIN1357</f>
        <v>0</v>
      </c>
      <c r="IIQ1357" s="84">
        <f>IIN1357-IIO1357</f>
        <v>2000000</v>
      </c>
      <c r="IIR1357" s="84">
        <f t="shared" si="434"/>
        <v>3000000</v>
      </c>
      <c r="IIY1357" s="84" t="s">
        <v>5397</v>
      </c>
      <c r="IIZ1357" s="84">
        <f>SUM(IIZ1355:IIZ1356)</f>
        <v>1000000</v>
      </c>
      <c r="IJA1357" s="84">
        <f>SUM(IJA1355:IJA1356)</f>
        <v>0</v>
      </c>
      <c r="IJB1357" s="84">
        <f>IJA1357/IIZ1357</f>
        <v>0</v>
      </c>
      <c r="IJC1357" s="84">
        <f>SUM(IJC1355)</f>
        <v>1000000</v>
      </c>
      <c r="IJD1357" s="84">
        <f>SUM(IJD1355:IJD1356)</f>
        <v>2000000</v>
      </c>
      <c r="IJE1357" s="84">
        <f>SUM(IJE1355:IJE1356)</f>
        <v>0</v>
      </c>
      <c r="IJF1357" s="84">
        <f>IJE1357/IJD1357</f>
        <v>0</v>
      </c>
      <c r="IJG1357" s="84">
        <f>IJD1357-IJE1357</f>
        <v>2000000</v>
      </c>
      <c r="IJH1357" s="84">
        <f t="shared" si="435"/>
        <v>3000000</v>
      </c>
      <c r="IJO1357" s="84" t="s">
        <v>5397</v>
      </c>
      <c r="IJP1357" s="84">
        <f>SUM(IJP1355:IJP1356)</f>
        <v>1000000</v>
      </c>
      <c r="IJQ1357" s="84">
        <f>SUM(IJQ1355:IJQ1356)</f>
        <v>0</v>
      </c>
      <c r="IJR1357" s="84">
        <f>IJQ1357/IJP1357</f>
        <v>0</v>
      </c>
      <c r="IJS1357" s="84">
        <f>SUM(IJS1355)</f>
        <v>1000000</v>
      </c>
      <c r="IJT1357" s="84">
        <f>SUM(IJT1355:IJT1356)</f>
        <v>2000000</v>
      </c>
      <c r="IJU1357" s="84">
        <f>SUM(IJU1355:IJU1356)</f>
        <v>0</v>
      </c>
      <c r="IJV1357" s="84">
        <f>IJU1357/IJT1357</f>
        <v>0</v>
      </c>
      <c r="IJW1357" s="84">
        <f>IJT1357-IJU1357</f>
        <v>2000000</v>
      </c>
      <c r="IJX1357" s="84">
        <f t="shared" si="435"/>
        <v>3000000</v>
      </c>
      <c r="IKE1357" s="84" t="s">
        <v>5397</v>
      </c>
      <c r="IKF1357" s="84">
        <f>SUM(IKF1355:IKF1356)</f>
        <v>1000000</v>
      </c>
      <c r="IKG1357" s="84">
        <f>SUM(IKG1355:IKG1356)</f>
        <v>0</v>
      </c>
      <c r="IKH1357" s="84">
        <f>IKG1357/IKF1357</f>
        <v>0</v>
      </c>
      <c r="IKI1357" s="84">
        <f>SUM(IKI1355)</f>
        <v>1000000</v>
      </c>
      <c r="IKJ1357" s="84">
        <f>SUM(IKJ1355:IKJ1356)</f>
        <v>2000000</v>
      </c>
      <c r="IKK1357" s="84">
        <f>SUM(IKK1355:IKK1356)</f>
        <v>0</v>
      </c>
      <c r="IKL1357" s="84">
        <f>IKK1357/IKJ1357</f>
        <v>0</v>
      </c>
      <c r="IKM1357" s="84">
        <f>IKJ1357-IKK1357</f>
        <v>2000000</v>
      </c>
      <c r="IKN1357" s="84">
        <f t="shared" si="436"/>
        <v>3000000</v>
      </c>
      <c r="IKU1357" s="84" t="s">
        <v>5397</v>
      </c>
      <c r="IKV1357" s="84">
        <f>SUM(IKV1355:IKV1356)</f>
        <v>1000000</v>
      </c>
      <c r="IKW1357" s="84">
        <f>SUM(IKW1355:IKW1356)</f>
        <v>0</v>
      </c>
      <c r="IKX1357" s="84">
        <f>IKW1357/IKV1357</f>
        <v>0</v>
      </c>
      <c r="IKY1357" s="84">
        <f>SUM(IKY1355)</f>
        <v>1000000</v>
      </c>
      <c r="IKZ1357" s="84">
        <f>SUM(IKZ1355:IKZ1356)</f>
        <v>2000000</v>
      </c>
      <c r="ILA1357" s="84">
        <f>SUM(ILA1355:ILA1356)</f>
        <v>0</v>
      </c>
      <c r="ILB1357" s="84">
        <f>ILA1357/IKZ1357</f>
        <v>0</v>
      </c>
      <c r="ILC1357" s="84">
        <f>IKZ1357-ILA1357</f>
        <v>2000000</v>
      </c>
      <c r="ILD1357" s="84">
        <f t="shared" si="436"/>
        <v>3000000</v>
      </c>
      <c r="ILK1357" s="84" t="s">
        <v>5397</v>
      </c>
      <c r="ILL1357" s="84">
        <f>SUM(ILL1355:ILL1356)</f>
        <v>1000000</v>
      </c>
      <c r="ILM1357" s="84">
        <f>SUM(ILM1355:ILM1356)</f>
        <v>0</v>
      </c>
      <c r="ILN1357" s="84">
        <f>ILM1357/ILL1357</f>
        <v>0</v>
      </c>
      <c r="ILO1357" s="84">
        <f>SUM(ILO1355)</f>
        <v>1000000</v>
      </c>
      <c r="ILP1357" s="84">
        <f>SUM(ILP1355:ILP1356)</f>
        <v>2000000</v>
      </c>
      <c r="ILQ1357" s="84">
        <f>SUM(ILQ1355:ILQ1356)</f>
        <v>0</v>
      </c>
      <c r="ILR1357" s="84">
        <f>ILQ1357/ILP1357</f>
        <v>0</v>
      </c>
      <c r="ILS1357" s="84">
        <f>ILP1357-ILQ1357</f>
        <v>2000000</v>
      </c>
      <c r="ILT1357" s="84">
        <f t="shared" si="437"/>
        <v>3000000</v>
      </c>
      <c r="IMA1357" s="84" t="s">
        <v>5397</v>
      </c>
      <c r="IMB1357" s="84">
        <f>SUM(IMB1355:IMB1356)</f>
        <v>1000000</v>
      </c>
      <c r="IMC1357" s="84">
        <f>SUM(IMC1355:IMC1356)</f>
        <v>0</v>
      </c>
      <c r="IMD1357" s="84">
        <f>IMC1357/IMB1357</f>
        <v>0</v>
      </c>
      <c r="IME1357" s="84">
        <f>SUM(IME1355)</f>
        <v>1000000</v>
      </c>
      <c r="IMF1357" s="84">
        <f>SUM(IMF1355:IMF1356)</f>
        <v>2000000</v>
      </c>
      <c r="IMG1357" s="84">
        <f>SUM(IMG1355:IMG1356)</f>
        <v>0</v>
      </c>
      <c r="IMH1357" s="84">
        <f>IMG1357/IMF1357</f>
        <v>0</v>
      </c>
      <c r="IMI1357" s="84">
        <f>IMF1357-IMG1357</f>
        <v>2000000</v>
      </c>
      <c r="IMJ1357" s="84">
        <f t="shared" si="437"/>
        <v>3000000</v>
      </c>
      <c r="IMQ1357" s="84" t="s">
        <v>5397</v>
      </c>
      <c r="IMR1357" s="84">
        <f>SUM(IMR1355:IMR1356)</f>
        <v>1000000</v>
      </c>
      <c r="IMS1357" s="84">
        <f>SUM(IMS1355:IMS1356)</f>
        <v>0</v>
      </c>
      <c r="IMT1357" s="84">
        <f>IMS1357/IMR1357</f>
        <v>0</v>
      </c>
      <c r="IMU1357" s="84">
        <f>SUM(IMU1355)</f>
        <v>1000000</v>
      </c>
      <c r="IMV1357" s="84">
        <f>SUM(IMV1355:IMV1356)</f>
        <v>2000000</v>
      </c>
      <c r="IMW1357" s="84">
        <f>SUM(IMW1355:IMW1356)</f>
        <v>0</v>
      </c>
      <c r="IMX1357" s="84">
        <f>IMW1357/IMV1357</f>
        <v>0</v>
      </c>
      <c r="IMY1357" s="84">
        <f>IMV1357-IMW1357</f>
        <v>2000000</v>
      </c>
      <c r="IMZ1357" s="84">
        <f t="shared" si="438"/>
        <v>3000000</v>
      </c>
      <c r="ING1357" s="84" t="s">
        <v>5397</v>
      </c>
      <c r="INH1357" s="84">
        <f>SUM(INH1355:INH1356)</f>
        <v>1000000</v>
      </c>
      <c r="INI1357" s="84">
        <f>SUM(INI1355:INI1356)</f>
        <v>0</v>
      </c>
      <c r="INJ1357" s="84">
        <f>INI1357/INH1357</f>
        <v>0</v>
      </c>
      <c r="INK1357" s="84">
        <f>SUM(INK1355)</f>
        <v>1000000</v>
      </c>
      <c r="INL1357" s="84">
        <f>SUM(INL1355:INL1356)</f>
        <v>2000000</v>
      </c>
      <c r="INM1357" s="84">
        <f>SUM(INM1355:INM1356)</f>
        <v>0</v>
      </c>
      <c r="INN1357" s="84">
        <f>INM1357/INL1357</f>
        <v>0</v>
      </c>
      <c r="INO1357" s="84">
        <f>INL1357-INM1357</f>
        <v>2000000</v>
      </c>
      <c r="INP1357" s="84">
        <f t="shared" si="438"/>
        <v>3000000</v>
      </c>
      <c r="INW1357" s="84" t="s">
        <v>5397</v>
      </c>
      <c r="INX1357" s="84">
        <f>SUM(INX1355:INX1356)</f>
        <v>1000000</v>
      </c>
      <c r="INY1357" s="84">
        <f>SUM(INY1355:INY1356)</f>
        <v>0</v>
      </c>
      <c r="INZ1357" s="84">
        <f>INY1357/INX1357</f>
        <v>0</v>
      </c>
      <c r="IOA1357" s="84">
        <f>SUM(IOA1355)</f>
        <v>1000000</v>
      </c>
      <c r="IOB1357" s="84">
        <f>SUM(IOB1355:IOB1356)</f>
        <v>2000000</v>
      </c>
      <c r="IOC1357" s="84">
        <f>SUM(IOC1355:IOC1356)</f>
        <v>0</v>
      </c>
      <c r="IOD1357" s="84">
        <f>IOC1357/IOB1357</f>
        <v>0</v>
      </c>
      <c r="IOE1357" s="84">
        <f>IOB1357-IOC1357</f>
        <v>2000000</v>
      </c>
      <c r="IOF1357" s="84">
        <f t="shared" si="439"/>
        <v>3000000</v>
      </c>
      <c r="IOM1357" s="84" t="s">
        <v>5397</v>
      </c>
      <c r="ION1357" s="84">
        <f>SUM(ION1355:ION1356)</f>
        <v>1000000</v>
      </c>
      <c r="IOO1357" s="84">
        <f>SUM(IOO1355:IOO1356)</f>
        <v>0</v>
      </c>
      <c r="IOP1357" s="84">
        <f>IOO1357/ION1357</f>
        <v>0</v>
      </c>
      <c r="IOQ1357" s="84">
        <f>SUM(IOQ1355)</f>
        <v>1000000</v>
      </c>
      <c r="IOR1357" s="84">
        <f>SUM(IOR1355:IOR1356)</f>
        <v>2000000</v>
      </c>
      <c r="IOS1357" s="84">
        <f>SUM(IOS1355:IOS1356)</f>
        <v>0</v>
      </c>
      <c r="IOT1357" s="84">
        <f>IOS1357/IOR1357</f>
        <v>0</v>
      </c>
      <c r="IOU1357" s="84">
        <f>IOR1357-IOS1357</f>
        <v>2000000</v>
      </c>
      <c r="IOV1357" s="84">
        <f t="shared" si="439"/>
        <v>3000000</v>
      </c>
      <c r="IPC1357" s="84" t="s">
        <v>5397</v>
      </c>
      <c r="IPD1357" s="84">
        <f>SUM(IPD1355:IPD1356)</f>
        <v>1000000</v>
      </c>
      <c r="IPE1357" s="84">
        <f>SUM(IPE1355:IPE1356)</f>
        <v>0</v>
      </c>
      <c r="IPF1357" s="84">
        <f>IPE1357/IPD1357</f>
        <v>0</v>
      </c>
      <c r="IPG1357" s="84">
        <f>SUM(IPG1355)</f>
        <v>1000000</v>
      </c>
      <c r="IPH1357" s="84">
        <f>SUM(IPH1355:IPH1356)</f>
        <v>2000000</v>
      </c>
      <c r="IPI1357" s="84">
        <f>SUM(IPI1355:IPI1356)</f>
        <v>0</v>
      </c>
      <c r="IPJ1357" s="84">
        <f>IPI1357/IPH1357</f>
        <v>0</v>
      </c>
      <c r="IPK1357" s="84">
        <f>IPH1357-IPI1357</f>
        <v>2000000</v>
      </c>
      <c r="IPL1357" s="84">
        <f t="shared" si="440"/>
        <v>3000000</v>
      </c>
      <c r="IPS1357" s="84" t="s">
        <v>5397</v>
      </c>
      <c r="IPT1357" s="84">
        <f>SUM(IPT1355:IPT1356)</f>
        <v>1000000</v>
      </c>
      <c r="IPU1357" s="84">
        <f>SUM(IPU1355:IPU1356)</f>
        <v>0</v>
      </c>
      <c r="IPV1357" s="84">
        <f>IPU1357/IPT1357</f>
        <v>0</v>
      </c>
      <c r="IPW1357" s="84">
        <f>SUM(IPW1355)</f>
        <v>1000000</v>
      </c>
      <c r="IPX1357" s="84">
        <f>SUM(IPX1355:IPX1356)</f>
        <v>2000000</v>
      </c>
      <c r="IPY1357" s="84">
        <f>SUM(IPY1355:IPY1356)</f>
        <v>0</v>
      </c>
      <c r="IPZ1357" s="84">
        <f>IPY1357/IPX1357</f>
        <v>0</v>
      </c>
      <c r="IQA1357" s="84">
        <f>IPX1357-IPY1357</f>
        <v>2000000</v>
      </c>
      <c r="IQB1357" s="84">
        <f t="shared" si="440"/>
        <v>3000000</v>
      </c>
      <c r="IQI1357" s="84" t="s">
        <v>5397</v>
      </c>
      <c r="IQJ1357" s="84">
        <f>SUM(IQJ1355:IQJ1356)</f>
        <v>1000000</v>
      </c>
      <c r="IQK1357" s="84">
        <f>SUM(IQK1355:IQK1356)</f>
        <v>0</v>
      </c>
      <c r="IQL1357" s="84">
        <f>IQK1357/IQJ1357</f>
        <v>0</v>
      </c>
      <c r="IQM1357" s="84">
        <f>SUM(IQM1355)</f>
        <v>1000000</v>
      </c>
      <c r="IQN1357" s="84">
        <f>SUM(IQN1355:IQN1356)</f>
        <v>2000000</v>
      </c>
      <c r="IQO1357" s="84">
        <f>SUM(IQO1355:IQO1356)</f>
        <v>0</v>
      </c>
      <c r="IQP1357" s="84">
        <f>IQO1357/IQN1357</f>
        <v>0</v>
      </c>
      <c r="IQQ1357" s="84">
        <f>IQN1357-IQO1357</f>
        <v>2000000</v>
      </c>
      <c r="IQR1357" s="84">
        <f t="shared" si="441"/>
        <v>3000000</v>
      </c>
      <c r="IQY1357" s="84" t="s">
        <v>5397</v>
      </c>
      <c r="IQZ1357" s="84">
        <f>SUM(IQZ1355:IQZ1356)</f>
        <v>1000000</v>
      </c>
      <c r="IRA1357" s="84">
        <f>SUM(IRA1355:IRA1356)</f>
        <v>0</v>
      </c>
      <c r="IRB1357" s="84">
        <f>IRA1357/IQZ1357</f>
        <v>0</v>
      </c>
      <c r="IRC1357" s="84">
        <f>SUM(IRC1355)</f>
        <v>1000000</v>
      </c>
      <c r="IRD1357" s="84">
        <f>SUM(IRD1355:IRD1356)</f>
        <v>2000000</v>
      </c>
      <c r="IRE1357" s="84">
        <f>SUM(IRE1355:IRE1356)</f>
        <v>0</v>
      </c>
      <c r="IRF1357" s="84">
        <f>IRE1357/IRD1357</f>
        <v>0</v>
      </c>
      <c r="IRG1357" s="84">
        <f>IRD1357-IRE1357</f>
        <v>2000000</v>
      </c>
      <c r="IRH1357" s="84">
        <f t="shared" si="441"/>
        <v>3000000</v>
      </c>
      <c r="IRO1357" s="84" t="s">
        <v>5397</v>
      </c>
      <c r="IRP1357" s="84">
        <f>SUM(IRP1355:IRP1356)</f>
        <v>1000000</v>
      </c>
      <c r="IRQ1357" s="84">
        <f>SUM(IRQ1355:IRQ1356)</f>
        <v>0</v>
      </c>
      <c r="IRR1357" s="84">
        <f>IRQ1357/IRP1357</f>
        <v>0</v>
      </c>
      <c r="IRS1357" s="84">
        <f>SUM(IRS1355)</f>
        <v>1000000</v>
      </c>
      <c r="IRT1357" s="84">
        <f>SUM(IRT1355:IRT1356)</f>
        <v>2000000</v>
      </c>
      <c r="IRU1357" s="84">
        <f>SUM(IRU1355:IRU1356)</f>
        <v>0</v>
      </c>
      <c r="IRV1357" s="84">
        <f>IRU1357/IRT1357</f>
        <v>0</v>
      </c>
      <c r="IRW1357" s="84">
        <f>IRT1357-IRU1357</f>
        <v>2000000</v>
      </c>
      <c r="IRX1357" s="84">
        <f t="shared" si="442"/>
        <v>3000000</v>
      </c>
      <c r="ISE1357" s="84" t="s">
        <v>5397</v>
      </c>
      <c r="ISF1357" s="84">
        <f>SUM(ISF1355:ISF1356)</f>
        <v>1000000</v>
      </c>
      <c r="ISG1357" s="84">
        <f>SUM(ISG1355:ISG1356)</f>
        <v>0</v>
      </c>
      <c r="ISH1357" s="84">
        <f>ISG1357/ISF1357</f>
        <v>0</v>
      </c>
      <c r="ISI1357" s="84">
        <f>SUM(ISI1355)</f>
        <v>1000000</v>
      </c>
      <c r="ISJ1357" s="84">
        <f>SUM(ISJ1355:ISJ1356)</f>
        <v>2000000</v>
      </c>
      <c r="ISK1357" s="84">
        <f>SUM(ISK1355:ISK1356)</f>
        <v>0</v>
      </c>
      <c r="ISL1357" s="84">
        <f>ISK1357/ISJ1357</f>
        <v>0</v>
      </c>
      <c r="ISM1357" s="84">
        <f>ISJ1357-ISK1357</f>
        <v>2000000</v>
      </c>
      <c r="ISN1357" s="84">
        <f t="shared" si="442"/>
        <v>3000000</v>
      </c>
      <c r="ISU1357" s="84" t="s">
        <v>5397</v>
      </c>
      <c r="ISV1357" s="84">
        <f>SUM(ISV1355:ISV1356)</f>
        <v>1000000</v>
      </c>
      <c r="ISW1357" s="84">
        <f>SUM(ISW1355:ISW1356)</f>
        <v>0</v>
      </c>
      <c r="ISX1357" s="84">
        <f>ISW1357/ISV1357</f>
        <v>0</v>
      </c>
      <c r="ISY1357" s="84">
        <f>SUM(ISY1355)</f>
        <v>1000000</v>
      </c>
      <c r="ISZ1357" s="84">
        <f>SUM(ISZ1355:ISZ1356)</f>
        <v>2000000</v>
      </c>
      <c r="ITA1357" s="84">
        <f>SUM(ITA1355:ITA1356)</f>
        <v>0</v>
      </c>
      <c r="ITB1357" s="84">
        <f>ITA1357/ISZ1357</f>
        <v>0</v>
      </c>
      <c r="ITC1357" s="84">
        <f>ISZ1357-ITA1357</f>
        <v>2000000</v>
      </c>
      <c r="ITD1357" s="84">
        <f t="shared" si="443"/>
        <v>3000000</v>
      </c>
      <c r="ITK1357" s="84" t="s">
        <v>5397</v>
      </c>
      <c r="ITL1357" s="84">
        <f>SUM(ITL1355:ITL1356)</f>
        <v>1000000</v>
      </c>
      <c r="ITM1357" s="84">
        <f>SUM(ITM1355:ITM1356)</f>
        <v>0</v>
      </c>
      <c r="ITN1357" s="84">
        <f>ITM1357/ITL1357</f>
        <v>0</v>
      </c>
      <c r="ITO1357" s="84">
        <f>SUM(ITO1355)</f>
        <v>1000000</v>
      </c>
      <c r="ITP1357" s="84">
        <f>SUM(ITP1355:ITP1356)</f>
        <v>2000000</v>
      </c>
      <c r="ITQ1357" s="84">
        <f>SUM(ITQ1355:ITQ1356)</f>
        <v>0</v>
      </c>
      <c r="ITR1357" s="84">
        <f>ITQ1357/ITP1357</f>
        <v>0</v>
      </c>
      <c r="ITS1357" s="84">
        <f>ITP1357-ITQ1357</f>
        <v>2000000</v>
      </c>
      <c r="ITT1357" s="84">
        <f t="shared" si="443"/>
        <v>3000000</v>
      </c>
      <c r="IUA1357" s="84" t="s">
        <v>5397</v>
      </c>
      <c r="IUB1357" s="84">
        <f>SUM(IUB1355:IUB1356)</f>
        <v>1000000</v>
      </c>
      <c r="IUC1357" s="84">
        <f>SUM(IUC1355:IUC1356)</f>
        <v>0</v>
      </c>
      <c r="IUD1357" s="84">
        <f>IUC1357/IUB1357</f>
        <v>0</v>
      </c>
      <c r="IUE1357" s="84">
        <f>SUM(IUE1355)</f>
        <v>1000000</v>
      </c>
      <c r="IUF1357" s="84">
        <f>SUM(IUF1355:IUF1356)</f>
        <v>2000000</v>
      </c>
      <c r="IUG1357" s="84">
        <f>SUM(IUG1355:IUG1356)</f>
        <v>0</v>
      </c>
      <c r="IUH1357" s="84">
        <f>IUG1357/IUF1357</f>
        <v>0</v>
      </c>
      <c r="IUI1357" s="84">
        <f>IUF1357-IUG1357</f>
        <v>2000000</v>
      </c>
      <c r="IUJ1357" s="84">
        <f t="shared" si="444"/>
        <v>3000000</v>
      </c>
      <c r="IUQ1357" s="84" t="s">
        <v>5397</v>
      </c>
      <c r="IUR1357" s="84">
        <f>SUM(IUR1355:IUR1356)</f>
        <v>1000000</v>
      </c>
      <c r="IUS1357" s="84">
        <f>SUM(IUS1355:IUS1356)</f>
        <v>0</v>
      </c>
      <c r="IUT1357" s="84">
        <f>IUS1357/IUR1357</f>
        <v>0</v>
      </c>
      <c r="IUU1357" s="84">
        <f>SUM(IUU1355)</f>
        <v>1000000</v>
      </c>
      <c r="IUV1357" s="84">
        <f>SUM(IUV1355:IUV1356)</f>
        <v>2000000</v>
      </c>
      <c r="IUW1357" s="84">
        <f>SUM(IUW1355:IUW1356)</f>
        <v>0</v>
      </c>
      <c r="IUX1357" s="84">
        <f>IUW1357/IUV1357</f>
        <v>0</v>
      </c>
      <c r="IUY1357" s="84">
        <f>IUV1357-IUW1357</f>
        <v>2000000</v>
      </c>
      <c r="IUZ1357" s="84">
        <f t="shared" si="444"/>
        <v>3000000</v>
      </c>
      <c r="IVG1357" s="84" t="s">
        <v>5397</v>
      </c>
      <c r="IVH1357" s="84">
        <f>SUM(IVH1355:IVH1356)</f>
        <v>1000000</v>
      </c>
      <c r="IVI1357" s="84">
        <f>SUM(IVI1355:IVI1356)</f>
        <v>0</v>
      </c>
      <c r="IVJ1357" s="84">
        <f>IVI1357/IVH1357</f>
        <v>0</v>
      </c>
      <c r="IVK1357" s="84">
        <f>SUM(IVK1355)</f>
        <v>1000000</v>
      </c>
      <c r="IVL1357" s="84">
        <f>SUM(IVL1355:IVL1356)</f>
        <v>2000000</v>
      </c>
      <c r="IVM1357" s="84">
        <f>SUM(IVM1355:IVM1356)</f>
        <v>0</v>
      </c>
      <c r="IVN1357" s="84">
        <f>IVM1357/IVL1357</f>
        <v>0</v>
      </c>
      <c r="IVO1357" s="84">
        <f>IVL1357-IVM1357</f>
        <v>2000000</v>
      </c>
      <c r="IVP1357" s="84">
        <f t="shared" si="445"/>
        <v>3000000</v>
      </c>
      <c r="IVW1357" s="84" t="s">
        <v>5397</v>
      </c>
      <c r="IVX1357" s="84">
        <f>SUM(IVX1355:IVX1356)</f>
        <v>1000000</v>
      </c>
      <c r="IVY1357" s="84">
        <f>SUM(IVY1355:IVY1356)</f>
        <v>0</v>
      </c>
      <c r="IVZ1357" s="84">
        <f>IVY1357/IVX1357</f>
        <v>0</v>
      </c>
      <c r="IWA1357" s="84">
        <f>SUM(IWA1355)</f>
        <v>1000000</v>
      </c>
      <c r="IWB1357" s="84">
        <f>SUM(IWB1355:IWB1356)</f>
        <v>2000000</v>
      </c>
      <c r="IWC1357" s="84">
        <f>SUM(IWC1355:IWC1356)</f>
        <v>0</v>
      </c>
      <c r="IWD1357" s="84">
        <f>IWC1357/IWB1357</f>
        <v>0</v>
      </c>
      <c r="IWE1357" s="84">
        <f>IWB1357-IWC1357</f>
        <v>2000000</v>
      </c>
      <c r="IWF1357" s="84">
        <f t="shared" si="445"/>
        <v>3000000</v>
      </c>
      <c r="IWM1357" s="84" t="s">
        <v>5397</v>
      </c>
      <c r="IWN1357" s="84">
        <f>SUM(IWN1355:IWN1356)</f>
        <v>1000000</v>
      </c>
      <c r="IWO1357" s="84">
        <f>SUM(IWO1355:IWO1356)</f>
        <v>0</v>
      </c>
      <c r="IWP1357" s="84">
        <f>IWO1357/IWN1357</f>
        <v>0</v>
      </c>
      <c r="IWQ1357" s="84">
        <f>SUM(IWQ1355)</f>
        <v>1000000</v>
      </c>
      <c r="IWR1357" s="84">
        <f>SUM(IWR1355:IWR1356)</f>
        <v>2000000</v>
      </c>
      <c r="IWS1357" s="84">
        <f>SUM(IWS1355:IWS1356)</f>
        <v>0</v>
      </c>
      <c r="IWT1357" s="84">
        <f>IWS1357/IWR1357</f>
        <v>0</v>
      </c>
      <c r="IWU1357" s="84">
        <f>IWR1357-IWS1357</f>
        <v>2000000</v>
      </c>
      <c r="IWV1357" s="84">
        <f t="shared" si="446"/>
        <v>3000000</v>
      </c>
      <c r="IXC1357" s="84" t="s">
        <v>5397</v>
      </c>
      <c r="IXD1357" s="84">
        <f>SUM(IXD1355:IXD1356)</f>
        <v>1000000</v>
      </c>
      <c r="IXE1357" s="84">
        <f>SUM(IXE1355:IXE1356)</f>
        <v>0</v>
      </c>
      <c r="IXF1357" s="84">
        <f>IXE1357/IXD1357</f>
        <v>0</v>
      </c>
      <c r="IXG1357" s="84">
        <f>SUM(IXG1355)</f>
        <v>1000000</v>
      </c>
      <c r="IXH1357" s="84">
        <f>SUM(IXH1355:IXH1356)</f>
        <v>2000000</v>
      </c>
      <c r="IXI1357" s="84">
        <f>SUM(IXI1355:IXI1356)</f>
        <v>0</v>
      </c>
      <c r="IXJ1357" s="84">
        <f>IXI1357/IXH1357</f>
        <v>0</v>
      </c>
      <c r="IXK1357" s="84">
        <f>IXH1357-IXI1357</f>
        <v>2000000</v>
      </c>
      <c r="IXL1357" s="84">
        <f t="shared" si="446"/>
        <v>3000000</v>
      </c>
      <c r="IXS1357" s="84" t="s">
        <v>5397</v>
      </c>
      <c r="IXT1357" s="84">
        <f>SUM(IXT1355:IXT1356)</f>
        <v>1000000</v>
      </c>
      <c r="IXU1357" s="84">
        <f>SUM(IXU1355:IXU1356)</f>
        <v>0</v>
      </c>
      <c r="IXV1357" s="84">
        <f>IXU1357/IXT1357</f>
        <v>0</v>
      </c>
      <c r="IXW1357" s="84">
        <f>SUM(IXW1355)</f>
        <v>1000000</v>
      </c>
      <c r="IXX1357" s="84">
        <f>SUM(IXX1355:IXX1356)</f>
        <v>2000000</v>
      </c>
      <c r="IXY1357" s="84">
        <f>SUM(IXY1355:IXY1356)</f>
        <v>0</v>
      </c>
      <c r="IXZ1357" s="84">
        <f>IXY1357/IXX1357</f>
        <v>0</v>
      </c>
      <c r="IYA1357" s="84">
        <f>IXX1357-IXY1357</f>
        <v>2000000</v>
      </c>
      <c r="IYB1357" s="84">
        <f t="shared" si="447"/>
        <v>3000000</v>
      </c>
      <c r="IYI1357" s="84" t="s">
        <v>5397</v>
      </c>
      <c r="IYJ1357" s="84">
        <f>SUM(IYJ1355:IYJ1356)</f>
        <v>1000000</v>
      </c>
      <c r="IYK1357" s="84">
        <f>SUM(IYK1355:IYK1356)</f>
        <v>0</v>
      </c>
      <c r="IYL1357" s="84">
        <f>IYK1357/IYJ1357</f>
        <v>0</v>
      </c>
      <c r="IYM1357" s="84">
        <f>SUM(IYM1355)</f>
        <v>1000000</v>
      </c>
      <c r="IYN1357" s="84">
        <f>SUM(IYN1355:IYN1356)</f>
        <v>2000000</v>
      </c>
      <c r="IYO1357" s="84">
        <f>SUM(IYO1355:IYO1356)</f>
        <v>0</v>
      </c>
      <c r="IYP1357" s="84">
        <f>IYO1357/IYN1357</f>
        <v>0</v>
      </c>
      <c r="IYQ1357" s="84">
        <f>IYN1357-IYO1357</f>
        <v>2000000</v>
      </c>
      <c r="IYR1357" s="84">
        <f t="shared" si="447"/>
        <v>3000000</v>
      </c>
      <c r="IYY1357" s="84" t="s">
        <v>5397</v>
      </c>
      <c r="IYZ1357" s="84">
        <f>SUM(IYZ1355:IYZ1356)</f>
        <v>1000000</v>
      </c>
      <c r="IZA1357" s="84">
        <f>SUM(IZA1355:IZA1356)</f>
        <v>0</v>
      </c>
      <c r="IZB1357" s="84">
        <f>IZA1357/IYZ1357</f>
        <v>0</v>
      </c>
      <c r="IZC1357" s="84">
        <f>SUM(IZC1355)</f>
        <v>1000000</v>
      </c>
      <c r="IZD1357" s="84">
        <f>SUM(IZD1355:IZD1356)</f>
        <v>2000000</v>
      </c>
      <c r="IZE1357" s="84">
        <f>SUM(IZE1355:IZE1356)</f>
        <v>0</v>
      </c>
      <c r="IZF1357" s="84">
        <f>IZE1357/IZD1357</f>
        <v>0</v>
      </c>
      <c r="IZG1357" s="84">
        <f>IZD1357-IZE1357</f>
        <v>2000000</v>
      </c>
      <c r="IZH1357" s="84">
        <f t="shared" si="448"/>
        <v>3000000</v>
      </c>
      <c r="IZO1357" s="84" t="s">
        <v>5397</v>
      </c>
      <c r="IZP1357" s="84">
        <f>SUM(IZP1355:IZP1356)</f>
        <v>1000000</v>
      </c>
      <c r="IZQ1357" s="84">
        <f>SUM(IZQ1355:IZQ1356)</f>
        <v>0</v>
      </c>
      <c r="IZR1357" s="84">
        <f>IZQ1357/IZP1357</f>
        <v>0</v>
      </c>
      <c r="IZS1357" s="84">
        <f>SUM(IZS1355)</f>
        <v>1000000</v>
      </c>
      <c r="IZT1357" s="84">
        <f>SUM(IZT1355:IZT1356)</f>
        <v>2000000</v>
      </c>
      <c r="IZU1357" s="84">
        <f>SUM(IZU1355:IZU1356)</f>
        <v>0</v>
      </c>
      <c r="IZV1357" s="84">
        <f>IZU1357/IZT1357</f>
        <v>0</v>
      </c>
      <c r="IZW1357" s="84">
        <f>IZT1357-IZU1357</f>
        <v>2000000</v>
      </c>
      <c r="IZX1357" s="84">
        <f t="shared" si="448"/>
        <v>3000000</v>
      </c>
      <c r="JAE1357" s="84" t="s">
        <v>5397</v>
      </c>
      <c r="JAF1357" s="84">
        <f>SUM(JAF1355:JAF1356)</f>
        <v>1000000</v>
      </c>
      <c r="JAG1357" s="84">
        <f>SUM(JAG1355:JAG1356)</f>
        <v>0</v>
      </c>
      <c r="JAH1357" s="84">
        <f>JAG1357/JAF1357</f>
        <v>0</v>
      </c>
      <c r="JAI1357" s="84">
        <f>SUM(JAI1355)</f>
        <v>1000000</v>
      </c>
      <c r="JAJ1357" s="84">
        <f>SUM(JAJ1355:JAJ1356)</f>
        <v>2000000</v>
      </c>
      <c r="JAK1357" s="84">
        <f>SUM(JAK1355:JAK1356)</f>
        <v>0</v>
      </c>
      <c r="JAL1357" s="84">
        <f>JAK1357/JAJ1357</f>
        <v>0</v>
      </c>
      <c r="JAM1357" s="84">
        <f>JAJ1357-JAK1357</f>
        <v>2000000</v>
      </c>
      <c r="JAN1357" s="84">
        <f t="shared" si="449"/>
        <v>3000000</v>
      </c>
      <c r="JAU1357" s="84" t="s">
        <v>5397</v>
      </c>
      <c r="JAV1357" s="84">
        <f>SUM(JAV1355:JAV1356)</f>
        <v>1000000</v>
      </c>
      <c r="JAW1357" s="84">
        <f>SUM(JAW1355:JAW1356)</f>
        <v>0</v>
      </c>
      <c r="JAX1357" s="84">
        <f>JAW1357/JAV1357</f>
        <v>0</v>
      </c>
      <c r="JAY1357" s="84">
        <f>SUM(JAY1355)</f>
        <v>1000000</v>
      </c>
      <c r="JAZ1357" s="84">
        <f>SUM(JAZ1355:JAZ1356)</f>
        <v>2000000</v>
      </c>
      <c r="JBA1357" s="84">
        <f>SUM(JBA1355:JBA1356)</f>
        <v>0</v>
      </c>
      <c r="JBB1357" s="84">
        <f>JBA1357/JAZ1357</f>
        <v>0</v>
      </c>
      <c r="JBC1357" s="84">
        <f>JAZ1357-JBA1357</f>
        <v>2000000</v>
      </c>
      <c r="JBD1357" s="84">
        <f t="shared" si="449"/>
        <v>3000000</v>
      </c>
      <c r="JBK1357" s="84" t="s">
        <v>5397</v>
      </c>
      <c r="JBL1357" s="84">
        <f>SUM(JBL1355:JBL1356)</f>
        <v>1000000</v>
      </c>
      <c r="JBM1357" s="84">
        <f>SUM(JBM1355:JBM1356)</f>
        <v>0</v>
      </c>
      <c r="JBN1357" s="84">
        <f>JBM1357/JBL1357</f>
        <v>0</v>
      </c>
      <c r="JBO1357" s="84">
        <f>SUM(JBO1355)</f>
        <v>1000000</v>
      </c>
      <c r="JBP1357" s="84">
        <f>SUM(JBP1355:JBP1356)</f>
        <v>2000000</v>
      </c>
      <c r="JBQ1357" s="84">
        <f>SUM(JBQ1355:JBQ1356)</f>
        <v>0</v>
      </c>
      <c r="JBR1357" s="84">
        <f>JBQ1357/JBP1357</f>
        <v>0</v>
      </c>
      <c r="JBS1357" s="84">
        <f>JBP1357-JBQ1357</f>
        <v>2000000</v>
      </c>
      <c r="JBT1357" s="84">
        <f t="shared" si="450"/>
        <v>3000000</v>
      </c>
      <c r="JCA1357" s="84" t="s">
        <v>5397</v>
      </c>
      <c r="JCB1357" s="84">
        <f>SUM(JCB1355:JCB1356)</f>
        <v>1000000</v>
      </c>
      <c r="JCC1357" s="84">
        <f>SUM(JCC1355:JCC1356)</f>
        <v>0</v>
      </c>
      <c r="JCD1357" s="84">
        <f>JCC1357/JCB1357</f>
        <v>0</v>
      </c>
      <c r="JCE1357" s="84">
        <f>SUM(JCE1355)</f>
        <v>1000000</v>
      </c>
      <c r="JCF1357" s="84">
        <f>SUM(JCF1355:JCF1356)</f>
        <v>2000000</v>
      </c>
      <c r="JCG1357" s="84">
        <f>SUM(JCG1355:JCG1356)</f>
        <v>0</v>
      </c>
      <c r="JCH1357" s="84">
        <f>JCG1357/JCF1357</f>
        <v>0</v>
      </c>
      <c r="JCI1357" s="84">
        <f>JCF1357-JCG1357</f>
        <v>2000000</v>
      </c>
      <c r="JCJ1357" s="84">
        <f t="shared" si="450"/>
        <v>3000000</v>
      </c>
      <c r="JCQ1357" s="84" t="s">
        <v>5397</v>
      </c>
      <c r="JCR1357" s="84">
        <f>SUM(JCR1355:JCR1356)</f>
        <v>1000000</v>
      </c>
      <c r="JCS1357" s="84">
        <f>SUM(JCS1355:JCS1356)</f>
        <v>0</v>
      </c>
      <c r="JCT1357" s="84">
        <f>JCS1357/JCR1357</f>
        <v>0</v>
      </c>
      <c r="JCU1357" s="84">
        <f>SUM(JCU1355)</f>
        <v>1000000</v>
      </c>
      <c r="JCV1357" s="84">
        <f>SUM(JCV1355:JCV1356)</f>
        <v>2000000</v>
      </c>
      <c r="JCW1357" s="84">
        <f>SUM(JCW1355:JCW1356)</f>
        <v>0</v>
      </c>
      <c r="JCX1357" s="84">
        <f>JCW1357/JCV1357</f>
        <v>0</v>
      </c>
      <c r="JCY1357" s="84">
        <f>JCV1357-JCW1357</f>
        <v>2000000</v>
      </c>
      <c r="JCZ1357" s="84">
        <f t="shared" si="451"/>
        <v>3000000</v>
      </c>
      <c r="JDG1357" s="84" t="s">
        <v>5397</v>
      </c>
      <c r="JDH1357" s="84">
        <f>SUM(JDH1355:JDH1356)</f>
        <v>1000000</v>
      </c>
      <c r="JDI1357" s="84">
        <f>SUM(JDI1355:JDI1356)</f>
        <v>0</v>
      </c>
      <c r="JDJ1357" s="84">
        <f>JDI1357/JDH1357</f>
        <v>0</v>
      </c>
      <c r="JDK1357" s="84">
        <f>SUM(JDK1355)</f>
        <v>1000000</v>
      </c>
      <c r="JDL1357" s="84">
        <f>SUM(JDL1355:JDL1356)</f>
        <v>2000000</v>
      </c>
      <c r="JDM1357" s="84">
        <f>SUM(JDM1355:JDM1356)</f>
        <v>0</v>
      </c>
      <c r="JDN1357" s="84">
        <f>JDM1357/JDL1357</f>
        <v>0</v>
      </c>
      <c r="JDO1357" s="84">
        <f>JDL1357-JDM1357</f>
        <v>2000000</v>
      </c>
      <c r="JDP1357" s="84">
        <f t="shared" si="451"/>
        <v>3000000</v>
      </c>
      <c r="JDW1357" s="84" t="s">
        <v>5397</v>
      </c>
      <c r="JDX1357" s="84">
        <f>SUM(JDX1355:JDX1356)</f>
        <v>1000000</v>
      </c>
      <c r="JDY1357" s="84">
        <f>SUM(JDY1355:JDY1356)</f>
        <v>0</v>
      </c>
      <c r="JDZ1357" s="84">
        <f>JDY1357/JDX1357</f>
        <v>0</v>
      </c>
      <c r="JEA1357" s="84">
        <f>SUM(JEA1355)</f>
        <v>1000000</v>
      </c>
      <c r="JEB1357" s="84">
        <f>SUM(JEB1355:JEB1356)</f>
        <v>2000000</v>
      </c>
      <c r="JEC1357" s="84">
        <f>SUM(JEC1355:JEC1356)</f>
        <v>0</v>
      </c>
      <c r="JED1357" s="84">
        <f>JEC1357/JEB1357</f>
        <v>0</v>
      </c>
      <c r="JEE1357" s="84">
        <f>JEB1357-JEC1357</f>
        <v>2000000</v>
      </c>
      <c r="JEF1357" s="84">
        <f t="shared" si="452"/>
        <v>3000000</v>
      </c>
      <c r="JEM1357" s="84" t="s">
        <v>5397</v>
      </c>
      <c r="JEN1357" s="84">
        <f>SUM(JEN1355:JEN1356)</f>
        <v>1000000</v>
      </c>
      <c r="JEO1357" s="84">
        <f>SUM(JEO1355:JEO1356)</f>
        <v>0</v>
      </c>
      <c r="JEP1357" s="84">
        <f>JEO1357/JEN1357</f>
        <v>0</v>
      </c>
      <c r="JEQ1357" s="84">
        <f>SUM(JEQ1355)</f>
        <v>1000000</v>
      </c>
      <c r="JER1357" s="84">
        <f>SUM(JER1355:JER1356)</f>
        <v>2000000</v>
      </c>
      <c r="JES1357" s="84">
        <f>SUM(JES1355:JES1356)</f>
        <v>0</v>
      </c>
      <c r="JET1357" s="84">
        <f>JES1357/JER1357</f>
        <v>0</v>
      </c>
      <c r="JEU1357" s="84">
        <f>JER1357-JES1357</f>
        <v>2000000</v>
      </c>
      <c r="JEV1357" s="84">
        <f t="shared" si="452"/>
        <v>3000000</v>
      </c>
      <c r="JFC1357" s="84" t="s">
        <v>5397</v>
      </c>
      <c r="JFD1357" s="84">
        <f>SUM(JFD1355:JFD1356)</f>
        <v>1000000</v>
      </c>
      <c r="JFE1357" s="84">
        <f>SUM(JFE1355:JFE1356)</f>
        <v>0</v>
      </c>
      <c r="JFF1357" s="84">
        <f>JFE1357/JFD1357</f>
        <v>0</v>
      </c>
      <c r="JFG1357" s="84">
        <f>SUM(JFG1355)</f>
        <v>1000000</v>
      </c>
      <c r="JFH1357" s="84">
        <f>SUM(JFH1355:JFH1356)</f>
        <v>2000000</v>
      </c>
      <c r="JFI1357" s="84">
        <f>SUM(JFI1355:JFI1356)</f>
        <v>0</v>
      </c>
      <c r="JFJ1357" s="84">
        <f>JFI1357/JFH1357</f>
        <v>0</v>
      </c>
      <c r="JFK1357" s="84">
        <f>JFH1357-JFI1357</f>
        <v>2000000</v>
      </c>
      <c r="JFL1357" s="84">
        <f t="shared" si="453"/>
        <v>3000000</v>
      </c>
      <c r="JFS1357" s="84" t="s">
        <v>5397</v>
      </c>
      <c r="JFT1357" s="84">
        <f>SUM(JFT1355:JFT1356)</f>
        <v>1000000</v>
      </c>
      <c r="JFU1357" s="84">
        <f>SUM(JFU1355:JFU1356)</f>
        <v>0</v>
      </c>
      <c r="JFV1357" s="84">
        <f>JFU1357/JFT1357</f>
        <v>0</v>
      </c>
      <c r="JFW1357" s="84">
        <f>SUM(JFW1355)</f>
        <v>1000000</v>
      </c>
      <c r="JFX1357" s="84">
        <f>SUM(JFX1355:JFX1356)</f>
        <v>2000000</v>
      </c>
      <c r="JFY1357" s="84">
        <f>SUM(JFY1355:JFY1356)</f>
        <v>0</v>
      </c>
      <c r="JFZ1357" s="84">
        <f>JFY1357/JFX1357</f>
        <v>0</v>
      </c>
      <c r="JGA1357" s="84">
        <f>JFX1357-JFY1357</f>
        <v>2000000</v>
      </c>
      <c r="JGB1357" s="84">
        <f t="shared" si="453"/>
        <v>3000000</v>
      </c>
      <c r="JGI1357" s="84" t="s">
        <v>5397</v>
      </c>
      <c r="JGJ1357" s="84">
        <f>SUM(JGJ1355:JGJ1356)</f>
        <v>1000000</v>
      </c>
      <c r="JGK1357" s="84">
        <f>SUM(JGK1355:JGK1356)</f>
        <v>0</v>
      </c>
      <c r="JGL1357" s="84">
        <f>JGK1357/JGJ1357</f>
        <v>0</v>
      </c>
      <c r="JGM1357" s="84">
        <f>SUM(JGM1355)</f>
        <v>1000000</v>
      </c>
      <c r="JGN1357" s="84">
        <f>SUM(JGN1355:JGN1356)</f>
        <v>2000000</v>
      </c>
      <c r="JGO1357" s="84">
        <f>SUM(JGO1355:JGO1356)</f>
        <v>0</v>
      </c>
      <c r="JGP1357" s="84">
        <f>JGO1357/JGN1357</f>
        <v>0</v>
      </c>
      <c r="JGQ1357" s="84">
        <f>JGN1357-JGO1357</f>
        <v>2000000</v>
      </c>
      <c r="JGR1357" s="84">
        <f t="shared" si="454"/>
        <v>3000000</v>
      </c>
      <c r="JGY1357" s="84" t="s">
        <v>5397</v>
      </c>
      <c r="JGZ1357" s="84">
        <f>SUM(JGZ1355:JGZ1356)</f>
        <v>1000000</v>
      </c>
      <c r="JHA1357" s="84">
        <f>SUM(JHA1355:JHA1356)</f>
        <v>0</v>
      </c>
      <c r="JHB1357" s="84">
        <f>JHA1357/JGZ1357</f>
        <v>0</v>
      </c>
      <c r="JHC1357" s="84">
        <f>SUM(JHC1355)</f>
        <v>1000000</v>
      </c>
      <c r="JHD1357" s="84">
        <f>SUM(JHD1355:JHD1356)</f>
        <v>2000000</v>
      </c>
      <c r="JHE1357" s="84">
        <f>SUM(JHE1355:JHE1356)</f>
        <v>0</v>
      </c>
      <c r="JHF1357" s="84">
        <f>JHE1357/JHD1357</f>
        <v>0</v>
      </c>
      <c r="JHG1357" s="84">
        <f>JHD1357-JHE1357</f>
        <v>2000000</v>
      </c>
      <c r="JHH1357" s="84">
        <f t="shared" si="454"/>
        <v>3000000</v>
      </c>
      <c r="JHO1357" s="84" t="s">
        <v>5397</v>
      </c>
      <c r="JHP1357" s="84">
        <f>SUM(JHP1355:JHP1356)</f>
        <v>1000000</v>
      </c>
      <c r="JHQ1357" s="84">
        <f>SUM(JHQ1355:JHQ1356)</f>
        <v>0</v>
      </c>
      <c r="JHR1357" s="84">
        <f>JHQ1357/JHP1357</f>
        <v>0</v>
      </c>
      <c r="JHS1357" s="84">
        <f>SUM(JHS1355)</f>
        <v>1000000</v>
      </c>
      <c r="JHT1357" s="84">
        <f>SUM(JHT1355:JHT1356)</f>
        <v>2000000</v>
      </c>
      <c r="JHU1357" s="84">
        <f>SUM(JHU1355:JHU1356)</f>
        <v>0</v>
      </c>
      <c r="JHV1357" s="84">
        <f>JHU1357/JHT1357</f>
        <v>0</v>
      </c>
      <c r="JHW1357" s="84">
        <f>JHT1357-JHU1357</f>
        <v>2000000</v>
      </c>
      <c r="JHX1357" s="84">
        <f t="shared" si="455"/>
        <v>3000000</v>
      </c>
      <c r="JIE1357" s="84" t="s">
        <v>5397</v>
      </c>
      <c r="JIF1357" s="84">
        <f>SUM(JIF1355:JIF1356)</f>
        <v>1000000</v>
      </c>
      <c r="JIG1357" s="84">
        <f>SUM(JIG1355:JIG1356)</f>
        <v>0</v>
      </c>
      <c r="JIH1357" s="84">
        <f>JIG1357/JIF1357</f>
        <v>0</v>
      </c>
      <c r="JII1357" s="84">
        <f>SUM(JII1355)</f>
        <v>1000000</v>
      </c>
      <c r="JIJ1357" s="84">
        <f>SUM(JIJ1355:JIJ1356)</f>
        <v>2000000</v>
      </c>
      <c r="JIK1357" s="84">
        <f>SUM(JIK1355:JIK1356)</f>
        <v>0</v>
      </c>
      <c r="JIL1357" s="84">
        <f>JIK1357/JIJ1357</f>
        <v>0</v>
      </c>
      <c r="JIM1357" s="84">
        <f>JIJ1357-JIK1357</f>
        <v>2000000</v>
      </c>
      <c r="JIN1357" s="84">
        <f t="shared" si="455"/>
        <v>3000000</v>
      </c>
      <c r="JIU1357" s="84" t="s">
        <v>5397</v>
      </c>
      <c r="JIV1357" s="84">
        <f>SUM(JIV1355:JIV1356)</f>
        <v>1000000</v>
      </c>
      <c r="JIW1357" s="84">
        <f>SUM(JIW1355:JIW1356)</f>
        <v>0</v>
      </c>
      <c r="JIX1357" s="84">
        <f>JIW1357/JIV1357</f>
        <v>0</v>
      </c>
      <c r="JIY1357" s="84">
        <f>SUM(JIY1355)</f>
        <v>1000000</v>
      </c>
      <c r="JIZ1357" s="84">
        <f>SUM(JIZ1355:JIZ1356)</f>
        <v>2000000</v>
      </c>
      <c r="JJA1357" s="84">
        <f>SUM(JJA1355:JJA1356)</f>
        <v>0</v>
      </c>
      <c r="JJB1357" s="84">
        <f>JJA1357/JIZ1357</f>
        <v>0</v>
      </c>
      <c r="JJC1357" s="84">
        <f>JIZ1357-JJA1357</f>
        <v>2000000</v>
      </c>
      <c r="JJD1357" s="84">
        <f t="shared" si="456"/>
        <v>3000000</v>
      </c>
      <c r="JJK1357" s="84" t="s">
        <v>5397</v>
      </c>
      <c r="JJL1357" s="84">
        <f>SUM(JJL1355:JJL1356)</f>
        <v>1000000</v>
      </c>
      <c r="JJM1357" s="84">
        <f>SUM(JJM1355:JJM1356)</f>
        <v>0</v>
      </c>
      <c r="JJN1357" s="84">
        <f>JJM1357/JJL1357</f>
        <v>0</v>
      </c>
      <c r="JJO1357" s="84">
        <f>SUM(JJO1355)</f>
        <v>1000000</v>
      </c>
      <c r="JJP1357" s="84">
        <f>SUM(JJP1355:JJP1356)</f>
        <v>2000000</v>
      </c>
      <c r="JJQ1357" s="84">
        <f>SUM(JJQ1355:JJQ1356)</f>
        <v>0</v>
      </c>
      <c r="JJR1357" s="84">
        <f>JJQ1357/JJP1357</f>
        <v>0</v>
      </c>
      <c r="JJS1357" s="84">
        <f>JJP1357-JJQ1357</f>
        <v>2000000</v>
      </c>
      <c r="JJT1357" s="84">
        <f t="shared" si="456"/>
        <v>3000000</v>
      </c>
      <c r="JKA1357" s="84" t="s">
        <v>5397</v>
      </c>
      <c r="JKB1357" s="84">
        <f>SUM(JKB1355:JKB1356)</f>
        <v>1000000</v>
      </c>
      <c r="JKC1357" s="84">
        <f>SUM(JKC1355:JKC1356)</f>
        <v>0</v>
      </c>
      <c r="JKD1357" s="84">
        <f>JKC1357/JKB1357</f>
        <v>0</v>
      </c>
      <c r="JKE1357" s="84">
        <f>SUM(JKE1355)</f>
        <v>1000000</v>
      </c>
      <c r="JKF1357" s="84">
        <f>SUM(JKF1355:JKF1356)</f>
        <v>2000000</v>
      </c>
      <c r="JKG1357" s="84">
        <f>SUM(JKG1355:JKG1356)</f>
        <v>0</v>
      </c>
      <c r="JKH1357" s="84">
        <f>JKG1357/JKF1357</f>
        <v>0</v>
      </c>
      <c r="JKI1357" s="84">
        <f>JKF1357-JKG1357</f>
        <v>2000000</v>
      </c>
      <c r="JKJ1357" s="84">
        <f t="shared" si="457"/>
        <v>3000000</v>
      </c>
      <c r="JKQ1357" s="84" t="s">
        <v>5397</v>
      </c>
      <c r="JKR1357" s="84">
        <f>SUM(JKR1355:JKR1356)</f>
        <v>1000000</v>
      </c>
      <c r="JKS1357" s="84">
        <f>SUM(JKS1355:JKS1356)</f>
        <v>0</v>
      </c>
      <c r="JKT1357" s="84">
        <f>JKS1357/JKR1357</f>
        <v>0</v>
      </c>
      <c r="JKU1357" s="84">
        <f>SUM(JKU1355)</f>
        <v>1000000</v>
      </c>
      <c r="JKV1357" s="84">
        <f>SUM(JKV1355:JKV1356)</f>
        <v>2000000</v>
      </c>
      <c r="JKW1357" s="84">
        <f>SUM(JKW1355:JKW1356)</f>
        <v>0</v>
      </c>
      <c r="JKX1357" s="84">
        <f>JKW1357/JKV1357</f>
        <v>0</v>
      </c>
      <c r="JKY1357" s="84">
        <f>JKV1357-JKW1357</f>
        <v>2000000</v>
      </c>
      <c r="JKZ1357" s="84">
        <f t="shared" si="457"/>
        <v>3000000</v>
      </c>
      <c r="JLG1357" s="84" t="s">
        <v>5397</v>
      </c>
      <c r="JLH1357" s="84">
        <f>SUM(JLH1355:JLH1356)</f>
        <v>1000000</v>
      </c>
      <c r="JLI1357" s="84">
        <f>SUM(JLI1355:JLI1356)</f>
        <v>0</v>
      </c>
      <c r="JLJ1357" s="84">
        <f>JLI1357/JLH1357</f>
        <v>0</v>
      </c>
      <c r="JLK1357" s="84">
        <f>SUM(JLK1355)</f>
        <v>1000000</v>
      </c>
      <c r="JLL1357" s="84">
        <f>SUM(JLL1355:JLL1356)</f>
        <v>2000000</v>
      </c>
      <c r="JLM1357" s="84">
        <f>SUM(JLM1355:JLM1356)</f>
        <v>0</v>
      </c>
      <c r="JLN1357" s="84">
        <f>JLM1357/JLL1357</f>
        <v>0</v>
      </c>
      <c r="JLO1357" s="84">
        <f>JLL1357-JLM1357</f>
        <v>2000000</v>
      </c>
      <c r="JLP1357" s="84">
        <f t="shared" si="458"/>
        <v>3000000</v>
      </c>
      <c r="JLW1357" s="84" t="s">
        <v>5397</v>
      </c>
      <c r="JLX1357" s="84">
        <f>SUM(JLX1355:JLX1356)</f>
        <v>1000000</v>
      </c>
      <c r="JLY1357" s="84">
        <f>SUM(JLY1355:JLY1356)</f>
        <v>0</v>
      </c>
      <c r="JLZ1357" s="84">
        <f>JLY1357/JLX1357</f>
        <v>0</v>
      </c>
      <c r="JMA1357" s="84">
        <f>SUM(JMA1355)</f>
        <v>1000000</v>
      </c>
      <c r="JMB1357" s="84">
        <f>SUM(JMB1355:JMB1356)</f>
        <v>2000000</v>
      </c>
      <c r="JMC1357" s="84">
        <f>SUM(JMC1355:JMC1356)</f>
        <v>0</v>
      </c>
      <c r="JMD1357" s="84">
        <f>JMC1357/JMB1357</f>
        <v>0</v>
      </c>
      <c r="JME1357" s="84">
        <f>JMB1357-JMC1357</f>
        <v>2000000</v>
      </c>
      <c r="JMF1357" s="84">
        <f t="shared" si="458"/>
        <v>3000000</v>
      </c>
      <c r="JMM1357" s="84" t="s">
        <v>5397</v>
      </c>
      <c r="JMN1357" s="84">
        <f>SUM(JMN1355:JMN1356)</f>
        <v>1000000</v>
      </c>
      <c r="JMO1357" s="84">
        <f>SUM(JMO1355:JMO1356)</f>
        <v>0</v>
      </c>
      <c r="JMP1357" s="84">
        <f>JMO1357/JMN1357</f>
        <v>0</v>
      </c>
      <c r="JMQ1357" s="84">
        <f>SUM(JMQ1355)</f>
        <v>1000000</v>
      </c>
      <c r="JMR1357" s="84">
        <f>SUM(JMR1355:JMR1356)</f>
        <v>2000000</v>
      </c>
      <c r="JMS1357" s="84">
        <f>SUM(JMS1355:JMS1356)</f>
        <v>0</v>
      </c>
      <c r="JMT1357" s="84">
        <f>JMS1357/JMR1357</f>
        <v>0</v>
      </c>
      <c r="JMU1357" s="84">
        <f>JMR1357-JMS1357</f>
        <v>2000000</v>
      </c>
      <c r="JMV1357" s="84">
        <f t="shared" si="459"/>
        <v>3000000</v>
      </c>
      <c r="JNC1357" s="84" t="s">
        <v>5397</v>
      </c>
      <c r="JND1357" s="84">
        <f>SUM(JND1355:JND1356)</f>
        <v>1000000</v>
      </c>
      <c r="JNE1357" s="84">
        <f>SUM(JNE1355:JNE1356)</f>
        <v>0</v>
      </c>
      <c r="JNF1357" s="84">
        <f>JNE1357/JND1357</f>
        <v>0</v>
      </c>
      <c r="JNG1357" s="84">
        <f>SUM(JNG1355)</f>
        <v>1000000</v>
      </c>
      <c r="JNH1357" s="84">
        <f>SUM(JNH1355:JNH1356)</f>
        <v>2000000</v>
      </c>
      <c r="JNI1357" s="84">
        <f>SUM(JNI1355:JNI1356)</f>
        <v>0</v>
      </c>
      <c r="JNJ1357" s="84">
        <f>JNI1357/JNH1357</f>
        <v>0</v>
      </c>
      <c r="JNK1357" s="84">
        <f>JNH1357-JNI1357</f>
        <v>2000000</v>
      </c>
      <c r="JNL1357" s="84">
        <f t="shared" si="459"/>
        <v>3000000</v>
      </c>
      <c r="JNS1357" s="84" t="s">
        <v>5397</v>
      </c>
      <c r="JNT1357" s="84">
        <f>SUM(JNT1355:JNT1356)</f>
        <v>1000000</v>
      </c>
      <c r="JNU1357" s="84">
        <f>SUM(JNU1355:JNU1356)</f>
        <v>0</v>
      </c>
      <c r="JNV1357" s="84">
        <f>JNU1357/JNT1357</f>
        <v>0</v>
      </c>
      <c r="JNW1357" s="84">
        <f>SUM(JNW1355)</f>
        <v>1000000</v>
      </c>
      <c r="JNX1357" s="84">
        <f>SUM(JNX1355:JNX1356)</f>
        <v>2000000</v>
      </c>
      <c r="JNY1357" s="84">
        <f>SUM(JNY1355:JNY1356)</f>
        <v>0</v>
      </c>
      <c r="JNZ1357" s="84">
        <f>JNY1357/JNX1357</f>
        <v>0</v>
      </c>
      <c r="JOA1357" s="84">
        <f>JNX1357-JNY1357</f>
        <v>2000000</v>
      </c>
      <c r="JOB1357" s="84">
        <f t="shared" si="460"/>
        <v>3000000</v>
      </c>
      <c r="JOI1357" s="84" t="s">
        <v>5397</v>
      </c>
      <c r="JOJ1357" s="84">
        <f>SUM(JOJ1355:JOJ1356)</f>
        <v>1000000</v>
      </c>
      <c r="JOK1357" s="84">
        <f>SUM(JOK1355:JOK1356)</f>
        <v>0</v>
      </c>
      <c r="JOL1357" s="84">
        <f>JOK1357/JOJ1357</f>
        <v>0</v>
      </c>
      <c r="JOM1357" s="84">
        <f>SUM(JOM1355)</f>
        <v>1000000</v>
      </c>
      <c r="JON1357" s="84">
        <f>SUM(JON1355:JON1356)</f>
        <v>2000000</v>
      </c>
      <c r="JOO1357" s="84">
        <f>SUM(JOO1355:JOO1356)</f>
        <v>0</v>
      </c>
      <c r="JOP1357" s="84">
        <f>JOO1357/JON1357</f>
        <v>0</v>
      </c>
      <c r="JOQ1357" s="84">
        <f>JON1357-JOO1357</f>
        <v>2000000</v>
      </c>
      <c r="JOR1357" s="84">
        <f t="shared" si="460"/>
        <v>3000000</v>
      </c>
      <c r="JOY1357" s="84" t="s">
        <v>5397</v>
      </c>
      <c r="JOZ1357" s="84">
        <f>SUM(JOZ1355:JOZ1356)</f>
        <v>1000000</v>
      </c>
      <c r="JPA1357" s="84">
        <f>SUM(JPA1355:JPA1356)</f>
        <v>0</v>
      </c>
      <c r="JPB1357" s="84">
        <f>JPA1357/JOZ1357</f>
        <v>0</v>
      </c>
      <c r="JPC1357" s="84">
        <f>SUM(JPC1355)</f>
        <v>1000000</v>
      </c>
      <c r="JPD1357" s="84">
        <f>SUM(JPD1355:JPD1356)</f>
        <v>2000000</v>
      </c>
      <c r="JPE1357" s="84">
        <f>SUM(JPE1355:JPE1356)</f>
        <v>0</v>
      </c>
      <c r="JPF1357" s="84">
        <f>JPE1357/JPD1357</f>
        <v>0</v>
      </c>
      <c r="JPG1357" s="84">
        <f>JPD1357-JPE1357</f>
        <v>2000000</v>
      </c>
      <c r="JPH1357" s="84">
        <f t="shared" si="461"/>
        <v>3000000</v>
      </c>
      <c r="JPO1357" s="84" t="s">
        <v>5397</v>
      </c>
      <c r="JPP1357" s="84">
        <f>SUM(JPP1355:JPP1356)</f>
        <v>1000000</v>
      </c>
      <c r="JPQ1357" s="84">
        <f>SUM(JPQ1355:JPQ1356)</f>
        <v>0</v>
      </c>
      <c r="JPR1357" s="84">
        <f>JPQ1357/JPP1357</f>
        <v>0</v>
      </c>
      <c r="JPS1357" s="84">
        <f>SUM(JPS1355)</f>
        <v>1000000</v>
      </c>
      <c r="JPT1357" s="84">
        <f>SUM(JPT1355:JPT1356)</f>
        <v>2000000</v>
      </c>
      <c r="JPU1357" s="84">
        <f>SUM(JPU1355:JPU1356)</f>
        <v>0</v>
      </c>
      <c r="JPV1357" s="84">
        <f>JPU1357/JPT1357</f>
        <v>0</v>
      </c>
      <c r="JPW1357" s="84">
        <f>JPT1357-JPU1357</f>
        <v>2000000</v>
      </c>
      <c r="JPX1357" s="84">
        <f t="shared" si="461"/>
        <v>3000000</v>
      </c>
      <c r="JQE1357" s="84" t="s">
        <v>5397</v>
      </c>
      <c r="JQF1357" s="84">
        <f>SUM(JQF1355:JQF1356)</f>
        <v>1000000</v>
      </c>
      <c r="JQG1357" s="84">
        <f>SUM(JQG1355:JQG1356)</f>
        <v>0</v>
      </c>
      <c r="JQH1357" s="84">
        <f>JQG1357/JQF1357</f>
        <v>0</v>
      </c>
      <c r="JQI1357" s="84">
        <f>SUM(JQI1355)</f>
        <v>1000000</v>
      </c>
      <c r="JQJ1357" s="84">
        <f>SUM(JQJ1355:JQJ1356)</f>
        <v>2000000</v>
      </c>
      <c r="JQK1357" s="84">
        <f>SUM(JQK1355:JQK1356)</f>
        <v>0</v>
      </c>
      <c r="JQL1357" s="84">
        <f>JQK1357/JQJ1357</f>
        <v>0</v>
      </c>
      <c r="JQM1357" s="84">
        <f>JQJ1357-JQK1357</f>
        <v>2000000</v>
      </c>
      <c r="JQN1357" s="84">
        <f t="shared" si="462"/>
        <v>3000000</v>
      </c>
      <c r="JQU1357" s="84" t="s">
        <v>5397</v>
      </c>
      <c r="JQV1357" s="84">
        <f>SUM(JQV1355:JQV1356)</f>
        <v>1000000</v>
      </c>
      <c r="JQW1357" s="84">
        <f>SUM(JQW1355:JQW1356)</f>
        <v>0</v>
      </c>
      <c r="JQX1357" s="84">
        <f>JQW1357/JQV1357</f>
        <v>0</v>
      </c>
      <c r="JQY1357" s="84">
        <f>SUM(JQY1355)</f>
        <v>1000000</v>
      </c>
      <c r="JQZ1357" s="84">
        <f>SUM(JQZ1355:JQZ1356)</f>
        <v>2000000</v>
      </c>
      <c r="JRA1357" s="84">
        <f>SUM(JRA1355:JRA1356)</f>
        <v>0</v>
      </c>
      <c r="JRB1357" s="84">
        <f>JRA1357/JQZ1357</f>
        <v>0</v>
      </c>
      <c r="JRC1357" s="84">
        <f>JQZ1357-JRA1357</f>
        <v>2000000</v>
      </c>
      <c r="JRD1357" s="84">
        <f t="shared" si="462"/>
        <v>3000000</v>
      </c>
      <c r="JRK1357" s="84" t="s">
        <v>5397</v>
      </c>
      <c r="JRL1357" s="84">
        <f>SUM(JRL1355:JRL1356)</f>
        <v>1000000</v>
      </c>
      <c r="JRM1357" s="84">
        <f>SUM(JRM1355:JRM1356)</f>
        <v>0</v>
      </c>
      <c r="JRN1357" s="84">
        <f>JRM1357/JRL1357</f>
        <v>0</v>
      </c>
      <c r="JRO1357" s="84">
        <f>SUM(JRO1355)</f>
        <v>1000000</v>
      </c>
      <c r="JRP1357" s="84">
        <f>SUM(JRP1355:JRP1356)</f>
        <v>2000000</v>
      </c>
      <c r="JRQ1357" s="84">
        <f>SUM(JRQ1355:JRQ1356)</f>
        <v>0</v>
      </c>
      <c r="JRR1357" s="84">
        <f>JRQ1357/JRP1357</f>
        <v>0</v>
      </c>
      <c r="JRS1357" s="84">
        <f>JRP1357-JRQ1357</f>
        <v>2000000</v>
      </c>
      <c r="JRT1357" s="84">
        <f t="shared" si="463"/>
        <v>3000000</v>
      </c>
      <c r="JSA1357" s="84" t="s">
        <v>5397</v>
      </c>
      <c r="JSB1357" s="84">
        <f>SUM(JSB1355:JSB1356)</f>
        <v>1000000</v>
      </c>
      <c r="JSC1357" s="84">
        <f>SUM(JSC1355:JSC1356)</f>
        <v>0</v>
      </c>
      <c r="JSD1357" s="84">
        <f>JSC1357/JSB1357</f>
        <v>0</v>
      </c>
      <c r="JSE1357" s="84">
        <f>SUM(JSE1355)</f>
        <v>1000000</v>
      </c>
      <c r="JSF1357" s="84">
        <f>SUM(JSF1355:JSF1356)</f>
        <v>2000000</v>
      </c>
      <c r="JSG1357" s="84">
        <f>SUM(JSG1355:JSG1356)</f>
        <v>0</v>
      </c>
      <c r="JSH1357" s="84">
        <f>JSG1357/JSF1357</f>
        <v>0</v>
      </c>
      <c r="JSI1357" s="84">
        <f>JSF1357-JSG1357</f>
        <v>2000000</v>
      </c>
      <c r="JSJ1357" s="84">
        <f t="shared" si="463"/>
        <v>3000000</v>
      </c>
      <c r="JSQ1357" s="84" t="s">
        <v>5397</v>
      </c>
      <c r="JSR1357" s="84">
        <f>SUM(JSR1355:JSR1356)</f>
        <v>1000000</v>
      </c>
      <c r="JSS1357" s="84">
        <f>SUM(JSS1355:JSS1356)</f>
        <v>0</v>
      </c>
      <c r="JST1357" s="84">
        <f>JSS1357/JSR1357</f>
        <v>0</v>
      </c>
      <c r="JSU1357" s="84">
        <f>SUM(JSU1355)</f>
        <v>1000000</v>
      </c>
      <c r="JSV1357" s="84">
        <f>SUM(JSV1355:JSV1356)</f>
        <v>2000000</v>
      </c>
      <c r="JSW1357" s="84">
        <f>SUM(JSW1355:JSW1356)</f>
        <v>0</v>
      </c>
      <c r="JSX1357" s="84">
        <f>JSW1357/JSV1357</f>
        <v>0</v>
      </c>
      <c r="JSY1357" s="84">
        <f>JSV1357-JSW1357</f>
        <v>2000000</v>
      </c>
      <c r="JSZ1357" s="84">
        <f t="shared" si="464"/>
        <v>3000000</v>
      </c>
      <c r="JTG1357" s="84" t="s">
        <v>5397</v>
      </c>
      <c r="JTH1357" s="84">
        <f>SUM(JTH1355:JTH1356)</f>
        <v>1000000</v>
      </c>
      <c r="JTI1357" s="84">
        <f>SUM(JTI1355:JTI1356)</f>
        <v>0</v>
      </c>
      <c r="JTJ1357" s="84">
        <f>JTI1357/JTH1357</f>
        <v>0</v>
      </c>
      <c r="JTK1357" s="84">
        <f>SUM(JTK1355)</f>
        <v>1000000</v>
      </c>
      <c r="JTL1357" s="84">
        <f>SUM(JTL1355:JTL1356)</f>
        <v>2000000</v>
      </c>
      <c r="JTM1357" s="84">
        <f>SUM(JTM1355:JTM1356)</f>
        <v>0</v>
      </c>
      <c r="JTN1357" s="84">
        <f>JTM1357/JTL1357</f>
        <v>0</v>
      </c>
      <c r="JTO1357" s="84">
        <f>JTL1357-JTM1357</f>
        <v>2000000</v>
      </c>
      <c r="JTP1357" s="84">
        <f t="shared" si="464"/>
        <v>3000000</v>
      </c>
      <c r="JTW1357" s="84" t="s">
        <v>5397</v>
      </c>
      <c r="JTX1357" s="84">
        <f>SUM(JTX1355:JTX1356)</f>
        <v>1000000</v>
      </c>
      <c r="JTY1357" s="84">
        <f>SUM(JTY1355:JTY1356)</f>
        <v>0</v>
      </c>
      <c r="JTZ1357" s="84">
        <f>JTY1357/JTX1357</f>
        <v>0</v>
      </c>
      <c r="JUA1357" s="84">
        <f>SUM(JUA1355)</f>
        <v>1000000</v>
      </c>
      <c r="JUB1357" s="84">
        <f>SUM(JUB1355:JUB1356)</f>
        <v>2000000</v>
      </c>
      <c r="JUC1357" s="84">
        <f>SUM(JUC1355:JUC1356)</f>
        <v>0</v>
      </c>
      <c r="JUD1357" s="84">
        <f>JUC1357/JUB1357</f>
        <v>0</v>
      </c>
      <c r="JUE1357" s="84">
        <f>JUB1357-JUC1357</f>
        <v>2000000</v>
      </c>
      <c r="JUF1357" s="84">
        <f t="shared" si="465"/>
        <v>3000000</v>
      </c>
      <c r="JUM1357" s="84" t="s">
        <v>5397</v>
      </c>
      <c r="JUN1357" s="84">
        <f>SUM(JUN1355:JUN1356)</f>
        <v>1000000</v>
      </c>
      <c r="JUO1357" s="84">
        <f>SUM(JUO1355:JUO1356)</f>
        <v>0</v>
      </c>
      <c r="JUP1357" s="84">
        <f>JUO1357/JUN1357</f>
        <v>0</v>
      </c>
      <c r="JUQ1357" s="84">
        <f>SUM(JUQ1355)</f>
        <v>1000000</v>
      </c>
      <c r="JUR1357" s="84">
        <f>SUM(JUR1355:JUR1356)</f>
        <v>2000000</v>
      </c>
      <c r="JUS1357" s="84">
        <f>SUM(JUS1355:JUS1356)</f>
        <v>0</v>
      </c>
      <c r="JUT1357" s="84">
        <f>JUS1357/JUR1357</f>
        <v>0</v>
      </c>
      <c r="JUU1357" s="84">
        <f>JUR1357-JUS1357</f>
        <v>2000000</v>
      </c>
      <c r="JUV1357" s="84">
        <f t="shared" si="465"/>
        <v>3000000</v>
      </c>
      <c r="JVC1357" s="84" t="s">
        <v>5397</v>
      </c>
      <c r="JVD1357" s="84">
        <f>SUM(JVD1355:JVD1356)</f>
        <v>1000000</v>
      </c>
      <c r="JVE1357" s="84">
        <f>SUM(JVE1355:JVE1356)</f>
        <v>0</v>
      </c>
      <c r="JVF1357" s="84">
        <f>JVE1357/JVD1357</f>
        <v>0</v>
      </c>
      <c r="JVG1357" s="84">
        <f>SUM(JVG1355)</f>
        <v>1000000</v>
      </c>
      <c r="JVH1357" s="84">
        <f>SUM(JVH1355:JVH1356)</f>
        <v>2000000</v>
      </c>
      <c r="JVI1357" s="84">
        <f>SUM(JVI1355:JVI1356)</f>
        <v>0</v>
      </c>
      <c r="JVJ1357" s="84">
        <f>JVI1357/JVH1357</f>
        <v>0</v>
      </c>
      <c r="JVK1357" s="84">
        <f>JVH1357-JVI1357</f>
        <v>2000000</v>
      </c>
      <c r="JVL1357" s="84">
        <f t="shared" si="466"/>
        <v>3000000</v>
      </c>
      <c r="JVS1357" s="84" t="s">
        <v>5397</v>
      </c>
      <c r="JVT1357" s="84">
        <f>SUM(JVT1355:JVT1356)</f>
        <v>1000000</v>
      </c>
      <c r="JVU1357" s="84">
        <f>SUM(JVU1355:JVU1356)</f>
        <v>0</v>
      </c>
      <c r="JVV1357" s="84">
        <f>JVU1357/JVT1357</f>
        <v>0</v>
      </c>
      <c r="JVW1357" s="84">
        <f>SUM(JVW1355)</f>
        <v>1000000</v>
      </c>
      <c r="JVX1357" s="84">
        <f>SUM(JVX1355:JVX1356)</f>
        <v>2000000</v>
      </c>
      <c r="JVY1357" s="84">
        <f>SUM(JVY1355:JVY1356)</f>
        <v>0</v>
      </c>
      <c r="JVZ1357" s="84">
        <f>JVY1357/JVX1357</f>
        <v>0</v>
      </c>
      <c r="JWA1357" s="84">
        <f>JVX1357-JVY1357</f>
        <v>2000000</v>
      </c>
      <c r="JWB1357" s="84">
        <f t="shared" si="466"/>
        <v>3000000</v>
      </c>
      <c r="JWI1357" s="84" t="s">
        <v>5397</v>
      </c>
      <c r="JWJ1357" s="84">
        <f>SUM(JWJ1355:JWJ1356)</f>
        <v>1000000</v>
      </c>
      <c r="JWK1357" s="84">
        <f>SUM(JWK1355:JWK1356)</f>
        <v>0</v>
      </c>
      <c r="JWL1357" s="84">
        <f>JWK1357/JWJ1357</f>
        <v>0</v>
      </c>
      <c r="JWM1357" s="84">
        <f>SUM(JWM1355)</f>
        <v>1000000</v>
      </c>
      <c r="JWN1357" s="84">
        <f>SUM(JWN1355:JWN1356)</f>
        <v>2000000</v>
      </c>
      <c r="JWO1357" s="84">
        <f>SUM(JWO1355:JWO1356)</f>
        <v>0</v>
      </c>
      <c r="JWP1357" s="84">
        <f>JWO1357/JWN1357</f>
        <v>0</v>
      </c>
      <c r="JWQ1357" s="84">
        <f>JWN1357-JWO1357</f>
        <v>2000000</v>
      </c>
      <c r="JWR1357" s="84">
        <f t="shared" si="467"/>
        <v>3000000</v>
      </c>
      <c r="JWY1357" s="84" t="s">
        <v>5397</v>
      </c>
      <c r="JWZ1357" s="84">
        <f>SUM(JWZ1355:JWZ1356)</f>
        <v>1000000</v>
      </c>
      <c r="JXA1357" s="84">
        <f>SUM(JXA1355:JXA1356)</f>
        <v>0</v>
      </c>
      <c r="JXB1357" s="84">
        <f>JXA1357/JWZ1357</f>
        <v>0</v>
      </c>
      <c r="JXC1357" s="84">
        <f>SUM(JXC1355)</f>
        <v>1000000</v>
      </c>
      <c r="JXD1357" s="84">
        <f>SUM(JXD1355:JXD1356)</f>
        <v>2000000</v>
      </c>
      <c r="JXE1357" s="84">
        <f>SUM(JXE1355:JXE1356)</f>
        <v>0</v>
      </c>
      <c r="JXF1357" s="84">
        <f>JXE1357/JXD1357</f>
        <v>0</v>
      </c>
      <c r="JXG1357" s="84">
        <f>JXD1357-JXE1357</f>
        <v>2000000</v>
      </c>
      <c r="JXH1357" s="84">
        <f t="shared" si="467"/>
        <v>3000000</v>
      </c>
      <c r="JXO1357" s="84" t="s">
        <v>5397</v>
      </c>
      <c r="JXP1357" s="84">
        <f>SUM(JXP1355:JXP1356)</f>
        <v>1000000</v>
      </c>
      <c r="JXQ1357" s="84">
        <f>SUM(JXQ1355:JXQ1356)</f>
        <v>0</v>
      </c>
      <c r="JXR1357" s="84">
        <f>JXQ1357/JXP1357</f>
        <v>0</v>
      </c>
      <c r="JXS1357" s="84">
        <f>SUM(JXS1355)</f>
        <v>1000000</v>
      </c>
      <c r="JXT1357" s="84">
        <f>SUM(JXT1355:JXT1356)</f>
        <v>2000000</v>
      </c>
      <c r="JXU1357" s="84">
        <f>SUM(JXU1355:JXU1356)</f>
        <v>0</v>
      </c>
      <c r="JXV1357" s="84">
        <f>JXU1357/JXT1357</f>
        <v>0</v>
      </c>
      <c r="JXW1357" s="84">
        <f>JXT1357-JXU1357</f>
        <v>2000000</v>
      </c>
      <c r="JXX1357" s="84">
        <f t="shared" si="468"/>
        <v>3000000</v>
      </c>
      <c r="JYE1357" s="84" t="s">
        <v>5397</v>
      </c>
      <c r="JYF1357" s="84">
        <f>SUM(JYF1355:JYF1356)</f>
        <v>1000000</v>
      </c>
      <c r="JYG1357" s="84">
        <f>SUM(JYG1355:JYG1356)</f>
        <v>0</v>
      </c>
      <c r="JYH1357" s="84">
        <f>JYG1357/JYF1357</f>
        <v>0</v>
      </c>
      <c r="JYI1357" s="84">
        <f>SUM(JYI1355)</f>
        <v>1000000</v>
      </c>
      <c r="JYJ1357" s="84">
        <f>SUM(JYJ1355:JYJ1356)</f>
        <v>2000000</v>
      </c>
      <c r="JYK1357" s="84">
        <f>SUM(JYK1355:JYK1356)</f>
        <v>0</v>
      </c>
      <c r="JYL1357" s="84">
        <f>JYK1357/JYJ1357</f>
        <v>0</v>
      </c>
      <c r="JYM1357" s="84">
        <f>JYJ1357-JYK1357</f>
        <v>2000000</v>
      </c>
      <c r="JYN1357" s="84">
        <f t="shared" si="468"/>
        <v>3000000</v>
      </c>
      <c r="JYU1357" s="84" t="s">
        <v>5397</v>
      </c>
      <c r="JYV1357" s="84">
        <f>SUM(JYV1355:JYV1356)</f>
        <v>1000000</v>
      </c>
      <c r="JYW1357" s="84">
        <f>SUM(JYW1355:JYW1356)</f>
        <v>0</v>
      </c>
      <c r="JYX1357" s="84">
        <f>JYW1357/JYV1357</f>
        <v>0</v>
      </c>
      <c r="JYY1357" s="84">
        <f>SUM(JYY1355)</f>
        <v>1000000</v>
      </c>
      <c r="JYZ1357" s="84">
        <f>SUM(JYZ1355:JYZ1356)</f>
        <v>2000000</v>
      </c>
      <c r="JZA1357" s="84">
        <f>SUM(JZA1355:JZA1356)</f>
        <v>0</v>
      </c>
      <c r="JZB1357" s="84">
        <f>JZA1357/JYZ1357</f>
        <v>0</v>
      </c>
      <c r="JZC1357" s="84">
        <f>JYZ1357-JZA1357</f>
        <v>2000000</v>
      </c>
      <c r="JZD1357" s="84">
        <f t="shared" si="469"/>
        <v>3000000</v>
      </c>
      <c r="JZK1357" s="84" t="s">
        <v>5397</v>
      </c>
      <c r="JZL1357" s="84">
        <f>SUM(JZL1355:JZL1356)</f>
        <v>1000000</v>
      </c>
      <c r="JZM1357" s="84">
        <f>SUM(JZM1355:JZM1356)</f>
        <v>0</v>
      </c>
      <c r="JZN1357" s="84">
        <f>JZM1357/JZL1357</f>
        <v>0</v>
      </c>
      <c r="JZO1357" s="84">
        <f>SUM(JZO1355)</f>
        <v>1000000</v>
      </c>
      <c r="JZP1357" s="84">
        <f>SUM(JZP1355:JZP1356)</f>
        <v>2000000</v>
      </c>
      <c r="JZQ1357" s="84">
        <f>SUM(JZQ1355:JZQ1356)</f>
        <v>0</v>
      </c>
      <c r="JZR1357" s="84">
        <f>JZQ1357/JZP1357</f>
        <v>0</v>
      </c>
      <c r="JZS1357" s="84">
        <f>JZP1357-JZQ1357</f>
        <v>2000000</v>
      </c>
      <c r="JZT1357" s="84">
        <f t="shared" si="469"/>
        <v>3000000</v>
      </c>
      <c r="KAA1357" s="84" t="s">
        <v>5397</v>
      </c>
      <c r="KAB1357" s="84">
        <f>SUM(KAB1355:KAB1356)</f>
        <v>1000000</v>
      </c>
      <c r="KAC1357" s="84">
        <f>SUM(KAC1355:KAC1356)</f>
        <v>0</v>
      </c>
      <c r="KAD1357" s="84">
        <f>KAC1357/KAB1357</f>
        <v>0</v>
      </c>
      <c r="KAE1357" s="84">
        <f>SUM(KAE1355)</f>
        <v>1000000</v>
      </c>
      <c r="KAF1357" s="84">
        <f>SUM(KAF1355:KAF1356)</f>
        <v>2000000</v>
      </c>
      <c r="KAG1357" s="84">
        <f>SUM(KAG1355:KAG1356)</f>
        <v>0</v>
      </c>
      <c r="KAH1357" s="84">
        <f>KAG1357/KAF1357</f>
        <v>0</v>
      </c>
      <c r="KAI1357" s="84">
        <f>KAF1357-KAG1357</f>
        <v>2000000</v>
      </c>
      <c r="KAJ1357" s="84">
        <f t="shared" si="470"/>
        <v>3000000</v>
      </c>
      <c r="KAQ1357" s="84" t="s">
        <v>5397</v>
      </c>
      <c r="KAR1357" s="84">
        <f>SUM(KAR1355:KAR1356)</f>
        <v>1000000</v>
      </c>
      <c r="KAS1357" s="84">
        <f>SUM(KAS1355:KAS1356)</f>
        <v>0</v>
      </c>
      <c r="KAT1357" s="84">
        <f>KAS1357/KAR1357</f>
        <v>0</v>
      </c>
      <c r="KAU1357" s="84">
        <f>SUM(KAU1355)</f>
        <v>1000000</v>
      </c>
      <c r="KAV1357" s="84">
        <f>SUM(KAV1355:KAV1356)</f>
        <v>2000000</v>
      </c>
      <c r="KAW1357" s="84">
        <f>SUM(KAW1355:KAW1356)</f>
        <v>0</v>
      </c>
      <c r="KAX1357" s="84">
        <f>KAW1357/KAV1357</f>
        <v>0</v>
      </c>
      <c r="KAY1357" s="84">
        <f>KAV1357-KAW1357</f>
        <v>2000000</v>
      </c>
      <c r="KAZ1357" s="84">
        <f t="shared" si="470"/>
        <v>3000000</v>
      </c>
      <c r="KBG1357" s="84" t="s">
        <v>5397</v>
      </c>
      <c r="KBH1357" s="84">
        <f>SUM(KBH1355:KBH1356)</f>
        <v>1000000</v>
      </c>
      <c r="KBI1357" s="84">
        <f>SUM(KBI1355:KBI1356)</f>
        <v>0</v>
      </c>
      <c r="KBJ1357" s="84">
        <f>KBI1357/KBH1357</f>
        <v>0</v>
      </c>
      <c r="KBK1357" s="84">
        <f>SUM(KBK1355)</f>
        <v>1000000</v>
      </c>
      <c r="KBL1357" s="84">
        <f>SUM(KBL1355:KBL1356)</f>
        <v>2000000</v>
      </c>
      <c r="KBM1357" s="84">
        <f>SUM(KBM1355:KBM1356)</f>
        <v>0</v>
      </c>
      <c r="KBN1357" s="84">
        <f>KBM1357/KBL1357</f>
        <v>0</v>
      </c>
      <c r="KBO1357" s="84">
        <f>KBL1357-KBM1357</f>
        <v>2000000</v>
      </c>
      <c r="KBP1357" s="84">
        <f t="shared" si="471"/>
        <v>3000000</v>
      </c>
      <c r="KBW1357" s="84" t="s">
        <v>5397</v>
      </c>
      <c r="KBX1357" s="84">
        <f>SUM(KBX1355:KBX1356)</f>
        <v>1000000</v>
      </c>
      <c r="KBY1357" s="84">
        <f>SUM(KBY1355:KBY1356)</f>
        <v>0</v>
      </c>
      <c r="KBZ1357" s="84">
        <f>KBY1357/KBX1357</f>
        <v>0</v>
      </c>
      <c r="KCA1357" s="84">
        <f>SUM(KCA1355)</f>
        <v>1000000</v>
      </c>
      <c r="KCB1357" s="84">
        <f>SUM(KCB1355:KCB1356)</f>
        <v>2000000</v>
      </c>
      <c r="KCC1357" s="84">
        <f>SUM(KCC1355:KCC1356)</f>
        <v>0</v>
      </c>
      <c r="KCD1357" s="84">
        <f>KCC1357/KCB1357</f>
        <v>0</v>
      </c>
      <c r="KCE1357" s="84">
        <f>KCB1357-KCC1357</f>
        <v>2000000</v>
      </c>
      <c r="KCF1357" s="84">
        <f t="shared" si="471"/>
        <v>3000000</v>
      </c>
      <c r="KCM1357" s="84" t="s">
        <v>5397</v>
      </c>
      <c r="KCN1357" s="84">
        <f>SUM(KCN1355:KCN1356)</f>
        <v>1000000</v>
      </c>
      <c r="KCO1357" s="84">
        <f>SUM(KCO1355:KCO1356)</f>
        <v>0</v>
      </c>
      <c r="KCP1357" s="84">
        <f>KCO1357/KCN1357</f>
        <v>0</v>
      </c>
      <c r="KCQ1357" s="84">
        <f>SUM(KCQ1355)</f>
        <v>1000000</v>
      </c>
      <c r="KCR1357" s="84">
        <f>SUM(KCR1355:KCR1356)</f>
        <v>2000000</v>
      </c>
      <c r="KCS1357" s="84">
        <f>SUM(KCS1355:KCS1356)</f>
        <v>0</v>
      </c>
      <c r="KCT1357" s="84">
        <f>KCS1357/KCR1357</f>
        <v>0</v>
      </c>
      <c r="KCU1357" s="84">
        <f>KCR1357-KCS1357</f>
        <v>2000000</v>
      </c>
      <c r="KCV1357" s="84">
        <f t="shared" si="472"/>
        <v>3000000</v>
      </c>
      <c r="KDC1357" s="84" t="s">
        <v>5397</v>
      </c>
      <c r="KDD1357" s="84">
        <f>SUM(KDD1355:KDD1356)</f>
        <v>1000000</v>
      </c>
      <c r="KDE1357" s="84">
        <f>SUM(KDE1355:KDE1356)</f>
        <v>0</v>
      </c>
      <c r="KDF1357" s="84">
        <f>KDE1357/KDD1357</f>
        <v>0</v>
      </c>
      <c r="KDG1357" s="84">
        <f>SUM(KDG1355)</f>
        <v>1000000</v>
      </c>
      <c r="KDH1357" s="84">
        <f>SUM(KDH1355:KDH1356)</f>
        <v>2000000</v>
      </c>
      <c r="KDI1357" s="84">
        <f>SUM(KDI1355:KDI1356)</f>
        <v>0</v>
      </c>
      <c r="KDJ1357" s="84">
        <f>KDI1357/KDH1357</f>
        <v>0</v>
      </c>
      <c r="KDK1357" s="84">
        <f>KDH1357-KDI1357</f>
        <v>2000000</v>
      </c>
      <c r="KDL1357" s="84">
        <f t="shared" si="472"/>
        <v>3000000</v>
      </c>
      <c r="KDS1357" s="84" t="s">
        <v>5397</v>
      </c>
      <c r="KDT1357" s="84">
        <f>SUM(KDT1355:KDT1356)</f>
        <v>1000000</v>
      </c>
      <c r="KDU1357" s="84">
        <f>SUM(KDU1355:KDU1356)</f>
        <v>0</v>
      </c>
      <c r="KDV1357" s="84">
        <f>KDU1357/KDT1357</f>
        <v>0</v>
      </c>
      <c r="KDW1357" s="84">
        <f>SUM(KDW1355)</f>
        <v>1000000</v>
      </c>
      <c r="KDX1357" s="84">
        <f>SUM(KDX1355:KDX1356)</f>
        <v>2000000</v>
      </c>
      <c r="KDY1357" s="84">
        <f>SUM(KDY1355:KDY1356)</f>
        <v>0</v>
      </c>
      <c r="KDZ1357" s="84">
        <f>KDY1357/KDX1357</f>
        <v>0</v>
      </c>
      <c r="KEA1357" s="84">
        <f>KDX1357-KDY1357</f>
        <v>2000000</v>
      </c>
      <c r="KEB1357" s="84">
        <f t="shared" si="473"/>
        <v>3000000</v>
      </c>
      <c r="KEI1357" s="84" t="s">
        <v>5397</v>
      </c>
      <c r="KEJ1357" s="84">
        <f>SUM(KEJ1355:KEJ1356)</f>
        <v>1000000</v>
      </c>
      <c r="KEK1357" s="84">
        <f>SUM(KEK1355:KEK1356)</f>
        <v>0</v>
      </c>
      <c r="KEL1357" s="84">
        <f>KEK1357/KEJ1357</f>
        <v>0</v>
      </c>
      <c r="KEM1357" s="84">
        <f>SUM(KEM1355)</f>
        <v>1000000</v>
      </c>
      <c r="KEN1357" s="84">
        <f>SUM(KEN1355:KEN1356)</f>
        <v>2000000</v>
      </c>
      <c r="KEO1357" s="84">
        <f>SUM(KEO1355:KEO1356)</f>
        <v>0</v>
      </c>
      <c r="KEP1357" s="84">
        <f>KEO1357/KEN1357</f>
        <v>0</v>
      </c>
      <c r="KEQ1357" s="84">
        <f>KEN1357-KEO1357</f>
        <v>2000000</v>
      </c>
      <c r="KER1357" s="84">
        <f t="shared" si="473"/>
        <v>3000000</v>
      </c>
      <c r="KEY1357" s="84" t="s">
        <v>5397</v>
      </c>
      <c r="KEZ1357" s="84">
        <f>SUM(KEZ1355:KEZ1356)</f>
        <v>1000000</v>
      </c>
      <c r="KFA1357" s="84">
        <f>SUM(KFA1355:KFA1356)</f>
        <v>0</v>
      </c>
      <c r="KFB1357" s="84">
        <f>KFA1357/KEZ1357</f>
        <v>0</v>
      </c>
      <c r="KFC1357" s="84">
        <f>SUM(KFC1355)</f>
        <v>1000000</v>
      </c>
      <c r="KFD1357" s="84">
        <f>SUM(KFD1355:KFD1356)</f>
        <v>2000000</v>
      </c>
      <c r="KFE1357" s="84">
        <f>SUM(KFE1355:KFE1356)</f>
        <v>0</v>
      </c>
      <c r="KFF1357" s="84">
        <f>KFE1357/KFD1357</f>
        <v>0</v>
      </c>
      <c r="KFG1357" s="84">
        <f>KFD1357-KFE1357</f>
        <v>2000000</v>
      </c>
      <c r="KFH1357" s="84">
        <f t="shared" si="474"/>
        <v>3000000</v>
      </c>
      <c r="KFO1357" s="84" t="s">
        <v>5397</v>
      </c>
      <c r="KFP1357" s="84">
        <f>SUM(KFP1355:KFP1356)</f>
        <v>1000000</v>
      </c>
      <c r="KFQ1357" s="84">
        <f>SUM(KFQ1355:KFQ1356)</f>
        <v>0</v>
      </c>
      <c r="KFR1357" s="84">
        <f>KFQ1357/KFP1357</f>
        <v>0</v>
      </c>
      <c r="KFS1357" s="84">
        <f>SUM(KFS1355)</f>
        <v>1000000</v>
      </c>
      <c r="KFT1357" s="84">
        <f>SUM(KFT1355:KFT1356)</f>
        <v>2000000</v>
      </c>
      <c r="KFU1357" s="84">
        <f>SUM(KFU1355:KFU1356)</f>
        <v>0</v>
      </c>
      <c r="KFV1357" s="84">
        <f>KFU1357/KFT1357</f>
        <v>0</v>
      </c>
      <c r="KFW1357" s="84">
        <f>KFT1357-KFU1357</f>
        <v>2000000</v>
      </c>
      <c r="KFX1357" s="84">
        <f t="shared" si="474"/>
        <v>3000000</v>
      </c>
      <c r="KGE1357" s="84" t="s">
        <v>5397</v>
      </c>
      <c r="KGF1357" s="84">
        <f>SUM(KGF1355:KGF1356)</f>
        <v>1000000</v>
      </c>
      <c r="KGG1357" s="84">
        <f>SUM(KGG1355:KGG1356)</f>
        <v>0</v>
      </c>
      <c r="KGH1357" s="84">
        <f>KGG1357/KGF1357</f>
        <v>0</v>
      </c>
      <c r="KGI1357" s="84">
        <f>SUM(KGI1355)</f>
        <v>1000000</v>
      </c>
      <c r="KGJ1357" s="84">
        <f>SUM(KGJ1355:KGJ1356)</f>
        <v>2000000</v>
      </c>
      <c r="KGK1357" s="84">
        <f>SUM(KGK1355:KGK1356)</f>
        <v>0</v>
      </c>
      <c r="KGL1357" s="84">
        <f>KGK1357/KGJ1357</f>
        <v>0</v>
      </c>
      <c r="KGM1357" s="84">
        <f>KGJ1357-KGK1357</f>
        <v>2000000</v>
      </c>
      <c r="KGN1357" s="84">
        <f t="shared" si="475"/>
        <v>3000000</v>
      </c>
      <c r="KGU1357" s="84" t="s">
        <v>5397</v>
      </c>
      <c r="KGV1357" s="84">
        <f>SUM(KGV1355:KGV1356)</f>
        <v>1000000</v>
      </c>
      <c r="KGW1357" s="84">
        <f>SUM(KGW1355:KGW1356)</f>
        <v>0</v>
      </c>
      <c r="KGX1357" s="84">
        <f>KGW1357/KGV1357</f>
        <v>0</v>
      </c>
      <c r="KGY1357" s="84">
        <f>SUM(KGY1355)</f>
        <v>1000000</v>
      </c>
      <c r="KGZ1357" s="84">
        <f>SUM(KGZ1355:KGZ1356)</f>
        <v>2000000</v>
      </c>
      <c r="KHA1357" s="84">
        <f>SUM(KHA1355:KHA1356)</f>
        <v>0</v>
      </c>
      <c r="KHB1357" s="84">
        <f>KHA1357/KGZ1357</f>
        <v>0</v>
      </c>
      <c r="KHC1357" s="84">
        <f>KGZ1357-KHA1357</f>
        <v>2000000</v>
      </c>
      <c r="KHD1357" s="84">
        <f t="shared" si="475"/>
        <v>3000000</v>
      </c>
      <c r="KHK1357" s="84" t="s">
        <v>5397</v>
      </c>
      <c r="KHL1357" s="84">
        <f>SUM(KHL1355:KHL1356)</f>
        <v>1000000</v>
      </c>
      <c r="KHM1357" s="84">
        <f>SUM(KHM1355:KHM1356)</f>
        <v>0</v>
      </c>
      <c r="KHN1357" s="84">
        <f>KHM1357/KHL1357</f>
        <v>0</v>
      </c>
      <c r="KHO1357" s="84">
        <f>SUM(KHO1355)</f>
        <v>1000000</v>
      </c>
      <c r="KHP1357" s="84">
        <f>SUM(KHP1355:KHP1356)</f>
        <v>2000000</v>
      </c>
      <c r="KHQ1357" s="84">
        <f>SUM(KHQ1355:KHQ1356)</f>
        <v>0</v>
      </c>
      <c r="KHR1357" s="84">
        <f>KHQ1357/KHP1357</f>
        <v>0</v>
      </c>
      <c r="KHS1357" s="84">
        <f>KHP1357-KHQ1357</f>
        <v>2000000</v>
      </c>
      <c r="KHT1357" s="84">
        <f t="shared" si="476"/>
        <v>3000000</v>
      </c>
      <c r="KIA1357" s="84" t="s">
        <v>5397</v>
      </c>
      <c r="KIB1357" s="84">
        <f>SUM(KIB1355:KIB1356)</f>
        <v>1000000</v>
      </c>
      <c r="KIC1357" s="84">
        <f>SUM(KIC1355:KIC1356)</f>
        <v>0</v>
      </c>
      <c r="KID1357" s="84">
        <f>KIC1357/KIB1357</f>
        <v>0</v>
      </c>
      <c r="KIE1357" s="84">
        <f>SUM(KIE1355)</f>
        <v>1000000</v>
      </c>
      <c r="KIF1357" s="84">
        <f>SUM(KIF1355:KIF1356)</f>
        <v>2000000</v>
      </c>
      <c r="KIG1357" s="84">
        <f>SUM(KIG1355:KIG1356)</f>
        <v>0</v>
      </c>
      <c r="KIH1357" s="84">
        <f>KIG1357/KIF1357</f>
        <v>0</v>
      </c>
      <c r="KII1357" s="84">
        <f>KIF1357-KIG1357</f>
        <v>2000000</v>
      </c>
      <c r="KIJ1357" s="84">
        <f t="shared" si="476"/>
        <v>3000000</v>
      </c>
      <c r="KIQ1357" s="84" t="s">
        <v>5397</v>
      </c>
      <c r="KIR1357" s="84">
        <f>SUM(KIR1355:KIR1356)</f>
        <v>1000000</v>
      </c>
      <c r="KIS1357" s="84">
        <f>SUM(KIS1355:KIS1356)</f>
        <v>0</v>
      </c>
      <c r="KIT1357" s="84">
        <f>KIS1357/KIR1357</f>
        <v>0</v>
      </c>
      <c r="KIU1357" s="84">
        <f>SUM(KIU1355)</f>
        <v>1000000</v>
      </c>
      <c r="KIV1357" s="84">
        <f>SUM(KIV1355:KIV1356)</f>
        <v>2000000</v>
      </c>
      <c r="KIW1357" s="84">
        <f>SUM(KIW1355:KIW1356)</f>
        <v>0</v>
      </c>
      <c r="KIX1357" s="84">
        <f>KIW1357/KIV1357</f>
        <v>0</v>
      </c>
      <c r="KIY1357" s="84">
        <f>KIV1357-KIW1357</f>
        <v>2000000</v>
      </c>
      <c r="KIZ1357" s="84">
        <f t="shared" si="477"/>
        <v>3000000</v>
      </c>
      <c r="KJG1357" s="84" t="s">
        <v>5397</v>
      </c>
      <c r="KJH1357" s="84">
        <f>SUM(KJH1355:KJH1356)</f>
        <v>1000000</v>
      </c>
      <c r="KJI1357" s="84">
        <f>SUM(KJI1355:KJI1356)</f>
        <v>0</v>
      </c>
      <c r="KJJ1357" s="84">
        <f>KJI1357/KJH1357</f>
        <v>0</v>
      </c>
      <c r="KJK1357" s="84">
        <f>SUM(KJK1355)</f>
        <v>1000000</v>
      </c>
      <c r="KJL1357" s="84">
        <f>SUM(KJL1355:KJL1356)</f>
        <v>2000000</v>
      </c>
      <c r="KJM1357" s="84">
        <f>SUM(KJM1355:KJM1356)</f>
        <v>0</v>
      </c>
      <c r="KJN1357" s="84">
        <f>KJM1357/KJL1357</f>
        <v>0</v>
      </c>
      <c r="KJO1357" s="84">
        <f>KJL1357-KJM1357</f>
        <v>2000000</v>
      </c>
      <c r="KJP1357" s="84">
        <f t="shared" si="477"/>
        <v>3000000</v>
      </c>
      <c r="KJW1357" s="84" t="s">
        <v>5397</v>
      </c>
      <c r="KJX1357" s="84">
        <f>SUM(KJX1355:KJX1356)</f>
        <v>1000000</v>
      </c>
      <c r="KJY1357" s="84">
        <f>SUM(KJY1355:KJY1356)</f>
        <v>0</v>
      </c>
      <c r="KJZ1357" s="84">
        <f>KJY1357/KJX1357</f>
        <v>0</v>
      </c>
      <c r="KKA1357" s="84">
        <f>SUM(KKA1355)</f>
        <v>1000000</v>
      </c>
      <c r="KKB1357" s="84">
        <f>SUM(KKB1355:KKB1356)</f>
        <v>2000000</v>
      </c>
      <c r="KKC1357" s="84">
        <f>SUM(KKC1355:KKC1356)</f>
        <v>0</v>
      </c>
      <c r="KKD1357" s="84">
        <f>KKC1357/KKB1357</f>
        <v>0</v>
      </c>
      <c r="KKE1357" s="84">
        <f>KKB1357-KKC1357</f>
        <v>2000000</v>
      </c>
      <c r="KKF1357" s="84">
        <f t="shared" si="478"/>
        <v>3000000</v>
      </c>
      <c r="KKM1357" s="84" t="s">
        <v>5397</v>
      </c>
      <c r="KKN1357" s="84">
        <f>SUM(KKN1355:KKN1356)</f>
        <v>1000000</v>
      </c>
      <c r="KKO1357" s="84">
        <f>SUM(KKO1355:KKO1356)</f>
        <v>0</v>
      </c>
      <c r="KKP1357" s="84">
        <f>KKO1357/KKN1357</f>
        <v>0</v>
      </c>
      <c r="KKQ1357" s="84">
        <f>SUM(KKQ1355)</f>
        <v>1000000</v>
      </c>
      <c r="KKR1357" s="84">
        <f>SUM(KKR1355:KKR1356)</f>
        <v>2000000</v>
      </c>
      <c r="KKS1357" s="84">
        <f>SUM(KKS1355:KKS1356)</f>
        <v>0</v>
      </c>
      <c r="KKT1357" s="84">
        <f>KKS1357/KKR1357</f>
        <v>0</v>
      </c>
      <c r="KKU1357" s="84">
        <f>KKR1357-KKS1357</f>
        <v>2000000</v>
      </c>
      <c r="KKV1357" s="84">
        <f t="shared" si="478"/>
        <v>3000000</v>
      </c>
      <c r="KLC1357" s="84" t="s">
        <v>5397</v>
      </c>
      <c r="KLD1357" s="84">
        <f>SUM(KLD1355:KLD1356)</f>
        <v>1000000</v>
      </c>
      <c r="KLE1357" s="84">
        <f>SUM(KLE1355:KLE1356)</f>
        <v>0</v>
      </c>
      <c r="KLF1357" s="84">
        <f>KLE1357/KLD1357</f>
        <v>0</v>
      </c>
      <c r="KLG1357" s="84">
        <f>SUM(KLG1355)</f>
        <v>1000000</v>
      </c>
      <c r="KLH1357" s="84">
        <f>SUM(KLH1355:KLH1356)</f>
        <v>2000000</v>
      </c>
      <c r="KLI1357" s="84">
        <f>SUM(KLI1355:KLI1356)</f>
        <v>0</v>
      </c>
      <c r="KLJ1357" s="84">
        <f>KLI1357/KLH1357</f>
        <v>0</v>
      </c>
      <c r="KLK1357" s="84">
        <f>KLH1357-KLI1357</f>
        <v>2000000</v>
      </c>
      <c r="KLL1357" s="84">
        <f t="shared" si="479"/>
        <v>3000000</v>
      </c>
      <c r="KLS1357" s="84" t="s">
        <v>5397</v>
      </c>
      <c r="KLT1357" s="84">
        <f>SUM(KLT1355:KLT1356)</f>
        <v>1000000</v>
      </c>
      <c r="KLU1357" s="84">
        <f>SUM(KLU1355:KLU1356)</f>
        <v>0</v>
      </c>
      <c r="KLV1357" s="84">
        <f>KLU1357/KLT1357</f>
        <v>0</v>
      </c>
      <c r="KLW1357" s="84">
        <f>SUM(KLW1355)</f>
        <v>1000000</v>
      </c>
      <c r="KLX1357" s="84">
        <f>SUM(KLX1355:KLX1356)</f>
        <v>2000000</v>
      </c>
      <c r="KLY1357" s="84">
        <f>SUM(KLY1355:KLY1356)</f>
        <v>0</v>
      </c>
      <c r="KLZ1357" s="84">
        <f>KLY1357/KLX1357</f>
        <v>0</v>
      </c>
      <c r="KMA1357" s="84">
        <f>KLX1357-KLY1357</f>
        <v>2000000</v>
      </c>
      <c r="KMB1357" s="84">
        <f t="shared" si="479"/>
        <v>3000000</v>
      </c>
      <c r="KMI1357" s="84" t="s">
        <v>5397</v>
      </c>
      <c r="KMJ1357" s="84">
        <f>SUM(KMJ1355:KMJ1356)</f>
        <v>1000000</v>
      </c>
      <c r="KMK1357" s="84">
        <f>SUM(KMK1355:KMK1356)</f>
        <v>0</v>
      </c>
      <c r="KML1357" s="84">
        <f>KMK1357/KMJ1357</f>
        <v>0</v>
      </c>
      <c r="KMM1357" s="84">
        <f>SUM(KMM1355)</f>
        <v>1000000</v>
      </c>
      <c r="KMN1357" s="84">
        <f>SUM(KMN1355:KMN1356)</f>
        <v>2000000</v>
      </c>
      <c r="KMO1357" s="84">
        <f>SUM(KMO1355:KMO1356)</f>
        <v>0</v>
      </c>
      <c r="KMP1357" s="84">
        <f>KMO1357/KMN1357</f>
        <v>0</v>
      </c>
      <c r="KMQ1357" s="84">
        <f>KMN1357-KMO1357</f>
        <v>2000000</v>
      </c>
      <c r="KMR1357" s="84">
        <f t="shared" si="480"/>
        <v>3000000</v>
      </c>
      <c r="KMY1357" s="84" t="s">
        <v>5397</v>
      </c>
      <c r="KMZ1357" s="84">
        <f>SUM(KMZ1355:KMZ1356)</f>
        <v>1000000</v>
      </c>
      <c r="KNA1357" s="84">
        <f>SUM(KNA1355:KNA1356)</f>
        <v>0</v>
      </c>
      <c r="KNB1357" s="84">
        <f>KNA1357/KMZ1357</f>
        <v>0</v>
      </c>
      <c r="KNC1357" s="84">
        <f>SUM(KNC1355)</f>
        <v>1000000</v>
      </c>
      <c r="KND1357" s="84">
        <f>SUM(KND1355:KND1356)</f>
        <v>2000000</v>
      </c>
      <c r="KNE1357" s="84">
        <f>SUM(KNE1355:KNE1356)</f>
        <v>0</v>
      </c>
      <c r="KNF1357" s="84">
        <f>KNE1357/KND1357</f>
        <v>0</v>
      </c>
      <c r="KNG1357" s="84">
        <f>KND1357-KNE1357</f>
        <v>2000000</v>
      </c>
      <c r="KNH1357" s="84">
        <f t="shared" si="480"/>
        <v>3000000</v>
      </c>
      <c r="KNO1357" s="84" t="s">
        <v>5397</v>
      </c>
      <c r="KNP1357" s="84">
        <f>SUM(KNP1355:KNP1356)</f>
        <v>1000000</v>
      </c>
      <c r="KNQ1357" s="84">
        <f>SUM(KNQ1355:KNQ1356)</f>
        <v>0</v>
      </c>
      <c r="KNR1357" s="84">
        <f>KNQ1357/KNP1357</f>
        <v>0</v>
      </c>
      <c r="KNS1357" s="84">
        <f>SUM(KNS1355)</f>
        <v>1000000</v>
      </c>
      <c r="KNT1357" s="84">
        <f>SUM(KNT1355:KNT1356)</f>
        <v>2000000</v>
      </c>
      <c r="KNU1357" s="84">
        <f>SUM(KNU1355:KNU1356)</f>
        <v>0</v>
      </c>
      <c r="KNV1357" s="84">
        <f>KNU1357/KNT1357</f>
        <v>0</v>
      </c>
      <c r="KNW1357" s="84">
        <f>KNT1357-KNU1357</f>
        <v>2000000</v>
      </c>
      <c r="KNX1357" s="84">
        <f t="shared" si="481"/>
        <v>3000000</v>
      </c>
      <c r="KOE1357" s="84" t="s">
        <v>5397</v>
      </c>
      <c r="KOF1357" s="84">
        <f>SUM(KOF1355:KOF1356)</f>
        <v>1000000</v>
      </c>
      <c r="KOG1357" s="84">
        <f>SUM(KOG1355:KOG1356)</f>
        <v>0</v>
      </c>
      <c r="KOH1357" s="84">
        <f>KOG1357/KOF1357</f>
        <v>0</v>
      </c>
      <c r="KOI1357" s="84">
        <f>SUM(KOI1355)</f>
        <v>1000000</v>
      </c>
      <c r="KOJ1357" s="84">
        <f>SUM(KOJ1355:KOJ1356)</f>
        <v>2000000</v>
      </c>
      <c r="KOK1357" s="84">
        <f>SUM(KOK1355:KOK1356)</f>
        <v>0</v>
      </c>
      <c r="KOL1357" s="84">
        <f>KOK1357/KOJ1357</f>
        <v>0</v>
      </c>
      <c r="KOM1357" s="84">
        <f>KOJ1357-KOK1357</f>
        <v>2000000</v>
      </c>
      <c r="KON1357" s="84">
        <f t="shared" si="481"/>
        <v>3000000</v>
      </c>
      <c r="KOU1357" s="84" t="s">
        <v>5397</v>
      </c>
      <c r="KOV1357" s="84">
        <f>SUM(KOV1355:KOV1356)</f>
        <v>1000000</v>
      </c>
      <c r="KOW1357" s="84">
        <f>SUM(KOW1355:KOW1356)</f>
        <v>0</v>
      </c>
      <c r="KOX1357" s="84">
        <f>KOW1357/KOV1357</f>
        <v>0</v>
      </c>
      <c r="KOY1357" s="84">
        <f>SUM(KOY1355)</f>
        <v>1000000</v>
      </c>
      <c r="KOZ1357" s="84">
        <f>SUM(KOZ1355:KOZ1356)</f>
        <v>2000000</v>
      </c>
      <c r="KPA1357" s="84">
        <f>SUM(KPA1355:KPA1356)</f>
        <v>0</v>
      </c>
      <c r="KPB1357" s="84">
        <f>KPA1357/KOZ1357</f>
        <v>0</v>
      </c>
      <c r="KPC1357" s="84">
        <f>KOZ1357-KPA1357</f>
        <v>2000000</v>
      </c>
      <c r="KPD1357" s="84">
        <f t="shared" si="482"/>
        <v>3000000</v>
      </c>
      <c r="KPK1357" s="84" t="s">
        <v>5397</v>
      </c>
      <c r="KPL1357" s="84">
        <f>SUM(KPL1355:KPL1356)</f>
        <v>1000000</v>
      </c>
      <c r="KPM1357" s="84">
        <f>SUM(KPM1355:KPM1356)</f>
        <v>0</v>
      </c>
      <c r="KPN1357" s="84">
        <f>KPM1357/KPL1357</f>
        <v>0</v>
      </c>
      <c r="KPO1357" s="84">
        <f>SUM(KPO1355)</f>
        <v>1000000</v>
      </c>
      <c r="KPP1357" s="84">
        <f>SUM(KPP1355:KPP1356)</f>
        <v>2000000</v>
      </c>
      <c r="KPQ1357" s="84">
        <f>SUM(KPQ1355:KPQ1356)</f>
        <v>0</v>
      </c>
      <c r="KPR1357" s="84">
        <f>KPQ1357/KPP1357</f>
        <v>0</v>
      </c>
      <c r="KPS1357" s="84">
        <f>KPP1357-KPQ1357</f>
        <v>2000000</v>
      </c>
      <c r="KPT1357" s="84">
        <f t="shared" si="482"/>
        <v>3000000</v>
      </c>
      <c r="KQA1357" s="84" t="s">
        <v>5397</v>
      </c>
      <c r="KQB1357" s="84">
        <f>SUM(KQB1355:KQB1356)</f>
        <v>1000000</v>
      </c>
      <c r="KQC1357" s="84">
        <f>SUM(KQC1355:KQC1356)</f>
        <v>0</v>
      </c>
      <c r="KQD1357" s="84">
        <f>KQC1357/KQB1357</f>
        <v>0</v>
      </c>
      <c r="KQE1357" s="84">
        <f>SUM(KQE1355)</f>
        <v>1000000</v>
      </c>
      <c r="KQF1357" s="84">
        <f>SUM(KQF1355:KQF1356)</f>
        <v>2000000</v>
      </c>
      <c r="KQG1357" s="84">
        <f>SUM(KQG1355:KQG1356)</f>
        <v>0</v>
      </c>
      <c r="KQH1357" s="84">
        <f>KQG1357/KQF1357</f>
        <v>0</v>
      </c>
      <c r="KQI1357" s="84">
        <f>KQF1357-KQG1357</f>
        <v>2000000</v>
      </c>
      <c r="KQJ1357" s="84">
        <f t="shared" si="483"/>
        <v>3000000</v>
      </c>
      <c r="KQQ1357" s="84" t="s">
        <v>5397</v>
      </c>
      <c r="KQR1357" s="84">
        <f>SUM(KQR1355:KQR1356)</f>
        <v>1000000</v>
      </c>
      <c r="KQS1357" s="84">
        <f>SUM(KQS1355:KQS1356)</f>
        <v>0</v>
      </c>
      <c r="KQT1357" s="84">
        <f>KQS1357/KQR1357</f>
        <v>0</v>
      </c>
      <c r="KQU1357" s="84">
        <f>SUM(KQU1355)</f>
        <v>1000000</v>
      </c>
      <c r="KQV1357" s="84">
        <f>SUM(KQV1355:KQV1356)</f>
        <v>2000000</v>
      </c>
      <c r="KQW1357" s="84">
        <f>SUM(KQW1355:KQW1356)</f>
        <v>0</v>
      </c>
      <c r="KQX1357" s="84">
        <f>KQW1357/KQV1357</f>
        <v>0</v>
      </c>
      <c r="KQY1357" s="84">
        <f>KQV1357-KQW1357</f>
        <v>2000000</v>
      </c>
      <c r="KQZ1357" s="84">
        <f t="shared" si="483"/>
        <v>3000000</v>
      </c>
      <c r="KRG1357" s="84" t="s">
        <v>5397</v>
      </c>
      <c r="KRH1357" s="84">
        <f>SUM(KRH1355:KRH1356)</f>
        <v>1000000</v>
      </c>
      <c r="KRI1357" s="84">
        <f>SUM(KRI1355:KRI1356)</f>
        <v>0</v>
      </c>
      <c r="KRJ1357" s="84">
        <f>KRI1357/KRH1357</f>
        <v>0</v>
      </c>
      <c r="KRK1357" s="84">
        <f>SUM(KRK1355)</f>
        <v>1000000</v>
      </c>
      <c r="KRL1357" s="84">
        <f>SUM(KRL1355:KRL1356)</f>
        <v>2000000</v>
      </c>
      <c r="KRM1357" s="84">
        <f>SUM(KRM1355:KRM1356)</f>
        <v>0</v>
      </c>
      <c r="KRN1357" s="84">
        <f>KRM1357/KRL1357</f>
        <v>0</v>
      </c>
      <c r="KRO1357" s="84">
        <f>KRL1357-KRM1357</f>
        <v>2000000</v>
      </c>
      <c r="KRP1357" s="84">
        <f t="shared" si="484"/>
        <v>3000000</v>
      </c>
      <c r="KRW1357" s="84" t="s">
        <v>5397</v>
      </c>
      <c r="KRX1357" s="84">
        <f>SUM(KRX1355:KRX1356)</f>
        <v>1000000</v>
      </c>
      <c r="KRY1357" s="84">
        <f>SUM(KRY1355:KRY1356)</f>
        <v>0</v>
      </c>
      <c r="KRZ1357" s="84">
        <f>KRY1357/KRX1357</f>
        <v>0</v>
      </c>
      <c r="KSA1357" s="84">
        <f>SUM(KSA1355)</f>
        <v>1000000</v>
      </c>
      <c r="KSB1357" s="84">
        <f>SUM(KSB1355:KSB1356)</f>
        <v>2000000</v>
      </c>
      <c r="KSC1357" s="84">
        <f>SUM(KSC1355:KSC1356)</f>
        <v>0</v>
      </c>
      <c r="KSD1357" s="84">
        <f>KSC1357/KSB1357</f>
        <v>0</v>
      </c>
      <c r="KSE1357" s="84">
        <f>KSB1357-KSC1357</f>
        <v>2000000</v>
      </c>
      <c r="KSF1357" s="84">
        <f t="shared" si="484"/>
        <v>3000000</v>
      </c>
      <c r="KSM1357" s="84" t="s">
        <v>5397</v>
      </c>
      <c r="KSN1357" s="84">
        <f>SUM(KSN1355:KSN1356)</f>
        <v>1000000</v>
      </c>
      <c r="KSO1357" s="84">
        <f>SUM(KSO1355:KSO1356)</f>
        <v>0</v>
      </c>
      <c r="KSP1357" s="84">
        <f>KSO1357/KSN1357</f>
        <v>0</v>
      </c>
      <c r="KSQ1357" s="84">
        <f>SUM(KSQ1355)</f>
        <v>1000000</v>
      </c>
      <c r="KSR1357" s="84">
        <f>SUM(KSR1355:KSR1356)</f>
        <v>2000000</v>
      </c>
      <c r="KSS1357" s="84">
        <f>SUM(KSS1355:KSS1356)</f>
        <v>0</v>
      </c>
      <c r="KST1357" s="84">
        <f>KSS1357/KSR1357</f>
        <v>0</v>
      </c>
      <c r="KSU1357" s="84">
        <f>KSR1357-KSS1357</f>
        <v>2000000</v>
      </c>
      <c r="KSV1357" s="84">
        <f t="shared" si="485"/>
        <v>3000000</v>
      </c>
      <c r="KTC1357" s="84" t="s">
        <v>5397</v>
      </c>
      <c r="KTD1357" s="84">
        <f>SUM(KTD1355:KTD1356)</f>
        <v>1000000</v>
      </c>
      <c r="KTE1357" s="84">
        <f>SUM(KTE1355:KTE1356)</f>
        <v>0</v>
      </c>
      <c r="KTF1357" s="84">
        <f>KTE1357/KTD1357</f>
        <v>0</v>
      </c>
      <c r="KTG1357" s="84">
        <f>SUM(KTG1355)</f>
        <v>1000000</v>
      </c>
      <c r="KTH1357" s="84">
        <f>SUM(KTH1355:KTH1356)</f>
        <v>2000000</v>
      </c>
      <c r="KTI1357" s="84">
        <f>SUM(KTI1355:KTI1356)</f>
        <v>0</v>
      </c>
      <c r="KTJ1357" s="84">
        <f>KTI1357/KTH1357</f>
        <v>0</v>
      </c>
      <c r="KTK1357" s="84">
        <f>KTH1357-KTI1357</f>
        <v>2000000</v>
      </c>
      <c r="KTL1357" s="84">
        <f t="shared" si="485"/>
        <v>3000000</v>
      </c>
      <c r="KTS1357" s="84" t="s">
        <v>5397</v>
      </c>
      <c r="KTT1357" s="84">
        <f>SUM(KTT1355:KTT1356)</f>
        <v>1000000</v>
      </c>
      <c r="KTU1357" s="84">
        <f>SUM(KTU1355:KTU1356)</f>
        <v>0</v>
      </c>
      <c r="KTV1357" s="84">
        <f>KTU1357/KTT1357</f>
        <v>0</v>
      </c>
      <c r="KTW1357" s="84">
        <f>SUM(KTW1355)</f>
        <v>1000000</v>
      </c>
      <c r="KTX1357" s="84">
        <f>SUM(KTX1355:KTX1356)</f>
        <v>2000000</v>
      </c>
      <c r="KTY1357" s="84">
        <f>SUM(KTY1355:KTY1356)</f>
        <v>0</v>
      </c>
      <c r="KTZ1357" s="84">
        <f>KTY1357/KTX1357</f>
        <v>0</v>
      </c>
      <c r="KUA1357" s="84">
        <f>KTX1357-KTY1357</f>
        <v>2000000</v>
      </c>
      <c r="KUB1357" s="84">
        <f t="shared" si="486"/>
        <v>3000000</v>
      </c>
      <c r="KUI1357" s="84" t="s">
        <v>5397</v>
      </c>
      <c r="KUJ1357" s="84">
        <f>SUM(KUJ1355:KUJ1356)</f>
        <v>1000000</v>
      </c>
      <c r="KUK1357" s="84">
        <f>SUM(KUK1355:KUK1356)</f>
        <v>0</v>
      </c>
      <c r="KUL1357" s="84">
        <f>KUK1357/KUJ1357</f>
        <v>0</v>
      </c>
      <c r="KUM1357" s="84">
        <f>SUM(KUM1355)</f>
        <v>1000000</v>
      </c>
      <c r="KUN1357" s="84">
        <f>SUM(KUN1355:KUN1356)</f>
        <v>2000000</v>
      </c>
      <c r="KUO1357" s="84">
        <f>SUM(KUO1355:KUO1356)</f>
        <v>0</v>
      </c>
      <c r="KUP1357" s="84">
        <f>KUO1357/KUN1357</f>
        <v>0</v>
      </c>
      <c r="KUQ1357" s="84">
        <f>KUN1357-KUO1357</f>
        <v>2000000</v>
      </c>
      <c r="KUR1357" s="84">
        <f t="shared" si="486"/>
        <v>3000000</v>
      </c>
      <c r="KUY1357" s="84" t="s">
        <v>5397</v>
      </c>
      <c r="KUZ1357" s="84">
        <f>SUM(KUZ1355:KUZ1356)</f>
        <v>1000000</v>
      </c>
      <c r="KVA1357" s="84">
        <f>SUM(KVA1355:KVA1356)</f>
        <v>0</v>
      </c>
      <c r="KVB1357" s="84">
        <f>KVA1357/KUZ1357</f>
        <v>0</v>
      </c>
      <c r="KVC1357" s="84">
        <f>SUM(KVC1355)</f>
        <v>1000000</v>
      </c>
      <c r="KVD1357" s="84">
        <f>SUM(KVD1355:KVD1356)</f>
        <v>2000000</v>
      </c>
      <c r="KVE1357" s="84">
        <f>SUM(KVE1355:KVE1356)</f>
        <v>0</v>
      </c>
      <c r="KVF1357" s="84">
        <f>KVE1357/KVD1357</f>
        <v>0</v>
      </c>
      <c r="KVG1357" s="84">
        <f>KVD1357-KVE1357</f>
        <v>2000000</v>
      </c>
      <c r="KVH1357" s="84">
        <f t="shared" si="487"/>
        <v>3000000</v>
      </c>
      <c r="KVO1357" s="84" t="s">
        <v>5397</v>
      </c>
      <c r="KVP1357" s="84">
        <f>SUM(KVP1355:KVP1356)</f>
        <v>1000000</v>
      </c>
      <c r="KVQ1357" s="84">
        <f>SUM(KVQ1355:KVQ1356)</f>
        <v>0</v>
      </c>
      <c r="KVR1357" s="84">
        <f>KVQ1357/KVP1357</f>
        <v>0</v>
      </c>
      <c r="KVS1357" s="84">
        <f>SUM(KVS1355)</f>
        <v>1000000</v>
      </c>
      <c r="KVT1357" s="84">
        <f>SUM(KVT1355:KVT1356)</f>
        <v>2000000</v>
      </c>
      <c r="KVU1357" s="84">
        <f>SUM(KVU1355:KVU1356)</f>
        <v>0</v>
      </c>
      <c r="KVV1357" s="84">
        <f>KVU1357/KVT1357</f>
        <v>0</v>
      </c>
      <c r="KVW1357" s="84">
        <f>KVT1357-KVU1357</f>
        <v>2000000</v>
      </c>
      <c r="KVX1357" s="84">
        <f t="shared" si="487"/>
        <v>3000000</v>
      </c>
      <c r="KWE1357" s="84" t="s">
        <v>5397</v>
      </c>
      <c r="KWF1357" s="84">
        <f>SUM(KWF1355:KWF1356)</f>
        <v>1000000</v>
      </c>
      <c r="KWG1357" s="84">
        <f>SUM(KWG1355:KWG1356)</f>
        <v>0</v>
      </c>
      <c r="KWH1357" s="84">
        <f>KWG1357/KWF1357</f>
        <v>0</v>
      </c>
      <c r="KWI1357" s="84">
        <f>SUM(KWI1355)</f>
        <v>1000000</v>
      </c>
      <c r="KWJ1357" s="84">
        <f>SUM(KWJ1355:KWJ1356)</f>
        <v>2000000</v>
      </c>
      <c r="KWK1357" s="84">
        <f>SUM(KWK1355:KWK1356)</f>
        <v>0</v>
      </c>
      <c r="KWL1357" s="84">
        <f>KWK1357/KWJ1357</f>
        <v>0</v>
      </c>
      <c r="KWM1357" s="84">
        <f>KWJ1357-KWK1357</f>
        <v>2000000</v>
      </c>
      <c r="KWN1357" s="84">
        <f t="shared" si="488"/>
        <v>3000000</v>
      </c>
      <c r="KWU1357" s="84" t="s">
        <v>5397</v>
      </c>
      <c r="KWV1357" s="84">
        <f>SUM(KWV1355:KWV1356)</f>
        <v>1000000</v>
      </c>
      <c r="KWW1357" s="84">
        <f>SUM(KWW1355:KWW1356)</f>
        <v>0</v>
      </c>
      <c r="KWX1357" s="84">
        <f>KWW1357/KWV1357</f>
        <v>0</v>
      </c>
      <c r="KWY1357" s="84">
        <f>SUM(KWY1355)</f>
        <v>1000000</v>
      </c>
      <c r="KWZ1357" s="84">
        <f>SUM(KWZ1355:KWZ1356)</f>
        <v>2000000</v>
      </c>
      <c r="KXA1357" s="84">
        <f>SUM(KXA1355:KXA1356)</f>
        <v>0</v>
      </c>
      <c r="KXB1357" s="84">
        <f>KXA1357/KWZ1357</f>
        <v>0</v>
      </c>
      <c r="KXC1357" s="84">
        <f>KWZ1357-KXA1357</f>
        <v>2000000</v>
      </c>
      <c r="KXD1357" s="84">
        <f t="shared" si="488"/>
        <v>3000000</v>
      </c>
      <c r="KXK1357" s="84" t="s">
        <v>5397</v>
      </c>
      <c r="KXL1357" s="84">
        <f>SUM(KXL1355:KXL1356)</f>
        <v>1000000</v>
      </c>
      <c r="KXM1357" s="84">
        <f>SUM(KXM1355:KXM1356)</f>
        <v>0</v>
      </c>
      <c r="KXN1357" s="84">
        <f>KXM1357/KXL1357</f>
        <v>0</v>
      </c>
      <c r="KXO1357" s="84">
        <f>SUM(KXO1355)</f>
        <v>1000000</v>
      </c>
      <c r="KXP1357" s="84">
        <f>SUM(KXP1355:KXP1356)</f>
        <v>2000000</v>
      </c>
      <c r="KXQ1357" s="84">
        <f>SUM(KXQ1355:KXQ1356)</f>
        <v>0</v>
      </c>
      <c r="KXR1357" s="84">
        <f>KXQ1357/KXP1357</f>
        <v>0</v>
      </c>
      <c r="KXS1357" s="84">
        <f>KXP1357-KXQ1357</f>
        <v>2000000</v>
      </c>
      <c r="KXT1357" s="84">
        <f t="shared" si="489"/>
        <v>3000000</v>
      </c>
      <c r="KYA1357" s="84" t="s">
        <v>5397</v>
      </c>
      <c r="KYB1357" s="84">
        <f>SUM(KYB1355:KYB1356)</f>
        <v>1000000</v>
      </c>
      <c r="KYC1357" s="84">
        <f>SUM(KYC1355:KYC1356)</f>
        <v>0</v>
      </c>
      <c r="KYD1357" s="84">
        <f>KYC1357/KYB1357</f>
        <v>0</v>
      </c>
      <c r="KYE1357" s="84">
        <f>SUM(KYE1355)</f>
        <v>1000000</v>
      </c>
      <c r="KYF1357" s="84">
        <f>SUM(KYF1355:KYF1356)</f>
        <v>2000000</v>
      </c>
      <c r="KYG1357" s="84">
        <f>SUM(KYG1355:KYG1356)</f>
        <v>0</v>
      </c>
      <c r="KYH1357" s="84">
        <f>KYG1357/KYF1357</f>
        <v>0</v>
      </c>
      <c r="KYI1357" s="84">
        <f>KYF1357-KYG1357</f>
        <v>2000000</v>
      </c>
      <c r="KYJ1357" s="84">
        <f t="shared" si="489"/>
        <v>3000000</v>
      </c>
      <c r="KYQ1357" s="84" t="s">
        <v>5397</v>
      </c>
      <c r="KYR1357" s="84">
        <f>SUM(KYR1355:KYR1356)</f>
        <v>1000000</v>
      </c>
      <c r="KYS1357" s="84">
        <f>SUM(KYS1355:KYS1356)</f>
        <v>0</v>
      </c>
      <c r="KYT1357" s="84">
        <f>KYS1357/KYR1357</f>
        <v>0</v>
      </c>
      <c r="KYU1357" s="84">
        <f>SUM(KYU1355)</f>
        <v>1000000</v>
      </c>
      <c r="KYV1357" s="84">
        <f>SUM(KYV1355:KYV1356)</f>
        <v>2000000</v>
      </c>
      <c r="KYW1357" s="84">
        <f>SUM(KYW1355:KYW1356)</f>
        <v>0</v>
      </c>
      <c r="KYX1357" s="84">
        <f>KYW1357/KYV1357</f>
        <v>0</v>
      </c>
      <c r="KYY1357" s="84">
        <f>KYV1357-KYW1357</f>
        <v>2000000</v>
      </c>
      <c r="KYZ1357" s="84">
        <f t="shared" si="490"/>
        <v>3000000</v>
      </c>
      <c r="KZG1357" s="84" t="s">
        <v>5397</v>
      </c>
      <c r="KZH1357" s="84">
        <f>SUM(KZH1355:KZH1356)</f>
        <v>1000000</v>
      </c>
      <c r="KZI1357" s="84">
        <f>SUM(KZI1355:KZI1356)</f>
        <v>0</v>
      </c>
      <c r="KZJ1357" s="84">
        <f>KZI1357/KZH1357</f>
        <v>0</v>
      </c>
      <c r="KZK1357" s="84">
        <f>SUM(KZK1355)</f>
        <v>1000000</v>
      </c>
      <c r="KZL1357" s="84">
        <f>SUM(KZL1355:KZL1356)</f>
        <v>2000000</v>
      </c>
      <c r="KZM1357" s="84">
        <f>SUM(KZM1355:KZM1356)</f>
        <v>0</v>
      </c>
      <c r="KZN1357" s="84">
        <f>KZM1357/KZL1357</f>
        <v>0</v>
      </c>
      <c r="KZO1357" s="84">
        <f>KZL1357-KZM1357</f>
        <v>2000000</v>
      </c>
      <c r="KZP1357" s="84">
        <f t="shared" si="490"/>
        <v>3000000</v>
      </c>
      <c r="KZW1357" s="84" t="s">
        <v>5397</v>
      </c>
      <c r="KZX1357" s="84">
        <f>SUM(KZX1355:KZX1356)</f>
        <v>1000000</v>
      </c>
      <c r="KZY1357" s="84">
        <f>SUM(KZY1355:KZY1356)</f>
        <v>0</v>
      </c>
      <c r="KZZ1357" s="84">
        <f>KZY1357/KZX1357</f>
        <v>0</v>
      </c>
      <c r="LAA1357" s="84">
        <f>SUM(LAA1355)</f>
        <v>1000000</v>
      </c>
      <c r="LAB1357" s="84">
        <f>SUM(LAB1355:LAB1356)</f>
        <v>2000000</v>
      </c>
      <c r="LAC1357" s="84">
        <f>SUM(LAC1355:LAC1356)</f>
        <v>0</v>
      </c>
      <c r="LAD1357" s="84">
        <f>LAC1357/LAB1357</f>
        <v>0</v>
      </c>
      <c r="LAE1357" s="84">
        <f>LAB1357-LAC1357</f>
        <v>2000000</v>
      </c>
      <c r="LAF1357" s="84">
        <f t="shared" si="491"/>
        <v>3000000</v>
      </c>
      <c r="LAM1357" s="84" t="s">
        <v>5397</v>
      </c>
      <c r="LAN1357" s="84">
        <f>SUM(LAN1355:LAN1356)</f>
        <v>1000000</v>
      </c>
      <c r="LAO1357" s="84">
        <f>SUM(LAO1355:LAO1356)</f>
        <v>0</v>
      </c>
      <c r="LAP1357" s="84">
        <f>LAO1357/LAN1357</f>
        <v>0</v>
      </c>
      <c r="LAQ1357" s="84">
        <f>SUM(LAQ1355)</f>
        <v>1000000</v>
      </c>
      <c r="LAR1357" s="84">
        <f>SUM(LAR1355:LAR1356)</f>
        <v>2000000</v>
      </c>
      <c r="LAS1357" s="84">
        <f>SUM(LAS1355:LAS1356)</f>
        <v>0</v>
      </c>
      <c r="LAT1357" s="84">
        <f>LAS1357/LAR1357</f>
        <v>0</v>
      </c>
      <c r="LAU1357" s="84">
        <f>LAR1357-LAS1357</f>
        <v>2000000</v>
      </c>
      <c r="LAV1357" s="84">
        <f t="shared" si="491"/>
        <v>3000000</v>
      </c>
      <c r="LBC1357" s="84" t="s">
        <v>5397</v>
      </c>
      <c r="LBD1357" s="84">
        <f>SUM(LBD1355:LBD1356)</f>
        <v>1000000</v>
      </c>
      <c r="LBE1357" s="84">
        <f>SUM(LBE1355:LBE1356)</f>
        <v>0</v>
      </c>
      <c r="LBF1357" s="84">
        <f>LBE1357/LBD1357</f>
        <v>0</v>
      </c>
      <c r="LBG1357" s="84">
        <f>SUM(LBG1355)</f>
        <v>1000000</v>
      </c>
      <c r="LBH1357" s="84">
        <f>SUM(LBH1355:LBH1356)</f>
        <v>2000000</v>
      </c>
      <c r="LBI1357" s="84">
        <f>SUM(LBI1355:LBI1356)</f>
        <v>0</v>
      </c>
      <c r="LBJ1357" s="84">
        <f>LBI1357/LBH1357</f>
        <v>0</v>
      </c>
      <c r="LBK1357" s="84">
        <f>LBH1357-LBI1357</f>
        <v>2000000</v>
      </c>
      <c r="LBL1357" s="84">
        <f t="shared" si="492"/>
        <v>3000000</v>
      </c>
      <c r="LBS1357" s="84" t="s">
        <v>5397</v>
      </c>
      <c r="LBT1357" s="84">
        <f>SUM(LBT1355:LBT1356)</f>
        <v>1000000</v>
      </c>
      <c r="LBU1357" s="84">
        <f>SUM(LBU1355:LBU1356)</f>
        <v>0</v>
      </c>
      <c r="LBV1357" s="84">
        <f>LBU1357/LBT1357</f>
        <v>0</v>
      </c>
      <c r="LBW1357" s="84">
        <f>SUM(LBW1355)</f>
        <v>1000000</v>
      </c>
      <c r="LBX1357" s="84">
        <f>SUM(LBX1355:LBX1356)</f>
        <v>2000000</v>
      </c>
      <c r="LBY1357" s="84">
        <f>SUM(LBY1355:LBY1356)</f>
        <v>0</v>
      </c>
      <c r="LBZ1357" s="84">
        <f>LBY1357/LBX1357</f>
        <v>0</v>
      </c>
      <c r="LCA1357" s="84">
        <f>LBX1357-LBY1357</f>
        <v>2000000</v>
      </c>
      <c r="LCB1357" s="84">
        <f t="shared" si="492"/>
        <v>3000000</v>
      </c>
      <c r="LCI1357" s="84" t="s">
        <v>5397</v>
      </c>
      <c r="LCJ1357" s="84">
        <f>SUM(LCJ1355:LCJ1356)</f>
        <v>1000000</v>
      </c>
      <c r="LCK1357" s="84">
        <f>SUM(LCK1355:LCK1356)</f>
        <v>0</v>
      </c>
      <c r="LCL1357" s="84">
        <f>LCK1357/LCJ1357</f>
        <v>0</v>
      </c>
      <c r="LCM1357" s="84">
        <f>SUM(LCM1355)</f>
        <v>1000000</v>
      </c>
      <c r="LCN1357" s="84">
        <f>SUM(LCN1355:LCN1356)</f>
        <v>2000000</v>
      </c>
      <c r="LCO1357" s="84">
        <f>SUM(LCO1355:LCO1356)</f>
        <v>0</v>
      </c>
      <c r="LCP1357" s="84">
        <f>LCO1357/LCN1357</f>
        <v>0</v>
      </c>
      <c r="LCQ1357" s="84">
        <f>LCN1357-LCO1357</f>
        <v>2000000</v>
      </c>
      <c r="LCR1357" s="84">
        <f t="shared" si="493"/>
        <v>3000000</v>
      </c>
      <c r="LCY1357" s="84" t="s">
        <v>5397</v>
      </c>
      <c r="LCZ1357" s="84">
        <f>SUM(LCZ1355:LCZ1356)</f>
        <v>1000000</v>
      </c>
      <c r="LDA1357" s="84">
        <f>SUM(LDA1355:LDA1356)</f>
        <v>0</v>
      </c>
      <c r="LDB1357" s="84">
        <f>LDA1357/LCZ1357</f>
        <v>0</v>
      </c>
      <c r="LDC1357" s="84">
        <f>SUM(LDC1355)</f>
        <v>1000000</v>
      </c>
      <c r="LDD1357" s="84">
        <f>SUM(LDD1355:LDD1356)</f>
        <v>2000000</v>
      </c>
      <c r="LDE1357" s="84">
        <f>SUM(LDE1355:LDE1356)</f>
        <v>0</v>
      </c>
      <c r="LDF1357" s="84">
        <f>LDE1357/LDD1357</f>
        <v>0</v>
      </c>
      <c r="LDG1357" s="84">
        <f>LDD1357-LDE1357</f>
        <v>2000000</v>
      </c>
      <c r="LDH1357" s="84">
        <f t="shared" si="493"/>
        <v>3000000</v>
      </c>
      <c r="LDO1357" s="84" t="s">
        <v>5397</v>
      </c>
      <c r="LDP1357" s="84">
        <f>SUM(LDP1355:LDP1356)</f>
        <v>1000000</v>
      </c>
      <c r="LDQ1357" s="84">
        <f>SUM(LDQ1355:LDQ1356)</f>
        <v>0</v>
      </c>
      <c r="LDR1357" s="84">
        <f>LDQ1357/LDP1357</f>
        <v>0</v>
      </c>
      <c r="LDS1357" s="84">
        <f>SUM(LDS1355)</f>
        <v>1000000</v>
      </c>
      <c r="LDT1357" s="84">
        <f>SUM(LDT1355:LDT1356)</f>
        <v>2000000</v>
      </c>
      <c r="LDU1357" s="84">
        <f>SUM(LDU1355:LDU1356)</f>
        <v>0</v>
      </c>
      <c r="LDV1357" s="84">
        <f>LDU1357/LDT1357</f>
        <v>0</v>
      </c>
      <c r="LDW1357" s="84">
        <f>LDT1357-LDU1357</f>
        <v>2000000</v>
      </c>
      <c r="LDX1357" s="84">
        <f t="shared" si="494"/>
        <v>3000000</v>
      </c>
      <c r="LEE1357" s="84" t="s">
        <v>5397</v>
      </c>
      <c r="LEF1357" s="84">
        <f>SUM(LEF1355:LEF1356)</f>
        <v>1000000</v>
      </c>
      <c r="LEG1357" s="84">
        <f>SUM(LEG1355:LEG1356)</f>
        <v>0</v>
      </c>
      <c r="LEH1357" s="84">
        <f>LEG1357/LEF1357</f>
        <v>0</v>
      </c>
      <c r="LEI1357" s="84">
        <f>SUM(LEI1355)</f>
        <v>1000000</v>
      </c>
      <c r="LEJ1357" s="84">
        <f>SUM(LEJ1355:LEJ1356)</f>
        <v>2000000</v>
      </c>
      <c r="LEK1357" s="84">
        <f>SUM(LEK1355:LEK1356)</f>
        <v>0</v>
      </c>
      <c r="LEL1357" s="84">
        <f>LEK1357/LEJ1357</f>
        <v>0</v>
      </c>
      <c r="LEM1357" s="84">
        <f>LEJ1357-LEK1357</f>
        <v>2000000</v>
      </c>
      <c r="LEN1357" s="84">
        <f t="shared" si="494"/>
        <v>3000000</v>
      </c>
      <c r="LEU1357" s="84" t="s">
        <v>5397</v>
      </c>
      <c r="LEV1357" s="84">
        <f>SUM(LEV1355:LEV1356)</f>
        <v>1000000</v>
      </c>
      <c r="LEW1357" s="84">
        <f>SUM(LEW1355:LEW1356)</f>
        <v>0</v>
      </c>
      <c r="LEX1357" s="84">
        <f>LEW1357/LEV1357</f>
        <v>0</v>
      </c>
      <c r="LEY1357" s="84">
        <f>SUM(LEY1355)</f>
        <v>1000000</v>
      </c>
      <c r="LEZ1357" s="84">
        <f>SUM(LEZ1355:LEZ1356)</f>
        <v>2000000</v>
      </c>
      <c r="LFA1357" s="84">
        <f>SUM(LFA1355:LFA1356)</f>
        <v>0</v>
      </c>
      <c r="LFB1357" s="84">
        <f>LFA1357/LEZ1357</f>
        <v>0</v>
      </c>
      <c r="LFC1357" s="84">
        <f>LEZ1357-LFA1357</f>
        <v>2000000</v>
      </c>
      <c r="LFD1357" s="84">
        <f t="shared" si="495"/>
        <v>3000000</v>
      </c>
      <c r="LFK1357" s="84" t="s">
        <v>5397</v>
      </c>
      <c r="LFL1357" s="84">
        <f>SUM(LFL1355:LFL1356)</f>
        <v>1000000</v>
      </c>
      <c r="LFM1357" s="84">
        <f>SUM(LFM1355:LFM1356)</f>
        <v>0</v>
      </c>
      <c r="LFN1357" s="84">
        <f>LFM1357/LFL1357</f>
        <v>0</v>
      </c>
      <c r="LFO1357" s="84">
        <f>SUM(LFO1355)</f>
        <v>1000000</v>
      </c>
      <c r="LFP1357" s="84">
        <f>SUM(LFP1355:LFP1356)</f>
        <v>2000000</v>
      </c>
      <c r="LFQ1357" s="84">
        <f>SUM(LFQ1355:LFQ1356)</f>
        <v>0</v>
      </c>
      <c r="LFR1357" s="84">
        <f>LFQ1357/LFP1357</f>
        <v>0</v>
      </c>
      <c r="LFS1357" s="84">
        <f>LFP1357-LFQ1357</f>
        <v>2000000</v>
      </c>
      <c r="LFT1357" s="84">
        <f t="shared" si="495"/>
        <v>3000000</v>
      </c>
      <c r="LGA1357" s="84" t="s">
        <v>5397</v>
      </c>
      <c r="LGB1357" s="84">
        <f>SUM(LGB1355:LGB1356)</f>
        <v>1000000</v>
      </c>
      <c r="LGC1357" s="84">
        <f>SUM(LGC1355:LGC1356)</f>
        <v>0</v>
      </c>
      <c r="LGD1357" s="84">
        <f>LGC1357/LGB1357</f>
        <v>0</v>
      </c>
      <c r="LGE1357" s="84">
        <f>SUM(LGE1355)</f>
        <v>1000000</v>
      </c>
      <c r="LGF1357" s="84">
        <f>SUM(LGF1355:LGF1356)</f>
        <v>2000000</v>
      </c>
      <c r="LGG1357" s="84">
        <f>SUM(LGG1355:LGG1356)</f>
        <v>0</v>
      </c>
      <c r="LGH1357" s="84">
        <f>LGG1357/LGF1357</f>
        <v>0</v>
      </c>
      <c r="LGI1357" s="84">
        <f>LGF1357-LGG1357</f>
        <v>2000000</v>
      </c>
      <c r="LGJ1357" s="84">
        <f t="shared" si="496"/>
        <v>3000000</v>
      </c>
      <c r="LGQ1357" s="84" t="s">
        <v>5397</v>
      </c>
      <c r="LGR1357" s="84">
        <f>SUM(LGR1355:LGR1356)</f>
        <v>1000000</v>
      </c>
      <c r="LGS1357" s="84">
        <f>SUM(LGS1355:LGS1356)</f>
        <v>0</v>
      </c>
      <c r="LGT1357" s="84">
        <f>LGS1357/LGR1357</f>
        <v>0</v>
      </c>
      <c r="LGU1357" s="84">
        <f>SUM(LGU1355)</f>
        <v>1000000</v>
      </c>
      <c r="LGV1357" s="84">
        <f>SUM(LGV1355:LGV1356)</f>
        <v>2000000</v>
      </c>
      <c r="LGW1357" s="84">
        <f>SUM(LGW1355:LGW1356)</f>
        <v>0</v>
      </c>
      <c r="LGX1357" s="84">
        <f>LGW1357/LGV1357</f>
        <v>0</v>
      </c>
      <c r="LGY1357" s="84">
        <f>LGV1357-LGW1357</f>
        <v>2000000</v>
      </c>
      <c r="LGZ1357" s="84">
        <f t="shared" si="496"/>
        <v>3000000</v>
      </c>
      <c r="LHG1357" s="84" t="s">
        <v>5397</v>
      </c>
      <c r="LHH1357" s="84">
        <f>SUM(LHH1355:LHH1356)</f>
        <v>1000000</v>
      </c>
      <c r="LHI1357" s="84">
        <f>SUM(LHI1355:LHI1356)</f>
        <v>0</v>
      </c>
      <c r="LHJ1357" s="84">
        <f>LHI1357/LHH1357</f>
        <v>0</v>
      </c>
      <c r="LHK1357" s="84">
        <f>SUM(LHK1355)</f>
        <v>1000000</v>
      </c>
      <c r="LHL1357" s="84">
        <f>SUM(LHL1355:LHL1356)</f>
        <v>2000000</v>
      </c>
      <c r="LHM1357" s="84">
        <f>SUM(LHM1355:LHM1356)</f>
        <v>0</v>
      </c>
      <c r="LHN1357" s="84">
        <f>LHM1357/LHL1357</f>
        <v>0</v>
      </c>
      <c r="LHO1357" s="84">
        <f>LHL1357-LHM1357</f>
        <v>2000000</v>
      </c>
      <c r="LHP1357" s="84">
        <f t="shared" si="497"/>
        <v>3000000</v>
      </c>
      <c r="LHW1357" s="84" t="s">
        <v>5397</v>
      </c>
      <c r="LHX1357" s="84">
        <f>SUM(LHX1355:LHX1356)</f>
        <v>1000000</v>
      </c>
      <c r="LHY1357" s="84">
        <f>SUM(LHY1355:LHY1356)</f>
        <v>0</v>
      </c>
      <c r="LHZ1357" s="84">
        <f>LHY1357/LHX1357</f>
        <v>0</v>
      </c>
      <c r="LIA1357" s="84">
        <f>SUM(LIA1355)</f>
        <v>1000000</v>
      </c>
      <c r="LIB1357" s="84">
        <f>SUM(LIB1355:LIB1356)</f>
        <v>2000000</v>
      </c>
      <c r="LIC1357" s="84">
        <f>SUM(LIC1355:LIC1356)</f>
        <v>0</v>
      </c>
      <c r="LID1357" s="84">
        <f>LIC1357/LIB1357</f>
        <v>0</v>
      </c>
      <c r="LIE1357" s="84">
        <f>LIB1357-LIC1357</f>
        <v>2000000</v>
      </c>
      <c r="LIF1357" s="84">
        <f t="shared" si="497"/>
        <v>3000000</v>
      </c>
      <c r="LIM1357" s="84" t="s">
        <v>5397</v>
      </c>
      <c r="LIN1357" s="84">
        <f>SUM(LIN1355:LIN1356)</f>
        <v>1000000</v>
      </c>
      <c r="LIO1357" s="84">
        <f>SUM(LIO1355:LIO1356)</f>
        <v>0</v>
      </c>
      <c r="LIP1357" s="84">
        <f>LIO1357/LIN1357</f>
        <v>0</v>
      </c>
      <c r="LIQ1357" s="84">
        <f>SUM(LIQ1355)</f>
        <v>1000000</v>
      </c>
      <c r="LIR1357" s="84">
        <f>SUM(LIR1355:LIR1356)</f>
        <v>2000000</v>
      </c>
      <c r="LIS1357" s="84">
        <f>SUM(LIS1355:LIS1356)</f>
        <v>0</v>
      </c>
      <c r="LIT1357" s="84">
        <f>LIS1357/LIR1357</f>
        <v>0</v>
      </c>
      <c r="LIU1357" s="84">
        <f>LIR1357-LIS1357</f>
        <v>2000000</v>
      </c>
      <c r="LIV1357" s="84">
        <f t="shared" si="498"/>
        <v>3000000</v>
      </c>
      <c r="LJC1357" s="84" t="s">
        <v>5397</v>
      </c>
      <c r="LJD1357" s="84">
        <f>SUM(LJD1355:LJD1356)</f>
        <v>1000000</v>
      </c>
      <c r="LJE1357" s="84">
        <f>SUM(LJE1355:LJE1356)</f>
        <v>0</v>
      </c>
      <c r="LJF1357" s="84">
        <f>LJE1357/LJD1357</f>
        <v>0</v>
      </c>
      <c r="LJG1357" s="84">
        <f>SUM(LJG1355)</f>
        <v>1000000</v>
      </c>
      <c r="LJH1357" s="84">
        <f>SUM(LJH1355:LJH1356)</f>
        <v>2000000</v>
      </c>
      <c r="LJI1357" s="84">
        <f>SUM(LJI1355:LJI1356)</f>
        <v>0</v>
      </c>
      <c r="LJJ1357" s="84">
        <f>LJI1357/LJH1357</f>
        <v>0</v>
      </c>
      <c r="LJK1357" s="84">
        <f>LJH1357-LJI1357</f>
        <v>2000000</v>
      </c>
      <c r="LJL1357" s="84">
        <f t="shared" si="498"/>
        <v>3000000</v>
      </c>
      <c r="LJS1357" s="84" t="s">
        <v>5397</v>
      </c>
      <c r="LJT1357" s="84">
        <f>SUM(LJT1355:LJT1356)</f>
        <v>1000000</v>
      </c>
      <c r="LJU1357" s="84">
        <f>SUM(LJU1355:LJU1356)</f>
        <v>0</v>
      </c>
      <c r="LJV1357" s="84">
        <f>LJU1357/LJT1357</f>
        <v>0</v>
      </c>
      <c r="LJW1357" s="84">
        <f>SUM(LJW1355)</f>
        <v>1000000</v>
      </c>
      <c r="LJX1357" s="84">
        <f>SUM(LJX1355:LJX1356)</f>
        <v>2000000</v>
      </c>
      <c r="LJY1357" s="84">
        <f>SUM(LJY1355:LJY1356)</f>
        <v>0</v>
      </c>
      <c r="LJZ1357" s="84">
        <f>LJY1357/LJX1357</f>
        <v>0</v>
      </c>
      <c r="LKA1357" s="84">
        <f>LJX1357-LJY1357</f>
        <v>2000000</v>
      </c>
      <c r="LKB1357" s="84">
        <f t="shared" si="499"/>
        <v>3000000</v>
      </c>
      <c r="LKI1357" s="84" t="s">
        <v>5397</v>
      </c>
      <c r="LKJ1357" s="84">
        <f>SUM(LKJ1355:LKJ1356)</f>
        <v>1000000</v>
      </c>
      <c r="LKK1357" s="84">
        <f>SUM(LKK1355:LKK1356)</f>
        <v>0</v>
      </c>
      <c r="LKL1357" s="84">
        <f>LKK1357/LKJ1357</f>
        <v>0</v>
      </c>
      <c r="LKM1357" s="84">
        <f>SUM(LKM1355)</f>
        <v>1000000</v>
      </c>
      <c r="LKN1357" s="84">
        <f>SUM(LKN1355:LKN1356)</f>
        <v>2000000</v>
      </c>
      <c r="LKO1357" s="84">
        <f>SUM(LKO1355:LKO1356)</f>
        <v>0</v>
      </c>
      <c r="LKP1357" s="84">
        <f>LKO1357/LKN1357</f>
        <v>0</v>
      </c>
      <c r="LKQ1357" s="84">
        <f>LKN1357-LKO1357</f>
        <v>2000000</v>
      </c>
      <c r="LKR1357" s="84">
        <f t="shared" si="499"/>
        <v>3000000</v>
      </c>
      <c r="LKY1357" s="84" t="s">
        <v>5397</v>
      </c>
      <c r="LKZ1357" s="84">
        <f>SUM(LKZ1355:LKZ1356)</f>
        <v>1000000</v>
      </c>
      <c r="LLA1357" s="84">
        <f>SUM(LLA1355:LLA1356)</f>
        <v>0</v>
      </c>
      <c r="LLB1357" s="84">
        <f>LLA1357/LKZ1357</f>
        <v>0</v>
      </c>
      <c r="LLC1357" s="84">
        <f>SUM(LLC1355)</f>
        <v>1000000</v>
      </c>
      <c r="LLD1357" s="84">
        <f>SUM(LLD1355:LLD1356)</f>
        <v>2000000</v>
      </c>
      <c r="LLE1357" s="84">
        <f>SUM(LLE1355:LLE1356)</f>
        <v>0</v>
      </c>
      <c r="LLF1357" s="84">
        <f>LLE1357/LLD1357</f>
        <v>0</v>
      </c>
      <c r="LLG1357" s="84">
        <f>LLD1357-LLE1357</f>
        <v>2000000</v>
      </c>
      <c r="LLH1357" s="84">
        <f t="shared" si="500"/>
        <v>3000000</v>
      </c>
      <c r="LLO1357" s="84" t="s">
        <v>5397</v>
      </c>
      <c r="LLP1357" s="84">
        <f>SUM(LLP1355:LLP1356)</f>
        <v>1000000</v>
      </c>
      <c r="LLQ1357" s="84">
        <f>SUM(LLQ1355:LLQ1356)</f>
        <v>0</v>
      </c>
      <c r="LLR1357" s="84">
        <f>LLQ1357/LLP1357</f>
        <v>0</v>
      </c>
      <c r="LLS1357" s="84">
        <f>SUM(LLS1355)</f>
        <v>1000000</v>
      </c>
      <c r="LLT1357" s="84">
        <f>SUM(LLT1355:LLT1356)</f>
        <v>2000000</v>
      </c>
      <c r="LLU1357" s="84">
        <f>SUM(LLU1355:LLU1356)</f>
        <v>0</v>
      </c>
      <c r="LLV1357" s="84">
        <f>LLU1357/LLT1357</f>
        <v>0</v>
      </c>
      <c r="LLW1357" s="84">
        <f>LLT1357-LLU1357</f>
        <v>2000000</v>
      </c>
      <c r="LLX1357" s="84">
        <f t="shared" si="500"/>
        <v>3000000</v>
      </c>
      <c r="LME1357" s="84" t="s">
        <v>5397</v>
      </c>
      <c r="LMF1357" s="84">
        <f>SUM(LMF1355:LMF1356)</f>
        <v>1000000</v>
      </c>
      <c r="LMG1357" s="84">
        <f>SUM(LMG1355:LMG1356)</f>
        <v>0</v>
      </c>
      <c r="LMH1357" s="84">
        <f>LMG1357/LMF1357</f>
        <v>0</v>
      </c>
      <c r="LMI1357" s="84">
        <f>SUM(LMI1355)</f>
        <v>1000000</v>
      </c>
      <c r="LMJ1357" s="84">
        <f>SUM(LMJ1355:LMJ1356)</f>
        <v>2000000</v>
      </c>
      <c r="LMK1357" s="84">
        <f>SUM(LMK1355:LMK1356)</f>
        <v>0</v>
      </c>
      <c r="LML1357" s="84">
        <f>LMK1357/LMJ1357</f>
        <v>0</v>
      </c>
      <c r="LMM1357" s="84">
        <f>LMJ1357-LMK1357</f>
        <v>2000000</v>
      </c>
      <c r="LMN1357" s="84">
        <f t="shared" si="501"/>
        <v>3000000</v>
      </c>
      <c r="LMU1357" s="84" t="s">
        <v>5397</v>
      </c>
      <c r="LMV1357" s="84">
        <f>SUM(LMV1355:LMV1356)</f>
        <v>1000000</v>
      </c>
      <c r="LMW1357" s="84">
        <f>SUM(LMW1355:LMW1356)</f>
        <v>0</v>
      </c>
      <c r="LMX1357" s="84">
        <f>LMW1357/LMV1357</f>
        <v>0</v>
      </c>
      <c r="LMY1357" s="84">
        <f>SUM(LMY1355)</f>
        <v>1000000</v>
      </c>
      <c r="LMZ1357" s="84">
        <f>SUM(LMZ1355:LMZ1356)</f>
        <v>2000000</v>
      </c>
      <c r="LNA1357" s="84">
        <f>SUM(LNA1355:LNA1356)</f>
        <v>0</v>
      </c>
      <c r="LNB1357" s="84">
        <f>LNA1357/LMZ1357</f>
        <v>0</v>
      </c>
      <c r="LNC1357" s="84">
        <f>LMZ1357-LNA1357</f>
        <v>2000000</v>
      </c>
      <c r="LND1357" s="84">
        <f t="shared" si="501"/>
        <v>3000000</v>
      </c>
      <c r="LNK1357" s="84" t="s">
        <v>5397</v>
      </c>
      <c r="LNL1357" s="84">
        <f>SUM(LNL1355:LNL1356)</f>
        <v>1000000</v>
      </c>
      <c r="LNM1357" s="84">
        <f>SUM(LNM1355:LNM1356)</f>
        <v>0</v>
      </c>
      <c r="LNN1357" s="84">
        <f>LNM1357/LNL1357</f>
        <v>0</v>
      </c>
      <c r="LNO1357" s="84">
        <f>SUM(LNO1355)</f>
        <v>1000000</v>
      </c>
      <c r="LNP1357" s="84">
        <f>SUM(LNP1355:LNP1356)</f>
        <v>2000000</v>
      </c>
      <c r="LNQ1357" s="84">
        <f>SUM(LNQ1355:LNQ1356)</f>
        <v>0</v>
      </c>
      <c r="LNR1357" s="84">
        <f>LNQ1357/LNP1357</f>
        <v>0</v>
      </c>
      <c r="LNS1357" s="84">
        <f>LNP1357-LNQ1357</f>
        <v>2000000</v>
      </c>
      <c r="LNT1357" s="84">
        <f t="shared" si="502"/>
        <v>3000000</v>
      </c>
      <c r="LOA1357" s="84" t="s">
        <v>5397</v>
      </c>
      <c r="LOB1357" s="84">
        <f>SUM(LOB1355:LOB1356)</f>
        <v>1000000</v>
      </c>
      <c r="LOC1357" s="84">
        <f>SUM(LOC1355:LOC1356)</f>
        <v>0</v>
      </c>
      <c r="LOD1357" s="84">
        <f>LOC1357/LOB1357</f>
        <v>0</v>
      </c>
      <c r="LOE1357" s="84">
        <f>SUM(LOE1355)</f>
        <v>1000000</v>
      </c>
      <c r="LOF1357" s="84">
        <f>SUM(LOF1355:LOF1356)</f>
        <v>2000000</v>
      </c>
      <c r="LOG1357" s="84">
        <f>SUM(LOG1355:LOG1356)</f>
        <v>0</v>
      </c>
      <c r="LOH1357" s="84">
        <f>LOG1357/LOF1357</f>
        <v>0</v>
      </c>
      <c r="LOI1357" s="84">
        <f>LOF1357-LOG1357</f>
        <v>2000000</v>
      </c>
      <c r="LOJ1357" s="84">
        <f t="shared" si="502"/>
        <v>3000000</v>
      </c>
      <c r="LOQ1357" s="84" t="s">
        <v>5397</v>
      </c>
      <c r="LOR1357" s="84">
        <f>SUM(LOR1355:LOR1356)</f>
        <v>1000000</v>
      </c>
      <c r="LOS1357" s="84">
        <f>SUM(LOS1355:LOS1356)</f>
        <v>0</v>
      </c>
      <c r="LOT1357" s="84">
        <f>LOS1357/LOR1357</f>
        <v>0</v>
      </c>
      <c r="LOU1357" s="84">
        <f>SUM(LOU1355)</f>
        <v>1000000</v>
      </c>
      <c r="LOV1357" s="84">
        <f>SUM(LOV1355:LOV1356)</f>
        <v>2000000</v>
      </c>
      <c r="LOW1357" s="84">
        <f>SUM(LOW1355:LOW1356)</f>
        <v>0</v>
      </c>
      <c r="LOX1357" s="84">
        <f>LOW1357/LOV1357</f>
        <v>0</v>
      </c>
      <c r="LOY1357" s="84">
        <f>LOV1357-LOW1357</f>
        <v>2000000</v>
      </c>
      <c r="LOZ1357" s="84">
        <f t="shared" si="503"/>
        <v>3000000</v>
      </c>
      <c r="LPG1357" s="84" t="s">
        <v>5397</v>
      </c>
      <c r="LPH1357" s="84">
        <f>SUM(LPH1355:LPH1356)</f>
        <v>1000000</v>
      </c>
      <c r="LPI1357" s="84">
        <f>SUM(LPI1355:LPI1356)</f>
        <v>0</v>
      </c>
      <c r="LPJ1357" s="84">
        <f>LPI1357/LPH1357</f>
        <v>0</v>
      </c>
      <c r="LPK1357" s="84">
        <f>SUM(LPK1355)</f>
        <v>1000000</v>
      </c>
      <c r="LPL1357" s="84">
        <f>SUM(LPL1355:LPL1356)</f>
        <v>2000000</v>
      </c>
      <c r="LPM1357" s="84">
        <f>SUM(LPM1355:LPM1356)</f>
        <v>0</v>
      </c>
      <c r="LPN1357" s="84">
        <f>LPM1357/LPL1357</f>
        <v>0</v>
      </c>
      <c r="LPO1357" s="84">
        <f>LPL1357-LPM1357</f>
        <v>2000000</v>
      </c>
      <c r="LPP1357" s="84">
        <f t="shared" si="503"/>
        <v>3000000</v>
      </c>
      <c r="LPW1357" s="84" t="s">
        <v>5397</v>
      </c>
      <c r="LPX1357" s="84">
        <f>SUM(LPX1355:LPX1356)</f>
        <v>1000000</v>
      </c>
      <c r="LPY1357" s="84">
        <f>SUM(LPY1355:LPY1356)</f>
        <v>0</v>
      </c>
      <c r="LPZ1357" s="84">
        <f>LPY1357/LPX1357</f>
        <v>0</v>
      </c>
      <c r="LQA1357" s="84">
        <f>SUM(LQA1355)</f>
        <v>1000000</v>
      </c>
      <c r="LQB1357" s="84">
        <f>SUM(LQB1355:LQB1356)</f>
        <v>2000000</v>
      </c>
      <c r="LQC1357" s="84">
        <f>SUM(LQC1355:LQC1356)</f>
        <v>0</v>
      </c>
      <c r="LQD1357" s="84">
        <f>LQC1357/LQB1357</f>
        <v>0</v>
      </c>
      <c r="LQE1357" s="84">
        <f>LQB1357-LQC1357</f>
        <v>2000000</v>
      </c>
      <c r="LQF1357" s="84">
        <f t="shared" si="504"/>
        <v>3000000</v>
      </c>
      <c r="LQM1357" s="84" t="s">
        <v>5397</v>
      </c>
      <c r="LQN1357" s="84">
        <f>SUM(LQN1355:LQN1356)</f>
        <v>1000000</v>
      </c>
      <c r="LQO1357" s="84">
        <f>SUM(LQO1355:LQO1356)</f>
        <v>0</v>
      </c>
      <c r="LQP1357" s="84">
        <f>LQO1357/LQN1357</f>
        <v>0</v>
      </c>
      <c r="LQQ1357" s="84">
        <f>SUM(LQQ1355)</f>
        <v>1000000</v>
      </c>
      <c r="LQR1357" s="84">
        <f>SUM(LQR1355:LQR1356)</f>
        <v>2000000</v>
      </c>
      <c r="LQS1357" s="84">
        <f>SUM(LQS1355:LQS1356)</f>
        <v>0</v>
      </c>
      <c r="LQT1357" s="84">
        <f>LQS1357/LQR1357</f>
        <v>0</v>
      </c>
      <c r="LQU1357" s="84">
        <f>LQR1357-LQS1357</f>
        <v>2000000</v>
      </c>
      <c r="LQV1357" s="84">
        <f t="shared" si="504"/>
        <v>3000000</v>
      </c>
      <c r="LRC1357" s="84" t="s">
        <v>5397</v>
      </c>
      <c r="LRD1357" s="84">
        <f>SUM(LRD1355:LRD1356)</f>
        <v>1000000</v>
      </c>
      <c r="LRE1357" s="84">
        <f>SUM(LRE1355:LRE1356)</f>
        <v>0</v>
      </c>
      <c r="LRF1357" s="84">
        <f>LRE1357/LRD1357</f>
        <v>0</v>
      </c>
      <c r="LRG1357" s="84">
        <f>SUM(LRG1355)</f>
        <v>1000000</v>
      </c>
      <c r="LRH1357" s="84">
        <f>SUM(LRH1355:LRH1356)</f>
        <v>2000000</v>
      </c>
      <c r="LRI1357" s="84">
        <f>SUM(LRI1355:LRI1356)</f>
        <v>0</v>
      </c>
      <c r="LRJ1357" s="84">
        <f>LRI1357/LRH1357</f>
        <v>0</v>
      </c>
      <c r="LRK1357" s="84">
        <f>LRH1357-LRI1357</f>
        <v>2000000</v>
      </c>
      <c r="LRL1357" s="84">
        <f t="shared" si="505"/>
        <v>3000000</v>
      </c>
      <c r="LRS1357" s="84" t="s">
        <v>5397</v>
      </c>
      <c r="LRT1357" s="84">
        <f>SUM(LRT1355:LRT1356)</f>
        <v>1000000</v>
      </c>
      <c r="LRU1357" s="84">
        <f>SUM(LRU1355:LRU1356)</f>
        <v>0</v>
      </c>
      <c r="LRV1357" s="84">
        <f>LRU1357/LRT1357</f>
        <v>0</v>
      </c>
      <c r="LRW1357" s="84">
        <f>SUM(LRW1355)</f>
        <v>1000000</v>
      </c>
      <c r="LRX1357" s="84">
        <f>SUM(LRX1355:LRX1356)</f>
        <v>2000000</v>
      </c>
      <c r="LRY1357" s="84">
        <f>SUM(LRY1355:LRY1356)</f>
        <v>0</v>
      </c>
      <c r="LRZ1357" s="84">
        <f>LRY1357/LRX1357</f>
        <v>0</v>
      </c>
      <c r="LSA1357" s="84">
        <f>LRX1357-LRY1357</f>
        <v>2000000</v>
      </c>
      <c r="LSB1357" s="84">
        <f t="shared" si="505"/>
        <v>3000000</v>
      </c>
      <c r="LSI1357" s="84" t="s">
        <v>5397</v>
      </c>
      <c r="LSJ1357" s="84">
        <f>SUM(LSJ1355:LSJ1356)</f>
        <v>1000000</v>
      </c>
      <c r="LSK1357" s="84">
        <f>SUM(LSK1355:LSK1356)</f>
        <v>0</v>
      </c>
      <c r="LSL1357" s="84">
        <f>LSK1357/LSJ1357</f>
        <v>0</v>
      </c>
      <c r="LSM1357" s="84">
        <f>SUM(LSM1355)</f>
        <v>1000000</v>
      </c>
      <c r="LSN1357" s="84">
        <f>SUM(LSN1355:LSN1356)</f>
        <v>2000000</v>
      </c>
      <c r="LSO1357" s="84">
        <f>SUM(LSO1355:LSO1356)</f>
        <v>0</v>
      </c>
      <c r="LSP1357" s="84">
        <f>LSO1357/LSN1357</f>
        <v>0</v>
      </c>
      <c r="LSQ1357" s="84">
        <f>LSN1357-LSO1357</f>
        <v>2000000</v>
      </c>
      <c r="LSR1357" s="84">
        <f t="shared" si="506"/>
        <v>3000000</v>
      </c>
      <c r="LSY1357" s="84" t="s">
        <v>5397</v>
      </c>
      <c r="LSZ1357" s="84">
        <f>SUM(LSZ1355:LSZ1356)</f>
        <v>1000000</v>
      </c>
      <c r="LTA1357" s="84">
        <f>SUM(LTA1355:LTA1356)</f>
        <v>0</v>
      </c>
      <c r="LTB1357" s="84">
        <f>LTA1357/LSZ1357</f>
        <v>0</v>
      </c>
      <c r="LTC1357" s="84">
        <f>SUM(LTC1355)</f>
        <v>1000000</v>
      </c>
      <c r="LTD1357" s="84">
        <f>SUM(LTD1355:LTD1356)</f>
        <v>2000000</v>
      </c>
      <c r="LTE1357" s="84">
        <f>SUM(LTE1355:LTE1356)</f>
        <v>0</v>
      </c>
      <c r="LTF1357" s="84">
        <f>LTE1357/LTD1357</f>
        <v>0</v>
      </c>
      <c r="LTG1357" s="84">
        <f>LTD1357-LTE1357</f>
        <v>2000000</v>
      </c>
      <c r="LTH1357" s="84">
        <f t="shared" si="506"/>
        <v>3000000</v>
      </c>
      <c r="LTO1357" s="84" t="s">
        <v>5397</v>
      </c>
      <c r="LTP1357" s="84">
        <f>SUM(LTP1355:LTP1356)</f>
        <v>1000000</v>
      </c>
      <c r="LTQ1357" s="84">
        <f>SUM(LTQ1355:LTQ1356)</f>
        <v>0</v>
      </c>
      <c r="LTR1357" s="84">
        <f>LTQ1357/LTP1357</f>
        <v>0</v>
      </c>
      <c r="LTS1357" s="84">
        <f>SUM(LTS1355)</f>
        <v>1000000</v>
      </c>
      <c r="LTT1357" s="84">
        <f>SUM(LTT1355:LTT1356)</f>
        <v>2000000</v>
      </c>
      <c r="LTU1357" s="84">
        <f>SUM(LTU1355:LTU1356)</f>
        <v>0</v>
      </c>
      <c r="LTV1357" s="84">
        <f>LTU1357/LTT1357</f>
        <v>0</v>
      </c>
      <c r="LTW1357" s="84">
        <f>LTT1357-LTU1357</f>
        <v>2000000</v>
      </c>
      <c r="LTX1357" s="84">
        <f t="shared" si="507"/>
        <v>3000000</v>
      </c>
      <c r="LUE1357" s="84" t="s">
        <v>5397</v>
      </c>
      <c r="LUF1357" s="84">
        <f>SUM(LUF1355:LUF1356)</f>
        <v>1000000</v>
      </c>
      <c r="LUG1357" s="84">
        <f>SUM(LUG1355:LUG1356)</f>
        <v>0</v>
      </c>
      <c r="LUH1357" s="84">
        <f>LUG1357/LUF1357</f>
        <v>0</v>
      </c>
      <c r="LUI1357" s="84">
        <f>SUM(LUI1355)</f>
        <v>1000000</v>
      </c>
      <c r="LUJ1357" s="84">
        <f>SUM(LUJ1355:LUJ1356)</f>
        <v>2000000</v>
      </c>
      <c r="LUK1357" s="84">
        <f>SUM(LUK1355:LUK1356)</f>
        <v>0</v>
      </c>
      <c r="LUL1357" s="84">
        <f>LUK1357/LUJ1357</f>
        <v>0</v>
      </c>
      <c r="LUM1357" s="84">
        <f>LUJ1357-LUK1357</f>
        <v>2000000</v>
      </c>
      <c r="LUN1357" s="84">
        <f t="shared" si="507"/>
        <v>3000000</v>
      </c>
      <c r="LUU1357" s="84" t="s">
        <v>5397</v>
      </c>
      <c r="LUV1357" s="84">
        <f>SUM(LUV1355:LUV1356)</f>
        <v>1000000</v>
      </c>
      <c r="LUW1357" s="84">
        <f>SUM(LUW1355:LUW1356)</f>
        <v>0</v>
      </c>
      <c r="LUX1357" s="84">
        <f>LUW1357/LUV1357</f>
        <v>0</v>
      </c>
      <c r="LUY1357" s="84">
        <f>SUM(LUY1355)</f>
        <v>1000000</v>
      </c>
      <c r="LUZ1357" s="84">
        <f>SUM(LUZ1355:LUZ1356)</f>
        <v>2000000</v>
      </c>
      <c r="LVA1357" s="84">
        <f>SUM(LVA1355:LVA1356)</f>
        <v>0</v>
      </c>
      <c r="LVB1357" s="84">
        <f>LVA1357/LUZ1357</f>
        <v>0</v>
      </c>
      <c r="LVC1357" s="84">
        <f>LUZ1357-LVA1357</f>
        <v>2000000</v>
      </c>
      <c r="LVD1357" s="84">
        <f t="shared" si="508"/>
        <v>3000000</v>
      </c>
      <c r="LVK1357" s="84" t="s">
        <v>5397</v>
      </c>
      <c r="LVL1357" s="84">
        <f>SUM(LVL1355:LVL1356)</f>
        <v>1000000</v>
      </c>
      <c r="LVM1357" s="84">
        <f>SUM(LVM1355:LVM1356)</f>
        <v>0</v>
      </c>
      <c r="LVN1357" s="84">
        <f>LVM1357/LVL1357</f>
        <v>0</v>
      </c>
      <c r="LVO1357" s="84">
        <f>SUM(LVO1355)</f>
        <v>1000000</v>
      </c>
      <c r="LVP1357" s="84">
        <f>SUM(LVP1355:LVP1356)</f>
        <v>2000000</v>
      </c>
      <c r="LVQ1357" s="84">
        <f>SUM(LVQ1355:LVQ1356)</f>
        <v>0</v>
      </c>
      <c r="LVR1357" s="84">
        <f>LVQ1357/LVP1357</f>
        <v>0</v>
      </c>
      <c r="LVS1357" s="84">
        <f>LVP1357-LVQ1357</f>
        <v>2000000</v>
      </c>
      <c r="LVT1357" s="84">
        <f t="shared" si="508"/>
        <v>3000000</v>
      </c>
      <c r="LWA1357" s="84" t="s">
        <v>5397</v>
      </c>
      <c r="LWB1357" s="84">
        <f>SUM(LWB1355:LWB1356)</f>
        <v>1000000</v>
      </c>
      <c r="LWC1357" s="84">
        <f>SUM(LWC1355:LWC1356)</f>
        <v>0</v>
      </c>
      <c r="LWD1357" s="84">
        <f>LWC1357/LWB1357</f>
        <v>0</v>
      </c>
      <c r="LWE1357" s="84">
        <f>SUM(LWE1355)</f>
        <v>1000000</v>
      </c>
      <c r="LWF1357" s="84">
        <f>SUM(LWF1355:LWF1356)</f>
        <v>2000000</v>
      </c>
      <c r="LWG1357" s="84">
        <f>SUM(LWG1355:LWG1356)</f>
        <v>0</v>
      </c>
      <c r="LWH1357" s="84">
        <f>LWG1357/LWF1357</f>
        <v>0</v>
      </c>
      <c r="LWI1357" s="84">
        <f>LWF1357-LWG1357</f>
        <v>2000000</v>
      </c>
      <c r="LWJ1357" s="84">
        <f t="shared" si="509"/>
        <v>3000000</v>
      </c>
      <c r="LWQ1357" s="84" t="s">
        <v>5397</v>
      </c>
      <c r="LWR1357" s="84">
        <f>SUM(LWR1355:LWR1356)</f>
        <v>1000000</v>
      </c>
      <c r="LWS1357" s="84">
        <f>SUM(LWS1355:LWS1356)</f>
        <v>0</v>
      </c>
      <c r="LWT1357" s="84">
        <f>LWS1357/LWR1357</f>
        <v>0</v>
      </c>
      <c r="LWU1357" s="84">
        <f>SUM(LWU1355)</f>
        <v>1000000</v>
      </c>
      <c r="LWV1357" s="84">
        <f>SUM(LWV1355:LWV1356)</f>
        <v>2000000</v>
      </c>
      <c r="LWW1357" s="84">
        <f>SUM(LWW1355:LWW1356)</f>
        <v>0</v>
      </c>
      <c r="LWX1357" s="84">
        <f>LWW1357/LWV1357</f>
        <v>0</v>
      </c>
      <c r="LWY1357" s="84">
        <f>LWV1357-LWW1357</f>
        <v>2000000</v>
      </c>
      <c r="LWZ1357" s="84">
        <f t="shared" si="509"/>
        <v>3000000</v>
      </c>
      <c r="LXG1357" s="84" t="s">
        <v>5397</v>
      </c>
      <c r="LXH1357" s="84">
        <f>SUM(LXH1355:LXH1356)</f>
        <v>1000000</v>
      </c>
      <c r="LXI1357" s="84">
        <f>SUM(LXI1355:LXI1356)</f>
        <v>0</v>
      </c>
      <c r="LXJ1357" s="84">
        <f>LXI1357/LXH1357</f>
        <v>0</v>
      </c>
      <c r="LXK1357" s="84">
        <f>SUM(LXK1355)</f>
        <v>1000000</v>
      </c>
      <c r="LXL1357" s="84">
        <f>SUM(LXL1355:LXL1356)</f>
        <v>2000000</v>
      </c>
      <c r="LXM1357" s="84">
        <f>SUM(LXM1355:LXM1356)</f>
        <v>0</v>
      </c>
      <c r="LXN1357" s="84">
        <f>LXM1357/LXL1357</f>
        <v>0</v>
      </c>
      <c r="LXO1357" s="84">
        <f>LXL1357-LXM1357</f>
        <v>2000000</v>
      </c>
      <c r="LXP1357" s="84">
        <f t="shared" si="510"/>
        <v>3000000</v>
      </c>
      <c r="LXW1357" s="84" t="s">
        <v>5397</v>
      </c>
      <c r="LXX1357" s="84">
        <f>SUM(LXX1355:LXX1356)</f>
        <v>1000000</v>
      </c>
      <c r="LXY1357" s="84">
        <f>SUM(LXY1355:LXY1356)</f>
        <v>0</v>
      </c>
      <c r="LXZ1357" s="84">
        <f>LXY1357/LXX1357</f>
        <v>0</v>
      </c>
      <c r="LYA1357" s="84">
        <f>SUM(LYA1355)</f>
        <v>1000000</v>
      </c>
      <c r="LYB1357" s="84">
        <f>SUM(LYB1355:LYB1356)</f>
        <v>2000000</v>
      </c>
      <c r="LYC1357" s="84">
        <f>SUM(LYC1355:LYC1356)</f>
        <v>0</v>
      </c>
      <c r="LYD1357" s="84">
        <f>LYC1357/LYB1357</f>
        <v>0</v>
      </c>
      <c r="LYE1357" s="84">
        <f>LYB1357-LYC1357</f>
        <v>2000000</v>
      </c>
      <c r="LYF1357" s="84">
        <f t="shared" si="510"/>
        <v>3000000</v>
      </c>
      <c r="LYM1357" s="84" t="s">
        <v>5397</v>
      </c>
      <c r="LYN1357" s="84">
        <f>SUM(LYN1355:LYN1356)</f>
        <v>1000000</v>
      </c>
      <c r="LYO1357" s="84">
        <f>SUM(LYO1355:LYO1356)</f>
        <v>0</v>
      </c>
      <c r="LYP1357" s="84">
        <f>LYO1357/LYN1357</f>
        <v>0</v>
      </c>
      <c r="LYQ1357" s="84">
        <f>SUM(LYQ1355)</f>
        <v>1000000</v>
      </c>
      <c r="LYR1357" s="84">
        <f>SUM(LYR1355:LYR1356)</f>
        <v>2000000</v>
      </c>
      <c r="LYS1357" s="84">
        <f>SUM(LYS1355:LYS1356)</f>
        <v>0</v>
      </c>
      <c r="LYT1357" s="84">
        <f>LYS1357/LYR1357</f>
        <v>0</v>
      </c>
      <c r="LYU1357" s="84">
        <f>LYR1357-LYS1357</f>
        <v>2000000</v>
      </c>
      <c r="LYV1357" s="84">
        <f t="shared" si="511"/>
        <v>3000000</v>
      </c>
      <c r="LZC1357" s="84" t="s">
        <v>5397</v>
      </c>
      <c r="LZD1357" s="84">
        <f>SUM(LZD1355:LZD1356)</f>
        <v>1000000</v>
      </c>
      <c r="LZE1357" s="84">
        <f>SUM(LZE1355:LZE1356)</f>
        <v>0</v>
      </c>
      <c r="LZF1357" s="84">
        <f>LZE1357/LZD1357</f>
        <v>0</v>
      </c>
      <c r="LZG1357" s="84">
        <f>SUM(LZG1355)</f>
        <v>1000000</v>
      </c>
      <c r="LZH1357" s="84">
        <f>SUM(LZH1355:LZH1356)</f>
        <v>2000000</v>
      </c>
      <c r="LZI1357" s="84">
        <f>SUM(LZI1355:LZI1356)</f>
        <v>0</v>
      </c>
      <c r="LZJ1357" s="84">
        <f>LZI1357/LZH1357</f>
        <v>0</v>
      </c>
      <c r="LZK1357" s="84">
        <f>LZH1357-LZI1357</f>
        <v>2000000</v>
      </c>
      <c r="LZL1357" s="84">
        <f t="shared" si="511"/>
        <v>3000000</v>
      </c>
      <c r="LZS1357" s="84" t="s">
        <v>5397</v>
      </c>
      <c r="LZT1357" s="84">
        <f>SUM(LZT1355:LZT1356)</f>
        <v>1000000</v>
      </c>
      <c r="LZU1357" s="84">
        <f>SUM(LZU1355:LZU1356)</f>
        <v>0</v>
      </c>
      <c r="LZV1357" s="84">
        <f>LZU1357/LZT1357</f>
        <v>0</v>
      </c>
      <c r="LZW1357" s="84">
        <f>SUM(LZW1355)</f>
        <v>1000000</v>
      </c>
      <c r="LZX1357" s="84">
        <f>SUM(LZX1355:LZX1356)</f>
        <v>2000000</v>
      </c>
      <c r="LZY1357" s="84">
        <f>SUM(LZY1355:LZY1356)</f>
        <v>0</v>
      </c>
      <c r="LZZ1357" s="84">
        <f>LZY1357/LZX1357</f>
        <v>0</v>
      </c>
      <c r="MAA1357" s="84">
        <f>LZX1357-LZY1357</f>
        <v>2000000</v>
      </c>
      <c r="MAB1357" s="84">
        <f t="shared" si="512"/>
        <v>3000000</v>
      </c>
      <c r="MAI1357" s="84" t="s">
        <v>5397</v>
      </c>
      <c r="MAJ1357" s="84">
        <f>SUM(MAJ1355:MAJ1356)</f>
        <v>1000000</v>
      </c>
      <c r="MAK1357" s="84">
        <f>SUM(MAK1355:MAK1356)</f>
        <v>0</v>
      </c>
      <c r="MAL1357" s="84">
        <f>MAK1357/MAJ1357</f>
        <v>0</v>
      </c>
      <c r="MAM1357" s="84">
        <f>SUM(MAM1355)</f>
        <v>1000000</v>
      </c>
      <c r="MAN1357" s="84">
        <f>SUM(MAN1355:MAN1356)</f>
        <v>2000000</v>
      </c>
      <c r="MAO1357" s="84">
        <f>SUM(MAO1355:MAO1356)</f>
        <v>0</v>
      </c>
      <c r="MAP1357" s="84">
        <f>MAO1357/MAN1357</f>
        <v>0</v>
      </c>
      <c r="MAQ1357" s="84">
        <f>MAN1357-MAO1357</f>
        <v>2000000</v>
      </c>
      <c r="MAR1357" s="84">
        <f t="shared" si="512"/>
        <v>3000000</v>
      </c>
      <c r="MAY1357" s="84" t="s">
        <v>5397</v>
      </c>
      <c r="MAZ1357" s="84">
        <f>SUM(MAZ1355:MAZ1356)</f>
        <v>1000000</v>
      </c>
      <c r="MBA1357" s="84">
        <f>SUM(MBA1355:MBA1356)</f>
        <v>0</v>
      </c>
      <c r="MBB1357" s="84">
        <f>MBA1357/MAZ1357</f>
        <v>0</v>
      </c>
      <c r="MBC1357" s="84">
        <f>SUM(MBC1355)</f>
        <v>1000000</v>
      </c>
      <c r="MBD1357" s="84">
        <f>SUM(MBD1355:MBD1356)</f>
        <v>2000000</v>
      </c>
      <c r="MBE1357" s="84">
        <f>SUM(MBE1355:MBE1356)</f>
        <v>0</v>
      </c>
      <c r="MBF1357" s="84">
        <f>MBE1357/MBD1357</f>
        <v>0</v>
      </c>
      <c r="MBG1357" s="84">
        <f>MBD1357-MBE1357</f>
        <v>2000000</v>
      </c>
      <c r="MBH1357" s="84">
        <f t="shared" si="513"/>
        <v>3000000</v>
      </c>
      <c r="MBO1357" s="84" t="s">
        <v>5397</v>
      </c>
      <c r="MBP1357" s="84">
        <f>SUM(MBP1355:MBP1356)</f>
        <v>1000000</v>
      </c>
      <c r="MBQ1357" s="84">
        <f>SUM(MBQ1355:MBQ1356)</f>
        <v>0</v>
      </c>
      <c r="MBR1357" s="84">
        <f>MBQ1357/MBP1357</f>
        <v>0</v>
      </c>
      <c r="MBS1357" s="84">
        <f>SUM(MBS1355)</f>
        <v>1000000</v>
      </c>
      <c r="MBT1357" s="84">
        <f>SUM(MBT1355:MBT1356)</f>
        <v>2000000</v>
      </c>
      <c r="MBU1357" s="84">
        <f>SUM(MBU1355:MBU1356)</f>
        <v>0</v>
      </c>
      <c r="MBV1357" s="84">
        <f>MBU1357/MBT1357</f>
        <v>0</v>
      </c>
      <c r="MBW1357" s="84">
        <f>MBT1357-MBU1357</f>
        <v>2000000</v>
      </c>
      <c r="MBX1357" s="84">
        <f t="shared" si="513"/>
        <v>3000000</v>
      </c>
      <c r="MCE1357" s="84" t="s">
        <v>5397</v>
      </c>
      <c r="MCF1357" s="84">
        <f>SUM(MCF1355:MCF1356)</f>
        <v>1000000</v>
      </c>
      <c r="MCG1357" s="84">
        <f>SUM(MCG1355:MCG1356)</f>
        <v>0</v>
      </c>
      <c r="MCH1357" s="84">
        <f>MCG1357/MCF1357</f>
        <v>0</v>
      </c>
      <c r="MCI1357" s="84">
        <f>SUM(MCI1355)</f>
        <v>1000000</v>
      </c>
      <c r="MCJ1357" s="84">
        <f>SUM(MCJ1355:MCJ1356)</f>
        <v>2000000</v>
      </c>
      <c r="MCK1357" s="84">
        <f>SUM(MCK1355:MCK1356)</f>
        <v>0</v>
      </c>
      <c r="MCL1357" s="84">
        <f>MCK1357/MCJ1357</f>
        <v>0</v>
      </c>
      <c r="MCM1357" s="84">
        <f>MCJ1357-MCK1357</f>
        <v>2000000</v>
      </c>
      <c r="MCN1357" s="84">
        <f t="shared" si="514"/>
        <v>3000000</v>
      </c>
      <c r="MCU1357" s="84" t="s">
        <v>5397</v>
      </c>
      <c r="MCV1357" s="84">
        <f>SUM(MCV1355:MCV1356)</f>
        <v>1000000</v>
      </c>
      <c r="MCW1357" s="84">
        <f>SUM(MCW1355:MCW1356)</f>
        <v>0</v>
      </c>
      <c r="MCX1357" s="84">
        <f>MCW1357/MCV1357</f>
        <v>0</v>
      </c>
      <c r="MCY1357" s="84">
        <f>SUM(MCY1355)</f>
        <v>1000000</v>
      </c>
      <c r="MCZ1357" s="84">
        <f>SUM(MCZ1355:MCZ1356)</f>
        <v>2000000</v>
      </c>
      <c r="MDA1357" s="84">
        <f>SUM(MDA1355:MDA1356)</f>
        <v>0</v>
      </c>
      <c r="MDB1357" s="84">
        <f>MDA1357/MCZ1357</f>
        <v>0</v>
      </c>
      <c r="MDC1357" s="84">
        <f>MCZ1357-MDA1357</f>
        <v>2000000</v>
      </c>
      <c r="MDD1357" s="84">
        <f t="shared" si="514"/>
        <v>3000000</v>
      </c>
      <c r="MDK1357" s="84" t="s">
        <v>5397</v>
      </c>
      <c r="MDL1357" s="84">
        <f>SUM(MDL1355:MDL1356)</f>
        <v>1000000</v>
      </c>
      <c r="MDM1357" s="84">
        <f>SUM(MDM1355:MDM1356)</f>
        <v>0</v>
      </c>
      <c r="MDN1357" s="84">
        <f>MDM1357/MDL1357</f>
        <v>0</v>
      </c>
      <c r="MDO1357" s="84">
        <f>SUM(MDO1355)</f>
        <v>1000000</v>
      </c>
      <c r="MDP1357" s="84">
        <f>SUM(MDP1355:MDP1356)</f>
        <v>2000000</v>
      </c>
      <c r="MDQ1357" s="84">
        <f>SUM(MDQ1355:MDQ1356)</f>
        <v>0</v>
      </c>
      <c r="MDR1357" s="84">
        <f>MDQ1357/MDP1357</f>
        <v>0</v>
      </c>
      <c r="MDS1357" s="84">
        <f>MDP1357-MDQ1357</f>
        <v>2000000</v>
      </c>
      <c r="MDT1357" s="84">
        <f t="shared" si="515"/>
        <v>3000000</v>
      </c>
      <c r="MEA1357" s="84" t="s">
        <v>5397</v>
      </c>
      <c r="MEB1357" s="84">
        <f>SUM(MEB1355:MEB1356)</f>
        <v>1000000</v>
      </c>
      <c r="MEC1357" s="84">
        <f>SUM(MEC1355:MEC1356)</f>
        <v>0</v>
      </c>
      <c r="MED1357" s="84">
        <f>MEC1357/MEB1357</f>
        <v>0</v>
      </c>
      <c r="MEE1357" s="84">
        <f>SUM(MEE1355)</f>
        <v>1000000</v>
      </c>
      <c r="MEF1357" s="84">
        <f>SUM(MEF1355:MEF1356)</f>
        <v>2000000</v>
      </c>
      <c r="MEG1357" s="84">
        <f>SUM(MEG1355:MEG1356)</f>
        <v>0</v>
      </c>
      <c r="MEH1357" s="84">
        <f>MEG1357/MEF1357</f>
        <v>0</v>
      </c>
      <c r="MEI1357" s="84">
        <f>MEF1357-MEG1357</f>
        <v>2000000</v>
      </c>
      <c r="MEJ1357" s="84">
        <f t="shared" si="515"/>
        <v>3000000</v>
      </c>
      <c r="MEQ1357" s="84" t="s">
        <v>5397</v>
      </c>
      <c r="MER1357" s="84">
        <f>SUM(MER1355:MER1356)</f>
        <v>1000000</v>
      </c>
      <c r="MES1357" s="84">
        <f>SUM(MES1355:MES1356)</f>
        <v>0</v>
      </c>
      <c r="MET1357" s="84">
        <f>MES1357/MER1357</f>
        <v>0</v>
      </c>
      <c r="MEU1357" s="84">
        <f>SUM(MEU1355)</f>
        <v>1000000</v>
      </c>
      <c r="MEV1357" s="84">
        <f>SUM(MEV1355:MEV1356)</f>
        <v>2000000</v>
      </c>
      <c r="MEW1357" s="84">
        <f>SUM(MEW1355:MEW1356)</f>
        <v>0</v>
      </c>
      <c r="MEX1357" s="84">
        <f>MEW1357/MEV1357</f>
        <v>0</v>
      </c>
      <c r="MEY1357" s="84">
        <f>MEV1357-MEW1357</f>
        <v>2000000</v>
      </c>
      <c r="MEZ1357" s="84">
        <f t="shared" si="516"/>
        <v>3000000</v>
      </c>
      <c r="MFG1357" s="84" t="s">
        <v>5397</v>
      </c>
      <c r="MFH1357" s="84">
        <f>SUM(MFH1355:MFH1356)</f>
        <v>1000000</v>
      </c>
      <c r="MFI1357" s="84">
        <f>SUM(MFI1355:MFI1356)</f>
        <v>0</v>
      </c>
      <c r="MFJ1357" s="84">
        <f>MFI1357/MFH1357</f>
        <v>0</v>
      </c>
      <c r="MFK1357" s="84">
        <f>SUM(MFK1355)</f>
        <v>1000000</v>
      </c>
      <c r="MFL1357" s="84">
        <f>SUM(MFL1355:MFL1356)</f>
        <v>2000000</v>
      </c>
      <c r="MFM1357" s="84">
        <f>SUM(MFM1355:MFM1356)</f>
        <v>0</v>
      </c>
      <c r="MFN1357" s="84">
        <f>MFM1357/MFL1357</f>
        <v>0</v>
      </c>
      <c r="MFO1357" s="84">
        <f>MFL1357-MFM1357</f>
        <v>2000000</v>
      </c>
      <c r="MFP1357" s="84">
        <f t="shared" si="516"/>
        <v>3000000</v>
      </c>
      <c r="MFW1357" s="84" t="s">
        <v>5397</v>
      </c>
      <c r="MFX1357" s="84">
        <f>SUM(MFX1355:MFX1356)</f>
        <v>1000000</v>
      </c>
      <c r="MFY1357" s="84">
        <f>SUM(MFY1355:MFY1356)</f>
        <v>0</v>
      </c>
      <c r="MFZ1357" s="84">
        <f>MFY1357/MFX1357</f>
        <v>0</v>
      </c>
      <c r="MGA1357" s="84">
        <f>SUM(MGA1355)</f>
        <v>1000000</v>
      </c>
      <c r="MGB1357" s="84">
        <f>SUM(MGB1355:MGB1356)</f>
        <v>2000000</v>
      </c>
      <c r="MGC1357" s="84">
        <f>SUM(MGC1355:MGC1356)</f>
        <v>0</v>
      </c>
      <c r="MGD1357" s="84">
        <f>MGC1357/MGB1357</f>
        <v>0</v>
      </c>
      <c r="MGE1357" s="84">
        <f>MGB1357-MGC1357</f>
        <v>2000000</v>
      </c>
      <c r="MGF1357" s="84">
        <f t="shared" si="517"/>
        <v>3000000</v>
      </c>
      <c r="MGM1357" s="84" t="s">
        <v>5397</v>
      </c>
      <c r="MGN1357" s="84">
        <f>SUM(MGN1355:MGN1356)</f>
        <v>1000000</v>
      </c>
      <c r="MGO1357" s="84">
        <f>SUM(MGO1355:MGO1356)</f>
        <v>0</v>
      </c>
      <c r="MGP1357" s="84">
        <f>MGO1357/MGN1357</f>
        <v>0</v>
      </c>
      <c r="MGQ1357" s="84">
        <f>SUM(MGQ1355)</f>
        <v>1000000</v>
      </c>
      <c r="MGR1357" s="84">
        <f>SUM(MGR1355:MGR1356)</f>
        <v>2000000</v>
      </c>
      <c r="MGS1357" s="84">
        <f>SUM(MGS1355:MGS1356)</f>
        <v>0</v>
      </c>
      <c r="MGT1357" s="84">
        <f>MGS1357/MGR1357</f>
        <v>0</v>
      </c>
      <c r="MGU1357" s="84">
        <f>MGR1357-MGS1357</f>
        <v>2000000</v>
      </c>
      <c r="MGV1357" s="84">
        <f t="shared" si="517"/>
        <v>3000000</v>
      </c>
      <c r="MHC1357" s="84" t="s">
        <v>5397</v>
      </c>
      <c r="MHD1357" s="84">
        <f>SUM(MHD1355:MHD1356)</f>
        <v>1000000</v>
      </c>
      <c r="MHE1357" s="84">
        <f>SUM(MHE1355:MHE1356)</f>
        <v>0</v>
      </c>
      <c r="MHF1357" s="84">
        <f>MHE1357/MHD1357</f>
        <v>0</v>
      </c>
      <c r="MHG1357" s="84">
        <f>SUM(MHG1355)</f>
        <v>1000000</v>
      </c>
      <c r="MHH1357" s="84">
        <f>SUM(MHH1355:MHH1356)</f>
        <v>2000000</v>
      </c>
      <c r="MHI1357" s="84">
        <f>SUM(MHI1355:MHI1356)</f>
        <v>0</v>
      </c>
      <c r="MHJ1357" s="84">
        <f>MHI1357/MHH1357</f>
        <v>0</v>
      </c>
      <c r="MHK1357" s="84">
        <f>MHH1357-MHI1357</f>
        <v>2000000</v>
      </c>
      <c r="MHL1357" s="84">
        <f t="shared" si="518"/>
        <v>3000000</v>
      </c>
      <c r="MHS1357" s="84" t="s">
        <v>5397</v>
      </c>
      <c r="MHT1357" s="84">
        <f>SUM(MHT1355:MHT1356)</f>
        <v>1000000</v>
      </c>
      <c r="MHU1357" s="84">
        <f>SUM(MHU1355:MHU1356)</f>
        <v>0</v>
      </c>
      <c r="MHV1357" s="84">
        <f>MHU1357/MHT1357</f>
        <v>0</v>
      </c>
      <c r="MHW1357" s="84">
        <f>SUM(MHW1355)</f>
        <v>1000000</v>
      </c>
      <c r="MHX1357" s="84">
        <f>SUM(MHX1355:MHX1356)</f>
        <v>2000000</v>
      </c>
      <c r="MHY1357" s="84">
        <f>SUM(MHY1355:MHY1356)</f>
        <v>0</v>
      </c>
      <c r="MHZ1357" s="84">
        <f>MHY1357/MHX1357</f>
        <v>0</v>
      </c>
      <c r="MIA1357" s="84">
        <f>MHX1357-MHY1357</f>
        <v>2000000</v>
      </c>
      <c r="MIB1357" s="84">
        <f t="shared" si="518"/>
        <v>3000000</v>
      </c>
      <c r="MII1357" s="84" t="s">
        <v>5397</v>
      </c>
      <c r="MIJ1357" s="84">
        <f>SUM(MIJ1355:MIJ1356)</f>
        <v>1000000</v>
      </c>
      <c r="MIK1357" s="84">
        <f>SUM(MIK1355:MIK1356)</f>
        <v>0</v>
      </c>
      <c r="MIL1357" s="84">
        <f>MIK1357/MIJ1357</f>
        <v>0</v>
      </c>
      <c r="MIM1357" s="84">
        <f>SUM(MIM1355)</f>
        <v>1000000</v>
      </c>
      <c r="MIN1357" s="84">
        <f>SUM(MIN1355:MIN1356)</f>
        <v>2000000</v>
      </c>
      <c r="MIO1357" s="84">
        <f>SUM(MIO1355:MIO1356)</f>
        <v>0</v>
      </c>
      <c r="MIP1357" s="84">
        <f>MIO1357/MIN1357</f>
        <v>0</v>
      </c>
      <c r="MIQ1357" s="84">
        <f>MIN1357-MIO1357</f>
        <v>2000000</v>
      </c>
      <c r="MIR1357" s="84">
        <f t="shared" si="519"/>
        <v>3000000</v>
      </c>
      <c r="MIY1357" s="84" t="s">
        <v>5397</v>
      </c>
      <c r="MIZ1357" s="84">
        <f>SUM(MIZ1355:MIZ1356)</f>
        <v>1000000</v>
      </c>
      <c r="MJA1357" s="84">
        <f>SUM(MJA1355:MJA1356)</f>
        <v>0</v>
      </c>
      <c r="MJB1357" s="84">
        <f>MJA1357/MIZ1357</f>
        <v>0</v>
      </c>
      <c r="MJC1357" s="84">
        <f>SUM(MJC1355)</f>
        <v>1000000</v>
      </c>
      <c r="MJD1357" s="84">
        <f>SUM(MJD1355:MJD1356)</f>
        <v>2000000</v>
      </c>
      <c r="MJE1357" s="84">
        <f>SUM(MJE1355:MJE1356)</f>
        <v>0</v>
      </c>
      <c r="MJF1357" s="84">
        <f>MJE1357/MJD1357</f>
        <v>0</v>
      </c>
      <c r="MJG1357" s="84">
        <f>MJD1357-MJE1357</f>
        <v>2000000</v>
      </c>
      <c r="MJH1357" s="84">
        <f t="shared" si="519"/>
        <v>3000000</v>
      </c>
      <c r="MJO1357" s="84" t="s">
        <v>5397</v>
      </c>
      <c r="MJP1357" s="84">
        <f>SUM(MJP1355:MJP1356)</f>
        <v>1000000</v>
      </c>
      <c r="MJQ1357" s="84">
        <f>SUM(MJQ1355:MJQ1356)</f>
        <v>0</v>
      </c>
      <c r="MJR1357" s="84">
        <f>MJQ1357/MJP1357</f>
        <v>0</v>
      </c>
      <c r="MJS1357" s="84">
        <f>SUM(MJS1355)</f>
        <v>1000000</v>
      </c>
      <c r="MJT1357" s="84">
        <f>SUM(MJT1355:MJT1356)</f>
        <v>2000000</v>
      </c>
      <c r="MJU1357" s="84">
        <f>SUM(MJU1355:MJU1356)</f>
        <v>0</v>
      </c>
      <c r="MJV1357" s="84">
        <f>MJU1357/MJT1357</f>
        <v>0</v>
      </c>
      <c r="MJW1357" s="84">
        <f>MJT1357-MJU1357</f>
        <v>2000000</v>
      </c>
      <c r="MJX1357" s="84">
        <f t="shared" si="520"/>
        <v>3000000</v>
      </c>
      <c r="MKE1357" s="84" t="s">
        <v>5397</v>
      </c>
      <c r="MKF1357" s="84">
        <f>SUM(MKF1355:MKF1356)</f>
        <v>1000000</v>
      </c>
      <c r="MKG1357" s="84">
        <f>SUM(MKG1355:MKG1356)</f>
        <v>0</v>
      </c>
      <c r="MKH1357" s="84">
        <f>MKG1357/MKF1357</f>
        <v>0</v>
      </c>
      <c r="MKI1357" s="84">
        <f>SUM(MKI1355)</f>
        <v>1000000</v>
      </c>
      <c r="MKJ1357" s="84">
        <f>SUM(MKJ1355:MKJ1356)</f>
        <v>2000000</v>
      </c>
      <c r="MKK1357" s="84">
        <f>SUM(MKK1355:MKK1356)</f>
        <v>0</v>
      </c>
      <c r="MKL1357" s="84">
        <f>MKK1357/MKJ1357</f>
        <v>0</v>
      </c>
      <c r="MKM1357" s="84">
        <f>MKJ1357-MKK1357</f>
        <v>2000000</v>
      </c>
      <c r="MKN1357" s="84">
        <f t="shared" si="520"/>
        <v>3000000</v>
      </c>
      <c r="MKU1357" s="84" t="s">
        <v>5397</v>
      </c>
      <c r="MKV1357" s="84">
        <f>SUM(MKV1355:MKV1356)</f>
        <v>1000000</v>
      </c>
      <c r="MKW1357" s="84">
        <f>SUM(MKW1355:MKW1356)</f>
        <v>0</v>
      </c>
      <c r="MKX1357" s="84">
        <f>MKW1357/MKV1357</f>
        <v>0</v>
      </c>
      <c r="MKY1357" s="84">
        <f>SUM(MKY1355)</f>
        <v>1000000</v>
      </c>
      <c r="MKZ1357" s="84">
        <f>SUM(MKZ1355:MKZ1356)</f>
        <v>2000000</v>
      </c>
      <c r="MLA1357" s="84">
        <f>SUM(MLA1355:MLA1356)</f>
        <v>0</v>
      </c>
      <c r="MLB1357" s="84">
        <f>MLA1357/MKZ1357</f>
        <v>0</v>
      </c>
      <c r="MLC1357" s="84">
        <f>MKZ1357-MLA1357</f>
        <v>2000000</v>
      </c>
      <c r="MLD1357" s="84">
        <f t="shared" si="521"/>
        <v>3000000</v>
      </c>
      <c r="MLK1357" s="84" t="s">
        <v>5397</v>
      </c>
      <c r="MLL1357" s="84">
        <f>SUM(MLL1355:MLL1356)</f>
        <v>1000000</v>
      </c>
      <c r="MLM1357" s="84">
        <f>SUM(MLM1355:MLM1356)</f>
        <v>0</v>
      </c>
      <c r="MLN1357" s="84">
        <f>MLM1357/MLL1357</f>
        <v>0</v>
      </c>
      <c r="MLO1357" s="84">
        <f>SUM(MLO1355)</f>
        <v>1000000</v>
      </c>
      <c r="MLP1357" s="84">
        <f>SUM(MLP1355:MLP1356)</f>
        <v>2000000</v>
      </c>
      <c r="MLQ1357" s="84">
        <f>SUM(MLQ1355:MLQ1356)</f>
        <v>0</v>
      </c>
      <c r="MLR1357" s="84">
        <f>MLQ1357/MLP1357</f>
        <v>0</v>
      </c>
      <c r="MLS1357" s="84">
        <f>MLP1357-MLQ1357</f>
        <v>2000000</v>
      </c>
      <c r="MLT1357" s="84">
        <f t="shared" si="521"/>
        <v>3000000</v>
      </c>
      <c r="MMA1357" s="84" t="s">
        <v>5397</v>
      </c>
      <c r="MMB1357" s="84">
        <f>SUM(MMB1355:MMB1356)</f>
        <v>1000000</v>
      </c>
      <c r="MMC1357" s="84">
        <f>SUM(MMC1355:MMC1356)</f>
        <v>0</v>
      </c>
      <c r="MMD1357" s="84">
        <f>MMC1357/MMB1357</f>
        <v>0</v>
      </c>
      <c r="MME1357" s="84">
        <f>SUM(MME1355)</f>
        <v>1000000</v>
      </c>
      <c r="MMF1357" s="84">
        <f>SUM(MMF1355:MMF1356)</f>
        <v>2000000</v>
      </c>
      <c r="MMG1357" s="84">
        <f>SUM(MMG1355:MMG1356)</f>
        <v>0</v>
      </c>
      <c r="MMH1357" s="84">
        <f>MMG1357/MMF1357</f>
        <v>0</v>
      </c>
      <c r="MMI1357" s="84">
        <f>MMF1357-MMG1357</f>
        <v>2000000</v>
      </c>
      <c r="MMJ1357" s="84">
        <f t="shared" si="522"/>
        <v>3000000</v>
      </c>
      <c r="MMQ1357" s="84" t="s">
        <v>5397</v>
      </c>
      <c r="MMR1357" s="84">
        <f>SUM(MMR1355:MMR1356)</f>
        <v>1000000</v>
      </c>
      <c r="MMS1357" s="84">
        <f>SUM(MMS1355:MMS1356)</f>
        <v>0</v>
      </c>
      <c r="MMT1357" s="84">
        <f>MMS1357/MMR1357</f>
        <v>0</v>
      </c>
      <c r="MMU1357" s="84">
        <f>SUM(MMU1355)</f>
        <v>1000000</v>
      </c>
      <c r="MMV1357" s="84">
        <f>SUM(MMV1355:MMV1356)</f>
        <v>2000000</v>
      </c>
      <c r="MMW1357" s="84">
        <f>SUM(MMW1355:MMW1356)</f>
        <v>0</v>
      </c>
      <c r="MMX1357" s="84">
        <f>MMW1357/MMV1357</f>
        <v>0</v>
      </c>
      <c r="MMY1357" s="84">
        <f>MMV1357-MMW1357</f>
        <v>2000000</v>
      </c>
      <c r="MMZ1357" s="84">
        <f t="shared" si="522"/>
        <v>3000000</v>
      </c>
      <c r="MNG1357" s="84" t="s">
        <v>5397</v>
      </c>
      <c r="MNH1357" s="84">
        <f>SUM(MNH1355:MNH1356)</f>
        <v>1000000</v>
      </c>
      <c r="MNI1357" s="84">
        <f>SUM(MNI1355:MNI1356)</f>
        <v>0</v>
      </c>
      <c r="MNJ1357" s="84">
        <f>MNI1357/MNH1357</f>
        <v>0</v>
      </c>
      <c r="MNK1357" s="84">
        <f>SUM(MNK1355)</f>
        <v>1000000</v>
      </c>
      <c r="MNL1357" s="84">
        <f>SUM(MNL1355:MNL1356)</f>
        <v>2000000</v>
      </c>
      <c r="MNM1357" s="84">
        <f>SUM(MNM1355:MNM1356)</f>
        <v>0</v>
      </c>
      <c r="MNN1357" s="84">
        <f>MNM1357/MNL1357</f>
        <v>0</v>
      </c>
      <c r="MNO1357" s="84">
        <f>MNL1357-MNM1357</f>
        <v>2000000</v>
      </c>
      <c r="MNP1357" s="84">
        <f t="shared" si="523"/>
        <v>3000000</v>
      </c>
      <c r="MNW1357" s="84" t="s">
        <v>5397</v>
      </c>
      <c r="MNX1357" s="84">
        <f>SUM(MNX1355:MNX1356)</f>
        <v>1000000</v>
      </c>
      <c r="MNY1357" s="84">
        <f>SUM(MNY1355:MNY1356)</f>
        <v>0</v>
      </c>
      <c r="MNZ1357" s="84">
        <f>MNY1357/MNX1357</f>
        <v>0</v>
      </c>
      <c r="MOA1357" s="84">
        <f>SUM(MOA1355)</f>
        <v>1000000</v>
      </c>
      <c r="MOB1357" s="84">
        <f>SUM(MOB1355:MOB1356)</f>
        <v>2000000</v>
      </c>
      <c r="MOC1357" s="84">
        <f>SUM(MOC1355:MOC1356)</f>
        <v>0</v>
      </c>
      <c r="MOD1357" s="84">
        <f>MOC1357/MOB1357</f>
        <v>0</v>
      </c>
      <c r="MOE1357" s="84">
        <f>MOB1357-MOC1357</f>
        <v>2000000</v>
      </c>
      <c r="MOF1357" s="84">
        <f t="shared" si="523"/>
        <v>3000000</v>
      </c>
      <c r="MOM1357" s="84" t="s">
        <v>5397</v>
      </c>
      <c r="MON1357" s="84">
        <f>SUM(MON1355:MON1356)</f>
        <v>1000000</v>
      </c>
      <c r="MOO1357" s="84">
        <f>SUM(MOO1355:MOO1356)</f>
        <v>0</v>
      </c>
      <c r="MOP1357" s="84">
        <f>MOO1357/MON1357</f>
        <v>0</v>
      </c>
      <c r="MOQ1357" s="84">
        <f>SUM(MOQ1355)</f>
        <v>1000000</v>
      </c>
      <c r="MOR1357" s="84">
        <f>SUM(MOR1355:MOR1356)</f>
        <v>2000000</v>
      </c>
      <c r="MOS1357" s="84">
        <f>SUM(MOS1355:MOS1356)</f>
        <v>0</v>
      </c>
      <c r="MOT1357" s="84">
        <f>MOS1357/MOR1357</f>
        <v>0</v>
      </c>
      <c r="MOU1357" s="84">
        <f>MOR1357-MOS1357</f>
        <v>2000000</v>
      </c>
      <c r="MOV1357" s="84">
        <f t="shared" si="524"/>
        <v>3000000</v>
      </c>
      <c r="MPC1357" s="84" t="s">
        <v>5397</v>
      </c>
      <c r="MPD1357" s="84">
        <f>SUM(MPD1355:MPD1356)</f>
        <v>1000000</v>
      </c>
      <c r="MPE1357" s="84">
        <f>SUM(MPE1355:MPE1356)</f>
        <v>0</v>
      </c>
      <c r="MPF1357" s="84">
        <f>MPE1357/MPD1357</f>
        <v>0</v>
      </c>
      <c r="MPG1357" s="84">
        <f>SUM(MPG1355)</f>
        <v>1000000</v>
      </c>
      <c r="MPH1357" s="84">
        <f>SUM(MPH1355:MPH1356)</f>
        <v>2000000</v>
      </c>
      <c r="MPI1357" s="84">
        <f>SUM(MPI1355:MPI1356)</f>
        <v>0</v>
      </c>
      <c r="MPJ1357" s="84">
        <f>MPI1357/MPH1357</f>
        <v>0</v>
      </c>
      <c r="MPK1357" s="84">
        <f>MPH1357-MPI1357</f>
        <v>2000000</v>
      </c>
      <c r="MPL1357" s="84">
        <f t="shared" si="524"/>
        <v>3000000</v>
      </c>
      <c r="MPS1357" s="84" t="s">
        <v>5397</v>
      </c>
      <c r="MPT1357" s="84">
        <f>SUM(MPT1355:MPT1356)</f>
        <v>1000000</v>
      </c>
      <c r="MPU1357" s="84">
        <f>SUM(MPU1355:MPU1356)</f>
        <v>0</v>
      </c>
      <c r="MPV1357" s="84">
        <f>MPU1357/MPT1357</f>
        <v>0</v>
      </c>
      <c r="MPW1357" s="84">
        <f>SUM(MPW1355)</f>
        <v>1000000</v>
      </c>
      <c r="MPX1357" s="84">
        <f>SUM(MPX1355:MPX1356)</f>
        <v>2000000</v>
      </c>
      <c r="MPY1357" s="84">
        <f>SUM(MPY1355:MPY1356)</f>
        <v>0</v>
      </c>
      <c r="MPZ1357" s="84">
        <f>MPY1357/MPX1357</f>
        <v>0</v>
      </c>
      <c r="MQA1357" s="84">
        <f>MPX1357-MPY1357</f>
        <v>2000000</v>
      </c>
      <c r="MQB1357" s="84">
        <f t="shared" si="525"/>
        <v>3000000</v>
      </c>
      <c r="MQI1357" s="84" t="s">
        <v>5397</v>
      </c>
      <c r="MQJ1357" s="84">
        <f>SUM(MQJ1355:MQJ1356)</f>
        <v>1000000</v>
      </c>
      <c r="MQK1357" s="84">
        <f>SUM(MQK1355:MQK1356)</f>
        <v>0</v>
      </c>
      <c r="MQL1357" s="84">
        <f>MQK1357/MQJ1357</f>
        <v>0</v>
      </c>
      <c r="MQM1357" s="84">
        <f>SUM(MQM1355)</f>
        <v>1000000</v>
      </c>
      <c r="MQN1357" s="84">
        <f>SUM(MQN1355:MQN1356)</f>
        <v>2000000</v>
      </c>
      <c r="MQO1357" s="84">
        <f>SUM(MQO1355:MQO1356)</f>
        <v>0</v>
      </c>
      <c r="MQP1357" s="84">
        <f>MQO1357/MQN1357</f>
        <v>0</v>
      </c>
      <c r="MQQ1357" s="84">
        <f>MQN1357-MQO1357</f>
        <v>2000000</v>
      </c>
      <c r="MQR1357" s="84">
        <f t="shared" si="525"/>
        <v>3000000</v>
      </c>
      <c r="MQY1357" s="84" t="s">
        <v>5397</v>
      </c>
      <c r="MQZ1357" s="84">
        <f>SUM(MQZ1355:MQZ1356)</f>
        <v>1000000</v>
      </c>
      <c r="MRA1357" s="84">
        <f>SUM(MRA1355:MRA1356)</f>
        <v>0</v>
      </c>
      <c r="MRB1357" s="84">
        <f>MRA1357/MQZ1357</f>
        <v>0</v>
      </c>
      <c r="MRC1357" s="84">
        <f>SUM(MRC1355)</f>
        <v>1000000</v>
      </c>
      <c r="MRD1357" s="84">
        <f>SUM(MRD1355:MRD1356)</f>
        <v>2000000</v>
      </c>
      <c r="MRE1357" s="84">
        <f>SUM(MRE1355:MRE1356)</f>
        <v>0</v>
      </c>
      <c r="MRF1357" s="84">
        <f>MRE1357/MRD1357</f>
        <v>0</v>
      </c>
      <c r="MRG1357" s="84">
        <f>MRD1357-MRE1357</f>
        <v>2000000</v>
      </c>
      <c r="MRH1357" s="84">
        <f t="shared" si="526"/>
        <v>3000000</v>
      </c>
      <c r="MRO1357" s="84" t="s">
        <v>5397</v>
      </c>
      <c r="MRP1357" s="84">
        <f>SUM(MRP1355:MRP1356)</f>
        <v>1000000</v>
      </c>
      <c r="MRQ1357" s="84">
        <f>SUM(MRQ1355:MRQ1356)</f>
        <v>0</v>
      </c>
      <c r="MRR1357" s="84">
        <f>MRQ1357/MRP1357</f>
        <v>0</v>
      </c>
      <c r="MRS1357" s="84">
        <f>SUM(MRS1355)</f>
        <v>1000000</v>
      </c>
      <c r="MRT1357" s="84">
        <f>SUM(MRT1355:MRT1356)</f>
        <v>2000000</v>
      </c>
      <c r="MRU1357" s="84">
        <f>SUM(MRU1355:MRU1356)</f>
        <v>0</v>
      </c>
      <c r="MRV1357" s="84">
        <f>MRU1357/MRT1357</f>
        <v>0</v>
      </c>
      <c r="MRW1357" s="84">
        <f>MRT1357-MRU1357</f>
        <v>2000000</v>
      </c>
      <c r="MRX1357" s="84">
        <f t="shared" si="526"/>
        <v>3000000</v>
      </c>
      <c r="MSE1357" s="84" t="s">
        <v>5397</v>
      </c>
      <c r="MSF1357" s="84">
        <f>SUM(MSF1355:MSF1356)</f>
        <v>1000000</v>
      </c>
      <c r="MSG1357" s="84">
        <f>SUM(MSG1355:MSG1356)</f>
        <v>0</v>
      </c>
      <c r="MSH1357" s="84">
        <f>MSG1357/MSF1357</f>
        <v>0</v>
      </c>
      <c r="MSI1357" s="84">
        <f>SUM(MSI1355)</f>
        <v>1000000</v>
      </c>
      <c r="MSJ1357" s="84">
        <f>SUM(MSJ1355:MSJ1356)</f>
        <v>2000000</v>
      </c>
      <c r="MSK1357" s="84">
        <f>SUM(MSK1355:MSK1356)</f>
        <v>0</v>
      </c>
      <c r="MSL1357" s="84">
        <f>MSK1357/MSJ1357</f>
        <v>0</v>
      </c>
      <c r="MSM1357" s="84">
        <f>MSJ1357-MSK1357</f>
        <v>2000000</v>
      </c>
      <c r="MSN1357" s="84">
        <f t="shared" si="527"/>
        <v>3000000</v>
      </c>
      <c r="MSU1357" s="84" t="s">
        <v>5397</v>
      </c>
      <c r="MSV1357" s="84">
        <f>SUM(MSV1355:MSV1356)</f>
        <v>1000000</v>
      </c>
      <c r="MSW1357" s="84">
        <f>SUM(MSW1355:MSW1356)</f>
        <v>0</v>
      </c>
      <c r="MSX1357" s="84">
        <f>MSW1357/MSV1357</f>
        <v>0</v>
      </c>
      <c r="MSY1357" s="84">
        <f>SUM(MSY1355)</f>
        <v>1000000</v>
      </c>
      <c r="MSZ1357" s="84">
        <f>SUM(MSZ1355:MSZ1356)</f>
        <v>2000000</v>
      </c>
      <c r="MTA1357" s="84">
        <f>SUM(MTA1355:MTA1356)</f>
        <v>0</v>
      </c>
      <c r="MTB1357" s="84">
        <f>MTA1357/MSZ1357</f>
        <v>0</v>
      </c>
      <c r="MTC1357" s="84">
        <f>MSZ1357-MTA1357</f>
        <v>2000000</v>
      </c>
      <c r="MTD1357" s="84">
        <f t="shared" si="527"/>
        <v>3000000</v>
      </c>
      <c r="MTK1357" s="84" t="s">
        <v>5397</v>
      </c>
      <c r="MTL1357" s="84">
        <f>SUM(MTL1355:MTL1356)</f>
        <v>1000000</v>
      </c>
      <c r="MTM1357" s="84">
        <f>SUM(MTM1355:MTM1356)</f>
        <v>0</v>
      </c>
      <c r="MTN1357" s="84">
        <f>MTM1357/MTL1357</f>
        <v>0</v>
      </c>
      <c r="MTO1357" s="84">
        <f>SUM(MTO1355)</f>
        <v>1000000</v>
      </c>
      <c r="MTP1357" s="84">
        <f>SUM(MTP1355:MTP1356)</f>
        <v>2000000</v>
      </c>
      <c r="MTQ1357" s="84">
        <f>SUM(MTQ1355:MTQ1356)</f>
        <v>0</v>
      </c>
      <c r="MTR1357" s="84">
        <f>MTQ1357/MTP1357</f>
        <v>0</v>
      </c>
      <c r="MTS1357" s="84">
        <f>MTP1357-MTQ1357</f>
        <v>2000000</v>
      </c>
      <c r="MTT1357" s="84">
        <f t="shared" si="528"/>
        <v>3000000</v>
      </c>
      <c r="MUA1357" s="84" t="s">
        <v>5397</v>
      </c>
      <c r="MUB1357" s="84">
        <f>SUM(MUB1355:MUB1356)</f>
        <v>1000000</v>
      </c>
      <c r="MUC1357" s="84">
        <f>SUM(MUC1355:MUC1356)</f>
        <v>0</v>
      </c>
      <c r="MUD1357" s="84">
        <f>MUC1357/MUB1357</f>
        <v>0</v>
      </c>
      <c r="MUE1357" s="84">
        <f>SUM(MUE1355)</f>
        <v>1000000</v>
      </c>
      <c r="MUF1357" s="84">
        <f>SUM(MUF1355:MUF1356)</f>
        <v>2000000</v>
      </c>
      <c r="MUG1357" s="84">
        <f>SUM(MUG1355:MUG1356)</f>
        <v>0</v>
      </c>
      <c r="MUH1357" s="84">
        <f>MUG1357/MUF1357</f>
        <v>0</v>
      </c>
      <c r="MUI1357" s="84">
        <f>MUF1357-MUG1357</f>
        <v>2000000</v>
      </c>
      <c r="MUJ1357" s="84">
        <f t="shared" si="528"/>
        <v>3000000</v>
      </c>
      <c r="MUQ1357" s="84" t="s">
        <v>5397</v>
      </c>
      <c r="MUR1357" s="84">
        <f>SUM(MUR1355:MUR1356)</f>
        <v>1000000</v>
      </c>
      <c r="MUS1357" s="84">
        <f>SUM(MUS1355:MUS1356)</f>
        <v>0</v>
      </c>
      <c r="MUT1357" s="84">
        <f>MUS1357/MUR1357</f>
        <v>0</v>
      </c>
      <c r="MUU1357" s="84">
        <f>SUM(MUU1355)</f>
        <v>1000000</v>
      </c>
      <c r="MUV1357" s="84">
        <f>SUM(MUV1355:MUV1356)</f>
        <v>2000000</v>
      </c>
      <c r="MUW1357" s="84">
        <f>SUM(MUW1355:MUW1356)</f>
        <v>0</v>
      </c>
      <c r="MUX1357" s="84">
        <f>MUW1357/MUV1357</f>
        <v>0</v>
      </c>
      <c r="MUY1357" s="84">
        <f>MUV1357-MUW1357</f>
        <v>2000000</v>
      </c>
      <c r="MUZ1357" s="84">
        <f t="shared" si="529"/>
        <v>3000000</v>
      </c>
      <c r="MVG1357" s="84" t="s">
        <v>5397</v>
      </c>
      <c r="MVH1357" s="84">
        <f>SUM(MVH1355:MVH1356)</f>
        <v>1000000</v>
      </c>
      <c r="MVI1357" s="84">
        <f>SUM(MVI1355:MVI1356)</f>
        <v>0</v>
      </c>
      <c r="MVJ1357" s="84">
        <f>MVI1357/MVH1357</f>
        <v>0</v>
      </c>
      <c r="MVK1357" s="84">
        <f>SUM(MVK1355)</f>
        <v>1000000</v>
      </c>
      <c r="MVL1357" s="84">
        <f>SUM(MVL1355:MVL1356)</f>
        <v>2000000</v>
      </c>
      <c r="MVM1357" s="84">
        <f>SUM(MVM1355:MVM1356)</f>
        <v>0</v>
      </c>
      <c r="MVN1357" s="84">
        <f>MVM1357/MVL1357</f>
        <v>0</v>
      </c>
      <c r="MVO1357" s="84">
        <f>MVL1357-MVM1357</f>
        <v>2000000</v>
      </c>
      <c r="MVP1357" s="84">
        <f t="shared" si="529"/>
        <v>3000000</v>
      </c>
      <c r="MVW1357" s="84" t="s">
        <v>5397</v>
      </c>
      <c r="MVX1357" s="84">
        <f>SUM(MVX1355:MVX1356)</f>
        <v>1000000</v>
      </c>
      <c r="MVY1357" s="84">
        <f>SUM(MVY1355:MVY1356)</f>
        <v>0</v>
      </c>
      <c r="MVZ1357" s="84">
        <f>MVY1357/MVX1357</f>
        <v>0</v>
      </c>
      <c r="MWA1357" s="84">
        <f>SUM(MWA1355)</f>
        <v>1000000</v>
      </c>
      <c r="MWB1357" s="84">
        <f>SUM(MWB1355:MWB1356)</f>
        <v>2000000</v>
      </c>
      <c r="MWC1357" s="84">
        <f>SUM(MWC1355:MWC1356)</f>
        <v>0</v>
      </c>
      <c r="MWD1357" s="84">
        <f>MWC1357/MWB1357</f>
        <v>0</v>
      </c>
      <c r="MWE1357" s="84">
        <f>MWB1357-MWC1357</f>
        <v>2000000</v>
      </c>
      <c r="MWF1357" s="84">
        <f t="shared" si="530"/>
        <v>3000000</v>
      </c>
      <c r="MWM1357" s="84" t="s">
        <v>5397</v>
      </c>
      <c r="MWN1357" s="84">
        <f>SUM(MWN1355:MWN1356)</f>
        <v>1000000</v>
      </c>
      <c r="MWO1357" s="84">
        <f>SUM(MWO1355:MWO1356)</f>
        <v>0</v>
      </c>
      <c r="MWP1357" s="84">
        <f>MWO1357/MWN1357</f>
        <v>0</v>
      </c>
      <c r="MWQ1357" s="84">
        <f>SUM(MWQ1355)</f>
        <v>1000000</v>
      </c>
      <c r="MWR1357" s="84">
        <f>SUM(MWR1355:MWR1356)</f>
        <v>2000000</v>
      </c>
      <c r="MWS1357" s="84">
        <f>SUM(MWS1355:MWS1356)</f>
        <v>0</v>
      </c>
      <c r="MWT1357" s="84">
        <f>MWS1357/MWR1357</f>
        <v>0</v>
      </c>
      <c r="MWU1357" s="84">
        <f>MWR1357-MWS1357</f>
        <v>2000000</v>
      </c>
      <c r="MWV1357" s="84">
        <f t="shared" si="530"/>
        <v>3000000</v>
      </c>
      <c r="MXC1357" s="84" t="s">
        <v>5397</v>
      </c>
      <c r="MXD1357" s="84">
        <f>SUM(MXD1355:MXD1356)</f>
        <v>1000000</v>
      </c>
      <c r="MXE1357" s="84">
        <f>SUM(MXE1355:MXE1356)</f>
        <v>0</v>
      </c>
      <c r="MXF1357" s="84">
        <f>MXE1357/MXD1357</f>
        <v>0</v>
      </c>
      <c r="MXG1357" s="84">
        <f>SUM(MXG1355)</f>
        <v>1000000</v>
      </c>
      <c r="MXH1357" s="84">
        <f>SUM(MXH1355:MXH1356)</f>
        <v>2000000</v>
      </c>
      <c r="MXI1357" s="84">
        <f>SUM(MXI1355:MXI1356)</f>
        <v>0</v>
      </c>
      <c r="MXJ1357" s="84">
        <f>MXI1357/MXH1357</f>
        <v>0</v>
      </c>
      <c r="MXK1357" s="84">
        <f>MXH1357-MXI1357</f>
        <v>2000000</v>
      </c>
      <c r="MXL1357" s="84">
        <f t="shared" si="531"/>
        <v>3000000</v>
      </c>
      <c r="MXS1357" s="84" t="s">
        <v>5397</v>
      </c>
      <c r="MXT1357" s="84">
        <f>SUM(MXT1355:MXT1356)</f>
        <v>1000000</v>
      </c>
      <c r="MXU1357" s="84">
        <f>SUM(MXU1355:MXU1356)</f>
        <v>0</v>
      </c>
      <c r="MXV1357" s="84">
        <f>MXU1357/MXT1357</f>
        <v>0</v>
      </c>
      <c r="MXW1357" s="84">
        <f>SUM(MXW1355)</f>
        <v>1000000</v>
      </c>
      <c r="MXX1357" s="84">
        <f>SUM(MXX1355:MXX1356)</f>
        <v>2000000</v>
      </c>
      <c r="MXY1357" s="84">
        <f>SUM(MXY1355:MXY1356)</f>
        <v>0</v>
      </c>
      <c r="MXZ1357" s="84">
        <f>MXY1357/MXX1357</f>
        <v>0</v>
      </c>
      <c r="MYA1357" s="84">
        <f>MXX1357-MXY1357</f>
        <v>2000000</v>
      </c>
      <c r="MYB1357" s="84">
        <f t="shared" si="531"/>
        <v>3000000</v>
      </c>
      <c r="MYI1357" s="84" t="s">
        <v>5397</v>
      </c>
      <c r="MYJ1357" s="84">
        <f>SUM(MYJ1355:MYJ1356)</f>
        <v>1000000</v>
      </c>
      <c r="MYK1357" s="84">
        <f>SUM(MYK1355:MYK1356)</f>
        <v>0</v>
      </c>
      <c r="MYL1357" s="84">
        <f>MYK1357/MYJ1357</f>
        <v>0</v>
      </c>
      <c r="MYM1357" s="84">
        <f>SUM(MYM1355)</f>
        <v>1000000</v>
      </c>
      <c r="MYN1357" s="84">
        <f>SUM(MYN1355:MYN1356)</f>
        <v>2000000</v>
      </c>
      <c r="MYO1357" s="84">
        <f>SUM(MYO1355:MYO1356)</f>
        <v>0</v>
      </c>
      <c r="MYP1357" s="84">
        <f>MYO1357/MYN1357</f>
        <v>0</v>
      </c>
      <c r="MYQ1357" s="84">
        <f>MYN1357-MYO1357</f>
        <v>2000000</v>
      </c>
      <c r="MYR1357" s="84">
        <f t="shared" si="532"/>
        <v>3000000</v>
      </c>
      <c r="MYY1357" s="84" t="s">
        <v>5397</v>
      </c>
      <c r="MYZ1357" s="84">
        <f>SUM(MYZ1355:MYZ1356)</f>
        <v>1000000</v>
      </c>
      <c r="MZA1357" s="84">
        <f>SUM(MZA1355:MZA1356)</f>
        <v>0</v>
      </c>
      <c r="MZB1357" s="84">
        <f>MZA1357/MYZ1357</f>
        <v>0</v>
      </c>
      <c r="MZC1357" s="84">
        <f>SUM(MZC1355)</f>
        <v>1000000</v>
      </c>
      <c r="MZD1357" s="84">
        <f>SUM(MZD1355:MZD1356)</f>
        <v>2000000</v>
      </c>
      <c r="MZE1357" s="84">
        <f>SUM(MZE1355:MZE1356)</f>
        <v>0</v>
      </c>
      <c r="MZF1357" s="84">
        <f>MZE1357/MZD1357</f>
        <v>0</v>
      </c>
      <c r="MZG1357" s="84">
        <f>MZD1357-MZE1357</f>
        <v>2000000</v>
      </c>
      <c r="MZH1357" s="84">
        <f t="shared" si="532"/>
        <v>3000000</v>
      </c>
      <c r="MZO1357" s="84" t="s">
        <v>5397</v>
      </c>
      <c r="MZP1357" s="84">
        <f>SUM(MZP1355:MZP1356)</f>
        <v>1000000</v>
      </c>
      <c r="MZQ1357" s="84">
        <f>SUM(MZQ1355:MZQ1356)</f>
        <v>0</v>
      </c>
      <c r="MZR1357" s="84">
        <f>MZQ1357/MZP1357</f>
        <v>0</v>
      </c>
      <c r="MZS1357" s="84">
        <f>SUM(MZS1355)</f>
        <v>1000000</v>
      </c>
      <c r="MZT1357" s="84">
        <f>SUM(MZT1355:MZT1356)</f>
        <v>2000000</v>
      </c>
      <c r="MZU1357" s="84">
        <f>SUM(MZU1355:MZU1356)</f>
        <v>0</v>
      </c>
      <c r="MZV1357" s="84">
        <f>MZU1357/MZT1357</f>
        <v>0</v>
      </c>
      <c r="MZW1357" s="84">
        <f>MZT1357-MZU1357</f>
        <v>2000000</v>
      </c>
      <c r="MZX1357" s="84">
        <f t="shared" si="533"/>
        <v>3000000</v>
      </c>
      <c r="NAE1357" s="84" t="s">
        <v>5397</v>
      </c>
      <c r="NAF1357" s="84">
        <f>SUM(NAF1355:NAF1356)</f>
        <v>1000000</v>
      </c>
      <c r="NAG1357" s="84">
        <f>SUM(NAG1355:NAG1356)</f>
        <v>0</v>
      </c>
      <c r="NAH1357" s="84">
        <f>NAG1357/NAF1357</f>
        <v>0</v>
      </c>
      <c r="NAI1357" s="84">
        <f>SUM(NAI1355)</f>
        <v>1000000</v>
      </c>
      <c r="NAJ1357" s="84">
        <f>SUM(NAJ1355:NAJ1356)</f>
        <v>2000000</v>
      </c>
      <c r="NAK1357" s="84">
        <f>SUM(NAK1355:NAK1356)</f>
        <v>0</v>
      </c>
      <c r="NAL1357" s="84">
        <f>NAK1357/NAJ1357</f>
        <v>0</v>
      </c>
      <c r="NAM1357" s="84">
        <f>NAJ1357-NAK1357</f>
        <v>2000000</v>
      </c>
      <c r="NAN1357" s="84">
        <f t="shared" si="533"/>
        <v>3000000</v>
      </c>
      <c r="NAU1357" s="84" t="s">
        <v>5397</v>
      </c>
      <c r="NAV1357" s="84">
        <f>SUM(NAV1355:NAV1356)</f>
        <v>1000000</v>
      </c>
      <c r="NAW1357" s="84">
        <f>SUM(NAW1355:NAW1356)</f>
        <v>0</v>
      </c>
      <c r="NAX1357" s="84">
        <f>NAW1357/NAV1357</f>
        <v>0</v>
      </c>
      <c r="NAY1357" s="84">
        <f>SUM(NAY1355)</f>
        <v>1000000</v>
      </c>
      <c r="NAZ1357" s="84">
        <f>SUM(NAZ1355:NAZ1356)</f>
        <v>2000000</v>
      </c>
      <c r="NBA1357" s="84">
        <f>SUM(NBA1355:NBA1356)</f>
        <v>0</v>
      </c>
      <c r="NBB1357" s="84">
        <f>NBA1357/NAZ1357</f>
        <v>0</v>
      </c>
      <c r="NBC1357" s="84">
        <f>NAZ1357-NBA1357</f>
        <v>2000000</v>
      </c>
      <c r="NBD1357" s="84">
        <f t="shared" si="534"/>
        <v>3000000</v>
      </c>
      <c r="NBK1357" s="84" t="s">
        <v>5397</v>
      </c>
      <c r="NBL1357" s="84">
        <f>SUM(NBL1355:NBL1356)</f>
        <v>1000000</v>
      </c>
      <c r="NBM1357" s="84">
        <f>SUM(NBM1355:NBM1356)</f>
        <v>0</v>
      </c>
      <c r="NBN1357" s="84">
        <f>NBM1357/NBL1357</f>
        <v>0</v>
      </c>
      <c r="NBO1357" s="84">
        <f>SUM(NBO1355)</f>
        <v>1000000</v>
      </c>
      <c r="NBP1357" s="84">
        <f>SUM(NBP1355:NBP1356)</f>
        <v>2000000</v>
      </c>
      <c r="NBQ1357" s="84">
        <f>SUM(NBQ1355:NBQ1356)</f>
        <v>0</v>
      </c>
      <c r="NBR1357" s="84">
        <f>NBQ1357/NBP1357</f>
        <v>0</v>
      </c>
      <c r="NBS1357" s="84">
        <f>NBP1357-NBQ1357</f>
        <v>2000000</v>
      </c>
      <c r="NBT1357" s="84">
        <f t="shared" si="534"/>
        <v>3000000</v>
      </c>
      <c r="NCA1357" s="84" t="s">
        <v>5397</v>
      </c>
      <c r="NCB1357" s="84">
        <f>SUM(NCB1355:NCB1356)</f>
        <v>1000000</v>
      </c>
      <c r="NCC1357" s="84">
        <f>SUM(NCC1355:NCC1356)</f>
        <v>0</v>
      </c>
      <c r="NCD1357" s="84">
        <f>NCC1357/NCB1357</f>
        <v>0</v>
      </c>
      <c r="NCE1357" s="84">
        <f>SUM(NCE1355)</f>
        <v>1000000</v>
      </c>
      <c r="NCF1357" s="84">
        <f>SUM(NCF1355:NCF1356)</f>
        <v>2000000</v>
      </c>
      <c r="NCG1357" s="84">
        <f>SUM(NCG1355:NCG1356)</f>
        <v>0</v>
      </c>
      <c r="NCH1357" s="84">
        <f>NCG1357/NCF1357</f>
        <v>0</v>
      </c>
      <c r="NCI1357" s="84">
        <f>NCF1357-NCG1357</f>
        <v>2000000</v>
      </c>
      <c r="NCJ1357" s="84">
        <f t="shared" si="535"/>
        <v>3000000</v>
      </c>
      <c r="NCQ1357" s="84" t="s">
        <v>5397</v>
      </c>
      <c r="NCR1357" s="84">
        <f>SUM(NCR1355:NCR1356)</f>
        <v>1000000</v>
      </c>
      <c r="NCS1357" s="84">
        <f>SUM(NCS1355:NCS1356)</f>
        <v>0</v>
      </c>
      <c r="NCT1357" s="84">
        <f>NCS1357/NCR1357</f>
        <v>0</v>
      </c>
      <c r="NCU1357" s="84">
        <f>SUM(NCU1355)</f>
        <v>1000000</v>
      </c>
      <c r="NCV1357" s="84">
        <f>SUM(NCV1355:NCV1356)</f>
        <v>2000000</v>
      </c>
      <c r="NCW1357" s="84">
        <f>SUM(NCW1355:NCW1356)</f>
        <v>0</v>
      </c>
      <c r="NCX1357" s="84">
        <f>NCW1357/NCV1357</f>
        <v>0</v>
      </c>
      <c r="NCY1357" s="84">
        <f>NCV1357-NCW1357</f>
        <v>2000000</v>
      </c>
      <c r="NCZ1357" s="84">
        <f t="shared" si="535"/>
        <v>3000000</v>
      </c>
      <c r="NDG1357" s="84" t="s">
        <v>5397</v>
      </c>
      <c r="NDH1357" s="84">
        <f>SUM(NDH1355:NDH1356)</f>
        <v>1000000</v>
      </c>
      <c r="NDI1357" s="84">
        <f>SUM(NDI1355:NDI1356)</f>
        <v>0</v>
      </c>
      <c r="NDJ1357" s="84">
        <f>NDI1357/NDH1357</f>
        <v>0</v>
      </c>
      <c r="NDK1357" s="84">
        <f>SUM(NDK1355)</f>
        <v>1000000</v>
      </c>
      <c r="NDL1357" s="84">
        <f>SUM(NDL1355:NDL1356)</f>
        <v>2000000</v>
      </c>
      <c r="NDM1357" s="84">
        <f>SUM(NDM1355:NDM1356)</f>
        <v>0</v>
      </c>
      <c r="NDN1357" s="84">
        <f>NDM1357/NDL1357</f>
        <v>0</v>
      </c>
      <c r="NDO1357" s="84">
        <f>NDL1357-NDM1357</f>
        <v>2000000</v>
      </c>
      <c r="NDP1357" s="84">
        <f t="shared" si="536"/>
        <v>3000000</v>
      </c>
      <c r="NDW1357" s="84" t="s">
        <v>5397</v>
      </c>
      <c r="NDX1357" s="84">
        <f>SUM(NDX1355:NDX1356)</f>
        <v>1000000</v>
      </c>
      <c r="NDY1357" s="84">
        <f>SUM(NDY1355:NDY1356)</f>
        <v>0</v>
      </c>
      <c r="NDZ1357" s="84">
        <f>NDY1357/NDX1357</f>
        <v>0</v>
      </c>
      <c r="NEA1357" s="84">
        <f>SUM(NEA1355)</f>
        <v>1000000</v>
      </c>
      <c r="NEB1357" s="84">
        <f>SUM(NEB1355:NEB1356)</f>
        <v>2000000</v>
      </c>
      <c r="NEC1357" s="84">
        <f>SUM(NEC1355:NEC1356)</f>
        <v>0</v>
      </c>
      <c r="NED1357" s="84">
        <f>NEC1357/NEB1357</f>
        <v>0</v>
      </c>
      <c r="NEE1357" s="84">
        <f>NEB1357-NEC1357</f>
        <v>2000000</v>
      </c>
      <c r="NEF1357" s="84">
        <f t="shared" si="536"/>
        <v>3000000</v>
      </c>
      <c r="NEM1357" s="84" t="s">
        <v>5397</v>
      </c>
      <c r="NEN1357" s="84">
        <f>SUM(NEN1355:NEN1356)</f>
        <v>1000000</v>
      </c>
      <c r="NEO1357" s="84">
        <f>SUM(NEO1355:NEO1356)</f>
        <v>0</v>
      </c>
      <c r="NEP1357" s="84">
        <f>NEO1357/NEN1357</f>
        <v>0</v>
      </c>
      <c r="NEQ1357" s="84">
        <f>SUM(NEQ1355)</f>
        <v>1000000</v>
      </c>
      <c r="NER1357" s="84">
        <f>SUM(NER1355:NER1356)</f>
        <v>2000000</v>
      </c>
      <c r="NES1357" s="84">
        <f>SUM(NES1355:NES1356)</f>
        <v>0</v>
      </c>
      <c r="NET1357" s="84">
        <f>NES1357/NER1357</f>
        <v>0</v>
      </c>
      <c r="NEU1357" s="84">
        <f>NER1357-NES1357</f>
        <v>2000000</v>
      </c>
      <c r="NEV1357" s="84">
        <f t="shared" si="537"/>
        <v>3000000</v>
      </c>
      <c r="NFC1357" s="84" t="s">
        <v>5397</v>
      </c>
      <c r="NFD1357" s="84">
        <f>SUM(NFD1355:NFD1356)</f>
        <v>1000000</v>
      </c>
      <c r="NFE1357" s="84">
        <f>SUM(NFE1355:NFE1356)</f>
        <v>0</v>
      </c>
      <c r="NFF1357" s="84">
        <f>NFE1357/NFD1357</f>
        <v>0</v>
      </c>
      <c r="NFG1357" s="84">
        <f>SUM(NFG1355)</f>
        <v>1000000</v>
      </c>
      <c r="NFH1357" s="84">
        <f>SUM(NFH1355:NFH1356)</f>
        <v>2000000</v>
      </c>
      <c r="NFI1357" s="84">
        <f>SUM(NFI1355:NFI1356)</f>
        <v>0</v>
      </c>
      <c r="NFJ1357" s="84">
        <f>NFI1357/NFH1357</f>
        <v>0</v>
      </c>
      <c r="NFK1357" s="84">
        <f>NFH1357-NFI1357</f>
        <v>2000000</v>
      </c>
      <c r="NFL1357" s="84">
        <f t="shared" si="537"/>
        <v>3000000</v>
      </c>
      <c r="NFS1357" s="84" t="s">
        <v>5397</v>
      </c>
      <c r="NFT1357" s="84">
        <f>SUM(NFT1355:NFT1356)</f>
        <v>1000000</v>
      </c>
      <c r="NFU1357" s="84">
        <f>SUM(NFU1355:NFU1356)</f>
        <v>0</v>
      </c>
      <c r="NFV1357" s="84">
        <f>NFU1357/NFT1357</f>
        <v>0</v>
      </c>
      <c r="NFW1357" s="84">
        <f>SUM(NFW1355)</f>
        <v>1000000</v>
      </c>
      <c r="NFX1357" s="84">
        <f>SUM(NFX1355:NFX1356)</f>
        <v>2000000</v>
      </c>
      <c r="NFY1357" s="84">
        <f>SUM(NFY1355:NFY1356)</f>
        <v>0</v>
      </c>
      <c r="NFZ1357" s="84">
        <f>NFY1357/NFX1357</f>
        <v>0</v>
      </c>
      <c r="NGA1357" s="84">
        <f>NFX1357-NFY1357</f>
        <v>2000000</v>
      </c>
      <c r="NGB1357" s="84">
        <f t="shared" si="538"/>
        <v>3000000</v>
      </c>
      <c r="NGI1357" s="84" t="s">
        <v>5397</v>
      </c>
      <c r="NGJ1357" s="84">
        <f>SUM(NGJ1355:NGJ1356)</f>
        <v>1000000</v>
      </c>
      <c r="NGK1357" s="84">
        <f>SUM(NGK1355:NGK1356)</f>
        <v>0</v>
      </c>
      <c r="NGL1357" s="84">
        <f>NGK1357/NGJ1357</f>
        <v>0</v>
      </c>
      <c r="NGM1357" s="84">
        <f>SUM(NGM1355)</f>
        <v>1000000</v>
      </c>
      <c r="NGN1357" s="84">
        <f>SUM(NGN1355:NGN1356)</f>
        <v>2000000</v>
      </c>
      <c r="NGO1357" s="84">
        <f>SUM(NGO1355:NGO1356)</f>
        <v>0</v>
      </c>
      <c r="NGP1357" s="84">
        <f>NGO1357/NGN1357</f>
        <v>0</v>
      </c>
      <c r="NGQ1357" s="84">
        <f>NGN1357-NGO1357</f>
        <v>2000000</v>
      </c>
      <c r="NGR1357" s="84">
        <f t="shared" si="538"/>
        <v>3000000</v>
      </c>
      <c r="NGY1357" s="84" t="s">
        <v>5397</v>
      </c>
      <c r="NGZ1357" s="84">
        <f>SUM(NGZ1355:NGZ1356)</f>
        <v>1000000</v>
      </c>
      <c r="NHA1357" s="84">
        <f>SUM(NHA1355:NHA1356)</f>
        <v>0</v>
      </c>
      <c r="NHB1357" s="84">
        <f>NHA1357/NGZ1357</f>
        <v>0</v>
      </c>
      <c r="NHC1357" s="84">
        <f>SUM(NHC1355)</f>
        <v>1000000</v>
      </c>
      <c r="NHD1357" s="84">
        <f>SUM(NHD1355:NHD1356)</f>
        <v>2000000</v>
      </c>
      <c r="NHE1357" s="84">
        <f>SUM(NHE1355:NHE1356)</f>
        <v>0</v>
      </c>
      <c r="NHF1357" s="84">
        <f>NHE1357/NHD1357</f>
        <v>0</v>
      </c>
      <c r="NHG1357" s="84">
        <f>NHD1357-NHE1357</f>
        <v>2000000</v>
      </c>
      <c r="NHH1357" s="84">
        <f t="shared" si="539"/>
        <v>3000000</v>
      </c>
      <c r="NHO1357" s="84" t="s">
        <v>5397</v>
      </c>
      <c r="NHP1357" s="84">
        <f>SUM(NHP1355:NHP1356)</f>
        <v>1000000</v>
      </c>
      <c r="NHQ1357" s="84">
        <f>SUM(NHQ1355:NHQ1356)</f>
        <v>0</v>
      </c>
      <c r="NHR1357" s="84">
        <f>NHQ1357/NHP1357</f>
        <v>0</v>
      </c>
      <c r="NHS1357" s="84">
        <f>SUM(NHS1355)</f>
        <v>1000000</v>
      </c>
      <c r="NHT1357" s="84">
        <f>SUM(NHT1355:NHT1356)</f>
        <v>2000000</v>
      </c>
      <c r="NHU1357" s="84">
        <f>SUM(NHU1355:NHU1356)</f>
        <v>0</v>
      </c>
      <c r="NHV1357" s="84">
        <f>NHU1357/NHT1357</f>
        <v>0</v>
      </c>
      <c r="NHW1357" s="84">
        <f>NHT1357-NHU1357</f>
        <v>2000000</v>
      </c>
      <c r="NHX1357" s="84">
        <f t="shared" si="539"/>
        <v>3000000</v>
      </c>
      <c r="NIE1357" s="84" t="s">
        <v>5397</v>
      </c>
      <c r="NIF1357" s="84">
        <f>SUM(NIF1355:NIF1356)</f>
        <v>1000000</v>
      </c>
      <c r="NIG1357" s="84">
        <f>SUM(NIG1355:NIG1356)</f>
        <v>0</v>
      </c>
      <c r="NIH1357" s="84">
        <f>NIG1357/NIF1357</f>
        <v>0</v>
      </c>
      <c r="NII1357" s="84">
        <f>SUM(NII1355)</f>
        <v>1000000</v>
      </c>
      <c r="NIJ1357" s="84">
        <f>SUM(NIJ1355:NIJ1356)</f>
        <v>2000000</v>
      </c>
      <c r="NIK1357" s="84">
        <f>SUM(NIK1355:NIK1356)</f>
        <v>0</v>
      </c>
      <c r="NIL1357" s="84">
        <f>NIK1357/NIJ1357</f>
        <v>0</v>
      </c>
      <c r="NIM1357" s="84">
        <f>NIJ1357-NIK1357</f>
        <v>2000000</v>
      </c>
      <c r="NIN1357" s="84">
        <f t="shared" si="540"/>
        <v>3000000</v>
      </c>
      <c r="NIU1357" s="84" t="s">
        <v>5397</v>
      </c>
      <c r="NIV1357" s="84">
        <f>SUM(NIV1355:NIV1356)</f>
        <v>1000000</v>
      </c>
      <c r="NIW1357" s="84">
        <f>SUM(NIW1355:NIW1356)</f>
        <v>0</v>
      </c>
      <c r="NIX1357" s="84">
        <f>NIW1357/NIV1357</f>
        <v>0</v>
      </c>
      <c r="NIY1357" s="84">
        <f>SUM(NIY1355)</f>
        <v>1000000</v>
      </c>
      <c r="NIZ1357" s="84">
        <f>SUM(NIZ1355:NIZ1356)</f>
        <v>2000000</v>
      </c>
      <c r="NJA1357" s="84">
        <f>SUM(NJA1355:NJA1356)</f>
        <v>0</v>
      </c>
      <c r="NJB1357" s="84">
        <f>NJA1357/NIZ1357</f>
        <v>0</v>
      </c>
      <c r="NJC1357" s="84">
        <f>NIZ1357-NJA1357</f>
        <v>2000000</v>
      </c>
      <c r="NJD1357" s="84">
        <f t="shared" si="540"/>
        <v>3000000</v>
      </c>
      <c r="NJK1357" s="84" t="s">
        <v>5397</v>
      </c>
      <c r="NJL1357" s="84">
        <f>SUM(NJL1355:NJL1356)</f>
        <v>1000000</v>
      </c>
      <c r="NJM1357" s="84">
        <f>SUM(NJM1355:NJM1356)</f>
        <v>0</v>
      </c>
      <c r="NJN1357" s="84">
        <f>NJM1357/NJL1357</f>
        <v>0</v>
      </c>
      <c r="NJO1357" s="84">
        <f>SUM(NJO1355)</f>
        <v>1000000</v>
      </c>
      <c r="NJP1357" s="84">
        <f>SUM(NJP1355:NJP1356)</f>
        <v>2000000</v>
      </c>
      <c r="NJQ1357" s="84">
        <f>SUM(NJQ1355:NJQ1356)</f>
        <v>0</v>
      </c>
      <c r="NJR1357" s="84">
        <f>NJQ1357/NJP1357</f>
        <v>0</v>
      </c>
      <c r="NJS1357" s="84">
        <f>NJP1357-NJQ1357</f>
        <v>2000000</v>
      </c>
      <c r="NJT1357" s="84">
        <f t="shared" si="541"/>
        <v>3000000</v>
      </c>
      <c r="NKA1357" s="84" t="s">
        <v>5397</v>
      </c>
      <c r="NKB1357" s="84">
        <f>SUM(NKB1355:NKB1356)</f>
        <v>1000000</v>
      </c>
      <c r="NKC1357" s="84">
        <f>SUM(NKC1355:NKC1356)</f>
        <v>0</v>
      </c>
      <c r="NKD1357" s="84">
        <f>NKC1357/NKB1357</f>
        <v>0</v>
      </c>
      <c r="NKE1357" s="84">
        <f>SUM(NKE1355)</f>
        <v>1000000</v>
      </c>
      <c r="NKF1357" s="84">
        <f>SUM(NKF1355:NKF1356)</f>
        <v>2000000</v>
      </c>
      <c r="NKG1357" s="84">
        <f>SUM(NKG1355:NKG1356)</f>
        <v>0</v>
      </c>
      <c r="NKH1357" s="84">
        <f>NKG1357/NKF1357</f>
        <v>0</v>
      </c>
      <c r="NKI1357" s="84">
        <f>NKF1357-NKG1357</f>
        <v>2000000</v>
      </c>
      <c r="NKJ1357" s="84">
        <f t="shared" si="541"/>
        <v>3000000</v>
      </c>
      <c r="NKQ1357" s="84" t="s">
        <v>5397</v>
      </c>
      <c r="NKR1357" s="84">
        <f>SUM(NKR1355:NKR1356)</f>
        <v>1000000</v>
      </c>
      <c r="NKS1357" s="84">
        <f>SUM(NKS1355:NKS1356)</f>
        <v>0</v>
      </c>
      <c r="NKT1357" s="84">
        <f>NKS1357/NKR1357</f>
        <v>0</v>
      </c>
      <c r="NKU1357" s="84">
        <f>SUM(NKU1355)</f>
        <v>1000000</v>
      </c>
      <c r="NKV1357" s="84">
        <f>SUM(NKV1355:NKV1356)</f>
        <v>2000000</v>
      </c>
      <c r="NKW1357" s="84">
        <f>SUM(NKW1355:NKW1356)</f>
        <v>0</v>
      </c>
      <c r="NKX1357" s="84">
        <f>NKW1357/NKV1357</f>
        <v>0</v>
      </c>
      <c r="NKY1357" s="84">
        <f>NKV1357-NKW1357</f>
        <v>2000000</v>
      </c>
      <c r="NKZ1357" s="84">
        <f t="shared" si="542"/>
        <v>3000000</v>
      </c>
      <c r="NLG1357" s="84" t="s">
        <v>5397</v>
      </c>
      <c r="NLH1357" s="84">
        <f>SUM(NLH1355:NLH1356)</f>
        <v>1000000</v>
      </c>
      <c r="NLI1357" s="84">
        <f>SUM(NLI1355:NLI1356)</f>
        <v>0</v>
      </c>
      <c r="NLJ1357" s="84">
        <f>NLI1357/NLH1357</f>
        <v>0</v>
      </c>
      <c r="NLK1357" s="84">
        <f>SUM(NLK1355)</f>
        <v>1000000</v>
      </c>
      <c r="NLL1357" s="84">
        <f>SUM(NLL1355:NLL1356)</f>
        <v>2000000</v>
      </c>
      <c r="NLM1357" s="84">
        <f>SUM(NLM1355:NLM1356)</f>
        <v>0</v>
      </c>
      <c r="NLN1357" s="84">
        <f>NLM1357/NLL1357</f>
        <v>0</v>
      </c>
      <c r="NLO1357" s="84">
        <f>NLL1357-NLM1357</f>
        <v>2000000</v>
      </c>
      <c r="NLP1357" s="84">
        <f t="shared" si="542"/>
        <v>3000000</v>
      </c>
      <c r="NLW1357" s="84" t="s">
        <v>5397</v>
      </c>
      <c r="NLX1357" s="84">
        <f>SUM(NLX1355:NLX1356)</f>
        <v>1000000</v>
      </c>
      <c r="NLY1357" s="84">
        <f>SUM(NLY1355:NLY1356)</f>
        <v>0</v>
      </c>
      <c r="NLZ1357" s="84">
        <f>NLY1357/NLX1357</f>
        <v>0</v>
      </c>
      <c r="NMA1357" s="84">
        <f>SUM(NMA1355)</f>
        <v>1000000</v>
      </c>
      <c r="NMB1357" s="84">
        <f>SUM(NMB1355:NMB1356)</f>
        <v>2000000</v>
      </c>
      <c r="NMC1357" s="84">
        <f>SUM(NMC1355:NMC1356)</f>
        <v>0</v>
      </c>
      <c r="NMD1357" s="84">
        <f>NMC1357/NMB1357</f>
        <v>0</v>
      </c>
      <c r="NME1357" s="84">
        <f>NMB1357-NMC1357</f>
        <v>2000000</v>
      </c>
      <c r="NMF1357" s="84">
        <f t="shared" si="543"/>
        <v>3000000</v>
      </c>
      <c r="NMM1357" s="84" t="s">
        <v>5397</v>
      </c>
      <c r="NMN1357" s="84">
        <f>SUM(NMN1355:NMN1356)</f>
        <v>1000000</v>
      </c>
      <c r="NMO1357" s="84">
        <f>SUM(NMO1355:NMO1356)</f>
        <v>0</v>
      </c>
      <c r="NMP1357" s="84">
        <f>NMO1357/NMN1357</f>
        <v>0</v>
      </c>
      <c r="NMQ1357" s="84">
        <f>SUM(NMQ1355)</f>
        <v>1000000</v>
      </c>
      <c r="NMR1357" s="84">
        <f>SUM(NMR1355:NMR1356)</f>
        <v>2000000</v>
      </c>
      <c r="NMS1357" s="84">
        <f>SUM(NMS1355:NMS1356)</f>
        <v>0</v>
      </c>
      <c r="NMT1357" s="84">
        <f>NMS1357/NMR1357</f>
        <v>0</v>
      </c>
      <c r="NMU1357" s="84">
        <f>NMR1357-NMS1357</f>
        <v>2000000</v>
      </c>
      <c r="NMV1357" s="84">
        <f t="shared" si="543"/>
        <v>3000000</v>
      </c>
      <c r="NNC1357" s="84" t="s">
        <v>5397</v>
      </c>
      <c r="NND1357" s="84">
        <f>SUM(NND1355:NND1356)</f>
        <v>1000000</v>
      </c>
      <c r="NNE1357" s="84">
        <f>SUM(NNE1355:NNE1356)</f>
        <v>0</v>
      </c>
      <c r="NNF1357" s="84">
        <f>NNE1357/NND1357</f>
        <v>0</v>
      </c>
      <c r="NNG1357" s="84">
        <f>SUM(NNG1355)</f>
        <v>1000000</v>
      </c>
      <c r="NNH1357" s="84">
        <f>SUM(NNH1355:NNH1356)</f>
        <v>2000000</v>
      </c>
      <c r="NNI1357" s="84">
        <f>SUM(NNI1355:NNI1356)</f>
        <v>0</v>
      </c>
      <c r="NNJ1357" s="84">
        <f>NNI1357/NNH1357</f>
        <v>0</v>
      </c>
      <c r="NNK1357" s="84">
        <f>NNH1357-NNI1357</f>
        <v>2000000</v>
      </c>
      <c r="NNL1357" s="84">
        <f t="shared" si="544"/>
        <v>3000000</v>
      </c>
      <c r="NNS1357" s="84" t="s">
        <v>5397</v>
      </c>
      <c r="NNT1357" s="84">
        <f>SUM(NNT1355:NNT1356)</f>
        <v>1000000</v>
      </c>
      <c r="NNU1357" s="84">
        <f>SUM(NNU1355:NNU1356)</f>
        <v>0</v>
      </c>
      <c r="NNV1357" s="84">
        <f>NNU1357/NNT1357</f>
        <v>0</v>
      </c>
      <c r="NNW1357" s="84">
        <f>SUM(NNW1355)</f>
        <v>1000000</v>
      </c>
      <c r="NNX1357" s="84">
        <f>SUM(NNX1355:NNX1356)</f>
        <v>2000000</v>
      </c>
      <c r="NNY1357" s="84">
        <f>SUM(NNY1355:NNY1356)</f>
        <v>0</v>
      </c>
      <c r="NNZ1357" s="84">
        <f>NNY1357/NNX1357</f>
        <v>0</v>
      </c>
      <c r="NOA1357" s="84">
        <f>NNX1357-NNY1357</f>
        <v>2000000</v>
      </c>
      <c r="NOB1357" s="84">
        <f t="shared" si="544"/>
        <v>3000000</v>
      </c>
      <c r="NOI1357" s="84" t="s">
        <v>5397</v>
      </c>
      <c r="NOJ1357" s="84">
        <f>SUM(NOJ1355:NOJ1356)</f>
        <v>1000000</v>
      </c>
      <c r="NOK1357" s="84">
        <f>SUM(NOK1355:NOK1356)</f>
        <v>0</v>
      </c>
      <c r="NOL1357" s="84">
        <f>NOK1357/NOJ1357</f>
        <v>0</v>
      </c>
      <c r="NOM1357" s="84">
        <f>SUM(NOM1355)</f>
        <v>1000000</v>
      </c>
      <c r="NON1357" s="84">
        <f>SUM(NON1355:NON1356)</f>
        <v>2000000</v>
      </c>
      <c r="NOO1357" s="84">
        <f>SUM(NOO1355:NOO1356)</f>
        <v>0</v>
      </c>
      <c r="NOP1357" s="84">
        <f>NOO1357/NON1357</f>
        <v>0</v>
      </c>
      <c r="NOQ1357" s="84">
        <f>NON1357-NOO1357</f>
        <v>2000000</v>
      </c>
      <c r="NOR1357" s="84">
        <f t="shared" si="545"/>
        <v>3000000</v>
      </c>
      <c r="NOY1357" s="84" t="s">
        <v>5397</v>
      </c>
      <c r="NOZ1357" s="84">
        <f>SUM(NOZ1355:NOZ1356)</f>
        <v>1000000</v>
      </c>
      <c r="NPA1357" s="84">
        <f>SUM(NPA1355:NPA1356)</f>
        <v>0</v>
      </c>
      <c r="NPB1357" s="84">
        <f>NPA1357/NOZ1357</f>
        <v>0</v>
      </c>
      <c r="NPC1357" s="84">
        <f>SUM(NPC1355)</f>
        <v>1000000</v>
      </c>
      <c r="NPD1357" s="84">
        <f>SUM(NPD1355:NPD1356)</f>
        <v>2000000</v>
      </c>
      <c r="NPE1357" s="84">
        <f>SUM(NPE1355:NPE1356)</f>
        <v>0</v>
      </c>
      <c r="NPF1357" s="84">
        <f>NPE1357/NPD1357</f>
        <v>0</v>
      </c>
      <c r="NPG1357" s="84">
        <f>NPD1357-NPE1357</f>
        <v>2000000</v>
      </c>
      <c r="NPH1357" s="84">
        <f t="shared" si="545"/>
        <v>3000000</v>
      </c>
      <c r="NPO1357" s="84" t="s">
        <v>5397</v>
      </c>
      <c r="NPP1357" s="84">
        <f>SUM(NPP1355:NPP1356)</f>
        <v>1000000</v>
      </c>
      <c r="NPQ1357" s="84">
        <f>SUM(NPQ1355:NPQ1356)</f>
        <v>0</v>
      </c>
      <c r="NPR1357" s="84">
        <f>NPQ1357/NPP1357</f>
        <v>0</v>
      </c>
      <c r="NPS1357" s="84">
        <f>SUM(NPS1355)</f>
        <v>1000000</v>
      </c>
      <c r="NPT1357" s="84">
        <f>SUM(NPT1355:NPT1356)</f>
        <v>2000000</v>
      </c>
      <c r="NPU1357" s="84">
        <f>SUM(NPU1355:NPU1356)</f>
        <v>0</v>
      </c>
      <c r="NPV1357" s="84">
        <f>NPU1357/NPT1357</f>
        <v>0</v>
      </c>
      <c r="NPW1357" s="84">
        <f>NPT1357-NPU1357</f>
        <v>2000000</v>
      </c>
      <c r="NPX1357" s="84">
        <f t="shared" si="546"/>
        <v>3000000</v>
      </c>
      <c r="NQE1357" s="84" t="s">
        <v>5397</v>
      </c>
      <c r="NQF1357" s="84">
        <f>SUM(NQF1355:NQF1356)</f>
        <v>1000000</v>
      </c>
      <c r="NQG1357" s="84">
        <f>SUM(NQG1355:NQG1356)</f>
        <v>0</v>
      </c>
      <c r="NQH1357" s="84">
        <f>NQG1357/NQF1357</f>
        <v>0</v>
      </c>
      <c r="NQI1357" s="84">
        <f>SUM(NQI1355)</f>
        <v>1000000</v>
      </c>
      <c r="NQJ1357" s="84">
        <f>SUM(NQJ1355:NQJ1356)</f>
        <v>2000000</v>
      </c>
      <c r="NQK1357" s="84">
        <f>SUM(NQK1355:NQK1356)</f>
        <v>0</v>
      </c>
      <c r="NQL1357" s="84">
        <f>NQK1357/NQJ1357</f>
        <v>0</v>
      </c>
      <c r="NQM1357" s="84">
        <f>NQJ1357-NQK1357</f>
        <v>2000000</v>
      </c>
      <c r="NQN1357" s="84">
        <f t="shared" si="546"/>
        <v>3000000</v>
      </c>
      <c r="NQU1357" s="84" t="s">
        <v>5397</v>
      </c>
      <c r="NQV1357" s="84">
        <f>SUM(NQV1355:NQV1356)</f>
        <v>1000000</v>
      </c>
      <c r="NQW1357" s="84">
        <f>SUM(NQW1355:NQW1356)</f>
        <v>0</v>
      </c>
      <c r="NQX1357" s="84">
        <f>NQW1357/NQV1357</f>
        <v>0</v>
      </c>
      <c r="NQY1357" s="84">
        <f>SUM(NQY1355)</f>
        <v>1000000</v>
      </c>
      <c r="NQZ1357" s="84">
        <f>SUM(NQZ1355:NQZ1356)</f>
        <v>2000000</v>
      </c>
      <c r="NRA1357" s="84">
        <f>SUM(NRA1355:NRA1356)</f>
        <v>0</v>
      </c>
      <c r="NRB1357" s="84">
        <f>NRA1357/NQZ1357</f>
        <v>0</v>
      </c>
      <c r="NRC1357" s="84">
        <f>NQZ1357-NRA1357</f>
        <v>2000000</v>
      </c>
      <c r="NRD1357" s="84">
        <f t="shared" si="547"/>
        <v>3000000</v>
      </c>
      <c r="NRK1357" s="84" t="s">
        <v>5397</v>
      </c>
      <c r="NRL1357" s="84">
        <f>SUM(NRL1355:NRL1356)</f>
        <v>1000000</v>
      </c>
      <c r="NRM1357" s="84">
        <f>SUM(NRM1355:NRM1356)</f>
        <v>0</v>
      </c>
      <c r="NRN1357" s="84">
        <f>NRM1357/NRL1357</f>
        <v>0</v>
      </c>
      <c r="NRO1357" s="84">
        <f>SUM(NRO1355)</f>
        <v>1000000</v>
      </c>
      <c r="NRP1357" s="84">
        <f>SUM(NRP1355:NRP1356)</f>
        <v>2000000</v>
      </c>
      <c r="NRQ1357" s="84">
        <f>SUM(NRQ1355:NRQ1356)</f>
        <v>0</v>
      </c>
      <c r="NRR1357" s="84">
        <f>NRQ1357/NRP1357</f>
        <v>0</v>
      </c>
      <c r="NRS1357" s="84">
        <f>NRP1357-NRQ1357</f>
        <v>2000000</v>
      </c>
      <c r="NRT1357" s="84">
        <f t="shared" si="547"/>
        <v>3000000</v>
      </c>
      <c r="NSA1357" s="84" t="s">
        <v>5397</v>
      </c>
      <c r="NSB1357" s="84">
        <f>SUM(NSB1355:NSB1356)</f>
        <v>1000000</v>
      </c>
      <c r="NSC1357" s="84">
        <f>SUM(NSC1355:NSC1356)</f>
        <v>0</v>
      </c>
      <c r="NSD1357" s="84">
        <f>NSC1357/NSB1357</f>
        <v>0</v>
      </c>
      <c r="NSE1357" s="84">
        <f>SUM(NSE1355)</f>
        <v>1000000</v>
      </c>
      <c r="NSF1357" s="84">
        <f>SUM(NSF1355:NSF1356)</f>
        <v>2000000</v>
      </c>
      <c r="NSG1357" s="84">
        <f>SUM(NSG1355:NSG1356)</f>
        <v>0</v>
      </c>
      <c r="NSH1357" s="84">
        <f>NSG1357/NSF1357</f>
        <v>0</v>
      </c>
      <c r="NSI1357" s="84">
        <f>NSF1357-NSG1357</f>
        <v>2000000</v>
      </c>
      <c r="NSJ1357" s="84">
        <f t="shared" si="548"/>
        <v>3000000</v>
      </c>
      <c r="NSQ1357" s="84" t="s">
        <v>5397</v>
      </c>
      <c r="NSR1357" s="84">
        <f>SUM(NSR1355:NSR1356)</f>
        <v>1000000</v>
      </c>
      <c r="NSS1357" s="84">
        <f>SUM(NSS1355:NSS1356)</f>
        <v>0</v>
      </c>
      <c r="NST1357" s="84">
        <f>NSS1357/NSR1357</f>
        <v>0</v>
      </c>
      <c r="NSU1357" s="84">
        <f>SUM(NSU1355)</f>
        <v>1000000</v>
      </c>
      <c r="NSV1357" s="84">
        <f>SUM(NSV1355:NSV1356)</f>
        <v>2000000</v>
      </c>
      <c r="NSW1357" s="84">
        <f>SUM(NSW1355:NSW1356)</f>
        <v>0</v>
      </c>
      <c r="NSX1357" s="84">
        <f>NSW1357/NSV1357</f>
        <v>0</v>
      </c>
      <c r="NSY1357" s="84">
        <f>NSV1357-NSW1357</f>
        <v>2000000</v>
      </c>
      <c r="NSZ1357" s="84">
        <f t="shared" si="548"/>
        <v>3000000</v>
      </c>
      <c r="NTG1357" s="84" t="s">
        <v>5397</v>
      </c>
      <c r="NTH1357" s="84">
        <f>SUM(NTH1355:NTH1356)</f>
        <v>1000000</v>
      </c>
      <c r="NTI1357" s="84">
        <f>SUM(NTI1355:NTI1356)</f>
        <v>0</v>
      </c>
      <c r="NTJ1357" s="84">
        <f>NTI1357/NTH1357</f>
        <v>0</v>
      </c>
      <c r="NTK1357" s="84">
        <f>SUM(NTK1355)</f>
        <v>1000000</v>
      </c>
      <c r="NTL1357" s="84">
        <f>SUM(NTL1355:NTL1356)</f>
        <v>2000000</v>
      </c>
      <c r="NTM1357" s="84">
        <f>SUM(NTM1355:NTM1356)</f>
        <v>0</v>
      </c>
      <c r="NTN1357" s="84">
        <f>NTM1357/NTL1357</f>
        <v>0</v>
      </c>
      <c r="NTO1357" s="84">
        <f>NTL1357-NTM1357</f>
        <v>2000000</v>
      </c>
      <c r="NTP1357" s="84">
        <f t="shared" si="549"/>
        <v>3000000</v>
      </c>
      <c r="NTW1357" s="84" t="s">
        <v>5397</v>
      </c>
      <c r="NTX1357" s="84">
        <f>SUM(NTX1355:NTX1356)</f>
        <v>1000000</v>
      </c>
      <c r="NTY1357" s="84">
        <f>SUM(NTY1355:NTY1356)</f>
        <v>0</v>
      </c>
      <c r="NTZ1357" s="84">
        <f>NTY1357/NTX1357</f>
        <v>0</v>
      </c>
      <c r="NUA1357" s="84">
        <f>SUM(NUA1355)</f>
        <v>1000000</v>
      </c>
      <c r="NUB1357" s="84">
        <f>SUM(NUB1355:NUB1356)</f>
        <v>2000000</v>
      </c>
      <c r="NUC1357" s="84">
        <f>SUM(NUC1355:NUC1356)</f>
        <v>0</v>
      </c>
      <c r="NUD1357" s="84">
        <f>NUC1357/NUB1357</f>
        <v>0</v>
      </c>
      <c r="NUE1357" s="84">
        <f>NUB1357-NUC1357</f>
        <v>2000000</v>
      </c>
      <c r="NUF1357" s="84">
        <f t="shared" si="549"/>
        <v>3000000</v>
      </c>
      <c r="NUM1357" s="84" t="s">
        <v>5397</v>
      </c>
      <c r="NUN1357" s="84">
        <f>SUM(NUN1355:NUN1356)</f>
        <v>1000000</v>
      </c>
      <c r="NUO1357" s="84">
        <f>SUM(NUO1355:NUO1356)</f>
        <v>0</v>
      </c>
      <c r="NUP1357" s="84">
        <f>NUO1357/NUN1357</f>
        <v>0</v>
      </c>
      <c r="NUQ1357" s="84">
        <f>SUM(NUQ1355)</f>
        <v>1000000</v>
      </c>
      <c r="NUR1357" s="84">
        <f>SUM(NUR1355:NUR1356)</f>
        <v>2000000</v>
      </c>
      <c r="NUS1357" s="84">
        <f>SUM(NUS1355:NUS1356)</f>
        <v>0</v>
      </c>
      <c r="NUT1357" s="84">
        <f>NUS1357/NUR1357</f>
        <v>0</v>
      </c>
      <c r="NUU1357" s="84">
        <f>NUR1357-NUS1357</f>
        <v>2000000</v>
      </c>
      <c r="NUV1357" s="84">
        <f t="shared" si="550"/>
        <v>3000000</v>
      </c>
      <c r="NVC1357" s="84" t="s">
        <v>5397</v>
      </c>
      <c r="NVD1357" s="84">
        <f>SUM(NVD1355:NVD1356)</f>
        <v>1000000</v>
      </c>
      <c r="NVE1357" s="84">
        <f>SUM(NVE1355:NVE1356)</f>
        <v>0</v>
      </c>
      <c r="NVF1357" s="84">
        <f>NVE1357/NVD1357</f>
        <v>0</v>
      </c>
      <c r="NVG1357" s="84">
        <f>SUM(NVG1355)</f>
        <v>1000000</v>
      </c>
      <c r="NVH1357" s="84">
        <f>SUM(NVH1355:NVH1356)</f>
        <v>2000000</v>
      </c>
      <c r="NVI1357" s="84">
        <f>SUM(NVI1355:NVI1356)</f>
        <v>0</v>
      </c>
      <c r="NVJ1357" s="84">
        <f>NVI1357/NVH1357</f>
        <v>0</v>
      </c>
      <c r="NVK1357" s="84">
        <f>NVH1357-NVI1357</f>
        <v>2000000</v>
      </c>
      <c r="NVL1357" s="84">
        <f t="shared" si="550"/>
        <v>3000000</v>
      </c>
      <c r="NVS1357" s="84" t="s">
        <v>5397</v>
      </c>
      <c r="NVT1357" s="84">
        <f>SUM(NVT1355:NVT1356)</f>
        <v>1000000</v>
      </c>
      <c r="NVU1357" s="84">
        <f>SUM(NVU1355:NVU1356)</f>
        <v>0</v>
      </c>
      <c r="NVV1357" s="84">
        <f>NVU1357/NVT1357</f>
        <v>0</v>
      </c>
      <c r="NVW1357" s="84">
        <f>SUM(NVW1355)</f>
        <v>1000000</v>
      </c>
      <c r="NVX1357" s="84">
        <f>SUM(NVX1355:NVX1356)</f>
        <v>2000000</v>
      </c>
      <c r="NVY1357" s="84">
        <f>SUM(NVY1355:NVY1356)</f>
        <v>0</v>
      </c>
      <c r="NVZ1357" s="84">
        <f>NVY1357/NVX1357</f>
        <v>0</v>
      </c>
      <c r="NWA1357" s="84">
        <f>NVX1357-NVY1357</f>
        <v>2000000</v>
      </c>
      <c r="NWB1357" s="84">
        <f t="shared" si="551"/>
        <v>3000000</v>
      </c>
      <c r="NWI1357" s="84" t="s">
        <v>5397</v>
      </c>
      <c r="NWJ1357" s="84">
        <f>SUM(NWJ1355:NWJ1356)</f>
        <v>1000000</v>
      </c>
      <c r="NWK1357" s="84">
        <f>SUM(NWK1355:NWK1356)</f>
        <v>0</v>
      </c>
      <c r="NWL1357" s="84">
        <f>NWK1357/NWJ1357</f>
        <v>0</v>
      </c>
      <c r="NWM1357" s="84">
        <f>SUM(NWM1355)</f>
        <v>1000000</v>
      </c>
      <c r="NWN1357" s="84">
        <f>SUM(NWN1355:NWN1356)</f>
        <v>2000000</v>
      </c>
      <c r="NWO1357" s="84">
        <f>SUM(NWO1355:NWO1356)</f>
        <v>0</v>
      </c>
      <c r="NWP1357" s="84">
        <f>NWO1357/NWN1357</f>
        <v>0</v>
      </c>
      <c r="NWQ1357" s="84">
        <f>NWN1357-NWO1357</f>
        <v>2000000</v>
      </c>
      <c r="NWR1357" s="84">
        <f t="shared" si="551"/>
        <v>3000000</v>
      </c>
      <c r="NWY1357" s="84" t="s">
        <v>5397</v>
      </c>
      <c r="NWZ1357" s="84">
        <f>SUM(NWZ1355:NWZ1356)</f>
        <v>1000000</v>
      </c>
      <c r="NXA1357" s="84">
        <f>SUM(NXA1355:NXA1356)</f>
        <v>0</v>
      </c>
      <c r="NXB1357" s="84">
        <f>NXA1357/NWZ1357</f>
        <v>0</v>
      </c>
      <c r="NXC1357" s="84">
        <f>SUM(NXC1355)</f>
        <v>1000000</v>
      </c>
      <c r="NXD1357" s="84">
        <f>SUM(NXD1355:NXD1356)</f>
        <v>2000000</v>
      </c>
      <c r="NXE1357" s="84">
        <f>SUM(NXE1355:NXE1356)</f>
        <v>0</v>
      </c>
      <c r="NXF1357" s="84">
        <f>NXE1357/NXD1357</f>
        <v>0</v>
      </c>
      <c r="NXG1357" s="84">
        <f>NXD1357-NXE1357</f>
        <v>2000000</v>
      </c>
      <c r="NXH1357" s="84">
        <f t="shared" si="552"/>
        <v>3000000</v>
      </c>
      <c r="NXO1357" s="84" t="s">
        <v>5397</v>
      </c>
      <c r="NXP1357" s="84">
        <f>SUM(NXP1355:NXP1356)</f>
        <v>1000000</v>
      </c>
      <c r="NXQ1357" s="84">
        <f>SUM(NXQ1355:NXQ1356)</f>
        <v>0</v>
      </c>
      <c r="NXR1357" s="84">
        <f>NXQ1357/NXP1357</f>
        <v>0</v>
      </c>
      <c r="NXS1357" s="84">
        <f>SUM(NXS1355)</f>
        <v>1000000</v>
      </c>
      <c r="NXT1357" s="84">
        <f>SUM(NXT1355:NXT1356)</f>
        <v>2000000</v>
      </c>
      <c r="NXU1357" s="84">
        <f>SUM(NXU1355:NXU1356)</f>
        <v>0</v>
      </c>
      <c r="NXV1357" s="84">
        <f>NXU1357/NXT1357</f>
        <v>0</v>
      </c>
      <c r="NXW1357" s="84">
        <f>NXT1357-NXU1357</f>
        <v>2000000</v>
      </c>
      <c r="NXX1357" s="84">
        <f t="shared" si="552"/>
        <v>3000000</v>
      </c>
      <c r="NYE1357" s="84" t="s">
        <v>5397</v>
      </c>
      <c r="NYF1357" s="84">
        <f>SUM(NYF1355:NYF1356)</f>
        <v>1000000</v>
      </c>
      <c r="NYG1357" s="84">
        <f>SUM(NYG1355:NYG1356)</f>
        <v>0</v>
      </c>
      <c r="NYH1357" s="84">
        <f>NYG1357/NYF1357</f>
        <v>0</v>
      </c>
      <c r="NYI1357" s="84">
        <f>SUM(NYI1355)</f>
        <v>1000000</v>
      </c>
      <c r="NYJ1357" s="84">
        <f>SUM(NYJ1355:NYJ1356)</f>
        <v>2000000</v>
      </c>
      <c r="NYK1357" s="84">
        <f>SUM(NYK1355:NYK1356)</f>
        <v>0</v>
      </c>
      <c r="NYL1357" s="84">
        <f>NYK1357/NYJ1357</f>
        <v>0</v>
      </c>
      <c r="NYM1357" s="84">
        <f>NYJ1357-NYK1357</f>
        <v>2000000</v>
      </c>
      <c r="NYN1357" s="84">
        <f t="shared" si="553"/>
        <v>3000000</v>
      </c>
      <c r="NYU1357" s="84" t="s">
        <v>5397</v>
      </c>
      <c r="NYV1357" s="84">
        <f>SUM(NYV1355:NYV1356)</f>
        <v>1000000</v>
      </c>
      <c r="NYW1357" s="84">
        <f>SUM(NYW1355:NYW1356)</f>
        <v>0</v>
      </c>
      <c r="NYX1357" s="84">
        <f>NYW1357/NYV1357</f>
        <v>0</v>
      </c>
      <c r="NYY1357" s="84">
        <f>SUM(NYY1355)</f>
        <v>1000000</v>
      </c>
      <c r="NYZ1357" s="84">
        <f>SUM(NYZ1355:NYZ1356)</f>
        <v>2000000</v>
      </c>
      <c r="NZA1357" s="84">
        <f>SUM(NZA1355:NZA1356)</f>
        <v>0</v>
      </c>
      <c r="NZB1357" s="84">
        <f>NZA1357/NYZ1357</f>
        <v>0</v>
      </c>
      <c r="NZC1357" s="84">
        <f>NYZ1357-NZA1357</f>
        <v>2000000</v>
      </c>
      <c r="NZD1357" s="84">
        <f t="shared" si="553"/>
        <v>3000000</v>
      </c>
      <c r="NZK1357" s="84" t="s">
        <v>5397</v>
      </c>
      <c r="NZL1357" s="84">
        <f>SUM(NZL1355:NZL1356)</f>
        <v>1000000</v>
      </c>
      <c r="NZM1357" s="84">
        <f>SUM(NZM1355:NZM1356)</f>
        <v>0</v>
      </c>
      <c r="NZN1357" s="84">
        <f>NZM1357/NZL1357</f>
        <v>0</v>
      </c>
      <c r="NZO1357" s="84">
        <f>SUM(NZO1355)</f>
        <v>1000000</v>
      </c>
      <c r="NZP1357" s="84">
        <f>SUM(NZP1355:NZP1356)</f>
        <v>2000000</v>
      </c>
      <c r="NZQ1357" s="84">
        <f>SUM(NZQ1355:NZQ1356)</f>
        <v>0</v>
      </c>
      <c r="NZR1357" s="84">
        <f>NZQ1357/NZP1357</f>
        <v>0</v>
      </c>
      <c r="NZS1357" s="84">
        <f>NZP1357-NZQ1357</f>
        <v>2000000</v>
      </c>
      <c r="NZT1357" s="84">
        <f t="shared" si="554"/>
        <v>3000000</v>
      </c>
      <c r="OAA1357" s="84" t="s">
        <v>5397</v>
      </c>
      <c r="OAB1357" s="84">
        <f>SUM(OAB1355:OAB1356)</f>
        <v>1000000</v>
      </c>
      <c r="OAC1357" s="84">
        <f>SUM(OAC1355:OAC1356)</f>
        <v>0</v>
      </c>
      <c r="OAD1357" s="84">
        <f>OAC1357/OAB1357</f>
        <v>0</v>
      </c>
      <c r="OAE1357" s="84">
        <f>SUM(OAE1355)</f>
        <v>1000000</v>
      </c>
      <c r="OAF1357" s="84">
        <f>SUM(OAF1355:OAF1356)</f>
        <v>2000000</v>
      </c>
      <c r="OAG1357" s="84">
        <f>SUM(OAG1355:OAG1356)</f>
        <v>0</v>
      </c>
      <c r="OAH1357" s="84">
        <f>OAG1357/OAF1357</f>
        <v>0</v>
      </c>
      <c r="OAI1357" s="84">
        <f>OAF1357-OAG1357</f>
        <v>2000000</v>
      </c>
      <c r="OAJ1357" s="84">
        <f t="shared" si="554"/>
        <v>3000000</v>
      </c>
      <c r="OAQ1357" s="84" t="s">
        <v>5397</v>
      </c>
      <c r="OAR1357" s="84">
        <f>SUM(OAR1355:OAR1356)</f>
        <v>1000000</v>
      </c>
      <c r="OAS1357" s="84">
        <f>SUM(OAS1355:OAS1356)</f>
        <v>0</v>
      </c>
      <c r="OAT1357" s="84">
        <f>OAS1357/OAR1357</f>
        <v>0</v>
      </c>
      <c r="OAU1357" s="84">
        <f>SUM(OAU1355)</f>
        <v>1000000</v>
      </c>
      <c r="OAV1357" s="84">
        <f>SUM(OAV1355:OAV1356)</f>
        <v>2000000</v>
      </c>
      <c r="OAW1357" s="84">
        <f>SUM(OAW1355:OAW1356)</f>
        <v>0</v>
      </c>
      <c r="OAX1357" s="84">
        <f>OAW1357/OAV1357</f>
        <v>0</v>
      </c>
      <c r="OAY1357" s="84">
        <f>OAV1357-OAW1357</f>
        <v>2000000</v>
      </c>
      <c r="OAZ1357" s="84">
        <f t="shared" si="555"/>
        <v>3000000</v>
      </c>
      <c r="OBG1357" s="84" t="s">
        <v>5397</v>
      </c>
      <c r="OBH1357" s="84">
        <f>SUM(OBH1355:OBH1356)</f>
        <v>1000000</v>
      </c>
      <c r="OBI1357" s="84">
        <f>SUM(OBI1355:OBI1356)</f>
        <v>0</v>
      </c>
      <c r="OBJ1357" s="84">
        <f>OBI1357/OBH1357</f>
        <v>0</v>
      </c>
      <c r="OBK1357" s="84">
        <f>SUM(OBK1355)</f>
        <v>1000000</v>
      </c>
      <c r="OBL1357" s="84">
        <f>SUM(OBL1355:OBL1356)</f>
        <v>2000000</v>
      </c>
      <c r="OBM1357" s="84">
        <f>SUM(OBM1355:OBM1356)</f>
        <v>0</v>
      </c>
      <c r="OBN1357" s="84">
        <f>OBM1357/OBL1357</f>
        <v>0</v>
      </c>
      <c r="OBO1357" s="84">
        <f>OBL1357-OBM1357</f>
        <v>2000000</v>
      </c>
      <c r="OBP1357" s="84">
        <f t="shared" si="555"/>
        <v>3000000</v>
      </c>
      <c r="OBW1357" s="84" t="s">
        <v>5397</v>
      </c>
      <c r="OBX1357" s="84">
        <f>SUM(OBX1355:OBX1356)</f>
        <v>1000000</v>
      </c>
      <c r="OBY1357" s="84">
        <f>SUM(OBY1355:OBY1356)</f>
        <v>0</v>
      </c>
      <c r="OBZ1357" s="84">
        <f>OBY1357/OBX1357</f>
        <v>0</v>
      </c>
      <c r="OCA1357" s="84">
        <f>SUM(OCA1355)</f>
        <v>1000000</v>
      </c>
      <c r="OCB1357" s="84">
        <f>SUM(OCB1355:OCB1356)</f>
        <v>2000000</v>
      </c>
      <c r="OCC1357" s="84">
        <f>SUM(OCC1355:OCC1356)</f>
        <v>0</v>
      </c>
      <c r="OCD1357" s="84">
        <f>OCC1357/OCB1357</f>
        <v>0</v>
      </c>
      <c r="OCE1357" s="84">
        <f>OCB1357-OCC1357</f>
        <v>2000000</v>
      </c>
      <c r="OCF1357" s="84">
        <f t="shared" si="556"/>
        <v>3000000</v>
      </c>
      <c r="OCM1357" s="84" t="s">
        <v>5397</v>
      </c>
      <c r="OCN1357" s="84">
        <f>SUM(OCN1355:OCN1356)</f>
        <v>1000000</v>
      </c>
      <c r="OCO1357" s="84">
        <f>SUM(OCO1355:OCO1356)</f>
        <v>0</v>
      </c>
      <c r="OCP1357" s="84">
        <f>OCO1357/OCN1357</f>
        <v>0</v>
      </c>
      <c r="OCQ1357" s="84">
        <f>SUM(OCQ1355)</f>
        <v>1000000</v>
      </c>
      <c r="OCR1357" s="84">
        <f>SUM(OCR1355:OCR1356)</f>
        <v>2000000</v>
      </c>
      <c r="OCS1357" s="84">
        <f>SUM(OCS1355:OCS1356)</f>
        <v>0</v>
      </c>
      <c r="OCT1357" s="84">
        <f>OCS1357/OCR1357</f>
        <v>0</v>
      </c>
      <c r="OCU1357" s="84">
        <f>OCR1357-OCS1357</f>
        <v>2000000</v>
      </c>
      <c r="OCV1357" s="84">
        <f t="shared" si="556"/>
        <v>3000000</v>
      </c>
      <c r="ODC1357" s="84" t="s">
        <v>5397</v>
      </c>
      <c r="ODD1357" s="84">
        <f>SUM(ODD1355:ODD1356)</f>
        <v>1000000</v>
      </c>
      <c r="ODE1357" s="84">
        <f>SUM(ODE1355:ODE1356)</f>
        <v>0</v>
      </c>
      <c r="ODF1357" s="84">
        <f>ODE1357/ODD1357</f>
        <v>0</v>
      </c>
      <c r="ODG1357" s="84">
        <f>SUM(ODG1355)</f>
        <v>1000000</v>
      </c>
      <c r="ODH1357" s="84">
        <f>SUM(ODH1355:ODH1356)</f>
        <v>2000000</v>
      </c>
      <c r="ODI1357" s="84">
        <f>SUM(ODI1355:ODI1356)</f>
        <v>0</v>
      </c>
      <c r="ODJ1357" s="84">
        <f>ODI1357/ODH1357</f>
        <v>0</v>
      </c>
      <c r="ODK1357" s="84">
        <f>ODH1357-ODI1357</f>
        <v>2000000</v>
      </c>
      <c r="ODL1357" s="84">
        <f t="shared" si="557"/>
        <v>3000000</v>
      </c>
      <c r="ODS1357" s="84" t="s">
        <v>5397</v>
      </c>
      <c r="ODT1357" s="84">
        <f>SUM(ODT1355:ODT1356)</f>
        <v>1000000</v>
      </c>
      <c r="ODU1357" s="84">
        <f>SUM(ODU1355:ODU1356)</f>
        <v>0</v>
      </c>
      <c r="ODV1357" s="84">
        <f>ODU1357/ODT1357</f>
        <v>0</v>
      </c>
      <c r="ODW1357" s="84">
        <f>SUM(ODW1355)</f>
        <v>1000000</v>
      </c>
      <c r="ODX1357" s="84">
        <f>SUM(ODX1355:ODX1356)</f>
        <v>2000000</v>
      </c>
      <c r="ODY1357" s="84">
        <f>SUM(ODY1355:ODY1356)</f>
        <v>0</v>
      </c>
      <c r="ODZ1357" s="84">
        <f>ODY1357/ODX1357</f>
        <v>0</v>
      </c>
      <c r="OEA1357" s="84">
        <f>ODX1357-ODY1357</f>
        <v>2000000</v>
      </c>
      <c r="OEB1357" s="84">
        <f t="shared" si="557"/>
        <v>3000000</v>
      </c>
      <c r="OEI1357" s="84" t="s">
        <v>5397</v>
      </c>
      <c r="OEJ1357" s="84">
        <f>SUM(OEJ1355:OEJ1356)</f>
        <v>1000000</v>
      </c>
      <c r="OEK1357" s="84">
        <f>SUM(OEK1355:OEK1356)</f>
        <v>0</v>
      </c>
      <c r="OEL1357" s="84">
        <f>OEK1357/OEJ1357</f>
        <v>0</v>
      </c>
      <c r="OEM1357" s="84">
        <f>SUM(OEM1355)</f>
        <v>1000000</v>
      </c>
      <c r="OEN1357" s="84">
        <f>SUM(OEN1355:OEN1356)</f>
        <v>2000000</v>
      </c>
      <c r="OEO1357" s="84">
        <f>SUM(OEO1355:OEO1356)</f>
        <v>0</v>
      </c>
      <c r="OEP1357" s="84">
        <f>OEO1357/OEN1357</f>
        <v>0</v>
      </c>
      <c r="OEQ1357" s="84">
        <f>OEN1357-OEO1357</f>
        <v>2000000</v>
      </c>
      <c r="OER1357" s="84">
        <f t="shared" si="558"/>
        <v>3000000</v>
      </c>
      <c r="OEY1357" s="84" t="s">
        <v>5397</v>
      </c>
      <c r="OEZ1357" s="84">
        <f>SUM(OEZ1355:OEZ1356)</f>
        <v>1000000</v>
      </c>
      <c r="OFA1357" s="84">
        <f>SUM(OFA1355:OFA1356)</f>
        <v>0</v>
      </c>
      <c r="OFB1357" s="84">
        <f>OFA1357/OEZ1357</f>
        <v>0</v>
      </c>
      <c r="OFC1357" s="84">
        <f>SUM(OFC1355)</f>
        <v>1000000</v>
      </c>
      <c r="OFD1357" s="84">
        <f>SUM(OFD1355:OFD1356)</f>
        <v>2000000</v>
      </c>
      <c r="OFE1357" s="84">
        <f>SUM(OFE1355:OFE1356)</f>
        <v>0</v>
      </c>
      <c r="OFF1357" s="84">
        <f>OFE1357/OFD1357</f>
        <v>0</v>
      </c>
      <c r="OFG1357" s="84">
        <f>OFD1357-OFE1357</f>
        <v>2000000</v>
      </c>
      <c r="OFH1357" s="84">
        <f t="shared" si="558"/>
        <v>3000000</v>
      </c>
      <c r="OFO1357" s="84" t="s">
        <v>5397</v>
      </c>
      <c r="OFP1357" s="84">
        <f>SUM(OFP1355:OFP1356)</f>
        <v>1000000</v>
      </c>
      <c r="OFQ1357" s="84">
        <f>SUM(OFQ1355:OFQ1356)</f>
        <v>0</v>
      </c>
      <c r="OFR1357" s="84">
        <f>OFQ1357/OFP1357</f>
        <v>0</v>
      </c>
      <c r="OFS1357" s="84">
        <f>SUM(OFS1355)</f>
        <v>1000000</v>
      </c>
      <c r="OFT1357" s="84">
        <f>SUM(OFT1355:OFT1356)</f>
        <v>2000000</v>
      </c>
      <c r="OFU1357" s="84">
        <f>SUM(OFU1355:OFU1356)</f>
        <v>0</v>
      </c>
      <c r="OFV1357" s="84">
        <f>OFU1357/OFT1357</f>
        <v>0</v>
      </c>
      <c r="OFW1357" s="84">
        <f>OFT1357-OFU1357</f>
        <v>2000000</v>
      </c>
      <c r="OFX1357" s="84">
        <f t="shared" si="559"/>
        <v>3000000</v>
      </c>
      <c r="OGE1357" s="84" t="s">
        <v>5397</v>
      </c>
      <c r="OGF1357" s="84">
        <f>SUM(OGF1355:OGF1356)</f>
        <v>1000000</v>
      </c>
      <c r="OGG1357" s="84">
        <f>SUM(OGG1355:OGG1356)</f>
        <v>0</v>
      </c>
      <c r="OGH1357" s="84">
        <f>OGG1357/OGF1357</f>
        <v>0</v>
      </c>
      <c r="OGI1357" s="84">
        <f>SUM(OGI1355)</f>
        <v>1000000</v>
      </c>
      <c r="OGJ1357" s="84">
        <f>SUM(OGJ1355:OGJ1356)</f>
        <v>2000000</v>
      </c>
      <c r="OGK1357" s="84">
        <f>SUM(OGK1355:OGK1356)</f>
        <v>0</v>
      </c>
      <c r="OGL1357" s="84">
        <f>OGK1357/OGJ1357</f>
        <v>0</v>
      </c>
      <c r="OGM1357" s="84">
        <f>OGJ1357-OGK1357</f>
        <v>2000000</v>
      </c>
      <c r="OGN1357" s="84">
        <f t="shared" si="559"/>
        <v>3000000</v>
      </c>
      <c r="OGU1357" s="84" t="s">
        <v>5397</v>
      </c>
      <c r="OGV1357" s="84">
        <f>SUM(OGV1355:OGV1356)</f>
        <v>1000000</v>
      </c>
      <c r="OGW1357" s="84">
        <f>SUM(OGW1355:OGW1356)</f>
        <v>0</v>
      </c>
      <c r="OGX1357" s="84">
        <f>OGW1357/OGV1357</f>
        <v>0</v>
      </c>
      <c r="OGY1357" s="84">
        <f>SUM(OGY1355)</f>
        <v>1000000</v>
      </c>
      <c r="OGZ1357" s="84">
        <f>SUM(OGZ1355:OGZ1356)</f>
        <v>2000000</v>
      </c>
      <c r="OHA1357" s="84">
        <f>SUM(OHA1355:OHA1356)</f>
        <v>0</v>
      </c>
      <c r="OHB1357" s="84">
        <f>OHA1357/OGZ1357</f>
        <v>0</v>
      </c>
      <c r="OHC1357" s="84">
        <f>OGZ1357-OHA1357</f>
        <v>2000000</v>
      </c>
      <c r="OHD1357" s="84">
        <f t="shared" si="560"/>
        <v>3000000</v>
      </c>
      <c r="OHK1357" s="84" t="s">
        <v>5397</v>
      </c>
      <c r="OHL1357" s="84">
        <f>SUM(OHL1355:OHL1356)</f>
        <v>1000000</v>
      </c>
      <c r="OHM1357" s="84">
        <f>SUM(OHM1355:OHM1356)</f>
        <v>0</v>
      </c>
      <c r="OHN1357" s="84">
        <f>OHM1357/OHL1357</f>
        <v>0</v>
      </c>
      <c r="OHO1357" s="84">
        <f>SUM(OHO1355)</f>
        <v>1000000</v>
      </c>
      <c r="OHP1357" s="84">
        <f>SUM(OHP1355:OHP1356)</f>
        <v>2000000</v>
      </c>
      <c r="OHQ1357" s="84">
        <f>SUM(OHQ1355:OHQ1356)</f>
        <v>0</v>
      </c>
      <c r="OHR1357" s="84">
        <f>OHQ1357/OHP1357</f>
        <v>0</v>
      </c>
      <c r="OHS1357" s="84">
        <f>OHP1357-OHQ1357</f>
        <v>2000000</v>
      </c>
      <c r="OHT1357" s="84">
        <f t="shared" si="560"/>
        <v>3000000</v>
      </c>
      <c r="OIA1357" s="84" t="s">
        <v>5397</v>
      </c>
      <c r="OIB1357" s="84">
        <f>SUM(OIB1355:OIB1356)</f>
        <v>1000000</v>
      </c>
      <c r="OIC1357" s="84">
        <f>SUM(OIC1355:OIC1356)</f>
        <v>0</v>
      </c>
      <c r="OID1357" s="84">
        <f>OIC1357/OIB1357</f>
        <v>0</v>
      </c>
      <c r="OIE1357" s="84">
        <f>SUM(OIE1355)</f>
        <v>1000000</v>
      </c>
      <c r="OIF1357" s="84">
        <f>SUM(OIF1355:OIF1356)</f>
        <v>2000000</v>
      </c>
      <c r="OIG1357" s="84">
        <f>SUM(OIG1355:OIG1356)</f>
        <v>0</v>
      </c>
      <c r="OIH1357" s="84">
        <f>OIG1357/OIF1357</f>
        <v>0</v>
      </c>
      <c r="OII1357" s="84">
        <f>OIF1357-OIG1357</f>
        <v>2000000</v>
      </c>
      <c r="OIJ1357" s="84">
        <f t="shared" si="561"/>
        <v>3000000</v>
      </c>
      <c r="OIQ1357" s="84" t="s">
        <v>5397</v>
      </c>
      <c r="OIR1357" s="84">
        <f>SUM(OIR1355:OIR1356)</f>
        <v>1000000</v>
      </c>
      <c r="OIS1357" s="84">
        <f>SUM(OIS1355:OIS1356)</f>
        <v>0</v>
      </c>
      <c r="OIT1357" s="84">
        <f>OIS1357/OIR1357</f>
        <v>0</v>
      </c>
      <c r="OIU1357" s="84">
        <f>SUM(OIU1355)</f>
        <v>1000000</v>
      </c>
      <c r="OIV1357" s="84">
        <f>SUM(OIV1355:OIV1356)</f>
        <v>2000000</v>
      </c>
      <c r="OIW1357" s="84">
        <f>SUM(OIW1355:OIW1356)</f>
        <v>0</v>
      </c>
      <c r="OIX1357" s="84">
        <f>OIW1357/OIV1357</f>
        <v>0</v>
      </c>
      <c r="OIY1357" s="84">
        <f>OIV1357-OIW1357</f>
        <v>2000000</v>
      </c>
      <c r="OIZ1357" s="84">
        <f t="shared" si="561"/>
        <v>3000000</v>
      </c>
      <c r="OJG1357" s="84" t="s">
        <v>5397</v>
      </c>
      <c r="OJH1357" s="84">
        <f>SUM(OJH1355:OJH1356)</f>
        <v>1000000</v>
      </c>
      <c r="OJI1357" s="84">
        <f>SUM(OJI1355:OJI1356)</f>
        <v>0</v>
      </c>
      <c r="OJJ1357" s="84">
        <f>OJI1357/OJH1357</f>
        <v>0</v>
      </c>
      <c r="OJK1357" s="84">
        <f>SUM(OJK1355)</f>
        <v>1000000</v>
      </c>
      <c r="OJL1357" s="84">
        <f>SUM(OJL1355:OJL1356)</f>
        <v>2000000</v>
      </c>
      <c r="OJM1357" s="84">
        <f>SUM(OJM1355:OJM1356)</f>
        <v>0</v>
      </c>
      <c r="OJN1357" s="84">
        <f>OJM1357/OJL1357</f>
        <v>0</v>
      </c>
      <c r="OJO1357" s="84">
        <f>OJL1357-OJM1357</f>
        <v>2000000</v>
      </c>
      <c r="OJP1357" s="84">
        <f t="shared" si="562"/>
        <v>3000000</v>
      </c>
      <c r="OJW1357" s="84" t="s">
        <v>5397</v>
      </c>
      <c r="OJX1357" s="84">
        <f>SUM(OJX1355:OJX1356)</f>
        <v>1000000</v>
      </c>
      <c r="OJY1357" s="84">
        <f>SUM(OJY1355:OJY1356)</f>
        <v>0</v>
      </c>
      <c r="OJZ1357" s="84">
        <f>OJY1357/OJX1357</f>
        <v>0</v>
      </c>
      <c r="OKA1357" s="84">
        <f>SUM(OKA1355)</f>
        <v>1000000</v>
      </c>
      <c r="OKB1357" s="84">
        <f>SUM(OKB1355:OKB1356)</f>
        <v>2000000</v>
      </c>
      <c r="OKC1357" s="84">
        <f>SUM(OKC1355:OKC1356)</f>
        <v>0</v>
      </c>
      <c r="OKD1357" s="84">
        <f>OKC1357/OKB1357</f>
        <v>0</v>
      </c>
      <c r="OKE1357" s="84">
        <f>OKB1357-OKC1357</f>
        <v>2000000</v>
      </c>
      <c r="OKF1357" s="84">
        <f t="shared" si="562"/>
        <v>3000000</v>
      </c>
      <c r="OKM1357" s="84" t="s">
        <v>5397</v>
      </c>
      <c r="OKN1357" s="84">
        <f>SUM(OKN1355:OKN1356)</f>
        <v>1000000</v>
      </c>
      <c r="OKO1357" s="84">
        <f>SUM(OKO1355:OKO1356)</f>
        <v>0</v>
      </c>
      <c r="OKP1357" s="84">
        <f>OKO1357/OKN1357</f>
        <v>0</v>
      </c>
      <c r="OKQ1357" s="84">
        <f>SUM(OKQ1355)</f>
        <v>1000000</v>
      </c>
      <c r="OKR1357" s="84">
        <f>SUM(OKR1355:OKR1356)</f>
        <v>2000000</v>
      </c>
      <c r="OKS1357" s="84">
        <f>SUM(OKS1355:OKS1356)</f>
        <v>0</v>
      </c>
      <c r="OKT1357" s="84">
        <f>OKS1357/OKR1357</f>
        <v>0</v>
      </c>
      <c r="OKU1357" s="84">
        <f>OKR1357-OKS1357</f>
        <v>2000000</v>
      </c>
      <c r="OKV1357" s="84">
        <f t="shared" si="563"/>
        <v>3000000</v>
      </c>
      <c r="OLC1357" s="84" t="s">
        <v>5397</v>
      </c>
      <c r="OLD1357" s="84">
        <f>SUM(OLD1355:OLD1356)</f>
        <v>1000000</v>
      </c>
      <c r="OLE1357" s="84">
        <f>SUM(OLE1355:OLE1356)</f>
        <v>0</v>
      </c>
      <c r="OLF1357" s="84">
        <f>OLE1357/OLD1357</f>
        <v>0</v>
      </c>
      <c r="OLG1357" s="84">
        <f>SUM(OLG1355)</f>
        <v>1000000</v>
      </c>
      <c r="OLH1357" s="84">
        <f>SUM(OLH1355:OLH1356)</f>
        <v>2000000</v>
      </c>
      <c r="OLI1357" s="84">
        <f>SUM(OLI1355:OLI1356)</f>
        <v>0</v>
      </c>
      <c r="OLJ1357" s="84">
        <f>OLI1357/OLH1357</f>
        <v>0</v>
      </c>
      <c r="OLK1357" s="84">
        <f>OLH1357-OLI1357</f>
        <v>2000000</v>
      </c>
      <c r="OLL1357" s="84">
        <f t="shared" si="563"/>
        <v>3000000</v>
      </c>
      <c r="OLS1357" s="84" t="s">
        <v>5397</v>
      </c>
      <c r="OLT1357" s="84">
        <f>SUM(OLT1355:OLT1356)</f>
        <v>1000000</v>
      </c>
      <c r="OLU1357" s="84">
        <f>SUM(OLU1355:OLU1356)</f>
        <v>0</v>
      </c>
      <c r="OLV1357" s="84">
        <f>OLU1357/OLT1357</f>
        <v>0</v>
      </c>
      <c r="OLW1357" s="84">
        <f>SUM(OLW1355)</f>
        <v>1000000</v>
      </c>
      <c r="OLX1357" s="84">
        <f>SUM(OLX1355:OLX1356)</f>
        <v>2000000</v>
      </c>
      <c r="OLY1357" s="84">
        <f>SUM(OLY1355:OLY1356)</f>
        <v>0</v>
      </c>
      <c r="OLZ1357" s="84">
        <f>OLY1357/OLX1357</f>
        <v>0</v>
      </c>
      <c r="OMA1357" s="84">
        <f>OLX1357-OLY1357</f>
        <v>2000000</v>
      </c>
      <c r="OMB1357" s="84">
        <f t="shared" si="564"/>
        <v>3000000</v>
      </c>
      <c r="OMI1357" s="84" t="s">
        <v>5397</v>
      </c>
      <c r="OMJ1357" s="84">
        <f>SUM(OMJ1355:OMJ1356)</f>
        <v>1000000</v>
      </c>
      <c r="OMK1357" s="84">
        <f>SUM(OMK1355:OMK1356)</f>
        <v>0</v>
      </c>
      <c r="OML1357" s="84">
        <f>OMK1357/OMJ1357</f>
        <v>0</v>
      </c>
      <c r="OMM1357" s="84">
        <f>SUM(OMM1355)</f>
        <v>1000000</v>
      </c>
      <c r="OMN1357" s="84">
        <f>SUM(OMN1355:OMN1356)</f>
        <v>2000000</v>
      </c>
      <c r="OMO1357" s="84">
        <f>SUM(OMO1355:OMO1356)</f>
        <v>0</v>
      </c>
      <c r="OMP1357" s="84">
        <f>OMO1357/OMN1357</f>
        <v>0</v>
      </c>
      <c r="OMQ1357" s="84">
        <f>OMN1357-OMO1357</f>
        <v>2000000</v>
      </c>
      <c r="OMR1357" s="84">
        <f t="shared" si="564"/>
        <v>3000000</v>
      </c>
      <c r="OMY1357" s="84" t="s">
        <v>5397</v>
      </c>
      <c r="OMZ1357" s="84">
        <f>SUM(OMZ1355:OMZ1356)</f>
        <v>1000000</v>
      </c>
      <c r="ONA1357" s="84">
        <f>SUM(ONA1355:ONA1356)</f>
        <v>0</v>
      </c>
      <c r="ONB1357" s="84">
        <f>ONA1357/OMZ1357</f>
        <v>0</v>
      </c>
      <c r="ONC1357" s="84">
        <f>SUM(ONC1355)</f>
        <v>1000000</v>
      </c>
      <c r="OND1357" s="84">
        <f>SUM(OND1355:OND1356)</f>
        <v>2000000</v>
      </c>
      <c r="ONE1357" s="84">
        <f>SUM(ONE1355:ONE1356)</f>
        <v>0</v>
      </c>
      <c r="ONF1357" s="84">
        <f>ONE1357/OND1357</f>
        <v>0</v>
      </c>
      <c r="ONG1357" s="84">
        <f>OND1357-ONE1357</f>
        <v>2000000</v>
      </c>
      <c r="ONH1357" s="84">
        <f t="shared" si="565"/>
        <v>3000000</v>
      </c>
      <c r="ONO1357" s="84" t="s">
        <v>5397</v>
      </c>
      <c r="ONP1357" s="84">
        <f>SUM(ONP1355:ONP1356)</f>
        <v>1000000</v>
      </c>
      <c r="ONQ1357" s="84">
        <f>SUM(ONQ1355:ONQ1356)</f>
        <v>0</v>
      </c>
      <c r="ONR1357" s="84">
        <f>ONQ1357/ONP1357</f>
        <v>0</v>
      </c>
      <c r="ONS1357" s="84">
        <f>SUM(ONS1355)</f>
        <v>1000000</v>
      </c>
      <c r="ONT1357" s="84">
        <f>SUM(ONT1355:ONT1356)</f>
        <v>2000000</v>
      </c>
      <c r="ONU1357" s="84">
        <f>SUM(ONU1355:ONU1356)</f>
        <v>0</v>
      </c>
      <c r="ONV1357" s="84">
        <f>ONU1357/ONT1357</f>
        <v>0</v>
      </c>
      <c r="ONW1357" s="84">
        <f>ONT1357-ONU1357</f>
        <v>2000000</v>
      </c>
      <c r="ONX1357" s="84">
        <f t="shared" si="565"/>
        <v>3000000</v>
      </c>
      <c r="OOE1357" s="84" t="s">
        <v>5397</v>
      </c>
      <c r="OOF1357" s="84">
        <f>SUM(OOF1355:OOF1356)</f>
        <v>1000000</v>
      </c>
      <c r="OOG1357" s="84">
        <f>SUM(OOG1355:OOG1356)</f>
        <v>0</v>
      </c>
      <c r="OOH1357" s="84">
        <f>OOG1357/OOF1357</f>
        <v>0</v>
      </c>
      <c r="OOI1357" s="84">
        <f>SUM(OOI1355)</f>
        <v>1000000</v>
      </c>
      <c r="OOJ1357" s="84">
        <f>SUM(OOJ1355:OOJ1356)</f>
        <v>2000000</v>
      </c>
      <c r="OOK1357" s="84">
        <f>SUM(OOK1355:OOK1356)</f>
        <v>0</v>
      </c>
      <c r="OOL1357" s="84">
        <f>OOK1357/OOJ1357</f>
        <v>0</v>
      </c>
      <c r="OOM1357" s="84">
        <f>OOJ1357-OOK1357</f>
        <v>2000000</v>
      </c>
      <c r="OON1357" s="84">
        <f t="shared" si="566"/>
        <v>3000000</v>
      </c>
      <c r="OOU1357" s="84" t="s">
        <v>5397</v>
      </c>
      <c r="OOV1357" s="84">
        <f>SUM(OOV1355:OOV1356)</f>
        <v>1000000</v>
      </c>
      <c r="OOW1357" s="84">
        <f>SUM(OOW1355:OOW1356)</f>
        <v>0</v>
      </c>
      <c r="OOX1357" s="84">
        <f>OOW1357/OOV1357</f>
        <v>0</v>
      </c>
      <c r="OOY1357" s="84">
        <f>SUM(OOY1355)</f>
        <v>1000000</v>
      </c>
      <c r="OOZ1357" s="84">
        <f>SUM(OOZ1355:OOZ1356)</f>
        <v>2000000</v>
      </c>
      <c r="OPA1357" s="84">
        <f>SUM(OPA1355:OPA1356)</f>
        <v>0</v>
      </c>
      <c r="OPB1357" s="84">
        <f>OPA1357/OOZ1357</f>
        <v>0</v>
      </c>
      <c r="OPC1357" s="84">
        <f>OOZ1357-OPA1357</f>
        <v>2000000</v>
      </c>
      <c r="OPD1357" s="84">
        <f t="shared" si="566"/>
        <v>3000000</v>
      </c>
      <c r="OPK1357" s="84" t="s">
        <v>5397</v>
      </c>
      <c r="OPL1357" s="84">
        <f>SUM(OPL1355:OPL1356)</f>
        <v>1000000</v>
      </c>
      <c r="OPM1357" s="84">
        <f>SUM(OPM1355:OPM1356)</f>
        <v>0</v>
      </c>
      <c r="OPN1357" s="84">
        <f>OPM1357/OPL1357</f>
        <v>0</v>
      </c>
      <c r="OPO1357" s="84">
        <f>SUM(OPO1355)</f>
        <v>1000000</v>
      </c>
      <c r="OPP1357" s="84">
        <f>SUM(OPP1355:OPP1356)</f>
        <v>2000000</v>
      </c>
      <c r="OPQ1357" s="84">
        <f>SUM(OPQ1355:OPQ1356)</f>
        <v>0</v>
      </c>
      <c r="OPR1357" s="84">
        <f>OPQ1357/OPP1357</f>
        <v>0</v>
      </c>
      <c r="OPS1357" s="84">
        <f>OPP1357-OPQ1357</f>
        <v>2000000</v>
      </c>
      <c r="OPT1357" s="84">
        <f t="shared" si="567"/>
        <v>3000000</v>
      </c>
      <c r="OQA1357" s="84" t="s">
        <v>5397</v>
      </c>
      <c r="OQB1357" s="84">
        <f>SUM(OQB1355:OQB1356)</f>
        <v>1000000</v>
      </c>
      <c r="OQC1357" s="84">
        <f>SUM(OQC1355:OQC1356)</f>
        <v>0</v>
      </c>
      <c r="OQD1357" s="84">
        <f>OQC1357/OQB1357</f>
        <v>0</v>
      </c>
      <c r="OQE1357" s="84">
        <f>SUM(OQE1355)</f>
        <v>1000000</v>
      </c>
      <c r="OQF1357" s="84">
        <f>SUM(OQF1355:OQF1356)</f>
        <v>2000000</v>
      </c>
      <c r="OQG1357" s="84">
        <f>SUM(OQG1355:OQG1356)</f>
        <v>0</v>
      </c>
      <c r="OQH1357" s="84">
        <f>OQG1357/OQF1357</f>
        <v>0</v>
      </c>
      <c r="OQI1357" s="84">
        <f>OQF1357-OQG1357</f>
        <v>2000000</v>
      </c>
      <c r="OQJ1357" s="84">
        <f t="shared" si="567"/>
        <v>3000000</v>
      </c>
      <c r="OQQ1357" s="84" t="s">
        <v>5397</v>
      </c>
      <c r="OQR1357" s="84">
        <f>SUM(OQR1355:OQR1356)</f>
        <v>1000000</v>
      </c>
      <c r="OQS1357" s="84">
        <f>SUM(OQS1355:OQS1356)</f>
        <v>0</v>
      </c>
      <c r="OQT1357" s="84">
        <f>OQS1357/OQR1357</f>
        <v>0</v>
      </c>
      <c r="OQU1357" s="84">
        <f>SUM(OQU1355)</f>
        <v>1000000</v>
      </c>
      <c r="OQV1357" s="84">
        <f>SUM(OQV1355:OQV1356)</f>
        <v>2000000</v>
      </c>
      <c r="OQW1357" s="84">
        <f>SUM(OQW1355:OQW1356)</f>
        <v>0</v>
      </c>
      <c r="OQX1357" s="84">
        <f>OQW1357/OQV1357</f>
        <v>0</v>
      </c>
      <c r="OQY1357" s="84">
        <f>OQV1357-OQW1357</f>
        <v>2000000</v>
      </c>
      <c r="OQZ1357" s="84">
        <f t="shared" si="568"/>
        <v>3000000</v>
      </c>
      <c r="ORG1357" s="84" t="s">
        <v>5397</v>
      </c>
      <c r="ORH1357" s="84">
        <f>SUM(ORH1355:ORH1356)</f>
        <v>1000000</v>
      </c>
      <c r="ORI1357" s="84">
        <f>SUM(ORI1355:ORI1356)</f>
        <v>0</v>
      </c>
      <c r="ORJ1357" s="84">
        <f>ORI1357/ORH1357</f>
        <v>0</v>
      </c>
      <c r="ORK1357" s="84">
        <f>SUM(ORK1355)</f>
        <v>1000000</v>
      </c>
      <c r="ORL1357" s="84">
        <f>SUM(ORL1355:ORL1356)</f>
        <v>2000000</v>
      </c>
      <c r="ORM1357" s="84">
        <f>SUM(ORM1355:ORM1356)</f>
        <v>0</v>
      </c>
      <c r="ORN1357" s="84">
        <f>ORM1357/ORL1357</f>
        <v>0</v>
      </c>
      <c r="ORO1357" s="84">
        <f>ORL1357-ORM1357</f>
        <v>2000000</v>
      </c>
      <c r="ORP1357" s="84">
        <f t="shared" si="568"/>
        <v>3000000</v>
      </c>
      <c r="ORW1357" s="84" t="s">
        <v>5397</v>
      </c>
      <c r="ORX1357" s="84">
        <f>SUM(ORX1355:ORX1356)</f>
        <v>1000000</v>
      </c>
      <c r="ORY1357" s="84">
        <f>SUM(ORY1355:ORY1356)</f>
        <v>0</v>
      </c>
      <c r="ORZ1357" s="84">
        <f>ORY1357/ORX1357</f>
        <v>0</v>
      </c>
      <c r="OSA1357" s="84">
        <f>SUM(OSA1355)</f>
        <v>1000000</v>
      </c>
      <c r="OSB1357" s="84">
        <f>SUM(OSB1355:OSB1356)</f>
        <v>2000000</v>
      </c>
      <c r="OSC1357" s="84">
        <f>SUM(OSC1355:OSC1356)</f>
        <v>0</v>
      </c>
      <c r="OSD1357" s="84">
        <f>OSC1357/OSB1357</f>
        <v>0</v>
      </c>
      <c r="OSE1357" s="84">
        <f>OSB1357-OSC1357</f>
        <v>2000000</v>
      </c>
      <c r="OSF1357" s="84">
        <f t="shared" si="569"/>
        <v>3000000</v>
      </c>
      <c r="OSM1357" s="84" t="s">
        <v>5397</v>
      </c>
      <c r="OSN1357" s="84">
        <f>SUM(OSN1355:OSN1356)</f>
        <v>1000000</v>
      </c>
      <c r="OSO1357" s="84">
        <f>SUM(OSO1355:OSO1356)</f>
        <v>0</v>
      </c>
      <c r="OSP1357" s="84">
        <f>OSO1357/OSN1357</f>
        <v>0</v>
      </c>
      <c r="OSQ1357" s="84">
        <f>SUM(OSQ1355)</f>
        <v>1000000</v>
      </c>
      <c r="OSR1357" s="84">
        <f>SUM(OSR1355:OSR1356)</f>
        <v>2000000</v>
      </c>
      <c r="OSS1357" s="84">
        <f>SUM(OSS1355:OSS1356)</f>
        <v>0</v>
      </c>
      <c r="OST1357" s="84">
        <f>OSS1357/OSR1357</f>
        <v>0</v>
      </c>
      <c r="OSU1357" s="84">
        <f>OSR1357-OSS1357</f>
        <v>2000000</v>
      </c>
      <c r="OSV1357" s="84">
        <f t="shared" si="569"/>
        <v>3000000</v>
      </c>
      <c r="OTC1357" s="84" t="s">
        <v>5397</v>
      </c>
      <c r="OTD1357" s="84">
        <f>SUM(OTD1355:OTD1356)</f>
        <v>1000000</v>
      </c>
      <c r="OTE1357" s="84">
        <f>SUM(OTE1355:OTE1356)</f>
        <v>0</v>
      </c>
      <c r="OTF1357" s="84">
        <f>OTE1357/OTD1357</f>
        <v>0</v>
      </c>
      <c r="OTG1357" s="84">
        <f>SUM(OTG1355)</f>
        <v>1000000</v>
      </c>
      <c r="OTH1357" s="84">
        <f>SUM(OTH1355:OTH1356)</f>
        <v>2000000</v>
      </c>
      <c r="OTI1357" s="84">
        <f>SUM(OTI1355:OTI1356)</f>
        <v>0</v>
      </c>
      <c r="OTJ1357" s="84">
        <f>OTI1357/OTH1357</f>
        <v>0</v>
      </c>
      <c r="OTK1357" s="84">
        <f>OTH1357-OTI1357</f>
        <v>2000000</v>
      </c>
      <c r="OTL1357" s="84">
        <f t="shared" si="570"/>
        <v>3000000</v>
      </c>
      <c r="OTS1357" s="84" t="s">
        <v>5397</v>
      </c>
      <c r="OTT1357" s="84">
        <f>SUM(OTT1355:OTT1356)</f>
        <v>1000000</v>
      </c>
      <c r="OTU1357" s="84">
        <f>SUM(OTU1355:OTU1356)</f>
        <v>0</v>
      </c>
      <c r="OTV1357" s="84">
        <f>OTU1357/OTT1357</f>
        <v>0</v>
      </c>
      <c r="OTW1357" s="84">
        <f>SUM(OTW1355)</f>
        <v>1000000</v>
      </c>
      <c r="OTX1357" s="84">
        <f>SUM(OTX1355:OTX1356)</f>
        <v>2000000</v>
      </c>
      <c r="OTY1357" s="84">
        <f>SUM(OTY1355:OTY1356)</f>
        <v>0</v>
      </c>
      <c r="OTZ1357" s="84">
        <f>OTY1357/OTX1357</f>
        <v>0</v>
      </c>
      <c r="OUA1357" s="84">
        <f>OTX1357-OTY1357</f>
        <v>2000000</v>
      </c>
      <c r="OUB1357" s="84">
        <f t="shared" si="570"/>
        <v>3000000</v>
      </c>
      <c r="OUI1357" s="84" t="s">
        <v>5397</v>
      </c>
      <c r="OUJ1357" s="84">
        <f>SUM(OUJ1355:OUJ1356)</f>
        <v>1000000</v>
      </c>
      <c r="OUK1357" s="84">
        <f>SUM(OUK1355:OUK1356)</f>
        <v>0</v>
      </c>
      <c r="OUL1357" s="84">
        <f>OUK1357/OUJ1357</f>
        <v>0</v>
      </c>
      <c r="OUM1357" s="84">
        <f>SUM(OUM1355)</f>
        <v>1000000</v>
      </c>
      <c r="OUN1357" s="84">
        <f>SUM(OUN1355:OUN1356)</f>
        <v>2000000</v>
      </c>
      <c r="OUO1357" s="84">
        <f>SUM(OUO1355:OUO1356)</f>
        <v>0</v>
      </c>
      <c r="OUP1357" s="84">
        <f>OUO1357/OUN1357</f>
        <v>0</v>
      </c>
      <c r="OUQ1357" s="84">
        <f>OUN1357-OUO1357</f>
        <v>2000000</v>
      </c>
      <c r="OUR1357" s="84">
        <f t="shared" si="571"/>
        <v>3000000</v>
      </c>
      <c r="OUY1357" s="84" t="s">
        <v>5397</v>
      </c>
      <c r="OUZ1357" s="84">
        <f>SUM(OUZ1355:OUZ1356)</f>
        <v>1000000</v>
      </c>
      <c r="OVA1357" s="84">
        <f>SUM(OVA1355:OVA1356)</f>
        <v>0</v>
      </c>
      <c r="OVB1357" s="84">
        <f>OVA1357/OUZ1357</f>
        <v>0</v>
      </c>
      <c r="OVC1357" s="84">
        <f>SUM(OVC1355)</f>
        <v>1000000</v>
      </c>
      <c r="OVD1357" s="84">
        <f>SUM(OVD1355:OVD1356)</f>
        <v>2000000</v>
      </c>
      <c r="OVE1357" s="84">
        <f>SUM(OVE1355:OVE1356)</f>
        <v>0</v>
      </c>
      <c r="OVF1357" s="84">
        <f>OVE1357/OVD1357</f>
        <v>0</v>
      </c>
      <c r="OVG1357" s="84">
        <f>OVD1357-OVE1357</f>
        <v>2000000</v>
      </c>
      <c r="OVH1357" s="84">
        <f t="shared" si="571"/>
        <v>3000000</v>
      </c>
      <c r="OVO1357" s="84" t="s">
        <v>5397</v>
      </c>
      <c r="OVP1357" s="84">
        <f>SUM(OVP1355:OVP1356)</f>
        <v>1000000</v>
      </c>
      <c r="OVQ1357" s="84">
        <f>SUM(OVQ1355:OVQ1356)</f>
        <v>0</v>
      </c>
      <c r="OVR1357" s="84">
        <f>OVQ1357/OVP1357</f>
        <v>0</v>
      </c>
      <c r="OVS1357" s="84">
        <f>SUM(OVS1355)</f>
        <v>1000000</v>
      </c>
      <c r="OVT1357" s="84">
        <f>SUM(OVT1355:OVT1356)</f>
        <v>2000000</v>
      </c>
      <c r="OVU1357" s="84">
        <f>SUM(OVU1355:OVU1356)</f>
        <v>0</v>
      </c>
      <c r="OVV1357" s="84">
        <f>OVU1357/OVT1357</f>
        <v>0</v>
      </c>
      <c r="OVW1357" s="84">
        <f>OVT1357-OVU1357</f>
        <v>2000000</v>
      </c>
      <c r="OVX1357" s="84">
        <f t="shared" si="572"/>
        <v>3000000</v>
      </c>
      <c r="OWE1357" s="84" t="s">
        <v>5397</v>
      </c>
      <c r="OWF1357" s="84">
        <f>SUM(OWF1355:OWF1356)</f>
        <v>1000000</v>
      </c>
      <c r="OWG1357" s="84">
        <f>SUM(OWG1355:OWG1356)</f>
        <v>0</v>
      </c>
      <c r="OWH1357" s="84">
        <f>OWG1357/OWF1357</f>
        <v>0</v>
      </c>
      <c r="OWI1357" s="84">
        <f>SUM(OWI1355)</f>
        <v>1000000</v>
      </c>
      <c r="OWJ1357" s="84">
        <f>SUM(OWJ1355:OWJ1356)</f>
        <v>2000000</v>
      </c>
      <c r="OWK1357" s="84">
        <f>SUM(OWK1355:OWK1356)</f>
        <v>0</v>
      </c>
      <c r="OWL1357" s="84">
        <f>OWK1357/OWJ1357</f>
        <v>0</v>
      </c>
      <c r="OWM1357" s="84">
        <f>OWJ1357-OWK1357</f>
        <v>2000000</v>
      </c>
      <c r="OWN1357" s="84">
        <f t="shared" si="572"/>
        <v>3000000</v>
      </c>
      <c r="OWU1357" s="84" t="s">
        <v>5397</v>
      </c>
      <c r="OWV1357" s="84">
        <f>SUM(OWV1355:OWV1356)</f>
        <v>1000000</v>
      </c>
      <c r="OWW1357" s="84">
        <f>SUM(OWW1355:OWW1356)</f>
        <v>0</v>
      </c>
      <c r="OWX1357" s="84">
        <f>OWW1357/OWV1357</f>
        <v>0</v>
      </c>
      <c r="OWY1357" s="84">
        <f>SUM(OWY1355)</f>
        <v>1000000</v>
      </c>
      <c r="OWZ1357" s="84">
        <f>SUM(OWZ1355:OWZ1356)</f>
        <v>2000000</v>
      </c>
      <c r="OXA1357" s="84">
        <f>SUM(OXA1355:OXA1356)</f>
        <v>0</v>
      </c>
      <c r="OXB1357" s="84">
        <f>OXA1357/OWZ1357</f>
        <v>0</v>
      </c>
      <c r="OXC1357" s="84">
        <f>OWZ1357-OXA1357</f>
        <v>2000000</v>
      </c>
      <c r="OXD1357" s="84">
        <f t="shared" si="573"/>
        <v>3000000</v>
      </c>
      <c r="OXK1357" s="84" t="s">
        <v>5397</v>
      </c>
      <c r="OXL1357" s="84">
        <f>SUM(OXL1355:OXL1356)</f>
        <v>1000000</v>
      </c>
      <c r="OXM1357" s="84">
        <f>SUM(OXM1355:OXM1356)</f>
        <v>0</v>
      </c>
      <c r="OXN1357" s="84">
        <f>OXM1357/OXL1357</f>
        <v>0</v>
      </c>
      <c r="OXO1357" s="84">
        <f>SUM(OXO1355)</f>
        <v>1000000</v>
      </c>
      <c r="OXP1357" s="84">
        <f>SUM(OXP1355:OXP1356)</f>
        <v>2000000</v>
      </c>
      <c r="OXQ1357" s="84">
        <f>SUM(OXQ1355:OXQ1356)</f>
        <v>0</v>
      </c>
      <c r="OXR1357" s="84">
        <f>OXQ1357/OXP1357</f>
        <v>0</v>
      </c>
      <c r="OXS1357" s="84">
        <f>OXP1357-OXQ1357</f>
        <v>2000000</v>
      </c>
      <c r="OXT1357" s="84">
        <f t="shared" si="573"/>
        <v>3000000</v>
      </c>
      <c r="OYA1357" s="84" t="s">
        <v>5397</v>
      </c>
      <c r="OYB1357" s="84">
        <f>SUM(OYB1355:OYB1356)</f>
        <v>1000000</v>
      </c>
      <c r="OYC1357" s="84">
        <f>SUM(OYC1355:OYC1356)</f>
        <v>0</v>
      </c>
      <c r="OYD1357" s="84">
        <f>OYC1357/OYB1357</f>
        <v>0</v>
      </c>
      <c r="OYE1357" s="84">
        <f>SUM(OYE1355)</f>
        <v>1000000</v>
      </c>
      <c r="OYF1357" s="84">
        <f>SUM(OYF1355:OYF1356)</f>
        <v>2000000</v>
      </c>
      <c r="OYG1357" s="84">
        <f>SUM(OYG1355:OYG1356)</f>
        <v>0</v>
      </c>
      <c r="OYH1357" s="84">
        <f>OYG1357/OYF1357</f>
        <v>0</v>
      </c>
      <c r="OYI1357" s="84">
        <f>OYF1357-OYG1357</f>
        <v>2000000</v>
      </c>
      <c r="OYJ1357" s="84">
        <f t="shared" si="574"/>
        <v>3000000</v>
      </c>
      <c r="OYQ1357" s="84" t="s">
        <v>5397</v>
      </c>
      <c r="OYR1357" s="84">
        <f>SUM(OYR1355:OYR1356)</f>
        <v>1000000</v>
      </c>
      <c r="OYS1357" s="84">
        <f>SUM(OYS1355:OYS1356)</f>
        <v>0</v>
      </c>
      <c r="OYT1357" s="84">
        <f>OYS1357/OYR1357</f>
        <v>0</v>
      </c>
      <c r="OYU1357" s="84">
        <f>SUM(OYU1355)</f>
        <v>1000000</v>
      </c>
      <c r="OYV1357" s="84">
        <f>SUM(OYV1355:OYV1356)</f>
        <v>2000000</v>
      </c>
      <c r="OYW1357" s="84">
        <f>SUM(OYW1355:OYW1356)</f>
        <v>0</v>
      </c>
      <c r="OYX1357" s="84">
        <f>OYW1357/OYV1357</f>
        <v>0</v>
      </c>
      <c r="OYY1357" s="84">
        <f>OYV1357-OYW1357</f>
        <v>2000000</v>
      </c>
      <c r="OYZ1357" s="84">
        <f t="shared" si="574"/>
        <v>3000000</v>
      </c>
      <c r="OZG1357" s="84" t="s">
        <v>5397</v>
      </c>
      <c r="OZH1357" s="84">
        <f>SUM(OZH1355:OZH1356)</f>
        <v>1000000</v>
      </c>
      <c r="OZI1357" s="84">
        <f>SUM(OZI1355:OZI1356)</f>
        <v>0</v>
      </c>
      <c r="OZJ1357" s="84">
        <f>OZI1357/OZH1357</f>
        <v>0</v>
      </c>
      <c r="OZK1357" s="84">
        <f>SUM(OZK1355)</f>
        <v>1000000</v>
      </c>
      <c r="OZL1357" s="84">
        <f>SUM(OZL1355:OZL1356)</f>
        <v>2000000</v>
      </c>
      <c r="OZM1357" s="84">
        <f>SUM(OZM1355:OZM1356)</f>
        <v>0</v>
      </c>
      <c r="OZN1357" s="84">
        <f>OZM1357/OZL1357</f>
        <v>0</v>
      </c>
      <c r="OZO1357" s="84">
        <f>OZL1357-OZM1357</f>
        <v>2000000</v>
      </c>
      <c r="OZP1357" s="84">
        <f t="shared" si="575"/>
        <v>3000000</v>
      </c>
      <c r="OZW1357" s="84" t="s">
        <v>5397</v>
      </c>
      <c r="OZX1357" s="84">
        <f>SUM(OZX1355:OZX1356)</f>
        <v>1000000</v>
      </c>
      <c r="OZY1357" s="84">
        <f>SUM(OZY1355:OZY1356)</f>
        <v>0</v>
      </c>
      <c r="OZZ1357" s="84">
        <f>OZY1357/OZX1357</f>
        <v>0</v>
      </c>
      <c r="PAA1357" s="84">
        <f>SUM(PAA1355)</f>
        <v>1000000</v>
      </c>
      <c r="PAB1357" s="84">
        <f>SUM(PAB1355:PAB1356)</f>
        <v>2000000</v>
      </c>
      <c r="PAC1357" s="84">
        <f>SUM(PAC1355:PAC1356)</f>
        <v>0</v>
      </c>
      <c r="PAD1357" s="84">
        <f>PAC1357/PAB1357</f>
        <v>0</v>
      </c>
      <c r="PAE1357" s="84">
        <f>PAB1357-PAC1357</f>
        <v>2000000</v>
      </c>
      <c r="PAF1357" s="84">
        <f t="shared" si="575"/>
        <v>3000000</v>
      </c>
      <c r="PAM1357" s="84" t="s">
        <v>5397</v>
      </c>
      <c r="PAN1357" s="84">
        <f>SUM(PAN1355:PAN1356)</f>
        <v>1000000</v>
      </c>
      <c r="PAO1357" s="84">
        <f>SUM(PAO1355:PAO1356)</f>
        <v>0</v>
      </c>
      <c r="PAP1357" s="84">
        <f>PAO1357/PAN1357</f>
        <v>0</v>
      </c>
      <c r="PAQ1357" s="84">
        <f>SUM(PAQ1355)</f>
        <v>1000000</v>
      </c>
      <c r="PAR1357" s="84">
        <f>SUM(PAR1355:PAR1356)</f>
        <v>2000000</v>
      </c>
      <c r="PAS1357" s="84">
        <f>SUM(PAS1355:PAS1356)</f>
        <v>0</v>
      </c>
      <c r="PAT1357" s="84">
        <f>PAS1357/PAR1357</f>
        <v>0</v>
      </c>
      <c r="PAU1357" s="84">
        <f>PAR1357-PAS1357</f>
        <v>2000000</v>
      </c>
      <c r="PAV1357" s="84">
        <f t="shared" si="576"/>
        <v>3000000</v>
      </c>
      <c r="PBC1357" s="84" t="s">
        <v>5397</v>
      </c>
      <c r="PBD1357" s="84">
        <f>SUM(PBD1355:PBD1356)</f>
        <v>1000000</v>
      </c>
      <c r="PBE1357" s="84">
        <f>SUM(PBE1355:PBE1356)</f>
        <v>0</v>
      </c>
      <c r="PBF1357" s="84">
        <f>PBE1357/PBD1357</f>
        <v>0</v>
      </c>
      <c r="PBG1357" s="84">
        <f>SUM(PBG1355)</f>
        <v>1000000</v>
      </c>
      <c r="PBH1357" s="84">
        <f>SUM(PBH1355:PBH1356)</f>
        <v>2000000</v>
      </c>
      <c r="PBI1357" s="84">
        <f>SUM(PBI1355:PBI1356)</f>
        <v>0</v>
      </c>
      <c r="PBJ1357" s="84">
        <f>PBI1357/PBH1357</f>
        <v>0</v>
      </c>
      <c r="PBK1357" s="84">
        <f>PBH1357-PBI1357</f>
        <v>2000000</v>
      </c>
      <c r="PBL1357" s="84">
        <f t="shared" si="576"/>
        <v>3000000</v>
      </c>
      <c r="PBS1357" s="84" t="s">
        <v>5397</v>
      </c>
      <c r="PBT1357" s="84">
        <f>SUM(PBT1355:PBT1356)</f>
        <v>1000000</v>
      </c>
      <c r="PBU1357" s="84">
        <f>SUM(PBU1355:PBU1356)</f>
        <v>0</v>
      </c>
      <c r="PBV1357" s="84">
        <f>PBU1357/PBT1357</f>
        <v>0</v>
      </c>
      <c r="PBW1357" s="84">
        <f>SUM(PBW1355)</f>
        <v>1000000</v>
      </c>
      <c r="PBX1357" s="84">
        <f>SUM(PBX1355:PBX1356)</f>
        <v>2000000</v>
      </c>
      <c r="PBY1357" s="84">
        <f>SUM(PBY1355:PBY1356)</f>
        <v>0</v>
      </c>
      <c r="PBZ1357" s="84">
        <f>PBY1357/PBX1357</f>
        <v>0</v>
      </c>
      <c r="PCA1357" s="84">
        <f>PBX1357-PBY1357</f>
        <v>2000000</v>
      </c>
      <c r="PCB1357" s="84">
        <f t="shared" si="577"/>
        <v>3000000</v>
      </c>
      <c r="PCI1357" s="84" t="s">
        <v>5397</v>
      </c>
      <c r="PCJ1357" s="84">
        <f>SUM(PCJ1355:PCJ1356)</f>
        <v>1000000</v>
      </c>
      <c r="PCK1357" s="84">
        <f>SUM(PCK1355:PCK1356)</f>
        <v>0</v>
      </c>
      <c r="PCL1357" s="84">
        <f>PCK1357/PCJ1357</f>
        <v>0</v>
      </c>
      <c r="PCM1357" s="84">
        <f>SUM(PCM1355)</f>
        <v>1000000</v>
      </c>
      <c r="PCN1357" s="84">
        <f>SUM(PCN1355:PCN1356)</f>
        <v>2000000</v>
      </c>
      <c r="PCO1357" s="84">
        <f>SUM(PCO1355:PCO1356)</f>
        <v>0</v>
      </c>
      <c r="PCP1357" s="84">
        <f>PCO1357/PCN1357</f>
        <v>0</v>
      </c>
      <c r="PCQ1357" s="84">
        <f>PCN1357-PCO1357</f>
        <v>2000000</v>
      </c>
      <c r="PCR1357" s="84">
        <f t="shared" si="577"/>
        <v>3000000</v>
      </c>
      <c r="PCY1357" s="84" t="s">
        <v>5397</v>
      </c>
      <c r="PCZ1357" s="84">
        <f>SUM(PCZ1355:PCZ1356)</f>
        <v>1000000</v>
      </c>
      <c r="PDA1357" s="84">
        <f>SUM(PDA1355:PDA1356)</f>
        <v>0</v>
      </c>
      <c r="PDB1357" s="84">
        <f>PDA1357/PCZ1357</f>
        <v>0</v>
      </c>
      <c r="PDC1357" s="84">
        <f>SUM(PDC1355)</f>
        <v>1000000</v>
      </c>
      <c r="PDD1357" s="84">
        <f>SUM(PDD1355:PDD1356)</f>
        <v>2000000</v>
      </c>
      <c r="PDE1357" s="84">
        <f>SUM(PDE1355:PDE1356)</f>
        <v>0</v>
      </c>
      <c r="PDF1357" s="84">
        <f>PDE1357/PDD1357</f>
        <v>0</v>
      </c>
      <c r="PDG1357" s="84">
        <f>PDD1357-PDE1357</f>
        <v>2000000</v>
      </c>
      <c r="PDH1357" s="84">
        <f t="shared" si="578"/>
        <v>3000000</v>
      </c>
      <c r="PDO1357" s="84" t="s">
        <v>5397</v>
      </c>
      <c r="PDP1357" s="84">
        <f>SUM(PDP1355:PDP1356)</f>
        <v>1000000</v>
      </c>
      <c r="PDQ1357" s="84">
        <f>SUM(PDQ1355:PDQ1356)</f>
        <v>0</v>
      </c>
      <c r="PDR1357" s="84">
        <f>PDQ1357/PDP1357</f>
        <v>0</v>
      </c>
      <c r="PDS1357" s="84">
        <f>SUM(PDS1355)</f>
        <v>1000000</v>
      </c>
      <c r="PDT1357" s="84">
        <f>SUM(PDT1355:PDT1356)</f>
        <v>2000000</v>
      </c>
      <c r="PDU1357" s="84">
        <f>SUM(PDU1355:PDU1356)</f>
        <v>0</v>
      </c>
      <c r="PDV1357" s="84">
        <f>PDU1357/PDT1357</f>
        <v>0</v>
      </c>
      <c r="PDW1357" s="84">
        <f>PDT1357-PDU1357</f>
        <v>2000000</v>
      </c>
      <c r="PDX1357" s="84">
        <f t="shared" si="578"/>
        <v>3000000</v>
      </c>
      <c r="PEE1357" s="84" t="s">
        <v>5397</v>
      </c>
      <c r="PEF1357" s="84">
        <f>SUM(PEF1355:PEF1356)</f>
        <v>1000000</v>
      </c>
      <c r="PEG1357" s="84">
        <f>SUM(PEG1355:PEG1356)</f>
        <v>0</v>
      </c>
      <c r="PEH1357" s="84">
        <f>PEG1357/PEF1357</f>
        <v>0</v>
      </c>
      <c r="PEI1357" s="84">
        <f>SUM(PEI1355)</f>
        <v>1000000</v>
      </c>
      <c r="PEJ1357" s="84">
        <f>SUM(PEJ1355:PEJ1356)</f>
        <v>2000000</v>
      </c>
      <c r="PEK1357" s="84">
        <f>SUM(PEK1355:PEK1356)</f>
        <v>0</v>
      </c>
      <c r="PEL1357" s="84">
        <f>PEK1357/PEJ1357</f>
        <v>0</v>
      </c>
      <c r="PEM1357" s="84">
        <f>PEJ1357-PEK1357</f>
        <v>2000000</v>
      </c>
      <c r="PEN1357" s="84">
        <f t="shared" si="579"/>
        <v>3000000</v>
      </c>
      <c r="PEU1357" s="84" t="s">
        <v>5397</v>
      </c>
      <c r="PEV1357" s="84">
        <f>SUM(PEV1355:PEV1356)</f>
        <v>1000000</v>
      </c>
      <c r="PEW1357" s="84">
        <f>SUM(PEW1355:PEW1356)</f>
        <v>0</v>
      </c>
      <c r="PEX1357" s="84">
        <f>PEW1357/PEV1357</f>
        <v>0</v>
      </c>
      <c r="PEY1357" s="84">
        <f>SUM(PEY1355)</f>
        <v>1000000</v>
      </c>
      <c r="PEZ1357" s="84">
        <f>SUM(PEZ1355:PEZ1356)</f>
        <v>2000000</v>
      </c>
      <c r="PFA1357" s="84">
        <f>SUM(PFA1355:PFA1356)</f>
        <v>0</v>
      </c>
      <c r="PFB1357" s="84">
        <f>PFA1357/PEZ1357</f>
        <v>0</v>
      </c>
      <c r="PFC1357" s="84">
        <f>PEZ1357-PFA1357</f>
        <v>2000000</v>
      </c>
      <c r="PFD1357" s="84">
        <f t="shared" si="579"/>
        <v>3000000</v>
      </c>
      <c r="PFK1357" s="84" t="s">
        <v>5397</v>
      </c>
      <c r="PFL1357" s="84">
        <f>SUM(PFL1355:PFL1356)</f>
        <v>1000000</v>
      </c>
      <c r="PFM1357" s="84">
        <f>SUM(PFM1355:PFM1356)</f>
        <v>0</v>
      </c>
      <c r="PFN1357" s="84">
        <f>PFM1357/PFL1357</f>
        <v>0</v>
      </c>
      <c r="PFO1357" s="84">
        <f>SUM(PFO1355)</f>
        <v>1000000</v>
      </c>
      <c r="PFP1357" s="84">
        <f>SUM(PFP1355:PFP1356)</f>
        <v>2000000</v>
      </c>
      <c r="PFQ1357" s="84">
        <f>SUM(PFQ1355:PFQ1356)</f>
        <v>0</v>
      </c>
      <c r="PFR1357" s="84">
        <f>PFQ1357/PFP1357</f>
        <v>0</v>
      </c>
      <c r="PFS1357" s="84">
        <f>PFP1357-PFQ1357</f>
        <v>2000000</v>
      </c>
      <c r="PFT1357" s="84">
        <f t="shared" si="580"/>
        <v>3000000</v>
      </c>
      <c r="PGA1357" s="84" t="s">
        <v>5397</v>
      </c>
      <c r="PGB1357" s="84">
        <f>SUM(PGB1355:PGB1356)</f>
        <v>1000000</v>
      </c>
      <c r="PGC1357" s="84">
        <f>SUM(PGC1355:PGC1356)</f>
        <v>0</v>
      </c>
      <c r="PGD1357" s="84">
        <f>PGC1357/PGB1357</f>
        <v>0</v>
      </c>
      <c r="PGE1357" s="84">
        <f>SUM(PGE1355)</f>
        <v>1000000</v>
      </c>
      <c r="PGF1357" s="84">
        <f>SUM(PGF1355:PGF1356)</f>
        <v>2000000</v>
      </c>
      <c r="PGG1357" s="84">
        <f>SUM(PGG1355:PGG1356)</f>
        <v>0</v>
      </c>
      <c r="PGH1357" s="84">
        <f>PGG1357/PGF1357</f>
        <v>0</v>
      </c>
      <c r="PGI1357" s="84">
        <f>PGF1357-PGG1357</f>
        <v>2000000</v>
      </c>
      <c r="PGJ1357" s="84">
        <f t="shared" si="580"/>
        <v>3000000</v>
      </c>
      <c r="PGQ1357" s="84" t="s">
        <v>5397</v>
      </c>
      <c r="PGR1357" s="84">
        <f>SUM(PGR1355:PGR1356)</f>
        <v>1000000</v>
      </c>
      <c r="PGS1357" s="84">
        <f>SUM(PGS1355:PGS1356)</f>
        <v>0</v>
      </c>
      <c r="PGT1357" s="84">
        <f>PGS1357/PGR1357</f>
        <v>0</v>
      </c>
      <c r="PGU1357" s="84">
        <f>SUM(PGU1355)</f>
        <v>1000000</v>
      </c>
      <c r="PGV1357" s="84">
        <f>SUM(PGV1355:PGV1356)</f>
        <v>2000000</v>
      </c>
      <c r="PGW1357" s="84">
        <f>SUM(PGW1355:PGW1356)</f>
        <v>0</v>
      </c>
      <c r="PGX1357" s="84">
        <f>PGW1357/PGV1357</f>
        <v>0</v>
      </c>
      <c r="PGY1357" s="84">
        <f>PGV1357-PGW1357</f>
        <v>2000000</v>
      </c>
      <c r="PGZ1357" s="84">
        <f t="shared" si="581"/>
        <v>3000000</v>
      </c>
      <c r="PHG1357" s="84" t="s">
        <v>5397</v>
      </c>
      <c r="PHH1357" s="84">
        <f>SUM(PHH1355:PHH1356)</f>
        <v>1000000</v>
      </c>
      <c r="PHI1357" s="84">
        <f>SUM(PHI1355:PHI1356)</f>
        <v>0</v>
      </c>
      <c r="PHJ1357" s="84">
        <f>PHI1357/PHH1357</f>
        <v>0</v>
      </c>
      <c r="PHK1357" s="84">
        <f>SUM(PHK1355)</f>
        <v>1000000</v>
      </c>
      <c r="PHL1357" s="84">
        <f>SUM(PHL1355:PHL1356)</f>
        <v>2000000</v>
      </c>
      <c r="PHM1357" s="84">
        <f>SUM(PHM1355:PHM1356)</f>
        <v>0</v>
      </c>
      <c r="PHN1357" s="84">
        <f>PHM1357/PHL1357</f>
        <v>0</v>
      </c>
      <c r="PHO1357" s="84">
        <f>PHL1357-PHM1357</f>
        <v>2000000</v>
      </c>
      <c r="PHP1357" s="84">
        <f t="shared" si="581"/>
        <v>3000000</v>
      </c>
      <c r="PHW1357" s="84" t="s">
        <v>5397</v>
      </c>
      <c r="PHX1357" s="84">
        <f>SUM(PHX1355:PHX1356)</f>
        <v>1000000</v>
      </c>
      <c r="PHY1357" s="84">
        <f>SUM(PHY1355:PHY1356)</f>
        <v>0</v>
      </c>
      <c r="PHZ1357" s="84">
        <f>PHY1357/PHX1357</f>
        <v>0</v>
      </c>
      <c r="PIA1357" s="84">
        <f>SUM(PIA1355)</f>
        <v>1000000</v>
      </c>
      <c r="PIB1357" s="84">
        <f>SUM(PIB1355:PIB1356)</f>
        <v>2000000</v>
      </c>
      <c r="PIC1357" s="84">
        <f>SUM(PIC1355:PIC1356)</f>
        <v>0</v>
      </c>
      <c r="PID1357" s="84">
        <f>PIC1357/PIB1357</f>
        <v>0</v>
      </c>
      <c r="PIE1357" s="84">
        <f>PIB1357-PIC1357</f>
        <v>2000000</v>
      </c>
      <c r="PIF1357" s="84">
        <f t="shared" si="582"/>
        <v>3000000</v>
      </c>
      <c r="PIM1357" s="84" t="s">
        <v>5397</v>
      </c>
      <c r="PIN1357" s="84">
        <f>SUM(PIN1355:PIN1356)</f>
        <v>1000000</v>
      </c>
      <c r="PIO1357" s="84">
        <f>SUM(PIO1355:PIO1356)</f>
        <v>0</v>
      </c>
      <c r="PIP1357" s="84">
        <f>PIO1357/PIN1357</f>
        <v>0</v>
      </c>
      <c r="PIQ1357" s="84">
        <f>SUM(PIQ1355)</f>
        <v>1000000</v>
      </c>
      <c r="PIR1357" s="84">
        <f>SUM(PIR1355:PIR1356)</f>
        <v>2000000</v>
      </c>
      <c r="PIS1357" s="84">
        <f>SUM(PIS1355:PIS1356)</f>
        <v>0</v>
      </c>
      <c r="PIT1357" s="84">
        <f>PIS1357/PIR1357</f>
        <v>0</v>
      </c>
      <c r="PIU1357" s="84">
        <f>PIR1357-PIS1357</f>
        <v>2000000</v>
      </c>
      <c r="PIV1357" s="84">
        <f t="shared" si="582"/>
        <v>3000000</v>
      </c>
      <c r="PJC1357" s="84" t="s">
        <v>5397</v>
      </c>
      <c r="PJD1357" s="84">
        <f>SUM(PJD1355:PJD1356)</f>
        <v>1000000</v>
      </c>
      <c r="PJE1357" s="84">
        <f>SUM(PJE1355:PJE1356)</f>
        <v>0</v>
      </c>
      <c r="PJF1357" s="84">
        <f>PJE1357/PJD1357</f>
        <v>0</v>
      </c>
      <c r="PJG1357" s="84">
        <f>SUM(PJG1355)</f>
        <v>1000000</v>
      </c>
      <c r="PJH1357" s="84">
        <f>SUM(PJH1355:PJH1356)</f>
        <v>2000000</v>
      </c>
      <c r="PJI1357" s="84">
        <f>SUM(PJI1355:PJI1356)</f>
        <v>0</v>
      </c>
      <c r="PJJ1357" s="84">
        <f>PJI1357/PJH1357</f>
        <v>0</v>
      </c>
      <c r="PJK1357" s="84">
        <f>PJH1357-PJI1357</f>
        <v>2000000</v>
      </c>
      <c r="PJL1357" s="84">
        <f t="shared" si="583"/>
        <v>3000000</v>
      </c>
      <c r="PJS1357" s="84" t="s">
        <v>5397</v>
      </c>
      <c r="PJT1357" s="84">
        <f>SUM(PJT1355:PJT1356)</f>
        <v>1000000</v>
      </c>
      <c r="PJU1357" s="84">
        <f>SUM(PJU1355:PJU1356)</f>
        <v>0</v>
      </c>
      <c r="PJV1357" s="84">
        <f>PJU1357/PJT1357</f>
        <v>0</v>
      </c>
      <c r="PJW1357" s="84">
        <f>SUM(PJW1355)</f>
        <v>1000000</v>
      </c>
      <c r="PJX1357" s="84">
        <f>SUM(PJX1355:PJX1356)</f>
        <v>2000000</v>
      </c>
      <c r="PJY1357" s="84">
        <f>SUM(PJY1355:PJY1356)</f>
        <v>0</v>
      </c>
      <c r="PJZ1357" s="84">
        <f>PJY1357/PJX1357</f>
        <v>0</v>
      </c>
      <c r="PKA1357" s="84">
        <f>PJX1357-PJY1357</f>
        <v>2000000</v>
      </c>
      <c r="PKB1357" s="84">
        <f t="shared" si="583"/>
        <v>3000000</v>
      </c>
      <c r="PKI1357" s="84" t="s">
        <v>5397</v>
      </c>
      <c r="PKJ1357" s="84">
        <f>SUM(PKJ1355:PKJ1356)</f>
        <v>1000000</v>
      </c>
      <c r="PKK1357" s="84">
        <f>SUM(PKK1355:PKK1356)</f>
        <v>0</v>
      </c>
      <c r="PKL1357" s="84">
        <f>PKK1357/PKJ1357</f>
        <v>0</v>
      </c>
      <c r="PKM1357" s="84">
        <f>SUM(PKM1355)</f>
        <v>1000000</v>
      </c>
      <c r="PKN1357" s="84">
        <f>SUM(PKN1355:PKN1356)</f>
        <v>2000000</v>
      </c>
      <c r="PKO1357" s="84">
        <f>SUM(PKO1355:PKO1356)</f>
        <v>0</v>
      </c>
      <c r="PKP1357" s="84">
        <f>PKO1357/PKN1357</f>
        <v>0</v>
      </c>
      <c r="PKQ1357" s="84">
        <f>PKN1357-PKO1357</f>
        <v>2000000</v>
      </c>
      <c r="PKR1357" s="84">
        <f t="shared" si="584"/>
        <v>3000000</v>
      </c>
      <c r="PKY1357" s="84" t="s">
        <v>5397</v>
      </c>
      <c r="PKZ1357" s="84">
        <f>SUM(PKZ1355:PKZ1356)</f>
        <v>1000000</v>
      </c>
      <c r="PLA1357" s="84">
        <f>SUM(PLA1355:PLA1356)</f>
        <v>0</v>
      </c>
      <c r="PLB1357" s="84">
        <f>PLA1357/PKZ1357</f>
        <v>0</v>
      </c>
      <c r="PLC1357" s="84">
        <f>SUM(PLC1355)</f>
        <v>1000000</v>
      </c>
      <c r="PLD1357" s="84">
        <f>SUM(PLD1355:PLD1356)</f>
        <v>2000000</v>
      </c>
      <c r="PLE1357" s="84">
        <f>SUM(PLE1355:PLE1356)</f>
        <v>0</v>
      </c>
      <c r="PLF1357" s="84">
        <f>PLE1357/PLD1357</f>
        <v>0</v>
      </c>
      <c r="PLG1357" s="84">
        <f>PLD1357-PLE1357</f>
        <v>2000000</v>
      </c>
      <c r="PLH1357" s="84">
        <f t="shared" si="584"/>
        <v>3000000</v>
      </c>
      <c r="PLO1357" s="84" t="s">
        <v>5397</v>
      </c>
      <c r="PLP1357" s="84">
        <f>SUM(PLP1355:PLP1356)</f>
        <v>1000000</v>
      </c>
      <c r="PLQ1357" s="84">
        <f>SUM(PLQ1355:PLQ1356)</f>
        <v>0</v>
      </c>
      <c r="PLR1357" s="84">
        <f>PLQ1357/PLP1357</f>
        <v>0</v>
      </c>
      <c r="PLS1357" s="84">
        <f>SUM(PLS1355)</f>
        <v>1000000</v>
      </c>
      <c r="PLT1357" s="84">
        <f>SUM(PLT1355:PLT1356)</f>
        <v>2000000</v>
      </c>
      <c r="PLU1357" s="84">
        <f>SUM(PLU1355:PLU1356)</f>
        <v>0</v>
      </c>
      <c r="PLV1357" s="84">
        <f>PLU1357/PLT1357</f>
        <v>0</v>
      </c>
      <c r="PLW1357" s="84">
        <f>PLT1357-PLU1357</f>
        <v>2000000</v>
      </c>
      <c r="PLX1357" s="84">
        <f t="shared" si="585"/>
        <v>3000000</v>
      </c>
      <c r="PME1357" s="84" t="s">
        <v>5397</v>
      </c>
      <c r="PMF1357" s="84">
        <f>SUM(PMF1355:PMF1356)</f>
        <v>1000000</v>
      </c>
      <c r="PMG1357" s="84">
        <f>SUM(PMG1355:PMG1356)</f>
        <v>0</v>
      </c>
      <c r="PMH1357" s="84">
        <f>PMG1357/PMF1357</f>
        <v>0</v>
      </c>
      <c r="PMI1357" s="84">
        <f>SUM(PMI1355)</f>
        <v>1000000</v>
      </c>
      <c r="PMJ1357" s="84">
        <f>SUM(PMJ1355:PMJ1356)</f>
        <v>2000000</v>
      </c>
      <c r="PMK1357" s="84">
        <f>SUM(PMK1355:PMK1356)</f>
        <v>0</v>
      </c>
      <c r="PML1357" s="84">
        <f>PMK1357/PMJ1357</f>
        <v>0</v>
      </c>
      <c r="PMM1357" s="84">
        <f>PMJ1357-PMK1357</f>
        <v>2000000</v>
      </c>
      <c r="PMN1357" s="84">
        <f t="shared" si="585"/>
        <v>3000000</v>
      </c>
      <c r="PMU1357" s="84" t="s">
        <v>5397</v>
      </c>
      <c r="PMV1357" s="84">
        <f>SUM(PMV1355:PMV1356)</f>
        <v>1000000</v>
      </c>
      <c r="PMW1357" s="84">
        <f>SUM(PMW1355:PMW1356)</f>
        <v>0</v>
      </c>
      <c r="PMX1357" s="84">
        <f>PMW1357/PMV1357</f>
        <v>0</v>
      </c>
      <c r="PMY1357" s="84">
        <f>SUM(PMY1355)</f>
        <v>1000000</v>
      </c>
      <c r="PMZ1357" s="84">
        <f>SUM(PMZ1355:PMZ1356)</f>
        <v>2000000</v>
      </c>
      <c r="PNA1357" s="84">
        <f>SUM(PNA1355:PNA1356)</f>
        <v>0</v>
      </c>
      <c r="PNB1357" s="84">
        <f>PNA1357/PMZ1357</f>
        <v>0</v>
      </c>
      <c r="PNC1357" s="84">
        <f>PMZ1357-PNA1357</f>
        <v>2000000</v>
      </c>
      <c r="PND1357" s="84">
        <f t="shared" si="586"/>
        <v>3000000</v>
      </c>
      <c r="PNK1357" s="84" t="s">
        <v>5397</v>
      </c>
      <c r="PNL1357" s="84">
        <f>SUM(PNL1355:PNL1356)</f>
        <v>1000000</v>
      </c>
      <c r="PNM1357" s="84">
        <f>SUM(PNM1355:PNM1356)</f>
        <v>0</v>
      </c>
      <c r="PNN1357" s="84">
        <f>PNM1357/PNL1357</f>
        <v>0</v>
      </c>
      <c r="PNO1357" s="84">
        <f>SUM(PNO1355)</f>
        <v>1000000</v>
      </c>
      <c r="PNP1357" s="84">
        <f>SUM(PNP1355:PNP1356)</f>
        <v>2000000</v>
      </c>
      <c r="PNQ1357" s="84">
        <f>SUM(PNQ1355:PNQ1356)</f>
        <v>0</v>
      </c>
      <c r="PNR1357" s="84">
        <f>PNQ1357/PNP1357</f>
        <v>0</v>
      </c>
      <c r="PNS1357" s="84">
        <f>PNP1357-PNQ1357</f>
        <v>2000000</v>
      </c>
      <c r="PNT1357" s="84">
        <f t="shared" si="586"/>
        <v>3000000</v>
      </c>
      <c r="POA1357" s="84" t="s">
        <v>5397</v>
      </c>
      <c r="POB1357" s="84">
        <f>SUM(POB1355:POB1356)</f>
        <v>1000000</v>
      </c>
      <c r="POC1357" s="84">
        <f>SUM(POC1355:POC1356)</f>
        <v>0</v>
      </c>
      <c r="POD1357" s="84">
        <f>POC1357/POB1357</f>
        <v>0</v>
      </c>
      <c r="POE1357" s="84">
        <f>SUM(POE1355)</f>
        <v>1000000</v>
      </c>
      <c r="POF1357" s="84">
        <f>SUM(POF1355:POF1356)</f>
        <v>2000000</v>
      </c>
      <c r="POG1357" s="84">
        <f>SUM(POG1355:POG1356)</f>
        <v>0</v>
      </c>
      <c r="POH1357" s="84">
        <f>POG1357/POF1357</f>
        <v>0</v>
      </c>
      <c r="POI1357" s="84">
        <f>POF1357-POG1357</f>
        <v>2000000</v>
      </c>
      <c r="POJ1357" s="84">
        <f t="shared" si="587"/>
        <v>3000000</v>
      </c>
      <c r="POQ1357" s="84" t="s">
        <v>5397</v>
      </c>
      <c r="POR1357" s="84">
        <f>SUM(POR1355:POR1356)</f>
        <v>1000000</v>
      </c>
      <c r="POS1357" s="84">
        <f>SUM(POS1355:POS1356)</f>
        <v>0</v>
      </c>
      <c r="POT1357" s="84">
        <f>POS1357/POR1357</f>
        <v>0</v>
      </c>
      <c r="POU1357" s="84">
        <f>SUM(POU1355)</f>
        <v>1000000</v>
      </c>
      <c r="POV1357" s="84">
        <f>SUM(POV1355:POV1356)</f>
        <v>2000000</v>
      </c>
      <c r="POW1357" s="84">
        <f>SUM(POW1355:POW1356)</f>
        <v>0</v>
      </c>
      <c r="POX1357" s="84">
        <f>POW1357/POV1357</f>
        <v>0</v>
      </c>
      <c r="POY1357" s="84">
        <f>POV1357-POW1357</f>
        <v>2000000</v>
      </c>
      <c r="POZ1357" s="84">
        <f t="shared" si="587"/>
        <v>3000000</v>
      </c>
      <c r="PPG1357" s="84" t="s">
        <v>5397</v>
      </c>
      <c r="PPH1357" s="84">
        <f>SUM(PPH1355:PPH1356)</f>
        <v>1000000</v>
      </c>
      <c r="PPI1357" s="84">
        <f>SUM(PPI1355:PPI1356)</f>
        <v>0</v>
      </c>
      <c r="PPJ1357" s="84">
        <f>PPI1357/PPH1357</f>
        <v>0</v>
      </c>
      <c r="PPK1357" s="84">
        <f>SUM(PPK1355)</f>
        <v>1000000</v>
      </c>
      <c r="PPL1357" s="84">
        <f>SUM(PPL1355:PPL1356)</f>
        <v>2000000</v>
      </c>
      <c r="PPM1357" s="84">
        <f>SUM(PPM1355:PPM1356)</f>
        <v>0</v>
      </c>
      <c r="PPN1357" s="84">
        <f>PPM1357/PPL1357</f>
        <v>0</v>
      </c>
      <c r="PPO1357" s="84">
        <f>PPL1357-PPM1357</f>
        <v>2000000</v>
      </c>
      <c r="PPP1357" s="84">
        <f t="shared" si="588"/>
        <v>3000000</v>
      </c>
      <c r="PPW1357" s="84" t="s">
        <v>5397</v>
      </c>
      <c r="PPX1357" s="84">
        <f>SUM(PPX1355:PPX1356)</f>
        <v>1000000</v>
      </c>
      <c r="PPY1357" s="84">
        <f>SUM(PPY1355:PPY1356)</f>
        <v>0</v>
      </c>
      <c r="PPZ1357" s="84">
        <f>PPY1357/PPX1357</f>
        <v>0</v>
      </c>
      <c r="PQA1357" s="84">
        <f>SUM(PQA1355)</f>
        <v>1000000</v>
      </c>
      <c r="PQB1357" s="84">
        <f>SUM(PQB1355:PQB1356)</f>
        <v>2000000</v>
      </c>
      <c r="PQC1357" s="84">
        <f>SUM(PQC1355:PQC1356)</f>
        <v>0</v>
      </c>
      <c r="PQD1357" s="84">
        <f>PQC1357/PQB1357</f>
        <v>0</v>
      </c>
      <c r="PQE1357" s="84">
        <f>PQB1357-PQC1357</f>
        <v>2000000</v>
      </c>
      <c r="PQF1357" s="84">
        <f t="shared" si="588"/>
        <v>3000000</v>
      </c>
      <c r="PQM1357" s="84" t="s">
        <v>5397</v>
      </c>
      <c r="PQN1357" s="84">
        <f>SUM(PQN1355:PQN1356)</f>
        <v>1000000</v>
      </c>
      <c r="PQO1357" s="84">
        <f>SUM(PQO1355:PQO1356)</f>
        <v>0</v>
      </c>
      <c r="PQP1357" s="84">
        <f>PQO1357/PQN1357</f>
        <v>0</v>
      </c>
      <c r="PQQ1357" s="84">
        <f>SUM(PQQ1355)</f>
        <v>1000000</v>
      </c>
      <c r="PQR1357" s="84">
        <f>SUM(PQR1355:PQR1356)</f>
        <v>2000000</v>
      </c>
      <c r="PQS1357" s="84">
        <f>SUM(PQS1355:PQS1356)</f>
        <v>0</v>
      </c>
      <c r="PQT1357" s="84">
        <f>PQS1357/PQR1357</f>
        <v>0</v>
      </c>
      <c r="PQU1357" s="84">
        <f>PQR1357-PQS1357</f>
        <v>2000000</v>
      </c>
      <c r="PQV1357" s="84">
        <f t="shared" si="589"/>
        <v>3000000</v>
      </c>
      <c r="PRC1357" s="84" t="s">
        <v>5397</v>
      </c>
      <c r="PRD1357" s="84">
        <f>SUM(PRD1355:PRD1356)</f>
        <v>1000000</v>
      </c>
      <c r="PRE1357" s="84">
        <f>SUM(PRE1355:PRE1356)</f>
        <v>0</v>
      </c>
      <c r="PRF1357" s="84">
        <f>PRE1357/PRD1357</f>
        <v>0</v>
      </c>
      <c r="PRG1357" s="84">
        <f>SUM(PRG1355)</f>
        <v>1000000</v>
      </c>
      <c r="PRH1357" s="84">
        <f>SUM(PRH1355:PRH1356)</f>
        <v>2000000</v>
      </c>
      <c r="PRI1357" s="84">
        <f>SUM(PRI1355:PRI1356)</f>
        <v>0</v>
      </c>
      <c r="PRJ1357" s="84">
        <f>PRI1357/PRH1357</f>
        <v>0</v>
      </c>
      <c r="PRK1357" s="84">
        <f>PRH1357-PRI1357</f>
        <v>2000000</v>
      </c>
      <c r="PRL1357" s="84">
        <f t="shared" si="589"/>
        <v>3000000</v>
      </c>
      <c r="PRS1357" s="84" t="s">
        <v>5397</v>
      </c>
      <c r="PRT1357" s="84">
        <f>SUM(PRT1355:PRT1356)</f>
        <v>1000000</v>
      </c>
      <c r="PRU1357" s="84">
        <f>SUM(PRU1355:PRU1356)</f>
        <v>0</v>
      </c>
      <c r="PRV1357" s="84">
        <f>PRU1357/PRT1357</f>
        <v>0</v>
      </c>
      <c r="PRW1357" s="84">
        <f>SUM(PRW1355)</f>
        <v>1000000</v>
      </c>
      <c r="PRX1357" s="84">
        <f>SUM(PRX1355:PRX1356)</f>
        <v>2000000</v>
      </c>
      <c r="PRY1357" s="84">
        <f>SUM(PRY1355:PRY1356)</f>
        <v>0</v>
      </c>
      <c r="PRZ1357" s="84">
        <f>PRY1357/PRX1357</f>
        <v>0</v>
      </c>
      <c r="PSA1357" s="84">
        <f>PRX1357-PRY1357</f>
        <v>2000000</v>
      </c>
      <c r="PSB1357" s="84">
        <f t="shared" si="590"/>
        <v>3000000</v>
      </c>
      <c r="PSI1357" s="84" t="s">
        <v>5397</v>
      </c>
      <c r="PSJ1357" s="84">
        <f>SUM(PSJ1355:PSJ1356)</f>
        <v>1000000</v>
      </c>
      <c r="PSK1357" s="84">
        <f>SUM(PSK1355:PSK1356)</f>
        <v>0</v>
      </c>
      <c r="PSL1357" s="84">
        <f>PSK1357/PSJ1357</f>
        <v>0</v>
      </c>
      <c r="PSM1357" s="84">
        <f>SUM(PSM1355)</f>
        <v>1000000</v>
      </c>
      <c r="PSN1357" s="84">
        <f>SUM(PSN1355:PSN1356)</f>
        <v>2000000</v>
      </c>
      <c r="PSO1357" s="84">
        <f>SUM(PSO1355:PSO1356)</f>
        <v>0</v>
      </c>
      <c r="PSP1357" s="84">
        <f>PSO1357/PSN1357</f>
        <v>0</v>
      </c>
      <c r="PSQ1357" s="84">
        <f>PSN1357-PSO1357</f>
        <v>2000000</v>
      </c>
      <c r="PSR1357" s="84">
        <f t="shared" si="590"/>
        <v>3000000</v>
      </c>
      <c r="PSY1357" s="84" t="s">
        <v>5397</v>
      </c>
      <c r="PSZ1357" s="84">
        <f>SUM(PSZ1355:PSZ1356)</f>
        <v>1000000</v>
      </c>
      <c r="PTA1357" s="84">
        <f>SUM(PTA1355:PTA1356)</f>
        <v>0</v>
      </c>
      <c r="PTB1357" s="84">
        <f>PTA1357/PSZ1357</f>
        <v>0</v>
      </c>
      <c r="PTC1357" s="84">
        <f>SUM(PTC1355)</f>
        <v>1000000</v>
      </c>
      <c r="PTD1357" s="84">
        <f>SUM(PTD1355:PTD1356)</f>
        <v>2000000</v>
      </c>
      <c r="PTE1357" s="84">
        <f>SUM(PTE1355:PTE1356)</f>
        <v>0</v>
      </c>
      <c r="PTF1357" s="84">
        <f>PTE1357/PTD1357</f>
        <v>0</v>
      </c>
      <c r="PTG1357" s="84">
        <f>PTD1357-PTE1357</f>
        <v>2000000</v>
      </c>
      <c r="PTH1357" s="84">
        <f t="shared" si="591"/>
        <v>3000000</v>
      </c>
      <c r="PTO1357" s="84" t="s">
        <v>5397</v>
      </c>
      <c r="PTP1357" s="84">
        <f>SUM(PTP1355:PTP1356)</f>
        <v>1000000</v>
      </c>
      <c r="PTQ1357" s="84">
        <f>SUM(PTQ1355:PTQ1356)</f>
        <v>0</v>
      </c>
      <c r="PTR1357" s="84">
        <f>PTQ1357/PTP1357</f>
        <v>0</v>
      </c>
      <c r="PTS1357" s="84">
        <f>SUM(PTS1355)</f>
        <v>1000000</v>
      </c>
      <c r="PTT1357" s="84">
        <f>SUM(PTT1355:PTT1356)</f>
        <v>2000000</v>
      </c>
      <c r="PTU1357" s="84">
        <f>SUM(PTU1355:PTU1356)</f>
        <v>0</v>
      </c>
      <c r="PTV1357" s="84">
        <f>PTU1357/PTT1357</f>
        <v>0</v>
      </c>
      <c r="PTW1357" s="84">
        <f>PTT1357-PTU1357</f>
        <v>2000000</v>
      </c>
      <c r="PTX1357" s="84">
        <f t="shared" si="591"/>
        <v>3000000</v>
      </c>
      <c r="PUE1357" s="84" t="s">
        <v>5397</v>
      </c>
      <c r="PUF1357" s="84">
        <f>SUM(PUF1355:PUF1356)</f>
        <v>1000000</v>
      </c>
      <c r="PUG1357" s="84">
        <f>SUM(PUG1355:PUG1356)</f>
        <v>0</v>
      </c>
      <c r="PUH1357" s="84">
        <f>PUG1357/PUF1357</f>
        <v>0</v>
      </c>
      <c r="PUI1357" s="84">
        <f>SUM(PUI1355)</f>
        <v>1000000</v>
      </c>
      <c r="PUJ1357" s="84">
        <f>SUM(PUJ1355:PUJ1356)</f>
        <v>2000000</v>
      </c>
      <c r="PUK1357" s="84">
        <f>SUM(PUK1355:PUK1356)</f>
        <v>0</v>
      </c>
      <c r="PUL1357" s="84">
        <f>PUK1357/PUJ1357</f>
        <v>0</v>
      </c>
      <c r="PUM1357" s="84">
        <f>PUJ1357-PUK1357</f>
        <v>2000000</v>
      </c>
      <c r="PUN1357" s="84">
        <f t="shared" si="592"/>
        <v>3000000</v>
      </c>
      <c r="PUU1357" s="84" t="s">
        <v>5397</v>
      </c>
      <c r="PUV1357" s="84">
        <f>SUM(PUV1355:PUV1356)</f>
        <v>1000000</v>
      </c>
      <c r="PUW1357" s="84">
        <f>SUM(PUW1355:PUW1356)</f>
        <v>0</v>
      </c>
      <c r="PUX1357" s="84">
        <f>PUW1357/PUV1357</f>
        <v>0</v>
      </c>
      <c r="PUY1357" s="84">
        <f>SUM(PUY1355)</f>
        <v>1000000</v>
      </c>
      <c r="PUZ1357" s="84">
        <f>SUM(PUZ1355:PUZ1356)</f>
        <v>2000000</v>
      </c>
      <c r="PVA1357" s="84">
        <f>SUM(PVA1355:PVA1356)</f>
        <v>0</v>
      </c>
      <c r="PVB1357" s="84">
        <f>PVA1357/PUZ1357</f>
        <v>0</v>
      </c>
      <c r="PVC1357" s="84">
        <f>PUZ1357-PVA1357</f>
        <v>2000000</v>
      </c>
      <c r="PVD1357" s="84">
        <f t="shared" si="592"/>
        <v>3000000</v>
      </c>
      <c r="PVK1357" s="84" t="s">
        <v>5397</v>
      </c>
      <c r="PVL1357" s="84">
        <f>SUM(PVL1355:PVL1356)</f>
        <v>1000000</v>
      </c>
      <c r="PVM1357" s="84">
        <f>SUM(PVM1355:PVM1356)</f>
        <v>0</v>
      </c>
      <c r="PVN1357" s="84">
        <f>PVM1357/PVL1357</f>
        <v>0</v>
      </c>
      <c r="PVO1357" s="84">
        <f>SUM(PVO1355)</f>
        <v>1000000</v>
      </c>
      <c r="PVP1357" s="84">
        <f>SUM(PVP1355:PVP1356)</f>
        <v>2000000</v>
      </c>
      <c r="PVQ1357" s="84">
        <f>SUM(PVQ1355:PVQ1356)</f>
        <v>0</v>
      </c>
      <c r="PVR1357" s="84">
        <f>PVQ1357/PVP1357</f>
        <v>0</v>
      </c>
      <c r="PVS1357" s="84">
        <f>PVP1357-PVQ1357</f>
        <v>2000000</v>
      </c>
      <c r="PVT1357" s="84">
        <f t="shared" si="593"/>
        <v>3000000</v>
      </c>
      <c r="PWA1357" s="84" t="s">
        <v>5397</v>
      </c>
      <c r="PWB1357" s="84">
        <f>SUM(PWB1355:PWB1356)</f>
        <v>1000000</v>
      </c>
      <c r="PWC1357" s="84">
        <f>SUM(PWC1355:PWC1356)</f>
        <v>0</v>
      </c>
      <c r="PWD1357" s="84">
        <f>PWC1357/PWB1357</f>
        <v>0</v>
      </c>
      <c r="PWE1357" s="84">
        <f>SUM(PWE1355)</f>
        <v>1000000</v>
      </c>
      <c r="PWF1357" s="84">
        <f>SUM(PWF1355:PWF1356)</f>
        <v>2000000</v>
      </c>
      <c r="PWG1357" s="84">
        <f>SUM(PWG1355:PWG1356)</f>
        <v>0</v>
      </c>
      <c r="PWH1357" s="84">
        <f>PWG1357/PWF1357</f>
        <v>0</v>
      </c>
      <c r="PWI1357" s="84">
        <f>PWF1357-PWG1357</f>
        <v>2000000</v>
      </c>
      <c r="PWJ1357" s="84">
        <f t="shared" si="593"/>
        <v>3000000</v>
      </c>
      <c r="PWQ1357" s="84" t="s">
        <v>5397</v>
      </c>
      <c r="PWR1357" s="84">
        <f>SUM(PWR1355:PWR1356)</f>
        <v>1000000</v>
      </c>
      <c r="PWS1357" s="84">
        <f>SUM(PWS1355:PWS1356)</f>
        <v>0</v>
      </c>
      <c r="PWT1357" s="84">
        <f>PWS1357/PWR1357</f>
        <v>0</v>
      </c>
      <c r="PWU1357" s="84">
        <f>SUM(PWU1355)</f>
        <v>1000000</v>
      </c>
      <c r="PWV1357" s="84">
        <f>SUM(PWV1355:PWV1356)</f>
        <v>2000000</v>
      </c>
      <c r="PWW1357" s="84">
        <f>SUM(PWW1355:PWW1356)</f>
        <v>0</v>
      </c>
      <c r="PWX1357" s="84">
        <f>PWW1357/PWV1357</f>
        <v>0</v>
      </c>
      <c r="PWY1357" s="84">
        <f>PWV1357-PWW1357</f>
        <v>2000000</v>
      </c>
      <c r="PWZ1357" s="84">
        <f t="shared" si="594"/>
        <v>3000000</v>
      </c>
      <c r="PXG1357" s="84" t="s">
        <v>5397</v>
      </c>
      <c r="PXH1357" s="84">
        <f>SUM(PXH1355:PXH1356)</f>
        <v>1000000</v>
      </c>
      <c r="PXI1357" s="84">
        <f>SUM(PXI1355:PXI1356)</f>
        <v>0</v>
      </c>
      <c r="PXJ1357" s="84">
        <f>PXI1357/PXH1357</f>
        <v>0</v>
      </c>
      <c r="PXK1357" s="84">
        <f>SUM(PXK1355)</f>
        <v>1000000</v>
      </c>
      <c r="PXL1357" s="84">
        <f>SUM(PXL1355:PXL1356)</f>
        <v>2000000</v>
      </c>
      <c r="PXM1357" s="84">
        <f>SUM(PXM1355:PXM1356)</f>
        <v>0</v>
      </c>
      <c r="PXN1357" s="84">
        <f>PXM1357/PXL1357</f>
        <v>0</v>
      </c>
      <c r="PXO1357" s="84">
        <f>PXL1357-PXM1357</f>
        <v>2000000</v>
      </c>
      <c r="PXP1357" s="84">
        <f t="shared" si="594"/>
        <v>3000000</v>
      </c>
      <c r="PXW1357" s="84" t="s">
        <v>5397</v>
      </c>
      <c r="PXX1357" s="84">
        <f>SUM(PXX1355:PXX1356)</f>
        <v>1000000</v>
      </c>
      <c r="PXY1357" s="84">
        <f>SUM(PXY1355:PXY1356)</f>
        <v>0</v>
      </c>
      <c r="PXZ1357" s="84">
        <f>PXY1357/PXX1357</f>
        <v>0</v>
      </c>
      <c r="PYA1357" s="84">
        <f>SUM(PYA1355)</f>
        <v>1000000</v>
      </c>
      <c r="PYB1357" s="84">
        <f>SUM(PYB1355:PYB1356)</f>
        <v>2000000</v>
      </c>
      <c r="PYC1357" s="84">
        <f>SUM(PYC1355:PYC1356)</f>
        <v>0</v>
      </c>
      <c r="PYD1357" s="84">
        <f>PYC1357/PYB1357</f>
        <v>0</v>
      </c>
      <c r="PYE1357" s="84">
        <f>PYB1357-PYC1357</f>
        <v>2000000</v>
      </c>
      <c r="PYF1357" s="84">
        <f t="shared" si="595"/>
        <v>3000000</v>
      </c>
      <c r="PYM1357" s="84" t="s">
        <v>5397</v>
      </c>
      <c r="PYN1357" s="84">
        <f>SUM(PYN1355:PYN1356)</f>
        <v>1000000</v>
      </c>
      <c r="PYO1357" s="84">
        <f>SUM(PYO1355:PYO1356)</f>
        <v>0</v>
      </c>
      <c r="PYP1357" s="84">
        <f>PYO1357/PYN1357</f>
        <v>0</v>
      </c>
      <c r="PYQ1357" s="84">
        <f>SUM(PYQ1355)</f>
        <v>1000000</v>
      </c>
      <c r="PYR1357" s="84">
        <f>SUM(PYR1355:PYR1356)</f>
        <v>2000000</v>
      </c>
      <c r="PYS1357" s="84">
        <f>SUM(PYS1355:PYS1356)</f>
        <v>0</v>
      </c>
      <c r="PYT1357" s="84">
        <f>PYS1357/PYR1357</f>
        <v>0</v>
      </c>
      <c r="PYU1357" s="84">
        <f>PYR1357-PYS1357</f>
        <v>2000000</v>
      </c>
      <c r="PYV1357" s="84">
        <f t="shared" si="595"/>
        <v>3000000</v>
      </c>
      <c r="PZC1357" s="84" t="s">
        <v>5397</v>
      </c>
      <c r="PZD1357" s="84">
        <f>SUM(PZD1355:PZD1356)</f>
        <v>1000000</v>
      </c>
      <c r="PZE1357" s="84">
        <f>SUM(PZE1355:PZE1356)</f>
        <v>0</v>
      </c>
      <c r="PZF1357" s="84">
        <f>PZE1357/PZD1357</f>
        <v>0</v>
      </c>
      <c r="PZG1357" s="84">
        <f>SUM(PZG1355)</f>
        <v>1000000</v>
      </c>
      <c r="PZH1357" s="84">
        <f>SUM(PZH1355:PZH1356)</f>
        <v>2000000</v>
      </c>
      <c r="PZI1357" s="84">
        <f>SUM(PZI1355:PZI1356)</f>
        <v>0</v>
      </c>
      <c r="PZJ1357" s="84">
        <f>PZI1357/PZH1357</f>
        <v>0</v>
      </c>
      <c r="PZK1357" s="84">
        <f>PZH1357-PZI1357</f>
        <v>2000000</v>
      </c>
      <c r="PZL1357" s="84">
        <f t="shared" si="596"/>
        <v>3000000</v>
      </c>
      <c r="PZS1357" s="84" t="s">
        <v>5397</v>
      </c>
      <c r="PZT1357" s="84">
        <f>SUM(PZT1355:PZT1356)</f>
        <v>1000000</v>
      </c>
      <c r="PZU1357" s="84">
        <f>SUM(PZU1355:PZU1356)</f>
        <v>0</v>
      </c>
      <c r="PZV1357" s="84">
        <f>PZU1357/PZT1357</f>
        <v>0</v>
      </c>
      <c r="PZW1357" s="84">
        <f>SUM(PZW1355)</f>
        <v>1000000</v>
      </c>
      <c r="PZX1357" s="84">
        <f>SUM(PZX1355:PZX1356)</f>
        <v>2000000</v>
      </c>
      <c r="PZY1357" s="84">
        <f>SUM(PZY1355:PZY1356)</f>
        <v>0</v>
      </c>
      <c r="PZZ1357" s="84">
        <f>PZY1357/PZX1357</f>
        <v>0</v>
      </c>
      <c r="QAA1357" s="84">
        <f>PZX1357-PZY1357</f>
        <v>2000000</v>
      </c>
      <c r="QAB1357" s="84">
        <f t="shared" si="596"/>
        <v>3000000</v>
      </c>
      <c r="QAI1357" s="84" t="s">
        <v>5397</v>
      </c>
      <c r="QAJ1357" s="84">
        <f>SUM(QAJ1355:QAJ1356)</f>
        <v>1000000</v>
      </c>
      <c r="QAK1357" s="84">
        <f>SUM(QAK1355:QAK1356)</f>
        <v>0</v>
      </c>
      <c r="QAL1357" s="84">
        <f>QAK1357/QAJ1357</f>
        <v>0</v>
      </c>
      <c r="QAM1357" s="84">
        <f>SUM(QAM1355)</f>
        <v>1000000</v>
      </c>
      <c r="QAN1357" s="84">
        <f>SUM(QAN1355:QAN1356)</f>
        <v>2000000</v>
      </c>
      <c r="QAO1357" s="84">
        <f>SUM(QAO1355:QAO1356)</f>
        <v>0</v>
      </c>
      <c r="QAP1357" s="84">
        <f>QAO1357/QAN1357</f>
        <v>0</v>
      </c>
      <c r="QAQ1357" s="84">
        <f>QAN1357-QAO1357</f>
        <v>2000000</v>
      </c>
      <c r="QAR1357" s="84">
        <f t="shared" si="597"/>
        <v>3000000</v>
      </c>
      <c r="QAY1357" s="84" t="s">
        <v>5397</v>
      </c>
      <c r="QAZ1357" s="84">
        <f>SUM(QAZ1355:QAZ1356)</f>
        <v>1000000</v>
      </c>
      <c r="QBA1357" s="84">
        <f>SUM(QBA1355:QBA1356)</f>
        <v>0</v>
      </c>
      <c r="QBB1357" s="84">
        <f>QBA1357/QAZ1357</f>
        <v>0</v>
      </c>
      <c r="QBC1357" s="84">
        <f>SUM(QBC1355)</f>
        <v>1000000</v>
      </c>
      <c r="QBD1357" s="84">
        <f>SUM(QBD1355:QBD1356)</f>
        <v>2000000</v>
      </c>
      <c r="QBE1357" s="84">
        <f>SUM(QBE1355:QBE1356)</f>
        <v>0</v>
      </c>
      <c r="QBF1357" s="84">
        <f>QBE1357/QBD1357</f>
        <v>0</v>
      </c>
      <c r="QBG1357" s="84">
        <f>QBD1357-QBE1357</f>
        <v>2000000</v>
      </c>
      <c r="QBH1357" s="84">
        <f t="shared" si="597"/>
        <v>3000000</v>
      </c>
      <c r="QBO1357" s="84" t="s">
        <v>5397</v>
      </c>
      <c r="QBP1357" s="84">
        <f>SUM(QBP1355:QBP1356)</f>
        <v>1000000</v>
      </c>
      <c r="QBQ1357" s="84">
        <f>SUM(QBQ1355:QBQ1356)</f>
        <v>0</v>
      </c>
      <c r="QBR1357" s="84">
        <f>QBQ1357/QBP1357</f>
        <v>0</v>
      </c>
      <c r="QBS1357" s="84">
        <f>SUM(QBS1355)</f>
        <v>1000000</v>
      </c>
      <c r="QBT1357" s="84">
        <f>SUM(QBT1355:QBT1356)</f>
        <v>2000000</v>
      </c>
      <c r="QBU1357" s="84">
        <f>SUM(QBU1355:QBU1356)</f>
        <v>0</v>
      </c>
      <c r="QBV1357" s="84">
        <f>QBU1357/QBT1357</f>
        <v>0</v>
      </c>
      <c r="QBW1357" s="84">
        <f>QBT1357-QBU1357</f>
        <v>2000000</v>
      </c>
      <c r="QBX1357" s="84">
        <f t="shared" si="598"/>
        <v>3000000</v>
      </c>
      <c r="QCE1357" s="84" t="s">
        <v>5397</v>
      </c>
      <c r="QCF1357" s="84">
        <f>SUM(QCF1355:QCF1356)</f>
        <v>1000000</v>
      </c>
      <c r="QCG1357" s="84">
        <f>SUM(QCG1355:QCG1356)</f>
        <v>0</v>
      </c>
      <c r="QCH1357" s="84">
        <f>QCG1357/QCF1357</f>
        <v>0</v>
      </c>
      <c r="QCI1357" s="84">
        <f>SUM(QCI1355)</f>
        <v>1000000</v>
      </c>
      <c r="QCJ1357" s="84">
        <f>SUM(QCJ1355:QCJ1356)</f>
        <v>2000000</v>
      </c>
      <c r="QCK1357" s="84">
        <f>SUM(QCK1355:QCK1356)</f>
        <v>0</v>
      </c>
      <c r="QCL1357" s="84">
        <f>QCK1357/QCJ1357</f>
        <v>0</v>
      </c>
      <c r="QCM1357" s="84">
        <f>QCJ1357-QCK1357</f>
        <v>2000000</v>
      </c>
      <c r="QCN1357" s="84">
        <f t="shared" si="598"/>
        <v>3000000</v>
      </c>
      <c r="QCU1357" s="84" t="s">
        <v>5397</v>
      </c>
      <c r="QCV1357" s="84">
        <f>SUM(QCV1355:QCV1356)</f>
        <v>1000000</v>
      </c>
      <c r="QCW1357" s="84">
        <f>SUM(QCW1355:QCW1356)</f>
        <v>0</v>
      </c>
      <c r="QCX1357" s="84">
        <f>QCW1357/QCV1357</f>
        <v>0</v>
      </c>
      <c r="QCY1357" s="84">
        <f>SUM(QCY1355)</f>
        <v>1000000</v>
      </c>
      <c r="QCZ1357" s="84">
        <f>SUM(QCZ1355:QCZ1356)</f>
        <v>2000000</v>
      </c>
      <c r="QDA1357" s="84">
        <f>SUM(QDA1355:QDA1356)</f>
        <v>0</v>
      </c>
      <c r="QDB1357" s="84">
        <f>QDA1357/QCZ1357</f>
        <v>0</v>
      </c>
      <c r="QDC1357" s="84">
        <f>QCZ1357-QDA1357</f>
        <v>2000000</v>
      </c>
      <c r="QDD1357" s="84">
        <f t="shared" si="599"/>
        <v>3000000</v>
      </c>
      <c r="QDK1357" s="84" t="s">
        <v>5397</v>
      </c>
      <c r="QDL1357" s="84">
        <f>SUM(QDL1355:QDL1356)</f>
        <v>1000000</v>
      </c>
      <c r="QDM1357" s="84">
        <f>SUM(QDM1355:QDM1356)</f>
        <v>0</v>
      </c>
      <c r="QDN1357" s="84">
        <f>QDM1357/QDL1357</f>
        <v>0</v>
      </c>
      <c r="QDO1357" s="84">
        <f>SUM(QDO1355)</f>
        <v>1000000</v>
      </c>
      <c r="QDP1357" s="84">
        <f>SUM(QDP1355:QDP1356)</f>
        <v>2000000</v>
      </c>
      <c r="QDQ1357" s="84">
        <f>SUM(QDQ1355:QDQ1356)</f>
        <v>0</v>
      </c>
      <c r="QDR1357" s="84">
        <f>QDQ1357/QDP1357</f>
        <v>0</v>
      </c>
      <c r="QDS1357" s="84">
        <f>QDP1357-QDQ1357</f>
        <v>2000000</v>
      </c>
      <c r="QDT1357" s="84">
        <f t="shared" si="599"/>
        <v>3000000</v>
      </c>
      <c r="QEA1357" s="84" t="s">
        <v>5397</v>
      </c>
      <c r="QEB1357" s="84">
        <f>SUM(QEB1355:QEB1356)</f>
        <v>1000000</v>
      </c>
      <c r="QEC1357" s="84">
        <f>SUM(QEC1355:QEC1356)</f>
        <v>0</v>
      </c>
      <c r="QED1357" s="84">
        <f>QEC1357/QEB1357</f>
        <v>0</v>
      </c>
      <c r="QEE1357" s="84">
        <f>SUM(QEE1355)</f>
        <v>1000000</v>
      </c>
      <c r="QEF1357" s="84">
        <f>SUM(QEF1355:QEF1356)</f>
        <v>2000000</v>
      </c>
      <c r="QEG1357" s="84">
        <f>SUM(QEG1355:QEG1356)</f>
        <v>0</v>
      </c>
      <c r="QEH1357" s="84">
        <f>QEG1357/QEF1357</f>
        <v>0</v>
      </c>
      <c r="QEI1357" s="84">
        <f>QEF1357-QEG1357</f>
        <v>2000000</v>
      </c>
      <c r="QEJ1357" s="84">
        <f t="shared" si="600"/>
        <v>3000000</v>
      </c>
      <c r="QEQ1357" s="84" t="s">
        <v>5397</v>
      </c>
      <c r="QER1357" s="84">
        <f>SUM(QER1355:QER1356)</f>
        <v>1000000</v>
      </c>
      <c r="QES1357" s="84">
        <f>SUM(QES1355:QES1356)</f>
        <v>0</v>
      </c>
      <c r="QET1357" s="84">
        <f>QES1357/QER1357</f>
        <v>0</v>
      </c>
      <c r="QEU1357" s="84">
        <f>SUM(QEU1355)</f>
        <v>1000000</v>
      </c>
      <c r="QEV1357" s="84">
        <f>SUM(QEV1355:QEV1356)</f>
        <v>2000000</v>
      </c>
      <c r="QEW1357" s="84">
        <f>SUM(QEW1355:QEW1356)</f>
        <v>0</v>
      </c>
      <c r="QEX1357" s="84">
        <f>QEW1357/QEV1357</f>
        <v>0</v>
      </c>
      <c r="QEY1357" s="84">
        <f>QEV1357-QEW1357</f>
        <v>2000000</v>
      </c>
      <c r="QEZ1357" s="84">
        <f t="shared" si="600"/>
        <v>3000000</v>
      </c>
      <c r="QFG1357" s="84" t="s">
        <v>5397</v>
      </c>
      <c r="QFH1357" s="84">
        <f>SUM(QFH1355:QFH1356)</f>
        <v>1000000</v>
      </c>
      <c r="QFI1357" s="84">
        <f>SUM(QFI1355:QFI1356)</f>
        <v>0</v>
      </c>
      <c r="QFJ1357" s="84">
        <f>QFI1357/QFH1357</f>
        <v>0</v>
      </c>
      <c r="QFK1357" s="84">
        <f>SUM(QFK1355)</f>
        <v>1000000</v>
      </c>
      <c r="QFL1357" s="84">
        <f>SUM(QFL1355:QFL1356)</f>
        <v>2000000</v>
      </c>
      <c r="QFM1357" s="84">
        <f>SUM(QFM1355:QFM1356)</f>
        <v>0</v>
      </c>
      <c r="QFN1357" s="84">
        <f>QFM1357/QFL1357</f>
        <v>0</v>
      </c>
      <c r="QFO1357" s="84">
        <f>QFL1357-QFM1357</f>
        <v>2000000</v>
      </c>
      <c r="QFP1357" s="84">
        <f t="shared" si="601"/>
        <v>3000000</v>
      </c>
      <c r="QFW1357" s="84" t="s">
        <v>5397</v>
      </c>
      <c r="QFX1357" s="84">
        <f>SUM(QFX1355:QFX1356)</f>
        <v>1000000</v>
      </c>
      <c r="QFY1357" s="84">
        <f>SUM(QFY1355:QFY1356)</f>
        <v>0</v>
      </c>
      <c r="QFZ1357" s="84">
        <f>QFY1357/QFX1357</f>
        <v>0</v>
      </c>
      <c r="QGA1357" s="84">
        <f>SUM(QGA1355)</f>
        <v>1000000</v>
      </c>
      <c r="QGB1357" s="84">
        <f>SUM(QGB1355:QGB1356)</f>
        <v>2000000</v>
      </c>
      <c r="QGC1357" s="84">
        <f>SUM(QGC1355:QGC1356)</f>
        <v>0</v>
      </c>
      <c r="QGD1357" s="84">
        <f>QGC1357/QGB1357</f>
        <v>0</v>
      </c>
      <c r="QGE1357" s="84">
        <f>QGB1357-QGC1357</f>
        <v>2000000</v>
      </c>
      <c r="QGF1357" s="84">
        <f t="shared" si="601"/>
        <v>3000000</v>
      </c>
      <c r="QGM1357" s="84" t="s">
        <v>5397</v>
      </c>
      <c r="QGN1357" s="84">
        <f>SUM(QGN1355:QGN1356)</f>
        <v>1000000</v>
      </c>
      <c r="QGO1357" s="84">
        <f>SUM(QGO1355:QGO1356)</f>
        <v>0</v>
      </c>
      <c r="QGP1357" s="84">
        <f>QGO1357/QGN1357</f>
        <v>0</v>
      </c>
      <c r="QGQ1357" s="84">
        <f>SUM(QGQ1355)</f>
        <v>1000000</v>
      </c>
      <c r="QGR1357" s="84">
        <f>SUM(QGR1355:QGR1356)</f>
        <v>2000000</v>
      </c>
      <c r="QGS1357" s="84">
        <f>SUM(QGS1355:QGS1356)</f>
        <v>0</v>
      </c>
      <c r="QGT1357" s="84">
        <f>QGS1357/QGR1357</f>
        <v>0</v>
      </c>
      <c r="QGU1357" s="84">
        <f>QGR1357-QGS1357</f>
        <v>2000000</v>
      </c>
      <c r="QGV1357" s="84">
        <f t="shared" si="602"/>
        <v>3000000</v>
      </c>
      <c r="QHC1357" s="84" t="s">
        <v>5397</v>
      </c>
      <c r="QHD1357" s="84">
        <f>SUM(QHD1355:QHD1356)</f>
        <v>1000000</v>
      </c>
      <c r="QHE1357" s="84">
        <f>SUM(QHE1355:QHE1356)</f>
        <v>0</v>
      </c>
      <c r="QHF1357" s="84">
        <f>QHE1357/QHD1357</f>
        <v>0</v>
      </c>
      <c r="QHG1357" s="84">
        <f>SUM(QHG1355)</f>
        <v>1000000</v>
      </c>
      <c r="QHH1357" s="84">
        <f>SUM(QHH1355:QHH1356)</f>
        <v>2000000</v>
      </c>
      <c r="QHI1357" s="84">
        <f>SUM(QHI1355:QHI1356)</f>
        <v>0</v>
      </c>
      <c r="QHJ1357" s="84">
        <f>QHI1357/QHH1357</f>
        <v>0</v>
      </c>
      <c r="QHK1357" s="84">
        <f>QHH1357-QHI1357</f>
        <v>2000000</v>
      </c>
      <c r="QHL1357" s="84">
        <f t="shared" si="602"/>
        <v>3000000</v>
      </c>
      <c r="QHS1357" s="84" t="s">
        <v>5397</v>
      </c>
      <c r="QHT1357" s="84">
        <f>SUM(QHT1355:QHT1356)</f>
        <v>1000000</v>
      </c>
      <c r="QHU1357" s="84">
        <f>SUM(QHU1355:QHU1356)</f>
        <v>0</v>
      </c>
      <c r="QHV1357" s="84">
        <f>QHU1357/QHT1357</f>
        <v>0</v>
      </c>
      <c r="QHW1357" s="84">
        <f>SUM(QHW1355)</f>
        <v>1000000</v>
      </c>
      <c r="QHX1357" s="84">
        <f>SUM(QHX1355:QHX1356)</f>
        <v>2000000</v>
      </c>
      <c r="QHY1357" s="84">
        <f>SUM(QHY1355:QHY1356)</f>
        <v>0</v>
      </c>
      <c r="QHZ1357" s="84">
        <f>QHY1357/QHX1357</f>
        <v>0</v>
      </c>
      <c r="QIA1357" s="84">
        <f>QHX1357-QHY1357</f>
        <v>2000000</v>
      </c>
      <c r="QIB1357" s="84">
        <f t="shared" si="603"/>
        <v>3000000</v>
      </c>
      <c r="QII1357" s="84" t="s">
        <v>5397</v>
      </c>
      <c r="QIJ1357" s="84">
        <f>SUM(QIJ1355:QIJ1356)</f>
        <v>1000000</v>
      </c>
      <c r="QIK1357" s="84">
        <f>SUM(QIK1355:QIK1356)</f>
        <v>0</v>
      </c>
      <c r="QIL1357" s="84">
        <f>QIK1357/QIJ1357</f>
        <v>0</v>
      </c>
      <c r="QIM1357" s="84">
        <f>SUM(QIM1355)</f>
        <v>1000000</v>
      </c>
      <c r="QIN1357" s="84">
        <f>SUM(QIN1355:QIN1356)</f>
        <v>2000000</v>
      </c>
      <c r="QIO1357" s="84">
        <f>SUM(QIO1355:QIO1356)</f>
        <v>0</v>
      </c>
      <c r="QIP1357" s="84">
        <f>QIO1357/QIN1357</f>
        <v>0</v>
      </c>
      <c r="QIQ1357" s="84">
        <f>QIN1357-QIO1357</f>
        <v>2000000</v>
      </c>
      <c r="QIR1357" s="84">
        <f t="shared" si="603"/>
        <v>3000000</v>
      </c>
      <c r="QIY1357" s="84" t="s">
        <v>5397</v>
      </c>
      <c r="QIZ1357" s="84">
        <f>SUM(QIZ1355:QIZ1356)</f>
        <v>1000000</v>
      </c>
      <c r="QJA1357" s="84">
        <f>SUM(QJA1355:QJA1356)</f>
        <v>0</v>
      </c>
      <c r="QJB1357" s="84">
        <f>QJA1357/QIZ1357</f>
        <v>0</v>
      </c>
      <c r="QJC1357" s="84">
        <f>SUM(QJC1355)</f>
        <v>1000000</v>
      </c>
      <c r="QJD1357" s="84">
        <f>SUM(QJD1355:QJD1356)</f>
        <v>2000000</v>
      </c>
      <c r="QJE1357" s="84">
        <f>SUM(QJE1355:QJE1356)</f>
        <v>0</v>
      </c>
      <c r="QJF1357" s="84">
        <f>QJE1357/QJD1357</f>
        <v>0</v>
      </c>
      <c r="QJG1357" s="84">
        <f>QJD1357-QJE1357</f>
        <v>2000000</v>
      </c>
      <c r="QJH1357" s="84">
        <f t="shared" si="604"/>
        <v>3000000</v>
      </c>
      <c r="QJO1357" s="84" t="s">
        <v>5397</v>
      </c>
      <c r="QJP1357" s="84">
        <f>SUM(QJP1355:QJP1356)</f>
        <v>1000000</v>
      </c>
      <c r="QJQ1357" s="84">
        <f>SUM(QJQ1355:QJQ1356)</f>
        <v>0</v>
      </c>
      <c r="QJR1357" s="84">
        <f>QJQ1357/QJP1357</f>
        <v>0</v>
      </c>
      <c r="QJS1357" s="84">
        <f>SUM(QJS1355)</f>
        <v>1000000</v>
      </c>
      <c r="QJT1357" s="84">
        <f>SUM(QJT1355:QJT1356)</f>
        <v>2000000</v>
      </c>
      <c r="QJU1357" s="84">
        <f>SUM(QJU1355:QJU1356)</f>
        <v>0</v>
      </c>
      <c r="QJV1357" s="84">
        <f>QJU1357/QJT1357</f>
        <v>0</v>
      </c>
      <c r="QJW1357" s="84">
        <f>QJT1357-QJU1357</f>
        <v>2000000</v>
      </c>
      <c r="QJX1357" s="84">
        <f t="shared" si="604"/>
        <v>3000000</v>
      </c>
      <c r="QKE1357" s="84" t="s">
        <v>5397</v>
      </c>
      <c r="QKF1357" s="84">
        <f>SUM(QKF1355:QKF1356)</f>
        <v>1000000</v>
      </c>
      <c r="QKG1357" s="84">
        <f>SUM(QKG1355:QKG1356)</f>
        <v>0</v>
      </c>
      <c r="QKH1357" s="84">
        <f>QKG1357/QKF1357</f>
        <v>0</v>
      </c>
      <c r="QKI1357" s="84">
        <f>SUM(QKI1355)</f>
        <v>1000000</v>
      </c>
      <c r="QKJ1357" s="84">
        <f>SUM(QKJ1355:QKJ1356)</f>
        <v>2000000</v>
      </c>
      <c r="QKK1357" s="84">
        <f>SUM(QKK1355:QKK1356)</f>
        <v>0</v>
      </c>
      <c r="QKL1357" s="84">
        <f>QKK1357/QKJ1357</f>
        <v>0</v>
      </c>
      <c r="QKM1357" s="84">
        <f>QKJ1357-QKK1357</f>
        <v>2000000</v>
      </c>
      <c r="QKN1357" s="84">
        <f t="shared" si="605"/>
        <v>3000000</v>
      </c>
      <c r="QKU1357" s="84" t="s">
        <v>5397</v>
      </c>
      <c r="QKV1357" s="84">
        <f>SUM(QKV1355:QKV1356)</f>
        <v>1000000</v>
      </c>
      <c r="QKW1357" s="84">
        <f>SUM(QKW1355:QKW1356)</f>
        <v>0</v>
      </c>
      <c r="QKX1357" s="84">
        <f>QKW1357/QKV1357</f>
        <v>0</v>
      </c>
      <c r="QKY1357" s="84">
        <f>SUM(QKY1355)</f>
        <v>1000000</v>
      </c>
      <c r="QKZ1357" s="84">
        <f>SUM(QKZ1355:QKZ1356)</f>
        <v>2000000</v>
      </c>
      <c r="QLA1357" s="84">
        <f>SUM(QLA1355:QLA1356)</f>
        <v>0</v>
      </c>
      <c r="QLB1357" s="84">
        <f>QLA1357/QKZ1357</f>
        <v>0</v>
      </c>
      <c r="QLC1357" s="84">
        <f>QKZ1357-QLA1357</f>
        <v>2000000</v>
      </c>
      <c r="QLD1357" s="84">
        <f t="shared" si="605"/>
        <v>3000000</v>
      </c>
      <c r="QLK1357" s="84" t="s">
        <v>5397</v>
      </c>
      <c r="QLL1357" s="84">
        <f>SUM(QLL1355:QLL1356)</f>
        <v>1000000</v>
      </c>
      <c r="QLM1357" s="84">
        <f>SUM(QLM1355:QLM1356)</f>
        <v>0</v>
      </c>
      <c r="QLN1357" s="84">
        <f>QLM1357/QLL1357</f>
        <v>0</v>
      </c>
      <c r="QLO1357" s="84">
        <f>SUM(QLO1355)</f>
        <v>1000000</v>
      </c>
      <c r="QLP1357" s="84">
        <f>SUM(QLP1355:QLP1356)</f>
        <v>2000000</v>
      </c>
      <c r="QLQ1357" s="84">
        <f>SUM(QLQ1355:QLQ1356)</f>
        <v>0</v>
      </c>
      <c r="QLR1357" s="84">
        <f>QLQ1357/QLP1357</f>
        <v>0</v>
      </c>
      <c r="QLS1357" s="84">
        <f>QLP1357-QLQ1357</f>
        <v>2000000</v>
      </c>
      <c r="QLT1357" s="84">
        <f t="shared" si="606"/>
        <v>3000000</v>
      </c>
      <c r="QMA1357" s="84" t="s">
        <v>5397</v>
      </c>
      <c r="QMB1357" s="84">
        <f>SUM(QMB1355:QMB1356)</f>
        <v>1000000</v>
      </c>
      <c r="QMC1357" s="84">
        <f>SUM(QMC1355:QMC1356)</f>
        <v>0</v>
      </c>
      <c r="QMD1357" s="84">
        <f>QMC1357/QMB1357</f>
        <v>0</v>
      </c>
      <c r="QME1357" s="84">
        <f>SUM(QME1355)</f>
        <v>1000000</v>
      </c>
      <c r="QMF1357" s="84">
        <f>SUM(QMF1355:QMF1356)</f>
        <v>2000000</v>
      </c>
      <c r="QMG1357" s="84">
        <f>SUM(QMG1355:QMG1356)</f>
        <v>0</v>
      </c>
      <c r="QMH1357" s="84">
        <f>QMG1357/QMF1357</f>
        <v>0</v>
      </c>
      <c r="QMI1357" s="84">
        <f>QMF1357-QMG1357</f>
        <v>2000000</v>
      </c>
      <c r="QMJ1357" s="84">
        <f t="shared" si="606"/>
        <v>3000000</v>
      </c>
      <c r="QMQ1357" s="84" t="s">
        <v>5397</v>
      </c>
      <c r="QMR1357" s="84">
        <f>SUM(QMR1355:QMR1356)</f>
        <v>1000000</v>
      </c>
      <c r="QMS1357" s="84">
        <f>SUM(QMS1355:QMS1356)</f>
        <v>0</v>
      </c>
      <c r="QMT1357" s="84">
        <f>QMS1357/QMR1357</f>
        <v>0</v>
      </c>
      <c r="QMU1357" s="84">
        <f>SUM(QMU1355)</f>
        <v>1000000</v>
      </c>
      <c r="QMV1357" s="84">
        <f>SUM(QMV1355:QMV1356)</f>
        <v>2000000</v>
      </c>
      <c r="QMW1357" s="84">
        <f>SUM(QMW1355:QMW1356)</f>
        <v>0</v>
      </c>
      <c r="QMX1357" s="84">
        <f>QMW1357/QMV1357</f>
        <v>0</v>
      </c>
      <c r="QMY1357" s="84">
        <f>QMV1357-QMW1357</f>
        <v>2000000</v>
      </c>
      <c r="QMZ1357" s="84">
        <f t="shared" si="607"/>
        <v>3000000</v>
      </c>
      <c r="QNG1357" s="84" t="s">
        <v>5397</v>
      </c>
      <c r="QNH1357" s="84">
        <f>SUM(QNH1355:QNH1356)</f>
        <v>1000000</v>
      </c>
      <c r="QNI1357" s="84">
        <f>SUM(QNI1355:QNI1356)</f>
        <v>0</v>
      </c>
      <c r="QNJ1357" s="84">
        <f>QNI1357/QNH1357</f>
        <v>0</v>
      </c>
      <c r="QNK1357" s="84">
        <f>SUM(QNK1355)</f>
        <v>1000000</v>
      </c>
      <c r="QNL1357" s="84">
        <f>SUM(QNL1355:QNL1356)</f>
        <v>2000000</v>
      </c>
      <c r="QNM1357" s="84">
        <f>SUM(QNM1355:QNM1356)</f>
        <v>0</v>
      </c>
      <c r="QNN1357" s="84">
        <f>QNM1357/QNL1357</f>
        <v>0</v>
      </c>
      <c r="QNO1357" s="84">
        <f>QNL1357-QNM1357</f>
        <v>2000000</v>
      </c>
      <c r="QNP1357" s="84">
        <f t="shared" si="607"/>
        <v>3000000</v>
      </c>
      <c r="QNW1357" s="84" t="s">
        <v>5397</v>
      </c>
      <c r="QNX1357" s="84">
        <f>SUM(QNX1355:QNX1356)</f>
        <v>1000000</v>
      </c>
      <c r="QNY1357" s="84">
        <f>SUM(QNY1355:QNY1356)</f>
        <v>0</v>
      </c>
      <c r="QNZ1357" s="84">
        <f>QNY1357/QNX1357</f>
        <v>0</v>
      </c>
      <c r="QOA1357" s="84">
        <f>SUM(QOA1355)</f>
        <v>1000000</v>
      </c>
      <c r="QOB1357" s="84">
        <f>SUM(QOB1355:QOB1356)</f>
        <v>2000000</v>
      </c>
      <c r="QOC1357" s="84">
        <f>SUM(QOC1355:QOC1356)</f>
        <v>0</v>
      </c>
      <c r="QOD1357" s="84">
        <f>QOC1357/QOB1357</f>
        <v>0</v>
      </c>
      <c r="QOE1357" s="84">
        <f>QOB1357-QOC1357</f>
        <v>2000000</v>
      </c>
      <c r="QOF1357" s="84">
        <f t="shared" si="608"/>
        <v>3000000</v>
      </c>
      <c r="QOM1357" s="84" t="s">
        <v>5397</v>
      </c>
      <c r="QON1357" s="84">
        <f>SUM(QON1355:QON1356)</f>
        <v>1000000</v>
      </c>
      <c r="QOO1357" s="84">
        <f>SUM(QOO1355:QOO1356)</f>
        <v>0</v>
      </c>
      <c r="QOP1357" s="84">
        <f>QOO1357/QON1357</f>
        <v>0</v>
      </c>
      <c r="QOQ1357" s="84">
        <f>SUM(QOQ1355)</f>
        <v>1000000</v>
      </c>
      <c r="QOR1357" s="84">
        <f>SUM(QOR1355:QOR1356)</f>
        <v>2000000</v>
      </c>
      <c r="QOS1357" s="84">
        <f>SUM(QOS1355:QOS1356)</f>
        <v>0</v>
      </c>
      <c r="QOT1357" s="84">
        <f>QOS1357/QOR1357</f>
        <v>0</v>
      </c>
      <c r="QOU1357" s="84">
        <f>QOR1357-QOS1357</f>
        <v>2000000</v>
      </c>
      <c r="QOV1357" s="84">
        <f t="shared" si="608"/>
        <v>3000000</v>
      </c>
      <c r="QPC1357" s="84" t="s">
        <v>5397</v>
      </c>
      <c r="QPD1357" s="84">
        <f>SUM(QPD1355:QPD1356)</f>
        <v>1000000</v>
      </c>
      <c r="QPE1357" s="84">
        <f>SUM(QPE1355:QPE1356)</f>
        <v>0</v>
      </c>
      <c r="QPF1357" s="84">
        <f>QPE1357/QPD1357</f>
        <v>0</v>
      </c>
      <c r="QPG1357" s="84">
        <f>SUM(QPG1355)</f>
        <v>1000000</v>
      </c>
      <c r="QPH1357" s="84">
        <f>SUM(QPH1355:QPH1356)</f>
        <v>2000000</v>
      </c>
      <c r="QPI1357" s="84">
        <f>SUM(QPI1355:QPI1356)</f>
        <v>0</v>
      </c>
      <c r="QPJ1357" s="84">
        <f>QPI1357/QPH1357</f>
        <v>0</v>
      </c>
      <c r="QPK1357" s="84">
        <f>QPH1357-QPI1357</f>
        <v>2000000</v>
      </c>
      <c r="QPL1357" s="84">
        <f t="shared" si="609"/>
        <v>3000000</v>
      </c>
      <c r="QPS1357" s="84" t="s">
        <v>5397</v>
      </c>
      <c r="QPT1357" s="84">
        <f>SUM(QPT1355:QPT1356)</f>
        <v>1000000</v>
      </c>
      <c r="QPU1357" s="84">
        <f>SUM(QPU1355:QPU1356)</f>
        <v>0</v>
      </c>
      <c r="QPV1357" s="84">
        <f>QPU1357/QPT1357</f>
        <v>0</v>
      </c>
      <c r="QPW1357" s="84">
        <f>SUM(QPW1355)</f>
        <v>1000000</v>
      </c>
      <c r="QPX1357" s="84">
        <f>SUM(QPX1355:QPX1356)</f>
        <v>2000000</v>
      </c>
      <c r="QPY1357" s="84">
        <f>SUM(QPY1355:QPY1356)</f>
        <v>0</v>
      </c>
      <c r="QPZ1357" s="84">
        <f>QPY1357/QPX1357</f>
        <v>0</v>
      </c>
      <c r="QQA1357" s="84">
        <f>QPX1357-QPY1357</f>
        <v>2000000</v>
      </c>
      <c r="QQB1357" s="84">
        <f t="shared" si="609"/>
        <v>3000000</v>
      </c>
      <c r="QQI1357" s="84" t="s">
        <v>5397</v>
      </c>
      <c r="QQJ1357" s="84">
        <f>SUM(QQJ1355:QQJ1356)</f>
        <v>1000000</v>
      </c>
      <c r="QQK1357" s="84">
        <f>SUM(QQK1355:QQK1356)</f>
        <v>0</v>
      </c>
      <c r="QQL1357" s="84">
        <f>QQK1357/QQJ1357</f>
        <v>0</v>
      </c>
      <c r="QQM1357" s="84">
        <f>SUM(QQM1355)</f>
        <v>1000000</v>
      </c>
      <c r="QQN1357" s="84">
        <f>SUM(QQN1355:QQN1356)</f>
        <v>2000000</v>
      </c>
      <c r="QQO1357" s="84">
        <f>SUM(QQO1355:QQO1356)</f>
        <v>0</v>
      </c>
      <c r="QQP1357" s="84">
        <f>QQO1357/QQN1357</f>
        <v>0</v>
      </c>
      <c r="QQQ1357" s="84">
        <f>QQN1357-QQO1357</f>
        <v>2000000</v>
      </c>
      <c r="QQR1357" s="84">
        <f t="shared" si="610"/>
        <v>3000000</v>
      </c>
      <c r="QQY1357" s="84" t="s">
        <v>5397</v>
      </c>
      <c r="QQZ1357" s="84">
        <f>SUM(QQZ1355:QQZ1356)</f>
        <v>1000000</v>
      </c>
      <c r="QRA1357" s="84">
        <f>SUM(QRA1355:QRA1356)</f>
        <v>0</v>
      </c>
      <c r="QRB1357" s="84">
        <f>QRA1357/QQZ1357</f>
        <v>0</v>
      </c>
      <c r="QRC1357" s="84">
        <f>SUM(QRC1355)</f>
        <v>1000000</v>
      </c>
      <c r="QRD1357" s="84">
        <f>SUM(QRD1355:QRD1356)</f>
        <v>2000000</v>
      </c>
      <c r="QRE1357" s="84">
        <f>SUM(QRE1355:QRE1356)</f>
        <v>0</v>
      </c>
      <c r="QRF1357" s="84">
        <f>QRE1357/QRD1357</f>
        <v>0</v>
      </c>
      <c r="QRG1357" s="84">
        <f>QRD1357-QRE1357</f>
        <v>2000000</v>
      </c>
      <c r="QRH1357" s="84">
        <f t="shared" si="610"/>
        <v>3000000</v>
      </c>
      <c r="QRO1357" s="84" t="s">
        <v>5397</v>
      </c>
      <c r="QRP1357" s="84">
        <f>SUM(QRP1355:QRP1356)</f>
        <v>1000000</v>
      </c>
      <c r="QRQ1357" s="84">
        <f>SUM(QRQ1355:QRQ1356)</f>
        <v>0</v>
      </c>
      <c r="QRR1357" s="84">
        <f>QRQ1357/QRP1357</f>
        <v>0</v>
      </c>
      <c r="QRS1357" s="84">
        <f>SUM(QRS1355)</f>
        <v>1000000</v>
      </c>
      <c r="QRT1357" s="84">
        <f>SUM(QRT1355:QRT1356)</f>
        <v>2000000</v>
      </c>
      <c r="QRU1357" s="84">
        <f>SUM(QRU1355:QRU1356)</f>
        <v>0</v>
      </c>
      <c r="QRV1357" s="84">
        <f>QRU1357/QRT1357</f>
        <v>0</v>
      </c>
      <c r="QRW1357" s="84">
        <f>QRT1357-QRU1357</f>
        <v>2000000</v>
      </c>
      <c r="QRX1357" s="84">
        <f t="shared" si="611"/>
        <v>3000000</v>
      </c>
      <c r="QSE1357" s="84" t="s">
        <v>5397</v>
      </c>
      <c r="QSF1357" s="84">
        <f>SUM(QSF1355:QSF1356)</f>
        <v>1000000</v>
      </c>
      <c r="QSG1357" s="84">
        <f>SUM(QSG1355:QSG1356)</f>
        <v>0</v>
      </c>
      <c r="QSH1357" s="84">
        <f>QSG1357/QSF1357</f>
        <v>0</v>
      </c>
      <c r="QSI1357" s="84">
        <f>SUM(QSI1355)</f>
        <v>1000000</v>
      </c>
      <c r="QSJ1357" s="84">
        <f>SUM(QSJ1355:QSJ1356)</f>
        <v>2000000</v>
      </c>
      <c r="QSK1357" s="84">
        <f>SUM(QSK1355:QSK1356)</f>
        <v>0</v>
      </c>
      <c r="QSL1357" s="84">
        <f>QSK1357/QSJ1357</f>
        <v>0</v>
      </c>
      <c r="QSM1357" s="84">
        <f>QSJ1357-QSK1357</f>
        <v>2000000</v>
      </c>
      <c r="QSN1357" s="84">
        <f t="shared" si="611"/>
        <v>3000000</v>
      </c>
      <c r="QSU1357" s="84" t="s">
        <v>5397</v>
      </c>
      <c r="QSV1357" s="84">
        <f>SUM(QSV1355:QSV1356)</f>
        <v>1000000</v>
      </c>
      <c r="QSW1357" s="84">
        <f>SUM(QSW1355:QSW1356)</f>
        <v>0</v>
      </c>
      <c r="QSX1357" s="84">
        <f>QSW1357/QSV1357</f>
        <v>0</v>
      </c>
      <c r="QSY1357" s="84">
        <f>SUM(QSY1355)</f>
        <v>1000000</v>
      </c>
      <c r="QSZ1357" s="84">
        <f>SUM(QSZ1355:QSZ1356)</f>
        <v>2000000</v>
      </c>
      <c r="QTA1357" s="84">
        <f>SUM(QTA1355:QTA1356)</f>
        <v>0</v>
      </c>
      <c r="QTB1357" s="84">
        <f>QTA1357/QSZ1357</f>
        <v>0</v>
      </c>
      <c r="QTC1357" s="84">
        <f>QSZ1357-QTA1357</f>
        <v>2000000</v>
      </c>
      <c r="QTD1357" s="84">
        <f t="shared" si="612"/>
        <v>3000000</v>
      </c>
      <c r="QTK1357" s="84" t="s">
        <v>5397</v>
      </c>
      <c r="QTL1357" s="84">
        <f>SUM(QTL1355:QTL1356)</f>
        <v>1000000</v>
      </c>
      <c r="QTM1357" s="84">
        <f>SUM(QTM1355:QTM1356)</f>
        <v>0</v>
      </c>
      <c r="QTN1357" s="84">
        <f>QTM1357/QTL1357</f>
        <v>0</v>
      </c>
      <c r="QTO1357" s="84">
        <f>SUM(QTO1355)</f>
        <v>1000000</v>
      </c>
      <c r="QTP1357" s="84">
        <f>SUM(QTP1355:QTP1356)</f>
        <v>2000000</v>
      </c>
      <c r="QTQ1357" s="84">
        <f>SUM(QTQ1355:QTQ1356)</f>
        <v>0</v>
      </c>
      <c r="QTR1357" s="84">
        <f>QTQ1357/QTP1357</f>
        <v>0</v>
      </c>
      <c r="QTS1357" s="84">
        <f>QTP1357-QTQ1357</f>
        <v>2000000</v>
      </c>
      <c r="QTT1357" s="84">
        <f t="shared" si="612"/>
        <v>3000000</v>
      </c>
      <c r="QUA1357" s="84" t="s">
        <v>5397</v>
      </c>
      <c r="QUB1357" s="84">
        <f>SUM(QUB1355:QUB1356)</f>
        <v>1000000</v>
      </c>
      <c r="QUC1357" s="84">
        <f>SUM(QUC1355:QUC1356)</f>
        <v>0</v>
      </c>
      <c r="QUD1357" s="84">
        <f>QUC1357/QUB1357</f>
        <v>0</v>
      </c>
      <c r="QUE1357" s="84">
        <f>SUM(QUE1355)</f>
        <v>1000000</v>
      </c>
      <c r="QUF1357" s="84">
        <f>SUM(QUF1355:QUF1356)</f>
        <v>2000000</v>
      </c>
      <c r="QUG1357" s="84">
        <f>SUM(QUG1355:QUG1356)</f>
        <v>0</v>
      </c>
      <c r="QUH1357" s="84">
        <f>QUG1357/QUF1357</f>
        <v>0</v>
      </c>
      <c r="QUI1357" s="84">
        <f>QUF1357-QUG1357</f>
        <v>2000000</v>
      </c>
      <c r="QUJ1357" s="84">
        <f t="shared" si="613"/>
        <v>3000000</v>
      </c>
      <c r="QUQ1357" s="84" t="s">
        <v>5397</v>
      </c>
      <c r="QUR1357" s="84">
        <f>SUM(QUR1355:QUR1356)</f>
        <v>1000000</v>
      </c>
      <c r="QUS1357" s="84">
        <f>SUM(QUS1355:QUS1356)</f>
        <v>0</v>
      </c>
      <c r="QUT1357" s="84">
        <f>QUS1357/QUR1357</f>
        <v>0</v>
      </c>
      <c r="QUU1357" s="84">
        <f>SUM(QUU1355)</f>
        <v>1000000</v>
      </c>
      <c r="QUV1357" s="84">
        <f>SUM(QUV1355:QUV1356)</f>
        <v>2000000</v>
      </c>
      <c r="QUW1357" s="84">
        <f>SUM(QUW1355:QUW1356)</f>
        <v>0</v>
      </c>
      <c r="QUX1357" s="84">
        <f>QUW1357/QUV1357</f>
        <v>0</v>
      </c>
      <c r="QUY1357" s="84">
        <f>QUV1357-QUW1357</f>
        <v>2000000</v>
      </c>
      <c r="QUZ1357" s="84">
        <f t="shared" si="613"/>
        <v>3000000</v>
      </c>
      <c r="QVG1357" s="84" t="s">
        <v>5397</v>
      </c>
      <c r="QVH1357" s="84">
        <f>SUM(QVH1355:QVH1356)</f>
        <v>1000000</v>
      </c>
      <c r="QVI1357" s="84">
        <f>SUM(QVI1355:QVI1356)</f>
        <v>0</v>
      </c>
      <c r="QVJ1357" s="84">
        <f>QVI1357/QVH1357</f>
        <v>0</v>
      </c>
      <c r="QVK1357" s="84">
        <f>SUM(QVK1355)</f>
        <v>1000000</v>
      </c>
      <c r="QVL1357" s="84">
        <f>SUM(QVL1355:QVL1356)</f>
        <v>2000000</v>
      </c>
      <c r="QVM1357" s="84">
        <f>SUM(QVM1355:QVM1356)</f>
        <v>0</v>
      </c>
      <c r="QVN1357" s="84">
        <f>QVM1357/QVL1357</f>
        <v>0</v>
      </c>
      <c r="QVO1357" s="84">
        <f>QVL1357-QVM1357</f>
        <v>2000000</v>
      </c>
      <c r="QVP1357" s="84">
        <f t="shared" si="614"/>
        <v>3000000</v>
      </c>
      <c r="QVW1357" s="84" t="s">
        <v>5397</v>
      </c>
      <c r="QVX1357" s="84">
        <f>SUM(QVX1355:QVX1356)</f>
        <v>1000000</v>
      </c>
      <c r="QVY1357" s="84">
        <f>SUM(QVY1355:QVY1356)</f>
        <v>0</v>
      </c>
      <c r="QVZ1357" s="84">
        <f>QVY1357/QVX1357</f>
        <v>0</v>
      </c>
      <c r="QWA1357" s="84">
        <f>SUM(QWA1355)</f>
        <v>1000000</v>
      </c>
      <c r="QWB1357" s="84">
        <f>SUM(QWB1355:QWB1356)</f>
        <v>2000000</v>
      </c>
      <c r="QWC1357" s="84">
        <f>SUM(QWC1355:QWC1356)</f>
        <v>0</v>
      </c>
      <c r="QWD1357" s="84">
        <f>QWC1357/QWB1357</f>
        <v>0</v>
      </c>
      <c r="QWE1357" s="84">
        <f>QWB1357-QWC1357</f>
        <v>2000000</v>
      </c>
      <c r="QWF1357" s="84">
        <f t="shared" si="614"/>
        <v>3000000</v>
      </c>
      <c r="QWM1357" s="84" t="s">
        <v>5397</v>
      </c>
      <c r="QWN1357" s="84">
        <f>SUM(QWN1355:QWN1356)</f>
        <v>1000000</v>
      </c>
      <c r="QWO1357" s="84">
        <f>SUM(QWO1355:QWO1356)</f>
        <v>0</v>
      </c>
      <c r="QWP1357" s="84">
        <f>QWO1357/QWN1357</f>
        <v>0</v>
      </c>
      <c r="QWQ1357" s="84">
        <f>SUM(QWQ1355)</f>
        <v>1000000</v>
      </c>
      <c r="QWR1357" s="84">
        <f>SUM(QWR1355:QWR1356)</f>
        <v>2000000</v>
      </c>
      <c r="QWS1357" s="84">
        <f>SUM(QWS1355:QWS1356)</f>
        <v>0</v>
      </c>
      <c r="QWT1357" s="84">
        <f>QWS1357/QWR1357</f>
        <v>0</v>
      </c>
      <c r="QWU1357" s="84">
        <f>QWR1357-QWS1357</f>
        <v>2000000</v>
      </c>
      <c r="QWV1357" s="84">
        <f t="shared" si="615"/>
        <v>3000000</v>
      </c>
      <c r="QXC1357" s="84" t="s">
        <v>5397</v>
      </c>
      <c r="QXD1357" s="84">
        <f>SUM(QXD1355:QXD1356)</f>
        <v>1000000</v>
      </c>
      <c r="QXE1357" s="84">
        <f>SUM(QXE1355:QXE1356)</f>
        <v>0</v>
      </c>
      <c r="QXF1357" s="84">
        <f>QXE1357/QXD1357</f>
        <v>0</v>
      </c>
      <c r="QXG1357" s="84">
        <f>SUM(QXG1355)</f>
        <v>1000000</v>
      </c>
      <c r="QXH1357" s="84">
        <f>SUM(QXH1355:QXH1356)</f>
        <v>2000000</v>
      </c>
      <c r="QXI1357" s="84">
        <f>SUM(QXI1355:QXI1356)</f>
        <v>0</v>
      </c>
      <c r="QXJ1357" s="84">
        <f>QXI1357/QXH1357</f>
        <v>0</v>
      </c>
      <c r="QXK1357" s="84">
        <f>QXH1357-QXI1357</f>
        <v>2000000</v>
      </c>
      <c r="QXL1357" s="84">
        <f t="shared" si="615"/>
        <v>3000000</v>
      </c>
      <c r="QXS1357" s="84" t="s">
        <v>5397</v>
      </c>
      <c r="QXT1357" s="84">
        <f>SUM(QXT1355:QXT1356)</f>
        <v>1000000</v>
      </c>
      <c r="QXU1357" s="84">
        <f>SUM(QXU1355:QXU1356)</f>
        <v>0</v>
      </c>
      <c r="QXV1357" s="84">
        <f>QXU1357/QXT1357</f>
        <v>0</v>
      </c>
      <c r="QXW1357" s="84">
        <f>SUM(QXW1355)</f>
        <v>1000000</v>
      </c>
      <c r="QXX1357" s="84">
        <f>SUM(QXX1355:QXX1356)</f>
        <v>2000000</v>
      </c>
      <c r="QXY1357" s="84">
        <f>SUM(QXY1355:QXY1356)</f>
        <v>0</v>
      </c>
      <c r="QXZ1357" s="84">
        <f>QXY1357/QXX1357</f>
        <v>0</v>
      </c>
      <c r="QYA1357" s="84">
        <f>QXX1357-QXY1357</f>
        <v>2000000</v>
      </c>
      <c r="QYB1357" s="84">
        <f t="shared" si="616"/>
        <v>3000000</v>
      </c>
      <c r="QYI1357" s="84" t="s">
        <v>5397</v>
      </c>
      <c r="QYJ1357" s="84">
        <f>SUM(QYJ1355:QYJ1356)</f>
        <v>1000000</v>
      </c>
      <c r="QYK1357" s="84">
        <f>SUM(QYK1355:QYK1356)</f>
        <v>0</v>
      </c>
      <c r="QYL1357" s="84">
        <f>QYK1357/QYJ1357</f>
        <v>0</v>
      </c>
      <c r="QYM1357" s="84">
        <f>SUM(QYM1355)</f>
        <v>1000000</v>
      </c>
      <c r="QYN1357" s="84">
        <f>SUM(QYN1355:QYN1356)</f>
        <v>2000000</v>
      </c>
      <c r="QYO1357" s="84">
        <f>SUM(QYO1355:QYO1356)</f>
        <v>0</v>
      </c>
      <c r="QYP1357" s="84">
        <f>QYO1357/QYN1357</f>
        <v>0</v>
      </c>
      <c r="QYQ1357" s="84">
        <f>QYN1357-QYO1357</f>
        <v>2000000</v>
      </c>
      <c r="QYR1357" s="84">
        <f t="shared" si="616"/>
        <v>3000000</v>
      </c>
      <c r="QYY1357" s="84" t="s">
        <v>5397</v>
      </c>
      <c r="QYZ1357" s="84">
        <f>SUM(QYZ1355:QYZ1356)</f>
        <v>1000000</v>
      </c>
      <c r="QZA1357" s="84">
        <f>SUM(QZA1355:QZA1356)</f>
        <v>0</v>
      </c>
      <c r="QZB1357" s="84">
        <f>QZA1357/QYZ1357</f>
        <v>0</v>
      </c>
      <c r="QZC1357" s="84">
        <f>SUM(QZC1355)</f>
        <v>1000000</v>
      </c>
      <c r="QZD1357" s="84">
        <f>SUM(QZD1355:QZD1356)</f>
        <v>2000000</v>
      </c>
      <c r="QZE1357" s="84">
        <f>SUM(QZE1355:QZE1356)</f>
        <v>0</v>
      </c>
      <c r="QZF1357" s="84">
        <f>QZE1357/QZD1357</f>
        <v>0</v>
      </c>
      <c r="QZG1357" s="84">
        <f>QZD1357-QZE1357</f>
        <v>2000000</v>
      </c>
      <c r="QZH1357" s="84">
        <f t="shared" si="617"/>
        <v>3000000</v>
      </c>
      <c r="QZO1357" s="84" t="s">
        <v>5397</v>
      </c>
      <c r="QZP1357" s="84">
        <f>SUM(QZP1355:QZP1356)</f>
        <v>1000000</v>
      </c>
      <c r="QZQ1357" s="84">
        <f>SUM(QZQ1355:QZQ1356)</f>
        <v>0</v>
      </c>
      <c r="QZR1357" s="84">
        <f>QZQ1357/QZP1357</f>
        <v>0</v>
      </c>
      <c r="QZS1357" s="84">
        <f>SUM(QZS1355)</f>
        <v>1000000</v>
      </c>
      <c r="QZT1357" s="84">
        <f>SUM(QZT1355:QZT1356)</f>
        <v>2000000</v>
      </c>
      <c r="QZU1357" s="84">
        <f>SUM(QZU1355:QZU1356)</f>
        <v>0</v>
      </c>
      <c r="QZV1357" s="84">
        <f>QZU1357/QZT1357</f>
        <v>0</v>
      </c>
      <c r="QZW1357" s="84">
        <f>QZT1357-QZU1357</f>
        <v>2000000</v>
      </c>
      <c r="QZX1357" s="84">
        <f t="shared" si="617"/>
        <v>3000000</v>
      </c>
      <c r="RAE1357" s="84" t="s">
        <v>5397</v>
      </c>
      <c r="RAF1357" s="84">
        <f>SUM(RAF1355:RAF1356)</f>
        <v>1000000</v>
      </c>
      <c r="RAG1357" s="84">
        <f>SUM(RAG1355:RAG1356)</f>
        <v>0</v>
      </c>
      <c r="RAH1357" s="84">
        <f>RAG1357/RAF1357</f>
        <v>0</v>
      </c>
      <c r="RAI1357" s="84">
        <f>SUM(RAI1355)</f>
        <v>1000000</v>
      </c>
      <c r="RAJ1357" s="84">
        <f>SUM(RAJ1355:RAJ1356)</f>
        <v>2000000</v>
      </c>
      <c r="RAK1357" s="84">
        <f>SUM(RAK1355:RAK1356)</f>
        <v>0</v>
      </c>
      <c r="RAL1357" s="84">
        <f>RAK1357/RAJ1357</f>
        <v>0</v>
      </c>
      <c r="RAM1357" s="84">
        <f>RAJ1357-RAK1357</f>
        <v>2000000</v>
      </c>
      <c r="RAN1357" s="84">
        <f t="shared" si="618"/>
        <v>3000000</v>
      </c>
      <c r="RAU1357" s="84" t="s">
        <v>5397</v>
      </c>
      <c r="RAV1357" s="84">
        <f>SUM(RAV1355:RAV1356)</f>
        <v>1000000</v>
      </c>
      <c r="RAW1357" s="84">
        <f>SUM(RAW1355:RAW1356)</f>
        <v>0</v>
      </c>
      <c r="RAX1357" s="84">
        <f>RAW1357/RAV1357</f>
        <v>0</v>
      </c>
      <c r="RAY1357" s="84">
        <f>SUM(RAY1355)</f>
        <v>1000000</v>
      </c>
      <c r="RAZ1357" s="84">
        <f>SUM(RAZ1355:RAZ1356)</f>
        <v>2000000</v>
      </c>
      <c r="RBA1357" s="84">
        <f>SUM(RBA1355:RBA1356)</f>
        <v>0</v>
      </c>
      <c r="RBB1357" s="84">
        <f>RBA1357/RAZ1357</f>
        <v>0</v>
      </c>
      <c r="RBC1357" s="84">
        <f>RAZ1357-RBA1357</f>
        <v>2000000</v>
      </c>
      <c r="RBD1357" s="84">
        <f t="shared" si="618"/>
        <v>3000000</v>
      </c>
      <c r="RBK1357" s="84" t="s">
        <v>5397</v>
      </c>
      <c r="RBL1357" s="84">
        <f>SUM(RBL1355:RBL1356)</f>
        <v>1000000</v>
      </c>
      <c r="RBM1357" s="84">
        <f>SUM(RBM1355:RBM1356)</f>
        <v>0</v>
      </c>
      <c r="RBN1357" s="84">
        <f>RBM1357/RBL1357</f>
        <v>0</v>
      </c>
      <c r="RBO1357" s="84">
        <f>SUM(RBO1355)</f>
        <v>1000000</v>
      </c>
      <c r="RBP1357" s="84">
        <f>SUM(RBP1355:RBP1356)</f>
        <v>2000000</v>
      </c>
      <c r="RBQ1357" s="84">
        <f>SUM(RBQ1355:RBQ1356)</f>
        <v>0</v>
      </c>
      <c r="RBR1357" s="84">
        <f>RBQ1357/RBP1357</f>
        <v>0</v>
      </c>
      <c r="RBS1357" s="84">
        <f>RBP1357-RBQ1357</f>
        <v>2000000</v>
      </c>
      <c r="RBT1357" s="84">
        <f t="shared" si="619"/>
        <v>3000000</v>
      </c>
      <c r="RCA1357" s="84" t="s">
        <v>5397</v>
      </c>
      <c r="RCB1357" s="84">
        <f>SUM(RCB1355:RCB1356)</f>
        <v>1000000</v>
      </c>
      <c r="RCC1357" s="84">
        <f>SUM(RCC1355:RCC1356)</f>
        <v>0</v>
      </c>
      <c r="RCD1357" s="84">
        <f>RCC1357/RCB1357</f>
        <v>0</v>
      </c>
      <c r="RCE1357" s="84">
        <f>SUM(RCE1355)</f>
        <v>1000000</v>
      </c>
      <c r="RCF1357" s="84">
        <f>SUM(RCF1355:RCF1356)</f>
        <v>2000000</v>
      </c>
      <c r="RCG1357" s="84">
        <f>SUM(RCG1355:RCG1356)</f>
        <v>0</v>
      </c>
      <c r="RCH1357" s="84">
        <f>RCG1357/RCF1357</f>
        <v>0</v>
      </c>
      <c r="RCI1357" s="84">
        <f>RCF1357-RCG1357</f>
        <v>2000000</v>
      </c>
      <c r="RCJ1357" s="84">
        <f t="shared" si="619"/>
        <v>3000000</v>
      </c>
      <c r="RCQ1357" s="84" t="s">
        <v>5397</v>
      </c>
      <c r="RCR1357" s="84">
        <f>SUM(RCR1355:RCR1356)</f>
        <v>1000000</v>
      </c>
      <c r="RCS1357" s="84">
        <f>SUM(RCS1355:RCS1356)</f>
        <v>0</v>
      </c>
      <c r="RCT1357" s="84">
        <f>RCS1357/RCR1357</f>
        <v>0</v>
      </c>
      <c r="RCU1357" s="84">
        <f>SUM(RCU1355)</f>
        <v>1000000</v>
      </c>
      <c r="RCV1357" s="84">
        <f>SUM(RCV1355:RCV1356)</f>
        <v>2000000</v>
      </c>
      <c r="RCW1357" s="84">
        <f>SUM(RCW1355:RCW1356)</f>
        <v>0</v>
      </c>
      <c r="RCX1357" s="84">
        <f>RCW1357/RCV1357</f>
        <v>0</v>
      </c>
      <c r="RCY1357" s="84">
        <f>RCV1357-RCW1357</f>
        <v>2000000</v>
      </c>
      <c r="RCZ1357" s="84">
        <f t="shared" si="620"/>
        <v>3000000</v>
      </c>
      <c r="RDG1357" s="84" t="s">
        <v>5397</v>
      </c>
      <c r="RDH1357" s="84">
        <f>SUM(RDH1355:RDH1356)</f>
        <v>1000000</v>
      </c>
      <c r="RDI1357" s="84">
        <f>SUM(RDI1355:RDI1356)</f>
        <v>0</v>
      </c>
      <c r="RDJ1357" s="84">
        <f>RDI1357/RDH1357</f>
        <v>0</v>
      </c>
      <c r="RDK1357" s="84">
        <f>SUM(RDK1355)</f>
        <v>1000000</v>
      </c>
      <c r="RDL1357" s="84">
        <f>SUM(RDL1355:RDL1356)</f>
        <v>2000000</v>
      </c>
      <c r="RDM1357" s="84">
        <f>SUM(RDM1355:RDM1356)</f>
        <v>0</v>
      </c>
      <c r="RDN1357" s="84">
        <f>RDM1357/RDL1357</f>
        <v>0</v>
      </c>
      <c r="RDO1357" s="84">
        <f>RDL1357-RDM1357</f>
        <v>2000000</v>
      </c>
      <c r="RDP1357" s="84">
        <f t="shared" si="620"/>
        <v>3000000</v>
      </c>
      <c r="RDW1357" s="84" t="s">
        <v>5397</v>
      </c>
      <c r="RDX1357" s="84">
        <f>SUM(RDX1355:RDX1356)</f>
        <v>1000000</v>
      </c>
      <c r="RDY1357" s="84">
        <f>SUM(RDY1355:RDY1356)</f>
        <v>0</v>
      </c>
      <c r="RDZ1357" s="84">
        <f>RDY1357/RDX1357</f>
        <v>0</v>
      </c>
      <c r="REA1357" s="84">
        <f>SUM(REA1355)</f>
        <v>1000000</v>
      </c>
      <c r="REB1357" s="84">
        <f>SUM(REB1355:REB1356)</f>
        <v>2000000</v>
      </c>
      <c r="REC1357" s="84">
        <f>SUM(REC1355:REC1356)</f>
        <v>0</v>
      </c>
      <c r="RED1357" s="84">
        <f>REC1357/REB1357</f>
        <v>0</v>
      </c>
      <c r="REE1357" s="84">
        <f>REB1357-REC1357</f>
        <v>2000000</v>
      </c>
      <c r="REF1357" s="84">
        <f t="shared" si="621"/>
        <v>3000000</v>
      </c>
      <c r="REM1357" s="84" t="s">
        <v>5397</v>
      </c>
      <c r="REN1357" s="84">
        <f>SUM(REN1355:REN1356)</f>
        <v>1000000</v>
      </c>
      <c r="REO1357" s="84">
        <f>SUM(REO1355:REO1356)</f>
        <v>0</v>
      </c>
      <c r="REP1357" s="84">
        <f>REO1357/REN1357</f>
        <v>0</v>
      </c>
      <c r="REQ1357" s="84">
        <f>SUM(REQ1355)</f>
        <v>1000000</v>
      </c>
      <c r="RER1357" s="84">
        <f>SUM(RER1355:RER1356)</f>
        <v>2000000</v>
      </c>
      <c r="RES1357" s="84">
        <f>SUM(RES1355:RES1356)</f>
        <v>0</v>
      </c>
      <c r="RET1357" s="84">
        <f>RES1357/RER1357</f>
        <v>0</v>
      </c>
      <c r="REU1357" s="84">
        <f>RER1357-RES1357</f>
        <v>2000000</v>
      </c>
      <c r="REV1357" s="84">
        <f t="shared" si="621"/>
        <v>3000000</v>
      </c>
      <c r="RFC1357" s="84" t="s">
        <v>5397</v>
      </c>
      <c r="RFD1357" s="84">
        <f>SUM(RFD1355:RFD1356)</f>
        <v>1000000</v>
      </c>
      <c r="RFE1357" s="84">
        <f>SUM(RFE1355:RFE1356)</f>
        <v>0</v>
      </c>
      <c r="RFF1357" s="84">
        <f>RFE1357/RFD1357</f>
        <v>0</v>
      </c>
      <c r="RFG1357" s="84">
        <f>SUM(RFG1355)</f>
        <v>1000000</v>
      </c>
      <c r="RFH1357" s="84">
        <f>SUM(RFH1355:RFH1356)</f>
        <v>2000000</v>
      </c>
      <c r="RFI1357" s="84">
        <f>SUM(RFI1355:RFI1356)</f>
        <v>0</v>
      </c>
      <c r="RFJ1357" s="84">
        <f>RFI1357/RFH1357</f>
        <v>0</v>
      </c>
      <c r="RFK1357" s="84">
        <f>RFH1357-RFI1357</f>
        <v>2000000</v>
      </c>
      <c r="RFL1357" s="84">
        <f t="shared" si="622"/>
        <v>3000000</v>
      </c>
      <c r="RFS1357" s="84" t="s">
        <v>5397</v>
      </c>
      <c r="RFT1357" s="84">
        <f>SUM(RFT1355:RFT1356)</f>
        <v>1000000</v>
      </c>
      <c r="RFU1357" s="84">
        <f>SUM(RFU1355:RFU1356)</f>
        <v>0</v>
      </c>
      <c r="RFV1357" s="84">
        <f>RFU1357/RFT1357</f>
        <v>0</v>
      </c>
      <c r="RFW1357" s="84">
        <f>SUM(RFW1355)</f>
        <v>1000000</v>
      </c>
      <c r="RFX1357" s="84">
        <f>SUM(RFX1355:RFX1356)</f>
        <v>2000000</v>
      </c>
      <c r="RFY1357" s="84">
        <f>SUM(RFY1355:RFY1356)</f>
        <v>0</v>
      </c>
      <c r="RFZ1357" s="84">
        <f>RFY1357/RFX1357</f>
        <v>0</v>
      </c>
      <c r="RGA1357" s="84">
        <f>RFX1357-RFY1357</f>
        <v>2000000</v>
      </c>
      <c r="RGB1357" s="84">
        <f t="shared" si="622"/>
        <v>3000000</v>
      </c>
      <c r="RGI1357" s="84" t="s">
        <v>5397</v>
      </c>
      <c r="RGJ1357" s="84">
        <f>SUM(RGJ1355:RGJ1356)</f>
        <v>1000000</v>
      </c>
      <c r="RGK1357" s="84">
        <f>SUM(RGK1355:RGK1356)</f>
        <v>0</v>
      </c>
      <c r="RGL1357" s="84">
        <f>RGK1357/RGJ1357</f>
        <v>0</v>
      </c>
      <c r="RGM1357" s="84">
        <f>SUM(RGM1355)</f>
        <v>1000000</v>
      </c>
      <c r="RGN1357" s="84">
        <f>SUM(RGN1355:RGN1356)</f>
        <v>2000000</v>
      </c>
      <c r="RGO1357" s="84">
        <f>SUM(RGO1355:RGO1356)</f>
        <v>0</v>
      </c>
      <c r="RGP1357" s="84">
        <f>RGO1357/RGN1357</f>
        <v>0</v>
      </c>
      <c r="RGQ1357" s="84">
        <f>RGN1357-RGO1357</f>
        <v>2000000</v>
      </c>
      <c r="RGR1357" s="84">
        <f t="shared" si="623"/>
        <v>3000000</v>
      </c>
      <c r="RGY1357" s="84" t="s">
        <v>5397</v>
      </c>
      <c r="RGZ1357" s="84">
        <f>SUM(RGZ1355:RGZ1356)</f>
        <v>1000000</v>
      </c>
      <c r="RHA1357" s="84">
        <f>SUM(RHA1355:RHA1356)</f>
        <v>0</v>
      </c>
      <c r="RHB1357" s="84">
        <f>RHA1357/RGZ1357</f>
        <v>0</v>
      </c>
      <c r="RHC1357" s="84">
        <f>SUM(RHC1355)</f>
        <v>1000000</v>
      </c>
      <c r="RHD1357" s="84">
        <f>SUM(RHD1355:RHD1356)</f>
        <v>2000000</v>
      </c>
      <c r="RHE1357" s="84">
        <f>SUM(RHE1355:RHE1356)</f>
        <v>0</v>
      </c>
      <c r="RHF1357" s="84">
        <f>RHE1357/RHD1357</f>
        <v>0</v>
      </c>
      <c r="RHG1357" s="84">
        <f>RHD1357-RHE1357</f>
        <v>2000000</v>
      </c>
      <c r="RHH1357" s="84">
        <f t="shared" si="623"/>
        <v>3000000</v>
      </c>
      <c r="RHO1357" s="84" t="s">
        <v>5397</v>
      </c>
      <c r="RHP1357" s="84">
        <f>SUM(RHP1355:RHP1356)</f>
        <v>1000000</v>
      </c>
      <c r="RHQ1357" s="84">
        <f>SUM(RHQ1355:RHQ1356)</f>
        <v>0</v>
      </c>
      <c r="RHR1357" s="84">
        <f>RHQ1357/RHP1357</f>
        <v>0</v>
      </c>
      <c r="RHS1357" s="84">
        <f>SUM(RHS1355)</f>
        <v>1000000</v>
      </c>
      <c r="RHT1357" s="84">
        <f>SUM(RHT1355:RHT1356)</f>
        <v>2000000</v>
      </c>
      <c r="RHU1357" s="84">
        <f>SUM(RHU1355:RHU1356)</f>
        <v>0</v>
      </c>
      <c r="RHV1357" s="84">
        <f>RHU1357/RHT1357</f>
        <v>0</v>
      </c>
      <c r="RHW1357" s="84">
        <f>RHT1357-RHU1357</f>
        <v>2000000</v>
      </c>
      <c r="RHX1357" s="84">
        <f t="shared" si="624"/>
        <v>3000000</v>
      </c>
      <c r="RIE1357" s="84" t="s">
        <v>5397</v>
      </c>
      <c r="RIF1357" s="84">
        <f>SUM(RIF1355:RIF1356)</f>
        <v>1000000</v>
      </c>
      <c r="RIG1357" s="84">
        <f>SUM(RIG1355:RIG1356)</f>
        <v>0</v>
      </c>
      <c r="RIH1357" s="84">
        <f>RIG1357/RIF1357</f>
        <v>0</v>
      </c>
      <c r="RII1357" s="84">
        <f>SUM(RII1355)</f>
        <v>1000000</v>
      </c>
      <c r="RIJ1357" s="84">
        <f>SUM(RIJ1355:RIJ1356)</f>
        <v>2000000</v>
      </c>
      <c r="RIK1357" s="84">
        <f>SUM(RIK1355:RIK1356)</f>
        <v>0</v>
      </c>
      <c r="RIL1357" s="84">
        <f>RIK1357/RIJ1357</f>
        <v>0</v>
      </c>
      <c r="RIM1357" s="84">
        <f>RIJ1357-RIK1357</f>
        <v>2000000</v>
      </c>
      <c r="RIN1357" s="84">
        <f t="shared" si="624"/>
        <v>3000000</v>
      </c>
      <c r="RIU1357" s="84" t="s">
        <v>5397</v>
      </c>
      <c r="RIV1357" s="84">
        <f>SUM(RIV1355:RIV1356)</f>
        <v>1000000</v>
      </c>
      <c r="RIW1357" s="84">
        <f>SUM(RIW1355:RIW1356)</f>
        <v>0</v>
      </c>
      <c r="RIX1357" s="84">
        <f>RIW1357/RIV1357</f>
        <v>0</v>
      </c>
      <c r="RIY1357" s="84">
        <f>SUM(RIY1355)</f>
        <v>1000000</v>
      </c>
      <c r="RIZ1357" s="84">
        <f>SUM(RIZ1355:RIZ1356)</f>
        <v>2000000</v>
      </c>
      <c r="RJA1357" s="84">
        <f>SUM(RJA1355:RJA1356)</f>
        <v>0</v>
      </c>
      <c r="RJB1357" s="84">
        <f>RJA1357/RIZ1357</f>
        <v>0</v>
      </c>
      <c r="RJC1357" s="84">
        <f>RIZ1357-RJA1357</f>
        <v>2000000</v>
      </c>
      <c r="RJD1357" s="84">
        <f t="shared" si="625"/>
        <v>3000000</v>
      </c>
      <c r="RJK1357" s="84" t="s">
        <v>5397</v>
      </c>
      <c r="RJL1357" s="84">
        <f>SUM(RJL1355:RJL1356)</f>
        <v>1000000</v>
      </c>
      <c r="RJM1357" s="84">
        <f>SUM(RJM1355:RJM1356)</f>
        <v>0</v>
      </c>
      <c r="RJN1357" s="84">
        <f>RJM1357/RJL1357</f>
        <v>0</v>
      </c>
      <c r="RJO1357" s="84">
        <f>SUM(RJO1355)</f>
        <v>1000000</v>
      </c>
      <c r="RJP1357" s="84">
        <f>SUM(RJP1355:RJP1356)</f>
        <v>2000000</v>
      </c>
      <c r="RJQ1357" s="84">
        <f>SUM(RJQ1355:RJQ1356)</f>
        <v>0</v>
      </c>
      <c r="RJR1357" s="84">
        <f>RJQ1357/RJP1357</f>
        <v>0</v>
      </c>
      <c r="RJS1357" s="84">
        <f>RJP1357-RJQ1357</f>
        <v>2000000</v>
      </c>
      <c r="RJT1357" s="84">
        <f t="shared" si="625"/>
        <v>3000000</v>
      </c>
      <c r="RKA1357" s="84" t="s">
        <v>5397</v>
      </c>
      <c r="RKB1357" s="84">
        <f>SUM(RKB1355:RKB1356)</f>
        <v>1000000</v>
      </c>
      <c r="RKC1357" s="84">
        <f>SUM(RKC1355:RKC1356)</f>
        <v>0</v>
      </c>
      <c r="RKD1357" s="84">
        <f>RKC1357/RKB1357</f>
        <v>0</v>
      </c>
      <c r="RKE1357" s="84">
        <f>SUM(RKE1355)</f>
        <v>1000000</v>
      </c>
      <c r="RKF1357" s="84">
        <f>SUM(RKF1355:RKF1356)</f>
        <v>2000000</v>
      </c>
      <c r="RKG1357" s="84">
        <f>SUM(RKG1355:RKG1356)</f>
        <v>0</v>
      </c>
      <c r="RKH1357" s="84">
        <f>RKG1357/RKF1357</f>
        <v>0</v>
      </c>
      <c r="RKI1357" s="84">
        <f>RKF1357-RKG1357</f>
        <v>2000000</v>
      </c>
      <c r="RKJ1357" s="84">
        <f t="shared" si="626"/>
        <v>3000000</v>
      </c>
      <c r="RKQ1357" s="84" t="s">
        <v>5397</v>
      </c>
      <c r="RKR1357" s="84">
        <f>SUM(RKR1355:RKR1356)</f>
        <v>1000000</v>
      </c>
      <c r="RKS1357" s="84">
        <f>SUM(RKS1355:RKS1356)</f>
        <v>0</v>
      </c>
      <c r="RKT1357" s="84">
        <f>RKS1357/RKR1357</f>
        <v>0</v>
      </c>
      <c r="RKU1357" s="84">
        <f>SUM(RKU1355)</f>
        <v>1000000</v>
      </c>
      <c r="RKV1357" s="84">
        <f>SUM(RKV1355:RKV1356)</f>
        <v>2000000</v>
      </c>
      <c r="RKW1357" s="84">
        <f>SUM(RKW1355:RKW1356)</f>
        <v>0</v>
      </c>
      <c r="RKX1357" s="84">
        <f>RKW1357/RKV1357</f>
        <v>0</v>
      </c>
      <c r="RKY1357" s="84">
        <f>RKV1357-RKW1357</f>
        <v>2000000</v>
      </c>
      <c r="RKZ1357" s="84">
        <f t="shared" si="626"/>
        <v>3000000</v>
      </c>
      <c r="RLG1357" s="84" t="s">
        <v>5397</v>
      </c>
      <c r="RLH1357" s="84">
        <f>SUM(RLH1355:RLH1356)</f>
        <v>1000000</v>
      </c>
      <c r="RLI1357" s="84">
        <f>SUM(RLI1355:RLI1356)</f>
        <v>0</v>
      </c>
      <c r="RLJ1357" s="84">
        <f>RLI1357/RLH1357</f>
        <v>0</v>
      </c>
      <c r="RLK1357" s="84">
        <f>SUM(RLK1355)</f>
        <v>1000000</v>
      </c>
      <c r="RLL1357" s="84">
        <f>SUM(RLL1355:RLL1356)</f>
        <v>2000000</v>
      </c>
      <c r="RLM1357" s="84">
        <f>SUM(RLM1355:RLM1356)</f>
        <v>0</v>
      </c>
      <c r="RLN1357" s="84">
        <f>RLM1357/RLL1357</f>
        <v>0</v>
      </c>
      <c r="RLO1357" s="84">
        <f>RLL1357-RLM1357</f>
        <v>2000000</v>
      </c>
      <c r="RLP1357" s="84">
        <f t="shared" si="627"/>
        <v>3000000</v>
      </c>
      <c r="RLW1357" s="84" t="s">
        <v>5397</v>
      </c>
      <c r="RLX1357" s="84">
        <f>SUM(RLX1355:RLX1356)</f>
        <v>1000000</v>
      </c>
      <c r="RLY1357" s="84">
        <f>SUM(RLY1355:RLY1356)</f>
        <v>0</v>
      </c>
      <c r="RLZ1357" s="84">
        <f>RLY1357/RLX1357</f>
        <v>0</v>
      </c>
      <c r="RMA1357" s="84">
        <f>SUM(RMA1355)</f>
        <v>1000000</v>
      </c>
      <c r="RMB1357" s="84">
        <f>SUM(RMB1355:RMB1356)</f>
        <v>2000000</v>
      </c>
      <c r="RMC1357" s="84">
        <f>SUM(RMC1355:RMC1356)</f>
        <v>0</v>
      </c>
      <c r="RMD1357" s="84">
        <f>RMC1357/RMB1357</f>
        <v>0</v>
      </c>
      <c r="RME1357" s="84">
        <f>RMB1357-RMC1357</f>
        <v>2000000</v>
      </c>
      <c r="RMF1357" s="84">
        <f t="shared" si="627"/>
        <v>3000000</v>
      </c>
      <c r="RMM1357" s="84" t="s">
        <v>5397</v>
      </c>
      <c r="RMN1357" s="84">
        <f>SUM(RMN1355:RMN1356)</f>
        <v>1000000</v>
      </c>
      <c r="RMO1357" s="84">
        <f>SUM(RMO1355:RMO1356)</f>
        <v>0</v>
      </c>
      <c r="RMP1357" s="84">
        <f>RMO1357/RMN1357</f>
        <v>0</v>
      </c>
      <c r="RMQ1357" s="84">
        <f>SUM(RMQ1355)</f>
        <v>1000000</v>
      </c>
      <c r="RMR1357" s="84">
        <f>SUM(RMR1355:RMR1356)</f>
        <v>2000000</v>
      </c>
      <c r="RMS1357" s="84">
        <f>SUM(RMS1355:RMS1356)</f>
        <v>0</v>
      </c>
      <c r="RMT1357" s="84">
        <f>RMS1357/RMR1357</f>
        <v>0</v>
      </c>
      <c r="RMU1357" s="84">
        <f>RMR1357-RMS1357</f>
        <v>2000000</v>
      </c>
      <c r="RMV1357" s="84">
        <f t="shared" si="628"/>
        <v>3000000</v>
      </c>
      <c r="RNC1357" s="84" t="s">
        <v>5397</v>
      </c>
      <c r="RND1357" s="84">
        <f>SUM(RND1355:RND1356)</f>
        <v>1000000</v>
      </c>
      <c r="RNE1357" s="84">
        <f>SUM(RNE1355:RNE1356)</f>
        <v>0</v>
      </c>
      <c r="RNF1357" s="84">
        <f>RNE1357/RND1357</f>
        <v>0</v>
      </c>
      <c r="RNG1357" s="84">
        <f>SUM(RNG1355)</f>
        <v>1000000</v>
      </c>
      <c r="RNH1357" s="84">
        <f>SUM(RNH1355:RNH1356)</f>
        <v>2000000</v>
      </c>
      <c r="RNI1357" s="84">
        <f>SUM(RNI1355:RNI1356)</f>
        <v>0</v>
      </c>
      <c r="RNJ1357" s="84">
        <f>RNI1357/RNH1357</f>
        <v>0</v>
      </c>
      <c r="RNK1357" s="84">
        <f>RNH1357-RNI1357</f>
        <v>2000000</v>
      </c>
      <c r="RNL1357" s="84">
        <f t="shared" si="628"/>
        <v>3000000</v>
      </c>
      <c r="RNS1357" s="84" t="s">
        <v>5397</v>
      </c>
      <c r="RNT1357" s="84">
        <f>SUM(RNT1355:RNT1356)</f>
        <v>1000000</v>
      </c>
      <c r="RNU1357" s="84">
        <f>SUM(RNU1355:RNU1356)</f>
        <v>0</v>
      </c>
      <c r="RNV1357" s="84">
        <f>RNU1357/RNT1357</f>
        <v>0</v>
      </c>
      <c r="RNW1357" s="84">
        <f>SUM(RNW1355)</f>
        <v>1000000</v>
      </c>
      <c r="RNX1357" s="84">
        <f>SUM(RNX1355:RNX1356)</f>
        <v>2000000</v>
      </c>
      <c r="RNY1357" s="84">
        <f>SUM(RNY1355:RNY1356)</f>
        <v>0</v>
      </c>
      <c r="RNZ1357" s="84">
        <f>RNY1357/RNX1357</f>
        <v>0</v>
      </c>
      <c r="ROA1357" s="84">
        <f>RNX1357-RNY1357</f>
        <v>2000000</v>
      </c>
      <c r="ROB1357" s="84">
        <f t="shared" si="629"/>
        <v>3000000</v>
      </c>
      <c r="ROI1357" s="84" t="s">
        <v>5397</v>
      </c>
      <c r="ROJ1357" s="84">
        <f>SUM(ROJ1355:ROJ1356)</f>
        <v>1000000</v>
      </c>
      <c r="ROK1357" s="84">
        <f>SUM(ROK1355:ROK1356)</f>
        <v>0</v>
      </c>
      <c r="ROL1357" s="84">
        <f>ROK1357/ROJ1357</f>
        <v>0</v>
      </c>
      <c r="ROM1357" s="84">
        <f>SUM(ROM1355)</f>
        <v>1000000</v>
      </c>
      <c r="RON1357" s="84">
        <f>SUM(RON1355:RON1356)</f>
        <v>2000000</v>
      </c>
      <c r="ROO1357" s="84">
        <f>SUM(ROO1355:ROO1356)</f>
        <v>0</v>
      </c>
      <c r="ROP1357" s="84">
        <f>ROO1357/RON1357</f>
        <v>0</v>
      </c>
      <c r="ROQ1357" s="84">
        <f>RON1357-ROO1357</f>
        <v>2000000</v>
      </c>
      <c r="ROR1357" s="84">
        <f t="shared" si="629"/>
        <v>3000000</v>
      </c>
      <c r="ROY1357" s="84" t="s">
        <v>5397</v>
      </c>
      <c r="ROZ1357" s="84">
        <f>SUM(ROZ1355:ROZ1356)</f>
        <v>1000000</v>
      </c>
      <c r="RPA1357" s="84">
        <f>SUM(RPA1355:RPA1356)</f>
        <v>0</v>
      </c>
      <c r="RPB1357" s="84">
        <f>RPA1357/ROZ1357</f>
        <v>0</v>
      </c>
      <c r="RPC1357" s="84">
        <f>SUM(RPC1355)</f>
        <v>1000000</v>
      </c>
      <c r="RPD1357" s="84">
        <f>SUM(RPD1355:RPD1356)</f>
        <v>2000000</v>
      </c>
      <c r="RPE1357" s="84">
        <f>SUM(RPE1355:RPE1356)</f>
        <v>0</v>
      </c>
      <c r="RPF1357" s="84">
        <f>RPE1357/RPD1357</f>
        <v>0</v>
      </c>
      <c r="RPG1357" s="84">
        <f>RPD1357-RPE1357</f>
        <v>2000000</v>
      </c>
      <c r="RPH1357" s="84">
        <f t="shared" si="630"/>
        <v>3000000</v>
      </c>
      <c r="RPO1357" s="84" t="s">
        <v>5397</v>
      </c>
      <c r="RPP1357" s="84">
        <f>SUM(RPP1355:RPP1356)</f>
        <v>1000000</v>
      </c>
      <c r="RPQ1357" s="84">
        <f>SUM(RPQ1355:RPQ1356)</f>
        <v>0</v>
      </c>
      <c r="RPR1357" s="84">
        <f>RPQ1357/RPP1357</f>
        <v>0</v>
      </c>
      <c r="RPS1357" s="84">
        <f>SUM(RPS1355)</f>
        <v>1000000</v>
      </c>
      <c r="RPT1357" s="84">
        <f>SUM(RPT1355:RPT1356)</f>
        <v>2000000</v>
      </c>
      <c r="RPU1357" s="84">
        <f>SUM(RPU1355:RPU1356)</f>
        <v>0</v>
      </c>
      <c r="RPV1357" s="84">
        <f>RPU1357/RPT1357</f>
        <v>0</v>
      </c>
      <c r="RPW1357" s="84">
        <f>RPT1357-RPU1357</f>
        <v>2000000</v>
      </c>
      <c r="RPX1357" s="84">
        <f t="shared" si="630"/>
        <v>3000000</v>
      </c>
      <c r="RQE1357" s="84" t="s">
        <v>5397</v>
      </c>
      <c r="RQF1357" s="84">
        <f>SUM(RQF1355:RQF1356)</f>
        <v>1000000</v>
      </c>
      <c r="RQG1357" s="84">
        <f>SUM(RQG1355:RQG1356)</f>
        <v>0</v>
      </c>
      <c r="RQH1357" s="84">
        <f>RQG1357/RQF1357</f>
        <v>0</v>
      </c>
      <c r="RQI1357" s="84">
        <f>SUM(RQI1355)</f>
        <v>1000000</v>
      </c>
      <c r="RQJ1357" s="84">
        <f>SUM(RQJ1355:RQJ1356)</f>
        <v>2000000</v>
      </c>
      <c r="RQK1357" s="84">
        <f>SUM(RQK1355:RQK1356)</f>
        <v>0</v>
      </c>
      <c r="RQL1357" s="84">
        <f>RQK1357/RQJ1357</f>
        <v>0</v>
      </c>
      <c r="RQM1357" s="84">
        <f>RQJ1357-RQK1357</f>
        <v>2000000</v>
      </c>
      <c r="RQN1357" s="84">
        <f t="shared" si="631"/>
        <v>3000000</v>
      </c>
      <c r="RQU1357" s="84" t="s">
        <v>5397</v>
      </c>
      <c r="RQV1357" s="84">
        <f>SUM(RQV1355:RQV1356)</f>
        <v>1000000</v>
      </c>
      <c r="RQW1357" s="84">
        <f>SUM(RQW1355:RQW1356)</f>
        <v>0</v>
      </c>
      <c r="RQX1357" s="84">
        <f>RQW1357/RQV1357</f>
        <v>0</v>
      </c>
      <c r="RQY1357" s="84">
        <f>SUM(RQY1355)</f>
        <v>1000000</v>
      </c>
      <c r="RQZ1357" s="84">
        <f>SUM(RQZ1355:RQZ1356)</f>
        <v>2000000</v>
      </c>
      <c r="RRA1357" s="84">
        <f>SUM(RRA1355:RRA1356)</f>
        <v>0</v>
      </c>
      <c r="RRB1357" s="84">
        <f>RRA1357/RQZ1357</f>
        <v>0</v>
      </c>
      <c r="RRC1357" s="84">
        <f>RQZ1357-RRA1357</f>
        <v>2000000</v>
      </c>
      <c r="RRD1357" s="84">
        <f t="shared" si="631"/>
        <v>3000000</v>
      </c>
      <c r="RRK1357" s="84" t="s">
        <v>5397</v>
      </c>
      <c r="RRL1357" s="84">
        <f>SUM(RRL1355:RRL1356)</f>
        <v>1000000</v>
      </c>
      <c r="RRM1357" s="84">
        <f>SUM(RRM1355:RRM1356)</f>
        <v>0</v>
      </c>
      <c r="RRN1357" s="84">
        <f>RRM1357/RRL1357</f>
        <v>0</v>
      </c>
      <c r="RRO1357" s="84">
        <f>SUM(RRO1355)</f>
        <v>1000000</v>
      </c>
      <c r="RRP1357" s="84">
        <f>SUM(RRP1355:RRP1356)</f>
        <v>2000000</v>
      </c>
      <c r="RRQ1357" s="84">
        <f>SUM(RRQ1355:RRQ1356)</f>
        <v>0</v>
      </c>
      <c r="RRR1357" s="84">
        <f>RRQ1357/RRP1357</f>
        <v>0</v>
      </c>
      <c r="RRS1357" s="84">
        <f>RRP1357-RRQ1357</f>
        <v>2000000</v>
      </c>
      <c r="RRT1357" s="84">
        <f t="shared" si="632"/>
        <v>3000000</v>
      </c>
      <c r="RSA1357" s="84" t="s">
        <v>5397</v>
      </c>
      <c r="RSB1357" s="84">
        <f>SUM(RSB1355:RSB1356)</f>
        <v>1000000</v>
      </c>
      <c r="RSC1357" s="84">
        <f>SUM(RSC1355:RSC1356)</f>
        <v>0</v>
      </c>
      <c r="RSD1357" s="84">
        <f>RSC1357/RSB1357</f>
        <v>0</v>
      </c>
      <c r="RSE1357" s="84">
        <f>SUM(RSE1355)</f>
        <v>1000000</v>
      </c>
      <c r="RSF1357" s="84">
        <f>SUM(RSF1355:RSF1356)</f>
        <v>2000000</v>
      </c>
      <c r="RSG1357" s="84">
        <f>SUM(RSG1355:RSG1356)</f>
        <v>0</v>
      </c>
      <c r="RSH1357" s="84">
        <f>RSG1357/RSF1357</f>
        <v>0</v>
      </c>
      <c r="RSI1357" s="84">
        <f>RSF1357-RSG1357</f>
        <v>2000000</v>
      </c>
      <c r="RSJ1357" s="84">
        <f t="shared" si="632"/>
        <v>3000000</v>
      </c>
      <c r="RSQ1357" s="84" t="s">
        <v>5397</v>
      </c>
      <c r="RSR1357" s="84">
        <f>SUM(RSR1355:RSR1356)</f>
        <v>1000000</v>
      </c>
      <c r="RSS1357" s="84">
        <f>SUM(RSS1355:RSS1356)</f>
        <v>0</v>
      </c>
      <c r="RST1357" s="84">
        <f>RSS1357/RSR1357</f>
        <v>0</v>
      </c>
      <c r="RSU1357" s="84">
        <f>SUM(RSU1355)</f>
        <v>1000000</v>
      </c>
      <c r="RSV1357" s="84">
        <f>SUM(RSV1355:RSV1356)</f>
        <v>2000000</v>
      </c>
      <c r="RSW1357" s="84">
        <f>SUM(RSW1355:RSW1356)</f>
        <v>0</v>
      </c>
      <c r="RSX1357" s="84">
        <f>RSW1357/RSV1357</f>
        <v>0</v>
      </c>
      <c r="RSY1357" s="84">
        <f>RSV1357-RSW1357</f>
        <v>2000000</v>
      </c>
      <c r="RSZ1357" s="84">
        <f t="shared" si="633"/>
        <v>3000000</v>
      </c>
      <c r="RTG1357" s="84" t="s">
        <v>5397</v>
      </c>
      <c r="RTH1357" s="84">
        <f>SUM(RTH1355:RTH1356)</f>
        <v>1000000</v>
      </c>
      <c r="RTI1357" s="84">
        <f>SUM(RTI1355:RTI1356)</f>
        <v>0</v>
      </c>
      <c r="RTJ1357" s="84">
        <f>RTI1357/RTH1357</f>
        <v>0</v>
      </c>
      <c r="RTK1357" s="84">
        <f>SUM(RTK1355)</f>
        <v>1000000</v>
      </c>
      <c r="RTL1357" s="84">
        <f>SUM(RTL1355:RTL1356)</f>
        <v>2000000</v>
      </c>
      <c r="RTM1357" s="84">
        <f>SUM(RTM1355:RTM1356)</f>
        <v>0</v>
      </c>
      <c r="RTN1357" s="84">
        <f>RTM1357/RTL1357</f>
        <v>0</v>
      </c>
      <c r="RTO1357" s="84">
        <f>RTL1357-RTM1357</f>
        <v>2000000</v>
      </c>
      <c r="RTP1357" s="84">
        <f t="shared" si="633"/>
        <v>3000000</v>
      </c>
      <c r="RTW1357" s="84" t="s">
        <v>5397</v>
      </c>
      <c r="RTX1357" s="84">
        <f>SUM(RTX1355:RTX1356)</f>
        <v>1000000</v>
      </c>
      <c r="RTY1357" s="84">
        <f>SUM(RTY1355:RTY1356)</f>
        <v>0</v>
      </c>
      <c r="RTZ1357" s="84">
        <f>RTY1357/RTX1357</f>
        <v>0</v>
      </c>
      <c r="RUA1357" s="84">
        <f>SUM(RUA1355)</f>
        <v>1000000</v>
      </c>
      <c r="RUB1357" s="84">
        <f>SUM(RUB1355:RUB1356)</f>
        <v>2000000</v>
      </c>
      <c r="RUC1357" s="84">
        <f>SUM(RUC1355:RUC1356)</f>
        <v>0</v>
      </c>
      <c r="RUD1357" s="84">
        <f>RUC1357/RUB1357</f>
        <v>0</v>
      </c>
      <c r="RUE1357" s="84">
        <f>RUB1357-RUC1357</f>
        <v>2000000</v>
      </c>
      <c r="RUF1357" s="84">
        <f t="shared" si="634"/>
        <v>3000000</v>
      </c>
      <c r="RUM1357" s="84" t="s">
        <v>5397</v>
      </c>
      <c r="RUN1357" s="84">
        <f>SUM(RUN1355:RUN1356)</f>
        <v>1000000</v>
      </c>
      <c r="RUO1357" s="84">
        <f>SUM(RUO1355:RUO1356)</f>
        <v>0</v>
      </c>
      <c r="RUP1357" s="84">
        <f>RUO1357/RUN1357</f>
        <v>0</v>
      </c>
      <c r="RUQ1357" s="84">
        <f>SUM(RUQ1355)</f>
        <v>1000000</v>
      </c>
      <c r="RUR1357" s="84">
        <f>SUM(RUR1355:RUR1356)</f>
        <v>2000000</v>
      </c>
      <c r="RUS1357" s="84">
        <f>SUM(RUS1355:RUS1356)</f>
        <v>0</v>
      </c>
      <c r="RUT1357" s="84">
        <f>RUS1357/RUR1357</f>
        <v>0</v>
      </c>
      <c r="RUU1357" s="84">
        <f>RUR1357-RUS1357</f>
        <v>2000000</v>
      </c>
      <c r="RUV1357" s="84">
        <f t="shared" si="634"/>
        <v>3000000</v>
      </c>
      <c r="RVC1357" s="84" t="s">
        <v>5397</v>
      </c>
      <c r="RVD1357" s="84">
        <f>SUM(RVD1355:RVD1356)</f>
        <v>1000000</v>
      </c>
      <c r="RVE1357" s="84">
        <f>SUM(RVE1355:RVE1356)</f>
        <v>0</v>
      </c>
      <c r="RVF1357" s="84">
        <f>RVE1357/RVD1357</f>
        <v>0</v>
      </c>
      <c r="RVG1357" s="84">
        <f>SUM(RVG1355)</f>
        <v>1000000</v>
      </c>
      <c r="RVH1357" s="84">
        <f>SUM(RVH1355:RVH1356)</f>
        <v>2000000</v>
      </c>
      <c r="RVI1357" s="84">
        <f>SUM(RVI1355:RVI1356)</f>
        <v>0</v>
      </c>
      <c r="RVJ1357" s="84">
        <f>RVI1357/RVH1357</f>
        <v>0</v>
      </c>
      <c r="RVK1357" s="84">
        <f>RVH1357-RVI1357</f>
        <v>2000000</v>
      </c>
      <c r="RVL1357" s="84">
        <f t="shared" si="635"/>
        <v>3000000</v>
      </c>
      <c r="RVS1357" s="84" t="s">
        <v>5397</v>
      </c>
      <c r="RVT1357" s="84">
        <f>SUM(RVT1355:RVT1356)</f>
        <v>1000000</v>
      </c>
      <c r="RVU1357" s="84">
        <f>SUM(RVU1355:RVU1356)</f>
        <v>0</v>
      </c>
      <c r="RVV1357" s="84">
        <f>RVU1357/RVT1357</f>
        <v>0</v>
      </c>
      <c r="RVW1357" s="84">
        <f>SUM(RVW1355)</f>
        <v>1000000</v>
      </c>
      <c r="RVX1357" s="84">
        <f>SUM(RVX1355:RVX1356)</f>
        <v>2000000</v>
      </c>
      <c r="RVY1357" s="84">
        <f>SUM(RVY1355:RVY1356)</f>
        <v>0</v>
      </c>
      <c r="RVZ1357" s="84">
        <f>RVY1357/RVX1357</f>
        <v>0</v>
      </c>
      <c r="RWA1357" s="84">
        <f>RVX1357-RVY1357</f>
        <v>2000000</v>
      </c>
      <c r="RWB1357" s="84">
        <f t="shared" si="635"/>
        <v>3000000</v>
      </c>
      <c r="RWI1357" s="84" t="s">
        <v>5397</v>
      </c>
      <c r="RWJ1357" s="84">
        <f>SUM(RWJ1355:RWJ1356)</f>
        <v>1000000</v>
      </c>
      <c r="RWK1357" s="84">
        <f>SUM(RWK1355:RWK1356)</f>
        <v>0</v>
      </c>
      <c r="RWL1357" s="84">
        <f>RWK1357/RWJ1357</f>
        <v>0</v>
      </c>
      <c r="RWM1357" s="84">
        <f>SUM(RWM1355)</f>
        <v>1000000</v>
      </c>
      <c r="RWN1357" s="84">
        <f>SUM(RWN1355:RWN1356)</f>
        <v>2000000</v>
      </c>
      <c r="RWO1357" s="84">
        <f>SUM(RWO1355:RWO1356)</f>
        <v>0</v>
      </c>
      <c r="RWP1357" s="84">
        <f>RWO1357/RWN1357</f>
        <v>0</v>
      </c>
      <c r="RWQ1357" s="84">
        <f>RWN1357-RWO1357</f>
        <v>2000000</v>
      </c>
      <c r="RWR1357" s="84">
        <f t="shared" si="636"/>
        <v>3000000</v>
      </c>
      <c r="RWY1357" s="84" t="s">
        <v>5397</v>
      </c>
      <c r="RWZ1357" s="84">
        <f>SUM(RWZ1355:RWZ1356)</f>
        <v>1000000</v>
      </c>
      <c r="RXA1357" s="84">
        <f>SUM(RXA1355:RXA1356)</f>
        <v>0</v>
      </c>
      <c r="RXB1357" s="84">
        <f>RXA1357/RWZ1357</f>
        <v>0</v>
      </c>
      <c r="RXC1357" s="84">
        <f>SUM(RXC1355)</f>
        <v>1000000</v>
      </c>
      <c r="RXD1357" s="84">
        <f>SUM(RXD1355:RXD1356)</f>
        <v>2000000</v>
      </c>
      <c r="RXE1357" s="84">
        <f>SUM(RXE1355:RXE1356)</f>
        <v>0</v>
      </c>
      <c r="RXF1357" s="84">
        <f>RXE1357/RXD1357</f>
        <v>0</v>
      </c>
      <c r="RXG1357" s="84">
        <f>RXD1357-RXE1357</f>
        <v>2000000</v>
      </c>
      <c r="RXH1357" s="84">
        <f t="shared" si="636"/>
        <v>3000000</v>
      </c>
      <c r="RXO1357" s="84" t="s">
        <v>5397</v>
      </c>
      <c r="RXP1357" s="84">
        <f>SUM(RXP1355:RXP1356)</f>
        <v>1000000</v>
      </c>
      <c r="RXQ1357" s="84">
        <f>SUM(RXQ1355:RXQ1356)</f>
        <v>0</v>
      </c>
      <c r="RXR1357" s="84">
        <f>RXQ1357/RXP1357</f>
        <v>0</v>
      </c>
      <c r="RXS1357" s="84">
        <f>SUM(RXS1355)</f>
        <v>1000000</v>
      </c>
      <c r="RXT1357" s="84">
        <f>SUM(RXT1355:RXT1356)</f>
        <v>2000000</v>
      </c>
      <c r="RXU1357" s="84">
        <f>SUM(RXU1355:RXU1356)</f>
        <v>0</v>
      </c>
      <c r="RXV1357" s="84">
        <f>RXU1357/RXT1357</f>
        <v>0</v>
      </c>
      <c r="RXW1357" s="84">
        <f>RXT1357-RXU1357</f>
        <v>2000000</v>
      </c>
      <c r="RXX1357" s="84">
        <f t="shared" si="637"/>
        <v>3000000</v>
      </c>
      <c r="RYE1357" s="84" t="s">
        <v>5397</v>
      </c>
      <c r="RYF1357" s="84">
        <f>SUM(RYF1355:RYF1356)</f>
        <v>1000000</v>
      </c>
      <c r="RYG1357" s="84">
        <f>SUM(RYG1355:RYG1356)</f>
        <v>0</v>
      </c>
      <c r="RYH1357" s="84">
        <f>RYG1357/RYF1357</f>
        <v>0</v>
      </c>
      <c r="RYI1357" s="84">
        <f>SUM(RYI1355)</f>
        <v>1000000</v>
      </c>
      <c r="RYJ1357" s="84">
        <f>SUM(RYJ1355:RYJ1356)</f>
        <v>2000000</v>
      </c>
      <c r="RYK1357" s="84">
        <f>SUM(RYK1355:RYK1356)</f>
        <v>0</v>
      </c>
      <c r="RYL1357" s="84">
        <f>RYK1357/RYJ1357</f>
        <v>0</v>
      </c>
      <c r="RYM1357" s="84">
        <f>RYJ1357-RYK1357</f>
        <v>2000000</v>
      </c>
      <c r="RYN1357" s="84">
        <f t="shared" si="637"/>
        <v>3000000</v>
      </c>
      <c r="RYU1357" s="84" t="s">
        <v>5397</v>
      </c>
      <c r="RYV1357" s="84">
        <f>SUM(RYV1355:RYV1356)</f>
        <v>1000000</v>
      </c>
      <c r="RYW1357" s="84">
        <f>SUM(RYW1355:RYW1356)</f>
        <v>0</v>
      </c>
      <c r="RYX1357" s="84">
        <f>RYW1357/RYV1357</f>
        <v>0</v>
      </c>
      <c r="RYY1357" s="84">
        <f>SUM(RYY1355)</f>
        <v>1000000</v>
      </c>
      <c r="RYZ1357" s="84">
        <f>SUM(RYZ1355:RYZ1356)</f>
        <v>2000000</v>
      </c>
      <c r="RZA1357" s="84">
        <f>SUM(RZA1355:RZA1356)</f>
        <v>0</v>
      </c>
      <c r="RZB1357" s="84">
        <f>RZA1357/RYZ1357</f>
        <v>0</v>
      </c>
      <c r="RZC1357" s="84">
        <f>RYZ1357-RZA1357</f>
        <v>2000000</v>
      </c>
      <c r="RZD1357" s="84">
        <f t="shared" si="638"/>
        <v>3000000</v>
      </c>
      <c r="RZK1357" s="84" t="s">
        <v>5397</v>
      </c>
      <c r="RZL1357" s="84">
        <f>SUM(RZL1355:RZL1356)</f>
        <v>1000000</v>
      </c>
      <c r="RZM1357" s="84">
        <f>SUM(RZM1355:RZM1356)</f>
        <v>0</v>
      </c>
      <c r="RZN1357" s="84">
        <f>RZM1357/RZL1357</f>
        <v>0</v>
      </c>
      <c r="RZO1357" s="84">
        <f>SUM(RZO1355)</f>
        <v>1000000</v>
      </c>
      <c r="RZP1357" s="84">
        <f>SUM(RZP1355:RZP1356)</f>
        <v>2000000</v>
      </c>
      <c r="RZQ1357" s="84">
        <f>SUM(RZQ1355:RZQ1356)</f>
        <v>0</v>
      </c>
      <c r="RZR1357" s="84">
        <f>RZQ1357/RZP1357</f>
        <v>0</v>
      </c>
      <c r="RZS1357" s="84">
        <f>RZP1357-RZQ1357</f>
        <v>2000000</v>
      </c>
      <c r="RZT1357" s="84">
        <f t="shared" si="638"/>
        <v>3000000</v>
      </c>
      <c r="SAA1357" s="84" t="s">
        <v>5397</v>
      </c>
      <c r="SAB1357" s="84">
        <f>SUM(SAB1355:SAB1356)</f>
        <v>1000000</v>
      </c>
      <c r="SAC1357" s="84">
        <f>SUM(SAC1355:SAC1356)</f>
        <v>0</v>
      </c>
      <c r="SAD1357" s="84">
        <f>SAC1357/SAB1357</f>
        <v>0</v>
      </c>
      <c r="SAE1357" s="84">
        <f>SUM(SAE1355)</f>
        <v>1000000</v>
      </c>
      <c r="SAF1357" s="84">
        <f>SUM(SAF1355:SAF1356)</f>
        <v>2000000</v>
      </c>
      <c r="SAG1357" s="84">
        <f>SUM(SAG1355:SAG1356)</f>
        <v>0</v>
      </c>
      <c r="SAH1357" s="84">
        <f>SAG1357/SAF1357</f>
        <v>0</v>
      </c>
      <c r="SAI1357" s="84">
        <f>SAF1357-SAG1357</f>
        <v>2000000</v>
      </c>
      <c r="SAJ1357" s="84">
        <f t="shared" si="639"/>
        <v>3000000</v>
      </c>
      <c r="SAQ1357" s="84" t="s">
        <v>5397</v>
      </c>
      <c r="SAR1357" s="84">
        <f>SUM(SAR1355:SAR1356)</f>
        <v>1000000</v>
      </c>
      <c r="SAS1357" s="84">
        <f>SUM(SAS1355:SAS1356)</f>
        <v>0</v>
      </c>
      <c r="SAT1357" s="84">
        <f>SAS1357/SAR1357</f>
        <v>0</v>
      </c>
      <c r="SAU1357" s="84">
        <f>SUM(SAU1355)</f>
        <v>1000000</v>
      </c>
      <c r="SAV1357" s="84">
        <f>SUM(SAV1355:SAV1356)</f>
        <v>2000000</v>
      </c>
      <c r="SAW1357" s="84">
        <f>SUM(SAW1355:SAW1356)</f>
        <v>0</v>
      </c>
      <c r="SAX1357" s="84">
        <f>SAW1357/SAV1357</f>
        <v>0</v>
      </c>
      <c r="SAY1357" s="84">
        <f>SAV1357-SAW1357</f>
        <v>2000000</v>
      </c>
      <c r="SAZ1357" s="84">
        <f t="shared" si="639"/>
        <v>3000000</v>
      </c>
      <c r="SBG1357" s="84" t="s">
        <v>5397</v>
      </c>
      <c r="SBH1357" s="84">
        <f>SUM(SBH1355:SBH1356)</f>
        <v>1000000</v>
      </c>
      <c r="SBI1357" s="84">
        <f>SUM(SBI1355:SBI1356)</f>
        <v>0</v>
      </c>
      <c r="SBJ1357" s="84">
        <f>SBI1357/SBH1357</f>
        <v>0</v>
      </c>
      <c r="SBK1357" s="84">
        <f>SUM(SBK1355)</f>
        <v>1000000</v>
      </c>
      <c r="SBL1357" s="84">
        <f>SUM(SBL1355:SBL1356)</f>
        <v>2000000</v>
      </c>
      <c r="SBM1357" s="84">
        <f>SUM(SBM1355:SBM1356)</f>
        <v>0</v>
      </c>
      <c r="SBN1357" s="84">
        <f>SBM1357/SBL1357</f>
        <v>0</v>
      </c>
      <c r="SBO1357" s="84">
        <f>SBL1357-SBM1357</f>
        <v>2000000</v>
      </c>
      <c r="SBP1357" s="84">
        <f t="shared" si="640"/>
        <v>3000000</v>
      </c>
      <c r="SBW1357" s="84" t="s">
        <v>5397</v>
      </c>
      <c r="SBX1357" s="84">
        <f>SUM(SBX1355:SBX1356)</f>
        <v>1000000</v>
      </c>
      <c r="SBY1357" s="84">
        <f>SUM(SBY1355:SBY1356)</f>
        <v>0</v>
      </c>
      <c r="SBZ1357" s="84">
        <f>SBY1357/SBX1357</f>
        <v>0</v>
      </c>
      <c r="SCA1357" s="84">
        <f>SUM(SCA1355)</f>
        <v>1000000</v>
      </c>
      <c r="SCB1357" s="84">
        <f>SUM(SCB1355:SCB1356)</f>
        <v>2000000</v>
      </c>
      <c r="SCC1357" s="84">
        <f>SUM(SCC1355:SCC1356)</f>
        <v>0</v>
      </c>
      <c r="SCD1357" s="84">
        <f>SCC1357/SCB1357</f>
        <v>0</v>
      </c>
      <c r="SCE1357" s="84">
        <f>SCB1357-SCC1357</f>
        <v>2000000</v>
      </c>
      <c r="SCF1357" s="84">
        <f t="shared" si="640"/>
        <v>3000000</v>
      </c>
      <c r="SCM1357" s="84" t="s">
        <v>5397</v>
      </c>
      <c r="SCN1357" s="84">
        <f>SUM(SCN1355:SCN1356)</f>
        <v>1000000</v>
      </c>
      <c r="SCO1357" s="84">
        <f>SUM(SCO1355:SCO1356)</f>
        <v>0</v>
      </c>
      <c r="SCP1357" s="84">
        <f>SCO1357/SCN1357</f>
        <v>0</v>
      </c>
      <c r="SCQ1357" s="84">
        <f>SUM(SCQ1355)</f>
        <v>1000000</v>
      </c>
      <c r="SCR1357" s="84">
        <f>SUM(SCR1355:SCR1356)</f>
        <v>2000000</v>
      </c>
      <c r="SCS1357" s="84">
        <f>SUM(SCS1355:SCS1356)</f>
        <v>0</v>
      </c>
      <c r="SCT1357" s="84">
        <f>SCS1357/SCR1357</f>
        <v>0</v>
      </c>
      <c r="SCU1357" s="84">
        <f>SCR1357-SCS1357</f>
        <v>2000000</v>
      </c>
      <c r="SCV1357" s="84">
        <f t="shared" si="641"/>
        <v>3000000</v>
      </c>
      <c r="SDC1357" s="84" t="s">
        <v>5397</v>
      </c>
      <c r="SDD1357" s="84">
        <f>SUM(SDD1355:SDD1356)</f>
        <v>1000000</v>
      </c>
      <c r="SDE1357" s="84">
        <f>SUM(SDE1355:SDE1356)</f>
        <v>0</v>
      </c>
      <c r="SDF1357" s="84">
        <f>SDE1357/SDD1357</f>
        <v>0</v>
      </c>
      <c r="SDG1357" s="84">
        <f>SUM(SDG1355)</f>
        <v>1000000</v>
      </c>
      <c r="SDH1357" s="84">
        <f>SUM(SDH1355:SDH1356)</f>
        <v>2000000</v>
      </c>
      <c r="SDI1357" s="84">
        <f>SUM(SDI1355:SDI1356)</f>
        <v>0</v>
      </c>
      <c r="SDJ1357" s="84">
        <f>SDI1357/SDH1357</f>
        <v>0</v>
      </c>
      <c r="SDK1357" s="84">
        <f>SDH1357-SDI1357</f>
        <v>2000000</v>
      </c>
      <c r="SDL1357" s="84">
        <f t="shared" si="641"/>
        <v>3000000</v>
      </c>
      <c r="SDS1357" s="84" t="s">
        <v>5397</v>
      </c>
      <c r="SDT1357" s="84">
        <f>SUM(SDT1355:SDT1356)</f>
        <v>1000000</v>
      </c>
      <c r="SDU1357" s="84">
        <f>SUM(SDU1355:SDU1356)</f>
        <v>0</v>
      </c>
      <c r="SDV1357" s="84">
        <f>SDU1357/SDT1357</f>
        <v>0</v>
      </c>
      <c r="SDW1357" s="84">
        <f>SUM(SDW1355)</f>
        <v>1000000</v>
      </c>
      <c r="SDX1357" s="84">
        <f>SUM(SDX1355:SDX1356)</f>
        <v>2000000</v>
      </c>
      <c r="SDY1357" s="84">
        <f>SUM(SDY1355:SDY1356)</f>
        <v>0</v>
      </c>
      <c r="SDZ1357" s="84">
        <f>SDY1357/SDX1357</f>
        <v>0</v>
      </c>
      <c r="SEA1357" s="84">
        <f>SDX1357-SDY1357</f>
        <v>2000000</v>
      </c>
      <c r="SEB1357" s="84">
        <f t="shared" si="642"/>
        <v>3000000</v>
      </c>
      <c r="SEI1357" s="84" t="s">
        <v>5397</v>
      </c>
      <c r="SEJ1357" s="84">
        <f>SUM(SEJ1355:SEJ1356)</f>
        <v>1000000</v>
      </c>
      <c r="SEK1357" s="84">
        <f>SUM(SEK1355:SEK1356)</f>
        <v>0</v>
      </c>
      <c r="SEL1357" s="84">
        <f>SEK1357/SEJ1357</f>
        <v>0</v>
      </c>
      <c r="SEM1357" s="84">
        <f>SUM(SEM1355)</f>
        <v>1000000</v>
      </c>
      <c r="SEN1357" s="84">
        <f>SUM(SEN1355:SEN1356)</f>
        <v>2000000</v>
      </c>
      <c r="SEO1357" s="84">
        <f>SUM(SEO1355:SEO1356)</f>
        <v>0</v>
      </c>
      <c r="SEP1357" s="84">
        <f>SEO1357/SEN1357</f>
        <v>0</v>
      </c>
      <c r="SEQ1357" s="84">
        <f>SEN1357-SEO1357</f>
        <v>2000000</v>
      </c>
      <c r="SER1357" s="84">
        <f t="shared" si="642"/>
        <v>3000000</v>
      </c>
      <c r="SEY1357" s="84" t="s">
        <v>5397</v>
      </c>
      <c r="SEZ1357" s="84">
        <f>SUM(SEZ1355:SEZ1356)</f>
        <v>1000000</v>
      </c>
      <c r="SFA1357" s="84">
        <f>SUM(SFA1355:SFA1356)</f>
        <v>0</v>
      </c>
      <c r="SFB1357" s="84">
        <f>SFA1357/SEZ1357</f>
        <v>0</v>
      </c>
      <c r="SFC1357" s="84">
        <f>SUM(SFC1355)</f>
        <v>1000000</v>
      </c>
      <c r="SFD1357" s="84">
        <f>SUM(SFD1355:SFD1356)</f>
        <v>2000000</v>
      </c>
      <c r="SFE1357" s="84">
        <f>SUM(SFE1355:SFE1356)</f>
        <v>0</v>
      </c>
      <c r="SFF1357" s="84">
        <f>SFE1357/SFD1357</f>
        <v>0</v>
      </c>
      <c r="SFG1357" s="84">
        <f>SFD1357-SFE1357</f>
        <v>2000000</v>
      </c>
      <c r="SFH1357" s="84">
        <f t="shared" si="643"/>
        <v>3000000</v>
      </c>
      <c r="SFO1357" s="84" t="s">
        <v>5397</v>
      </c>
      <c r="SFP1357" s="84">
        <f>SUM(SFP1355:SFP1356)</f>
        <v>1000000</v>
      </c>
      <c r="SFQ1357" s="84">
        <f>SUM(SFQ1355:SFQ1356)</f>
        <v>0</v>
      </c>
      <c r="SFR1357" s="84">
        <f>SFQ1357/SFP1357</f>
        <v>0</v>
      </c>
      <c r="SFS1357" s="84">
        <f>SUM(SFS1355)</f>
        <v>1000000</v>
      </c>
      <c r="SFT1357" s="84">
        <f>SUM(SFT1355:SFT1356)</f>
        <v>2000000</v>
      </c>
      <c r="SFU1357" s="84">
        <f>SUM(SFU1355:SFU1356)</f>
        <v>0</v>
      </c>
      <c r="SFV1357" s="84">
        <f>SFU1357/SFT1357</f>
        <v>0</v>
      </c>
      <c r="SFW1357" s="84">
        <f>SFT1357-SFU1357</f>
        <v>2000000</v>
      </c>
      <c r="SFX1357" s="84">
        <f t="shared" si="643"/>
        <v>3000000</v>
      </c>
      <c r="SGE1357" s="84" t="s">
        <v>5397</v>
      </c>
      <c r="SGF1357" s="84">
        <f>SUM(SGF1355:SGF1356)</f>
        <v>1000000</v>
      </c>
      <c r="SGG1357" s="84">
        <f>SUM(SGG1355:SGG1356)</f>
        <v>0</v>
      </c>
      <c r="SGH1357" s="84">
        <f>SGG1357/SGF1357</f>
        <v>0</v>
      </c>
      <c r="SGI1357" s="84">
        <f>SUM(SGI1355)</f>
        <v>1000000</v>
      </c>
      <c r="SGJ1357" s="84">
        <f>SUM(SGJ1355:SGJ1356)</f>
        <v>2000000</v>
      </c>
      <c r="SGK1357" s="84">
        <f>SUM(SGK1355:SGK1356)</f>
        <v>0</v>
      </c>
      <c r="SGL1357" s="84">
        <f>SGK1357/SGJ1357</f>
        <v>0</v>
      </c>
      <c r="SGM1357" s="84">
        <f>SGJ1357-SGK1357</f>
        <v>2000000</v>
      </c>
      <c r="SGN1357" s="84">
        <f t="shared" si="644"/>
        <v>3000000</v>
      </c>
      <c r="SGU1357" s="84" t="s">
        <v>5397</v>
      </c>
      <c r="SGV1357" s="84">
        <f>SUM(SGV1355:SGV1356)</f>
        <v>1000000</v>
      </c>
      <c r="SGW1357" s="84">
        <f>SUM(SGW1355:SGW1356)</f>
        <v>0</v>
      </c>
      <c r="SGX1357" s="84">
        <f>SGW1357/SGV1357</f>
        <v>0</v>
      </c>
      <c r="SGY1357" s="84">
        <f>SUM(SGY1355)</f>
        <v>1000000</v>
      </c>
      <c r="SGZ1357" s="84">
        <f>SUM(SGZ1355:SGZ1356)</f>
        <v>2000000</v>
      </c>
      <c r="SHA1357" s="84">
        <f>SUM(SHA1355:SHA1356)</f>
        <v>0</v>
      </c>
      <c r="SHB1357" s="84">
        <f>SHA1357/SGZ1357</f>
        <v>0</v>
      </c>
      <c r="SHC1357" s="84">
        <f>SGZ1357-SHA1357</f>
        <v>2000000</v>
      </c>
      <c r="SHD1357" s="84">
        <f t="shared" si="644"/>
        <v>3000000</v>
      </c>
      <c r="SHK1357" s="84" t="s">
        <v>5397</v>
      </c>
      <c r="SHL1357" s="84">
        <f>SUM(SHL1355:SHL1356)</f>
        <v>1000000</v>
      </c>
      <c r="SHM1357" s="84">
        <f>SUM(SHM1355:SHM1356)</f>
        <v>0</v>
      </c>
      <c r="SHN1357" s="84">
        <f>SHM1357/SHL1357</f>
        <v>0</v>
      </c>
      <c r="SHO1357" s="84">
        <f>SUM(SHO1355)</f>
        <v>1000000</v>
      </c>
      <c r="SHP1357" s="84">
        <f>SUM(SHP1355:SHP1356)</f>
        <v>2000000</v>
      </c>
      <c r="SHQ1357" s="84">
        <f>SUM(SHQ1355:SHQ1356)</f>
        <v>0</v>
      </c>
      <c r="SHR1357" s="84">
        <f>SHQ1357/SHP1357</f>
        <v>0</v>
      </c>
      <c r="SHS1357" s="84">
        <f>SHP1357-SHQ1357</f>
        <v>2000000</v>
      </c>
      <c r="SHT1357" s="84">
        <f t="shared" si="645"/>
        <v>3000000</v>
      </c>
      <c r="SIA1357" s="84" t="s">
        <v>5397</v>
      </c>
      <c r="SIB1357" s="84">
        <f>SUM(SIB1355:SIB1356)</f>
        <v>1000000</v>
      </c>
      <c r="SIC1357" s="84">
        <f>SUM(SIC1355:SIC1356)</f>
        <v>0</v>
      </c>
      <c r="SID1357" s="84">
        <f>SIC1357/SIB1357</f>
        <v>0</v>
      </c>
      <c r="SIE1357" s="84">
        <f>SUM(SIE1355)</f>
        <v>1000000</v>
      </c>
      <c r="SIF1357" s="84">
        <f>SUM(SIF1355:SIF1356)</f>
        <v>2000000</v>
      </c>
      <c r="SIG1357" s="84">
        <f>SUM(SIG1355:SIG1356)</f>
        <v>0</v>
      </c>
      <c r="SIH1357" s="84">
        <f>SIG1357/SIF1357</f>
        <v>0</v>
      </c>
      <c r="SII1357" s="84">
        <f>SIF1357-SIG1357</f>
        <v>2000000</v>
      </c>
      <c r="SIJ1357" s="84">
        <f t="shared" si="645"/>
        <v>3000000</v>
      </c>
      <c r="SIQ1357" s="84" t="s">
        <v>5397</v>
      </c>
      <c r="SIR1357" s="84">
        <f>SUM(SIR1355:SIR1356)</f>
        <v>1000000</v>
      </c>
      <c r="SIS1357" s="84">
        <f>SUM(SIS1355:SIS1356)</f>
        <v>0</v>
      </c>
      <c r="SIT1357" s="84">
        <f>SIS1357/SIR1357</f>
        <v>0</v>
      </c>
      <c r="SIU1357" s="84">
        <f>SUM(SIU1355)</f>
        <v>1000000</v>
      </c>
      <c r="SIV1357" s="84">
        <f>SUM(SIV1355:SIV1356)</f>
        <v>2000000</v>
      </c>
      <c r="SIW1357" s="84">
        <f>SUM(SIW1355:SIW1356)</f>
        <v>0</v>
      </c>
      <c r="SIX1357" s="84">
        <f>SIW1357/SIV1357</f>
        <v>0</v>
      </c>
      <c r="SIY1357" s="84">
        <f>SIV1357-SIW1357</f>
        <v>2000000</v>
      </c>
      <c r="SIZ1357" s="84">
        <f t="shared" si="646"/>
        <v>3000000</v>
      </c>
      <c r="SJG1357" s="84" t="s">
        <v>5397</v>
      </c>
      <c r="SJH1357" s="84">
        <f>SUM(SJH1355:SJH1356)</f>
        <v>1000000</v>
      </c>
      <c r="SJI1357" s="84">
        <f>SUM(SJI1355:SJI1356)</f>
        <v>0</v>
      </c>
      <c r="SJJ1357" s="84">
        <f>SJI1357/SJH1357</f>
        <v>0</v>
      </c>
      <c r="SJK1357" s="84">
        <f>SUM(SJK1355)</f>
        <v>1000000</v>
      </c>
      <c r="SJL1357" s="84">
        <f>SUM(SJL1355:SJL1356)</f>
        <v>2000000</v>
      </c>
      <c r="SJM1357" s="84">
        <f>SUM(SJM1355:SJM1356)</f>
        <v>0</v>
      </c>
      <c r="SJN1357" s="84">
        <f>SJM1357/SJL1357</f>
        <v>0</v>
      </c>
      <c r="SJO1357" s="84">
        <f>SJL1357-SJM1357</f>
        <v>2000000</v>
      </c>
      <c r="SJP1357" s="84">
        <f t="shared" si="646"/>
        <v>3000000</v>
      </c>
      <c r="SJW1357" s="84" t="s">
        <v>5397</v>
      </c>
      <c r="SJX1357" s="84">
        <f>SUM(SJX1355:SJX1356)</f>
        <v>1000000</v>
      </c>
      <c r="SJY1357" s="84">
        <f>SUM(SJY1355:SJY1356)</f>
        <v>0</v>
      </c>
      <c r="SJZ1357" s="84">
        <f>SJY1357/SJX1357</f>
        <v>0</v>
      </c>
      <c r="SKA1357" s="84">
        <f>SUM(SKA1355)</f>
        <v>1000000</v>
      </c>
      <c r="SKB1357" s="84">
        <f>SUM(SKB1355:SKB1356)</f>
        <v>2000000</v>
      </c>
      <c r="SKC1357" s="84">
        <f>SUM(SKC1355:SKC1356)</f>
        <v>0</v>
      </c>
      <c r="SKD1357" s="84">
        <f>SKC1357/SKB1357</f>
        <v>0</v>
      </c>
      <c r="SKE1357" s="84">
        <f>SKB1357-SKC1357</f>
        <v>2000000</v>
      </c>
      <c r="SKF1357" s="84">
        <f t="shared" si="647"/>
        <v>3000000</v>
      </c>
      <c r="SKM1357" s="84" t="s">
        <v>5397</v>
      </c>
      <c r="SKN1357" s="84">
        <f>SUM(SKN1355:SKN1356)</f>
        <v>1000000</v>
      </c>
      <c r="SKO1357" s="84">
        <f>SUM(SKO1355:SKO1356)</f>
        <v>0</v>
      </c>
      <c r="SKP1357" s="84">
        <f>SKO1357/SKN1357</f>
        <v>0</v>
      </c>
      <c r="SKQ1357" s="84">
        <f>SUM(SKQ1355)</f>
        <v>1000000</v>
      </c>
      <c r="SKR1357" s="84">
        <f>SUM(SKR1355:SKR1356)</f>
        <v>2000000</v>
      </c>
      <c r="SKS1357" s="84">
        <f>SUM(SKS1355:SKS1356)</f>
        <v>0</v>
      </c>
      <c r="SKT1357" s="84">
        <f>SKS1357/SKR1357</f>
        <v>0</v>
      </c>
      <c r="SKU1357" s="84">
        <f>SKR1357-SKS1357</f>
        <v>2000000</v>
      </c>
      <c r="SKV1357" s="84">
        <f t="shared" si="647"/>
        <v>3000000</v>
      </c>
      <c r="SLC1357" s="84" t="s">
        <v>5397</v>
      </c>
      <c r="SLD1357" s="84">
        <f>SUM(SLD1355:SLD1356)</f>
        <v>1000000</v>
      </c>
      <c r="SLE1357" s="84">
        <f>SUM(SLE1355:SLE1356)</f>
        <v>0</v>
      </c>
      <c r="SLF1357" s="84">
        <f>SLE1357/SLD1357</f>
        <v>0</v>
      </c>
      <c r="SLG1357" s="84">
        <f>SUM(SLG1355)</f>
        <v>1000000</v>
      </c>
      <c r="SLH1357" s="84">
        <f>SUM(SLH1355:SLH1356)</f>
        <v>2000000</v>
      </c>
      <c r="SLI1357" s="84">
        <f>SUM(SLI1355:SLI1356)</f>
        <v>0</v>
      </c>
      <c r="SLJ1357" s="84">
        <f>SLI1357/SLH1357</f>
        <v>0</v>
      </c>
      <c r="SLK1357" s="84">
        <f>SLH1357-SLI1357</f>
        <v>2000000</v>
      </c>
      <c r="SLL1357" s="84">
        <f t="shared" si="648"/>
        <v>3000000</v>
      </c>
      <c r="SLS1357" s="84" t="s">
        <v>5397</v>
      </c>
      <c r="SLT1357" s="84">
        <f>SUM(SLT1355:SLT1356)</f>
        <v>1000000</v>
      </c>
      <c r="SLU1357" s="84">
        <f>SUM(SLU1355:SLU1356)</f>
        <v>0</v>
      </c>
      <c r="SLV1357" s="84">
        <f>SLU1357/SLT1357</f>
        <v>0</v>
      </c>
      <c r="SLW1357" s="84">
        <f>SUM(SLW1355)</f>
        <v>1000000</v>
      </c>
      <c r="SLX1357" s="84">
        <f>SUM(SLX1355:SLX1356)</f>
        <v>2000000</v>
      </c>
      <c r="SLY1357" s="84">
        <f>SUM(SLY1355:SLY1356)</f>
        <v>0</v>
      </c>
      <c r="SLZ1357" s="84">
        <f>SLY1357/SLX1357</f>
        <v>0</v>
      </c>
      <c r="SMA1357" s="84">
        <f>SLX1357-SLY1357</f>
        <v>2000000</v>
      </c>
      <c r="SMB1357" s="84">
        <f t="shared" si="648"/>
        <v>3000000</v>
      </c>
      <c r="SMI1357" s="84" t="s">
        <v>5397</v>
      </c>
      <c r="SMJ1357" s="84">
        <f>SUM(SMJ1355:SMJ1356)</f>
        <v>1000000</v>
      </c>
      <c r="SMK1357" s="84">
        <f>SUM(SMK1355:SMK1356)</f>
        <v>0</v>
      </c>
      <c r="SML1357" s="84">
        <f>SMK1357/SMJ1357</f>
        <v>0</v>
      </c>
      <c r="SMM1357" s="84">
        <f>SUM(SMM1355)</f>
        <v>1000000</v>
      </c>
      <c r="SMN1357" s="84">
        <f>SUM(SMN1355:SMN1356)</f>
        <v>2000000</v>
      </c>
      <c r="SMO1357" s="84">
        <f>SUM(SMO1355:SMO1356)</f>
        <v>0</v>
      </c>
      <c r="SMP1357" s="84">
        <f>SMO1357/SMN1357</f>
        <v>0</v>
      </c>
      <c r="SMQ1357" s="84">
        <f>SMN1357-SMO1357</f>
        <v>2000000</v>
      </c>
      <c r="SMR1357" s="84">
        <f t="shared" si="649"/>
        <v>3000000</v>
      </c>
      <c r="SMY1357" s="84" t="s">
        <v>5397</v>
      </c>
      <c r="SMZ1357" s="84">
        <f>SUM(SMZ1355:SMZ1356)</f>
        <v>1000000</v>
      </c>
      <c r="SNA1357" s="84">
        <f>SUM(SNA1355:SNA1356)</f>
        <v>0</v>
      </c>
      <c r="SNB1357" s="84">
        <f>SNA1357/SMZ1357</f>
        <v>0</v>
      </c>
      <c r="SNC1357" s="84">
        <f>SUM(SNC1355)</f>
        <v>1000000</v>
      </c>
      <c r="SND1357" s="84">
        <f>SUM(SND1355:SND1356)</f>
        <v>2000000</v>
      </c>
      <c r="SNE1357" s="84">
        <f>SUM(SNE1355:SNE1356)</f>
        <v>0</v>
      </c>
      <c r="SNF1357" s="84">
        <f>SNE1357/SND1357</f>
        <v>0</v>
      </c>
      <c r="SNG1357" s="84">
        <f>SND1357-SNE1357</f>
        <v>2000000</v>
      </c>
      <c r="SNH1357" s="84">
        <f t="shared" si="649"/>
        <v>3000000</v>
      </c>
      <c r="SNO1357" s="84" t="s">
        <v>5397</v>
      </c>
      <c r="SNP1357" s="84">
        <f>SUM(SNP1355:SNP1356)</f>
        <v>1000000</v>
      </c>
      <c r="SNQ1357" s="84">
        <f>SUM(SNQ1355:SNQ1356)</f>
        <v>0</v>
      </c>
      <c r="SNR1357" s="84">
        <f>SNQ1357/SNP1357</f>
        <v>0</v>
      </c>
      <c r="SNS1357" s="84">
        <f>SUM(SNS1355)</f>
        <v>1000000</v>
      </c>
      <c r="SNT1357" s="84">
        <f>SUM(SNT1355:SNT1356)</f>
        <v>2000000</v>
      </c>
      <c r="SNU1357" s="84">
        <f>SUM(SNU1355:SNU1356)</f>
        <v>0</v>
      </c>
      <c r="SNV1357" s="84">
        <f>SNU1357/SNT1357</f>
        <v>0</v>
      </c>
      <c r="SNW1357" s="84">
        <f>SNT1357-SNU1357</f>
        <v>2000000</v>
      </c>
      <c r="SNX1357" s="84">
        <f t="shared" si="650"/>
        <v>3000000</v>
      </c>
      <c r="SOE1357" s="84" t="s">
        <v>5397</v>
      </c>
      <c r="SOF1357" s="84">
        <f>SUM(SOF1355:SOF1356)</f>
        <v>1000000</v>
      </c>
      <c r="SOG1357" s="84">
        <f>SUM(SOG1355:SOG1356)</f>
        <v>0</v>
      </c>
      <c r="SOH1357" s="84">
        <f>SOG1357/SOF1357</f>
        <v>0</v>
      </c>
      <c r="SOI1357" s="84">
        <f>SUM(SOI1355)</f>
        <v>1000000</v>
      </c>
      <c r="SOJ1357" s="84">
        <f>SUM(SOJ1355:SOJ1356)</f>
        <v>2000000</v>
      </c>
      <c r="SOK1357" s="84">
        <f>SUM(SOK1355:SOK1356)</f>
        <v>0</v>
      </c>
      <c r="SOL1357" s="84">
        <f>SOK1357/SOJ1357</f>
        <v>0</v>
      </c>
      <c r="SOM1357" s="84">
        <f>SOJ1357-SOK1357</f>
        <v>2000000</v>
      </c>
      <c r="SON1357" s="84">
        <f t="shared" si="650"/>
        <v>3000000</v>
      </c>
      <c r="SOU1357" s="84" t="s">
        <v>5397</v>
      </c>
      <c r="SOV1357" s="84">
        <f>SUM(SOV1355:SOV1356)</f>
        <v>1000000</v>
      </c>
      <c r="SOW1357" s="84">
        <f>SUM(SOW1355:SOW1356)</f>
        <v>0</v>
      </c>
      <c r="SOX1357" s="84">
        <f>SOW1357/SOV1357</f>
        <v>0</v>
      </c>
      <c r="SOY1357" s="84">
        <f>SUM(SOY1355)</f>
        <v>1000000</v>
      </c>
      <c r="SOZ1357" s="84">
        <f>SUM(SOZ1355:SOZ1356)</f>
        <v>2000000</v>
      </c>
      <c r="SPA1357" s="84">
        <f>SUM(SPA1355:SPA1356)</f>
        <v>0</v>
      </c>
      <c r="SPB1357" s="84">
        <f>SPA1357/SOZ1357</f>
        <v>0</v>
      </c>
      <c r="SPC1357" s="84">
        <f>SOZ1357-SPA1357</f>
        <v>2000000</v>
      </c>
      <c r="SPD1357" s="84">
        <f t="shared" si="651"/>
        <v>3000000</v>
      </c>
      <c r="SPK1357" s="84" t="s">
        <v>5397</v>
      </c>
      <c r="SPL1357" s="84">
        <f>SUM(SPL1355:SPL1356)</f>
        <v>1000000</v>
      </c>
      <c r="SPM1357" s="84">
        <f>SUM(SPM1355:SPM1356)</f>
        <v>0</v>
      </c>
      <c r="SPN1357" s="84">
        <f>SPM1357/SPL1357</f>
        <v>0</v>
      </c>
      <c r="SPO1357" s="84">
        <f>SUM(SPO1355)</f>
        <v>1000000</v>
      </c>
      <c r="SPP1357" s="84">
        <f>SUM(SPP1355:SPP1356)</f>
        <v>2000000</v>
      </c>
      <c r="SPQ1357" s="84">
        <f>SUM(SPQ1355:SPQ1356)</f>
        <v>0</v>
      </c>
      <c r="SPR1357" s="84">
        <f>SPQ1357/SPP1357</f>
        <v>0</v>
      </c>
      <c r="SPS1357" s="84">
        <f>SPP1357-SPQ1357</f>
        <v>2000000</v>
      </c>
      <c r="SPT1357" s="84">
        <f t="shared" si="651"/>
        <v>3000000</v>
      </c>
      <c r="SQA1357" s="84" t="s">
        <v>5397</v>
      </c>
      <c r="SQB1357" s="84">
        <f>SUM(SQB1355:SQB1356)</f>
        <v>1000000</v>
      </c>
      <c r="SQC1357" s="84">
        <f>SUM(SQC1355:SQC1356)</f>
        <v>0</v>
      </c>
      <c r="SQD1357" s="84">
        <f>SQC1357/SQB1357</f>
        <v>0</v>
      </c>
      <c r="SQE1357" s="84">
        <f>SUM(SQE1355)</f>
        <v>1000000</v>
      </c>
      <c r="SQF1357" s="84">
        <f>SUM(SQF1355:SQF1356)</f>
        <v>2000000</v>
      </c>
      <c r="SQG1357" s="84">
        <f>SUM(SQG1355:SQG1356)</f>
        <v>0</v>
      </c>
      <c r="SQH1357" s="84">
        <f>SQG1357/SQF1357</f>
        <v>0</v>
      </c>
      <c r="SQI1357" s="84">
        <f>SQF1357-SQG1357</f>
        <v>2000000</v>
      </c>
      <c r="SQJ1357" s="84">
        <f t="shared" si="652"/>
        <v>3000000</v>
      </c>
      <c r="SQQ1357" s="84" t="s">
        <v>5397</v>
      </c>
      <c r="SQR1357" s="84">
        <f>SUM(SQR1355:SQR1356)</f>
        <v>1000000</v>
      </c>
      <c r="SQS1357" s="84">
        <f>SUM(SQS1355:SQS1356)</f>
        <v>0</v>
      </c>
      <c r="SQT1357" s="84">
        <f>SQS1357/SQR1357</f>
        <v>0</v>
      </c>
      <c r="SQU1357" s="84">
        <f>SUM(SQU1355)</f>
        <v>1000000</v>
      </c>
      <c r="SQV1357" s="84">
        <f>SUM(SQV1355:SQV1356)</f>
        <v>2000000</v>
      </c>
      <c r="SQW1357" s="84">
        <f>SUM(SQW1355:SQW1356)</f>
        <v>0</v>
      </c>
      <c r="SQX1357" s="84">
        <f>SQW1357/SQV1357</f>
        <v>0</v>
      </c>
      <c r="SQY1357" s="84">
        <f>SQV1357-SQW1357</f>
        <v>2000000</v>
      </c>
      <c r="SQZ1357" s="84">
        <f t="shared" si="652"/>
        <v>3000000</v>
      </c>
      <c r="SRG1357" s="84" t="s">
        <v>5397</v>
      </c>
      <c r="SRH1357" s="84">
        <f>SUM(SRH1355:SRH1356)</f>
        <v>1000000</v>
      </c>
      <c r="SRI1357" s="84">
        <f>SUM(SRI1355:SRI1356)</f>
        <v>0</v>
      </c>
      <c r="SRJ1357" s="84">
        <f>SRI1357/SRH1357</f>
        <v>0</v>
      </c>
      <c r="SRK1357" s="84">
        <f>SUM(SRK1355)</f>
        <v>1000000</v>
      </c>
      <c r="SRL1357" s="84">
        <f>SUM(SRL1355:SRL1356)</f>
        <v>2000000</v>
      </c>
      <c r="SRM1357" s="84">
        <f>SUM(SRM1355:SRM1356)</f>
        <v>0</v>
      </c>
      <c r="SRN1357" s="84">
        <f>SRM1357/SRL1357</f>
        <v>0</v>
      </c>
      <c r="SRO1357" s="84">
        <f>SRL1357-SRM1357</f>
        <v>2000000</v>
      </c>
      <c r="SRP1357" s="84">
        <f t="shared" si="653"/>
        <v>3000000</v>
      </c>
      <c r="SRW1357" s="84" t="s">
        <v>5397</v>
      </c>
      <c r="SRX1357" s="84">
        <f>SUM(SRX1355:SRX1356)</f>
        <v>1000000</v>
      </c>
      <c r="SRY1357" s="84">
        <f>SUM(SRY1355:SRY1356)</f>
        <v>0</v>
      </c>
      <c r="SRZ1357" s="84">
        <f>SRY1357/SRX1357</f>
        <v>0</v>
      </c>
      <c r="SSA1357" s="84">
        <f>SUM(SSA1355)</f>
        <v>1000000</v>
      </c>
      <c r="SSB1357" s="84">
        <f>SUM(SSB1355:SSB1356)</f>
        <v>2000000</v>
      </c>
      <c r="SSC1357" s="84">
        <f>SUM(SSC1355:SSC1356)</f>
        <v>0</v>
      </c>
      <c r="SSD1357" s="84">
        <f>SSC1357/SSB1357</f>
        <v>0</v>
      </c>
      <c r="SSE1357" s="84">
        <f>SSB1357-SSC1357</f>
        <v>2000000</v>
      </c>
      <c r="SSF1357" s="84">
        <f t="shared" si="653"/>
        <v>3000000</v>
      </c>
      <c r="SSM1357" s="84" t="s">
        <v>5397</v>
      </c>
      <c r="SSN1357" s="84">
        <f>SUM(SSN1355:SSN1356)</f>
        <v>1000000</v>
      </c>
      <c r="SSO1357" s="84">
        <f>SUM(SSO1355:SSO1356)</f>
        <v>0</v>
      </c>
      <c r="SSP1357" s="84">
        <f>SSO1357/SSN1357</f>
        <v>0</v>
      </c>
      <c r="SSQ1357" s="84">
        <f>SUM(SSQ1355)</f>
        <v>1000000</v>
      </c>
      <c r="SSR1357" s="84">
        <f>SUM(SSR1355:SSR1356)</f>
        <v>2000000</v>
      </c>
      <c r="SSS1357" s="84">
        <f>SUM(SSS1355:SSS1356)</f>
        <v>0</v>
      </c>
      <c r="SST1357" s="84">
        <f>SSS1357/SSR1357</f>
        <v>0</v>
      </c>
      <c r="SSU1357" s="84">
        <f>SSR1357-SSS1357</f>
        <v>2000000</v>
      </c>
      <c r="SSV1357" s="84">
        <f t="shared" si="654"/>
        <v>3000000</v>
      </c>
      <c r="STC1357" s="84" t="s">
        <v>5397</v>
      </c>
      <c r="STD1357" s="84">
        <f>SUM(STD1355:STD1356)</f>
        <v>1000000</v>
      </c>
      <c r="STE1357" s="84">
        <f>SUM(STE1355:STE1356)</f>
        <v>0</v>
      </c>
      <c r="STF1357" s="84">
        <f>STE1357/STD1357</f>
        <v>0</v>
      </c>
      <c r="STG1357" s="84">
        <f>SUM(STG1355)</f>
        <v>1000000</v>
      </c>
      <c r="STH1357" s="84">
        <f>SUM(STH1355:STH1356)</f>
        <v>2000000</v>
      </c>
      <c r="STI1357" s="84">
        <f>SUM(STI1355:STI1356)</f>
        <v>0</v>
      </c>
      <c r="STJ1357" s="84">
        <f>STI1357/STH1357</f>
        <v>0</v>
      </c>
      <c r="STK1357" s="84">
        <f>STH1357-STI1357</f>
        <v>2000000</v>
      </c>
      <c r="STL1357" s="84">
        <f t="shared" si="654"/>
        <v>3000000</v>
      </c>
      <c r="STS1357" s="84" t="s">
        <v>5397</v>
      </c>
      <c r="STT1357" s="84">
        <f>SUM(STT1355:STT1356)</f>
        <v>1000000</v>
      </c>
      <c r="STU1357" s="84">
        <f>SUM(STU1355:STU1356)</f>
        <v>0</v>
      </c>
      <c r="STV1357" s="84">
        <f>STU1357/STT1357</f>
        <v>0</v>
      </c>
      <c r="STW1357" s="84">
        <f>SUM(STW1355)</f>
        <v>1000000</v>
      </c>
      <c r="STX1357" s="84">
        <f>SUM(STX1355:STX1356)</f>
        <v>2000000</v>
      </c>
      <c r="STY1357" s="84">
        <f>SUM(STY1355:STY1356)</f>
        <v>0</v>
      </c>
      <c r="STZ1357" s="84">
        <f>STY1357/STX1357</f>
        <v>0</v>
      </c>
      <c r="SUA1357" s="84">
        <f>STX1357-STY1357</f>
        <v>2000000</v>
      </c>
      <c r="SUB1357" s="84">
        <f t="shared" si="655"/>
        <v>3000000</v>
      </c>
      <c r="SUI1357" s="84" t="s">
        <v>5397</v>
      </c>
      <c r="SUJ1357" s="84">
        <f>SUM(SUJ1355:SUJ1356)</f>
        <v>1000000</v>
      </c>
      <c r="SUK1357" s="84">
        <f>SUM(SUK1355:SUK1356)</f>
        <v>0</v>
      </c>
      <c r="SUL1357" s="84">
        <f>SUK1357/SUJ1357</f>
        <v>0</v>
      </c>
      <c r="SUM1357" s="84">
        <f>SUM(SUM1355)</f>
        <v>1000000</v>
      </c>
      <c r="SUN1357" s="84">
        <f>SUM(SUN1355:SUN1356)</f>
        <v>2000000</v>
      </c>
      <c r="SUO1357" s="84">
        <f>SUM(SUO1355:SUO1356)</f>
        <v>0</v>
      </c>
      <c r="SUP1357" s="84">
        <f>SUO1357/SUN1357</f>
        <v>0</v>
      </c>
      <c r="SUQ1357" s="84">
        <f>SUN1357-SUO1357</f>
        <v>2000000</v>
      </c>
      <c r="SUR1357" s="84">
        <f t="shared" si="655"/>
        <v>3000000</v>
      </c>
      <c r="SUY1357" s="84" t="s">
        <v>5397</v>
      </c>
      <c r="SUZ1357" s="84">
        <f>SUM(SUZ1355:SUZ1356)</f>
        <v>1000000</v>
      </c>
      <c r="SVA1357" s="84">
        <f>SUM(SVA1355:SVA1356)</f>
        <v>0</v>
      </c>
      <c r="SVB1357" s="84">
        <f>SVA1357/SUZ1357</f>
        <v>0</v>
      </c>
      <c r="SVC1357" s="84">
        <f>SUM(SVC1355)</f>
        <v>1000000</v>
      </c>
      <c r="SVD1357" s="84">
        <f>SUM(SVD1355:SVD1356)</f>
        <v>2000000</v>
      </c>
      <c r="SVE1357" s="84">
        <f>SUM(SVE1355:SVE1356)</f>
        <v>0</v>
      </c>
      <c r="SVF1357" s="84">
        <f>SVE1357/SVD1357</f>
        <v>0</v>
      </c>
      <c r="SVG1357" s="84">
        <f>SVD1357-SVE1357</f>
        <v>2000000</v>
      </c>
      <c r="SVH1357" s="84">
        <f t="shared" si="656"/>
        <v>3000000</v>
      </c>
      <c r="SVO1357" s="84" t="s">
        <v>5397</v>
      </c>
      <c r="SVP1357" s="84">
        <f>SUM(SVP1355:SVP1356)</f>
        <v>1000000</v>
      </c>
      <c r="SVQ1357" s="84">
        <f>SUM(SVQ1355:SVQ1356)</f>
        <v>0</v>
      </c>
      <c r="SVR1357" s="84">
        <f>SVQ1357/SVP1357</f>
        <v>0</v>
      </c>
      <c r="SVS1357" s="84">
        <f>SUM(SVS1355)</f>
        <v>1000000</v>
      </c>
      <c r="SVT1357" s="84">
        <f>SUM(SVT1355:SVT1356)</f>
        <v>2000000</v>
      </c>
      <c r="SVU1357" s="84">
        <f>SUM(SVU1355:SVU1356)</f>
        <v>0</v>
      </c>
      <c r="SVV1357" s="84">
        <f>SVU1357/SVT1357</f>
        <v>0</v>
      </c>
      <c r="SVW1357" s="84">
        <f>SVT1357-SVU1357</f>
        <v>2000000</v>
      </c>
      <c r="SVX1357" s="84">
        <f t="shared" si="656"/>
        <v>3000000</v>
      </c>
      <c r="SWE1357" s="84" t="s">
        <v>5397</v>
      </c>
      <c r="SWF1357" s="84">
        <f>SUM(SWF1355:SWF1356)</f>
        <v>1000000</v>
      </c>
      <c r="SWG1357" s="84">
        <f>SUM(SWG1355:SWG1356)</f>
        <v>0</v>
      </c>
      <c r="SWH1357" s="84">
        <f>SWG1357/SWF1357</f>
        <v>0</v>
      </c>
      <c r="SWI1357" s="84">
        <f>SUM(SWI1355)</f>
        <v>1000000</v>
      </c>
      <c r="SWJ1357" s="84">
        <f>SUM(SWJ1355:SWJ1356)</f>
        <v>2000000</v>
      </c>
      <c r="SWK1357" s="84">
        <f>SUM(SWK1355:SWK1356)</f>
        <v>0</v>
      </c>
      <c r="SWL1357" s="84">
        <f>SWK1357/SWJ1357</f>
        <v>0</v>
      </c>
      <c r="SWM1357" s="84">
        <f>SWJ1357-SWK1357</f>
        <v>2000000</v>
      </c>
      <c r="SWN1357" s="84">
        <f t="shared" si="657"/>
        <v>3000000</v>
      </c>
      <c r="SWU1357" s="84" t="s">
        <v>5397</v>
      </c>
      <c r="SWV1357" s="84">
        <f>SUM(SWV1355:SWV1356)</f>
        <v>1000000</v>
      </c>
      <c r="SWW1357" s="84">
        <f>SUM(SWW1355:SWW1356)</f>
        <v>0</v>
      </c>
      <c r="SWX1357" s="84">
        <f>SWW1357/SWV1357</f>
        <v>0</v>
      </c>
      <c r="SWY1357" s="84">
        <f>SUM(SWY1355)</f>
        <v>1000000</v>
      </c>
      <c r="SWZ1357" s="84">
        <f>SUM(SWZ1355:SWZ1356)</f>
        <v>2000000</v>
      </c>
      <c r="SXA1357" s="84">
        <f>SUM(SXA1355:SXA1356)</f>
        <v>0</v>
      </c>
      <c r="SXB1357" s="84">
        <f>SXA1357/SWZ1357</f>
        <v>0</v>
      </c>
      <c r="SXC1357" s="84">
        <f>SWZ1357-SXA1357</f>
        <v>2000000</v>
      </c>
      <c r="SXD1357" s="84">
        <f t="shared" si="657"/>
        <v>3000000</v>
      </c>
      <c r="SXK1357" s="84" t="s">
        <v>5397</v>
      </c>
      <c r="SXL1357" s="84">
        <f>SUM(SXL1355:SXL1356)</f>
        <v>1000000</v>
      </c>
      <c r="SXM1357" s="84">
        <f>SUM(SXM1355:SXM1356)</f>
        <v>0</v>
      </c>
      <c r="SXN1357" s="84">
        <f>SXM1357/SXL1357</f>
        <v>0</v>
      </c>
      <c r="SXO1357" s="84">
        <f>SUM(SXO1355)</f>
        <v>1000000</v>
      </c>
      <c r="SXP1357" s="84">
        <f>SUM(SXP1355:SXP1356)</f>
        <v>2000000</v>
      </c>
      <c r="SXQ1357" s="84">
        <f>SUM(SXQ1355:SXQ1356)</f>
        <v>0</v>
      </c>
      <c r="SXR1357" s="84">
        <f>SXQ1357/SXP1357</f>
        <v>0</v>
      </c>
      <c r="SXS1357" s="84">
        <f>SXP1357-SXQ1357</f>
        <v>2000000</v>
      </c>
      <c r="SXT1357" s="84">
        <f t="shared" si="658"/>
        <v>3000000</v>
      </c>
      <c r="SYA1357" s="84" t="s">
        <v>5397</v>
      </c>
      <c r="SYB1357" s="84">
        <f>SUM(SYB1355:SYB1356)</f>
        <v>1000000</v>
      </c>
      <c r="SYC1357" s="84">
        <f>SUM(SYC1355:SYC1356)</f>
        <v>0</v>
      </c>
      <c r="SYD1357" s="84">
        <f>SYC1357/SYB1357</f>
        <v>0</v>
      </c>
      <c r="SYE1357" s="84">
        <f>SUM(SYE1355)</f>
        <v>1000000</v>
      </c>
      <c r="SYF1357" s="84">
        <f>SUM(SYF1355:SYF1356)</f>
        <v>2000000</v>
      </c>
      <c r="SYG1357" s="84">
        <f>SUM(SYG1355:SYG1356)</f>
        <v>0</v>
      </c>
      <c r="SYH1357" s="84">
        <f>SYG1357/SYF1357</f>
        <v>0</v>
      </c>
      <c r="SYI1357" s="84">
        <f>SYF1357-SYG1357</f>
        <v>2000000</v>
      </c>
      <c r="SYJ1357" s="84">
        <f t="shared" si="658"/>
        <v>3000000</v>
      </c>
      <c r="SYQ1357" s="84" t="s">
        <v>5397</v>
      </c>
      <c r="SYR1357" s="84">
        <f>SUM(SYR1355:SYR1356)</f>
        <v>1000000</v>
      </c>
      <c r="SYS1357" s="84">
        <f>SUM(SYS1355:SYS1356)</f>
        <v>0</v>
      </c>
      <c r="SYT1357" s="84">
        <f>SYS1357/SYR1357</f>
        <v>0</v>
      </c>
      <c r="SYU1357" s="84">
        <f>SUM(SYU1355)</f>
        <v>1000000</v>
      </c>
      <c r="SYV1357" s="84">
        <f>SUM(SYV1355:SYV1356)</f>
        <v>2000000</v>
      </c>
      <c r="SYW1357" s="84">
        <f>SUM(SYW1355:SYW1356)</f>
        <v>0</v>
      </c>
      <c r="SYX1357" s="84">
        <f>SYW1357/SYV1357</f>
        <v>0</v>
      </c>
      <c r="SYY1357" s="84">
        <f>SYV1357-SYW1357</f>
        <v>2000000</v>
      </c>
      <c r="SYZ1357" s="84">
        <f t="shared" si="659"/>
        <v>3000000</v>
      </c>
      <c r="SZG1357" s="84" t="s">
        <v>5397</v>
      </c>
      <c r="SZH1357" s="84">
        <f>SUM(SZH1355:SZH1356)</f>
        <v>1000000</v>
      </c>
      <c r="SZI1357" s="84">
        <f>SUM(SZI1355:SZI1356)</f>
        <v>0</v>
      </c>
      <c r="SZJ1357" s="84">
        <f>SZI1357/SZH1357</f>
        <v>0</v>
      </c>
      <c r="SZK1357" s="84">
        <f>SUM(SZK1355)</f>
        <v>1000000</v>
      </c>
      <c r="SZL1357" s="84">
        <f>SUM(SZL1355:SZL1356)</f>
        <v>2000000</v>
      </c>
      <c r="SZM1357" s="84">
        <f>SUM(SZM1355:SZM1356)</f>
        <v>0</v>
      </c>
      <c r="SZN1357" s="84">
        <f>SZM1357/SZL1357</f>
        <v>0</v>
      </c>
      <c r="SZO1357" s="84">
        <f>SZL1357-SZM1357</f>
        <v>2000000</v>
      </c>
      <c r="SZP1357" s="84">
        <f t="shared" si="659"/>
        <v>3000000</v>
      </c>
      <c r="SZW1357" s="84" t="s">
        <v>5397</v>
      </c>
      <c r="SZX1357" s="84">
        <f>SUM(SZX1355:SZX1356)</f>
        <v>1000000</v>
      </c>
      <c r="SZY1357" s="84">
        <f>SUM(SZY1355:SZY1356)</f>
        <v>0</v>
      </c>
      <c r="SZZ1357" s="84">
        <f>SZY1357/SZX1357</f>
        <v>0</v>
      </c>
      <c r="TAA1357" s="84">
        <f>SUM(TAA1355)</f>
        <v>1000000</v>
      </c>
      <c r="TAB1357" s="84">
        <f>SUM(TAB1355:TAB1356)</f>
        <v>2000000</v>
      </c>
      <c r="TAC1357" s="84">
        <f>SUM(TAC1355:TAC1356)</f>
        <v>0</v>
      </c>
      <c r="TAD1357" s="84">
        <f>TAC1357/TAB1357</f>
        <v>0</v>
      </c>
      <c r="TAE1357" s="84">
        <f>TAB1357-TAC1357</f>
        <v>2000000</v>
      </c>
      <c r="TAF1357" s="84">
        <f t="shared" si="660"/>
        <v>3000000</v>
      </c>
      <c r="TAM1357" s="84" t="s">
        <v>5397</v>
      </c>
      <c r="TAN1357" s="84">
        <f>SUM(TAN1355:TAN1356)</f>
        <v>1000000</v>
      </c>
      <c r="TAO1357" s="84">
        <f>SUM(TAO1355:TAO1356)</f>
        <v>0</v>
      </c>
      <c r="TAP1357" s="84">
        <f>TAO1357/TAN1357</f>
        <v>0</v>
      </c>
      <c r="TAQ1357" s="84">
        <f>SUM(TAQ1355)</f>
        <v>1000000</v>
      </c>
      <c r="TAR1357" s="84">
        <f>SUM(TAR1355:TAR1356)</f>
        <v>2000000</v>
      </c>
      <c r="TAS1357" s="84">
        <f>SUM(TAS1355:TAS1356)</f>
        <v>0</v>
      </c>
      <c r="TAT1357" s="84">
        <f>TAS1357/TAR1357</f>
        <v>0</v>
      </c>
      <c r="TAU1357" s="84">
        <f>TAR1357-TAS1357</f>
        <v>2000000</v>
      </c>
      <c r="TAV1357" s="84">
        <f t="shared" si="660"/>
        <v>3000000</v>
      </c>
      <c r="TBC1357" s="84" t="s">
        <v>5397</v>
      </c>
      <c r="TBD1357" s="84">
        <f>SUM(TBD1355:TBD1356)</f>
        <v>1000000</v>
      </c>
      <c r="TBE1357" s="84">
        <f>SUM(TBE1355:TBE1356)</f>
        <v>0</v>
      </c>
      <c r="TBF1357" s="84">
        <f>TBE1357/TBD1357</f>
        <v>0</v>
      </c>
      <c r="TBG1357" s="84">
        <f>SUM(TBG1355)</f>
        <v>1000000</v>
      </c>
      <c r="TBH1357" s="84">
        <f>SUM(TBH1355:TBH1356)</f>
        <v>2000000</v>
      </c>
      <c r="TBI1357" s="84">
        <f>SUM(TBI1355:TBI1356)</f>
        <v>0</v>
      </c>
      <c r="TBJ1357" s="84">
        <f>TBI1357/TBH1357</f>
        <v>0</v>
      </c>
      <c r="TBK1357" s="84">
        <f>TBH1357-TBI1357</f>
        <v>2000000</v>
      </c>
      <c r="TBL1357" s="84">
        <f t="shared" si="661"/>
        <v>3000000</v>
      </c>
      <c r="TBS1357" s="84" t="s">
        <v>5397</v>
      </c>
      <c r="TBT1357" s="84">
        <f>SUM(TBT1355:TBT1356)</f>
        <v>1000000</v>
      </c>
      <c r="TBU1357" s="84">
        <f>SUM(TBU1355:TBU1356)</f>
        <v>0</v>
      </c>
      <c r="TBV1357" s="84">
        <f>TBU1357/TBT1357</f>
        <v>0</v>
      </c>
      <c r="TBW1357" s="84">
        <f>SUM(TBW1355)</f>
        <v>1000000</v>
      </c>
      <c r="TBX1357" s="84">
        <f>SUM(TBX1355:TBX1356)</f>
        <v>2000000</v>
      </c>
      <c r="TBY1357" s="84">
        <f>SUM(TBY1355:TBY1356)</f>
        <v>0</v>
      </c>
      <c r="TBZ1357" s="84">
        <f>TBY1357/TBX1357</f>
        <v>0</v>
      </c>
      <c r="TCA1357" s="84">
        <f>TBX1357-TBY1357</f>
        <v>2000000</v>
      </c>
      <c r="TCB1357" s="84">
        <f t="shared" si="661"/>
        <v>3000000</v>
      </c>
      <c r="TCI1357" s="84" t="s">
        <v>5397</v>
      </c>
      <c r="TCJ1357" s="84">
        <f>SUM(TCJ1355:TCJ1356)</f>
        <v>1000000</v>
      </c>
      <c r="TCK1357" s="84">
        <f>SUM(TCK1355:TCK1356)</f>
        <v>0</v>
      </c>
      <c r="TCL1357" s="84">
        <f>TCK1357/TCJ1357</f>
        <v>0</v>
      </c>
      <c r="TCM1357" s="84">
        <f>SUM(TCM1355)</f>
        <v>1000000</v>
      </c>
      <c r="TCN1357" s="84">
        <f>SUM(TCN1355:TCN1356)</f>
        <v>2000000</v>
      </c>
      <c r="TCO1357" s="84">
        <f>SUM(TCO1355:TCO1356)</f>
        <v>0</v>
      </c>
      <c r="TCP1357" s="84">
        <f>TCO1357/TCN1357</f>
        <v>0</v>
      </c>
      <c r="TCQ1357" s="84">
        <f>TCN1357-TCO1357</f>
        <v>2000000</v>
      </c>
      <c r="TCR1357" s="84">
        <f t="shared" si="662"/>
        <v>3000000</v>
      </c>
      <c r="TCY1357" s="84" t="s">
        <v>5397</v>
      </c>
      <c r="TCZ1357" s="84">
        <f>SUM(TCZ1355:TCZ1356)</f>
        <v>1000000</v>
      </c>
      <c r="TDA1357" s="84">
        <f>SUM(TDA1355:TDA1356)</f>
        <v>0</v>
      </c>
      <c r="TDB1357" s="84">
        <f>TDA1357/TCZ1357</f>
        <v>0</v>
      </c>
      <c r="TDC1357" s="84">
        <f>SUM(TDC1355)</f>
        <v>1000000</v>
      </c>
      <c r="TDD1357" s="84">
        <f>SUM(TDD1355:TDD1356)</f>
        <v>2000000</v>
      </c>
      <c r="TDE1357" s="84">
        <f>SUM(TDE1355:TDE1356)</f>
        <v>0</v>
      </c>
      <c r="TDF1357" s="84">
        <f>TDE1357/TDD1357</f>
        <v>0</v>
      </c>
      <c r="TDG1357" s="84">
        <f>TDD1357-TDE1357</f>
        <v>2000000</v>
      </c>
      <c r="TDH1357" s="84">
        <f t="shared" si="662"/>
        <v>3000000</v>
      </c>
      <c r="TDO1357" s="84" t="s">
        <v>5397</v>
      </c>
      <c r="TDP1357" s="84">
        <f>SUM(TDP1355:TDP1356)</f>
        <v>1000000</v>
      </c>
      <c r="TDQ1357" s="84">
        <f>SUM(TDQ1355:TDQ1356)</f>
        <v>0</v>
      </c>
      <c r="TDR1357" s="84">
        <f>TDQ1357/TDP1357</f>
        <v>0</v>
      </c>
      <c r="TDS1357" s="84">
        <f>SUM(TDS1355)</f>
        <v>1000000</v>
      </c>
      <c r="TDT1357" s="84">
        <f>SUM(TDT1355:TDT1356)</f>
        <v>2000000</v>
      </c>
      <c r="TDU1357" s="84">
        <f>SUM(TDU1355:TDU1356)</f>
        <v>0</v>
      </c>
      <c r="TDV1357" s="84">
        <f>TDU1357/TDT1357</f>
        <v>0</v>
      </c>
      <c r="TDW1357" s="84">
        <f>TDT1357-TDU1357</f>
        <v>2000000</v>
      </c>
      <c r="TDX1357" s="84">
        <f t="shared" si="663"/>
        <v>3000000</v>
      </c>
      <c r="TEE1357" s="84" t="s">
        <v>5397</v>
      </c>
      <c r="TEF1357" s="84">
        <f>SUM(TEF1355:TEF1356)</f>
        <v>1000000</v>
      </c>
      <c r="TEG1357" s="84">
        <f>SUM(TEG1355:TEG1356)</f>
        <v>0</v>
      </c>
      <c r="TEH1357" s="84">
        <f>TEG1357/TEF1357</f>
        <v>0</v>
      </c>
      <c r="TEI1357" s="84">
        <f>SUM(TEI1355)</f>
        <v>1000000</v>
      </c>
      <c r="TEJ1357" s="84">
        <f>SUM(TEJ1355:TEJ1356)</f>
        <v>2000000</v>
      </c>
      <c r="TEK1357" s="84">
        <f>SUM(TEK1355:TEK1356)</f>
        <v>0</v>
      </c>
      <c r="TEL1357" s="84">
        <f>TEK1357/TEJ1357</f>
        <v>0</v>
      </c>
      <c r="TEM1357" s="84">
        <f>TEJ1357-TEK1357</f>
        <v>2000000</v>
      </c>
      <c r="TEN1357" s="84">
        <f t="shared" si="663"/>
        <v>3000000</v>
      </c>
      <c r="TEU1357" s="84" t="s">
        <v>5397</v>
      </c>
      <c r="TEV1357" s="84">
        <f>SUM(TEV1355:TEV1356)</f>
        <v>1000000</v>
      </c>
      <c r="TEW1357" s="84">
        <f>SUM(TEW1355:TEW1356)</f>
        <v>0</v>
      </c>
      <c r="TEX1357" s="84">
        <f>TEW1357/TEV1357</f>
        <v>0</v>
      </c>
      <c r="TEY1357" s="84">
        <f>SUM(TEY1355)</f>
        <v>1000000</v>
      </c>
      <c r="TEZ1357" s="84">
        <f>SUM(TEZ1355:TEZ1356)</f>
        <v>2000000</v>
      </c>
      <c r="TFA1357" s="84">
        <f>SUM(TFA1355:TFA1356)</f>
        <v>0</v>
      </c>
      <c r="TFB1357" s="84">
        <f>TFA1357/TEZ1357</f>
        <v>0</v>
      </c>
      <c r="TFC1357" s="84">
        <f>TEZ1357-TFA1357</f>
        <v>2000000</v>
      </c>
      <c r="TFD1357" s="84">
        <f t="shared" si="664"/>
        <v>3000000</v>
      </c>
      <c r="TFK1357" s="84" t="s">
        <v>5397</v>
      </c>
      <c r="TFL1357" s="84">
        <f>SUM(TFL1355:TFL1356)</f>
        <v>1000000</v>
      </c>
      <c r="TFM1357" s="84">
        <f>SUM(TFM1355:TFM1356)</f>
        <v>0</v>
      </c>
      <c r="TFN1357" s="84">
        <f>TFM1357/TFL1357</f>
        <v>0</v>
      </c>
      <c r="TFO1357" s="84">
        <f>SUM(TFO1355)</f>
        <v>1000000</v>
      </c>
      <c r="TFP1357" s="84">
        <f>SUM(TFP1355:TFP1356)</f>
        <v>2000000</v>
      </c>
      <c r="TFQ1357" s="84">
        <f>SUM(TFQ1355:TFQ1356)</f>
        <v>0</v>
      </c>
      <c r="TFR1357" s="84">
        <f>TFQ1357/TFP1357</f>
        <v>0</v>
      </c>
      <c r="TFS1357" s="84">
        <f>TFP1357-TFQ1357</f>
        <v>2000000</v>
      </c>
      <c r="TFT1357" s="84">
        <f t="shared" si="664"/>
        <v>3000000</v>
      </c>
      <c r="TGA1357" s="84" t="s">
        <v>5397</v>
      </c>
      <c r="TGB1357" s="84">
        <f>SUM(TGB1355:TGB1356)</f>
        <v>1000000</v>
      </c>
      <c r="TGC1357" s="84">
        <f>SUM(TGC1355:TGC1356)</f>
        <v>0</v>
      </c>
      <c r="TGD1357" s="84">
        <f>TGC1357/TGB1357</f>
        <v>0</v>
      </c>
      <c r="TGE1357" s="84">
        <f>SUM(TGE1355)</f>
        <v>1000000</v>
      </c>
      <c r="TGF1357" s="84">
        <f>SUM(TGF1355:TGF1356)</f>
        <v>2000000</v>
      </c>
      <c r="TGG1357" s="84">
        <f>SUM(TGG1355:TGG1356)</f>
        <v>0</v>
      </c>
      <c r="TGH1357" s="84">
        <f>TGG1357/TGF1357</f>
        <v>0</v>
      </c>
      <c r="TGI1357" s="84">
        <f>TGF1357-TGG1357</f>
        <v>2000000</v>
      </c>
      <c r="TGJ1357" s="84">
        <f t="shared" si="665"/>
        <v>3000000</v>
      </c>
      <c r="TGQ1357" s="84" t="s">
        <v>5397</v>
      </c>
      <c r="TGR1357" s="84">
        <f>SUM(TGR1355:TGR1356)</f>
        <v>1000000</v>
      </c>
      <c r="TGS1357" s="84">
        <f>SUM(TGS1355:TGS1356)</f>
        <v>0</v>
      </c>
      <c r="TGT1357" s="84">
        <f>TGS1357/TGR1357</f>
        <v>0</v>
      </c>
      <c r="TGU1357" s="84">
        <f>SUM(TGU1355)</f>
        <v>1000000</v>
      </c>
      <c r="TGV1357" s="84">
        <f>SUM(TGV1355:TGV1356)</f>
        <v>2000000</v>
      </c>
      <c r="TGW1357" s="84">
        <f>SUM(TGW1355:TGW1356)</f>
        <v>0</v>
      </c>
      <c r="TGX1357" s="84">
        <f>TGW1357/TGV1357</f>
        <v>0</v>
      </c>
      <c r="TGY1357" s="84">
        <f>TGV1357-TGW1357</f>
        <v>2000000</v>
      </c>
      <c r="TGZ1357" s="84">
        <f t="shared" si="665"/>
        <v>3000000</v>
      </c>
      <c r="THG1357" s="84" t="s">
        <v>5397</v>
      </c>
      <c r="THH1357" s="84">
        <f>SUM(THH1355:THH1356)</f>
        <v>1000000</v>
      </c>
      <c r="THI1357" s="84">
        <f>SUM(THI1355:THI1356)</f>
        <v>0</v>
      </c>
      <c r="THJ1357" s="84">
        <f>THI1357/THH1357</f>
        <v>0</v>
      </c>
      <c r="THK1357" s="84">
        <f>SUM(THK1355)</f>
        <v>1000000</v>
      </c>
      <c r="THL1357" s="84">
        <f>SUM(THL1355:THL1356)</f>
        <v>2000000</v>
      </c>
      <c r="THM1357" s="84">
        <f>SUM(THM1355:THM1356)</f>
        <v>0</v>
      </c>
      <c r="THN1357" s="84">
        <f>THM1357/THL1357</f>
        <v>0</v>
      </c>
      <c r="THO1357" s="84">
        <f>THL1357-THM1357</f>
        <v>2000000</v>
      </c>
      <c r="THP1357" s="84">
        <f t="shared" si="666"/>
        <v>3000000</v>
      </c>
      <c r="THW1357" s="84" t="s">
        <v>5397</v>
      </c>
      <c r="THX1357" s="84">
        <f>SUM(THX1355:THX1356)</f>
        <v>1000000</v>
      </c>
      <c r="THY1357" s="84">
        <f>SUM(THY1355:THY1356)</f>
        <v>0</v>
      </c>
      <c r="THZ1357" s="84">
        <f>THY1357/THX1357</f>
        <v>0</v>
      </c>
      <c r="TIA1357" s="84">
        <f>SUM(TIA1355)</f>
        <v>1000000</v>
      </c>
      <c r="TIB1357" s="84">
        <f>SUM(TIB1355:TIB1356)</f>
        <v>2000000</v>
      </c>
      <c r="TIC1357" s="84">
        <f>SUM(TIC1355:TIC1356)</f>
        <v>0</v>
      </c>
      <c r="TID1357" s="84">
        <f>TIC1357/TIB1357</f>
        <v>0</v>
      </c>
      <c r="TIE1357" s="84">
        <f>TIB1357-TIC1357</f>
        <v>2000000</v>
      </c>
      <c r="TIF1357" s="84">
        <f t="shared" si="666"/>
        <v>3000000</v>
      </c>
      <c r="TIM1357" s="84" t="s">
        <v>5397</v>
      </c>
      <c r="TIN1357" s="84">
        <f>SUM(TIN1355:TIN1356)</f>
        <v>1000000</v>
      </c>
      <c r="TIO1357" s="84">
        <f>SUM(TIO1355:TIO1356)</f>
        <v>0</v>
      </c>
      <c r="TIP1357" s="84">
        <f>TIO1357/TIN1357</f>
        <v>0</v>
      </c>
      <c r="TIQ1357" s="84">
        <f>SUM(TIQ1355)</f>
        <v>1000000</v>
      </c>
      <c r="TIR1357" s="84">
        <f>SUM(TIR1355:TIR1356)</f>
        <v>2000000</v>
      </c>
      <c r="TIS1357" s="84">
        <f>SUM(TIS1355:TIS1356)</f>
        <v>0</v>
      </c>
      <c r="TIT1357" s="84">
        <f>TIS1357/TIR1357</f>
        <v>0</v>
      </c>
      <c r="TIU1357" s="84">
        <f>TIR1357-TIS1357</f>
        <v>2000000</v>
      </c>
      <c r="TIV1357" s="84">
        <f t="shared" si="667"/>
        <v>3000000</v>
      </c>
      <c r="TJC1357" s="84" t="s">
        <v>5397</v>
      </c>
      <c r="TJD1357" s="84">
        <f>SUM(TJD1355:TJD1356)</f>
        <v>1000000</v>
      </c>
      <c r="TJE1357" s="84">
        <f>SUM(TJE1355:TJE1356)</f>
        <v>0</v>
      </c>
      <c r="TJF1357" s="84">
        <f>TJE1357/TJD1357</f>
        <v>0</v>
      </c>
      <c r="TJG1357" s="84">
        <f>SUM(TJG1355)</f>
        <v>1000000</v>
      </c>
      <c r="TJH1357" s="84">
        <f>SUM(TJH1355:TJH1356)</f>
        <v>2000000</v>
      </c>
      <c r="TJI1357" s="84">
        <f>SUM(TJI1355:TJI1356)</f>
        <v>0</v>
      </c>
      <c r="TJJ1357" s="84">
        <f>TJI1357/TJH1357</f>
        <v>0</v>
      </c>
      <c r="TJK1357" s="84">
        <f>TJH1357-TJI1357</f>
        <v>2000000</v>
      </c>
      <c r="TJL1357" s="84">
        <f t="shared" si="667"/>
        <v>3000000</v>
      </c>
      <c r="TJS1357" s="84" t="s">
        <v>5397</v>
      </c>
      <c r="TJT1357" s="84">
        <f>SUM(TJT1355:TJT1356)</f>
        <v>1000000</v>
      </c>
      <c r="TJU1357" s="84">
        <f>SUM(TJU1355:TJU1356)</f>
        <v>0</v>
      </c>
      <c r="TJV1357" s="84">
        <f>TJU1357/TJT1357</f>
        <v>0</v>
      </c>
      <c r="TJW1357" s="84">
        <f>SUM(TJW1355)</f>
        <v>1000000</v>
      </c>
      <c r="TJX1357" s="84">
        <f>SUM(TJX1355:TJX1356)</f>
        <v>2000000</v>
      </c>
      <c r="TJY1357" s="84">
        <f>SUM(TJY1355:TJY1356)</f>
        <v>0</v>
      </c>
      <c r="TJZ1357" s="84">
        <f>TJY1357/TJX1357</f>
        <v>0</v>
      </c>
      <c r="TKA1357" s="84">
        <f>TJX1357-TJY1357</f>
        <v>2000000</v>
      </c>
      <c r="TKB1357" s="84">
        <f t="shared" si="668"/>
        <v>3000000</v>
      </c>
      <c r="TKI1357" s="84" t="s">
        <v>5397</v>
      </c>
      <c r="TKJ1357" s="84">
        <f>SUM(TKJ1355:TKJ1356)</f>
        <v>1000000</v>
      </c>
      <c r="TKK1357" s="84">
        <f>SUM(TKK1355:TKK1356)</f>
        <v>0</v>
      </c>
      <c r="TKL1357" s="84">
        <f>TKK1357/TKJ1357</f>
        <v>0</v>
      </c>
      <c r="TKM1357" s="84">
        <f>SUM(TKM1355)</f>
        <v>1000000</v>
      </c>
      <c r="TKN1357" s="84">
        <f>SUM(TKN1355:TKN1356)</f>
        <v>2000000</v>
      </c>
      <c r="TKO1357" s="84">
        <f>SUM(TKO1355:TKO1356)</f>
        <v>0</v>
      </c>
      <c r="TKP1357" s="84">
        <f>TKO1357/TKN1357</f>
        <v>0</v>
      </c>
      <c r="TKQ1357" s="84">
        <f>TKN1357-TKO1357</f>
        <v>2000000</v>
      </c>
      <c r="TKR1357" s="84">
        <f t="shared" si="668"/>
        <v>3000000</v>
      </c>
      <c r="TKY1357" s="84" t="s">
        <v>5397</v>
      </c>
      <c r="TKZ1357" s="84">
        <f>SUM(TKZ1355:TKZ1356)</f>
        <v>1000000</v>
      </c>
      <c r="TLA1357" s="84">
        <f>SUM(TLA1355:TLA1356)</f>
        <v>0</v>
      </c>
      <c r="TLB1357" s="84">
        <f>TLA1357/TKZ1357</f>
        <v>0</v>
      </c>
      <c r="TLC1357" s="84">
        <f>SUM(TLC1355)</f>
        <v>1000000</v>
      </c>
      <c r="TLD1357" s="84">
        <f>SUM(TLD1355:TLD1356)</f>
        <v>2000000</v>
      </c>
      <c r="TLE1357" s="84">
        <f>SUM(TLE1355:TLE1356)</f>
        <v>0</v>
      </c>
      <c r="TLF1357" s="84">
        <f>TLE1357/TLD1357</f>
        <v>0</v>
      </c>
      <c r="TLG1357" s="84">
        <f>TLD1357-TLE1357</f>
        <v>2000000</v>
      </c>
      <c r="TLH1357" s="84">
        <f t="shared" si="669"/>
        <v>3000000</v>
      </c>
      <c r="TLO1357" s="84" t="s">
        <v>5397</v>
      </c>
      <c r="TLP1357" s="84">
        <f>SUM(TLP1355:TLP1356)</f>
        <v>1000000</v>
      </c>
      <c r="TLQ1357" s="84">
        <f>SUM(TLQ1355:TLQ1356)</f>
        <v>0</v>
      </c>
      <c r="TLR1357" s="84">
        <f>TLQ1357/TLP1357</f>
        <v>0</v>
      </c>
      <c r="TLS1357" s="84">
        <f>SUM(TLS1355)</f>
        <v>1000000</v>
      </c>
      <c r="TLT1357" s="84">
        <f>SUM(TLT1355:TLT1356)</f>
        <v>2000000</v>
      </c>
      <c r="TLU1357" s="84">
        <f>SUM(TLU1355:TLU1356)</f>
        <v>0</v>
      </c>
      <c r="TLV1357" s="84">
        <f>TLU1357/TLT1357</f>
        <v>0</v>
      </c>
      <c r="TLW1357" s="84">
        <f>TLT1357-TLU1357</f>
        <v>2000000</v>
      </c>
      <c r="TLX1357" s="84">
        <f t="shared" si="669"/>
        <v>3000000</v>
      </c>
      <c r="TME1357" s="84" t="s">
        <v>5397</v>
      </c>
      <c r="TMF1357" s="84">
        <f>SUM(TMF1355:TMF1356)</f>
        <v>1000000</v>
      </c>
      <c r="TMG1357" s="84">
        <f>SUM(TMG1355:TMG1356)</f>
        <v>0</v>
      </c>
      <c r="TMH1357" s="84">
        <f>TMG1357/TMF1357</f>
        <v>0</v>
      </c>
      <c r="TMI1357" s="84">
        <f>SUM(TMI1355)</f>
        <v>1000000</v>
      </c>
      <c r="TMJ1357" s="84">
        <f>SUM(TMJ1355:TMJ1356)</f>
        <v>2000000</v>
      </c>
      <c r="TMK1357" s="84">
        <f>SUM(TMK1355:TMK1356)</f>
        <v>0</v>
      </c>
      <c r="TML1357" s="84">
        <f>TMK1357/TMJ1357</f>
        <v>0</v>
      </c>
      <c r="TMM1357" s="84">
        <f>TMJ1357-TMK1357</f>
        <v>2000000</v>
      </c>
      <c r="TMN1357" s="84">
        <f t="shared" si="670"/>
        <v>3000000</v>
      </c>
      <c r="TMU1357" s="84" t="s">
        <v>5397</v>
      </c>
      <c r="TMV1357" s="84">
        <f>SUM(TMV1355:TMV1356)</f>
        <v>1000000</v>
      </c>
      <c r="TMW1357" s="84">
        <f>SUM(TMW1355:TMW1356)</f>
        <v>0</v>
      </c>
      <c r="TMX1357" s="84">
        <f>TMW1357/TMV1357</f>
        <v>0</v>
      </c>
      <c r="TMY1357" s="84">
        <f>SUM(TMY1355)</f>
        <v>1000000</v>
      </c>
      <c r="TMZ1357" s="84">
        <f>SUM(TMZ1355:TMZ1356)</f>
        <v>2000000</v>
      </c>
      <c r="TNA1357" s="84">
        <f>SUM(TNA1355:TNA1356)</f>
        <v>0</v>
      </c>
      <c r="TNB1357" s="84">
        <f>TNA1357/TMZ1357</f>
        <v>0</v>
      </c>
      <c r="TNC1357" s="84">
        <f>TMZ1357-TNA1357</f>
        <v>2000000</v>
      </c>
      <c r="TND1357" s="84">
        <f t="shared" si="670"/>
        <v>3000000</v>
      </c>
      <c r="TNK1357" s="84" t="s">
        <v>5397</v>
      </c>
      <c r="TNL1357" s="84">
        <f>SUM(TNL1355:TNL1356)</f>
        <v>1000000</v>
      </c>
      <c r="TNM1357" s="84">
        <f>SUM(TNM1355:TNM1356)</f>
        <v>0</v>
      </c>
      <c r="TNN1357" s="84">
        <f>TNM1357/TNL1357</f>
        <v>0</v>
      </c>
      <c r="TNO1357" s="84">
        <f>SUM(TNO1355)</f>
        <v>1000000</v>
      </c>
      <c r="TNP1357" s="84">
        <f>SUM(TNP1355:TNP1356)</f>
        <v>2000000</v>
      </c>
      <c r="TNQ1357" s="84">
        <f>SUM(TNQ1355:TNQ1356)</f>
        <v>0</v>
      </c>
      <c r="TNR1357" s="84">
        <f>TNQ1357/TNP1357</f>
        <v>0</v>
      </c>
      <c r="TNS1357" s="84">
        <f>TNP1357-TNQ1357</f>
        <v>2000000</v>
      </c>
      <c r="TNT1357" s="84">
        <f t="shared" si="671"/>
        <v>3000000</v>
      </c>
      <c r="TOA1357" s="84" t="s">
        <v>5397</v>
      </c>
      <c r="TOB1357" s="84">
        <f>SUM(TOB1355:TOB1356)</f>
        <v>1000000</v>
      </c>
      <c r="TOC1357" s="84">
        <f>SUM(TOC1355:TOC1356)</f>
        <v>0</v>
      </c>
      <c r="TOD1357" s="84">
        <f>TOC1357/TOB1357</f>
        <v>0</v>
      </c>
      <c r="TOE1357" s="84">
        <f>SUM(TOE1355)</f>
        <v>1000000</v>
      </c>
      <c r="TOF1357" s="84">
        <f>SUM(TOF1355:TOF1356)</f>
        <v>2000000</v>
      </c>
      <c r="TOG1357" s="84">
        <f>SUM(TOG1355:TOG1356)</f>
        <v>0</v>
      </c>
      <c r="TOH1357" s="84">
        <f>TOG1357/TOF1357</f>
        <v>0</v>
      </c>
      <c r="TOI1357" s="84">
        <f>TOF1357-TOG1357</f>
        <v>2000000</v>
      </c>
      <c r="TOJ1357" s="84">
        <f t="shared" si="671"/>
        <v>3000000</v>
      </c>
      <c r="TOQ1357" s="84" t="s">
        <v>5397</v>
      </c>
      <c r="TOR1357" s="84">
        <f>SUM(TOR1355:TOR1356)</f>
        <v>1000000</v>
      </c>
      <c r="TOS1357" s="84">
        <f>SUM(TOS1355:TOS1356)</f>
        <v>0</v>
      </c>
      <c r="TOT1357" s="84">
        <f>TOS1357/TOR1357</f>
        <v>0</v>
      </c>
      <c r="TOU1357" s="84">
        <f>SUM(TOU1355)</f>
        <v>1000000</v>
      </c>
      <c r="TOV1357" s="84">
        <f>SUM(TOV1355:TOV1356)</f>
        <v>2000000</v>
      </c>
      <c r="TOW1357" s="84">
        <f>SUM(TOW1355:TOW1356)</f>
        <v>0</v>
      </c>
      <c r="TOX1357" s="84">
        <f>TOW1357/TOV1357</f>
        <v>0</v>
      </c>
      <c r="TOY1357" s="84">
        <f>TOV1357-TOW1357</f>
        <v>2000000</v>
      </c>
      <c r="TOZ1357" s="84">
        <f t="shared" si="672"/>
        <v>3000000</v>
      </c>
      <c r="TPG1357" s="84" t="s">
        <v>5397</v>
      </c>
      <c r="TPH1357" s="84">
        <f>SUM(TPH1355:TPH1356)</f>
        <v>1000000</v>
      </c>
      <c r="TPI1357" s="84">
        <f>SUM(TPI1355:TPI1356)</f>
        <v>0</v>
      </c>
      <c r="TPJ1357" s="84">
        <f>TPI1357/TPH1357</f>
        <v>0</v>
      </c>
      <c r="TPK1357" s="84">
        <f>SUM(TPK1355)</f>
        <v>1000000</v>
      </c>
      <c r="TPL1357" s="84">
        <f>SUM(TPL1355:TPL1356)</f>
        <v>2000000</v>
      </c>
      <c r="TPM1357" s="84">
        <f>SUM(TPM1355:TPM1356)</f>
        <v>0</v>
      </c>
      <c r="TPN1357" s="84">
        <f>TPM1357/TPL1357</f>
        <v>0</v>
      </c>
      <c r="TPO1357" s="84">
        <f>TPL1357-TPM1357</f>
        <v>2000000</v>
      </c>
      <c r="TPP1357" s="84">
        <f t="shared" si="672"/>
        <v>3000000</v>
      </c>
      <c r="TPW1357" s="84" t="s">
        <v>5397</v>
      </c>
      <c r="TPX1357" s="84">
        <f>SUM(TPX1355:TPX1356)</f>
        <v>1000000</v>
      </c>
      <c r="TPY1357" s="84">
        <f>SUM(TPY1355:TPY1356)</f>
        <v>0</v>
      </c>
      <c r="TPZ1357" s="84">
        <f>TPY1357/TPX1357</f>
        <v>0</v>
      </c>
      <c r="TQA1357" s="84">
        <f>SUM(TQA1355)</f>
        <v>1000000</v>
      </c>
      <c r="TQB1357" s="84">
        <f>SUM(TQB1355:TQB1356)</f>
        <v>2000000</v>
      </c>
      <c r="TQC1357" s="84">
        <f>SUM(TQC1355:TQC1356)</f>
        <v>0</v>
      </c>
      <c r="TQD1357" s="84">
        <f>TQC1357/TQB1357</f>
        <v>0</v>
      </c>
      <c r="TQE1357" s="84">
        <f>TQB1357-TQC1357</f>
        <v>2000000</v>
      </c>
      <c r="TQF1357" s="84">
        <f t="shared" si="673"/>
        <v>3000000</v>
      </c>
      <c r="TQM1357" s="84" t="s">
        <v>5397</v>
      </c>
      <c r="TQN1357" s="84">
        <f>SUM(TQN1355:TQN1356)</f>
        <v>1000000</v>
      </c>
      <c r="TQO1357" s="84">
        <f>SUM(TQO1355:TQO1356)</f>
        <v>0</v>
      </c>
      <c r="TQP1357" s="84">
        <f>TQO1357/TQN1357</f>
        <v>0</v>
      </c>
      <c r="TQQ1357" s="84">
        <f>SUM(TQQ1355)</f>
        <v>1000000</v>
      </c>
      <c r="TQR1357" s="84">
        <f>SUM(TQR1355:TQR1356)</f>
        <v>2000000</v>
      </c>
      <c r="TQS1357" s="84">
        <f>SUM(TQS1355:TQS1356)</f>
        <v>0</v>
      </c>
      <c r="TQT1357" s="84">
        <f>TQS1357/TQR1357</f>
        <v>0</v>
      </c>
      <c r="TQU1357" s="84">
        <f>TQR1357-TQS1357</f>
        <v>2000000</v>
      </c>
      <c r="TQV1357" s="84">
        <f t="shared" si="673"/>
        <v>3000000</v>
      </c>
      <c r="TRC1357" s="84" t="s">
        <v>5397</v>
      </c>
      <c r="TRD1357" s="84">
        <f>SUM(TRD1355:TRD1356)</f>
        <v>1000000</v>
      </c>
      <c r="TRE1357" s="84">
        <f>SUM(TRE1355:TRE1356)</f>
        <v>0</v>
      </c>
      <c r="TRF1357" s="84">
        <f>TRE1357/TRD1357</f>
        <v>0</v>
      </c>
      <c r="TRG1357" s="84">
        <f>SUM(TRG1355)</f>
        <v>1000000</v>
      </c>
      <c r="TRH1357" s="84">
        <f>SUM(TRH1355:TRH1356)</f>
        <v>2000000</v>
      </c>
      <c r="TRI1357" s="84">
        <f>SUM(TRI1355:TRI1356)</f>
        <v>0</v>
      </c>
      <c r="TRJ1357" s="84">
        <f>TRI1357/TRH1357</f>
        <v>0</v>
      </c>
      <c r="TRK1357" s="84">
        <f>TRH1357-TRI1357</f>
        <v>2000000</v>
      </c>
      <c r="TRL1357" s="84">
        <f t="shared" si="674"/>
        <v>3000000</v>
      </c>
      <c r="TRS1357" s="84" t="s">
        <v>5397</v>
      </c>
      <c r="TRT1357" s="84">
        <f>SUM(TRT1355:TRT1356)</f>
        <v>1000000</v>
      </c>
      <c r="TRU1357" s="84">
        <f>SUM(TRU1355:TRU1356)</f>
        <v>0</v>
      </c>
      <c r="TRV1357" s="84">
        <f>TRU1357/TRT1357</f>
        <v>0</v>
      </c>
      <c r="TRW1357" s="84">
        <f>SUM(TRW1355)</f>
        <v>1000000</v>
      </c>
      <c r="TRX1357" s="84">
        <f>SUM(TRX1355:TRX1356)</f>
        <v>2000000</v>
      </c>
      <c r="TRY1357" s="84">
        <f>SUM(TRY1355:TRY1356)</f>
        <v>0</v>
      </c>
      <c r="TRZ1357" s="84">
        <f>TRY1357/TRX1357</f>
        <v>0</v>
      </c>
      <c r="TSA1357" s="84">
        <f>TRX1357-TRY1357</f>
        <v>2000000</v>
      </c>
      <c r="TSB1357" s="84">
        <f t="shared" si="674"/>
        <v>3000000</v>
      </c>
      <c r="TSI1357" s="84" t="s">
        <v>5397</v>
      </c>
      <c r="TSJ1357" s="84">
        <f>SUM(TSJ1355:TSJ1356)</f>
        <v>1000000</v>
      </c>
      <c r="TSK1357" s="84">
        <f>SUM(TSK1355:TSK1356)</f>
        <v>0</v>
      </c>
      <c r="TSL1357" s="84">
        <f>TSK1357/TSJ1357</f>
        <v>0</v>
      </c>
      <c r="TSM1357" s="84">
        <f>SUM(TSM1355)</f>
        <v>1000000</v>
      </c>
      <c r="TSN1357" s="84">
        <f>SUM(TSN1355:TSN1356)</f>
        <v>2000000</v>
      </c>
      <c r="TSO1357" s="84">
        <f>SUM(TSO1355:TSO1356)</f>
        <v>0</v>
      </c>
      <c r="TSP1357" s="84">
        <f>TSO1357/TSN1357</f>
        <v>0</v>
      </c>
      <c r="TSQ1357" s="84">
        <f>TSN1357-TSO1357</f>
        <v>2000000</v>
      </c>
      <c r="TSR1357" s="84">
        <f t="shared" si="675"/>
        <v>3000000</v>
      </c>
      <c r="TSY1357" s="84" t="s">
        <v>5397</v>
      </c>
      <c r="TSZ1357" s="84">
        <f>SUM(TSZ1355:TSZ1356)</f>
        <v>1000000</v>
      </c>
      <c r="TTA1357" s="84">
        <f>SUM(TTA1355:TTA1356)</f>
        <v>0</v>
      </c>
      <c r="TTB1357" s="84">
        <f>TTA1357/TSZ1357</f>
        <v>0</v>
      </c>
      <c r="TTC1357" s="84">
        <f>SUM(TTC1355)</f>
        <v>1000000</v>
      </c>
      <c r="TTD1357" s="84">
        <f>SUM(TTD1355:TTD1356)</f>
        <v>2000000</v>
      </c>
      <c r="TTE1357" s="84">
        <f>SUM(TTE1355:TTE1356)</f>
        <v>0</v>
      </c>
      <c r="TTF1357" s="84">
        <f>TTE1357/TTD1357</f>
        <v>0</v>
      </c>
      <c r="TTG1357" s="84">
        <f>TTD1357-TTE1357</f>
        <v>2000000</v>
      </c>
      <c r="TTH1357" s="84">
        <f t="shared" si="675"/>
        <v>3000000</v>
      </c>
      <c r="TTO1357" s="84" t="s">
        <v>5397</v>
      </c>
      <c r="TTP1357" s="84">
        <f>SUM(TTP1355:TTP1356)</f>
        <v>1000000</v>
      </c>
      <c r="TTQ1357" s="84">
        <f>SUM(TTQ1355:TTQ1356)</f>
        <v>0</v>
      </c>
      <c r="TTR1357" s="84">
        <f>TTQ1357/TTP1357</f>
        <v>0</v>
      </c>
      <c r="TTS1357" s="84">
        <f>SUM(TTS1355)</f>
        <v>1000000</v>
      </c>
      <c r="TTT1357" s="84">
        <f>SUM(TTT1355:TTT1356)</f>
        <v>2000000</v>
      </c>
      <c r="TTU1357" s="84">
        <f>SUM(TTU1355:TTU1356)</f>
        <v>0</v>
      </c>
      <c r="TTV1357" s="84">
        <f>TTU1357/TTT1357</f>
        <v>0</v>
      </c>
      <c r="TTW1357" s="84">
        <f>TTT1357-TTU1357</f>
        <v>2000000</v>
      </c>
      <c r="TTX1357" s="84">
        <f t="shared" si="676"/>
        <v>3000000</v>
      </c>
      <c r="TUE1357" s="84" t="s">
        <v>5397</v>
      </c>
      <c r="TUF1357" s="84">
        <f>SUM(TUF1355:TUF1356)</f>
        <v>1000000</v>
      </c>
      <c r="TUG1357" s="84">
        <f>SUM(TUG1355:TUG1356)</f>
        <v>0</v>
      </c>
      <c r="TUH1357" s="84">
        <f>TUG1357/TUF1357</f>
        <v>0</v>
      </c>
      <c r="TUI1357" s="84">
        <f>SUM(TUI1355)</f>
        <v>1000000</v>
      </c>
      <c r="TUJ1357" s="84">
        <f>SUM(TUJ1355:TUJ1356)</f>
        <v>2000000</v>
      </c>
      <c r="TUK1357" s="84">
        <f>SUM(TUK1355:TUK1356)</f>
        <v>0</v>
      </c>
      <c r="TUL1357" s="84">
        <f>TUK1357/TUJ1357</f>
        <v>0</v>
      </c>
      <c r="TUM1357" s="84">
        <f>TUJ1357-TUK1357</f>
        <v>2000000</v>
      </c>
      <c r="TUN1357" s="84">
        <f t="shared" si="676"/>
        <v>3000000</v>
      </c>
      <c r="TUU1357" s="84" t="s">
        <v>5397</v>
      </c>
      <c r="TUV1357" s="84">
        <f>SUM(TUV1355:TUV1356)</f>
        <v>1000000</v>
      </c>
      <c r="TUW1357" s="84">
        <f>SUM(TUW1355:TUW1356)</f>
        <v>0</v>
      </c>
      <c r="TUX1357" s="84">
        <f>TUW1357/TUV1357</f>
        <v>0</v>
      </c>
      <c r="TUY1357" s="84">
        <f>SUM(TUY1355)</f>
        <v>1000000</v>
      </c>
      <c r="TUZ1357" s="84">
        <f>SUM(TUZ1355:TUZ1356)</f>
        <v>2000000</v>
      </c>
      <c r="TVA1357" s="84">
        <f>SUM(TVA1355:TVA1356)</f>
        <v>0</v>
      </c>
      <c r="TVB1357" s="84">
        <f>TVA1357/TUZ1357</f>
        <v>0</v>
      </c>
      <c r="TVC1357" s="84">
        <f>TUZ1357-TVA1357</f>
        <v>2000000</v>
      </c>
      <c r="TVD1357" s="84">
        <f t="shared" si="677"/>
        <v>3000000</v>
      </c>
      <c r="TVK1357" s="84" t="s">
        <v>5397</v>
      </c>
      <c r="TVL1357" s="84">
        <f>SUM(TVL1355:TVL1356)</f>
        <v>1000000</v>
      </c>
      <c r="TVM1357" s="84">
        <f>SUM(TVM1355:TVM1356)</f>
        <v>0</v>
      </c>
      <c r="TVN1357" s="84">
        <f>TVM1357/TVL1357</f>
        <v>0</v>
      </c>
      <c r="TVO1357" s="84">
        <f>SUM(TVO1355)</f>
        <v>1000000</v>
      </c>
      <c r="TVP1357" s="84">
        <f>SUM(TVP1355:TVP1356)</f>
        <v>2000000</v>
      </c>
      <c r="TVQ1357" s="84">
        <f>SUM(TVQ1355:TVQ1356)</f>
        <v>0</v>
      </c>
      <c r="TVR1357" s="84">
        <f>TVQ1357/TVP1357</f>
        <v>0</v>
      </c>
      <c r="TVS1357" s="84">
        <f>TVP1357-TVQ1357</f>
        <v>2000000</v>
      </c>
      <c r="TVT1357" s="84">
        <f t="shared" si="677"/>
        <v>3000000</v>
      </c>
      <c r="TWA1357" s="84" t="s">
        <v>5397</v>
      </c>
      <c r="TWB1357" s="84">
        <f>SUM(TWB1355:TWB1356)</f>
        <v>1000000</v>
      </c>
      <c r="TWC1357" s="84">
        <f>SUM(TWC1355:TWC1356)</f>
        <v>0</v>
      </c>
      <c r="TWD1357" s="84">
        <f>TWC1357/TWB1357</f>
        <v>0</v>
      </c>
      <c r="TWE1357" s="84">
        <f>SUM(TWE1355)</f>
        <v>1000000</v>
      </c>
      <c r="TWF1357" s="84">
        <f>SUM(TWF1355:TWF1356)</f>
        <v>2000000</v>
      </c>
      <c r="TWG1357" s="84">
        <f>SUM(TWG1355:TWG1356)</f>
        <v>0</v>
      </c>
      <c r="TWH1357" s="84">
        <f>TWG1357/TWF1357</f>
        <v>0</v>
      </c>
      <c r="TWI1357" s="84">
        <f>TWF1357-TWG1357</f>
        <v>2000000</v>
      </c>
      <c r="TWJ1357" s="84">
        <f t="shared" si="678"/>
        <v>3000000</v>
      </c>
      <c r="TWQ1357" s="84" t="s">
        <v>5397</v>
      </c>
      <c r="TWR1357" s="84">
        <f>SUM(TWR1355:TWR1356)</f>
        <v>1000000</v>
      </c>
      <c r="TWS1357" s="84">
        <f>SUM(TWS1355:TWS1356)</f>
        <v>0</v>
      </c>
      <c r="TWT1357" s="84">
        <f>TWS1357/TWR1357</f>
        <v>0</v>
      </c>
      <c r="TWU1357" s="84">
        <f>SUM(TWU1355)</f>
        <v>1000000</v>
      </c>
      <c r="TWV1357" s="84">
        <f>SUM(TWV1355:TWV1356)</f>
        <v>2000000</v>
      </c>
      <c r="TWW1357" s="84">
        <f>SUM(TWW1355:TWW1356)</f>
        <v>0</v>
      </c>
      <c r="TWX1357" s="84">
        <f>TWW1357/TWV1357</f>
        <v>0</v>
      </c>
      <c r="TWY1357" s="84">
        <f>TWV1357-TWW1357</f>
        <v>2000000</v>
      </c>
      <c r="TWZ1357" s="84">
        <f t="shared" si="678"/>
        <v>3000000</v>
      </c>
      <c r="TXG1357" s="84" t="s">
        <v>5397</v>
      </c>
      <c r="TXH1357" s="84">
        <f>SUM(TXH1355:TXH1356)</f>
        <v>1000000</v>
      </c>
      <c r="TXI1357" s="84">
        <f>SUM(TXI1355:TXI1356)</f>
        <v>0</v>
      </c>
      <c r="TXJ1357" s="84">
        <f>TXI1357/TXH1357</f>
        <v>0</v>
      </c>
      <c r="TXK1357" s="84">
        <f>SUM(TXK1355)</f>
        <v>1000000</v>
      </c>
      <c r="TXL1357" s="84">
        <f>SUM(TXL1355:TXL1356)</f>
        <v>2000000</v>
      </c>
      <c r="TXM1357" s="84">
        <f>SUM(TXM1355:TXM1356)</f>
        <v>0</v>
      </c>
      <c r="TXN1357" s="84">
        <f>TXM1357/TXL1357</f>
        <v>0</v>
      </c>
      <c r="TXO1357" s="84">
        <f>TXL1357-TXM1357</f>
        <v>2000000</v>
      </c>
      <c r="TXP1357" s="84">
        <f t="shared" si="679"/>
        <v>3000000</v>
      </c>
      <c r="TXW1357" s="84" t="s">
        <v>5397</v>
      </c>
      <c r="TXX1357" s="84">
        <f>SUM(TXX1355:TXX1356)</f>
        <v>1000000</v>
      </c>
      <c r="TXY1357" s="84">
        <f>SUM(TXY1355:TXY1356)</f>
        <v>0</v>
      </c>
      <c r="TXZ1357" s="84">
        <f>TXY1357/TXX1357</f>
        <v>0</v>
      </c>
      <c r="TYA1357" s="84">
        <f>SUM(TYA1355)</f>
        <v>1000000</v>
      </c>
      <c r="TYB1357" s="84">
        <f>SUM(TYB1355:TYB1356)</f>
        <v>2000000</v>
      </c>
      <c r="TYC1357" s="84">
        <f>SUM(TYC1355:TYC1356)</f>
        <v>0</v>
      </c>
      <c r="TYD1357" s="84">
        <f>TYC1357/TYB1357</f>
        <v>0</v>
      </c>
      <c r="TYE1357" s="84">
        <f>TYB1357-TYC1357</f>
        <v>2000000</v>
      </c>
      <c r="TYF1357" s="84">
        <f t="shared" si="679"/>
        <v>3000000</v>
      </c>
      <c r="TYM1357" s="84" t="s">
        <v>5397</v>
      </c>
      <c r="TYN1357" s="84">
        <f>SUM(TYN1355:TYN1356)</f>
        <v>1000000</v>
      </c>
      <c r="TYO1357" s="84">
        <f>SUM(TYO1355:TYO1356)</f>
        <v>0</v>
      </c>
      <c r="TYP1357" s="84">
        <f>TYO1357/TYN1357</f>
        <v>0</v>
      </c>
      <c r="TYQ1357" s="84">
        <f>SUM(TYQ1355)</f>
        <v>1000000</v>
      </c>
      <c r="TYR1357" s="84">
        <f>SUM(TYR1355:TYR1356)</f>
        <v>2000000</v>
      </c>
      <c r="TYS1357" s="84">
        <f>SUM(TYS1355:TYS1356)</f>
        <v>0</v>
      </c>
      <c r="TYT1357" s="84">
        <f>TYS1357/TYR1357</f>
        <v>0</v>
      </c>
      <c r="TYU1357" s="84">
        <f>TYR1357-TYS1357</f>
        <v>2000000</v>
      </c>
      <c r="TYV1357" s="84">
        <f t="shared" si="680"/>
        <v>3000000</v>
      </c>
      <c r="TZC1357" s="84" t="s">
        <v>5397</v>
      </c>
      <c r="TZD1357" s="84">
        <f>SUM(TZD1355:TZD1356)</f>
        <v>1000000</v>
      </c>
      <c r="TZE1357" s="84">
        <f>SUM(TZE1355:TZE1356)</f>
        <v>0</v>
      </c>
      <c r="TZF1357" s="84">
        <f>TZE1357/TZD1357</f>
        <v>0</v>
      </c>
      <c r="TZG1357" s="84">
        <f>SUM(TZG1355)</f>
        <v>1000000</v>
      </c>
      <c r="TZH1357" s="84">
        <f>SUM(TZH1355:TZH1356)</f>
        <v>2000000</v>
      </c>
      <c r="TZI1357" s="84">
        <f>SUM(TZI1355:TZI1356)</f>
        <v>0</v>
      </c>
      <c r="TZJ1357" s="84">
        <f>TZI1357/TZH1357</f>
        <v>0</v>
      </c>
      <c r="TZK1357" s="84">
        <f>TZH1357-TZI1357</f>
        <v>2000000</v>
      </c>
      <c r="TZL1357" s="84">
        <f t="shared" si="680"/>
        <v>3000000</v>
      </c>
      <c r="TZS1357" s="84" t="s">
        <v>5397</v>
      </c>
      <c r="TZT1357" s="84">
        <f>SUM(TZT1355:TZT1356)</f>
        <v>1000000</v>
      </c>
      <c r="TZU1357" s="84">
        <f>SUM(TZU1355:TZU1356)</f>
        <v>0</v>
      </c>
      <c r="TZV1357" s="84">
        <f>TZU1357/TZT1357</f>
        <v>0</v>
      </c>
      <c r="TZW1357" s="84">
        <f>SUM(TZW1355)</f>
        <v>1000000</v>
      </c>
      <c r="TZX1357" s="84">
        <f>SUM(TZX1355:TZX1356)</f>
        <v>2000000</v>
      </c>
      <c r="TZY1357" s="84">
        <f>SUM(TZY1355:TZY1356)</f>
        <v>0</v>
      </c>
      <c r="TZZ1357" s="84">
        <f>TZY1357/TZX1357</f>
        <v>0</v>
      </c>
      <c r="UAA1357" s="84">
        <f>TZX1357-TZY1357</f>
        <v>2000000</v>
      </c>
      <c r="UAB1357" s="84">
        <f t="shared" si="681"/>
        <v>3000000</v>
      </c>
      <c r="UAI1357" s="84" t="s">
        <v>5397</v>
      </c>
      <c r="UAJ1357" s="84">
        <f>SUM(UAJ1355:UAJ1356)</f>
        <v>1000000</v>
      </c>
      <c r="UAK1357" s="84">
        <f>SUM(UAK1355:UAK1356)</f>
        <v>0</v>
      </c>
      <c r="UAL1357" s="84">
        <f>UAK1357/UAJ1357</f>
        <v>0</v>
      </c>
      <c r="UAM1357" s="84">
        <f>SUM(UAM1355)</f>
        <v>1000000</v>
      </c>
      <c r="UAN1357" s="84">
        <f>SUM(UAN1355:UAN1356)</f>
        <v>2000000</v>
      </c>
      <c r="UAO1357" s="84">
        <f>SUM(UAO1355:UAO1356)</f>
        <v>0</v>
      </c>
      <c r="UAP1357" s="84">
        <f>UAO1357/UAN1357</f>
        <v>0</v>
      </c>
      <c r="UAQ1357" s="84">
        <f>UAN1357-UAO1357</f>
        <v>2000000</v>
      </c>
      <c r="UAR1357" s="84">
        <f t="shared" si="681"/>
        <v>3000000</v>
      </c>
      <c r="UAY1357" s="84" t="s">
        <v>5397</v>
      </c>
      <c r="UAZ1357" s="84">
        <f>SUM(UAZ1355:UAZ1356)</f>
        <v>1000000</v>
      </c>
      <c r="UBA1357" s="84">
        <f>SUM(UBA1355:UBA1356)</f>
        <v>0</v>
      </c>
      <c r="UBB1357" s="84">
        <f>UBA1357/UAZ1357</f>
        <v>0</v>
      </c>
      <c r="UBC1357" s="84">
        <f>SUM(UBC1355)</f>
        <v>1000000</v>
      </c>
      <c r="UBD1357" s="84">
        <f>SUM(UBD1355:UBD1356)</f>
        <v>2000000</v>
      </c>
      <c r="UBE1357" s="84">
        <f>SUM(UBE1355:UBE1356)</f>
        <v>0</v>
      </c>
      <c r="UBF1357" s="84">
        <f>UBE1357/UBD1357</f>
        <v>0</v>
      </c>
      <c r="UBG1357" s="84">
        <f>UBD1357-UBE1357</f>
        <v>2000000</v>
      </c>
      <c r="UBH1357" s="84">
        <f t="shared" si="682"/>
        <v>3000000</v>
      </c>
      <c r="UBO1357" s="84" t="s">
        <v>5397</v>
      </c>
      <c r="UBP1357" s="84">
        <f>SUM(UBP1355:UBP1356)</f>
        <v>1000000</v>
      </c>
      <c r="UBQ1357" s="84">
        <f>SUM(UBQ1355:UBQ1356)</f>
        <v>0</v>
      </c>
      <c r="UBR1357" s="84">
        <f>UBQ1357/UBP1357</f>
        <v>0</v>
      </c>
      <c r="UBS1357" s="84">
        <f>SUM(UBS1355)</f>
        <v>1000000</v>
      </c>
      <c r="UBT1357" s="84">
        <f>SUM(UBT1355:UBT1356)</f>
        <v>2000000</v>
      </c>
      <c r="UBU1357" s="84">
        <f>SUM(UBU1355:UBU1356)</f>
        <v>0</v>
      </c>
      <c r="UBV1357" s="84">
        <f>UBU1357/UBT1357</f>
        <v>0</v>
      </c>
      <c r="UBW1357" s="84">
        <f>UBT1357-UBU1357</f>
        <v>2000000</v>
      </c>
      <c r="UBX1357" s="84">
        <f t="shared" si="682"/>
        <v>3000000</v>
      </c>
      <c r="UCE1357" s="84" t="s">
        <v>5397</v>
      </c>
      <c r="UCF1357" s="84">
        <f>SUM(UCF1355:UCF1356)</f>
        <v>1000000</v>
      </c>
      <c r="UCG1357" s="84">
        <f>SUM(UCG1355:UCG1356)</f>
        <v>0</v>
      </c>
      <c r="UCH1357" s="84">
        <f>UCG1357/UCF1357</f>
        <v>0</v>
      </c>
      <c r="UCI1357" s="84">
        <f>SUM(UCI1355)</f>
        <v>1000000</v>
      </c>
      <c r="UCJ1357" s="84">
        <f>SUM(UCJ1355:UCJ1356)</f>
        <v>2000000</v>
      </c>
      <c r="UCK1357" s="84">
        <f>SUM(UCK1355:UCK1356)</f>
        <v>0</v>
      </c>
      <c r="UCL1357" s="84">
        <f>UCK1357/UCJ1357</f>
        <v>0</v>
      </c>
      <c r="UCM1357" s="84">
        <f>UCJ1357-UCK1357</f>
        <v>2000000</v>
      </c>
      <c r="UCN1357" s="84">
        <f t="shared" si="683"/>
        <v>3000000</v>
      </c>
      <c r="UCU1357" s="84" t="s">
        <v>5397</v>
      </c>
      <c r="UCV1357" s="84">
        <f>SUM(UCV1355:UCV1356)</f>
        <v>1000000</v>
      </c>
      <c r="UCW1357" s="84">
        <f>SUM(UCW1355:UCW1356)</f>
        <v>0</v>
      </c>
      <c r="UCX1357" s="84">
        <f>UCW1357/UCV1357</f>
        <v>0</v>
      </c>
      <c r="UCY1357" s="84">
        <f>SUM(UCY1355)</f>
        <v>1000000</v>
      </c>
      <c r="UCZ1357" s="84">
        <f>SUM(UCZ1355:UCZ1356)</f>
        <v>2000000</v>
      </c>
      <c r="UDA1357" s="84">
        <f>SUM(UDA1355:UDA1356)</f>
        <v>0</v>
      </c>
      <c r="UDB1357" s="84">
        <f>UDA1357/UCZ1357</f>
        <v>0</v>
      </c>
      <c r="UDC1357" s="84">
        <f>UCZ1357-UDA1357</f>
        <v>2000000</v>
      </c>
      <c r="UDD1357" s="84">
        <f t="shared" si="683"/>
        <v>3000000</v>
      </c>
      <c r="UDK1357" s="84" t="s">
        <v>5397</v>
      </c>
      <c r="UDL1357" s="84">
        <f>SUM(UDL1355:UDL1356)</f>
        <v>1000000</v>
      </c>
      <c r="UDM1357" s="84">
        <f>SUM(UDM1355:UDM1356)</f>
        <v>0</v>
      </c>
      <c r="UDN1357" s="84">
        <f>UDM1357/UDL1357</f>
        <v>0</v>
      </c>
      <c r="UDO1357" s="84">
        <f>SUM(UDO1355)</f>
        <v>1000000</v>
      </c>
      <c r="UDP1357" s="84">
        <f>SUM(UDP1355:UDP1356)</f>
        <v>2000000</v>
      </c>
      <c r="UDQ1357" s="84">
        <f>SUM(UDQ1355:UDQ1356)</f>
        <v>0</v>
      </c>
      <c r="UDR1357" s="84">
        <f>UDQ1357/UDP1357</f>
        <v>0</v>
      </c>
      <c r="UDS1357" s="84">
        <f>UDP1357-UDQ1357</f>
        <v>2000000</v>
      </c>
      <c r="UDT1357" s="84">
        <f t="shared" si="684"/>
        <v>3000000</v>
      </c>
      <c r="UEA1357" s="84" t="s">
        <v>5397</v>
      </c>
      <c r="UEB1357" s="84">
        <f>SUM(UEB1355:UEB1356)</f>
        <v>1000000</v>
      </c>
      <c r="UEC1357" s="84">
        <f>SUM(UEC1355:UEC1356)</f>
        <v>0</v>
      </c>
      <c r="UED1357" s="84">
        <f>UEC1357/UEB1357</f>
        <v>0</v>
      </c>
      <c r="UEE1357" s="84">
        <f>SUM(UEE1355)</f>
        <v>1000000</v>
      </c>
      <c r="UEF1357" s="84">
        <f>SUM(UEF1355:UEF1356)</f>
        <v>2000000</v>
      </c>
      <c r="UEG1357" s="84">
        <f>SUM(UEG1355:UEG1356)</f>
        <v>0</v>
      </c>
      <c r="UEH1357" s="84">
        <f>UEG1357/UEF1357</f>
        <v>0</v>
      </c>
      <c r="UEI1357" s="84">
        <f>UEF1357-UEG1357</f>
        <v>2000000</v>
      </c>
      <c r="UEJ1357" s="84">
        <f t="shared" si="684"/>
        <v>3000000</v>
      </c>
      <c r="UEQ1357" s="84" t="s">
        <v>5397</v>
      </c>
      <c r="UER1357" s="84">
        <f>SUM(UER1355:UER1356)</f>
        <v>1000000</v>
      </c>
      <c r="UES1357" s="84">
        <f>SUM(UES1355:UES1356)</f>
        <v>0</v>
      </c>
      <c r="UET1357" s="84">
        <f>UES1357/UER1357</f>
        <v>0</v>
      </c>
      <c r="UEU1357" s="84">
        <f>SUM(UEU1355)</f>
        <v>1000000</v>
      </c>
      <c r="UEV1357" s="84">
        <f>SUM(UEV1355:UEV1356)</f>
        <v>2000000</v>
      </c>
      <c r="UEW1357" s="84">
        <f>SUM(UEW1355:UEW1356)</f>
        <v>0</v>
      </c>
      <c r="UEX1357" s="84">
        <f>UEW1357/UEV1357</f>
        <v>0</v>
      </c>
      <c r="UEY1357" s="84">
        <f>UEV1357-UEW1357</f>
        <v>2000000</v>
      </c>
      <c r="UEZ1357" s="84">
        <f t="shared" si="685"/>
        <v>3000000</v>
      </c>
      <c r="UFG1357" s="84" t="s">
        <v>5397</v>
      </c>
      <c r="UFH1357" s="84">
        <f>SUM(UFH1355:UFH1356)</f>
        <v>1000000</v>
      </c>
      <c r="UFI1357" s="84">
        <f>SUM(UFI1355:UFI1356)</f>
        <v>0</v>
      </c>
      <c r="UFJ1357" s="84">
        <f>UFI1357/UFH1357</f>
        <v>0</v>
      </c>
      <c r="UFK1357" s="84">
        <f>SUM(UFK1355)</f>
        <v>1000000</v>
      </c>
      <c r="UFL1357" s="84">
        <f>SUM(UFL1355:UFL1356)</f>
        <v>2000000</v>
      </c>
      <c r="UFM1357" s="84">
        <f>SUM(UFM1355:UFM1356)</f>
        <v>0</v>
      </c>
      <c r="UFN1357" s="84">
        <f>UFM1357/UFL1357</f>
        <v>0</v>
      </c>
      <c r="UFO1357" s="84">
        <f>UFL1357-UFM1357</f>
        <v>2000000</v>
      </c>
      <c r="UFP1357" s="84">
        <f t="shared" si="685"/>
        <v>3000000</v>
      </c>
      <c r="UFW1357" s="84" t="s">
        <v>5397</v>
      </c>
      <c r="UFX1357" s="84">
        <f>SUM(UFX1355:UFX1356)</f>
        <v>1000000</v>
      </c>
      <c r="UFY1357" s="84">
        <f>SUM(UFY1355:UFY1356)</f>
        <v>0</v>
      </c>
      <c r="UFZ1357" s="84">
        <f>UFY1357/UFX1357</f>
        <v>0</v>
      </c>
      <c r="UGA1357" s="84">
        <f>SUM(UGA1355)</f>
        <v>1000000</v>
      </c>
      <c r="UGB1357" s="84">
        <f>SUM(UGB1355:UGB1356)</f>
        <v>2000000</v>
      </c>
      <c r="UGC1357" s="84">
        <f>SUM(UGC1355:UGC1356)</f>
        <v>0</v>
      </c>
      <c r="UGD1357" s="84">
        <f>UGC1357/UGB1357</f>
        <v>0</v>
      </c>
      <c r="UGE1357" s="84">
        <f>UGB1357-UGC1357</f>
        <v>2000000</v>
      </c>
      <c r="UGF1357" s="84">
        <f t="shared" si="686"/>
        <v>3000000</v>
      </c>
      <c r="UGM1357" s="84" t="s">
        <v>5397</v>
      </c>
      <c r="UGN1357" s="84">
        <f>SUM(UGN1355:UGN1356)</f>
        <v>1000000</v>
      </c>
      <c r="UGO1357" s="84">
        <f>SUM(UGO1355:UGO1356)</f>
        <v>0</v>
      </c>
      <c r="UGP1357" s="84">
        <f>UGO1357/UGN1357</f>
        <v>0</v>
      </c>
      <c r="UGQ1357" s="84">
        <f>SUM(UGQ1355)</f>
        <v>1000000</v>
      </c>
      <c r="UGR1357" s="84">
        <f>SUM(UGR1355:UGR1356)</f>
        <v>2000000</v>
      </c>
      <c r="UGS1357" s="84">
        <f>SUM(UGS1355:UGS1356)</f>
        <v>0</v>
      </c>
      <c r="UGT1357" s="84">
        <f>UGS1357/UGR1357</f>
        <v>0</v>
      </c>
      <c r="UGU1357" s="84">
        <f>UGR1357-UGS1357</f>
        <v>2000000</v>
      </c>
      <c r="UGV1357" s="84">
        <f t="shared" si="686"/>
        <v>3000000</v>
      </c>
      <c r="UHC1357" s="84" t="s">
        <v>5397</v>
      </c>
      <c r="UHD1357" s="84">
        <f>SUM(UHD1355:UHD1356)</f>
        <v>1000000</v>
      </c>
      <c r="UHE1357" s="84">
        <f>SUM(UHE1355:UHE1356)</f>
        <v>0</v>
      </c>
      <c r="UHF1357" s="84">
        <f>UHE1357/UHD1357</f>
        <v>0</v>
      </c>
      <c r="UHG1357" s="84">
        <f>SUM(UHG1355)</f>
        <v>1000000</v>
      </c>
      <c r="UHH1357" s="84">
        <f>SUM(UHH1355:UHH1356)</f>
        <v>2000000</v>
      </c>
      <c r="UHI1357" s="84">
        <f>SUM(UHI1355:UHI1356)</f>
        <v>0</v>
      </c>
      <c r="UHJ1357" s="84">
        <f>UHI1357/UHH1357</f>
        <v>0</v>
      </c>
      <c r="UHK1357" s="84">
        <f>UHH1357-UHI1357</f>
        <v>2000000</v>
      </c>
      <c r="UHL1357" s="84">
        <f t="shared" si="687"/>
        <v>3000000</v>
      </c>
      <c r="UHS1357" s="84" t="s">
        <v>5397</v>
      </c>
      <c r="UHT1357" s="84">
        <f>SUM(UHT1355:UHT1356)</f>
        <v>1000000</v>
      </c>
      <c r="UHU1357" s="84">
        <f>SUM(UHU1355:UHU1356)</f>
        <v>0</v>
      </c>
      <c r="UHV1357" s="84">
        <f>UHU1357/UHT1357</f>
        <v>0</v>
      </c>
      <c r="UHW1357" s="84">
        <f>SUM(UHW1355)</f>
        <v>1000000</v>
      </c>
      <c r="UHX1357" s="84">
        <f>SUM(UHX1355:UHX1356)</f>
        <v>2000000</v>
      </c>
      <c r="UHY1357" s="84">
        <f>SUM(UHY1355:UHY1356)</f>
        <v>0</v>
      </c>
      <c r="UHZ1357" s="84">
        <f>UHY1357/UHX1357</f>
        <v>0</v>
      </c>
      <c r="UIA1357" s="84">
        <f>UHX1357-UHY1357</f>
        <v>2000000</v>
      </c>
      <c r="UIB1357" s="84">
        <f t="shared" si="687"/>
        <v>3000000</v>
      </c>
      <c r="UII1357" s="84" t="s">
        <v>5397</v>
      </c>
      <c r="UIJ1357" s="84">
        <f>SUM(UIJ1355:UIJ1356)</f>
        <v>1000000</v>
      </c>
      <c r="UIK1357" s="84">
        <f>SUM(UIK1355:UIK1356)</f>
        <v>0</v>
      </c>
      <c r="UIL1357" s="84">
        <f>UIK1357/UIJ1357</f>
        <v>0</v>
      </c>
      <c r="UIM1357" s="84">
        <f>SUM(UIM1355)</f>
        <v>1000000</v>
      </c>
      <c r="UIN1357" s="84">
        <f>SUM(UIN1355:UIN1356)</f>
        <v>2000000</v>
      </c>
      <c r="UIO1357" s="84">
        <f>SUM(UIO1355:UIO1356)</f>
        <v>0</v>
      </c>
      <c r="UIP1357" s="84">
        <f>UIO1357/UIN1357</f>
        <v>0</v>
      </c>
      <c r="UIQ1357" s="84">
        <f>UIN1357-UIO1357</f>
        <v>2000000</v>
      </c>
      <c r="UIR1357" s="84">
        <f t="shared" si="688"/>
        <v>3000000</v>
      </c>
      <c r="UIY1357" s="84" t="s">
        <v>5397</v>
      </c>
      <c r="UIZ1357" s="84">
        <f>SUM(UIZ1355:UIZ1356)</f>
        <v>1000000</v>
      </c>
      <c r="UJA1357" s="84">
        <f>SUM(UJA1355:UJA1356)</f>
        <v>0</v>
      </c>
      <c r="UJB1357" s="84">
        <f>UJA1357/UIZ1357</f>
        <v>0</v>
      </c>
      <c r="UJC1357" s="84">
        <f>SUM(UJC1355)</f>
        <v>1000000</v>
      </c>
      <c r="UJD1357" s="84">
        <f>SUM(UJD1355:UJD1356)</f>
        <v>2000000</v>
      </c>
      <c r="UJE1357" s="84">
        <f>SUM(UJE1355:UJE1356)</f>
        <v>0</v>
      </c>
      <c r="UJF1357" s="84">
        <f>UJE1357/UJD1357</f>
        <v>0</v>
      </c>
      <c r="UJG1357" s="84">
        <f>UJD1357-UJE1357</f>
        <v>2000000</v>
      </c>
      <c r="UJH1357" s="84">
        <f t="shared" si="688"/>
        <v>3000000</v>
      </c>
      <c r="UJO1357" s="84" t="s">
        <v>5397</v>
      </c>
      <c r="UJP1357" s="84">
        <f>SUM(UJP1355:UJP1356)</f>
        <v>1000000</v>
      </c>
      <c r="UJQ1357" s="84">
        <f>SUM(UJQ1355:UJQ1356)</f>
        <v>0</v>
      </c>
      <c r="UJR1357" s="84">
        <f>UJQ1357/UJP1357</f>
        <v>0</v>
      </c>
      <c r="UJS1357" s="84">
        <f>SUM(UJS1355)</f>
        <v>1000000</v>
      </c>
      <c r="UJT1357" s="84">
        <f>SUM(UJT1355:UJT1356)</f>
        <v>2000000</v>
      </c>
      <c r="UJU1357" s="84">
        <f>SUM(UJU1355:UJU1356)</f>
        <v>0</v>
      </c>
      <c r="UJV1357" s="84">
        <f>UJU1357/UJT1357</f>
        <v>0</v>
      </c>
      <c r="UJW1357" s="84">
        <f>UJT1357-UJU1357</f>
        <v>2000000</v>
      </c>
      <c r="UJX1357" s="84">
        <f t="shared" si="689"/>
        <v>3000000</v>
      </c>
      <c r="UKE1357" s="84" t="s">
        <v>5397</v>
      </c>
      <c r="UKF1357" s="84">
        <f>SUM(UKF1355:UKF1356)</f>
        <v>1000000</v>
      </c>
      <c r="UKG1357" s="84">
        <f>SUM(UKG1355:UKG1356)</f>
        <v>0</v>
      </c>
      <c r="UKH1357" s="84">
        <f>UKG1357/UKF1357</f>
        <v>0</v>
      </c>
      <c r="UKI1357" s="84">
        <f>SUM(UKI1355)</f>
        <v>1000000</v>
      </c>
      <c r="UKJ1357" s="84">
        <f>SUM(UKJ1355:UKJ1356)</f>
        <v>2000000</v>
      </c>
      <c r="UKK1357" s="84">
        <f>SUM(UKK1355:UKK1356)</f>
        <v>0</v>
      </c>
      <c r="UKL1357" s="84">
        <f>UKK1357/UKJ1357</f>
        <v>0</v>
      </c>
      <c r="UKM1357" s="84">
        <f>UKJ1357-UKK1357</f>
        <v>2000000</v>
      </c>
      <c r="UKN1357" s="84">
        <f t="shared" si="689"/>
        <v>3000000</v>
      </c>
      <c r="UKU1357" s="84" t="s">
        <v>5397</v>
      </c>
      <c r="UKV1357" s="84">
        <f>SUM(UKV1355:UKV1356)</f>
        <v>1000000</v>
      </c>
      <c r="UKW1357" s="84">
        <f>SUM(UKW1355:UKW1356)</f>
        <v>0</v>
      </c>
      <c r="UKX1357" s="84">
        <f>UKW1357/UKV1357</f>
        <v>0</v>
      </c>
      <c r="UKY1357" s="84">
        <f>SUM(UKY1355)</f>
        <v>1000000</v>
      </c>
      <c r="UKZ1357" s="84">
        <f>SUM(UKZ1355:UKZ1356)</f>
        <v>2000000</v>
      </c>
      <c r="ULA1357" s="84">
        <f>SUM(ULA1355:ULA1356)</f>
        <v>0</v>
      </c>
      <c r="ULB1357" s="84">
        <f>ULA1357/UKZ1357</f>
        <v>0</v>
      </c>
      <c r="ULC1357" s="84">
        <f>UKZ1357-ULA1357</f>
        <v>2000000</v>
      </c>
      <c r="ULD1357" s="84">
        <f t="shared" si="690"/>
        <v>3000000</v>
      </c>
      <c r="ULK1357" s="84" t="s">
        <v>5397</v>
      </c>
      <c r="ULL1357" s="84">
        <f>SUM(ULL1355:ULL1356)</f>
        <v>1000000</v>
      </c>
      <c r="ULM1357" s="84">
        <f>SUM(ULM1355:ULM1356)</f>
        <v>0</v>
      </c>
      <c r="ULN1357" s="84">
        <f>ULM1357/ULL1357</f>
        <v>0</v>
      </c>
      <c r="ULO1357" s="84">
        <f>SUM(ULO1355)</f>
        <v>1000000</v>
      </c>
      <c r="ULP1357" s="84">
        <f>SUM(ULP1355:ULP1356)</f>
        <v>2000000</v>
      </c>
      <c r="ULQ1357" s="84">
        <f>SUM(ULQ1355:ULQ1356)</f>
        <v>0</v>
      </c>
      <c r="ULR1357" s="84">
        <f>ULQ1357/ULP1357</f>
        <v>0</v>
      </c>
      <c r="ULS1357" s="84">
        <f>ULP1357-ULQ1357</f>
        <v>2000000</v>
      </c>
      <c r="ULT1357" s="84">
        <f t="shared" si="690"/>
        <v>3000000</v>
      </c>
      <c r="UMA1357" s="84" t="s">
        <v>5397</v>
      </c>
      <c r="UMB1357" s="84">
        <f>SUM(UMB1355:UMB1356)</f>
        <v>1000000</v>
      </c>
      <c r="UMC1357" s="84">
        <f>SUM(UMC1355:UMC1356)</f>
        <v>0</v>
      </c>
      <c r="UMD1357" s="84">
        <f>UMC1357/UMB1357</f>
        <v>0</v>
      </c>
      <c r="UME1357" s="84">
        <f>SUM(UME1355)</f>
        <v>1000000</v>
      </c>
      <c r="UMF1357" s="84">
        <f>SUM(UMF1355:UMF1356)</f>
        <v>2000000</v>
      </c>
      <c r="UMG1357" s="84">
        <f>SUM(UMG1355:UMG1356)</f>
        <v>0</v>
      </c>
      <c r="UMH1357" s="84">
        <f>UMG1357/UMF1357</f>
        <v>0</v>
      </c>
      <c r="UMI1357" s="84">
        <f>UMF1357-UMG1357</f>
        <v>2000000</v>
      </c>
      <c r="UMJ1357" s="84">
        <f t="shared" si="691"/>
        <v>3000000</v>
      </c>
      <c r="UMQ1357" s="84" t="s">
        <v>5397</v>
      </c>
      <c r="UMR1357" s="84">
        <f>SUM(UMR1355:UMR1356)</f>
        <v>1000000</v>
      </c>
      <c r="UMS1357" s="84">
        <f>SUM(UMS1355:UMS1356)</f>
        <v>0</v>
      </c>
      <c r="UMT1357" s="84">
        <f>UMS1357/UMR1357</f>
        <v>0</v>
      </c>
      <c r="UMU1357" s="84">
        <f>SUM(UMU1355)</f>
        <v>1000000</v>
      </c>
      <c r="UMV1357" s="84">
        <f>SUM(UMV1355:UMV1356)</f>
        <v>2000000</v>
      </c>
      <c r="UMW1357" s="84">
        <f>SUM(UMW1355:UMW1356)</f>
        <v>0</v>
      </c>
      <c r="UMX1357" s="84">
        <f>UMW1357/UMV1357</f>
        <v>0</v>
      </c>
      <c r="UMY1357" s="84">
        <f>UMV1357-UMW1357</f>
        <v>2000000</v>
      </c>
      <c r="UMZ1357" s="84">
        <f t="shared" si="691"/>
        <v>3000000</v>
      </c>
      <c r="UNG1357" s="84" t="s">
        <v>5397</v>
      </c>
      <c r="UNH1357" s="84">
        <f>SUM(UNH1355:UNH1356)</f>
        <v>1000000</v>
      </c>
      <c r="UNI1357" s="84">
        <f>SUM(UNI1355:UNI1356)</f>
        <v>0</v>
      </c>
      <c r="UNJ1357" s="84">
        <f>UNI1357/UNH1357</f>
        <v>0</v>
      </c>
      <c r="UNK1357" s="84">
        <f>SUM(UNK1355)</f>
        <v>1000000</v>
      </c>
      <c r="UNL1357" s="84">
        <f>SUM(UNL1355:UNL1356)</f>
        <v>2000000</v>
      </c>
      <c r="UNM1357" s="84">
        <f>SUM(UNM1355:UNM1356)</f>
        <v>0</v>
      </c>
      <c r="UNN1357" s="84">
        <f>UNM1357/UNL1357</f>
        <v>0</v>
      </c>
      <c r="UNO1357" s="84">
        <f>UNL1357-UNM1357</f>
        <v>2000000</v>
      </c>
      <c r="UNP1357" s="84">
        <f t="shared" si="692"/>
        <v>3000000</v>
      </c>
      <c r="UNW1357" s="84" t="s">
        <v>5397</v>
      </c>
      <c r="UNX1357" s="84">
        <f>SUM(UNX1355:UNX1356)</f>
        <v>1000000</v>
      </c>
      <c r="UNY1357" s="84">
        <f>SUM(UNY1355:UNY1356)</f>
        <v>0</v>
      </c>
      <c r="UNZ1357" s="84">
        <f>UNY1357/UNX1357</f>
        <v>0</v>
      </c>
      <c r="UOA1357" s="84">
        <f>SUM(UOA1355)</f>
        <v>1000000</v>
      </c>
      <c r="UOB1357" s="84">
        <f>SUM(UOB1355:UOB1356)</f>
        <v>2000000</v>
      </c>
      <c r="UOC1357" s="84">
        <f>SUM(UOC1355:UOC1356)</f>
        <v>0</v>
      </c>
      <c r="UOD1357" s="84">
        <f>UOC1357/UOB1357</f>
        <v>0</v>
      </c>
      <c r="UOE1357" s="84">
        <f>UOB1357-UOC1357</f>
        <v>2000000</v>
      </c>
      <c r="UOF1357" s="84">
        <f t="shared" si="692"/>
        <v>3000000</v>
      </c>
      <c r="UOM1357" s="84" t="s">
        <v>5397</v>
      </c>
      <c r="UON1357" s="84">
        <f>SUM(UON1355:UON1356)</f>
        <v>1000000</v>
      </c>
      <c r="UOO1357" s="84">
        <f>SUM(UOO1355:UOO1356)</f>
        <v>0</v>
      </c>
      <c r="UOP1357" s="84">
        <f>UOO1357/UON1357</f>
        <v>0</v>
      </c>
      <c r="UOQ1357" s="84">
        <f>SUM(UOQ1355)</f>
        <v>1000000</v>
      </c>
      <c r="UOR1357" s="84">
        <f>SUM(UOR1355:UOR1356)</f>
        <v>2000000</v>
      </c>
      <c r="UOS1357" s="84">
        <f>SUM(UOS1355:UOS1356)</f>
        <v>0</v>
      </c>
      <c r="UOT1357" s="84">
        <f>UOS1357/UOR1357</f>
        <v>0</v>
      </c>
      <c r="UOU1357" s="84">
        <f>UOR1357-UOS1357</f>
        <v>2000000</v>
      </c>
      <c r="UOV1357" s="84">
        <f t="shared" si="693"/>
        <v>3000000</v>
      </c>
      <c r="UPC1357" s="84" t="s">
        <v>5397</v>
      </c>
      <c r="UPD1357" s="84">
        <f>SUM(UPD1355:UPD1356)</f>
        <v>1000000</v>
      </c>
      <c r="UPE1357" s="84">
        <f>SUM(UPE1355:UPE1356)</f>
        <v>0</v>
      </c>
      <c r="UPF1357" s="84">
        <f>UPE1357/UPD1357</f>
        <v>0</v>
      </c>
      <c r="UPG1357" s="84">
        <f>SUM(UPG1355)</f>
        <v>1000000</v>
      </c>
      <c r="UPH1357" s="84">
        <f>SUM(UPH1355:UPH1356)</f>
        <v>2000000</v>
      </c>
      <c r="UPI1357" s="84">
        <f>SUM(UPI1355:UPI1356)</f>
        <v>0</v>
      </c>
      <c r="UPJ1357" s="84">
        <f>UPI1357/UPH1357</f>
        <v>0</v>
      </c>
      <c r="UPK1357" s="84">
        <f>UPH1357-UPI1357</f>
        <v>2000000</v>
      </c>
      <c r="UPL1357" s="84">
        <f t="shared" si="693"/>
        <v>3000000</v>
      </c>
      <c r="UPS1357" s="84" t="s">
        <v>5397</v>
      </c>
      <c r="UPT1357" s="84">
        <f>SUM(UPT1355:UPT1356)</f>
        <v>1000000</v>
      </c>
      <c r="UPU1357" s="84">
        <f>SUM(UPU1355:UPU1356)</f>
        <v>0</v>
      </c>
      <c r="UPV1357" s="84">
        <f>UPU1357/UPT1357</f>
        <v>0</v>
      </c>
      <c r="UPW1357" s="84">
        <f>SUM(UPW1355)</f>
        <v>1000000</v>
      </c>
      <c r="UPX1357" s="84">
        <f>SUM(UPX1355:UPX1356)</f>
        <v>2000000</v>
      </c>
      <c r="UPY1357" s="84">
        <f>SUM(UPY1355:UPY1356)</f>
        <v>0</v>
      </c>
      <c r="UPZ1357" s="84">
        <f>UPY1357/UPX1357</f>
        <v>0</v>
      </c>
      <c r="UQA1357" s="84">
        <f>UPX1357-UPY1357</f>
        <v>2000000</v>
      </c>
      <c r="UQB1357" s="84">
        <f t="shared" si="694"/>
        <v>3000000</v>
      </c>
      <c r="UQI1357" s="84" t="s">
        <v>5397</v>
      </c>
      <c r="UQJ1357" s="84">
        <f>SUM(UQJ1355:UQJ1356)</f>
        <v>1000000</v>
      </c>
      <c r="UQK1357" s="84">
        <f>SUM(UQK1355:UQK1356)</f>
        <v>0</v>
      </c>
      <c r="UQL1357" s="84">
        <f>UQK1357/UQJ1357</f>
        <v>0</v>
      </c>
      <c r="UQM1357" s="84">
        <f>SUM(UQM1355)</f>
        <v>1000000</v>
      </c>
      <c r="UQN1357" s="84">
        <f>SUM(UQN1355:UQN1356)</f>
        <v>2000000</v>
      </c>
      <c r="UQO1357" s="84">
        <f>SUM(UQO1355:UQO1356)</f>
        <v>0</v>
      </c>
      <c r="UQP1357" s="84">
        <f>UQO1357/UQN1357</f>
        <v>0</v>
      </c>
      <c r="UQQ1357" s="84">
        <f>UQN1357-UQO1357</f>
        <v>2000000</v>
      </c>
      <c r="UQR1357" s="84">
        <f t="shared" si="694"/>
        <v>3000000</v>
      </c>
      <c r="UQY1357" s="84" t="s">
        <v>5397</v>
      </c>
      <c r="UQZ1357" s="84">
        <f>SUM(UQZ1355:UQZ1356)</f>
        <v>1000000</v>
      </c>
      <c r="URA1357" s="84">
        <f>SUM(URA1355:URA1356)</f>
        <v>0</v>
      </c>
      <c r="URB1357" s="84">
        <f>URA1357/UQZ1357</f>
        <v>0</v>
      </c>
      <c r="URC1357" s="84">
        <f>SUM(URC1355)</f>
        <v>1000000</v>
      </c>
      <c r="URD1357" s="84">
        <f>SUM(URD1355:URD1356)</f>
        <v>2000000</v>
      </c>
      <c r="URE1357" s="84">
        <f>SUM(URE1355:URE1356)</f>
        <v>0</v>
      </c>
      <c r="URF1357" s="84">
        <f>URE1357/URD1357</f>
        <v>0</v>
      </c>
      <c r="URG1357" s="84">
        <f>URD1357-URE1357</f>
        <v>2000000</v>
      </c>
      <c r="URH1357" s="84">
        <f t="shared" si="695"/>
        <v>3000000</v>
      </c>
      <c r="URO1357" s="84" t="s">
        <v>5397</v>
      </c>
      <c r="URP1357" s="84">
        <f>SUM(URP1355:URP1356)</f>
        <v>1000000</v>
      </c>
      <c r="URQ1357" s="84">
        <f>SUM(URQ1355:URQ1356)</f>
        <v>0</v>
      </c>
      <c r="URR1357" s="84">
        <f>URQ1357/URP1357</f>
        <v>0</v>
      </c>
      <c r="URS1357" s="84">
        <f>SUM(URS1355)</f>
        <v>1000000</v>
      </c>
      <c r="URT1357" s="84">
        <f>SUM(URT1355:URT1356)</f>
        <v>2000000</v>
      </c>
      <c r="URU1357" s="84">
        <f>SUM(URU1355:URU1356)</f>
        <v>0</v>
      </c>
      <c r="URV1357" s="84">
        <f>URU1357/URT1357</f>
        <v>0</v>
      </c>
      <c r="URW1357" s="84">
        <f>URT1357-URU1357</f>
        <v>2000000</v>
      </c>
      <c r="URX1357" s="84">
        <f t="shared" si="695"/>
        <v>3000000</v>
      </c>
      <c r="USE1357" s="84" t="s">
        <v>5397</v>
      </c>
      <c r="USF1357" s="84">
        <f>SUM(USF1355:USF1356)</f>
        <v>1000000</v>
      </c>
      <c r="USG1357" s="84">
        <f>SUM(USG1355:USG1356)</f>
        <v>0</v>
      </c>
      <c r="USH1357" s="84">
        <f>USG1357/USF1357</f>
        <v>0</v>
      </c>
      <c r="USI1357" s="84">
        <f>SUM(USI1355)</f>
        <v>1000000</v>
      </c>
      <c r="USJ1357" s="84">
        <f>SUM(USJ1355:USJ1356)</f>
        <v>2000000</v>
      </c>
      <c r="USK1357" s="84">
        <f>SUM(USK1355:USK1356)</f>
        <v>0</v>
      </c>
      <c r="USL1357" s="84">
        <f>USK1357/USJ1357</f>
        <v>0</v>
      </c>
      <c r="USM1357" s="84">
        <f>USJ1357-USK1357</f>
        <v>2000000</v>
      </c>
      <c r="USN1357" s="84">
        <f t="shared" si="696"/>
        <v>3000000</v>
      </c>
      <c r="USU1357" s="84" t="s">
        <v>5397</v>
      </c>
      <c r="USV1357" s="84">
        <f>SUM(USV1355:USV1356)</f>
        <v>1000000</v>
      </c>
      <c r="USW1357" s="84">
        <f>SUM(USW1355:USW1356)</f>
        <v>0</v>
      </c>
      <c r="USX1357" s="84">
        <f>USW1357/USV1357</f>
        <v>0</v>
      </c>
      <c r="USY1357" s="84">
        <f>SUM(USY1355)</f>
        <v>1000000</v>
      </c>
      <c r="USZ1357" s="84">
        <f>SUM(USZ1355:USZ1356)</f>
        <v>2000000</v>
      </c>
      <c r="UTA1357" s="84">
        <f>SUM(UTA1355:UTA1356)</f>
        <v>0</v>
      </c>
      <c r="UTB1357" s="84">
        <f>UTA1357/USZ1357</f>
        <v>0</v>
      </c>
      <c r="UTC1357" s="84">
        <f>USZ1357-UTA1357</f>
        <v>2000000</v>
      </c>
      <c r="UTD1357" s="84">
        <f t="shared" si="696"/>
        <v>3000000</v>
      </c>
      <c r="UTK1357" s="84" t="s">
        <v>5397</v>
      </c>
      <c r="UTL1357" s="84">
        <f>SUM(UTL1355:UTL1356)</f>
        <v>1000000</v>
      </c>
      <c r="UTM1357" s="84">
        <f>SUM(UTM1355:UTM1356)</f>
        <v>0</v>
      </c>
      <c r="UTN1357" s="84">
        <f>UTM1357/UTL1357</f>
        <v>0</v>
      </c>
      <c r="UTO1357" s="84">
        <f>SUM(UTO1355)</f>
        <v>1000000</v>
      </c>
      <c r="UTP1357" s="84">
        <f>SUM(UTP1355:UTP1356)</f>
        <v>2000000</v>
      </c>
      <c r="UTQ1357" s="84">
        <f>SUM(UTQ1355:UTQ1356)</f>
        <v>0</v>
      </c>
      <c r="UTR1357" s="84">
        <f>UTQ1357/UTP1357</f>
        <v>0</v>
      </c>
      <c r="UTS1357" s="84">
        <f>UTP1357-UTQ1357</f>
        <v>2000000</v>
      </c>
      <c r="UTT1357" s="84">
        <f t="shared" si="697"/>
        <v>3000000</v>
      </c>
      <c r="UUA1357" s="84" t="s">
        <v>5397</v>
      </c>
      <c r="UUB1357" s="84">
        <f>SUM(UUB1355:UUB1356)</f>
        <v>1000000</v>
      </c>
      <c r="UUC1357" s="84">
        <f>SUM(UUC1355:UUC1356)</f>
        <v>0</v>
      </c>
      <c r="UUD1357" s="84">
        <f>UUC1357/UUB1357</f>
        <v>0</v>
      </c>
      <c r="UUE1357" s="84">
        <f>SUM(UUE1355)</f>
        <v>1000000</v>
      </c>
      <c r="UUF1357" s="84">
        <f>SUM(UUF1355:UUF1356)</f>
        <v>2000000</v>
      </c>
      <c r="UUG1357" s="84">
        <f>SUM(UUG1355:UUG1356)</f>
        <v>0</v>
      </c>
      <c r="UUH1357" s="84">
        <f>UUG1357/UUF1357</f>
        <v>0</v>
      </c>
      <c r="UUI1357" s="84">
        <f>UUF1357-UUG1357</f>
        <v>2000000</v>
      </c>
      <c r="UUJ1357" s="84">
        <f t="shared" si="697"/>
        <v>3000000</v>
      </c>
      <c r="UUQ1357" s="84" t="s">
        <v>5397</v>
      </c>
      <c r="UUR1357" s="84">
        <f>SUM(UUR1355:UUR1356)</f>
        <v>1000000</v>
      </c>
      <c r="UUS1357" s="84">
        <f>SUM(UUS1355:UUS1356)</f>
        <v>0</v>
      </c>
      <c r="UUT1357" s="84">
        <f>UUS1357/UUR1357</f>
        <v>0</v>
      </c>
      <c r="UUU1357" s="84">
        <f>SUM(UUU1355)</f>
        <v>1000000</v>
      </c>
      <c r="UUV1357" s="84">
        <f>SUM(UUV1355:UUV1356)</f>
        <v>2000000</v>
      </c>
      <c r="UUW1357" s="84">
        <f>SUM(UUW1355:UUW1356)</f>
        <v>0</v>
      </c>
      <c r="UUX1357" s="84">
        <f>UUW1357/UUV1357</f>
        <v>0</v>
      </c>
      <c r="UUY1357" s="84">
        <f>UUV1357-UUW1357</f>
        <v>2000000</v>
      </c>
      <c r="UUZ1357" s="84">
        <f t="shared" si="698"/>
        <v>3000000</v>
      </c>
      <c r="UVG1357" s="84" t="s">
        <v>5397</v>
      </c>
      <c r="UVH1357" s="84">
        <f>SUM(UVH1355:UVH1356)</f>
        <v>1000000</v>
      </c>
      <c r="UVI1357" s="84">
        <f>SUM(UVI1355:UVI1356)</f>
        <v>0</v>
      </c>
      <c r="UVJ1357" s="84">
        <f>UVI1357/UVH1357</f>
        <v>0</v>
      </c>
      <c r="UVK1357" s="84">
        <f>SUM(UVK1355)</f>
        <v>1000000</v>
      </c>
      <c r="UVL1357" s="84">
        <f>SUM(UVL1355:UVL1356)</f>
        <v>2000000</v>
      </c>
      <c r="UVM1357" s="84">
        <f>SUM(UVM1355:UVM1356)</f>
        <v>0</v>
      </c>
      <c r="UVN1357" s="84">
        <f>UVM1357/UVL1357</f>
        <v>0</v>
      </c>
      <c r="UVO1357" s="84">
        <f>UVL1357-UVM1357</f>
        <v>2000000</v>
      </c>
      <c r="UVP1357" s="84">
        <f t="shared" si="698"/>
        <v>3000000</v>
      </c>
      <c r="UVW1357" s="84" t="s">
        <v>5397</v>
      </c>
      <c r="UVX1357" s="84">
        <f>SUM(UVX1355:UVX1356)</f>
        <v>1000000</v>
      </c>
      <c r="UVY1357" s="84">
        <f>SUM(UVY1355:UVY1356)</f>
        <v>0</v>
      </c>
      <c r="UVZ1357" s="84">
        <f>UVY1357/UVX1357</f>
        <v>0</v>
      </c>
      <c r="UWA1357" s="84">
        <f>SUM(UWA1355)</f>
        <v>1000000</v>
      </c>
      <c r="UWB1357" s="84">
        <f>SUM(UWB1355:UWB1356)</f>
        <v>2000000</v>
      </c>
      <c r="UWC1357" s="84">
        <f>SUM(UWC1355:UWC1356)</f>
        <v>0</v>
      </c>
      <c r="UWD1357" s="84">
        <f>UWC1357/UWB1357</f>
        <v>0</v>
      </c>
      <c r="UWE1357" s="84">
        <f>UWB1357-UWC1357</f>
        <v>2000000</v>
      </c>
      <c r="UWF1357" s="84">
        <f t="shared" si="699"/>
        <v>3000000</v>
      </c>
      <c r="UWM1357" s="84" t="s">
        <v>5397</v>
      </c>
      <c r="UWN1357" s="84">
        <f>SUM(UWN1355:UWN1356)</f>
        <v>1000000</v>
      </c>
      <c r="UWO1357" s="84">
        <f>SUM(UWO1355:UWO1356)</f>
        <v>0</v>
      </c>
      <c r="UWP1357" s="84">
        <f>UWO1357/UWN1357</f>
        <v>0</v>
      </c>
      <c r="UWQ1357" s="84">
        <f>SUM(UWQ1355)</f>
        <v>1000000</v>
      </c>
      <c r="UWR1357" s="84">
        <f>SUM(UWR1355:UWR1356)</f>
        <v>2000000</v>
      </c>
      <c r="UWS1357" s="84">
        <f>SUM(UWS1355:UWS1356)</f>
        <v>0</v>
      </c>
      <c r="UWT1357" s="84">
        <f>UWS1357/UWR1357</f>
        <v>0</v>
      </c>
      <c r="UWU1357" s="84">
        <f>UWR1357-UWS1357</f>
        <v>2000000</v>
      </c>
      <c r="UWV1357" s="84">
        <f t="shared" si="699"/>
        <v>3000000</v>
      </c>
      <c r="UXC1357" s="84" t="s">
        <v>5397</v>
      </c>
      <c r="UXD1357" s="84">
        <f>SUM(UXD1355:UXD1356)</f>
        <v>1000000</v>
      </c>
      <c r="UXE1357" s="84">
        <f>SUM(UXE1355:UXE1356)</f>
        <v>0</v>
      </c>
      <c r="UXF1357" s="84">
        <f>UXE1357/UXD1357</f>
        <v>0</v>
      </c>
      <c r="UXG1357" s="84">
        <f>SUM(UXG1355)</f>
        <v>1000000</v>
      </c>
      <c r="UXH1357" s="84">
        <f>SUM(UXH1355:UXH1356)</f>
        <v>2000000</v>
      </c>
      <c r="UXI1357" s="84">
        <f>SUM(UXI1355:UXI1356)</f>
        <v>0</v>
      </c>
      <c r="UXJ1357" s="84">
        <f>UXI1357/UXH1357</f>
        <v>0</v>
      </c>
      <c r="UXK1357" s="84">
        <f>UXH1357-UXI1357</f>
        <v>2000000</v>
      </c>
      <c r="UXL1357" s="84">
        <f t="shared" si="700"/>
        <v>3000000</v>
      </c>
      <c r="UXS1357" s="84" t="s">
        <v>5397</v>
      </c>
      <c r="UXT1357" s="84">
        <f>SUM(UXT1355:UXT1356)</f>
        <v>1000000</v>
      </c>
      <c r="UXU1357" s="84">
        <f>SUM(UXU1355:UXU1356)</f>
        <v>0</v>
      </c>
      <c r="UXV1357" s="84">
        <f>UXU1357/UXT1357</f>
        <v>0</v>
      </c>
      <c r="UXW1357" s="84">
        <f>SUM(UXW1355)</f>
        <v>1000000</v>
      </c>
      <c r="UXX1357" s="84">
        <f>SUM(UXX1355:UXX1356)</f>
        <v>2000000</v>
      </c>
      <c r="UXY1357" s="84">
        <f>SUM(UXY1355:UXY1356)</f>
        <v>0</v>
      </c>
      <c r="UXZ1357" s="84">
        <f>UXY1357/UXX1357</f>
        <v>0</v>
      </c>
      <c r="UYA1357" s="84">
        <f>UXX1357-UXY1357</f>
        <v>2000000</v>
      </c>
      <c r="UYB1357" s="84">
        <f t="shared" si="700"/>
        <v>3000000</v>
      </c>
      <c r="UYI1357" s="84" t="s">
        <v>5397</v>
      </c>
      <c r="UYJ1357" s="84">
        <f>SUM(UYJ1355:UYJ1356)</f>
        <v>1000000</v>
      </c>
      <c r="UYK1357" s="84">
        <f>SUM(UYK1355:UYK1356)</f>
        <v>0</v>
      </c>
      <c r="UYL1357" s="84">
        <f>UYK1357/UYJ1357</f>
        <v>0</v>
      </c>
      <c r="UYM1357" s="84">
        <f>SUM(UYM1355)</f>
        <v>1000000</v>
      </c>
      <c r="UYN1357" s="84">
        <f>SUM(UYN1355:UYN1356)</f>
        <v>2000000</v>
      </c>
      <c r="UYO1357" s="84">
        <f>SUM(UYO1355:UYO1356)</f>
        <v>0</v>
      </c>
      <c r="UYP1357" s="84">
        <f>UYO1357/UYN1357</f>
        <v>0</v>
      </c>
      <c r="UYQ1357" s="84">
        <f>UYN1357-UYO1357</f>
        <v>2000000</v>
      </c>
      <c r="UYR1357" s="84">
        <f t="shared" si="701"/>
        <v>3000000</v>
      </c>
      <c r="UYY1357" s="84" t="s">
        <v>5397</v>
      </c>
      <c r="UYZ1357" s="84">
        <f>SUM(UYZ1355:UYZ1356)</f>
        <v>1000000</v>
      </c>
      <c r="UZA1357" s="84">
        <f>SUM(UZA1355:UZA1356)</f>
        <v>0</v>
      </c>
      <c r="UZB1357" s="84">
        <f>UZA1357/UYZ1357</f>
        <v>0</v>
      </c>
      <c r="UZC1357" s="84">
        <f>SUM(UZC1355)</f>
        <v>1000000</v>
      </c>
      <c r="UZD1357" s="84">
        <f>SUM(UZD1355:UZD1356)</f>
        <v>2000000</v>
      </c>
      <c r="UZE1357" s="84">
        <f>SUM(UZE1355:UZE1356)</f>
        <v>0</v>
      </c>
      <c r="UZF1357" s="84">
        <f>UZE1357/UZD1357</f>
        <v>0</v>
      </c>
      <c r="UZG1357" s="84">
        <f>UZD1357-UZE1357</f>
        <v>2000000</v>
      </c>
      <c r="UZH1357" s="84">
        <f t="shared" si="701"/>
        <v>3000000</v>
      </c>
      <c r="UZO1357" s="84" t="s">
        <v>5397</v>
      </c>
      <c r="UZP1357" s="84">
        <f>SUM(UZP1355:UZP1356)</f>
        <v>1000000</v>
      </c>
      <c r="UZQ1357" s="84">
        <f>SUM(UZQ1355:UZQ1356)</f>
        <v>0</v>
      </c>
      <c r="UZR1357" s="84">
        <f>UZQ1357/UZP1357</f>
        <v>0</v>
      </c>
      <c r="UZS1357" s="84">
        <f>SUM(UZS1355)</f>
        <v>1000000</v>
      </c>
      <c r="UZT1357" s="84">
        <f>SUM(UZT1355:UZT1356)</f>
        <v>2000000</v>
      </c>
      <c r="UZU1357" s="84">
        <f>SUM(UZU1355:UZU1356)</f>
        <v>0</v>
      </c>
      <c r="UZV1357" s="84">
        <f>UZU1357/UZT1357</f>
        <v>0</v>
      </c>
      <c r="UZW1357" s="84">
        <f>UZT1357-UZU1357</f>
        <v>2000000</v>
      </c>
      <c r="UZX1357" s="84">
        <f t="shared" si="702"/>
        <v>3000000</v>
      </c>
      <c r="VAE1357" s="84" t="s">
        <v>5397</v>
      </c>
      <c r="VAF1357" s="84">
        <f>SUM(VAF1355:VAF1356)</f>
        <v>1000000</v>
      </c>
      <c r="VAG1357" s="84">
        <f>SUM(VAG1355:VAG1356)</f>
        <v>0</v>
      </c>
      <c r="VAH1357" s="84">
        <f>VAG1357/VAF1357</f>
        <v>0</v>
      </c>
      <c r="VAI1357" s="84">
        <f>SUM(VAI1355)</f>
        <v>1000000</v>
      </c>
      <c r="VAJ1357" s="84">
        <f>SUM(VAJ1355:VAJ1356)</f>
        <v>2000000</v>
      </c>
      <c r="VAK1357" s="84">
        <f>SUM(VAK1355:VAK1356)</f>
        <v>0</v>
      </c>
      <c r="VAL1357" s="84">
        <f>VAK1357/VAJ1357</f>
        <v>0</v>
      </c>
      <c r="VAM1357" s="84">
        <f>VAJ1357-VAK1357</f>
        <v>2000000</v>
      </c>
      <c r="VAN1357" s="84">
        <f t="shared" si="702"/>
        <v>3000000</v>
      </c>
      <c r="VAU1357" s="84" t="s">
        <v>5397</v>
      </c>
      <c r="VAV1357" s="84">
        <f>SUM(VAV1355:VAV1356)</f>
        <v>1000000</v>
      </c>
      <c r="VAW1357" s="84">
        <f>SUM(VAW1355:VAW1356)</f>
        <v>0</v>
      </c>
      <c r="VAX1357" s="84">
        <f>VAW1357/VAV1357</f>
        <v>0</v>
      </c>
      <c r="VAY1357" s="84">
        <f>SUM(VAY1355)</f>
        <v>1000000</v>
      </c>
      <c r="VAZ1357" s="84">
        <f>SUM(VAZ1355:VAZ1356)</f>
        <v>2000000</v>
      </c>
      <c r="VBA1357" s="84">
        <f>SUM(VBA1355:VBA1356)</f>
        <v>0</v>
      </c>
      <c r="VBB1357" s="84">
        <f>VBA1357/VAZ1357</f>
        <v>0</v>
      </c>
      <c r="VBC1357" s="84">
        <f>VAZ1357-VBA1357</f>
        <v>2000000</v>
      </c>
      <c r="VBD1357" s="84">
        <f t="shared" si="703"/>
        <v>3000000</v>
      </c>
      <c r="VBK1357" s="84" t="s">
        <v>5397</v>
      </c>
      <c r="VBL1357" s="84">
        <f>SUM(VBL1355:VBL1356)</f>
        <v>1000000</v>
      </c>
      <c r="VBM1357" s="84">
        <f>SUM(VBM1355:VBM1356)</f>
        <v>0</v>
      </c>
      <c r="VBN1357" s="84">
        <f>VBM1357/VBL1357</f>
        <v>0</v>
      </c>
      <c r="VBO1357" s="84">
        <f>SUM(VBO1355)</f>
        <v>1000000</v>
      </c>
      <c r="VBP1357" s="84">
        <f>SUM(VBP1355:VBP1356)</f>
        <v>2000000</v>
      </c>
      <c r="VBQ1357" s="84">
        <f>SUM(VBQ1355:VBQ1356)</f>
        <v>0</v>
      </c>
      <c r="VBR1357" s="84">
        <f>VBQ1357/VBP1357</f>
        <v>0</v>
      </c>
      <c r="VBS1357" s="84">
        <f>VBP1357-VBQ1357</f>
        <v>2000000</v>
      </c>
      <c r="VBT1357" s="84">
        <f t="shared" si="703"/>
        <v>3000000</v>
      </c>
      <c r="VCA1357" s="84" t="s">
        <v>5397</v>
      </c>
      <c r="VCB1357" s="84">
        <f>SUM(VCB1355:VCB1356)</f>
        <v>1000000</v>
      </c>
      <c r="VCC1357" s="84">
        <f>SUM(VCC1355:VCC1356)</f>
        <v>0</v>
      </c>
      <c r="VCD1357" s="84">
        <f>VCC1357/VCB1357</f>
        <v>0</v>
      </c>
      <c r="VCE1357" s="84">
        <f>SUM(VCE1355)</f>
        <v>1000000</v>
      </c>
      <c r="VCF1357" s="84">
        <f>SUM(VCF1355:VCF1356)</f>
        <v>2000000</v>
      </c>
      <c r="VCG1357" s="84">
        <f>SUM(VCG1355:VCG1356)</f>
        <v>0</v>
      </c>
      <c r="VCH1357" s="84">
        <f>VCG1357/VCF1357</f>
        <v>0</v>
      </c>
      <c r="VCI1357" s="84">
        <f>VCF1357-VCG1357</f>
        <v>2000000</v>
      </c>
      <c r="VCJ1357" s="84">
        <f t="shared" si="704"/>
        <v>3000000</v>
      </c>
      <c r="VCQ1357" s="84" t="s">
        <v>5397</v>
      </c>
      <c r="VCR1357" s="84">
        <f>SUM(VCR1355:VCR1356)</f>
        <v>1000000</v>
      </c>
      <c r="VCS1357" s="84">
        <f>SUM(VCS1355:VCS1356)</f>
        <v>0</v>
      </c>
      <c r="VCT1357" s="84">
        <f>VCS1357/VCR1357</f>
        <v>0</v>
      </c>
      <c r="VCU1357" s="84">
        <f>SUM(VCU1355)</f>
        <v>1000000</v>
      </c>
      <c r="VCV1357" s="84">
        <f>SUM(VCV1355:VCV1356)</f>
        <v>2000000</v>
      </c>
      <c r="VCW1357" s="84">
        <f>SUM(VCW1355:VCW1356)</f>
        <v>0</v>
      </c>
      <c r="VCX1357" s="84">
        <f>VCW1357/VCV1357</f>
        <v>0</v>
      </c>
      <c r="VCY1357" s="84">
        <f>VCV1357-VCW1357</f>
        <v>2000000</v>
      </c>
      <c r="VCZ1357" s="84">
        <f t="shared" si="704"/>
        <v>3000000</v>
      </c>
      <c r="VDG1357" s="84" t="s">
        <v>5397</v>
      </c>
      <c r="VDH1357" s="84">
        <f>SUM(VDH1355:VDH1356)</f>
        <v>1000000</v>
      </c>
      <c r="VDI1357" s="84">
        <f>SUM(VDI1355:VDI1356)</f>
        <v>0</v>
      </c>
      <c r="VDJ1357" s="84">
        <f>VDI1357/VDH1357</f>
        <v>0</v>
      </c>
      <c r="VDK1357" s="84">
        <f>SUM(VDK1355)</f>
        <v>1000000</v>
      </c>
      <c r="VDL1357" s="84">
        <f>SUM(VDL1355:VDL1356)</f>
        <v>2000000</v>
      </c>
      <c r="VDM1357" s="84">
        <f>SUM(VDM1355:VDM1356)</f>
        <v>0</v>
      </c>
      <c r="VDN1357" s="84">
        <f>VDM1357/VDL1357</f>
        <v>0</v>
      </c>
      <c r="VDO1357" s="84">
        <f>VDL1357-VDM1357</f>
        <v>2000000</v>
      </c>
      <c r="VDP1357" s="84">
        <f t="shared" si="705"/>
        <v>3000000</v>
      </c>
      <c r="VDW1357" s="84" t="s">
        <v>5397</v>
      </c>
      <c r="VDX1357" s="84">
        <f>SUM(VDX1355:VDX1356)</f>
        <v>1000000</v>
      </c>
      <c r="VDY1357" s="84">
        <f>SUM(VDY1355:VDY1356)</f>
        <v>0</v>
      </c>
      <c r="VDZ1357" s="84">
        <f>VDY1357/VDX1357</f>
        <v>0</v>
      </c>
      <c r="VEA1357" s="84">
        <f>SUM(VEA1355)</f>
        <v>1000000</v>
      </c>
      <c r="VEB1357" s="84">
        <f>SUM(VEB1355:VEB1356)</f>
        <v>2000000</v>
      </c>
      <c r="VEC1357" s="84">
        <f>SUM(VEC1355:VEC1356)</f>
        <v>0</v>
      </c>
      <c r="VED1357" s="84">
        <f>VEC1357/VEB1357</f>
        <v>0</v>
      </c>
      <c r="VEE1357" s="84">
        <f>VEB1357-VEC1357</f>
        <v>2000000</v>
      </c>
      <c r="VEF1357" s="84">
        <f t="shared" si="705"/>
        <v>3000000</v>
      </c>
      <c r="VEM1357" s="84" t="s">
        <v>5397</v>
      </c>
      <c r="VEN1357" s="84">
        <f>SUM(VEN1355:VEN1356)</f>
        <v>1000000</v>
      </c>
      <c r="VEO1357" s="84">
        <f>SUM(VEO1355:VEO1356)</f>
        <v>0</v>
      </c>
      <c r="VEP1357" s="84">
        <f>VEO1357/VEN1357</f>
        <v>0</v>
      </c>
      <c r="VEQ1357" s="84">
        <f>SUM(VEQ1355)</f>
        <v>1000000</v>
      </c>
      <c r="VER1357" s="84">
        <f>SUM(VER1355:VER1356)</f>
        <v>2000000</v>
      </c>
      <c r="VES1357" s="84">
        <f>SUM(VES1355:VES1356)</f>
        <v>0</v>
      </c>
      <c r="VET1357" s="84">
        <f>VES1357/VER1357</f>
        <v>0</v>
      </c>
      <c r="VEU1357" s="84">
        <f>VER1357-VES1357</f>
        <v>2000000</v>
      </c>
      <c r="VEV1357" s="84">
        <f t="shared" si="706"/>
        <v>3000000</v>
      </c>
      <c r="VFC1357" s="84" t="s">
        <v>5397</v>
      </c>
      <c r="VFD1357" s="84">
        <f>SUM(VFD1355:VFD1356)</f>
        <v>1000000</v>
      </c>
      <c r="VFE1357" s="84">
        <f>SUM(VFE1355:VFE1356)</f>
        <v>0</v>
      </c>
      <c r="VFF1357" s="84">
        <f>VFE1357/VFD1357</f>
        <v>0</v>
      </c>
      <c r="VFG1357" s="84">
        <f>SUM(VFG1355)</f>
        <v>1000000</v>
      </c>
      <c r="VFH1357" s="84">
        <f>SUM(VFH1355:VFH1356)</f>
        <v>2000000</v>
      </c>
      <c r="VFI1357" s="84">
        <f>SUM(VFI1355:VFI1356)</f>
        <v>0</v>
      </c>
      <c r="VFJ1357" s="84">
        <f>VFI1357/VFH1357</f>
        <v>0</v>
      </c>
      <c r="VFK1357" s="84">
        <f>VFH1357-VFI1357</f>
        <v>2000000</v>
      </c>
      <c r="VFL1357" s="84">
        <f t="shared" si="706"/>
        <v>3000000</v>
      </c>
      <c r="VFS1357" s="84" t="s">
        <v>5397</v>
      </c>
      <c r="VFT1357" s="84">
        <f>SUM(VFT1355:VFT1356)</f>
        <v>1000000</v>
      </c>
      <c r="VFU1357" s="84">
        <f>SUM(VFU1355:VFU1356)</f>
        <v>0</v>
      </c>
      <c r="VFV1357" s="84">
        <f>VFU1357/VFT1357</f>
        <v>0</v>
      </c>
      <c r="VFW1357" s="84">
        <f>SUM(VFW1355)</f>
        <v>1000000</v>
      </c>
      <c r="VFX1357" s="84">
        <f>SUM(VFX1355:VFX1356)</f>
        <v>2000000</v>
      </c>
      <c r="VFY1357" s="84">
        <f>SUM(VFY1355:VFY1356)</f>
        <v>0</v>
      </c>
      <c r="VFZ1357" s="84">
        <f>VFY1357/VFX1357</f>
        <v>0</v>
      </c>
      <c r="VGA1357" s="84">
        <f>VFX1357-VFY1357</f>
        <v>2000000</v>
      </c>
      <c r="VGB1357" s="84">
        <f t="shared" si="707"/>
        <v>3000000</v>
      </c>
      <c r="VGI1357" s="84" t="s">
        <v>5397</v>
      </c>
      <c r="VGJ1357" s="84">
        <f>SUM(VGJ1355:VGJ1356)</f>
        <v>1000000</v>
      </c>
      <c r="VGK1357" s="84">
        <f>SUM(VGK1355:VGK1356)</f>
        <v>0</v>
      </c>
      <c r="VGL1357" s="84">
        <f>VGK1357/VGJ1357</f>
        <v>0</v>
      </c>
      <c r="VGM1357" s="84">
        <f>SUM(VGM1355)</f>
        <v>1000000</v>
      </c>
      <c r="VGN1357" s="84">
        <f>SUM(VGN1355:VGN1356)</f>
        <v>2000000</v>
      </c>
      <c r="VGO1357" s="84">
        <f>SUM(VGO1355:VGO1356)</f>
        <v>0</v>
      </c>
      <c r="VGP1357" s="84">
        <f>VGO1357/VGN1357</f>
        <v>0</v>
      </c>
      <c r="VGQ1357" s="84">
        <f>VGN1357-VGO1357</f>
        <v>2000000</v>
      </c>
      <c r="VGR1357" s="84">
        <f t="shared" si="707"/>
        <v>3000000</v>
      </c>
      <c r="VGY1357" s="84" t="s">
        <v>5397</v>
      </c>
      <c r="VGZ1357" s="84">
        <f>SUM(VGZ1355:VGZ1356)</f>
        <v>1000000</v>
      </c>
      <c r="VHA1357" s="84">
        <f>SUM(VHA1355:VHA1356)</f>
        <v>0</v>
      </c>
      <c r="VHB1357" s="84">
        <f>VHA1357/VGZ1357</f>
        <v>0</v>
      </c>
      <c r="VHC1357" s="84">
        <f>SUM(VHC1355)</f>
        <v>1000000</v>
      </c>
      <c r="VHD1357" s="84">
        <f>SUM(VHD1355:VHD1356)</f>
        <v>2000000</v>
      </c>
      <c r="VHE1357" s="84">
        <f>SUM(VHE1355:VHE1356)</f>
        <v>0</v>
      </c>
      <c r="VHF1357" s="84">
        <f>VHE1357/VHD1357</f>
        <v>0</v>
      </c>
      <c r="VHG1357" s="84">
        <f>VHD1357-VHE1357</f>
        <v>2000000</v>
      </c>
      <c r="VHH1357" s="84">
        <f t="shared" si="708"/>
        <v>3000000</v>
      </c>
      <c r="VHO1357" s="84" t="s">
        <v>5397</v>
      </c>
      <c r="VHP1357" s="84">
        <f>SUM(VHP1355:VHP1356)</f>
        <v>1000000</v>
      </c>
      <c r="VHQ1357" s="84">
        <f>SUM(VHQ1355:VHQ1356)</f>
        <v>0</v>
      </c>
      <c r="VHR1357" s="84">
        <f>VHQ1357/VHP1357</f>
        <v>0</v>
      </c>
      <c r="VHS1357" s="84">
        <f>SUM(VHS1355)</f>
        <v>1000000</v>
      </c>
      <c r="VHT1357" s="84">
        <f>SUM(VHT1355:VHT1356)</f>
        <v>2000000</v>
      </c>
      <c r="VHU1357" s="84">
        <f>SUM(VHU1355:VHU1356)</f>
        <v>0</v>
      </c>
      <c r="VHV1357" s="84">
        <f>VHU1357/VHT1357</f>
        <v>0</v>
      </c>
      <c r="VHW1357" s="84">
        <f>VHT1357-VHU1357</f>
        <v>2000000</v>
      </c>
      <c r="VHX1357" s="84">
        <f t="shared" si="708"/>
        <v>3000000</v>
      </c>
      <c r="VIE1357" s="84" t="s">
        <v>5397</v>
      </c>
      <c r="VIF1357" s="84">
        <f>SUM(VIF1355:VIF1356)</f>
        <v>1000000</v>
      </c>
      <c r="VIG1357" s="84">
        <f>SUM(VIG1355:VIG1356)</f>
        <v>0</v>
      </c>
      <c r="VIH1357" s="84">
        <f>VIG1357/VIF1357</f>
        <v>0</v>
      </c>
      <c r="VII1357" s="84">
        <f>SUM(VII1355)</f>
        <v>1000000</v>
      </c>
      <c r="VIJ1357" s="84">
        <f>SUM(VIJ1355:VIJ1356)</f>
        <v>2000000</v>
      </c>
      <c r="VIK1357" s="84">
        <f>SUM(VIK1355:VIK1356)</f>
        <v>0</v>
      </c>
      <c r="VIL1357" s="84">
        <f>VIK1357/VIJ1357</f>
        <v>0</v>
      </c>
      <c r="VIM1357" s="84">
        <f>VIJ1357-VIK1357</f>
        <v>2000000</v>
      </c>
      <c r="VIN1357" s="84">
        <f t="shared" si="709"/>
        <v>3000000</v>
      </c>
      <c r="VIU1357" s="84" t="s">
        <v>5397</v>
      </c>
      <c r="VIV1357" s="84">
        <f>SUM(VIV1355:VIV1356)</f>
        <v>1000000</v>
      </c>
      <c r="VIW1357" s="84">
        <f>SUM(VIW1355:VIW1356)</f>
        <v>0</v>
      </c>
      <c r="VIX1357" s="84">
        <f>VIW1357/VIV1357</f>
        <v>0</v>
      </c>
      <c r="VIY1357" s="84">
        <f>SUM(VIY1355)</f>
        <v>1000000</v>
      </c>
      <c r="VIZ1357" s="84">
        <f>SUM(VIZ1355:VIZ1356)</f>
        <v>2000000</v>
      </c>
      <c r="VJA1357" s="84">
        <f>SUM(VJA1355:VJA1356)</f>
        <v>0</v>
      </c>
      <c r="VJB1357" s="84">
        <f>VJA1357/VIZ1357</f>
        <v>0</v>
      </c>
      <c r="VJC1357" s="84">
        <f>VIZ1357-VJA1357</f>
        <v>2000000</v>
      </c>
      <c r="VJD1357" s="84">
        <f t="shared" si="709"/>
        <v>3000000</v>
      </c>
      <c r="VJK1357" s="84" t="s">
        <v>5397</v>
      </c>
      <c r="VJL1357" s="84">
        <f>SUM(VJL1355:VJL1356)</f>
        <v>1000000</v>
      </c>
      <c r="VJM1357" s="84">
        <f>SUM(VJM1355:VJM1356)</f>
        <v>0</v>
      </c>
      <c r="VJN1357" s="84">
        <f>VJM1357/VJL1357</f>
        <v>0</v>
      </c>
      <c r="VJO1357" s="84">
        <f>SUM(VJO1355)</f>
        <v>1000000</v>
      </c>
      <c r="VJP1357" s="84">
        <f>SUM(VJP1355:VJP1356)</f>
        <v>2000000</v>
      </c>
      <c r="VJQ1357" s="84">
        <f>SUM(VJQ1355:VJQ1356)</f>
        <v>0</v>
      </c>
      <c r="VJR1357" s="84">
        <f>VJQ1357/VJP1357</f>
        <v>0</v>
      </c>
      <c r="VJS1357" s="84">
        <f>VJP1357-VJQ1357</f>
        <v>2000000</v>
      </c>
      <c r="VJT1357" s="84">
        <f t="shared" si="710"/>
        <v>3000000</v>
      </c>
      <c r="VKA1357" s="84" t="s">
        <v>5397</v>
      </c>
      <c r="VKB1357" s="84">
        <f>SUM(VKB1355:VKB1356)</f>
        <v>1000000</v>
      </c>
      <c r="VKC1357" s="84">
        <f>SUM(VKC1355:VKC1356)</f>
        <v>0</v>
      </c>
      <c r="VKD1357" s="84">
        <f>VKC1357/VKB1357</f>
        <v>0</v>
      </c>
      <c r="VKE1357" s="84">
        <f>SUM(VKE1355)</f>
        <v>1000000</v>
      </c>
      <c r="VKF1357" s="84">
        <f>SUM(VKF1355:VKF1356)</f>
        <v>2000000</v>
      </c>
      <c r="VKG1357" s="84">
        <f>SUM(VKG1355:VKG1356)</f>
        <v>0</v>
      </c>
      <c r="VKH1357" s="84">
        <f>VKG1357/VKF1357</f>
        <v>0</v>
      </c>
      <c r="VKI1357" s="84">
        <f>VKF1357-VKG1357</f>
        <v>2000000</v>
      </c>
      <c r="VKJ1357" s="84">
        <f t="shared" si="710"/>
        <v>3000000</v>
      </c>
      <c r="VKQ1357" s="84" t="s">
        <v>5397</v>
      </c>
      <c r="VKR1357" s="84">
        <f>SUM(VKR1355:VKR1356)</f>
        <v>1000000</v>
      </c>
      <c r="VKS1357" s="84">
        <f>SUM(VKS1355:VKS1356)</f>
        <v>0</v>
      </c>
      <c r="VKT1357" s="84">
        <f>VKS1357/VKR1357</f>
        <v>0</v>
      </c>
      <c r="VKU1357" s="84">
        <f>SUM(VKU1355)</f>
        <v>1000000</v>
      </c>
      <c r="VKV1357" s="84">
        <f>SUM(VKV1355:VKV1356)</f>
        <v>2000000</v>
      </c>
      <c r="VKW1357" s="84">
        <f>SUM(VKW1355:VKW1356)</f>
        <v>0</v>
      </c>
      <c r="VKX1357" s="84">
        <f>VKW1357/VKV1357</f>
        <v>0</v>
      </c>
      <c r="VKY1357" s="84">
        <f>VKV1357-VKW1357</f>
        <v>2000000</v>
      </c>
      <c r="VKZ1357" s="84">
        <f t="shared" si="711"/>
        <v>3000000</v>
      </c>
      <c r="VLG1357" s="84" t="s">
        <v>5397</v>
      </c>
      <c r="VLH1357" s="84">
        <f>SUM(VLH1355:VLH1356)</f>
        <v>1000000</v>
      </c>
      <c r="VLI1357" s="84">
        <f>SUM(VLI1355:VLI1356)</f>
        <v>0</v>
      </c>
      <c r="VLJ1357" s="84">
        <f>VLI1357/VLH1357</f>
        <v>0</v>
      </c>
      <c r="VLK1357" s="84">
        <f>SUM(VLK1355)</f>
        <v>1000000</v>
      </c>
      <c r="VLL1357" s="84">
        <f>SUM(VLL1355:VLL1356)</f>
        <v>2000000</v>
      </c>
      <c r="VLM1357" s="84">
        <f>SUM(VLM1355:VLM1356)</f>
        <v>0</v>
      </c>
      <c r="VLN1357" s="84">
        <f>VLM1357/VLL1357</f>
        <v>0</v>
      </c>
      <c r="VLO1357" s="84">
        <f>VLL1357-VLM1357</f>
        <v>2000000</v>
      </c>
      <c r="VLP1357" s="84">
        <f t="shared" si="711"/>
        <v>3000000</v>
      </c>
      <c r="VLW1357" s="84" t="s">
        <v>5397</v>
      </c>
      <c r="VLX1357" s="84">
        <f>SUM(VLX1355:VLX1356)</f>
        <v>1000000</v>
      </c>
      <c r="VLY1357" s="84">
        <f>SUM(VLY1355:VLY1356)</f>
        <v>0</v>
      </c>
      <c r="VLZ1357" s="84">
        <f>VLY1357/VLX1357</f>
        <v>0</v>
      </c>
      <c r="VMA1357" s="84">
        <f>SUM(VMA1355)</f>
        <v>1000000</v>
      </c>
      <c r="VMB1357" s="84">
        <f>SUM(VMB1355:VMB1356)</f>
        <v>2000000</v>
      </c>
      <c r="VMC1357" s="84">
        <f>SUM(VMC1355:VMC1356)</f>
        <v>0</v>
      </c>
      <c r="VMD1357" s="84">
        <f>VMC1357/VMB1357</f>
        <v>0</v>
      </c>
      <c r="VME1357" s="84">
        <f>VMB1357-VMC1357</f>
        <v>2000000</v>
      </c>
      <c r="VMF1357" s="84">
        <f t="shared" si="712"/>
        <v>3000000</v>
      </c>
      <c r="VMM1357" s="84" t="s">
        <v>5397</v>
      </c>
      <c r="VMN1357" s="84">
        <f>SUM(VMN1355:VMN1356)</f>
        <v>1000000</v>
      </c>
      <c r="VMO1357" s="84">
        <f>SUM(VMO1355:VMO1356)</f>
        <v>0</v>
      </c>
      <c r="VMP1357" s="84">
        <f>VMO1357/VMN1357</f>
        <v>0</v>
      </c>
      <c r="VMQ1357" s="84">
        <f>SUM(VMQ1355)</f>
        <v>1000000</v>
      </c>
      <c r="VMR1357" s="84">
        <f>SUM(VMR1355:VMR1356)</f>
        <v>2000000</v>
      </c>
      <c r="VMS1357" s="84">
        <f>SUM(VMS1355:VMS1356)</f>
        <v>0</v>
      </c>
      <c r="VMT1357" s="84">
        <f>VMS1357/VMR1357</f>
        <v>0</v>
      </c>
      <c r="VMU1357" s="84">
        <f>VMR1357-VMS1357</f>
        <v>2000000</v>
      </c>
      <c r="VMV1357" s="84">
        <f t="shared" si="712"/>
        <v>3000000</v>
      </c>
      <c r="VNC1357" s="84" t="s">
        <v>5397</v>
      </c>
      <c r="VND1357" s="84">
        <f>SUM(VND1355:VND1356)</f>
        <v>1000000</v>
      </c>
      <c r="VNE1357" s="84">
        <f>SUM(VNE1355:VNE1356)</f>
        <v>0</v>
      </c>
      <c r="VNF1357" s="84">
        <f>VNE1357/VND1357</f>
        <v>0</v>
      </c>
      <c r="VNG1357" s="84">
        <f>SUM(VNG1355)</f>
        <v>1000000</v>
      </c>
      <c r="VNH1357" s="84">
        <f>SUM(VNH1355:VNH1356)</f>
        <v>2000000</v>
      </c>
      <c r="VNI1357" s="84">
        <f>SUM(VNI1355:VNI1356)</f>
        <v>0</v>
      </c>
      <c r="VNJ1357" s="84">
        <f>VNI1357/VNH1357</f>
        <v>0</v>
      </c>
      <c r="VNK1357" s="84">
        <f>VNH1357-VNI1357</f>
        <v>2000000</v>
      </c>
      <c r="VNL1357" s="84">
        <f t="shared" si="713"/>
        <v>3000000</v>
      </c>
      <c r="VNS1357" s="84" t="s">
        <v>5397</v>
      </c>
      <c r="VNT1357" s="84">
        <f>SUM(VNT1355:VNT1356)</f>
        <v>1000000</v>
      </c>
      <c r="VNU1357" s="84">
        <f>SUM(VNU1355:VNU1356)</f>
        <v>0</v>
      </c>
      <c r="VNV1357" s="84">
        <f>VNU1357/VNT1357</f>
        <v>0</v>
      </c>
      <c r="VNW1357" s="84">
        <f>SUM(VNW1355)</f>
        <v>1000000</v>
      </c>
      <c r="VNX1357" s="84">
        <f>SUM(VNX1355:VNX1356)</f>
        <v>2000000</v>
      </c>
      <c r="VNY1357" s="84">
        <f>SUM(VNY1355:VNY1356)</f>
        <v>0</v>
      </c>
      <c r="VNZ1357" s="84">
        <f>VNY1357/VNX1357</f>
        <v>0</v>
      </c>
      <c r="VOA1357" s="84">
        <f>VNX1357-VNY1357</f>
        <v>2000000</v>
      </c>
      <c r="VOB1357" s="84">
        <f t="shared" si="713"/>
        <v>3000000</v>
      </c>
      <c r="VOI1357" s="84" t="s">
        <v>5397</v>
      </c>
      <c r="VOJ1357" s="84">
        <f>SUM(VOJ1355:VOJ1356)</f>
        <v>1000000</v>
      </c>
      <c r="VOK1357" s="84">
        <f>SUM(VOK1355:VOK1356)</f>
        <v>0</v>
      </c>
      <c r="VOL1357" s="84">
        <f>VOK1357/VOJ1357</f>
        <v>0</v>
      </c>
      <c r="VOM1357" s="84">
        <f>SUM(VOM1355)</f>
        <v>1000000</v>
      </c>
      <c r="VON1357" s="84">
        <f>SUM(VON1355:VON1356)</f>
        <v>2000000</v>
      </c>
      <c r="VOO1357" s="84">
        <f>SUM(VOO1355:VOO1356)</f>
        <v>0</v>
      </c>
      <c r="VOP1357" s="84">
        <f>VOO1357/VON1357</f>
        <v>0</v>
      </c>
      <c r="VOQ1357" s="84">
        <f>VON1357-VOO1357</f>
        <v>2000000</v>
      </c>
      <c r="VOR1357" s="84">
        <f t="shared" si="714"/>
        <v>3000000</v>
      </c>
      <c r="VOY1357" s="84" t="s">
        <v>5397</v>
      </c>
      <c r="VOZ1357" s="84">
        <f>SUM(VOZ1355:VOZ1356)</f>
        <v>1000000</v>
      </c>
      <c r="VPA1357" s="84">
        <f>SUM(VPA1355:VPA1356)</f>
        <v>0</v>
      </c>
      <c r="VPB1357" s="84">
        <f>VPA1357/VOZ1357</f>
        <v>0</v>
      </c>
      <c r="VPC1357" s="84">
        <f>SUM(VPC1355)</f>
        <v>1000000</v>
      </c>
      <c r="VPD1357" s="84">
        <f>SUM(VPD1355:VPD1356)</f>
        <v>2000000</v>
      </c>
      <c r="VPE1357" s="84">
        <f>SUM(VPE1355:VPE1356)</f>
        <v>0</v>
      </c>
      <c r="VPF1357" s="84">
        <f>VPE1357/VPD1357</f>
        <v>0</v>
      </c>
      <c r="VPG1357" s="84">
        <f>VPD1357-VPE1357</f>
        <v>2000000</v>
      </c>
      <c r="VPH1357" s="84">
        <f t="shared" si="714"/>
        <v>3000000</v>
      </c>
      <c r="VPO1357" s="84" t="s">
        <v>5397</v>
      </c>
      <c r="VPP1357" s="84">
        <f>SUM(VPP1355:VPP1356)</f>
        <v>1000000</v>
      </c>
      <c r="VPQ1357" s="84">
        <f>SUM(VPQ1355:VPQ1356)</f>
        <v>0</v>
      </c>
      <c r="VPR1357" s="84">
        <f>VPQ1357/VPP1357</f>
        <v>0</v>
      </c>
      <c r="VPS1357" s="84">
        <f>SUM(VPS1355)</f>
        <v>1000000</v>
      </c>
      <c r="VPT1357" s="84">
        <f>SUM(VPT1355:VPT1356)</f>
        <v>2000000</v>
      </c>
      <c r="VPU1357" s="84">
        <f>SUM(VPU1355:VPU1356)</f>
        <v>0</v>
      </c>
      <c r="VPV1357" s="84">
        <f>VPU1357/VPT1357</f>
        <v>0</v>
      </c>
      <c r="VPW1357" s="84">
        <f>VPT1357-VPU1357</f>
        <v>2000000</v>
      </c>
      <c r="VPX1357" s="84">
        <f t="shared" si="715"/>
        <v>3000000</v>
      </c>
      <c r="VQE1357" s="84" t="s">
        <v>5397</v>
      </c>
      <c r="VQF1357" s="84">
        <f>SUM(VQF1355:VQF1356)</f>
        <v>1000000</v>
      </c>
      <c r="VQG1357" s="84">
        <f>SUM(VQG1355:VQG1356)</f>
        <v>0</v>
      </c>
      <c r="VQH1357" s="84">
        <f>VQG1357/VQF1357</f>
        <v>0</v>
      </c>
      <c r="VQI1357" s="84">
        <f>SUM(VQI1355)</f>
        <v>1000000</v>
      </c>
      <c r="VQJ1357" s="84">
        <f>SUM(VQJ1355:VQJ1356)</f>
        <v>2000000</v>
      </c>
      <c r="VQK1357" s="84">
        <f>SUM(VQK1355:VQK1356)</f>
        <v>0</v>
      </c>
      <c r="VQL1357" s="84">
        <f>VQK1357/VQJ1357</f>
        <v>0</v>
      </c>
      <c r="VQM1357" s="84">
        <f>VQJ1357-VQK1357</f>
        <v>2000000</v>
      </c>
      <c r="VQN1357" s="84">
        <f t="shared" si="715"/>
        <v>3000000</v>
      </c>
      <c r="VQU1357" s="84" t="s">
        <v>5397</v>
      </c>
      <c r="VQV1357" s="84">
        <f>SUM(VQV1355:VQV1356)</f>
        <v>1000000</v>
      </c>
      <c r="VQW1357" s="84">
        <f>SUM(VQW1355:VQW1356)</f>
        <v>0</v>
      </c>
      <c r="VQX1357" s="84">
        <f>VQW1357/VQV1357</f>
        <v>0</v>
      </c>
      <c r="VQY1357" s="84">
        <f>SUM(VQY1355)</f>
        <v>1000000</v>
      </c>
      <c r="VQZ1357" s="84">
        <f>SUM(VQZ1355:VQZ1356)</f>
        <v>2000000</v>
      </c>
      <c r="VRA1357" s="84">
        <f>SUM(VRA1355:VRA1356)</f>
        <v>0</v>
      </c>
      <c r="VRB1357" s="84">
        <f>VRA1357/VQZ1357</f>
        <v>0</v>
      </c>
      <c r="VRC1357" s="84">
        <f>VQZ1357-VRA1357</f>
        <v>2000000</v>
      </c>
      <c r="VRD1357" s="84">
        <f t="shared" si="716"/>
        <v>3000000</v>
      </c>
      <c r="VRK1357" s="84" t="s">
        <v>5397</v>
      </c>
      <c r="VRL1357" s="84">
        <f>SUM(VRL1355:VRL1356)</f>
        <v>1000000</v>
      </c>
      <c r="VRM1357" s="84">
        <f>SUM(VRM1355:VRM1356)</f>
        <v>0</v>
      </c>
      <c r="VRN1357" s="84">
        <f>VRM1357/VRL1357</f>
        <v>0</v>
      </c>
      <c r="VRO1357" s="84">
        <f>SUM(VRO1355)</f>
        <v>1000000</v>
      </c>
      <c r="VRP1357" s="84">
        <f>SUM(VRP1355:VRP1356)</f>
        <v>2000000</v>
      </c>
      <c r="VRQ1357" s="84">
        <f>SUM(VRQ1355:VRQ1356)</f>
        <v>0</v>
      </c>
      <c r="VRR1357" s="84">
        <f>VRQ1357/VRP1357</f>
        <v>0</v>
      </c>
      <c r="VRS1357" s="84">
        <f>VRP1357-VRQ1357</f>
        <v>2000000</v>
      </c>
      <c r="VRT1357" s="84">
        <f t="shared" si="716"/>
        <v>3000000</v>
      </c>
      <c r="VSA1357" s="84" t="s">
        <v>5397</v>
      </c>
      <c r="VSB1357" s="84">
        <f>SUM(VSB1355:VSB1356)</f>
        <v>1000000</v>
      </c>
      <c r="VSC1357" s="84">
        <f>SUM(VSC1355:VSC1356)</f>
        <v>0</v>
      </c>
      <c r="VSD1357" s="84">
        <f>VSC1357/VSB1357</f>
        <v>0</v>
      </c>
      <c r="VSE1357" s="84">
        <f>SUM(VSE1355)</f>
        <v>1000000</v>
      </c>
      <c r="VSF1357" s="84">
        <f>SUM(VSF1355:VSF1356)</f>
        <v>2000000</v>
      </c>
      <c r="VSG1357" s="84">
        <f>SUM(VSG1355:VSG1356)</f>
        <v>0</v>
      </c>
      <c r="VSH1357" s="84">
        <f>VSG1357/VSF1357</f>
        <v>0</v>
      </c>
      <c r="VSI1357" s="84">
        <f>VSF1357-VSG1357</f>
        <v>2000000</v>
      </c>
      <c r="VSJ1357" s="84">
        <f t="shared" si="717"/>
        <v>3000000</v>
      </c>
      <c r="VSQ1357" s="84" t="s">
        <v>5397</v>
      </c>
      <c r="VSR1357" s="84">
        <f>SUM(VSR1355:VSR1356)</f>
        <v>1000000</v>
      </c>
      <c r="VSS1357" s="84">
        <f>SUM(VSS1355:VSS1356)</f>
        <v>0</v>
      </c>
      <c r="VST1357" s="84">
        <f>VSS1357/VSR1357</f>
        <v>0</v>
      </c>
      <c r="VSU1357" s="84">
        <f>SUM(VSU1355)</f>
        <v>1000000</v>
      </c>
      <c r="VSV1357" s="84">
        <f>SUM(VSV1355:VSV1356)</f>
        <v>2000000</v>
      </c>
      <c r="VSW1357" s="84">
        <f>SUM(VSW1355:VSW1356)</f>
        <v>0</v>
      </c>
      <c r="VSX1357" s="84">
        <f>VSW1357/VSV1357</f>
        <v>0</v>
      </c>
      <c r="VSY1357" s="84">
        <f>VSV1357-VSW1357</f>
        <v>2000000</v>
      </c>
      <c r="VSZ1357" s="84">
        <f t="shared" si="717"/>
        <v>3000000</v>
      </c>
      <c r="VTG1357" s="84" t="s">
        <v>5397</v>
      </c>
      <c r="VTH1357" s="84">
        <f>SUM(VTH1355:VTH1356)</f>
        <v>1000000</v>
      </c>
      <c r="VTI1357" s="84">
        <f>SUM(VTI1355:VTI1356)</f>
        <v>0</v>
      </c>
      <c r="VTJ1357" s="84">
        <f>VTI1357/VTH1357</f>
        <v>0</v>
      </c>
      <c r="VTK1357" s="84">
        <f>SUM(VTK1355)</f>
        <v>1000000</v>
      </c>
      <c r="VTL1357" s="84">
        <f>SUM(VTL1355:VTL1356)</f>
        <v>2000000</v>
      </c>
      <c r="VTM1357" s="84">
        <f>SUM(VTM1355:VTM1356)</f>
        <v>0</v>
      </c>
      <c r="VTN1357" s="84">
        <f>VTM1357/VTL1357</f>
        <v>0</v>
      </c>
      <c r="VTO1357" s="84">
        <f>VTL1357-VTM1357</f>
        <v>2000000</v>
      </c>
      <c r="VTP1357" s="84">
        <f t="shared" si="718"/>
        <v>3000000</v>
      </c>
      <c r="VTW1357" s="84" t="s">
        <v>5397</v>
      </c>
      <c r="VTX1357" s="84">
        <f>SUM(VTX1355:VTX1356)</f>
        <v>1000000</v>
      </c>
      <c r="VTY1357" s="84">
        <f>SUM(VTY1355:VTY1356)</f>
        <v>0</v>
      </c>
      <c r="VTZ1357" s="84">
        <f>VTY1357/VTX1357</f>
        <v>0</v>
      </c>
      <c r="VUA1357" s="84">
        <f>SUM(VUA1355)</f>
        <v>1000000</v>
      </c>
      <c r="VUB1357" s="84">
        <f>SUM(VUB1355:VUB1356)</f>
        <v>2000000</v>
      </c>
      <c r="VUC1357" s="84">
        <f>SUM(VUC1355:VUC1356)</f>
        <v>0</v>
      </c>
      <c r="VUD1357" s="84">
        <f>VUC1357/VUB1357</f>
        <v>0</v>
      </c>
      <c r="VUE1357" s="84">
        <f>VUB1357-VUC1357</f>
        <v>2000000</v>
      </c>
      <c r="VUF1357" s="84">
        <f t="shared" si="718"/>
        <v>3000000</v>
      </c>
      <c r="VUM1357" s="84" t="s">
        <v>5397</v>
      </c>
      <c r="VUN1357" s="84">
        <f>SUM(VUN1355:VUN1356)</f>
        <v>1000000</v>
      </c>
      <c r="VUO1357" s="84">
        <f>SUM(VUO1355:VUO1356)</f>
        <v>0</v>
      </c>
      <c r="VUP1357" s="84">
        <f>VUO1357/VUN1357</f>
        <v>0</v>
      </c>
      <c r="VUQ1357" s="84">
        <f>SUM(VUQ1355)</f>
        <v>1000000</v>
      </c>
      <c r="VUR1357" s="84">
        <f>SUM(VUR1355:VUR1356)</f>
        <v>2000000</v>
      </c>
      <c r="VUS1357" s="84">
        <f>SUM(VUS1355:VUS1356)</f>
        <v>0</v>
      </c>
      <c r="VUT1357" s="84">
        <f>VUS1357/VUR1357</f>
        <v>0</v>
      </c>
      <c r="VUU1357" s="84">
        <f>VUR1357-VUS1357</f>
        <v>2000000</v>
      </c>
      <c r="VUV1357" s="84">
        <f t="shared" si="719"/>
        <v>3000000</v>
      </c>
      <c r="VVC1357" s="84" t="s">
        <v>5397</v>
      </c>
      <c r="VVD1357" s="84">
        <f>SUM(VVD1355:VVD1356)</f>
        <v>1000000</v>
      </c>
      <c r="VVE1357" s="84">
        <f>SUM(VVE1355:VVE1356)</f>
        <v>0</v>
      </c>
      <c r="VVF1357" s="84">
        <f>VVE1357/VVD1357</f>
        <v>0</v>
      </c>
      <c r="VVG1357" s="84">
        <f>SUM(VVG1355)</f>
        <v>1000000</v>
      </c>
      <c r="VVH1357" s="84">
        <f>SUM(VVH1355:VVH1356)</f>
        <v>2000000</v>
      </c>
      <c r="VVI1357" s="84">
        <f>SUM(VVI1355:VVI1356)</f>
        <v>0</v>
      </c>
      <c r="VVJ1357" s="84">
        <f>VVI1357/VVH1357</f>
        <v>0</v>
      </c>
      <c r="VVK1357" s="84">
        <f>VVH1357-VVI1357</f>
        <v>2000000</v>
      </c>
      <c r="VVL1357" s="84">
        <f t="shared" si="719"/>
        <v>3000000</v>
      </c>
      <c r="VVS1357" s="84" t="s">
        <v>5397</v>
      </c>
      <c r="VVT1357" s="84">
        <f>SUM(VVT1355:VVT1356)</f>
        <v>1000000</v>
      </c>
      <c r="VVU1357" s="84">
        <f>SUM(VVU1355:VVU1356)</f>
        <v>0</v>
      </c>
      <c r="VVV1357" s="84">
        <f>VVU1357/VVT1357</f>
        <v>0</v>
      </c>
      <c r="VVW1357" s="84">
        <f>SUM(VVW1355)</f>
        <v>1000000</v>
      </c>
      <c r="VVX1357" s="84">
        <f>SUM(VVX1355:VVX1356)</f>
        <v>2000000</v>
      </c>
      <c r="VVY1357" s="84">
        <f>SUM(VVY1355:VVY1356)</f>
        <v>0</v>
      </c>
      <c r="VVZ1357" s="84">
        <f>VVY1357/VVX1357</f>
        <v>0</v>
      </c>
      <c r="VWA1357" s="84">
        <f>VVX1357-VVY1357</f>
        <v>2000000</v>
      </c>
      <c r="VWB1357" s="84">
        <f t="shared" si="720"/>
        <v>3000000</v>
      </c>
      <c r="VWI1357" s="84" t="s">
        <v>5397</v>
      </c>
      <c r="VWJ1357" s="84">
        <f>SUM(VWJ1355:VWJ1356)</f>
        <v>1000000</v>
      </c>
      <c r="VWK1357" s="84">
        <f>SUM(VWK1355:VWK1356)</f>
        <v>0</v>
      </c>
      <c r="VWL1357" s="84">
        <f>VWK1357/VWJ1357</f>
        <v>0</v>
      </c>
      <c r="VWM1357" s="84">
        <f>SUM(VWM1355)</f>
        <v>1000000</v>
      </c>
      <c r="VWN1357" s="84">
        <f>SUM(VWN1355:VWN1356)</f>
        <v>2000000</v>
      </c>
      <c r="VWO1357" s="84">
        <f>SUM(VWO1355:VWO1356)</f>
        <v>0</v>
      </c>
      <c r="VWP1357" s="84">
        <f>VWO1357/VWN1357</f>
        <v>0</v>
      </c>
      <c r="VWQ1357" s="84">
        <f>VWN1357-VWO1357</f>
        <v>2000000</v>
      </c>
      <c r="VWR1357" s="84">
        <f t="shared" si="720"/>
        <v>3000000</v>
      </c>
      <c r="VWY1357" s="84" t="s">
        <v>5397</v>
      </c>
      <c r="VWZ1357" s="84">
        <f>SUM(VWZ1355:VWZ1356)</f>
        <v>1000000</v>
      </c>
      <c r="VXA1357" s="84">
        <f>SUM(VXA1355:VXA1356)</f>
        <v>0</v>
      </c>
      <c r="VXB1357" s="84">
        <f>VXA1357/VWZ1357</f>
        <v>0</v>
      </c>
      <c r="VXC1357" s="84">
        <f>SUM(VXC1355)</f>
        <v>1000000</v>
      </c>
      <c r="VXD1357" s="84">
        <f>SUM(VXD1355:VXD1356)</f>
        <v>2000000</v>
      </c>
      <c r="VXE1357" s="84">
        <f>SUM(VXE1355:VXE1356)</f>
        <v>0</v>
      </c>
      <c r="VXF1357" s="84">
        <f>VXE1357/VXD1357</f>
        <v>0</v>
      </c>
      <c r="VXG1357" s="84">
        <f>VXD1357-VXE1357</f>
        <v>2000000</v>
      </c>
      <c r="VXH1357" s="84">
        <f t="shared" si="721"/>
        <v>3000000</v>
      </c>
      <c r="VXO1357" s="84" t="s">
        <v>5397</v>
      </c>
      <c r="VXP1357" s="84">
        <f>SUM(VXP1355:VXP1356)</f>
        <v>1000000</v>
      </c>
      <c r="VXQ1357" s="84">
        <f>SUM(VXQ1355:VXQ1356)</f>
        <v>0</v>
      </c>
      <c r="VXR1357" s="84">
        <f>VXQ1357/VXP1357</f>
        <v>0</v>
      </c>
      <c r="VXS1357" s="84">
        <f>SUM(VXS1355)</f>
        <v>1000000</v>
      </c>
      <c r="VXT1357" s="84">
        <f>SUM(VXT1355:VXT1356)</f>
        <v>2000000</v>
      </c>
      <c r="VXU1357" s="84">
        <f>SUM(VXU1355:VXU1356)</f>
        <v>0</v>
      </c>
      <c r="VXV1357" s="84">
        <f>VXU1357/VXT1357</f>
        <v>0</v>
      </c>
      <c r="VXW1357" s="84">
        <f>VXT1357-VXU1357</f>
        <v>2000000</v>
      </c>
      <c r="VXX1357" s="84">
        <f t="shared" si="721"/>
        <v>3000000</v>
      </c>
      <c r="VYE1357" s="84" t="s">
        <v>5397</v>
      </c>
      <c r="VYF1357" s="84">
        <f>SUM(VYF1355:VYF1356)</f>
        <v>1000000</v>
      </c>
      <c r="VYG1357" s="84">
        <f>SUM(VYG1355:VYG1356)</f>
        <v>0</v>
      </c>
      <c r="VYH1357" s="84">
        <f>VYG1357/VYF1357</f>
        <v>0</v>
      </c>
      <c r="VYI1357" s="84">
        <f>SUM(VYI1355)</f>
        <v>1000000</v>
      </c>
      <c r="VYJ1357" s="84">
        <f>SUM(VYJ1355:VYJ1356)</f>
        <v>2000000</v>
      </c>
      <c r="VYK1357" s="84">
        <f>SUM(VYK1355:VYK1356)</f>
        <v>0</v>
      </c>
      <c r="VYL1357" s="84">
        <f>VYK1357/VYJ1357</f>
        <v>0</v>
      </c>
      <c r="VYM1357" s="84">
        <f>VYJ1357-VYK1357</f>
        <v>2000000</v>
      </c>
      <c r="VYN1357" s="84">
        <f t="shared" si="722"/>
        <v>3000000</v>
      </c>
      <c r="VYU1357" s="84" t="s">
        <v>5397</v>
      </c>
      <c r="VYV1357" s="84">
        <f>SUM(VYV1355:VYV1356)</f>
        <v>1000000</v>
      </c>
      <c r="VYW1357" s="84">
        <f>SUM(VYW1355:VYW1356)</f>
        <v>0</v>
      </c>
      <c r="VYX1357" s="84">
        <f>VYW1357/VYV1357</f>
        <v>0</v>
      </c>
      <c r="VYY1357" s="84">
        <f>SUM(VYY1355)</f>
        <v>1000000</v>
      </c>
      <c r="VYZ1357" s="84">
        <f>SUM(VYZ1355:VYZ1356)</f>
        <v>2000000</v>
      </c>
      <c r="VZA1357" s="84">
        <f>SUM(VZA1355:VZA1356)</f>
        <v>0</v>
      </c>
      <c r="VZB1357" s="84">
        <f>VZA1357/VYZ1357</f>
        <v>0</v>
      </c>
      <c r="VZC1357" s="84">
        <f>VYZ1357-VZA1357</f>
        <v>2000000</v>
      </c>
      <c r="VZD1357" s="84">
        <f t="shared" si="722"/>
        <v>3000000</v>
      </c>
      <c r="VZK1357" s="84" t="s">
        <v>5397</v>
      </c>
      <c r="VZL1357" s="84">
        <f>SUM(VZL1355:VZL1356)</f>
        <v>1000000</v>
      </c>
      <c r="VZM1357" s="84">
        <f>SUM(VZM1355:VZM1356)</f>
        <v>0</v>
      </c>
      <c r="VZN1357" s="84">
        <f>VZM1357/VZL1357</f>
        <v>0</v>
      </c>
      <c r="VZO1357" s="84">
        <f>SUM(VZO1355)</f>
        <v>1000000</v>
      </c>
      <c r="VZP1357" s="84">
        <f>SUM(VZP1355:VZP1356)</f>
        <v>2000000</v>
      </c>
      <c r="VZQ1357" s="84">
        <f>SUM(VZQ1355:VZQ1356)</f>
        <v>0</v>
      </c>
      <c r="VZR1357" s="84">
        <f>VZQ1357/VZP1357</f>
        <v>0</v>
      </c>
      <c r="VZS1357" s="84">
        <f>VZP1357-VZQ1357</f>
        <v>2000000</v>
      </c>
      <c r="VZT1357" s="84">
        <f t="shared" si="723"/>
        <v>3000000</v>
      </c>
      <c r="WAA1357" s="84" t="s">
        <v>5397</v>
      </c>
      <c r="WAB1357" s="84">
        <f>SUM(WAB1355:WAB1356)</f>
        <v>1000000</v>
      </c>
      <c r="WAC1357" s="84">
        <f>SUM(WAC1355:WAC1356)</f>
        <v>0</v>
      </c>
      <c r="WAD1357" s="84">
        <f>WAC1357/WAB1357</f>
        <v>0</v>
      </c>
      <c r="WAE1357" s="84">
        <f>SUM(WAE1355)</f>
        <v>1000000</v>
      </c>
      <c r="WAF1357" s="84">
        <f>SUM(WAF1355:WAF1356)</f>
        <v>2000000</v>
      </c>
      <c r="WAG1357" s="84">
        <f>SUM(WAG1355:WAG1356)</f>
        <v>0</v>
      </c>
      <c r="WAH1357" s="84">
        <f>WAG1357/WAF1357</f>
        <v>0</v>
      </c>
      <c r="WAI1357" s="84">
        <f>WAF1357-WAG1357</f>
        <v>2000000</v>
      </c>
      <c r="WAJ1357" s="84">
        <f t="shared" si="723"/>
        <v>3000000</v>
      </c>
      <c r="WAQ1357" s="84" t="s">
        <v>5397</v>
      </c>
      <c r="WAR1357" s="84">
        <f>SUM(WAR1355:WAR1356)</f>
        <v>1000000</v>
      </c>
      <c r="WAS1357" s="84">
        <f>SUM(WAS1355:WAS1356)</f>
        <v>0</v>
      </c>
      <c r="WAT1357" s="84">
        <f>WAS1357/WAR1357</f>
        <v>0</v>
      </c>
      <c r="WAU1357" s="84">
        <f>SUM(WAU1355)</f>
        <v>1000000</v>
      </c>
      <c r="WAV1357" s="84">
        <f>SUM(WAV1355:WAV1356)</f>
        <v>2000000</v>
      </c>
      <c r="WAW1357" s="84">
        <f>SUM(WAW1355:WAW1356)</f>
        <v>0</v>
      </c>
      <c r="WAX1357" s="84">
        <f>WAW1357/WAV1357</f>
        <v>0</v>
      </c>
      <c r="WAY1357" s="84">
        <f>WAV1357-WAW1357</f>
        <v>2000000</v>
      </c>
      <c r="WAZ1357" s="84">
        <f t="shared" si="724"/>
        <v>3000000</v>
      </c>
      <c r="WBG1357" s="84" t="s">
        <v>5397</v>
      </c>
      <c r="WBH1357" s="84">
        <f>SUM(WBH1355:WBH1356)</f>
        <v>1000000</v>
      </c>
      <c r="WBI1357" s="84">
        <f>SUM(WBI1355:WBI1356)</f>
        <v>0</v>
      </c>
      <c r="WBJ1357" s="84">
        <f>WBI1357/WBH1357</f>
        <v>0</v>
      </c>
      <c r="WBK1357" s="84">
        <f>SUM(WBK1355)</f>
        <v>1000000</v>
      </c>
      <c r="WBL1357" s="84">
        <f>SUM(WBL1355:WBL1356)</f>
        <v>2000000</v>
      </c>
      <c r="WBM1357" s="84">
        <f>SUM(WBM1355:WBM1356)</f>
        <v>0</v>
      </c>
      <c r="WBN1357" s="84">
        <f>WBM1357/WBL1357</f>
        <v>0</v>
      </c>
      <c r="WBO1357" s="84">
        <f>WBL1357-WBM1357</f>
        <v>2000000</v>
      </c>
      <c r="WBP1357" s="84">
        <f t="shared" si="724"/>
        <v>3000000</v>
      </c>
      <c r="WBW1357" s="84" t="s">
        <v>5397</v>
      </c>
      <c r="WBX1357" s="84">
        <f>SUM(WBX1355:WBX1356)</f>
        <v>1000000</v>
      </c>
      <c r="WBY1357" s="84">
        <f>SUM(WBY1355:WBY1356)</f>
        <v>0</v>
      </c>
      <c r="WBZ1357" s="84">
        <f>WBY1357/WBX1357</f>
        <v>0</v>
      </c>
      <c r="WCA1357" s="84">
        <f>SUM(WCA1355)</f>
        <v>1000000</v>
      </c>
      <c r="WCB1357" s="84">
        <f>SUM(WCB1355:WCB1356)</f>
        <v>2000000</v>
      </c>
      <c r="WCC1357" s="84">
        <f>SUM(WCC1355:WCC1356)</f>
        <v>0</v>
      </c>
      <c r="WCD1357" s="84">
        <f>WCC1357/WCB1357</f>
        <v>0</v>
      </c>
      <c r="WCE1357" s="84">
        <f>WCB1357-WCC1357</f>
        <v>2000000</v>
      </c>
      <c r="WCF1357" s="84">
        <f t="shared" si="725"/>
        <v>3000000</v>
      </c>
      <c r="WCM1357" s="84" t="s">
        <v>5397</v>
      </c>
      <c r="WCN1357" s="84">
        <f>SUM(WCN1355:WCN1356)</f>
        <v>1000000</v>
      </c>
      <c r="WCO1357" s="84">
        <f>SUM(WCO1355:WCO1356)</f>
        <v>0</v>
      </c>
      <c r="WCP1357" s="84">
        <f>WCO1357/WCN1357</f>
        <v>0</v>
      </c>
      <c r="WCQ1357" s="84">
        <f>SUM(WCQ1355)</f>
        <v>1000000</v>
      </c>
      <c r="WCR1357" s="84">
        <f>SUM(WCR1355:WCR1356)</f>
        <v>2000000</v>
      </c>
      <c r="WCS1357" s="84">
        <f>SUM(WCS1355:WCS1356)</f>
        <v>0</v>
      </c>
      <c r="WCT1357" s="84">
        <f>WCS1357/WCR1357</f>
        <v>0</v>
      </c>
      <c r="WCU1357" s="84">
        <f>WCR1357-WCS1357</f>
        <v>2000000</v>
      </c>
      <c r="WCV1357" s="84">
        <f t="shared" si="725"/>
        <v>3000000</v>
      </c>
      <c r="WDC1357" s="84" t="s">
        <v>5397</v>
      </c>
      <c r="WDD1357" s="84">
        <f>SUM(WDD1355:WDD1356)</f>
        <v>1000000</v>
      </c>
      <c r="WDE1357" s="84">
        <f>SUM(WDE1355:WDE1356)</f>
        <v>0</v>
      </c>
      <c r="WDF1357" s="84">
        <f>WDE1357/WDD1357</f>
        <v>0</v>
      </c>
      <c r="WDG1357" s="84">
        <f>SUM(WDG1355)</f>
        <v>1000000</v>
      </c>
      <c r="WDH1357" s="84">
        <f>SUM(WDH1355:WDH1356)</f>
        <v>2000000</v>
      </c>
      <c r="WDI1357" s="84">
        <f>SUM(WDI1355:WDI1356)</f>
        <v>0</v>
      </c>
      <c r="WDJ1357" s="84">
        <f>WDI1357/WDH1357</f>
        <v>0</v>
      </c>
      <c r="WDK1357" s="84">
        <f>WDH1357-WDI1357</f>
        <v>2000000</v>
      </c>
      <c r="WDL1357" s="84">
        <f t="shared" si="726"/>
        <v>3000000</v>
      </c>
      <c r="WDS1357" s="84" t="s">
        <v>5397</v>
      </c>
      <c r="WDT1357" s="84">
        <f>SUM(WDT1355:WDT1356)</f>
        <v>1000000</v>
      </c>
      <c r="WDU1357" s="84">
        <f>SUM(WDU1355:WDU1356)</f>
        <v>0</v>
      </c>
      <c r="WDV1357" s="84">
        <f>WDU1357/WDT1357</f>
        <v>0</v>
      </c>
      <c r="WDW1357" s="84">
        <f>SUM(WDW1355)</f>
        <v>1000000</v>
      </c>
      <c r="WDX1357" s="84">
        <f>SUM(WDX1355:WDX1356)</f>
        <v>2000000</v>
      </c>
      <c r="WDY1357" s="84">
        <f>SUM(WDY1355:WDY1356)</f>
        <v>0</v>
      </c>
      <c r="WDZ1357" s="84">
        <f>WDY1357/WDX1357</f>
        <v>0</v>
      </c>
      <c r="WEA1357" s="84">
        <f>WDX1357-WDY1357</f>
        <v>2000000</v>
      </c>
      <c r="WEB1357" s="84">
        <f t="shared" si="726"/>
        <v>3000000</v>
      </c>
      <c r="WEI1357" s="84" t="s">
        <v>5397</v>
      </c>
      <c r="WEJ1357" s="84">
        <f>SUM(WEJ1355:WEJ1356)</f>
        <v>1000000</v>
      </c>
      <c r="WEK1357" s="84">
        <f>SUM(WEK1355:WEK1356)</f>
        <v>0</v>
      </c>
      <c r="WEL1357" s="84">
        <f>WEK1357/WEJ1357</f>
        <v>0</v>
      </c>
      <c r="WEM1357" s="84">
        <f>SUM(WEM1355)</f>
        <v>1000000</v>
      </c>
      <c r="WEN1357" s="84">
        <f>SUM(WEN1355:WEN1356)</f>
        <v>2000000</v>
      </c>
      <c r="WEO1357" s="84">
        <f>SUM(WEO1355:WEO1356)</f>
        <v>0</v>
      </c>
      <c r="WEP1357" s="84">
        <f>WEO1357/WEN1357</f>
        <v>0</v>
      </c>
      <c r="WEQ1357" s="84">
        <f>WEN1357-WEO1357</f>
        <v>2000000</v>
      </c>
      <c r="WER1357" s="84">
        <f t="shared" si="727"/>
        <v>3000000</v>
      </c>
      <c r="WEY1357" s="84" t="s">
        <v>5397</v>
      </c>
      <c r="WEZ1357" s="84">
        <f>SUM(WEZ1355:WEZ1356)</f>
        <v>1000000</v>
      </c>
      <c r="WFA1357" s="84">
        <f>SUM(WFA1355:WFA1356)</f>
        <v>0</v>
      </c>
      <c r="WFB1357" s="84">
        <f>WFA1357/WEZ1357</f>
        <v>0</v>
      </c>
      <c r="WFC1357" s="84">
        <f>SUM(WFC1355)</f>
        <v>1000000</v>
      </c>
      <c r="WFD1357" s="84">
        <f>SUM(WFD1355:WFD1356)</f>
        <v>2000000</v>
      </c>
      <c r="WFE1357" s="84">
        <f>SUM(WFE1355:WFE1356)</f>
        <v>0</v>
      </c>
      <c r="WFF1357" s="84">
        <f>WFE1357/WFD1357</f>
        <v>0</v>
      </c>
      <c r="WFG1357" s="84">
        <f>WFD1357-WFE1357</f>
        <v>2000000</v>
      </c>
      <c r="WFH1357" s="84">
        <f t="shared" si="727"/>
        <v>3000000</v>
      </c>
      <c r="WFO1357" s="84" t="s">
        <v>5397</v>
      </c>
      <c r="WFP1357" s="84">
        <f>SUM(WFP1355:WFP1356)</f>
        <v>1000000</v>
      </c>
      <c r="WFQ1357" s="84">
        <f>SUM(WFQ1355:WFQ1356)</f>
        <v>0</v>
      </c>
      <c r="WFR1357" s="84">
        <f>WFQ1357/WFP1357</f>
        <v>0</v>
      </c>
      <c r="WFS1357" s="84">
        <f>SUM(WFS1355)</f>
        <v>1000000</v>
      </c>
      <c r="WFT1357" s="84">
        <f>SUM(WFT1355:WFT1356)</f>
        <v>2000000</v>
      </c>
      <c r="WFU1357" s="84">
        <f>SUM(WFU1355:WFU1356)</f>
        <v>0</v>
      </c>
      <c r="WFV1357" s="84">
        <f>WFU1357/WFT1357</f>
        <v>0</v>
      </c>
      <c r="WFW1357" s="84">
        <f>WFT1357-WFU1357</f>
        <v>2000000</v>
      </c>
      <c r="WFX1357" s="84">
        <f t="shared" si="728"/>
        <v>3000000</v>
      </c>
      <c r="WGE1357" s="84" t="s">
        <v>5397</v>
      </c>
      <c r="WGF1357" s="84">
        <f>SUM(WGF1355:WGF1356)</f>
        <v>1000000</v>
      </c>
      <c r="WGG1357" s="84">
        <f>SUM(WGG1355:WGG1356)</f>
        <v>0</v>
      </c>
      <c r="WGH1357" s="84">
        <f>WGG1357/WGF1357</f>
        <v>0</v>
      </c>
      <c r="WGI1357" s="84">
        <f>SUM(WGI1355)</f>
        <v>1000000</v>
      </c>
      <c r="WGJ1357" s="84">
        <f>SUM(WGJ1355:WGJ1356)</f>
        <v>2000000</v>
      </c>
      <c r="WGK1357" s="84">
        <f>SUM(WGK1355:WGK1356)</f>
        <v>0</v>
      </c>
      <c r="WGL1357" s="84">
        <f>WGK1357/WGJ1357</f>
        <v>0</v>
      </c>
      <c r="WGM1357" s="84">
        <f>WGJ1357-WGK1357</f>
        <v>2000000</v>
      </c>
      <c r="WGN1357" s="84">
        <f t="shared" si="728"/>
        <v>3000000</v>
      </c>
      <c r="WGU1357" s="84" t="s">
        <v>5397</v>
      </c>
      <c r="WGV1357" s="84">
        <f>SUM(WGV1355:WGV1356)</f>
        <v>1000000</v>
      </c>
      <c r="WGW1357" s="84">
        <f>SUM(WGW1355:WGW1356)</f>
        <v>0</v>
      </c>
      <c r="WGX1357" s="84">
        <f>WGW1357/WGV1357</f>
        <v>0</v>
      </c>
      <c r="WGY1357" s="84">
        <f>SUM(WGY1355)</f>
        <v>1000000</v>
      </c>
      <c r="WGZ1357" s="84">
        <f>SUM(WGZ1355:WGZ1356)</f>
        <v>2000000</v>
      </c>
      <c r="WHA1357" s="84">
        <f>SUM(WHA1355:WHA1356)</f>
        <v>0</v>
      </c>
      <c r="WHB1357" s="84">
        <f>WHA1357/WGZ1357</f>
        <v>0</v>
      </c>
      <c r="WHC1357" s="84">
        <f>WGZ1357-WHA1357</f>
        <v>2000000</v>
      </c>
      <c r="WHD1357" s="84">
        <f t="shared" si="729"/>
        <v>3000000</v>
      </c>
      <c r="WHK1357" s="84" t="s">
        <v>5397</v>
      </c>
      <c r="WHL1357" s="84">
        <f>SUM(WHL1355:WHL1356)</f>
        <v>1000000</v>
      </c>
      <c r="WHM1357" s="84">
        <f>SUM(WHM1355:WHM1356)</f>
        <v>0</v>
      </c>
      <c r="WHN1357" s="84">
        <f>WHM1357/WHL1357</f>
        <v>0</v>
      </c>
      <c r="WHO1357" s="84">
        <f>SUM(WHO1355)</f>
        <v>1000000</v>
      </c>
      <c r="WHP1357" s="84">
        <f>SUM(WHP1355:WHP1356)</f>
        <v>2000000</v>
      </c>
      <c r="WHQ1357" s="84">
        <f>SUM(WHQ1355:WHQ1356)</f>
        <v>0</v>
      </c>
      <c r="WHR1357" s="84">
        <f>WHQ1357/WHP1357</f>
        <v>0</v>
      </c>
      <c r="WHS1357" s="84">
        <f>WHP1357-WHQ1357</f>
        <v>2000000</v>
      </c>
      <c r="WHT1357" s="84">
        <f t="shared" si="729"/>
        <v>3000000</v>
      </c>
      <c r="WIA1357" s="84" t="s">
        <v>5397</v>
      </c>
      <c r="WIB1357" s="84">
        <f>SUM(WIB1355:WIB1356)</f>
        <v>1000000</v>
      </c>
      <c r="WIC1357" s="84">
        <f>SUM(WIC1355:WIC1356)</f>
        <v>0</v>
      </c>
      <c r="WID1357" s="84">
        <f>WIC1357/WIB1357</f>
        <v>0</v>
      </c>
      <c r="WIE1357" s="84">
        <f>SUM(WIE1355)</f>
        <v>1000000</v>
      </c>
      <c r="WIF1357" s="84">
        <f>SUM(WIF1355:WIF1356)</f>
        <v>2000000</v>
      </c>
      <c r="WIG1357" s="84">
        <f>SUM(WIG1355:WIG1356)</f>
        <v>0</v>
      </c>
      <c r="WIH1357" s="84">
        <f>WIG1357/WIF1357</f>
        <v>0</v>
      </c>
      <c r="WII1357" s="84">
        <f>WIF1357-WIG1357</f>
        <v>2000000</v>
      </c>
      <c r="WIJ1357" s="84">
        <f t="shared" si="730"/>
        <v>3000000</v>
      </c>
      <c r="WIQ1357" s="84" t="s">
        <v>5397</v>
      </c>
      <c r="WIR1357" s="84">
        <f>SUM(WIR1355:WIR1356)</f>
        <v>1000000</v>
      </c>
      <c r="WIS1357" s="84">
        <f>SUM(WIS1355:WIS1356)</f>
        <v>0</v>
      </c>
      <c r="WIT1357" s="84">
        <f>WIS1357/WIR1357</f>
        <v>0</v>
      </c>
      <c r="WIU1357" s="84">
        <f>SUM(WIU1355)</f>
        <v>1000000</v>
      </c>
      <c r="WIV1357" s="84">
        <f>SUM(WIV1355:WIV1356)</f>
        <v>2000000</v>
      </c>
      <c r="WIW1357" s="84">
        <f>SUM(WIW1355:WIW1356)</f>
        <v>0</v>
      </c>
      <c r="WIX1357" s="84">
        <f>WIW1357/WIV1357</f>
        <v>0</v>
      </c>
      <c r="WIY1357" s="84">
        <f>WIV1357-WIW1357</f>
        <v>2000000</v>
      </c>
      <c r="WIZ1357" s="84">
        <f t="shared" si="730"/>
        <v>3000000</v>
      </c>
      <c r="WJG1357" s="84" t="s">
        <v>5397</v>
      </c>
      <c r="WJH1357" s="84">
        <f>SUM(WJH1355:WJH1356)</f>
        <v>1000000</v>
      </c>
      <c r="WJI1357" s="84">
        <f>SUM(WJI1355:WJI1356)</f>
        <v>0</v>
      </c>
      <c r="WJJ1357" s="84">
        <f>WJI1357/WJH1357</f>
        <v>0</v>
      </c>
      <c r="WJK1357" s="84">
        <f>SUM(WJK1355)</f>
        <v>1000000</v>
      </c>
      <c r="WJL1357" s="84">
        <f>SUM(WJL1355:WJL1356)</f>
        <v>2000000</v>
      </c>
      <c r="WJM1357" s="84">
        <f>SUM(WJM1355:WJM1356)</f>
        <v>0</v>
      </c>
      <c r="WJN1357" s="84">
        <f>WJM1357/WJL1357</f>
        <v>0</v>
      </c>
      <c r="WJO1357" s="84">
        <f>WJL1357-WJM1357</f>
        <v>2000000</v>
      </c>
      <c r="WJP1357" s="84">
        <f t="shared" si="731"/>
        <v>3000000</v>
      </c>
      <c r="WJW1357" s="84" t="s">
        <v>5397</v>
      </c>
      <c r="WJX1357" s="84">
        <f>SUM(WJX1355:WJX1356)</f>
        <v>1000000</v>
      </c>
      <c r="WJY1357" s="84">
        <f>SUM(WJY1355:WJY1356)</f>
        <v>0</v>
      </c>
      <c r="WJZ1357" s="84">
        <f>WJY1357/WJX1357</f>
        <v>0</v>
      </c>
      <c r="WKA1357" s="84">
        <f>SUM(WKA1355)</f>
        <v>1000000</v>
      </c>
      <c r="WKB1357" s="84">
        <f>SUM(WKB1355:WKB1356)</f>
        <v>2000000</v>
      </c>
      <c r="WKC1357" s="84">
        <f>SUM(WKC1355:WKC1356)</f>
        <v>0</v>
      </c>
      <c r="WKD1357" s="84">
        <f>WKC1357/WKB1357</f>
        <v>0</v>
      </c>
      <c r="WKE1357" s="84">
        <f>WKB1357-WKC1357</f>
        <v>2000000</v>
      </c>
      <c r="WKF1357" s="84">
        <f t="shared" si="731"/>
        <v>3000000</v>
      </c>
      <c r="WKM1357" s="84" t="s">
        <v>5397</v>
      </c>
      <c r="WKN1357" s="84">
        <f>SUM(WKN1355:WKN1356)</f>
        <v>1000000</v>
      </c>
      <c r="WKO1357" s="84">
        <f>SUM(WKO1355:WKO1356)</f>
        <v>0</v>
      </c>
      <c r="WKP1357" s="84">
        <f>WKO1357/WKN1357</f>
        <v>0</v>
      </c>
      <c r="WKQ1357" s="84">
        <f>SUM(WKQ1355)</f>
        <v>1000000</v>
      </c>
      <c r="WKR1357" s="84">
        <f>SUM(WKR1355:WKR1356)</f>
        <v>2000000</v>
      </c>
      <c r="WKS1357" s="84">
        <f>SUM(WKS1355:WKS1356)</f>
        <v>0</v>
      </c>
      <c r="WKT1357" s="84">
        <f>WKS1357/WKR1357</f>
        <v>0</v>
      </c>
      <c r="WKU1357" s="84">
        <f>WKR1357-WKS1357</f>
        <v>2000000</v>
      </c>
      <c r="WKV1357" s="84">
        <f t="shared" si="732"/>
        <v>3000000</v>
      </c>
      <c r="WLC1357" s="84" t="s">
        <v>5397</v>
      </c>
      <c r="WLD1357" s="84">
        <f>SUM(WLD1355:WLD1356)</f>
        <v>1000000</v>
      </c>
      <c r="WLE1357" s="84">
        <f>SUM(WLE1355:WLE1356)</f>
        <v>0</v>
      </c>
      <c r="WLF1357" s="84">
        <f>WLE1357/WLD1357</f>
        <v>0</v>
      </c>
      <c r="WLG1357" s="84">
        <f>SUM(WLG1355)</f>
        <v>1000000</v>
      </c>
      <c r="WLH1357" s="84">
        <f>SUM(WLH1355:WLH1356)</f>
        <v>2000000</v>
      </c>
      <c r="WLI1357" s="84">
        <f>SUM(WLI1355:WLI1356)</f>
        <v>0</v>
      </c>
      <c r="WLJ1357" s="84">
        <f>WLI1357/WLH1357</f>
        <v>0</v>
      </c>
      <c r="WLK1357" s="84">
        <f>WLH1357-WLI1357</f>
        <v>2000000</v>
      </c>
      <c r="WLL1357" s="84">
        <f t="shared" si="732"/>
        <v>3000000</v>
      </c>
      <c r="WLS1357" s="84" t="s">
        <v>5397</v>
      </c>
      <c r="WLT1357" s="84">
        <f>SUM(WLT1355:WLT1356)</f>
        <v>1000000</v>
      </c>
      <c r="WLU1357" s="84">
        <f>SUM(WLU1355:WLU1356)</f>
        <v>0</v>
      </c>
      <c r="WLV1357" s="84">
        <f>WLU1357/WLT1357</f>
        <v>0</v>
      </c>
      <c r="WLW1357" s="84">
        <f>SUM(WLW1355)</f>
        <v>1000000</v>
      </c>
      <c r="WLX1357" s="84">
        <f>SUM(WLX1355:WLX1356)</f>
        <v>2000000</v>
      </c>
      <c r="WLY1357" s="84">
        <f>SUM(WLY1355:WLY1356)</f>
        <v>0</v>
      </c>
      <c r="WLZ1357" s="84">
        <f>WLY1357/WLX1357</f>
        <v>0</v>
      </c>
      <c r="WMA1357" s="84">
        <f>WLX1357-WLY1357</f>
        <v>2000000</v>
      </c>
      <c r="WMB1357" s="84">
        <f t="shared" si="733"/>
        <v>3000000</v>
      </c>
      <c r="WMI1357" s="84" t="s">
        <v>5397</v>
      </c>
      <c r="WMJ1357" s="84">
        <f>SUM(WMJ1355:WMJ1356)</f>
        <v>1000000</v>
      </c>
      <c r="WMK1357" s="84">
        <f>SUM(WMK1355:WMK1356)</f>
        <v>0</v>
      </c>
      <c r="WML1357" s="84">
        <f>WMK1357/WMJ1357</f>
        <v>0</v>
      </c>
      <c r="WMM1357" s="84">
        <f>SUM(WMM1355)</f>
        <v>1000000</v>
      </c>
      <c r="WMN1357" s="84">
        <f>SUM(WMN1355:WMN1356)</f>
        <v>2000000</v>
      </c>
      <c r="WMO1357" s="84">
        <f>SUM(WMO1355:WMO1356)</f>
        <v>0</v>
      </c>
      <c r="WMP1357" s="84">
        <f>WMO1357/WMN1357</f>
        <v>0</v>
      </c>
      <c r="WMQ1357" s="84">
        <f>WMN1357-WMO1357</f>
        <v>2000000</v>
      </c>
      <c r="WMR1357" s="84">
        <f t="shared" si="733"/>
        <v>3000000</v>
      </c>
      <c r="WMY1357" s="84" t="s">
        <v>5397</v>
      </c>
      <c r="WMZ1357" s="84">
        <f>SUM(WMZ1355:WMZ1356)</f>
        <v>1000000</v>
      </c>
      <c r="WNA1357" s="84">
        <f>SUM(WNA1355:WNA1356)</f>
        <v>0</v>
      </c>
      <c r="WNB1357" s="84">
        <f>WNA1357/WMZ1357</f>
        <v>0</v>
      </c>
      <c r="WNC1357" s="84">
        <f>SUM(WNC1355)</f>
        <v>1000000</v>
      </c>
      <c r="WND1357" s="84">
        <f>SUM(WND1355:WND1356)</f>
        <v>2000000</v>
      </c>
      <c r="WNE1357" s="84">
        <f>SUM(WNE1355:WNE1356)</f>
        <v>0</v>
      </c>
      <c r="WNF1357" s="84">
        <f>WNE1357/WND1357</f>
        <v>0</v>
      </c>
      <c r="WNG1357" s="84">
        <f>WND1357-WNE1357</f>
        <v>2000000</v>
      </c>
      <c r="WNH1357" s="84">
        <f t="shared" si="734"/>
        <v>3000000</v>
      </c>
      <c r="WNO1357" s="84" t="s">
        <v>5397</v>
      </c>
      <c r="WNP1357" s="84">
        <f>SUM(WNP1355:WNP1356)</f>
        <v>1000000</v>
      </c>
      <c r="WNQ1357" s="84">
        <f>SUM(WNQ1355:WNQ1356)</f>
        <v>0</v>
      </c>
      <c r="WNR1357" s="84">
        <f>WNQ1357/WNP1357</f>
        <v>0</v>
      </c>
      <c r="WNS1357" s="84">
        <f>SUM(WNS1355)</f>
        <v>1000000</v>
      </c>
      <c r="WNT1357" s="84">
        <f>SUM(WNT1355:WNT1356)</f>
        <v>2000000</v>
      </c>
      <c r="WNU1357" s="84">
        <f>SUM(WNU1355:WNU1356)</f>
        <v>0</v>
      </c>
      <c r="WNV1357" s="84">
        <f>WNU1357/WNT1357</f>
        <v>0</v>
      </c>
      <c r="WNW1357" s="84">
        <f>WNT1357-WNU1357</f>
        <v>2000000</v>
      </c>
      <c r="WNX1357" s="84">
        <f t="shared" si="734"/>
        <v>3000000</v>
      </c>
      <c r="WOE1357" s="84" t="s">
        <v>5397</v>
      </c>
      <c r="WOF1357" s="84">
        <f>SUM(WOF1355:WOF1356)</f>
        <v>1000000</v>
      </c>
      <c r="WOG1357" s="84">
        <f>SUM(WOG1355:WOG1356)</f>
        <v>0</v>
      </c>
      <c r="WOH1357" s="84">
        <f>WOG1357/WOF1357</f>
        <v>0</v>
      </c>
      <c r="WOI1357" s="84">
        <f>SUM(WOI1355)</f>
        <v>1000000</v>
      </c>
      <c r="WOJ1357" s="84">
        <f>SUM(WOJ1355:WOJ1356)</f>
        <v>2000000</v>
      </c>
      <c r="WOK1357" s="84">
        <f>SUM(WOK1355:WOK1356)</f>
        <v>0</v>
      </c>
      <c r="WOL1357" s="84">
        <f>WOK1357/WOJ1357</f>
        <v>0</v>
      </c>
      <c r="WOM1357" s="84">
        <f>WOJ1357-WOK1357</f>
        <v>2000000</v>
      </c>
      <c r="WON1357" s="84">
        <f t="shared" si="735"/>
        <v>3000000</v>
      </c>
      <c r="WOU1357" s="84" t="s">
        <v>5397</v>
      </c>
      <c r="WOV1357" s="84">
        <f>SUM(WOV1355:WOV1356)</f>
        <v>1000000</v>
      </c>
      <c r="WOW1357" s="84">
        <f>SUM(WOW1355:WOW1356)</f>
        <v>0</v>
      </c>
      <c r="WOX1357" s="84">
        <f>WOW1357/WOV1357</f>
        <v>0</v>
      </c>
      <c r="WOY1357" s="84">
        <f>SUM(WOY1355)</f>
        <v>1000000</v>
      </c>
      <c r="WOZ1357" s="84">
        <f>SUM(WOZ1355:WOZ1356)</f>
        <v>2000000</v>
      </c>
      <c r="WPA1357" s="84">
        <f>SUM(WPA1355:WPA1356)</f>
        <v>0</v>
      </c>
      <c r="WPB1357" s="84">
        <f>WPA1357/WOZ1357</f>
        <v>0</v>
      </c>
      <c r="WPC1357" s="84">
        <f>WOZ1357-WPA1357</f>
        <v>2000000</v>
      </c>
      <c r="WPD1357" s="84">
        <f t="shared" si="735"/>
        <v>3000000</v>
      </c>
      <c r="WPK1357" s="84" t="s">
        <v>5397</v>
      </c>
      <c r="WPL1357" s="84">
        <f>SUM(WPL1355:WPL1356)</f>
        <v>1000000</v>
      </c>
      <c r="WPM1357" s="84">
        <f>SUM(WPM1355:WPM1356)</f>
        <v>0</v>
      </c>
      <c r="WPN1357" s="84">
        <f>WPM1357/WPL1357</f>
        <v>0</v>
      </c>
      <c r="WPO1357" s="84">
        <f>SUM(WPO1355)</f>
        <v>1000000</v>
      </c>
      <c r="WPP1357" s="84">
        <f>SUM(WPP1355:WPP1356)</f>
        <v>2000000</v>
      </c>
      <c r="WPQ1357" s="84">
        <f>SUM(WPQ1355:WPQ1356)</f>
        <v>0</v>
      </c>
      <c r="WPR1357" s="84">
        <f>WPQ1357/WPP1357</f>
        <v>0</v>
      </c>
      <c r="WPS1357" s="84">
        <f>WPP1357-WPQ1357</f>
        <v>2000000</v>
      </c>
      <c r="WPT1357" s="84">
        <f t="shared" si="736"/>
        <v>3000000</v>
      </c>
      <c r="WQA1357" s="84" t="s">
        <v>5397</v>
      </c>
      <c r="WQB1357" s="84">
        <f>SUM(WQB1355:WQB1356)</f>
        <v>1000000</v>
      </c>
      <c r="WQC1357" s="84">
        <f>SUM(WQC1355:WQC1356)</f>
        <v>0</v>
      </c>
      <c r="WQD1357" s="84">
        <f>WQC1357/WQB1357</f>
        <v>0</v>
      </c>
      <c r="WQE1357" s="84">
        <f>SUM(WQE1355)</f>
        <v>1000000</v>
      </c>
      <c r="WQF1357" s="84">
        <f>SUM(WQF1355:WQF1356)</f>
        <v>2000000</v>
      </c>
      <c r="WQG1357" s="84">
        <f>SUM(WQG1355:WQG1356)</f>
        <v>0</v>
      </c>
      <c r="WQH1357" s="84">
        <f>WQG1357/WQF1357</f>
        <v>0</v>
      </c>
      <c r="WQI1357" s="84">
        <f>WQF1357-WQG1357</f>
        <v>2000000</v>
      </c>
      <c r="WQJ1357" s="84">
        <f t="shared" si="736"/>
        <v>3000000</v>
      </c>
      <c r="WQQ1357" s="84" t="s">
        <v>5397</v>
      </c>
      <c r="WQR1357" s="84">
        <f>SUM(WQR1355:WQR1356)</f>
        <v>1000000</v>
      </c>
      <c r="WQS1357" s="84">
        <f>SUM(WQS1355:WQS1356)</f>
        <v>0</v>
      </c>
      <c r="WQT1357" s="84">
        <f>WQS1357/WQR1357</f>
        <v>0</v>
      </c>
      <c r="WQU1357" s="84">
        <f>SUM(WQU1355)</f>
        <v>1000000</v>
      </c>
      <c r="WQV1357" s="84">
        <f>SUM(WQV1355:WQV1356)</f>
        <v>2000000</v>
      </c>
      <c r="WQW1357" s="84">
        <f>SUM(WQW1355:WQW1356)</f>
        <v>0</v>
      </c>
      <c r="WQX1357" s="84">
        <f>WQW1357/WQV1357</f>
        <v>0</v>
      </c>
      <c r="WQY1357" s="84">
        <f>WQV1357-WQW1357</f>
        <v>2000000</v>
      </c>
      <c r="WQZ1357" s="84">
        <f t="shared" si="737"/>
        <v>3000000</v>
      </c>
      <c r="WRG1357" s="84" t="s">
        <v>5397</v>
      </c>
      <c r="WRH1357" s="84">
        <f>SUM(WRH1355:WRH1356)</f>
        <v>1000000</v>
      </c>
      <c r="WRI1357" s="84">
        <f>SUM(WRI1355:WRI1356)</f>
        <v>0</v>
      </c>
      <c r="WRJ1357" s="84">
        <f>WRI1357/WRH1357</f>
        <v>0</v>
      </c>
      <c r="WRK1357" s="84">
        <f>SUM(WRK1355)</f>
        <v>1000000</v>
      </c>
      <c r="WRL1357" s="84">
        <f>SUM(WRL1355:WRL1356)</f>
        <v>2000000</v>
      </c>
      <c r="WRM1357" s="84">
        <f>SUM(WRM1355:WRM1356)</f>
        <v>0</v>
      </c>
      <c r="WRN1357" s="84">
        <f>WRM1357/WRL1357</f>
        <v>0</v>
      </c>
      <c r="WRO1357" s="84">
        <f>WRL1357-WRM1357</f>
        <v>2000000</v>
      </c>
      <c r="WRP1357" s="84">
        <f t="shared" si="737"/>
        <v>3000000</v>
      </c>
      <c r="WRW1357" s="84" t="s">
        <v>5397</v>
      </c>
      <c r="WRX1357" s="84">
        <f>SUM(WRX1355:WRX1356)</f>
        <v>1000000</v>
      </c>
      <c r="WRY1357" s="84">
        <f>SUM(WRY1355:WRY1356)</f>
        <v>0</v>
      </c>
      <c r="WRZ1357" s="84">
        <f>WRY1357/WRX1357</f>
        <v>0</v>
      </c>
      <c r="WSA1357" s="84">
        <f>SUM(WSA1355)</f>
        <v>1000000</v>
      </c>
      <c r="WSB1357" s="84">
        <f>SUM(WSB1355:WSB1356)</f>
        <v>2000000</v>
      </c>
      <c r="WSC1357" s="84">
        <f>SUM(WSC1355:WSC1356)</f>
        <v>0</v>
      </c>
      <c r="WSD1357" s="84">
        <f>WSC1357/WSB1357</f>
        <v>0</v>
      </c>
      <c r="WSE1357" s="84">
        <f>WSB1357-WSC1357</f>
        <v>2000000</v>
      </c>
      <c r="WSF1357" s="84">
        <f t="shared" si="738"/>
        <v>3000000</v>
      </c>
      <c r="WSM1357" s="84" t="s">
        <v>5397</v>
      </c>
      <c r="WSN1357" s="84">
        <f>SUM(WSN1355:WSN1356)</f>
        <v>1000000</v>
      </c>
      <c r="WSO1357" s="84">
        <f>SUM(WSO1355:WSO1356)</f>
        <v>0</v>
      </c>
      <c r="WSP1357" s="84">
        <f>WSO1357/WSN1357</f>
        <v>0</v>
      </c>
      <c r="WSQ1357" s="84">
        <f>SUM(WSQ1355)</f>
        <v>1000000</v>
      </c>
      <c r="WSR1357" s="84">
        <f>SUM(WSR1355:WSR1356)</f>
        <v>2000000</v>
      </c>
      <c r="WSS1357" s="84">
        <f>SUM(WSS1355:WSS1356)</f>
        <v>0</v>
      </c>
      <c r="WST1357" s="84">
        <f>WSS1357/WSR1357</f>
        <v>0</v>
      </c>
      <c r="WSU1357" s="84">
        <f>WSR1357-WSS1357</f>
        <v>2000000</v>
      </c>
      <c r="WSV1357" s="84">
        <f t="shared" si="738"/>
        <v>3000000</v>
      </c>
      <c r="WTC1357" s="84" t="s">
        <v>5397</v>
      </c>
      <c r="WTD1357" s="84">
        <f>SUM(WTD1355:WTD1356)</f>
        <v>1000000</v>
      </c>
      <c r="WTE1357" s="84">
        <f>SUM(WTE1355:WTE1356)</f>
        <v>0</v>
      </c>
      <c r="WTF1357" s="84">
        <f>WTE1357/WTD1357</f>
        <v>0</v>
      </c>
      <c r="WTG1357" s="84">
        <f>SUM(WTG1355)</f>
        <v>1000000</v>
      </c>
      <c r="WTH1357" s="84">
        <f>SUM(WTH1355:WTH1356)</f>
        <v>2000000</v>
      </c>
      <c r="WTI1357" s="84">
        <f>SUM(WTI1355:WTI1356)</f>
        <v>0</v>
      </c>
      <c r="WTJ1357" s="84">
        <f>WTI1357/WTH1357</f>
        <v>0</v>
      </c>
      <c r="WTK1357" s="84">
        <f>WTH1357-WTI1357</f>
        <v>2000000</v>
      </c>
      <c r="WTL1357" s="84">
        <f t="shared" si="739"/>
        <v>3000000</v>
      </c>
      <c r="WTS1357" s="84" t="s">
        <v>5397</v>
      </c>
      <c r="WTT1357" s="84">
        <f>SUM(WTT1355:WTT1356)</f>
        <v>1000000</v>
      </c>
      <c r="WTU1357" s="84">
        <f>SUM(WTU1355:WTU1356)</f>
        <v>0</v>
      </c>
      <c r="WTV1357" s="84">
        <f>WTU1357/WTT1357</f>
        <v>0</v>
      </c>
      <c r="WTW1357" s="84">
        <f>SUM(WTW1355)</f>
        <v>1000000</v>
      </c>
      <c r="WTX1357" s="84">
        <f>SUM(WTX1355:WTX1356)</f>
        <v>2000000</v>
      </c>
      <c r="WTY1357" s="84">
        <f>SUM(WTY1355:WTY1356)</f>
        <v>0</v>
      </c>
      <c r="WTZ1357" s="84">
        <f>WTY1357/WTX1357</f>
        <v>0</v>
      </c>
      <c r="WUA1357" s="84">
        <f>WTX1357-WTY1357</f>
        <v>2000000</v>
      </c>
      <c r="WUB1357" s="84">
        <f t="shared" si="739"/>
        <v>3000000</v>
      </c>
      <c r="WUI1357" s="84" t="s">
        <v>5397</v>
      </c>
      <c r="WUJ1357" s="84">
        <f>SUM(WUJ1355:WUJ1356)</f>
        <v>1000000</v>
      </c>
      <c r="WUK1357" s="84">
        <f>SUM(WUK1355:WUK1356)</f>
        <v>0</v>
      </c>
      <c r="WUL1357" s="84">
        <f>WUK1357/WUJ1357</f>
        <v>0</v>
      </c>
      <c r="WUM1357" s="84">
        <f>SUM(WUM1355)</f>
        <v>1000000</v>
      </c>
      <c r="WUN1357" s="84">
        <f>SUM(WUN1355:WUN1356)</f>
        <v>2000000</v>
      </c>
      <c r="WUO1357" s="84">
        <f>SUM(WUO1355:WUO1356)</f>
        <v>0</v>
      </c>
      <c r="WUP1357" s="84">
        <f>WUO1357/WUN1357</f>
        <v>0</v>
      </c>
      <c r="WUQ1357" s="84">
        <f>WUN1357-WUO1357</f>
        <v>2000000</v>
      </c>
      <c r="WUR1357" s="84">
        <f t="shared" si="740"/>
        <v>3000000</v>
      </c>
      <c r="WUY1357" s="84" t="s">
        <v>5397</v>
      </c>
      <c r="WUZ1357" s="84">
        <f>SUM(WUZ1355:WUZ1356)</f>
        <v>1000000</v>
      </c>
      <c r="WVA1357" s="84">
        <f>SUM(WVA1355:WVA1356)</f>
        <v>0</v>
      </c>
      <c r="WVB1357" s="84">
        <f>WVA1357/WUZ1357</f>
        <v>0</v>
      </c>
      <c r="WVC1357" s="84">
        <f>SUM(WVC1355)</f>
        <v>1000000</v>
      </c>
      <c r="WVD1357" s="84">
        <f>SUM(WVD1355:WVD1356)</f>
        <v>2000000</v>
      </c>
      <c r="WVE1357" s="84">
        <f>SUM(WVE1355:WVE1356)</f>
        <v>0</v>
      </c>
      <c r="WVF1357" s="84">
        <f>WVE1357/WVD1357</f>
        <v>0</v>
      </c>
      <c r="WVG1357" s="84">
        <f>WVD1357-WVE1357</f>
        <v>2000000</v>
      </c>
      <c r="WVH1357" s="84">
        <f t="shared" si="740"/>
        <v>3000000</v>
      </c>
      <c r="WVO1357" s="84" t="s">
        <v>5397</v>
      </c>
      <c r="WVP1357" s="84">
        <f>SUM(WVP1355:WVP1356)</f>
        <v>1000000</v>
      </c>
      <c r="WVQ1357" s="84">
        <f>SUM(WVQ1355:WVQ1356)</f>
        <v>0</v>
      </c>
      <c r="WVR1357" s="84">
        <f>WVQ1357/WVP1357</f>
        <v>0</v>
      </c>
      <c r="WVS1357" s="84">
        <f>SUM(WVS1355)</f>
        <v>1000000</v>
      </c>
      <c r="WVT1357" s="84">
        <f>SUM(WVT1355:WVT1356)</f>
        <v>2000000</v>
      </c>
      <c r="WVU1357" s="84">
        <f>SUM(WVU1355:WVU1356)</f>
        <v>0</v>
      </c>
      <c r="WVV1357" s="84">
        <f>WVU1357/WVT1357</f>
        <v>0</v>
      </c>
      <c r="WVW1357" s="84">
        <f>WVT1357-WVU1357</f>
        <v>2000000</v>
      </c>
      <c r="WVX1357" s="84">
        <f t="shared" si="741"/>
        <v>3000000</v>
      </c>
      <c r="WWE1357" s="84" t="s">
        <v>5397</v>
      </c>
      <c r="WWF1357" s="84">
        <f>SUM(WWF1355:WWF1356)</f>
        <v>1000000</v>
      </c>
      <c r="WWG1357" s="84">
        <f>SUM(WWG1355:WWG1356)</f>
        <v>0</v>
      </c>
      <c r="WWH1357" s="84">
        <f>WWG1357/WWF1357</f>
        <v>0</v>
      </c>
      <c r="WWI1357" s="84">
        <f>SUM(WWI1355)</f>
        <v>1000000</v>
      </c>
      <c r="WWJ1357" s="84">
        <f>SUM(WWJ1355:WWJ1356)</f>
        <v>2000000</v>
      </c>
      <c r="WWK1357" s="84">
        <f>SUM(WWK1355:WWK1356)</f>
        <v>0</v>
      </c>
      <c r="WWL1357" s="84">
        <f>WWK1357/WWJ1357</f>
        <v>0</v>
      </c>
      <c r="WWM1357" s="84">
        <f>WWJ1357-WWK1357</f>
        <v>2000000</v>
      </c>
      <c r="WWN1357" s="84">
        <f t="shared" si="741"/>
        <v>3000000</v>
      </c>
      <c r="WWU1357" s="84" t="s">
        <v>5397</v>
      </c>
      <c r="WWV1357" s="84">
        <f>SUM(WWV1355:WWV1356)</f>
        <v>1000000</v>
      </c>
      <c r="WWW1357" s="84">
        <f>SUM(WWW1355:WWW1356)</f>
        <v>0</v>
      </c>
      <c r="WWX1357" s="84">
        <f>WWW1357/WWV1357</f>
        <v>0</v>
      </c>
      <c r="WWY1357" s="84">
        <f>SUM(WWY1355)</f>
        <v>1000000</v>
      </c>
      <c r="WWZ1357" s="84">
        <f>SUM(WWZ1355:WWZ1356)</f>
        <v>2000000</v>
      </c>
      <c r="WXA1357" s="84">
        <f>SUM(WXA1355:WXA1356)</f>
        <v>0</v>
      </c>
      <c r="WXB1357" s="84">
        <f>WXA1357/WWZ1357</f>
        <v>0</v>
      </c>
      <c r="WXC1357" s="84">
        <f>WWZ1357-WXA1357</f>
        <v>2000000</v>
      </c>
      <c r="WXD1357" s="84">
        <f t="shared" si="742"/>
        <v>3000000</v>
      </c>
      <c r="WXK1357" s="84" t="s">
        <v>5397</v>
      </c>
      <c r="WXL1357" s="84">
        <f>SUM(WXL1355:WXL1356)</f>
        <v>1000000</v>
      </c>
      <c r="WXM1357" s="84">
        <f>SUM(WXM1355:WXM1356)</f>
        <v>0</v>
      </c>
      <c r="WXN1357" s="84">
        <f>WXM1357/WXL1357</f>
        <v>0</v>
      </c>
      <c r="WXO1357" s="84">
        <f>SUM(WXO1355)</f>
        <v>1000000</v>
      </c>
      <c r="WXP1357" s="84">
        <f>SUM(WXP1355:WXP1356)</f>
        <v>2000000</v>
      </c>
      <c r="WXQ1357" s="84">
        <f>SUM(WXQ1355:WXQ1356)</f>
        <v>0</v>
      </c>
      <c r="WXR1357" s="84">
        <f>WXQ1357/WXP1357</f>
        <v>0</v>
      </c>
      <c r="WXS1357" s="84">
        <f>WXP1357-WXQ1357</f>
        <v>2000000</v>
      </c>
      <c r="WXT1357" s="84">
        <f t="shared" si="742"/>
        <v>3000000</v>
      </c>
      <c r="WYA1357" s="84" t="s">
        <v>5397</v>
      </c>
      <c r="WYB1357" s="84">
        <f>SUM(WYB1355:WYB1356)</f>
        <v>1000000</v>
      </c>
      <c r="WYC1357" s="84">
        <f>SUM(WYC1355:WYC1356)</f>
        <v>0</v>
      </c>
      <c r="WYD1357" s="84">
        <f>WYC1357/WYB1357</f>
        <v>0</v>
      </c>
      <c r="WYE1357" s="84">
        <f>SUM(WYE1355)</f>
        <v>1000000</v>
      </c>
      <c r="WYF1357" s="84">
        <f>SUM(WYF1355:WYF1356)</f>
        <v>2000000</v>
      </c>
      <c r="WYG1357" s="84">
        <f>SUM(WYG1355:WYG1356)</f>
        <v>0</v>
      </c>
      <c r="WYH1357" s="84">
        <f>WYG1357/WYF1357</f>
        <v>0</v>
      </c>
      <c r="WYI1357" s="84">
        <f>WYF1357-WYG1357</f>
        <v>2000000</v>
      </c>
      <c r="WYJ1357" s="84">
        <f t="shared" si="743"/>
        <v>3000000</v>
      </c>
      <c r="WYQ1357" s="84" t="s">
        <v>5397</v>
      </c>
      <c r="WYR1357" s="84">
        <f>SUM(WYR1355:WYR1356)</f>
        <v>1000000</v>
      </c>
      <c r="WYS1357" s="84">
        <f>SUM(WYS1355:WYS1356)</f>
        <v>0</v>
      </c>
      <c r="WYT1357" s="84">
        <f>WYS1357/WYR1357</f>
        <v>0</v>
      </c>
      <c r="WYU1357" s="84">
        <f>SUM(WYU1355)</f>
        <v>1000000</v>
      </c>
      <c r="WYV1357" s="84">
        <f>SUM(WYV1355:WYV1356)</f>
        <v>2000000</v>
      </c>
      <c r="WYW1357" s="84">
        <f>SUM(WYW1355:WYW1356)</f>
        <v>0</v>
      </c>
      <c r="WYX1357" s="84">
        <f>WYW1357/WYV1357</f>
        <v>0</v>
      </c>
      <c r="WYY1357" s="84">
        <f>WYV1357-WYW1357</f>
        <v>2000000</v>
      </c>
      <c r="WYZ1357" s="84">
        <f t="shared" si="743"/>
        <v>3000000</v>
      </c>
      <c r="WZG1357" s="84" t="s">
        <v>5397</v>
      </c>
      <c r="WZH1357" s="84">
        <f>SUM(WZH1355:WZH1356)</f>
        <v>1000000</v>
      </c>
      <c r="WZI1357" s="84">
        <f>SUM(WZI1355:WZI1356)</f>
        <v>0</v>
      </c>
      <c r="WZJ1357" s="84">
        <f>WZI1357/WZH1357</f>
        <v>0</v>
      </c>
      <c r="WZK1357" s="84">
        <f>SUM(WZK1355)</f>
        <v>1000000</v>
      </c>
      <c r="WZL1357" s="84">
        <f>SUM(WZL1355:WZL1356)</f>
        <v>2000000</v>
      </c>
      <c r="WZM1357" s="84">
        <f>SUM(WZM1355:WZM1356)</f>
        <v>0</v>
      </c>
      <c r="WZN1357" s="84">
        <f>WZM1357/WZL1357</f>
        <v>0</v>
      </c>
      <c r="WZO1357" s="84">
        <f>WZL1357-WZM1357</f>
        <v>2000000</v>
      </c>
      <c r="WZP1357" s="84">
        <f t="shared" si="744"/>
        <v>3000000</v>
      </c>
      <c r="WZW1357" s="84" t="s">
        <v>5397</v>
      </c>
      <c r="WZX1357" s="84">
        <f>SUM(WZX1355:WZX1356)</f>
        <v>1000000</v>
      </c>
      <c r="WZY1357" s="84">
        <f>SUM(WZY1355:WZY1356)</f>
        <v>0</v>
      </c>
      <c r="WZZ1357" s="84">
        <f>WZY1357/WZX1357</f>
        <v>0</v>
      </c>
      <c r="XAA1357" s="84">
        <f>SUM(XAA1355)</f>
        <v>1000000</v>
      </c>
      <c r="XAB1357" s="84">
        <f>SUM(XAB1355:XAB1356)</f>
        <v>2000000</v>
      </c>
      <c r="XAC1357" s="84">
        <f>SUM(XAC1355:XAC1356)</f>
        <v>0</v>
      </c>
      <c r="XAD1357" s="84">
        <f>XAC1357/XAB1357</f>
        <v>0</v>
      </c>
      <c r="XAE1357" s="84">
        <f>XAB1357-XAC1357</f>
        <v>2000000</v>
      </c>
      <c r="XAF1357" s="84">
        <f t="shared" si="744"/>
        <v>3000000</v>
      </c>
      <c r="XAM1357" s="84" t="s">
        <v>5397</v>
      </c>
      <c r="XAN1357" s="84">
        <f>SUM(XAN1355:XAN1356)</f>
        <v>1000000</v>
      </c>
      <c r="XAO1357" s="84">
        <f>SUM(XAO1355:XAO1356)</f>
        <v>0</v>
      </c>
      <c r="XAP1357" s="84">
        <f>XAO1357/XAN1357</f>
        <v>0</v>
      </c>
      <c r="XAQ1357" s="84">
        <f>SUM(XAQ1355)</f>
        <v>1000000</v>
      </c>
      <c r="XAR1357" s="84">
        <f>SUM(XAR1355:XAR1356)</f>
        <v>2000000</v>
      </c>
      <c r="XAS1357" s="84">
        <f>SUM(XAS1355:XAS1356)</f>
        <v>0</v>
      </c>
      <c r="XAT1357" s="84">
        <f>XAS1357/XAR1357</f>
        <v>0</v>
      </c>
      <c r="XAU1357" s="84">
        <f>XAR1357-XAS1357</f>
        <v>2000000</v>
      </c>
      <c r="XAV1357" s="84">
        <f t="shared" si="745"/>
        <v>3000000</v>
      </c>
      <c r="XBC1357" s="84" t="s">
        <v>5397</v>
      </c>
      <c r="XBD1357" s="84">
        <f>SUM(XBD1355:XBD1356)</f>
        <v>1000000</v>
      </c>
      <c r="XBE1357" s="84">
        <f>SUM(XBE1355:XBE1356)</f>
        <v>0</v>
      </c>
      <c r="XBF1357" s="84">
        <f>XBE1357/XBD1357</f>
        <v>0</v>
      </c>
      <c r="XBG1357" s="84">
        <f>SUM(XBG1355)</f>
        <v>1000000</v>
      </c>
      <c r="XBH1357" s="84">
        <f>SUM(XBH1355:XBH1356)</f>
        <v>2000000</v>
      </c>
      <c r="XBI1357" s="84">
        <f>SUM(XBI1355:XBI1356)</f>
        <v>0</v>
      </c>
      <c r="XBJ1357" s="84">
        <f>XBI1357/XBH1357</f>
        <v>0</v>
      </c>
      <c r="XBK1357" s="84">
        <f>XBH1357-XBI1357</f>
        <v>2000000</v>
      </c>
      <c r="XBL1357" s="84">
        <f t="shared" si="745"/>
        <v>3000000</v>
      </c>
      <c r="XBS1357" s="84" t="s">
        <v>5397</v>
      </c>
      <c r="XBT1357" s="84">
        <f>SUM(XBT1355:XBT1356)</f>
        <v>1000000</v>
      </c>
      <c r="XBU1357" s="84">
        <f>SUM(XBU1355:XBU1356)</f>
        <v>0</v>
      </c>
      <c r="XBV1357" s="84">
        <f>XBU1357/XBT1357</f>
        <v>0</v>
      </c>
      <c r="XBW1357" s="84">
        <f>SUM(XBW1355)</f>
        <v>1000000</v>
      </c>
      <c r="XBX1357" s="84">
        <f>SUM(XBX1355:XBX1356)</f>
        <v>2000000</v>
      </c>
      <c r="XBY1357" s="84">
        <f>SUM(XBY1355:XBY1356)</f>
        <v>0</v>
      </c>
      <c r="XBZ1357" s="84">
        <f>XBY1357/XBX1357</f>
        <v>0</v>
      </c>
      <c r="XCA1357" s="84">
        <f>XBX1357-XBY1357</f>
        <v>2000000</v>
      </c>
      <c r="XCB1357" s="84">
        <f t="shared" si="746"/>
        <v>3000000</v>
      </c>
      <c r="XCI1357" s="84" t="s">
        <v>5397</v>
      </c>
      <c r="XCJ1357" s="84">
        <f>SUM(XCJ1355:XCJ1356)</f>
        <v>1000000</v>
      </c>
      <c r="XCK1357" s="84">
        <f>SUM(XCK1355:XCK1356)</f>
        <v>0</v>
      </c>
      <c r="XCL1357" s="84">
        <f>XCK1357/XCJ1357</f>
        <v>0</v>
      </c>
      <c r="XCM1357" s="84">
        <f>SUM(XCM1355)</f>
        <v>1000000</v>
      </c>
      <c r="XCN1357" s="84">
        <f>SUM(XCN1355:XCN1356)</f>
        <v>2000000</v>
      </c>
      <c r="XCO1357" s="84">
        <f>SUM(XCO1355:XCO1356)</f>
        <v>0</v>
      </c>
      <c r="XCP1357" s="84">
        <f>XCO1357/XCN1357</f>
        <v>0</v>
      </c>
      <c r="XCQ1357" s="84">
        <f>XCN1357-XCO1357</f>
        <v>2000000</v>
      </c>
      <c r="XCR1357" s="84">
        <f t="shared" si="746"/>
        <v>3000000</v>
      </c>
      <c r="XCY1357" s="84" t="s">
        <v>5397</v>
      </c>
      <c r="XCZ1357" s="84">
        <f>SUM(XCZ1355:XCZ1356)</f>
        <v>1000000</v>
      </c>
      <c r="XDA1357" s="84">
        <f>SUM(XDA1355:XDA1356)</f>
        <v>0</v>
      </c>
      <c r="XDB1357" s="84">
        <f>XDA1357/XCZ1357</f>
        <v>0</v>
      </c>
      <c r="XDC1357" s="84">
        <f>SUM(XDC1355)</f>
        <v>1000000</v>
      </c>
      <c r="XDD1357" s="84">
        <f>SUM(XDD1355:XDD1356)</f>
        <v>2000000</v>
      </c>
      <c r="XDE1357" s="84">
        <f>SUM(XDE1355:XDE1356)</f>
        <v>0</v>
      </c>
      <c r="XDF1357" s="84">
        <f>XDE1357/XDD1357</f>
        <v>0</v>
      </c>
      <c r="XDG1357" s="84">
        <f>XDD1357-XDE1357</f>
        <v>2000000</v>
      </c>
      <c r="XDH1357" s="84">
        <f t="shared" si="747"/>
        <v>3000000</v>
      </c>
      <c r="XDO1357" s="84" t="s">
        <v>5397</v>
      </c>
      <c r="XDP1357" s="84">
        <f>SUM(XDP1355:XDP1356)</f>
        <v>1000000</v>
      </c>
      <c r="XDQ1357" s="84">
        <f>SUM(XDQ1355:XDQ1356)</f>
        <v>0</v>
      </c>
      <c r="XDR1357" s="84">
        <f>XDQ1357/XDP1357</f>
        <v>0</v>
      </c>
      <c r="XDS1357" s="84">
        <f>SUM(XDS1355)</f>
        <v>1000000</v>
      </c>
      <c r="XDT1357" s="84">
        <f>SUM(XDT1355:XDT1356)</f>
        <v>2000000</v>
      </c>
      <c r="XDU1357" s="84">
        <f>SUM(XDU1355:XDU1356)</f>
        <v>0</v>
      </c>
      <c r="XDV1357" s="84">
        <f>XDU1357/XDT1357</f>
        <v>0</v>
      </c>
      <c r="XDW1357" s="84">
        <f>XDT1357-XDU1357</f>
        <v>2000000</v>
      </c>
      <c r="XDX1357" s="84">
        <f t="shared" si="747"/>
        <v>3000000</v>
      </c>
      <c r="XEE1357" s="84" t="s">
        <v>5397</v>
      </c>
      <c r="XEF1357" s="84">
        <f>SUM(XEF1355:XEF1356)</f>
        <v>1000000</v>
      </c>
      <c r="XEG1357" s="84">
        <f>SUM(XEG1355:XEG1356)</f>
        <v>0</v>
      </c>
      <c r="XEH1357" s="84">
        <f>XEG1357/XEF1357</f>
        <v>0</v>
      </c>
      <c r="XEI1357" s="84">
        <f>SUM(XEI1355)</f>
        <v>1000000</v>
      </c>
      <c r="XEJ1357" s="84">
        <f>SUM(XEJ1355:XEJ1356)</f>
        <v>2000000</v>
      </c>
      <c r="XEK1357" s="84">
        <f>SUM(XEK1355:XEK1356)</f>
        <v>0</v>
      </c>
      <c r="XEL1357" s="84">
        <f>XEK1357/XEJ1357</f>
        <v>0</v>
      </c>
      <c r="XEM1357" s="84">
        <f>XEJ1357-XEK1357</f>
        <v>2000000</v>
      </c>
      <c r="XEN1357" s="84">
        <f t="shared" si="748"/>
        <v>3000000</v>
      </c>
      <c r="XEU1357" s="84" t="s">
        <v>5397</v>
      </c>
      <c r="XEV1357" s="84">
        <f>SUM(XEV1355:XEV1356)</f>
        <v>1000000</v>
      </c>
      <c r="XEW1357" s="84">
        <f>SUM(XEW1355:XEW1356)</f>
        <v>0</v>
      </c>
      <c r="XEX1357" s="84">
        <f>XEW1357/XEV1357</f>
        <v>0</v>
      </c>
      <c r="XEY1357" s="84">
        <f>SUM(XEY1355)</f>
        <v>1000000</v>
      </c>
      <c r="XEZ1357" s="84">
        <f>SUM(XEZ1355:XEZ1356)</f>
        <v>2000000</v>
      </c>
      <c r="XFA1357" s="84">
        <f>SUM(XFA1355:XFA1356)</f>
        <v>0</v>
      </c>
      <c r="XFB1357" s="84">
        <f>XFA1357/XEZ1357</f>
        <v>0</v>
      </c>
      <c r="XFC1357" s="84">
        <f>XEZ1357-XFA1357</f>
        <v>2000000</v>
      </c>
      <c r="XFD1357" s="84">
        <f t="shared" si="748"/>
        <v>3000000</v>
      </c>
    </row>
    <row r="1358" spans="1:1024 1027:2048 2051:3072 3075:4096 4099:5120 5123:6144 6147:7168 7171:8192 8195:9216 9219:10240 10243:11264 11267:12288 12291:13312 13315:14336 14339:15360 15363:16384" x14ac:dyDescent="0.25">
      <c r="A1358" s="84"/>
      <c r="B1358" s="84"/>
      <c r="G1358" s="797" t="s">
        <v>5398</v>
      </c>
      <c r="H1358" s="780"/>
      <c r="I1358" s="780"/>
      <c r="J1358" s="781"/>
      <c r="K1358" s="780"/>
      <c r="L1358" s="782"/>
      <c r="M1358" s="782"/>
      <c r="N1358" s="783"/>
      <c r="O1358" s="782"/>
      <c r="P1358" s="782"/>
      <c r="Q1358" s="800"/>
      <c r="R1358" s="801"/>
      <c r="S1358" s="800"/>
      <c r="T1358" s="84"/>
      <c r="V1358" s="84"/>
      <c r="W1358" s="84" t="s">
        <v>5398</v>
      </c>
      <c r="AM1358" s="84" t="s">
        <v>5398</v>
      </c>
      <c r="BC1358" s="84" t="s">
        <v>5398</v>
      </c>
      <c r="BS1358" s="84" t="s">
        <v>5398</v>
      </c>
      <c r="CI1358" s="84" t="s">
        <v>5398</v>
      </c>
      <c r="CY1358" s="84" t="s">
        <v>5398</v>
      </c>
      <c r="DO1358" s="84" t="s">
        <v>5398</v>
      </c>
      <c r="EE1358" s="84" t="s">
        <v>5398</v>
      </c>
      <c r="EU1358" s="84" t="s">
        <v>5398</v>
      </c>
      <c r="FK1358" s="84" t="s">
        <v>5398</v>
      </c>
      <c r="GA1358" s="84" t="s">
        <v>5398</v>
      </c>
      <c r="GQ1358" s="84" t="s">
        <v>5398</v>
      </c>
      <c r="HG1358" s="84" t="s">
        <v>5398</v>
      </c>
      <c r="HW1358" s="84" t="s">
        <v>5398</v>
      </c>
      <c r="IM1358" s="84" t="s">
        <v>5398</v>
      </c>
      <c r="JC1358" s="84" t="s">
        <v>5398</v>
      </c>
      <c r="JS1358" s="84" t="s">
        <v>5398</v>
      </c>
      <c r="KI1358" s="84" t="s">
        <v>5398</v>
      </c>
      <c r="KY1358" s="84" t="s">
        <v>5398</v>
      </c>
      <c r="LO1358" s="84" t="s">
        <v>5398</v>
      </c>
      <c r="ME1358" s="84" t="s">
        <v>5398</v>
      </c>
      <c r="MU1358" s="84" t="s">
        <v>5398</v>
      </c>
      <c r="NK1358" s="84" t="s">
        <v>5398</v>
      </c>
      <c r="OA1358" s="84" t="s">
        <v>5398</v>
      </c>
      <c r="OQ1358" s="84" t="s">
        <v>5398</v>
      </c>
      <c r="PG1358" s="84" t="s">
        <v>5398</v>
      </c>
      <c r="PW1358" s="84" t="s">
        <v>5398</v>
      </c>
      <c r="QM1358" s="84" t="s">
        <v>5398</v>
      </c>
      <c r="RC1358" s="84" t="s">
        <v>5398</v>
      </c>
      <c r="RS1358" s="84" t="s">
        <v>5398</v>
      </c>
      <c r="SI1358" s="84" t="s">
        <v>5398</v>
      </c>
      <c r="SY1358" s="84" t="s">
        <v>5398</v>
      </c>
      <c r="TO1358" s="84" t="s">
        <v>5398</v>
      </c>
      <c r="UE1358" s="84" t="s">
        <v>5398</v>
      </c>
      <c r="UU1358" s="84" t="s">
        <v>5398</v>
      </c>
      <c r="VK1358" s="84" t="s">
        <v>5398</v>
      </c>
      <c r="WA1358" s="84" t="s">
        <v>5398</v>
      </c>
      <c r="WQ1358" s="84" t="s">
        <v>5398</v>
      </c>
      <c r="XG1358" s="84" t="s">
        <v>5398</v>
      </c>
      <c r="XW1358" s="84" t="s">
        <v>5398</v>
      </c>
      <c r="YM1358" s="84" t="s">
        <v>5398</v>
      </c>
      <c r="ZC1358" s="84" t="s">
        <v>5398</v>
      </c>
      <c r="ZS1358" s="84" t="s">
        <v>5398</v>
      </c>
      <c r="AAI1358" s="84" t="s">
        <v>5398</v>
      </c>
      <c r="AAY1358" s="84" t="s">
        <v>5398</v>
      </c>
      <c r="ABO1358" s="84" t="s">
        <v>5398</v>
      </c>
      <c r="ACE1358" s="84" t="s">
        <v>5398</v>
      </c>
      <c r="ACU1358" s="84" t="s">
        <v>5398</v>
      </c>
      <c r="ADK1358" s="84" t="s">
        <v>5398</v>
      </c>
      <c r="AEA1358" s="84" t="s">
        <v>5398</v>
      </c>
      <c r="AEQ1358" s="84" t="s">
        <v>5398</v>
      </c>
      <c r="AFG1358" s="84" t="s">
        <v>5398</v>
      </c>
      <c r="AFW1358" s="84" t="s">
        <v>5398</v>
      </c>
      <c r="AGM1358" s="84" t="s">
        <v>5398</v>
      </c>
      <c r="AHC1358" s="84" t="s">
        <v>5398</v>
      </c>
      <c r="AHS1358" s="84" t="s">
        <v>5398</v>
      </c>
      <c r="AII1358" s="84" t="s">
        <v>5398</v>
      </c>
      <c r="AIY1358" s="84" t="s">
        <v>5398</v>
      </c>
      <c r="AJO1358" s="84" t="s">
        <v>5398</v>
      </c>
      <c r="AKE1358" s="84" t="s">
        <v>5398</v>
      </c>
      <c r="AKU1358" s="84" t="s">
        <v>5398</v>
      </c>
      <c r="ALK1358" s="84" t="s">
        <v>5398</v>
      </c>
      <c r="AMA1358" s="84" t="s">
        <v>5398</v>
      </c>
      <c r="AMQ1358" s="84" t="s">
        <v>5398</v>
      </c>
      <c r="ANG1358" s="84" t="s">
        <v>5398</v>
      </c>
      <c r="ANW1358" s="84" t="s">
        <v>5398</v>
      </c>
      <c r="AOM1358" s="84" t="s">
        <v>5398</v>
      </c>
      <c r="APC1358" s="84" t="s">
        <v>5398</v>
      </c>
      <c r="APS1358" s="84" t="s">
        <v>5398</v>
      </c>
      <c r="AQI1358" s="84" t="s">
        <v>5398</v>
      </c>
      <c r="AQY1358" s="84" t="s">
        <v>5398</v>
      </c>
      <c r="ARO1358" s="84" t="s">
        <v>5398</v>
      </c>
      <c r="ASE1358" s="84" t="s">
        <v>5398</v>
      </c>
      <c r="ASU1358" s="84" t="s">
        <v>5398</v>
      </c>
      <c r="ATK1358" s="84" t="s">
        <v>5398</v>
      </c>
      <c r="AUA1358" s="84" t="s">
        <v>5398</v>
      </c>
      <c r="AUQ1358" s="84" t="s">
        <v>5398</v>
      </c>
      <c r="AVG1358" s="84" t="s">
        <v>5398</v>
      </c>
      <c r="AVW1358" s="84" t="s">
        <v>5398</v>
      </c>
      <c r="AWM1358" s="84" t="s">
        <v>5398</v>
      </c>
      <c r="AXC1358" s="84" t="s">
        <v>5398</v>
      </c>
      <c r="AXS1358" s="84" t="s">
        <v>5398</v>
      </c>
      <c r="AYI1358" s="84" t="s">
        <v>5398</v>
      </c>
      <c r="AYY1358" s="84" t="s">
        <v>5398</v>
      </c>
      <c r="AZO1358" s="84" t="s">
        <v>5398</v>
      </c>
      <c r="BAE1358" s="84" t="s">
        <v>5398</v>
      </c>
      <c r="BAU1358" s="84" t="s">
        <v>5398</v>
      </c>
      <c r="BBK1358" s="84" t="s">
        <v>5398</v>
      </c>
      <c r="BCA1358" s="84" t="s">
        <v>5398</v>
      </c>
      <c r="BCQ1358" s="84" t="s">
        <v>5398</v>
      </c>
      <c r="BDG1358" s="84" t="s">
        <v>5398</v>
      </c>
      <c r="BDW1358" s="84" t="s">
        <v>5398</v>
      </c>
      <c r="BEM1358" s="84" t="s">
        <v>5398</v>
      </c>
      <c r="BFC1358" s="84" t="s">
        <v>5398</v>
      </c>
      <c r="BFS1358" s="84" t="s">
        <v>5398</v>
      </c>
      <c r="BGI1358" s="84" t="s">
        <v>5398</v>
      </c>
      <c r="BGY1358" s="84" t="s">
        <v>5398</v>
      </c>
      <c r="BHO1358" s="84" t="s">
        <v>5398</v>
      </c>
      <c r="BIE1358" s="84" t="s">
        <v>5398</v>
      </c>
      <c r="BIU1358" s="84" t="s">
        <v>5398</v>
      </c>
      <c r="BJK1358" s="84" t="s">
        <v>5398</v>
      </c>
      <c r="BKA1358" s="84" t="s">
        <v>5398</v>
      </c>
      <c r="BKQ1358" s="84" t="s">
        <v>5398</v>
      </c>
      <c r="BLG1358" s="84" t="s">
        <v>5398</v>
      </c>
      <c r="BLW1358" s="84" t="s">
        <v>5398</v>
      </c>
      <c r="BMM1358" s="84" t="s">
        <v>5398</v>
      </c>
      <c r="BNC1358" s="84" t="s">
        <v>5398</v>
      </c>
      <c r="BNS1358" s="84" t="s">
        <v>5398</v>
      </c>
      <c r="BOI1358" s="84" t="s">
        <v>5398</v>
      </c>
      <c r="BOY1358" s="84" t="s">
        <v>5398</v>
      </c>
      <c r="BPO1358" s="84" t="s">
        <v>5398</v>
      </c>
      <c r="BQE1358" s="84" t="s">
        <v>5398</v>
      </c>
      <c r="BQU1358" s="84" t="s">
        <v>5398</v>
      </c>
      <c r="BRK1358" s="84" t="s">
        <v>5398</v>
      </c>
      <c r="BSA1358" s="84" t="s">
        <v>5398</v>
      </c>
      <c r="BSQ1358" s="84" t="s">
        <v>5398</v>
      </c>
      <c r="BTG1358" s="84" t="s">
        <v>5398</v>
      </c>
      <c r="BTW1358" s="84" t="s">
        <v>5398</v>
      </c>
      <c r="BUM1358" s="84" t="s">
        <v>5398</v>
      </c>
      <c r="BVC1358" s="84" t="s">
        <v>5398</v>
      </c>
      <c r="BVS1358" s="84" t="s">
        <v>5398</v>
      </c>
      <c r="BWI1358" s="84" t="s">
        <v>5398</v>
      </c>
      <c r="BWY1358" s="84" t="s">
        <v>5398</v>
      </c>
      <c r="BXO1358" s="84" t="s">
        <v>5398</v>
      </c>
      <c r="BYE1358" s="84" t="s">
        <v>5398</v>
      </c>
      <c r="BYU1358" s="84" t="s">
        <v>5398</v>
      </c>
      <c r="BZK1358" s="84" t="s">
        <v>5398</v>
      </c>
      <c r="CAA1358" s="84" t="s">
        <v>5398</v>
      </c>
      <c r="CAQ1358" s="84" t="s">
        <v>5398</v>
      </c>
      <c r="CBG1358" s="84" t="s">
        <v>5398</v>
      </c>
      <c r="CBW1358" s="84" t="s">
        <v>5398</v>
      </c>
      <c r="CCM1358" s="84" t="s">
        <v>5398</v>
      </c>
      <c r="CDC1358" s="84" t="s">
        <v>5398</v>
      </c>
      <c r="CDS1358" s="84" t="s">
        <v>5398</v>
      </c>
      <c r="CEI1358" s="84" t="s">
        <v>5398</v>
      </c>
      <c r="CEY1358" s="84" t="s">
        <v>5398</v>
      </c>
      <c r="CFO1358" s="84" t="s">
        <v>5398</v>
      </c>
      <c r="CGE1358" s="84" t="s">
        <v>5398</v>
      </c>
      <c r="CGU1358" s="84" t="s">
        <v>5398</v>
      </c>
      <c r="CHK1358" s="84" t="s">
        <v>5398</v>
      </c>
      <c r="CIA1358" s="84" t="s">
        <v>5398</v>
      </c>
      <c r="CIQ1358" s="84" t="s">
        <v>5398</v>
      </c>
      <c r="CJG1358" s="84" t="s">
        <v>5398</v>
      </c>
      <c r="CJW1358" s="84" t="s">
        <v>5398</v>
      </c>
      <c r="CKM1358" s="84" t="s">
        <v>5398</v>
      </c>
      <c r="CLC1358" s="84" t="s">
        <v>5398</v>
      </c>
      <c r="CLS1358" s="84" t="s">
        <v>5398</v>
      </c>
      <c r="CMI1358" s="84" t="s">
        <v>5398</v>
      </c>
      <c r="CMY1358" s="84" t="s">
        <v>5398</v>
      </c>
      <c r="CNO1358" s="84" t="s">
        <v>5398</v>
      </c>
      <c r="COE1358" s="84" t="s">
        <v>5398</v>
      </c>
      <c r="COU1358" s="84" t="s">
        <v>5398</v>
      </c>
      <c r="CPK1358" s="84" t="s">
        <v>5398</v>
      </c>
      <c r="CQA1358" s="84" t="s">
        <v>5398</v>
      </c>
      <c r="CQQ1358" s="84" t="s">
        <v>5398</v>
      </c>
      <c r="CRG1358" s="84" t="s">
        <v>5398</v>
      </c>
      <c r="CRW1358" s="84" t="s">
        <v>5398</v>
      </c>
      <c r="CSM1358" s="84" t="s">
        <v>5398</v>
      </c>
      <c r="CTC1358" s="84" t="s">
        <v>5398</v>
      </c>
      <c r="CTS1358" s="84" t="s">
        <v>5398</v>
      </c>
      <c r="CUI1358" s="84" t="s">
        <v>5398</v>
      </c>
      <c r="CUY1358" s="84" t="s">
        <v>5398</v>
      </c>
      <c r="CVO1358" s="84" t="s">
        <v>5398</v>
      </c>
      <c r="CWE1358" s="84" t="s">
        <v>5398</v>
      </c>
      <c r="CWU1358" s="84" t="s">
        <v>5398</v>
      </c>
      <c r="CXK1358" s="84" t="s">
        <v>5398</v>
      </c>
      <c r="CYA1358" s="84" t="s">
        <v>5398</v>
      </c>
      <c r="CYQ1358" s="84" t="s">
        <v>5398</v>
      </c>
      <c r="CZG1358" s="84" t="s">
        <v>5398</v>
      </c>
      <c r="CZW1358" s="84" t="s">
        <v>5398</v>
      </c>
      <c r="DAM1358" s="84" t="s">
        <v>5398</v>
      </c>
      <c r="DBC1358" s="84" t="s">
        <v>5398</v>
      </c>
      <c r="DBS1358" s="84" t="s">
        <v>5398</v>
      </c>
      <c r="DCI1358" s="84" t="s">
        <v>5398</v>
      </c>
      <c r="DCY1358" s="84" t="s">
        <v>5398</v>
      </c>
      <c r="DDO1358" s="84" t="s">
        <v>5398</v>
      </c>
      <c r="DEE1358" s="84" t="s">
        <v>5398</v>
      </c>
      <c r="DEU1358" s="84" t="s">
        <v>5398</v>
      </c>
      <c r="DFK1358" s="84" t="s">
        <v>5398</v>
      </c>
      <c r="DGA1358" s="84" t="s">
        <v>5398</v>
      </c>
      <c r="DGQ1358" s="84" t="s">
        <v>5398</v>
      </c>
      <c r="DHG1358" s="84" t="s">
        <v>5398</v>
      </c>
      <c r="DHW1358" s="84" t="s">
        <v>5398</v>
      </c>
      <c r="DIM1358" s="84" t="s">
        <v>5398</v>
      </c>
      <c r="DJC1358" s="84" t="s">
        <v>5398</v>
      </c>
      <c r="DJS1358" s="84" t="s">
        <v>5398</v>
      </c>
      <c r="DKI1358" s="84" t="s">
        <v>5398</v>
      </c>
      <c r="DKY1358" s="84" t="s">
        <v>5398</v>
      </c>
      <c r="DLO1358" s="84" t="s">
        <v>5398</v>
      </c>
      <c r="DME1358" s="84" t="s">
        <v>5398</v>
      </c>
      <c r="DMU1358" s="84" t="s">
        <v>5398</v>
      </c>
      <c r="DNK1358" s="84" t="s">
        <v>5398</v>
      </c>
      <c r="DOA1358" s="84" t="s">
        <v>5398</v>
      </c>
      <c r="DOQ1358" s="84" t="s">
        <v>5398</v>
      </c>
      <c r="DPG1358" s="84" t="s">
        <v>5398</v>
      </c>
      <c r="DPW1358" s="84" t="s">
        <v>5398</v>
      </c>
      <c r="DQM1358" s="84" t="s">
        <v>5398</v>
      </c>
      <c r="DRC1358" s="84" t="s">
        <v>5398</v>
      </c>
      <c r="DRS1358" s="84" t="s">
        <v>5398</v>
      </c>
      <c r="DSI1358" s="84" t="s">
        <v>5398</v>
      </c>
      <c r="DSY1358" s="84" t="s">
        <v>5398</v>
      </c>
      <c r="DTO1358" s="84" t="s">
        <v>5398</v>
      </c>
      <c r="DUE1358" s="84" t="s">
        <v>5398</v>
      </c>
      <c r="DUU1358" s="84" t="s">
        <v>5398</v>
      </c>
      <c r="DVK1358" s="84" t="s">
        <v>5398</v>
      </c>
      <c r="DWA1358" s="84" t="s">
        <v>5398</v>
      </c>
      <c r="DWQ1358" s="84" t="s">
        <v>5398</v>
      </c>
      <c r="DXG1358" s="84" t="s">
        <v>5398</v>
      </c>
      <c r="DXW1358" s="84" t="s">
        <v>5398</v>
      </c>
      <c r="DYM1358" s="84" t="s">
        <v>5398</v>
      </c>
      <c r="DZC1358" s="84" t="s">
        <v>5398</v>
      </c>
      <c r="DZS1358" s="84" t="s">
        <v>5398</v>
      </c>
      <c r="EAI1358" s="84" t="s">
        <v>5398</v>
      </c>
      <c r="EAY1358" s="84" t="s">
        <v>5398</v>
      </c>
      <c r="EBO1358" s="84" t="s">
        <v>5398</v>
      </c>
      <c r="ECE1358" s="84" t="s">
        <v>5398</v>
      </c>
      <c r="ECU1358" s="84" t="s">
        <v>5398</v>
      </c>
      <c r="EDK1358" s="84" t="s">
        <v>5398</v>
      </c>
      <c r="EEA1358" s="84" t="s">
        <v>5398</v>
      </c>
      <c r="EEQ1358" s="84" t="s">
        <v>5398</v>
      </c>
      <c r="EFG1358" s="84" t="s">
        <v>5398</v>
      </c>
      <c r="EFW1358" s="84" t="s">
        <v>5398</v>
      </c>
      <c r="EGM1358" s="84" t="s">
        <v>5398</v>
      </c>
      <c r="EHC1358" s="84" t="s">
        <v>5398</v>
      </c>
      <c r="EHS1358" s="84" t="s">
        <v>5398</v>
      </c>
      <c r="EII1358" s="84" t="s">
        <v>5398</v>
      </c>
      <c r="EIY1358" s="84" t="s">
        <v>5398</v>
      </c>
      <c r="EJO1358" s="84" t="s">
        <v>5398</v>
      </c>
      <c r="EKE1358" s="84" t="s">
        <v>5398</v>
      </c>
      <c r="EKU1358" s="84" t="s">
        <v>5398</v>
      </c>
      <c r="ELK1358" s="84" t="s">
        <v>5398</v>
      </c>
      <c r="EMA1358" s="84" t="s">
        <v>5398</v>
      </c>
      <c r="EMQ1358" s="84" t="s">
        <v>5398</v>
      </c>
      <c r="ENG1358" s="84" t="s">
        <v>5398</v>
      </c>
      <c r="ENW1358" s="84" t="s">
        <v>5398</v>
      </c>
      <c r="EOM1358" s="84" t="s">
        <v>5398</v>
      </c>
      <c r="EPC1358" s="84" t="s">
        <v>5398</v>
      </c>
      <c r="EPS1358" s="84" t="s">
        <v>5398</v>
      </c>
      <c r="EQI1358" s="84" t="s">
        <v>5398</v>
      </c>
      <c r="EQY1358" s="84" t="s">
        <v>5398</v>
      </c>
      <c r="ERO1358" s="84" t="s">
        <v>5398</v>
      </c>
      <c r="ESE1358" s="84" t="s">
        <v>5398</v>
      </c>
      <c r="ESU1358" s="84" t="s">
        <v>5398</v>
      </c>
      <c r="ETK1358" s="84" t="s">
        <v>5398</v>
      </c>
      <c r="EUA1358" s="84" t="s">
        <v>5398</v>
      </c>
      <c r="EUQ1358" s="84" t="s">
        <v>5398</v>
      </c>
      <c r="EVG1358" s="84" t="s">
        <v>5398</v>
      </c>
      <c r="EVW1358" s="84" t="s">
        <v>5398</v>
      </c>
      <c r="EWM1358" s="84" t="s">
        <v>5398</v>
      </c>
      <c r="EXC1358" s="84" t="s">
        <v>5398</v>
      </c>
      <c r="EXS1358" s="84" t="s">
        <v>5398</v>
      </c>
      <c r="EYI1358" s="84" t="s">
        <v>5398</v>
      </c>
      <c r="EYY1358" s="84" t="s">
        <v>5398</v>
      </c>
      <c r="EZO1358" s="84" t="s">
        <v>5398</v>
      </c>
      <c r="FAE1358" s="84" t="s">
        <v>5398</v>
      </c>
      <c r="FAU1358" s="84" t="s">
        <v>5398</v>
      </c>
      <c r="FBK1358" s="84" t="s">
        <v>5398</v>
      </c>
      <c r="FCA1358" s="84" t="s">
        <v>5398</v>
      </c>
      <c r="FCQ1358" s="84" t="s">
        <v>5398</v>
      </c>
      <c r="FDG1358" s="84" t="s">
        <v>5398</v>
      </c>
      <c r="FDW1358" s="84" t="s">
        <v>5398</v>
      </c>
      <c r="FEM1358" s="84" t="s">
        <v>5398</v>
      </c>
      <c r="FFC1358" s="84" t="s">
        <v>5398</v>
      </c>
      <c r="FFS1358" s="84" t="s">
        <v>5398</v>
      </c>
      <c r="FGI1358" s="84" t="s">
        <v>5398</v>
      </c>
      <c r="FGY1358" s="84" t="s">
        <v>5398</v>
      </c>
      <c r="FHO1358" s="84" t="s">
        <v>5398</v>
      </c>
      <c r="FIE1358" s="84" t="s">
        <v>5398</v>
      </c>
      <c r="FIU1358" s="84" t="s">
        <v>5398</v>
      </c>
      <c r="FJK1358" s="84" t="s">
        <v>5398</v>
      </c>
      <c r="FKA1358" s="84" t="s">
        <v>5398</v>
      </c>
      <c r="FKQ1358" s="84" t="s">
        <v>5398</v>
      </c>
      <c r="FLG1358" s="84" t="s">
        <v>5398</v>
      </c>
      <c r="FLW1358" s="84" t="s">
        <v>5398</v>
      </c>
      <c r="FMM1358" s="84" t="s">
        <v>5398</v>
      </c>
      <c r="FNC1358" s="84" t="s">
        <v>5398</v>
      </c>
      <c r="FNS1358" s="84" t="s">
        <v>5398</v>
      </c>
      <c r="FOI1358" s="84" t="s">
        <v>5398</v>
      </c>
      <c r="FOY1358" s="84" t="s">
        <v>5398</v>
      </c>
      <c r="FPO1358" s="84" t="s">
        <v>5398</v>
      </c>
      <c r="FQE1358" s="84" t="s">
        <v>5398</v>
      </c>
      <c r="FQU1358" s="84" t="s">
        <v>5398</v>
      </c>
      <c r="FRK1358" s="84" t="s">
        <v>5398</v>
      </c>
      <c r="FSA1358" s="84" t="s">
        <v>5398</v>
      </c>
      <c r="FSQ1358" s="84" t="s">
        <v>5398</v>
      </c>
      <c r="FTG1358" s="84" t="s">
        <v>5398</v>
      </c>
      <c r="FTW1358" s="84" t="s">
        <v>5398</v>
      </c>
      <c r="FUM1358" s="84" t="s">
        <v>5398</v>
      </c>
      <c r="FVC1358" s="84" t="s">
        <v>5398</v>
      </c>
      <c r="FVS1358" s="84" t="s">
        <v>5398</v>
      </c>
      <c r="FWI1358" s="84" t="s">
        <v>5398</v>
      </c>
      <c r="FWY1358" s="84" t="s">
        <v>5398</v>
      </c>
      <c r="FXO1358" s="84" t="s">
        <v>5398</v>
      </c>
      <c r="FYE1358" s="84" t="s">
        <v>5398</v>
      </c>
      <c r="FYU1358" s="84" t="s">
        <v>5398</v>
      </c>
      <c r="FZK1358" s="84" t="s">
        <v>5398</v>
      </c>
      <c r="GAA1358" s="84" t="s">
        <v>5398</v>
      </c>
      <c r="GAQ1358" s="84" t="s">
        <v>5398</v>
      </c>
      <c r="GBG1358" s="84" t="s">
        <v>5398</v>
      </c>
      <c r="GBW1358" s="84" t="s">
        <v>5398</v>
      </c>
      <c r="GCM1358" s="84" t="s">
        <v>5398</v>
      </c>
      <c r="GDC1358" s="84" t="s">
        <v>5398</v>
      </c>
      <c r="GDS1358" s="84" t="s">
        <v>5398</v>
      </c>
      <c r="GEI1358" s="84" t="s">
        <v>5398</v>
      </c>
      <c r="GEY1358" s="84" t="s">
        <v>5398</v>
      </c>
      <c r="GFO1358" s="84" t="s">
        <v>5398</v>
      </c>
      <c r="GGE1358" s="84" t="s">
        <v>5398</v>
      </c>
      <c r="GGU1358" s="84" t="s">
        <v>5398</v>
      </c>
      <c r="GHK1358" s="84" t="s">
        <v>5398</v>
      </c>
      <c r="GIA1358" s="84" t="s">
        <v>5398</v>
      </c>
      <c r="GIQ1358" s="84" t="s">
        <v>5398</v>
      </c>
      <c r="GJG1358" s="84" t="s">
        <v>5398</v>
      </c>
      <c r="GJW1358" s="84" t="s">
        <v>5398</v>
      </c>
      <c r="GKM1358" s="84" t="s">
        <v>5398</v>
      </c>
      <c r="GLC1358" s="84" t="s">
        <v>5398</v>
      </c>
      <c r="GLS1358" s="84" t="s">
        <v>5398</v>
      </c>
      <c r="GMI1358" s="84" t="s">
        <v>5398</v>
      </c>
      <c r="GMY1358" s="84" t="s">
        <v>5398</v>
      </c>
      <c r="GNO1358" s="84" t="s">
        <v>5398</v>
      </c>
      <c r="GOE1358" s="84" t="s">
        <v>5398</v>
      </c>
      <c r="GOU1358" s="84" t="s">
        <v>5398</v>
      </c>
      <c r="GPK1358" s="84" t="s">
        <v>5398</v>
      </c>
      <c r="GQA1358" s="84" t="s">
        <v>5398</v>
      </c>
      <c r="GQQ1358" s="84" t="s">
        <v>5398</v>
      </c>
      <c r="GRG1358" s="84" t="s">
        <v>5398</v>
      </c>
      <c r="GRW1358" s="84" t="s">
        <v>5398</v>
      </c>
      <c r="GSM1358" s="84" t="s">
        <v>5398</v>
      </c>
      <c r="GTC1358" s="84" t="s">
        <v>5398</v>
      </c>
      <c r="GTS1358" s="84" t="s">
        <v>5398</v>
      </c>
      <c r="GUI1358" s="84" t="s">
        <v>5398</v>
      </c>
      <c r="GUY1358" s="84" t="s">
        <v>5398</v>
      </c>
      <c r="GVO1358" s="84" t="s">
        <v>5398</v>
      </c>
      <c r="GWE1358" s="84" t="s">
        <v>5398</v>
      </c>
      <c r="GWU1358" s="84" t="s">
        <v>5398</v>
      </c>
      <c r="GXK1358" s="84" t="s">
        <v>5398</v>
      </c>
      <c r="GYA1358" s="84" t="s">
        <v>5398</v>
      </c>
      <c r="GYQ1358" s="84" t="s">
        <v>5398</v>
      </c>
      <c r="GZG1358" s="84" t="s">
        <v>5398</v>
      </c>
      <c r="GZW1358" s="84" t="s">
        <v>5398</v>
      </c>
      <c r="HAM1358" s="84" t="s">
        <v>5398</v>
      </c>
      <c r="HBC1358" s="84" t="s">
        <v>5398</v>
      </c>
      <c r="HBS1358" s="84" t="s">
        <v>5398</v>
      </c>
      <c r="HCI1358" s="84" t="s">
        <v>5398</v>
      </c>
      <c r="HCY1358" s="84" t="s">
        <v>5398</v>
      </c>
      <c r="HDO1358" s="84" t="s">
        <v>5398</v>
      </c>
      <c r="HEE1358" s="84" t="s">
        <v>5398</v>
      </c>
      <c r="HEU1358" s="84" t="s">
        <v>5398</v>
      </c>
      <c r="HFK1358" s="84" t="s">
        <v>5398</v>
      </c>
      <c r="HGA1358" s="84" t="s">
        <v>5398</v>
      </c>
      <c r="HGQ1358" s="84" t="s">
        <v>5398</v>
      </c>
      <c r="HHG1358" s="84" t="s">
        <v>5398</v>
      </c>
      <c r="HHW1358" s="84" t="s">
        <v>5398</v>
      </c>
      <c r="HIM1358" s="84" t="s">
        <v>5398</v>
      </c>
      <c r="HJC1358" s="84" t="s">
        <v>5398</v>
      </c>
      <c r="HJS1358" s="84" t="s">
        <v>5398</v>
      </c>
      <c r="HKI1358" s="84" t="s">
        <v>5398</v>
      </c>
      <c r="HKY1358" s="84" t="s">
        <v>5398</v>
      </c>
      <c r="HLO1358" s="84" t="s">
        <v>5398</v>
      </c>
      <c r="HME1358" s="84" t="s">
        <v>5398</v>
      </c>
      <c r="HMU1358" s="84" t="s">
        <v>5398</v>
      </c>
      <c r="HNK1358" s="84" t="s">
        <v>5398</v>
      </c>
      <c r="HOA1358" s="84" t="s">
        <v>5398</v>
      </c>
      <c r="HOQ1358" s="84" t="s">
        <v>5398</v>
      </c>
      <c r="HPG1358" s="84" t="s">
        <v>5398</v>
      </c>
      <c r="HPW1358" s="84" t="s">
        <v>5398</v>
      </c>
      <c r="HQM1358" s="84" t="s">
        <v>5398</v>
      </c>
      <c r="HRC1358" s="84" t="s">
        <v>5398</v>
      </c>
      <c r="HRS1358" s="84" t="s">
        <v>5398</v>
      </c>
      <c r="HSI1358" s="84" t="s">
        <v>5398</v>
      </c>
      <c r="HSY1358" s="84" t="s">
        <v>5398</v>
      </c>
      <c r="HTO1358" s="84" t="s">
        <v>5398</v>
      </c>
      <c r="HUE1358" s="84" t="s">
        <v>5398</v>
      </c>
      <c r="HUU1358" s="84" t="s">
        <v>5398</v>
      </c>
      <c r="HVK1358" s="84" t="s">
        <v>5398</v>
      </c>
      <c r="HWA1358" s="84" t="s">
        <v>5398</v>
      </c>
      <c r="HWQ1358" s="84" t="s">
        <v>5398</v>
      </c>
      <c r="HXG1358" s="84" t="s">
        <v>5398</v>
      </c>
      <c r="HXW1358" s="84" t="s">
        <v>5398</v>
      </c>
      <c r="HYM1358" s="84" t="s">
        <v>5398</v>
      </c>
      <c r="HZC1358" s="84" t="s">
        <v>5398</v>
      </c>
      <c r="HZS1358" s="84" t="s">
        <v>5398</v>
      </c>
      <c r="IAI1358" s="84" t="s">
        <v>5398</v>
      </c>
      <c r="IAY1358" s="84" t="s">
        <v>5398</v>
      </c>
      <c r="IBO1358" s="84" t="s">
        <v>5398</v>
      </c>
      <c r="ICE1358" s="84" t="s">
        <v>5398</v>
      </c>
      <c r="ICU1358" s="84" t="s">
        <v>5398</v>
      </c>
      <c r="IDK1358" s="84" t="s">
        <v>5398</v>
      </c>
      <c r="IEA1358" s="84" t="s">
        <v>5398</v>
      </c>
      <c r="IEQ1358" s="84" t="s">
        <v>5398</v>
      </c>
      <c r="IFG1358" s="84" t="s">
        <v>5398</v>
      </c>
      <c r="IFW1358" s="84" t="s">
        <v>5398</v>
      </c>
      <c r="IGM1358" s="84" t="s">
        <v>5398</v>
      </c>
      <c r="IHC1358" s="84" t="s">
        <v>5398</v>
      </c>
      <c r="IHS1358" s="84" t="s">
        <v>5398</v>
      </c>
      <c r="III1358" s="84" t="s">
        <v>5398</v>
      </c>
      <c r="IIY1358" s="84" t="s">
        <v>5398</v>
      </c>
      <c r="IJO1358" s="84" t="s">
        <v>5398</v>
      </c>
      <c r="IKE1358" s="84" t="s">
        <v>5398</v>
      </c>
      <c r="IKU1358" s="84" t="s">
        <v>5398</v>
      </c>
      <c r="ILK1358" s="84" t="s">
        <v>5398</v>
      </c>
      <c r="IMA1358" s="84" t="s">
        <v>5398</v>
      </c>
      <c r="IMQ1358" s="84" t="s">
        <v>5398</v>
      </c>
      <c r="ING1358" s="84" t="s">
        <v>5398</v>
      </c>
      <c r="INW1358" s="84" t="s">
        <v>5398</v>
      </c>
      <c r="IOM1358" s="84" t="s">
        <v>5398</v>
      </c>
      <c r="IPC1358" s="84" t="s">
        <v>5398</v>
      </c>
      <c r="IPS1358" s="84" t="s">
        <v>5398</v>
      </c>
      <c r="IQI1358" s="84" t="s">
        <v>5398</v>
      </c>
      <c r="IQY1358" s="84" t="s">
        <v>5398</v>
      </c>
      <c r="IRO1358" s="84" t="s">
        <v>5398</v>
      </c>
      <c r="ISE1358" s="84" t="s">
        <v>5398</v>
      </c>
      <c r="ISU1358" s="84" t="s">
        <v>5398</v>
      </c>
      <c r="ITK1358" s="84" t="s">
        <v>5398</v>
      </c>
      <c r="IUA1358" s="84" t="s">
        <v>5398</v>
      </c>
      <c r="IUQ1358" s="84" t="s">
        <v>5398</v>
      </c>
      <c r="IVG1358" s="84" t="s">
        <v>5398</v>
      </c>
      <c r="IVW1358" s="84" t="s">
        <v>5398</v>
      </c>
      <c r="IWM1358" s="84" t="s">
        <v>5398</v>
      </c>
      <c r="IXC1358" s="84" t="s">
        <v>5398</v>
      </c>
      <c r="IXS1358" s="84" t="s">
        <v>5398</v>
      </c>
      <c r="IYI1358" s="84" t="s">
        <v>5398</v>
      </c>
      <c r="IYY1358" s="84" t="s">
        <v>5398</v>
      </c>
      <c r="IZO1358" s="84" t="s">
        <v>5398</v>
      </c>
      <c r="JAE1358" s="84" t="s">
        <v>5398</v>
      </c>
      <c r="JAU1358" s="84" t="s">
        <v>5398</v>
      </c>
      <c r="JBK1358" s="84" t="s">
        <v>5398</v>
      </c>
      <c r="JCA1358" s="84" t="s">
        <v>5398</v>
      </c>
      <c r="JCQ1358" s="84" t="s">
        <v>5398</v>
      </c>
      <c r="JDG1358" s="84" t="s">
        <v>5398</v>
      </c>
      <c r="JDW1358" s="84" t="s">
        <v>5398</v>
      </c>
      <c r="JEM1358" s="84" t="s">
        <v>5398</v>
      </c>
      <c r="JFC1358" s="84" t="s">
        <v>5398</v>
      </c>
      <c r="JFS1358" s="84" t="s">
        <v>5398</v>
      </c>
      <c r="JGI1358" s="84" t="s">
        <v>5398</v>
      </c>
      <c r="JGY1358" s="84" t="s">
        <v>5398</v>
      </c>
      <c r="JHO1358" s="84" t="s">
        <v>5398</v>
      </c>
      <c r="JIE1358" s="84" t="s">
        <v>5398</v>
      </c>
      <c r="JIU1358" s="84" t="s">
        <v>5398</v>
      </c>
      <c r="JJK1358" s="84" t="s">
        <v>5398</v>
      </c>
      <c r="JKA1358" s="84" t="s">
        <v>5398</v>
      </c>
      <c r="JKQ1358" s="84" t="s">
        <v>5398</v>
      </c>
      <c r="JLG1358" s="84" t="s">
        <v>5398</v>
      </c>
      <c r="JLW1358" s="84" t="s">
        <v>5398</v>
      </c>
      <c r="JMM1358" s="84" t="s">
        <v>5398</v>
      </c>
      <c r="JNC1358" s="84" t="s">
        <v>5398</v>
      </c>
      <c r="JNS1358" s="84" t="s">
        <v>5398</v>
      </c>
      <c r="JOI1358" s="84" t="s">
        <v>5398</v>
      </c>
      <c r="JOY1358" s="84" t="s">
        <v>5398</v>
      </c>
      <c r="JPO1358" s="84" t="s">
        <v>5398</v>
      </c>
      <c r="JQE1358" s="84" t="s">
        <v>5398</v>
      </c>
      <c r="JQU1358" s="84" t="s">
        <v>5398</v>
      </c>
      <c r="JRK1358" s="84" t="s">
        <v>5398</v>
      </c>
      <c r="JSA1358" s="84" t="s">
        <v>5398</v>
      </c>
      <c r="JSQ1358" s="84" t="s">
        <v>5398</v>
      </c>
      <c r="JTG1358" s="84" t="s">
        <v>5398</v>
      </c>
      <c r="JTW1358" s="84" t="s">
        <v>5398</v>
      </c>
      <c r="JUM1358" s="84" t="s">
        <v>5398</v>
      </c>
      <c r="JVC1358" s="84" t="s">
        <v>5398</v>
      </c>
      <c r="JVS1358" s="84" t="s">
        <v>5398</v>
      </c>
      <c r="JWI1358" s="84" t="s">
        <v>5398</v>
      </c>
      <c r="JWY1358" s="84" t="s">
        <v>5398</v>
      </c>
      <c r="JXO1358" s="84" t="s">
        <v>5398</v>
      </c>
      <c r="JYE1358" s="84" t="s">
        <v>5398</v>
      </c>
      <c r="JYU1358" s="84" t="s">
        <v>5398</v>
      </c>
      <c r="JZK1358" s="84" t="s">
        <v>5398</v>
      </c>
      <c r="KAA1358" s="84" t="s">
        <v>5398</v>
      </c>
      <c r="KAQ1358" s="84" t="s">
        <v>5398</v>
      </c>
      <c r="KBG1358" s="84" t="s">
        <v>5398</v>
      </c>
      <c r="KBW1358" s="84" t="s">
        <v>5398</v>
      </c>
      <c r="KCM1358" s="84" t="s">
        <v>5398</v>
      </c>
      <c r="KDC1358" s="84" t="s">
        <v>5398</v>
      </c>
      <c r="KDS1358" s="84" t="s">
        <v>5398</v>
      </c>
      <c r="KEI1358" s="84" t="s">
        <v>5398</v>
      </c>
      <c r="KEY1358" s="84" t="s">
        <v>5398</v>
      </c>
      <c r="KFO1358" s="84" t="s">
        <v>5398</v>
      </c>
      <c r="KGE1358" s="84" t="s">
        <v>5398</v>
      </c>
      <c r="KGU1358" s="84" t="s">
        <v>5398</v>
      </c>
      <c r="KHK1358" s="84" t="s">
        <v>5398</v>
      </c>
      <c r="KIA1358" s="84" t="s">
        <v>5398</v>
      </c>
      <c r="KIQ1358" s="84" t="s">
        <v>5398</v>
      </c>
      <c r="KJG1358" s="84" t="s">
        <v>5398</v>
      </c>
      <c r="KJW1358" s="84" t="s">
        <v>5398</v>
      </c>
      <c r="KKM1358" s="84" t="s">
        <v>5398</v>
      </c>
      <c r="KLC1358" s="84" t="s">
        <v>5398</v>
      </c>
      <c r="KLS1358" s="84" t="s">
        <v>5398</v>
      </c>
      <c r="KMI1358" s="84" t="s">
        <v>5398</v>
      </c>
      <c r="KMY1358" s="84" t="s">
        <v>5398</v>
      </c>
      <c r="KNO1358" s="84" t="s">
        <v>5398</v>
      </c>
      <c r="KOE1358" s="84" t="s">
        <v>5398</v>
      </c>
      <c r="KOU1358" s="84" t="s">
        <v>5398</v>
      </c>
      <c r="KPK1358" s="84" t="s">
        <v>5398</v>
      </c>
      <c r="KQA1358" s="84" t="s">
        <v>5398</v>
      </c>
      <c r="KQQ1358" s="84" t="s">
        <v>5398</v>
      </c>
      <c r="KRG1358" s="84" t="s">
        <v>5398</v>
      </c>
      <c r="KRW1358" s="84" t="s">
        <v>5398</v>
      </c>
      <c r="KSM1358" s="84" t="s">
        <v>5398</v>
      </c>
      <c r="KTC1358" s="84" t="s">
        <v>5398</v>
      </c>
      <c r="KTS1358" s="84" t="s">
        <v>5398</v>
      </c>
      <c r="KUI1358" s="84" t="s">
        <v>5398</v>
      </c>
      <c r="KUY1358" s="84" t="s">
        <v>5398</v>
      </c>
      <c r="KVO1358" s="84" t="s">
        <v>5398</v>
      </c>
      <c r="KWE1358" s="84" t="s">
        <v>5398</v>
      </c>
      <c r="KWU1358" s="84" t="s">
        <v>5398</v>
      </c>
      <c r="KXK1358" s="84" t="s">
        <v>5398</v>
      </c>
      <c r="KYA1358" s="84" t="s">
        <v>5398</v>
      </c>
      <c r="KYQ1358" s="84" t="s">
        <v>5398</v>
      </c>
      <c r="KZG1358" s="84" t="s">
        <v>5398</v>
      </c>
      <c r="KZW1358" s="84" t="s">
        <v>5398</v>
      </c>
      <c r="LAM1358" s="84" t="s">
        <v>5398</v>
      </c>
      <c r="LBC1358" s="84" t="s">
        <v>5398</v>
      </c>
      <c r="LBS1358" s="84" t="s">
        <v>5398</v>
      </c>
      <c r="LCI1358" s="84" t="s">
        <v>5398</v>
      </c>
      <c r="LCY1358" s="84" t="s">
        <v>5398</v>
      </c>
      <c r="LDO1358" s="84" t="s">
        <v>5398</v>
      </c>
      <c r="LEE1358" s="84" t="s">
        <v>5398</v>
      </c>
      <c r="LEU1358" s="84" t="s">
        <v>5398</v>
      </c>
      <c r="LFK1358" s="84" t="s">
        <v>5398</v>
      </c>
      <c r="LGA1358" s="84" t="s">
        <v>5398</v>
      </c>
      <c r="LGQ1358" s="84" t="s">
        <v>5398</v>
      </c>
      <c r="LHG1358" s="84" t="s">
        <v>5398</v>
      </c>
      <c r="LHW1358" s="84" t="s">
        <v>5398</v>
      </c>
      <c r="LIM1358" s="84" t="s">
        <v>5398</v>
      </c>
      <c r="LJC1358" s="84" t="s">
        <v>5398</v>
      </c>
      <c r="LJS1358" s="84" t="s">
        <v>5398</v>
      </c>
      <c r="LKI1358" s="84" t="s">
        <v>5398</v>
      </c>
      <c r="LKY1358" s="84" t="s">
        <v>5398</v>
      </c>
      <c r="LLO1358" s="84" t="s">
        <v>5398</v>
      </c>
      <c r="LME1358" s="84" t="s">
        <v>5398</v>
      </c>
      <c r="LMU1358" s="84" t="s">
        <v>5398</v>
      </c>
      <c r="LNK1358" s="84" t="s">
        <v>5398</v>
      </c>
      <c r="LOA1358" s="84" t="s">
        <v>5398</v>
      </c>
      <c r="LOQ1358" s="84" t="s">
        <v>5398</v>
      </c>
      <c r="LPG1358" s="84" t="s">
        <v>5398</v>
      </c>
      <c r="LPW1358" s="84" t="s">
        <v>5398</v>
      </c>
      <c r="LQM1358" s="84" t="s">
        <v>5398</v>
      </c>
      <c r="LRC1358" s="84" t="s">
        <v>5398</v>
      </c>
      <c r="LRS1358" s="84" t="s">
        <v>5398</v>
      </c>
      <c r="LSI1358" s="84" t="s">
        <v>5398</v>
      </c>
      <c r="LSY1358" s="84" t="s">
        <v>5398</v>
      </c>
      <c r="LTO1358" s="84" t="s">
        <v>5398</v>
      </c>
      <c r="LUE1358" s="84" t="s">
        <v>5398</v>
      </c>
      <c r="LUU1358" s="84" t="s">
        <v>5398</v>
      </c>
      <c r="LVK1358" s="84" t="s">
        <v>5398</v>
      </c>
      <c r="LWA1358" s="84" t="s">
        <v>5398</v>
      </c>
      <c r="LWQ1358" s="84" t="s">
        <v>5398</v>
      </c>
      <c r="LXG1358" s="84" t="s">
        <v>5398</v>
      </c>
      <c r="LXW1358" s="84" t="s">
        <v>5398</v>
      </c>
      <c r="LYM1358" s="84" t="s">
        <v>5398</v>
      </c>
      <c r="LZC1358" s="84" t="s">
        <v>5398</v>
      </c>
      <c r="LZS1358" s="84" t="s">
        <v>5398</v>
      </c>
      <c r="MAI1358" s="84" t="s">
        <v>5398</v>
      </c>
      <c r="MAY1358" s="84" t="s">
        <v>5398</v>
      </c>
      <c r="MBO1358" s="84" t="s">
        <v>5398</v>
      </c>
      <c r="MCE1358" s="84" t="s">
        <v>5398</v>
      </c>
      <c r="MCU1358" s="84" t="s">
        <v>5398</v>
      </c>
      <c r="MDK1358" s="84" t="s">
        <v>5398</v>
      </c>
      <c r="MEA1358" s="84" t="s">
        <v>5398</v>
      </c>
      <c r="MEQ1358" s="84" t="s">
        <v>5398</v>
      </c>
      <c r="MFG1358" s="84" t="s">
        <v>5398</v>
      </c>
      <c r="MFW1358" s="84" t="s">
        <v>5398</v>
      </c>
      <c r="MGM1358" s="84" t="s">
        <v>5398</v>
      </c>
      <c r="MHC1358" s="84" t="s">
        <v>5398</v>
      </c>
      <c r="MHS1358" s="84" t="s">
        <v>5398</v>
      </c>
      <c r="MII1358" s="84" t="s">
        <v>5398</v>
      </c>
      <c r="MIY1358" s="84" t="s">
        <v>5398</v>
      </c>
      <c r="MJO1358" s="84" t="s">
        <v>5398</v>
      </c>
      <c r="MKE1358" s="84" t="s">
        <v>5398</v>
      </c>
      <c r="MKU1358" s="84" t="s">
        <v>5398</v>
      </c>
      <c r="MLK1358" s="84" t="s">
        <v>5398</v>
      </c>
      <c r="MMA1358" s="84" t="s">
        <v>5398</v>
      </c>
      <c r="MMQ1358" s="84" t="s">
        <v>5398</v>
      </c>
      <c r="MNG1358" s="84" t="s">
        <v>5398</v>
      </c>
      <c r="MNW1358" s="84" t="s">
        <v>5398</v>
      </c>
      <c r="MOM1358" s="84" t="s">
        <v>5398</v>
      </c>
      <c r="MPC1358" s="84" t="s">
        <v>5398</v>
      </c>
      <c r="MPS1358" s="84" t="s">
        <v>5398</v>
      </c>
      <c r="MQI1358" s="84" t="s">
        <v>5398</v>
      </c>
      <c r="MQY1358" s="84" t="s">
        <v>5398</v>
      </c>
      <c r="MRO1358" s="84" t="s">
        <v>5398</v>
      </c>
      <c r="MSE1358" s="84" t="s">
        <v>5398</v>
      </c>
      <c r="MSU1358" s="84" t="s">
        <v>5398</v>
      </c>
      <c r="MTK1358" s="84" t="s">
        <v>5398</v>
      </c>
      <c r="MUA1358" s="84" t="s">
        <v>5398</v>
      </c>
      <c r="MUQ1358" s="84" t="s">
        <v>5398</v>
      </c>
      <c r="MVG1358" s="84" t="s">
        <v>5398</v>
      </c>
      <c r="MVW1358" s="84" t="s">
        <v>5398</v>
      </c>
      <c r="MWM1358" s="84" t="s">
        <v>5398</v>
      </c>
      <c r="MXC1358" s="84" t="s">
        <v>5398</v>
      </c>
      <c r="MXS1358" s="84" t="s">
        <v>5398</v>
      </c>
      <c r="MYI1358" s="84" t="s">
        <v>5398</v>
      </c>
      <c r="MYY1358" s="84" t="s">
        <v>5398</v>
      </c>
      <c r="MZO1358" s="84" t="s">
        <v>5398</v>
      </c>
      <c r="NAE1358" s="84" t="s">
        <v>5398</v>
      </c>
      <c r="NAU1358" s="84" t="s">
        <v>5398</v>
      </c>
      <c r="NBK1358" s="84" t="s">
        <v>5398</v>
      </c>
      <c r="NCA1358" s="84" t="s">
        <v>5398</v>
      </c>
      <c r="NCQ1358" s="84" t="s">
        <v>5398</v>
      </c>
      <c r="NDG1358" s="84" t="s">
        <v>5398</v>
      </c>
      <c r="NDW1358" s="84" t="s">
        <v>5398</v>
      </c>
      <c r="NEM1358" s="84" t="s">
        <v>5398</v>
      </c>
      <c r="NFC1358" s="84" t="s">
        <v>5398</v>
      </c>
      <c r="NFS1358" s="84" t="s">
        <v>5398</v>
      </c>
      <c r="NGI1358" s="84" t="s">
        <v>5398</v>
      </c>
      <c r="NGY1358" s="84" t="s">
        <v>5398</v>
      </c>
      <c r="NHO1358" s="84" t="s">
        <v>5398</v>
      </c>
      <c r="NIE1358" s="84" t="s">
        <v>5398</v>
      </c>
      <c r="NIU1358" s="84" t="s">
        <v>5398</v>
      </c>
      <c r="NJK1358" s="84" t="s">
        <v>5398</v>
      </c>
      <c r="NKA1358" s="84" t="s">
        <v>5398</v>
      </c>
      <c r="NKQ1358" s="84" t="s">
        <v>5398</v>
      </c>
      <c r="NLG1358" s="84" t="s">
        <v>5398</v>
      </c>
      <c r="NLW1358" s="84" t="s">
        <v>5398</v>
      </c>
      <c r="NMM1358" s="84" t="s">
        <v>5398</v>
      </c>
      <c r="NNC1358" s="84" t="s">
        <v>5398</v>
      </c>
      <c r="NNS1358" s="84" t="s">
        <v>5398</v>
      </c>
      <c r="NOI1358" s="84" t="s">
        <v>5398</v>
      </c>
      <c r="NOY1358" s="84" t="s">
        <v>5398</v>
      </c>
      <c r="NPO1358" s="84" t="s">
        <v>5398</v>
      </c>
      <c r="NQE1358" s="84" t="s">
        <v>5398</v>
      </c>
      <c r="NQU1358" s="84" t="s">
        <v>5398</v>
      </c>
      <c r="NRK1358" s="84" t="s">
        <v>5398</v>
      </c>
      <c r="NSA1358" s="84" t="s">
        <v>5398</v>
      </c>
      <c r="NSQ1358" s="84" t="s">
        <v>5398</v>
      </c>
      <c r="NTG1358" s="84" t="s">
        <v>5398</v>
      </c>
      <c r="NTW1358" s="84" t="s">
        <v>5398</v>
      </c>
      <c r="NUM1358" s="84" t="s">
        <v>5398</v>
      </c>
      <c r="NVC1358" s="84" t="s">
        <v>5398</v>
      </c>
      <c r="NVS1358" s="84" t="s">
        <v>5398</v>
      </c>
      <c r="NWI1358" s="84" t="s">
        <v>5398</v>
      </c>
      <c r="NWY1358" s="84" t="s">
        <v>5398</v>
      </c>
      <c r="NXO1358" s="84" t="s">
        <v>5398</v>
      </c>
      <c r="NYE1358" s="84" t="s">
        <v>5398</v>
      </c>
      <c r="NYU1358" s="84" t="s">
        <v>5398</v>
      </c>
      <c r="NZK1358" s="84" t="s">
        <v>5398</v>
      </c>
      <c r="OAA1358" s="84" t="s">
        <v>5398</v>
      </c>
      <c r="OAQ1358" s="84" t="s">
        <v>5398</v>
      </c>
      <c r="OBG1358" s="84" t="s">
        <v>5398</v>
      </c>
      <c r="OBW1358" s="84" t="s">
        <v>5398</v>
      </c>
      <c r="OCM1358" s="84" t="s">
        <v>5398</v>
      </c>
      <c r="ODC1358" s="84" t="s">
        <v>5398</v>
      </c>
      <c r="ODS1358" s="84" t="s">
        <v>5398</v>
      </c>
      <c r="OEI1358" s="84" t="s">
        <v>5398</v>
      </c>
      <c r="OEY1358" s="84" t="s">
        <v>5398</v>
      </c>
      <c r="OFO1358" s="84" t="s">
        <v>5398</v>
      </c>
      <c r="OGE1358" s="84" t="s">
        <v>5398</v>
      </c>
      <c r="OGU1358" s="84" t="s">
        <v>5398</v>
      </c>
      <c r="OHK1358" s="84" t="s">
        <v>5398</v>
      </c>
      <c r="OIA1358" s="84" t="s">
        <v>5398</v>
      </c>
      <c r="OIQ1358" s="84" t="s">
        <v>5398</v>
      </c>
      <c r="OJG1358" s="84" t="s">
        <v>5398</v>
      </c>
      <c r="OJW1358" s="84" t="s">
        <v>5398</v>
      </c>
      <c r="OKM1358" s="84" t="s">
        <v>5398</v>
      </c>
      <c r="OLC1358" s="84" t="s">
        <v>5398</v>
      </c>
      <c r="OLS1358" s="84" t="s">
        <v>5398</v>
      </c>
      <c r="OMI1358" s="84" t="s">
        <v>5398</v>
      </c>
      <c r="OMY1358" s="84" t="s">
        <v>5398</v>
      </c>
      <c r="ONO1358" s="84" t="s">
        <v>5398</v>
      </c>
      <c r="OOE1358" s="84" t="s">
        <v>5398</v>
      </c>
      <c r="OOU1358" s="84" t="s">
        <v>5398</v>
      </c>
      <c r="OPK1358" s="84" t="s">
        <v>5398</v>
      </c>
      <c r="OQA1358" s="84" t="s">
        <v>5398</v>
      </c>
      <c r="OQQ1358" s="84" t="s">
        <v>5398</v>
      </c>
      <c r="ORG1358" s="84" t="s">
        <v>5398</v>
      </c>
      <c r="ORW1358" s="84" t="s">
        <v>5398</v>
      </c>
      <c r="OSM1358" s="84" t="s">
        <v>5398</v>
      </c>
      <c r="OTC1358" s="84" t="s">
        <v>5398</v>
      </c>
      <c r="OTS1358" s="84" t="s">
        <v>5398</v>
      </c>
      <c r="OUI1358" s="84" t="s">
        <v>5398</v>
      </c>
      <c r="OUY1358" s="84" t="s">
        <v>5398</v>
      </c>
      <c r="OVO1358" s="84" t="s">
        <v>5398</v>
      </c>
      <c r="OWE1358" s="84" t="s">
        <v>5398</v>
      </c>
      <c r="OWU1358" s="84" t="s">
        <v>5398</v>
      </c>
      <c r="OXK1358" s="84" t="s">
        <v>5398</v>
      </c>
      <c r="OYA1358" s="84" t="s">
        <v>5398</v>
      </c>
      <c r="OYQ1358" s="84" t="s">
        <v>5398</v>
      </c>
      <c r="OZG1358" s="84" t="s">
        <v>5398</v>
      </c>
      <c r="OZW1358" s="84" t="s">
        <v>5398</v>
      </c>
      <c r="PAM1358" s="84" t="s">
        <v>5398</v>
      </c>
      <c r="PBC1358" s="84" t="s">
        <v>5398</v>
      </c>
      <c r="PBS1358" s="84" t="s">
        <v>5398</v>
      </c>
      <c r="PCI1358" s="84" t="s">
        <v>5398</v>
      </c>
      <c r="PCY1358" s="84" t="s">
        <v>5398</v>
      </c>
      <c r="PDO1358" s="84" t="s">
        <v>5398</v>
      </c>
      <c r="PEE1358" s="84" t="s">
        <v>5398</v>
      </c>
      <c r="PEU1358" s="84" t="s">
        <v>5398</v>
      </c>
      <c r="PFK1358" s="84" t="s">
        <v>5398</v>
      </c>
      <c r="PGA1358" s="84" t="s">
        <v>5398</v>
      </c>
      <c r="PGQ1358" s="84" t="s">
        <v>5398</v>
      </c>
      <c r="PHG1358" s="84" t="s">
        <v>5398</v>
      </c>
      <c r="PHW1358" s="84" t="s">
        <v>5398</v>
      </c>
      <c r="PIM1358" s="84" t="s">
        <v>5398</v>
      </c>
      <c r="PJC1358" s="84" t="s">
        <v>5398</v>
      </c>
      <c r="PJS1358" s="84" t="s">
        <v>5398</v>
      </c>
      <c r="PKI1358" s="84" t="s">
        <v>5398</v>
      </c>
      <c r="PKY1358" s="84" t="s">
        <v>5398</v>
      </c>
      <c r="PLO1358" s="84" t="s">
        <v>5398</v>
      </c>
      <c r="PME1358" s="84" t="s">
        <v>5398</v>
      </c>
      <c r="PMU1358" s="84" t="s">
        <v>5398</v>
      </c>
      <c r="PNK1358" s="84" t="s">
        <v>5398</v>
      </c>
      <c r="POA1358" s="84" t="s">
        <v>5398</v>
      </c>
      <c r="POQ1358" s="84" t="s">
        <v>5398</v>
      </c>
      <c r="PPG1358" s="84" t="s">
        <v>5398</v>
      </c>
      <c r="PPW1358" s="84" t="s">
        <v>5398</v>
      </c>
      <c r="PQM1358" s="84" t="s">
        <v>5398</v>
      </c>
      <c r="PRC1358" s="84" t="s">
        <v>5398</v>
      </c>
      <c r="PRS1358" s="84" t="s">
        <v>5398</v>
      </c>
      <c r="PSI1358" s="84" t="s">
        <v>5398</v>
      </c>
      <c r="PSY1358" s="84" t="s">
        <v>5398</v>
      </c>
      <c r="PTO1358" s="84" t="s">
        <v>5398</v>
      </c>
      <c r="PUE1358" s="84" t="s">
        <v>5398</v>
      </c>
      <c r="PUU1358" s="84" t="s">
        <v>5398</v>
      </c>
      <c r="PVK1358" s="84" t="s">
        <v>5398</v>
      </c>
      <c r="PWA1358" s="84" t="s">
        <v>5398</v>
      </c>
      <c r="PWQ1358" s="84" t="s">
        <v>5398</v>
      </c>
      <c r="PXG1358" s="84" t="s">
        <v>5398</v>
      </c>
      <c r="PXW1358" s="84" t="s">
        <v>5398</v>
      </c>
      <c r="PYM1358" s="84" t="s">
        <v>5398</v>
      </c>
      <c r="PZC1358" s="84" t="s">
        <v>5398</v>
      </c>
      <c r="PZS1358" s="84" t="s">
        <v>5398</v>
      </c>
      <c r="QAI1358" s="84" t="s">
        <v>5398</v>
      </c>
      <c r="QAY1358" s="84" t="s">
        <v>5398</v>
      </c>
      <c r="QBO1358" s="84" t="s">
        <v>5398</v>
      </c>
      <c r="QCE1358" s="84" t="s">
        <v>5398</v>
      </c>
      <c r="QCU1358" s="84" t="s">
        <v>5398</v>
      </c>
      <c r="QDK1358" s="84" t="s">
        <v>5398</v>
      </c>
      <c r="QEA1358" s="84" t="s">
        <v>5398</v>
      </c>
      <c r="QEQ1358" s="84" t="s">
        <v>5398</v>
      </c>
      <c r="QFG1358" s="84" t="s">
        <v>5398</v>
      </c>
      <c r="QFW1358" s="84" t="s">
        <v>5398</v>
      </c>
      <c r="QGM1358" s="84" t="s">
        <v>5398</v>
      </c>
      <c r="QHC1358" s="84" t="s">
        <v>5398</v>
      </c>
      <c r="QHS1358" s="84" t="s">
        <v>5398</v>
      </c>
      <c r="QII1358" s="84" t="s">
        <v>5398</v>
      </c>
      <c r="QIY1358" s="84" t="s">
        <v>5398</v>
      </c>
      <c r="QJO1358" s="84" t="s">
        <v>5398</v>
      </c>
      <c r="QKE1358" s="84" t="s">
        <v>5398</v>
      </c>
      <c r="QKU1358" s="84" t="s">
        <v>5398</v>
      </c>
      <c r="QLK1358" s="84" t="s">
        <v>5398</v>
      </c>
      <c r="QMA1358" s="84" t="s">
        <v>5398</v>
      </c>
      <c r="QMQ1358" s="84" t="s">
        <v>5398</v>
      </c>
      <c r="QNG1358" s="84" t="s">
        <v>5398</v>
      </c>
      <c r="QNW1358" s="84" t="s">
        <v>5398</v>
      </c>
      <c r="QOM1358" s="84" t="s">
        <v>5398</v>
      </c>
      <c r="QPC1358" s="84" t="s">
        <v>5398</v>
      </c>
      <c r="QPS1358" s="84" t="s">
        <v>5398</v>
      </c>
      <c r="QQI1358" s="84" t="s">
        <v>5398</v>
      </c>
      <c r="QQY1358" s="84" t="s">
        <v>5398</v>
      </c>
      <c r="QRO1358" s="84" t="s">
        <v>5398</v>
      </c>
      <c r="QSE1358" s="84" t="s">
        <v>5398</v>
      </c>
      <c r="QSU1358" s="84" t="s">
        <v>5398</v>
      </c>
      <c r="QTK1358" s="84" t="s">
        <v>5398</v>
      </c>
      <c r="QUA1358" s="84" t="s">
        <v>5398</v>
      </c>
      <c r="QUQ1358" s="84" t="s">
        <v>5398</v>
      </c>
      <c r="QVG1358" s="84" t="s">
        <v>5398</v>
      </c>
      <c r="QVW1358" s="84" t="s">
        <v>5398</v>
      </c>
      <c r="QWM1358" s="84" t="s">
        <v>5398</v>
      </c>
      <c r="QXC1358" s="84" t="s">
        <v>5398</v>
      </c>
      <c r="QXS1358" s="84" t="s">
        <v>5398</v>
      </c>
      <c r="QYI1358" s="84" t="s">
        <v>5398</v>
      </c>
      <c r="QYY1358" s="84" t="s">
        <v>5398</v>
      </c>
      <c r="QZO1358" s="84" t="s">
        <v>5398</v>
      </c>
      <c r="RAE1358" s="84" t="s">
        <v>5398</v>
      </c>
      <c r="RAU1358" s="84" t="s">
        <v>5398</v>
      </c>
      <c r="RBK1358" s="84" t="s">
        <v>5398</v>
      </c>
      <c r="RCA1358" s="84" t="s">
        <v>5398</v>
      </c>
      <c r="RCQ1358" s="84" t="s">
        <v>5398</v>
      </c>
      <c r="RDG1358" s="84" t="s">
        <v>5398</v>
      </c>
      <c r="RDW1358" s="84" t="s">
        <v>5398</v>
      </c>
      <c r="REM1358" s="84" t="s">
        <v>5398</v>
      </c>
      <c r="RFC1358" s="84" t="s">
        <v>5398</v>
      </c>
      <c r="RFS1358" s="84" t="s">
        <v>5398</v>
      </c>
      <c r="RGI1358" s="84" t="s">
        <v>5398</v>
      </c>
      <c r="RGY1358" s="84" t="s">
        <v>5398</v>
      </c>
      <c r="RHO1358" s="84" t="s">
        <v>5398</v>
      </c>
      <c r="RIE1358" s="84" t="s">
        <v>5398</v>
      </c>
      <c r="RIU1358" s="84" t="s">
        <v>5398</v>
      </c>
      <c r="RJK1358" s="84" t="s">
        <v>5398</v>
      </c>
      <c r="RKA1358" s="84" t="s">
        <v>5398</v>
      </c>
      <c r="RKQ1358" s="84" t="s">
        <v>5398</v>
      </c>
      <c r="RLG1358" s="84" t="s">
        <v>5398</v>
      </c>
      <c r="RLW1358" s="84" t="s">
        <v>5398</v>
      </c>
      <c r="RMM1358" s="84" t="s">
        <v>5398</v>
      </c>
      <c r="RNC1358" s="84" t="s">
        <v>5398</v>
      </c>
      <c r="RNS1358" s="84" t="s">
        <v>5398</v>
      </c>
      <c r="ROI1358" s="84" t="s">
        <v>5398</v>
      </c>
      <c r="ROY1358" s="84" t="s">
        <v>5398</v>
      </c>
      <c r="RPO1358" s="84" t="s">
        <v>5398</v>
      </c>
      <c r="RQE1358" s="84" t="s">
        <v>5398</v>
      </c>
      <c r="RQU1358" s="84" t="s">
        <v>5398</v>
      </c>
      <c r="RRK1358" s="84" t="s">
        <v>5398</v>
      </c>
      <c r="RSA1358" s="84" t="s">
        <v>5398</v>
      </c>
      <c r="RSQ1358" s="84" t="s">
        <v>5398</v>
      </c>
      <c r="RTG1358" s="84" t="s">
        <v>5398</v>
      </c>
      <c r="RTW1358" s="84" t="s">
        <v>5398</v>
      </c>
      <c r="RUM1358" s="84" t="s">
        <v>5398</v>
      </c>
      <c r="RVC1358" s="84" t="s">
        <v>5398</v>
      </c>
      <c r="RVS1358" s="84" t="s">
        <v>5398</v>
      </c>
      <c r="RWI1358" s="84" t="s">
        <v>5398</v>
      </c>
      <c r="RWY1358" s="84" t="s">
        <v>5398</v>
      </c>
      <c r="RXO1358" s="84" t="s">
        <v>5398</v>
      </c>
      <c r="RYE1358" s="84" t="s">
        <v>5398</v>
      </c>
      <c r="RYU1358" s="84" t="s">
        <v>5398</v>
      </c>
      <c r="RZK1358" s="84" t="s">
        <v>5398</v>
      </c>
      <c r="SAA1358" s="84" t="s">
        <v>5398</v>
      </c>
      <c r="SAQ1358" s="84" t="s">
        <v>5398</v>
      </c>
      <c r="SBG1358" s="84" t="s">
        <v>5398</v>
      </c>
      <c r="SBW1358" s="84" t="s">
        <v>5398</v>
      </c>
      <c r="SCM1358" s="84" t="s">
        <v>5398</v>
      </c>
      <c r="SDC1358" s="84" t="s">
        <v>5398</v>
      </c>
      <c r="SDS1358" s="84" t="s">
        <v>5398</v>
      </c>
      <c r="SEI1358" s="84" t="s">
        <v>5398</v>
      </c>
      <c r="SEY1358" s="84" t="s">
        <v>5398</v>
      </c>
      <c r="SFO1358" s="84" t="s">
        <v>5398</v>
      </c>
      <c r="SGE1358" s="84" t="s">
        <v>5398</v>
      </c>
      <c r="SGU1358" s="84" t="s">
        <v>5398</v>
      </c>
      <c r="SHK1358" s="84" t="s">
        <v>5398</v>
      </c>
      <c r="SIA1358" s="84" t="s">
        <v>5398</v>
      </c>
      <c r="SIQ1358" s="84" t="s">
        <v>5398</v>
      </c>
      <c r="SJG1358" s="84" t="s">
        <v>5398</v>
      </c>
      <c r="SJW1358" s="84" t="s">
        <v>5398</v>
      </c>
      <c r="SKM1358" s="84" t="s">
        <v>5398</v>
      </c>
      <c r="SLC1358" s="84" t="s">
        <v>5398</v>
      </c>
      <c r="SLS1358" s="84" t="s">
        <v>5398</v>
      </c>
      <c r="SMI1358" s="84" t="s">
        <v>5398</v>
      </c>
      <c r="SMY1358" s="84" t="s">
        <v>5398</v>
      </c>
      <c r="SNO1358" s="84" t="s">
        <v>5398</v>
      </c>
      <c r="SOE1358" s="84" t="s">
        <v>5398</v>
      </c>
      <c r="SOU1358" s="84" t="s">
        <v>5398</v>
      </c>
      <c r="SPK1358" s="84" t="s">
        <v>5398</v>
      </c>
      <c r="SQA1358" s="84" t="s">
        <v>5398</v>
      </c>
      <c r="SQQ1358" s="84" t="s">
        <v>5398</v>
      </c>
      <c r="SRG1358" s="84" t="s">
        <v>5398</v>
      </c>
      <c r="SRW1358" s="84" t="s">
        <v>5398</v>
      </c>
      <c r="SSM1358" s="84" t="s">
        <v>5398</v>
      </c>
      <c r="STC1358" s="84" t="s">
        <v>5398</v>
      </c>
      <c r="STS1358" s="84" t="s">
        <v>5398</v>
      </c>
      <c r="SUI1358" s="84" t="s">
        <v>5398</v>
      </c>
      <c r="SUY1358" s="84" t="s">
        <v>5398</v>
      </c>
      <c r="SVO1358" s="84" t="s">
        <v>5398</v>
      </c>
      <c r="SWE1358" s="84" t="s">
        <v>5398</v>
      </c>
      <c r="SWU1358" s="84" t="s">
        <v>5398</v>
      </c>
      <c r="SXK1358" s="84" t="s">
        <v>5398</v>
      </c>
      <c r="SYA1358" s="84" t="s">
        <v>5398</v>
      </c>
      <c r="SYQ1358" s="84" t="s">
        <v>5398</v>
      </c>
      <c r="SZG1358" s="84" t="s">
        <v>5398</v>
      </c>
      <c r="SZW1358" s="84" t="s">
        <v>5398</v>
      </c>
      <c r="TAM1358" s="84" t="s">
        <v>5398</v>
      </c>
      <c r="TBC1358" s="84" t="s">
        <v>5398</v>
      </c>
      <c r="TBS1358" s="84" t="s">
        <v>5398</v>
      </c>
      <c r="TCI1358" s="84" t="s">
        <v>5398</v>
      </c>
      <c r="TCY1358" s="84" t="s">
        <v>5398</v>
      </c>
      <c r="TDO1358" s="84" t="s">
        <v>5398</v>
      </c>
      <c r="TEE1358" s="84" t="s">
        <v>5398</v>
      </c>
      <c r="TEU1358" s="84" t="s">
        <v>5398</v>
      </c>
      <c r="TFK1358" s="84" t="s">
        <v>5398</v>
      </c>
      <c r="TGA1358" s="84" t="s">
        <v>5398</v>
      </c>
      <c r="TGQ1358" s="84" t="s">
        <v>5398</v>
      </c>
      <c r="THG1358" s="84" t="s">
        <v>5398</v>
      </c>
      <c r="THW1358" s="84" t="s">
        <v>5398</v>
      </c>
      <c r="TIM1358" s="84" t="s">
        <v>5398</v>
      </c>
      <c r="TJC1358" s="84" t="s">
        <v>5398</v>
      </c>
      <c r="TJS1358" s="84" t="s">
        <v>5398</v>
      </c>
      <c r="TKI1358" s="84" t="s">
        <v>5398</v>
      </c>
      <c r="TKY1358" s="84" t="s">
        <v>5398</v>
      </c>
      <c r="TLO1358" s="84" t="s">
        <v>5398</v>
      </c>
      <c r="TME1358" s="84" t="s">
        <v>5398</v>
      </c>
      <c r="TMU1358" s="84" t="s">
        <v>5398</v>
      </c>
      <c r="TNK1358" s="84" t="s">
        <v>5398</v>
      </c>
      <c r="TOA1358" s="84" t="s">
        <v>5398</v>
      </c>
      <c r="TOQ1358" s="84" t="s">
        <v>5398</v>
      </c>
      <c r="TPG1358" s="84" t="s">
        <v>5398</v>
      </c>
      <c r="TPW1358" s="84" t="s">
        <v>5398</v>
      </c>
      <c r="TQM1358" s="84" t="s">
        <v>5398</v>
      </c>
      <c r="TRC1358" s="84" t="s">
        <v>5398</v>
      </c>
      <c r="TRS1358" s="84" t="s">
        <v>5398</v>
      </c>
      <c r="TSI1358" s="84" t="s">
        <v>5398</v>
      </c>
      <c r="TSY1358" s="84" t="s">
        <v>5398</v>
      </c>
      <c r="TTO1358" s="84" t="s">
        <v>5398</v>
      </c>
      <c r="TUE1358" s="84" t="s">
        <v>5398</v>
      </c>
      <c r="TUU1358" s="84" t="s">
        <v>5398</v>
      </c>
      <c r="TVK1358" s="84" t="s">
        <v>5398</v>
      </c>
      <c r="TWA1358" s="84" t="s">
        <v>5398</v>
      </c>
      <c r="TWQ1358" s="84" t="s">
        <v>5398</v>
      </c>
      <c r="TXG1358" s="84" t="s">
        <v>5398</v>
      </c>
      <c r="TXW1358" s="84" t="s">
        <v>5398</v>
      </c>
      <c r="TYM1358" s="84" t="s">
        <v>5398</v>
      </c>
      <c r="TZC1358" s="84" t="s">
        <v>5398</v>
      </c>
      <c r="TZS1358" s="84" t="s">
        <v>5398</v>
      </c>
      <c r="UAI1358" s="84" t="s">
        <v>5398</v>
      </c>
      <c r="UAY1358" s="84" t="s">
        <v>5398</v>
      </c>
      <c r="UBO1358" s="84" t="s">
        <v>5398</v>
      </c>
      <c r="UCE1358" s="84" t="s">
        <v>5398</v>
      </c>
      <c r="UCU1358" s="84" t="s">
        <v>5398</v>
      </c>
      <c r="UDK1358" s="84" t="s">
        <v>5398</v>
      </c>
      <c r="UEA1358" s="84" t="s">
        <v>5398</v>
      </c>
      <c r="UEQ1358" s="84" t="s">
        <v>5398</v>
      </c>
      <c r="UFG1358" s="84" t="s">
        <v>5398</v>
      </c>
      <c r="UFW1358" s="84" t="s">
        <v>5398</v>
      </c>
      <c r="UGM1358" s="84" t="s">
        <v>5398</v>
      </c>
      <c r="UHC1358" s="84" t="s">
        <v>5398</v>
      </c>
      <c r="UHS1358" s="84" t="s">
        <v>5398</v>
      </c>
      <c r="UII1358" s="84" t="s">
        <v>5398</v>
      </c>
      <c r="UIY1358" s="84" t="s">
        <v>5398</v>
      </c>
      <c r="UJO1358" s="84" t="s">
        <v>5398</v>
      </c>
      <c r="UKE1358" s="84" t="s">
        <v>5398</v>
      </c>
      <c r="UKU1358" s="84" t="s">
        <v>5398</v>
      </c>
      <c r="ULK1358" s="84" t="s">
        <v>5398</v>
      </c>
      <c r="UMA1358" s="84" t="s">
        <v>5398</v>
      </c>
      <c r="UMQ1358" s="84" t="s">
        <v>5398</v>
      </c>
      <c r="UNG1358" s="84" t="s">
        <v>5398</v>
      </c>
      <c r="UNW1358" s="84" t="s">
        <v>5398</v>
      </c>
      <c r="UOM1358" s="84" t="s">
        <v>5398</v>
      </c>
      <c r="UPC1358" s="84" t="s">
        <v>5398</v>
      </c>
      <c r="UPS1358" s="84" t="s">
        <v>5398</v>
      </c>
      <c r="UQI1358" s="84" t="s">
        <v>5398</v>
      </c>
      <c r="UQY1358" s="84" t="s">
        <v>5398</v>
      </c>
      <c r="URO1358" s="84" t="s">
        <v>5398</v>
      </c>
      <c r="USE1358" s="84" t="s">
        <v>5398</v>
      </c>
      <c r="USU1358" s="84" t="s">
        <v>5398</v>
      </c>
      <c r="UTK1358" s="84" t="s">
        <v>5398</v>
      </c>
      <c r="UUA1358" s="84" t="s">
        <v>5398</v>
      </c>
      <c r="UUQ1358" s="84" t="s">
        <v>5398</v>
      </c>
      <c r="UVG1358" s="84" t="s">
        <v>5398</v>
      </c>
      <c r="UVW1358" s="84" t="s">
        <v>5398</v>
      </c>
      <c r="UWM1358" s="84" t="s">
        <v>5398</v>
      </c>
      <c r="UXC1358" s="84" t="s">
        <v>5398</v>
      </c>
      <c r="UXS1358" s="84" t="s">
        <v>5398</v>
      </c>
      <c r="UYI1358" s="84" t="s">
        <v>5398</v>
      </c>
      <c r="UYY1358" s="84" t="s">
        <v>5398</v>
      </c>
      <c r="UZO1358" s="84" t="s">
        <v>5398</v>
      </c>
      <c r="VAE1358" s="84" t="s">
        <v>5398</v>
      </c>
      <c r="VAU1358" s="84" t="s">
        <v>5398</v>
      </c>
      <c r="VBK1358" s="84" t="s">
        <v>5398</v>
      </c>
      <c r="VCA1358" s="84" t="s">
        <v>5398</v>
      </c>
      <c r="VCQ1358" s="84" t="s">
        <v>5398</v>
      </c>
      <c r="VDG1358" s="84" t="s">
        <v>5398</v>
      </c>
      <c r="VDW1358" s="84" t="s">
        <v>5398</v>
      </c>
      <c r="VEM1358" s="84" t="s">
        <v>5398</v>
      </c>
      <c r="VFC1358" s="84" t="s">
        <v>5398</v>
      </c>
      <c r="VFS1358" s="84" t="s">
        <v>5398</v>
      </c>
      <c r="VGI1358" s="84" t="s">
        <v>5398</v>
      </c>
      <c r="VGY1358" s="84" t="s">
        <v>5398</v>
      </c>
      <c r="VHO1358" s="84" t="s">
        <v>5398</v>
      </c>
      <c r="VIE1358" s="84" t="s">
        <v>5398</v>
      </c>
      <c r="VIU1358" s="84" t="s">
        <v>5398</v>
      </c>
      <c r="VJK1358" s="84" t="s">
        <v>5398</v>
      </c>
      <c r="VKA1358" s="84" t="s">
        <v>5398</v>
      </c>
      <c r="VKQ1358" s="84" t="s">
        <v>5398</v>
      </c>
      <c r="VLG1358" s="84" t="s">
        <v>5398</v>
      </c>
      <c r="VLW1358" s="84" t="s">
        <v>5398</v>
      </c>
      <c r="VMM1358" s="84" t="s">
        <v>5398</v>
      </c>
      <c r="VNC1358" s="84" t="s">
        <v>5398</v>
      </c>
      <c r="VNS1358" s="84" t="s">
        <v>5398</v>
      </c>
      <c r="VOI1358" s="84" t="s">
        <v>5398</v>
      </c>
      <c r="VOY1358" s="84" t="s">
        <v>5398</v>
      </c>
      <c r="VPO1358" s="84" t="s">
        <v>5398</v>
      </c>
      <c r="VQE1358" s="84" t="s">
        <v>5398</v>
      </c>
      <c r="VQU1358" s="84" t="s">
        <v>5398</v>
      </c>
      <c r="VRK1358" s="84" t="s">
        <v>5398</v>
      </c>
      <c r="VSA1358" s="84" t="s">
        <v>5398</v>
      </c>
      <c r="VSQ1358" s="84" t="s">
        <v>5398</v>
      </c>
      <c r="VTG1358" s="84" t="s">
        <v>5398</v>
      </c>
      <c r="VTW1358" s="84" t="s">
        <v>5398</v>
      </c>
      <c r="VUM1358" s="84" t="s">
        <v>5398</v>
      </c>
      <c r="VVC1358" s="84" t="s">
        <v>5398</v>
      </c>
      <c r="VVS1358" s="84" t="s">
        <v>5398</v>
      </c>
      <c r="VWI1358" s="84" t="s">
        <v>5398</v>
      </c>
      <c r="VWY1358" s="84" t="s">
        <v>5398</v>
      </c>
      <c r="VXO1358" s="84" t="s">
        <v>5398</v>
      </c>
      <c r="VYE1358" s="84" t="s">
        <v>5398</v>
      </c>
      <c r="VYU1358" s="84" t="s">
        <v>5398</v>
      </c>
      <c r="VZK1358" s="84" t="s">
        <v>5398</v>
      </c>
      <c r="WAA1358" s="84" t="s">
        <v>5398</v>
      </c>
      <c r="WAQ1358" s="84" t="s">
        <v>5398</v>
      </c>
      <c r="WBG1358" s="84" t="s">
        <v>5398</v>
      </c>
      <c r="WBW1358" s="84" t="s">
        <v>5398</v>
      </c>
      <c r="WCM1358" s="84" t="s">
        <v>5398</v>
      </c>
      <c r="WDC1358" s="84" t="s">
        <v>5398</v>
      </c>
      <c r="WDS1358" s="84" t="s">
        <v>5398</v>
      </c>
      <c r="WEI1358" s="84" t="s">
        <v>5398</v>
      </c>
      <c r="WEY1358" s="84" t="s">
        <v>5398</v>
      </c>
      <c r="WFO1358" s="84" t="s">
        <v>5398</v>
      </c>
      <c r="WGE1358" s="84" t="s">
        <v>5398</v>
      </c>
      <c r="WGU1358" s="84" t="s">
        <v>5398</v>
      </c>
      <c r="WHK1358" s="84" t="s">
        <v>5398</v>
      </c>
      <c r="WIA1358" s="84" t="s">
        <v>5398</v>
      </c>
      <c r="WIQ1358" s="84" t="s">
        <v>5398</v>
      </c>
      <c r="WJG1358" s="84" t="s">
        <v>5398</v>
      </c>
      <c r="WJW1358" s="84" t="s">
        <v>5398</v>
      </c>
      <c r="WKM1358" s="84" t="s">
        <v>5398</v>
      </c>
      <c r="WLC1358" s="84" t="s">
        <v>5398</v>
      </c>
      <c r="WLS1358" s="84" t="s">
        <v>5398</v>
      </c>
      <c r="WMI1358" s="84" t="s">
        <v>5398</v>
      </c>
      <c r="WMY1358" s="84" t="s">
        <v>5398</v>
      </c>
      <c r="WNO1358" s="84" t="s">
        <v>5398</v>
      </c>
      <c r="WOE1358" s="84" t="s">
        <v>5398</v>
      </c>
      <c r="WOU1358" s="84" t="s">
        <v>5398</v>
      </c>
      <c r="WPK1358" s="84" t="s">
        <v>5398</v>
      </c>
      <c r="WQA1358" s="84" t="s">
        <v>5398</v>
      </c>
      <c r="WQQ1358" s="84" t="s">
        <v>5398</v>
      </c>
      <c r="WRG1358" s="84" t="s">
        <v>5398</v>
      </c>
      <c r="WRW1358" s="84" t="s">
        <v>5398</v>
      </c>
      <c r="WSM1358" s="84" t="s">
        <v>5398</v>
      </c>
      <c r="WTC1358" s="84" t="s">
        <v>5398</v>
      </c>
      <c r="WTS1358" s="84" t="s">
        <v>5398</v>
      </c>
      <c r="WUI1358" s="84" t="s">
        <v>5398</v>
      </c>
      <c r="WUY1358" s="84" t="s">
        <v>5398</v>
      </c>
      <c r="WVO1358" s="84" t="s">
        <v>5398</v>
      </c>
      <c r="WWE1358" s="84" t="s">
        <v>5398</v>
      </c>
      <c r="WWU1358" s="84" t="s">
        <v>5398</v>
      </c>
      <c r="WXK1358" s="84" t="s">
        <v>5398</v>
      </c>
      <c r="WYA1358" s="84" t="s">
        <v>5398</v>
      </c>
      <c r="WYQ1358" s="84" t="s">
        <v>5398</v>
      </c>
      <c r="WZG1358" s="84" t="s">
        <v>5398</v>
      </c>
      <c r="WZW1358" s="84" t="s">
        <v>5398</v>
      </c>
      <c r="XAM1358" s="84" t="s">
        <v>5398</v>
      </c>
      <c r="XBC1358" s="84" t="s">
        <v>5398</v>
      </c>
      <c r="XBS1358" s="84" t="s">
        <v>5398</v>
      </c>
      <c r="XCI1358" s="84" t="s">
        <v>5398</v>
      </c>
      <c r="XCY1358" s="84" t="s">
        <v>5398</v>
      </c>
      <c r="XDO1358" s="84" t="s">
        <v>5398</v>
      </c>
      <c r="XEE1358" s="84" t="s">
        <v>5398</v>
      </c>
      <c r="XEU1358" s="84" t="s">
        <v>5398</v>
      </c>
    </row>
    <row r="1359" spans="1:1024 1027:2048 2051:3072 3075:4096 4099:5120 5123:6144 6147:7168 7171:8192 8195:9216 9219:10240 10243:11264 11267:12288 12291:13312 13315:14336 14339:15360 15363:16384" x14ac:dyDescent="0.25">
      <c r="A1359" s="84"/>
      <c r="B1359" s="84"/>
      <c r="F1359" s="745" t="s">
        <v>235</v>
      </c>
      <c r="G1359" s="1130" t="s">
        <v>236</v>
      </c>
      <c r="H1359" s="780">
        <f>H1355</f>
        <v>3000000</v>
      </c>
      <c r="I1359" s="780">
        <f t="shared" ref="I1359:BL1360" si="749">I1355</f>
        <v>0</v>
      </c>
      <c r="J1359" s="781">
        <f t="shared" si="749"/>
        <v>0</v>
      </c>
      <c r="K1359" s="780">
        <f t="shared" si="749"/>
        <v>3000000</v>
      </c>
      <c r="L1359" s="782">
        <f t="shared" si="749"/>
        <v>0</v>
      </c>
      <c r="M1359" s="782">
        <f t="shared" si="749"/>
        <v>0</v>
      </c>
      <c r="N1359" s="783">
        <f t="shared" si="749"/>
        <v>0</v>
      </c>
      <c r="O1359" s="782">
        <f t="shared" si="749"/>
        <v>0</v>
      </c>
      <c r="P1359" s="782">
        <f t="shared" si="749"/>
        <v>3000000</v>
      </c>
      <c r="Q1359" s="800"/>
      <c r="R1359" s="801"/>
      <c r="S1359" s="800"/>
      <c r="T1359" s="84"/>
      <c r="V1359" s="84" t="s">
        <v>235</v>
      </c>
      <c r="W1359" s="84" t="s">
        <v>236</v>
      </c>
      <c r="X1359" s="815">
        <f>X1355</f>
        <v>1000000</v>
      </c>
      <c r="Y1359" s="816">
        <f t="shared" si="749"/>
        <v>0</v>
      </c>
      <c r="Z1359" s="812">
        <f t="shared" si="749"/>
        <v>0</v>
      </c>
      <c r="AA1359" s="813">
        <f t="shared" si="749"/>
        <v>1000000</v>
      </c>
      <c r="AB1359" s="84">
        <f t="shared" si="749"/>
        <v>0</v>
      </c>
      <c r="AC1359" s="84">
        <f t="shared" si="749"/>
        <v>0</v>
      </c>
      <c r="AD1359" s="84">
        <f t="shared" si="749"/>
        <v>0</v>
      </c>
      <c r="AE1359" s="84">
        <f t="shared" si="749"/>
        <v>0</v>
      </c>
      <c r="AF1359" s="84">
        <f t="shared" si="749"/>
        <v>1000000</v>
      </c>
      <c r="AL1359" s="84" t="s">
        <v>235</v>
      </c>
      <c r="AM1359" s="84" t="s">
        <v>236</v>
      </c>
      <c r="AN1359" s="84">
        <f>AN1355</f>
        <v>1000000</v>
      </c>
      <c r="AO1359" s="84">
        <f t="shared" si="749"/>
        <v>0</v>
      </c>
      <c r="AP1359" s="84">
        <f t="shared" si="749"/>
        <v>0</v>
      </c>
      <c r="AQ1359" s="84">
        <f t="shared" si="749"/>
        <v>1000000</v>
      </c>
      <c r="AR1359" s="84">
        <f t="shared" si="749"/>
        <v>0</v>
      </c>
      <c r="AS1359" s="84">
        <f t="shared" si="749"/>
        <v>0</v>
      </c>
      <c r="AT1359" s="84">
        <f t="shared" si="749"/>
        <v>0</v>
      </c>
      <c r="AU1359" s="84">
        <f t="shared" si="749"/>
        <v>0</v>
      </c>
      <c r="AV1359" s="84">
        <f t="shared" si="749"/>
        <v>1000000</v>
      </c>
      <c r="BB1359" s="84" t="s">
        <v>235</v>
      </c>
      <c r="BC1359" s="84" t="s">
        <v>236</v>
      </c>
      <c r="BD1359" s="84">
        <f>BD1355</f>
        <v>1000000</v>
      </c>
      <c r="BE1359" s="84">
        <f t="shared" si="749"/>
        <v>0</v>
      </c>
      <c r="BF1359" s="84">
        <f t="shared" si="749"/>
        <v>0</v>
      </c>
      <c r="BG1359" s="84">
        <f t="shared" si="749"/>
        <v>1000000</v>
      </c>
      <c r="BH1359" s="84">
        <f t="shared" si="749"/>
        <v>0</v>
      </c>
      <c r="BI1359" s="84">
        <f t="shared" si="749"/>
        <v>0</v>
      </c>
      <c r="BJ1359" s="84">
        <f t="shared" si="749"/>
        <v>0</v>
      </c>
      <c r="BK1359" s="84">
        <f t="shared" si="749"/>
        <v>0</v>
      </c>
      <c r="BL1359" s="84">
        <f t="shared" si="749"/>
        <v>1000000</v>
      </c>
      <c r="BR1359" s="84" t="s">
        <v>235</v>
      </c>
      <c r="BS1359" s="84" t="s">
        <v>236</v>
      </c>
      <c r="BT1359" s="84">
        <f>BT1355</f>
        <v>1000000</v>
      </c>
      <c r="BU1359" s="84">
        <f t="shared" ref="BU1359:DX1360" si="750">BU1355</f>
        <v>0</v>
      </c>
      <c r="BV1359" s="84">
        <f t="shared" si="750"/>
        <v>0</v>
      </c>
      <c r="BW1359" s="84">
        <f t="shared" si="750"/>
        <v>1000000</v>
      </c>
      <c r="BX1359" s="84">
        <f t="shared" si="750"/>
        <v>0</v>
      </c>
      <c r="BY1359" s="84">
        <f t="shared" si="750"/>
        <v>0</v>
      </c>
      <c r="BZ1359" s="84">
        <f t="shared" si="750"/>
        <v>0</v>
      </c>
      <c r="CA1359" s="84">
        <f t="shared" si="750"/>
        <v>0</v>
      </c>
      <c r="CB1359" s="84">
        <f t="shared" si="750"/>
        <v>1000000</v>
      </c>
      <c r="CH1359" s="84" t="s">
        <v>235</v>
      </c>
      <c r="CI1359" s="84" t="s">
        <v>236</v>
      </c>
      <c r="CJ1359" s="84">
        <f>CJ1355</f>
        <v>1000000</v>
      </c>
      <c r="CK1359" s="84">
        <f t="shared" si="750"/>
        <v>0</v>
      </c>
      <c r="CL1359" s="84">
        <f t="shared" si="750"/>
        <v>0</v>
      </c>
      <c r="CM1359" s="84">
        <f t="shared" si="750"/>
        <v>1000000</v>
      </c>
      <c r="CN1359" s="84">
        <f t="shared" si="750"/>
        <v>0</v>
      </c>
      <c r="CO1359" s="84">
        <f t="shared" si="750"/>
        <v>0</v>
      </c>
      <c r="CP1359" s="84">
        <f t="shared" si="750"/>
        <v>0</v>
      </c>
      <c r="CQ1359" s="84">
        <f t="shared" si="750"/>
        <v>0</v>
      </c>
      <c r="CR1359" s="84">
        <f t="shared" si="750"/>
        <v>1000000</v>
      </c>
      <c r="CX1359" s="84" t="s">
        <v>235</v>
      </c>
      <c r="CY1359" s="84" t="s">
        <v>236</v>
      </c>
      <c r="CZ1359" s="84">
        <f>CZ1355</f>
        <v>1000000</v>
      </c>
      <c r="DA1359" s="84">
        <f t="shared" si="750"/>
        <v>0</v>
      </c>
      <c r="DB1359" s="84">
        <f t="shared" si="750"/>
        <v>0</v>
      </c>
      <c r="DC1359" s="84">
        <f t="shared" si="750"/>
        <v>1000000</v>
      </c>
      <c r="DD1359" s="84">
        <f t="shared" si="750"/>
        <v>0</v>
      </c>
      <c r="DE1359" s="84">
        <f t="shared" si="750"/>
        <v>0</v>
      </c>
      <c r="DF1359" s="84">
        <f t="shared" si="750"/>
        <v>0</v>
      </c>
      <c r="DG1359" s="84">
        <f t="shared" si="750"/>
        <v>0</v>
      </c>
      <c r="DH1359" s="84">
        <f t="shared" si="750"/>
        <v>1000000</v>
      </c>
      <c r="DN1359" s="84" t="s">
        <v>235</v>
      </c>
      <c r="DO1359" s="84" t="s">
        <v>236</v>
      </c>
      <c r="DP1359" s="84">
        <f>DP1355</f>
        <v>1000000</v>
      </c>
      <c r="DQ1359" s="84">
        <f t="shared" si="750"/>
        <v>0</v>
      </c>
      <c r="DR1359" s="84">
        <f t="shared" si="750"/>
        <v>0</v>
      </c>
      <c r="DS1359" s="84">
        <f t="shared" si="750"/>
        <v>1000000</v>
      </c>
      <c r="DT1359" s="84">
        <f t="shared" si="750"/>
        <v>0</v>
      </c>
      <c r="DU1359" s="84">
        <f t="shared" si="750"/>
        <v>0</v>
      </c>
      <c r="DV1359" s="84">
        <f t="shared" si="750"/>
        <v>0</v>
      </c>
      <c r="DW1359" s="84">
        <f t="shared" si="750"/>
        <v>0</v>
      </c>
      <c r="DX1359" s="84">
        <f t="shared" si="750"/>
        <v>1000000</v>
      </c>
      <c r="ED1359" s="84" t="s">
        <v>235</v>
      </c>
      <c r="EE1359" s="84" t="s">
        <v>236</v>
      </c>
      <c r="EF1359" s="84">
        <f>EF1355</f>
        <v>1000000</v>
      </c>
      <c r="EG1359" s="84">
        <f t="shared" ref="EG1359:GJ1360" si="751">EG1355</f>
        <v>0</v>
      </c>
      <c r="EH1359" s="84">
        <f t="shared" si="751"/>
        <v>0</v>
      </c>
      <c r="EI1359" s="84">
        <f t="shared" si="751"/>
        <v>1000000</v>
      </c>
      <c r="EJ1359" s="84">
        <f t="shared" si="751"/>
        <v>0</v>
      </c>
      <c r="EK1359" s="84">
        <f t="shared" si="751"/>
        <v>0</v>
      </c>
      <c r="EL1359" s="84">
        <f t="shared" si="751"/>
        <v>0</v>
      </c>
      <c r="EM1359" s="84">
        <f t="shared" si="751"/>
        <v>0</v>
      </c>
      <c r="EN1359" s="84">
        <f t="shared" si="751"/>
        <v>1000000</v>
      </c>
      <c r="ET1359" s="84" t="s">
        <v>235</v>
      </c>
      <c r="EU1359" s="84" t="s">
        <v>236</v>
      </c>
      <c r="EV1359" s="84">
        <f>EV1355</f>
        <v>1000000</v>
      </c>
      <c r="EW1359" s="84">
        <f t="shared" si="751"/>
        <v>0</v>
      </c>
      <c r="EX1359" s="84">
        <f t="shared" si="751"/>
        <v>0</v>
      </c>
      <c r="EY1359" s="84">
        <f t="shared" si="751"/>
        <v>1000000</v>
      </c>
      <c r="EZ1359" s="84">
        <f t="shared" si="751"/>
        <v>0</v>
      </c>
      <c r="FA1359" s="84">
        <f t="shared" si="751"/>
        <v>0</v>
      </c>
      <c r="FB1359" s="84">
        <f t="shared" si="751"/>
        <v>0</v>
      </c>
      <c r="FC1359" s="84">
        <f t="shared" si="751"/>
        <v>0</v>
      </c>
      <c r="FD1359" s="84">
        <f t="shared" si="751"/>
        <v>1000000</v>
      </c>
      <c r="FJ1359" s="84" t="s">
        <v>235</v>
      </c>
      <c r="FK1359" s="84" t="s">
        <v>236</v>
      </c>
      <c r="FL1359" s="84">
        <f>FL1355</f>
        <v>1000000</v>
      </c>
      <c r="FM1359" s="84">
        <f t="shared" si="751"/>
        <v>0</v>
      </c>
      <c r="FN1359" s="84">
        <f t="shared" si="751"/>
        <v>0</v>
      </c>
      <c r="FO1359" s="84">
        <f t="shared" si="751"/>
        <v>1000000</v>
      </c>
      <c r="FP1359" s="84">
        <f t="shared" si="751"/>
        <v>0</v>
      </c>
      <c r="FQ1359" s="84">
        <f t="shared" si="751"/>
        <v>0</v>
      </c>
      <c r="FR1359" s="84">
        <f t="shared" si="751"/>
        <v>0</v>
      </c>
      <c r="FS1359" s="84">
        <f t="shared" si="751"/>
        <v>0</v>
      </c>
      <c r="FT1359" s="84">
        <f t="shared" si="751"/>
        <v>1000000</v>
      </c>
      <c r="FZ1359" s="84" t="s">
        <v>235</v>
      </c>
      <c r="GA1359" s="84" t="s">
        <v>236</v>
      </c>
      <c r="GB1359" s="84">
        <f>GB1355</f>
        <v>1000000</v>
      </c>
      <c r="GC1359" s="84">
        <f t="shared" si="751"/>
        <v>0</v>
      </c>
      <c r="GD1359" s="84">
        <f t="shared" si="751"/>
        <v>0</v>
      </c>
      <c r="GE1359" s="84">
        <f t="shared" si="751"/>
        <v>1000000</v>
      </c>
      <c r="GF1359" s="84">
        <f t="shared" si="751"/>
        <v>0</v>
      </c>
      <c r="GG1359" s="84">
        <f t="shared" si="751"/>
        <v>0</v>
      </c>
      <c r="GH1359" s="84">
        <f t="shared" si="751"/>
        <v>0</v>
      </c>
      <c r="GI1359" s="84">
        <f t="shared" si="751"/>
        <v>0</v>
      </c>
      <c r="GJ1359" s="84">
        <f t="shared" si="751"/>
        <v>1000000</v>
      </c>
      <c r="GP1359" s="84" t="s">
        <v>235</v>
      </c>
      <c r="GQ1359" s="84" t="s">
        <v>236</v>
      </c>
      <c r="GR1359" s="84">
        <f>GR1355</f>
        <v>1000000</v>
      </c>
      <c r="GS1359" s="84">
        <f t="shared" ref="GS1359:IV1360" si="752">GS1355</f>
        <v>0</v>
      </c>
      <c r="GT1359" s="84">
        <f t="shared" si="752"/>
        <v>0</v>
      </c>
      <c r="GU1359" s="84">
        <f t="shared" si="752"/>
        <v>1000000</v>
      </c>
      <c r="GV1359" s="84">
        <f t="shared" si="752"/>
        <v>0</v>
      </c>
      <c r="GW1359" s="84">
        <f t="shared" si="752"/>
        <v>0</v>
      </c>
      <c r="GX1359" s="84">
        <f t="shared" si="752"/>
        <v>0</v>
      </c>
      <c r="GY1359" s="84">
        <f t="shared" si="752"/>
        <v>0</v>
      </c>
      <c r="GZ1359" s="84">
        <f t="shared" si="752"/>
        <v>1000000</v>
      </c>
      <c r="HF1359" s="84" t="s">
        <v>235</v>
      </c>
      <c r="HG1359" s="84" t="s">
        <v>236</v>
      </c>
      <c r="HH1359" s="84">
        <f>HH1355</f>
        <v>1000000</v>
      </c>
      <c r="HI1359" s="84">
        <f t="shared" si="752"/>
        <v>0</v>
      </c>
      <c r="HJ1359" s="84">
        <f t="shared" si="752"/>
        <v>0</v>
      </c>
      <c r="HK1359" s="84">
        <f t="shared" si="752"/>
        <v>1000000</v>
      </c>
      <c r="HL1359" s="84">
        <f t="shared" si="752"/>
        <v>0</v>
      </c>
      <c r="HM1359" s="84">
        <f t="shared" si="752"/>
        <v>0</v>
      </c>
      <c r="HN1359" s="84">
        <f t="shared" si="752"/>
        <v>0</v>
      </c>
      <c r="HO1359" s="84">
        <f t="shared" si="752"/>
        <v>0</v>
      </c>
      <c r="HP1359" s="84">
        <f t="shared" si="752"/>
        <v>1000000</v>
      </c>
      <c r="HV1359" s="84" t="s">
        <v>235</v>
      </c>
      <c r="HW1359" s="84" t="s">
        <v>236</v>
      </c>
      <c r="HX1359" s="84">
        <f>HX1355</f>
        <v>1000000</v>
      </c>
      <c r="HY1359" s="84">
        <f t="shared" si="752"/>
        <v>0</v>
      </c>
      <c r="HZ1359" s="84">
        <f t="shared" si="752"/>
        <v>0</v>
      </c>
      <c r="IA1359" s="84">
        <f t="shared" si="752"/>
        <v>1000000</v>
      </c>
      <c r="IB1359" s="84">
        <f t="shared" si="752"/>
        <v>0</v>
      </c>
      <c r="IC1359" s="84">
        <f t="shared" si="752"/>
        <v>0</v>
      </c>
      <c r="ID1359" s="84">
        <f t="shared" si="752"/>
        <v>0</v>
      </c>
      <c r="IE1359" s="84">
        <f t="shared" si="752"/>
        <v>0</v>
      </c>
      <c r="IF1359" s="84">
        <f t="shared" si="752"/>
        <v>1000000</v>
      </c>
      <c r="IL1359" s="84" t="s">
        <v>235</v>
      </c>
      <c r="IM1359" s="84" t="s">
        <v>236</v>
      </c>
      <c r="IN1359" s="84">
        <f>IN1355</f>
        <v>1000000</v>
      </c>
      <c r="IO1359" s="84">
        <f t="shared" si="752"/>
        <v>0</v>
      </c>
      <c r="IP1359" s="84">
        <f t="shared" si="752"/>
        <v>0</v>
      </c>
      <c r="IQ1359" s="84">
        <f t="shared" si="752"/>
        <v>1000000</v>
      </c>
      <c r="IR1359" s="84">
        <f t="shared" si="752"/>
        <v>0</v>
      </c>
      <c r="IS1359" s="84">
        <f t="shared" si="752"/>
        <v>0</v>
      </c>
      <c r="IT1359" s="84">
        <f t="shared" si="752"/>
        <v>0</v>
      </c>
      <c r="IU1359" s="84">
        <f t="shared" si="752"/>
        <v>0</v>
      </c>
      <c r="IV1359" s="84">
        <f t="shared" si="752"/>
        <v>1000000</v>
      </c>
      <c r="JB1359" s="84" t="s">
        <v>235</v>
      </c>
      <c r="JC1359" s="84" t="s">
        <v>236</v>
      </c>
      <c r="JD1359" s="84">
        <f>JD1355</f>
        <v>1000000</v>
      </c>
      <c r="JE1359" s="84">
        <f t="shared" ref="JE1359:LH1360" si="753">JE1355</f>
        <v>0</v>
      </c>
      <c r="JF1359" s="84">
        <f t="shared" si="753"/>
        <v>0</v>
      </c>
      <c r="JG1359" s="84">
        <f t="shared" si="753"/>
        <v>1000000</v>
      </c>
      <c r="JH1359" s="84">
        <f t="shared" si="753"/>
        <v>0</v>
      </c>
      <c r="JI1359" s="84">
        <f t="shared" si="753"/>
        <v>0</v>
      </c>
      <c r="JJ1359" s="84">
        <f t="shared" si="753"/>
        <v>0</v>
      </c>
      <c r="JK1359" s="84">
        <f t="shared" si="753"/>
        <v>0</v>
      </c>
      <c r="JL1359" s="84">
        <f t="shared" si="753"/>
        <v>1000000</v>
      </c>
      <c r="JR1359" s="84" t="s">
        <v>235</v>
      </c>
      <c r="JS1359" s="84" t="s">
        <v>236</v>
      </c>
      <c r="JT1359" s="84">
        <f>JT1355</f>
        <v>1000000</v>
      </c>
      <c r="JU1359" s="84">
        <f t="shared" si="753"/>
        <v>0</v>
      </c>
      <c r="JV1359" s="84">
        <f t="shared" si="753"/>
        <v>0</v>
      </c>
      <c r="JW1359" s="84">
        <f t="shared" si="753"/>
        <v>1000000</v>
      </c>
      <c r="JX1359" s="84">
        <f t="shared" si="753"/>
        <v>0</v>
      </c>
      <c r="JY1359" s="84">
        <f t="shared" si="753"/>
        <v>0</v>
      </c>
      <c r="JZ1359" s="84">
        <f t="shared" si="753"/>
        <v>0</v>
      </c>
      <c r="KA1359" s="84">
        <f t="shared" si="753"/>
        <v>0</v>
      </c>
      <c r="KB1359" s="84">
        <f t="shared" si="753"/>
        <v>1000000</v>
      </c>
      <c r="KH1359" s="84" t="s">
        <v>235</v>
      </c>
      <c r="KI1359" s="84" t="s">
        <v>236</v>
      </c>
      <c r="KJ1359" s="84">
        <f>KJ1355</f>
        <v>1000000</v>
      </c>
      <c r="KK1359" s="84">
        <f t="shared" si="753"/>
        <v>0</v>
      </c>
      <c r="KL1359" s="84">
        <f t="shared" si="753"/>
        <v>0</v>
      </c>
      <c r="KM1359" s="84">
        <f t="shared" si="753"/>
        <v>1000000</v>
      </c>
      <c r="KN1359" s="84">
        <f t="shared" si="753"/>
        <v>0</v>
      </c>
      <c r="KO1359" s="84">
        <f t="shared" si="753"/>
        <v>0</v>
      </c>
      <c r="KP1359" s="84">
        <f t="shared" si="753"/>
        <v>0</v>
      </c>
      <c r="KQ1359" s="84">
        <f t="shared" si="753"/>
        <v>0</v>
      </c>
      <c r="KR1359" s="84">
        <f t="shared" si="753"/>
        <v>1000000</v>
      </c>
      <c r="KX1359" s="84" t="s">
        <v>235</v>
      </c>
      <c r="KY1359" s="84" t="s">
        <v>236</v>
      </c>
      <c r="KZ1359" s="84">
        <f>KZ1355</f>
        <v>1000000</v>
      </c>
      <c r="LA1359" s="84">
        <f t="shared" si="753"/>
        <v>0</v>
      </c>
      <c r="LB1359" s="84">
        <f t="shared" si="753"/>
        <v>0</v>
      </c>
      <c r="LC1359" s="84">
        <f t="shared" si="753"/>
        <v>1000000</v>
      </c>
      <c r="LD1359" s="84">
        <f t="shared" si="753"/>
        <v>0</v>
      </c>
      <c r="LE1359" s="84">
        <f t="shared" si="753"/>
        <v>0</v>
      </c>
      <c r="LF1359" s="84">
        <f t="shared" si="753"/>
        <v>0</v>
      </c>
      <c r="LG1359" s="84">
        <f t="shared" si="753"/>
        <v>0</v>
      </c>
      <c r="LH1359" s="84">
        <f t="shared" si="753"/>
        <v>1000000</v>
      </c>
      <c r="LN1359" s="84" t="s">
        <v>235</v>
      </c>
      <c r="LO1359" s="84" t="s">
        <v>236</v>
      </c>
      <c r="LP1359" s="84">
        <f>LP1355</f>
        <v>1000000</v>
      </c>
      <c r="LQ1359" s="84">
        <f t="shared" ref="LQ1359:NT1360" si="754">LQ1355</f>
        <v>0</v>
      </c>
      <c r="LR1359" s="84">
        <f t="shared" si="754"/>
        <v>0</v>
      </c>
      <c r="LS1359" s="84">
        <f t="shared" si="754"/>
        <v>1000000</v>
      </c>
      <c r="LT1359" s="84">
        <f t="shared" si="754"/>
        <v>0</v>
      </c>
      <c r="LU1359" s="84">
        <f t="shared" si="754"/>
        <v>0</v>
      </c>
      <c r="LV1359" s="84">
        <f t="shared" si="754"/>
        <v>0</v>
      </c>
      <c r="LW1359" s="84">
        <f t="shared" si="754"/>
        <v>0</v>
      </c>
      <c r="LX1359" s="84">
        <f t="shared" si="754"/>
        <v>1000000</v>
      </c>
      <c r="MD1359" s="84" t="s">
        <v>235</v>
      </c>
      <c r="ME1359" s="84" t="s">
        <v>236</v>
      </c>
      <c r="MF1359" s="84">
        <f>MF1355</f>
        <v>1000000</v>
      </c>
      <c r="MG1359" s="84">
        <f t="shared" si="754"/>
        <v>0</v>
      </c>
      <c r="MH1359" s="84">
        <f t="shared" si="754"/>
        <v>0</v>
      </c>
      <c r="MI1359" s="84">
        <f t="shared" si="754"/>
        <v>1000000</v>
      </c>
      <c r="MJ1359" s="84">
        <f t="shared" si="754"/>
        <v>0</v>
      </c>
      <c r="MK1359" s="84">
        <f t="shared" si="754"/>
        <v>0</v>
      </c>
      <c r="ML1359" s="84">
        <f t="shared" si="754"/>
        <v>0</v>
      </c>
      <c r="MM1359" s="84">
        <f t="shared" si="754"/>
        <v>0</v>
      </c>
      <c r="MN1359" s="84">
        <f t="shared" si="754"/>
        <v>1000000</v>
      </c>
      <c r="MT1359" s="84" t="s">
        <v>235</v>
      </c>
      <c r="MU1359" s="84" t="s">
        <v>236</v>
      </c>
      <c r="MV1359" s="84">
        <f>MV1355</f>
        <v>1000000</v>
      </c>
      <c r="MW1359" s="84">
        <f t="shared" si="754"/>
        <v>0</v>
      </c>
      <c r="MX1359" s="84">
        <f t="shared" si="754"/>
        <v>0</v>
      </c>
      <c r="MY1359" s="84">
        <f t="shared" si="754"/>
        <v>1000000</v>
      </c>
      <c r="MZ1359" s="84">
        <f t="shared" si="754"/>
        <v>0</v>
      </c>
      <c r="NA1359" s="84">
        <f t="shared" si="754"/>
        <v>0</v>
      </c>
      <c r="NB1359" s="84">
        <f t="shared" si="754"/>
        <v>0</v>
      </c>
      <c r="NC1359" s="84">
        <f t="shared" si="754"/>
        <v>0</v>
      </c>
      <c r="ND1359" s="84">
        <f t="shared" si="754"/>
        <v>1000000</v>
      </c>
      <c r="NJ1359" s="84" t="s">
        <v>235</v>
      </c>
      <c r="NK1359" s="84" t="s">
        <v>236</v>
      </c>
      <c r="NL1359" s="84">
        <f>NL1355</f>
        <v>1000000</v>
      </c>
      <c r="NM1359" s="84">
        <f t="shared" si="754"/>
        <v>0</v>
      </c>
      <c r="NN1359" s="84">
        <f t="shared" si="754"/>
        <v>0</v>
      </c>
      <c r="NO1359" s="84">
        <f t="shared" si="754"/>
        <v>1000000</v>
      </c>
      <c r="NP1359" s="84">
        <f t="shared" si="754"/>
        <v>0</v>
      </c>
      <c r="NQ1359" s="84">
        <f t="shared" si="754"/>
        <v>0</v>
      </c>
      <c r="NR1359" s="84">
        <f t="shared" si="754"/>
        <v>0</v>
      </c>
      <c r="NS1359" s="84">
        <f t="shared" si="754"/>
        <v>0</v>
      </c>
      <c r="NT1359" s="84">
        <f t="shared" si="754"/>
        <v>1000000</v>
      </c>
      <c r="NZ1359" s="84" t="s">
        <v>235</v>
      </c>
      <c r="OA1359" s="84" t="s">
        <v>236</v>
      </c>
      <c r="OB1359" s="84">
        <f>OB1355</f>
        <v>1000000</v>
      </c>
      <c r="OC1359" s="84">
        <f t="shared" ref="OC1359:QF1360" si="755">OC1355</f>
        <v>0</v>
      </c>
      <c r="OD1359" s="84">
        <f t="shared" si="755"/>
        <v>0</v>
      </c>
      <c r="OE1359" s="84">
        <f t="shared" si="755"/>
        <v>1000000</v>
      </c>
      <c r="OF1359" s="84">
        <f t="shared" si="755"/>
        <v>0</v>
      </c>
      <c r="OG1359" s="84">
        <f t="shared" si="755"/>
        <v>0</v>
      </c>
      <c r="OH1359" s="84">
        <f t="shared" si="755"/>
        <v>0</v>
      </c>
      <c r="OI1359" s="84">
        <f t="shared" si="755"/>
        <v>0</v>
      </c>
      <c r="OJ1359" s="84">
        <f t="shared" si="755"/>
        <v>1000000</v>
      </c>
      <c r="OP1359" s="84" t="s">
        <v>235</v>
      </c>
      <c r="OQ1359" s="84" t="s">
        <v>236</v>
      </c>
      <c r="OR1359" s="84">
        <f>OR1355</f>
        <v>1000000</v>
      </c>
      <c r="OS1359" s="84">
        <f t="shared" si="755"/>
        <v>0</v>
      </c>
      <c r="OT1359" s="84">
        <f t="shared" si="755"/>
        <v>0</v>
      </c>
      <c r="OU1359" s="84">
        <f t="shared" si="755"/>
        <v>1000000</v>
      </c>
      <c r="OV1359" s="84">
        <f t="shared" si="755"/>
        <v>0</v>
      </c>
      <c r="OW1359" s="84">
        <f t="shared" si="755"/>
        <v>0</v>
      </c>
      <c r="OX1359" s="84">
        <f t="shared" si="755"/>
        <v>0</v>
      </c>
      <c r="OY1359" s="84">
        <f t="shared" si="755"/>
        <v>0</v>
      </c>
      <c r="OZ1359" s="84">
        <f t="shared" si="755"/>
        <v>1000000</v>
      </c>
      <c r="PF1359" s="84" t="s">
        <v>235</v>
      </c>
      <c r="PG1359" s="84" t="s">
        <v>236</v>
      </c>
      <c r="PH1359" s="84">
        <f>PH1355</f>
        <v>1000000</v>
      </c>
      <c r="PI1359" s="84">
        <f t="shared" si="755"/>
        <v>0</v>
      </c>
      <c r="PJ1359" s="84">
        <f t="shared" si="755"/>
        <v>0</v>
      </c>
      <c r="PK1359" s="84">
        <f t="shared" si="755"/>
        <v>1000000</v>
      </c>
      <c r="PL1359" s="84">
        <f t="shared" si="755"/>
        <v>0</v>
      </c>
      <c r="PM1359" s="84">
        <f t="shared" si="755"/>
        <v>0</v>
      </c>
      <c r="PN1359" s="84">
        <f t="shared" si="755"/>
        <v>0</v>
      </c>
      <c r="PO1359" s="84">
        <f t="shared" si="755"/>
        <v>0</v>
      </c>
      <c r="PP1359" s="84">
        <f t="shared" si="755"/>
        <v>1000000</v>
      </c>
      <c r="PV1359" s="84" t="s">
        <v>235</v>
      </c>
      <c r="PW1359" s="84" t="s">
        <v>236</v>
      </c>
      <c r="PX1359" s="84">
        <f>PX1355</f>
        <v>1000000</v>
      </c>
      <c r="PY1359" s="84">
        <f t="shared" si="755"/>
        <v>0</v>
      </c>
      <c r="PZ1359" s="84">
        <f t="shared" si="755"/>
        <v>0</v>
      </c>
      <c r="QA1359" s="84">
        <f t="shared" si="755"/>
        <v>1000000</v>
      </c>
      <c r="QB1359" s="84">
        <f t="shared" si="755"/>
        <v>0</v>
      </c>
      <c r="QC1359" s="84">
        <f t="shared" si="755"/>
        <v>0</v>
      </c>
      <c r="QD1359" s="84">
        <f t="shared" si="755"/>
        <v>0</v>
      </c>
      <c r="QE1359" s="84">
        <f t="shared" si="755"/>
        <v>0</v>
      </c>
      <c r="QF1359" s="84">
        <f t="shared" si="755"/>
        <v>1000000</v>
      </c>
      <c r="QL1359" s="84" t="s">
        <v>235</v>
      </c>
      <c r="QM1359" s="84" t="s">
        <v>236</v>
      </c>
      <c r="QN1359" s="84">
        <f>QN1355</f>
        <v>1000000</v>
      </c>
      <c r="QO1359" s="84">
        <f t="shared" ref="QO1359:SR1360" si="756">QO1355</f>
        <v>0</v>
      </c>
      <c r="QP1359" s="84">
        <f t="shared" si="756"/>
        <v>0</v>
      </c>
      <c r="QQ1359" s="84">
        <f t="shared" si="756"/>
        <v>1000000</v>
      </c>
      <c r="QR1359" s="84">
        <f t="shared" si="756"/>
        <v>0</v>
      </c>
      <c r="QS1359" s="84">
        <f t="shared" si="756"/>
        <v>0</v>
      </c>
      <c r="QT1359" s="84">
        <f t="shared" si="756"/>
        <v>0</v>
      </c>
      <c r="QU1359" s="84">
        <f t="shared" si="756"/>
        <v>0</v>
      </c>
      <c r="QV1359" s="84">
        <f t="shared" si="756"/>
        <v>1000000</v>
      </c>
      <c r="RB1359" s="84" t="s">
        <v>235</v>
      </c>
      <c r="RC1359" s="84" t="s">
        <v>236</v>
      </c>
      <c r="RD1359" s="84">
        <f>RD1355</f>
        <v>1000000</v>
      </c>
      <c r="RE1359" s="84">
        <f t="shared" si="756"/>
        <v>0</v>
      </c>
      <c r="RF1359" s="84">
        <f t="shared" si="756"/>
        <v>0</v>
      </c>
      <c r="RG1359" s="84">
        <f t="shared" si="756"/>
        <v>1000000</v>
      </c>
      <c r="RH1359" s="84">
        <f t="shared" si="756"/>
        <v>0</v>
      </c>
      <c r="RI1359" s="84">
        <f t="shared" si="756"/>
        <v>0</v>
      </c>
      <c r="RJ1359" s="84">
        <f t="shared" si="756"/>
        <v>0</v>
      </c>
      <c r="RK1359" s="84">
        <f t="shared" si="756"/>
        <v>0</v>
      </c>
      <c r="RL1359" s="84">
        <f t="shared" si="756"/>
        <v>1000000</v>
      </c>
      <c r="RR1359" s="84" t="s">
        <v>235</v>
      </c>
      <c r="RS1359" s="84" t="s">
        <v>236</v>
      </c>
      <c r="RT1359" s="84">
        <f>RT1355</f>
        <v>1000000</v>
      </c>
      <c r="RU1359" s="84">
        <f t="shared" si="756"/>
        <v>0</v>
      </c>
      <c r="RV1359" s="84">
        <f t="shared" si="756"/>
        <v>0</v>
      </c>
      <c r="RW1359" s="84">
        <f t="shared" si="756"/>
        <v>1000000</v>
      </c>
      <c r="RX1359" s="84">
        <f t="shared" si="756"/>
        <v>0</v>
      </c>
      <c r="RY1359" s="84">
        <f t="shared" si="756"/>
        <v>0</v>
      </c>
      <c r="RZ1359" s="84">
        <f t="shared" si="756"/>
        <v>0</v>
      </c>
      <c r="SA1359" s="84">
        <f t="shared" si="756"/>
        <v>0</v>
      </c>
      <c r="SB1359" s="84">
        <f t="shared" si="756"/>
        <v>1000000</v>
      </c>
      <c r="SH1359" s="84" t="s">
        <v>235</v>
      </c>
      <c r="SI1359" s="84" t="s">
        <v>236</v>
      </c>
      <c r="SJ1359" s="84">
        <f>SJ1355</f>
        <v>1000000</v>
      </c>
      <c r="SK1359" s="84">
        <f t="shared" si="756"/>
        <v>0</v>
      </c>
      <c r="SL1359" s="84">
        <f t="shared" si="756"/>
        <v>0</v>
      </c>
      <c r="SM1359" s="84">
        <f t="shared" si="756"/>
        <v>1000000</v>
      </c>
      <c r="SN1359" s="84">
        <f t="shared" si="756"/>
        <v>0</v>
      </c>
      <c r="SO1359" s="84">
        <f t="shared" si="756"/>
        <v>0</v>
      </c>
      <c r="SP1359" s="84">
        <f t="shared" si="756"/>
        <v>0</v>
      </c>
      <c r="SQ1359" s="84">
        <f t="shared" si="756"/>
        <v>0</v>
      </c>
      <c r="SR1359" s="84">
        <f t="shared" si="756"/>
        <v>1000000</v>
      </c>
      <c r="SX1359" s="84" t="s">
        <v>235</v>
      </c>
      <c r="SY1359" s="84" t="s">
        <v>236</v>
      </c>
      <c r="SZ1359" s="84">
        <f>SZ1355</f>
        <v>1000000</v>
      </c>
      <c r="TA1359" s="84">
        <f t="shared" ref="TA1359:VD1360" si="757">TA1355</f>
        <v>0</v>
      </c>
      <c r="TB1359" s="84">
        <f t="shared" si="757"/>
        <v>0</v>
      </c>
      <c r="TC1359" s="84">
        <f t="shared" si="757"/>
        <v>1000000</v>
      </c>
      <c r="TD1359" s="84">
        <f t="shared" si="757"/>
        <v>0</v>
      </c>
      <c r="TE1359" s="84">
        <f t="shared" si="757"/>
        <v>0</v>
      </c>
      <c r="TF1359" s="84">
        <f t="shared" si="757"/>
        <v>0</v>
      </c>
      <c r="TG1359" s="84">
        <f t="shared" si="757"/>
        <v>0</v>
      </c>
      <c r="TH1359" s="84">
        <f t="shared" si="757"/>
        <v>1000000</v>
      </c>
      <c r="TN1359" s="84" t="s">
        <v>235</v>
      </c>
      <c r="TO1359" s="84" t="s">
        <v>236</v>
      </c>
      <c r="TP1359" s="84">
        <f>TP1355</f>
        <v>1000000</v>
      </c>
      <c r="TQ1359" s="84">
        <f t="shared" si="757"/>
        <v>0</v>
      </c>
      <c r="TR1359" s="84">
        <f t="shared" si="757"/>
        <v>0</v>
      </c>
      <c r="TS1359" s="84">
        <f t="shared" si="757"/>
        <v>1000000</v>
      </c>
      <c r="TT1359" s="84">
        <f t="shared" si="757"/>
        <v>0</v>
      </c>
      <c r="TU1359" s="84">
        <f t="shared" si="757"/>
        <v>0</v>
      </c>
      <c r="TV1359" s="84">
        <f t="shared" si="757"/>
        <v>0</v>
      </c>
      <c r="TW1359" s="84">
        <f t="shared" si="757"/>
        <v>0</v>
      </c>
      <c r="TX1359" s="84">
        <f t="shared" si="757"/>
        <v>1000000</v>
      </c>
      <c r="UD1359" s="84" t="s">
        <v>235</v>
      </c>
      <c r="UE1359" s="84" t="s">
        <v>236</v>
      </c>
      <c r="UF1359" s="84">
        <f>UF1355</f>
        <v>1000000</v>
      </c>
      <c r="UG1359" s="84">
        <f t="shared" si="757"/>
        <v>0</v>
      </c>
      <c r="UH1359" s="84">
        <f t="shared" si="757"/>
        <v>0</v>
      </c>
      <c r="UI1359" s="84">
        <f t="shared" si="757"/>
        <v>1000000</v>
      </c>
      <c r="UJ1359" s="84">
        <f t="shared" si="757"/>
        <v>0</v>
      </c>
      <c r="UK1359" s="84">
        <f t="shared" si="757"/>
        <v>0</v>
      </c>
      <c r="UL1359" s="84">
        <f t="shared" si="757"/>
        <v>0</v>
      </c>
      <c r="UM1359" s="84">
        <f t="shared" si="757"/>
        <v>0</v>
      </c>
      <c r="UN1359" s="84">
        <f t="shared" si="757"/>
        <v>1000000</v>
      </c>
      <c r="UT1359" s="84" t="s">
        <v>235</v>
      </c>
      <c r="UU1359" s="84" t="s">
        <v>236</v>
      </c>
      <c r="UV1359" s="84">
        <f>UV1355</f>
        <v>1000000</v>
      </c>
      <c r="UW1359" s="84">
        <f t="shared" si="757"/>
        <v>0</v>
      </c>
      <c r="UX1359" s="84">
        <f t="shared" si="757"/>
        <v>0</v>
      </c>
      <c r="UY1359" s="84">
        <f t="shared" si="757"/>
        <v>1000000</v>
      </c>
      <c r="UZ1359" s="84">
        <f t="shared" si="757"/>
        <v>0</v>
      </c>
      <c r="VA1359" s="84">
        <f t="shared" si="757"/>
        <v>0</v>
      </c>
      <c r="VB1359" s="84">
        <f t="shared" si="757"/>
        <v>0</v>
      </c>
      <c r="VC1359" s="84">
        <f t="shared" si="757"/>
        <v>0</v>
      </c>
      <c r="VD1359" s="84">
        <f t="shared" si="757"/>
        <v>1000000</v>
      </c>
      <c r="VJ1359" s="84" t="s">
        <v>235</v>
      </c>
      <c r="VK1359" s="84" t="s">
        <v>236</v>
      </c>
      <c r="VL1359" s="84">
        <f>VL1355</f>
        <v>1000000</v>
      </c>
      <c r="VM1359" s="84">
        <f t="shared" ref="VM1359:XP1360" si="758">VM1355</f>
        <v>0</v>
      </c>
      <c r="VN1359" s="84">
        <f t="shared" si="758"/>
        <v>0</v>
      </c>
      <c r="VO1359" s="84">
        <f t="shared" si="758"/>
        <v>1000000</v>
      </c>
      <c r="VP1359" s="84">
        <f t="shared" si="758"/>
        <v>0</v>
      </c>
      <c r="VQ1359" s="84">
        <f t="shared" si="758"/>
        <v>0</v>
      </c>
      <c r="VR1359" s="84">
        <f t="shared" si="758"/>
        <v>0</v>
      </c>
      <c r="VS1359" s="84">
        <f t="shared" si="758"/>
        <v>0</v>
      </c>
      <c r="VT1359" s="84">
        <f t="shared" si="758"/>
        <v>1000000</v>
      </c>
      <c r="VZ1359" s="84" t="s">
        <v>235</v>
      </c>
      <c r="WA1359" s="84" t="s">
        <v>236</v>
      </c>
      <c r="WB1359" s="84">
        <f>WB1355</f>
        <v>1000000</v>
      </c>
      <c r="WC1359" s="84">
        <f t="shared" si="758"/>
        <v>0</v>
      </c>
      <c r="WD1359" s="84">
        <f t="shared" si="758"/>
        <v>0</v>
      </c>
      <c r="WE1359" s="84">
        <f t="shared" si="758"/>
        <v>1000000</v>
      </c>
      <c r="WF1359" s="84">
        <f t="shared" si="758"/>
        <v>0</v>
      </c>
      <c r="WG1359" s="84">
        <f t="shared" si="758"/>
        <v>0</v>
      </c>
      <c r="WH1359" s="84">
        <f t="shared" si="758"/>
        <v>0</v>
      </c>
      <c r="WI1359" s="84">
        <f t="shared" si="758"/>
        <v>0</v>
      </c>
      <c r="WJ1359" s="84">
        <f t="shared" si="758"/>
        <v>1000000</v>
      </c>
      <c r="WP1359" s="84" t="s">
        <v>235</v>
      </c>
      <c r="WQ1359" s="84" t="s">
        <v>236</v>
      </c>
      <c r="WR1359" s="84">
        <f>WR1355</f>
        <v>1000000</v>
      </c>
      <c r="WS1359" s="84">
        <f t="shared" si="758"/>
        <v>0</v>
      </c>
      <c r="WT1359" s="84">
        <f t="shared" si="758"/>
        <v>0</v>
      </c>
      <c r="WU1359" s="84">
        <f t="shared" si="758"/>
        <v>1000000</v>
      </c>
      <c r="WV1359" s="84">
        <f t="shared" si="758"/>
        <v>0</v>
      </c>
      <c r="WW1359" s="84">
        <f t="shared" si="758"/>
        <v>0</v>
      </c>
      <c r="WX1359" s="84">
        <f t="shared" si="758"/>
        <v>0</v>
      </c>
      <c r="WY1359" s="84">
        <f t="shared" si="758"/>
        <v>0</v>
      </c>
      <c r="WZ1359" s="84">
        <f t="shared" si="758"/>
        <v>1000000</v>
      </c>
      <c r="XF1359" s="84" t="s">
        <v>235</v>
      </c>
      <c r="XG1359" s="84" t="s">
        <v>236</v>
      </c>
      <c r="XH1359" s="84">
        <f>XH1355</f>
        <v>1000000</v>
      </c>
      <c r="XI1359" s="84">
        <f t="shared" si="758"/>
        <v>0</v>
      </c>
      <c r="XJ1359" s="84">
        <f t="shared" si="758"/>
        <v>0</v>
      </c>
      <c r="XK1359" s="84">
        <f t="shared" si="758"/>
        <v>1000000</v>
      </c>
      <c r="XL1359" s="84">
        <f t="shared" si="758"/>
        <v>0</v>
      </c>
      <c r="XM1359" s="84">
        <f t="shared" si="758"/>
        <v>0</v>
      </c>
      <c r="XN1359" s="84">
        <f t="shared" si="758"/>
        <v>0</v>
      </c>
      <c r="XO1359" s="84">
        <f t="shared" si="758"/>
        <v>0</v>
      </c>
      <c r="XP1359" s="84">
        <f t="shared" si="758"/>
        <v>1000000</v>
      </c>
      <c r="XV1359" s="84" t="s">
        <v>235</v>
      </c>
      <c r="XW1359" s="84" t="s">
        <v>236</v>
      </c>
      <c r="XX1359" s="84">
        <f>XX1355</f>
        <v>1000000</v>
      </c>
      <c r="XY1359" s="84">
        <f t="shared" ref="XY1359:AAB1360" si="759">XY1355</f>
        <v>0</v>
      </c>
      <c r="XZ1359" s="84">
        <f t="shared" si="759"/>
        <v>0</v>
      </c>
      <c r="YA1359" s="84">
        <f t="shared" si="759"/>
        <v>1000000</v>
      </c>
      <c r="YB1359" s="84">
        <f t="shared" si="759"/>
        <v>0</v>
      </c>
      <c r="YC1359" s="84">
        <f t="shared" si="759"/>
        <v>0</v>
      </c>
      <c r="YD1359" s="84">
        <f t="shared" si="759"/>
        <v>0</v>
      </c>
      <c r="YE1359" s="84">
        <f t="shared" si="759"/>
        <v>0</v>
      </c>
      <c r="YF1359" s="84">
        <f t="shared" si="759"/>
        <v>1000000</v>
      </c>
      <c r="YL1359" s="84" t="s">
        <v>235</v>
      </c>
      <c r="YM1359" s="84" t="s">
        <v>236</v>
      </c>
      <c r="YN1359" s="84">
        <f>YN1355</f>
        <v>1000000</v>
      </c>
      <c r="YO1359" s="84">
        <f t="shared" si="759"/>
        <v>0</v>
      </c>
      <c r="YP1359" s="84">
        <f t="shared" si="759"/>
        <v>0</v>
      </c>
      <c r="YQ1359" s="84">
        <f t="shared" si="759"/>
        <v>1000000</v>
      </c>
      <c r="YR1359" s="84">
        <f t="shared" si="759"/>
        <v>0</v>
      </c>
      <c r="YS1359" s="84">
        <f t="shared" si="759"/>
        <v>0</v>
      </c>
      <c r="YT1359" s="84">
        <f t="shared" si="759"/>
        <v>0</v>
      </c>
      <c r="YU1359" s="84">
        <f t="shared" si="759"/>
        <v>0</v>
      </c>
      <c r="YV1359" s="84">
        <f t="shared" si="759"/>
        <v>1000000</v>
      </c>
      <c r="ZB1359" s="84" t="s">
        <v>235</v>
      </c>
      <c r="ZC1359" s="84" t="s">
        <v>236</v>
      </c>
      <c r="ZD1359" s="84">
        <f>ZD1355</f>
        <v>1000000</v>
      </c>
      <c r="ZE1359" s="84">
        <f t="shared" si="759"/>
        <v>0</v>
      </c>
      <c r="ZF1359" s="84">
        <f t="shared" si="759"/>
        <v>0</v>
      </c>
      <c r="ZG1359" s="84">
        <f t="shared" si="759"/>
        <v>1000000</v>
      </c>
      <c r="ZH1359" s="84">
        <f t="shared" si="759"/>
        <v>0</v>
      </c>
      <c r="ZI1359" s="84">
        <f t="shared" si="759"/>
        <v>0</v>
      </c>
      <c r="ZJ1359" s="84">
        <f t="shared" si="759"/>
        <v>0</v>
      </c>
      <c r="ZK1359" s="84">
        <f t="shared" si="759"/>
        <v>0</v>
      </c>
      <c r="ZL1359" s="84">
        <f t="shared" si="759"/>
        <v>1000000</v>
      </c>
      <c r="ZR1359" s="84" t="s">
        <v>235</v>
      </c>
      <c r="ZS1359" s="84" t="s">
        <v>236</v>
      </c>
      <c r="ZT1359" s="84">
        <f>ZT1355</f>
        <v>1000000</v>
      </c>
      <c r="ZU1359" s="84">
        <f t="shared" si="759"/>
        <v>0</v>
      </c>
      <c r="ZV1359" s="84">
        <f t="shared" si="759"/>
        <v>0</v>
      </c>
      <c r="ZW1359" s="84">
        <f t="shared" si="759"/>
        <v>1000000</v>
      </c>
      <c r="ZX1359" s="84">
        <f t="shared" si="759"/>
        <v>0</v>
      </c>
      <c r="ZY1359" s="84">
        <f t="shared" si="759"/>
        <v>0</v>
      </c>
      <c r="ZZ1359" s="84">
        <f t="shared" si="759"/>
        <v>0</v>
      </c>
      <c r="AAA1359" s="84">
        <f t="shared" si="759"/>
        <v>0</v>
      </c>
      <c r="AAB1359" s="84">
        <f t="shared" si="759"/>
        <v>1000000</v>
      </c>
      <c r="AAH1359" s="84" t="s">
        <v>235</v>
      </c>
      <c r="AAI1359" s="84" t="s">
        <v>236</v>
      </c>
      <c r="AAJ1359" s="84">
        <f>AAJ1355</f>
        <v>1000000</v>
      </c>
      <c r="AAK1359" s="84">
        <f t="shared" ref="AAK1359:ACN1360" si="760">AAK1355</f>
        <v>0</v>
      </c>
      <c r="AAL1359" s="84">
        <f t="shared" si="760"/>
        <v>0</v>
      </c>
      <c r="AAM1359" s="84">
        <f t="shared" si="760"/>
        <v>1000000</v>
      </c>
      <c r="AAN1359" s="84">
        <f t="shared" si="760"/>
        <v>0</v>
      </c>
      <c r="AAO1359" s="84">
        <f t="shared" si="760"/>
        <v>0</v>
      </c>
      <c r="AAP1359" s="84">
        <f t="shared" si="760"/>
        <v>0</v>
      </c>
      <c r="AAQ1359" s="84">
        <f t="shared" si="760"/>
        <v>0</v>
      </c>
      <c r="AAR1359" s="84">
        <f t="shared" si="760"/>
        <v>1000000</v>
      </c>
      <c r="AAX1359" s="84" t="s">
        <v>235</v>
      </c>
      <c r="AAY1359" s="84" t="s">
        <v>236</v>
      </c>
      <c r="AAZ1359" s="84">
        <f>AAZ1355</f>
        <v>1000000</v>
      </c>
      <c r="ABA1359" s="84">
        <f t="shared" si="760"/>
        <v>0</v>
      </c>
      <c r="ABB1359" s="84">
        <f t="shared" si="760"/>
        <v>0</v>
      </c>
      <c r="ABC1359" s="84">
        <f t="shared" si="760"/>
        <v>1000000</v>
      </c>
      <c r="ABD1359" s="84">
        <f t="shared" si="760"/>
        <v>0</v>
      </c>
      <c r="ABE1359" s="84">
        <f t="shared" si="760"/>
        <v>0</v>
      </c>
      <c r="ABF1359" s="84">
        <f t="shared" si="760"/>
        <v>0</v>
      </c>
      <c r="ABG1359" s="84">
        <f t="shared" si="760"/>
        <v>0</v>
      </c>
      <c r="ABH1359" s="84">
        <f t="shared" si="760"/>
        <v>1000000</v>
      </c>
      <c r="ABN1359" s="84" t="s">
        <v>235</v>
      </c>
      <c r="ABO1359" s="84" t="s">
        <v>236</v>
      </c>
      <c r="ABP1359" s="84">
        <f>ABP1355</f>
        <v>1000000</v>
      </c>
      <c r="ABQ1359" s="84">
        <f t="shared" si="760"/>
        <v>0</v>
      </c>
      <c r="ABR1359" s="84">
        <f t="shared" si="760"/>
        <v>0</v>
      </c>
      <c r="ABS1359" s="84">
        <f t="shared" si="760"/>
        <v>1000000</v>
      </c>
      <c r="ABT1359" s="84">
        <f t="shared" si="760"/>
        <v>0</v>
      </c>
      <c r="ABU1359" s="84">
        <f t="shared" si="760"/>
        <v>0</v>
      </c>
      <c r="ABV1359" s="84">
        <f t="shared" si="760"/>
        <v>0</v>
      </c>
      <c r="ABW1359" s="84">
        <f t="shared" si="760"/>
        <v>0</v>
      </c>
      <c r="ABX1359" s="84">
        <f t="shared" si="760"/>
        <v>1000000</v>
      </c>
      <c r="ACD1359" s="84" t="s">
        <v>235</v>
      </c>
      <c r="ACE1359" s="84" t="s">
        <v>236</v>
      </c>
      <c r="ACF1359" s="84">
        <f>ACF1355</f>
        <v>1000000</v>
      </c>
      <c r="ACG1359" s="84">
        <f t="shared" si="760"/>
        <v>0</v>
      </c>
      <c r="ACH1359" s="84">
        <f t="shared" si="760"/>
        <v>0</v>
      </c>
      <c r="ACI1359" s="84">
        <f t="shared" si="760"/>
        <v>1000000</v>
      </c>
      <c r="ACJ1359" s="84">
        <f t="shared" si="760"/>
        <v>0</v>
      </c>
      <c r="ACK1359" s="84">
        <f t="shared" si="760"/>
        <v>0</v>
      </c>
      <c r="ACL1359" s="84">
        <f t="shared" si="760"/>
        <v>0</v>
      </c>
      <c r="ACM1359" s="84">
        <f t="shared" si="760"/>
        <v>0</v>
      </c>
      <c r="ACN1359" s="84">
        <f t="shared" si="760"/>
        <v>1000000</v>
      </c>
      <c r="ACT1359" s="84" t="s">
        <v>235</v>
      </c>
      <c r="ACU1359" s="84" t="s">
        <v>236</v>
      </c>
      <c r="ACV1359" s="84">
        <f>ACV1355</f>
        <v>1000000</v>
      </c>
      <c r="ACW1359" s="84">
        <f t="shared" ref="ACW1359:AEZ1360" si="761">ACW1355</f>
        <v>0</v>
      </c>
      <c r="ACX1359" s="84">
        <f t="shared" si="761"/>
        <v>0</v>
      </c>
      <c r="ACY1359" s="84">
        <f t="shared" si="761"/>
        <v>1000000</v>
      </c>
      <c r="ACZ1359" s="84">
        <f t="shared" si="761"/>
        <v>0</v>
      </c>
      <c r="ADA1359" s="84">
        <f t="shared" si="761"/>
        <v>0</v>
      </c>
      <c r="ADB1359" s="84">
        <f t="shared" si="761"/>
        <v>0</v>
      </c>
      <c r="ADC1359" s="84">
        <f t="shared" si="761"/>
        <v>0</v>
      </c>
      <c r="ADD1359" s="84">
        <f t="shared" si="761"/>
        <v>1000000</v>
      </c>
      <c r="ADJ1359" s="84" t="s">
        <v>235</v>
      </c>
      <c r="ADK1359" s="84" t="s">
        <v>236</v>
      </c>
      <c r="ADL1359" s="84">
        <f>ADL1355</f>
        <v>1000000</v>
      </c>
      <c r="ADM1359" s="84">
        <f t="shared" si="761"/>
        <v>0</v>
      </c>
      <c r="ADN1359" s="84">
        <f t="shared" si="761"/>
        <v>0</v>
      </c>
      <c r="ADO1359" s="84">
        <f t="shared" si="761"/>
        <v>1000000</v>
      </c>
      <c r="ADP1359" s="84">
        <f t="shared" si="761"/>
        <v>0</v>
      </c>
      <c r="ADQ1359" s="84">
        <f t="shared" si="761"/>
        <v>0</v>
      </c>
      <c r="ADR1359" s="84">
        <f t="shared" si="761"/>
        <v>0</v>
      </c>
      <c r="ADS1359" s="84">
        <f t="shared" si="761"/>
        <v>0</v>
      </c>
      <c r="ADT1359" s="84">
        <f t="shared" si="761"/>
        <v>1000000</v>
      </c>
      <c r="ADZ1359" s="84" t="s">
        <v>235</v>
      </c>
      <c r="AEA1359" s="84" t="s">
        <v>236</v>
      </c>
      <c r="AEB1359" s="84">
        <f>AEB1355</f>
        <v>1000000</v>
      </c>
      <c r="AEC1359" s="84">
        <f t="shared" si="761"/>
        <v>0</v>
      </c>
      <c r="AED1359" s="84">
        <f t="shared" si="761"/>
        <v>0</v>
      </c>
      <c r="AEE1359" s="84">
        <f t="shared" si="761"/>
        <v>1000000</v>
      </c>
      <c r="AEF1359" s="84">
        <f t="shared" si="761"/>
        <v>0</v>
      </c>
      <c r="AEG1359" s="84">
        <f t="shared" si="761"/>
        <v>0</v>
      </c>
      <c r="AEH1359" s="84">
        <f t="shared" si="761"/>
        <v>0</v>
      </c>
      <c r="AEI1359" s="84">
        <f t="shared" si="761"/>
        <v>0</v>
      </c>
      <c r="AEJ1359" s="84">
        <f t="shared" si="761"/>
        <v>1000000</v>
      </c>
      <c r="AEP1359" s="84" t="s">
        <v>235</v>
      </c>
      <c r="AEQ1359" s="84" t="s">
        <v>236</v>
      </c>
      <c r="AER1359" s="84">
        <f>AER1355</f>
        <v>1000000</v>
      </c>
      <c r="AES1359" s="84">
        <f t="shared" si="761"/>
        <v>0</v>
      </c>
      <c r="AET1359" s="84">
        <f t="shared" si="761"/>
        <v>0</v>
      </c>
      <c r="AEU1359" s="84">
        <f t="shared" si="761"/>
        <v>1000000</v>
      </c>
      <c r="AEV1359" s="84">
        <f t="shared" si="761"/>
        <v>0</v>
      </c>
      <c r="AEW1359" s="84">
        <f t="shared" si="761"/>
        <v>0</v>
      </c>
      <c r="AEX1359" s="84">
        <f t="shared" si="761"/>
        <v>0</v>
      </c>
      <c r="AEY1359" s="84">
        <f t="shared" si="761"/>
        <v>0</v>
      </c>
      <c r="AEZ1359" s="84">
        <f t="shared" si="761"/>
        <v>1000000</v>
      </c>
      <c r="AFF1359" s="84" t="s">
        <v>235</v>
      </c>
      <c r="AFG1359" s="84" t="s">
        <v>236</v>
      </c>
      <c r="AFH1359" s="84">
        <f>AFH1355</f>
        <v>1000000</v>
      </c>
      <c r="AFI1359" s="84">
        <f t="shared" ref="AFI1359:AHL1360" si="762">AFI1355</f>
        <v>0</v>
      </c>
      <c r="AFJ1359" s="84">
        <f t="shared" si="762"/>
        <v>0</v>
      </c>
      <c r="AFK1359" s="84">
        <f t="shared" si="762"/>
        <v>1000000</v>
      </c>
      <c r="AFL1359" s="84">
        <f t="shared" si="762"/>
        <v>0</v>
      </c>
      <c r="AFM1359" s="84">
        <f t="shared" si="762"/>
        <v>0</v>
      </c>
      <c r="AFN1359" s="84">
        <f t="shared" si="762"/>
        <v>0</v>
      </c>
      <c r="AFO1359" s="84">
        <f t="shared" si="762"/>
        <v>0</v>
      </c>
      <c r="AFP1359" s="84">
        <f t="shared" si="762"/>
        <v>1000000</v>
      </c>
      <c r="AFV1359" s="84" t="s">
        <v>235</v>
      </c>
      <c r="AFW1359" s="84" t="s">
        <v>236</v>
      </c>
      <c r="AFX1359" s="84">
        <f>AFX1355</f>
        <v>1000000</v>
      </c>
      <c r="AFY1359" s="84">
        <f t="shared" si="762"/>
        <v>0</v>
      </c>
      <c r="AFZ1359" s="84">
        <f t="shared" si="762"/>
        <v>0</v>
      </c>
      <c r="AGA1359" s="84">
        <f t="shared" si="762"/>
        <v>1000000</v>
      </c>
      <c r="AGB1359" s="84">
        <f t="shared" si="762"/>
        <v>0</v>
      </c>
      <c r="AGC1359" s="84">
        <f t="shared" si="762"/>
        <v>0</v>
      </c>
      <c r="AGD1359" s="84">
        <f t="shared" si="762"/>
        <v>0</v>
      </c>
      <c r="AGE1359" s="84">
        <f t="shared" si="762"/>
        <v>0</v>
      </c>
      <c r="AGF1359" s="84">
        <f t="shared" si="762"/>
        <v>1000000</v>
      </c>
      <c r="AGL1359" s="84" t="s">
        <v>235</v>
      </c>
      <c r="AGM1359" s="84" t="s">
        <v>236</v>
      </c>
      <c r="AGN1359" s="84">
        <f>AGN1355</f>
        <v>1000000</v>
      </c>
      <c r="AGO1359" s="84">
        <f t="shared" si="762"/>
        <v>0</v>
      </c>
      <c r="AGP1359" s="84">
        <f t="shared" si="762"/>
        <v>0</v>
      </c>
      <c r="AGQ1359" s="84">
        <f t="shared" si="762"/>
        <v>1000000</v>
      </c>
      <c r="AGR1359" s="84">
        <f t="shared" si="762"/>
        <v>0</v>
      </c>
      <c r="AGS1359" s="84">
        <f t="shared" si="762"/>
        <v>0</v>
      </c>
      <c r="AGT1359" s="84">
        <f t="shared" si="762"/>
        <v>0</v>
      </c>
      <c r="AGU1359" s="84">
        <f t="shared" si="762"/>
        <v>0</v>
      </c>
      <c r="AGV1359" s="84">
        <f t="shared" si="762"/>
        <v>1000000</v>
      </c>
      <c r="AHB1359" s="84" t="s">
        <v>235</v>
      </c>
      <c r="AHC1359" s="84" t="s">
        <v>236</v>
      </c>
      <c r="AHD1359" s="84">
        <f>AHD1355</f>
        <v>1000000</v>
      </c>
      <c r="AHE1359" s="84">
        <f t="shared" si="762"/>
        <v>0</v>
      </c>
      <c r="AHF1359" s="84">
        <f t="shared" si="762"/>
        <v>0</v>
      </c>
      <c r="AHG1359" s="84">
        <f t="shared" si="762"/>
        <v>1000000</v>
      </c>
      <c r="AHH1359" s="84">
        <f t="shared" si="762"/>
        <v>0</v>
      </c>
      <c r="AHI1359" s="84">
        <f t="shared" si="762"/>
        <v>0</v>
      </c>
      <c r="AHJ1359" s="84">
        <f t="shared" si="762"/>
        <v>0</v>
      </c>
      <c r="AHK1359" s="84">
        <f t="shared" si="762"/>
        <v>0</v>
      </c>
      <c r="AHL1359" s="84">
        <f t="shared" si="762"/>
        <v>1000000</v>
      </c>
      <c r="AHR1359" s="84" t="s">
        <v>235</v>
      </c>
      <c r="AHS1359" s="84" t="s">
        <v>236</v>
      </c>
      <c r="AHT1359" s="84">
        <f>AHT1355</f>
        <v>1000000</v>
      </c>
      <c r="AHU1359" s="84">
        <f t="shared" ref="AHU1359:AJX1360" si="763">AHU1355</f>
        <v>0</v>
      </c>
      <c r="AHV1359" s="84">
        <f t="shared" si="763"/>
        <v>0</v>
      </c>
      <c r="AHW1359" s="84">
        <f t="shared" si="763"/>
        <v>1000000</v>
      </c>
      <c r="AHX1359" s="84">
        <f t="shared" si="763"/>
        <v>0</v>
      </c>
      <c r="AHY1359" s="84">
        <f t="shared" si="763"/>
        <v>0</v>
      </c>
      <c r="AHZ1359" s="84">
        <f t="shared" si="763"/>
        <v>0</v>
      </c>
      <c r="AIA1359" s="84">
        <f t="shared" si="763"/>
        <v>0</v>
      </c>
      <c r="AIB1359" s="84">
        <f t="shared" si="763"/>
        <v>1000000</v>
      </c>
      <c r="AIH1359" s="84" t="s">
        <v>235</v>
      </c>
      <c r="AII1359" s="84" t="s">
        <v>236</v>
      </c>
      <c r="AIJ1359" s="84">
        <f>AIJ1355</f>
        <v>1000000</v>
      </c>
      <c r="AIK1359" s="84">
        <f t="shared" si="763"/>
        <v>0</v>
      </c>
      <c r="AIL1359" s="84">
        <f t="shared" si="763"/>
        <v>0</v>
      </c>
      <c r="AIM1359" s="84">
        <f t="shared" si="763"/>
        <v>1000000</v>
      </c>
      <c r="AIN1359" s="84">
        <f t="shared" si="763"/>
        <v>0</v>
      </c>
      <c r="AIO1359" s="84">
        <f t="shared" si="763"/>
        <v>0</v>
      </c>
      <c r="AIP1359" s="84">
        <f t="shared" si="763"/>
        <v>0</v>
      </c>
      <c r="AIQ1359" s="84">
        <f t="shared" si="763"/>
        <v>0</v>
      </c>
      <c r="AIR1359" s="84">
        <f t="shared" si="763"/>
        <v>1000000</v>
      </c>
      <c r="AIX1359" s="84" t="s">
        <v>235</v>
      </c>
      <c r="AIY1359" s="84" t="s">
        <v>236</v>
      </c>
      <c r="AIZ1359" s="84">
        <f>AIZ1355</f>
        <v>1000000</v>
      </c>
      <c r="AJA1359" s="84">
        <f t="shared" si="763"/>
        <v>0</v>
      </c>
      <c r="AJB1359" s="84">
        <f t="shared" si="763"/>
        <v>0</v>
      </c>
      <c r="AJC1359" s="84">
        <f t="shared" si="763"/>
        <v>1000000</v>
      </c>
      <c r="AJD1359" s="84">
        <f t="shared" si="763"/>
        <v>0</v>
      </c>
      <c r="AJE1359" s="84">
        <f t="shared" si="763"/>
        <v>0</v>
      </c>
      <c r="AJF1359" s="84">
        <f t="shared" si="763"/>
        <v>0</v>
      </c>
      <c r="AJG1359" s="84">
        <f t="shared" si="763"/>
        <v>0</v>
      </c>
      <c r="AJH1359" s="84">
        <f t="shared" si="763"/>
        <v>1000000</v>
      </c>
      <c r="AJN1359" s="84" t="s">
        <v>235</v>
      </c>
      <c r="AJO1359" s="84" t="s">
        <v>236</v>
      </c>
      <c r="AJP1359" s="84">
        <f>AJP1355</f>
        <v>1000000</v>
      </c>
      <c r="AJQ1359" s="84">
        <f t="shared" si="763"/>
        <v>0</v>
      </c>
      <c r="AJR1359" s="84">
        <f t="shared" si="763"/>
        <v>0</v>
      </c>
      <c r="AJS1359" s="84">
        <f t="shared" si="763"/>
        <v>1000000</v>
      </c>
      <c r="AJT1359" s="84">
        <f t="shared" si="763"/>
        <v>0</v>
      </c>
      <c r="AJU1359" s="84">
        <f t="shared" si="763"/>
        <v>0</v>
      </c>
      <c r="AJV1359" s="84">
        <f t="shared" si="763"/>
        <v>0</v>
      </c>
      <c r="AJW1359" s="84">
        <f t="shared" si="763"/>
        <v>0</v>
      </c>
      <c r="AJX1359" s="84">
        <f t="shared" si="763"/>
        <v>1000000</v>
      </c>
      <c r="AKD1359" s="84" t="s">
        <v>235</v>
      </c>
      <c r="AKE1359" s="84" t="s">
        <v>236</v>
      </c>
      <c r="AKF1359" s="84">
        <f>AKF1355</f>
        <v>1000000</v>
      </c>
      <c r="AKG1359" s="84">
        <f t="shared" ref="AKG1359:AMJ1360" si="764">AKG1355</f>
        <v>0</v>
      </c>
      <c r="AKH1359" s="84">
        <f t="shared" si="764"/>
        <v>0</v>
      </c>
      <c r="AKI1359" s="84">
        <f t="shared" si="764"/>
        <v>1000000</v>
      </c>
      <c r="AKJ1359" s="84">
        <f t="shared" si="764"/>
        <v>0</v>
      </c>
      <c r="AKK1359" s="84">
        <f t="shared" si="764"/>
        <v>0</v>
      </c>
      <c r="AKL1359" s="84">
        <f t="shared" si="764"/>
        <v>0</v>
      </c>
      <c r="AKM1359" s="84">
        <f t="shared" si="764"/>
        <v>0</v>
      </c>
      <c r="AKN1359" s="84">
        <f t="shared" si="764"/>
        <v>1000000</v>
      </c>
      <c r="AKT1359" s="84" t="s">
        <v>235</v>
      </c>
      <c r="AKU1359" s="84" t="s">
        <v>236</v>
      </c>
      <c r="AKV1359" s="84">
        <f>AKV1355</f>
        <v>1000000</v>
      </c>
      <c r="AKW1359" s="84">
        <f t="shared" si="764"/>
        <v>0</v>
      </c>
      <c r="AKX1359" s="84">
        <f t="shared" si="764"/>
        <v>0</v>
      </c>
      <c r="AKY1359" s="84">
        <f t="shared" si="764"/>
        <v>1000000</v>
      </c>
      <c r="AKZ1359" s="84">
        <f t="shared" si="764"/>
        <v>0</v>
      </c>
      <c r="ALA1359" s="84">
        <f t="shared" si="764"/>
        <v>0</v>
      </c>
      <c r="ALB1359" s="84">
        <f t="shared" si="764"/>
        <v>0</v>
      </c>
      <c r="ALC1359" s="84">
        <f t="shared" si="764"/>
        <v>0</v>
      </c>
      <c r="ALD1359" s="84">
        <f t="shared" si="764"/>
        <v>1000000</v>
      </c>
      <c r="ALJ1359" s="84" t="s">
        <v>235</v>
      </c>
      <c r="ALK1359" s="84" t="s">
        <v>236</v>
      </c>
      <c r="ALL1359" s="84">
        <f>ALL1355</f>
        <v>1000000</v>
      </c>
      <c r="ALM1359" s="84">
        <f t="shared" si="764"/>
        <v>0</v>
      </c>
      <c r="ALN1359" s="84">
        <f t="shared" si="764"/>
        <v>0</v>
      </c>
      <c r="ALO1359" s="84">
        <f t="shared" si="764"/>
        <v>1000000</v>
      </c>
      <c r="ALP1359" s="84">
        <f t="shared" si="764"/>
        <v>0</v>
      </c>
      <c r="ALQ1359" s="84">
        <f t="shared" si="764"/>
        <v>0</v>
      </c>
      <c r="ALR1359" s="84">
        <f t="shared" si="764"/>
        <v>0</v>
      </c>
      <c r="ALS1359" s="84">
        <f t="shared" si="764"/>
        <v>0</v>
      </c>
      <c r="ALT1359" s="84">
        <f t="shared" si="764"/>
        <v>1000000</v>
      </c>
      <c r="ALZ1359" s="84" t="s">
        <v>235</v>
      </c>
      <c r="AMA1359" s="84" t="s">
        <v>236</v>
      </c>
      <c r="AMB1359" s="84">
        <f>AMB1355</f>
        <v>1000000</v>
      </c>
      <c r="AMC1359" s="84">
        <f t="shared" si="764"/>
        <v>0</v>
      </c>
      <c r="AMD1359" s="84">
        <f t="shared" si="764"/>
        <v>0</v>
      </c>
      <c r="AME1359" s="84">
        <f t="shared" si="764"/>
        <v>1000000</v>
      </c>
      <c r="AMF1359" s="84">
        <f t="shared" si="764"/>
        <v>0</v>
      </c>
      <c r="AMG1359" s="84">
        <f t="shared" si="764"/>
        <v>0</v>
      </c>
      <c r="AMH1359" s="84">
        <f t="shared" si="764"/>
        <v>0</v>
      </c>
      <c r="AMI1359" s="84">
        <f t="shared" si="764"/>
        <v>0</v>
      </c>
      <c r="AMJ1359" s="84">
        <f t="shared" si="764"/>
        <v>1000000</v>
      </c>
      <c r="AMP1359" s="84" t="s">
        <v>235</v>
      </c>
      <c r="AMQ1359" s="84" t="s">
        <v>236</v>
      </c>
      <c r="AMR1359" s="84">
        <f>AMR1355</f>
        <v>1000000</v>
      </c>
      <c r="AMS1359" s="84">
        <f t="shared" ref="AMS1359:AOV1360" si="765">AMS1355</f>
        <v>0</v>
      </c>
      <c r="AMT1359" s="84">
        <f t="shared" si="765"/>
        <v>0</v>
      </c>
      <c r="AMU1359" s="84">
        <f t="shared" si="765"/>
        <v>1000000</v>
      </c>
      <c r="AMV1359" s="84">
        <f t="shared" si="765"/>
        <v>0</v>
      </c>
      <c r="AMW1359" s="84">
        <f t="shared" si="765"/>
        <v>0</v>
      </c>
      <c r="AMX1359" s="84">
        <f t="shared" si="765"/>
        <v>0</v>
      </c>
      <c r="AMY1359" s="84">
        <f t="shared" si="765"/>
        <v>0</v>
      </c>
      <c r="AMZ1359" s="84">
        <f t="shared" si="765"/>
        <v>1000000</v>
      </c>
      <c r="ANF1359" s="84" t="s">
        <v>235</v>
      </c>
      <c r="ANG1359" s="84" t="s">
        <v>236</v>
      </c>
      <c r="ANH1359" s="84">
        <f>ANH1355</f>
        <v>1000000</v>
      </c>
      <c r="ANI1359" s="84">
        <f t="shared" si="765"/>
        <v>0</v>
      </c>
      <c r="ANJ1359" s="84">
        <f t="shared" si="765"/>
        <v>0</v>
      </c>
      <c r="ANK1359" s="84">
        <f t="shared" si="765"/>
        <v>1000000</v>
      </c>
      <c r="ANL1359" s="84">
        <f t="shared" si="765"/>
        <v>0</v>
      </c>
      <c r="ANM1359" s="84">
        <f t="shared" si="765"/>
        <v>0</v>
      </c>
      <c r="ANN1359" s="84">
        <f t="shared" si="765"/>
        <v>0</v>
      </c>
      <c r="ANO1359" s="84">
        <f t="shared" si="765"/>
        <v>0</v>
      </c>
      <c r="ANP1359" s="84">
        <f t="shared" si="765"/>
        <v>1000000</v>
      </c>
      <c r="ANV1359" s="84" t="s">
        <v>235</v>
      </c>
      <c r="ANW1359" s="84" t="s">
        <v>236</v>
      </c>
      <c r="ANX1359" s="84">
        <f>ANX1355</f>
        <v>1000000</v>
      </c>
      <c r="ANY1359" s="84">
        <f t="shared" si="765"/>
        <v>0</v>
      </c>
      <c r="ANZ1359" s="84">
        <f t="shared" si="765"/>
        <v>0</v>
      </c>
      <c r="AOA1359" s="84">
        <f t="shared" si="765"/>
        <v>1000000</v>
      </c>
      <c r="AOB1359" s="84">
        <f t="shared" si="765"/>
        <v>0</v>
      </c>
      <c r="AOC1359" s="84">
        <f t="shared" si="765"/>
        <v>0</v>
      </c>
      <c r="AOD1359" s="84">
        <f t="shared" si="765"/>
        <v>0</v>
      </c>
      <c r="AOE1359" s="84">
        <f t="shared" si="765"/>
        <v>0</v>
      </c>
      <c r="AOF1359" s="84">
        <f t="shared" si="765"/>
        <v>1000000</v>
      </c>
      <c r="AOL1359" s="84" t="s">
        <v>235</v>
      </c>
      <c r="AOM1359" s="84" t="s">
        <v>236</v>
      </c>
      <c r="AON1359" s="84">
        <f>AON1355</f>
        <v>1000000</v>
      </c>
      <c r="AOO1359" s="84">
        <f t="shared" si="765"/>
        <v>0</v>
      </c>
      <c r="AOP1359" s="84">
        <f t="shared" si="765"/>
        <v>0</v>
      </c>
      <c r="AOQ1359" s="84">
        <f t="shared" si="765"/>
        <v>1000000</v>
      </c>
      <c r="AOR1359" s="84">
        <f t="shared" si="765"/>
        <v>0</v>
      </c>
      <c r="AOS1359" s="84">
        <f t="shared" si="765"/>
        <v>0</v>
      </c>
      <c r="AOT1359" s="84">
        <f t="shared" si="765"/>
        <v>0</v>
      </c>
      <c r="AOU1359" s="84">
        <f t="shared" si="765"/>
        <v>0</v>
      </c>
      <c r="AOV1359" s="84">
        <f t="shared" si="765"/>
        <v>1000000</v>
      </c>
      <c r="APB1359" s="84" t="s">
        <v>235</v>
      </c>
      <c r="APC1359" s="84" t="s">
        <v>236</v>
      </c>
      <c r="APD1359" s="84">
        <f>APD1355</f>
        <v>1000000</v>
      </c>
      <c r="APE1359" s="84">
        <f t="shared" ref="APE1359:ARH1360" si="766">APE1355</f>
        <v>0</v>
      </c>
      <c r="APF1359" s="84">
        <f t="shared" si="766"/>
        <v>0</v>
      </c>
      <c r="APG1359" s="84">
        <f t="shared" si="766"/>
        <v>1000000</v>
      </c>
      <c r="APH1359" s="84">
        <f t="shared" si="766"/>
        <v>0</v>
      </c>
      <c r="API1359" s="84">
        <f t="shared" si="766"/>
        <v>0</v>
      </c>
      <c r="APJ1359" s="84">
        <f t="shared" si="766"/>
        <v>0</v>
      </c>
      <c r="APK1359" s="84">
        <f t="shared" si="766"/>
        <v>0</v>
      </c>
      <c r="APL1359" s="84">
        <f t="shared" si="766"/>
        <v>1000000</v>
      </c>
      <c r="APR1359" s="84" t="s">
        <v>235</v>
      </c>
      <c r="APS1359" s="84" t="s">
        <v>236</v>
      </c>
      <c r="APT1359" s="84">
        <f>APT1355</f>
        <v>1000000</v>
      </c>
      <c r="APU1359" s="84">
        <f t="shared" si="766"/>
        <v>0</v>
      </c>
      <c r="APV1359" s="84">
        <f t="shared" si="766"/>
        <v>0</v>
      </c>
      <c r="APW1359" s="84">
        <f t="shared" si="766"/>
        <v>1000000</v>
      </c>
      <c r="APX1359" s="84">
        <f t="shared" si="766"/>
        <v>0</v>
      </c>
      <c r="APY1359" s="84">
        <f t="shared" si="766"/>
        <v>0</v>
      </c>
      <c r="APZ1359" s="84">
        <f t="shared" si="766"/>
        <v>0</v>
      </c>
      <c r="AQA1359" s="84">
        <f t="shared" si="766"/>
        <v>0</v>
      </c>
      <c r="AQB1359" s="84">
        <f t="shared" si="766"/>
        <v>1000000</v>
      </c>
      <c r="AQH1359" s="84" t="s">
        <v>235</v>
      </c>
      <c r="AQI1359" s="84" t="s">
        <v>236</v>
      </c>
      <c r="AQJ1359" s="84">
        <f>AQJ1355</f>
        <v>1000000</v>
      </c>
      <c r="AQK1359" s="84">
        <f t="shared" si="766"/>
        <v>0</v>
      </c>
      <c r="AQL1359" s="84">
        <f t="shared" si="766"/>
        <v>0</v>
      </c>
      <c r="AQM1359" s="84">
        <f t="shared" si="766"/>
        <v>1000000</v>
      </c>
      <c r="AQN1359" s="84">
        <f t="shared" si="766"/>
        <v>0</v>
      </c>
      <c r="AQO1359" s="84">
        <f t="shared" si="766"/>
        <v>0</v>
      </c>
      <c r="AQP1359" s="84">
        <f t="shared" si="766"/>
        <v>0</v>
      </c>
      <c r="AQQ1359" s="84">
        <f t="shared" si="766"/>
        <v>0</v>
      </c>
      <c r="AQR1359" s="84">
        <f t="shared" si="766"/>
        <v>1000000</v>
      </c>
      <c r="AQX1359" s="84" t="s">
        <v>235</v>
      </c>
      <c r="AQY1359" s="84" t="s">
        <v>236</v>
      </c>
      <c r="AQZ1359" s="84">
        <f>AQZ1355</f>
        <v>1000000</v>
      </c>
      <c r="ARA1359" s="84">
        <f t="shared" si="766"/>
        <v>0</v>
      </c>
      <c r="ARB1359" s="84">
        <f t="shared" si="766"/>
        <v>0</v>
      </c>
      <c r="ARC1359" s="84">
        <f t="shared" si="766"/>
        <v>1000000</v>
      </c>
      <c r="ARD1359" s="84">
        <f t="shared" si="766"/>
        <v>0</v>
      </c>
      <c r="ARE1359" s="84">
        <f t="shared" si="766"/>
        <v>0</v>
      </c>
      <c r="ARF1359" s="84">
        <f t="shared" si="766"/>
        <v>0</v>
      </c>
      <c r="ARG1359" s="84">
        <f t="shared" si="766"/>
        <v>0</v>
      </c>
      <c r="ARH1359" s="84">
        <f t="shared" si="766"/>
        <v>1000000</v>
      </c>
      <c r="ARN1359" s="84" t="s">
        <v>235</v>
      </c>
      <c r="ARO1359" s="84" t="s">
        <v>236</v>
      </c>
      <c r="ARP1359" s="84">
        <f>ARP1355</f>
        <v>1000000</v>
      </c>
      <c r="ARQ1359" s="84">
        <f t="shared" ref="ARQ1359:ATT1360" si="767">ARQ1355</f>
        <v>0</v>
      </c>
      <c r="ARR1359" s="84">
        <f t="shared" si="767"/>
        <v>0</v>
      </c>
      <c r="ARS1359" s="84">
        <f t="shared" si="767"/>
        <v>1000000</v>
      </c>
      <c r="ART1359" s="84">
        <f t="shared" si="767"/>
        <v>0</v>
      </c>
      <c r="ARU1359" s="84">
        <f t="shared" si="767"/>
        <v>0</v>
      </c>
      <c r="ARV1359" s="84">
        <f t="shared" si="767"/>
        <v>0</v>
      </c>
      <c r="ARW1359" s="84">
        <f t="shared" si="767"/>
        <v>0</v>
      </c>
      <c r="ARX1359" s="84">
        <f t="shared" si="767"/>
        <v>1000000</v>
      </c>
      <c r="ASD1359" s="84" t="s">
        <v>235</v>
      </c>
      <c r="ASE1359" s="84" t="s">
        <v>236</v>
      </c>
      <c r="ASF1359" s="84">
        <f>ASF1355</f>
        <v>1000000</v>
      </c>
      <c r="ASG1359" s="84">
        <f t="shared" si="767"/>
        <v>0</v>
      </c>
      <c r="ASH1359" s="84">
        <f t="shared" si="767"/>
        <v>0</v>
      </c>
      <c r="ASI1359" s="84">
        <f t="shared" si="767"/>
        <v>1000000</v>
      </c>
      <c r="ASJ1359" s="84">
        <f t="shared" si="767"/>
        <v>0</v>
      </c>
      <c r="ASK1359" s="84">
        <f t="shared" si="767"/>
        <v>0</v>
      </c>
      <c r="ASL1359" s="84">
        <f t="shared" si="767"/>
        <v>0</v>
      </c>
      <c r="ASM1359" s="84">
        <f t="shared" si="767"/>
        <v>0</v>
      </c>
      <c r="ASN1359" s="84">
        <f t="shared" si="767"/>
        <v>1000000</v>
      </c>
      <c r="AST1359" s="84" t="s">
        <v>235</v>
      </c>
      <c r="ASU1359" s="84" t="s">
        <v>236</v>
      </c>
      <c r="ASV1359" s="84">
        <f>ASV1355</f>
        <v>1000000</v>
      </c>
      <c r="ASW1359" s="84">
        <f t="shared" si="767"/>
        <v>0</v>
      </c>
      <c r="ASX1359" s="84">
        <f t="shared" si="767"/>
        <v>0</v>
      </c>
      <c r="ASY1359" s="84">
        <f t="shared" si="767"/>
        <v>1000000</v>
      </c>
      <c r="ASZ1359" s="84">
        <f t="shared" si="767"/>
        <v>0</v>
      </c>
      <c r="ATA1359" s="84">
        <f t="shared" si="767"/>
        <v>0</v>
      </c>
      <c r="ATB1359" s="84">
        <f t="shared" si="767"/>
        <v>0</v>
      </c>
      <c r="ATC1359" s="84">
        <f t="shared" si="767"/>
        <v>0</v>
      </c>
      <c r="ATD1359" s="84">
        <f t="shared" si="767"/>
        <v>1000000</v>
      </c>
      <c r="ATJ1359" s="84" t="s">
        <v>235</v>
      </c>
      <c r="ATK1359" s="84" t="s">
        <v>236</v>
      </c>
      <c r="ATL1359" s="84">
        <f>ATL1355</f>
        <v>1000000</v>
      </c>
      <c r="ATM1359" s="84">
        <f t="shared" si="767"/>
        <v>0</v>
      </c>
      <c r="ATN1359" s="84">
        <f t="shared" si="767"/>
        <v>0</v>
      </c>
      <c r="ATO1359" s="84">
        <f t="shared" si="767"/>
        <v>1000000</v>
      </c>
      <c r="ATP1359" s="84">
        <f t="shared" si="767"/>
        <v>0</v>
      </c>
      <c r="ATQ1359" s="84">
        <f t="shared" si="767"/>
        <v>0</v>
      </c>
      <c r="ATR1359" s="84">
        <f t="shared" si="767"/>
        <v>0</v>
      </c>
      <c r="ATS1359" s="84">
        <f t="shared" si="767"/>
        <v>0</v>
      </c>
      <c r="ATT1359" s="84">
        <f t="shared" si="767"/>
        <v>1000000</v>
      </c>
      <c r="ATZ1359" s="84" t="s">
        <v>235</v>
      </c>
      <c r="AUA1359" s="84" t="s">
        <v>236</v>
      </c>
      <c r="AUB1359" s="84">
        <f>AUB1355</f>
        <v>1000000</v>
      </c>
      <c r="AUC1359" s="84">
        <f t="shared" ref="AUC1359:AWF1360" si="768">AUC1355</f>
        <v>0</v>
      </c>
      <c r="AUD1359" s="84">
        <f t="shared" si="768"/>
        <v>0</v>
      </c>
      <c r="AUE1359" s="84">
        <f t="shared" si="768"/>
        <v>1000000</v>
      </c>
      <c r="AUF1359" s="84">
        <f t="shared" si="768"/>
        <v>0</v>
      </c>
      <c r="AUG1359" s="84">
        <f t="shared" si="768"/>
        <v>0</v>
      </c>
      <c r="AUH1359" s="84">
        <f t="shared" si="768"/>
        <v>0</v>
      </c>
      <c r="AUI1359" s="84">
        <f t="shared" si="768"/>
        <v>0</v>
      </c>
      <c r="AUJ1359" s="84">
        <f t="shared" si="768"/>
        <v>1000000</v>
      </c>
      <c r="AUP1359" s="84" t="s">
        <v>235</v>
      </c>
      <c r="AUQ1359" s="84" t="s">
        <v>236</v>
      </c>
      <c r="AUR1359" s="84">
        <f>AUR1355</f>
        <v>1000000</v>
      </c>
      <c r="AUS1359" s="84">
        <f t="shared" si="768"/>
        <v>0</v>
      </c>
      <c r="AUT1359" s="84">
        <f t="shared" si="768"/>
        <v>0</v>
      </c>
      <c r="AUU1359" s="84">
        <f t="shared" si="768"/>
        <v>1000000</v>
      </c>
      <c r="AUV1359" s="84">
        <f t="shared" si="768"/>
        <v>0</v>
      </c>
      <c r="AUW1359" s="84">
        <f t="shared" si="768"/>
        <v>0</v>
      </c>
      <c r="AUX1359" s="84">
        <f t="shared" si="768"/>
        <v>0</v>
      </c>
      <c r="AUY1359" s="84">
        <f t="shared" si="768"/>
        <v>0</v>
      </c>
      <c r="AUZ1359" s="84">
        <f t="shared" si="768"/>
        <v>1000000</v>
      </c>
      <c r="AVF1359" s="84" t="s">
        <v>235</v>
      </c>
      <c r="AVG1359" s="84" t="s">
        <v>236</v>
      </c>
      <c r="AVH1359" s="84">
        <f>AVH1355</f>
        <v>1000000</v>
      </c>
      <c r="AVI1359" s="84">
        <f t="shared" si="768"/>
        <v>0</v>
      </c>
      <c r="AVJ1359" s="84">
        <f t="shared" si="768"/>
        <v>0</v>
      </c>
      <c r="AVK1359" s="84">
        <f t="shared" si="768"/>
        <v>1000000</v>
      </c>
      <c r="AVL1359" s="84">
        <f t="shared" si="768"/>
        <v>0</v>
      </c>
      <c r="AVM1359" s="84">
        <f t="shared" si="768"/>
        <v>0</v>
      </c>
      <c r="AVN1359" s="84">
        <f t="shared" si="768"/>
        <v>0</v>
      </c>
      <c r="AVO1359" s="84">
        <f t="shared" si="768"/>
        <v>0</v>
      </c>
      <c r="AVP1359" s="84">
        <f t="shared" si="768"/>
        <v>1000000</v>
      </c>
      <c r="AVV1359" s="84" t="s">
        <v>235</v>
      </c>
      <c r="AVW1359" s="84" t="s">
        <v>236</v>
      </c>
      <c r="AVX1359" s="84">
        <f>AVX1355</f>
        <v>1000000</v>
      </c>
      <c r="AVY1359" s="84">
        <f t="shared" si="768"/>
        <v>0</v>
      </c>
      <c r="AVZ1359" s="84">
        <f t="shared" si="768"/>
        <v>0</v>
      </c>
      <c r="AWA1359" s="84">
        <f t="shared" si="768"/>
        <v>1000000</v>
      </c>
      <c r="AWB1359" s="84">
        <f t="shared" si="768"/>
        <v>0</v>
      </c>
      <c r="AWC1359" s="84">
        <f t="shared" si="768"/>
        <v>0</v>
      </c>
      <c r="AWD1359" s="84">
        <f t="shared" si="768"/>
        <v>0</v>
      </c>
      <c r="AWE1359" s="84">
        <f t="shared" si="768"/>
        <v>0</v>
      </c>
      <c r="AWF1359" s="84">
        <f t="shared" si="768"/>
        <v>1000000</v>
      </c>
      <c r="AWL1359" s="84" t="s">
        <v>235</v>
      </c>
      <c r="AWM1359" s="84" t="s">
        <v>236</v>
      </c>
      <c r="AWN1359" s="84">
        <f>AWN1355</f>
        <v>1000000</v>
      </c>
      <c r="AWO1359" s="84">
        <f t="shared" ref="AWO1359:AYR1360" si="769">AWO1355</f>
        <v>0</v>
      </c>
      <c r="AWP1359" s="84">
        <f t="shared" si="769"/>
        <v>0</v>
      </c>
      <c r="AWQ1359" s="84">
        <f t="shared" si="769"/>
        <v>1000000</v>
      </c>
      <c r="AWR1359" s="84">
        <f t="shared" si="769"/>
        <v>0</v>
      </c>
      <c r="AWS1359" s="84">
        <f t="shared" si="769"/>
        <v>0</v>
      </c>
      <c r="AWT1359" s="84">
        <f t="shared" si="769"/>
        <v>0</v>
      </c>
      <c r="AWU1359" s="84">
        <f t="shared" si="769"/>
        <v>0</v>
      </c>
      <c r="AWV1359" s="84">
        <f t="shared" si="769"/>
        <v>1000000</v>
      </c>
      <c r="AXB1359" s="84" t="s">
        <v>235</v>
      </c>
      <c r="AXC1359" s="84" t="s">
        <v>236</v>
      </c>
      <c r="AXD1359" s="84">
        <f>AXD1355</f>
        <v>1000000</v>
      </c>
      <c r="AXE1359" s="84">
        <f t="shared" si="769"/>
        <v>0</v>
      </c>
      <c r="AXF1359" s="84">
        <f t="shared" si="769"/>
        <v>0</v>
      </c>
      <c r="AXG1359" s="84">
        <f t="shared" si="769"/>
        <v>1000000</v>
      </c>
      <c r="AXH1359" s="84">
        <f t="shared" si="769"/>
        <v>0</v>
      </c>
      <c r="AXI1359" s="84">
        <f t="shared" si="769"/>
        <v>0</v>
      </c>
      <c r="AXJ1359" s="84">
        <f t="shared" si="769"/>
        <v>0</v>
      </c>
      <c r="AXK1359" s="84">
        <f t="shared" si="769"/>
        <v>0</v>
      </c>
      <c r="AXL1359" s="84">
        <f t="shared" si="769"/>
        <v>1000000</v>
      </c>
      <c r="AXR1359" s="84" t="s">
        <v>235</v>
      </c>
      <c r="AXS1359" s="84" t="s">
        <v>236</v>
      </c>
      <c r="AXT1359" s="84">
        <f>AXT1355</f>
        <v>1000000</v>
      </c>
      <c r="AXU1359" s="84">
        <f t="shared" si="769"/>
        <v>0</v>
      </c>
      <c r="AXV1359" s="84">
        <f t="shared" si="769"/>
        <v>0</v>
      </c>
      <c r="AXW1359" s="84">
        <f t="shared" si="769"/>
        <v>1000000</v>
      </c>
      <c r="AXX1359" s="84">
        <f t="shared" si="769"/>
        <v>0</v>
      </c>
      <c r="AXY1359" s="84">
        <f t="shared" si="769"/>
        <v>0</v>
      </c>
      <c r="AXZ1359" s="84">
        <f t="shared" si="769"/>
        <v>0</v>
      </c>
      <c r="AYA1359" s="84">
        <f t="shared" si="769"/>
        <v>0</v>
      </c>
      <c r="AYB1359" s="84">
        <f t="shared" si="769"/>
        <v>1000000</v>
      </c>
      <c r="AYH1359" s="84" t="s">
        <v>235</v>
      </c>
      <c r="AYI1359" s="84" t="s">
        <v>236</v>
      </c>
      <c r="AYJ1359" s="84">
        <f>AYJ1355</f>
        <v>1000000</v>
      </c>
      <c r="AYK1359" s="84">
        <f t="shared" si="769"/>
        <v>0</v>
      </c>
      <c r="AYL1359" s="84">
        <f t="shared" si="769"/>
        <v>0</v>
      </c>
      <c r="AYM1359" s="84">
        <f t="shared" si="769"/>
        <v>1000000</v>
      </c>
      <c r="AYN1359" s="84">
        <f t="shared" si="769"/>
        <v>0</v>
      </c>
      <c r="AYO1359" s="84">
        <f t="shared" si="769"/>
        <v>0</v>
      </c>
      <c r="AYP1359" s="84">
        <f t="shared" si="769"/>
        <v>0</v>
      </c>
      <c r="AYQ1359" s="84">
        <f t="shared" si="769"/>
        <v>0</v>
      </c>
      <c r="AYR1359" s="84">
        <f t="shared" si="769"/>
        <v>1000000</v>
      </c>
      <c r="AYX1359" s="84" t="s">
        <v>235</v>
      </c>
      <c r="AYY1359" s="84" t="s">
        <v>236</v>
      </c>
      <c r="AYZ1359" s="84">
        <f>AYZ1355</f>
        <v>1000000</v>
      </c>
      <c r="AZA1359" s="84">
        <f t="shared" ref="AZA1359:BBD1360" si="770">AZA1355</f>
        <v>0</v>
      </c>
      <c r="AZB1359" s="84">
        <f t="shared" si="770"/>
        <v>0</v>
      </c>
      <c r="AZC1359" s="84">
        <f t="shared" si="770"/>
        <v>1000000</v>
      </c>
      <c r="AZD1359" s="84">
        <f t="shared" si="770"/>
        <v>0</v>
      </c>
      <c r="AZE1359" s="84">
        <f t="shared" si="770"/>
        <v>0</v>
      </c>
      <c r="AZF1359" s="84">
        <f t="shared" si="770"/>
        <v>0</v>
      </c>
      <c r="AZG1359" s="84">
        <f t="shared" si="770"/>
        <v>0</v>
      </c>
      <c r="AZH1359" s="84">
        <f t="shared" si="770"/>
        <v>1000000</v>
      </c>
      <c r="AZN1359" s="84" t="s">
        <v>235</v>
      </c>
      <c r="AZO1359" s="84" t="s">
        <v>236</v>
      </c>
      <c r="AZP1359" s="84">
        <f>AZP1355</f>
        <v>1000000</v>
      </c>
      <c r="AZQ1359" s="84">
        <f t="shared" si="770"/>
        <v>0</v>
      </c>
      <c r="AZR1359" s="84">
        <f t="shared" si="770"/>
        <v>0</v>
      </c>
      <c r="AZS1359" s="84">
        <f t="shared" si="770"/>
        <v>1000000</v>
      </c>
      <c r="AZT1359" s="84">
        <f t="shared" si="770"/>
        <v>0</v>
      </c>
      <c r="AZU1359" s="84">
        <f t="shared" si="770"/>
        <v>0</v>
      </c>
      <c r="AZV1359" s="84">
        <f t="shared" si="770"/>
        <v>0</v>
      </c>
      <c r="AZW1359" s="84">
        <f t="shared" si="770"/>
        <v>0</v>
      </c>
      <c r="AZX1359" s="84">
        <f t="shared" si="770"/>
        <v>1000000</v>
      </c>
      <c r="BAD1359" s="84" t="s">
        <v>235</v>
      </c>
      <c r="BAE1359" s="84" t="s">
        <v>236</v>
      </c>
      <c r="BAF1359" s="84">
        <f>BAF1355</f>
        <v>1000000</v>
      </c>
      <c r="BAG1359" s="84">
        <f t="shared" si="770"/>
        <v>0</v>
      </c>
      <c r="BAH1359" s="84">
        <f t="shared" si="770"/>
        <v>0</v>
      </c>
      <c r="BAI1359" s="84">
        <f t="shared" si="770"/>
        <v>1000000</v>
      </c>
      <c r="BAJ1359" s="84">
        <f t="shared" si="770"/>
        <v>0</v>
      </c>
      <c r="BAK1359" s="84">
        <f t="shared" si="770"/>
        <v>0</v>
      </c>
      <c r="BAL1359" s="84">
        <f t="shared" si="770"/>
        <v>0</v>
      </c>
      <c r="BAM1359" s="84">
        <f t="shared" si="770"/>
        <v>0</v>
      </c>
      <c r="BAN1359" s="84">
        <f t="shared" si="770"/>
        <v>1000000</v>
      </c>
      <c r="BAT1359" s="84" t="s">
        <v>235</v>
      </c>
      <c r="BAU1359" s="84" t="s">
        <v>236</v>
      </c>
      <c r="BAV1359" s="84">
        <f>BAV1355</f>
        <v>1000000</v>
      </c>
      <c r="BAW1359" s="84">
        <f t="shared" si="770"/>
        <v>0</v>
      </c>
      <c r="BAX1359" s="84">
        <f t="shared" si="770"/>
        <v>0</v>
      </c>
      <c r="BAY1359" s="84">
        <f t="shared" si="770"/>
        <v>1000000</v>
      </c>
      <c r="BAZ1359" s="84">
        <f t="shared" si="770"/>
        <v>0</v>
      </c>
      <c r="BBA1359" s="84">
        <f t="shared" si="770"/>
        <v>0</v>
      </c>
      <c r="BBB1359" s="84">
        <f t="shared" si="770"/>
        <v>0</v>
      </c>
      <c r="BBC1359" s="84">
        <f t="shared" si="770"/>
        <v>0</v>
      </c>
      <c r="BBD1359" s="84">
        <f t="shared" si="770"/>
        <v>1000000</v>
      </c>
      <c r="BBJ1359" s="84" t="s">
        <v>235</v>
      </c>
      <c r="BBK1359" s="84" t="s">
        <v>236</v>
      </c>
      <c r="BBL1359" s="84">
        <f>BBL1355</f>
        <v>1000000</v>
      </c>
      <c r="BBM1359" s="84">
        <f t="shared" ref="BBM1359:BDP1360" si="771">BBM1355</f>
        <v>0</v>
      </c>
      <c r="BBN1359" s="84">
        <f t="shared" si="771"/>
        <v>0</v>
      </c>
      <c r="BBO1359" s="84">
        <f t="shared" si="771"/>
        <v>1000000</v>
      </c>
      <c r="BBP1359" s="84">
        <f t="shared" si="771"/>
        <v>0</v>
      </c>
      <c r="BBQ1359" s="84">
        <f t="shared" si="771"/>
        <v>0</v>
      </c>
      <c r="BBR1359" s="84">
        <f t="shared" si="771"/>
        <v>0</v>
      </c>
      <c r="BBS1359" s="84">
        <f t="shared" si="771"/>
        <v>0</v>
      </c>
      <c r="BBT1359" s="84">
        <f t="shared" si="771"/>
        <v>1000000</v>
      </c>
      <c r="BBZ1359" s="84" t="s">
        <v>235</v>
      </c>
      <c r="BCA1359" s="84" t="s">
        <v>236</v>
      </c>
      <c r="BCB1359" s="84">
        <f>BCB1355</f>
        <v>1000000</v>
      </c>
      <c r="BCC1359" s="84">
        <f t="shared" si="771"/>
        <v>0</v>
      </c>
      <c r="BCD1359" s="84">
        <f t="shared" si="771"/>
        <v>0</v>
      </c>
      <c r="BCE1359" s="84">
        <f t="shared" si="771"/>
        <v>1000000</v>
      </c>
      <c r="BCF1359" s="84">
        <f t="shared" si="771"/>
        <v>0</v>
      </c>
      <c r="BCG1359" s="84">
        <f t="shared" si="771"/>
        <v>0</v>
      </c>
      <c r="BCH1359" s="84">
        <f t="shared" si="771"/>
        <v>0</v>
      </c>
      <c r="BCI1359" s="84">
        <f t="shared" si="771"/>
        <v>0</v>
      </c>
      <c r="BCJ1359" s="84">
        <f t="shared" si="771"/>
        <v>1000000</v>
      </c>
      <c r="BCP1359" s="84" t="s">
        <v>235</v>
      </c>
      <c r="BCQ1359" s="84" t="s">
        <v>236</v>
      </c>
      <c r="BCR1359" s="84">
        <f>BCR1355</f>
        <v>1000000</v>
      </c>
      <c r="BCS1359" s="84">
        <f t="shared" si="771"/>
        <v>0</v>
      </c>
      <c r="BCT1359" s="84">
        <f t="shared" si="771"/>
        <v>0</v>
      </c>
      <c r="BCU1359" s="84">
        <f t="shared" si="771"/>
        <v>1000000</v>
      </c>
      <c r="BCV1359" s="84">
        <f t="shared" si="771"/>
        <v>0</v>
      </c>
      <c r="BCW1359" s="84">
        <f t="shared" si="771"/>
        <v>0</v>
      </c>
      <c r="BCX1359" s="84">
        <f t="shared" si="771"/>
        <v>0</v>
      </c>
      <c r="BCY1359" s="84">
        <f t="shared" si="771"/>
        <v>0</v>
      </c>
      <c r="BCZ1359" s="84">
        <f t="shared" si="771"/>
        <v>1000000</v>
      </c>
      <c r="BDF1359" s="84" t="s">
        <v>235</v>
      </c>
      <c r="BDG1359" s="84" t="s">
        <v>236</v>
      </c>
      <c r="BDH1359" s="84">
        <f>BDH1355</f>
        <v>1000000</v>
      </c>
      <c r="BDI1359" s="84">
        <f t="shared" si="771"/>
        <v>0</v>
      </c>
      <c r="BDJ1359" s="84">
        <f t="shared" si="771"/>
        <v>0</v>
      </c>
      <c r="BDK1359" s="84">
        <f t="shared" si="771"/>
        <v>1000000</v>
      </c>
      <c r="BDL1359" s="84">
        <f t="shared" si="771"/>
        <v>0</v>
      </c>
      <c r="BDM1359" s="84">
        <f t="shared" si="771"/>
        <v>0</v>
      </c>
      <c r="BDN1359" s="84">
        <f t="shared" si="771"/>
        <v>0</v>
      </c>
      <c r="BDO1359" s="84">
        <f t="shared" si="771"/>
        <v>0</v>
      </c>
      <c r="BDP1359" s="84">
        <f t="shared" si="771"/>
        <v>1000000</v>
      </c>
      <c r="BDV1359" s="84" t="s">
        <v>235</v>
      </c>
      <c r="BDW1359" s="84" t="s">
        <v>236</v>
      </c>
      <c r="BDX1359" s="84">
        <f>BDX1355</f>
        <v>1000000</v>
      </c>
      <c r="BDY1359" s="84">
        <f t="shared" ref="BDY1359:BGB1360" si="772">BDY1355</f>
        <v>0</v>
      </c>
      <c r="BDZ1359" s="84">
        <f t="shared" si="772"/>
        <v>0</v>
      </c>
      <c r="BEA1359" s="84">
        <f t="shared" si="772"/>
        <v>1000000</v>
      </c>
      <c r="BEB1359" s="84">
        <f t="shared" si="772"/>
        <v>0</v>
      </c>
      <c r="BEC1359" s="84">
        <f t="shared" si="772"/>
        <v>0</v>
      </c>
      <c r="BED1359" s="84">
        <f t="shared" si="772"/>
        <v>0</v>
      </c>
      <c r="BEE1359" s="84">
        <f t="shared" si="772"/>
        <v>0</v>
      </c>
      <c r="BEF1359" s="84">
        <f t="shared" si="772"/>
        <v>1000000</v>
      </c>
      <c r="BEL1359" s="84" t="s">
        <v>235</v>
      </c>
      <c r="BEM1359" s="84" t="s">
        <v>236</v>
      </c>
      <c r="BEN1359" s="84">
        <f>BEN1355</f>
        <v>1000000</v>
      </c>
      <c r="BEO1359" s="84">
        <f t="shared" si="772"/>
        <v>0</v>
      </c>
      <c r="BEP1359" s="84">
        <f t="shared" si="772"/>
        <v>0</v>
      </c>
      <c r="BEQ1359" s="84">
        <f t="shared" si="772"/>
        <v>1000000</v>
      </c>
      <c r="BER1359" s="84">
        <f t="shared" si="772"/>
        <v>0</v>
      </c>
      <c r="BES1359" s="84">
        <f t="shared" si="772"/>
        <v>0</v>
      </c>
      <c r="BET1359" s="84">
        <f t="shared" si="772"/>
        <v>0</v>
      </c>
      <c r="BEU1359" s="84">
        <f t="shared" si="772"/>
        <v>0</v>
      </c>
      <c r="BEV1359" s="84">
        <f t="shared" si="772"/>
        <v>1000000</v>
      </c>
      <c r="BFB1359" s="84" t="s">
        <v>235</v>
      </c>
      <c r="BFC1359" s="84" t="s">
        <v>236</v>
      </c>
      <c r="BFD1359" s="84">
        <f>BFD1355</f>
        <v>1000000</v>
      </c>
      <c r="BFE1359" s="84">
        <f t="shared" si="772"/>
        <v>0</v>
      </c>
      <c r="BFF1359" s="84">
        <f t="shared" si="772"/>
        <v>0</v>
      </c>
      <c r="BFG1359" s="84">
        <f t="shared" si="772"/>
        <v>1000000</v>
      </c>
      <c r="BFH1359" s="84">
        <f t="shared" si="772"/>
        <v>0</v>
      </c>
      <c r="BFI1359" s="84">
        <f t="shared" si="772"/>
        <v>0</v>
      </c>
      <c r="BFJ1359" s="84">
        <f t="shared" si="772"/>
        <v>0</v>
      </c>
      <c r="BFK1359" s="84">
        <f t="shared" si="772"/>
        <v>0</v>
      </c>
      <c r="BFL1359" s="84">
        <f t="shared" si="772"/>
        <v>1000000</v>
      </c>
      <c r="BFR1359" s="84" t="s">
        <v>235</v>
      </c>
      <c r="BFS1359" s="84" t="s">
        <v>236</v>
      </c>
      <c r="BFT1359" s="84">
        <f>BFT1355</f>
        <v>1000000</v>
      </c>
      <c r="BFU1359" s="84">
        <f t="shared" si="772"/>
        <v>0</v>
      </c>
      <c r="BFV1359" s="84">
        <f t="shared" si="772"/>
        <v>0</v>
      </c>
      <c r="BFW1359" s="84">
        <f t="shared" si="772"/>
        <v>1000000</v>
      </c>
      <c r="BFX1359" s="84">
        <f t="shared" si="772"/>
        <v>0</v>
      </c>
      <c r="BFY1359" s="84">
        <f t="shared" si="772"/>
        <v>0</v>
      </c>
      <c r="BFZ1359" s="84">
        <f t="shared" si="772"/>
        <v>0</v>
      </c>
      <c r="BGA1359" s="84">
        <f t="shared" si="772"/>
        <v>0</v>
      </c>
      <c r="BGB1359" s="84">
        <f t="shared" si="772"/>
        <v>1000000</v>
      </c>
      <c r="BGH1359" s="84" t="s">
        <v>235</v>
      </c>
      <c r="BGI1359" s="84" t="s">
        <v>236</v>
      </c>
      <c r="BGJ1359" s="84">
        <f>BGJ1355</f>
        <v>1000000</v>
      </c>
      <c r="BGK1359" s="84">
        <f t="shared" ref="BGK1359:BIN1360" si="773">BGK1355</f>
        <v>0</v>
      </c>
      <c r="BGL1359" s="84">
        <f t="shared" si="773"/>
        <v>0</v>
      </c>
      <c r="BGM1359" s="84">
        <f t="shared" si="773"/>
        <v>1000000</v>
      </c>
      <c r="BGN1359" s="84">
        <f t="shared" si="773"/>
        <v>0</v>
      </c>
      <c r="BGO1359" s="84">
        <f t="shared" si="773"/>
        <v>0</v>
      </c>
      <c r="BGP1359" s="84">
        <f t="shared" si="773"/>
        <v>0</v>
      </c>
      <c r="BGQ1359" s="84">
        <f t="shared" si="773"/>
        <v>0</v>
      </c>
      <c r="BGR1359" s="84">
        <f t="shared" si="773"/>
        <v>1000000</v>
      </c>
      <c r="BGX1359" s="84" t="s">
        <v>235</v>
      </c>
      <c r="BGY1359" s="84" t="s">
        <v>236</v>
      </c>
      <c r="BGZ1359" s="84">
        <f>BGZ1355</f>
        <v>1000000</v>
      </c>
      <c r="BHA1359" s="84">
        <f t="shared" si="773"/>
        <v>0</v>
      </c>
      <c r="BHB1359" s="84">
        <f t="shared" si="773"/>
        <v>0</v>
      </c>
      <c r="BHC1359" s="84">
        <f t="shared" si="773"/>
        <v>1000000</v>
      </c>
      <c r="BHD1359" s="84">
        <f t="shared" si="773"/>
        <v>0</v>
      </c>
      <c r="BHE1359" s="84">
        <f t="shared" si="773"/>
        <v>0</v>
      </c>
      <c r="BHF1359" s="84">
        <f t="shared" si="773"/>
        <v>0</v>
      </c>
      <c r="BHG1359" s="84">
        <f t="shared" si="773"/>
        <v>0</v>
      </c>
      <c r="BHH1359" s="84">
        <f t="shared" si="773"/>
        <v>1000000</v>
      </c>
      <c r="BHN1359" s="84" t="s">
        <v>235</v>
      </c>
      <c r="BHO1359" s="84" t="s">
        <v>236</v>
      </c>
      <c r="BHP1359" s="84">
        <f>BHP1355</f>
        <v>1000000</v>
      </c>
      <c r="BHQ1359" s="84">
        <f t="shared" si="773"/>
        <v>0</v>
      </c>
      <c r="BHR1359" s="84">
        <f t="shared" si="773"/>
        <v>0</v>
      </c>
      <c r="BHS1359" s="84">
        <f t="shared" si="773"/>
        <v>1000000</v>
      </c>
      <c r="BHT1359" s="84">
        <f t="shared" si="773"/>
        <v>0</v>
      </c>
      <c r="BHU1359" s="84">
        <f t="shared" si="773"/>
        <v>0</v>
      </c>
      <c r="BHV1359" s="84">
        <f t="shared" si="773"/>
        <v>0</v>
      </c>
      <c r="BHW1359" s="84">
        <f t="shared" si="773"/>
        <v>0</v>
      </c>
      <c r="BHX1359" s="84">
        <f t="shared" si="773"/>
        <v>1000000</v>
      </c>
      <c r="BID1359" s="84" t="s">
        <v>235</v>
      </c>
      <c r="BIE1359" s="84" t="s">
        <v>236</v>
      </c>
      <c r="BIF1359" s="84">
        <f>BIF1355</f>
        <v>1000000</v>
      </c>
      <c r="BIG1359" s="84">
        <f t="shared" si="773"/>
        <v>0</v>
      </c>
      <c r="BIH1359" s="84">
        <f t="shared" si="773"/>
        <v>0</v>
      </c>
      <c r="BII1359" s="84">
        <f t="shared" si="773"/>
        <v>1000000</v>
      </c>
      <c r="BIJ1359" s="84">
        <f t="shared" si="773"/>
        <v>0</v>
      </c>
      <c r="BIK1359" s="84">
        <f t="shared" si="773"/>
        <v>0</v>
      </c>
      <c r="BIL1359" s="84">
        <f t="shared" si="773"/>
        <v>0</v>
      </c>
      <c r="BIM1359" s="84">
        <f t="shared" si="773"/>
        <v>0</v>
      </c>
      <c r="BIN1359" s="84">
        <f t="shared" si="773"/>
        <v>1000000</v>
      </c>
      <c r="BIT1359" s="84" t="s">
        <v>235</v>
      </c>
      <c r="BIU1359" s="84" t="s">
        <v>236</v>
      </c>
      <c r="BIV1359" s="84">
        <f>BIV1355</f>
        <v>1000000</v>
      </c>
      <c r="BIW1359" s="84">
        <f t="shared" ref="BIW1359:BKZ1360" si="774">BIW1355</f>
        <v>0</v>
      </c>
      <c r="BIX1359" s="84">
        <f t="shared" si="774"/>
        <v>0</v>
      </c>
      <c r="BIY1359" s="84">
        <f t="shared" si="774"/>
        <v>1000000</v>
      </c>
      <c r="BIZ1359" s="84">
        <f t="shared" si="774"/>
        <v>0</v>
      </c>
      <c r="BJA1359" s="84">
        <f t="shared" si="774"/>
        <v>0</v>
      </c>
      <c r="BJB1359" s="84">
        <f t="shared" si="774"/>
        <v>0</v>
      </c>
      <c r="BJC1359" s="84">
        <f t="shared" si="774"/>
        <v>0</v>
      </c>
      <c r="BJD1359" s="84">
        <f t="shared" si="774"/>
        <v>1000000</v>
      </c>
      <c r="BJJ1359" s="84" t="s">
        <v>235</v>
      </c>
      <c r="BJK1359" s="84" t="s">
        <v>236</v>
      </c>
      <c r="BJL1359" s="84">
        <f>BJL1355</f>
        <v>1000000</v>
      </c>
      <c r="BJM1359" s="84">
        <f t="shared" si="774"/>
        <v>0</v>
      </c>
      <c r="BJN1359" s="84">
        <f t="shared" si="774"/>
        <v>0</v>
      </c>
      <c r="BJO1359" s="84">
        <f t="shared" si="774"/>
        <v>1000000</v>
      </c>
      <c r="BJP1359" s="84">
        <f t="shared" si="774"/>
        <v>0</v>
      </c>
      <c r="BJQ1359" s="84">
        <f t="shared" si="774"/>
        <v>0</v>
      </c>
      <c r="BJR1359" s="84">
        <f t="shared" si="774"/>
        <v>0</v>
      </c>
      <c r="BJS1359" s="84">
        <f t="shared" si="774"/>
        <v>0</v>
      </c>
      <c r="BJT1359" s="84">
        <f t="shared" si="774"/>
        <v>1000000</v>
      </c>
      <c r="BJZ1359" s="84" t="s">
        <v>235</v>
      </c>
      <c r="BKA1359" s="84" t="s">
        <v>236</v>
      </c>
      <c r="BKB1359" s="84">
        <f>BKB1355</f>
        <v>1000000</v>
      </c>
      <c r="BKC1359" s="84">
        <f t="shared" si="774"/>
        <v>0</v>
      </c>
      <c r="BKD1359" s="84">
        <f t="shared" si="774"/>
        <v>0</v>
      </c>
      <c r="BKE1359" s="84">
        <f t="shared" si="774"/>
        <v>1000000</v>
      </c>
      <c r="BKF1359" s="84">
        <f t="shared" si="774"/>
        <v>0</v>
      </c>
      <c r="BKG1359" s="84">
        <f t="shared" si="774"/>
        <v>0</v>
      </c>
      <c r="BKH1359" s="84">
        <f t="shared" si="774"/>
        <v>0</v>
      </c>
      <c r="BKI1359" s="84">
        <f t="shared" si="774"/>
        <v>0</v>
      </c>
      <c r="BKJ1359" s="84">
        <f t="shared" si="774"/>
        <v>1000000</v>
      </c>
      <c r="BKP1359" s="84" t="s">
        <v>235</v>
      </c>
      <c r="BKQ1359" s="84" t="s">
        <v>236</v>
      </c>
      <c r="BKR1359" s="84">
        <f>BKR1355</f>
        <v>1000000</v>
      </c>
      <c r="BKS1359" s="84">
        <f t="shared" si="774"/>
        <v>0</v>
      </c>
      <c r="BKT1359" s="84">
        <f t="shared" si="774"/>
        <v>0</v>
      </c>
      <c r="BKU1359" s="84">
        <f t="shared" si="774"/>
        <v>1000000</v>
      </c>
      <c r="BKV1359" s="84">
        <f t="shared" si="774"/>
        <v>0</v>
      </c>
      <c r="BKW1359" s="84">
        <f t="shared" si="774"/>
        <v>0</v>
      </c>
      <c r="BKX1359" s="84">
        <f t="shared" si="774"/>
        <v>0</v>
      </c>
      <c r="BKY1359" s="84">
        <f t="shared" si="774"/>
        <v>0</v>
      </c>
      <c r="BKZ1359" s="84">
        <f t="shared" si="774"/>
        <v>1000000</v>
      </c>
      <c r="BLF1359" s="84" t="s">
        <v>235</v>
      </c>
      <c r="BLG1359" s="84" t="s">
        <v>236</v>
      </c>
      <c r="BLH1359" s="84">
        <f>BLH1355</f>
        <v>1000000</v>
      </c>
      <c r="BLI1359" s="84">
        <f t="shared" ref="BLI1359:BNL1360" si="775">BLI1355</f>
        <v>0</v>
      </c>
      <c r="BLJ1359" s="84">
        <f t="shared" si="775"/>
        <v>0</v>
      </c>
      <c r="BLK1359" s="84">
        <f t="shared" si="775"/>
        <v>1000000</v>
      </c>
      <c r="BLL1359" s="84">
        <f t="shared" si="775"/>
        <v>0</v>
      </c>
      <c r="BLM1359" s="84">
        <f t="shared" si="775"/>
        <v>0</v>
      </c>
      <c r="BLN1359" s="84">
        <f t="shared" si="775"/>
        <v>0</v>
      </c>
      <c r="BLO1359" s="84">
        <f t="shared" si="775"/>
        <v>0</v>
      </c>
      <c r="BLP1359" s="84">
        <f t="shared" si="775"/>
        <v>1000000</v>
      </c>
      <c r="BLV1359" s="84" t="s">
        <v>235</v>
      </c>
      <c r="BLW1359" s="84" t="s">
        <v>236</v>
      </c>
      <c r="BLX1359" s="84">
        <f>BLX1355</f>
        <v>1000000</v>
      </c>
      <c r="BLY1359" s="84">
        <f t="shared" si="775"/>
        <v>0</v>
      </c>
      <c r="BLZ1359" s="84">
        <f t="shared" si="775"/>
        <v>0</v>
      </c>
      <c r="BMA1359" s="84">
        <f t="shared" si="775"/>
        <v>1000000</v>
      </c>
      <c r="BMB1359" s="84">
        <f t="shared" si="775"/>
        <v>0</v>
      </c>
      <c r="BMC1359" s="84">
        <f t="shared" si="775"/>
        <v>0</v>
      </c>
      <c r="BMD1359" s="84">
        <f t="shared" si="775"/>
        <v>0</v>
      </c>
      <c r="BME1359" s="84">
        <f t="shared" si="775"/>
        <v>0</v>
      </c>
      <c r="BMF1359" s="84">
        <f t="shared" si="775"/>
        <v>1000000</v>
      </c>
      <c r="BML1359" s="84" t="s">
        <v>235</v>
      </c>
      <c r="BMM1359" s="84" t="s">
        <v>236</v>
      </c>
      <c r="BMN1359" s="84">
        <f>BMN1355</f>
        <v>1000000</v>
      </c>
      <c r="BMO1359" s="84">
        <f t="shared" si="775"/>
        <v>0</v>
      </c>
      <c r="BMP1359" s="84">
        <f t="shared" si="775"/>
        <v>0</v>
      </c>
      <c r="BMQ1359" s="84">
        <f t="shared" si="775"/>
        <v>1000000</v>
      </c>
      <c r="BMR1359" s="84">
        <f t="shared" si="775"/>
        <v>0</v>
      </c>
      <c r="BMS1359" s="84">
        <f t="shared" si="775"/>
        <v>0</v>
      </c>
      <c r="BMT1359" s="84">
        <f t="shared" si="775"/>
        <v>0</v>
      </c>
      <c r="BMU1359" s="84">
        <f t="shared" si="775"/>
        <v>0</v>
      </c>
      <c r="BMV1359" s="84">
        <f t="shared" si="775"/>
        <v>1000000</v>
      </c>
      <c r="BNB1359" s="84" t="s">
        <v>235</v>
      </c>
      <c r="BNC1359" s="84" t="s">
        <v>236</v>
      </c>
      <c r="BND1359" s="84">
        <f>BND1355</f>
        <v>1000000</v>
      </c>
      <c r="BNE1359" s="84">
        <f t="shared" si="775"/>
        <v>0</v>
      </c>
      <c r="BNF1359" s="84">
        <f t="shared" si="775"/>
        <v>0</v>
      </c>
      <c r="BNG1359" s="84">
        <f t="shared" si="775"/>
        <v>1000000</v>
      </c>
      <c r="BNH1359" s="84">
        <f t="shared" si="775"/>
        <v>0</v>
      </c>
      <c r="BNI1359" s="84">
        <f t="shared" si="775"/>
        <v>0</v>
      </c>
      <c r="BNJ1359" s="84">
        <f t="shared" si="775"/>
        <v>0</v>
      </c>
      <c r="BNK1359" s="84">
        <f t="shared" si="775"/>
        <v>0</v>
      </c>
      <c r="BNL1359" s="84">
        <f t="shared" si="775"/>
        <v>1000000</v>
      </c>
      <c r="BNR1359" s="84" t="s">
        <v>235</v>
      </c>
      <c r="BNS1359" s="84" t="s">
        <v>236</v>
      </c>
      <c r="BNT1359" s="84">
        <f>BNT1355</f>
        <v>1000000</v>
      </c>
      <c r="BNU1359" s="84">
        <f t="shared" ref="BNU1359:BPX1360" si="776">BNU1355</f>
        <v>0</v>
      </c>
      <c r="BNV1359" s="84">
        <f t="shared" si="776"/>
        <v>0</v>
      </c>
      <c r="BNW1359" s="84">
        <f t="shared" si="776"/>
        <v>1000000</v>
      </c>
      <c r="BNX1359" s="84">
        <f t="shared" si="776"/>
        <v>0</v>
      </c>
      <c r="BNY1359" s="84">
        <f t="shared" si="776"/>
        <v>0</v>
      </c>
      <c r="BNZ1359" s="84">
        <f t="shared" si="776"/>
        <v>0</v>
      </c>
      <c r="BOA1359" s="84">
        <f t="shared" si="776"/>
        <v>0</v>
      </c>
      <c r="BOB1359" s="84">
        <f t="shared" si="776"/>
        <v>1000000</v>
      </c>
      <c r="BOH1359" s="84" t="s">
        <v>235</v>
      </c>
      <c r="BOI1359" s="84" t="s">
        <v>236</v>
      </c>
      <c r="BOJ1359" s="84">
        <f>BOJ1355</f>
        <v>1000000</v>
      </c>
      <c r="BOK1359" s="84">
        <f t="shared" si="776"/>
        <v>0</v>
      </c>
      <c r="BOL1359" s="84">
        <f t="shared" si="776"/>
        <v>0</v>
      </c>
      <c r="BOM1359" s="84">
        <f t="shared" si="776"/>
        <v>1000000</v>
      </c>
      <c r="BON1359" s="84">
        <f t="shared" si="776"/>
        <v>0</v>
      </c>
      <c r="BOO1359" s="84">
        <f t="shared" si="776"/>
        <v>0</v>
      </c>
      <c r="BOP1359" s="84">
        <f t="shared" si="776"/>
        <v>0</v>
      </c>
      <c r="BOQ1359" s="84">
        <f t="shared" si="776"/>
        <v>0</v>
      </c>
      <c r="BOR1359" s="84">
        <f t="shared" si="776"/>
        <v>1000000</v>
      </c>
      <c r="BOX1359" s="84" t="s">
        <v>235</v>
      </c>
      <c r="BOY1359" s="84" t="s">
        <v>236</v>
      </c>
      <c r="BOZ1359" s="84">
        <f>BOZ1355</f>
        <v>1000000</v>
      </c>
      <c r="BPA1359" s="84">
        <f t="shared" si="776"/>
        <v>0</v>
      </c>
      <c r="BPB1359" s="84">
        <f t="shared" si="776"/>
        <v>0</v>
      </c>
      <c r="BPC1359" s="84">
        <f t="shared" si="776"/>
        <v>1000000</v>
      </c>
      <c r="BPD1359" s="84">
        <f t="shared" si="776"/>
        <v>0</v>
      </c>
      <c r="BPE1359" s="84">
        <f t="shared" si="776"/>
        <v>0</v>
      </c>
      <c r="BPF1359" s="84">
        <f t="shared" si="776"/>
        <v>0</v>
      </c>
      <c r="BPG1359" s="84">
        <f t="shared" si="776"/>
        <v>0</v>
      </c>
      <c r="BPH1359" s="84">
        <f t="shared" si="776"/>
        <v>1000000</v>
      </c>
      <c r="BPN1359" s="84" t="s">
        <v>235</v>
      </c>
      <c r="BPO1359" s="84" t="s">
        <v>236</v>
      </c>
      <c r="BPP1359" s="84">
        <f>BPP1355</f>
        <v>1000000</v>
      </c>
      <c r="BPQ1359" s="84">
        <f t="shared" si="776"/>
        <v>0</v>
      </c>
      <c r="BPR1359" s="84">
        <f t="shared" si="776"/>
        <v>0</v>
      </c>
      <c r="BPS1359" s="84">
        <f t="shared" si="776"/>
        <v>1000000</v>
      </c>
      <c r="BPT1359" s="84">
        <f t="shared" si="776"/>
        <v>0</v>
      </c>
      <c r="BPU1359" s="84">
        <f t="shared" si="776"/>
        <v>0</v>
      </c>
      <c r="BPV1359" s="84">
        <f t="shared" si="776"/>
        <v>0</v>
      </c>
      <c r="BPW1359" s="84">
        <f t="shared" si="776"/>
        <v>0</v>
      </c>
      <c r="BPX1359" s="84">
        <f t="shared" si="776"/>
        <v>1000000</v>
      </c>
      <c r="BQD1359" s="84" t="s">
        <v>235</v>
      </c>
      <c r="BQE1359" s="84" t="s">
        <v>236</v>
      </c>
      <c r="BQF1359" s="84">
        <f>BQF1355</f>
        <v>1000000</v>
      </c>
      <c r="BQG1359" s="84">
        <f t="shared" ref="BQG1359:BSJ1360" si="777">BQG1355</f>
        <v>0</v>
      </c>
      <c r="BQH1359" s="84">
        <f t="shared" si="777"/>
        <v>0</v>
      </c>
      <c r="BQI1359" s="84">
        <f t="shared" si="777"/>
        <v>1000000</v>
      </c>
      <c r="BQJ1359" s="84">
        <f t="shared" si="777"/>
        <v>0</v>
      </c>
      <c r="BQK1359" s="84">
        <f t="shared" si="777"/>
        <v>0</v>
      </c>
      <c r="BQL1359" s="84">
        <f t="shared" si="777"/>
        <v>0</v>
      </c>
      <c r="BQM1359" s="84">
        <f t="shared" si="777"/>
        <v>0</v>
      </c>
      <c r="BQN1359" s="84">
        <f t="shared" si="777"/>
        <v>1000000</v>
      </c>
      <c r="BQT1359" s="84" t="s">
        <v>235</v>
      </c>
      <c r="BQU1359" s="84" t="s">
        <v>236</v>
      </c>
      <c r="BQV1359" s="84">
        <f>BQV1355</f>
        <v>1000000</v>
      </c>
      <c r="BQW1359" s="84">
        <f t="shared" si="777"/>
        <v>0</v>
      </c>
      <c r="BQX1359" s="84">
        <f t="shared" si="777"/>
        <v>0</v>
      </c>
      <c r="BQY1359" s="84">
        <f t="shared" si="777"/>
        <v>1000000</v>
      </c>
      <c r="BQZ1359" s="84">
        <f t="shared" si="777"/>
        <v>0</v>
      </c>
      <c r="BRA1359" s="84">
        <f t="shared" si="777"/>
        <v>0</v>
      </c>
      <c r="BRB1359" s="84">
        <f t="shared" si="777"/>
        <v>0</v>
      </c>
      <c r="BRC1359" s="84">
        <f t="shared" si="777"/>
        <v>0</v>
      </c>
      <c r="BRD1359" s="84">
        <f t="shared" si="777"/>
        <v>1000000</v>
      </c>
      <c r="BRJ1359" s="84" t="s">
        <v>235</v>
      </c>
      <c r="BRK1359" s="84" t="s">
        <v>236</v>
      </c>
      <c r="BRL1359" s="84">
        <f>BRL1355</f>
        <v>1000000</v>
      </c>
      <c r="BRM1359" s="84">
        <f t="shared" si="777"/>
        <v>0</v>
      </c>
      <c r="BRN1359" s="84">
        <f t="shared" si="777"/>
        <v>0</v>
      </c>
      <c r="BRO1359" s="84">
        <f t="shared" si="777"/>
        <v>1000000</v>
      </c>
      <c r="BRP1359" s="84">
        <f t="shared" si="777"/>
        <v>0</v>
      </c>
      <c r="BRQ1359" s="84">
        <f t="shared" si="777"/>
        <v>0</v>
      </c>
      <c r="BRR1359" s="84">
        <f t="shared" si="777"/>
        <v>0</v>
      </c>
      <c r="BRS1359" s="84">
        <f t="shared" si="777"/>
        <v>0</v>
      </c>
      <c r="BRT1359" s="84">
        <f t="shared" si="777"/>
        <v>1000000</v>
      </c>
      <c r="BRZ1359" s="84" t="s">
        <v>235</v>
      </c>
      <c r="BSA1359" s="84" t="s">
        <v>236</v>
      </c>
      <c r="BSB1359" s="84">
        <f>BSB1355</f>
        <v>1000000</v>
      </c>
      <c r="BSC1359" s="84">
        <f t="shared" si="777"/>
        <v>0</v>
      </c>
      <c r="BSD1359" s="84">
        <f t="shared" si="777"/>
        <v>0</v>
      </c>
      <c r="BSE1359" s="84">
        <f t="shared" si="777"/>
        <v>1000000</v>
      </c>
      <c r="BSF1359" s="84">
        <f t="shared" si="777"/>
        <v>0</v>
      </c>
      <c r="BSG1359" s="84">
        <f t="shared" si="777"/>
        <v>0</v>
      </c>
      <c r="BSH1359" s="84">
        <f t="shared" si="777"/>
        <v>0</v>
      </c>
      <c r="BSI1359" s="84">
        <f t="shared" si="777"/>
        <v>0</v>
      </c>
      <c r="BSJ1359" s="84">
        <f t="shared" si="777"/>
        <v>1000000</v>
      </c>
      <c r="BSP1359" s="84" t="s">
        <v>235</v>
      </c>
      <c r="BSQ1359" s="84" t="s">
        <v>236</v>
      </c>
      <c r="BSR1359" s="84">
        <f>BSR1355</f>
        <v>1000000</v>
      </c>
      <c r="BSS1359" s="84">
        <f t="shared" ref="BSS1359:BUV1360" si="778">BSS1355</f>
        <v>0</v>
      </c>
      <c r="BST1359" s="84">
        <f t="shared" si="778"/>
        <v>0</v>
      </c>
      <c r="BSU1359" s="84">
        <f t="shared" si="778"/>
        <v>1000000</v>
      </c>
      <c r="BSV1359" s="84">
        <f t="shared" si="778"/>
        <v>0</v>
      </c>
      <c r="BSW1359" s="84">
        <f t="shared" si="778"/>
        <v>0</v>
      </c>
      <c r="BSX1359" s="84">
        <f t="shared" si="778"/>
        <v>0</v>
      </c>
      <c r="BSY1359" s="84">
        <f t="shared" si="778"/>
        <v>0</v>
      </c>
      <c r="BSZ1359" s="84">
        <f t="shared" si="778"/>
        <v>1000000</v>
      </c>
      <c r="BTF1359" s="84" t="s">
        <v>235</v>
      </c>
      <c r="BTG1359" s="84" t="s">
        <v>236</v>
      </c>
      <c r="BTH1359" s="84">
        <f>BTH1355</f>
        <v>1000000</v>
      </c>
      <c r="BTI1359" s="84">
        <f t="shared" si="778"/>
        <v>0</v>
      </c>
      <c r="BTJ1359" s="84">
        <f t="shared" si="778"/>
        <v>0</v>
      </c>
      <c r="BTK1359" s="84">
        <f t="shared" si="778"/>
        <v>1000000</v>
      </c>
      <c r="BTL1359" s="84">
        <f t="shared" si="778"/>
        <v>0</v>
      </c>
      <c r="BTM1359" s="84">
        <f t="shared" si="778"/>
        <v>0</v>
      </c>
      <c r="BTN1359" s="84">
        <f t="shared" si="778"/>
        <v>0</v>
      </c>
      <c r="BTO1359" s="84">
        <f t="shared" si="778"/>
        <v>0</v>
      </c>
      <c r="BTP1359" s="84">
        <f t="shared" si="778"/>
        <v>1000000</v>
      </c>
      <c r="BTV1359" s="84" t="s">
        <v>235</v>
      </c>
      <c r="BTW1359" s="84" t="s">
        <v>236</v>
      </c>
      <c r="BTX1359" s="84">
        <f>BTX1355</f>
        <v>1000000</v>
      </c>
      <c r="BTY1359" s="84">
        <f t="shared" si="778"/>
        <v>0</v>
      </c>
      <c r="BTZ1359" s="84">
        <f t="shared" si="778"/>
        <v>0</v>
      </c>
      <c r="BUA1359" s="84">
        <f t="shared" si="778"/>
        <v>1000000</v>
      </c>
      <c r="BUB1359" s="84">
        <f t="shared" si="778"/>
        <v>0</v>
      </c>
      <c r="BUC1359" s="84">
        <f t="shared" si="778"/>
        <v>0</v>
      </c>
      <c r="BUD1359" s="84">
        <f t="shared" si="778"/>
        <v>0</v>
      </c>
      <c r="BUE1359" s="84">
        <f t="shared" si="778"/>
        <v>0</v>
      </c>
      <c r="BUF1359" s="84">
        <f t="shared" si="778"/>
        <v>1000000</v>
      </c>
      <c r="BUL1359" s="84" t="s">
        <v>235</v>
      </c>
      <c r="BUM1359" s="84" t="s">
        <v>236</v>
      </c>
      <c r="BUN1359" s="84">
        <f>BUN1355</f>
        <v>1000000</v>
      </c>
      <c r="BUO1359" s="84">
        <f t="shared" si="778"/>
        <v>0</v>
      </c>
      <c r="BUP1359" s="84">
        <f t="shared" si="778"/>
        <v>0</v>
      </c>
      <c r="BUQ1359" s="84">
        <f t="shared" si="778"/>
        <v>1000000</v>
      </c>
      <c r="BUR1359" s="84">
        <f t="shared" si="778"/>
        <v>0</v>
      </c>
      <c r="BUS1359" s="84">
        <f t="shared" si="778"/>
        <v>0</v>
      </c>
      <c r="BUT1359" s="84">
        <f t="shared" si="778"/>
        <v>0</v>
      </c>
      <c r="BUU1359" s="84">
        <f t="shared" si="778"/>
        <v>0</v>
      </c>
      <c r="BUV1359" s="84">
        <f t="shared" si="778"/>
        <v>1000000</v>
      </c>
      <c r="BVB1359" s="84" t="s">
        <v>235</v>
      </c>
      <c r="BVC1359" s="84" t="s">
        <v>236</v>
      </c>
      <c r="BVD1359" s="84">
        <f>BVD1355</f>
        <v>1000000</v>
      </c>
      <c r="BVE1359" s="84">
        <f t="shared" ref="BVE1359:BXH1360" si="779">BVE1355</f>
        <v>0</v>
      </c>
      <c r="BVF1359" s="84">
        <f t="shared" si="779"/>
        <v>0</v>
      </c>
      <c r="BVG1359" s="84">
        <f t="shared" si="779"/>
        <v>1000000</v>
      </c>
      <c r="BVH1359" s="84">
        <f t="shared" si="779"/>
        <v>0</v>
      </c>
      <c r="BVI1359" s="84">
        <f t="shared" si="779"/>
        <v>0</v>
      </c>
      <c r="BVJ1359" s="84">
        <f t="shared" si="779"/>
        <v>0</v>
      </c>
      <c r="BVK1359" s="84">
        <f t="shared" si="779"/>
        <v>0</v>
      </c>
      <c r="BVL1359" s="84">
        <f t="shared" si="779"/>
        <v>1000000</v>
      </c>
      <c r="BVR1359" s="84" t="s">
        <v>235</v>
      </c>
      <c r="BVS1359" s="84" t="s">
        <v>236</v>
      </c>
      <c r="BVT1359" s="84">
        <f>BVT1355</f>
        <v>1000000</v>
      </c>
      <c r="BVU1359" s="84">
        <f t="shared" si="779"/>
        <v>0</v>
      </c>
      <c r="BVV1359" s="84">
        <f t="shared" si="779"/>
        <v>0</v>
      </c>
      <c r="BVW1359" s="84">
        <f t="shared" si="779"/>
        <v>1000000</v>
      </c>
      <c r="BVX1359" s="84">
        <f t="shared" si="779"/>
        <v>0</v>
      </c>
      <c r="BVY1359" s="84">
        <f t="shared" si="779"/>
        <v>0</v>
      </c>
      <c r="BVZ1359" s="84">
        <f t="shared" si="779"/>
        <v>0</v>
      </c>
      <c r="BWA1359" s="84">
        <f t="shared" si="779"/>
        <v>0</v>
      </c>
      <c r="BWB1359" s="84">
        <f t="shared" si="779"/>
        <v>1000000</v>
      </c>
      <c r="BWH1359" s="84" t="s">
        <v>235</v>
      </c>
      <c r="BWI1359" s="84" t="s">
        <v>236</v>
      </c>
      <c r="BWJ1359" s="84">
        <f>BWJ1355</f>
        <v>1000000</v>
      </c>
      <c r="BWK1359" s="84">
        <f t="shared" si="779"/>
        <v>0</v>
      </c>
      <c r="BWL1359" s="84">
        <f t="shared" si="779"/>
        <v>0</v>
      </c>
      <c r="BWM1359" s="84">
        <f t="shared" si="779"/>
        <v>1000000</v>
      </c>
      <c r="BWN1359" s="84">
        <f t="shared" si="779"/>
        <v>0</v>
      </c>
      <c r="BWO1359" s="84">
        <f t="shared" si="779"/>
        <v>0</v>
      </c>
      <c r="BWP1359" s="84">
        <f t="shared" si="779"/>
        <v>0</v>
      </c>
      <c r="BWQ1359" s="84">
        <f t="shared" si="779"/>
        <v>0</v>
      </c>
      <c r="BWR1359" s="84">
        <f t="shared" si="779"/>
        <v>1000000</v>
      </c>
      <c r="BWX1359" s="84" t="s">
        <v>235</v>
      </c>
      <c r="BWY1359" s="84" t="s">
        <v>236</v>
      </c>
      <c r="BWZ1359" s="84">
        <f>BWZ1355</f>
        <v>1000000</v>
      </c>
      <c r="BXA1359" s="84">
        <f t="shared" si="779"/>
        <v>0</v>
      </c>
      <c r="BXB1359" s="84">
        <f t="shared" si="779"/>
        <v>0</v>
      </c>
      <c r="BXC1359" s="84">
        <f t="shared" si="779"/>
        <v>1000000</v>
      </c>
      <c r="BXD1359" s="84">
        <f t="shared" si="779"/>
        <v>0</v>
      </c>
      <c r="BXE1359" s="84">
        <f t="shared" si="779"/>
        <v>0</v>
      </c>
      <c r="BXF1359" s="84">
        <f t="shared" si="779"/>
        <v>0</v>
      </c>
      <c r="BXG1359" s="84">
        <f t="shared" si="779"/>
        <v>0</v>
      </c>
      <c r="BXH1359" s="84">
        <f t="shared" si="779"/>
        <v>1000000</v>
      </c>
      <c r="BXN1359" s="84" t="s">
        <v>235</v>
      </c>
      <c r="BXO1359" s="84" t="s">
        <v>236</v>
      </c>
      <c r="BXP1359" s="84">
        <f>BXP1355</f>
        <v>1000000</v>
      </c>
      <c r="BXQ1359" s="84">
        <f t="shared" ref="BXQ1359:BZT1360" si="780">BXQ1355</f>
        <v>0</v>
      </c>
      <c r="BXR1359" s="84">
        <f t="shared" si="780"/>
        <v>0</v>
      </c>
      <c r="BXS1359" s="84">
        <f t="shared" si="780"/>
        <v>1000000</v>
      </c>
      <c r="BXT1359" s="84">
        <f t="shared" si="780"/>
        <v>0</v>
      </c>
      <c r="BXU1359" s="84">
        <f t="shared" si="780"/>
        <v>0</v>
      </c>
      <c r="BXV1359" s="84">
        <f t="shared" si="780"/>
        <v>0</v>
      </c>
      <c r="BXW1359" s="84">
        <f t="shared" si="780"/>
        <v>0</v>
      </c>
      <c r="BXX1359" s="84">
        <f t="shared" si="780"/>
        <v>1000000</v>
      </c>
      <c r="BYD1359" s="84" t="s">
        <v>235</v>
      </c>
      <c r="BYE1359" s="84" t="s">
        <v>236</v>
      </c>
      <c r="BYF1359" s="84">
        <f>BYF1355</f>
        <v>1000000</v>
      </c>
      <c r="BYG1359" s="84">
        <f t="shared" si="780"/>
        <v>0</v>
      </c>
      <c r="BYH1359" s="84">
        <f t="shared" si="780"/>
        <v>0</v>
      </c>
      <c r="BYI1359" s="84">
        <f t="shared" si="780"/>
        <v>1000000</v>
      </c>
      <c r="BYJ1359" s="84">
        <f t="shared" si="780"/>
        <v>0</v>
      </c>
      <c r="BYK1359" s="84">
        <f t="shared" si="780"/>
        <v>0</v>
      </c>
      <c r="BYL1359" s="84">
        <f t="shared" si="780"/>
        <v>0</v>
      </c>
      <c r="BYM1359" s="84">
        <f t="shared" si="780"/>
        <v>0</v>
      </c>
      <c r="BYN1359" s="84">
        <f t="shared" si="780"/>
        <v>1000000</v>
      </c>
      <c r="BYT1359" s="84" t="s">
        <v>235</v>
      </c>
      <c r="BYU1359" s="84" t="s">
        <v>236</v>
      </c>
      <c r="BYV1359" s="84">
        <f>BYV1355</f>
        <v>1000000</v>
      </c>
      <c r="BYW1359" s="84">
        <f t="shared" si="780"/>
        <v>0</v>
      </c>
      <c r="BYX1359" s="84">
        <f t="shared" si="780"/>
        <v>0</v>
      </c>
      <c r="BYY1359" s="84">
        <f t="shared" si="780"/>
        <v>1000000</v>
      </c>
      <c r="BYZ1359" s="84">
        <f t="shared" si="780"/>
        <v>0</v>
      </c>
      <c r="BZA1359" s="84">
        <f t="shared" si="780"/>
        <v>0</v>
      </c>
      <c r="BZB1359" s="84">
        <f t="shared" si="780"/>
        <v>0</v>
      </c>
      <c r="BZC1359" s="84">
        <f t="shared" si="780"/>
        <v>0</v>
      </c>
      <c r="BZD1359" s="84">
        <f t="shared" si="780"/>
        <v>1000000</v>
      </c>
      <c r="BZJ1359" s="84" t="s">
        <v>235</v>
      </c>
      <c r="BZK1359" s="84" t="s">
        <v>236</v>
      </c>
      <c r="BZL1359" s="84">
        <f>BZL1355</f>
        <v>1000000</v>
      </c>
      <c r="BZM1359" s="84">
        <f t="shared" si="780"/>
        <v>0</v>
      </c>
      <c r="BZN1359" s="84">
        <f t="shared" si="780"/>
        <v>0</v>
      </c>
      <c r="BZO1359" s="84">
        <f t="shared" si="780"/>
        <v>1000000</v>
      </c>
      <c r="BZP1359" s="84">
        <f t="shared" si="780"/>
        <v>0</v>
      </c>
      <c r="BZQ1359" s="84">
        <f t="shared" si="780"/>
        <v>0</v>
      </c>
      <c r="BZR1359" s="84">
        <f t="shared" si="780"/>
        <v>0</v>
      </c>
      <c r="BZS1359" s="84">
        <f t="shared" si="780"/>
        <v>0</v>
      </c>
      <c r="BZT1359" s="84">
        <f t="shared" si="780"/>
        <v>1000000</v>
      </c>
      <c r="BZZ1359" s="84" t="s">
        <v>235</v>
      </c>
      <c r="CAA1359" s="84" t="s">
        <v>236</v>
      </c>
      <c r="CAB1359" s="84">
        <f>CAB1355</f>
        <v>1000000</v>
      </c>
      <c r="CAC1359" s="84">
        <f t="shared" ref="CAC1359:CCF1360" si="781">CAC1355</f>
        <v>0</v>
      </c>
      <c r="CAD1359" s="84">
        <f t="shared" si="781"/>
        <v>0</v>
      </c>
      <c r="CAE1359" s="84">
        <f t="shared" si="781"/>
        <v>1000000</v>
      </c>
      <c r="CAF1359" s="84">
        <f t="shared" si="781"/>
        <v>0</v>
      </c>
      <c r="CAG1359" s="84">
        <f t="shared" si="781"/>
        <v>0</v>
      </c>
      <c r="CAH1359" s="84">
        <f t="shared" si="781"/>
        <v>0</v>
      </c>
      <c r="CAI1359" s="84">
        <f t="shared" si="781"/>
        <v>0</v>
      </c>
      <c r="CAJ1359" s="84">
        <f t="shared" si="781"/>
        <v>1000000</v>
      </c>
      <c r="CAP1359" s="84" t="s">
        <v>235</v>
      </c>
      <c r="CAQ1359" s="84" t="s">
        <v>236</v>
      </c>
      <c r="CAR1359" s="84">
        <f>CAR1355</f>
        <v>1000000</v>
      </c>
      <c r="CAS1359" s="84">
        <f t="shared" si="781"/>
        <v>0</v>
      </c>
      <c r="CAT1359" s="84">
        <f t="shared" si="781"/>
        <v>0</v>
      </c>
      <c r="CAU1359" s="84">
        <f t="shared" si="781"/>
        <v>1000000</v>
      </c>
      <c r="CAV1359" s="84">
        <f t="shared" si="781"/>
        <v>0</v>
      </c>
      <c r="CAW1359" s="84">
        <f t="shared" si="781"/>
        <v>0</v>
      </c>
      <c r="CAX1359" s="84">
        <f t="shared" si="781"/>
        <v>0</v>
      </c>
      <c r="CAY1359" s="84">
        <f t="shared" si="781"/>
        <v>0</v>
      </c>
      <c r="CAZ1359" s="84">
        <f t="shared" si="781"/>
        <v>1000000</v>
      </c>
      <c r="CBF1359" s="84" t="s">
        <v>235</v>
      </c>
      <c r="CBG1359" s="84" t="s">
        <v>236</v>
      </c>
      <c r="CBH1359" s="84">
        <f>CBH1355</f>
        <v>1000000</v>
      </c>
      <c r="CBI1359" s="84">
        <f t="shared" si="781"/>
        <v>0</v>
      </c>
      <c r="CBJ1359" s="84">
        <f t="shared" si="781"/>
        <v>0</v>
      </c>
      <c r="CBK1359" s="84">
        <f t="shared" si="781"/>
        <v>1000000</v>
      </c>
      <c r="CBL1359" s="84">
        <f t="shared" si="781"/>
        <v>0</v>
      </c>
      <c r="CBM1359" s="84">
        <f t="shared" si="781"/>
        <v>0</v>
      </c>
      <c r="CBN1359" s="84">
        <f t="shared" si="781"/>
        <v>0</v>
      </c>
      <c r="CBO1359" s="84">
        <f t="shared" si="781"/>
        <v>0</v>
      </c>
      <c r="CBP1359" s="84">
        <f t="shared" si="781"/>
        <v>1000000</v>
      </c>
      <c r="CBV1359" s="84" t="s">
        <v>235</v>
      </c>
      <c r="CBW1359" s="84" t="s">
        <v>236</v>
      </c>
      <c r="CBX1359" s="84">
        <f>CBX1355</f>
        <v>1000000</v>
      </c>
      <c r="CBY1359" s="84">
        <f t="shared" si="781"/>
        <v>0</v>
      </c>
      <c r="CBZ1359" s="84">
        <f t="shared" si="781"/>
        <v>0</v>
      </c>
      <c r="CCA1359" s="84">
        <f t="shared" si="781"/>
        <v>1000000</v>
      </c>
      <c r="CCB1359" s="84">
        <f t="shared" si="781"/>
        <v>0</v>
      </c>
      <c r="CCC1359" s="84">
        <f t="shared" si="781"/>
        <v>0</v>
      </c>
      <c r="CCD1359" s="84">
        <f t="shared" si="781"/>
        <v>0</v>
      </c>
      <c r="CCE1359" s="84">
        <f t="shared" si="781"/>
        <v>0</v>
      </c>
      <c r="CCF1359" s="84">
        <f t="shared" si="781"/>
        <v>1000000</v>
      </c>
      <c r="CCL1359" s="84" t="s">
        <v>235</v>
      </c>
      <c r="CCM1359" s="84" t="s">
        <v>236</v>
      </c>
      <c r="CCN1359" s="84">
        <f>CCN1355</f>
        <v>1000000</v>
      </c>
      <c r="CCO1359" s="84">
        <f t="shared" ref="CCO1359:CER1360" si="782">CCO1355</f>
        <v>0</v>
      </c>
      <c r="CCP1359" s="84">
        <f t="shared" si="782"/>
        <v>0</v>
      </c>
      <c r="CCQ1359" s="84">
        <f t="shared" si="782"/>
        <v>1000000</v>
      </c>
      <c r="CCR1359" s="84">
        <f t="shared" si="782"/>
        <v>0</v>
      </c>
      <c r="CCS1359" s="84">
        <f t="shared" si="782"/>
        <v>0</v>
      </c>
      <c r="CCT1359" s="84">
        <f t="shared" si="782"/>
        <v>0</v>
      </c>
      <c r="CCU1359" s="84">
        <f t="shared" si="782"/>
        <v>0</v>
      </c>
      <c r="CCV1359" s="84">
        <f t="shared" si="782"/>
        <v>1000000</v>
      </c>
      <c r="CDB1359" s="84" t="s">
        <v>235</v>
      </c>
      <c r="CDC1359" s="84" t="s">
        <v>236</v>
      </c>
      <c r="CDD1359" s="84">
        <f>CDD1355</f>
        <v>1000000</v>
      </c>
      <c r="CDE1359" s="84">
        <f t="shared" si="782"/>
        <v>0</v>
      </c>
      <c r="CDF1359" s="84">
        <f t="shared" si="782"/>
        <v>0</v>
      </c>
      <c r="CDG1359" s="84">
        <f t="shared" si="782"/>
        <v>1000000</v>
      </c>
      <c r="CDH1359" s="84">
        <f t="shared" si="782"/>
        <v>0</v>
      </c>
      <c r="CDI1359" s="84">
        <f t="shared" si="782"/>
        <v>0</v>
      </c>
      <c r="CDJ1359" s="84">
        <f t="shared" si="782"/>
        <v>0</v>
      </c>
      <c r="CDK1359" s="84">
        <f t="shared" si="782"/>
        <v>0</v>
      </c>
      <c r="CDL1359" s="84">
        <f t="shared" si="782"/>
        <v>1000000</v>
      </c>
      <c r="CDR1359" s="84" t="s">
        <v>235</v>
      </c>
      <c r="CDS1359" s="84" t="s">
        <v>236</v>
      </c>
      <c r="CDT1359" s="84">
        <f>CDT1355</f>
        <v>1000000</v>
      </c>
      <c r="CDU1359" s="84">
        <f t="shared" si="782"/>
        <v>0</v>
      </c>
      <c r="CDV1359" s="84">
        <f t="shared" si="782"/>
        <v>0</v>
      </c>
      <c r="CDW1359" s="84">
        <f t="shared" si="782"/>
        <v>1000000</v>
      </c>
      <c r="CDX1359" s="84">
        <f t="shared" si="782"/>
        <v>0</v>
      </c>
      <c r="CDY1359" s="84">
        <f t="shared" si="782"/>
        <v>0</v>
      </c>
      <c r="CDZ1359" s="84">
        <f t="shared" si="782"/>
        <v>0</v>
      </c>
      <c r="CEA1359" s="84">
        <f t="shared" si="782"/>
        <v>0</v>
      </c>
      <c r="CEB1359" s="84">
        <f t="shared" si="782"/>
        <v>1000000</v>
      </c>
      <c r="CEH1359" s="84" t="s">
        <v>235</v>
      </c>
      <c r="CEI1359" s="84" t="s">
        <v>236</v>
      </c>
      <c r="CEJ1359" s="84">
        <f>CEJ1355</f>
        <v>1000000</v>
      </c>
      <c r="CEK1359" s="84">
        <f t="shared" si="782"/>
        <v>0</v>
      </c>
      <c r="CEL1359" s="84">
        <f t="shared" si="782"/>
        <v>0</v>
      </c>
      <c r="CEM1359" s="84">
        <f t="shared" si="782"/>
        <v>1000000</v>
      </c>
      <c r="CEN1359" s="84">
        <f t="shared" si="782"/>
        <v>0</v>
      </c>
      <c r="CEO1359" s="84">
        <f t="shared" si="782"/>
        <v>0</v>
      </c>
      <c r="CEP1359" s="84">
        <f t="shared" si="782"/>
        <v>0</v>
      </c>
      <c r="CEQ1359" s="84">
        <f t="shared" si="782"/>
        <v>0</v>
      </c>
      <c r="CER1359" s="84">
        <f t="shared" si="782"/>
        <v>1000000</v>
      </c>
      <c r="CEX1359" s="84" t="s">
        <v>235</v>
      </c>
      <c r="CEY1359" s="84" t="s">
        <v>236</v>
      </c>
      <c r="CEZ1359" s="84">
        <f>CEZ1355</f>
        <v>1000000</v>
      </c>
      <c r="CFA1359" s="84">
        <f t="shared" ref="CFA1359:CHD1360" si="783">CFA1355</f>
        <v>0</v>
      </c>
      <c r="CFB1359" s="84">
        <f t="shared" si="783"/>
        <v>0</v>
      </c>
      <c r="CFC1359" s="84">
        <f t="shared" si="783"/>
        <v>1000000</v>
      </c>
      <c r="CFD1359" s="84">
        <f t="shared" si="783"/>
        <v>0</v>
      </c>
      <c r="CFE1359" s="84">
        <f t="shared" si="783"/>
        <v>0</v>
      </c>
      <c r="CFF1359" s="84">
        <f t="shared" si="783"/>
        <v>0</v>
      </c>
      <c r="CFG1359" s="84">
        <f t="shared" si="783"/>
        <v>0</v>
      </c>
      <c r="CFH1359" s="84">
        <f t="shared" si="783"/>
        <v>1000000</v>
      </c>
      <c r="CFN1359" s="84" t="s">
        <v>235</v>
      </c>
      <c r="CFO1359" s="84" t="s">
        <v>236</v>
      </c>
      <c r="CFP1359" s="84">
        <f>CFP1355</f>
        <v>1000000</v>
      </c>
      <c r="CFQ1359" s="84">
        <f t="shared" si="783"/>
        <v>0</v>
      </c>
      <c r="CFR1359" s="84">
        <f t="shared" si="783"/>
        <v>0</v>
      </c>
      <c r="CFS1359" s="84">
        <f t="shared" si="783"/>
        <v>1000000</v>
      </c>
      <c r="CFT1359" s="84">
        <f t="shared" si="783"/>
        <v>0</v>
      </c>
      <c r="CFU1359" s="84">
        <f t="shared" si="783"/>
        <v>0</v>
      </c>
      <c r="CFV1359" s="84">
        <f t="shared" si="783"/>
        <v>0</v>
      </c>
      <c r="CFW1359" s="84">
        <f t="shared" si="783"/>
        <v>0</v>
      </c>
      <c r="CFX1359" s="84">
        <f t="shared" si="783"/>
        <v>1000000</v>
      </c>
      <c r="CGD1359" s="84" t="s">
        <v>235</v>
      </c>
      <c r="CGE1359" s="84" t="s">
        <v>236</v>
      </c>
      <c r="CGF1359" s="84">
        <f>CGF1355</f>
        <v>1000000</v>
      </c>
      <c r="CGG1359" s="84">
        <f t="shared" si="783"/>
        <v>0</v>
      </c>
      <c r="CGH1359" s="84">
        <f t="shared" si="783"/>
        <v>0</v>
      </c>
      <c r="CGI1359" s="84">
        <f t="shared" si="783"/>
        <v>1000000</v>
      </c>
      <c r="CGJ1359" s="84">
        <f t="shared" si="783"/>
        <v>0</v>
      </c>
      <c r="CGK1359" s="84">
        <f t="shared" si="783"/>
        <v>0</v>
      </c>
      <c r="CGL1359" s="84">
        <f t="shared" si="783"/>
        <v>0</v>
      </c>
      <c r="CGM1359" s="84">
        <f t="shared" si="783"/>
        <v>0</v>
      </c>
      <c r="CGN1359" s="84">
        <f t="shared" si="783"/>
        <v>1000000</v>
      </c>
      <c r="CGT1359" s="84" t="s">
        <v>235</v>
      </c>
      <c r="CGU1359" s="84" t="s">
        <v>236</v>
      </c>
      <c r="CGV1359" s="84">
        <f>CGV1355</f>
        <v>1000000</v>
      </c>
      <c r="CGW1359" s="84">
        <f t="shared" si="783"/>
        <v>0</v>
      </c>
      <c r="CGX1359" s="84">
        <f t="shared" si="783"/>
        <v>0</v>
      </c>
      <c r="CGY1359" s="84">
        <f t="shared" si="783"/>
        <v>1000000</v>
      </c>
      <c r="CGZ1359" s="84">
        <f t="shared" si="783"/>
        <v>0</v>
      </c>
      <c r="CHA1359" s="84">
        <f t="shared" si="783"/>
        <v>0</v>
      </c>
      <c r="CHB1359" s="84">
        <f t="shared" si="783"/>
        <v>0</v>
      </c>
      <c r="CHC1359" s="84">
        <f t="shared" si="783"/>
        <v>0</v>
      </c>
      <c r="CHD1359" s="84">
        <f t="shared" si="783"/>
        <v>1000000</v>
      </c>
      <c r="CHJ1359" s="84" t="s">
        <v>235</v>
      </c>
      <c r="CHK1359" s="84" t="s">
        <v>236</v>
      </c>
      <c r="CHL1359" s="84">
        <f>CHL1355</f>
        <v>1000000</v>
      </c>
      <c r="CHM1359" s="84">
        <f t="shared" ref="CHM1359:CJP1360" si="784">CHM1355</f>
        <v>0</v>
      </c>
      <c r="CHN1359" s="84">
        <f t="shared" si="784"/>
        <v>0</v>
      </c>
      <c r="CHO1359" s="84">
        <f t="shared" si="784"/>
        <v>1000000</v>
      </c>
      <c r="CHP1359" s="84">
        <f t="shared" si="784"/>
        <v>0</v>
      </c>
      <c r="CHQ1359" s="84">
        <f t="shared" si="784"/>
        <v>0</v>
      </c>
      <c r="CHR1359" s="84">
        <f t="shared" si="784"/>
        <v>0</v>
      </c>
      <c r="CHS1359" s="84">
        <f t="shared" si="784"/>
        <v>0</v>
      </c>
      <c r="CHT1359" s="84">
        <f t="shared" si="784"/>
        <v>1000000</v>
      </c>
      <c r="CHZ1359" s="84" t="s">
        <v>235</v>
      </c>
      <c r="CIA1359" s="84" t="s">
        <v>236</v>
      </c>
      <c r="CIB1359" s="84">
        <f>CIB1355</f>
        <v>1000000</v>
      </c>
      <c r="CIC1359" s="84">
        <f t="shared" si="784"/>
        <v>0</v>
      </c>
      <c r="CID1359" s="84">
        <f t="shared" si="784"/>
        <v>0</v>
      </c>
      <c r="CIE1359" s="84">
        <f t="shared" si="784"/>
        <v>1000000</v>
      </c>
      <c r="CIF1359" s="84">
        <f t="shared" si="784"/>
        <v>0</v>
      </c>
      <c r="CIG1359" s="84">
        <f t="shared" si="784"/>
        <v>0</v>
      </c>
      <c r="CIH1359" s="84">
        <f t="shared" si="784"/>
        <v>0</v>
      </c>
      <c r="CII1359" s="84">
        <f t="shared" si="784"/>
        <v>0</v>
      </c>
      <c r="CIJ1359" s="84">
        <f t="shared" si="784"/>
        <v>1000000</v>
      </c>
      <c r="CIP1359" s="84" t="s">
        <v>235</v>
      </c>
      <c r="CIQ1359" s="84" t="s">
        <v>236</v>
      </c>
      <c r="CIR1359" s="84">
        <f>CIR1355</f>
        <v>1000000</v>
      </c>
      <c r="CIS1359" s="84">
        <f t="shared" si="784"/>
        <v>0</v>
      </c>
      <c r="CIT1359" s="84">
        <f t="shared" si="784"/>
        <v>0</v>
      </c>
      <c r="CIU1359" s="84">
        <f t="shared" si="784"/>
        <v>1000000</v>
      </c>
      <c r="CIV1359" s="84">
        <f t="shared" si="784"/>
        <v>0</v>
      </c>
      <c r="CIW1359" s="84">
        <f t="shared" si="784"/>
        <v>0</v>
      </c>
      <c r="CIX1359" s="84">
        <f t="shared" si="784"/>
        <v>0</v>
      </c>
      <c r="CIY1359" s="84">
        <f t="shared" si="784"/>
        <v>0</v>
      </c>
      <c r="CIZ1359" s="84">
        <f t="shared" si="784"/>
        <v>1000000</v>
      </c>
      <c r="CJF1359" s="84" t="s">
        <v>235</v>
      </c>
      <c r="CJG1359" s="84" t="s">
        <v>236</v>
      </c>
      <c r="CJH1359" s="84">
        <f>CJH1355</f>
        <v>1000000</v>
      </c>
      <c r="CJI1359" s="84">
        <f t="shared" si="784"/>
        <v>0</v>
      </c>
      <c r="CJJ1359" s="84">
        <f t="shared" si="784"/>
        <v>0</v>
      </c>
      <c r="CJK1359" s="84">
        <f t="shared" si="784"/>
        <v>1000000</v>
      </c>
      <c r="CJL1359" s="84">
        <f t="shared" si="784"/>
        <v>0</v>
      </c>
      <c r="CJM1359" s="84">
        <f t="shared" si="784"/>
        <v>0</v>
      </c>
      <c r="CJN1359" s="84">
        <f t="shared" si="784"/>
        <v>0</v>
      </c>
      <c r="CJO1359" s="84">
        <f t="shared" si="784"/>
        <v>0</v>
      </c>
      <c r="CJP1359" s="84">
        <f t="shared" si="784"/>
        <v>1000000</v>
      </c>
      <c r="CJV1359" s="84" t="s">
        <v>235</v>
      </c>
      <c r="CJW1359" s="84" t="s">
        <v>236</v>
      </c>
      <c r="CJX1359" s="84">
        <f>CJX1355</f>
        <v>1000000</v>
      </c>
      <c r="CJY1359" s="84">
        <f t="shared" ref="CJY1359:CMB1360" si="785">CJY1355</f>
        <v>0</v>
      </c>
      <c r="CJZ1359" s="84">
        <f t="shared" si="785"/>
        <v>0</v>
      </c>
      <c r="CKA1359" s="84">
        <f t="shared" si="785"/>
        <v>1000000</v>
      </c>
      <c r="CKB1359" s="84">
        <f t="shared" si="785"/>
        <v>0</v>
      </c>
      <c r="CKC1359" s="84">
        <f t="shared" si="785"/>
        <v>0</v>
      </c>
      <c r="CKD1359" s="84">
        <f t="shared" si="785"/>
        <v>0</v>
      </c>
      <c r="CKE1359" s="84">
        <f t="shared" si="785"/>
        <v>0</v>
      </c>
      <c r="CKF1359" s="84">
        <f t="shared" si="785"/>
        <v>1000000</v>
      </c>
      <c r="CKL1359" s="84" t="s">
        <v>235</v>
      </c>
      <c r="CKM1359" s="84" t="s">
        <v>236</v>
      </c>
      <c r="CKN1359" s="84">
        <f>CKN1355</f>
        <v>1000000</v>
      </c>
      <c r="CKO1359" s="84">
        <f t="shared" si="785"/>
        <v>0</v>
      </c>
      <c r="CKP1359" s="84">
        <f t="shared" si="785"/>
        <v>0</v>
      </c>
      <c r="CKQ1359" s="84">
        <f t="shared" si="785"/>
        <v>1000000</v>
      </c>
      <c r="CKR1359" s="84">
        <f t="shared" si="785"/>
        <v>0</v>
      </c>
      <c r="CKS1359" s="84">
        <f t="shared" si="785"/>
        <v>0</v>
      </c>
      <c r="CKT1359" s="84">
        <f t="shared" si="785"/>
        <v>0</v>
      </c>
      <c r="CKU1359" s="84">
        <f t="shared" si="785"/>
        <v>0</v>
      </c>
      <c r="CKV1359" s="84">
        <f t="shared" si="785"/>
        <v>1000000</v>
      </c>
      <c r="CLB1359" s="84" t="s">
        <v>235</v>
      </c>
      <c r="CLC1359" s="84" t="s">
        <v>236</v>
      </c>
      <c r="CLD1359" s="84">
        <f>CLD1355</f>
        <v>1000000</v>
      </c>
      <c r="CLE1359" s="84">
        <f t="shared" si="785"/>
        <v>0</v>
      </c>
      <c r="CLF1359" s="84">
        <f t="shared" si="785"/>
        <v>0</v>
      </c>
      <c r="CLG1359" s="84">
        <f t="shared" si="785"/>
        <v>1000000</v>
      </c>
      <c r="CLH1359" s="84">
        <f t="shared" si="785"/>
        <v>0</v>
      </c>
      <c r="CLI1359" s="84">
        <f t="shared" si="785"/>
        <v>0</v>
      </c>
      <c r="CLJ1359" s="84">
        <f t="shared" si="785"/>
        <v>0</v>
      </c>
      <c r="CLK1359" s="84">
        <f t="shared" si="785"/>
        <v>0</v>
      </c>
      <c r="CLL1359" s="84">
        <f t="shared" si="785"/>
        <v>1000000</v>
      </c>
      <c r="CLR1359" s="84" t="s">
        <v>235</v>
      </c>
      <c r="CLS1359" s="84" t="s">
        <v>236</v>
      </c>
      <c r="CLT1359" s="84">
        <f>CLT1355</f>
        <v>1000000</v>
      </c>
      <c r="CLU1359" s="84">
        <f t="shared" si="785"/>
        <v>0</v>
      </c>
      <c r="CLV1359" s="84">
        <f t="shared" si="785"/>
        <v>0</v>
      </c>
      <c r="CLW1359" s="84">
        <f t="shared" si="785"/>
        <v>1000000</v>
      </c>
      <c r="CLX1359" s="84">
        <f t="shared" si="785"/>
        <v>0</v>
      </c>
      <c r="CLY1359" s="84">
        <f t="shared" si="785"/>
        <v>0</v>
      </c>
      <c r="CLZ1359" s="84">
        <f t="shared" si="785"/>
        <v>0</v>
      </c>
      <c r="CMA1359" s="84">
        <f t="shared" si="785"/>
        <v>0</v>
      </c>
      <c r="CMB1359" s="84">
        <f t="shared" si="785"/>
        <v>1000000</v>
      </c>
      <c r="CMH1359" s="84" t="s">
        <v>235</v>
      </c>
      <c r="CMI1359" s="84" t="s">
        <v>236</v>
      </c>
      <c r="CMJ1359" s="84">
        <f>CMJ1355</f>
        <v>1000000</v>
      </c>
      <c r="CMK1359" s="84">
        <f t="shared" ref="CMK1359:CON1360" si="786">CMK1355</f>
        <v>0</v>
      </c>
      <c r="CML1359" s="84">
        <f t="shared" si="786"/>
        <v>0</v>
      </c>
      <c r="CMM1359" s="84">
        <f t="shared" si="786"/>
        <v>1000000</v>
      </c>
      <c r="CMN1359" s="84">
        <f t="shared" si="786"/>
        <v>0</v>
      </c>
      <c r="CMO1359" s="84">
        <f t="shared" si="786"/>
        <v>0</v>
      </c>
      <c r="CMP1359" s="84">
        <f t="shared" si="786"/>
        <v>0</v>
      </c>
      <c r="CMQ1359" s="84">
        <f t="shared" si="786"/>
        <v>0</v>
      </c>
      <c r="CMR1359" s="84">
        <f t="shared" si="786"/>
        <v>1000000</v>
      </c>
      <c r="CMX1359" s="84" t="s">
        <v>235</v>
      </c>
      <c r="CMY1359" s="84" t="s">
        <v>236</v>
      </c>
      <c r="CMZ1359" s="84">
        <f>CMZ1355</f>
        <v>1000000</v>
      </c>
      <c r="CNA1359" s="84">
        <f t="shared" si="786"/>
        <v>0</v>
      </c>
      <c r="CNB1359" s="84">
        <f t="shared" si="786"/>
        <v>0</v>
      </c>
      <c r="CNC1359" s="84">
        <f t="shared" si="786"/>
        <v>1000000</v>
      </c>
      <c r="CND1359" s="84">
        <f t="shared" si="786"/>
        <v>0</v>
      </c>
      <c r="CNE1359" s="84">
        <f t="shared" si="786"/>
        <v>0</v>
      </c>
      <c r="CNF1359" s="84">
        <f t="shared" si="786"/>
        <v>0</v>
      </c>
      <c r="CNG1359" s="84">
        <f t="shared" si="786"/>
        <v>0</v>
      </c>
      <c r="CNH1359" s="84">
        <f t="shared" si="786"/>
        <v>1000000</v>
      </c>
      <c r="CNN1359" s="84" t="s">
        <v>235</v>
      </c>
      <c r="CNO1359" s="84" t="s">
        <v>236</v>
      </c>
      <c r="CNP1359" s="84">
        <f>CNP1355</f>
        <v>1000000</v>
      </c>
      <c r="CNQ1359" s="84">
        <f t="shared" si="786"/>
        <v>0</v>
      </c>
      <c r="CNR1359" s="84">
        <f t="shared" si="786"/>
        <v>0</v>
      </c>
      <c r="CNS1359" s="84">
        <f t="shared" si="786"/>
        <v>1000000</v>
      </c>
      <c r="CNT1359" s="84">
        <f t="shared" si="786"/>
        <v>0</v>
      </c>
      <c r="CNU1359" s="84">
        <f t="shared" si="786"/>
        <v>0</v>
      </c>
      <c r="CNV1359" s="84">
        <f t="shared" si="786"/>
        <v>0</v>
      </c>
      <c r="CNW1359" s="84">
        <f t="shared" si="786"/>
        <v>0</v>
      </c>
      <c r="CNX1359" s="84">
        <f t="shared" si="786"/>
        <v>1000000</v>
      </c>
      <c r="COD1359" s="84" t="s">
        <v>235</v>
      </c>
      <c r="COE1359" s="84" t="s">
        <v>236</v>
      </c>
      <c r="COF1359" s="84">
        <f>COF1355</f>
        <v>1000000</v>
      </c>
      <c r="COG1359" s="84">
        <f t="shared" si="786"/>
        <v>0</v>
      </c>
      <c r="COH1359" s="84">
        <f t="shared" si="786"/>
        <v>0</v>
      </c>
      <c r="COI1359" s="84">
        <f t="shared" si="786"/>
        <v>1000000</v>
      </c>
      <c r="COJ1359" s="84">
        <f t="shared" si="786"/>
        <v>0</v>
      </c>
      <c r="COK1359" s="84">
        <f t="shared" si="786"/>
        <v>0</v>
      </c>
      <c r="COL1359" s="84">
        <f t="shared" si="786"/>
        <v>0</v>
      </c>
      <c r="COM1359" s="84">
        <f t="shared" si="786"/>
        <v>0</v>
      </c>
      <c r="CON1359" s="84">
        <f t="shared" si="786"/>
        <v>1000000</v>
      </c>
      <c r="COT1359" s="84" t="s">
        <v>235</v>
      </c>
      <c r="COU1359" s="84" t="s">
        <v>236</v>
      </c>
      <c r="COV1359" s="84">
        <f>COV1355</f>
        <v>1000000</v>
      </c>
      <c r="COW1359" s="84">
        <f t="shared" ref="COW1359:CQZ1360" si="787">COW1355</f>
        <v>0</v>
      </c>
      <c r="COX1359" s="84">
        <f t="shared" si="787"/>
        <v>0</v>
      </c>
      <c r="COY1359" s="84">
        <f t="shared" si="787"/>
        <v>1000000</v>
      </c>
      <c r="COZ1359" s="84">
        <f t="shared" si="787"/>
        <v>0</v>
      </c>
      <c r="CPA1359" s="84">
        <f t="shared" si="787"/>
        <v>0</v>
      </c>
      <c r="CPB1359" s="84">
        <f t="shared" si="787"/>
        <v>0</v>
      </c>
      <c r="CPC1359" s="84">
        <f t="shared" si="787"/>
        <v>0</v>
      </c>
      <c r="CPD1359" s="84">
        <f t="shared" si="787"/>
        <v>1000000</v>
      </c>
      <c r="CPJ1359" s="84" t="s">
        <v>235</v>
      </c>
      <c r="CPK1359" s="84" t="s">
        <v>236</v>
      </c>
      <c r="CPL1359" s="84">
        <f>CPL1355</f>
        <v>1000000</v>
      </c>
      <c r="CPM1359" s="84">
        <f t="shared" si="787"/>
        <v>0</v>
      </c>
      <c r="CPN1359" s="84">
        <f t="shared" si="787"/>
        <v>0</v>
      </c>
      <c r="CPO1359" s="84">
        <f t="shared" si="787"/>
        <v>1000000</v>
      </c>
      <c r="CPP1359" s="84">
        <f t="shared" si="787"/>
        <v>0</v>
      </c>
      <c r="CPQ1359" s="84">
        <f t="shared" si="787"/>
        <v>0</v>
      </c>
      <c r="CPR1359" s="84">
        <f t="shared" si="787"/>
        <v>0</v>
      </c>
      <c r="CPS1359" s="84">
        <f t="shared" si="787"/>
        <v>0</v>
      </c>
      <c r="CPT1359" s="84">
        <f t="shared" si="787"/>
        <v>1000000</v>
      </c>
      <c r="CPZ1359" s="84" t="s">
        <v>235</v>
      </c>
      <c r="CQA1359" s="84" t="s">
        <v>236</v>
      </c>
      <c r="CQB1359" s="84">
        <f>CQB1355</f>
        <v>1000000</v>
      </c>
      <c r="CQC1359" s="84">
        <f t="shared" si="787"/>
        <v>0</v>
      </c>
      <c r="CQD1359" s="84">
        <f t="shared" si="787"/>
        <v>0</v>
      </c>
      <c r="CQE1359" s="84">
        <f t="shared" si="787"/>
        <v>1000000</v>
      </c>
      <c r="CQF1359" s="84">
        <f t="shared" si="787"/>
        <v>0</v>
      </c>
      <c r="CQG1359" s="84">
        <f t="shared" si="787"/>
        <v>0</v>
      </c>
      <c r="CQH1359" s="84">
        <f t="shared" si="787"/>
        <v>0</v>
      </c>
      <c r="CQI1359" s="84">
        <f t="shared" si="787"/>
        <v>0</v>
      </c>
      <c r="CQJ1359" s="84">
        <f t="shared" si="787"/>
        <v>1000000</v>
      </c>
      <c r="CQP1359" s="84" t="s">
        <v>235</v>
      </c>
      <c r="CQQ1359" s="84" t="s">
        <v>236</v>
      </c>
      <c r="CQR1359" s="84">
        <f>CQR1355</f>
        <v>1000000</v>
      </c>
      <c r="CQS1359" s="84">
        <f t="shared" si="787"/>
        <v>0</v>
      </c>
      <c r="CQT1359" s="84">
        <f t="shared" si="787"/>
        <v>0</v>
      </c>
      <c r="CQU1359" s="84">
        <f t="shared" si="787"/>
        <v>1000000</v>
      </c>
      <c r="CQV1359" s="84">
        <f t="shared" si="787"/>
        <v>0</v>
      </c>
      <c r="CQW1359" s="84">
        <f t="shared" si="787"/>
        <v>0</v>
      </c>
      <c r="CQX1359" s="84">
        <f t="shared" si="787"/>
        <v>0</v>
      </c>
      <c r="CQY1359" s="84">
        <f t="shared" si="787"/>
        <v>0</v>
      </c>
      <c r="CQZ1359" s="84">
        <f t="shared" si="787"/>
        <v>1000000</v>
      </c>
      <c r="CRF1359" s="84" t="s">
        <v>235</v>
      </c>
      <c r="CRG1359" s="84" t="s">
        <v>236</v>
      </c>
      <c r="CRH1359" s="84">
        <f>CRH1355</f>
        <v>1000000</v>
      </c>
      <c r="CRI1359" s="84">
        <f t="shared" ref="CRI1359:CTL1360" si="788">CRI1355</f>
        <v>0</v>
      </c>
      <c r="CRJ1359" s="84">
        <f t="shared" si="788"/>
        <v>0</v>
      </c>
      <c r="CRK1359" s="84">
        <f t="shared" si="788"/>
        <v>1000000</v>
      </c>
      <c r="CRL1359" s="84">
        <f t="shared" si="788"/>
        <v>0</v>
      </c>
      <c r="CRM1359" s="84">
        <f t="shared" si="788"/>
        <v>0</v>
      </c>
      <c r="CRN1359" s="84">
        <f t="shared" si="788"/>
        <v>0</v>
      </c>
      <c r="CRO1359" s="84">
        <f t="shared" si="788"/>
        <v>0</v>
      </c>
      <c r="CRP1359" s="84">
        <f t="shared" si="788"/>
        <v>1000000</v>
      </c>
      <c r="CRV1359" s="84" t="s">
        <v>235</v>
      </c>
      <c r="CRW1359" s="84" t="s">
        <v>236</v>
      </c>
      <c r="CRX1359" s="84">
        <f>CRX1355</f>
        <v>1000000</v>
      </c>
      <c r="CRY1359" s="84">
        <f t="shared" si="788"/>
        <v>0</v>
      </c>
      <c r="CRZ1359" s="84">
        <f t="shared" si="788"/>
        <v>0</v>
      </c>
      <c r="CSA1359" s="84">
        <f t="shared" si="788"/>
        <v>1000000</v>
      </c>
      <c r="CSB1359" s="84">
        <f t="shared" si="788"/>
        <v>0</v>
      </c>
      <c r="CSC1359" s="84">
        <f t="shared" si="788"/>
        <v>0</v>
      </c>
      <c r="CSD1359" s="84">
        <f t="shared" si="788"/>
        <v>0</v>
      </c>
      <c r="CSE1359" s="84">
        <f t="shared" si="788"/>
        <v>0</v>
      </c>
      <c r="CSF1359" s="84">
        <f t="shared" si="788"/>
        <v>1000000</v>
      </c>
      <c r="CSL1359" s="84" t="s">
        <v>235</v>
      </c>
      <c r="CSM1359" s="84" t="s">
        <v>236</v>
      </c>
      <c r="CSN1359" s="84">
        <f>CSN1355</f>
        <v>1000000</v>
      </c>
      <c r="CSO1359" s="84">
        <f t="shared" si="788"/>
        <v>0</v>
      </c>
      <c r="CSP1359" s="84">
        <f t="shared" si="788"/>
        <v>0</v>
      </c>
      <c r="CSQ1359" s="84">
        <f t="shared" si="788"/>
        <v>1000000</v>
      </c>
      <c r="CSR1359" s="84">
        <f t="shared" si="788"/>
        <v>0</v>
      </c>
      <c r="CSS1359" s="84">
        <f t="shared" si="788"/>
        <v>0</v>
      </c>
      <c r="CST1359" s="84">
        <f t="shared" si="788"/>
        <v>0</v>
      </c>
      <c r="CSU1359" s="84">
        <f t="shared" si="788"/>
        <v>0</v>
      </c>
      <c r="CSV1359" s="84">
        <f t="shared" si="788"/>
        <v>1000000</v>
      </c>
      <c r="CTB1359" s="84" t="s">
        <v>235</v>
      </c>
      <c r="CTC1359" s="84" t="s">
        <v>236</v>
      </c>
      <c r="CTD1359" s="84">
        <f>CTD1355</f>
        <v>1000000</v>
      </c>
      <c r="CTE1359" s="84">
        <f t="shared" si="788"/>
        <v>0</v>
      </c>
      <c r="CTF1359" s="84">
        <f t="shared" si="788"/>
        <v>0</v>
      </c>
      <c r="CTG1359" s="84">
        <f t="shared" si="788"/>
        <v>1000000</v>
      </c>
      <c r="CTH1359" s="84">
        <f t="shared" si="788"/>
        <v>0</v>
      </c>
      <c r="CTI1359" s="84">
        <f t="shared" si="788"/>
        <v>0</v>
      </c>
      <c r="CTJ1359" s="84">
        <f t="shared" si="788"/>
        <v>0</v>
      </c>
      <c r="CTK1359" s="84">
        <f t="shared" si="788"/>
        <v>0</v>
      </c>
      <c r="CTL1359" s="84">
        <f t="shared" si="788"/>
        <v>1000000</v>
      </c>
      <c r="CTR1359" s="84" t="s">
        <v>235</v>
      </c>
      <c r="CTS1359" s="84" t="s">
        <v>236</v>
      </c>
      <c r="CTT1359" s="84">
        <f>CTT1355</f>
        <v>1000000</v>
      </c>
      <c r="CTU1359" s="84">
        <f t="shared" ref="CTU1359:CVX1360" si="789">CTU1355</f>
        <v>0</v>
      </c>
      <c r="CTV1359" s="84">
        <f t="shared" si="789"/>
        <v>0</v>
      </c>
      <c r="CTW1359" s="84">
        <f t="shared" si="789"/>
        <v>1000000</v>
      </c>
      <c r="CTX1359" s="84">
        <f t="shared" si="789"/>
        <v>0</v>
      </c>
      <c r="CTY1359" s="84">
        <f t="shared" si="789"/>
        <v>0</v>
      </c>
      <c r="CTZ1359" s="84">
        <f t="shared" si="789"/>
        <v>0</v>
      </c>
      <c r="CUA1359" s="84">
        <f t="shared" si="789"/>
        <v>0</v>
      </c>
      <c r="CUB1359" s="84">
        <f t="shared" si="789"/>
        <v>1000000</v>
      </c>
      <c r="CUH1359" s="84" t="s">
        <v>235</v>
      </c>
      <c r="CUI1359" s="84" t="s">
        <v>236</v>
      </c>
      <c r="CUJ1359" s="84">
        <f>CUJ1355</f>
        <v>1000000</v>
      </c>
      <c r="CUK1359" s="84">
        <f t="shared" si="789"/>
        <v>0</v>
      </c>
      <c r="CUL1359" s="84">
        <f t="shared" si="789"/>
        <v>0</v>
      </c>
      <c r="CUM1359" s="84">
        <f t="shared" si="789"/>
        <v>1000000</v>
      </c>
      <c r="CUN1359" s="84">
        <f t="shared" si="789"/>
        <v>0</v>
      </c>
      <c r="CUO1359" s="84">
        <f t="shared" si="789"/>
        <v>0</v>
      </c>
      <c r="CUP1359" s="84">
        <f t="shared" si="789"/>
        <v>0</v>
      </c>
      <c r="CUQ1359" s="84">
        <f t="shared" si="789"/>
        <v>0</v>
      </c>
      <c r="CUR1359" s="84">
        <f t="shared" si="789"/>
        <v>1000000</v>
      </c>
      <c r="CUX1359" s="84" t="s">
        <v>235</v>
      </c>
      <c r="CUY1359" s="84" t="s">
        <v>236</v>
      </c>
      <c r="CUZ1359" s="84">
        <f>CUZ1355</f>
        <v>1000000</v>
      </c>
      <c r="CVA1359" s="84">
        <f t="shared" si="789"/>
        <v>0</v>
      </c>
      <c r="CVB1359" s="84">
        <f t="shared" si="789"/>
        <v>0</v>
      </c>
      <c r="CVC1359" s="84">
        <f t="shared" si="789"/>
        <v>1000000</v>
      </c>
      <c r="CVD1359" s="84">
        <f t="shared" si="789"/>
        <v>0</v>
      </c>
      <c r="CVE1359" s="84">
        <f t="shared" si="789"/>
        <v>0</v>
      </c>
      <c r="CVF1359" s="84">
        <f t="shared" si="789"/>
        <v>0</v>
      </c>
      <c r="CVG1359" s="84">
        <f t="shared" si="789"/>
        <v>0</v>
      </c>
      <c r="CVH1359" s="84">
        <f t="shared" si="789"/>
        <v>1000000</v>
      </c>
      <c r="CVN1359" s="84" t="s">
        <v>235</v>
      </c>
      <c r="CVO1359" s="84" t="s">
        <v>236</v>
      </c>
      <c r="CVP1359" s="84">
        <f>CVP1355</f>
        <v>1000000</v>
      </c>
      <c r="CVQ1359" s="84">
        <f t="shared" si="789"/>
        <v>0</v>
      </c>
      <c r="CVR1359" s="84">
        <f t="shared" si="789"/>
        <v>0</v>
      </c>
      <c r="CVS1359" s="84">
        <f t="shared" si="789"/>
        <v>1000000</v>
      </c>
      <c r="CVT1359" s="84">
        <f t="shared" si="789"/>
        <v>0</v>
      </c>
      <c r="CVU1359" s="84">
        <f t="shared" si="789"/>
        <v>0</v>
      </c>
      <c r="CVV1359" s="84">
        <f t="shared" si="789"/>
        <v>0</v>
      </c>
      <c r="CVW1359" s="84">
        <f t="shared" si="789"/>
        <v>0</v>
      </c>
      <c r="CVX1359" s="84">
        <f t="shared" si="789"/>
        <v>1000000</v>
      </c>
      <c r="CWD1359" s="84" t="s">
        <v>235</v>
      </c>
      <c r="CWE1359" s="84" t="s">
        <v>236</v>
      </c>
      <c r="CWF1359" s="84">
        <f>CWF1355</f>
        <v>1000000</v>
      </c>
      <c r="CWG1359" s="84">
        <f t="shared" ref="CWG1359:CYJ1360" si="790">CWG1355</f>
        <v>0</v>
      </c>
      <c r="CWH1359" s="84">
        <f t="shared" si="790"/>
        <v>0</v>
      </c>
      <c r="CWI1359" s="84">
        <f t="shared" si="790"/>
        <v>1000000</v>
      </c>
      <c r="CWJ1359" s="84">
        <f t="shared" si="790"/>
        <v>0</v>
      </c>
      <c r="CWK1359" s="84">
        <f t="shared" si="790"/>
        <v>0</v>
      </c>
      <c r="CWL1359" s="84">
        <f t="shared" si="790"/>
        <v>0</v>
      </c>
      <c r="CWM1359" s="84">
        <f t="shared" si="790"/>
        <v>0</v>
      </c>
      <c r="CWN1359" s="84">
        <f t="shared" si="790"/>
        <v>1000000</v>
      </c>
      <c r="CWT1359" s="84" t="s">
        <v>235</v>
      </c>
      <c r="CWU1359" s="84" t="s">
        <v>236</v>
      </c>
      <c r="CWV1359" s="84">
        <f>CWV1355</f>
        <v>1000000</v>
      </c>
      <c r="CWW1359" s="84">
        <f t="shared" si="790"/>
        <v>0</v>
      </c>
      <c r="CWX1359" s="84">
        <f t="shared" si="790"/>
        <v>0</v>
      </c>
      <c r="CWY1359" s="84">
        <f t="shared" si="790"/>
        <v>1000000</v>
      </c>
      <c r="CWZ1359" s="84">
        <f t="shared" si="790"/>
        <v>0</v>
      </c>
      <c r="CXA1359" s="84">
        <f t="shared" si="790"/>
        <v>0</v>
      </c>
      <c r="CXB1359" s="84">
        <f t="shared" si="790"/>
        <v>0</v>
      </c>
      <c r="CXC1359" s="84">
        <f t="shared" si="790"/>
        <v>0</v>
      </c>
      <c r="CXD1359" s="84">
        <f t="shared" si="790"/>
        <v>1000000</v>
      </c>
      <c r="CXJ1359" s="84" t="s">
        <v>235</v>
      </c>
      <c r="CXK1359" s="84" t="s">
        <v>236</v>
      </c>
      <c r="CXL1359" s="84">
        <f>CXL1355</f>
        <v>1000000</v>
      </c>
      <c r="CXM1359" s="84">
        <f t="shared" si="790"/>
        <v>0</v>
      </c>
      <c r="CXN1359" s="84">
        <f t="shared" si="790"/>
        <v>0</v>
      </c>
      <c r="CXO1359" s="84">
        <f t="shared" si="790"/>
        <v>1000000</v>
      </c>
      <c r="CXP1359" s="84">
        <f t="shared" si="790"/>
        <v>0</v>
      </c>
      <c r="CXQ1359" s="84">
        <f t="shared" si="790"/>
        <v>0</v>
      </c>
      <c r="CXR1359" s="84">
        <f t="shared" si="790"/>
        <v>0</v>
      </c>
      <c r="CXS1359" s="84">
        <f t="shared" si="790"/>
        <v>0</v>
      </c>
      <c r="CXT1359" s="84">
        <f t="shared" si="790"/>
        <v>1000000</v>
      </c>
      <c r="CXZ1359" s="84" t="s">
        <v>235</v>
      </c>
      <c r="CYA1359" s="84" t="s">
        <v>236</v>
      </c>
      <c r="CYB1359" s="84">
        <f>CYB1355</f>
        <v>1000000</v>
      </c>
      <c r="CYC1359" s="84">
        <f t="shared" si="790"/>
        <v>0</v>
      </c>
      <c r="CYD1359" s="84">
        <f t="shared" si="790"/>
        <v>0</v>
      </c>
      <c r="CYE1359" s="84">
        <f t="shared" si="790"/>
        <v>1000000</v>
      </c>
      <c r="CYF1359" s="84">
        <f t="shared" si="790"/>
        <v>0</v>
      </c>
      <c r="CYG1359" s="84">
        <f t="shared" si="790"/>
        <v>0</v>
      </c>
      <c r="CYH1359" s="84">
        <f t="shared" si="790"/>
        <v>0</v>
      </c>
      <c r="CYI1359" s="84">
        <f t="shared" si="790"/>
        <v>0</v>
      </c>
      <c r="CYJ1359" s="84">
        <f t="shared" si="790"/>
        <v>1000000</v>
      </c>
      <c r="CYP1359" s="84" t="s">
        <v>235</v>
      </c>
      <c r="CYQ1359" s="84" t="s">
        <v>236</v>
      </c>
      <c r="CYR1359" s="84">
        <f>CYR1355</f>
        <v>1000000</v>
      </c>
      <c r="CYS1359" s="84">
        <f t="shared" ref="CYS1359:DAV1360" si="791">CYS1355</f>
        <v>0</v>
      </c>
      <c r="CYT1359" s="84">
        <f t="shared" si="791"/>
        <v>0</v>
      </c>
      <c r="CYU1359" s="84">
        <f t="shared" si="791"/>
        <v>1000000</v>
      </c>
      <c r="CYV1359" s="84">
        <f t="shared" si="791"/>
        <v>0</v>
      </c>
      <c r="CYW1359" s="84">
        <f t="shared" si="791"/>
        <v>0</v>
      </c>
      <c r="CYX1359" s="84">
        <f t="shared" si="791"/>
        <v>0</v>
      </c>
      <c r="CYY1359" s="84">
        <f t="shared" si="791"/>
        <v>0</v>
      </c>
      <c r="CYZ1359" s="84">
        <f t="shared" si="791"/>
        <v>1000000</v>
      </c>
      <c r="CZF1359" s="84" t="s">
        <v>235</v>
      </c>
      <c r="CZG1359" s="84" t="s">
        <v>236</v>
      </c>
      <c r="CZH1359" s="84">
        <f>CZH1355</f>
        <v>1000000</v>
      </c>
      <c r="CZI1359" s="84">
        <f t="shared" si="791"/>
        <v>0</v>
      </c>
      <c r="CZJ1359" s="84">
        <f t="shared" si="791"/>
        <v>0</v>
      </c>
      <c r="CZK1359" s="84">
        <f t="shared" si="791"/>
        <v>1000000</v>
      </c>
      <c r="CZL1359" s="84">
        <f t="shared" si="791"/>
        <v>0</v>
      </c>
      <c r="CZM1359" s="84">
        <f t="shared" si="791"/>
        <v>0</v>
      </c>
      <c r="CZN1359" s="84">
        <f t="shared" si="791"/>
        <v>0</v>
      </c>
      <c r="CZO1359" s="84">
        <f t="shared" si="791"/>
        <v>0</v>
      </c>
      <c r="CZP1359" s="84">
        <f t="shared" si="791"/>
        <v>1000000</v>
      </c>
      <c r="CZV1359" s="84" t="s">
        <v>235</v>
      </c>
      <c r="CZW1359" s="84" t="s">
        <v>236</v>
      </c>
      <c r="CZX1359" s="84">
        <f>CZX1355</f>
        <v>1000000</v>
      </c>
      <c r="CZY1359" s="84">
        <f t="shared" si="791"/>
        <v>0</v>
      </c>
      <c r="CZZ1359" s="84">
        <f t="shared" si="791"/>
        <v>0</v>
      </c>
      <c r="DAA1359" s="84">
        <f t="shared" si="791"/>
        <v>1000000</v>
      </c>
      <c r="DAB1359" s="84">
        <f t="shared" si="791"/>
        <v>0</v>
      </c>
      <c r="DAC1359" s="84">
        <f t="shared" si="791"/>
        <v>0</v>
      </c>
      <c r="DAD1359" s="84">
        <f t="shared" si="791"/>
        <v>0</v>
      </c>
      <c r="DAE1359" s="84">
        <f t="shared" si="791"/>
        <v>0</v>
      </c>
      <c r="DAF1359" s="84">
        <f t="shared" si="791"/>
        <v>1000000</v>
      </c>
      <c r="DAL1359" s="84" t="s">
        <v>235</v>
      </c>
      <c r="DAM1359" s="84" t="s">
        <v>236</v>
      </c>
      <c r="DAN1359" s="84">
        <f>DAN1355</f>
        <v>1000000</v>
      </c>
      <c r="DAO1359" s="84">
        <f t="shared" si="791"/>
        <v>0</v>
      </c>
      <c r="DAP1359" s="84">
        <f t="shared" si="791"/>
        <v>0</v>
      </c>
      <c r="DAQ1359" s="84">
        <f t="shared" si="791"/>
        <v>1000000</v>
      </c>
      <c r="DAR1359" s="84">
        <f t="shared" si="791"/>
        <v>0</v>
      </c>
      <c r="DAS1359" s="84">
        <f t="shared" si="791"/>
        <v>0</v>
      </c>
      <c r="DAT1359" s="84">
        <f t="shared" si="791"/>
        <v>0</v>
      </c>
      <c r="DAU1359" s="84">
        <f t="shared" si="791"/>
        <v>0</v>
      </c>
      <c r="DAV1359" s="84">
        <f t="shared" si="791"/>
        <v>1000000</v>
      </c>
      <c r="DBB1359" s="84" t="s">
        <v>235</v>
      </c>
      <c r="DBC1359" s="84" t="s">
        <v>236</v>
      </c>
      <c r="DBD1359" s="84">
        <f>DBD1355</f>
        <v>1000000</v>
      </c>
      <c r="DBE1359" s="84">
        <f t="shared" ref="DBE1359:DDH1360" si="792">DBE1355</f>
        <v>0</v>
      </c>
      <c r="DBF1359" s="84">
        <f t="shared" si="792"/>
        <v>0</v>
      </c>
      <c r="DBG1359" s="84">
        <f t="shared" si="792"/>
        <v>1000000</v>
      </c>
      <c r="DBH1359" s="84">
        <f t="shared" si="792"/>
        <v>0</v>
      </c>
      <c r="DBI1359" s="84">
        <f t="shared" si="792"/>
        <v>0</v>
      </c>
      <c r="DBJ1359" s="84">
        <f t="shared" si="792"/>
        <v>0</v>
      </c>
      <c r="DBK1359" s="84">
        <f t="shared" si="792"/>
        <v>0</v>
      </c>
      <c r="DBL1359" s="84">
        <f t="shared" si="792"/>
        <v>1000000</v>
      </c>
      <c r="DBR1359" s="84" t="s">
        <v>235</v>
      </c>
      <c r="DBS1359" s="84" t="s">
        <v>236</v>
      </c>
      <c r="DBT1359" s="84">
        <f>DBT1355</f>
        <v>1000000</v>
      </c>
      <c r="DBU1359" s="84">
        <f t="shared" si="792"/>
        <v>0</v>
      </c>
      <c r="DBV1359" s="84">
        <f t="shared" si="792"/>
        <v>0</v>
      </c>
      <c r="DBW1359" s="84">
        <f t="shared" si="792"/>
        <v>1000000</v>
      </c>
      <c r="DBX1359" s="84">
        <f t="shared" si="792"/>
        <v>0</v>
      </c>
      <c r="DBY1359" s="84">
        <f t="shared" si="792"/>
        <v>0</v>
      </c>
      <c r="DBZ1359" s="84">
        <f t="shared" si="792"/>
        <v>0</v>
      </c>
      <c r="DCA1359" s="84">
        <f t="shared" si="792"/>
        <v>0</v>
      </c>
      <c r="DCB1359" s="84">
        <f t="shared" si="792"/>
        <v>1000000</v>
      </c>
      <c r="DCH1359" s="84" t="s">
        <v>235</v>
      </c>
      <c r="DCI1359" s="84" t="s">
        <v>236</v>
      </c>
      <c r="DCJ1359" s="84">
        <f>DCJ1355</f>
        <v>1000000</v>
      </c>
      <c r="DCK1359" s="84">
        <f t="shared" si="792"/>
        <v>0</v>
      </c>
      <c r="DCL1359" s="84">
        <f t="shared" si="792"/>
        <v>0</v>
      </c>
      <c r="DCM1359" s="84">
        <f t="shared" si="792"/>
        <v>1000000</v>
      </c>
      <c r="DCN1359" s="84">
        <f t="shared" si="792"/>
        <v>0</v>
      </c>
      <c r="DCO1359" s="84">
        <f t="shared" si="792"/>
        <v>0</v>
      </c>
      <c r="DCP1359" s="84">
        <f t="shared" si="792"/>
        <v>0</v>
      </c>
      <c r="DCQ1359" s="84">
        <f t="shared" si="792"/>
        <v>0</v>
      </c>
      <c r="DCR1359" s="84">
        <f t="shared" si="792"/>
        <v>1000000</v>
      </c>
      <c r="DCX1359" s="84" t="s">
        <v>235</v>
      </c>
      <c r="DCY1359" s="84" t="s">
        <v>236</v>
      </c>
      <c r="DCZ1359" s="84">
        <f>DCZ1355</f>
        <v>1000000</v>
      </c>
      <c r="DDA1359" s="84">
        <f t="shared" si="792"/>
        <v>0</v>
      </c>
      <c r="DDB1359" s="84">
        <f t="shared" si="792"/>
        <v>0</v>
      </c>
      <c r="DDC1359" s="84">
        <f t="shared" si="792"/>
        <v>1000000</v>
      </c>
      <c r="DDD1359" s="84">
        <f t="shared" si="792"/>
        <v>0</v>
      </c>
      <c r="DDE1359" s="84">
        <f t="shared" si="792"/>
        <v>0</v>
      </c>
      <c r="DDF1359" s="84">
        <f t="shared" si="792"/>
        <v>0</v>
      </c>
      <c r="DDG1359" s="84">
        <f t="shared" si="792"/>
        <v>0</v>
      </c>
      <c r="DDH1359" s="84">
        <f t="shared" si="792"/>
        <v>1000000</v>
      </c>
      <c r="DDN1359" s="84" t="s">
        <v>235</v>
      </c>
      <c r="DDO1359" s="84" t="s">
        <v>236</v>
      </c>
      <c r="DDP1359" s="84">
        <f>DDP1355</f>
        <v>1000000</v>
      </c>
      <c r="DDQ1359" s="84">
        <f t="shared" ref="DDQ1359:DFT1360" si="793">DDQ1355</f>
        <v>0</v>
      </c>
      <c r="DDR1359" s="84">
        <f t="shared" si="793"/>
        <v>0</v>
      </c>
      <c r="DDS1359" s="84">
        <f t="shared" si="793"/>
        <v>1000000</v>
      </c>
      <c r="DDT1359" s="84">
        <f t="shared" si="793"/>
        <v>0</v>
      </c>
      <c r="DDU1359" s="84">
        <f t="shared" si="793"/>
        <v>0</v>
      </c>
      <c r="DDV1359" s="84">
        <f t="shared" si="793"/>
        <v>0</v>
      </c>
      <c r="DDW1359" s="84">
        <f t="shared" si="793"/>
        <v>0</v>
      </c>
      <c r="DDX1359" s="84">
        <f t="shared" si="793"/>
        <v>1000000</v>
      </c>
      <c r="DED1359" s="84" t="s">
        <v>235</v>
      </c>
      <c r="DEE1359" s="84" t="s">
        <v>236</v>
      </c>
      <c r="DEF1359" s="84">
        <f>DEF1355</f>
        <v>1000000</v>
      </c>
      <c r="DEG1359" s="84">
        <f t="shared" si="793"/>
        <v>0</v>
      </c>
      <c r="DEH1359" s="84">
        <f t="shared" si="793"/>
        <v>0</v>
      </c>
      <c r="DEI1359" s="84">
        <f t="shared" si="793"/>
        <v>1000000</v>
      </c>
      <c r="DEJ1359" s="84">
        <f t="shared" si="793"/>
        <v>0</v>
      </c>
      <c r="DEK1359" s="84">
        <f t="shared" si="793"/>
        <v>0</v>
      </c>
      <c r="DEL1359" s="84">
        <f t="shared" si="793"/>
        <v>0</v>
      </c>
      <c r="DEM1359" s="84">
        <f t="shared" si="793"/>
        <v>0</v>
      </c>
      <c r="DEN1359" s="84">
        <f t="shared" si="793"/>
        <v>1000000</v>
      </c>
      <c r="DET1359" s="84" t="s">
        <v>235</v>
      </c>
      <c r="DEU1359" s="84" t="s">
        <v>236</v>
      </c>
      <c r="DEV1359" s="84">
        <f>DEV1355</f>
        <v>1000000</v>
      </c>
      <c r="DEW1359" s="84">
        <f t="shared" si="793"/>
        <v>0</v>
      </c>
      <c r="DEX1359" s="84">
        <f t="shared" si="793"/>
        <v>0</v>
      </c>
      <c r="DEY1359" s="84">
        <f t="shared" si="793"/>
        <v>1000000</v>
      </c>
      <c r="DEZ1359" s="84">
        <f t="shared" si="793"/>
        <v>0</v>
      </c>
      <c r="DFA1359" s="84">
        <f t="shared" si="793"/>
        <v>0</v>
      </c>
      <c r="DFB1359" s="84">
        <f t="shared" si="793"/>
        <v>0</v>
      </c>
      <c r="DFC1359" s="84">
        <f t="shared" si="793"/>
        <v>0</v>
      </c>
      <c r="DFD1359" s="84">
        <f t="shared" si="793"/>
        <v>1000000</v>
      </c>
      <c r="DFJ1359" s="84" t="s">
        <v>235</v>
      </c>
      <c r="DFK1359" s="84" t="s">
        <v>236</v>
      </c>
      <c r="DFL1359" s="84">
        <f>DFL1355</f>
        <v>1000000</v>
      </c>
      <c r="DFM1359" s="84">
        <f t="shared" si="793"/>
        <v>0</v>
      </c>
      <c r="DFN1359" s="84">
        <f t="shared" si="793"/>
        <v>0</v>
      </c>
      <c r="DFO1359" s="84">
        <f t="shared" si="793"/>
        <v>1000000</v>
      </c>
      <c r="DFP1359" s="84">
        <f t="shared" si="793"/>
        <v>0</v>
      </c>
      <c r="DFQ1359" s="84">
        <f t="shared" si="793"/>
        <v>0</v>
      </c>
      <c r="DFR1359" s="84">
        <f t="shared" si="793"/>
        <v>0</v>
      </c>
      <c r="DFS1359" s="84">
        <f t="shared" si="793"/>
        <v>0</v>
      </c>
      <c r="DFT1359" s="84">
        <f t="shared" si="793"/>
        <v>1000000</v>
      </c>
      <c r="DFZ1359" s="84" t="s">
        <v>235</v>
      </c>
      <c r="DGA1359" s="84" t="s">
        <v>236</v>
      </c>
      <c r="DGB1359" s="84">
        <f>DGB1355</f>
        <v>1000000</v>
      </c>
      <c r="DGC1359" s="84">
        <f t="shared" ref="DGC1359:DIF1360" si="794">DGC1355</f>
        <v>0</v>
      </c>
      <c r="DGD1359" s="84">
        <f t="shared" si="794"/>
        <v>0</v>
      </c>
      <c r="DGE1359" s="84">
        <f t="shared" si="794"/>
        <v>1000000</v>
      </c>
      <c r="DGF1359" s="84">
        <f t="shared" si="794"/>
        <v>0</v>
      </c>
      <c r="DGG1359" s="84">
        <f t="shared" si="794"/>
        <v>0</v>
      </c>
      <c r="DGH1359" s="84">
        <f t="shared" si="794"/>
        <v>0</v>
      </c>
      <c r="DGI1359" s="84">
        <f t="shared" si="794"/>
        <v>0</v>
      </c>
      <c r="DGJ1359" s="84">
        <f t="shared" si="794"/>
        <v>1000000</v>
      </c>
      <c r="DGP1359" s="84" t="s">
        <v>235</v>
      </c>
      <c r="DGQ1359" s="84" t="s">
        <v>236</v>
      </c>
      <c r="DGR1359" s="84">
        <f>DGR1355</f>
        <v>1000000</v>
      </c>
      <c r="DGS1359" s="84">
        <f t="shared" si="794"/>
        <v>0</v>
      </c>
      <c r="DGT1359" s="84">
        <f t="shared" si="794"/>
        <v>0</v>
      </c>
      <c r="DGU1359" s="84">
        <f t="shared" si="794"/>
        <v>1000000</v>
      </c>
      <c r="DGV1359" s="84">
        <f t="shared" si="794"/>
        <v>0</v>
      </c>
      <c r="DGW1359" s="84">
        <f t="shared" si="794"/>
        <v>0</v>
      </c>
      <c r="DGX1359" s="84">
        <f t="shared" si="794"/>
        <v>0</v>
      </c>
      <c r="DGY1359" s="84">
        <f t="shared" si="794"/>
        <v>0</v>
      </c>
      <c r="DGZ1359" s="84">
        <f t="shared" si="794"/>
        <v>1000000</v>
      </c>
      <c r="DHF1359" s="84" t="s">
        <v>235</v>
      </c>
      <c r="DHG1359" s="84" t="s">
        <v>236</v>
      </c>
      <c r="DHH1359" s="84">
        <f>DHH1355</f>
        <v>1000000</v>
      </c>
      <c r="DHI1359" s="84">
        <f t="shared" si="794"/>
        <v>0</v>
      </c>
      <c r="DHJ1359" s="84">
        <f t="shared" si="794"/>
        <v>0</v>
      </c>
      <c r="DHK1359" s="84">
        <f t="shared" si="794"/>
        <v>1000000</v>
      </c>
      <c r="DHL1359" s="84">
        <f t="shared" si="794"/>
        <v>0</v>
      </c>
      <c r="DHM1359" s="84">
        <f t="shared" si="794"/>
        <v>0</v>
      </c>
      <c r="DHN1359" s="84">
        <f t="shared" si="794"/>
        <v>0</v>
      </c>
      <c r="DHO1359" s="84">
        <f t="shared" si="794"/>
        <v>0</v>
      </c>
      <c r="DHP1359" s="84">
        <f t="shared" si="794"/>
        <v>1000000</v>
      </c>
      <c r="DHV1359" s="84" t="s">
        <v>235</v>
      </c>
      <c r="DHW1359" s="84" t="s">
        <v>236</v>
      </c>
      <c r="DHX1359" s="84">
        <f>DHX1355</f>
        <v>1000000</v>
      </c>
      <c r="DHY1359" s="84">
        <f t="shared" si="794"/>
        <v>0</v>
      </c>
      <c r="DHZ1359" s="84">
        <f t="shared" si="794"/>
        <v>0</v>
      </c>
      <c r="DIA1359" s="84">
        <f t="shared" si="794"/>
        <v>1000000</v>
      </c>
      <c r="DIB1359" s="84">
        <f t="shared" si="794"/>
        <v>0</v>
      </c>
      <c r="DIC1359" s="84">
        <f t="shared" si="794"/>
        <v>0</v>
      </c>
      <c r="DID1359" s="84">
        <f t="shared" si="794"/>
        <v>0</v>
      </c>
      <c r="DIE1359" s="84">
        <f t="shared" si="794"/>
        <v>0</v>
      </c>
      <c r="DIF1359" s="84">
        <f t="shared" si="794"/>
        <v>1000000</v>
      </c>
      <c r="DIL1359" s="84" t="s">
        <v>235</v>
      </c>
      <c r="DIM1359" s="84" t="s">
        <v>236</v>
      </c>
      <c r="DIN1359" s="84">
        <f>DIN1355</f>
        <v>1000000</v>
      </c>
      <c r="DIO1359" s="84">
        <f t="shared" ref="DIO1359:DKR1360" si="795">DIO1355</f>
        <v>0</v>
      </c>
      <c r="DIP1359" s="84">
        <f t="shared" si="795"/>
        <v>0</v>
      </c>
      <c r="DIQ1359" s="84">
        <f t="shared" si="795"/>
        <v>1000000</v>
      </c>
      <c r="DIR1359" s="84">
        <f t="shared" si="795"/>
        <v>0</v>
      </c>
      <c r="DIS1359" s="84">
        <f t="shared" si="795"/>
        <v>0</v>
      </c>
      <c r="DIT1359" s="84">
        <f t="shared" si="795"/>
        <v>0</v>
      </c>
      <c r="DIU1359" s="84">
        <f t="shared" si="795"/>
        <v>0</v>
      </c>
      <c r="DIV1359" s="84">
        <f t="shared" si="795"/>
        <v>1000000</v>
      </c>
      <c r="DJB1359" s="84" t="s">
        <v>235</v>
      </c>
      <c r="DJC1359" s="84" t="s">
        <v>236</v>
      </c>
      <c r="DJD1359" s="84">
        <f>DJD1355</f>
        <v>1000000</v>
      </c>
      <c r="DJE1359" s="84">
        <f t="shared" si="795"/>
        <v>0</v>
      </c>
      <c r="DJF1359" s="84">
        <f t="shared" si="795"/>
        <v>0</v>
      </c>
      <c r="DJG1359" s="84">
        <f t="shared" si="795"/>
        <v>1000000</v>
      </c>
      <c r="DJH1359" s="84">
        <f t="shared" si="795"/>
        <v>0</v>
      </c>
      <c r="DJI1359" s="84">
        <f t="shared" si="795"/>
        <v>0</v>
      </c>
      <c r="DJJ1359" s="84">
        <f t="shared" si="795"/>
        <v>0</v>
      </c>
      <c r="DJK1359" s="84">
        <f t="shared" si="795"/>
        <v>0</v>
      </c>
      <c r="DJL1359" s="84">
        <f t="shared" si="795"/>
        <v>1000000</v>
      </c>
      <c r="DJR1359" s="84" t="s">
        <v>235</v>
      </c>
      <c r="DJS1359" s="84" t="s">
        <v>236</v>
      </c>
      <c r="DJT1359" s="84">
        <f>DJT1355</f>
        <v>1000000</v>
      </c>
      <c r="DJU1359" s="84">
        <f t="shared" si="795"/>
        <v>0</v>
      </c>
      <c r="DJV1359" s="84">
        <f t="shared" si="795"/>
        <v>0</v>
      </c>
      <c r="DJW1359" s="84">
        <f t="shared" si="795"/>
        <v>1000000</v>
      </c>
      <c r="DJX1359" s="84">
        <f t="shared" si="795"/>
        <v>0</v>
      </c>
      <c r="DJY1359" s="84">
        <f t="shared" si="795"/>
        <v>0</v>
      </c>
      <c r="DJZ1359" s="84">
        <f t="shared" si="795"/>
        <v>0</v>
      </c>
      <c r="DKA1359" s="84">
        <f t="shared" si="795"/>
        <v>0</v>
      </c>
      <c r="DKB1359" s="84">
        <f t="shared" si="795"/>
        <v>1000000</v>
      </c>
      <c r="DKH1359" s="84" t="s">
        <v>235</v>
      </c>
      <c r="DKI1359" s="84" t="s">
        <v>236</v>
      </c>
      <c r="DKJ1359" s="84">
        <f>DKJ1355</f>
        <v>1000000</v>
      </c>
      <c r="DKK1359" s="84">
        <f t="shared" si="795"/>
        <v>0</v>
      </c>
      <c r="DKL1359" s="84">
        <f t="shared" si="795"/>
        <v>0</v>
      </c>
      <c r="DKM1359" s="84">
        <f t="shared" si="795"/>
        <v>1000000</v>
      </c>
      <c r="DKN1359" s="84">
        <f t="shared" si="795"/>
        <v>0</v>
      </c>
      <c r="DKO1359" s="84">
        <f t="shared" si="795"/>
        <v>0</v>
      </c>
      <c r="DKP1359" s="84">
        <f t="shared" si="795"/>
        <v>0</v>
      </c>
      <c r="DKQ1359" s="84">
        <f t="shared" si="795"/>
        <v>0</v>
      </c>
      <c r="DKR1359" s="84">
        <f t="shared" si="795"/>
        <v>1000000</v>
      </c>
      <c r="DKX1359" s="84" t="s">
        <v>235</v>
      </c>
      <c r="DKY1359" s="84" t="s">
        <v>236</v>
      </c>
      <c r="DKZ1359" s="84">
        <f>DKZ1355</f>
        <v>1000000</v>
      </c>
      <c r="DLA1359" s="84">
        <f t="shared" ref="DLA1359:DND1360" si="796">DLA1355</f>
        <v>0</v>
      </c>
      <c r="DLB1359" s="84">
        <f t="shared" si="796"/>
        <v>0</v>
      </c>
      <c r="DLC1359" s="84">
        <f t="shared" si="796"/>
        <v>1000000</v>
      </c>
      <c r="DLD1359" s="84">
        <f t="shared" si="796"/>
        <v>0</v>
      </c>
      <c r="DLE1359" s="84">
        <f t="shared" si="796"/>
        <v>0</v>
      </c>
      <c r="DLF1359" s="84">
        <f t="shared" si="796"/>
        <v>0</v>
      </c>
      <c r="DLG1359" s="84">
        <f t="shared" si="796"/>
        <v>0</v>
      </c>
      <c r="DLH1359" s="84">
        <f t="shared" si="796"/>
        <v>1000000</v>
      </c>
      <c r="DLN1359" s="84" t="s">
        <v>235</v>
      </c>
      <c r="DLO1359" s="84" t="s">
        <v>236</v>
      </c>
      <c r="DLP1359" s="84">
        <f>DLP1355</f>
        <v>1000000</v>
      </c>
      <c r="DLQ1359" s="84">
        <f t="shared" si="796"/>
        <v>0</v>
      </c>
      <c r="DLR1359" s="84">
        <f t="shared" si="796"/>
        <v>0</v>
      </c>
      <c r="DLS1359" s="84">
        <f t="shared" si="796"/>
        <v>1000000</v>
      </c>
      <c r="DLT1359" s="84">
        <f t="shared" si="796"/>
        <v>0</v>
      </c>
      <c r="DLU1359" s="84">
        <f t="shared" si="796"/>
        <v>0</v>
      </c>
      <c r="DLV1359" s="84">
        <f t="shared" si="796"/>
        <v>0</v>
      </c>
      <c r="DLW1359" s="84">
        <f t="shared" si="796"/>
        <v>0</v>
      </c>
      <c r="DLX1359" s="84">
        <f t="shared" si="796"/>
        <v>1000000</v>
      </c>
      <c r="DMD1359" s="84" t="s">
        <v>235</v>
      </c>
      <c r="DME1359" s="84" t="s">
        <v>236</v>
      </c>
      <c r="DMF1359" s="84">
        <f>DMF1355</f>
        <v>1000000</v>
      </c>
      <c r="DMG1359" s="84">
        <f t="shared" si="796"/>
        <v>0</v>
      </c>
      <c r="DMH1359" s="84">
        <f t="shared" si="796"/>
        <v>0</v>
      </c>
      <c r="DMI1359" s="84">
        <f t="shared" si="796"/>
        <v>1000000</v>
      </c>
      <c r="DMJ1359" s="84">
        <f t="shared" si="796"/>
        <v>0</v>
      </c>
      <c r="DMK1359" s="84">
        <f t="shared" si="796"/>
        <v>0</v>
      </c>
      <c r="DML1359" s="84">
        <f t="shared" si="796"/>
        <v>0</v>
      </c>
      <c r="DMM1359" s="84">
        <f t="shared" si="796"/>
        <v>0</v>
      </c>
      <c r="DMN1359" s="84">
        <f t="shared" si="796"/>
        <v>1000000</v>
      </c>
      <c r="DMT1359" s="84" t="s">
        <v>235</v>
      </c>
      <c r="DMU1359" s="84" t="s">
        <v>236</v>
      </c>
      <c r="DMV1359" s="84">
        <f>DMV1355</f>
        <v>1000000</v>
      </c>
      <c r="DMW1359" s="84">
        <f t="shared" si="796"/>
        <v>0</v>
      </c>
      <c r="DMX1359" s="84">
        <f t="shared" si="796"/>
        <v>0</v>
      </c>
      <c r="DMY1359" s="84">
        <f t="shared" si="796"/>
        <v>1000000</v>
      </c>
      <c r="DMZ1359" s="84">
        <f t="shared" si="796"/>
        <v>0</v>
      </c>
      <c r="DNA1359" s="84">
        <f t="shared" si="796"/>
        <v>0</v>
      </c>
      <c r="DNB1359" s="84">
        <f t="shared" si="796"/>
        <v>0</v>
      </c>
      <c r="DNC1359" s="84">
        <f t="shared" si="796"/>
        <v>0</v>
      </c>
      <c r="DND1359" s="84">
        <f t="shared" si="796"/>
        <v>1000000</v>
      </c>
      <c r="DNJ1359" s="84" t="s">
        <v>235</v>
      </c>
      <c r="DNK1359" s="84" t="s">
        <v>236</v>
      </c>
      <c r="DNL1359" s="84">
        <f>DNL1355</f>
        <v>1000000</v>
      </c>
      <c r="DNM1359" s="84">
        <f t="shared" ref="DNM1359:DPP1360" si="797">DNM1355</f>
        <v>0</v>
      </c>
      <c r="DNN1359" s="84">
        <f t="shared" si="797"/>
        <v>0</v>
      </c>
      <c r="DNO1359" s="84">
        <f t="shared" si="797"/>
        <v>1000000</v>
      </c>
      <c r="DNP1359" s="84">
        <f t="shared" si="797"/>
        <v>0</v>
      </c>
      <c r="DNQ1359" s="84">
        <f t="shared" si="797"/>
        <v>0</v>
      </c>
      <c r="DNR1359" s="84">
        <f t="shared" si="797"/>
        <v>0</v>
      </c>
      <c r="DNS1359" s="84">
        <f t="shared" si="797"/>
        <v>0</v>
      </c>
      <c r="DNT1359" s="84">
        <f t="shared" si="797"/>
        <v>1000000</v>
      </c>
      <c r="DNZ1359" s="84" t="s">
        <v>235</v>
      </c>
      <c r="DOA1359" s="84" t="s">
        <v>236</v>
      </c>
      <c r="DOB1359" s="84">
        <f>DOB1355</f>
        <v>1000000</v>
      </c>
      <c r="DOC1359" s="84">
        <f t="shared" si="797"/>
        <v>0</v>
      </c>
      <c r="DOD1359" s="84">
        <f t="shared" si="797"/>
        <v>0</v>
      </c>
      <c r="DOE1359" s="84">
        <f t="shared" si="797"/>
        <v>1000000</v>
      </c>
      <c r="DOF1359" s="84">
        <f t="shared" si="797"/>
        <v>0</v>
      </c>
      <c r="DOG1359" s="84">
        <f t="shared" si="797"/>
        <v>0</v>
      </c>
      <c r="DOH1359" s="84">
        <f t="shared" si="797"/>
        <v>0</v>
      </c>
      <c r="DOI1359" s="84">
        <f t="shared" si="797"/>
        <v>0</v>
      </c>
      <c r="DOJ1359" s="84">
        <f t="shared" si="797"/>
        <v>1000000</v>
      </c>
      <c r="DOP1359" s="84" t="s">
        <v>235</v>
      </c>
      <c r="DOQ1359" s="84" t="s">
        <v>236</v>
      </c>
      <c r="DOR1359" s="84">
        <f>DOR1355</f>
        <v>1000000</v>
      </c>
      <c r="DOS1359" s="84">
        <f t="shared" si="797"/>
        <v>0</v>
      </c>
      <c r="DOT1359" s="84">
        <f t="shared" si="797"/>
        <v>0</v>
      </c>
      <c r="DOU1359" s="84">
        <f t="shared" si="797"/>
        <v>1000000</v>
      </c>
      <c r="DOV1359" s="84">
        <f t="shared" si="797"/>
        <v>0</v>
      </c>
      <c r="DOW1359" s="84">
        <f t="shared" si="797"/>
        <v>0</v>
      </c>
      <c r="DOX1359" s="84">
        <f t="shared" si="797"/>
        <v>0</v>
      </c>
      <c r="DOY1359" s="84">
        <f t="shared" si="797"/>
        <v>0</v>
      </c>
      <c r="DOZ1359" s="84">
        <f t="shared" si="797"/>
        <v>1000000</v>
      </c>
      <c r="DPF1359" s="84" t="s">
        <v>235</v>
      </c>
      <c r="DPG1359" s="84" t="s">
        <v>236</v>
      </c>
      <c r="DPH1359" s="84">
        <f>DPH1355</f>
        <v>1000000</v>
      </c>
      <c r="DPI1359" s="84">
        <f t="shared" si="797"/>
        <v>0</v>
      </c>
      <c r="DPJ1359" s="84">
        <f t="shared" si="797"/>
        <v>0</v>
      </c>
      <c r="DPK1359" s="84">
        <f t="shared" si="797"/>
        <v>1000000</v>
      </c>
      <c r="DPL1359" s="84">
        <f t="shared" si="797"/>
        <v>0</v>
      </c>
      <c r="DPM1359" s="84">
        <f t="shared" si="797"/>
        <v>0</v>
      </c>
      <c r="DPN1359" s="84">
        <f t="shared" si="797"/>
        <v>0</v>
      </c>
      <c r="DPO1359" s="84">
        <f t="shared" si="797"/>
        <v>0</v>
      </c>
      <c r="DPP1359" s="84">
        <f t="shared" si="797"/>
        <v>1000000</v>
      </c>
      <c r="DPV1359" s="84" t="s">
        <v>235</v>
      </c>
      <c r="DPW1359" s="84" t="s">
        <v>236</v>
      </c>
      <c r="DPX1359" s="84">
        <f>DPX1355</f>
        <v>1000000</v>
      </c>
      <c r="DPY1359" s="84">
        <f t="shared" ref="DPY1359:DSB1360" si="798">DPY1355</f>
        <v>0</v>
      </c>
      <c r="DPZ1359" s="84">
        <f t="shared" si="798"/>
        <v>0</v>
      </c>
      <c r="DQA1359" s="84">
        <f t="shared" si="798"/>
        <v>1000000</v>
      </c>
      <c r="DQB1359" s="84">
        <f t="shared" si="798"/>
        <v>0</v>
      </c>
      <c r="DQC1359" s="84">
        <f t="shared" si="798"/>
        <v>0</v>
      </c>
      <c r="DQD1359" s="84">
        <f t="shared" si="798"/>
        <v>0</v>
      </c>
      <c r="DQE1359" s="84">
        <f t="shared" si="798"/>
        <v>0</v>
      </c>
      <c r="DQF1359" s="84">
        <f t="shared" si="798"/>
        <v>1000000</v>
      </c>
      <c r="DQL1359" s="84" t="s">
        <v>235</v>
      </c>
      <c r="DQM1359" s="84" t="s">
        <v>236</v>
      </c>
      <c r="DQN1359" s="84">
        <f>DQN1355</f>
        <v>1000000</v>
      </c>
      <c r="DQO1359" s="84">
        <f t="shared" si="798"/>
        <v>0</v>
      </c>
      <c r="DQP1359" s="84">
        <f t="shared" si="798"/>
        <v>0</v>
      </c>
      <c r="DQQ1359" s="84">
        <f t="shared" si="798"/>
        <v>1000000</v>
      </c>
      <c r="DQR1359" s="84">
        <f t="shared" si="798"/>
        <v>0</v>
      </c>
      <c r="DQS1359" s="84">
        <f t="shared" si="798"/>
        <v>0</v>
      </c>
      <c r="DQT1359" s="84">
        <f t="shared" si="798"/>
        <v>0</v>
      </c>
      <c r="DQU1359" s="84">
        <f t="shared" si="798"/>
        <v>0</v>
      </c>
      <c r="DQV1359" s="84">
        <f t="shared" si="798"/>
        <v>1000000</v>
      </c>
      <c r="DRB1359" s="84" t="s">
        <v>235</v>
      </c>
      <c r="DRC1359" s="84" t="s">
        <v>236</v>
      </c>
      <c r="DRD1359" s="84">
        <f>DRD1355</f>
        <v>1000000</v>
      </c>
      <c r="DRE1359" s="84">
        <f t="shared" si="798"/>
        <v>0</v>
      </c>
      <c r="DRF1359" s="84">
        <f t="shared" si="798"/>
        <v>0</v>
      </c>
      <c r="DRG1359" s="84">
        <f t="shared" si="798"/>
        <v>1000000</v>
      </c>
      <c r="DRH1359" s="84">
        <f t="shared" si="798"/>
        <v>0</v>
      </c>
      <c r="DRI1359" s="84">
        <f t="shared" si="798"/>
        <v>0</v>
      </c>
      <c r="DRJ1359" s="84">
        <f t="shared" si="798"/>
        <v>0</v>
      </c>
      <c r="DRK1359" s="84">
        <f t="shared" si="798"/>
        <v>0</v>
      </c>
      <c r="DRL1359" s="84">
        <f t="shared" si="798"/>
        <v>1000000</v>
      </c>
      <c r="DRR1359" s="84" t="s">
        <v>235</v>
      </c>
      <c r="DRS1359" s="84" t="s">
        <v>236</v>
      </c>
      <c r="DRT1359" s="84">
        <f>DRT1355</f>
        <v>1000000</v>
      </c>
      <c r="DRU1359" s="84">
        <f t="shared" si="798"/>
        <v>0</v>
      </c>
      <c r="DRV1359" s="84">
        <f t="shared" si="798"/>
        <v>0</v>
      </c>
      <c r="DRW1359" s="84">
        <f t="shared" si="798"/>
        <v>1000000</v>
      </c>
      <c r="DRX1359" s="84">
        <f t="shared" si="798"/>
        <v>0</v>
      </c>
      <c r="DRY1359" s="84">
        <f t="shared" si="798"/>
        <v>0</v>
      </c>
      <c r="DRZ1359" s="84">
        <f t="shared" si="798"/>
        <v>0</v>
      </c>
      <c r="DSA1359" s="84">
        <f t="shared" si="798"/>
        <v>0</v>
      </c>
      <c r="DSB1359" s="84">
        <f t="shared" si="798"/>
        <v>1000000</v>
      </c>
      <c r="DSH1359" s="84" t="s">
        <v>235</v>
      </c>
      <c r="DSI1359" s="84" t="s">
        <v>236</v>
      </c>
      <c r="DSJ1359" s="84">
        <f>DSJ1355</f>
        <v>1000000</v>
      </c>
      <c r="DSK1359" s="84">
        <f t="shared" ref="DSK1359:DUN1360" si="799">DSK1355</f>
        <v>0</v>
      </c>
      <c r="DSL1359" s="84">
        <f t="shared" si="799"/>
        <v>0</v>
      </c>
      <c r="DSM1359" s="84">
        <f t="shared" si="799"/>
        <v>1000000</v>
      </c>
      <c r="DSN1359" s="84">
        <f t="shared" si="799"/>
        <v>0</v>
      </c>
      <c r="DSO1359" s="84">
        <f t="shared" si="799"/>
        <v>0</v>
      </c>
      <c r="DSP1359" s="84">
        <f t="shared" si="799"/>
        <v>0</v>
      </c>
      <c r="DSQ1359" s="84">
        <f t="shared" si="799"/>
        <v>0</v>
      </c>
      <c r="DSR1359" s="84">
        <f t="shared" si="799"/>
        <v>1000000</v>
      </c>
      <c r="DSX1359" s="84" t="s">
        <v>235</v>
      </c>
      <c r="DSY1359" s="84" t="s">
        <v>236</v>
      </c>
      <c r="DSZ1359" s="84">
        <f>DSZ1355</f>
        <v>1000000</v>
      </c>
      <c r="DTA1359" s="84">
        <f t="shared" si="799"/>
        <v>0</v>
      </c>
      <c r="DTB1359" s="84">
        <f t="shared" si="799"/>
        <v>0</v>
      </c>
      <c r="DTC1359" s="84">
        <f t="shared" si="799"/>
        <v>1000000</v>
      </c>
      <c r="DTD1359" s="84">
        <f t="shared" si="799"/>
        <v>0</v>
      </c>
      <c r="DTE1359" s="84">
        <f t="shared" si="799"/>
        <v>0</v>
      </c>
      <c r="DTF1359" s="84">
        <f t="shared" si="799"/>
        <v>0</v>
      </c>
      <c r="DTG1359" s="84">
        <f t="shared" si="799"/>
        <v>0</v>
      </c>
      <c r="DTH1359" s="84">
        <f t="shared" si="799"/>
        <v>1000000</v>
      </c>
      <c r="DTN1359" s="84" t="s">
        <v>235</v>
      </c>
      <c r="DTO1359" s="84" t="s">
        <v>236</v>
      </c>
      <c r="DTP1359" s="84">
        <f>DTP1355</f>
        <v>1000000</v>
      </c>
      <c r="DTQ1359" s="84">
        <f t="shared" si="799"/>
        <v>0</v>
      </c>
      <c r="DTR1359" s="84">
        <f t="shared" si="799"/>
        <v>0</v>
      </c>
      <c r="DTS1359" s="84">
        <f t="shared" si="799"/>
        <v>1000000</v>
      </c>
      <c r="DTT1359" s="84">
        <f t="shared" si="799"/>
        <v>0</v>
      </c>
      <c r="DTU1359" s="84">
        <f t="shared" si="799"/>
        <v>0</v>
      </c>
      <c r="DTV1359" s="84">
        <f t="shared" si="799"/>
        <v>0</v>
      </c>
      <c r="DTW1359" s="84">
        <f t="shared" si="799"/>
        <v>0</v>
      </c>
      <c r="DTX1359" s="84">
        <f t="shared" si="799"/>
        <v>1000000</v>
      </c>
      <c r="DUD1359" s="84" t="s">
        <v>235</v>
      </c>
      <c r="DUE1359" s="84" t="s">
        <v>236</v>
      </c>
      <c r="DUF1359" s="84">
        <f>DUF1355</f>
        <v>1000000</v>
      </c>
      <c r="DUG1359" s="84">
        <f t="shared" si="799"/>
        <v>0</v>
      </c>
      <c r="DUH1359" s="84">
        <f t="shared" si="799"/>
        <v>0</v>
      </c>
      <c r="DUI1359" s="84">
        <f t="shared" si="799"/>
        <v>1000000</v>
      </c>
      <c r="DUJ1359" s="84">
        <f t="shared" si="799"/>
        <v>0</v>
      </c>
      <c r="DUK1359" s="84">
        <f t="shared" si="799"/>
        <v>0</v>
      </c>
      <c r="DUL1359" s="84">
        <f t="shared" si="799"/>
        <v>0</v>
      </c>
      <c r="DUM1359" s="84">
        <f t="shared" si="799"/>
        <v>0</v>
      </c>
      <c r="DUN1359" s="84">
        <f t="shared" si="799"/>
        <v>1000000</v>
      </c>
      <c r="DUT1359" s="84" t="s">
        <v>235</v>
      </c>
      <c r="DUU1359" s="84" t="s">
        <v>236</v>
      </c>
      <c r="DUV1359" s="84">
        <f>DUV1355</f>
        <v>1000000</v>
      </c>
      <c r="DUW1359" s="84">
        <f t="shared" ref="DUW1359:DWZ1360" si="800">DUW1355</f>
        <v>0</v>
      </c>
      <c r="DUX1359" s="84">
        <f t="shared" si="800"/>
        <v>0</v>
      </c>
      <c r="DUY1359" s="84">
        <f t="shared" si="800"/>
        <v>1000000</v>
      </c>
      <c r="DUZ1359" s="84">
        <f t="shared" si="800"/>
        <v>0</v>
      </c>
      <c r="DVA1359" s="84">
        <f t="shared" si="800"/>
        <v>0</v>
      </c>
      <c r="DVB1359" s="84">
        <f t="shared" si="800"/>
        <v>0</v>
      </c>
      <c r="DVC1359" s="84">
        <f t="shared" si="800"/>
        <v>0</v>
      </c>
      <c r="DVD1359" s="84">
        <f t="shared" si="800"/>
        <v>1000000</v>
      </c>
      <c r="DVJ1359" s="84" t="s">
        <v>235</v>
      </c>
      <c r="DVK1359" s="84" t="s">
        <v>236</v>
      </c>
      <c r="DVL1359" s="84">
        <f>DVL1355</f>
        <v>1000000</v>
      </c>
      <c r="DVM1359" s="84">
        <f t="shared" si="800"/>
        <v>0</v>
      </c>
      <c r="DVN1359" s="84">
        <f t="shared" si="800"/>
        <v>0</v>
      </c>
      <c r="DVO1359" s="84">
        <f t="shared" si="800"/>
        <v>1000000</v>
      </c>
      <c r="DVP1359" s="84">
        <f t="shared" si="800"/>
        <v>0</v>
      </c>
      <c r="DVQ1359" s="84">
        <f t="shared" si="800"/>
        <v>0</v>
      </c>
      <c r="DVR1359" s="84">
        <f t="shared" si="800"/>
        <v>0</v>
      </c>
      <c r="DVS1359" s="84">
        <f t="shared" si="800"/>
        <v>0</v>
      </c>
      <c r="DVT1359" s="84">
        <f t="shared" si="800"/>
        <v>1000000</v>
      </c>
      <c r="DVZ1359" s="84" t="s">
        <v>235</v>
      </c>
      <c r="DWA1359" s="84" t="s">
        <v>236</v>
      </c>
      <c r="DWB1359" s="84">
        <f>DWB1355</f>
        <v>1000000</v>
      </c>
      <c r="DWC1359" s="84">
        <f t="shared" si="800"/>
        <v>0</v>
      </c>
      <c r="DWD1359" s="84">
        <f t="shared" si="800"/>
        <v>0</v>
      </c>
      <c r="DWE1359" s="84">
        <f t="shared" si="800"/>
        <v>1000000</v>
      </c>
      <c r="DWF1359" s="84">
        <f t="shared" si="800"/>
        <v>0</v>
      </c>
      <c r="DWG1359" s="84">
        <f t="shared" si="800"/>
        <v>0</v>
      </c>
      <c r="DWH1359" s="84">
        <f t="shared" si="800"/>
        <v>0</v>
      </c>
      <c r="DWI1359" s="84">
        <f t="shared" si="800"/>
        <v>0</v>
      </c>
      <c r="DWJ1359" s="84">
        <f t="shared" si="800"/>
        <v>1000000</v>
      </c>
      <c r="DWP1359" s="84" t="s">
        <v>235</v>
      </c>
      <c r="DWQ1359" s="84" t="s">
        <v>236</v>
      </c>
      <c r="DWR1359" s="84">
        <f>DWR1355</f>
        <v>1000000</v>
      </c>
      <c r="DWS1359" s="84">
        <f t="shared" si="800"/>
        <v>0</v>
      </c>
      <c r="DWT1359" s="84">
        <f t="shared" si="800"/>
        <v>0</v>
      </c>
      <c r="DWU1359" s="84">
        <f t="shared" si="800"/>
        <v>1000000</v>
      </c>
      <c r="DWV1359" s="84">
        <f t="shared" si="800"/>
        <v>0</v>
      </c>
      <c r="DWW1359" s="84">
        <f t="shared" si="800"/>
        <v>0</v>
      </c>
      <c r="DWX1359" s="84">
        <f t="shared" si="800"/>
        <v>0</v>
      </c>
      <c r="DWY1359" s="84">
        <f t="shared" si="800"/>
        <v>0</v>
      </c>
      <c r="DWZ1359" s="84">
        <f t="shared" si="800"/>
        <v>1000000</v>
      </c>
      <c r="DXF1359" s="84" t="s">
        <v>235</v>
      </c>
      <c r="DXG1359" s="84" t="s">
        <v>236</v>
      </c>
      <c r="DXH1359" s="84">
        <f>DXH1355</f>
        <v>1000000</v>
      </c>
      <c r="DXI1359" s="84">
        <f t="shared" ref="DXI1359:DZL1360" si="801">DXI1355</f>
        <v>0</v>
      </c>
      <c r="DXJ1359" s="84">
        <f t="shared" si="801"/>
        <v>0</v>
      </c>
      <c r="DXK1359" s="84">
        <f t="shared" si="801"/>
        <v>1000000</v>
      </c>
      <c r="DXL1359" s="84">
        <f t="shared" si="801"/>
        <v>0</v>
      </c>
      <c r="DXM1359" s="84">
        <f t="shared" si="801"/>
        <v>0</v>
      </c>
      <c r="DXN1359" s="84">
        <f t="shared" si="801"/>
        <v>0</v>
      </c>
      <c r="DXO1359" s="84">
        <f t="shared" si="801"/>
        <v>0</v>
      </c>
      <c r="DXP1359" s="84">
        <f t="shared" si="801"/>
        <v>1000000</v>
      </c>
      <c r="DXV1359" s="84" t="s">
        <v>235</v>
      </c>
      <c r="DXW1359" s="84" t="s">
        <v>236</v>
      </c>
      <c r="DXX1359" s="84">
        <f>DXX1355</f>
        <v>1000000</v>
      </c>
      <c r="DXY1359" s="84">
        <f t="shared" si="801"/>
        <v>0</v>
      </c>
      <c r="DXZ1359" s="84">
        <f t="shared" si="801"/>
        <v>0</v>
      </c>
      <c r="DYA1359" s="84">
        <f t="shared" si="801"/>
        <v>1000000</v>
      </c>
      <c r="DYB1359" s="84">
        <f t="shared" si="801"/>
        <v>0</v>
      </c>
      <c r="DYC1359" s="84">
        <f t="shared" si="801"/>
        <v>0</v>
      </c>
      <c r="DYD1359" s="84">
        <f t="shared" si="801"/>
        <v>0</v>
      </c>
      <c r="DYE1359" s="84">
        <f t="shared" si="801"/>
        <v>0</v>
      </c>
      <c r="DYF1359" s="84">
        <f t="shared" si="801"/>
        <v>1000000</v>
      </c>
      <c r="DYL1359" s="84" t="s">
        <v>235</v>
      </c>
      <c r="DYM1359" s="84" t="s">
        <v>236</v>
      </c>
      <c r="DYN1359" s="84">
        <f>DYN1355</f>
        <v>1000000</v>
      </c>
      <c r="DYO1359" s="84">
        <f t="shared" si="801"/>
        <v>0</v>
      </c>
      <c r="DYP1359" s="84">
        <f t="shared" si="801"/>
        <v>0</v>
      </c>
      <c r="DYQ1359" s="84">
        <f t="shared" si="801"/>
        <v>1000000</v>
      </c>
      <c r="DYR1359" s="84">
        <f t="shared" si="801"/>
        <v>0</v>
      </c>
      <c r="DYS1359" s="84">
        <f t="shared" si="801"/>
        <v>0</v>
      </c>
      <c r="DYT1359" s="84">
        <f t="shared" si="801"/>
        <v>0</v>
      </c>
      <c r="DYU1359" s="84">
        <f t="shared" si="801"/>
        <v>0</v>
      </c>
      <c r="DYV1359" s="84">
        <f t="shared" si="801"/>
        <v>1000000</v>
      </c>
      <c r="DZB1359" s="84" t="s">
        <v>235</v>
      </c>
      <c r="DZC1359" s="84" t="s">
        <v>236</v>
      </c>
      <c r="DZD1359" s="84">
        <f>DZD1355</f>
        <v>1000000</v>
      </c>
      <c r="DZE1359" s="84">
        <f t="shared" si="801"/>
        <v>0</v>
      </c>
      <c r="DZF1359" s="84">
        <f t="shared" si="801"/>
        <v>0</v>
      </c>
      <c r="DZG1359" s="84">
        <f t="shared" si="801"/>
        <v>1000000</v>
      </c>
      <c r="DZH1359" s="84">
        <f t="shared" si="801"/>
        <v>0</v>
      </c>
      <c r="DZI1359" s="84">
        <f t="shared" si="801"/>
        <v>0</v>
      </c>
      <c r="DZJ1359" s="84">
        <f t="shared" si="801"/>
        <v>0</v>
      </c>
      <c r="DZK1359" s="84">
        <f t="shared" si="801"/>
        <v>0</v>
      </c>
      <c r="DZL1359" s="84">
        <f t="shared" si="801"/>
        <v>1000000</v>
      </c>
      <c r="DZR1359" s="84" t="s">
        <v>235</v>
      </c>
      <c r="DZS1359" s="84" t="s">
        <v>236</v>
      </c>
      <c r="DZT1359" s="84">
        <f>DZT1355</f>
        <v>1000000</v>
      </c>
      <c r="DZU1359" s="84">
        <f t="shared" ref="DZU1359:EBX1360" si="802">DZU1355</f>
        <v>0</v>
      </c>
      <c r="DZV1359" s="84">
        <f t="shared" si="802"/>
        <v>0</v>
      </c>
      <c r="DZW1359" s="84">
        <f t="shared" si="802"/>
        <v>1000000</v>
      </c>
      <c r="DZX1359" s="84">
        <f t="shared" si="802"/>
        <v>0</v>
      </c>
      <c r="DZY1359" s="84">
        <f t="shared" si="802"/>
        <v>0</v>
      </c>
      <c r="DZZ1359" s="84">
        <f t="shared" si="802"/>
        <v>0</v>
      </c>
      <c r="EAA1359" s="84">
        <f t="shared" si="802"/>
        <v>0</v>
      </c>
      <c r="EAB1359" s="84">
        <f t="shared" si="802"/>
        <v>1000000</v>
      </c>
      <c r="EAH1359" s="84" t="s">
        <v>235</v>
      </c>
      <c r="EAI1359" s="84" t="s">
        <v>236</v>
      </c>
      <c r="EAJ1359" s="84">
        <f>EAJ1355</f>
        <v>1000000</v>
      </c>
      <c r="EAK1359" s="84">
        <f t="shared" si="802"/>
        <v>0</v>
      </c>
      <c r="EAL1359" s="84">
        <f t="shared" si="802"/>
        <v>0</v>
      </c>
      <c r="EAM1359" s="84">
        <f t="shared" si="802"/>
        <v>1000000</v>
      </c>
      <c r="EAN1359" s="84">
        <f t="shared" si="802"/>
        <v>0</v>
      </c>
      <c r="EAO1359" s="84">
        <f t="shared" si="802"/>
        <v>0</v>
      </c>
      <c r="EAP1359" s="84">
        <f t="shared" si="802"/>
        <v>0</v>
      </c>
      <c r="EAQ1359" s="84">
        <f t="shared" si="802"/>
        <v>0</v>
      </c>
      <c r="EAR1359" s="84">
        <f t="shared" si="802"/>
        <v>1000000</v>
      </c>
      <c r="EAX1359" s="84" t="s">
        <v>235</v>
      </c>
      <c r="EAY1359" s="84" t="s">
        <v>236</v>
      </c>
      <c r="EAZ1359" s="84">
        <f>EAZ1355</f>
        <v>1000000</v>
      </c>
      <c r="EBA1359" s="84">
        <f t="shared" si="802"/>
        <v>0</v>
      </c>
      <c r="EBB1359" s="84">
        <f t="shared" si="802"/>
        <v>0</v>
      </c>
      <c r="EBC1359" s="84">
        <f t="shared" si="802"/>
        <v>1000000</v>
      </c>
      <c r="EBD1359" s="84">
        <f t="shared" si="802"/>
        <v>0</v>
      </c>
      <c r="EBE1359" s="84">
        <f t="shared" si="802"/>
        <v>0</v>
      </c>
      <c r="EBF1359" s="84">
        <f t="shared" si="802"/>
        <v>0</v>
      </c>
      <c r="EBG1359" s="84">
        <f t="shared" si="802"/>
        <v>0</v>
      </c>
      <c r="EBH1359" s="84">
        <f t="shared" si="802"/>
        <v>1000000</v>
      </c>
      <c r="EBN1359" s="84" t="s">
        <v>235</v>
      </c>
      <c r="EBO1359" s="84" t="s">
        <v>236</v>
      </c>
      <c r="EBP1359" s="84">
        <f>EBP1355</f>
        <v>1000000</v>
      </c>
      <c r="EBQ1359" s="84">
        <f t="shared" si="802"/>
        <v>0</v>
      </c>
      <c r="EBR1359" s="84">
        <f t="shared" si="802"/>
        <v>0</v>
      </c>
      <c r="EBS1359" s="84">
        <f t="shared" si="802"/>
        <v>1000000</v>
      </c>
      <c r="EBT1359" s="84">
        <f t="shared" si="802"/>
        <v>0</v>
      </c>
      <c r="EBU1359" s="84">
        <f t="shared" si="802"/>
        <v>0</v>
      </c>
      <c r="EBV1359" s="84">
        <f t="shared" si="802"/>
        <v>0</v>
      </c>
      <c r="EBW1359" s="84">
        <f t="shared" si="802"/>
        <v>0</v>
      </c>
      <c r="EBX1359" s="84">
        <f t="shared" si="802"/>
        <v>1000000</v>
      </c>
      <c r="ECD1359" s="84" t="s">
        <v>235</v>
      </c>
      <c r="ECE1359" s="84" t="s">
        <v>236</v>
      </c>
      <c r="ECF1359" s="84">
        <f>ECF1355</f>
        <v>1000000</v>
      </c>
      <c r="ECG1359" s="84">
        <f t="shared" ref="ECG1359:EEJ1360" si="803">ECG1355</f>
        <v>0</v>
      </c>
      <c r="ECH1359" s="84">
        <f t="shared" si="803"/>
        <v>0</v>
      </c>
      <c r="ECI1359" s="84">
        <f t="shared" si="803"/>
        <v>1000000</v>
      </c>
      <c r="ECJ1359" s="84">
        <f t="shared" si="803"/>
        <v>0</v>
      </c>
      <c r="ECK1359" s="84">
        <f t="shared" si="803"/>
        <v>0</v>
      </c>
      <c r="ECL1359" s="84">
        <f t="shared" si="803"/>
        <v>0</v>
      </c>
      <c r="ECM1359" s="84">
        <f t="shared" si="803"/>
        <v>0</v>
      </c>
      <c r="ECN1359" s="84">
        <f t="shared" si="803"/>
        <v>1000000</v>
      </c>
      <c r="ECT1359" s="84" t="s">
        <v>235</v>
      </c>
      <c r="ECU1359" s="84" t="s">
        <v>236</v>
      </c>
      <c r="ECV1359" s="84">
        <f>ECV1355</f>
        <v>1000000</v>
      </c>
      <c r="ECW1359" s="84">
        <f t="shared" si="803"/>
        <v>0</v>
      </c>
      <c r="ECX1359" s="84">
        <f t="shared" si="803"/>
        <v>0</v>
      </c>
      <c r="ECY1359" s="84">
        <f t="shared" si="803"/>
        <v>1000000</v>
      </c>
      <c r="ECZ1359" s="84">
        <f t="shared" si="803"/>
        <v>0</v>
      </c>
      <c r="EDA1359" s="84">
        <f t="shared" si="803"/>
        <v>0</v>
      </c>
      <c r="EDB1359" s="84">
        <f t="shared" si="803"/>
        <v>0</v>
      </c>
      <c r="EDC1359" s="84">
        <f t="shared" si="803"/>
        <v>0</v>
      </c>
      <c r="EDD1359" s="84">
        <f t="shared" si="803"/>
        <v>1000000</v>
      </c>
      <c r="EDJ1359" s="84" t="s">
        <v>235</v>
      </c>
      <c r="EDK1359" s="84" t="s">
        <v>236</v>
      </c>
      <c r="EDL1359" s="84">
        <f>EDL1355</f>
        <v>1000000</v>
      </c>
      <c r="EDM1359" s="84">
        <f t="shared" si="803"/>
        <v>0</v>
      </c>
      <c r="EDN1359" s="84">
        <f t="shared" si="803"/>
        <v>0</v>
      </c>
      <c r="EDO1359" s="84">
        <f t="shared" si="803"/>
        <v>1000000</v>
      </c>
      <c r="EDP1359" s="84">
        <f t="shared" si="803"/>
        <v>0</v>
      </c>
      <c r="EDQ1359" s="84">
        <f t="shared" si="803"/>
        <v>0</v>
      </c>
      <c r="EDR1359" s="84">
        <f t="shared" si="803"/>
        <v>0</v>
      </c>
      <c r="EDS1359" s="84">
        <f t="shared" si="803"/>
        <v>0</v>
      </c>
      <c r="EDT1359" s="84">
        <f t="shared" si="803"/>
        <v>1000000</v>
      </c>
      <c r="EDZ1359" s="84" t="s">
        <v>235</v>
      </c>
      <c r="EEA1359" s="84" t="s">
        <v>236</v>
      </c>
      <c r="EEB1359" s="84">
        <f>EEB1355</f>
        <v>1000000</v>
      </c>
      <c r="EEC1359" s="84">
        <f t="shared" si="803"/>
        <v>0</v>
      </c>
      <c r="EED1359" s="84">
        <f t="shared" si="803"/>
        <v>0</v>
      </c>
      <c r="EEE1359" s="84">
        <f t="shared" si="803"/>
        <v>1000000</v>
      </c>
      <c r="EEF1359" s="84">
        <f t="shared" si="803"/>
        <v>0</v>
      </c>
      <c r="EEG1359" s="84">
        <f t="shared" si="803"/>
        <v>0</v>
      </c>
      <c r="EEH1359" s="84">
        <f t="shared" si="803"/>
        <v>0</v>
      </c>
      <c r="EEI1359" s="84">
        <f t="shared" si="803"/>
        <v>0</v>
      </c>
      <c r="EEJ1359" s="84">
        <f t="shared" si="803"/>
        <v>1000000</v>
      </c>
      <c r="EEP1359" s="84" t="s">
        <v>235</v>
      </c>
      <c r="EEQ1359" s="84" t="s">
        <v>236</v>
      </c>
      <c r="EER1359" s="84">
        <f>EER1355</f>
        <v>1000000</v>
      </c>
      <c r="EES1359" s="84">
        <f t="shared" ref="EES1359:EGV1360" si="804">EES1355</f>
        <v>0</v>
      </c>
      <c r="EET1359" s="84">
        <f t="shared" si="804"/>
        <v>0</v>
      </c>
      <c r="EEU1359" s="84">
        <f t="shared" si="804"/>
        <v>1000000</v>
      </c>
      <c r="EEV1359" s="84">
        <f t="shared" si="804"/>
        <v>0</v>
      </c>
      <c r="EEW1359" s="84">
        <f t="shared" si="804"/>
        <v>0</v>
      </c>
      <c r="EEX1359" s="84">
        <f t="shared" si="804"/>
        <v>0</v>
      </c>
      <c r="EEY1359" s="84">
        <f t="shared" si="804"/>
        <v>0</v>
      </c>
      <c r="EEZ1359" s="84">
        <f t="shared" si="804"/>
        <v>1000000</v>
      </c>
      <c r="EFF1359" s="84" t="s">
        <v>235</v>
      </c>
      <c r="EFG1359" s="84" t="s">
        <v>236</v>
      </c>
      <c r="EFH1359" s="84">
        <f>EFH1355</f>
        <v>1000000</v>
      </c>
      <c r="EFI1359" s="84">
        <f t="shared" si="804"/>
        <v>0</v>
      </c>
      <c r="EFJ1359" s="84">
        <f t="shared" si="804"/>
        <v>0</v>
      </c>
      <c r="EFK1359" s="84">
        <f t="shared" si="804"/>
        <v>1000000</v>
      </c>
      <c r="EFL1359" s="84">
        <f t="shared" si="804"/>
        <v>0</v>
      </c>
      <c r="EFM1359" s="84">
        <f t="shared" si="804"/>
        <v>0</v>
      </c>
      <c r="EFN1359" s="84">
        <f t="shared" si="804"/>
        <v>0</v>
      </c>
      <c r="EFO1359" s="84">
        <f t="shared" si="804"/>
        <v>0</v>
      </c>
      <c r="EFP1359" s="84">
        <f t="shared" si="804"/>
        <v>1000000</v>
      </c>
      <c r="EFV1359" s="84" t="s">
        <v>235</v>
      </c>
      <c r="EFW1359" s="84" t="s">
        <v>236</v>
      </c>
      <c r="EFX1359" s="84">
        <f>EFX1355</f>
        <v>1000000</v>
      </c>
      <c r="EFY1359" s="84">
        <f t="shared" si="804"/>
        <v>0</v>
      </c>
      <c r="EFZ1359" s="84">
        <f t="shared" si="804"/>
        <v>0</v>
      </c>
      <c r="EGA1359" s="84">
        <f t="shared" si="804"/>
        <v>1000000</v>
      </c>
      <c r="EGB1359" s="84">
        <f t="shared" si="804"/>
        <v>0</v>
      </c>
      <c r="EGC1359" s="84">
        <f t="shared" si="804"/>
        <v>0</v>
      </c>
      <c r="EGD1359" s="84">
        <f t="shared" si="804"/>
        <v>0</v>
      </c>
      <c r="EGE1359" s="84">
        <f t="shared" si="804"/>
        <v>0</v>
      </c>
      <c r="EGF1359" s="84">
        <f t="shared" si="804"/>
        <v>1000000</v>
      </c>
      <c r="EGL1359" s="84" t="s">
        <v>235</v>
      </c>
      <c r="EGM1359" s="84" t="s">
        <v>236</v>
      </c>
      <c r="EGN1359" s="84">
        <f>EGN1355</f>
        <v>1000000</v>
      </c>
      <c r="EGO1359" s="84">
        <f t="shared" si="804"/>
        <v>0</v>
      </c>
      <c r="EGP1359" s="84">
        <f t="shared" si="804"/>
        <v>0</v>
      </c>
      <c r="EGQ1359" s="84">
        <f t="shared" si="804"/>
        <v>1000000</v>
      </c>
      <c r="EGR1359" s="84">
        <f t="shared" si="804"/>
        <v>0</v>
      </c>
      <c r="EGS1359" s="84">
        <f t="shared" si="804"/>
        <v>0</v>
      </c>
      <c r="EGT1359" s="84">
        <f t="shared" si="804"/>
        <v>0</v>
      </c>
      <c r="EGU1359" s="84">
        <f t="shared" si="804"/>
        <v>0</v>
      </c>
      <c r="EGV1359" s="84">
        <f t="shared" si="804"/>
        <v>1000000</v>
      </c>
      <c r="EHB1359" s="84" t="s">
        <v>235</v>
      </c>
      <c r="EHC1359" s="84" t="s">
        <v>236</v>
      </c>
      <c r="EHD1359" s="84">
        <f>EHD1355</f>
        <v>1000000</v>
      </c>
      <c r="EHE1359" s="84">
        <f t="shared" ref="EHE1359:EJH1360" si="805">EHE1355</f>
        <v>0</v>
      </c>
      <c r="EHF1359" s="84">
        <f t="shared" si="805"/>
        <v>0</v>
      </c>
      <c r="EHG1359" s="84">
        <f t="shared" si="805"/>
        <v>1000000</v>
      </c>
      <c r="EHH1359" s="84">
        <f t="shared" si="805"/>
        <v>0</v>
      </c>
      <c r="EHI1359" s="84">
        <f t="shared" si="805"/>
        <v>0</v>
      </c>
      <c r="EHJ1359" s="84">
        <f t="shared" si="805"/>
        <v>0</v>
      </c>
      <c r="EHK1359" s="84">
        <f t="shared" si="805"/>
        <v>0</v>
      </c>
      <c r="EHL1359" s="84">
        <f t="shared" si="805"/>
        <v>1000000</v>
      </c>
      <c r="EHR1359" s="84" t="s">
        <v>235</v>
      </c>
      <c r="EHS1359" s="84" t="s">
        <v>236</v>
      </c>
      <c r="EHT1359" s="84">
        <f>EHT1355</f>
        <v>1000000</v>
      </c>
      <c r="EHU1359" s="84">
        <f t="shared" si="805"/>
        <v>0</v>
      </c>
      <c r="EHV1359" s="84">
        <f t="shared" si="805"/>
        <v>0</v>
      </c>
      <c r="EHW1359" s="84">
        <f t="shared" si="805"/>
        <v>1000000</v>
      </c>
      <c r="EHX1359" s="84">
        <f t="shared" si="805"/>
        <v>0</v>
      </c>
      <c r="EHY1359" s="84">
        <f t="shared" si="805"/>
        <v>0</v>
      </c>
      <c r="EHZ1359" s="84">
        <f t="shared" si="805"/>
        <v>0</v>
      </c>
      <c r="EIA1359" s="84">
        <f t="shared" si="805"/>
        <v>0</v>
      </c>
      <c r="EIB1359" s="84">
        <f t="shared" si="805"/>
        <v>1000000</v>
      </c>
      <c r="EIH1359" s="84" t="s">
        <v>235</v>
      </c>
      <c r="EII1359" s="84" t="s">
        <v>236</v>
      </c>
      <c r="EIJ1359" s="84">
        <f>EIJ1355</f>
        <v>1000000</v>
      </c>
      <c r="EIK1359" s="84">
        <f t="shared" si="805"/>
        <v>0</v>
      </c>
      <c r="EIL1359" s="84">
        <f t="shared" si="805"/>
        <v>0</v>
      </c>
      <c r="EIM1359" s="84">
        <f t="shared" si="805"/>
        <v>1000000</v>
      </c>
      <c r="EIN1359" s="84">
        <f t="shared" si="805"/>
        <v>0</v>
      </c>
      <c r="EIO1359" s="84">
        <f t="shared" si="805"/>
        <v>0</v>
      </c>
      <c r="EIP1359" s="84">
        <f t="shared" si="805"/>
        <v>0</v>
      </c>
      <c r="EIQ1359" s="84">
        <f t="shared" si="805"/>
        <v>0</v>
      </c>
      <c r="EIR1359" s="84">
        <f t="shared" si="805"/>
        <v>1000000</v>
      </c>
      <c r="EIX1359" s="84" t="s">
        <v>235</v>
      </c>
      <c r="EIY1359" s="84" t="s">
        <v>236</v>
      </c>
      <c r="EIZ1359" s="84">
        <f>EIZ1355</f>
        <v>1000000</v>
      </c>
      <c r="EJA1359" s="84">
        <f t="shared" si="805"/>
        <v>0</v>
      </c>
      <c r="EJB1359" s="84">
        <f t="shared" si="805"/>
        <v>0</v>
      </c>
      <c r="EJC1359" s="84">
        <f t="shared" si="805"/>
        <v>1000000</v>
      </c>
      <c r="EJD1359" s="84">
        <f t="shared" si="805"/>
        <v>0</v>
      </c>
      <c r="EJE1359" s="84">
        <f t="shared" si="805"/>
        <v>0</v>
      </c>
      <c r="EJF1359" s="84">
        <f t="shared" si="805"/>
        <v>0</v>
      </c>
      <c r="EJG1359" s="84">
        <f t="shared" si="805"/>
        <v>0</v>
      </c>
      <c r="EJH1359" s="84">
        <f t="shared" si="805"/>
        <v>1000000</v>
      </c>
      <c r="EJN1359" s="84" t="s">
        <v>235</v>
      </c>
      <c r="EJO1359" s="84" t="s">
        <v>236</v>
      </c>
      <c r="EJP1359" s="84">
        <f>EJP1355</f>
        <v>1000000</v>
      </c>
      <c r="EJQ1359" s="84">
        <f t="shared" ref="EJQ1359:ELT1360" si="806">EJQ1355</f>
        <v>0</v>
      </c>
      <c r="EJR1359" s="84">
        <f t="shared" si="806"/>
        <v>0</v>
      </c>
      <c r="EJS1359" s="84">
        <f t="shared" si="806"/>
        <v>1000000</v>
      </c>
      <c r="EJT1359" s="84">
        <f t="shared" si="806"/>
        <v>0</v>
      </c>
      <c r="EJU1359" s="84">
        <f t="shared" si="806"/>
        <v>0</v>
      </c>
      <c r="EJV1359" s="84">
        <f t="shared" si="806"/>
        <v>0</v>
      </c>
      <c r="EJW1359" s="84">
        <f t="shared" si="806"/>
        <v>0</v>
      </c>
      <c r="EJX1359" s="84">
        <f t="shared" si="806"/>
        <v>1000000</v>
      </c>
      <c r="EKD1359" s="84" t="s">
        <v>235</v>
      </c>
      <c r="EKE1359" s="84" t="s">
        <v>236</v>
      </c>
      <c r="EKF1359" s="84">
        <f>EKF1355</f>
        <v>1000000</v>
      </c>
      <c r="EKG1359" s="84">
        <f t="shared" si="806"/>
        <v>0</v>
      </c>
      <c r="EKH1359" s="84">
        <f t="shared" si="806"/>
        <v>0</v>
      </c>
      <c r="EKI1359" s="84">
        <f t="shared" si="806"/>
        <v>1000000</v>
      </c>
      <c r="EKJ1359" s="84">
        <f t="shared" si="806"/>
        <v>0</v>
      </c>
      <c r="EKK1359" s="84">
        <f t="shared" si="806"/>
        <v>0</v>
      </c>
      <c r="EKL1359" s="84">
        <f t="shared" si="806"/>
        <v>0</v>
      </c>
      <c r="EKM1359" s="84">
        <f t="shared" si="806"/>
        <v>0</v>
      </c>
      <c r="EKN1359" s="84">
        <f t="shared" si="806"/>
        <v>1000000</v>
      </c>
      <c r="EKT1359" s="84" t="s">
        <v>235</v>
      </c>
      <c r="EKU1359" s="84" t="s">
        <v>236</v>
      </c>
      <c r="EKV1359" s="84">
        <f>EKV1355</f>
        <v>1000000</v>
      </c>
      <c r="EKW1359" s="84">
        <f t="shared" si="806"/>
        <v>0</v>
      </c>
      <c r="EKX1359" s="84">
        <f t="shared" si="806"/>
        <v>0</v>
      </c>
      <c r="EKY1359" s="84">
        <f t="shared" si="806"/>
        <v>1000000</v>
      </c>
      <c r="EKZ1359" s="84">
        <f t="shared" si="806"/>
        <v>0</v>
      </c>
      <c r="ELA1359" s="84">
        <f t="shared" si="806"/>
        <v>0</v>
      </c>
      <c r="ELB1359" s="84">
        <f t="shared" si="806"/>
        <v>0</v>
      </c>
      <c r="ELC1359" s="84">
        <f t="shared" si="806"/>
        <v>0</v>
      </c>
      <c r="ELD1359" s="84">
        <f t="shared" si="806"/>
        <v>1000000</v>
      </c>
      <c r="ELJ1359" s="84" t="s">
        <v>235</v>
      </c>
      <c r="ELK1359" s="84" t="s">
        <v>236</v>
      </c>
      <c r="ELL1359" s="84">
        <f>ELL1355</f>
        <v>1000000</v>
      </c>
      <c r="ELM1359" s="84">
        <f t="shared" si="806"/>
        <v>0</v>
      </c>
      <c r="ELN1359" s="84">
        <f t="shared" si="806"/>
        <v>0</v>
      </c>
      <c r="ELO1359" s="84">
        <f t="shared" si="806"/>
        <v>1000000</v>
      </c>
      <c r="ELP1359" s="84">
        <f t="shared" si="806"/>
        <v>0</v>
      </c>
      <c r="ELQ1359" s="84">
        <f t="shared" si="806"/>
        <v>0</v>
      </c>
      <c r="ELR1359" s="84">
        <f t="shared" si="806"/>
        <v>0</v>
      </c>
      <c r="ELS1359" s="84">
        <f t="shared" si="806"/>
        <v>0</v>
      </c>
      <c r="ELT1359" s="84">
        <f t="shared" si="806"/>
        <v>1000000</v>
      </c>
      <c r="ELZ1359" s="84" t="s">
        <v>235</v>
      </c>
      <c r="EMA1359" s="84" t="s">
        <v>236</v>
      </c>
      <c r="EMB1359" s="84">
        <f>EMB1355</f>
        <v>1000000</v>
      </c>
      <c r="EMC1359" s="84">
        <f t="shared" ref="EMC1359:EOF1360" si="807">EMC1355</f>
        <v>0</v>
      </c>
      <c r="EMD1359" s="84">
        <f t="shared" si="807"/>
        <v>0</v>
      </c>
      <c r="EME1359" s="84">
        <f t="shared" si="807"/>
        <v>1000000</v>
      </c>
      <c r="EMF1359" s="84">
        <f t="shared" si="807"/>
        <v>0</v>
      </c>
      <c r="EMG1359" s="84">
        <f t="shared" si="807"/>
        <v>0</v>
      </c>
      <c r="EMH1359" s="84">
        <f t="shared" si="807"/>
        <v>0</v>
      </c>
      <c r="EMI1359" s="84">
        <f t="shared" si="807"/>
        <v>0</v>
      </c>
      <c r="EMJ1359" s="84">
        <f t="shared" si="807"/>
        <v>1000000</v>
      </c>
      <c r="EMP1359" s="84" t="s">
        <v>235</v>
      </c>
      <c r="EMQ1359" s="84" t="s">
        <v>236</v>
      </c>
      <c r="EMR1359" s="84">
        <f>EMR1355</f>
        <v>1000000</v>
      </c>
      <c r="EMS1359" s="84">
        <f t="shared" si="807"/>
        <v>0</v>
      </c>
      <c r="EMT1359" s="84">
        <f t="shared" si="807"/>
        <v>0</v>
      </c>
      <c r="EMU1359" s="84">
        <f t="shared" si="807"/>
        <v>1000000</v>
      </c>
      <c r="EMV1359" s="84">
        <f t="shared" si="807"/>
        <v>0</v>
      </c>
      <c r="EMW1359" s="84">
        <f t="shared" si="807"/>
        <v>0</v>
      </c>
      <c r="EMX1359" s="84">
        <f t="shared" si="807"/>
        <v>0</v>
      </c>
      <c r="EMY1359" s="84">
        <f t="shared" si="807"/>
        <v>0</v>
      </c>
      <c r="EMZ1359" s="84">
        <f t="shared" si="807"/>
        <v>1000000</v>
      </c>
      <c r="ENF1359" s="84" t="s">
        <v>235</v>
      </c>
      <c r="ENG1359" s="84" t="s">
        <v>236</v>
      </c>
      <c r="ENH1359" s="84">
        <f>ENH1355</f>
        <v>1000000</v>
      </c>
      <c r="ENI1359" s="84">
        <f t="shared" si="807"/>
        <v>0</v>
      </c>
      <c r="ENJ1359" s="84">
        <f t="shared" si="807"/>
        <v>0</v>
      </c>
      <c r="ENK1359" s="84">
        <f t="shared" si="807"/>
        <v>1000000</v>
      </c>
      <c r="ENL1359" s="84">
        <f t="shared" si="807"/>
        <v>0</v>
      </c>
      <c r="ENM1359" s="84">
        <f t="shared" si="807"/>
        <v>0</v>
      </c>
      <c r="ENN1359" s="84">
        <f t="shared" si="807"/>
        <v>0</v>
      </c>
      <c r="ENO1359" s="84">
        <f t="shared" si="807"/>
        <v>0</v>
      </c>
      <c r="ENP1359" s="84">
        <f t="shared" si="807"/>
        <v>1000000</v>
      </c>
      <c r="ENV1359" s="84" t="s">
        <v>235</v>
      </c>
      <c r="ENW1359" s="84" t="s">
        <v>236</v>
      </c>
      <c r="ENX1359" s="84">
        <f>ENX1355</f>
        <v>1000000</v>
      </c>
      <c r="ENY1359" s="84">
        <f t="shared" si="807"/>
        <v>0</v>
      </c>
      <c r="ENZ1359" s="84">
        <f t="shared" si="807"/>
        <v>0</v>
      </c>
      <c r="EOA1359" s="84">
        <f t="shared" si="807"/>
        <v>1000000</v>
      </c>
      <c r="EOB1359" s="84">
        <f t="shared" si="807"/>
        <v>0</v>
      </c>
      <c r="EOC1359" s="84">
        <f t="shared" si="807"/>
        <v>0</v>
      </c>
      <c r="EOD1359" s="84">
        <f t="shared" si="807"/>
        <v>0</v>
      </c>
      <c r="EOE1359" s="84">
        <f t="shared" si="807"/>
        <v>0</v>
      </c>
      <c r="EOF1359" s="84">
        <f t="shared" si="807"/>
        <v>1000000</v>
      </c>
      <c r="EOL1359" s="84" t="s">
        <v>235</v>
      </c>
      <c r="EOM1359" s="84" t="s">
        <v>236</v>
      </c>
      <c r="EON1359" s="84">
        <f>EON1355</f>
        <v>1000000</v>
      </c>
      <c r="EOO1359" s="84">
        <f t="shared" ref="EOO1359:EQR1360" si="808">EOO1355</f>
        <v>0</v>
      </c>
      <c r="EOP1359" s="84">
        <f t="shared" si="808"/>
        <v>0</v>
      </c>
      <c r="EOQ1359" s="84">
        <f t="shared" si="808"/>
        <v>1000000</v>
      </c>
      <c r="EOR1359" s="84">
        <f t="shared" si="808"/>
        <v>0</v>
      </c>
      <c r="EOS1359" s="84">
        <f t="shared" si="808"/>
        <v>0</v>
      </c>
      <c r="EOT1359" s="84">
        <f t="shared" si="808"/>
        <v>0</v>
      </c>
      <c r="EOU1359" s="84">
        <f t="shared" si="808"/>
        <v>0</v>
      </c>
      <c r="EOV1359" s="84">
        <f t="shared" si="808"/>
        <v>1000000</v>
      </c>
      <c r="EPB1359" s="84" t="s">
        <v>235</v>
      </c>
      <c r="EPC1359" s="84" t="s">
        <v>236</v>
      </c>
      <c r="EPD1359" s="84">
        <f>EPD1355</f>
        <v>1000000</v>
      </c>
      <c r="EPE1359" s="84">
        <f t="shared" si="808"/>
        <v>0</v>
      </c>
      <c r="EPF1359" s="84">
        <f t="shared" si="808"/>
        <v>0</v>
      </c>
      <c r="EPG1359" s="84">
        <f t="shared" si="808"/>
        <v>1000000</v>
      </c>
      <c r="EPH1359" s="84">
        <f t="shared" si="808"/>
        <v>0</v>
      </c>
      <c r="EPI1359" s="84">
        <f t="shared" si="808"/>
        <v>0</v>
      </c>
      <c r="EPJ1359" s="84">
        <f t="shared" si="808"/>
        <v>0</v>
      </c>
      <c r="EPK1359" s="84">
        <f t="shared" si="808"/>
        <v>0</v>
      </c>
      <c r="EPL1359" s="84">
        <f t="shared" si="808"/>
        <v>1000000</v>
      </c>
      <c r="EPR1359" s="84" t="s">
        <v>235</v>
      </c>
      <c r="EPS1359" s="84" t="s">
        <v>236</v>
      </c>
      <c r="EPT1359" s="84">
        <f>EPT1355</f>
        <v>1000000</v>
      </c>
      <c r="EPU1359" s="84">
        <f t="shared" si="808"/>
        <v>0</v>
      </c>
      <c r="EPV1359" s="84">
        <f t="shared" si="808"/>
        <v>0</v>
      </c>
      <c r="EPW1359" s="84">
        <f t="shared" si="808"/>
        <v>1000000</v>
      </c>
      <c r="EPX1359" s="84">
        <f t="shared" si="808"/>
        <v>0</v>
      </c>
      <c r="EPY1359" s="84">
        <f t="shared" si="808"/>
        <v>0</v>
      </c>
      <c r="EPZ1359" s="84">
        <f t="shared" si="808"/>
        <v>0</v>
      </c>
      <c r="EQA1359" s="84">
        <f t="shared" si="808"/>
        <v>0</v>
      </c>
      <c r="EQB1359" s="84">
        <f t="shared" si="808"/>
        <v>1000000</v>
      </c>
      <c r="EQH1359" s="84" t="s">
        <v>235</v>
      </c>
      <c r="EQI1359" s="84" t="s">
        <v>236</v>
      </c>
      <c r="EQJ1359" s="84">
        <f>EQJ1355</f>
        <v>1000000</v>
      </c>
      <c r="EQK1359" s="84">
        <f t="shared" si="808"/>
        <v>0</v>
      </c>
      <c r="EQL1359" s="84">
        <f t="shared" si="808"/>
        <v>0</v>
      </c>
      <c r="EQM1359" s="84">
        <f t="shared" si="808"/>
        <v>1000000</v>
      </c>
      <c r="EQN1359" s="84">
        <f t="shared" si="808"/>
        <v>0</v>
      </c>
      <c r="EQO1359" s="84">
        <f t="shared" si="808"/>
        <v>0</v>
      </c>
      <c r="EQP1359" s="84">
        <f t="shared" si="808"/>
        <v>0</v>
      </c>
      <c r="EQQ1359" s="84">
        <f t="shared" si="808"/>
        <v>0</v>
      </c>
      <c r="EQR1359" s="84">
        <f t="shared" si="808"/>
        <v>1000000</v>
      </c>
      <c r="EQX1359" s="84" t="s">
        <v>235</v>
      </c>
      <c r="EQY1359" s="84" t="s">
        <v>236</v>
      </c>
      <c r="EQZ1359" s="84">
        <f>EQZ1355</f>
        <v>1000000</v>
      </c>
      <c r="ERA1359" s="84">
        <f t="shared" ref="ERA1359:ETD1360" si="809">ERA1355</f>
        <v>0</v>
      </c>
      <c r="ERB1359" s="84">
        <f t="shared" si="809"/>
        <v>0</v>
      </c>
      <c r="ERC1359" s="84">
        <f t="shared" si="809"/>
        <v>1000000</v>
      </c>
      <c r="ERD1359" s="84">
        <f t="shared" si="809"/>
        <v>0</v>
      </c>
      <c r="ERE1359" s="84">
        <f t="shared" si="809"/>
        <v>0</v>
      </c>
      <c r="ERF1359" s="84">
        <f t="shared" si="809"/>
        <v>0</v>
      </c>
      <c r="ERG1359" s="84">
        <f t="shared" si="809"/>
        <v>0</v>
      </c>
      <c r="ERH1359" s="84">
        <f t="shared" si="809"/>
        <v>1000000</v>
      </c>
      <c r="ERN1359" s="84" t="s">
        <v>235</v>
      </c>
      <c r="ERO1359" s="84" t="s">
        <v>236</v>
      </c>
      <c r="ERP1359" s="84">
        <f>ERP1355</f>
        <v>1000000</v>
      </c>
      <c r="ERQ1359" s="84">
        <f t="shared" si="809"/>
        <v>0</v>
      </c>
      <c r="ERR1359" s="84">
        <f t="shared" si="809"/>
        <v>0</v>
      </c>
      <c r="ERS1359" s="84">
        <f t="shared" si="809"/>
        <v>1000000</v>
      </c>
      <c r="ERT1359" s="84">
        <f t="shared" si="809"/>
        <v>0</v>
      </c>
      <c r="ERU1359" s="84">
        <f t="shared" si="809"/>
        <v>0</v>
      </c>
      <c r="ERV1359" s="84">
        <f t="shared" si="809"/>
        <v>0</v>
      </c>
      <c r="ERW1359" s="84">
        <f t="shared" si="809"/>
        <v>0</v>
      </c>
      <c r="ERX1359" s="84">
        <f t="shared" si="809"/>
        <v>1000000</v>
      </c>
      <c r="ESD1359" s="84" t="s">
        <v>235</v>
      </c>
      <c r="ESE1359" s="84" t="s">
        <v>236</v>
      </c>
      <c r="ESF1359" s="84">
        <f>ESF1355</f>
        <v>1000000</v>
      </c>
      <c r="ESG1359" s="84">
        <f t="shared" si="809"/>
        <v>0</v>
      </c>
      <c r="ESH1359" s="84">
        <f t="shared" si="809"/>
        <v>0</v>
      </c>
      <c r="ESI1359" s="84">
        <f t="shared" si="809"/>
        <v>1000000</v>
      </c>
      <c r="ESJ1359" s="84">
        <f t="shared" si="809"/>
        <v>0</v>
      </c>
      <c r="ESK1359" s="84">
        <f t="shared" si="809"/>
        <v>0</v>
      </c>
      <c r="ESL1359" s="84">
        <f t="shared" si="809"/>
        <v>0</v>
      </c>
      <c r="ESM1359" s="84">
        <f t="shared" si="809"/>
        <v>0</v>
      </c>
      <c r="ESN1359" s="84">
        <f t="shared" si="809"/>
        <v>1000000</v>
      </c>
      <c r="EST1359" s="84" t="s">
        <v>235</v>
      </c>
      <c r="ESU1359" s="84" t="s">
        <v>236</v>
      </c>
      <c r="ESV1359" s="84">
        <f>ESV1355</f>
        <v>1000000</v>
      </c>
      <c r="ESW1359" s="84">
        <f t="shared" si="809"/>
        <v>0</v>
      </c>
      <c r="ESX1359" s="84">
        <f t="shared" si="809"/>
        <v>0</v>
      </c>
      <c r="ESY1359" s="84">
        <f t="shared" si="809"/>
        <v>1000000</v>
      </c>
      <c r="ESZ1359" s="84">
        <f t="shared" si="809"/>
        <v>0</v>
      </c>
      <c r="ETA1359" s="84">
        <f t="shared" si="809"/>
        <v>0</v>
      </c>
      <c r="ETB1359" s="84">
        <f t="shared" si="809"/>
        <v>0</v>
      </c>
      <c r="ETC1359" s="84">
        <f t="shared" si="809"/>
        <v>0</v>
      </c>
      <c r="ETD1359" s="84">
        <f t="shared" si="809"/>
        <v>1000000</v>
      </c>
      <c r="ETJ1359" s="84" t="s">
        <v>235</v>
      </c>
      <c r="ETK1359" s="84" t="s">
        <v>236</v>
      </c>
      <c r="ETL1359" s="84">
        <f>ETL1355</f>
        <v>1000000</v>
      </c>
      <c r="ETM1359" s="84">
        <f t="shared" ref="ETM1359:EVP1360" si="810">ETM1355</f>
        <v>0</v>
      </c>
      <c r="ETN1359" s="84">
        <f t="shared" si="810"/>
        <v>0</v>
      </c>
      <c r="ETO1359" s="84">
        <f t="shared" si="810"/>
        <v>1000000</v>
      </c>
      <c r="ETP1359" s="84">
        <f t="shared" si="810"/>
        <v>0</v>
      </c>
      <c r="ETQ1359" s="84">
        <f t="shared" si="810"/>
        <v>0</v>
      </c>
      <c r="ETR1359" s="84">
        <f t="shared" si="810"/>
        <v>0</v>
      </c>
      <c r="ETS1359" s="84">
        <f t="shared" si="810"/>
        <v>0</v>
      </c>
      <c r="ETT1359" s="84">
        <f t="shared" si="810"/>
        <v>1000000</v>
      </c>
      <c r="ETZ1359" s="84" t="s">
        <v>235</v>
      </c>
      <c r="EUA1359" s="84" t="s">
        <v>236</v>
      </c>
      <c r="EUB1359" s="84">
        <f>EUB1355</f>
        <v>1000000</v>
      </c>
      <c r="EUC1359" s="84">
        <f t="shared" si="810"/>
        <v>0</v>
      </c>
      <c r="EUD1359" s="84">
        <f t="shared" si="810"/>
        <v>0</v>
      </c>
      <c r="EUE1359" s="84">
        <f t="shared" si="810"/>
        <v>1000000</v>
      </c>
      <c r="EUF1359" s="84">
        <f t="shared" si="810"/>
        <v>0</v>
      </c>
      <c r="EUG1359" s="84">
        <f t="shared" si="810"/>
        <v>0</v>
      </c>
      <c r="EUH1359" s="84">
        <f t="shared" si="810"/>
        <v>0</v>
      </c>
      <c r="EUI1359" s="84">
        <f t="shared" si="810"/>
        <v>0</v>
      </c>
      <c r="EUJ1359" s="84">
        <f t="shared" si="810"/>
        <v>1000000</v>
      </c>
      <c r="EUP1359" s="84" t="s">
        <v>235</v>
      </c>
      <c r="EUQ1359" s="84" t="s">
        <v>236</v>
      </c>
      <c r="EUR1359" s="84">
        <f>EUR1355</f>
        <v>1000000</v>
      </c>
      <c r="EUS1359" s="84">
        <f t="shared" si="810"/>
        <v>0</v>
      </c>
      <c r="EUT1359" s="84">
        <f t="shared" si="810"/>
        <v>0</v>
      </c>
      <c r="EUU1359" s="84">
        <f t="shared" si="810"/>
        <v>1000000</v>
      </c>
      <c r="EUV1359" s="84">
        <f t="shared" si="810"/>
        <v>0</v>
      </c>
      <c r="EUW1359" s="84">
        <f t="shared" si="810"/>
        <v>0</v>
      </c>
      <c r="EUX1359" s="84">
        <f t="shared" si="810"/>
        <v>0</v>
      </c>
      <c r="EUY1359" s="84">
        <f t="shared" si="810"/>
        <v>0</v>
      </c>
      <c r="EUZ1359" s="84">
        <f t="shared" si="810"/>
        <v>1000000</v>
      </c>
      <c r="EVF1359" s="84" t="s">
        <v>235</v>
      </c>
      <c r="EVG1359" s="84" t="s">
        <v>236</v>
      </c>
      <c r="EVH1359" s="84">
        <f>EVH1355</f>
        <v>1000000</v>
      </c>
      <c r="EVI1359" s="84">
        <f t="shared" si="810"/>
        <v>0</v>
      </c>
      <c r="EVJ1359" s="84">
        <f t="shared" si="810"/>
        <v>0</v>
      </c>
      <c r="EVK1359" s="84">
        <f t="shared" si="810"/>
        <v>1000000</v>
      </c>
      <c r="EVL1359" s="84">
        <f t="shared" si="810"/>
        <v>0</v>
      </c>
      <c r="EVM1359" s="84">
        <f t="shared" si="810"/>
        <v>0</v>
      </c>
      <c r="EVN1359" s="84">
        <f t="shared" si="810"/>
        <v>0</v>
      </c>
      <c r="EVO1359" s="84">
        <f t="shared" si="810"/>
        <v>0</v>
      </c>
      <c r="EVP1359" s="84">
        <f t="shared" si="810"/>
        <v>1000000</v>
      </c>
      <c r="EVV1359" s="84" t="s">
        <v>235</v>
      </c>
      <c r="EVW1359" s="84" t="s">
        <v>236</v>
      </c>
      <c r="EVX1359" s="84">
        <f>EVX1355</f>
        <v>1000000</v>
      </c>
      <c r="EVY1359" s="84">
        <f t="shared" ref="EVY1359:EYB1360" si="811">EVY1355</f>
        <v>0</v>
      </c>
      <c r="EVZ1359" s="84">
        <f t="shared" si="811"/>
        <v>0</v>
      </c>
      <c r="EWA1359" s="84">
        <f t="shared" si="811"/>
        <v>1000000</v>
      </c>
      <c r="EWB1359" s="84">
        <f t="shared" si="811"/>
        <v>0</v>
      </c>
      <c r="EWC1359" s="84">
        <f t="shared" si="811"/>
        <v>0</v>
      </c>
      <c r="EWD1359" s="84">
        <f t="shared" si="811"/>
        <v>0</v>
      </c>
      <c r="EWE1359" s="84">
        <f t="shared" si="811"/>
        <v>0</v>
      </c>
      <c r="EWF1359" s="84">
        <f t="shared" si="811"/>
        <v>1000000</v>
      </c>
      <c r="EWL1359" s="84" t="s">
        <v>235</v>
      </c>
      <c r="EWM1359" s="84" t="s">
        <v>236</v>
      </c>
      <c r="EWN1359" s="84">
        <f>EWN1355</f>
        <v>1000000</v>
      </c>
      <c r="EWO1359" s="84">
        <f t="shared" si="811"/>
        <v>0</v>
      </c>
      <c r="EWP1359" s="84">
        <f t="shared" si="811"/>
        <v>0</v>
      </c>
      <c r="EWQ1359" s="84">
        <f t="shared" si="811"/>
        <v>1000000</v>
      </c>
      <c r="EWR1359" s="84">
        <f t="shared" si="811"/>
        <v>0</v>
      </c>
      <c r="EWS1359" s="84">
        <f t="shared" si="811"/>
        <v>0</v>
      </c>
      <c r="EWT1359" s="84">
        <f t="shared" si="811"/>
        <v>0</v>
      </c>
      <c r="EWU1359" s="84">
        <f t="shared" si="811"/>
        <v>0</v>
      </c>
      <c r="EWV1359" s="84">
        <f t="shared" si="811"/>
        <v>1000000</v>
      </c>
      <c r="EXB1359" s="84" t="s">
        <v>235</v>
      </c>
      <c r="EXC1359" s="84" t="s">
        <v>236</v>
      </c>
      <c r="EXD1359" s="84">
        <f>EXD1355</f>
        <v>1000000</v>
      </c>
      <c r="EXE1359" s="84">
        <f t="shared" si="811"/>
        <v>0</v>
      </c>
      <c r="EXF1359" s="84">
        <f t="shared" si="811"/>
        <v>0</v>
      </c>
      <c r="EXG1359" s="84">
        <f t="shared" si="811"/>
        <v>1000000</v>
      </c>
      <c r="EXH1359" s="84">
        <f t="shared" si="811"/>
        <v>0</v>
      </c>
      <c r="EXI1359" s="84">
        <f t="shared" si="811"/>
        <v>0</v>
      </c>
      <c r="EXJ1359" s="84">
        <f t="shared" si="811"/>
        <v>0</v>
      </c>
      <c r="EXK1359" s="84">
        <f t="shared" si="811"/>
        <v>0</v>
      </c>
      <c r="EXL1359" s="84">
        <f t="shared" si="811"/>
        <v>1000000</v>
      </c>
      <c r="EXR1359" s="84" t="s">
        <v>235</v>
      </c>
      <c r="EXS1359" s="84" t="s">
        <v>236</v>
      </c>
      <c r="EXT1359" s="84">
        <f>EXT1355</f>
        <v>1000000</v>
      </c>
      <c r="EXU1359" s="84">
        <f t="shared" si="811"/>
        <v>0</v>
      </c>
      <c r="EXV1359" s="84">
        <f t="shared" si="811"/>
        <v>0</v>
      </c>
      <c r="EXW1359" s="84">
        <f t="shared" si="811"/>
        <v>1000000</v>
      </c>
      <c r="EXX1359" s="84">
        <f t="shared" si="811"/>
        <v>0</v>
      </c>
      <c r="EXY1359" s="84">
        <f t="shared" si="811"/>
        <v>0</v>
      </c>
      <c r="EXZ1359" s="84">
        <f t="shared" si="811"/>
        <v>0</v>
      </c>
      <c r="EYA1359" s="84">
        <f t="shared" si="811"/>
        <v>0</v>
      </c>
      <c r="EYB1359" s="84">
        <f t="shared" si="811"/>
        <v>1000000</v>
      </c>
      <c r="EYH1359" s="84" t="s">
        <v>235</v>
      </c>
      <c r="EYI1359" s="84" t="s">
        <v>236</v>
      </c>
      <c r="EYJ1359" s="84">
        <f>EYJ1355</f>
        <v>1000000</v>
      </c>
      <c r="EYK1359" s="84">
        <f t="shared" ref="EYK1359:FAN1360" si="812">EYK1355</f>
        <v>0</v>
      </c>
      <c r="EYL1359" s="84">
        <f t="shared" si="812"/>
        <v>0</v>
      </c>
      <c r="EYM1359" s="84">
        <f t="shared" si="812"/>
        <v>1000000</v>
      </c>
      <c r="EYN1359" s="84">
        <f t="shared" si="812"/>
        <v>0</v>
      </c>
      <c r="EYO1359" s="84">
        <f t="shared" si="812"/>
        <v>0</v>
      </c>
      <c r="EYP1359" s="84">
        <f t="shared" si="812"/>
        <v>0</v>
      </c>
      <c r="EYQ1359" s="84">
        <f t="shared" si="812"/>
        <v>0</v>
      </c>
      <c r="EYR1359" s="84">
        <f t="shared" si="812"/>
        <v>1000000</v>
      </c>
      <c r="EYX1359" s="84" t="s">
        <v>235</v>
      </c>
      <c r="EYY1359" s="84" t="s">
        <v>236</v>
      </c>
      <c r="EYZ1359" s="84">
        <f>EYZ1355</f>
        <v>1000000</v>
      </c>
      <c r="EZA1359" s="84">
        <f t="shared" si="812"/>
        <v>0</v>
      </c>
      <c r="EZB1359" s="84">
        <f t="shared" si="812"/>
        <v>0</v>
      </c>
      <c r="EZC1359" s="84">
        <f t="shared" si="812"/>
        <v>1000000</v>
      </c>
      <c r="EZD1359" s="84">
        <f t="shared" si="812"/>
        <v>0</v>
      </c>
      <c r="EZE1359" s="84">
        <f t="shared" si="812"/>
        <v>0</v>
      </c>
      <c r="EZF1359" s="84">
        <f t="shared" si="812"/>
        <v>0</v>
      </c>
      <c r="EZG1359" s="84">
        <f t="shared" si="812"/>
        <v>0</v>
      </c>
      <c r="EZH1359" s="84">
        <f t="shared" si="812"/>
        <v>1000000</v>
      </c>
      <c r="EZN1359" s="84" t="s">
        <v>235</v>
      </c>
      <c r="EZO1359" s="84" t="s">
        <v>236</v>
      </c>
      <c r="EZP1359" s="84">
        <f>EZP1355</f>
        <v>1000000</v>
      </c>
      <c r="EZQ1359" s="84">
        <f t="shared" si="812"/>
        <v>0</v>
      </c>
      <c r="EZR1359" s="84">
        <f t="shared" si="812"/>
        <v>0</v>
      </c>
      <c r="EZS1359" s="84">
        <f t="shared" si="812"/>
        <v>1000000</v>
      </c>
      <c r="EZT1359" s="84">
        <f t="shared" si="812"/>
        <v>0</v>
      </c>
      <c r="EZU1359" s="84">
        <f t="shared" si="812"/>
        <v>0</v>
      </c>
      <c r="EZV1359" s="84">
        <f t="shared" si="812"/>
        <v>0</v>
      </c>
      <c r="EZW1359" s="84">
        <f t="shared" si="812"/>
        <v>0</v>
      </c>
      <c r="EZX1359" s="84">
        <f t="shared" si="812"/>
        <v>1000000</v>
      </c>
      <c r="FAD1359" s="84" t="s">
        <v>235</v>
      </c>
      <c r="FAE1359" s="84" t="s">
        <v>236</v>
      </c>
      <c r="FAF1359" s="84">
        <f>FAF1355</f>
        <v>1000000</v>
      </c>
      <c r="FAG1359" s="84">
        <f t="shared" si="812"/>
        <v>0</v>
      </c>
      <c r="FAH1359" s="84">
        <f t="shared" si="812"/>
        <v>0</v>
      </c>
      <c r="FAI1359" s="84">
        <f t="shared" si="812"/>
        <v>1000000</v>
      </c>
      <c r="FAJ1359" s="84">
        <f t="shared" si="812"/>
        <v>0</v>
      </c>
      <c r="FAK1359" s="84">
        <f t="shared" si="812"/>
        <v>0</v>
      </c>
      <c r="FAL1359" s="84">
        <f t="shared" si="812"/>
        <v>0</v>
      </c>
      <c r="FAM1359" s="84">
        <f t="shared" si="812"/>
        <v>0</v>
      </c>
      <c r="FAN1359" s="84">
        <f t="shared" si="812"/>
        <v>1000000</v>
      </c>
      <c r="FAT1359" s="84" t="s">
        <v>235</v>
      </c>
      <c r="FAU1359" s="84" t="s">
        <v>236</v>
      </c>
      <c r="FAV1359" s="84">
        <f>FAV1355</f>
        <v>1000000</v>
      </c>
      <c r="FAW1359" s="84">
        <f t="shared" ref="FAW1359:FCZ1360" si="813">FAW1355</f>
        <v>0</v>
      </c>
      <c r="FAX1359" s="84">
        <f t="shared" si="813"/>
        <v>0</v>
      </c>
      <c r="FAY1359" s="84">
        <f t="shared" si="813"/>
        <v>1000000</v>
      </c>
      <c r="FAZ1359" s="84">
        <f t="shared" si="813"/>
        <v>0</v>
      </c>
      <c r="FBA1359" s="84">
        <f t="shared" si="813"/>
        <v>0</v>
      </c>
      <c r="FBB1359" s="84">
        <f t="shared" si="813"/>
        <v>0</v>
      </c>
      <c r="FBC1359" s="84">
        <f t="shared" si="813"/>
        <v>0</v>
      </c>
      <c r="FBD1359" s="84">
        <f t="shared" si="813"/>
        <v>1000000</v>
      </c>
      <c r="FBJ1359" s="84" t="s">
        <v>235</v>
      </c>
      <c r="FBK1359" s="84" t="s">
        <v>236</v>
      </c>
      <c r="FBL1359" s="84">
        <f>FBL1355</f>
        <v>1000000</v>
      </c>
      <c r="FBM1359" s="84">
        <f t="shared" si="813"/>
        <v>0</v>
      </c>
      <c r="FBN1359" s="84">
        <f t="shared" si="813"/>
        <v>0</v>
      </c>
      <c r="FBO1359" s="84">
        <f t="shared" si="813"/>
        <v>1000000</v>
      </c>
      <c r="FBP1359" s="84">
        <f t="shared" si="813"/>
        <v>0</v>
      </c>
      <c r="FBQ1359" s="84">
        <f t="shared" si="813"/>
        <v>0</v>
      </c>
      <c r="FBR1359" s="84">
        <f t="shared" si="813"/>
        <v>0</v>
      </c>
      <c r="FBS1359" s="84">
        <f t="shared" si="813"/>
        <v>0</v>
      </c>
      <c r="FBT1359" s="84">
        <f t="shared" si="813"/>
        <v>1000000</v>
      </c>
      <c r="FBZ1359" s="84" t="s">
        <v>235</v>
      </c>
      <c r="FCA1359" s="84" t="s">
        <v>236</v>
      </c>
      <c r="FCB1359" s="84">
        <f>FCB1355</f>
        <v>1000000</v>
      </c>
      <c r="FCC1359" s="84">
        <f t="shared" si="813"/>
        <v>0</v>
      </c>
      <c r="FCD1359" s="84">
        <f t="shared" si="813"/>
        <v>0</v>
      </c>
      <c r="FCE1359" s="84">
        <f t="shared" si="813"/>
        <v>1000000</v>
      </c>
      <c r="FCF1359" s="84">
        <f t="shared" si="813"/>
        <v>0</v>
      </c>
      <c r="FCG1359" s="84">
        <f t="shared" si="813"/>
        <v>0</v>
      </c>
      <c r="FCH1359" s="84">
        <f t="shared" si="813"/>
        <v>0</v>
      </c>
      <c r="FCI1359" s="84">
        <f t="shared" si="813"/>
        <v>0</v>
      </c>
      <c r="FCJ1359" s="84">
        <f t="shared" si="813"/>
        <v>1000000</v>
      </c>
      <c r="FCP1359" s="84" t="s">
        <v>235</v>
      </c>
      <c r="FCQ1359" s="84" t="s">
        <v>236</v>
      </c>
      <c r="FCR1359" s="84">
        <f>FCR1355</f>
        <v>1000000</v>
      </c>
      <c r="FCS1359" s="84">
        <f t="shared" si="813"/>
        <v>0</v>
      </c>
      <c r="FCT1359" s="84">
        <f t="shared" si="813"/>
        <v>0</v>
      </c>
      <c r="FCU1359" s="84">
        <f t="shared" si="813"/>
        <v>1000000</v>
      </c>
      <c r="FCV1359" s="84">
        <f t="shared" si="813"/>
        <v>0</v>
      </c>
      <c r="FCW1359" s="84">
        <f t="shared" si="813"/>
        <v>0</v>
      </c>
      <c r="FCX1359" s="84">
        <f t="shared" si="813"/>
        <v>0</v>
      </c>
      <c r="FCY1359" s="84">
        <f t="shared" si="813"/>
        <v>0</v>
      </c>
      <c r="FCZ1359" s="84">
        <f t="shared" si="813"/>
        <v>1000000</v>
      </c>
      <c r="FDF1359" s="84" t="s">
        <v>235</v>
      </c>
      <c r="FDG1359" s="84" t="s">
        <v>236</v>
      </c>
      <c r="FDH1359" s="84">
        <f>FDH1355</f>
        <v>1000000</v>
      </c>
      <c r="FDI1359" s="84">
        <f t="shared" ref="FDI1359:FFL1360" si="814">FDI1355</f>
        <v>0</v>
      </c>
      <c r="FDJ1359" s="84">
        <f t="shared" si="814"/>
        <v>0</v>
      </c>
      <c r="FDK1359" s="84">
        <f t="shared" si="814"/>
        <v>1000000</v>
      </c>
      <c r="FDL1359" s="84">
        <f t="shared" si="814"/>
        <v>0</v>
      </c>
      <c r="FDM1359" s="84">
        <f t="shared" si="814"/>
        <v>0</v>
      </c>
      <c r="FDN1359" s="84">
        <f t="shared" si="814"/>
        <v>0</v>
      </c>
      <c r="FDO1359" s="84">
        <f t="shared" si="814"/>
        <v>0</v>
      </c>
      <c r="FDP1359" s="84">
        <f t="shared" si="814"/>
        <v>1000000</v>
      </c>
      <c r="FDV1359" s="84" t="s">
        <v>235</v>
      </c>
      <c r="FDW1359" s="84" t="s">
        <v>236</v>
      </c>
      <c r="FDX1359" s="84">
        <f>FDX1355</f>
        <v>1000000</v>
      </c>
      <c r="FDY1359" s="84">
        <f t="shared" si="814"/>
        <v>0</v>
      </c>
      <c r="FDZ1359" s="84">
        <f t="shared" si="814"/>
        <v>0</v>
      </c>
      <c r="FEA1359" s="84">
        <f t="shared" si="814"/>
        <v>1000000</v>
      </c>
      <c r="FEB1359" s="84">
        <f t="shared" si="814"/>
        <v>0</v>
      </c>
      <c r="FEC1359" s="84">
        <f t="shared" si="814"/>
        <v>0</v>
      </c>
      <c r="FED1359" s="84">
        <f t="shared" si="814"/>
        <v>0</v>
      </c>
      <c r="FEE1359" s="84">
        <f t="shared" si="814"/>
        <v>0</v>
      </c>
      <c r="FEF1359" s="84">
        <f t="shared" si="814"/>
        <v>1000000</v>
      </c>
      <c r="FEL1359" s="84" t="s">
        <v>235</v>
      </c>
      <c r="FEM1359" s="84" t="s">
        <v>236</v>
      </c>
      <c r="FEN1359" s="84">
        <f>FEN1355</f>
        <v>1000000</v>
      </c>
      <c r="FEO1359" s="84">
        <f t="shared" si="814"/>
        <v>0</v>
      </c>
      <c r="FEP1359" s="84">
        <f t="shared" si="814"/>
        <v>0</v>
      </c>
      <c r="FEQ1359" s="84">
        <f t="shared" si="814"/>
        <v>1000000</v>
      </c>
      <c r="FER1359" s="84">
        <f t="shared" si="814"/>
        <v>0</v>
      </c>
      <c r="FES1359" s="84">
        <f t="shared" si="814"/>
        <v>0</v>
      </c>
      <c r="FET1359" s="84">
        <f t="shared" si="814"/>
        <v>0</v>
      </c>
      <c r="FEU1359" s="84">
        <f t="shared" si="814"/>
        <v>0</v>
      </c>
      <c r="FEV1359" s="84">
        <f t="shared" si="814"/>
        <v>1000000</v>
      </c>
      <c r="FFB1359" s="84" t="s">
        <v>235</v>
      </c>
      <c r="FFC1359" s="84" t="s">
        <v>236</v>
      </c>
      <c r="FFD1359" s="84">
        <f>FFD1355</f>
        <v>1000000</v>
      </c>
      <c r="FFE1359" s="84">
        <f t="shared" si="814"/>
        <v>0</v>
      </c>
      <c r="FFF1359" s="84">
        <f t="shared" si="814"/>
        <v>0</v>
      </c>
      <c r="FFG1359" s="84">
        <f t="shared" si="814"/>
        <v>1000000</v>
      </c>
      <c r="FFH1359" s="84">
        <f t="shared" si="814"/>
        <v>0</v>
      </c>
      <c r="FFI1359" s="84">
        <f t="shared" si="814"/>
        <v>0</v>
      </c>
      <c r="FFJ1359" s="84">
        <f t="shared" si="814"/>
        <v>0</v>
      </c>
      <c r="FFK1359" s="84">
        <f t="shared" si="814"/>
        <v>0</v>
      </c>
      <c r="FFL1359" s="84">
        <f t="shared" si="814"/>
        <v>1000000</v>
      </c>
      <c r="FFR1359" s="84" t="s">
        <v>235</v>
      </c>
      <c r="FFS1359" s="84" t="s">
        <v>236</v>
      </c>
      <c r="FFT1359" s="84">
        <f>FFT1355</f>
        <v>1000000</v>
      </c>
      <c r="FFU1359" s="84">
        <f t="shared" ref="FFU1359:FHX1360" si="815">FFU1355</f>
        <v>0</v>
      </c>
      <c r="FFV1359" s="84">
        <f t="shared" si="815"/>
        <v>0</v>
      </c>
      <c r="FFW1359" s="84">
        <f t="shared" si="815"/>
        <v>1000000</v>
      </c>
      <c r="FFX1359" s="84">
        <f t="shared" si="815"/>
        <v>0</v>
      </c>
      <c r="FFY1359" s="84">
        <f t="shared" si="815"/>
        <v>0</v>
      </c>
      <c r="FFZ1359" s="84">
        <f t="shared" si="815"/>
        <v>0</v>
      </c>
      <c r="FGA1359" s="84">
        <f t="shared" si="815"/>
        <v>0</v>
      </c>
      <c r="FGB1359" s="84">
        <f t="shared" si="815"/>
        <v>1000000</v>
      </c>
      <c r="FGH1359" s="84" t="s">
        <v>235</v>
      </c>
      <c r="FGI1359" s="84" t="s">
        <v>236</v>
      </c>
      <c r="FGJ1359" s="84">
        <f>FGJ1355</f>
        <v>1000000</v>
      </c>
      <c r="FGK1359" s="84">
        <f t="shared" si="815"/>
        <v>0</v>
      </c>
      <c r="FGL1359" s="84">
        <f t="shared" si="815"/>
        <v>0</v>
      </c>
      <c r="FGM1359" s="84">
        <f t="shared" si="815"/>
        <v>1000000</v>
      </c>
      <c r="FGN1359" s="84">
        <f t="shared" si="815"/>
        <v>0</v>
      </c>
      <c r="FGO1359" s="84">
        <f t="shared" si="815"/>
        <v>0</v>
      </c>
      <c r="FGP1359" s="84">
        <f t="shared" si="815"/>
        <v>0</v>
      </c>
      <c r="FGQ1359" s="84">
        <f t="shared" si="815"/>
        <v>0</v>
      </c>
      <c r="FGR1359" s="84">
        <f t="shared" si="815"/>
        <v>1000000</v>
      </c>
      <c r="FGX1359" s="84" t="s">
        <v>235</v>
      </c>
      <c r="FGY1359" s="84" t="s">
        <v>236</v>
      </c>
      <c r="FGZ1359" s="84">
        <f>FGZ1355</f>
        <v>1000000</v>
      </c>
      <c r="FHA1359" s="84">
        <f t="shared" si="815"/>
        <v>0</v>
      </c>
      <c r="FHB1359" s="84">
        <f t="shared" si="815"/>
        <v>0</v>
      </c>
      <c r="FHC1359" s="84">
        <f t="shared" si="815"/>
        <v>1000000</v>
      </c>
      <c r="FHD1359" s="84">
        <f t="shared" si="815"/>
        <v>0</v>
      </c>
      <c r="FHE1359" s="84">
        <f t="shared" si="815"/>
        <v>0</v>
      </c>
      <c r="FHF1359" s="84">
        <f t="shared" si="815"/>
        <v>0</v>
      </c>
      <c r="FHG1359" s="84">
        <f t="shared" si="815"/>
        <v>0</v>
      </c>
      <c r="FHH1359" s="84">
        <f t="shared" si="815"/>
        <v>1000000</v>
      </c>
      <c r="FHN1359" s="84" t="s">
        <v>235</v>
      </c>
      <c r="FHO1359" s="84" t="s">
        <v>236</v>
      </c>
      <c r="FHP1359" s="84">
        <f>FHP1355</f>
        <v>1000000</v>
      </c>
      <c r="FHQ1359" s="84">
        <f t="shared" si="815"/>
        <v>0</v>
      </c>
      <c r="FHR1359" s="84">
        <f t="shared" si="815"/>
        <v>0</v>
      </c>
      <c r="FHS1359" s="84">
        <f t="shared" si="815"/>
        <v>1000000</v>
      </c>
      <c r="FHT1359" s="84">
        <f t="shared" si="815"/>
        <v>0</v>
      </c>
      <c r="FHU1359" s="84">
        <f t="shared" si="815"/>
        <v>0</v>
      </c>
      <c r="FHV1359" s="84">
        <f t="shared" si="815"/>
        <v>0</v>
      </c>
      <c r="FHW1359" s="84">
        <f t="shared" si="815"/>
        <v>0</v>
      </c>
      <c r="FHX1359" s="84">
        <f t="shared" si="815"/>
        <v>1000000</v>
      </c>
      <c r="FID1359" s="84" t="s">
        <v>235</v>
      </c>
      <c r="FIE1359" s="84" t="s">
        <v>236</v>
      </c>
      <c r="FIF1359" s="84">
        <f>FIF1355</f>
        <v>1000000</v>
      </c>
      <c r="FIG1359" s="84">
        <f t="shared" ref="FIG1359:FKJ1360" si="816">FIG1355</f>
        <v>0</v>
      </c>
      <c r="FIH1359" s="84">
        <f t="shared" si="816"/>
        <v>0</v>
      </c>
      <c r="FII1359" s="84">
        <f t="shared" si="816"/>
        <v>1000000</v>
      </c>
      <c r="FIJ1359" s="84">
        <f t="shared" si="816"/>
        <v>0</v>
      </c>
      <c r="FIK1359" s="84">
        <f t="shared" si="816"/>
        <v>0</v>
      </c>
      <c r="FIL1359" s="84">
        <f t="shared" si="816"/>
        <v>0</v>
      </c>
      <c r="FIM1359" s="84">
        <f t="shared" si="816"/>
        <v>0</v>
      </c>
      <c r="FIN1359" s="84">
        <f t="shared" si="816"/>
        <v>1000000</v>
      </c>
      <c r="FIT1359" s="84" t="s">
        <v>235</v>
      </c>
      <c r="FIU1359" s="84" t="s">
        <v>236</v>
      </c>
      <c r="FIV1359" s="84">
        <f>FIV1355</f>
        <v>1000000</v>
      </c>
      <c r="FIW1359" s="84">
        <f t="shared" si="816"/>
        <v>0</v>
      </c>
      <c r="FIX1359" s="84">
        <f t="shared" si="816"/>
        <v>0</v>
      </c>
      <c r="FIY1359" s="84">
        <f t="shared" si="816"/>
        <v>1000000</v>
      </c>
      <c r="FIZ1359" s="84">
        <f t="shared" si="816"/>
        <v>0</v>
      </c>
      <c r="FJA1359" s="84">
        <f t="shared" si="816"/>
        <v>0</v>
      </c>
      <c r="FJB1359" s="84">
        <f t="shared" si="816"/>
        <v>0</v>
      </c>
      <c r="FJC1359" s="84">
        <f t="shared" si="816"/>
        <v>0</v>
      </c>
      <c r="FJD1359" s="84">
        <f t="shared" si="816"/>
        <v>1000000</v>
      </c>
      <c r="FJJ1359" s="84" t="s">
        <v>235</v>
      </c>
      <c r="FJK1359" s="84" t="s">
        <v>236</v>
      </c>
      <c r="FJL1359" s="84">
        <f>FJL1355</f>
        <v>1000000</v>
      </c>
      <c r="FJM1359" s="84">
        <f t="shared" si="816"/>
        <v>0</v>
      </c>
      <c r="FJN1359" s="84">
        <f t="shared" si="816"/>
        <v>0</v>
      </c>
      <c r="FJO1359" s="84">
        <f t="shared" si="816"/>
        <v>1000000</v>
      </c>
      <c r="FJP1359" s="84">
        <f t="shared" si="816"/>
        <v>0</v>
      </c>
      <c r="FJQ1359" s="84">
        <f t="shared" si="816"/>
        <v>0</v>
      </c>
      <c r="FJR1359" s="84">
        <f t="shared" si="816"/>
        <v>0</v>
      </c>
      <c r="FJS1359" s="84">
        <f t="shared" si="816"/>
        <v>0</v>
      </c>
      <c r="FJT1359" s="84">
        <f t="shared" si="816"/>
        <v>1000000</v>
      </c>
      <c r="FJZ1359" s="84" t="s">
        <v>235</v>
      </c>
      <c r="FKA1359" s="84" t="s">
        <v>236</v>
      </c>
      <c r="FKB1359" s="84">
        <f>FKB1355</f>
        <v>1000000</v>
      </c>
      <c r="FKC1359" s="84">
        <f t="shared" si="816"/>
        <v>0</v>
      </c>
      <c r="FKD1359" s="84">
        <f t="shared" si="816"/>
        <v>0</v>
      </c>
      <c r="FKE1359" s="84">
        <f t="shared" si="816"/>
        <v>1000000</v>
      </c>
      <c r="FKF1359" s="84">
        <f t="shared" si="816"/>
        <v>0</v>
      </c>
      <c r="FKG1359" s="84">
        <f t="shared" si="816"/>
        <v>0</v>
      </c>
      <c r="FKH1359" s="84">
        <f t="shared" si="816"/>
        <v>0</v>
      </c>
      <c r="FKI1359" s="84">
        <f t="shared" si="816"/>
        <v>0</v>
      </c>
      <c r="FKJ1359" s="84">
        <f t="shared" si="816"/>
        <v>1000000</v>
      </c>
      <c r="FKP1359" s="84" t="s">
        <v>235</v>
      </c>
      <c r="FKQ1359" s="84" t="s">
        <v>236</v>
      </c>
      <c r="FKR1359" s="84">
        <f>FKR1355</f>
        <v>1000000</v>
      </c>
      <c r="FKS1359" s="84">
        <f t="shared" ref="FKS1359:FMV1360" si="817">FKS1355</f>
        <v>0</v>
      </c>
      <c r="FKT1359" s="84">
        <f t="shared" si="817"/>
        <v>0</v>
      </c>
      <c r="FKU1359" s="84">
        <f t="shared" si="817"/>
        <v>1000000</v>
      </c>
      <c r="FKV1359" s="84">
        <f t="shared" si="817"/>
        <v>0</v>
      </c>
      <c r="FKW1359" s="84">
        <f t="shared" si="817"/>
        <v>0</v>
      </c>
      <c r="FKX1359" s="84">
        <f t="shared" si="817"/>
        <v>0</v>
      </c>
      <c r="FKY1359" s="84">
        <f t="shared" si="817"/>
        <v>0</v>
      </c>
      <c r="FKZ1359" s="84">
        <f t="shared" si="817"/>
        <v>1000000</v>
      </c>
      <c r="FLF1359" s="84" t="s">
        <v>235</v>
      </c>
      <c r="FLG1359" s="84" t="s">
        <v>236</v>
      </c>
      <c r="FLH1359" s="84">
        <f>FLH1355</f>
        <v>1000000</v>
      </c>
      <c r="FLI1359" s="84">
        <f t="shared" si="817"/>
        <v>0</v>
      </c>
      <c r="FLJ1359" s="84">
        <f t="shared" si="817"/>
        <v>0</v>
      </c>
      <c r="FLK1359" s="84">
        <f t="shared" si="817"/>
        <v>1000000</v>
      </c>
      <c r="FLL1359" s="84">
        <f t="shared" si="817"/>
        <v>0</v>
      </c>
      <c r="FLM1359" s="84">
        <f t="shared" si="817"/>
        <v>0</v>
      </c>
      <c r="FLN1359" s="84">
        <f t="shared" si="817"/>
        <v>0</v>
      </c>
      <c r="FLO1359" s="84">
        <f t="shared" si="817"/>
        <v>0</v>
      </c>
      <c r="FLP1359" s="84">
        <f t="shared" si="817"/>
        <v>1000000</v>
      </c>
      <c r="FLV1359" s="84" t="s">
        <v>235</v>
      </c>
      <c r="FLW1359" s="84" t="s">
        <v>236</v>
      </c>
      <c r="FLX1359" s="84">
        <f>FLX1355</f>
        <v>1000000</v>
      </c>
      <c r="FLY1359" s="84">
        <f t="shared" si="817"/>
        <v>0</v>
      </c>
      <c r="FLZ1359" s="84">
        <f t="shared" si="817"/>
        <v>0</v>
      </c>
      <c r="FMA1359" s="84">
        <f t="shared" si="817"/>
        <v>1000000</v>
      </c>
      <c r="FMB1359" s="84">
        <f t="shared" si="817"/>
        <v>0</v>
      </c>
      <c r="FMC1359" s="84">
        <f t="shared" si="817"/>
        <v>0</v>
      </c>
      <c r="FMD1359" s="84">
        <f t="shared" si="817"/>
        <v>0</v>
      </c>
      <c r="FME1359" s="84">
        <f t="shared" si="817"/>
        <v>0</v>
      </c>
      <c r="FMF1359" s="84">
        <f t="shared" si="817"/>
        <v>1000000</v>
      </c>
      <c r="FML1359" s="84" t="s">
        <v>235</v>
      </c>
      <c r="FMM1359" s="84" t="s">
        <v>236</v>
      </c>
      <c r="FMN1359" s="84">
        <f>FMN1355</f>
        <v>1000000</v>
      </c>
      <c r="FMO1359" s="84">
        <f t="shared" si="817"/>
        <v>0</v>
      </c>
      <c r="FMP1359" s="84">
        <f t="shared" si="817"/>
        <v>0</v>
      </c>
      <c r="FMQ1359" s="84">
        <f t="shared" si="817"/>
        <v>1000000</v>
      </c>
      <c r="FMR1359" s="84">
        <f t="shared" si="817"/>
        <v>0</v>
      </c>
      <c r="FMS1359" s="84">
        <f t="shared" si="817"/>
        <v>0</v>
      </c>
      <c r="FMT1359" s="84">
        <f t="shared" si="817"/>
        <v>0</v>
      </c>
      <c r="FMU1359" s="84">
        <f t="shared" si="817"/>
        <v>0</v>
      </c>
      <c r="FMV1359" s="84">
        <f t="shared" si="817"/>
        <v>1000000</v>
      </c>
      <c r="FNB1359" s="84" t="s">
        <v>235</v>
      </c>
      <c r="FNC1359" s="84" t="s">
        <v>236</v>
      </c>
      <c r="FND1359" s="84">
        <f>FND1355</f>
        <v>1000000</v>
      </c>
      <c r="FNE1359" s="84">
        <f t="shared" ref="FNE1359:FPH1360" si="818">FNE1355</f>
        <v>0</v>
      </c>
      <c r="FNF1359" s="84">
        <f t="shared" si="818"/>
        <v>0</v>
      </c>
      <c r="FNG1359" s="84">
        <f t="shared" si="818"/>
        <v>1000000</v>
      </c>
      <c r="FNH1359" s="84">
        <f t="shared" si="818"/>
        <v>0</v>
      </c>
      <c r="FNI1359" s="84">
        <f t="shared" si="818"/>
        <v>0</v>
      </c>
      <c r="FNJ1359" s="84">
        <f t="shared" si="818"/>
        <v>0</v>
      </c>
      <c r="FNK1359" s="84">
        <f t="shared" si="818"/>
        <v>0</v>
      </c>
      <c r="FNL1359" s="84">
        <f t="shared" si="818"/>
        <v>1000000</v>
      </c>
      <c r="FNR1359" s="84" t="s">
        <v>235</v>
      </c>
      <c r="FNS1359" s="84" t="s">
        <v>236</v>
      </c>
      <c r="FNT1359" s="84">
        <f>FNT1355</f>
        <v>1000000</v>
      </c>
      <c r="FNU1359" s="84">
        <f t="shared" si="818"/>
        <v>0</v>
      </c>
      <c r="FNV1359" s="84">
        <f t="shared" si="818"/>
        <v>0</v>
      </c>
      <c r="FNW1359" s="84">
        <f t="shared" si="818"/>
        <v>1000000</v>
      </c>
      <c r="FNX1359" s="84">
        <f t="shared" si="818"/>
        <v>0</v>
      </c>
      <c r="FNY1359" s="84">
        <f t="shared" si="818"/>
        <v>0</v>
      </c>
      <c r="FNZ1359" s="84">
        <f t="shared" si="818"/>
        <v>0</v>
      </c>
      <c r="FOA1359" s="84">
        <f t="shared" si="818"/>
        <v>0</v>
      </c>
      <c r="FOB1359" s="84">
        <f t="shared" si="818"/>
        <v>1000000</v>
      </c>
      <c r="FOH1359" s="84" t="s">
        <v>235</v>
      </c>
      <c r="FOI1359" s="84" t="s">
        <v>236</v>
      </c>
      <c r="FOJ1359" s="84">
        <f>FOJ1355</f>
        <v>1000000</v>
      </c>
      <c r="FOK1359" s="84">
        <f t="shared" si="818"/>
        <v>0</v>
      </c>
      <c r="FOL1359" s="84">
        <f t="shared" si="818"/>
        <v>0</v>
      </c>
      <c r="FOM1359" s="84">
        <f t="shared" si="818"/>
        <v>1000000</v>
      </c>
      <c r="FON1359" s="84">
        <f t="shared" si="818"/>
        <v>0</v>
      </c>
      <c r="FOO1359" s="84">
        <f t="shared" si="818"/>
        <v>0</v>
      </c>
      <c r="FOP1359" s="84">
        <f t="shared" si="818"/>
        <v>0</v>
      </c>
      <c r="FOQ1359" s="84">
        <f t="shared" si="818"/>
        <v>0</v>
      </c>
      <c r="FOR1359" s="84">
        <f t="shared" si="818"/>
        <v>1000000</v>
      </c>
      <c r="FOX1359" s="84" t="s">
        <v>235</v>
      </c>
      <c r="FOY1359" s="84" t="s">
        <v>236</v>
      </c>
      <c r="FOZ1359" s="84">
        <f>FOZ1355</f>
        <v>1000000</v>
      </c>
      <c r="FPA1359" s="84">
        <f t="shared" si="818"/>
        <v>0</v>
      </c>
      <c r="FPB1359" s="84">
        <f t="shared" si="818"/>
        <v>0</v>
      </c>
      <c r="FPC1359" s="84">
        <f t="shared" si="818"/>
        <v>1000000</v>
      </c>
      <c r="FPD1359" s="84">
        <f t="shared" si="818"/>
        <v>0</v>
      </c>
      <c r="FPE1359" s="84">
        <f t="shared" si="818"/>
        <v>0</v>
      </c>
      <c r="FPF1359" s="84">
        <f t="shared" si="818"/>
        <v>0</v>
      </c>
      <c r="FPG1359" s="84">
        <f t="shared" si="818"/>
        <v>0</v>
      </c>
      <c r="FPH1359" s="84">
        <f t="shared" si="818"/>
        <v>1000000</v>
      </c>
      <c r="FPN1359" s="84" t="s">
        <v>235</v>
      </c>
      <c r="FPO1359" s="84" t="s">
        <v>236</v>
      </c>
      <c r="FPP1359" s="84">
        <f>FPP1355</f>
        <v>1000000</v>
      </c>
      <c r="FPQ1359" s="84">
        <f t="shared" ref="FPQ1359:FRT1360" si="819">FPQ1355</f>
        <v>0</v>
      </c>
      <c r="FPR1359" s="84">
        <f t="shared" si="819"/>
        <v>0</v>
      </c>
      <c r="FPS1359" s="84">
        <f t="shared" si="819"/>
        <v>1000000</v>
      </c>
      <c r="FPT1359" s="84">
        <f t="shared" si="819"/>
        <v>0</v>
      </c>
      <c r="FPU1359" s="84">
        <f t="shared" si="819"/>
        <v>0</v>
      </c>
      <c r="FPV1359" s="84">
        <f t="shared" si="819"/>
        <v>0</v>
      </c>
      <c r="FPW1359" s="84">
        <f t="shared" si="819"/>
        <v>0</v>
      </c>
      <c r="FPX1359" s="84">
        <f t="shared" si="819"/>
        <v>1000000</v>
      </c>
      <c r="FQD1359" s="84" t="s">
        <v>235</v>
      </c>
      <c r="FQE1359" s="84" t="s">
        <v>236</v>
      </c>
      <c r="FQF1359" s="84">
        <f>FQF1355</f>
        <v>1000000</v>
      </c>
      <c r="FQG1359" s="84">
        <f t="shared" si="819"/>
        <v>0</v>
      </c>
      <c r="FQH1359" s="84">
        <f t="shared" si="819"/>
        <v>0</v>
      </c>
      <c r="FQI1359" s="84">
        <f t="shared" si="819"/>
        <v>1000000</v>
      </c>
      <c r="FQJ1359" s="84">
        <f t="shared" si="819"/>
        <v>0</v>
      </c>
      <c r="FQK1359" s="84">
        <f t="shared" si="819"/>
        <v>0</v>
      </c>
      <c r="FQL1359" s="84">
        <f t="shared" si="819"/>
        <v>0</v>
      </c>
      <c r="FQM1359" s="84">
        <f t="shared" si="819"/>
        <v>0</v>
      </c>
      <c r="FQN1359" s="84">
        <f t="shared" si="819"/>
        <v>1000000</v>
      </c>
      <c r="FQT1359" s="84" t="s">
        <v>235</v>
      </c>
      <c r="FQU1359" s="84" t="s">
        <v>236</v>
      </c>
      <c r="FQV1359" s="84">
        <f>FQV1355</f>
        <v>1000000</v>
      </c>
      <c r="FQW1359" s="84">
        <f t="shared" si="819"/>
        <v>0</v>
      </c>
      <c r="FQX1359" s="84">
        <f t="shared" si="819"/>
        <v>0</v>
      </c>
      <c r="FQY1359" s="84">
        <f t="shared" si="819"/>
        <v>1000000</v>
      </c>
      <c r="FQZ1359" s="84">
        <f t="shared" si="819"/>
        <v>0</v>
      </c>
      <c r="FRA1359" s="84">
        <f t="shared" si="819"/>
        <v>0</v>
      </c>
      <c r="FRB1359" s="84">
        <f t="shared" si="819"/>
        <v>0</v>
      </c>
      <c r="FRC1359" s="84">
        <f t="shared" si="819"/>
        <v>0</v>
      </c>
      <c r="FRD1359" s="84">
        <f t="shared" si="819"/>
        <v>1000000</v>
      </c>
      <c r="FRJ1359" s="84" t="s">
        <v>235</v>
      </c>
      <c r="FRK1359" s="84" t="s">
        <v>236</v>
      </c>
      <c r="FRL1359" s="84">
        <f>FRL1355</f>
        <v>1000000</v>
      </c>
      <c r="FRM1359" s="84">
        <f t="shared" si="819"/>
        <v>0</v>
      </c>
      <c r="FRN1359" s="84">
        <f t="shared" si="819"/>
        <v>0</v>
      </c>
      <c r="FRO1359" s="84">
        <f t="shared" si="819"/>
        <v>1000000</v>
      </c>
      <c r="FRP1359" s="84">
        <f t="shared" si="819"/>
        <v>0</v>
      </c>
      <c r="FRQ1359" s="84">
        <f t="shared" si="819"/>
        <v>0</v>
      </c>
      <c r="FRR1359" s="84">
        <f t="shared" si="819"/>
        <v>0</v>
      </c>
      <c r="FRS1359" s="84">
        <f t="shared" si="819"/>
        <v>0</v>
      </c>
      <c r="FRT1359" s="84">
        <f t="shared" si="819"/>
        <v>1000000</v>
      </c>
      <c r="FRZ1359" s="84" t="s">
        <v>235</v>
      </c>
      <c r="FSA1359" s="84" t="s">
        <v>236</v>
      </c>
      <c r="FSB1359" s="84">
        <f>FSB1355</f>
        <v>1000000</v>
      </c>
      <c r="FSC1359" s="84">
        <f t="shared" ref="FSC1359:FUF1360" si="820">FSC1355</f>
        <v>0</v>
      </c>
      <c r="FSD1359" s="84">
        <f t="shared" si="820"/>
        <v>0</v>
      </c>
      <c r="FSE1359" s="84">
        <f t="shared" si="820"/>
        <v>1000000</v>
      </c>
      <c r="FSF1359" s="84">
        <f t="shared" si="820"/>
        <v>0</v>
      </c>
      <c r="FSG1359" s="84">
        <f t="shared" si="820"/>
        <v>0</v>
      </c>
      <c r="FSH1359" s="84">
        <f t="shared" si="820"/>
        <v>0</v>
      </c>
      <c r="FSI1359" s="84">
        <f t="shared" si="820"/>
        <v>0</v>
      </c>
      <c r="FSJ1359" s="84">
        <f t="shared" si="820"/>
        <v>1000000</v>
      </c>
      <c r="FSP1359" s="84" t="s">
        <v>235</v>
      </c>
      <c r="FSQ1359" s="84" t="s">
        <v>236</v>
      </c>
      <c r="FSR1359" s="84">
        <f>FSR1355</f>
        <v>1000000</v>
      </c>
      <c r="FSS1359" s="84">
        <f t="shared" si="820"/>
        <v>0</v>
      </c>
      <c r="FST1359" s="84">
        <f t="shared" si="820"/>
        <v>0</v>
      </c>
      <c r="FSU1359" s="84">
        <f t="shared" si="820"/>
        <v>1000000</v>
      </c>
      <c r="FSV1359" s="84">
        <f t="shared" si="820"/>
        <v>0</v>
      </c>
      <c r="FSW1359" s="84">
        <f t="shared" si="820"/>
        <v>0</v>
      </c>
      <c r="FSX1359" s="84">
        <f t="shared" si="820"/>
        <v>0</v>
      </c>
      <c r="FSY1359" s="84">
        <f t="shared" si="820"/>
        <v>0</v>
      </c>
      <c r="FSZ1359" s="84">
        <f t="shared" si="820"/>
        <v>1000000</v>
      </c>
      <c r="FTF1359" s="84" t="s">
        <v>235</v>
      </c>
      <c r="FTG1359" s="84" t="s">
        <v>236</v>
      </c>
      <c r="FTH1359" s="84">
        <f>FTH1355</f>
        <v>1000000</v>
      </c>
      <c r="FTI1359" s="84">
        <f t="shared" si="820"/>
        <v>0</v>
      </c>
      <c r="FTJ1359" s="84">
        <f t="shared" si="820"/>
        <v>0</v>
      </c>
      <c r="FTK1359" s="84">
        <f t="shared" si="820"/>
        <v>1000000</v>
      </c>
      <c r="FTL1359" s="84">
        <f t="shared" si="820"/>
        <v>0</v>
      </c>
      <c r="FTM1359" s="84">
        <f t="shared" si="820"/>
        <v>0</v>
      </c>
      <c r="FTN1359" s="84">
        <f t="shared" si="820"/>
        <v>0</v>
      </c>
      <c r="FTO1359" s="84">
        <f t="shared" si="820"/>
        <v>0</v>
      </c>
      <c r="FTP1359" s="84">
        <f t="shared" si="820"/>
        <v>1000000</v>
      </c>
      <c r="FTV1359" s="84" t="s">
        <v>235</v>
      </c>
      <c r="FTW1359" s="84" t="s">
        <v>236</v>
      </c>
      <c r="FTX1359" s="84">
        <f>FTX1355</f>
        <v>1000000</v>
      </c>
      <c r="FTY1359" s="84">
        <f t="shared" si="820"/>
        <v>0</v>
      </c>
      <c r="FTZ1359" s="84">
        <f t="shared" si="820"/>
        <v>0</v>
      </c>
      <c r="FUA1359" s="84">
        <f t="shared" si="820"/>
        <v>1000000</v>
      </c>
      <c r="FUB1359" s="84">
        <f t="shared" si="820"/>
        <v>0</v>
      </c>
      <c r="FUC1359" s="84">
        <f t="shared" si="820"/>
        <v>0</v>
      </c>
      <c r="FUD1359" s="84">
        <f t="shared" si="820"/>
        <v>0</v>
      </c>
      <c r="FUE1359" s="84">
        <f t="shared" si="820"/>
        <v>0</v>
      </c>
      <c r="FUF1359" s="84">
        <f t="shared" si="820"/>
        <v>1000000</v>
      </c>
      <c r="FUL1359" s="84" t="s">
        <v>235</v>
      </c>
      <c r="FUM1359" s="84" t="s">
        <v>236</v>
      </c>
      <c r="FUN1359" s="84">
        <f>FUN1355</f>
        <v>1000000</v>
      </c>
      <c r="FUO1359" s="84">
        <f t="shared" ref="FUO1359:FWR1360" si="821">FUO1355</f>
        <v>0</v>
      </c>
      <c r="FUP1359" s="84">
        <f t="shared" si="821"/>
        <v>0</v>
      </c>
      <c r="FUQ1359" s="84">
        <f t="shared" si="821"/>
        <v>1000000</v>
      </c>
      <c r="FUR1359" s="84">
        <f t="shared" si="821"/>
        <v>0</v>
      </c>
      <c r="FUS1359" s="84">
        <f t="shared" si="821"/>
        <v>0</v>
      </c>
      <c r="FUT1359" s="84">
        <f t="shared" si="821"/>
        <v>0</v>
      </c>
      <c r="FUU1359" s="84">
        <f t="shared" si="821"/>
        <v>0</v>
      </c>
      <c r="FUV1359" s="84">
        <f t="shared" si="821"/>
        <v>1000000</v>
      </c>
      <c r="FVB1359" s="84" t="s">
        <v>235</v>
      </c>
      <c r="FVC1359" s="84" t="s">
        <v>236</v>
      </c>
      <c r="FVD1359" s="84">
        <f>FVD1355</f>
        <v>1000000</v>
      </c>
      <c r="FVE1359" s="84">
        <f t="shared" si="821"/>
        <v>0</v>
      </c>
      <c r="FVF1359" s="84">
        <f t="shared" si="821"/>
        <v>0</v>
      </c>
      <c r="FVG1359" s="84">
        <f t="shared" si="821"/>
        <v>1000000</v>
      </c>
      <c r="FVH1359" s="84">
        <f t="shared" si="821"/>
        <v>0</v>
      </c>
      <c r="FVI1359" s="84">
        <f t="shared" si="821"/>
        <v>0</v>
      </c>
      <c r="FVJ1359" s="84">
        <f t="shared" si="821"/>
        <v>0</v>
      </c>
      <c r="FVK1359" s="84">
        <f t="shared" si="821"/>
        <v>0</v>
      </c>
      <c r="FVL1359" s="84">
        <f t="shared" si="821"/>
        <v>1000000</v>
      </c>
      <c r="FVR1359" s="84" t="s">
        <v>235</v>
      </c>
      <c r="FVS1359" s="84" t="s">
        <v>236</v>
      </c>
      <c r="FVT1359" s="84">
        <f>FVT1355</f>
        <v>1000000</v>
      </c>
      <c r="FVU1359" s="84">
        <f t="shared" si="821"/>
        <v>0</v>
      </c>
      <c r="FVV1359" s="84">
        <f t="shared" si="821"/>
        <v>0</v>
      </c>
      <c r="FVW1359" s="84">
        <f t="shared" si="821"/>
        <v>1000000</v>
      </c>
      <c r="FVX1359" s="84">
        <f t="shared" si="821"/>
        <v>0</v>
      </c>
      <c r="FVY1359" s="84">
        <f t="shared" si="821"/>
        <v>0</v>
      </c>
      <c r="FVZ1359" s="84">
        <f t="shared" si="821"/>
        <v>0</v>
      </c>
      <c r="FWA1359" s="84">
        <f t="shared" si="821"/>
        <v>0</v>
      </c>
      <c r="FWB1359" s="84">
        <f t="shared" si="821"/>
        <v>1000000</v>
      </c>
      <c r="FWH1359" s="84" t="s">
        <v>235</v>
      </c>
      <c r="FWI1359" s="84" t="s">
        <v>236</v>
      </c>
      <c r="FWJ1359" s="84">
        <f>FWJ1355</f>
        <v>1000000</v>
      </c>
      <c r="FWK1359" s="84">
        <f t="shared" si="821"/>
        <v>0</v>
      </c>
      <c r="FWL1359" s="84">
        <f t="shared" si="821"/>
        <v>0</v>
      </c>
      <c r="FWM1359" s="84">
        <f t="shared" si="821"/>
        <v>1000000</v>
      </c>
      <c r="FWN1359" s="84">
        <f t="shared" si="821"/>
        <v>0</v>
      </c>
      <c r="FWO1359" s="84">
        <f t="shared" si="821"/>
        <v>0</v>
      </c>
      <c r="FWP1359" s="84">
        <f t="shared" si="821"/>
        <v>0</v>
      </c>
      <c r="FWQ1359" s="84">
        <f t="shared" si="821"/>
        <v>0</v>
      </c>
      <c r="FWR1359" s="84">
        <f t="shared" si="821"/>
        <v>1000000</v>
      </c>
      <c r="FWX1359" s="84" t="s">
        <v>235</v>
      </c>
      <c r="FWY1359" s="84" t="s">
        <v>236</v>
      </c>
      <c r="FWZ1359" s="84">
        <f>FWZ1355</f>
        <v>1000000</v>
      </c>
      <c r="FXA1359" s="84">
        <f t="shared" ref="FXA1359:FZD1360" si="822">FXA1355</f>
        <v>0</v>
      </c>
      <c r="FXB1359" s="84">
        <f t="shared" si="822"/>
        <v>0</v>
      </c>
      <c r="FXC1359" s="84">
        <f t="shared" si="822"/>
        <v>1000000</v>
      </c>
      <c r="FXD1359" s="84">
        <f t="shared" si="822"/>
        <v>0</v>
      </c>
      <c r="FXE1359" s="84">
        <f t="shared" si="822"/>
        <v>0</v>
      </c>
      <c r="FXF1359" s="84">
        <f t="shared" si="822"/>
        <v>0</v>
      </c>
      <c r="FXG1359" s="84">
        <f t="shared" si="822"/>
        <v>0</v>
      </c>
      <c r="FXH1359" s="84">
        <f t="shared" si="822"/>
        <v>1000000</v>
      </c>
      <c r="FXN1359" s="84" t="s">
        <v>235</v>
      </c>
      <c r="FXO1359" s="84" t="s">
        <v>236</v>
      </c>
      <c r="FXP1359" s="84">
        <f>FXP1355</f>
        <v>1000000</v>
      </c>
      <c r="FXQ1359" s="84">
        <f t="shared" si="822"/>
        <v>0</v>
      </c>
      <c r="FXR1359" s="84">
        <f t="shared" si="822"/>
        <v>0</v>
      </c>
      <c r="FXS1359" s="84">
        <f t="shared" si="822"/>
        <v>1000000</v>
      </c>
      <c r="FXT1359" s="84">
        <f t="shared" si="822"/>
        <v>0</v>
      </c>
      <c r="FXU1359" s="84">
        <f t="shared" si="822"/>
        <v>0</v>
      </c>
      <c r="FXV1359" s="84">
        <f t="shared" si="822"/>
        <v>0</v>
      </c>
      <c r="FXW1359" s="84">
        <f t="shared" si="822"/>
        <v>0</v>
      </c>
      <c r="FXX1359" s="84">
        <f t="shared" si="822"/>
        <v>1000000</v>
      </c>
      <c r="FYD1359" s="84" t="s">
        <v>235</v>
      </c>
      <c r="FYE1359" s="84" t="s">
        <v>236</v>
      </c>
      <c r="FYF1359" s="84">
        <f>FYF1355</f>
        <v>1000000</v>
      </c>
      <c r="FYG1359" s="84">
        <f t="shared" si="822"/>
        <v>0</v>
      </c>
      <c r="FYH1359" s="84">
        <f t="shared" si="822"/>
        <v>0</v>
      </c>
      <c r="FYI1359" s="84">
        <f t="shared" si="822"/>
        <v>1000000</v>
      </c>
      <c r="FYJ1359" s="84">
        <f t="shared" si="822"/>
        <v>0</v>
      </c>
      <c r="FYK1359" s="84">
        <f t="shared" si="822"/>
        <v>0</v>
      </c>
      <c r="FYL1359" s="84">
        <f t="shared" si="822"/>
        <v>0</v>
      </c>
      <c r="FYM1359" s="84">
        <f t="shared" si="822"/>
        <v>0</v>
      </c>
      <c r="FYN1359" s="84">
        <f t="shared" si="822"/>
        <v>1000000</v>
      </c>
      <c r="FYT1359" s="84" t="s">
        <v>235</v>
      </c>
      <c r="FYU1359" s="84" t="s">
        <v>236</v>
      </c>
      <c r="FYV1359" s="84">
        <f>FYV1355</f>
        <v>1000000</v>
      </c>
      <c r="FYW1359" s="84">
        <f t="shared" si="822"/>
        <v>0</v>
      </c>
      <c r="FYX1359" s="84">
        <f t="shared" si="822"/>
        <v>0</v>
      </c>
      <c r="FYY1359" s="84">
        <f t="shared" si="822"/>
        <v>1000000</v>
      </c>
      <c r="FYZ1359" s="84">
        <f t="shared" si="822"/>
        <v>0</v>
      </c>
      <c r="FZA1359" s="84">
        <f t="shared" si="822"/>
        <v>0</v>
      </c>
      <c r="FZB1359" s="84">
        <f t="shared" si="822"/>
        <v>0</v>
      </c>
      <c r="FZC1359" s="84">
        <f t="shared" si="822"/>
        <v>0</v>
      </c>
      <c r="FZD1359" s="84">
        <f t="shared" si="822"/>
        <v>1000000</v>
      </c>
      <c r="FZJ1359" s="84" t="s">
        <v>235</v>
      </c>
      <c r="FZK1359" s="84" t="s">
        <v>236</v>
      </c>
      <c r="FZL1359" s="84">
        <f>FZL1355</f>
        <v>1000000</v>
      </c>
      <c r="FZM1359" s="84">
        <f t="shared" ref="FZM1359:GBP1360" si="823">FZM1355</f>
        <v>0</v>
      </c>
      <c r="FZN1359" s="84">
        <f t="shared" si="823"/>
        <v>0</v>
      </c>
      <c r="FZO1359" s="84">
        <f t="shared" si="823"/>
        <v>1000000</v>
      </c>
      <c r="FZP1359" s="84">
        <f t="shared" si="823"/>
        <v>0</v>
      </c>
      <c r="FZQ1359" s="84">
        <f t="shared" si="823"/>
        <v>0</v>
      </c>
      <c r="FZR1359" s="84">
        <f t="shared" si="823"/>
        <v>0</v>
      </c>
      <c r="FZS1359" s="84">
        <f t="shared" si="823"/>
        <v>0</v>
      </c>
      <c r="FZT1359" s="84">
        <f t="shared" si="823"/>
        <v>1000000</v>
      </c>
      <c r="FZZ1359" s="84" t="s">
        <v>235</v>
      </c>
      <c r="GAA1359" s="84" t="s">
        <v>236</v>
      </c>
      <c r="GAB1359" s="84">
        <f>GAB1355</f>
        <v>1000000</v>
      </c>
      <c r="GAC1359" s="84">
        <f t="shared" si="823"/>
        <v>0</v>
      </c>
      <c r="GAD1359" s="84">
        <f t="shared" si="823"/>
        <v>0</v>
      </c>
      <c r="GAE1359" s="84">
        <f t="shared" si="823"/>
        <v>1000000</v>
      </c>
      <c r="GAF1359" s="84">
        <f t="shared" si="823"/>
        <v>0</v>
      </c>
      <c r="GAG1359" s="84">
        <f t="shared" si="823"/>
        <v>0</v>
      </c>
      <c r="GAH1359" s="84">
        <f t="shared" si="823"/>
        <v>0</v>
      </c>
      <c r="GAI1359" s="84">
        <f t="shared" si="823"/>
        <v>0</v>
      </c>
      <c r="GAJ1359" s="84">
        <f t="shared" si="823"/>
        <v>1000000</v>
      </c>
      <c r="GAP1359" s="84" t="s">
        <v>235</v>
      </c>
      <c r="GAQ1359" s="84" t="s">
        <v>236</v>
      </c>
      <c r="GAR1359" s="84">
        <f>GAR1355</f>
        <v>1000000</v>
      </c>
      <c r="GAS1359" s="84">
        <f t="shared" si="823"/>
        <v>0</v>
      </c>
      <c r="GAT1359" s="84">
        <f t="shared" si="823"/>
        <v>0</v>
      </c>
      <c r="GAU1359" s="84">
        <f t="shared" si="823"/>
        <v>1000000</v>
      </c>
      <c r="GAV1359" s="84">
        <f t="shared" si="823"/>
        <v>0</v>
      </c>
      <c r="GAW1359" s="84">
        <f t="shared" si="823"/>
        <v>0</v>
      </c>
      <c r="GAX1359" s="84">
        <f t="shared" si="823"/>
        <v>0</v>
      </c>
      <c r="GAY1359" s="84">
        <f t="shared" si="823"/>
        <v>0</v>
      </c>
      <c r="GAZ1359" s="84">
        <f t="shared" si="823"/>
        <v>1000000</v>
      </c>
      <c r="GBF1359" s="84" t="s">
        <v>235</v>
      </c>
      <c r="GBG1359" s="84" t="s">
        <v>236</v>
      </c>
      <c r="GBH1359" s="84">
        <f>GBH1355</f>
        <v>1000000</v>
      </c>
      <c r="GBI1359" s="84">
        <f t="shared" si="823"/>
        <v>0</v>
      </c>
      <c r="GBJ1359" s="84">
        <f t="shared" si="823"/>
        <v>0</v>
      </c>
      <c r="GBK1359" s="84">
        <f t="shared" si="823"/>
        <v>1000000</v>
      </c>
      <c r="GBL1359" s="84">
        <f t="shared" si="823"/>
        <v>0</v>
      </c>
      <c r="GBM1359" s="84">
        <f t="shared" si="823"/>
        <v>0</v>
      </c>
      <c r="GBN1359" s="84">
        <f t="shared" si="823"/>
        <v>0</v>
      </c>
      <c r="GBO1359" s="84">
        <f t="shared" si="823"/>
        <v>0</v>
      </c>
      <c r="GBP1359" s="84">
        <f t="shared" si="823"/>
        <v>1000000</v>
      </c>
      <c r="GBV1359" s="84" t="s">
        <v>235</v>
      </c>
      <c r="GBW1359" s="84" t="s">
        <v>236</v>
      </c>
      <c r="GBX1359" s="84">
        <f>GBX1355</f>
        <v>1000000</v>
      </c>
      <c r="GBY1359" s="84">
        <f t="shared" ref="GBY1359:GEB1360" si="824">GBY1355</f>
        <v>0</v>
      </c>
      <c r="GBZ1359" s="84">
        <f t="shared" si="824"/>
        <v>0</v>
      </c>
      <c r="GCA1359" s="84">
        <f t="shared" si="824"/>
        <v>1000000</v>
      </c>
      <c r="GCB1359" s="84">
        <f t="shared" si="824"/>
        <v>0</v>
      </c>
      <c r="GCC1359" s="84">
        <f t="shared" si="824"/>
        <v>0</v>
      </c>
      <c r="GCD1359" s="84">
        <f t="shared" si="824"/>
        <v>0</v>
      </c>
      <c r="GCE1359" s="84">
        <f t="shared" si="824"/>
        <v>0</v>
      </c>
      <c r="GCF1359" s="84">
        <f t="shared" si="824"/>
        <v>1000000</v>
      </c>
      <c r="GCL1359" s="84" t="s">
        <v>235</v>
      </c>
      <c r="GCM1359" s="84" t="s">
        <v>236</v>
      </c>
      <c r="GCN1359" s="84">
        <f>GCN1355</f>
        <v>1000000</v>
      </c>
      <c r="GCO1359" s="84">
        <f t="shared" si="824"/>
        <v>0</v>
      </c>
      <c r="GCP1359" s="84">
        <f t="shared" si="824"/>
        <v>0</v>
      </c>
      <c r="GCQ1359" s="84">
        <f t="shared" si="824"/>
        <v>1000000</v>
      </c>
      <c r="GCR1359" s="84">
        <f t="shared" si="824"/>
        <v>0</v>
      </c>
      <c r="GCS1359" s="84">
        <f t="shared" si="824"/>
        <v>0</v>
      </c>
      <c r="GCT1359" s="84">
        <f t="shared" si="824"/>
        <v>0</v>
      </c>
      <c r="GCU1359" s="84">
        <f t="shared" si="824"/>
        <v>0</v>
      </c>
      <c r="GCV1359" s="84">
        <f t="shared" si="824"/>
        <v>1000000</v>
      </c>
      <c r="GDB1359" s="84" t="s">
        <v>235</v>
      </c>
      <c r="GDC1359" s="84" t="s">
        <v>236</v>
      </c>
      <c r="GDD1359" s="84">
        <f>GDD1355</f>
        <v>1000000</v>
      </c>
      <c r="GDE1359" s="84">
        <f t="shared" si="824"/>
        <v>0</v>
      </c>
      <c r="GDF1359" s="84">
        <f t="shared" si="824"/>
        <v>0</v>
      </c>
      <c r="GDG1359" s="84">
        <f t="shared" si="824"/>
        <v>1000000</v>
      </c>
      <c r="GDH1359" s="84">
        <f t="shared" si="824"/>
        <v>0</v>
      </c>
      <c r="GDI1359" s="84">
        <f t="shared" si="824"/>
        <v>0</v>
      </c>
      <c r="GDJ1359" s="84">
        <f t="shared" si="824"/>
        <v>0</v>
      </c>
      <c r="GDK1359" s="84">
        <f t="shared" si="824"/>
        <v>0</v>
      </c>
      <c r="GDL1359" s="84">
        <f t="shared" si="824"/>
        <v>1000000</v>
      </c>
      <c r="GDR1359" s="84" t="s">
        <v>235</v>
      </c>
      <c r="GDS1359" s="84" t="s">
        <v>236</v>
      </c>
      <c r="GDT1359" s="84">
        <f>GDT1355</f>
        <v>1000000</v>
      </c>
      <c r="GDU1359" s="84">
        <f t="shared" si="824"/>
        <v>0</v>
      </c>
      <c r="GDV1359" s="84">
        <f t="shared" si="824"/>
        <v>0</v>
      </c>
      <c r="GDW1359" s="84">
        <f t="shared" si="824"/>
        <v>1000000</v>
      </c>
      <c r="GDX1359" s="84">
        <f t="shared" si="824"/>
        <v>0</v>
      </c>
      <c r="GDY1359" s="84">
        <f t="shared" si="824"/>
        <v>0</v>
      </c>
      <c r="GDZ1359" s="84">
        <f t="shared" si="824"/>
        <v>0</v>
      </c>
      <c r="GEA1359" s="84">
        <f t="shared" si="824"/>
        <v>0</v>
      </c>
      <c r="GEB1359" s="84">
        <f t="shared" si="824"/>
        <v>1000000</v>
      </c>
      <c r="GEH1359" s="84" t="s">
        <v>235</v>
      </c>
      <c r="GEI1359" s="84" t="s">
        <v>236</v>
      </c>
      <c r="GEJ1359" s="84">
        <f>GEJ1355</f>
        <v>1000000</v>
      </c>
      <c r="GEK1359" s="84">
        <f t="shared" ref="GEK1359:GGN1360" si="825">GEK1355</f>
        <v>0</v>
      </c>
      <c r="GEL1359" s="84">
        <f t="shared" si="825"/>
        <v>0</v>
      </c>
      <c r="GEM1359" s="84">
        <f t="shared" si="825"/>
        <v>1000000</v>
      </c>
      <c r="GEN1359" s="84">
        <f t="shared" si="825"/>
        <v>0</v>
      </c>
      <c r="GEO1359" s="84">
        <f t="shared" si="825"/>
        <v>0</v>
      </c>
      <c r="GEP1359" s="84">
        <f t="shared" si="825"/>
        <v>0</v>
      </c>
      <c r="GEQ1359" s="84">
        <f t="shared" si="825"/>
        <v>0</v>
      </c>
      <c r="GER1359" s="84">
        <f t="shared" si="825"/>
        <v>1000000</v>
      </c>
      <c r="GEX1359" s="84" t="s">
        <v>235</v>
      </c>
      <c r="GEY1359" s="84" t="s">
        <v>236</v>
      </c>
      <c r="GEZ1359" s="84">
        <f>GEZ1355</f>
        <v>1000000</v>
      </c>
      <c r="GFA1359" s="84">
        <f t="shared" si="825"/>
        <v>0</v>
      </c>
      <c r="GFB1359" s="84">
        <f t="shared" si="825"/>
        <v>0</v>
      </c>
      <c r="GFC1359" s="84">
        <f t="shared" si="825"/>
        <v>1000000</v>
      </c>
      <c r="GFD1359" s="84">
        <f t="shared" si="825"/>
        <v>0</v>
      </c>
      <c r="GFE1359" s="84">
        <f t="shared" si="825"/>
        <v>0</v>
      </c>
      <c r="GFF1359" s="84">
        <f t="shared" si="825"/>
        <v>0</v>
      </c>
      <c r="GFG1359" s="84">
        <f t="shared" si="825"/>
        <v>0</v>
      </c>
      <c r="GFH1359" s="84">
        <f t="shared" si="825"/>
        <v>1000000</v>
      </c>
      <c r="GFN1359" s="84" t="s">
        <v>235</v>
      </c>
      <c r="GFO1359" s="84" t="s">
        <v>236</v>
      </c>
      <c r="GFP1359" s="84">
        <f>GFP1355</f>
        <v>1000000</v>
      </c>
      <c r="GFQ1359" s="84">
        <f t="shared" si="825"/>
        <v>0</v>
      </c>
      <c r="GFR1359" s="84">
        <f t="shared" si="825"/>
        <v>0</v>
      </c>
      <c r="GFS1359" s="84">
        <f t="shared" si="825"/>
        <v>1000000</v>
      </c>
      <c r="GFT1359" s="84">
        <f t="shared" si="825"/>
        <v>0</v>
      </c>
      <c r="GFU1359" s="84">
        <f t="shared" si="825"/>
        <v>0</v>
      </c>
      <c r="GFV1359" s="84">
        <f t="shared" si="825"/>
        <v>0</v>
      </c>
      <c r="GFW1359" s="84">
        <f t="shared" si="825"/>
        <v>0</v>
      </c>
      <c r="GFX1359" s="84">
        <f t="shared" si="825"/>
        <v>1000000</v>
      </c>
      <c r="GGD1359" s="84" t="s">
        <v>235</v>
      </c>
      <c r="GGE1359" s="84" t="s">
        <v>236</v>
      </c>
      <c r="GGF1359" s="84">
        <f>GGF1355</f>
        <v>1000000</v>
      </c>
      <c r="GGG1359" s="84">
        <f t="shared" si="825"/>
        <v>0</v>
      </c>
      <c r="GGH1359" s="84">
        <f t="shared" si="825"/>
        <v>0</v>
      </c>
      <c r="GGI1359" s="84">
        <f t="shared" si="825"/>
        <v>1000000</v>
      </c>
      <c r="GGJ1359" s="84">
        <f t="shared" si="825"/>
        <v>0</v>
      </c>
      <c r="GGK1359" s="84">
        <f t="shared" si="825"/>
        <v>0</v>
      </c>
      <c r="GGL1359" s="84">
        <f t="shared" si="825"/>
        <v>0</v>
      </c>
      <c r="GGM1359" s="84">
        <f t="shared" si="825"/>
        <v>0</v>
      </c>
      <c r="GGN1359" s="84">
        <f t="shared" si="825"/>
        <v>1000000</v>
      </c>
      <c r="GGT1359" s="84" t="s">
        <v>235</v>
      </c>
      <c r="GGU1359" s="84" t="s">
        <v>236</v>
      </c>
      <c r="GGV1359" s="84">
        <f>GGV1355</f>
        <v>1000000</v>
      </c>
      <c r="GGW1359" s="84">
        <f t="shared" ref="GGW1359:GIZ1360" si="826">GGW1355</f>
        <v>0</v>
      </c>
      <c r="GGX1359" s="84">
        <f t="shared" si="826"/>
        <v>0</v>
      </c>
      <c r="GGY1359" s="84">
        <f t="shared" si="826"/>
        <v>1000000</v>
      </c>
      <c r="GGZ1359" s="84">
        <f t="shared" si="826"/>
        <v>0</v>
      </c>
      <c r="GHA1359" s="84">
        <f t="shared" si="826"/>
        <v>0</v>
      </c>
      <c r="GHB1359" s="84">
        <f t="shared" si="826"/>
        <v>0</v>
      </c>
      <c r="GHC1359" s="84">
        <f t="shared" si="826"/>
        <v>0</v>
      </c>
      <c r="GHD1359" s="84">
        <f t="shared" si="826"/>
        <v>1000000</v>
      </c>
      <c r="GHJ1359" s="84" t="s">
        <v>235</v>
      </c>
      <c r="GHK1359" s="84" t="s">
        <v>236</v>
      </c>
      <c r="GHL1359" s="84">
        <f>GHL1355</f>
        <v>1000000</v>
      </c>
      <c r="GHM1359" s="84">
        <f t="shared" si="826"/>
        <v>0</v>
      </c>
      <c r="GHN1359" s="84">
        <f t="shared" si="826"/>
        <v>0</v>
      </c>
      <c r="GHO1359" s="84">
        <f t="shared" si="826"/>
        <v>1000000</v>
      </c>
      <c r="GHP1359" s="84">
        <f t="shared" si="826"/>
        <v>0</v>
      </c>
      <c r="GHQ1359" s="84">
        <f t="shared" si="826"/>
        <v>0</v>
      </c>
      <c r="GHR1359" s="84">
        <f t="shared" si="826"/>
        <v>0</v>
      </c>
      <c r="GHS1359" s="84">
        <f t="shared" si="826"/>
        <v>0</v>
      </c>
      <c r="GHT1359" s="84">
        <f t="shared" si="826"/>
        <v>1000000</v>
      </c>
      <c r="GHZ1359" s="84" t="s">
        <v>235</v>
      </c>
      <c r="GIA1359" s="84" t="s">
        <v>236</v>
      </c>
      <c r="GIB1359" s="84">
        <f>GIB1355</f>
        <v>1000000</v>
      </c>
      <c r="GIC1359" s="84">
        <f t="shared" si="826"/>
        <v>0</v>
      </c>
      <c r="GID1359" s="84">
        <f t="shared" si="826"/>
        <v>0</v>
      </c>
      <c r="GIE1359" s="84">
        <f t="shared" si="826"/>
        <v>1000000</v>
      </c>
      <c r="GIF1359" s="84">
        <f t="shared" si="826"/>
        <v>0</v>
      </c>
      <c r="GIG1359" s="84">
        <f t="shared" si="826"/>
        <v>0</v>
      </c>
      <c r="GIH1359" s="84">
        <f t="shared" si="826"/>
        <v>0</v>
      </c>
      <c r="GII1359" s="84">
        <f t="shared" si="826"/>
        <v>0</v>
      </c>
      <c r="GIJ1359" s="84">
        <f t="shared" si="826"/>
        <v>1000000</v>
      </c>
      <c r="GIP1359" s="84" t="s">
        <v>235</v>
      </c>
      <c r="GIQ1359" s="84" t="s">
        <v>236</v>
      </c>
      <c r="GIR1359" s="84">
        <f>GIR1355</f>
        <v>1000000</v>
      </c>
      <c r="GIS1359" s="84">
        <f t="shared" si="826"/>
        <v>0</v>
      </c>
      <c r="GIT1359" s="84">
        <f t="shared" si="826"/>
        <v>0</v>
      </c>
      <c r="GIU1359" s="84">
        <f t="shared" si="826"/>
        <v>1000000</v>
      </c>
      <c r="GIV1359" s="84">
        <f t="shared" si="826"/>
        <v>0</v>
      </c>
      <c r="GIW1359" s="84">
        <f t="shared" si="826"/>
        <v>0</v>
      </c>
      <c r="GIX1359" s="84">
        <f t="shared" si="826"/>
        <v>0</v>
      </c>
      <c r="GIY1359" s="84">
        <f t="shared" si="826"/>
        <v>0</v>
      </c>
      <c r="GIZ1359" s="84">
        <f t="shared" si="826"/>
        <v>1000000</v>
      </c>
      <c r="GJF1359" s="84" t="s">
        <v>235</v>
      </c>
      <c r="GJG1359" s="84" t="s">
        <v>236</v>
      </c>
      <c r="GJH1359" s="84">
        <f>GJH1355</f>
        <v>1000000</v>
      </c>
      <c r="GJI1359" s="84">
        <f t="shared" ref="GJI1359:GLL1360" si="827">GJI1355</f>
        <v>0</v>
      </c>
      <c r="GJJ1359" s="84">
        <f t="shared" si="827"/>
        <v>0</v>
      </c>
      <c r="GJK1359" s="84">
        <f t="shared" si="827"/>
        <v>1000000</v>
      </c>
      <c r="GJL1359" s="84">
        <f t="shared" si="827"/>
        <v>0</v>
      </c>
      <c r="GJM1359" s="84">
        <f t="shared" si="827"/>
        <v>0</v>
      </c>
      <c r="GJN1359" s="84">
        <f t="shared" si="827"/>
        <v>0</v>
      </c>
      <c r="GJO1359" s="84">
        <f t="shared" si="827"/>
        <v>0</v>
      </c>
      <c r="GJP1359" s="84">
        <f t="shared" si="827"/>
        <v>1000000</v>
      </c>
      <c r="GJV1359" s="84" t="s">
        <v>235</v>
      </c>
      <c r="GJW1359" s="84" t="s">
        <v>236</v>
      </c>
      <c r="GJX1359" s="84">
        <f>GJX1355</f>
        <v>1000000</v>
      </c>
      <c r="GJY1359" s="84">
        <f t="shared" si="827"/>
        <v>0</v>
      </c>
      <c r="GJZ1359" s="84">
        <f t="shared" si="827"/>
        <v>0</v>
      </c>
      <c r="GKA1359" s="84">
        <f t="shared" si="827"/>
        <v>1000000</v>
      </c>
      <c r="GKB1359" s="84">
        <f t="shared" si="827"/>
        <v>0</v>
      </c>
      <c r="GKC1359" s="84">
        <f t="shared" si="827"/>
        <v>0</v>
      </c>
      <c r="GKD1359" s="84">
        <f t="shared" si="827"/>
        <v>0</v>
      </c>
      <c r="GKE1359" s="84">
        <f t="shared" si="827"/>
        <v>0</v>
      </c>
      <c r="GKF1359" s="84">
        <f t="shared" si="827"/>
        <v>1000000</v>
      </c>
      <c r="GKL1359" s="84" t="s">
        <v>235</v>
      </c>
      <c r="GKM1359" s="84" t="s">
        <v>236</v>
      </c>
      <c r="GKN1359" s="84">
        <f>GKN1355</f>
        <v>1000000</v>
      </c>
      <c r="GKO1359" s="84">
        <f t="shared" si="827"/>
        <v>0</v>
      </c>
      <c r="GKP1359" s="84">
        <f t="shared" si="827"/>
        <v>0</v>
      </c>
      <c r="GKQ1359" s="84">
        <f t="shared" si="827"/>
        <v>1000000</v>
      </c>
      <c r="GKR1359" s="84">
        <f t="shared" si="827"/>
        <v>0</v>
      </c>
      <c r="GKS1359" s="84">
        <f t="shared" si="827"/>
        <v>0</v>
      </c>
      <c r="GKT1359" s="84">
        <f t="shared" si="827"/>
        <v>0</v>
      </c>
      <c r="GKU1359" s="84">
        <f t="shared" si="827"/>
        <v>0</v>
      </c>
      <c r="GKV1359" s="84">
        <f t="shared" si="827"/>
        <v>1000000</v>
      </c>
      <c r="GLB1359" s="84" t="s">
        <v>235</v>
      </c>
      <c r="GLC1359" s="84" t="s">
        <v>236</v>
      </c>
      <c r="GLD1359" s="84">
        <f>GLD1355</f>
        <v>1000000</v>
      </c>
      <c r="GLE1359" s="84">
        <f t="shared" si="827"/>
        <v>0</v>
      </c>
      <c r="GLF1359" s="84">
        <f t="shared" si="827"/>
        <v>0</v>
      </c>
      <c r="GLG1359" s="84">
        <f t="shared" si="827"/>
        <v>1000000</v>
      </c>
      <c r="GLH1359" s="84">
        <f t="shared" si="827"/>
        <v>0</v>
      </c>
      <c r="GLI1359" s="84">
        <f t="shared" si="827"/>
        <v>0</v>
      </c>
      <c r="GLJ1359" s="84">
        <f t="shared" si="827"/>
        <v>0</v>
      </c>
      <c r="GLK1359" s="84">
        <f t="shared" si="827"/>
        <v>0</v>
      </c>
      <c r="GLL1359" s="84">
        <f t="shared" si="827"/>
        <v>1000000</v>
      </c>
      <c r="GLR1359" s="84" t="s">
        <v>235</v>
      </c>
      <c r="GLS1359" s="84" t="s">
        <v>236</v>
      </c>
      <c r="GLT1359" s="84">
        <f>GLT1355</f>
        <v>1000000</v>
      </c>
      <c r="GLU1359" s="84">
        <f t="shared" ref="GLU1359:GNX1360" si="828">GLU1355</f>
        <v>0</v>
      </c>
      <c r="GLV1359" s="84">
        <f t="shared" si="828"/>
        <v>0</v>
      </c>
      <c r="GLW1359" s="84">
        <f t="shared" si="828"/>
        <v>1000000</v>
      </c>
      <c r="GLX1359" s="84">
        <f t="shared" si="828"/>
        <v>0</v>
      </c>
      <c r="GLY1359" s="84">
        <f t="shared" si="828"/>
        <v>0</v>
      </c>
      <c r="GLZ1359" s="84">
        <f t="shared" si="828"/>
        <v>0</v>
      </c>
      <c r="GMA1359" s="84">
        <f t="shared" si="828"/>
        <v>0</v>
      </c>
      <c r="GMB1359" s="84">
        <f t="shared" si="828"/>
        <v>1000000</v>
      </c>
      <c r="GMH1359" s="84" t="s">
        <v>235</v>
      </c>
      <c r="GMI1359" s="84" t="s">
        <v>236</v>
      </c>
      <c r="GMJ1359" s="84">
        <f>GMJ1355</f>
        <v>1000000</v>
      </c>
      <c r="GMK1359" s="84">
        <f t="shared" si="828"/>
        <v>0</v>
      </c>
      <c r="GML1359" s="84">
        <f t="shared" si="828"/>
        <v>0</v>
      </c>
      <c r="GMM1359" s="84">
        <f t="shared" si="828"/>
        <v>1000000</v>
      </c>
      <c r="GMN1359" s="84">
        <f t="shared" si="828"/>
        <v>0</v>
      </c>
      <c r="GMO1359" s="84">
        <f t="shared" si="828"/>
        <v>0</v>
      </c>
      <c r="GMP1359" s="84">
        <f t="shared" si="828"/>
        <v>0</v>
      </c>
      <c r="GMQ1359" s="84">
        <f t="shared" si="828"/>
        <v>0</v>
      </c>
      <c r="GMR1359" s="84">
        <f t="shared" si="828"/>
        <v>1000000</v>
      </c>
      <c r="GMX1359" s="84" t="s">
        <v>235</v>
      </c>
      <c r="GMY1359" s="84" t="s">
        <v>236</v>
      </c>
      <c r="GMZ1359" s="84">
        <f>GMZ1355</f>
        <v>1000000</v>
      </c>
      <c r="GNA1359" s="84">
        <f t="shared" si="828"/>
        <v>0</v>
      </c>
      <c r="GNB1359" s="84">
        <f t="shared" si="828"/>
        <v>0</v>
      </c>
      <c r="GNC1359" s="84">
        <f t="shared" si="828"/>
        <v>1000000</v>
      </c>
      <c r="GND1359" s="84">
        <f t="shared" si="828"/>
        <v>0</v>
      </c>
      <c r="GNE1359" s="84">
        <f t="shared" si="828"/>
        <v>0</v>
      </c>
      <c r="GNF1359" s="84">
        <f t="shared" si="828"/>
        <v>0</v>
      </c>
      <c r="GNG1359" s="84">
        <f t="shared" si="828"/>
        <v>0</v>
      </c>
      <c r="GNH1359" s="84">
        <f t="shared" si="828"/>
        <v>1000000</v>
      </c>
      <c r="GNN1359" s="84" t="s">
        <v>235</v>
      </c>
      <c r="GNO1359" s="84" t="s">
        <v>236</v>
      </c>
      <c r="GNP1359" s="84">
        <f>GNP1355</f>
        <v>1000000</v>
      </c>
      <c r="GNQ1359" s="84">
        <f t="shared" si="828"/>
        <v>0</v>
      </c>
      <c r="GNR1359" s="84">
        <f t="shared" si="828"/>
        <v>0</v>
      </c>
      <c r="GNS1359" s="84">
        <f t="shared" si="828"/>
        <v>1000000</v>
      </c>
      <c r="GNT1359" s="84">
        <f t="shared" si="828"/>
        <v>0</v>
      </c>
      <c r="GNU1359" s="84">
        <f t="shared" si="828"/>
        <v>0</v>
      </c>
      <c r="GNV1359" s="84">
        <f t="shared" si="828"/>
        <v>0</v>
      </c>
      <c r="GNW1359" s="84">
        <f t="shared" si="828"/>
        <v>0</v>
      </c>
      <c r="GNX1359" s="84">
        <f t="shared" si="828"/>
        <v>1000000</v>
      </c>
      <c r="GOD1359" s="84" t="s">
        <v>235</v>
      </c>
      <c r="GOE1359" s="84" t="s">
        <v>236</v>
      </c>
      <c r="GOF1359" s="84">
        <f>GOF1355</f>
        <v>1000000</v>
      </c>
      <c r="GOG1359" s="84">
        <f t="shared" ref="GOG1359:GQJ1360" si="829">GOG1355</f>
        <v>0</v>
      </c>
      <c r="GOH1359" s="84">
        <f t="shared" si="829"/>
        <v>0</v>
      </c>
      <c r="GOI1359" s="84">
        <f t="shared" si="829"/>
        <v>1000000</v>
      </c>
      <c r="GOJ1359" s="84">
        <f t="shared" si="829"/>
        <v>0</v>
      </c>
      <c r="GOK1359" s="84">
        <f t="shared" si="829"/>
        <v>0</v>
      </c>
      <c r="GOL1359" s="84">
        <f t="shared" si="829"/>
        <v>0</v>
      </c>
      <c r="GOM1359" s="84">
        <f t="shared" si="829"/>
        <v>0</v>
      </c>
      <c r="GON1359" s="84">
        <f t="shared" si="829"/>
        <v>1000000</v>
      </c>
      <c r="GOT1359" s="84" t="s">
        <v>235</v>
      </c>
      <c r="GOU1359" s="84" t="s">
        <v>236</v>
      </c>
      <c r="GOV1359" s="84">
        <f>GOV1355</f>
        <v>1000000</v>
      </c>
      <c r="GOW1359" s="84">
        <f t="shared" si="829"/>
        <v>0</v>
      </c>
      <c r="GOX1359" s="84">
        <f t="shared" si="829"/>
        <v>0</v>
      </c>
      <c r="GOY1359" s="84">
        <f t="shared" si="829"/>
        <v>1000000</v>
      </c>
      <c r="GOZ1359" s="84">
        <f t="shared" si="829"/>
        <v>0</v>
      </c>
      <c r="GPA1359" s="84">
        <f t="shared" si="829"/>
        <v>0</v>
      </c>
      <c r="GPB1359" s="84">
        <f t="shared" si="829"/>
        <v>0</v>
      </c>
      <c r="GPC1359" s="84">
        <f t="shared" si="829"/>
        <v>0</v>
      </c>
      <c r="GPD1359" s="84">
        <f t="shared" si="829"/>
        <v>1000000</v>
      </c>
      <c r="GPJ1359" s="84" t="s">
        <v>235</v>
      </c>
      <c r="GPK1359" s="84" t="s">
        <v>236</v>
      </c>
      <c r="GPL1359" s="84">
        <f>GPL1355</f>
        <v>1000000</v>
      </c>
      <c r="GPM1359" s="84">
        <f t="shared" si="829"/>
        <v>0</v>
      </c>
      <c r="GPN1359" s="84">
        <f t="shared" si="829"/>
        <v>0</v>
      </c>
      <c r="GPO1359" s="84">
        <f t="shared" si="829"/>
        <v>1000000</v>
      </c>
      <c r="GPP1359" s="84">
        <f t="shared" si="829"/>
        <v>0</v>
      </c>
      <c r="GPQ1359" s="84">
        <f t="shared" si="829"/>
        <v>0</v>
      </c>
      <c r="GPR1359" s="84">
        <f t="shared" si="829"/>
        <v>0</v>
      </c>
      <c r="GPS1359" s="84">
        <f t="shared" si="829"/>
        <v>0</v>
      </c>
      <c r="GPT1359" s="84">
        <f t="shared" si="829"/>
        <v>1000000</v>
      </c>
      <c r="GPZ1359" s="84" t="s">
        <v>235</v>
      </c>
      <c r="GQA1359" s="84" t="s">
        <v>236</v>
      </c>
      <c r="GQB1359" s="84">
        <f>GQB1355</f>
        <v>1000000</v>
      </c>
      <c r="GQC1359" s="84">
        <f t="shared" si="829"/>
        <v>0</v>
      </c>
      <c r="GQD1359" s="84">
        <f t="shared" si="829"/>
        <v>0</v>
      </c>
      <c r="GQE1359" s="84">
        <f t="shared" si="829"/>
        <v>1000000</v>
      </c>
      <c r="GQF1359" s="84">
        <f t="shared" si="829"/>
        <v>0</v>
      </c>
      <c r="GQG1359" s="84">
        <f t="shared" si="829"/>
        <v>0</v>
      </c>
      <c r="GQH1359" s="84">
        <f t="shared" si="829"/>
        <v>0</v>
      </c>
      <c r="GQI1359" s="84">
        <f t="shared" si="829"/>
        <v>0</v>
      </c>
      <c r="GQJ1359" s="84">
        <f t="shared" si="829"/>
        <v>1000000</v>
      </c>
      <c r="GQP1359" s="84" t="s">
        <v>235</v>
      </c>
      <c r="GQQ1359" s="84" t="s">
        <v>236</v>
      </c>
      <c r="GQR1359" s="84">
        <f>GQR1355</f>
        <v>1000000</v>
      </c>
      <c r="GQS1359" s="84">
        <f t="shared" ref="GQS1359:GSV1360" si="830">GQS1355</f>
        <v>0</v>
      </c>
      <c r="GQT1359" s="84">
        <f t="shared" si="830"/>
        <v>0</v>
      </c>
      <c r="GQU1359" s="84">
        <f t="shared" si="830"/>
        <v>1000000</v>
      </c>
      <c r="GQV1359" s="84">
        <f t="shared" si="830"/>
        <v>0</v>
      </c>
      <c r="GQW1359" s="84">
        <f t="shared" si="830"/>
        <v>0</v>
      </c>
      <c r="GQX1359" s="84">
        <f t="shared" si="830"/>
        <v>0</v>
      </c>
      <c r="GQY1359" s="84">
        <f t="shared" si="830"/>
        <v>0</v>
      </c>
      <c r="GQZ1359" s="84">
        <f t="shared" si="830"/>
        <v>1000000</v>
      </c>
      <c r="GRF1359" s="84" t="s">
        <v>235</v>
      </c>
      <c r="GRG1359" s="84" t="s">
        <v>236</v>
      </c>
      <c r="GRH1359" s="84">
        <f>GRH1355</f>
        <v>1000000</v>
      </c>
      <c r="GRI1359" s="84">
        <f t="shared" si="830"/>
        <v>0</v>
      </c>
      <c r="GRJ1359" s="84">
        <f t="shared" si="830"/>
        <v>0</v>
      </c>
      <c r="GRK1359" s="84">
        <f t="shared" si="830"/>
        <v>1000000</v>
      </c>
      <c r="GRL1359" s="84">
        <f t="shared" si="830"/>
        <v>0</v>
      </c>
      <c r="GRM1359" s="84">
        <f t="shared" si="830"/>
        <v>0</v>
      </c>
      <c r="GRN1359" s="84">
        <f t="shared" si="830"/>
        <v>0</v>
      </c>
      <c r="GRO1359" s="84">
        <f t="shared" si="830"/>
        <v>0</v>
      </c>
      <c r="GRP1359" s="84">
        <f t="shared" si="830"/>
        <v>1000000</v>
      </c>
      <c r="GRV1359" s="84" t="s">
        <v>235</v>
      </c>
      <c r="GRW1359" s="84" t="s">
        <v>236</v>
      </c>
      <c r="GRX1359" s="84">
        <f>GRX1355</f>
        <v>1000000</v>
      </c>
      <c r="GRY1359" s="84">
        <f t="shared" si="830"/>
        <v>0</v>
      </c>
      <c r="GRZ1359" s="84">
        <f t="shared" si="830"/>
        <v>0</v>
      </c>
      <c r="GSA1359" s="84">
        <f t="shared" si="830"/>
        <v>1000000</v>
      </c>
      <c r="GSB1359" s="84">
        <f t="shared" si="830"/>
        <v>0</v>
      </c>
      <c r="GSC1359" s="84">
        <f t="shared" si="830"/>
        <v>0</v>
      </c>
      <c r="GSD1359" s="84">
        <f t="shared" si="830"/>
        <v>0</v>
      </c>
      <c r="GSE1359" s="84">
        <f t="shared" si="830"/>
        <v>0</v>
      </c>
      <c r="GSF1359" s="84">
        <f t="shared" si="830"/>
        <v>1000000</v>
      </c>
      <c r="GSL1359" s="84" t="s">
        <v>235</v>
      </c>
      <c r="GSM1359" s="84" t="s">
        <v>236</v>
      </c>
      <c r="GSN1359" s="84">
        <f>GSN1355</f>
        <v>1000000</v>
      </c>
      <c r="GSO1359" s="84">
        <f t="shared" si="830"/>
        <v>0</v>
      </c>
      <c r="GSP1359" s="84">
        <f t="shared" si="830"/>
        <v>0</v>
      </c>
      <c r="GSQ1359" s="84">
        <f t="shared" si="830"/>
        <v>1000000</v>
      </c>
      <c r="GSR1359" s="84">
        <f t="shared" si="830"/>
        <v>0</v>
      </c>
      <c r="GSS1359" s="84">
        <f t="shared" si="830"/>
        <v>0</v>
      </c>
      <c r="GST1359" s="84">
        <f t="shared" si="830"/>
        <v>0</v>
      </c>
      <c r="GSU1359" s="84">
        <f t="shared" si="830"/>
        <v>0</v>
      </c>
      <c r="GSV1359" s="84">
        <f t="shared" si="830"/>
        <v>1000000</v>
      </c>
      <c r="GTB1359" s="84" t="s">
        <v>235</v>
      </c>
      <c r="GTC1359" s="84" t="s">
        <v>236</v>
      </c>
      <c r="GTD1359" s="84">
        <f>GTD1355</f>
        <v>1000000</v>
      </c>
      <c r="GTE1359" s="84">
        <f t="shared" ref="GTE1359:GVH1360" si="831">GTE1355</f>
        <v>0</v>
      </c>
      <c r="GTF1359" s="84">
        <f t="shared" si="831"/>
        <v>0</v>
      </c>
      <c r="GTG1359" s="84">
        <f t="shared" si="831"/>
        <v>1000000</v>
      </c>
      <c r="GTH1359" s="84">
        <f t="shared" si="831"/>
        <v>0</v>
      </c>
      <c r="GTI1359" s="84">
        <f t="shared" si="831"/>
        <v>0</v>
      </c>
      <c r="GTJ1359" s="84">
        <f t="shared" si="831"/>
        <v>0</v>
      </c>
      <c r="GTK1359" s="84">
        <f t="shared" si="831"/>
        <v>0</v>
      </c>
      <c r="GTL1359" s="84">
        <f t="shared" si="831"/>
        <v>1000000</v>
      </c>
      <c r="GTR1359" s="84" t="s">
        <v>235</v>
      </c>
      <c r="GTS1359" s="84" t="s">
        <v>236</v>
      </c>
      <c r="GTT1359" s="84">
        <f>GTT1355</f>
        <v>1000000</v>
      </c>
      <c r="GTU1359" s="84">
        <f t="shared" si="831"/>
        <v>0</v>
      </c>
      <c r="GTV1359" s="84">
        <f t="shared" si="831"/>
        <v>0</v>
      </c>
      <c r="GTW1359" s="84">
        <f t="shared" si="831"/>
        <v>1000000</v>
      </c>
      <c r="GTX1359" s="84">
        <f t="shared" si="831"/>
        <v>0</v>
      </c>
      <c r="GTY1359" s="84">
        <f t="shared" si="831"/>
        <v>0</v>
      </c>
      <c r="GTZ1359" s="84">
        <f t="shared" si="831"/>
        <v>0</v>
      </c>
      <c r="GUA1359" s="84">
        <f t="shared" si="831"/>
        <v>0</v>
      </c>
      <c r="GUB1359" s="84">
        <f t="shared" si="831"/>
        <v>1000000</v>
      </c>
      <c r="GUH1359" s="84" t="s">
        <v>235</v>
      </c>
      <c r="GUI1359" s="84" t="s">
        <v>236</v>
      </c>
      <c r="GUJ1359" s="84">
        <f>GUJ1355</f>
        <v>1000000</v>
      </c>
      <c r="GUK1359" s="84">
        <f t="shared" si="831"/>
        <v>0</v>
      </c>
      <c r="GUL1359" s="84">
        <f t="shared" si="831"/>
        <v>0</v>
      </c>
      <c r="GUM1359" s="84">
        <f t="shared" si="831"/>
        <v>1000000</v>
      </c>
      <c r="GUN1359" s="84">
        <f t="shared" si="831"/>
        <v>0</v>
      </c>
      <c r="GUO1359" s="84">
        <f t="shared" si="831"/>
        <v>0</v>
      </c>
      <c r="GUP1359" s="84">
        <f t="shared" si="831"/>
        <v>0</v>
      </c>
      <c r="GUQ1359" s="84">
        <f t="shared" si="831"/>
        <v>0</v>
      </c>
      <c r="GUR1359" s="84">
        <f t="shared" si="831"/>
        <v>1000000</v>
      </c>
      <c r="GUX1359" s="84" t="s">
        <v>235</v>
      </c>
      <c r="GUY1359" s="84" t="s">
        <v>236</v>
      </c>
      <c r="GUZ1359" s="84">
        <f>GUZ1355</f>
        <v>1000000</v>
      </c>
      <c r="GVA1359" s="84">
        <f t="shared" si="831"/>
        <v>0</v>
      </c>
      <c r="GVB1359" s="84">
        <f t="shared" si="831"/>
        <v>0</v>
      </c>
      <c r="GVC1359" s="84">
        <f t="shared" si="831"/>
        <v>1000000</v>
      </c>
      <c r="GVD1359" s="84">
        <f t="shared" si="831"/>
        <v>0</v>
      </c>
      <c r="GVE1359" s="84">
        <f t="shared" si="831"/>
        <v>0</v>
      </c>
      <c r="GVF1359" s="84">
        <f t="shared" si="831"/>
        <v>0</v>
      </c>
      <c r="GVG1359" s="84">
        <f t="shared" si="831"/>
        <v>0</v>
      </c>
      <c r="GVH1359" s="84">
        <f t="shared" si="831"/>
        <v>1000000</v>
      </c>
      <c r="GVN1359" s="84" t="s">
        <v>235</v>
      </c>
      <c r="GVO1359" s="84" t="s">
        <v>236</v>
      </c>
      <c r="GVP1359" s="84">
        <f>GVP1355</f>
        <v>1000000</v>
      </c>
      <c r="GVQ1359" s="84">
        <f t="shared" ref="GVQ1359:GXT1360" si="832">GVQ1355</f>
        <v>0</v>
      </c>
      <c r="GVR1359" s="84">
        <f t="shared" si="832"/>
        <v>0</v>
      </c>
      <c r="GVS1359" s="84">
        <f t="shared" si="832"/>
        <v>1000000</v>
      </c>
      <c r="GVT1359" s="84">
        <f t="shared" si="832"/>
        <v>0</v>
      </c>
      <c r="GVU1359" s="84">
        <f t="shared" si="832"/>
        <v>0</v>
      </c>
      <c r="GVV1359" s="84">
        <f t="shared" si="832"/>
        <v>0</v>
      </c>
      <c r="GVW1359" s="84">
        <f t="shared" si="832"/>
        <v>0</v>
      </c>
      <c r="GVX1359" s="84">
        <f t="shared" si="832"/>
        <v>1000000</v>
      </c>
      <c r="GWD1359" s="84" t="s">
        <v>235</v>
      </c>
      <c r="GWE1359" s="84" t="s">
        <v>236</v>
      </c>
      <c r="GWF1359" s="84">
        <f>GWF1355</f>
        <v>1000000</v>
      </c>
      <c r="GWG1359" s="84">
        <f t="shared" si="832"/>
        <v>0</v>
      </c>
      <c r="GWH1359" s="84">
        <f t="shared" si="832"/>
        <v>0</v>
      </c>
      <c r="GWI1359" s="84">
        <f t="shared" si="832"/>
        <v>1000000</v>
      </c>
      <c r="GWJ1359" s="84">
        <f t="shared" si="832"/>
        <v>0</v>
      </c>
      <c r="GWK1359" s="84">
        <f t="shared" si="832"/>
        <v>0</v>
      </c>
      <c r="GWL1359" s="84">
        <f t="shared" si="832"/>
        <v>0</v>
      </c>
      <c r="GWM1359" s="84">
        <f t="shared" si="832"/>
        <v>0</v>
      </c>
      <c r="GWN1359" s="84">
        <f t="shared" si="832"/>
        <v>1000000</v>
      </c>
      <c r="GWT1359" s="84" t="s">
        <v>235</v>
      </c>
      <c r="GWU1359" s="84" t="s">
        <v>236</v>
      </c>
      <c r="GWV1359" s="84">
        <f>GWV1355</f>
        <v>1000000</v>
      </c>
      <c r="GWW1359" s="84">
        <f t="shared" si="832"/>
        <v>0</v>
      </c>
      <c r="GWX1359" s="84">
        <f t="shared" si="832"/>
        <v>0</v>
      </c>
      <c r="GWY1359" s="84">
        <f t="shared" si="832"/>
        <v>1000000</v>
      </c>
      <c r="GWZ1359" s="84">
        <f t="shared" si="832"/>
        <v>0</v>
      </c>
      <c r="GXA1359" s="84">
        <f t="shared" si="832"/>
        <v>0</v>
      </c>
      <c r="GXB1359" s="84">
        <f t="shared" si="832"/>
        <v>0</v>
      </c>
      <c r="GXC1359" s="84">
        <f t="shared" si="832"/>
        <v>0</v>
      </c>
      <c r="GXD1359" s="84">
        <f t="shared" si="832"/>
        <v>1000000</v>
      </c>
      <c r="GXJ1359" s="84" t="s">
        <v>235</v>
      </c>
      <c r="GXK1359" s="84" t="s">
        <v>236</v>
      </c>
      <c r="GXL1359" s="84">
        <f>GXL1355</f>
        <v>1000000</v>
      </c>
      <c r="GXM1359" s="84">
        <f t="shared" si="832"/>
        <v>0</v>
      </c>
      <c r="GXN1359" s="84">
        <f t="shared" si="832"/>
        <v>0</v>
      </c>
      <c r="GXO1359" s="84">
        <f t="shared" si="832"/>
        <v>1000000</v>
      </c>
      <c r="GXP1359" s="84">
        <f t="shared" si="832"/>
        <v>0</v>
      </c>
      <c r="GXQ1359" s="84">
        <f t="shared" si="832"/>
        <v>0</v>
      </c>
      <c r="GXR1359" s="84">
        <f t="shared" si="832"/>
        <v>0</v>
      </c>
      <c r="GXS1359" s="84">
        <f t="shared" si="832"/>
        <v>0</v>
      </c>
      <c r="GXT1359" s="84">
        <f t="shared" si="832"/>
        <v>1000000</v>
      </c>
      <c r="GXZ1359" s="84" t="s">
        <v>235</v>
      </c>
      <c r="GYA1359" s="84" t="s">
        <v>236</v>
      </c>
      <c r="GYB1359" s="84">
        <f>GYB1355</f>
        <v>1000000</v>
      </c>
      <c r="GYC1359" s="84">
        <f t="shared" ref="GYC1359:HAF1360" si="833">GYC1355</f>
        <v>0</v>
      </c>
      <c r="GYD1359" s="84">
        <f t="shared" si="833"/>
        <v>0</v>
      </c>
      <c r="GYE1359" s="84">
        <f t="shared" si="833"/>
        <v>1000000</v>
      </c>
      <c r="GYF1359" s="84">
        <f t="shared" si="833"/>
        <v>0</v>
      </c>
      <c r="GYG1359" s="84">
        <f t="shared" si="833"/>
        <v>0</v>
      </c>
      <c r="GYH1359" s="84">
        <f t="shared" si="833"/>
        <v>0</v>
      </c>
      <c r="GYI1359" s="84">
        <f t="shared" si="833"/>
        <v>0</v>
      </c>
      <c r="GYJ1359" s="84">
        <f t="shared" si="833"/>
        <v>1000000</v>
      </c>
      <c r="GYP1359" s="84" t="s">
        <v>235</v>
      </c>
      <c r="GYQ1359" s="84" t="s">
        <v>236</v>
      </c>
      <c r="GYR1359" s="84">
        <f>GYR1355</f>
        <v>1000000</v>
      </c>
      <c r="GYS1359" s="84">
        <f t="shared" si="833"/>
        <v>0</v>
      </c>
      <c r="GYT1359" s="84">
        <f t="shared" si="833"/>
        <v>0</v>
      </c>
      <c r="GYU1359" s="84">
        <f t="shared" si="833"/>
        <v>1000000</v>
      </c>
      <c r="GYV1359" s="84">
        <f t="shared" si="833"/>
        <v>0</v>
      </c>
      <c r="GYW1359" s="84">
        <f t="shared" si="833"/>
        <v>0</v>
      </c>
      <c r="GYX1359" s="84">
        <f t="shared" si="833"/>
        <v>0</v>
      </c>
      <c r="GYY1359" s="84">
        <f t="shared" si="833"/>
        <v>0</v>
      </c>
      <c r="GYZ1359" s="84">
        <f t="shared" si="833"/>
        <v>1000000</v>
      </c>
      <c r="GZF1359" s="84" t="s">
        <v>235</v>
      </c>
      <c r="GZG1359" s="84" t="s">
        <v>236</v>
      </c>
      <c r="GZH1359" s="84">
        <f>GZH1355</f>
        <v>1000000</v>
      </c>
      <c r="GZI1359" s="84">
        <f t="shared" si="833"/>
        <v>0</v>
      </c>
      <c r="GZJ1359" s="84">
        <f t="shared" si="833"/>
        <v>0</v>
      </c>
      <c r="GZK1359" s="84">
        <f t="shared" si="833"/>
        <v>1000000</v>
      </c>
      <c r="GZL1359" s="84">
        <f t="shared" si="833"/>
        <v>0</v>
      </c>
      <c r="GZM1359" s="84">
        <f t="shared" si="833"/>
        <v>0</v>
      </c>
      <c r="GZN1359" s="84">
        <f t="shared" si="833"/>
        <v>0</v>
      </c>
      <c r="GZO1359" s="84">
        <f t="shared" si="833"/>
        <v>0</v>
      </c>
      <c r="GZP1359" s="84">
        <f t="shared" si="833"/>
        <v>1000000</v>
      </c>
      <c r="GZV1359" s="84" t="s">
        <v>235</v>
      </c>
      <c r="GZW1359" s="84" t="s">
        <v>236</v>
      </c>
      <c r="GZX1359" s="84">
        <f>GZX1355</f>
        <v>1000000</v>
      </c>
      <c r="GZY1359" s="84">
        <f t="shared" si="833"/>
        <v>0</v>
      </c>
      <c r="GZZ1359" s="84">
        <f t="shared" si="833"/>
        <v>0</v>
      </c>
      <c r="HAA1359" s="84">
        <f t="shared" si="833"/>
        <v>1000000</v>
      </c>
      <c r="HAB1359" s="84">
        <f t="shared" si="833"/>
        <v>0</v>
      </c>
      <c r="HAC1359" s="84">
        <f t="shared" si="833"/>
        <v>0</v>
      </c>
      <c r="HAD1359" s="84">
        <f t="shared" si="833"/>
        <v>0</v>
      </c>
      <c r="HAE1359" s="84">
        <f t="shared" si="833"/>
        <v>0</v>
      </c>
      <c r="HAF1359" s="84">
        <f t="shared" si="833"/>
        <v>1000000</v>
      </c>
      <c r="HAL1359" s="84" t="s">
        <v>235</v>
      </c>
      <c r="HAM1359" s="84" t="s">
        <v>236</v>
      </c>
      <c r="HAN1359" s="84">
        <f>HAN1355</f>
        <v>1000000</v>
      </c>
      <c r="HAO1359" s="84">
        <f t="shared" ref="HAO1359:HCR1360" si="834">HAO1355</f>
        <v>0</v>
      </c>
      <c r="HAP1359" s="84">
        <f t="shared" si="834"/>
        <v>0</v>
      </c>
      <c r="HAQ1359" s="84">
        <f t="shared" si="834"/>
        <v>1000000</v>
      </c>
      <c r="HAR1359" s="84">
        <f t="shared" si="834"/>
        <v>0</v>
      </c>
      <c r="HAS1359" s="84">
        <f t="shared" si="834"/>
        <v>0</v>
      </c>
      <c r="HAT1359" s="84">
        <f t="shared" si="834"/>
        <v>0</v>
      </c>
      <c r="HAU1359" s="84">
        <f t="shared" si="834"/>
        <v>0</v>
      </c>
      <c r="HAV1359" s="84">
        <f t="shared" si="834"/>
        <v>1000000</v>
      </c>
      <c r="HBB1359" s="84" t="s">
        <v>235</v>
      </c>
      <c r="HBC1359" s="84" t="s">
        <v>236</v>
      </c>
      <c r="HBD1359" s="84">
        <f>HBD1355</f>
        <v>1000000</v>
      </c>
      <c r="HBE1359" s="84">
        <f t="shared" si="834"/>
        <v>0</v>
      </c>
      <c r="HBF1359" s="84">
        <f t="shared" si="834"/>
        <v>0</v>
      </c>
      <c r="HBG1359" s="84">
        <f t="shared" si="834"/>
        <v>1000000</v>
      </c>
      <c r="HBH1359" s="84">
        <f t="shared" si="834"/>
        <v>0</v>
      </c>
      <c r="HBI1359" s="84">
        <f t="shared" si="834"/>
        <v>0</v>
      </c>
      <c r="HBJ1359" s="84">
        <f t="shared" si="834"/>
        <v>0</v>
      </c>
      <c r="HBK1359" s="84">
        <f t="shared" si="834"/>
        <v>0</v>
      </c>
      <c r="HBL1359" s="84">
        <f t="shared" si="834"/>
        <v>1000000</v>
      </c>
      <c r="HBR1359" s="84" t="s">
        <v>235</v>
      </c>
      <c r="HBS1359" s="84" t="s">
        <v>236</v>
      </c>
      <c r="HBT1359" s="84">
        <f>HBT1355</f>
        <v>1000000</v>
      </c>
      <c r="HBU1359" s="84">
        <f t="shared" si="834"/>
        <v>0</v>
      </c>
      <c r="HBV1359" s="84">
        <f t="shared" si="834"/>
        <v>0</v>
      </c>
      <c r="HBW1359" s="84">
        <f t="shared" si="834"/>
        <v>1000000</v>
      </c>
      <c r="HBX1359" s="84">
        <f t="shared" si="834"/>
        <v>0</v>
      </c>
      <c r="HBY1359" s="84">
        <f t="shared" si="834"/>
        <v>0</v>
      </c>
      <c r="HBZ1359" s="84">
        <f t="shared" si="834"/>
        <v>0</v>
      </c>
      <c r="HCA1359" s="84">
        <f t="shared" si="834"/>
        <v>0</v>
      </c>
      <c r="HCB1359" s="84">
        <f t="shared" si="834"/>
        <v>1000000</v>
      </c>
      <c r="HCH1359" s="84" t="s">
        <v>235</v>
      </c>
      <c r="HCI1359" s="84" t="s">
        <v>236</v>
      </c>
      <c r="HCJ1359" s="84">
        <f>HCJ1355</f>
        <v>1000000</v>
      </c>
      <c r="HCK1359" s="84">
        <f t="shared" si="834"/>
        <v>0</v>
      </c>
      <c r="HCL1359" s="84">
        <f t="shared" si="834"/>
        <v>0</v>
      </c>
      <c r="HCM1359" s="84">
        <f t="shared" si="834"/>
        <v>1000000</v>
      </c>
      <c r="HCN1359" s="84">
        <f t="shared" si="834"/>
        <v>0</v>
      </c>
      <c r="HCO1359" s="84">
        <f t="shared" si="834"/>
        <v>0</v>
      </c>
      <c r="HCP1359" s="84">
        <f t="shared" si="834"/>
        <v>0</v>
      </c>
      <c r="HCQ1359" s="84">
        <f t="shared" si="834"/>
        <v>0</v>
      </c>
      <c r="HCR1359" s="84">
        <f t="shared" si="834"/>
        <v>1000000</v>
      </c>
      <c r="HCX1359" s="84" t="s">
        <v>235</v>
      </c>
      <c r="HCY1359" s="84" t="s">
        <v>236</v>
      </c>
      <c r="HCZ1359" s="84">
        <f>HCZ1355</f>
        <v>1000000</v>
      </c>
      <c r="HDA1359" s="84">
        <f t="shared" ref="HDA1359:HFD1360" si="835">HDA1355</f>
        <v>0</v>
      </c>
      <c r="HDB1359" s="84">
        <f t="shared" si="835"/>
        <v>0</v>
      </c>
      <c r="HDC1359" s="84">
        <f t="shared" si="835"/>
        <v>1000000</v>
      </c>
      <c r="HDD1359" s="84">
        <f t="shared" si="835"/>
        <v>0</v>
      </c>
      <c r="HDE1359" s="84">
        <f t="shared" si="835"/>
        <v>0</v>
      </c>
      <c r="HDF1359" s="84">
        <f t="shared" si="835"/>
        <v>0</v>
      </c>
      <c r="HDG1359" s="84">
        <f t="shared" si="835"/>
        <v>0</v>
      </c>
      <c r="HDH1359" s="84">
        <f t="shared" si="835"/>
        <v>1000000</v>
      </c>
      <c r="HDN1359" s="84" t="s">
        <v>235</v>
      </c>
      <c r="HDO1359" s="84" t="s">
        <v>236</v>
      </c>
      <c r="HDP1359" s="84">
        <f>HDP1355</f>
        <v>1000000</v>
      </c>
      <c r="HDQ1359" s="84">
        <f t="shared" si="835"/>
        <v>0</v>
      </c>
      <c r="HDR1359" s="84">
        <f t="shared" si="835"/>
        <v>0</v>
      </c>
      <c r="HDS1359" s="84">
        <f t="shared" si="835"/>
        <v>1000000</v>
      </c>
      <c r="HDT1359" s="84">
        <f t="shared" si="835"/>
        <v>0</v>
      </c>
      <c r="HDU1359" s="84">
        <f t="shared" si="835"/>
        <v>0</v>
      </c>
      <c r="HDV1359" s="84">
        <f t="shared" si="835"/>
        <v>0</v>
      </c>
      <c r="HDW1359" s="84">
        <f t="shared" si="835"/>
        <v>0</v>
      </c>
      <c r="HDX1359" s="84">
        <f t="shared" si="835"/>
        <v>1000000</v>
      </c>
      <c r="HED1359" s="84" t="s">
        <v>235</v>
      </c>
      <c r="HEE1359" s="84" t="s">
        <v>236</v>
      </c>
      <c r="HEF1359" s="84">
        <f>HEF1355</f>
        <v>1000000</v>
      </c>
      <c r="HEG1359" s="84">
        <f t="shared" si="835"/>
        <v>0</v>
      </c>
      <c r="HEH1359" s="84">
        <f t="shared" si="835"/>
        <v>0</v>
      </c>
      <c r="HEI1359" s="84">
        <f t="shared" si="835"/>
        <v>1000000</v>
      </c>
      <c r="HEJ1359" s="84">
        <f t="shared" si="835"/>
        <v>0</v>
      </c>
      <c r="HEK1359" s="84">
        <f t="shared" si="835"/>
        <v>0</v>
      </c>
      <c r="HEL1359" s="84">
        <f t="shared" si="835"/>
        <v>0</v>
      </c>
      <c r="HEM1359" s="84">
        <f t="shared" si="835"/>
        <v>0</v>
      </c>
      <c r="HEN1359" s="84">
        <f t="shared" si="835"/>
        <v>1000000</v>
      </c>
      <c r="HET1359" s="84" t="s">
        <v>235</v>
      </c>
      <c r="HEU1359" s="84" t="s">
        <v>236</v>
      </c>
      <c r="HEV1359" s="84">
        <f>HEV1355</f>
        <v>1000000</v>
      </c>
      <c r="HEW1359" s="84">
        <f t="shared" si="835"/>
        <v>0</v>
      </c>
      <c r="HEX1359" s="84">
        <f t="shared" si="835"/>
        <v>0</v>
      </c>
      <c r="HEY1359" s="84">
        <f t="shared" si="835"/>
        <v>1000000</v>
      </c>
      <c r="HEZ1359" s="84">
        <f t="shared" si="835"/>
        <v>0</v>
      </c>
      <c r="HFA1359" s="84">
        <f t="shared" si="835"/>
        <v>0</v>
      </c>
      <c r="HFB1359" s="84">
        <f t="shared" si="835"/>
        <v>0</v>
      </c>
      <c r="HFC1359" s="84">
        <f t="shared" si="835"/>
        <v>0</v>
      </c>
      <c r="HFD1359" s="84">
        <f t="shared" si="835"/>
        <v>1000000</v>
      </c>
      <c r="HFJ1359" s="84" t="s">
        <v>235</v>
      </c>
      <c r="HFK1359" s="84" t="s">
        <v>236</v>
      </c>
      <c r="HFL1359" s="84">
        <f>HFL1355</f>
        <v>1000000</v>
      </c>
      <c r="HFM1359" s="84">
        <f t="shared" ref="HFM1359:HHP1360" si="836">HFM1355</f>
        <v>0</v>
      </c>
      <c r="HFN1359" s="84">
        <f t="shared" si="836"/>
        <v>0</v>
      </c>
      <c r="HFO1359" s="84">
        <f t="shared" si="836"/>
        <v>1000000</v>
      </c>
      <c r="HFP1359" s="84">
        <f t="shared" si="836"/>
        <v>0</v>
      </c>
      <c r="HFQ1359" s="84">
        <f t="shared" si="836"/>
        <v>0</v>
      </c>
      <c r="HFR1359" s="84">
        <f t="shared" si="836"/>
        <v>0</v>
      </c>
      <c r="HFS1359" s="84">
        <f t="shared" si="836"/>
        <v>0</v>
      </c>
      <c r="HFT1359" s="84">
        <f t="shared" si="836"/>
        <v>1000000</v>
      </c>
      <c r="HFZ1359" s="84" t="s">
        <v>235</v>
      </c>
      <c r="HGA1359" s="84" t="s">
        <v>236</v>
      </c>
      <c r="HGB1359" s="84">
        <f>HGB1355</f>
        <v>1000000</v>
      </c>
      <c r="HGC1359" s="84">
        <f t="shared" si="836"/>
        <v>0</v>
      </c>
      <c r="HGD1359" s="84">
        <f t="shared" si="836"/>
        <v>0</v>
      </c>
      <c r="HGE1359" s="84">
        <f t="shared" si="836"/>
        <v>1000000</v>
      </c>
      <c r="HGF1359" s="84">
        <f t="shared" si="836"/>
        <v>0</v>
      </c>
      <c r="HGG1359" s="84">
        <f t="shared" si="836"/>
        <v>0</v>
      </c>
      <c r="HGH1359" s="84">
        <f t="shared" si="836"/>
        <v>0</v>
      </c>
      <c r="HGI1359" s="84">
        <f t="shared" si="836"/>
        <v>0</v>
      </c>
      <c r="HGJ1359" s="84">
        <f t="shared" si="836"/>
        <v>1000000</v>
      </c>
      <c r="HGP1359" s="84" t="s">
        <v>235</v>
      </c>
      <c r="HGQ1359" s="84" t="s">
        <v>236</v>
      </c>
      <c r="HGR1359" s="84">
        <f>HGR1355</f>
        <v>1000000</v>
      </c>
      <c r="HGS1359" s="84">
        <f t="shared" si="836"/>
        <v>0</v>
      </c>
      <c r="HGT1359" s="84">
        <f t="shared" si="836"/>
        <v>0</v>
      </c>
      <c r="HGU1359" s="84">
        <f t="shared" si="836"/>
        <v>1000000</v>
      </c>
      <c r="HGV1359" s="84">
        <f t="shared" si="836"/>
        <v>0</v>
      </c>
      <c r="HGW1359" s="84">
        <f t="shared" si="836"/>
        <v>0</v>
      </c>
      <c r="HGX1359" s="84">
        <f t="shared" si="836"/>
        <v>0</v>
      </c>
      <c r="HGY1359" s="84">
        <f t="shared" si="836"/>
        <v>0</v>
      </c>
      <c r="HGZ1359" s="84">
        <f t="shared" si="836"/>
        <v>1000000</v>
      </c>
      <c r="HHF1359" s="84" t="s">
        <v>235</v>
      </c>
      <c r="HHG1359" s="84" t="s">
        <v>236</v>
      </c>
      <c r="HHH1359" s="84">
        <f>HHH1355</f>
        <v>1000000</v>
      </c>
      <c r="HHI1359" s="84">
        <f t="shared" si="836"/>
        <v>0</v>
      </c>
      <c r="HHJ1359" s="84">
        <f t="shared" si="836"/>
        <v>0</v>
      </c>
      <c r="HHK1359" s="84">
        <f t="shared" si="836"/>
        <v>1000000</v>
      </c>
      <c r="HHL1359" s="84">
        <f t="shared" si="836"/>
        <v>0</v>
      </c>
      <c r="HHM1359" s="84">
        <f t="shared" si="836"/>
        <v>0</v>
      </c>
      <c r="HHN1359" s="84">
        <f t="shared" si="836"/>
        <v>0</v>
      </c>
      <c r="HHO1359" s="84">
        <f t="shared" si="836"/>
        <v>0</v>
      </c>
      <c r="HHP1359" s="84">
        <f t="shared" si="836"/>
        <v>1000000</v>
      </c>
      <c r="HHV1359" s="84" t="s">
        <v>235</v>
      </c>
      <c r="HHW1359" s="84" t="s">
        <v>236</v>
      </c>
      <c r="HHX1359" s="84">
        <f>HHX1355</f>
        <v>1000000</v>
      </c>
      <c r="HHY1359" s="84">
        <f t="shared" ref="HHY1359:HKB1360" si="837">HHY1355</f>
        <v>0</v>
      </c>
      <c r="HHZ1359" s="84">
        <f t="shared" si="837"/>
        <v>0</v>
      </c>
      <c r="HIA1359" s="84">
        <f t="shared" si="837"/>
        <v>1000000</v>
      </c>
      <c r="HIB1359" s="84">
        <f t="shared" si="837"/>
        <v>0</v>
      </c>
      <c r="HIC1359" s="84">
        <f t="shared" si="837"/>
        <v>0</v>
      </c>
      <c r="HID1359" s="84">
        <f t="shared" si="837"/>
        <v>0</v>
      </c>
      <c r="HIE1359" s="84">
        <f t="shared" si="837"/>
        <v>0</v>
      </c>
      <c r="HIF1359" s="84">
        <f t="shared" si="837"/>
        <v>1000000</v>
      </c>
      <c r="HIL1359" s="84" t="s">
        <v>235</v>
      </c>
      <c r="HIM1359" s="84" t="s">
        <v>236</v>
      </c>
      <c r="HIN1359" s="84">
        <f>HIN1355</f>
        <v>1000000</v>
      </c>
      <c r="HIO1359" s="84">
        <f t="shared" si="837"/>
        <v>0</v>
      </c>
      <c r="HIP1359" s="84">
        <f t="shared" si="837"/>
        <v>0</v>
      </c>
      <c r="HIQ1359" s="84">
        <f t="shared" si="837"/>
        <v>1000000</v>
      </c>
      <c r="HIR1359" s="84">
        <f t="shared" si="837"/>
        <v>0</v>
      </c>
      <c r="HIS1359" s="84">
        <f t="shared" si="837"/>
        <v>0</v>
      </c>
      <c r="HIT1359" s="84">
        <f t="shared" si="837"/>
        <v>0</v>
      </c>
      <c r="HIU1359" s="84">
        <f t="shared" si="837"/>
        <v>0</v>
      </c>
      <c r="HIV1359" s="84">
        <f t="shared" si="837"/>
        <v>1000000</v>
      </c>
      <c r="HJB1359" s="84" t="s">
        <v>235</v>
      </c>
      <c r="HJC1359" s="84" t="s">
        <v>236</v>
      </c>
      <c r="HJD1359" s="84">
        <f>HJD1355</f>
        <v>1000000</v>
      </c>
      <c r="HJE1359" s="84">
        <f t="shared" si="837"/>
        <v>0</v>
      </c>
      <c r="HJF1359" s="84">
        <f t="shared" si="837"/>
        <v>0</v>
      </c>
      <c r="HJG1359" s="84">
        <f t="shared" si="837"/>
        <v>1000000</v>
      </c>
      <c r="HJH1359" s="84">
        <f t="shared" si="837"/>
        <v>0</v>
      </c>
      <c r="HJI1359" s="84">
        <f t="shared" si="837"/>
        <v>0</v>
      </c>
      <c r="HJJ1359" s="84">
        <f t="shared" si="837"/>
        <v>0</v>
      </c>
      <c r="HJK1359" s="84">
        <f t="shared" si="837"/>
        <v>0</v>
      </c>
      <c r="HJL1359" s="84">
        <f t="shared" si="837"/>
        <v>1000000</v>
      </c>
      <c r="HJR1359" s="84" t="s">
        <v>235</v>
      </c>
      <c r="HJS1359" s="84" t="s">
        <v>236</v>
      </c>
      <c r="HJT1359" s="84">
        <f>HJT1355</f>
        <v>1000000</v>
      </c>
      <c r="HJU1359" s="84">
        <f t="shared" si="837"/>
        <v>0</v>
      </c>
      <c r="HJV1359" s="84">
        <f t="shared" si="837"/>
        <v>0</v>
      </c>
      <c r="HJW1359" s="84">
        <f t="shared" si="837"/>
        <v>1000000</v>
      </c>
      <c r="HJX1359" s="84">
        <f t="shared" si="837"/>
        <v>0</v>
      </c>
      <c r="HJY1359" s="84">
        <f t="shared" si="837"/>
        <v>0</v>
      </c>
      <c r="HJZ1359" s="84">
        <f t="shared" si="837"/>
        <v>0</v>
      </c>
      <c r="HKA1359" s="84">
        <f t="shared" si="837"/>
        <v>0</v>
      </c>
      <c r="HKB1359" s="84">
        <f t="shared" si="837"/>
        <v>1000000</v>
      </c>
      <c r="HKH1359" s="84" t="s">
        <v>235</v>
      </c>
      <c r="HKI1359" s="84" t="s">
        <v>236</v>
      </c>
      <c r="HKJ1359" s="84">
        <f>HKJ1355</f>
        <v>1000000</v>
      </c>
      <c r="HKK1359" s="84">
        <f t="shared" ref="HKK1359:HMN1360" si="838">HKK1355</f>
        <v>0</v>
      </c>
      <c r="HKL1359" s="84">
        <f t="shared" si="838"/>
        <v>0</v>
      </c>
      <c r="HKM1359" s="84">
        <f t="shared" si="838"/>
        <v>1000000</v>
      </c>
      <c r="HKN1359" s="84">
        <f t="shared" si="838"/>
        <v>0</v>
      </c>
      <c r="HKO1359" s="84">
        <f t="shared" si="838"/>
        <v>0</v>
      </c>
      <c r="HKP1359" s="84">
        <f t="shared" si="838"/>
        <v>0</v>
      </c>
      <c r="HKQ1359" s="84">
        <f t="shared" si="838"/>
        <v>0</v>
      </c>
      <c r="HKR1359" s="84">
        <f t="shared" si="838"/>
        <v>1000000</v>
      </c>
      <c r="HKX1359" s="84" t="s">
        <v>235</v>
      </c>
      <c r="HKY1359" s="84" t="s">
        <v>236</v>
      </c>
      <c r="HKZ1359" s="84">
        <f>HKZ1355</f>
        <v>1000000</v>
      </c>
      <c r="HLA1359" s="84">
        <f t="shared" si="838"/>
        <v>0</v>
      </c>
      <c r="HLB1359" s="84">
        <f t="shared" si="838"/>
        <v>0</v>
      </c>
      <c r="HLC1359" s="84">
        <f t="shared" si="838"/>
        <v>1000000</v>
      </c>
      <c r="HLD1359" s="84">
        <f t="shared" si="838"/>
        <v>0</v>
      </c>
      <c r="HLE1359" s="84">
        <f t="shared" si="838"/>
        <v>0</v>
      </c>
      <c r="HLF1359" s="84">
        <f t="shared" si="838"/>
        <v>0</v>
      </c>
      <c r="HLG1359" s="84">
        <f t="shared" si="838"/>
        <v>0</v>
      </c>
      <c r="HLH1359" s="84">
        <f t="shared" si="838"/>
        <v>1000000</v>
      </c>
      <c r="HLN1359" s="84" t="s">
        <v>235</v>
      </c>
      <c r="HLO1359" s="84" t="s">
        <v>236</v>
      </c>
      <c r="HLP1359" s="84">
        <f>HLP1355</f>
        <v>1000000</v>
      </c>
      <c r="HLQ1359" s="84">
        <f t="shared" si="838"/>
        <v>0</v>
      </c>
      <c r="HLR1359" s="84">
        <f t="shared" si="838"/>
        <v>0</v>
      </c>
      <c r="HLS1359" s="84">
        <f t="shared" si="838"/>
        <v>1000000</v>
      </c>
      <c r="HLT1359" s="84">
        <f t="shared" si="838"/>
        <v>0</v>
      </c>
      <c r="HLU1359" s="84">
        <f t="shared" si="838"/>
        <v>0</v>
      </c>
      <c r="HLV1359" s="84">
        <f t="shared" si="838"/>
        <v>0</v>
      </c>
      <c r="HLW1359" s="84">
        <f t="shared" si="838"/>
        <v>0</v>
      </c>
      <c r="HLX1359" s="84">
        <f t="shared" si="838"/>
        <v>1000000</v>
      </c>
      <c r="HMD1359" s="84" t="s">
        <v>235</v>
      </c>
      <c r="HME1359" s="84" t="s">
        <v>236</v>
      </c>
      <c r="HMF1359" s="84">
        <f>HMF1355</f>
        <v>1000000</v>
      </c>
      <c r="HMG1359" s="84">
        <f t="shared" si="838"/>
        <v>0</v>
      </c>
      <c r="HMH1359" s="84">
        <f t="shared" si="838"/>
        <v>0</v>
      </c>
      <c r="HMI1359" s="84">
        <f t="shared" si="838"/>
        <v>1000000</v>
      </c>
      <c r="HMJ1359" s="84">
        <f t="shared" si="838"/>
        <v>0</v>
      </c>
      <c r="HMK1359" s="84">
        <f t="shared" si="838"/>
        <v>0</v>
      </c>
      <c r="HML1359" s="84">
        <f t="shared" si="838"/>
        <v>0</v>
      </c>
      <c r="HMM1359" s="84">
        <f t="shared" si="838"/>
        <v>0</v>
      </c>
      <c r="HMN1359" s="84">
        <f t="shared" si="838"/>
        <v>1000000</v>
      </c>
      <c r="HMT1359" s="84" t="s">
        <v>235</v>
      </c>
      <c r="HMU1359" s="84" t="s">
        <v>236</v>
      </c>
      <c r="HMV1359" s="84">
        <f>HMV1355</f>
        <v>1000000</v>
      </c>
      <c r="HMW1359" s="84">
        <f t="shared" ref="HMW1359:HOZ1360" si="839">HMW1355</f>
        <v>0</v>
      </c>
      <c r="HMX1359" s="84">
        <f t="shared" si="839"/>
        <v>0</v>
      </c>
      <c r="HMY1359" s="84">
        <f t="shared" si="839"/>
        <v>1000000</v>
      </c>
      <c r="HMZ1359" s="84">
        <f t="shared" si="839"/>
        <v>0</v>
      </c>
      <c r="HNA1359" s="84">
        <f t="shared" si="839"/>
        <v>0</v>
      </c>
      <c r="HNB1359" s="84">
        <f t="shared" si="839"/>
        <v>0</v>
      </c>
      <c r="HNC1359" s="84">
        <f t="shared" si="839"/>
        <v>0</v>
      </c>
      <c r="HND1359" s="84">
        <f t="shared" si="839"/>
        <v>1000000</v>
      </c>
      <c r="HNJ1359" s="84" t="s">
        <v>235</v>
      </c>
      <c r="HNK1359" s="84" t="s">
        <v>236</v>
      </c>
      <c r="HNL1359" s="84">
        <f>HNL1355</f>
        <v>1000000</v>
      </c>
      <c r="HNM1359" s="84">
        <f t="shared" si="839"/>
        <v>0</v>
      </c>
      <c r="HNN1359" s="84">
        <f t="shared" si="839"/>
        <v>0</v>
      </c>
      <c r="HNO1359" s="84">
        <f t="shared" si="839"/>
        <v>1000000</v>
      </c>
      <c r="HNP1359" s="84">
        <f t="shared" si="839"/>
        <v>0</v>
      </c>
      <c r="HNQ1359" s="84">
        <f t="shared" si="839"/>
        <v>0</v>
      </c>
      <c r="HNR1359" s="84">
        <f t="shared" si="839"/>
        <v>0</v>
      </c>
      <c r="HNS1359" s="84">
        <f t="shared" si="839"/>
        <v>0</v>
      </c>
      <c r="HNT1359" s="84">
        <f t="shared" si="839"/>
        <v>1000000</v>
      </c>
      <c r="HNZ1359" s="84" t="s">
        <v>235</v>
      </c>
      <c r="HOA1359" s="84" t="s">
        <v>236</v>
      </c>
      <c r="HOB1359" s="84">
        <f>HOB1355</f>
        <v>1000000</v>
      </c>
      <c r="HOC1359" s="84">
        <f t="shared" si="839"/>
        <v>0</v>
      </c>
      <c r="HOD1359" s="84">
        <f t="shared" si="839"/>
        <v>0</v>
      </c>
      <c r="HOE1359" s="84">
        <f t="shared" si="839"/>
        <v>1000000</v>
      </c>
      <c r="HOF1359" s="84">
        <f t="shared" si="839"/>
        <v>0</v>
      </c>
      <c r="HOG1359" s="84">
        <f t="shared" si="839"/>
        <v>0</v>
      </c>
      <c r="HOH1359" s="84">
        <f t="shared" si="839"/>
        <v>0</v>
      </c>
      <c r="HOI1359" s="84">
        <f t="shared" si="839"/>
        <v>0</v>
      </c>
      <c r="HOJ1359" s="84">
        <f t="shared" si="839"/>
        <v>1000000</v>
      </c>
      <c r="HOP1359" s="84" t="s">
        <v>235</v>
      </c>
      <c r="HOQ1359" s="84" t="s">
        <v>236</v>
      </c>
      <c r="HOR1359" s="84">
        <f>HOR1355</f>
        <v>1000000</v>
      </c>
      <c r="HOS1359" s="84">
        <f t="shared" si="839"/>
        <v>0</v>
      </c>
      <c r="HOT1359" s="84">
        <f t="shared" si="839"/>
        <v>0</v>
      </c>
      <c r="HOU1359" s="84">
        <f t="shared" si="839"/>
        <v>1000000</v>
      </c>
      <c r="HOV1359" s="84">
        <f t="shared" si="839"/>
        <v>0</v>
      </c>
      <c r="HOW1359" s="84">
        <f t="shared" si="839"/>
        <v>0</v>
      </c>
      <c r="HOX1359" s="84">
        <f t="shared" si="839"/>
        <v>0</v>
      </c>
      <c r="HOY1359" s="84">
        <f t="shared" si="839"/>
        <v>0</v>
      </c>
      <c r="HOZ1359" s="84">
        <f t="shared" si="839"/>
        <v>1000000</v>
      </c>
      <c r="HPF1359" s="84" t="s">
        <v>235</v>
      </c>
      <c r="HPG1359" s="84" t="s">
        <v>236</v>
      </c>
      <c r="HPH1359" s="84">
        <f>HPH1355</f>
        <v>1000000</v>
      </c>
      <c r="HPI1359" s="84">
        <f t="shared" ref="HPI1359:HRL1360" si="840">HPI1355</f>
        <v>0</v>
      </c>
      <c r="HPJ1359" s="84">
        <f t="shared" si="840"/>
        <v>0</v>
      </c>
      <c r="HPK1359" s="84">
        <f t="shared" si="840"/>
        <v>1000000</v>
      </c>
      <c r="HPL1359" s="84">
        <f t="shared" si="840"/>
        <v>0</v>
      </c>
      <c r="HPM1359" s="84">
        <f t="shared" si="840"/>
        <v>0</v>
      </c>
      <c r="HPN1359" s="84">
        <f t="shared" si="840"/>
        <v>0</v>
      </c>
      <c r="HPO1359" s="84">
        <f t="shared" si="840"/>
        <v>0</v>
      </c>
      <c r="HPP1359" s="84">
        <f t="shared" si="840"/>
        <v>1000000</v>
      </c>
      <c r="HPV1359" s="84" t="s">
        <v>235</v>
      </c>
      <c r="HPW1359" s="84" t="s">
        <v>236</v>
      </c>
      <c r="HPX1359" s="84">
        <f>HPX1355</f>
        <v>1000000</v>
      </c>
      <c r="HPY1359" s="84">
        <f t="shared" si="840"/>
        <v>0</v>
      </c>
      <c r="HPZ1359" s="84">
        <f t="shared" si="840"/>
        <v>0</v>
      </c>
      <c r="HQA1359" s="84">
        <f t="shared" si="840"/>
        <v>1000000</v>
      </c>
      <c r="HQB1359" s="84">
        <f t="shared" si="840"/>
        <v>0</v>
      </c>
      <c r="HQC1359" s="84">
        <f t="shared" si="840"/>
        <v>0</v>
      </c>
      <c r="HQD1359" s="84">
        <f t="shared" si="840"/>
        <v>0</v>
      </c>
      <c r="HQE1359" s="84">
        <f t="shared" si="840"/>
        <v>0</v>
      </c>
      <c r="HQF1359" s="84">
        <f t="shared" si="840"/>
        <v>1000000</v>
      </c>
      <c r="HQL1359" s="84" t="s">
        <v>235</v>
      </c>
      <c r="HQM1359" s="84" t="s">
        <v>236</v>
      </c>
      <c r="HQN1359" s="84">
        <f>HQN1355</f>
        <v>1000000</v>
      </c>
      <c r="HQO1359" s="84">
        <f t="shared" si="840"/>
        <v>0</v>
      </c>
      <c r="HQP1359" s="84">
        <f t="shared" si="840"/>
        <v>0</v>
      </c>
      <c r="HQQ1359" s="84">
        <f t="shared" si="840"/>
        <v>1000000</v>
      </c>
      <c r="HQR1359" s="84">
        <f t="shared" si="840"/>
        <v>0</v>
      </c>
      <c r="HQS1359" s="84">
        <f t="shared" si="840"/>
        <v>0</v>
      </c>
      <c r="HQT1359" s="84">
        <f t="shared" si="840"/>
        <v>0</v>
      </c>
      <c r="HQU1359" s="84">
        <f t="shared" si="840"/>
        <v>0</v>
      </c>
      <c r="HQV1359" s="84">
        <f t="shared" si="840"/>
        <v>1000000</v>
      </c>
      <c r="HRB1359" s="84" t="s">
        <v>235</v>
      </c>
      <c r="HRC1359" s="84" t="s">
        <v>236</v>
      </c>
      <c r="HRD1359" s="84">
        <f>HRD1355</f>
        <v>1000000</v>
      </c>
      <c r="HRE1359" s="84">
        <f t="shared" si="840"/>
        <v>0</v>
      </c>
      <c r="HRF1359" s="84">
        <f t="shared" si="840"/>
        <v>0</v>
      </c>
      <c r="HRG1359" s="84">
        <f t="shared" si="840"/>
        <v>1000000</v>
      </c>
      <c r="HRH1359" s="84">
        <f t="shared" si="840"/>
        <v>0</v>
      </c>
      <c r="HRI1359" s="84">
        <f t="shared" si="840"/>
        <v>0</v>
      </c>
      <c r="HRJ1359" s="84">
        <f t="shared" si="840"/>
        <v>0</v>
      </c>
      <c r="HRK1359" s="84">
        <f t="shared" si="840"/>
        <v>0</v>
      </c>
      <c r="HRL1359" s="84">
        <f t="shared" si="840"/>
        <v>1000000</v>
      </c>
      <c r="HRR1359" s="84" t="s">
        <v>235</v>
      </c>
      <c r="HRS1359" s="84" t="s">
        <v>236</v>
      </c>
      <c r="HRT1359" s="84">
        <f>HRT1355</f>
        <v>1000000</v>
      </c>
      <c r="HRU1359" s="84">
        <f t="shared" ref="HRU1359:HTX1360" si="841">HRU1355</f>
        <v>0</v>
      </c>
      <c r="HRV1359" s="84">
        <f t="shared" si="841"/>
        <v>0</v>
      </c>
      <c r="HRW1359" s="84">
        <f t="shared" si="841"/>
        <v>1000000</v>
      </c>
      <c r="HRX1359" s="84">
        <f t="shared" si="841"/>
        <v>0</v>
      </c>
      <c r="HRY1359" s="84">
        <f t="shared" si="841"/>
        <v>0</v>
      </c>
      <c r="HRZ1359" s="84">
        <f t="shared" si="841"/>
        <v>0</v>
      </c>
      <c r="HSA1359" s="84">
        <f t="shared" si="841"/>
        <v>0</v>
      </c>
      <c r="HSB1359" s="84">
        <f t="shared" si="841"/>
        <v>1000000</v>
      </c>
      <c r="HSH1359" s="84" t="s">
        <v>235</v>
      </c>
      <c r="HSI1359" s="84" t="s">
        <v>236</v>
      </c>
      <c r="HSJ1359" s="84">
        <f>HSJ1355</f>
        <v>1000000</v>
      </c>
      <c r="HSK1359" s="84">
        <f t="shared" si="841"/>
        <v>0</v>
      </c>
      <c r="HSL1359" s="84">
        <f t="shared" si="841"/>
        <v>0</v>
      </c>
      <c r="HSM1359" s="84">
        <f t="shared" si="841"/>
        <v>1000000</v>
      </c>
      <c r="HSN1359" s="84">
        <f t="shared" si="841"/>
        <v>0</v>
      </c>
      <c r="HSO1359" s="84">
        <f t="shared" si="841"/>
        <v>0</v>
      </c>
      <c r="HSP1359" s="84">
        <f t="shared" si="841"/>
        <v>0</v>
      </c>
      <c r="HSQ1359" s="84">
        <f t="shared" si="841"/>
        <v>0</v>
      </c>
      <c r="HSR1359" s="84">
        <f t="shared" si="841"/>
        <v>1000000</v>
      </c>
      <c r="HSX1359" s="84" t="s">
        <v>235</v>
      </c>
      <c r="HSY1359" s="84" t="s">
        <v>236</v>
      </c>
      <c r="HSZ1359" s="84">
        <f>HSZ1355</f>
        <v>1000000</v>
      </c>
      <c r="HTA1359" s="84">
        <f t="shared" si="841"/>
        <v>0</v>
      </c>
      <c r="HTB1359" s="84">
        <f t="shared" si="841"/>
        <v>0</v>
      </c>
      <c r="HTC1359" s="84">
        <f t="shared" si="841"/>
        <v>1000000</v>
      </c>
      <c r="HTD1359" s="84">
        <f t="shared" si="841"/>
        <v>0</v>
      </c>
      <c r="HTE1359" s="84">
        <f t="shared" si="841"/>
        <v>0</v>
      </c>
      <c r="HTF1359" s="84">
        <f t="shared" si="841"/>
        <v>0</v>
      </c>
      <c r="HTG1359" s="84">
        <f t="shared" si="841"/>
        <v>0</v>
      </c>
      <c r="HTH1359" s="84">
        <f t="shared" si="841"/>
        <v>1000000</v>
      </c>
      <c r="HTN1359" s="84" t="s">
        <v>235</v>
      </c>
      <c r="HTO1359" s="84" t="s">
        <v>236</v>
      </c>
      <c r="HTP1359" s="84">
        <f>HTP1355</f>
        <v>1000000</v>
      </c>
      <c r="HTQ1359" s="84">
        <f t="shared" si="841"/>
        <v>0</v>
      </c>
      <c r="HTR1359" s="84">
        <f t="shared" si="841"/>
        <v>0</v>
      </c>
      <c r="HTS1359" s="84">
        <f t="shared" si="841"/>
        <v>1000000</v>
      </c>
      <c r="HTT1359" s="84">
        <f t="shared" si="841"/>
        <v>0</v>
      </c>
      <c r="HTU1359" s="84">
        <f t="shared" si="841"/>
        <v>0</v>
      </c>
      <c r="HTV1359" s="84">
        <f t="shared" si="841"/>
        <v>0</v>
      </c>
      <c r="HTW1359" s="84">
        <f t="shared" si="841"/>
        <v>0</v>
      </c>
      <c r="HTX1359" s="84">
        <f t="shared" si="841"/>
        <v>1000000</v>
      </c>
      <c r="HUD1359" s="84" t="s">
        <v>235</v>
      </c>
      <c r="HUE1359" s="84" t="s">
        <v>236</v>
      </c>
      <c r="HUF1359" s="84">
        <f>HUF1355</f>
        <v>1000000</v>
      </c>
      <c r="HUG1359" s="84">
        <f t="shared" ref="HUG1359:HWJ1360" si="842">HUG1355</f>
        <v>0</v>
      </c>
      <c r="HUH1359" s="84">
        <f t="shared" si="842"/>
        <v>0</v>
      </c>
      <c r="HUI1359" s="84">
        <f t="shared" si="842"/>
        <v>1000000</v>
      </c>
      <c r="HUJ1359" s="84">
        <f t="shared" si="842"/>
        <v>0</v>
      </c>
      <c r="HUK1359" s="84">
        <f t="shared" si="842"/>
        <v>0</v>
      </c>
      <c r="HUL1359" s="84">
        <f t="shared" si="842"/>
        <v>0</v>
      </c>
      <c r="HUM1359" s="84">
        <f t="shared" si="842"/>
        <v>0</v>
      </c>
      <c r="HUN1359" s="84">
        <f t="shared" si="842"/>
        <v>1000000</v>
      </c>
      <c r="HUT1359" s="84" t="s">
        <v>235</v>
      </c>
      <c r="HUU1359" s="84" t="s">
        <v>236</v>
      </c>
      <c r="HUV1359" s="84">
        <f>HUV1355</f>
        <v>1000000</v>
      </c>
      <c r="HUW1359" s="84">
        <f t="shared" si="842"/>
        <v>0</v>
      </c>
      <c r="HUX1359" s="84">
        <f t="shared" si="842"/>
        <v>0</v>
      </c>
      <c r="HUY1359" s="84">
        <f t="shared" si="842"/>
        <v>1000000</v>
      </c>
      <c r="HUZ1359" s="84">
        <f t="shared" si="842"/>
        <v>0</v>
      </c>
      <c r="HVA1359" s="84">
        <f t="shared" si="842"/>
        <v>0</v>
      </c>
      <c r="HVB1359" s="84">
        <f t="shared" si="842"/>
        <v>0</v>
      </c>
      <c r="HVC1359" s="84">
        <f t="shared" si="842"/>
        <v>0</v>
      </c>
      <c r="HVD1359" s="84">
        <f t="shared" si="842"/>
        <v>1000000</v>
      </c>
      <c r="HVJ1359" s="84" t="s">
        <v>235</v>
      </c>
      <c r="HVK1359" s="84" t="s">
        <v>236</v>
      </c>
      <c r="HVL1359" s="84">
        <f>HVL1355</f>
        <v>1000000</v>
      </c>
      <c r="HVM1359" s="84">
        <f t="shared" si="842"/>
        <v>0</v>
      </c>
      <c r="HVN1359" s="84">
        <f t="shared" si="842"/>
        <v>0</v>
      </c>
      <c r="HVO1359" s="84">
        <f t="shared" si="842"/>
        <v>1000000</v>
      </c>
      <c r="HVP1359" s="84">
        <f t="shared" si="842"/>
        <v>0</v>
      </c>
      <c r="HVQ1359" s="84">
        <f t="shared" si="842"/>
        <v>0</v>
      </c>
      <c r="HVR1359" s="84">
        <f t="shared" si="842"/>
        <v>0</v>
      </c>
      <c r="HVS1359" s="84">
        <f t="shared" si="842"/>
        <v>0</v>
      </c>
      <c r="HVT1359" s="84">
        <f t="shared" si="842"/>
        <v>1000000</v>
      </c>
      <c r="HVZ1359" s="84" t="s">
        <v>235</v>
      </c>
      <c r="HWA1359" s="84" t="s">
        <v>236</v>
      </c>
      <c r="HWB1359" s="84">
        <f>HWB1355</f>
        <v>1000000</v>
      </c>
      <c r="HWC1359" s="84">
        <f t="shared" si="842"/>
        <v>0</v>
      </c>
      <c r="HWD1359" s="84">
        <f t="shared" si="842"/>
        <v>0</v>
      </c>
      <c r="HWE1359" s="84">
        <f t="shared" si="842"/>
        <v>1000000</v>
      </c>
      <c r="HWF1359" s="84">
        <f t="shared" si="842"/>
        <v>0</v>
      </c>
      <c r="HWG1359" s="84">
        <f t="shared" si="842"/>
        <v>0</v>
      </c>
      <c r="HWH1359" s="84">
        <f t="shared" si="842"/>
        <v>0</v>
      </c>
      <c r="HWI1359" s="84">
        <f t="shared" si="842"/>
        <v>0</v>
      </c>
      <c r="HWJ1359" s="84">
        <f t="shared" si="842"/>
        <v>1000000</v>
      </c>
      <c r="HWP1359" s="84" t="s">
        <v>235</v>
      </c>
      <c r="HWQ1359" s="84" t="s">
        <v>236</v>
      </c>
      <c r="HWR1359" s="84">
        <f>HWR1355</f>
        <v>1000000</v>
      </c>
      <c r="HWS1359" s="84">
        <f t="shared" ref="HWS1359:HYV1360" si="843">HWS1355</f>
        <v>0</v>
      </c>
      <c r="HWT1359" s="84">
        <f t="shared" si="843"/>
        <v>0</v>
      </c>
      <c r="HWU1359" s="84">
        <f t="shared" si="843"/>
        <v>1000000</v>
      </c>
      <c r="HWV1359" s="84">
        <f t="shared" si="843"/>
        <v>0</v>
      </c>
      <c r="HWW1359" s="84">
        <f t="shared" si="843"/>
        <v>0</v>
      </c>
      <c r="HWX1359" s="84">
        <f t="shared" si="843"/>
        <v>0</v>
      </c>
      <c r="HWY1359" s="84">
        <f t="shared" si="843"/>
        <v>0</v>
      </c>
      <c r="HWZ1359" s="84">
        <f t="shared" si="843"/>
        <v>1000000</v>
      </c>
      <c r="HXF1359" s="84" t="s">
        <v>235</v>
      </c>
      <c r="HXG1359" s="84" t="s">
        <v>236</v>
      </c>
      <c r="HXH1359" s="84">
        <f>HXH1355</f>
        <v>1000000</v>
      </c>
      <c r="HXI1359" s="84">
        <f t="shared" si="843"/>
        <v>0</v>
      </c>
      <c r="HXJ1359" s="84">
        <f t="shared" si="843"/>
        <v>0</v>
      </c>
      <c r="HXK1359" s="84">
        <f t="shared" si="843"/>
        <v>1000000</v>
      </c>
      <c r="HXL1359" s="84">
        <f t="shared" si="843"/>
        <v>0</v>
      </c>
      <c r="HXM1359" s="84">
        <f t="shared" si="843"/>
        <v>0</v>
      </c>
      <c r="HXN1359" s="84">
        <f t="shared" si="843"/>
        <v>0</v>
      </c>
      <c r="HXO1359" s="84">
        <f t="shared" si="843"/>
        <v>0</v>
      </c>
      <c r="HXP1359" s="84">
        <f t="shared" si="843"/>
        <v>1000000</v>
      </c>
      <c r="HXV1359" s="84" t="s">
        <v>235</v>
      </c>
      <c r="HXW1359" s="84" t="s">
        <v>236</v>
      </c>
      <c r="HXX1359" s="84">
        <f>HXX1355</f>
        <v>1000000</v>
      </c>
      <c r="HXY1359" s="84">
        <f t="shared" si="843"/>
        <v>0</v>
      </c>
      <c r="HXZ1359" s="84">
        <f t="shared" si="843"/>
        <v>0</v>
      </c>
      <c r="HYA1359" s="84">
        <f t="shared" si="843"/>
        <v>1000000</v>
      </c>
      <c r="HYB1359" s="84">
        <f t="shared" si="843"/>
        <v>0</v>
      </c>
      <c r="HYC1359" s="84">
        <f t="shared" si="843"/>
        <v>0</v>
      </c>
      <c r="HYD1359" s="84">
        <f t="shared" si="843"/>
        <v>0</v>
      </c>
      <c r="HYE1359" s="84">
        <f t="shared" si="843"/>
        <v>0</v>
      </c>
      <c r="HYF1359" s="84">
        <f t="shared" si="843"/>
        <v>1000000</v>
      </c>
      <c r="HYL1359" s="84" t="s">
        <v>235</v>
      </c>
      <c r="HYM1359" s="84" t="s">
        <v>236</v>
      </c>
      <c r="HYN1359" s="84">
        <f>HYN1355</f>
        <v>1000000</v>
      </c>
      <c r="HYO1359" s="84">
        <f t="shared" si="843"/>
        <v>0</v>
      </c>
      <c r="HYP1359" s="84">
        <f t="shared" si="843"/>
        <v>0</v>
      </c>
      <c r="HYQ1359" s="84">
        <f t="shared" si="843"/>
        <v>1000000</v>
      </c>
      <c r="HYR1359" s="84">
        <f t="shared" si="843"/>
        <v>0</v>
      </c>
      <c r="HYS1359" s="84">
        <f t="shared" si="843"/>
        <v>0</v>
      </c>
      <c r="HYT1359" s="84">
        <f t="shared" si="843"/>
        <v>0</v>
      </c>
      <c r="HYU1359" s="84">
        <f t="shared" si="843"/>
        <v>0</v>
      </c>
      <c r="HYV1359" s="84">
        <f t="shared" si="843"/>
        <v>1000000</v>
      </c>
      <c r="HZB1359" s="84" t="s">
        <v>235</v>
      </c>
      <c r="HZC1359" s="84" t="s">
        <v>236</v>
      </c>
      <c r="HZD1359" s="84">
        <f>HZD1355</f>
        <v>1000000</v>
      </c>
      <c r="HZE1359" s="84">
        <f t="shared" ref="HZE1359:IBH1360" si="844">HZE1355</f>
        <v>0</v>
      </c>
      <c r="HZF1359" s="84">
        <f t="shared" si="844"/>
        <v>0</v>
      </c>
      <c r="HZG1359" s="84">
        <f t="shared" si="844"/>
        <v>1000000</v>
      </c>
      <c r="HZH1359" s="84">
        <f t="shared" si="844"/>
        <v>0</v>
      </c>
      <c r="HZI1359" s="84">
        <f t="shared" si="844"/>
        <v>0</v>
      </c>
      <c r="HZJ1359" s="84">
        <f t="shared" si="844"/>
        <v>0</v>
      </c>
      <c r="HZK1359" s="84">
        <f t="shared" si="844"/>
        <v>0</v>
      </c>
      <c r="HZL1359" s="84">
        <f t="shared" si="844"/>
        <v>1000000</v>
      </c>
      <c r="HZR1359" s="84" t="s">
        <v>235</v>
      </c>
      <c r="HZS1359" s="84" t="s">
        <v>236</v>
      </c>
      <c r="HZT1359" s="84">
        <f>HZT1355</f>
        <v>1000000</v>
      </c>
      <c r="HZU1359" s="84">
        <f t="shared" si="844"/>
        <v>0</v>
      </c>
      <c r="HZV1359" s="84">
        <f t="shared" si="844"/>
        <v>0</v>
      </c>
      <c r="HZW1359" s="84">
        <f t="shared" si="844"/>
        <v>1000000</v>
      </c>
      <c r="HZX1359" s="84">
        <f t="shared" si="844"/>
        <v>0</v>
      </c>
      <c r="HZY1359" s="84">
        <f t="shared" si="844"/>
        <v>0</v>
      </c>
      <c r="HZZ1359" s="84">
        <f t="shared" si="844"/>
        <v>0</v>
      </c>
      <c r="IAA1359" s="84">
        <f t="shared" si="844"/>
        <v>0</v>
      </c>
      <c r="IAB1359" s="84">
        <f t="shared" si="844"/>
        <v>1000000</v>
      </c>
      <c r="IAH1359" s="84" t="s">
        <v>235</v>
      </c>
      <c r="IAI1359" s="84" t="s">
        <v>236</v>
      </c>
      <c r="IAJ1359" s="84">
        <f>IAJ1355</f>
        <v>1000000</v>
      </c>
      <c r="IAK1359" s="84">
        <f t="shared" si="844"/>
        <v>0</v>
      </c>
      <c r="IAL1359" s="84">
        <f t="shared" si="844"/>
        <v>0</v>
      </c>
      <c r="IAM1359" s="84">
        <f t="shared" si="844"/>
        <v>1000000</v>
      </c>
      <c r="IAN1359" s="84">
        <f t="shared" si="844"/>
        <v>0</v>
      </c>
      <c r="IAO1359" s="84">
        <f t="shared" si="844"/>
        <v>0</v>
      </c>
      <c r="IAP1359" s="84">
        <f t="shared" si="844"/>
        <v>0</v>
      </c>
      <c r="IAQ1359" s="84">
        <f t="shared" si="844"/>
        <v>0</v>
      </c>
      <c r="IAR1359" s="84">
        <f t="shared" si="844"/>
        <v>1000000</v>
      </c>
      <c r="IAX1359" s="84" t="s">
        <v>235</v>
      </c>
      <c r="IAY1359" s="84" t="s">
        <v>236</v>
      </c>
      <c r="IAZ1359" s="84">
        <f>IAZ1355</f>
        <v>1000000</v>
      </c>
      <c r="IBA1359" s="84">
        <f t="shared" si="844"/>
        <v>0</v>
      </c>
      <c r="IBB1359" s="84">
        <f t="shared" si="844"/>
        <v>0</v>
      </c>
      <c r="IBC1359" s="84">
        <f t="shared" si="844"/>
        <v>1000000</v>
      </c>
      <c r="IBD1359" s="84">
        <f t="shared" si="844"/>
        <v>0</v>
      </c>
      <c r="IBE1359" s="84">
        <f t="shared" si="844"/>
        <v>0</v>
      </c>
      <c r="IBF1359" s="84">
        <f t="shared" si="844"/>
        <v>0</v>
      </c>
      <c r="IBG1359" s="84">
        <f t="shared" si="844"/>
        <v>0</v>
      </c>
      <c r="IBH1359" s="84">
        <f t="shared" si="844"/>
        <v>1000000</v>
      </c>
      <c r="IBN1359" s="84" t="s">
        <v>235</v>
      </c>
      <c r="IBO1359" s="84" t="s">
        <v>236</v>
      </c>
      <c r="IBP1359" s="84">
        <f>IBP1355</f>
        <v>1000000</v>
      </c>
      <c r="IBQ1359" s="84">
        <f t="shared" ref="IBQ1359:IDT1360" si="845">IBQ1355</f>
        <v>0</v>
      </c>
      <c r="IBR1359" s="84">
        <f t="shared" si="845"/>
        <v>0</v>
      </c>
      <c r="IBS1359" s="84">
        <f t="shared" si="845"/>
        <v>1000000</v>
      </c>
      <c r="IBT1359" s="84">
        <f t="shared" si="845"/>
        <v>0</v>
      </c>
      <c r="IBU1359" s="84">
        <f t="shared" si="845"/>
        <v>0</v>
      </c>
      <c r="IBV1359" s="84">
        <f t="shared" si="845"/>
        <v>0</v>
      </c>
      <c r="IBW1359" s="84">
        <f t="shared" si="845"/>
        <v>0</v>
      </c>
      <c r="IBX1359" s="84">
        <f t="shared" si="845"/>
        <v>1000000</v>
      </c>
      <c r="ICD1359" s="84" t="s">
        <v>235</v>
      </c>
      <c r="ICE1359" s="84" t="s">
        <v>236</v>
      </c>
      <c r="ICF1359" s="84">
        <f>ICF1355</f>
        <v>1000000</v>
      </c>
      <c r="ICG1359" s="84">
        <f t="shared" si="845"/>
        <v>0</v>
      </c>
      <c r="ICH1359" s="84">
        <f t="shared" si="845"/>
        <v>0</v>
      </c>
      <c r="ICI1359" s="84">
        <f t="shared" si="845"/>
        <v>1000000</v>
      </c>
      <c r="ICJ1359" s="84">
        <f t="shared" si="845"/>
        <v>0</v>
      </c>
      <c r="ICK1359" s="84">
        <f t="shared" si="845"/>
        <v>0</v>
      </c>
      <c r="ICL1359" s="84">
        <f t="shared" si="845"/>
        <v>0</v>
      </c>
      <c r="ICM1359" s="84">
        <f t="shared" si="845"/>
        <v>0</v>
      </c>
      <c r="ICN1359" s="84">
        <f t="shared" si="845"/>
        <v>1000000</v>
      </c>
      <c r="ICT1359" s="84" t="s">
        <v>235</v>
      </c>
      <c r="ICU1359" s="84" t="s">
        <v>236</v>
      </c>
      <c r="ICV1359" s="84">
        <f>ICV1355</f>
        <v>1000000</v>
      </c>
      <c r="ICW1359" s="84">
        <f t="shared" si="845"/>
        <v>0</v>
      </c>
      <c r="ICX1359" s="84">
        <f t="shared" si="845"/>
        <v>0</v>
      </c>
      <c r="ICY1359" s="84">
        <f t="shared" si="845"/>
        <v>1000000</v>
      </c>
      <c r="ICZ1359" s="84">
        <f t="shared" si="845"/>
        <v>0</v>
      </c>
      <c r="IDA1359" s="84">
        <f t="shared" si="845"/>
        <v>0</v>
      </c>
      <c r="IDB1359" s="84">
        <f t="shared" si="845"/>
        <v>0</v>
      </c>
      <c r="IDC1359" s="84">
        <f t="shared" si="845"/>
        <v>0</v>
      </c>
      <c r="IDD1359" s="84">
        <f t="shared" si="845"/>
        <v>1000000</v>
      </c>
      <c r="IDJ1359" s="84" t="s">
        <v>235</v>
      </c>
      <c r="IDK1359" s="84" t="s">
        <v>236</v>
      </c>
      <c r="IDL1359" s="84">
        <f>IDL1355</f>
        <v>1000000</v>
      </c>
      <c r="IDM1359" s="84">
        <f t="shared" si="845"/>
        <v>0</v>
      </c>
      <c r="IDN1359" s="84">
        <f t="shared" si="845"/>
        <v>0</v>
      </c>
      <c r="IDO1359" s="84">
        <f t="shared" si="845"/>
        <v>1000000</v>
      </c>
      <c r="IDP1359" s="84">
        <f t="shared" si="845"/>
        <v>0</v>
      </c>
      <c r="IDQ1359" s="84">
        <f t="shared" si="845"/>
        <v>0</v>
      </c>
      <c r="IDR1359" s="84">
        <f t="shared" si="845"/>
        <v>0</v>
      </c>
      <c r="IDS1359" s="84">
        <f t="shared" si="845"/>
        <v>0</v>
      </c>
      <c r="IDT1359" s="84">
        <f t="shared" si="845"/>
        <v>1000000</v>
      </c>
      <c r="IDZ1359" s="84" t="s">
        <v>235</v>
      </c>
      <c r="IEA1359" s="84" t="s">
        <v>236</v>
      </c>
      <c r="IEB1359" s="84">
        <f>IEB1355</f>
        <v>1000000</v>
      </c>
      <c r="IEC1359" s="84">
        <f t="shared" ref="IEC1359:IGF1360" si="846">IEC1355</f>
        <v>0</v>
      </c>
      <c r="IED1359" s="84">
        <f t="shared" si="846"/>
        <v>0</v>
      </c>
      <c r="IEE1359" s="84">
        <f t="shared" si="846"/>
        <v>1000000</v>
      </c>
      <c r="IEF1359" s="84">
        <f t="shared" si="846"/>
        <v>0</v>
      </c>
      <c r="IEG1359" s="84">
        <f t="shared" si="846"/>
        <v>0</v>
      </c>
      <c r="IEH1359" s="84">
        <f t="shared" si="846"/>
        <v>0</v>
      </c>
      <c r="IEI1359" s="84">
        <f t="shared" si="846"/>
        <v>0</v>
      </c>
      <c r="IEJ1359" s="84">
        <f t="shared" si="846"/>
        <v>1000000</v>
      </c>
      <c r="IEP1359" s="84" t="s">
        <v>235</v>
      </c>
      <c r="IEQ1359" s="84" t="s">
        <v>236</v>
      </c>
      <c r="IER1359" s="84">
        <f>IER1355</f>
        <v>1000000</v>
      </c>
      <c r="IES1359" s="84">
        <f t="shared" si="846"/>
        <v>0</v>
      </c>
      <c r="IET1359" s="84">
        <f t="shared" si="846"/>
        <v>0</v>
      </c>
      <c r="IEU1359" s="84">
        <f t="shared" si="846"/>
        <v>1000000</v>
      </c>
      <c r="IEV1359" s="84">
        <f t="shared" si="846"/>
        <v>0</v>
      </c>
      <c r="IEW1359" s="84">
        <f t="shared" si="846"/>
        <v>0</v>
      </c>
      <c r="IEX1359" s="84">
        <f t="shared" si="846"/>
        <v>0</v>
      </c>
      <c r="IEY1359" s="84">
        <f t="shared" si="846"/>
        <v>0</v>
      </c>
      <c r="IEZ1359" s="84">
        <f t="shared" si="846"/>
        <v>1000000</v>
      </c>
      <c r="IFF1359" s="84" t="s">
        <v>235</v>
      </c>
      <c r="IFG1359" s="84" t="s">
        <v>236</v>
      </c>
      <c r="IFH1359" s="84">
        <f>IFH1355</f>
        <v>1000000</v>
      </c>
      <c r="IFI1359" s="84">
        <f t="shared" si="846"/>
        <v>0</v>
      </c>
      <c r="IFJ1359" s="84">
        <f t="shared" si="846"/>
        <v>0</v>
      </c>
      <c r="IFK1359" s="84">
        <f t="shared" si="846"/>
        <v>1000000</v>
      </c>
      <c r="IFL1359" s="84">
        <f t="shared" si="846"/>
        <v>0</v>
      </c>
      <c r="IFM1359" s="84">
        <f t="shared" si="846"/>
        <v>0</v>
      </c>
      <c r="IFN1359" s="84">
        <f t="shared" si="846"/>
        <v>0</v>
      </c>
      <c r="IFO1359" s="84">
        <f t="shared" si="846"/>
        <v>0</v>
      </c>
      <c r="IFP1359" s="84">
        <f t="shared" si="846"/>
        <v>1000000</v>
      </c>
      <c r="IFV1359" s="84" t="s">
        <v>235</v>
      </c>
      <c r="IFW1359" s="84" t="s">
        <v>236</v>
      </c>
      <c r="IFX1359" s="84">
        <f>IFX1355</f>
        <v>1000000</v>
      </c>
      <c r="IFY1359" s="84">
        <f t="shared" si="846"/>
        <v>0</v>
      </c>
      <c r="IFZ1359" s="84">
        <f t="shared" si="846"/>
        <v>0</v>
      </c>
      <c r="IGA1359" s="84">
        <f t="shared" si="846"/>
        <v>1000000</v>
      </c>
      <c r="IGB1359" s="84">
        <f t="shared" si="846"/>
        <v>0</v>
      </c>
      <c r="IGC1359" s="84">
        <f t="shared" si="846"/>
        <v>0</v>
      </c>
      <c r="IGD1359" s="84">
        <f t="shared" si="846"/>
        <v>0</v>
      </c>
      <c r="IGE1359" s="84">
        <f t="shared" si="846"/>
        <v>0</v>
      </c>
      <c r="IGF1359" s="84">
        <f t="shared" si="846"/>
        <v>1000000</v>
      </c>
      <c r="IGL1359" s="84" t="s">
        <v>235</v>
      </c>
      <c r="IGM1359" s="84" t="s">
        <v>236</v>
      </c>
      <c r="IGN1359" s="84">
        <f>IGN1355</f>
        <v>1000000</v>
      </c>
      <c r="IGO1359" s="84">
        <f t="shared" ref="IGO1359:IIR1360" si="847">IGO1355</f>
        <v>0</v>
      </c>
      <c r="IGP1359" s="84">
        <f t="shared" si="847"/>
        <v>0</v>
      </c>
      <c r="IGQ1359" s="84">
        <f t="shared" si="847"/>
        <v>1000000</v>
      </c>
      <c r="IGR1359" s="84">
        <f t="shared" si="847"/>
        <v>0</v>
      </c>
      <c r="IGS1359" s="84">
        <f t="shared" si="847"/>
        <v>0</v>
      </c>
      <c r="IGT1359" s="84">
        <f t="shared" si="847"/>
        <v>0</v>
      </c>
      <c r="IGU1359" s="84">
        <f t="shared" si="847"/>
        <v>0</v>
      </c>
      <c r="IGV1359" s="84">
        <f t="shared" si="847"/>
        <v>1000000</v>
      </c>
      <c r="IHB1359" s="84" t="s">
        <v>235</v>
      </c>
      <c r="IHC1359" s="84" t="s">
        <v>236</v>
      </c>
      <c r="IHD1359" s="84">
        <f>IHD1355</f>
        <v>1000000</v>
      </c>
      <c r="IHE1359" s="84">
        <f t="shared" si="847"/>
        <v>0</v>
      </c>
      <c r="IHF1359" s="84">
        <f t="shared" si="847"/>
        <v>0</v>
      </c>
      <c r="IHG1359" s="84">
        <f t="shared" si="847"/>
        <v>1000000</v>
      </c>
      <c r="IHH1359" s="84">
        <f t="shared" si="847"/>
        <v>0</v>
      </c>
      <c r="IHI1359" s="84">
        <f t="shared" si="847"/>
        <v>0</v>
      </c>
      <c r="IHJ1359" s="84">
        <f t="shared" si="847"/>
        <v>0</v>
      </c>
      <c r="IHK1359" s="84">
        <f t="shared" si="847"/>
        <v>0</v>
      </c>
      <c r="IHL1359" s="84">
        <f t="shared" si="847"/>
        <v>1000000</v>
      </c>
      <c r="IHR1359" s="84" t="s">
        <v>235</v>
      </c>
      <c r="IHS1359" s="84" t="s">
        <v>236</v>
      </c>
      <c r="IHT1359" s="84">
        <f>IHT1355</f>
        <v>1000000</v>
      </c>
      <c r="IHU1359" s="84">
        <f t="shared" si="847"/>
        <v>0</v>
      </c>
      <c r="IHV1359" s="84">
        <f t="shared" si="847"/>
        <v>0</v>
      </c>
      <c r="IHW1359" s="84">
        <f t="shared" si="847"/>
        <v>1000000</v>
      </c>
      <c r="IHX1359" s="84">
        <f t="shared" si="847"/>
        <v>0</v>
      </c>
      <c r="IHY1359" s="84">
        <f t="shared" si="847"/>
        <v>0</v>
      </c>
      <c r="IHZ1359" s="84">
        <f t="shared" si="847"/>
        <v>0</v>
      </c>
      <c r="IIA1359" s="84">
        <f t="shared" si="847"/>
        <v>0</v>
      </c>
      <c r="IIB1359" s="84">
        <f t="shared" si="847"/>
        <v>1000000</v>
      </c>
      <c r="IIH1359" s="84" t="s">
        <v>235</v>
      </c>
      <c r="III1359" s="84" t="s">
        <v>236</v>
      </c>
      <c r="IIJ1359" s="84">
        <f>IIJ1355</f>
        <v>1000000</v>
      </c>
      <c r="IIK1359" s="84">
        <f t="shared" si="847"/>
        <v>0</v>
      </c>
      <c r="IIL1359" s="84">
        <f t="shared" si="847"/>
        <v>0</v>
      </c>
      <c r="IIM1359" s="84">
        <f t="shared" si="847"/>
        <v>1000000</v>
      </c>
      <c r="IIN1359" s="84">
        <f t="shared" si="847"/>
        <v>0</v>
      </c>
      <c r="IIO1359" s="84">
        <f t="shared" si="847"/>
        <v>0</v>
      </c>
      <c r="IIP1359" s="84">
        <f t="shared" si="847"/>
        <v>0</v>
      </c>
      <c r="IIQ1359" s="84">
        <f t="shared" si="847"/>
        <v>0</v>
      </c>
      <c r="IIR1359" s="84">
        <f t="shared" si="847"/>
        <v>1000000</v>
      </c>
      <c r="IIX1359" s="84" t="s">
        <v>235</v>
      </c>
      <c r="IIY1359" s="84" t="s">
        <v>236</v>
      </c>
      <c r="IIZ1359" s="84">
        <f>IIZ1355</f>
        <v>1000000</v>
      </c>
      <c r="IJA1359" s="84">
        <f t="shared" ref="IJA1359:ILD1360" si="848">IJA1355</f>
        <v>0</v>
      </c>
      <c r="IJB1359" s="84">
        <f t="shared" si="848"/>
        <v>0</v>
      </c>
      <c r="IJC1359" s="84">
        <f t="shared" si="848"/>
        <v>1000000</v>
      </c>
      <c r="IJD1359" s="84">
        <f t="shared" si="848"/>
        <v>0</v>
      </c>
      <c r="IJE1359" s="84">
        <f t="shared" si="848"/>
        <v>0</v>
      </c>
      <c r="IJF1359" s="84">
        <f t="shared" si="848"/>
        <v>0</v>
      </c>
      <c r="IJG1359" s="84">
        <f t="shared" si="848"/>
        <v>0</v>
      </c>
      <c r="IJH1359" s="84">
        <f t="shared" si="848"/>
        <v>1000000</v>
      </c>
      <c r="IJN1359" s="84" t="s">
        <v>235</v>
      </c>
      <c r="IJO1359" s="84" t="s">
        <v>236</v>
      </c>
      <c r="IJP1359" s="84">
        <f>IJP1355</f>
        <v>1000000</v>
      </c>
      <c r="IJQ1359" s="84">
        <f t="shared" si="848"/>
        <v>0</v>
      </c>
      <c r="IJR1359" s="84">
        <f t="shared" si="848"/>
        <v>0</v>
      </c>
      <c r="IJS1359" s="84">
        <f t="shared" si="848"/>
        <v>1000000</v>
      </c>
      <c r="IJT1359" s="84">
        <f t="shared" si="848"/>
        <v>0</v>
      </c>
      <c r="IJU1359" s="84">
        <f t="shared" si="848"/>
        <v>0</v>
      </c>
      <c r="IJV1359" s="84">
        <f t="shared" si="848"/>
        <v>0</v>
      </c>
      <c r="IJW1359" s="84">
        <f t="shared" si="848"/>
        <v>0</v>
      </c>
      <c r="IJX1359" s="84">
        <f t="shared" si="848"/>
        <v>1000000</v>
      </c>
      <c r="IKD1359" s="84" t="s">
        <v>235</v>
      </c>
      <c r="IKE1359" s="84" t="s">
        <v>236</v>
      </c>
      <c r="IKF1359" s="84">
        <f>IKF1355</f>
        <v>1000000</v>
      </c>
      <c r="IKG1359" s="84">
        <f t="shared" si="848"/>
        <v>0</v>
      </c>
      <c r="IKH1359" s="84">
        <f t="shared" si="848"/>
        <v>0</v>
      </c>
      <c r="IKI1359" s="84">
        <f t="shared" si="848"/>
        <v>1000000</v>
      </c>
      <c r="IKJ1359" s="84">
        <f t="shared" si="848"/>
        <v>0</v>
      </c>
      <c r="IKK1359" s="84">
        <f t="shared" si="848"/>
        <v>0</v>
      </c>
      <c r="IKL1359" s="84">
        <f t="shared" si="848"/>
        <v>0</v>
      </c>
      <c r="IKM1359" s="84">
        <f t="shared" si="848"/>
        <v>0</v>
      </c>
      <c r="IKN1359" s="84">
        <f t="shared" si="848"/>
        <v>1000000</v>
      </c>
      <c r="IKT1359" s="84" t="s">
        <v>235</v>
      </c>
      <c r="IKU1359" s="84" t="s">
        <v>236</v>
      </c>
      <c r="IKV1359" s="84">
        <f>IKV1355</f>
        <v>1000000</v>
      </c>
      <c r="IKW1359" s="84">
        <f t="shared" si="848"/>
        <v>0</v>
      </c>
      <c r="IKX1359" s="84">
        <f t="shared" si="848"/>
        <v>0</v>
      </c>
      <c r="IKY1359" s="84">
        <f t="shared" si="848"/>
        <v>1000000</v>
      </c>
      <c r="IKZ1359" s="84">
        <f t="shared" si="848"/>
        <v>0</v>
      </c>
      <c r="ILA1359" s="84">
        <f t="shared" si="848"/>
        <v>0</v>
      </c>
      <c r="ILB1359" s="84">
        <f t="shared" si="848"/>
        <v>0</v>
      </c>
      <c r="ILC1359" s="84">
        <f t="shared" si="848"/>
        <v>0</v>
      </c>
      <c r="ILD1359" s="84">
        <f t="shared" si="848"/>
        <v>1000000</v>
      </c>
      <c r="ILJ1359" s="84" t="s">
        <v>235</v>
      </c>
      <c r="ILK1359" s="84" t="s">
        <v>236</v>
      </c>
      <c r="ILL1359" s="84">
        <f>ILL1355</f>
        <v>1000000</v>
      </c>
      <c r="ILM1359" s="84">
        <f t="shared" ref="ILM1359:INP1360" si="849">ILM1355</f>
        <v>0</v>
      </c>
      <c r="ILN1359" s="84">
        <f t="shared" si="849"/>
        <v>0</v>
      </c>
      <c r="ILO1359" s="84">
        <f t="shared" si="849"/>
        <v>1000000</v>
      </c>
      <c r="ILP1359" s="84">
        <f t="shared" si="849"/>
        <v>0</v>
      </c>
      <c r="ILQ1359" s="84">
        <f t="shared" si="849"/>
        <v>0</v>
      </c>
      <c r="ILR1359" s="84">
        <f t="shared" si="849"/>
        <v>0</v>
      </c>
      <c r="ILS1359" s="84">
        <f t="shared" si="849"/>
        <v>0</v>
      </c>
      <c r="ILT1359" s="84">
        <f t="shared" si="849"/>
        <v>1000000</v>
      </c>
      <c r="ILZ1359" s="84" t="s">
        <v>235</v>
      </c>
      <c r="IMA1359" s="84" t="s">
        <v>236</v>
      </c>
      <c r="IMB1359" s="84">
        <f>IMB1355</f>
        <v>1000000</v>
      </c>
      <c r="IMC1359" s="84">
        <f t="shared" si="849"/>
        <v>0</v>
      </c>
      <c r="IMD1359" s="84">
        <f t="shared" si="849"/>
        <v>0</v>
      </c>
      <c r="IME1359" s="84">
        <f t="shared" si="849"/>
        <v>1000000</v>
      </c>
      <c r="IMF1359" s="84">
        <f t="shared" si="849"/>
        <v>0</v>
      </c>
      <c r="IMG1359" s="84">
        <f t="shared" si="849"/>
        <v>0</v>
      </c>
      <c r="IMH1359" s="84">
        <f t="shared" si="849"/>
        <v>0</v>
      </c>
      <c r="IMI1359" s="84">
        <f t="shared" si="849"/>
        <v>0</v>
      </c>
      <c r="IMJ1359" s="84">
        <f t="shared" si="849"/>
        <v>1000000</v>
      </c>
      <c r="IMP1359" s="84" t="s">
        <v>235</v>
      </c>
      <c r="IMQ1359" s="84" t="s">
        <v>236</v>
      </c>
      <c r="IMR1359" s="84">
        <f>IMR1355</f>
        <v>1000000</v>
      </c>
      <c r="IMS1359" s="84">
        <f t="shared" si="849"/>
        <v>0</v>
      </c>
      <c r="IMT1359" s="84">
        <f t="shared" si="849"/>
        <v>0</v>
      </c>
      <c r="IMU1359" s="84">
        <f t="shared" si="849"/>
        <v>1000000</v>
      </c>
      <c r="IMV1359" s="84">
        <f t="shared" si="849"/>
        <v>0</v>
      </c>
      <c r="IMW1359" s="84">
        <f t="shared" si="849"/>
        <v>0</v>
      </c>
      <c r="IMX1359" s="84">
        <f t="shared" si="849"/>
        <v>0</v>
      </c>
      <c r="IMY1359" s="84">
        <f t="shared" si="849"/>
        <v>0</v>
      </c>
      <c r="IMZ1359" s="84">
        <f t="shared" si="849"/>
        <v>1000000</v>
      </c>
      <c r="INF1359" s="84" t="s">
        <v>235</v>
      </c>
      <c r="ING1359" s="84" t="s">
        <v>236</v>
      </c>
      <c r="INH1359" s="84">
        <f>INH1355</f>
        <v>1000000</v>
      </c>
      <c r="INI1359" s="84">
        <f t="shared" si="849"/>
        <v>0</v>
      </c>
      <c r="INJ1359" s="84">
        <f t="shared" si="849"/>
        <v>0</v>
      </c>
      <c r="INK1359" s="84">
        <f t="shared" si="849"/>
        <v>1000000</v>
      </c>
      <c r="INL1359" s="84">
        <f t="shared" si="849"/>
        <v>0</v>
      </c>
      <c r="INM1359" s="84">
        <f t="shared" si="849"/>
        <v>0</v>
      </c>
      <c r="INN1359" s="84">
        <f t="shared" si="849"/>
        <v>0</v>
      </c>
      <c r="INO1359" s="84">
        <f t="shared" si="849"/>
        <v>0</v>
      </c>
      <c r="INP1359" s="84">
        <f t="shared" si="849"/>
        <v>1000000</v>
      </c>
      <c r="INV1359" s="84" t="s">
        <v>235</v>
      </c>
      <c r="INW1359" s="84" t="s">
        <v>236</v>
      </c>
      <c r="INX1359" s="84">
        <f>INX1355</f>
        <v>1000000</v>
      </c>
      <c r="INY1359" s="84">
        <f t="shared" ref="INY1359:IQB1360" si="850">INY1355</f>
        <v>0</v>
      </c>
      <c r="INZ1359" s="84">
        <f t="shared" si="850"/>
        <v>0</v>
      </c>
      <c r="IOA1359" s="84">
        <f t="shared" si="850"/>
        <v>1000000</v>
      </c>
      <c r="IOB1359" s="84">
        <f t="shared" si="850"/>
        <v>0</v>
      </c>
      <c r="IOC1359" s="84">
        <f t="shared" si="850"/>
        <v>0</v>
      </c>
      <c r="IOD1359" s="84">
        <f t="shared" si="850"/>
        <v>0</v>
      </c>
      <c r="IOE1359" s="84">
        <f t="shared" si="850"/>
        <v>0</v>
      </c>
      <c r="IOF1359" s="84">
        <f t="shared" si="850"/>
        <v>1000000</v>
      </c>
      <c r="IOL1359" s="84" t="s">
        <v>235</v>
      </c>
      <c r="IOM1359" s="84" t="s">
        <v>236</v>
      </c>
      <c r="ION1359" s="84">
        <f>ION1355</f>
        <v>1000000</v>
      </c>
      <c r="IOO1359" s="84">
        <f t="shared" si="850"/>
        <v>0</v>
      </c>
      <c r="IOP1359" s="84">
        <f t="shared" si="850"/>
        <v>0</v>
      </c>
      <c r="IOQ1359" s="84">
        <f t="shared" si="850"/>
        <v>1000000</v>
      </c>
      <c r="IOR1359" s="84">
        <f t="shared" si="850"/>
        <v>0</v>
      </c>
      <c r="IOS1359" s="84">
        <f t="shared" si="850"/>
        <v>0</v>
      </c>
      <c r="IOT1359" s="84">
        <f t="shared" si="850"/>
        <v>0</v>
      </c>
      <c r="IOU1359" s="84">
        <f t="shared" si="850"/>
        <v>0</v>
      </c>
      <c r="IOV1359" s="84">
        <f t="shared" si="850"/>
        <v>1000000</v>
      </c>
      <c r="IPB1359" s="84" t="s">
        <v>235</v>
      </c>
      <c r="IPC1359" s="84" t="s">
        <v>236</v>
      </c>
      <c r="IPD1359" s="84">
        <f>IPD1355</f>
        <v>1000000</v>
      </c>
      <c r="IPE1359" s="84">
        <f t="shared" si="850"/>
        <v>0</v>
      </c>
      <c r="IPF1359" s="84">
        <f t="shared" si="850"/>
        <v>0</v>
      </c>
      <c r="IPG1359" s="84">
        <f t="shared" si="850"/>
        <v>1000000</v>
      </c>
      <c r="IPH1359" s="84">
        <f t="shared" si="850"/>
        <v>0</v>
      </c>
      <c r="IPI1359" s="84">
        <f t="shared" si="850"/>
        <v>0</v>
      </c>
      <c r="IPJ1359" s="84">
        <f t="shared" si="850"/>
        <v>0</v>
      </c>
      <c r="IPK1359" s="84">
        <f t="shared" si="850"/>
        <v>0</v>
      </c>
      <c r="IPL1359" s="84">
        <f t="shared" si="850"/>
        <v>1000000</v>
      </c>
      <c r="IPR1359" s="84" t="s">
        <v>235</v>
      </c>
      <c r="IPS1359" s="84" t="s">
        <v>236</v>
      </c>
      <c r="IPT1359" s="84">
        <f>IPT1355</f>
        <v>1000000</v>
      </c>
      <c r="IPU1359" s="84">
        <f t="shared" si="850"/>
        <v>0</v>
      </c>
      <c r="IPV1359" s="84">
        <f t="shared" si="850"/>
        <v>0</v>
      </c>
      <c r="IPW1359" s="84">
        <f t="shared" si="850"/>
        <v>1000000</v>
      </c>
      <c r="IPX1359" s="84">
        <f t="shared" si="850"/>
        <v>0</v>
      </c>
      <c r="IPY1359" s="84">
        <f t="shared" si="850"/>
        <v>0</v>
      </c>
      <c r="IPZ1359" s="84">
        <f t="shared" si="850"/>
        <v>0</v>
      </c>
      <c r="IQA1359" s="84">
        <f t="shared" si="850"/>
        <v>0</v>
      </c>
      <c r="IQB1359" s="84">
        <f t="shared" si="850"/>
        <v>1000000</v>
      </c>
      <c r="IQH1359" s="84" t="s">
        <v>235</v>
      </c>
      <c r="IQI1359" s="84" t="s">
        <v>236</v>
      </c>
      <c r="IQJ1359" s="84">
        <f>IQJ1355</f>
        <v>1000000</v>
      </c>
      <c r="IQK1359" s="84">
        <f t="shared" ref="IQK1359:ISN1360" si="851">IQK1355</f>
        <v>0</v>
      </c>
      <c r="IQL1359" s="84">
        <f t="shared" si="851"/>
        <v>0</v>
      </c>
      <c r="IQM1359" s="84">
        <f t="shared" si="851"/>
        <v>1000000</v>
      </c>
      <c r="IQN1359" s="84">
        <f t="shared" si="851"/>
        <v>0</v>
      </c>
      <c r="IQO1359" s="84">
        <f t="shared" si="851"/>
        <v>0</v>
      </c>
      <c r="IQP1359" s="84">
        <f t="shared" si="851"/>
        <v>0</v>
      </c>
      <c r="IQQ1359" s="84">
        <f t="shared" si="851"/>
        <v>0</v>
      </c>
      <c r="IQR1359" s="84">
        <f t="shared" si="851"/>
        <v>1000000</v>
      </c>
      <c r="IQX1359" s="84" t="s">
        <v>235</v>
      </c>
      <c r="IQY1359" s="84" t="s">
        <v>236</v>
      </c>
      <c r="IQZ1359" s="84">
        <f>IQZ1355</f>
        <v>1000000</v>
      </c>
      <c r="IRA1359" s="84">
        <f t="shared" si="851"/>
        <v>0</v>
      </c>
      <c r="IRB1359" s="84">
        <f t="shared" si="851"/>
        <v>0</v>
      </c>
      <c r="IRC1359" s="84">
        <f t="shared" si="851"/>
        <v>1000000</v>
      </c>
      <c r="IRD1359" s="84">
        <f t="shared" si="851"/>
        <v>0</v>
      </c>
      <c r="IRE1359" s="84">
        <f t="shared" si="851"/>
        <v>0</v>
      </c>
      <c r="IRF1359" s="84">
        <f t="shared" si="851"/>
        <v>0</v>
      </c>
      <c r="IRG1359" s="84">
        <f t="shared" si="851"/>
        <v>0</v>
      </c>
      <c r="IRH1359" s="84">
        <f t="shared" si="851"/>
        <v>1000000</v>
      </c>
      <c r="IRN1359" s="84" t="s">
        <v>235</v>
      </c>
      <c r="IRO1359" s="84" t="s">
        <v>236</v>
      </c>
      <c r="IRP1359" s="84">
        <f>IRP1355</f>
        <v>1000000</v>
      </c>
      <c r="IRQ1359" s="84">
        <f t="shared" si="851"/>
        <v>0</v>
      </c>
      <c r="IRR1359" s="84">
        <f t="shared" si="851"/>
        <v>0</v>
      </c>
      <c r="IRS1359" s="84">
        <f t="shared" si="851"/>
        <v>1000000</v>
      </c>
      <c r="IRT1359" s="84">
        <f t="shared" si="851"/>
        <v>0</v>
      </c>
      <c r="IRU1359" s="84">
        <f t="shared" si="851"/>
        <v>0</v>
      </c>
      <c r="IRV1359" s="84">
        <f t="shared" si="851"/>
        <v>0</v>
      </c>
      <c r="IRW1359" s="84">
        <f t="shared" si="851"/>
        <v>0</v>
      </c>
      <c r="IRX1359" s="84">
        <f t="shared" si="851"/>
        <v>1000000</v>
      </c>
      <c r="ISD1359" s="84" t="s">
        <v>235</v>
      </c>
      <c r="ISE1359" s="84" t="s">
        <v>236</v>
      </c>
      <c r="ISF1359" s="84">
        <f>ISF1355</f>
        <v>1000000</v>
      </c>
      <c r="ISG1359" s="84">
        <f t="shared" si="851"/>
        <v>0</v>
      </c>
      <c r="ISH1359" s="84">
        <f t="shared" si="851"/>
        <v>0</v>
      </c>
      <c r="ISI1359" s="84">
        <f t="shared" si="851"/>
        <v>1000000</v>
      </c>
      <c r="ISJ1359" s="84">
        <f t="shared" si="851"/>
        <v>0</v>
      </c>
      <c r="ISK1359" s="84">
        <f t="shared" si="851"/>
        <v>0</v>
      </c>
      <c r="ISL1359" s="84">
        <f t="shared" si="851"/>
        <v>0</v>
      </c>
      <c r="ISM1359" s="84">
        <f t="shared" si="851"/>
        <v>0</v>
      </c>
      <c r="ISN1359" s="84">
        <f t="shared" si="851"/>
        <v>1000000</v>
      </c>
      <c r="IST1359" s="84" t="s">
        <v>235</v>
      </c>
      <c r="ISU1359" s="84" t="s">
        <v>236</v>
      </c>
      <c r="ISV1359" s="84">
        <f>ISV1355</f>
        <v>1000000</v>
      </c>
      <c r="ISW1359" s="84">
        <f t="shared" ref="ISW1359:IUZ1360" si="852">ISW1355</f>
        <v>0</v>
      </c>
      <c r="ISX1359" s="84">
        <f t="shared" si="852"/>
        <v>0</v>
      </c>
      <c r="ISY1359" s="84">
        <f t="shared" si="852"/>
        <v>1000000</v>
      </c>
      <c r="ISZ1359" s="84">
        <f t="shared" si="852"/>
        <v>0</v>
      </c>
      <c r="ITA1359" s="84">
        <f t="shared" si="852"/>
        <v>0</v>
      </c>
      <c r="ITB1359" s="84">
        <f t="shared" si="852"/>
        <v>0</v>
      </c>
      <c r="ITC1359" s="84">
        <f t="shared" si="852"/>
        <v>0</v>
      </c>
      <c r="ITD1359" s="84">
        <f t="shared" si="852"/>
        <v>1000000</v>
      </c>
      <c r="ITJ1359" s="84" t="s">
        <v>235</v>
      </c>
      <c r="ITK1359" s="84" t="s">
        <v>236</v>
      </c>
      <c r="ITL1359" s="84">
        <f>ITL1355</f>
        <v>1000000</v>
      </c>
      <c r="ITM1359" s="84">
        <f t="shared" si="852"/>
        <v>0</v>
      </c>
      <c r="ITN1359" s="84">
        <f t="shared" si="852"/>
        <v>0</v>
      </c>
      <c r="ITO1359" s="84">
        <f t="shared" si="852"/>
        <v>1000000</v>
      </c>
      <c r="ITP1359" s="84">
        <f t="shared" si="852"/>
        <v>0</v>
      </c>
      <c r="ITQ1359" s="84">
        <f t="shared" si="852"/>
        <v>0</v>
      </c>
      <c r="ITR1359" s="84">
        <f t="shared" si="852"/>
        <v>0</v>
      </c>
      <c r="ITS1359" s="84">
        <f t="shared" si="852"/>
        <v>0</v>
      </c>
      <c r="ITT1359" s="84">
        <f t="shared" si="852"/>
        <v>1000000</v>
      </c>
      <c r="ITZ1359" s="84" t="s">
        <v>235</v>
      </c>
      <c r="IUA1359" s="84" t="s">
        <v>236</v>
      </c>
      <c r="IUB1359" s="84">
        <f>IUB1355</f>
        <v>1000000</v>
      </c>
      <c r="IUC1359" s="84">
        <f t="shared" si="852"/>
        <v>0</v>
      </c>
      <c r="IUD1359" s="84">
        <f t="shared" si="852"/>
        <v>0</v>
      </c>
      <c r="IUE1359" s="84">
        <f t="shared" si="852"/>
        <v>1000000</v>
      </c>
      <c r="IUF1359" s="84">
        <f t="shared" si="852"/>
        <v>0</v>
      </c>
      <c r="IUG1359" s="84">
        <f t="shared" si="852"/>
        <v>0</v>
      </c>
      <c r="IUH1359" s="84">
        <f t="shared" si="852"/>
        <v>0</v>
      </c>
      <c r="IUI1359" s="84">
        <f t="shared" si="852"/>
        <v>0</v>
      </c>
      <c r="IUJ1359" s="84">
        <f t="shared" si="852"/>
        <v>1000000</v>
      </c>
      <c r="IUP1359" s="84" t="s">
        <v>235</v>
      </c>
      <c r="IUQ1359" s="84" t="s">
        <v>236</v>
      </c>
      <c r="IUR1359" s="84">
        <f>IUR1355</f>
        <v>1000000</v>
      </c>
      <c r="IUS1359" s="84">
        <f t="shared" si="852"/>
        <v>0</v>
      </c>
      <c r="IUT1359" s="84">
        <f t="shared" si="852"/>
        <v>0</v>
      </c>
      <c r="IUU1359" s="84">
        <f t="shared" si="852"/>
        <v>1000000</v>
      </c>
      <c r="IUV1359" s="84">
        <f t="shared" si="852"/>
        <v>0</v>
      </c>
      <c r="IUW1359" s="84">
        <f t="shared" si="852"/>
        <v>0</v>
      </c>
      <c r="IUX1359" s="84">
        <f t="shared" si="852"/>
        <v>0</v>
      </c>
      <c r="IUY1359" s="84">
        <f t="shared" si="852"/>
        <v>0</v>
      </c>
      <c r="IUZ1359" s="84">
        <f t="shared" si="852"/>
        <v>1000000</v>
      </c>
      <c r="IVF1359" s="84" t="s">
        <v>235</v>
      </c>
      <c r="IVG1359" s="84" t="s">
        <v>236</v>
      </c>
      <c r="IVH1359" s="84">
        <f>IVH1355</f>
        <v>1000000</v>
      </c>
      <c r="IVI1359" s="84">
        <f t="shared" ref="IVI1359:IXL1360" si="853">IVI1355</f>
        <v>0</v>
      </c>
      <c r="IVJ1359" s="84">
        <f t="shared" si="853"/>
        <v>0</v>
      </c>
      <c r="IVK1359" s="84">
        <f t="shared" si="853"/>
        <v>1000000</v>
      </c>
      <c r="IVL1359" s="84">
        <f t="shared" si="853"/>
        <v>0</v>
      </c>
      <c r="IVM1359" s="84">
        <f t="shared" si="853"/>
        <v>0</v>
      </c>
      <c r="IVN1359" s="84">
        <f t="shared" si="853"/>
        <v>0</v>
      </c>
      <c r="IVO1359" s="84">
        <f t="shared" si="853"/>
        <v>0</v>
      </c>
      <c r="IVP1359" s="84">
        <f t="shared" si="853"/>
        <v>1000000</v>
      </c>
      <c r="IVV1359" s="84" t="s">
        <v>235</v>
      </c>
      <c r="IVW1359" s="84" t="s">
        <v>236</v>
      </c>
      <c r="IVX1359" s="84">
        <f>IVX1355</f>
        <v>1000000</v>
      </c>
      <c r="IVY1359" s="84">
        <f t="shared" si="853"/>
        <v>0</v>
      </c>
      <c r="IVZ1359" s="84">
        <f t="shared" si="853"/>
        <v>0</v>
      </c>
      <c r="IWA1359" s="84">
        <f t="shared" si="853"/>
        <v>1000000</v>
      </c>
      <c r="IWB1359" s="84">
        <f t="shared" si="853"/>
        <v>0</v>
      </c>
      <c r="IWC1359" s="84">
        <f t="shared" si="853"/>
        <v>0</v>
      </c>
      <c r="IWD1359" s="84">
        <f t="shared" si="853"/>
        <v>0</v>
      </c>
      <c r="IWE1359" s="84">
        <f t="shared" si="853"/>
        <v>0</v>
      </c>
      <c r="IWF1359" s="84">
        <f t="shared" si="853"/>
        <v>1000000</v>
      </c>
      <c r="IWL1359" s="84" t="s">
        <v>235</v>
      </c>
      <c r="IWM1359" s="84" t="s">
        <v>236</v>
      </c>
      <c r="IWN1359" s="84">
        <f>IWN1355</f>
        <v>1000000</v>
      </c>
      <c r="IWO1359" s="84">
        <f t="shared" si="853"/>
        <v>0</v>
      </c>
      <c r="IWP1359" s="84">
        <f t="shared" si="853"/>
        <v>0</v>
      </c>
      <c r="IWQ1359" s="84">
        <f t="shared" si="853"/>
        <v>1000000</v>
      </c>
      <c r="IWR1359" s="84">
        <f t="shared" si="853"/>
        <v>0</v>
      </c>
      <c r="IWS1359" s="84">
        <f t="shared" si="853"/>
        <v>0</v>
      </c>
      <c r="IWT1359" s="84">
        <f t="shared" si="853"/>
        <v>0</v>
      </c>
      <c r="IWU1359" s="84">
        <f t="shared" si="853"/>
        <v>0</v>
      </c>
      <c r="IWV1359" s="84">
        <f t="shared" si="853"/>
        <v>1000000</v>
      </c>
      <c r="IXB1359" s="84" t="s">
        <v>235</v>
      </c>
      <c r="IXC1359" s="84" t="s">
        <v>236</v>
      </c>
      <c r="IXD1359" s="84">
        <f>IXD1355</f>
        <v>1000000</v>
      </c>
      <c r="IXE1359" s="84">
        <f t="shared" si="853"/>
        <v>0</v>
      </c>
      <c r="IXF1359" s="84">
        <f t="shared" si="853"/>
        <v>0</v>
      </c>
      <c r="IXG1359" s="84">
        <f t="shared" si="853"/>
        <v>1000000</v>
      </c>
      <c r="IXH1359" s="84">
        <f t="shared" si="853"/>
        <v>0</v>
      </c>
      <c r="IXI1359" s="84">
        <f t="shared" si="853"/>
        <v>0</v>
      </c>
      <c r="IXJ1359" s="84">
        <f t="shared" si="853"/>
        <v>0</v>
      </c>
      <c r="IXK1359" s="84">
        <f t="shared" si="853"/>
        <v>0</v>
      </c>
      <c r="IXL1359" s="84">
        <f t="shared" si="853"/>
        <v>1000000</v>
      </c>
      <c r="IXR1359" s="84" t="s">
        <v>235</v>
      </c>
      <c r="IXS1359" s="84" t="s">
        <v>236</v>
      </c>
      <c r="IXT1359" s="84">
        <f>IXT1355</f>
        <v>1000000</v>
      </c>
      <c r="IXU1359" s="84">
        <f t="shared" ref="IXU1359:IZX1360" si="854">IXU1355</f>
        <v>0</v>
      </c>
      <c r="IXV1359" s="84">
        <f t="shared" si="854"/>
        <v>0</v>
      </c>
      <c r="IXW1359" s="84">
        <f t="shared" si="854"/>
        <v>1000000</v>
      </c>
      <c r="IXX1359" s="84">
        <f t="shared" si="854"/>
        <v>0</v>
      </c>
      <c r="IXY1359" s="84">
        <f t="shared" si="854"/>
        <v>0</v>
      </c>
      <c r="IXZ1359" s="84">
        <f t="shared" si="854"/>
        <v>0</v>
      </c>
      <c r="IYA1359" s="84">
        <f t="shared" si="854"/>
        <v>0</v>
      </c>
      <c r="IYB1359" s="84">
        <f t="shared" si="854"/>
        <v>1000000</v>
      </c>
      <c r="IYH1359" s="84" t="s">
        <v>235</v>
      </c>
      <c r="IYI1359" s="84" t="s">
        <v>236</v>
      </c>
      <c r="IYJ1359" s="84">
        <f>IYJ1355</f>
        <v>1000000</v>
      </c>
      <c r="IYK1359" s="84">
        <f t="shared" si="854"/>
        <v>0</v>
      </c>
      <c r="IYL1359" s="84">
        <f t="shared" si="854"/>
        <v>0</v>
      </c>
      <c r="IYM1359" s="84">
        <f t="shared" si="854"/>
        <v>1000000</v>
      </c>
      <c r="IYN1359" s="84">
        <f t="shared" si="854"/>
        <v>0</v>
      </c>
      <c r="IYO1359" s="84">
        <f t="shared" si="854"/>
        <v>0</v>
      </c>
      <c r="IYP1359" s="84">
        <f t="shared" si="854"/>
        <v>0</v>
      </c>
      <c r="IYQ1359" s="84">
        <f t="shared" si="854"/>
        <v>0</v>
      </c>
      <c r="IYR1359" s="84">
        <f t="shared" si="854"/>
        <v>1000000</v>
      </c>
      <c r="IYX1359" s="84" t="s">
        <v>235</v>
      </c>
      <c r="IYY1359" s="84" t="s">
        <v>236</v>
      </c>
      <c r="IYZ1359" s="84">
        <f>IYZ1355</f>
        <v>1000000</v>
      </c>
      <c r="IZA1359" s="84">
        <f t="shared" si="854"/>
        <v>0</v>
      </c>
      <c r="IZB1359" s="84">
        <f t="shared" si="854"/>
        <v>0</v>
      </c>
      <c r="IZC1359" s="84">
        <f t="shared" si="854"/>
        <v>1000000</v>
      </c>
      <c r="IZD1359" s="84">
        <f t="shared" si="854"/>
        <v>0</v>
      </c>
      <c r="IZE1359" s="84">
        <f t="shared" si="854"/>
        <v>0</v>
      </c>
      <c r="IZF1359" s="84">
        <f t="shared" si="854"/>
        <v>0</v>
      </c>
      <c r="IZG1359" s="84">
        <f t="shared" si="854"/>
        <v>0</v>
      </c>
      <c r="IZH1359" s="84">
        <f t="shared" si="854"/>
        <v>1000000</v>
      </c>
      <c r="IZN1359" s="84" t="s">
        <v>235</v>
      </c>
      <c r="IZO1359" s="84" t="s">
        <v>236</v>
      </c>
      <c r="IZP1359" s="84">
        <f>IZP1355</f>
        <v>1000000</v>
      </c>
      <c r="IZQ1359" s="84">
        <f t="shared" si="854"/>
        <v>0</v>
      </c>
      <c r="IZR1359" s="84">
        <f t="shared" si="854"/>
        <v>0</v>
      </c>
      <c r="IZS1359" s="84">
        <f t="shared" si="854"/>
        <v>1000000</v>
      </c>
      <c r="IZT1359" s="84">
        <f t="shared" si="854"/>
        <v>0</v>
      </c>
      <c r="IZU1359" s="84">
        <f t="shared" si="854"/>
        <v>0</v>
      </c>
      <c r="IZV1359" s="84">
        <f t="shared" si="854"/>
        <v>0</v>
      </c>
      <c r="IZW1359" s="84">
        <f t="shared" si="854"/>
        <v>0</v>
      </c>
      <c r="IZX1359" s="84">
        <f t="shared" si="854"/>
        <v>1000000</v>
      </c>
      <c r="JAD1359" s="84" t="s">
        <v>235</v>
      </c>
      <c r="JAE1359" s="84" t="s">
        <v>236</v>
      </c>
      <c r="JAF1359" s="84">
        <f>JAF1355</f>
        <v>1000000</v>
      </c>
      <c r="JAG1359" s="84">
        <f t="shared" ref="JAG1359:JCJ1360" si="855">JAG1355</f>
        <v>0</v>
      </c>
      <c r="JAH1359" s="84">
        <f t="shared" si="855"/>
        <v>0</v>
      </c>
      <c r="JAI1359" s="84">
        <f t="shared" si="855"/>
        <v>1000000</v>
      </c>
      <c r="JAJ1359" s="84">
        <f t="shared" si="855"/>
        <v>0</v>
      </c>
      <c r="JAK1359" s="84">
        <f t="shared" si="855"/>
        <v>0</v>
      </c>
      <c r="JAL1359" s="84">
        <f t="shared" si="855"/>
        <v>0</v>
      </c>
      <c r="JAM1359" s="84">
        <f t="shared" si="855"/>
        <v>0</v>
      </c>
      <c r="JAN1359" s="84">
        <f t="shared" si="855"/>
        <v>1000000</v>
      </c>
      <c r="JAT1359" s="84" t="s">
        <v>235</v>
      </c>
      <c r="JAU1359" s="84" t="s">
        <v>236</v>
      </c>
      <c r="JAV1359" s="84">
        <f>JAV1355</f>
        <v>1000000</v>
      </c>
      <c r="JAW1359" s="84">
        <f t="shared" si="855"/>
        <v>0</v>
      </c>
      <c r="JAX1359" s="84">
        <f t="shared" si="855"/>
        <v>0</v>
      </c>
      <c r="JAY1359" s="84">
        <f t="shared" si="855"/>
        <v>1000000</v>
      </c>
      <c r="JAZ1359" s="84">
        <f t="shared" si="855"/>
        <v>0</v>
      </c>
      <c r="JBA1359" s="84">
        <f t="shared" si="855"/>
        <v>0</v>
      </c>
      <c r="JBB1359" s="84">
        <f t="shared" si="855"/>
        <v>0</v>
      </c>
      <c r="JBC1359" s="84">
        <f t="shared" si="855"/>
        <v>0</v>
      </c>
      <c r="JBD1359" s="84">
        <f t="shared" si="855"/>
        <v>1000000</v>
      </c>
      <c r="JBJ1359" s="84" t="s">
        <v>235</v>
      </c>
      <c r="JBK1359" s="84" t="s">
        <v>236</v>
      </c>
      <c r="JBL1359" s="84">
        <f>JBL1355</f>
        <v>1000000</v>
      </c>
      <c r="JBM1359" s="84">
        <f t="shared" si="855"/>
        <v>0</v>
      </c>
      <c r="JBN1359" s="84">
        <f t="shared" si="855"/>
        <v>0</v>
      </c>
      <c r="JBO1359" s="84">
        <f t="shared" si="855"/>
        <v>1000000</v>
      </c>
      <c r="JBP1359" s="84">
        <f t="shared" si="855"/>
        <v>0</v>
      </c>
      <c r="JBQ1359" s="84">
        <f t="shared" si="855"/>
        <v>0</v>
      </c>
      <c r="JBR1359" s="84">
        <f t="shared" si="855"/>
        <v>0</v>
      </c>
      <c r="JBS1359" s="84">
        <f t="shared" si="855"/>
        <v>0</v>
      </c>
      <c r="JBT1359" s="84">
        <f t="shared" si="855"/>
        <v>1000000</v>
      </c>
      <c r="JBZ1359" s="84" t="s">
        <v>235</v>
      </c>
      <c r="JCA1359" s="84" t="s">
        <v>236</v>
      </c>
      <c r="JCB1359" s="84">
        <f>JCB1355</f>
        <v>1000000</v>
      </c>
      <c r="JCC1359" s="84">
        <f t="shared" si="855"/>
        <v>0</v>
      </c>
      <c r="JCD1359" s="84">
        <f t="shared" si="855"/>
        <v>0</v>
      </c>
      <c r="JCE1359" s="84">
        <f t="shared" si="855"/>
        <v>1000000</v>
      </c>
      <c r="JCF1359" s="84">
        <f t="shared" si="855"/>
        <v>0</v>
      </c>
      <c r="JCG1359" s="84">
        <f t="shared" si="855"/>
        <v>0</v>
      </c>
      <c r="JCH1359" s="84">
        <f t="shared" si="855"/>
        <v>0</v>
      </c>
      <c r="JCI1359" s="84">
        <f t="shared" si="855"/>
        <v>0</v>
      </c>
      <c r="JCJ1359" s="84">
        <f t="shared" si="855"/>
        <v>1000000</v>
      </c>
      <c r="JCP1359" s="84" t="s">
        <v>235</v>
      </c>
      <c r="JCQ1359" s="84" t="s">
        <v>236</v>
      </c>
      <c r="JCR1359" s="84">
        <f>JCR1355</f>
        <v>1000000</v>
      </c>
      <c r="JCS1359" s="84">
        <f t="shared" ref="JCS1359:JEV1360" si="856">JCS1355</f>
        <v>0</v>
      </c>
      <c r="JCT1359" s="84">
        <f t="shared" si="856"/>
        <v>0</v>
      </c>
      <c r="JCU1359" s="84">
        <f t="shared" si="856"/>
        <v>1000000</v>
      </c>
      <c r="JCV1359" s="84">
        <f t="shared" si="856"/>
        <v>0</v>
      </c>
      <c r="JCW1359" s="84">
        <f t="shared" si="856"/>
        <v>0</v>
      </c>
      <c r="JCX1359" s="84">
        <f t="shared" si="856"/>
        <v>0</v>
      </c>
      <c r="JCY1359" s="84">
        <f t="shared" si="856"/>
        <v>0</v>
      </c>
      <c r="JCZ1359" s="84">
        <f t="shared" si="856"/>
        <v>1000000</v>
      </c>
      <c r="JDF1359" s="84" t="s">
        <v>235</v>
      </c>
      <c r="JDG1359" s="84" t="s">
        <v>236</v>
      </c>
      <c r="JDH1359" s="84">
        <f>JDH1355</f>
        <v>1000000</v>
      </c>
      <c r="JDI1359" s="84">
        <f t="shared" si="856"/>
        <v>0</v>
      </c>
      <c r="JDJ1359" s="84">
        <f t="shared" si="856"/>
        <v>0</v>
      </c>
      <c r="JDK1359" s="84">
        <f t="shared" si="856"/>
        <v>1000000</v>
      </c>
      <c r="JDL1359" s="84">
        <f t="shared" si="856"/>
        <v>0</v>
      </c>
      <c r="JDM1359" s="84">
        <f t="shared" si="856"/>
        <v>0</v>
      </c>
      <c r="JDN1359" s="84">
        <f t="shared" si="856"/>
        <v>0</v>
      </c>
      <c r="JDO1359" s="84">
        <f t="shared" si="856"/>
        <v>0</v>
      </c>
      <c r="JDP1359" s="84">
        <f t="shared" si="856"/>
        <v>1000000</v>
      </c>
      <c r="JDV1359" s="84" t="s">
        <v>235</v>
      </c>
      <c r="JDW1359" s="84" t="s">
        <v>236</v>
      </c>
      <c r="JDX1359" s="84">
        <f>JDX1355</f>
        <v>1000000</v>
      </c>
      <c r="JDY1359" s="84">
        <f t="shared" si="856"/>
        <v>0</v>
      </c>
      <c r="JDZ1359" s="84">
        <f t="shared" si="856"/>
        <v>0</v>
      </c>
      <c r="JEA1359" s="84">
        <f t="shared" si="856"/>
        <v>1000000</v>
      </c>
      <c r="JEB1359" s="84">
        <f t="shared" si="856"/>
        <v>0</v>
      </c>
      <c r="JEC1359" s="84">
        <f t="shared" si="856"/>
        <v>0</v>
      </c>
      <c r="JED1359" s="84">
        <f t="shared" si="856"/>
        <v>0</v>
      </c>
      <c r="JEE1359" s="84">
        <f t="shared" si="856"/>
        <v>0</v>
      </c>
      <c r="JEF1359" s="84">
        <f t="shared" si="856"/>
        <v>1000000</v>
      </c>
      <c r="JEL1359" s="84" t="s">
        <v>235</v>
      </c>
      <c r="JEM1359" s="84" t="s">
        <v>236</v>
      </c>
      <c r="JEN1359" s="84">
        <f>JEN1355</f>
        <v>1000000</v>
      </c>
      <c r="JEO1359" s="84">
        <f t="shared" si="856"/>
        <v>0</v>
      </c>
      <c r="JEP1359" s="84">
        <f t="shared" si="856"/>
        <v>0</v>
      </c>
      <c r="JEQ1359" s="84">
        <f t="shared" si="856"/>
        <v>1000000</v>
      </c>
      <c r="JER1359" s="84">
        <f t="shared" si="856"/>
        <v>0</v>
      </c>
      <c r="JES1359" s="84">
        <f t="shared" si="856"/>
        <v>0</v>
      </c>
      <c r="JET1359" s="84">
        <f t="shared" si="856"/>
        <v>0</v>
      </c>
      <c r="JEU1359" s="84">
        <f t="shared" si="856"/>
        <v>0</v>
      </c>
      <c r="JEV1359" s="84">
        <f t="shared" si="856"/>
        <v>1000000</v>
      </c>
      <c r="JFB1359" s="84" t="s">
        <v>235</v>
      </c>
      <c r="JFC1359" s="84" t="s">
        <v>236</v>
      </c>
      <c r="JFD1359" s="84">
        <f>JFD1355</f>
        <v>1000000</v>
      </c>
      <c r="JFE1359" s="84">
        <f t="shared" ref="JFE1359:JHH1360" si="857">JFE1355</f>
        <v>0</v>
      </c>
      <c r="JFF1359" s="84">
        <f t="shared" si="857"/>
        <v>0</v>
      </c>
      <c r="JFG1359" s="84">
        <f t="shared" si="857"/>
        <v>1000000</v>
      </c>
      <c r="JFH1359" s="84">
        <f t="shared" si="857"/>
        <v>0</v>
      </c>
      <c r="JFI1359" s="84">
        <f t="shared" si="857"/>
        <v>0</v>
      </c>
      <c r="JFJ1359" s="84">
        <f t="shared" si="857"/>
        <v>0</v>
      </c>
      <c r="JFK1359" s="84">
        <f t="shared" si="857"/>
        <v>0</v>
      </c>
      <c r="JFL1359" s="84">
        <f t="shared" si="857"/>
        <v>1000000</v>
      </c>
      <c r="JFR1359" s="84" t="s">
        <v>235</v>
      </c>
      <c r="JFS1359" s="84" t="s">
        <v>236</v>
      </c>
      <c r="JFT1359" s="84">
        <f>JFT1355</f>
        <v>1000000</v>
      </c>
      <c r="JFU1359" s="84">
        <f t="shared" si="857"/>
        <v>0</v>
      </c>
      <c r="JFV1359" s="84">
        <f t="shared" si="857"/>
        <v>0</v>
      </c>
      <c r="JFW1359" s="84">
        <f t="shared" si="857"/>
        <v>1000000</v>
      </c>
      <c r="JFX1359" s="84">
        <f t="shared" si="857"/>
        <v>0</v>
      </c>
      <c r="JFY1359" s="84">
        <f t="shared" si="857"/>
        <v>0</v>
      </c>
      <c r="JFZ1359" s="84">
        <f t="shared" si="857"/>
        <v>0</v>
      </c>
      <c r="JGA1359" s="84">
        <f t="shared" si="857"/>
        <v>0</v>
      </c>
      <c r="JGB1359" s="84">
        <f t="shared" si="857"/>
        <v>1000000</v>
      </c>
      <c r="JGH1359" s="84" t="s">
        <v>235</v>
      </c>
      <c r="JGI1359" s="84" t="s">
        <v>236</v>
      </c>
      <c r="JGJ1359" s="84">
        <f>JGJ1355</f>
        <v>1000000</v>
      </c>
      <c r="JGK1359" s="84">
        <f t="shared" si="857"/>
        <v>0</v>
      </c>
      <c r="JGL1359" s="84">
        <f t="shared" si="857"/>
        <v>0</v>
      </c>
      <c r="JGM1359" s="84">
        <f t="shared" si="857"/>
        <v>1000000</v>
      </c>
      <c r="JGN1359" s="84">
        <f t="shared" si="857"/>
        <v>0</v>
      </c>
      <c r="JGO1359" s="84">
        <f t="shared" si="857"/>
        <v>0</v>
      </c>
      <c r="JGP1359" s="84">
        <f t="shared" si="857"/>
        <v>0</v>
      </c>
      <c r="JGQ1359" s="84">
        <f t="shared" si="857"/>
        <v>0</v>
      </c>
      <c r="JGR1359" s="84">
        <f t="shared" si="857"/>
        <v>1000000</v>
      </c>
      <c r="JGX1359" s="84" t="s">
        <v>235</v>
      </c>
      <c r="JGY1359" s="84" t="s">
        <v>236</v>
      </c>
      <c r="JGZ1359" s="84">
        <f>JGZ1355</f>
        <v>1000000</v>
      </c>
      <c r="JHA1359" s="84">
        <f t="shared" si="857"/>
        <v>0</v>
      </c>
      <c r="JHB1359" s="84">
        <f t="shared" si="857"/>
        <v>0</v>
      </c>
      <c r="JHC1359" s="84">
        <f t="shared" si="857"/>
        <v>1000000</v>
      </c>
      <c r="JHD1359" s="84">
        <f t="shared" si="857"/>
        <v>0</v>
      </c>
      <c r="JHE1359" s="84">
        <f t="shared" si="857"/>
        <v>0</v>
      </c>
      <c r="JHF1359" s="84">
        <f t="shared" si="857"/>
        <v>0</v>
      </c>
      <c r="JHG1359" s="84">
        <f t="shared" si="857"/>
        <v>0</v>
      </c>
      <c r="JHH1359" s="84">
        <f t="shared" si="857"/>
        <v>1000000</v>
      </c>
      <c r="JHN1359" s="84" t="s">
        <v>235</v>
      </c>
      <c r="JHO1359" s="84" t="s">
        <v>236</v>
      </c>
      <c r="JHP1359" s="84">
        <f>JHP1355</f>
        <v>1000000</v>
      </c>
      <c r="JHQ1359" s="84">
        <f t="shared" ref="JHQ1359:JJT1360" si="858">JHQ1355</f>
        <v>0</v>
      </c>
      <c r="JHR1359" s="84">
        <f t="shared" si="858"/>
        <v>0</v>
      </c>
      <c r="JHS1359" s="84">
        <f t="shared" si="858"/>
        <v>1000000</v>
      </c>
      <c r="JHT1359" s="84">
        <f t="shared" si="858"/>
        <v>0</v>
      </c>
      <c r="JHU1359" s="84">
        <f t="shared" si="858"/>
        <v>0</v>
      </c>
      <c r="JHV1359" s="84">
        <f t="shared" si="858"/>
        <v>0</v>
      </c>
      <c r="JHW1359" s="84">
        <f t="shared" si="858"/>
        <v>0</v>
      </c>
      <c r="JHX1359" s="84">
        <f t="shared" si="858"/>
        <v>1000000</v>
      </c>
      <c r="JID1359" s="84" t="s">
        <v>235</v>
      </c>
      <c r="JIE1359" s="84" t="s">
        <v>236</v>
      </c>
      <c r="JIF1359" s="84">
        <f>JIF1355</f>
        <v>1000000</v>
      </c>
      <c r="JIG1359" s="84">
        <f t="shared" si="858"/>
        <v>0</v>
      </c>
      <c r="JIH1359" s="84">
        <f t="shared" si="858"/>
        <v>0</v>
      </c>
      <c r="JII1359" s="84">
        <f t="shared" si="858"/>
        <v>1000000</v>
      </c>
      <c r="JIJ1359" s="84">
        <f t="shared" si="858"/>
        <v>0</v>
      </c>
      <c r="JIK1359" s="84">
        <f t="shared" si="858"/>
        <v>0</v>
      </c>
      <c r="JIL1359" s="84">
        <f t="shared" si="858"/>
        <v>0</v>
      </c>
      <c r="JIM1359" s="84">
        <f t="shared" si="858"/>
        <v>0</v>
      </c>
      <c r="JIN1359" s="84">
        <f t="shared" si="858"/>
        <v>1000000</v>
      </c>
      <c r="JIT1359" s="84" t="s">
        <v>235</v>
      </c>
      <c r="JIU1359" s="84" t="s">
        <v>236</v>
      </c>
      <c r="JIV1359" s="84">
        <f>JIV1355</f>
        <v>1000000</v>
      </c>
      <c r="JIW1359" s="84">
        <f t="shared" si="858"/>
        <v>0</v>
      </c>
      <c r="JIX1359" s="84">
        <f t="shared" si="858"/>
        <v>0</v>
      </c>
      <c r="JIY1359" s="84">
        <f t="shared" si="858"/>
        <v>1000000</v>
      </c>
      <c r="JIZ1359" s="84">
        <f t="shared" si="858"/>
        <v>0</v>
      </c>
      <c r="JJA1359" s="84">
        <f t="shared" si="858"/>
        <v>0</v>
      </c>
      <c r="JJB1359" s="84">
        <f t="shared" si="858"/>
        <v>0</v>
      </c>
      <c r="JJC1359" s="84">
        <f t="shared" si="858"/>
        <v>0</v>
      </c>
      <c r="JJD1359" s="84">
        <f t="shared" si="858"/>
        <v>1000000</v>
      </c>
      <c r="JJJ1359" s="84" t="s">
        <v>235</v>
      </c>
      <c r="JJK1359" s="84" t="s">
        <v>236</v>
      </c>
      <c r="JJL1359" s="84">
        <f>JJL1355</f>
        <v>1000000</v>
      </c>
      <c r="JJM1359" s="84">
        <f t="shared" si="858"/>
        <v>0</v>
      </c>
      <c r="JJN1359" s="84">
        <f t="shared" si="858"/>
        <v>0</v>
      </c>
      <c r="JJO1359" s="84">
        <f t="shared" si="858"/>
        <v>1000000</v>
      </c>
      <c r="JJP1359" s="84">
        <f t="shared" si="858"/>
        <v>0</v>
      </c>
      <c r="JJQ1359" s="84">
        <f t="shared" si="858"/>
        <v>0</v>
      </c>
      <c r="JJR1359" s="84">
        <f t="shared" si="858"/>
        <v>0</v>
      </c>
      <c r="JJS1359" s="84">
        <f t="shared" si="858"/>
        <v>0</v>
      </c>
      <c r="JJT1359" s="84">
        <f t="shared" si="858"/>
        <v>1000000</v>
      </c>
      <c r="JJZ1359" s="84" t="s">
        <v>235</v>
      </c>
      <c r="JKA1359" s="84" t="s">
        <v>236</v>
      </c>
      <c r="JKB1359" s="84">
        <f>JKB1355</f>
        <v>1000000</v>
      </c>
      <c r="JKC1359" s="84">
        <f t="shared" ref="JKC1359:JMF1360" si="859">JKC1355</f>
        <v>0</v>
      </c>
      <c r="JKD1359" s="84">
        <f t="shared" si="859"/>
        <v>0</v>
      </c>
      <c r="JKE1359" s="84">
        <f t="shared" si="859"/>
        <v>1000000</v>
      </c>
      <c r="JKF1359" s="84">
        <f t="shared" si="859"/>
        <v>0</v>
      </c>
      <c r="JKG1359" s="84">
        <f t="shared" si="859"/>
        <v>0</v>
      </c>
      <c r="JKH1359" s="84">
        <f t="shared" si="859"/>
        <v>0</v>
      </c>
      <c r="JKI1359" s="84">
        <f t="shared" si="859"/>
        <v>0</v>
      </c>
      <c r="JKJ1359" s="84">
        <f t="shared" si="859"/>
        <v>1000000</v>
      </c>
      <c r="JKP1359" s="84" t="s">
        <v>235</v>
      </c>
      <c r="JKQ1359" s="84" t="s">
        <v>236</v>
      </c>
      <c r="JKR1359" s="84">
        <f>JKR1355</f>
        <v>1000000</v>
      </c>
      <c r="JKS1359" s="84">
        <f t="shared" si="859"/>
        <v>0</v>
      </c>
      <c r="JKT1359" s="84">
        <f t="shared" si="859"/>
        <v>0</v>
      </c>
      <c r="JKU1359" s="84">
        <f t="shared" si="859"/>
        <v>1000000</v>
      </c>
      <c r="JKV1359" s="84">
        <f t="shared" si="859"/>
        <v>0</v>
      </c>
      <c r="JKW1359" s="84">
        <f t="shared" si="859"/>
        <v>0</v>
      </c>
      <c r="JKX1359" s="84">
        <f t="shared" si="859"/>
        <v>0</v>
      </c>
      <c r="JKY1359" s="84">
        <f t="shared" si="859"/>
        <v>0</v>
      </c>
      <c r="JKZ1359" s="84">
        <f t="shared" si="859"/>
        <v>1000000</v>
      </c>
      <c r="JLF1359" s="84" t="s">
        <v>235</v>
      </c>
      <c r="JLG1359" s="84" t="s">
        <v>236</v>
      </c>
      <c r="JLH1359" s="84">
        <f>JLH1355</f>
        <v>1000000</v>
      </c>
      <c r="JLI1359" s="84">
        <f t="shared" si="859"/>
        <v>0</v>
      </c>
      <c r="JLJ1359" s="84">
        <f t="shared" si="859"/>
        <v>0</v>
      </c>
      <c r="JLK1359" s="84">
        <f t="shared" si="859"/>
        <v>1000000</v>
      </c>
      <c r="JLL1359" s="84">
        <f t="shared" si="859"/>
        <v>0</v>
      </c>
      <c r="JLM1359" s="84">
        <f t="shared" si="859"/>
        <v>0</v>
      </c>
      <c r="JLN1359" s="84">
        <f t="shared" si="859"/>
        <v>0</v>
      </c>
      <c r="JLO1359" s="84">
        <f t="shared" si="859"/>
        <v>0</v>
      </c>
      <c r="JLP1359" s="84">
        <f t="shared" si="859"/>
        <v>1000000</v>
      </c>
      <c r="JLV1359" s="84" t="s">
        <v>235</v>
      </c>
      <c r="JLW1359" s="84" t="s">
        <v>236</v>
      </c>
      <c r="JLX1359" s="84">
        <f>JLX1355</f>
        <v>1000000</v>
      </c>
      <c r="JLY1359" s="84">
        <f t="shared" si="859"/>
        <v>0</v>
      </c>
      <c r="JLZ1359" s="84">
        <f t="shared" si="859"/>
        <v>0</v>
      </c>
      <c r="JMA1359" s="84">
        <f t="shared" si="859"/>
        <v>1000000</v>
      </c>
      <c r="JMB1359" s="84">
        <f t="shared" si="859"/>
        <v>0</v>
      </c>
      <c r="JMC1359" s="84">
        <f t="shared" si="859"/>
        <v>0</v>
      </c>
      <c r="JMD1359" s="84">
        <f t="shared" si="859"/>
        <v>0</v>
      </c>
      <c r="JME1359" s="84">
        <f t="shared" si="859"/>
        <v>0</v>
      </c>
      <c r="JMF1359" s="84">
        <f t="shared" si="859"/>
        <v>1000000</v>
      </c>
      <c r="JML1359" s="84" t="s">
        <v>235</v>
      </c>
      <c r="JMM1359" s="84" t="s">
        <v>236</v>
      </c>
      <c r="JMN1359" s="84">
        <f>JMN1355</f>
        <v>1000000</v>
      </c>
      <c r="JMO1359" s="84">
        <f t="shared" ref="JMO1359:JOR1360" si="860">JMO1355</f>
        <v>0</v>
      </c>
      <c r="JMP1359" s="84">
        <f t="shared" si="860"/>
        <v>0</v>
      </c>
      <c r="JMQ1359" s="84">
        <f t="shared" si="860"/>
        <v>1000000</v>
      </c>
      <c r="JMR1359" s="84">
        <f t="shared" si="860"/>
        <v>0</v>
      </c>
      <c r="JMS1359" s="84">
        <f t="shared" si="860"/>
        <v>0</v>
      </c>
      <c r="JMT1359" s="84">
        <f t="shared" si="860"/>
        <v>0</v>
      </c>
      <c r="JMU1359" s="84">
        <f t="shared" si="860"/>
        <v>0</v>
      </c>
      <c r="JMV1359" s="84">
        <f t="shared" si="860"/>
        <v>1000000</v>
      </c>
      <c r="JNB1359" s="84" t="s">
        <v>235</v>
      </c>
      <c r="JNC1359" s="84" t="s">
        <v>236</v>
      </c>
      <c r="JND1359" s="84">
        <f>JND1355</f>
        <v>1000000</v>
      </c>
      <c r="JNE1359" s="84">
        <f t="shared" si="860"/>
        <v>0</v>
      </c>
      <c r="JNF1359" s="84">
        <f t="shared" si="860"/>
        <v>0</v>
      </c>
      <c r="JNG1359" s="84">
        <f t="shared" si="860"/>
        <v>1000000</v>
      </c>
      <c r="JNH1359" s="84">
        <f t="shared" si="860"/>
        <v>0</v>
      </c>
      <c r="JNI1359" s="84">
        <f t="shared" si="860"/>
        <v>0</v>
      </c>
      <c r="JNJ1359" s="84">
        <f t="shared" si="860"/>
        <v>0</v>
      </c>
      <c r="JNK1359" s="84">
        <f t="shared" si="860"/>
        <v>0</v>
      </c>
      <c r="JNL1359" s="84">
        <f t="shared" si="860"/>
        <v>1000000</v>
      </c>
      <c r="JNR1359" s="84" t="s">
        <v>235</v>
      </c>
      <c r="JNS1359" s="84" t="s">
        <v>236</v>
      </c>
      <c r="JNT1359" s="84">
        <f>JNT1355</f>
        <v>1000000</v>
      </c>
      <c r="JNU1359" s="84">
        <f t="shared" si="860"/>
        <v>0</v>
      </c>
      <c r="JNV1359" s="84">
        <f t="shared" si="860"/>
        <v>0</v>
      </c>
      <c r="JNW1359" s="84">
        <f t="shared" si="860"/>
        <v>1000000</v>
      </c>
      <c r="JNX1359" s="84">
        <f t="shared" si="860"/>
        <v>0</v>
      </c>
      <c r="JNY1359" s="84">
        <f t="shared" si="860"/>
        <v>0</v>
      </c>
      <c r="JNZ1359" s="84">
        <f t="shared" si="860"/>
        <v>0</v>
      </c>
      <c r="JOA1359" s="84">
        <f t="shared" si="860"/>
        <v>0</v>
      </c>
      <c r="JOB1359" s="84">
        <f t="shared" si="860"/>
        <v>1000000</v>
      </c>
      <c r="JOH1359" s="84" t="s">
        <v>235</v>
      </c>
      <c r="JOI1359" s="84" t="s">
        <v>236</v>
      </c>
      <c r="JOJ1359" s="84">
        <f>JOJ1355</f>
        <v>1000000</v>
      </c>
      <c r="JOK1359" s="84">
        <f t="shared" si="860"/>
        <v>0</v>
      </c>
      <c r="JOL1359" s="84">
        <f t="shared" si="860"/>
        <v>0</v>
      </c>
      <c r="JOM1359" s="84">
        <f t="shared" si="860"/>
        <v>1000000</v>
      </c>
      <c r="JON1359" s="84">
        <f t="shared" si="860"/>
        <v>0</v>
      </c>
      <c r="JOO1359" s="84">
        <f t="shared" si="860"/>
        <v>0</v>
      </c>
      <c r="JOP1359" s="84">
        <f t="shared" si="860"/>
        <v>0</v>
      </c>
      <c r="JOQ1359" s="84">
        <f t="shared" si="860"/>
        <v>0</v>
      </c>
      <c r="JOR1359" s="84">
        <f t="shared" si="860"/>
        <v>1000000</v>
      </c>
      <c r="JOX1359" s="84" t="s">
        <v>235</v>
      </c>
      <c r="JOY1359" s="84" t="s">
        <v>236</v>
      </c>
      <c r="JOZ1359" s="84">
        <f>JOZ1355</f>
        <v>1000000</v>
      </c>
      <c r="JPA1359" s="84">
        <f t="shared" ref="JPA1359:JRD1360" si="861">JPA1355</f>
        <v>0</v>
      </c>
      <c r="JPB1359" s="84">
        <f t="shared" si="861"/>
        <v>0</v>
      </c>
      <c r="JPC1359" s="84">
        <f t="shared" si="861"/>
        <v>1000000</v>
      </c>
      <c r="JPD1359" s="84">
        <f t="shared" si="861"/>
        <v>0</v>
      </c>
      <c r="JPE1359" s="84">
        <f t="shared" si="861"/>
        <v>0</v>
      </c>
      <c r="JPF1359" s="84">
        <f t="shared" si="861"/>
        <v>0</v>
      </c>
      <c r="JPG1359" s="84">
        <f t="shared" si="861"/>
        <v>0</v>
      </c>
      <c r="JPH1359" s="84">
        <f t="shared" si="861"/>
        <v>1000000</v>
      </c>
      <c r="JPN1359" s="84" t="s">
        <v>235</v>
      </c>
      <c r="JPO1359" s="84" t="s">
        <v>236</v>
      </c>
      <c r="JPP1359" s="84">
        <f>JPP1355</f>
        <v>1000000</v>
      </c>
      <c r="JPQ1359" s="84">
        <f t="shared" si="861"/>
        <v>0</v>
      </c>
      <c r="JPR1359" s="84">
        <f t="shared" si="861"/>
        <v>0</v>
      </c>
      <c r="JPS1359" s="84">
        <f t="shared" si="861"/>
        <v>1000000</v>
      </c>
      <c r="JPT1359" s="84">
        <f t="shared" si="861"/>
        <v>0</v>
      </c>
      <c r="JPU1359" s="84">
        <f t="shared" si="861"/>
        <v>0</v>
      </c>
      <c r="JPV1359" s="84">
        <f t="shared" si="861"/>
        <v>0</v>
      </c>
      <c r="JPW1359" s="84">
        <f t="shared" si="861"/>
        <v>0</v>
      </c>
      <c r="JPX1359" s="84">
        <f t="shared" si="861"/>
        <v>1000000</v>
      </c>
      <c r="JQD1359" s="84" t="s">
        <v>235</v>
      </c>
      <c r="JQE1359" s="84" t="s">
        <v>236</v>
      </c>
      <c r="JQF1359" s="84">
        <f>JQF1355</f>
        <v>1000000</v>
      </c>
      <c r="JQG1359" s="84">
        <f t="shared" si="861"/>
        <v>0</v>
      </c>
      <c r="JQH1359" s="84">
        <f t="shared" si="861"/>
        <v>0</v>
      </c>
      <c r="JQI1359" s="84">
        <f t="shared" si="861"/>
        <v>1000000</v>
      </c>
      <c r="JQJ1359" s="84">
        <f t="shared" si="861"/>
        <v>0</v>
      </c>
      <c r="JQK1359" s="84">
        <f t="shared" si="861"/>
        <v>0</v>
      </c>
      <c r="JQL1359" s="84">
        <f t="shared" si="861"/>
        <v>0</v>
      </c>
      <c r="JQM1359" s="84">
        <f t="shared" si="861"/>
        <v>0</v>
      </c>
      <c r="JQN1359" s="84">
        <f t="shared" si="861"/>
        <v>1000000</v>
      </c>
      <c r="JQT1359" s="84" t="s">
        <v>235</v>
      </c>
      <c r="JQU1359" s="84" t="s">
        <v>236</v>
      </c>
      <c r="JQV1359" s="84">
        <f>JQV1355</f>
        <v>1000000</v>
      </c>
      <c r="JQW1359" s="84">
        <f t="shared" si="861"/>
        <v>0</v>
      </c>
      <c r="JQX1359" s="84">
        <f t="shared" si="861"/>
        <v>0</v>
      </c>
      <c r="JQY1359" s="84">
        <f t="shared" si="861"/>
        <v>1000000</v>
      </c>
      <c r="JQZ1359" s="84">
        <f t="shared" si="861"/>
        <v>0</v>
      </c>
      <c r="JRA1359" s="84">
        <f t="shared" si="861"/>
        <v>0</v>
      </c>
      <c r="JRB1359" s="84">
        <f t="shared" si="861"/>
        <v>0</v>
      </c>
      <c r="JRC1359" s="84">
        <f t="shared" si="861"/>
        <v>0</v>
      </c>
      <c r="JRD1359" s="84">
        <f t="shared" si="861"/>
        <v>1000000</v>
      </c>
      <c r="JRJ1359" s="84" t="s">
        <v>235</v>
      </c>
      <c r="JRK1359" s="84" t="s">
        <v>236</v>
      </c>
      <c r="JRL1359" s="84">
        <f>JRL1355</f>
        <v>1000000</v>
      </c>
      <c r="JRM1359" s="84">
        <f t="shared" ref="JRM1359:JTP1360" si="862">JRM1355</f>
        <v>0</v>
      </c>
      <c r="JRN1359" s="84">
        <f t="shared" si="862"/>
        <v>0</v>
      </c>
      <c r="JRO1359" s="84">
        <f t="shared" si="862"/>
        <v>1000000</v>
      </c>
      <c r="JRP1359" s="84">
        <f t="shared" si="862"/>
        <v>0</v>
      </c>
      <c r="JRQ1359" s="84">
        <f t="shared" si="862"/>
        <v>0</v>
      </c>
      <c r="JRR1359" s="84">
        <f t="shared" si="862"/>
        <v>0</v>
      </c>
      <c r="JRS1359" s="84">
        <f t="shared" si="862"/>
        <v>0</v>
      </c>
      <c r="JRT1359" s="84">
        <f t="shared" si="862"/>
        <v>1000000</v>
      </c>
      <c r="JRZ1359" s="84" t="s">
        <v>235</v>
      </c>
      <c r="JSA1359" s="84" t="s">
        <v>236</v>
      </c>
      <c r="JSB1359" s="84">
        <f>JSB1355</f>
        <v>1000000</v>
      </c>
      <c r="JSC1359" s="84">
        <f t="shared" si="862"/>
        <v>0</v>
      </c>
      <c r="JSD1359" s="84">
        <f t="shared" si="862"/>
        <v>0</v>
      </c>
      <c r="JSE1359" s="84">
        <f t="shared" si="862"/>
        <v>1000000</v>
      </c>
      <c r="JSF1359" s="84">
        <f t="shared" si="862"/>
        <v>0</v>
      </c>
      <c r="JSG1359" s="84">
        <f t="shared" si="862"/>
        <v>0</v>
      </c>
      <c r="JSH1359" s="84">
        <f t="shared" si="862"/>
        <v>0</v>
      </c>
      <c r="JSI1359" s="84">
        <f t="shared" si="862"/>
        <v>0</v>
      </c>
      <c r="JSJ1359" s="84">
        <f t="shared" si="862"/>
        <v>1000000</v>
      </c>
      <c r="JSP1359" s="84" t="s">
        <v>235</v>
      </c>
      <c r="JSQ1359" s="84" t="s">
        <v>236</v>
      </c>
      <c r="JSR1359" s="84">
        <f>JSR1355</f>
        <v>1000000</v>
      </c>
      <c r="JSS1359" s="84">
        <f t="shared" si="862"/>
        <v>0</v>
      </c>
      <c r="JST1359" s="84">
        <f t="shared" si="862"/>
        <v>0</v>
      </c>
      <c r="JSU1359" s="84">
        <f t="shared" si="862"/>
        <v>1000000</v>
      </c>
      <c r="JSV1359" s="84">
        <f t="shared" si="862"/>
        <v>0</v>
      </c>
      <c r="JSW1359" s="84">
        <f t="shared" si="862"/>
        <v>0</v>
      </c>
      <c r="JSX1359" s="84">
        <f t="shared" si="862"/>
        <v>0</v>
      </c>
      <c r="JSY1359" s="84">
        <f t="shared" si="862"/>
        <v>0</v>
      </c>
      <c r="JSZ1359" s="84">
        <f t="shared" si="862"/>
        <v>1000000</v>
      </c>
      <c r="JTF1359" s="84" t="s">
        <v>235</v>
      </c>
      <c r="JTG1359" s="84" t="s">
        <v>236</v>
      </c>
      <c r="JTH1359" s="84">
        <f>JTH1355</f>
        <v>1000000</v>
      </c>
      <c r="JTI1359" s="84">
        <f t="shared" si="862"/>
        <v>0</v>
      </c>
      <c r="JTJ1359" s="84">
        <f t="shared" si="862"/>
        <v>0</v>
      </c>
      <c r="JTK1359" s="84">
        <f t="shared" si="862"/>
        <v>1000000</v>
      </c>
      <c r="JTL1359" s="84">
        <f t="shared" si="862"/>
        <v>0</v>
      </c>
      <c r="JTM1359" s="84">
        <f t="shared" si="862"/>
        <v>0</v>
      </c>
      <c r="JTN1359" s="84">
        <f t="shared" si="862"/>
        <v>0</v>
      </c>
      <c r="JTO1359" s="84">
        <f t="shared" si="862"/>
        <v>0</v>
      </c>
      <c r="JTP1359" s="84">
        <f t="shared" si="862"/>
        <v>1000000</v>
      </c>
      <c r="JTV1359" s="84" t="s">
        <v>235</v>
      </c>
      <c r="JTW1359" s="84" t="s">
        <v>236</v>
      </c>
      <c r="JTX1359" s="84">
        <f>JTX1355</f>
        <v>1000000</v>
      </c>
      <c r="JTY1359" s="84">
        <f t="shared" ref="JTY1359:JWB1360" si="863">JTY1355</f>
        <v>0</v>
      </c>
      <c r="JTZ1359" s="84">
        <f t="shared" si="863"/>
        <v>0</v>
      </c>
      <c r="JUA1359" s="84">
        <f t="shared" si="863"/>
        <v>1000000</v>
      </c>
      <c r="JUB1359" s="84">
        <f t="shared" si="863"/>
        <v>0</v>
      </c>
      <c r="JUC1359" s="84">
        <f t="shared" si="863"/>
        <v>0</v>
      </c>
      <c r="JUD1359" s="84">
        <f t="shared" si="863"/>
        <v>0</v>
      </c>
      <c r="JUE1359" s="84">
        <f t="shared" si="863"/>
        <v>0</v>
      </c>
      <c r="JUF1359" s="84">
        <f t="shared" si="863"/>
        <v>1000000</v>
      </c>
      <c r="JUL1359" s="84" t="s">
        <v>235</v>
      </c>
      <c r="JUM1359" s="84" t="s">
        <v>236</v>
      </c>
      <c r="JUN1359" s="84">
        <f>JUN1355</f>
        <v>1000000</v>
      </c>
      <c r="JUO1359" s="84">
        <f t="shared" si="863"/>
        <v>0</v>
      </c>
      <c r="JUP1359" s="84">
        <f t="shared" si="863"/>
        <v>0</v>
      </c>
      <c r="JUQ1359" s="84">
        <f t="shared" si="863"/>
        <v>1000000</v>
      </c>
      <c r="JUR1359" s="84">
        <f t="shared" si="863"/>
        <v>0</v>
      </c>
      <c r="JUS1359" s="84">
        <f t="shared" si="863"/>
        <v>0</v>
      </c>
      <c r="JUT1359" s="84">
        <f t="shared" si="863"/>
        <v>0</v>
      </c>
      <c r="JUU1359" s="84">
        <f t="shared" si="863"/>
        <v>0</v>
      </c>
      <c r="JUV1359" s="84">
        <f t="shared" si="863"/>
        <v>1000000</v>
      </c>
      <c r="JVB1359" s="84" t="s">
        <v>235</v>
      </c>
      <c r="JVC1359" s="84" t="s">
        <v>236</v>
      </c>
      <c r="JVD1359" s="84">
        <f>JVD1355</f>
        <v>1000000</v>
      </c>
      <c r="JVE1359" s="84">
        <f t="shared" si="863"/>
        <v>0</v>
      </c>
      <c r="JVF1359" s="84">
        <f t="shared" si="863"/>
        <v>0</v>
      </c>
      <c r="JVG1359" s="84">
        <f t="shared" si="863"/>
        <v>1000000</v>
      </c>
      <c r="JVH1359" s="84">
        <f t="shared" si="863"/>
        <v>0</v>
      </c>
      <c r="JVI1359" s="84">
        <f t="shared" si="863"/>
        <v>0</v>
      </c>
      <c r="JVJ1359" s="84">
        <f t="shared" si="863"/>
        <v>0</v>
      </c>
      <c r="JVK1359" s="84">
        <f t="shared" si="863"/>
        <v>0</v>
      </c>
      <c r="JVL1359" s="84">
        <f t="shared" si="863"/>
        <v>1000000</v>
      </c>
      <c r="JVR1359" s="84" t="s">
        <v>235</v>
      </c>
      <c r="JVS1359" s="84" t="s">
        <v>236</v>
      </c>
      <c r="JVT1359" s="84">
        <f>JVT1355</f>
        <v>1000000</v>
      </c>
      <c r="JVU1359" s="84">
        <f t="shared" si="863"/>
        <v>0</v>
      </c>
      <c r="JVV1359" s="84">
        <f t="shared" si="863"/>
        <v>0</v>
      </c>
      <c r="JVW1359" s="84">
        <f t="shared" si="863"/>
        <v>1000000</v>
      </c>
      <c r="JVX1359" s="84">
        <f t="shared" si="863"/>
        <v>0</v>
      </c>
      <c r="JVY1359" s="84">
        <f t="shared" si="863"/>
        <v>0</v>
      </c>
      <c r="JVZ1359" s="84">
        <f t="shared" si="863"/>
        <v>0</v>
      </c>
      <c r="JWA1359" s="84">
        <f t="shared" si="863"/>
        <v>0</v>
      </c>
      <c r="JWB1359" s="84">
        <f t="shared" si="863"/>
        <v>1000000</v>
      </c>
      <c r="JWH1359" s="84" t="s">
        <v>235</v>
      </c>
      <c r="JWI1359" s="84" t="s">
        <v>236</v>
      </c>
      <c r="JWJ1359" s="84">
        <f>JWJ1355</f>
        <v>1000000</v>
      </c>
      <c r="JWK1359" s="84">
        <f t="shared" ref="JWK1359:JYN1360" si="864">JWK1355</f>
        <v>0</v>
      </c>
      <c r="JWL1359" s="84">
        <f t="shared" si="864"/>
        <v>0</v>
      </c>
      <c r="JWM1359" s="84">
        <f t="shared" si="864"/>
        <v>1000000</v>
      </c>
      <c r="JWN1359" s="84">
        <f t="shared" si="864"/>
        <v>0</v>
      </c>
      <c r="JWO1359" s="84">
        <f t="shared" si="864"/>
        <v>0</v>
      </c>
      <c r="JWP1359" s="84">
        <f t="shared" si="864"/>
        <v>0</v>
      </c>
      <c r="JWQ1359" s="84">
        <f t="shared" si="864"/>
        <v>0</v>
      </c>
      <c r="JWR1359" s="84">
        <f t="shared" si="864"/>
        <v>1000000</v>
      </c>
      <c r="JWX1359" s="84" t="s">
        <v>235</v>
      </c>
      <c r="JWY1359" s="84" t="s">
        <v>236</v>
      </c>
      <c r="JWZ1359" s="84">
        <f>JWZ1355</f>
        <v>1000000</v>
      </c>
      <c r="JXA1359" s="84">
        <f t="shared" si="864"/>
        <v>0</v>
      </c>
      <c r="JXB1359" s="84">
        <f t="shared" si="864"/>
        <v>0</v>
      </c>
      <c r="JXC1359" s="84">
        <f t="shared" si="864"/>
        <v>1000000</v>
      </c>
      <c r="JXD1359" s="84">
        <f t="shared" si="864"/>
        <v>0</v>
      </c>
      <c r="JXE1359" s="84">
        <f t="shared" si="864"/>
        <v>0</v>
      </c>
      <c r="JXF1359" s="84">
        <f t="shared" si="864"/>
        <v>0</v>
      </c>
      <c r="JXG1359" s="84">
        <f t="shared" si="864"/>
        <v>0</v>
      </c>
      <c r="JXH1359" s="84">
        <f t="shared" si="864"/>
        <v>1000000</v>
      </c>
      <c r="JXN1359" s="84" t="s">
        <v>235</v>
      </c>
      <c r="JXO1359" s="84" t="s">
        <v>236</v>
      </c>
      <c r="JXP1359" s="84">
        <f>JXP1355</f>
        <v>1000000</v>
      </c>
      <c r="JXQ1359" s="84">
        <f t="shared" si="864"/>
        <v>0</v>
      </c>
      <c r="JXR1359" s="84">
        <f t="shared" si="864"/>
        <v>0</v>
      </c>
      <c r="JXS1359" s="84">
        <f t="shared" si="864"/>
        <v>1000000</v>
      </c>
      <c r="JXT1359" s="84">
        <f t="shared" si="864"/>
        <v>0</v>
      </c>
      <c r="JXU1359" s="84">
        <f t="shared" si="864"/>
        <v>0</v>
      </c>
      <c r="JXV1359" s="84">
        <f t="shared" si="864"/>
        <v>0</v>
      </c>
      <c r="JXW1359" s="84">
        <f t="shared" si="864"/>
        <v>0</v>
      </c>
      <c r="JXX1359" s="84">
        <f t="shared" si="864"/>
        <v>1000000</v>
      </c>
      <c r="JYD1359" s="84" t="s">
        <v>235</v>
      </c>
      <c r="JYE1359" s="84" t="s">
        <v>236</v>
      </c>
      <c r="JYF1359" s="84">
        <f>JYF1355</f>
        <v>1000000</v>
      </c>
      <c r="JYG1359" s="84">
        <f t="shared" si="864"/>
        <v>0</v>
      </c>
      <c r="JYH1359" s="84">
        <f t="shared" si="864"/>
        <v>0</v>
      </c>
      <c r="JYI1359" s="84">
        <f t="shared" si="864"/>
        <v>1000000</v>
      </c>
      <c r="JYJ1359" s="84">
        <f t="shared" si="864"/>
        <v>0</v>
      </c>
      <c r="JYK1359" s="84">
        <f t="shared" si="864"/>
        <v>0</v>
      </c>
      <c r="JYL1359" s="84">
        <f t="shared" si="864"/>
        <v>0</v>
      </c>
      <c r="JYM1359" s="84">
        <f t="shared" si="864"/>
        <v>0</v>
      </c>
      <c r="JYN1359" s="84">
        <f t="shared" si="864"/>
        <v>1000000</v>
      </c>
      <c r="JYT1359" s="84" t="s">
        <v>235</v>
      </c>
      <c r="JYU1359" s="84" t="s">
        <v>236</v>
      </c>
      <c r="JYV1359" s="84">
        <f>JYV1355</f>
        <v>1000000</v>
      </c>
      <c r="JYW1359" s="84">
        <f t="shared" ref="JYW1359:KAZ1360" si="865">JYW1355</f>
        <v>0</v>
      </c>
      <c r="JYX1359" s="84">
        <f t="shared" si="865"/>
        <v>0</v>
      </c>
      <c r="JYY1359" s="84">
        <f t="shared" si="865"/>
        <v>1000000</v>
      </c>
      <c r="JYZ1359" s="84">
        <f t="shared" si="865"/>
        <v>0</v>
      </c>
      <c r="JZA1359" s="84">
        <f t="shared" si="865"/>
        <v>0</v>
      </c>
      <c r="JZB1359" s="84">
        <f t="shared" si="865"/>
        <v>0</v>
      </c>
      <c r="JZC1359" s="84">
        <f t="shared" si="865"/>
        <v>0</v>
      </c>
      <c r="JZD1359" s="84">
        <f t="shared" si="865"/>
        <v>1000000</v>
      </c>
      <c r="JZJ1359" s="84" t="s">
        <v>235</v>
      </c>
      <c r="JZK1359" s="84" t="s">
        <v>236</v>
      </c>
      <c r="JZL1359" s="84">
        <f>JZL1355</f>
        <v>1000000</v>
      </c>
      <c r="JZM1359" s="84">
        <f t="shared" si="865"/>
        <v>0</v>
      </c>
      <c r="JZN1359" s="84">
        <f t="shared" si="865"/>
        <v>0</v>
      </c>
      <c r="JZO1359" s="84">
        <f t="shared" si="865"/>
        <v>1000000</v>
      </c>
      <c r="JZP1359" s="84">
        <f t="shared" si="865"/>
        <v>0</v>
      </c>
      <c r="JZQ1359" s="84">
        <f t="shared" si="865"/>
        <v>0</v>
      </c>
      <c r="JZR1359" s="84">
        <f t="shared" si="865"/>
        <v>0</v>
      </c>
      <c r="JZS1359" s="84">
        <f t="shared" si="865"/>
        <v>0</v>
      </c>
      <c r="JZT1359" s="84">
        <f t="shared" si="865"/>
        <v>1000000</v>
      </c>
      <c r="JZZ1359" s="84" t="s">
        <v>235</v>
      </c>
      <c r="KAA1359" s="84" t="s">
        <v>236</v>
      </c>
      <c r="KAB1359" s="84">
        <f>KAB1355</f>
        <v>1000000</v>
      </c>
      <c r="KAC1359" s="84">
        <f t="shared" si="865"/>
        <v>0</v>
      </c>
      <c r="KAD1359" s="84">
        <f t="shared" si="865"/>
        <v>0</v>
      </c>
      <c r="KAE1359" s="84">
        <f t="shared" si="865"/>
        <v>1000000</v>
      </c>
      <c r="KAF1359" s="84">
        <f t="shared" si="865"/>
        <v>0</v>
      </c>
      <c r="KAG1359" s="84">
        <f t="shared" si="865"/>
        <v>0</v>
      </c>
      <c r="KAH1359" s="84">
        <f t="shared" si="865"/>
        <v>0</v>
      </c>
      <c r="KAI1359" s="84">
        <f t="shared" si="865"/>
        <v>0</v>
      </c>
      <c r="KAJ1359" s="84">
        <f t="shared" si="865"/>
        <v>1000000</v>
      </c>
      <c r="KAP1359" s="84" t="s">
        <v>235</v>
      </c>
      <c r="KAQ1359" s="84" t="s">
        <v>236</v>
      </c>
      <c r="KAR1359" s="84">
        <f>KAR1355</f>
        <v>1000000</v>
      </c>
      <c r="KAS1359" s="84">
        <f t="shared" si="865"/>
        <v>0</v>
      </c>
      <c r="KAT1359" s="84">
        <f t="shared" si="865"/>
        <v>0</v>
      </c>
      <c r="KAU1359" s="84">
        <f t="shared" si="865"/>
        <v>1000000</v>
      </c>
      <c r="KAV1359" s="84">
        <f t="shared" si="865"/>
        <v>0</v>
      </c>
      <c r="KAW1359" s="84">
        <f t="shared" si="865"/>
        <v>0</v>
      </c>
      <c r="KAX1359" s="84">
        <f t="shared" si="865"/>
        <v>0</v>
      </c>
      <c r="KAY1359" s="84">
        <f t="shared" si="865"/>
        <v>0</v>
      </c>
      <c r="KAZ1359" s="84">
        <f t="shared" si="865"/>
        <v>1000000</v>
      </c>
      <c r="KBF1359" s="84" t="s">
        <v>235</v>
      </c>
      <c r="KBG1359" s="84" t="s">
        <v>236</v>
      </c>
      <c r="KBH1359" s="84">
        <f>KBH1355</f>
        <v>1000000</v>
      </c>
      <c r="KBI1359" s="84">
        <f t="shared" ref="KBI1359:KDL1360" si="866">KBI1355</f>
        <v>0</v>
      </c>
      <c r="KBJ1359" s="84">
        <f t="shared" si="866"/>
        <v>0</v>
      </c>
      <c r="KBK1359" s="84">
        <f t="shared" si="866"/>
        <v>1000000</v>
      </c>
      <c r="KBL1359" s="84">
        <f t="shared" si="866"/>
        <v>0</v>
      </c>
      <c r="KBM1359" s="84">
        <f t="shared" si="866"/>
        <v>0</v>
      </c>
      <c r="KBN1359" s="84">
        <f t="shared" si="866"/>
        <v>0</v>
      </c>
      <c r="KBO1359" s="84">
        <f t="shared" si="866"/>
        <v>0</v>
      </c>
      <c r="KBP1359" s="84">
        <f t="shared" si="866"/>
        <v>1000000</v>
      </c>
      <c r="KBV1359" s="84" t="s">
        <v>235</v>
      </c>
      <c r="KBW1359" s="84" t="s">
        <v>236</v>
      </c>
      <c r="KBX1359" s="84">
        <f>KBX1355</f>
        <v>1000000</v>
      </c>
      <c r="KBY1359" s="84">
        <f t="shared" si="866"/>
        <v>0</v>
      </c>
      <c r="KBZ1359" s="84">
        <f t="shared" si="866"/>
        <v>0</v>
      </c>
      <c r="KCA1359" s="84">
        <f t="shared" si="866"/>
        <v>1000000</v>
      </c>
      <c r="KCB1359" s="84">
        <f t="shared" si="866"/>
        <v>0</v>
      </c>
      <c r="KCC1359" s="84">
        <f t="shared" si="866"/>
        <v>0</v>
      </c>
      <c r="KCD1359" s="84">
        <f t="shared" si="866"/>
        <v>0</v>
      </c>
      <c r="KCE1359" s="84">
        <f t="shared" si="866"/>
        <v>0</v>
      </c>
      <c r="KCF1359" s="84">
        <f t="shared" si="866"/>
        <v>1000000</v>
      </c>
      <c r="KCL1359" s="84" t="s">
        <v>235</v>
      </c>
      <c r="KCM1359" s="84" t="s">
        <v>236</v>
      </c>
      <c r="KCN1359" s="84">
        <f>KCN1355</f>
        <v>1000000</v>
      </c>
      <c r="KCO1359" s="84">
        <f t="shared" si="866"/>
        <v>0</v>
      </c>
      <c r="KCP1359" s="84">
        <f t="shared" si="866"/>
        <v>0</v>
      </c>
      <c r="KCQ1359" s="84">
        <f t="shared" si="866"/>
        <v>1000000</v>
      </c>
      <c r="KCR1359" s="84">
        <f t="shared" si="866"/>
        <v>0</v>
      </c>
      <c r="KCS1359" s="84">
        <f t="shared" si="866"/>
        <v>0</v>
      </c>
      <c r="KCT1359" s="84">
        <f t="shared" si="866"/>
        <v>0</v>
      </c>
      <c r="KCU1359" s="84">
        <f t="shared" si="866"/>
        <v>0</v>
      </c>
      <c r="KCV1359" s="84">
        <f t="shared" si="866"/>
        <v>1000000</v>
      </c>
      <c r="KDB1359" s="84" t="s">
        <v>235</v>
      </c>
      <c r="KDC1359" s="84" t="s">
        <v>236</v>
      </c>
      <c r="KDD1359" s="84">
        <f>KDD1355</f>
        <v>1000000</v>
      </c>
      <c r="KDE1359" s="84">
        <f t="shared" si="866"/>
        <v>0</v>
      </c>
      <c r="KDF1359" s="84">
        <f t="shared" si="866"/>
        <v>0</v>
      </c>
      <c r="KDG1359" s="84">
        <f t="shared" si="866"/>
        <v>1000000</v>
      </c>
      <c r="KDH1359" s="84">
        <f t="shared" si="866"/>
        <v>0</v>
      </c>
      <c r="KDI1359" s="84">
        <f t="shared" si="866"/>
        <v>0</v>
      </c>
      <c r="KDJ1359" s="84">
        <f t="shared" si="866"/>
        <v>0</v>
      </c>
      <c r="KDK1359" s="84">
        <f t="shared" si="866"/>
        <v>0</v>
      </c>
      <c r="KDL1359" s="84">
        <f t="shared" si="866"/>
        <v>1000000</v>
      </c>
      <c r="KDR1359" s="84" t="s">
        <v>235</v>
      </c>
      <c r="KDS1359" s="84" t="s">
        <v>236</v>
      </c>
      <c r="KDT1359" s="84">
        <f>KDT1355</f>
        <v>1000000</v>
      </c>
      <c r="KDU1359" s="84">
        <f t="shared" ref="KDU1359:KFX1360" si="867">KDU1355</f>
        <v>0</v>
      </c>
      <c r="KDV1359" s="84">
        <f t="shared" si="867"/>
        <v>0</v>
      </c>
      <c r="KDW1359" s="84">
        <f t="shared" si="867"/>
        <v>1000000</v>
      </c>
      <c r="KDX1359" s="84">
        <f t="shared" si="867"/>
        <v>0</v>
      </c>
      <c r="KDY1359" s="84">
        <f t="shared" si="867"/>
        <v>0</v>
      </c>
      <c r="KDZ1359" s="84">
        <f t="shared" si="867"/>
        <v>0</v>
      </c>
      <c r="KEA1359" s="84">
        <f t="shared" si="867"/>
        <v>0</v>
      </c>
      <c r="KEB1359" s="84">
        <f t="shared" si="867"/>
        <v>1000000</v>
      </c>
      <c r="KEH1359" s="84" t="s">
        <v>235</v>
      </c>
      <c r="KEI1359" s="84" t="s">
        <v>236</v>
      </c>
      <c r="KEJ1359" s="84">
        <f>KEJ1355</f>
        <v>1000000</v>
      </c>
      <c r="KEK1359" s="84">
        <f t="shared" si="867"/>
        <v>0</v>
      </c>
      <c r="KEL1359" s="84">
        <f t="shared" si="867"/>
        <v>0</v>
      </c>
      <c r="KEM1359" s="84">
        <f t="shared" si="867"/>
        <v>1000000</v>
      </c>
      <c r="KEN1359" s="84">
        <f t="shared" si="867"/>
        <v>0</v>
      </c>
      <c r="KEO1359" s="84">
        <f t="shared" si="867"/>
        <v>0</v>
      </c>
      <c r="KEP1359" s="84">
        <f t="shared" si="867"/>
        <v>0</v>
      </c>
      <c r="KEQ1359" s="84">
        <f t="shared" si="867"/>
        <v>0</v>
      </c>
      <c r="KER1359" s="84">
        <f t="shared" si="867"/>
        <v>1000000</v>
      </c>
      <c r="KEX1359" s="84" t="s">
        <v>235</v>
      </c>
      <c r="KEY1359" s="84" t="s">
        <v>236</v>
      </c>
      <c r="KEZ1359" s="84">
        <f>KEZ1355</f>
        <v>1000000</v>
      </c>
      <c r="KFA1359" s="84">
        <f t="shared" si="867"/>
        <v>0</v>
      </c>
      <c r="KFB1359" s="84">
        <f t="shared" si="867"/>
        <v>0</v>
      </c>
      <c r="KFC1359" s="84">
        <f t="shared" si="867"/>
        <v>1000000</v>
      </c>
      <c r="KFD1359" s="84">
        <f t="shared" si="867"/>
        <v>0</v>
      </c>
      <c r="KFE1359" s="84">
        <f t="shared" si="867"/>
        <v>0</v>
      </c>
      <c r="KFF1359" s="84">
        <f t="shared" si="867"/>
        <v>0</v>
      </c>
      <c r="KFG1359" s="84">
        <f t="shared" si="867"/>
        <v>0</v>
      </c>
      <c r="KFH1359" s="84">
        <f t="shared" si="867"/>
        <v>1000000</v>
      </c>
      <c r="KFN1359" s="84" t="s">
        <v>235</v>
      </c>
      <c r="KFO1359" s="84" t="s">
        <v>236</v>
      </c>
      <c r="KFP1359" s="84">
        <f>KFP1355</f>
        <v>1000000</v>
      </c>
      <c r="KFQ1359" s="84">
        <f t="shared" si="867"/>
        <v>0</v>
      </c>
      <c r="KFR1359" s="84">
        <f t="shared" si="867"/>
        <v>0</v>
      </c>
      <c r="KFS1359" s="84">
        <f t="shared" si="867"/>
        <v>1000000</v>
      </c>
      <c r="KFT1359" s="84">
        <f t="shared" si="867"/>
        <v>0</v>
      </c>
      <c r="KFU1359" s="84">
        <f t="shared" si="867"/>
        <v>0</v>
      </c>
      <c r="KFV1359" s="84">
        <f t="shared" si="867"/>
        <v>0</v>
      </c>
      <c r="KFW1359" s="84">
        <f t="shared" si="867"/>
        <v>0</v>
      </c>
      <c r="KFX1359" s="84">
        <f t="shared" si="867"/>
        <v>1000000</v>
      </c>
      <c r="KGD1359" s="84" t="s">
        <v>235</v>
      </c>
      <c r="KGE1359" s="84" t="s">
        <v>236</v>
      </c>
      <c r="KGF1359" s="84">
        <f>KGF1355</f>
        <v>1000000</v>
      </c>
      <c r="KGG1359" s="84">
        <f t="shared" ref="KGG1359:KIJ1360" si="868">KGG1355</f>
        <v>0</v>
      </c>
      <c r="KGH1359" s="84">
        <f t="shared" si="868"/>
        <v>0</v>
      </c>
      <c r="KGI1359" s="84">
        <f t="shared" si="868"/>
        <v>1000000</v>
      </c>
      <c r="KGJ1359" s="84">
        <f t="shared" si="868"/>
        <v>0</v>
      </c>
      <c r="KGK1359" s="84">
        <f t="shared" si="868"/>
        <v>0</v>
      </c>
      <c r="KGL1359" s="84">
        <f t="shared" si="868"/>
        <v>0</v>
      </c>
      <c r="KGM1359" s="84">
        <f t="shared" si="868"/>
        <v>0</v>
      </c>
      <c r="KGN1359" s="84">
        <f t="shared" si="868"/>
        <v>1000000</v>
      </c>
      <c r="KGT1359" s="84" t="s">
        <v>235</v>
      </c>
      <c r="KGU1359" s="84" t="s">
        <v>236</v>
      </c>
      <c r="KGV1359" s="84">
        <f>KGV1355</f>
        <v>1000000</v>
      </c>
      <c r="KGW1359" s="84">
        <f t="shared" si="868"/>
        <v>0</v>
      </c>
      <c r="KGX1359" s="84">
        <f t="shared" si="868"/>
        <v>0</v>
      </c>
      <c r="KGY1359" s="84">
        <f t="shared" si="868"/>
        <v>1000000</v>
      </c>
      <c r="KGZ1359" s="84">
        <f t="shared" si="868"/>
        <v>0</v>
      </c>
      <c r="KHA1359" s="84">
        <f t="shared" si="868"/>
        <v>0</v>
      </c>
      <c r="KHB1359" s="84">
        <f t="shared" si="868"/>
        <v>0</v>
      </c>
      <c r="KHC1359" s="84">
        <f t="shared" si="868"/>
        <v>0</v>
      </c>
      <c r="KHD1359" s="84">
        <f t="shared" si="868"/>
        <v>1000000</v>
      </c>
      <c r="KHJ1359" s="84" t="s">
        <v>235</v>
      </c>
      <c r="KHK1359" s="84" t="s">
        <v>236</v>
      </c>
      <c r="KHL1359" s="84">
        <f>KHL1355</f>
        <v>1000000</v>
      </c>
      <c r="KHM1359" s="84">
        <f t="shared" si="868"/>
        <v>0</v>
      </c>
      <c r="KHN1359" s="84">
        <f t="shared" si="868"/>
        <v>0</v>
      </c>
      <c r="KHO1359" s="84">
        <f t="shared" si="868"/>
        <v>1000000</v>
      </c>
      <c r="KHP1359" s="84">
        <f t="shared" si="868"/>
        <v>0</v>
      </c>
      <c r="KHQ1359" s="84">
        <f t="shared" si="868"/>
        <v>0</v>
      </c>
      <c r="KHR1359" s="84">
        <f t="shared" si="868"/>
        <v>0</v>
      </c>
      <c r="KHS1359" s="84">
        <f t="shared" si="868"/>
        <v>0</v>
      </c>
      <c r="KHT1359" s="84">
        <f t="shared" si="868"/>
        <v>1000000</v>
      </c>
      <c r="KHZ1359" s="84" t="s">
        <v>235</v>
      </c>
      <c r="KIA1359" s="84" t="s">
        <v>236</v>
      </c>
      <c r="KIB1359" s="84">
        <f>KIB1355</f>
        <v>1000000</v>
      </c>
      <c r="KIC1359" s="84">
        <f t="shared" si="868"/>
        <v>0</v>
      </c>
      <c r="KID1359" s="84">
        <f t="shared" si="868"/>
        <v>0</v>
      </c>
      <c r="KIE1359" s="84">
        <f t="shared" si="868"/>
        <v>1000000</v>
      </c>
      <c r="KIF1359" s="84">
        <f t="shared" si="868"/>
        <v>0</v>
      </c>
      <c r="KIG1359" s="84">
        <f t="shared" si="868"/>
        <v>0</v>
      </c>
      <c r="KIH1359" s="84">
        <f t="shared" si="868"/>
        <v>0</v>
      </c>
      <c r="KII1359" s="84">
        <f t="shared" si="868"/>
        <v>0</v>
      </c>
      <c r="KIJ1359" s="84">
        <f t="shared" si="868"/>
        <v>1000000</v>
      </c>
      <c r="KIP1359" s="84" t="s">
        <v>235</v>
      </c>
      <c r="KIQ1359" s="84" t="s">
        <v>236</v>
      </c>
      <c r="KIR1359" s="84">
        <f>KIR1355</f>
        <v>1000000</v>
      </c>
      <c r="KIS1359" s="84">
        <f t="shared" ref="KIS1359:KKV1360" si="869">KIS1355</f>
        <v>0</v>
      </c>
      <c r="KIT1359" s="84">
        <f t="shared" si="869"/>
        <v>0</v>
      </c>
      <c r="KIU1359" s="84">
        <f t="shared" si="869"/>
        <v>1000000</v>
      </c>
      <c r="KIV1359" s="84">
        <f t="shared" si="869"/>
        <v>0</v>
      </c>
      <c r="KIW1359" s="84">
        <f t="shared" si="869"/>
        <v>0</v>
      </c>
      <c r="KIX1359" s="84">
        <f t="shared" si="869"/>
        <v>0</v>
      </c>
      <c r="KIY1359" s="84">
        <f t="shared" si="869"/>
        <v>0</v>
      </c>
      <c r="KIZ1359" s="84">
        <f t="shared" si="869"/>
        <v>1000000</v>
      </c>
      <c r="KJF1359" s="84" t="s">
        <v>235</v>
      </c>
      <c r="KJG1359" s="84" t="s">
        <v>236</v>
      </c>
      <c r="KJH1359" s="84">
        <f>KJH1355</f>
        <v>1000000</v>
      </c>
      <c r="KJI1359" s="84">
        <f t="shared" si="869"/>
        <v>0</v>
      </c>
      <c r="KJJ1359" s="84">
        <f t="shared" si="869"/>
        <v>0</v>
      </c>
      <c r="KJK1359" s="84">
        <f t="shared" si="869"/>
        <v>1000000</v>
      </c>
      <c r="KJL1359" s="84">
        <f t="shared" si="869"/>
        <v>0</v>
      </c>
      <c r="KJM1359" s="84">
        <f t="shared" si="869"/>
        <v>0</v>
      </c>
      <c r="KJN1359" s="84">
        <f t="shared" si="869"/>
        <v>0</v>
      </c>
      <c r="KJO1359" s="84">
        <f t="shared" si="869"/>
        <v>0</v>
      </c>
      <c r="KJP1359" s="84">
        <f t="shared" si="869"/>
        <v>1000000</v>
      </c>
      <c r="KJV1359" s="84" t="s">
        <v>235</v>
      </c>
      <c r="KJW1359" s="84" t="s">
        <v>236</v>
      </c>
      <c r="KJX1359" s="84">
        <f>KJX1355</f>
        <v>1000000</v>
      </c>
      <c r="KJY1359" s="84">
        <f t="shared" si="869"/>
        <v>0</v>
      </c>
      <c r="KJZ1359" s="84">
        <f t="shared" si="869"/>
        <v>0</v>
      </c>
      <c r="KKA1359" s="84">
        <f t="shared" si="869"/>
        <v>1000000</v>
      </c>
      <c r="KKB1359" s="84">
        <f t="shared" si="869"/>
        <v>0</v>
      </c>
      <c r="KKC1359" s="84">
        <f t="shared" si="869"/>
        <v>0</v>
      </c>
      <c r="KKD1359" s="84">
        <f t="shared" si="869"/>
        <v>0</v>
      </c>
      <c r="KKE1359" s="84">
        <f t="shared" si="869"/>
        <v>0</v>
      </c>
      <c r="KKF1359" s="84">
        <f t="shared" si="869"/>
        <v>1000000</v>
      </c>
      <c r="KKL1359" s="84" t="s">
        <v>235</v>
      </c>
      <c r="KKM1359" s="84" t="s">
        <v>236</v>
      </c>
      <c r="KKN1359" s="84">
        <f>KKN1355</f>
        <v>1000000</v>
      </c>
      <c r="KKO1359" s="84">
        <f t="shared" si="869"/>
        <v>0</v>
      </c>
      <c r="KKP1359" s="84">
        <f t="shared" si="869"/>
        <v>0</v>
      </c>
      <c r="KKQ1359" s="84">
        <f t="shared" si="869"/>
        <v>1000000</v>
      </c>
      <c r="KKR1359" s="84">
        <f t="shared" si="869"/>
        <v>0</v>
      </c>
      <c r="KKS1359" s="84">
        <f t="shared" si="869"/>
        <v>0</v>
      </c>
      <c r="KKT1359" s="84">
        <f t="shared" si="869"/>
        <v>0</v>
      </c>
      <c r="KKU1359" s="84">
        <f t="shared" si="869"/>
        <v>0</v>
      </c>
      <c r="KKV1359" s="84">
        <f t="shared" si="869"/>
        <v>1000000</v>
      </c>
      <c r="KLB1359" s="84" t="s">
        <v>235</v>
      </c>
      <c r="KLC1359" s="84" t="s">
        <v>236</v>
      </c>
      <c r="KLD1359" s="84">
        <f>KLD1355</f>
        <v>1000000</v>
      </c>
      <c r="KLE1359" s="84">
        <f t="shared" ref="KLE1359:KNH1360" si="870">KLE1355</f>
        <v>0</v>
      </c>
      <c r="KLF1359" s="84">
        <f t="shared" si="870"/>
        <v>0</v>
      </c>
      <c r="KLG1359" s="84">
        <f t="shared" si="870"/>
        <v>1000000</v>
      </c>
      <c r="KLH1359" s="84">
        <f t="shared" si="870"/>
        <v>0</v>
      </c>
      <c r="KLI1359" s="84">
        <f t="shared" si="870"/>
        <v>0</v>
      </c>
      <c r="KLJ1359" s="84">
        <f t="shared" si="870"/>
        <v>0</v>
      </c>
      <c r="KLK1359" s="84">
        <f t="shared" si="870"/>
        <v>0</v>
      </c>
      <c r="KLL1359" s="84">
        <f t="shared" si="870"/>
        <v>1000000</v>
      </c>
      <c r="KLR1359" s="84" t="s">
        <v>235</v>
      </c>
      <c r="KLS1359" s="84" t="s">
        <v>236</v>
      </c>
      <c r="KLT1359" s="84">
        <f>KLT1355</f>
        <v>1000000</v>
      </c>
      <c r="KLU1359" s="84">
        <f t="shared" si="870"/>
        <v>0</v>
      </c>
      <c r="KLV1359" s="84">
        <f t="shared" si="870"/>
        <v>0</v>
      </c>
      <c r="KLW1359" s="84">
        <f t="shared" si="870"/>
        <v>1000000</v>
      </c>
      <c r="KLX1359" s="84">
        <f t="shared" si="870"/>
        <v>0</v>
      </c>
      <c r="KLY1359" s="84">
        <f t="shared" si="870"/>
        <v>0</v>
      </c>
      <c r="KLZ1359" s="84">
        <f t="shared" si="870"/>
        <v>0</v>
      </c>
      <c r="KMA1359" s="84">
        <f t="shared" si="870"/>
        <v>0</v>
      </c>
      <c r="KMB1359" s="84">
        <f t="shared" si="870"/>
        <v>1000000</v>
      </c>
      <c r="KMH1359" s="84" t="s">
        <v>235</v>
      </c>
      <c r="KMI1359" s="84" t="s">
        <v>236</v>
      </c>
      <c r="KMJ1359" s="84">
        <f>KMJ1355</f>
        <v>1000000</v>
      </c>
      <c r="KMK1359" s="84">
        <f t="shared" si="870"/>
        <v>0</v>
      </c>
      <c r="KML1359" s="84">
        <f t="shared" si="870"/>
        <v>0</v>
      </c>
      <c r="KMM1359" s="84">
        <f t="shared" si="870"/>
        <v>1000000</v>
      </c>
      <c r="KMN1359" s="84">
        <f t="shared" si="870"/>
        <v>0</v>
      </c>
      <c r="KMO1359" s="84">
        <f t="shared" si="870"/>
        <v>0</v>
      </c>
      <c r="KMP1359" s="84">
        <f t="shared" si="870"/>
        <v>0</v>
      </c>
      <c r="KMQ1359" s="84">
        <f t="shared" si="870"/>
        <v>0</v>
      </c>
      <c r="KMR1359" s="84">
        <f t="shared" si="870"/>
        <v>1000000</v>
      </c>
      <c r="KMX1359" s="84" t="s">
        <v>235</v>
      </c>
      <c r="KMY1359" s="84" t="s">
        <v>236</v>
      </c>
      <c r="KMZ1359" s="84">
        <f>KMZ1355</f>
        <v>1000000</v>
      </c>
      <c r="KNA1359" s="84">
        <f t="shared" si="870"/>
        <v>0</v>
      </c>
      <c r="KNB1359" s="84">
        <f t="shared" si="870"/>
        <v>0</v>
      </c>
      <c r="KNC1359" s="84">
        <f t="shared" si="870"/>
        <v>1000000</v>
      </c>
      <c r="KND1359" s="84">
        <f t="shared" si="870"/>
        <v>0</v>
      </c>
      <c r="KNE1359" s="84">
        <f t="shared" si="870"/>
        <v>0</v>
      </c>
      <c r="KNF1359" s="84">
        <f t="shared" si="870"/>
        <v>0</v>
      </c>
      <c r="KNG1359" s="84">
        <f t="shared" si="870"/>
        <v>0</v>
      </c>
      <c r="KNH1359" s="84">
        <f t="shared" si="870"/>
        <v>1000000</v>
      </c>
      <c r="KNN1359" s="84" t="s">
        <v>235</v>
      </c>
      <c r="KNO1359" s="84" t="s">
        <v>236</v>
      </c>
      <c r="KNP1359" s="84">
        <f>KNP1355</f>
        <v>1000000</v>
      </c>
      <c r="KNQ1359" s="84">
        <f t="shared" ref="KNQ1359:KPT1360" si="871">KNQ1355</f>
        <v>0</v>
      </c>
      <c r="KNR1359" s="84">
        <f t="shared" si="871"/>
        <v>0</v>
      </c>
      <c r="KNS1359" s="84">
        <f t="shared" si="871"/>
        <v>1000000</v>
      </c>
      <c r="KNT1359" s="84">
        <f t="shared" si="871"/>
        <v>0</v>
      </c>
      <c r="KNU1359" s="84">
        <f t="shared" si="871"/>
        <v>0</v>
      </c>
      <c r="KNV1359" s="84">
        <f t="shared" si="871"/>
        <v>0</v>
      </c>
      <c r="KNW1359" s="84">
        <f t="shared" si="871"/>
        <v>0</v>
      </c>
      <c r="KNX1359" s="84">
        <f t="shared" si="871"/>
        <v>1000000</v>
      </c>
      <c r="KOD1359" s="84" t="s">
        <v>235</v>
      </c>
      <c r="KOE1359" s="84" t="s">
        <v>236</v>
      </c>
      <c r="KOF1359" s="84">
        <f>KOF1355</f>
        <v>1000000</v>
      </c>
      <c r="KOG1359" s="84">
        <f t="shared" si="871"/>
        <v>0</v>
      </c>
      <c r="KOH1359" s="84">
        <f t="shared" si="871"/>
        <v>0</v>
      </c>
      <c r="KOI1359" s="84">
        <f t="shared" si="871"/>
        <v>1000000</v>
      </c>
      <c r="KOJ1359" s="84">
        <f t="shared" si="871"/>
        <v>0</v>
      </c>
      <c r="KOK1359" s="84">
        <f t="shared" si="871"/>
        <v>0</v>
      </c>
      <c r="KOL1359" s="84">
        <f t="shared" si="871"/>
        <v>0</v>
      </c>
      <c r="KOM1359" s="84">
        <f t="shared" si="871"/>
        <v>0</v>
      </c>
      <c r="KON1359" s="84">
        <f t="shared" si="871"/>
        <v>1000000</v>
      </c>
      <c r="KOT1359" s="84" t="s">
        <v>235</v>
      </c>
      <c r="KOU1359" s="84" t="s">
        <v>236</v>
      </c>
      <c r="KOV1359" s="84">
        <f>KOV1355</f>
        <v>1000000</v>
      </c>
      <c r="KOW1359" s="84">
        <f t="shared" si="871"/>
        <v>0</v>
      </c>
      <c r="KOX1359" s="84">
        <f t="shared" si="871"/>
        <v>0</v>
      </c>
      <c r="KOY1359" s="84">
        <f t="shared" si="871"/>
        <v>1000000</v>
      </c>
      <c r="KOZ1359" s="84">
        <f t="shared" si="871"/>
        <v>0</v>
      </c>
      <c r="KPA1359" s="84">
        <f t="shared" si="871"/>
        <v>0</v>
      </c>
      <c r="KPB1359" s="84">
        <f t="shared" si="871"/>
        <v>0</v>
      </c>
      <c r="KPC1359" s="84">
        <f t="shared" si="871"/>
        <v>0</v>
      </c>
      <c r="KPD1359" s="84">
        <f t="shared" si="871"/>
        <v>1000000</v>
      </c>
      <c r="KPJ1359" s="84" t="s">
        <v>235</v>
      </c>
      <c r="KPK1359" s="84" t="s">
        <v>236</v>
      </c>
      <c r="KPL1359" s="84">
        <f>KPL1355</f>
        <v>1000000</v>
      </c>
      <c r="KPM1359" s="84">
        <f t="shared" si="871"/>
        <v>0</v>
      </c>
      <c r="KPN1359" s="84">
        <f t="shared" si="871"/>
        <v>0</v>
      </c>
      <c r="KPO1359" s="84">
        <f t="shared" si="871"/>
        <v>1000000</v>
      </c>
      <c r="KPP1359" s="84">
        <f t="shared" si="871"/>
        <v>0</v>
      </c>
      <c r="KPQ1359" s="84">
        <f t="shared" si="871"/>
        <v>0</v>
      </c>
      <c r="KPR1359" s="84">
        <f t="shared" si="871"/>
        <v>0</v>
      </c>
      <c r="KPS1359" s="84">
        <f t="shared" si="871"/>
        <v>0</v>
      </c>
      <c r="KPT1359" s="84">
        <f t="shared" si="871"/>
        <v>1000000</v>
      </c>
      <c r="KPZ1359" s="84" t="s">
        <v>235</v>
      </c>
      <c r="KQA1359" s="84" t="s">
        <v>236</v>
      </c>
      <c r="KQB1359" s="84">
        <f>KQB1355</f>
        <v>1000000</v>
      </c>
      <c r="KQC1359" s="84">
        <f t="shared" ref="KQC1359:KSF1360" si="872">KQC1355</f>
        <v>0</v>
      </c>
      <c r="KQD1359" s="84">
        <f t="shared" si="872"/>
        <v>0</v>
      </c>
      <c r="KQE1359" s="84">
        <f t="shared" si="872"/>
        <v>1000000</v>
      </c>
      <c r="KQF1359" s="84">
        <f t="shared" si="872"/>
        <v>0</v>
      </c>
      <c r="KQG1359" s="84">
        <f t="shared" si="872"/>
        <v>0</v>
      </c>
      <c r="KQH1359" s="84">
        <f t="shared" si="872"/>
        <v>0</v>
      </c>
      <c r="KQI1359" s="84">
        <f t="shared" si="872"/>
        <v>0</v>
      </c>
      <c r="KQJ1359" s="84">
        <f t="shared" si="872"/>
        <v>1000000</v>
      </c>
      <c r="KQP1359" s="84" t="s">
        <v>235</v>
      </c>
      <c r="KQQ1359" s="84" t="s">
        <v>236</v>
      </c>
      <c r="KQR1359" s="84">
        <f>KQR1355</f>
        <v>1000000</v>
      </c>
      <c r="KQS1359" s="84">
        <f t="shared" si="872"/>
        <v>0</v>
      </c>
      <c r="KQT1359" s="84">
        <f t="shared" si="872"/>
        <v>0</v>
      </c>
      <c r="KQU1359" s="84">
        <f t="shared" si="872"/>
        <v>1000000</v>
      </c>
      <c r="KQV1359" s="84">
        <f t="shared" si="872"/>
        <v>0</v>
      </c>
      <c r="KQW1359" s="84">
        <f t="shared" si="872"/>
        <v>0</v>
      </c>
      <c r="KQX1359" s="84">
        <f t="shared" si="872"/>
        <v>0</v>
      </c>
      <c r="KQY1359" s="84">
        <f t="shared" si="872"/>
        <v>0</v>
      </c>
      <c r="KQZ1359" s="84">
        <f t="shared" si="872"/>
        <v>1000000</v>
      </c>
      <c r="KRF1359" s="84" t="s">
        <v>235</v>
      </c>
      <c r="KRG1359" s="84" t="s">
        <v>236</v>
      </c>
      <c r="KRH1359" s="84">
        <f>KRH1355</f>
        <v>1000000</v>
      </c>
      <c r="KRI1359" s="84">
        <f t="shared" si="872"/>
        <v>0</v>
      </c>
      <c r="KRJ1359" s="84">
        <f t="shared" si="872"/>
        <v>0</v>
      </c>
      <c r="KRK1359" s="84">
        <f t="shared" si="872"/>
        <v>1000000</v>
      </c>
      <c r="KRL1359" s="84">
        <f t="shared" si="872"/>
        <v>0</v>
      </c>
      <c r="KRM1359" s="84">
        <f t="shared" si="872"/>
        <v>0</v>
      </c>
      <c r="KRN1359" s="84">
        <f t="shared" si="872"/>
        <v>0</v>
      </c>
      <c r="KRO1359" s="84">
        <f t="shared" si="872"/>
        <v>0</v>
      </c>
      <c r="KRP1359" s="84">
        <f t="shared" si="872"/>
        <v>1000000</v>
      </c>
      <c r="KRV1359" s="84" t="s">
        <v>235</v>
      </c>
      <c r="KRW1359" s="84" t="s">
        <v>236</v>
      </c>
      <c r="KRX1359" s="84">
        <f>KRX1355</f>
        <v>1000000</v>
      </c>
      <c r="KRY1359" s="84">
        <f t="shared" si="872"/>
        <v>0</v>
      </c>
      <c r="KRZ1359" s="84">
        <f t="shared" si="872"/>
        <v>0</v>
      </c>
      <c r="KSA1359" s="84">
        <f t="shared" si="872"/>
        <v>1000000</v>
      </c>
      <c r="KSB1359" s="84">
        <f t="shared" si="872"/>
        <v>0</v>
      </c>
      <c r="KSC1359" s="84">
        <f t="shared" si="872"/>
        <v>0</v>
      </c>
      <c r="KSD1359" s="84">
        <f t="shared" si="872"/>
        <v>0</v>
      </c>
      <c r="KSE1359" s="84">
        <f t="shared" si="872"/>
        <v>0</v>
      </c>
      <c r="KSF1359" s="84">
        <f t="shared" si="872"/>
        <v>1000000</v>
      </c>
      <c r="KSL1359" s="84" t="s">
        <v>235</v>
      </c>
      <c r="KSM1359" s="84" t="s">
        <v>236</v>
      </c>
      <c r="KSN1359" s="84">
        <f>KSN1355</f>
        <v>1000000</v>
      </c>
      <c r="KSO1359" s="84">
        <f t="shared" ref="KSO1359:KUR1360" si="873">KSO1355</f>
        <v>0</v>
      </c>
      <c r="KSP1359" s="84">
        <f t="shared" si="873"/>
        <v>0</v>
      </c>
      <c r="KSQ1359" s="84">
        <f t="shared" si="873"/>
        <v>1000000</v>
      </c>
      <c r="KSR1359" s="84">
        <f t="shared" si="873"/>
        <v>0</v>
      </c>
      <c r="KSS1359" s="84">
        <f t="shared" si="873"/>
        <v>0</v>
      </c>
      <c r="KST1359" s="84">
        <f t="shared" si="873"/>
        <v>0</v>
      </c>
      <c r="KSU1359" s="84">
        <f t="shared" si="873"/>
        <v>0</v>
      </c>
      <c r="KSV1359" s="84">
        <f t="shared" si="873"/>
        <v>1000000</v>
      </c>
      <c r="KTB1359" s="84" t="s">
        <v>235</v>
      </c>
      <c r="KTC1359" s="84" t="s">
        <v>236</v>
      </c>
      <c r="KTD1359" s="84">
        <f>KTD1355</f>
        <v>1000000</v>
      </c>
      <c r="KTE1359" s="84">
        <f t="shared" si="873"/>
        <v>0</v>
      </c>
      <c r="KTF1359" s="84">
        <f t="shared" si="873"/>
        <v>0</v>
      </c>
      <c r="KTG1359" s="84">
        <f t="shared" si="873"/>
        <v>1000000</v>
      </c>
      <c r="KTH1359" s="84">
        <f t="shared" si="873"/>
        <v>0</v>
      </c>
      <c r="KTI1359" s="84">
        <f t="shared" si="873"/>
        <v>0</v>
      </c>
      <c r="KTJ1359" s="84">
        <f t="shared" si="873"/>
        <v>0</v>
      </c>
      <c r="KTK1359" s="84">
        <f t="shared" si="873"/>
        <v>0</v>
      </c>
      <c r="KTL1359" s="84">
        <f t="shared" si="873"/>
        <v>1000000</v>
      </c>
      <c r="KTR1359" s="84" t="s">
        <v>235</v>
      </c>
      <c r="KTS1359" s="84" t="s">
        <v>236</v>
      </c>
      <c r="KTT1359" s="84">
        <f>KTT1355</f>
        <v>1000000</v>
      </c>
      <c r="KTU1359" s="84">
        <f t="shared" si="873"/>
        <v>0</v>
      </c>
      <c r="KTV1359" s="84">
        <f t="shared" si="873"/>
        <v>0</v>
      </c>
      <c r="KTW1359" s="84">
        <f t="shared" si="873"/>
        <v>1000000</v>
      </c>
      <c r="KTX1359" s="84">
        <f t="shared" si="873"/>
        <v>0</v>
      </c>
      <c r="KTY1359" s="84">
        <f t="shared" si="873"/>
        <v>0</v>
      </c>
      <c r="KTZ1359" s="84">
        <f t="shared" si="873"/>
        <v>0</v>
      </c>
      <c r="KUA1359" s="84">
        <f t="shared" si="873"/>
        <v>0</v>
      </c>
      <c r="KUB1359" s="84">
        <f t="shared" si="873"/>
        <v>1000000</v>
      </c>
      <c r="KUH1359" s="84" t="s">
        <v>235</v>
      </c>
      <c r="KUI1359" s="84" t="s">
        <v>236</v>
      </c>
      <c r="KUJ1359" s="84">
        <f>KUJ1355</f>
        <v>1000000</v>
      </c>
      <c r="KUK1359" s="84">
        <f t="shared" si="873"/>
        <v>0</v>
      </c>
      <c r="KUL1359" s="84">
        <f t="shared" si="873"/>
        <v>0</v>
      </c>
      <c r="KUM1359" s="84">
        <f t="shared" si="873"/>
        <v>1000000</v>
      </c>
      <c r="KUN1359" s="84">
        <f t="shared" si="873"/>
        <v>0</v>
      </c>
      <c r="KUO1359" s="84">
        <f t="shared" si="873"/>
        <v>0</v>
      </c>
      <c r="KUP1359" s="84">
        <f t="shared" si="873"/>
        <v>0</v>
      </c>
      <c r="KUQ1359" s="84">
        <f t="shared" si="873"/>
        <v>0</v>
      </c>
      <c r="KUR1359" s="84">
        <f t="shared" si="873"/>
        <v>1000000</v>
      </c>
      <c r="KUX1359" s="84" t="s">
        <v>235</v>
      </c>
      <c r="KUY1359" s="84" t="s">
        <v>236</v>
      </c>
      <c r="KUZ1359" s="84">
        <f>KUZ1355</f>
        <v>1000000</v>
      </c>
      <c r="KVA1359" s="84">
        <f t="shared" ref="KVA1359:KXD1360" si="874">KVA1355</f>
        <v>0</v>
      </c>
      <c r="KVB1359" s="84">
        <f t="shared" si="874"/>
        <v>0</v>
      </c>
      <c r="KVC1359" s="84">
        <f t="shared" si="874"/>
        <v>1000000</v>
      </c>
      <c r="KVD1359" s="84">
        <f t="shared" si="874"/>
        <v>0</v>
      </c>
      <c r="KVE1359" s="84">
        <f t="shared" si="874"/>
        <v>0</v>
      </c>
      <c r="KVF1359" s="84">
        <f t="shared" si="874"/>
        <v>0</v>
      </c>
      <c r="KVG1359" s="84">
        <f t="shared" si="874"/>
        <v>0</v>
      </c>
      <c r="KVH1359" s="84">
        <f t="shared" si="874"/>
        <v>1000000</v>
      </c>
      <c r="KVN1359" s="84" t="s">
        <v>235</v>
      </c>
      <c r="KVO1359" s="84" t="s">
        <v>236</v>
      </c>
      <c r="KVP1359" s="84">
        <f>KVP1355</f>
        <v>1000000</v>
      </c>
      <c r="KVQ1359" s="84">
        <f t="shared" si="874"/>
        <v>0</v>
      </c>
      <c r="KVR1359" s="84">
        <f t="shared" si="874"/>
        <v>0</v>
      </c>
      <c r="KVS1359" s="84">
        <f t="shared" si="874"/>
        <v>1000000</v>
      </c>
      <c r="KVT1359" s="84">
        <f t="shared" si="874"/>
        <v>0</v>
      </c>
      <c r="KVU1359" s="84">
        <f t="shared" si="874"/>
        <v>0</v>
      </c>
      <c r="KVV1359" s="84">
        <f t="shared" si="874"/>
        <v>0</v>
      </c>
      <c r="KVW1359" s="84">
        <f t="shared" si="874"/>
        <v>0</v>
      </c>
      <c r="KVX1359" s="84">
        <f t="shared" si="874"/>
        <v>1000000</v>
      </c>
      <c r="KWD1359" s="84" t="s">
        <v>235</v>
      </c>
      <c r="KWE1359" s="84" t="s">
        <v>236</v>
      </c>
      <c r="KWF1359" s="84">
        <f>KWF1355</f>
        <v>1000000</v>
      </c>
      <c r="KWG1359" s="84">
        <f t="shared" si="874"/>
        <v>0</v>
      </c>
      <c r="KWH1359" s="84">
        <f t="shared" si="874"/>
        <v>0</v>
      </c>
      <c r="KWI1359" s="84">
        <f t="shared" si="874"/>
        <v>1000000</v>
      </c>
      <c r="KWJ1359" s="84">
        <f t="shared" si="874"/>
        <v>0</v>
      </c>
      <c r="KWK1359" s="84">
        <f t="shared" si="874"/>
        <v>0</v>
      </c>
      <c r="KWL1359" s="84">
        <f t="shared" si="874"/>
        <v>0</v>
      </c>
      <c r="KWM1359" s="84">
        <f t="shared" si="874"/>
        <v>0</v>
      </c>
      <c r="KWN1359" s="84">
        <f t="shared" si="874"/>
        <v>1000000</v>
      </c>
      <c r="KWT1359" s="84" t="s">
        <v>235</v>
      </c>
      <c r="KWU1359" s="84" t="s">
        <v>236</v>
      </c>
      <c r="KWV1359" s="84">
        <f>KWV1355</f>
        <v>1000000</v>
      </c>
      <c r="KWW1359" s="84">
        <f t="shared" si="874"/>
        <v>0</v>
      </c>
      <c r="KWX1359" s="84">
        <f t="shared" si="874"/>
        <v>0</v>
      </c>
      <c r="KWY1359" s="84">
        <f t="shared" si="874"/>
        <v>1000000</v>
      </c>
      <c r="KWZ1359" s="84">
        <f t="shared" si="874"/>
        <v>0</v>
      </c>
      <c r="KXA1359" s="84">
        <f t="shared" si="874"/>
        <v>0</v>
      </c>
      <c r="KXB1359" s="84">
        <f t="shared" si="874"/>
        <v>0</v>
      </c>
      <c r="KXC1359" s="84">
        <f t="shared" si="874"/>
        <v>0</v>
      </c>
      <c r="KXD1359" s="84">
        <f t="shared" si="874"/>
        <v>1000000</v>
      </c>
      <c r="KXJ1359" s="84" t="s">
        <v>235</v>
      </c>
      <c r="KXK1359" s="84" t="s">
        <v>236</v>
      </c>
      <c r="KXL1359" s="84">
        <f>KXL1355</f>
        <v>1000000</v>
      </c>
      <c r="KXM1359" s="84">
        <f t="shared" ref="KXM1359:KZP1360" si="875">KXM1355</f>
        <v>0</v>
      </c>
      <c r="KXN1359" s="84">
        <f t="shared" si="875"/>
        <v>0</v>
      </c>
      <c r="KXO1359" s="84">
        <f t="shared" si="875"/>
        <v>1000000</v>
      </c>
      <c r="KXP1359" s="84">
        <f t="shared" si="875"/>
        <v>0</v>
      </c>
      <c r="KXQ1359" s="84">
        <f t="shared" si="875"/>
        <v>0</v>
      </c>
      <c r="KXR1359" s="84">
        <f t="shared" si="875"/>
        <v>0</v>
      </c>
      <c r="KXS1359" s="84">
        <f t="shared" si="875"/>
        <v>0</v>
      </c>
      <c r="KXT1359" s="84">
        <f t="shared" si="875"/>
        <v>1000000</v>
      </c>
      <c r="KXZ1359" s="84" t="s">
        <v>235</v>
      </c>
      <c r="KYA1359" s="84" t="s">
        <v>236</v>
      </c>
      <c r="KYB1359" s="84">
        <f>KYB1355</f>
        <v>1000000</v>
      </c>
      <c r="KYC1359" s="84">
        <f t="shared" si="875"/>
        <v>0</v>
      </c>
      <c r="KYD1359" s="84">
        <f t="shared" si="875"/>
        <v>0</v>
      </c>
      <c r="KYE1359" s="84">
        <f t="shared" si="875"/>
        <v>1000000</v>
      </c>
      <c r="KYF1359" s="84">
        <f t="shared" si="875"/>
        <v>0</v>
      </c>
      <c r="KYG1359" s="84">
        <f t="shared" si="875"/>
        <v>0</v>
      </c>
      <c r="KYH1359" s="84">
        <f t="shared" si="875"/>
        <v>0</v>
      </c>
      <c r="KYI1359" s="84">
        <f t="shared" si="875"/>
        <v>0</v>
      </c>
      <c r="KYJ1359" s="84">
        <f t="shared" si="875"/>
        <v>1000000</v>
      </c>
      <c r="KYP1359" s="84" t="s">
        <v>235</v>
      </c>
      <c r="KYQ1359" s="84" t="s">
        <v>236</v>
      </c>
      <c r="KYR1359" s="84">
        <f>KYR1355</f>
        <v>1000000</v>
      </c>
      <c r="KYS1359" s="84">
        <f t="shared" si="875"/>
        <v>0</v>
      </c>
      <c r="KYT1359" s="84">
        <f t="shared" si="875"/>
        <v>0</v>
      </c>
      <c r="KYU1359" s="84">
        <f t="shared" si="875"/>
        <v>1000000</v>
      </c>
      <c r="KYV1359" s="84">
        <f t="shared" si="875"/>
        <v>0</v>
      </c>
      <c r="KYW1359" s="84">
        <f t="shared" si="875"/>
        <v>0</v>
      </c>
      <c r="KYX1359" s="84">
        <f t="shared" si="875"/>
        <v>0</v>
      </c>
      <c r="KYY1359" s="84">
        <f t="shared" si="875"/>
        <v>0</v>
      </c>
      <c r="KYZ1359" s="84">
        <f t="shared" si="875"/>
        <v>1000000</v>
      </c>
      <c r="KZF1359" s="84" t="s">
        <v>235</v>
      </c>
      <c r="KZG1359" s="84" t="s">
        <v>236</v>
      </c>
      <c r="KZH1359" s="84">
        <f>KZH1355</f>
        <v>1000000</v>
      </c>
      <c r="KZI1359" s="84">
        <f t="shared" si="875"/>
        <v>0</v>
      </c>
      <c r="KZJ1359" s="84">
        <f t="shared" si="875"/>
        <v>0</v>
      </c>
      <c r="KZK1359" s="84">
        <f t="shared" si="875"/>
        <v>1000000</v>
      </c>
      <c r="KZL1359" s="84">
        <f t="shared" si="875"/>
        <v>0</v>
      </c>
      <c r="KZM1359" s="84">
        <f t="shared" si="875"/>
        <v>0</v>
      </c>
      <c r="KZN1359" s="84">
        <f t="shared" si="875"/>
        <v>0</v>
      </c>
      <c r="KZO1359" s="84">
        <f t="shared" si="875"/>
        <v>0</v>
      </c>
      <c r="KZP1359" s="84">
        <f t="shared" si="875"/>
        <v>1000000</v>
      </c>
      <c r="KZV1359" s="84" t="s">
        <v>235</v>
      </c>
      <c r="KZW1359" s="84" t="s">
        <v>236</v>
      </c>
      <c r="KZX1359" s="84">
        <f>KZX1355</f>
        <v>1000000</v>
      </c>
      <c r="KZY1359" s="84">
        <f t="shared" ref="KZY1359:LCB1360" si="876">KZY1355</f>
        <v>0</v>
      </c>
      <c r="KZZ1359" s="84">
        <f t="shared" si="876"/>
        <v>0</v>
      </c>
      <c r="LAA1359" s="84">
        <f t="shared" si="876"/>
        <v>1000000</v>
      </c>
      <c r="LAB1359" s="84">
        <f t="shared" si="876"/>
        <v>0</v>
      </c>
      <c r="LAC1359" s="84">
        <f t="shared" si="876"/>
        <v>0</v>
      </c>
      <c r="LAD1359" s="84">
        <f t="shared" si="876"/>
        <v>0</v>
      </c>
      <c r="LAE1359" s="84">
        <f t="shared" si="876"/>
        <v>0</v>
      </c>
      <c r="LAF1359" s="84">
        <f t="shared" si="876"/>
        <v>1000000</v>
      </c>
      <c r="LAL1359" s="84" t="s">
        <v>235</v>
      </c>
      <c r="LAM1359" s="84" t="s">
        <v>236</v>
      </c>
      <c r="LAN1359" s="84">
        <f>LAN1355</f>
        <v>1000000</v>
      </c>
      <c r="LAO1359" s="84">
        <f t="shared" si="876"/>
        <v>0</v>
      </c>
      <c r="LAP1359" s="84">
        <f t="shared" si="876"/>
        <v>0</v>
      </c>
      <c r="LAQ1359" s="84">
        <f t="shared" si="876"/>
        <v>1000000</v>
      </c>
      <c r="LAR1359" s="84">
        <f t="shared" si="876"/>
        <v>0</v>
      </c>
      <c r="LAS1359" s="84">
        <f t="shared" si="876"/>
        <v>0</v>
      </c>
      <c r="LAT1359" s="84">
        <f t="shared" si="876"/>
        <v>0</v>
      </c>
      <c r="LAU1359" s="84">
        <f t="shared" si="876"/>
        <v>0</v>
      </c>
      <c r="LAV1359" s="84">
        <f t="shared" si="876"/>
        <v>1000000</v>
      </c>
      <c r="LBB1359" s="84" t="s">
        <v>235</v>
      </c>
      <c r="LBC1359" s="84" t="s">
        <v>236</v>
      </c>
      <c r="LBD1359" s="84">
        <f>LBD1355</f>
        <v>1000000</v>
      </c>
      <c r="LBE1359" s="84">
        <f t="shared" si="876"/>
        <v>0</v>
      </c>
      <c r="LBF1359" s="84">
        <f t="shared" si="876"/>
        <v>0</v>
      </c>
      <c r="LBG1359" s="84">
        <f t="shared" si="876"/>
        <v>1000000</v>
      </c>
      <c r="LBH1359" s="84">
        <f t="shared" si="876"/>
        <v>0</v>
      </c>
      <c r="LBI1359" s="84">
        <f t="shared" si="876"/>
        <v>0</v>
      </c>
      <c r="LBJ1359" s="84">
        <f t="shared" si="876"/>
        <v>0</v>
      </c>
      <c r="LBK1359" s="84">
        <f t="shared" si="876"/>
        <v>0</v>
      </c>
      <c r="LBL1359" s="84">
        <f t="shared" si="876"/>
        <v>1000000</v>
      </c>
      <c r="LBR1359" s="84" t="s">
        <v>235</v>
      </c>
      <c r="LBS1359" s="84" t="s">
        <v>236</v>
      </c>
      <c r="LBT1359" s="84">
        <f>LBT1355</f>
        <v>1000000</v>
      </c>
      <c r="LBU1359" s="84">
        <f t="shared" si="876"/>
        <v>0</v>
      </c>
      <c r="LBV1359" s="84">
        <f t="shared" si="876"/>
        <v>0</v>
      </c>
      <c r="LBW1359" s="84">
        <f t="shared" si="876"/>
        <v>1000000</v>
      </c>
      <c r="LBX1359" s="84">
        <f t="shared" si="876"/>
        <v>0</v>
      </c>
      <c r="LBY1359" s="84">
        <f t="shared" si="876"/>
        <v>0</v>
      </c>
      <c r="LBZ1359" s="84">
        <f t="shared" si="876"/>
        <v>0</v>
      </c>
      <c r="LCA1359" s="84">
        <f t="shared" si="876"/>
        <v>0</v>
      </c>
      <c r="LCB1359" s="84">
        <f t="shared" si="876"/>
        <v>1000000</v>
      </c>
      <c r="LCH1359" s="84" t="s">
        <v>235</v>
      </c>
      <c r="LCI1359" s="84" t="s">
        <v>236</v>
      </c>
      <c r="LCJ1359" s="84">
        <f>LCJ1355</f>
        <v>1000000</v>
      </c>
      <c r="LCK1359" s="84">
        <f t="shared" ref="LCK1359:LEN1360" si="877">LCK1355</f>
        <v>0</v>
      </c>
      <c r="LCL1359" s="84">
        <f t="shared" si="877"/>
        <v>0</v>
      </c>
      <c r="LCM1359" s="84">
        <f t="shared" si="877"/>
        <v>1000000</v>
      </c>
      <c r="LCN1359" s="84">
        <f t="shared" si="877"/>
        <v>0</v>
      </c>
      <c r="LCO1359" s="84">
        <f t="shared" si="877"/>
        <v>0</v>
      </c>
      <c r="LCP1359" s="84">
        <f t="shared" si="877"/>
        <v>0</v>
      </c>
      <c r="LCQ1359" s="84">
        <f t="shared" si="877"/>
        <v>0</v>
      </c>
      <c r="LCR1359" s="84">
        <f t="shared" si="877"/>
        <v>1000000</v>
      </c>
      <c r="LCX1359" s="84" t="s">
        <v>235</v>
      </c>
      <c r="LCY1359" s="84" t="s">
        <v>236</v>
      </c>
      <c r="LCZ1359" s="84">
        <f>LCZ1355</f>
        <v>1000000</v>
      </c>
      <c r="LDA1359" s="84">
        <f t="shared" si="877"/>
        <v>0</v>
      </c>
      <c r="LDB1359" s="84">
        <f t="shared" si="877"/>
        <v>0</v>
      </c>
      <c r="LDC1359" s="84">
        <f t="shared" si="877"/>
        <v>1000000</v>
      </c>
      <c r="LDD1359" s="84">
        <f t="shared" si="877"/>
        <v>0</v>
      </c>
      <c r="LDE1359" s="84">
        <f t="shared" si="877"/>
        <v>0</v>
      </c>
      <c r="LDF1359" s="84">
        <f t="shared" si="877"/>
        <v>0</v>
      </c>
      <c r="LDG1359" s="84">
        <f t="shared" si="877"/>
        <v>0</v>
      </c>
      <c r="LDH1359" s="84">
        <f t="shared" si="877"/>
        <v>1000000</v>
      </c>
      <c r="LDN1359" s="84" t="s">
        <v>235</v>
      </c>
      <c r="LDO1359" s="84" t="s">
        <v>236</v>
      </c>
      <c r="LDP1359" s="84">
        <f>LDP1355</f>
        <v>1000000</v>
      </c>
      <c r="LDQ1359" s="84">
        <f t="shared" si="877"/>
        <v>0</v>
      </c>
      <c r="LDR1359" s="84">
        <f t="shared" si="877"/>
        <v>0</v>
      </c>
      <c r="LDS1359" s="84">
        <f t="shared" si="877"/>
        <v>1000000</v>
      </c>
      <c r="LDT1359" s="84">
        <f t="shared" si="877"/>
        <v>0</v>
      </c>
      <c r="LDU1359" s="84">
        <f t="shared" si="877"/>
        <v>0</v>
      </c>
      <c r="LDV1359" s="84">
        <f t="shared" si="877"/>
        <v>0</v>
      </c>
      <c r="LDW1359" s="84">
        <f t="shared" si="877"/>
        <v>0</v>
      </c>
      <c r="LDX1359" s="84">
        <f t="shared" si="877"/>
        <v>1000000</v>
      </c>
      <c r="LED1359" s="84" t="s">
        <v>235</v>
      </c>
      <c r="LEE1359" s="84" t="s">
        <v>236</v>
      </c>
      <c r="LEF1359" s="84">
        <f>LEF1355</f>
        <v>1000000</v>
      </c>
      <c r="LEG1359" s="84">
        <f t="shared" si="877"/>
        <v>0</v>
      </c>
      <c r="LEH1359" s="84">
        <f t="shared" si="877"/>
        <v>0</v>
      </c>
      <c r="LEI1359" s="84">
        <f t="shared" si="877"/>
        <v>1000000</v>
      </c>
      <c r="LEJ1359" s="84">
        <f t="shared" si="877"/>
        <v>0</v>
      </c>
      <c r="LEK1359" s="84">
        <f t="shared" si="877"/>
        <v>0</v>
      </c>
      <c r="LEL1359" s="84">
        <f t="shared" si="877"/>
        <v>0</v>
      </c>
      <c r="LEM1359" s="84">
        <f t="shared" si="877"/>
        <v>0</v>
      </c>
      <c r="LEN1359" s="84">
        <f t="shared" si="877"/>
        <v>1000000</v>
      </c>
      <c r="LET1359" s="84" t="s">
        <v>235</v>
      </c>
      <c r="LEU1359" s="84" t="s">
        <v>236</v>
      </c>
      <c r="LEV1359" s="84">
        <f>LEV1355</f>
        <v>1000000</v>
      </c>
      <c r="LEW1359" s="84">
        <f t="shared" ref="LEW1359:LGZ1360" si="878">LEW1355</f>
        <v>0</v>
      </c>
      <c r="LEX1359" s="84">
        <f t="shared" si="878"/>
        <v>0</v>
      </c>
      <c r="LEY1359" s="84">
        <f t="shared" si="878"/>
        <v>1000000</v>
      </c>
      <c r="LEZ1359" s="84">
        <f t="shared" si="878"/>
        <v>0</v>
      </c>
      <c r="LFA1359" s="84">
        <f t="shared" si="878"/>
        <v>0</v>
      </c>
      <c r="LFB1359" s="84">
        <f t="shared" si="878"/>
        <v>0</v>
      </c>
      <c r="LFC1359" s="84">
        <f t="shared" si="878"/>
        <v>0</v>
      </c>
      <c r="LFD1359" s="84">
        <f t="shared" si="878"/>
        <v>1000000</v>
      </c>
      <c r="LFJ1359" s="84" t="s">
        <v>235</v>
      </c>
      <c r="LFK1359" s="84" t="s">
        <v>236</v>
      </c>
      <c r="LFL1359" s="84">
        <f>LFL1355</f>
        <v>1000000</v>
      </c>
      <c r="LFM1359" s="84">
        <f t="shared" si="878"/>
        <v>0</v>
      </c>
      <c r="LFN1359" s="84">
        <f t="shared" si="878"/>
        <v>0</v>
      </c>
      <c r="LFO1359" s="84">
        <f t="shared" si="878"/>
        <v>1000000</v>
      </c>
      <c r="LFP1359" s="84">
        <f t="shared" si="878"/>
        <v>0</v>
      </c>
      <c r="LFQ1359" s="84">
        <f t="shared" si="878"/>
        <v>0</v>
      </c>
      <c r="LFR1359" s="84">
        <f t="shared" si="878"/>
        <v>0</v>
      </c>
      <c r="LFS1359" s="84">
        <f t="shared" si="878"/>
        <v>0</v>
      </c>
      <c r="LFT1359" s="84">
        <f t="shared" si="878"/>
        <v>1000000</v>
      </c>
      <c r="LFZ1359" s="84" t="s">
        <v>235</v>
      </c>
      <c r="LGA1359" s="84" t="s">
        <v>236</v>
      </c>
      <c r="LGB1359" s="84">
        <f>LGB1355</f>
        <v>1000000</v>
      </c>
      <c r="LGC1359" s="84">
        <f t="shared" si="878"/>
        <v>0</v>
      </c>
      <c r="LGD1359" s="84">
        <f t="shared" si="878"/>
        <v>0</v>
      </c>
      <c r="LGE1359" s="84">
        <f t="shared" si="878"/>
        <v>1000000</v>
      </c>
      <c r="LGF1359" s="84">
        <f t="shared" si="878"/>
        <v>0</v>
      </c>
      <c r="LGG1359" s="84">
        <f t="shared" si="878"/>
        <v>0</v>
      </c>
      <c r="LGH1359" s="84">
        <f t="shared" si="878"/>
        <v>0</v>
      </c>
      <c r="LGI1359" s="84">
        <f t="shared" si="878"/>
        <v>0</v>
      </c>
      <c r="LGJ1359" s="84">
        <f t="shared" si="878"/>
        <v>1000000</v>
      </c>
      <c r="LGP1359" s="84" t="s">
        <v>235</v>
      </c>
      <c r="LGQ1359" s="84" t="s">
        <v>236</v>
      </c>
      <c r="LGR1359" s="84">
        <f>LGR1355</f>
        <v>1000000</v>
      </c>
      <c r="LGS1359" s="84">
        <f t="shared" si="878"/>
        <v>0</v>
      </c>
      <c r="LGT1359" s="84">
        <f t="shared" si="878"/>
        <v>0</v>
      </c>
      <c r="LGU1359" s="84">
        <f t="shared" si="878"/>
        <v>1000000</v>
      </c>
      <c r="LGV1359" s="84">
        <f t="shared" si="878"/>
        <v>0</v>
      </c>
      <c r="LGW1359" s="84">
        <f t="shared" si="878"/>
        <v>0</v>
      </c>
      <c r="LGX1359" s="84">
        <f t="shared" si="878"/>
        <v>0</v>
      </c>
      <c r="LGY1359" s="84">
        <f t="shared" si="878"/>
        <v>0</v>
      </c>
      <c r="LGZ1359" s="84">
        <f t="shared" si="878"/>
        <v>1000000</v>
      </c>
      <c r="LHF1359" s="84" t="s">
        <v>235</v>
      </c>
      <c r="LHG1359" s="84" t="s">
        <v>236</v>
      </c>
      <c r="LHH1359" s="84">
        <f>LHH1355</f>
        <v>1000000</v>
      </c>
      <c r="LHI1359" s="84">
        <f t="shared" ref="LHI1359:LJL1360" si="879">LHI1355</f>
        <v>0</v>
      </c>
      <c r="LHJ1359" s="84">
        <f t="shared" si="879"/>
        <v>0</v>
      </c>
      <c r="LHK1359" s="84">
        <f t="shared" si="879"/>
        <v>1000000</v>
      </c>
      <c r="LHL1359" s="84">
        <f t="shared" si="879"/>
        <v>0</v>
      </c>
      <c r="LHM1359" s="84">
        <f t="shared" si="879"/>
        <v>0</v>
      </c>
      <c r="LHN1359" s="84">
        <f t="shared" si="879"/>
        <v>0</v>
      </c>
      <c r="LHO1359" s="84">
        <f t="shared" si="879"/>
        <v>0</v>
      </c>
      <c r="LHP1359" s="84">
        <f t="shared" si="879"/>
        <v>1000000</v>
      </c>
      <c r="LHV1359" s="84" t="s">
        <v>235</v>
      </c>
      <c r="LHW1359" s="84" t="s">
        <v>236</v>
      </c>
      <c r="LHX1359" s="84">
        <f>LHX1355</f>
        <v>1000000</v>
      </c>
      <c r="LHY1359" s="84">
        <f t="shared" si="879"/>
        <v>0</v>
      </c>
      <c r="LHZ1359" s="84">
        <f t="shared" si="879"/>
        <v>0</v>
      </c>
      <c r="LIA1359" s="84">
        <f t="shared" si="879"/>
        <v>1000000</v>
      </c>
      <c r="LIB1359" s="84">
        <f t="shared" si="879"/>
        <v>0</v>
      </c>
      <c r="LIC1359" s="84">
        <f t="shared" si="879"/>
        <v>0</v>
      </c>
      <c r="LID1359" s="84">
        <f t="shared" si="879"/>
        <v>0</v>
      </c>
      <c r="LIE1359" s="84">
        <f t="shared" si="879"/>
        <v>0</v>
      </c>
      <c r="LIF1359" s="84">
        <f t="shared" si="879"/>
        <v>1000000</v>
      </c>
      <c r="LIL1359" s="84" t="s">
        <v>235</v>
      </c>
      <c r="LIM1359" s="84" t="s">
        <v>236</v>
      </c>
      <c r="LIN1359" s="84">
        <f>LIN1355</f>
        <v>1000000</v>
      </c>
      <c r="LIO1359" s="84">
        <f t="shared" si="879"/>
        <v>0</v>
      </c>
      <c r="LIP1359" s="84">
        <f t="shared" si="879"/>
        <v>0</v>
      </c>
      <c r="LIQ1359" s="84">
        <f t="shared" si="879"/>
        <v>1000000</v>
      </c>
      <c r="LIR1359" s="84">
        <f t="shared" si="879"/>
        <v>0</v>
      </c>
      <c r="LIS1359" s="84">
        <f t="shared" si="879"/>
        <v>0</v>
      </c>
      <c r="LIT1359" s="84">
        <f t="shared" si="879"/>
        <v>0</v>
      </c>
      <c r="LIU1359" s="84">
        <f t="shared" si="879"/>
        <v>0</v>
      </c>
      <c r="LIV1359" s="84">
        <f t="shared" si="879"/>
        <v>1000000</v>
      </c>
      <c r="LJB1359" s="84" t="s">
        <v>235</v>
      </c>
      <c r="LJC1359" s="84" t="s">
        <v>236</v>
      </c>
      <c r="LJD1359" s="84">
        <f>LJD1355</f>
        <v>1000000</v>
      </c>
      <c r="LJE1359" s="84">
        <f t="shared" si="879"/>
        <v>0</v>
      </c>
      <c r="LJF1359" s="84">
        <f t="shared" si="879"/>
        <v>0</v>
      </c>
      <c r="LJG1359" s="84">
        <f t="shared" si="879"/>
        <v>1000000</v>
      </c>
      <c r="LJH1359" s="84">
        <f t="shared" si="879"/>
        <v>0</v>
      </c>
      <c r="LJI1359" s="84">
        <f t="shared" si="879"/>
        <v>0</v>
      </c>
      <c r="LJJ1359" s="84">
        <f t="shared" si="879"/>
        <v>0</v>
      </c>
      <c r="LJK1359" s="84">
        <f t="shared" si="879"/>
        <v>0</v>
      </c>
      <c r="LJL1359" s="84">
        <f t="shared" si="879"/>
        <v>1000000</v>
      </c>
      <c r="LJR1359" s="84" t="s">
        <v>235</v>
      </c>
      <c r="LJS1359" s="84" t="s">
        <v>236</v>
      </c>
      <c r="LJT1359" s="84">
        <f>LJT1355</f>
        <v>1000000</v>
      </c>
      <c r="LJU1359" s="84">
        <f t="shared" ref="LJU1359:LLX1360" si="880">LJU1355</f>
        <v>0</v>
      </c>
      <c r="LJV1359" s="84">
        <f t="shared" si="880"/>
        <v>0</v>
      </c>
      <c r="LJW1359" s="84">
        <f t="shared" si="880"/>
        <v>1000000</v>
      </c>
      <c r="LJX1359" s="84">
        <f t="shared" si="880"/>
        <v>0</v>
      </c>
      <c r="LJY1359" s="84">
        <f t="shared" si="880"/>
        <v>0</v>
      </c>
      <c r="LJZ1359" s="84">
        <f t="shared" si="880"/>
        <v>0</v>
      </c>
      <c r="LKA1359" s="84">
        <f t="shared" si="880"/>
        <v>0</v>
      </c>
      <c r="LKB1359" s="84">
        <f t="shared" si="880"/>
        <v>1000000</v>
      </c>
      <c r="LKH1359" s="84" t="s">
        <v>235</v>
      </c>
      <c r="LKI1359" s="84" t="s">
        <v>236</v>
      </c>
      <c r="LKJ1359" s="84">
        <f>LKJ1355</f>
        <v>1000000</v>
      </c>
      <c r="LKK1359" s="84">
        <f t="shared" si="880"/>
        <v>0</v>
      </c>
      <c r="LKL1359" s="84">
        <f t="shared" si="880"/>
        <v>0</v>
      </c>
      <c r="LKM1359" s="84">
        <f t="shared" si="880"/>
        <v>1000000</v>
      </c>
      <c r="LKN1359" s="84">
        <f t="shared" si="880"/>
        <v>0</v>
      </c>
      <c r="LKO1359" s="84">
        <f t="shared" si="880"/>
        <v>0</v>
      </c>
      <c r="LKP1359" s="84">
        <f t="shared" si="880"/>
        <v>0</v>
      </c>
      <c r="LKQ1359" s="84">
        <f t="shared" si="880"/>
        <v>0</v>
      </c>
      <c r="LKR1359" s="84">
        <f t="shared" si="880"/>
        <v>1000000</v>
      </c>
      <c r="LKX1359" s="84" t="s">
        <v>235</v>
      </c>
      <c r="LKY1359" s="84" t="s">
        <v>236</v>
      </c>
      <c r="LKZ1359" s="84">
        <f>LKZ1355</f>
        <v>1000000</v>
      </c>
      <c r="LLA1359" s="84">
        <f t="shared" si="880"/>
        <v>0</v>
      </c>
      <c r="LLB1359" s="84">
        <f t="shared" si="880"/>
        <v>0</v>
      </c>
      <c r="LLC1359" s="84">
        <f t="shared" si="880"/>
        <v>1000000</v>
      </c>
      <c r="LLD1359" s="84">
        <f t="shared" si="880"/>
        <v>0</v>
      </c>
      <c r="LLE1359" s="84">
        <f t="shared" si="880"/>
        <v>0</v>
      </c>
      <c r="LLF1359" s="84">
        <f t="shared" si="880"/>
        <v>0</v>
      </c>
      <c r="LLG1359" s="84">
        <f t="shared" si="880"/>
        <v>0</v>
      </c>
      <c r="LLH1359" s="84">
        <f t="shared" si="880"/>
        <v>1000000</v>
      </c>
      <c r="LLN1359" s="84" t="s">
        <v>235</v>
      </c>
      <c r="LLO1359" s="84" t="s">
        <v>236</v>
      </c>
      <c r="LLP1359" s="84">
        <f>LLP1355</f>
        <v>1000000</v>
      </c>
      <c r="LLQ1359" s="84">
        <f t="shared" si="880"/>
        <v>0</v>
      </c>
      <c r="LLR1359" s="84">
        <f t="shared" si="880"/>
        <v>0</v>
      </c>
      <c r="LLS1359" s="84">
        <f t="shared" si="880"/>
        <v>1000000</v>
      </c>
      <c r="LLT1359" s="84">
        <f t="shared" si="880"/>
        <v>0</v>
      </c>
      <c r="LLU1359" s="84">
        <f t="shared" si="880"/>
        <v>0</v>
      </c>
      <c r="LLV1359" s="84">
        <f t="shared" si="880"/>
        <v>0</v>
      </c>
      <c r="LLW1359" s="84">
        <f t="shared" si="880"/>
        <v>0</v>
      </c>
      <c r="LLX1359" s="84">
        <f t="shared" si="880"/>
        <v>1000000</v>
      </c>
      <c r="LMD1359" s="84" t="s">
        <v>235</v>
      </c>
      <c r="LME1359" s="84" t="s">
        <v>236</v>
      </c>
      <c r="LMF1359" s="84">
        <f>LMF1355</f>
        <v>1000000</v>
      </c>
      <c r="LMG1359" s="84">
        <f t="shared" ref="LMG1359:LOJ1360" si="881">LMG1355</f>
        <v>0</v>
      </c>
      <c r="LMH1359" s="84">
        <f t="shared" si="881"/>
        <v>0</v>
      </c>
      <c r="LMI1359" s="84">
        <f t="shared" si="881"/>
        <v>1000000</v>
      </c>
      <c r="LMJ1359" s="84">
        <f t="shared" si="881"/>
        <v>0</v>
      </c>
      <c r="LMK1359" s="84">
        <f t="shared" si="881"/>
        <v>0</v>
      </c>
      <c r="LML1359" s="84">
        <f t="shared" si="881"/>
        <v>0</v>
      </c>
      <c r="LMM1359" s="84">
        <f t="shared" si="881"/>
        <v>0</v>
      </c>
      <c r="LMN1359" s="84">
        <f t="shared" si="881"/>
        <v>1000000</v>
      </c>
      <c r="LMT1359" s="84" t="s">
        <v>235</v>
      </c>
      <c r="LMU1359" s="84" t="s">
        <v>236</v>
      </c>
      <c r="LMV1359" s="84">
        <f>LMV1355</f>
        <v>1000000</v>
      </c>
      <c r="LMW1359" s="84">
        <f t="shared" si="881"/>
        <v>0</v>
      </c>
      <c r="LMX1359" s="84">
        <f t="shared" si="881"/>
        <v>0</v>
      </c>
      <c r="LMY1359" s="84">
        <f t="shared" si="881"/>
        <v>1000000</v>
      </c>
      <c r="LMZ1359" s="84">
        <f t="shared" si="881"/>
        <v>0</v>
      </c>
      <c r="LNA1359" s="84">
        <f t="shared" si="881"/>
        <v>0</v>
      </c>
      <c r="LNB1359" s="84">
        <f t="shared" si="881"/>
        <v>0</v>
      </c>
      <c r="LNC1359" s="84">
        <f t="shared" si="881"/>
        <v>0</v>
      </c>
      <c r="LND1359" s="84">
        <f t="shared" si="881"/>
        <v>1000000</v>
      </c>
      <c r="LNJ1359" s="84" t="s">
        <v>235</v>
      </c>
      <c r="LNK1359" s="84" t="s">
        <v>236</v>
      </c>
      <c r="LNL1359" s="84">
        <f>LNL1355</f>
        <v>1000000</v>
      </c>
      <c r="LNM1359" s="84">
        <f t="shared" si="881"/>
        <v>0</v>
      </c>
      <c r="LNN1359" s="84">
        <f t="shared" si="881"/>
        <v>0</v>
      </c>
      <c r="LNO1359" s="84">
        <f t="shared" si="881"/>
        <v>1000000</v>
      </c>
      <c r="LNP1359" s="84">
        <f t="shared" si="881"/>
        <v>0</v>
      </c>
      <c r="LNQ1359" s="84">
        <f t="shared" si="881"/>
        <v>0</v>
      </c>
      <c r="LNR1359" s="84">
        <f t="shared" si="881"/>
        <v>0</v>
      </c>
      <c r="LNS1359" s="84">
        <f t="shared" si="881"/>
        <v>0</v>
      </c>
      <c r="LNT1359" s="84">
        <f t="shared" si="881"/>
        <v>1000000</v>
      </c>
      <c r="LNZ1359" s="84" t="s">
        <v>235</v>
      </c>
      <c r="LOA1359" s="84" t="s">
        <v>236</v>
      </c>
      <c r="LOB1359" s="84">
        <f>LOB1355</f>
        <v>1000000</v>
      </c>
      <c r="LOC1359" s="84">
        <f t="shared" si="881"/>
        <v>0</v>
      </c>
      <c r="LOD1359" s="84">
        <f t="shared" si="881"/>
        <v>0</v>
      </c>
      <c r="LOE1359" s="84">
        <f t="shared" si="881"/>
        <v>1000000</v>
      </c>
      <c r="LOF1359" s="84">
        <f t="shared" si="881"/>
        <v>0</v>
      </c>
      <c r="LOG1359" s="84">
        <f t="shared" si="881"/>
        <v>0</v>
      </c>
      <c r="LOH1359" s="84">
        <f t="shared" si="881"/>
        <v>0</v>
      </c>
      <c r="LOI1359" s="84">
        <f t="shared" si="881"/>
        <v>0</v>
      </c>
      <c r="LOJ1359" s="84">
        <f t="shared" si="881"/>
        <v>1000000</v>
      </c>
      <c r="LOP1359" s="84" t="s">
        <v>235</v>
      </c>
      <c r="LOQ1359" s="84" t="s">
        <v>236</v>
      </c>
      <c r="LOR1359" s="84">
        <f>LOR1355</f>
        <v>1000000</v>
      </c>
      <c r="LOS1359" s="84">
        <f t="shared" ref="LOS1359:LQV1360" si="882">LOS1355</f>
        <v>0</v>
      </c>
      <c r="LOT1359" s="84">
        <f t="shared" si="882"/>
        <v>0</v>
      </c>
      <c r="LOU1359" s="84">
        <f t="shared" si="882"/>
        <v>1000000</v>
      </c>
      <c r="LOV1359" s="84">
        <f t="shared" si="882"/>
        <v>0</v>
      </c>
      <c r="LOW1359" s="84">
        <f t="shared" si="882"/>
        <v>0</v>
      </c>
      <c r="LOX1359" s="84">
        <f t="shared" si="882"/>
        <v>0</v>
      </c>
      <c r="LOY1359" s="84">
        <f t="shared" si="882"/>
        <v>0</v>
      </c>
      <c r="LOZ1359" s="84">
        <f t="shared" si="882"/>
        <v>1000000</v>
      </c>
      <c r="LPF1359" s="84" t="s">
        <v>235</v>
      </c>
      <c r="LPG1359" s="84" t="s">
        <v>236</v>
      </c>
      <c r="LPH1359" s="84">
        <f>LPH1355</f>
        <v>1000000</v>
      </c>
      <c r="LPI1359" s="84">
        <f t="shared" si="882"/>
        <v>0</v>
      </c>
      <c r="LPJ1359" s="84">
        <f t="shared" si="882"/>
        <v>0</v>
      </c>
      <c r="LPK1359" s="84">
        <f t="shared" si="882"/>
        <v>1000000</v>
      </c>
      <c r="LPL1359" s="84">
        <f t="shared" si="882"/>
        <v>0</v>
      </c>
      <c r="LPM1359" s="84">
        <f t="shared" si="882"/>
        <v>0</v>
      </c>
      <c r="LPN1359" s="84">
        <f t="shared" si="882"/>
        <v>0</v>
      </c>
      <c r="LPO1359" s="84">
        <f t="shared" si="882"/>
        <v>0</v>
      </c>
      <c r="LPP1359" s="84">
        <f t="shared" si="882"/>
        <v>1000000</v>
      </c>
      <c r="LPV1359" s="84" t="s">
        <v>235</v>
      </c>
      <c r="LPW1359" s="84" t="s">
        <v>236</v>
      </c>
      <c r="LPX1359" s="84">
        <f>LPX1355</f>
        <v>1000000</v>
      </c>
      <c r="LPY1359" s="84">
        <f t="shared" si="882"/>
        <v>0</v>
      </c>
      <c r="LPZ1359" s="84">
        <f t="shared" si="882"/>
        <v>0</v>
      </c>
      <c r="LQA1359" s="84">
        <f t="shared" si="882"/>
        <v>1000000</v>
      </c>
      <c r="LQB1359" s="84">
        <f t="shared" si="882"/>
        <v>0</v>
      </c>
      <c r="LQC1359" s="84">
        <f t="shared" si="882"/>
        <v>0</v>
      </c>
      <c r="LQD1359" s="84">
        <f t="shared" si="882"/>
        <v>0</v>
      </c>
      <c r="LQE1359" s="84">
        <f t="shared" si="882"/>
        <v>0</v>
      </c>
      <c r="LQF1359" s="84">
        <f t="shared" si="882"/>
        <v>1000000</v>
      </c>
      <c r="LQL1359" s="84" t="s">
        <v>235</v>
      </c>
      <c r="LQM1359" s="84" t="s">
        <v>236</v>
      </c>
      <c r="LQN1359" s="84">
        <f>LQN1355</f>
        <v>1000000</v>
      </c>
      <c r="LQO1359" s="84">
        <f t="shared" si="882"/>
        <v>0</v>
      </c>
      <c r="LQP1359" s="84">
        <f t="shared" si="882"/>
        <v>0</v>
      </c>
      <c r="LQQ1359" s="84">
        <f t="shared" si="882"/>
        <v>1000000</v>
      </c>
      <c r="LQR1359" s="84">
        <f t="shared" si="882"/>
        <v>0</v>
      </c>
      <c r="LQS1359" s="84">
        <f t="shared" si="882"/>
        <v>0</v>
      </c>
      <c r="LQT1359" s="84">
        <f t="shared" si="882"/>
        <v>0</v>
      </c>
      <c r="LQU1359" s="84">
        <f t="shared" si="882"/>
        <v>0</v>
      </c>
      <c r="LQV1359" s="84">
        <f t="shared" si="882"/>
        <v>1000000</v>
      </c>
      <c r="LRB1359" s="84" t="s">
        <v>235</v>
      </c>
      <c r="LRC1359" s="84" t="s">
        <v>236</v>
      </c>
      <c r="LRD1359" s="84">
        <f>LRD1355</f>
        <v>1000000</v>
      </c>
      <c r="LRE1359" s="84">
        <f t="shared" ref="LRE1359:LTH1360" si="883">LRE1355</f>
        <v>0</v>
      </c>
      <c r="LRF1359" s="84">
        <f t="shared" si="883"/>
        <v>0</v>
      </c>
      <c r="LRG1359" s="84">
        <f t="shared" si="883"/>
        <v>1000000</v>
      </c>
      <c r="LRH1359" s="84">
        <f t="shared" si="883"/>
        <v>0</v>
      </c>
      <c r="LRI1359" s="84">
        <f t="shared" si="883"/>
        <v>0</v>
      </c>
      <c r="LRJ1359" s="84">
        <f t="shared" si="883"/>
        <v>0</v>
      </c>
      <c r="LRK1359" s="84">
        <f t="shared" si="883"/>
        <v>0</v>
      </c>
      <c r="LRL1359" s="84">
        <f t="shared" si="883"/>
        <v>1000000</v>
      </c>
      <c r="LRR1359" s="84" t="s">
        <v>235</v>
      </c>
      <c r="LRS1359" s="84" t="s">
        <v>236</v>
      </c>
      <c r="LRT1359" s="84">
        <f>LRT1355</f>
        <v>1000000</v>
      </c>
      <c r="LRU1359" s="84">
        <f t="shared" si="883"/>
        <v>0</v>
      </c>
      <c r="LRV1359" s="84">
        <f t="shared" si="883"/>
        <v>0</v>
      </c>
      <c r="LRW1359" s="84">
        <f t="shared" si="883"/>
        <v>1000000</v>
      </c>
      <c r="LRX1359" s="84">
        <f t="shared" si="883"/>
        <v>0</v>
      </c>
      <c r="LRY1359" s="84">
        <f t="shared" si="883"/>
        <v>0</v>
      </c>
      <c r="LRZ1359" s="84">
        <f t="shared" si="883"/>
        <v>0</v>
      </c>
      <c r="LSA1359" s="84">
        <f t="shared" si="883"/>
        <v>0</v>
      </c>
      <c r="LSB1359" s="84">
        <f t="shared" si="883"/>
        <v>1000000</v>
      </c>
      <c r="LSH1359" s="84" t="s">
        <v>235</v>
      </c>
      <c r="LSI1359" s="84" t="s">
        <v>236</v>
      </c>
      <c r="LSJ1359" s="84">
        <f>LSJ1355</f>
        <v>1000000</v>
      </c>
      <c r="LSK1359" s="84">
        <f t="shared" si="883"/>
        <v>0</v>
      </c>
      <c r="LSL1359" s="84">
        <f t="shared" si="883"/>
        <v>0</v>
      </c>
      <c r="LSM1359" s="84">
        <f t="shared" si="883"/>
        <v>1000000</v>
      </c>
      <c r="LSN1359" s="84">
        <f t="shared" si="883"/>
        <v>0</v>
      </c>
      <c r="LSO1359" s="84">
        <f t="shared" si="883"/>
        <v>0</v>
      </c>
      <c r="LSP1359" s="84">
        <f t="shared" si="883"/>
        <v>0</v>
      </c>
      <c r="LSQ1359" s="84">
        <f t="shared" si="883"/>
        <v>0</v>
      </c>
      <c r="LSR1359" s="84">
        <f t="shared" si="883"/>
        <v>1000000</v>
      </c>
      <c r="LSX1359" s="84" t="s">
        <v>235</v>
      </c>
      <c r="LSY1359" s="84" t="s">
        <v>236</v>
      </c>
      <c r="LSZ1359" s="84">
        <f>LSZ1355</f>
        <v>1000000</v>
      </c>
      <c r="LTA1359" s="84">
        <f t="shared" si="883"/>
        <v>0</v>
      </c>
      <c r="LTB1359" s="84">
        <f t="shared" si="883"/>
        <v>0</v>
      </c>
      <c r="LTC1359" s="84">
        <f t="shared" si="883"/>
        <v>1000000</v>
      </c>
      <c r="LTD1359" s="84">
        <f t="shared" si="883"/>
        <v>0</v>
      </c>
      <c r="LTE1359" s="84">
        <f t="shared" si="883"/>
        <v>0</v>
      </c>
      <c r="LTF1359" s="84">
        <f t="shared" si="883"/>
        <v>0</v>
      </c>
      <c r="LTG1359" s="84">
        <f t="shared" si="883"/>
        <v>0</v>
      </c>
      <c r="LTH1359" s="84">
        <f t="shared" si="883"/>
        <v>1000000</v>
      </c>
      <c r="LTN1359" s="84" t="s">
        <v>235</v>
      </c>
      <c r="LTO1359" s="84" t="s">
        <v>236</v>
      </c>
      <c r="LTP1359" s="84">
        <f>LTP1355</f>
        <v>1000000</v>
      </c>
      <c r="LTQ1359" s="84">
        <f t="shared" ref="LTQ1359:LVT1360" si="884">LTQ1355</f>
        <v>0</v>
      </c>
      <c r="LTR1359" s="84">
        <f t="shared" si="884"/>
        <v>0</v>
      </c>
      <c r="LTS1359" s="84">
        <f t="shared" si="884"/>
        <v>1000000</v>
      </c>
      <c r="LTT1359" s="84">
        <f t="shared" si="884"/>
        <v>0</v>
      </c>
      <c r="LTU1359" s="84">
        <f t="shared" si="884"/>
        <v>0</v>
      </c>
      <c r="LTV1359" s="84">
        <f t="shared" si="884"/>
        <v>0</v>
      </c>
      <c r="LTW1359" s="84">
        <f t="shared" si="884"/>
        <v>0</v>
      </c>
      <c r="LTX1359" s="84">
        <f t="shared" si="884"/>
        <v>1000000</v>
      </c>
      <c r="LUD1359" s="84" t="s">
        <v>235</v>
      </c>
      <c r="LUE1359" s="84" t="s">
        <v>236</v>
      </c>
      <c r="LUF1359" s="84">
        <f>LUF1355</f>
        <v>1000000</v>
      </c>
      <c r="LUG1359" s="84">
        <f t="shared" si="884"/>
        <v>0</v>
      </c>
      <c r="LUH1359" s="84">
        <f t="shared" si="884"/>
        <v>0</v>
      </c>
      <c r="LUI1359" s="84">
        <f t="shared" si="884"/>
        <v>1000000</v>
      </c>
      <c r="LUJ1359" s="84">
        <f t="shared" si="884"/>
        <v>0</v>
      </c>
      <c r="LUK1359" s="84">
        <f t="shared" si="884"/>
        <v>0</v>
      </c>
      <c r="LUL1359" s="84">
        <f t="shared" si="884"/>
        <v>0</v>
      </c>
      <c r="LUM1359" s="84">
        <f t="shared" si="884"/>
        <v>0</v>
      </c>
      <c r="LUN1359" s="84">
        <f t="shared" si="884"/>
        <v>1000000</v>
      </c>
      <c r="LUT1359" s="84" t="s">
        <v>235</v>
      </c>
      <c r="LUU1359" s="84" t="s">
        <v>236</v>
      </c>
      <c r="LUV1359" s="84">
        <f>LUV1355</f>
        <v>1000000</v>
      </c>
      <c r="LUW1359" s="84">
        <f t="shared" si="884"/>
        <v>0</v>
      </c>
      <c r="LUX1359" s="84">
        <f t="shared" si="884"/>
        <v>0</v>
      </c>
      <c r="LUY1359" s="84">
        <f t="shared" si="884"/>
        <v>1000000</v>
      </c>
      <c r="LUZ1359" s="84">
        <f t="shared" si="884"/>
        <v>0</v>
      </c>
      <c r="LVA1359" s="84">
        <f t="shared" si="884"/>
        <v>0</v>
      </c>
      <c r="LVB1359" s="84">
        <f t="shared" si="884"/>
        <v>0</v>
      </c>
      <c r="LVC1359" s="84">
        <f t="shared" si="884"/>
        <v>0</v>
      </c>
      <c r="LVD1359" s="84">
        <f t="shared" si="884"/>
        <v>1000000</v>
      </c>
      <c r="LVJ1359" s="84" t="s">
        <v>235</v>
      </c>
      <c r="LVK1359" s="84" t="s">
        <v>236</v>
      </c>
      <c r="LVL1359" s="84">
        <f>LVL1355</f>
        <v>1000000</v>
      </c>
      <c r="LVM1359" s="84">
        <f t="shared" si="884"/>
        <v>0</v>
      </c>
      <c r="LVN1359" s="84">
        <f t="shared" si="884"/>
        <v>0</v>
      </c>
      <c r="LVO1359" s="84">
        <f t="shared" si="884"/>
        <v>1000000</v>
      </c>
      <c r="LVP1359" s="84">
        <f t="shared" si="884"/>
        <v>0</v>
      </c>
      <c r="LVQ1359" s="84">
        <f t="shared" si="884"/>
        <v>0</v>
      </c>
      <c r="LVR1359" s="84">
        <f t="shared" si="884"/>
        <v>0</v>
      </c>
      <c r="LVS1359" s="84">
        <f t="shared" si="884"/>
        <v>0</v>
      </c>
      <c r="LVT1359" s="84">
        <f t="shared" si="884"/>
        <v>1000000</v>
      </c>
      <c r="LVZ1359" s="84" t="s">
        <v>235</v>
      </c>
      <c r="LWA1359" s="84" t="s">
        <v>236</v>
      </c>
      <c r="LWB1359" s="84">
        <f>LWB1355</f>
        <v>1000000</v>
      </c>
      <c r="LWC1359" s="84">
        <f t="shared" ref="LWC1359:LYF1360" si="885">LWC1355</f>
        <v>0</v>
      </c>
      <c r="LWD1359" s="84">
        <f t="shared" si="885"/>
        <v>0</v>
      </c>
      <c r="LWE1359" s="84">
        <f t="shared" si="885"/>
        <v>1000000</v>
      </c>
      <c r="LWF1359" s="84">
        <f t="shared" si="885"/>
        <v>0</v>
      </c>
      <c r="LWG1359" s="84">
        <f t="shared" si="885"/>
        <v>0</v>
      </c>
      <c r="LWH1359" s="84">
        <f t="shared" si="885"/>
        <v>0</v>
      </c>
      <c r="LWI1359" s="84">
        <f t="shared" si="885"/>
        <v>0</v>
      </c>
      <c r="LWJ1359" s="84">
        <f t="shared" si="885"/>
        <v>1000000</v>
      </c>
      <c r="LWP1359" s="84" t="s">
        <v>235</v>
      </c>
      <c r="LWQ1359" s="84" t="s">
        <v>236</v>
      </c>
      <c r="LWR1359" s="84">
        <f>LWR1355</f>
        <v>1000000</v>
      </c>
      <c r="LWS1359" s="84">
        <f t="shared" si="885"/>
        <v>0</v>
      </c>
      <c r="LWT1359" s="84">
        <f t="shared" si="885"/>
        <v>0</v>
      </c>
      <c r="LWU1359" s="84">
        <f t="shared" si="885"/>
        <v>1000000</v>
      </c>
      <c r="LWV1359" s="84">
        <f t="shared" si="885"/>
        <v>0</v>
      </c>
      <c r="LWW1359" s="84">
        <f t="shared" si="885"/>
        <v>0</v>
      </c>
      <c r="LWX1359" s="84">
        <f t="shared" si="885"/>
        <v>0</v>
      </c>
      <c r="LWY1359" s="84">
        <f t="shared" si="885"/>
        <v>0</v>
      </c>
      <c r="LWZ1359" s="84">
        <f t="shared" si="885"/>
        <v>1000000</v>
      </c>
      <c r="LXF1359" s="84" t="s">
        <v>235</v>
      </c>
      <c r="LXG1359" s="84" t="s">
        <v>236</v>
      </c>
      <c r="LXH1359" s="84">
        <f>LXH1355</f>
        <v>1000000</v>
      </c>
      <c r="LXI1359" s="84">
        <f t="shared" si="885"/>
        <v>0</v>
      </c>
      <c r="LXJ1359" s="84">
        <f t="shared" si="885"/>
        <v>0</v>
      </c>
      <c r="LXK1359" s="84">
        <f t="shared" si="885"/>
        <v>1000000</v>
      </c>
      <c r="LXL1359" s="84">
        <f t="shared" si="885"/>
        <v>0</v>
      </c>
      <c r="LXM1359" s="84">
        <f t="shared" si="885"/>
        <v>0</v>
      </c>
      <c r="LXN1359" s="84">
        <f t="shared" si="885"/>
        <v>0</v>
      </c>
      <c r="LXO1359" s="84">
        <f t="shared" si="885"/>
        <v>0</v>
      </c>
      <c r="LXP1359" s="84">
        <f t="shared" si="885"/>
        <v>1000000</v>
      </c>
      <c r="LXV1359" s="84" t="s">
        <v>235</v>
      </c>
      <c r="LXW1359" s="84" t="s">
        <v>236</v>
      </c>
      <c r="LXX1359" s="84">
        <f>LXX1355</f>
        <v>1000000</v>
      </c>
      <c r="LXY1359" s="84">
        <f t="shared" si="885"/>
        <v>0</v>
      </c>
      <c r="LXZ1359" s="84">
        <f t="shared" si="885"/>
        <v>0</v>
      </c>
      <c r="LYA1359" s="84">
        <f t="shared" si="885"/>
        <v>1000000</v>
      </c>
      <c r="LYB1359" s="84">
        <f t="shared" si="885"/>
        <v>0</v>
      </c>
      <c r="LYC1359" s="84">
        <f t="shared" si="885"/>
        <v>0</v>
      </c>
      <c r="LYD1359" s="84">
        <f t="shared" si="885"/>
        <v>0</v>
      </c>
      <c r="LYE1359" s="84">
        <f t="shared" si="885"/>
        <v>0</v>
      </c>
      <c r="LYF1359" s="84">
        <f t="shared" si="885"/>
        <v>1000000</v>
      </c>
      <c r="LYL1359" s="84" t="s">
        <v>235</v>
      </c>
      <c r="LYM1359" s="84" t="s">
        <v>236</v>
      </c>
      <c r="LYN1359" s="84">
        <f>LYN1355</f>
        <v>1000000</v>
      </c>
      <c r="LYO1359" s="84">
        <f t="shared" ref="LYO1359:MAR1360" si="886">LYO1355</f>
        <v>0</v>
      </c>
      <c r="LYP1359" s="84">
        <f t="shared" si="886"/>
        <v>0</v>
      </c>
      <c r="LYQ1359" s="84">
        <f t="shared" si="886"/>
        <v>1000000</v>
      </c>
      <c r="LYR1359" s="84">
        <f t="shared" si="886"/>
        <v>0</v>
      </c>
      <c r="LYS1359" s="84">
        <f t="shared" si="886"/>
        <v>0</v>
      </c>
      <c r="LYT1359" s="84">
        <f t="shared" si="886"/>
        <v>0</v>
      </c>
      <c r="LYU1359" s="84">
        <f t="shared" si="886"/>
        <v>0</v>
      </c>
      <c r="LYV1359" s="84">
        <f t="shared" si="886"/>
        <v>1000000</v>
      </c>
      <c r="LZB1359" s="84" t="s">
        <v>235</v>
      </c>
      <c r="LZC1359" s="84" t="s">
        <v>236</v>
      </c>
      <c r="LZD1359" s="84">
        <f>LZD1355</f>
        <v>1000000</v>
      </c>
      <c r="LZE1359" s="84">
        <f t="shared" si="886"/>
        <v>0</v>
      </c>
      <c r="LZF1359" s="84">
        <f t="shared" si="886"/>
        <v>0</v>
      </c>
      <c r="LZG1359" s="84">
        <f t="shared" si="886"/>
        <v>1000000</v>
      </c>
      <c r="LZH1359" s="84">
        <f t="shared" si="886"/>
        <v>0</v>
      </c>
      <c r="LZI1359" s="84">
        <f t="shared" si="886"/>
        <v>0</v>
      </c>
      <c r="LZJ1359" s="84">
        <f t="shared" si="886"/>
        <v>0</v>
      </c>
      <c r="LZK1359" s="84">
        <f t="shared" si="886"/>
        <v>0</v>
      </c>
      <c r="LZL1359" s="84">
        <f t="shared" si="886"/>
        <v>1000000</v>
      </c>
      <c r="LZR1359" s="84" t="s">
        <v>235</v>
      </c>
      <c r="LZS1359" s="84" t="s">
        <v>236</v>
      </c>
      <c r="LZT1359" s="84">
        <f>LZT1355</f>
        <v>1000000</v>
      </c>
      <c r="LZU1359" s="84">
        <f t="shared" si="886"/>
        <v>0</v>
      </c>
      <c r="LZV1359" s="84">
        <f t="shared" si="886"/>
        <v>0</v>
      </c>
      <c r="LZW1359" s="84">
        <f t="shared" si="886"/>
        <v>1000000</v>
      </c>
      <c r="LZX1359" s="84">
        <f t="shared" si="886"/>
        <v>0</v>
      </c>
      <c r="LZY1359" s="84">
        <f t="shared" si="886"/>
        <v>0</v>
      </c>
      <c r="LZZ1359" s="84">
        <f t="shared" si="886"/>
        <v>0</v>
      </c>
      <c r="MAA1359" s="84">
        <f t="shared" si="886"/>
        <v>0</v>
      </c>
      <c r="MAB1359" s="84">
        <f t="shared" si="886"/>
        <v>1000000</v>
      </c>
      <c r="MAH1359" s="84" t="s">
        <v>235</v>
      </c>
      <c r="MAI1359" s="84" t="s">
        <v>236</v>
      </c>
      <c r="MAJ1359" s="84">
        <f>MAJ1355</f>
        <v>1000000</v>
      </c>
      <c r="MAK1359" s="84">
        <f t="shared" si="886"/>
        <v>0</v>
      </c>
      <c r="MAL1359" s="84">
        <f t="shared" si="886"/>
        <v>0</v>
      </c>
      <c r="MAM1359" s="84">
        <f t="shared" si="886"/>
        <v>1000000</v>
      </c>
      <c r="MAN1359" s="84">
        <f t="shared" si="886"/>
        <v>0</v>
      </c>
      <c r="MAO1359" s="84">
        <f t="shared" si="886"/>
        <v>0</v>
      </c>
      <c r="MAP1359" s="84">
        <f t="shared" si="886"/>
        <v>0</v>
      </c>
      <c r="MAQ1359" s="84">
        <f t="shared" si="886"/>
        <v>0</v>
      </c>
      <c r="MAR1359" s="84">
        <f t="shared" si="886"/>
        <v>1000000</v>
      </c>
      <c r="MAX1359" s="84" t="s">
        <v>235</v>
      </c>
      <c r="MAY1359" s="84" t="s">
        <v>236</v>
      </c>
      <c r="MAZ1359" s="84">
        <f>MAZ1355</f>
        <v>1000000</v>
      </c>
      <c r="MBA1359" s="84">
        <f t="shared" ref="MBA1359:MDD1360" si="887">MBA1355</f>
        <v>0</v>
      </c>
      <c r="MBB1359" s="84">
        <f t="shared" si="887"/>
        <v>0</v>
      </c>
      <c r="MBC1359" s="84">
        <f t="shared" si="887"/>
        <v>1000000</v>
      </c>
      <c r="MBD1359" s="84">
        <f t="shared" si="887"/>
        <v>0</v>
      </c>
      <c r="MBE1359" s="84">
        <f t="shared" si="887"/>
        <v>0</v>
      </c>
      <c r="MBF1359" s="84">
        <f t="shared" si="887"/>
        <v>0</v>
      </c>
      <c r="MBG1359" s="84">
        <f t="shared" si="887"/>
        <v>0</v>
      </c>
      <c r="MBH1359" s="84">
        <f t="shared" si="887"/>
        <v>1000000</v>
      </c>
      <c r="MBN1359" s="84" t="s">
        <v>235</v>
      </c>
      <c r="MBO1359" s="84" t="s">
        <v>236</v>
      </c>
      <c r="MBP1359" s="84">
        <f>MBP1355</f>
        <v>1000000</v>
      </c>
      <c r="MBQ1359" s="84">
        <f t="shared" si="887"/>
        <v>0</v>
      </c>
      <c r="MBR1359" s="84">
        <f t="shared" si="887"/>
        <v>0</v>
      </c>
      <c r="MBS1359" s="84">
        <f t="shared" si="887"/>
        <v>1000000</v>
      </c>
      <c r="MBT1359" s="84">
        <f t="shared" si="887"/>
        <v>0</v>
      </c>
      <c r="MBU1359" s="84">
        <f t="shared" si="887"/>
        <v>0</v>
      </c>
      <c r="MBV1359" s="84">
        <f t="shared" si="887"/>
        <v>0</v>
      </c>
      <c r="MBW1359" s="84">
        <f t="shared" si="887"/>
        <v>0</v>
      </c>
      <c r="MBX1359" s="84">
        <f t="shared" si="887"/>
        <v>1000000</v>
      </c>
      <c r="MCD1359" s="84" t="s">
        <v>235</v>
      </c>
      <c r="MCE1359" s="84" t="s">
        <v>236</v>
      </c>
      <c r="MCF1359" s="84">
        <f>MCF1355</f>
        <v>1000000</v>
      </c>
      <c r="MCG1359" s="84">
        <f t="shared" si="887"/>
        <v>0</v>
      </c>
      <c r="MCH1359" s="84">
        <f t="shared" si="887"/>
        <v>0</v>
      </c>
      <c r="MCI1359" s="84">
        <f t="shared" si="887"/>
        <v>1000000</v>
      </c>
      <c r="MCJ1359" s="84">
        <f t="shared" si="887"/>
        <v>0</v>
      </c>
      <c r="MCK1359" s="84">
        <f t="shared" si="887"/>
        <v>0</v>
      </c>
      <c r="MCL1359" s="84">
        <f t="shared" si="887"/>
        <v>0</v>
      </c>
      <c r="MCM1359" s="84">
        <f t="shared" si="887"/>
        <v>0</v>
      </c>
      <c r="MCN1359" s="84">
        <f t="shared" si="887"/>
        <v>1000000</v>
      </c>
      <c r="MCT1359" s="84" t="s">
        <v>235</v>
      </c>
      <c r="MCU1359" s="84" t="s">
        <v>236</v>
      </c>
      <c r="MCV1359" s="84">
        <f>MCV1355</f>
        <v>1000000</v>
      </c>
      <c r="MCW1359" s="84">
        <f t="shared" si="887"/>
        <v>0</v>
      </c>
      <c r="MCX1359" s="84">
        <f t="shared" si="887"/>
        <v>0</v>
      </c>
      <c r="MCY1359" s="84">
        <f t="shared" si="887"/>
        <v>1000000</v>
      </c>
      <c r="MCZ1359" s="84">
        <f t="shared" si="887"/>
        <v>0</v>
      </c>
      <c r="MDA1359" s="84">
        <f t="shared" si="887"/>
        <v>0</v>
      </c>
      <c r="MDB1359" s="84">
        <f t="shared" si="887"/>
        <v>0</v>
      </c>
      <c r="MDC1359" s="84">
        <f t="shared" si="887"/>
        <v>0</v>
      </c>
      <c r="MDD1359" s="84">
        <f t="shared" si="887"/>
        <v>1000000</v>
      </c>
      <c r="MDJ1359" s="84" t="s">
        <v>235</v>
      </c>
      <c r="MDK1359" s="84" t="s">
        <v>236</v>
      </c>
      <c r="MDL1359" s="84">
        <f>MDL1355</f>
        <v>1000000</v>
      </c>
      <c r="MDM1359" s="84">
        <f t="shared" ref="MDM1359:MFP1360" si="888">MDM1355</f>
        <v>0</v>
      </c>
      <c r="MDN1359" s="84">
        <f t="shared" si="888"/>
        <v>0</v>
      </c>
      <c r="MDO1359" s="84">
        <f t="shared" si="888"/>
        <v>1000000</v>
      </c>
      <c r="MDP1359" s="84">
        <f t="shared" si="888"/>
        <v>0</v>
      </c>
      <c r="MDQ1359" s="84">
        <f t="shared" si="888"/>
        <v>0</v>
      </c>
      <c r="MDR1359" s="84">
        <f t="shared" si="888"/>
        <v>0</v>
      </c>
      <c r="MDS1359" s="84">
        <f t="shared" si="888"/>
        <v>0</v>
      </c>
      <c r="MDT1359" s="84">
        <f t="shared" si="888"/>
        <v>1000000</v>
      </c>
      <c r="MDZ1359" s="84" t="s">
        <v>235</v>
      </c>
      <c r="MEA1359" s="84" t="s">
        <v>236</v>
      </c>
      <c r="MEB1359" s="84">
        <f>MEB1355</f>
        <v>1000000</v>
      </c>
      <c r="MEC1359" s="84">
        <f t="shared" si="888"/>
        <v>0</v>
      </c>
      <c r="MED1359" s="84">
        <f t="shared" si="888"/>
        <v>0</v>
      </c>
      <c r="MEE1359" s="84">
        <f t="shared" si="888"/>
        <v>1000000</v>
      </c>
      <c r="MEF1359" s="84">
        <f t="shared" si="888"/>
        <v>0</v>
      </c>
      <c r="MEG1359" s="84">
        <f t="shared" si="888"/>
        <v>0</v>
      </c>
      <c r="MEH1359" s="84">
        <f t="shared" si="888"/>
        <v>0</v>
      </c>
      <c r="MEI1359" s="84">
        <f t="shared" si="888"/>
        <v>0</v>
      </c>
      <c r="MEJ1359" s="84">
        <f t="shared" si="888"/>
        <v>1000000</v>
      </c>
      <c r="MEP1359" s="84" t="s">
        <v>235</v>
      </c>
      <c r="MEQ1359" s="84" t="s">
        <v>236</v>
      </c>
      <c r="MER1359" s="84">
        <f>MER1355</f>
        <v>1000000</v>
      </c>
      <c r="MES1359" s="84">
        <f t="shared" si="888"/>
        <v>0</v>
      </c>
      <c r="MET1359" s="84">
        <f t="shared" si="888"/>
        <v>0</v>
      </c>
      <c r="MEU1359" s="84">
        <f t="shared" si="888"/>
        <v>1000000</v>
      </c>
      <c r="MEV1359" s="84">
        <f t="shared" si="888"/>
        <v>0</v>
      </c>
      <c r="MEW1359" s="84">
        <f t="shared" si="888"/>
        <v>0</v>
      </c>
      <c r="MEX1359" s="84">
        <f t="shared" si="888"/>
        <v>0</v>
      </c>
      <c r="MEY1359" s="84">
        <f t="shared" si="888"/>
        <v>0</v>
      </c>
      <c r="MEZ1359" s="84">
        <f t="shared" si="888"/>
        <v>1000000</v>
      </c>
      <c r="MFF1359" s="84" t="s">
        <v>235</v>
      </c>
      <c r="MFG1359" s="84" t="s">
        <v>236</v>
      </c>
      <c r="MFH1359" s="84">
        <f>MFH1355</f>
        <v>1000000</v>
      </c>
      <c r="MFI1359" s="84">
        <f t="shared" si="888"/>
        <v>0</v>
      </c>
      <c r="MFJ1359" s="84">
        <f t="shared" si="888"/>
        <v>0</v>
      </c>
      <c r="MFK1359" s="84">
        <f t="shared" si="888"/>
        <v>1000000</v>
      </c>
      <c r="MFL1359" s="84">
        <f t="shared" si="888"/>
        <v>0</v>
      </c>
      <c r="MFM1359" s="84">
        <f t="shared" si="888"/>
        <v>0</v>
      </c>
      <c r="MFN1359" s="84">
        <f t="shared" si="888"/>
        <v>0</v>
      </c>
      <c r="MFO1359" s="84">
        <f t="shared" si="888"/>
        <v>0</v>
      </c>
      <c r="MFP1359" s="84">
        <f t="shared" si="888"/>
        <v>1000000</v>
      </c>
      <c r="MFV1359" s="84" t="s">
        <v>235</v>
      </c>
      <c r="MFW1359" s="84" t="s">
        <v>236</v>
      </c>
      <c r="MFX1359" s="84">
        <f>MFX1355</f>
        <v>1000000</v>
      </c>
      <c r="MFY1359" s="84">
        <f t="shared" ref="MFY1359:MIB1360" si="889">MFY1355</f>
        <v>0</v>
      </c>
      <c r="MFZ1359" s="84">
        <f t="shared" si="889"/>
        <v>0</v>
      </c>
      <c r="MGA1359" s="84">
        <f t="shared" si="889"/>
        <v>1000000</v>
      </c>
      <c r="MGB1359" s="84">
        <f t="shared" si="889"/>
        <v>0</v>
      </c>
      <c r="MGC1359" s="84">
        <f t="shared" si="889"/>
        <v>0</v>
      </c>
      <c r="MGD1359" s="84">
        <f t="shared" si="889"/>
        <v>0</v>
      </c>
      <c r="MGE1359" s="84">
        <f t="shared" si="889"/>
        <v>0</v>
      </c>
      <c r="MGF1359" s="84">
        <f t="shared" si="889"/>
        <v>1000000</v>
      </c>
      <c r="MGL1359" s="84" t="s">
        <v>235</v>
      </c>
      <c r="MGM1359" s="84" t="s">
        <v>236</v>
      </c>
      <c r="MGN1359" s="84">
        <f>MGN1355</f>
        <v>1000000</v>
      </c>
      <c r="MGO1359" s="84">
        <f t="shared" si="889"/>
        <v>0</v>
      </c>
      <c r="MGP1359" s="84">
        <f t="shared" si="889"/>
        <v>0</v>
      </c>
      <c r="MGQ1359" s="84">
        <f t="shared" si="889"/>
        <v>1000000</v>
      </c>
      <c r="MGR1359" s="84">
        <f t="shared" si="889"/>
        <v>0</v>
      </c>
      <c r="MGS1359" s="84">
        <f t="shared" si="889"/>
        <v>0</v>
      </c>
      <c r="MGT1359" s="84">
        <f t="shared" si="889"/>
        <v>0</v>
      </c>
      <c r="MGU1359" s="84">
        <f t="shared" si="889"/>
        <v>0</v>
      </c>
      <c r="MGV1359" s="84">
        <f t="shared" si="889"/>
        <v>1000000</v>
      </c>
      <c r="MHB1359" s="84" t="s">
        <v>235</v>
      </c>
      <c r="MHC1359" s="84" t="s">
        <v>236</v>
      </c>
      <c r="MHD1359" s="84">
        <f>MHD1355</f>
        <v>1000000</v>
      </c>
      <c r="MHE1359" s="84">
        <f t="shared" si="889"/>
        <v>0</v>
      </c>
      <c r="MHF1359" s="84">
        <f t="shared" si="889"/>
        <v>0</v>
      </c>
      <c r="MHG1359" s="84">
        <f t="shared" si="889"/>
        <v>1000000</v>
      </c>
      <c r="MHH1359" s="84">
        <f t="shared" si="889"/>
        <v>0</v>
      </c>
      <c r="MHI1359" s="84">
        <f t="shared" si="889"/>
        <v>0</v>
      </c>
      <c r="MHJ1359" s="84">
        <f t="shared" si="889"/>
        <v>0</v>
      </c>
      <c r="MHK1359" s="84">
        <f t="shared" si="889"/>
        <v>0</v>
      </c>
      <c r="MHL1359" s="84">
        <f t="shared" si="889"/>
        <v>1000000</v>
      </c>
      <c r="MHR1359" s="84" t="s">
        <v>235</v>
      </c>
      <c r="MHS1359" s="84" t="s">
        <v>236</v>
      </c>
      <c r="MHT1359" s="84">
        <f>MHT1355</f>
        <v>1000000</v>
      </c>
      <c r="MHU1359" s="84">
        <f t="shared" si="889"/>
        <v>0</v>
      </c>
      <c r="MHV1359" s="84">
        <f t="shared" si="889"/>
        <v>0</v>
      </c>
      <c r="MHW1359" s="84">
        <f t="shared" si="889"/>
        <v>1000000</v>
      </c>
      <c r="MHX1359" s="84">
        <f t="shared" si="889"/>
        <v>0</v>
      </c>
      <c r="MHY1359" s="84">
        <f t="shared" si="889"/>
        <v>0</v>
      </c>
      <c r="MHZ1359" s="84">
        <f t="shared" si="889"/>
        <v>0</v>
      </c>
      <c r="MIA1359" s="84">
        <f t="shared" si="889"/>
        <v>0</v>
      </c>
      <c r="MIB1359" s="84">
        <f t="shared" si="889"/>
        <v>1000000</v>
      </c>
      <c r="MIH1359" s="84" t="s">
        <v>235</v>
      </c>
      <c r="MII1359" s="84" t="s">
        <v>236</v>
      </c>
      <c r="MIJ1359" s="84">
        <f>MIJ1355</f>
        <v>1000000</v>
      </c>
      <c r="MIK1359" s="84">
        <f t="shared" ref="MIK1359:MKN1360" si="890">MIK1355</f>
        <v>0</v>
      </c>
      <c r="MIL1359" s="84">
        <f t="shared" si="890"/>
        <v>0</v>
      </c>
      <c r="MIM1359" s="84">
        <f t="shared" si="890"/>
        <v>1000000</v>
      </c>
      <c r="MIN1359" s="84">
        <f t="shared" si="890"/>
        <v>0</v>
      </c>
      <c r="MIO1359" s="84">
        <f t="shared" si="890"/>
        <v>0</v>
      </c>
      <c r="MIP1359" s="84">
        <f t="shared" si="890"/>
        <v>0</v>
      </c>
      <c r="MIQ1359" s="84">
        <f t="shared" si="890"/>
        <v>0</v>
      </c>
      <c r="MIR1359" s="84">
        <f t="shared" si="890"/>
        <v>1000000</v>
      </c>
      <c r="MIX1359" s="84" t="s">
        <v>235</v>
      </c>
      <c r="MIY1359" s="84" t="s">
        <v>236</v>
      </c>
      <c r="MIZ1359" s="84">
        <f>MIZ1355</f>
        <v>1000000</v>
      </c>
      <c r="MJA1359" s="84">
        <f t="shared" si="890"/>
        <v>0</v>
      </c>
      <c r="MJB1359" s="84">
        <f t="shared" si="890"/>
        <v>0</v>
      </c>
      <c r="MJC1359" s="84">
        <f t="shared" si="890"/>
        <v>1000000</v>
      </c>
      <c r="MJD1359" s="84">
        <f t="shared" si="890"/>
        <v>0</v>
      </c>
      <c r="MJE1359" s="84">
        <f t="shared" si="890"/>
        <v>0</v>
      </c>
      <c r="MJF1359" s="84">
        <f t="shared" si="890"/>
        <v>0</v>
      </c>
      <c r="MJG1359" s="84">
        <f t="shared" si="890"/>
        <v>0</v>
      </c>
      <c r="MJH1359" s="84">
        <f t="shared" si="890"/>
        <v>1000000</v>
      </c>
      <c r="MJN1359" s="84" t="s">
        <v>235</v>
      </c>
      <c r="MJO1359" s="84" t="s">
        <v>236</v>
      </c>
      <c r="MJP1359" s="84">
        <f>MJP1355</f>
        <v>1000000</v>
      </c>
      <c r="MJQ1359" s="84">
        <f t="shared" si="890"/>
        <v>0</v>
      </c>
      <c r="MJR1359" s="84">
        <f t="shared" si="890"/>
        <v>0</v>
      </c>
      <c r="MJS1359" s="84">
        <f t="shared" si="890"/>
        <v>1000000</v>
      </c>
      <c r="MJT1359" s="84">
        <f t="shared" si="890"/>
        <v>0</v>
      </c>
      <c r="MJU1359" s="84">
        <f t="shared" si="890"/>
        <v>0</v>
      </c>
      <c r="MJV1359" s="84">
        <f t="shared" si="890"/>
        <v>0</v>
      </c>
      <c r="MJW1359" s="84">
        <f t="shared" si="890"/>
        <v>0</v>
      </c>
      <c r="MJX1359" s="84">
        <f t="shared" si="890"/>
        <v>1000000</v>
      </c>
      <c r="MKD1359" s="84" t="s">
        <v>235</v>
      </c>
      <c r="MKE1359" s="84" t="s">
        <v>236</v>
      </c>
      <c r="MKF1359" s="84">
        <f>MKF1355</f>
        <v>1000000</v>
      </c>
      <c r="MKG1359" s="84">
        <f t="shared" si="890"/>
        <v>0</v>
      </c>
      <c r="MKH1359" s="84">
        <f t="shared" si="890"/>
        <v>0</v>
      </c>
      <c r="MKI1359" s="84">
        <f t="shared" si="890"/>
        <v>1000000</v>
      </c>
      <c r="MKJ1359" s="84">
        <f t="shared" si="890"/>
        <v>0</v>
      </c>
      <c r="MKK1359" s="84">
        <f t="shared" si="890"/>
        <v>0</v>
      </c>
      <c r="MKL1359" s="84">
        <f t="shared" si="890"/>
        <v>0</v>
      </c>
      <c r="MKM1359" s="84">
        <f t="shared" si="890"/>
        <v>0</v>
      </c>
      <c r="MKN1359" s="84">
        <f t="shared" si="890"/>
        <v>1000000</v>
      </c>
      <c r="MKT1359" s="84" t="s">
        <v>235</v>
      </c>
      <c r="MKU1359" s="84" t="s">
        <v>236</v>
      </c>
      <c r="MKV1359" s="84">
        <f>MKV1355</f>
        <v>1000000</v>
      </c>
      <c r="MKW1359" s="84">
        <f t="shared" ref="MKW1359:MMZ1360" si="891">MKW1355</f>
        <v>0</v>
      </c>
      <c r="MKX1359" s="84">
        <f t="shared" si="891"/>
        <v>0</v>
      </c>
      <c r="MKY1359" s="84">
        <f t="shared" si="891"/>
        <v>1000000</v>
      </c>
      <c r="MKZ1359" s="84">
        <f t="shared" si="891"/>
        <v>0</v>
      </c>
      <c r="MLA1359" s="84">
        <f t="shared" si="891"/>
        <v>0</v>
      </c>
      <c r="MLB1359" s="84">
        <f t="shared" si="891"/>
        <v>0</v>
      </c>
      <c r="MLC1359" s="84">
        <f t="shared" si="891"/>
        <v>0</v>
      </c>
      <c r="MLD1359" s="84">
        <f t="shared" si="891"/>
        <v>1000000</v>
      </c>
      <c r="MLJ1359" s="84" t="s">
        <v>235</v>
      </c>
      <c r="MLK1359" s="84" t="s">
        <v>236</v>
      </c>
      <c r="MLL1359" s="84">
        <f>MLL1355</f>
        <v>1000000</v>
      </c>
      <c r="MLM1359" s="84">
        <f t="shared" si="891"/>
        <v>0</v>
      </c>
      <c r="MLN1359" s="84">
        <f t="shared" si="891"/>
        <v>0</v>
      </c>
      <c r="MLO1359" s="84">
        <f t="shared" si="891"/>
        <v>1000000</v>
      </c>
      <c r="MLP1359" s="84">
        <f t="shared" si="891"/>
        <v>0</v>
      </c>
      <c r="MLQ1359" s="84">
        <f t="shared" si="891"/>
        <v>0</v>
      </c>
      <c r="MLR1359" s="84">
        <f t="shared" si="891"/>
        <v>0</v>
      </c>
      <c r="MLS1359" s="84">
        <f t="shared" si="891"/>
        <v>0</v>
      </c>
      <c r="MLT1359" s="84">
        <f t="shared" si="891"/>
        <v>1000000</v>
      </c>
      <c r="MLZ1359" s="84" t="s">
        <v>235</v>
      </c>
      <c r="MMA1359" s="84" t="s">
        <v>236</v>
      </c>
      <c r="MMB1359" s="84">
        <f>MMB1355</f>
        <v>1000000</v>
      </c>
      <c r="MMC1359" s="84">
        <f t="shared" si="891"/>
        <v>0</v>
      </c>
      <c r="MMD1359" s="84">
        <f t="shared" si="891"/>
        <v>0</v>
      </c>
      <c r="MME1359" s="84">
        <f t="shared" si="891"/>
        <v>1000000</v>
      </c>
      <c r="MMF1359" s="84">
        <f t="shared" si="891"/>
        <v>0</v>
      </c>
      <c r="MMG1359" s="84">
        <f t="shared" si="891"/>
        <v>0</v>
      </c>
      <c r="MMH1359" s="84">
        <f t="shared" si="891"/>
        <v>0</v>
      </c>
      <c r="MMI1359" s="84">
        <f t="shared" si="891"/>
        <v>0</v>
      </c>
      <c r="MMJ1359" s="84">
        <f t="shared" si="891"/>
        <v>1000000</v>
      </c>
      <c r="MMP1359" s="84" t="s">
        <v>235</v>
      </c>
      <c r="MMQ1359" s="84" t="s">
        <v>236</v>
      </c>
      <c r="MMR1359" s="84">
        <f>MMR1355</f>
        <v>1000000</v>
      </c>
      <c r="MMS1359" s="84">
        <f t="shared" si="891"/>
        <v>0</v>
      </c>
      <c r="MMT1359" s="84">
        <f t="shared" si="891"/>
        <v>0</v>
      </c>
      <c r="MMU1359" s="84">
        <f t="shared" si="891"/>
        <v>1000000</v>
      </c>
      <c r="MMV1359" s="84">
        <f t="shared" si="891"/>
        <v>0</v>
      </c>
      <c r="MMW1359" s="84">
        <f t="shared" si="891"/>
        <v>0</v>
      </c>
      <c r="MMX1359" s="84">
        <f t="shared" si="891"/>
        <v>0</v>
      </c>
      <c r="MMY1359" s="84">
        <f t="shared" si="891"/>
        <v>0</v>
      </c>
      <c r="MMZ1359" s="84">
        <f t="shared" si="891"/>
        <v>1000000</v>
      </c>
      <c r="MNF1359" s="84" t="s">
        <v>235</v>
      </c>
      <c r="MNG1359" s="84" t="s">
        <v>236</v>
      </c>
      <c r="MNH1359" s="84">
        <f>MNH1355</f>
        <v>1000000</v>
      </c>
      <c r="MNI1359" s="84">
        <f t="shared" ref="MNI1359:MPL1360" si="892">MNI1355</f>
        <v>0</v>
      </c>
      <c r="MNJ1359" s="84">
        <f t="shared" si="892"/>
        <v>0</v>
      </c>
      <c r="MNK1359" s="84">
        <f t="shared" si="892"/>
        <v>1000000</v>
      </c>
      <c r="MNL1359" s="84">
        <f t="shared" si="892"/>
        <v>0</v>
      </c>
      <c r="MNM1359" s="84">
        <f t="shared" si="892"/>
        <v>0</v>
      </c>
      <c r="MNN1359" s="84">
        <f t="shared" si="892"/>
        <v>0</v>
      </c>
      <c r="MNO1359" s="84">
        <f t="shared" si="892"/>
        <v>0</v>
      </c>
      <c r="MNP1359" s="84">
        <f t="shared" si="892"/>
        <v>1000000</v>
      </c>
      <c r="MNV1359" s="84" t="s">
        <v>235</v>
      </c>
      <c r="MNW1359" s="84" t="s">
        <v>236</v>
      </c>
      <c r="MNX1359" s="84">
        <f>MNX1355</f>
        <v>1000000</v>
      </c>
      <c r="MNY1359" s="84">
        <f t="shared" si="892"/>
        <v>0</v>
      </c>
      <c r="MNZ1359" s="84">
        <f t="shared" si="892"/>
        <v>0</v>
      </c>
      <c r="MOA1359" s="84">
        <f t="shared" si="892"/>
        <v>1000000</v>
      </c>
      <c r="MOB1359" s="84">
        <f t="shared" si="892"/>
        <v>0</v>
      </c>
      <c r="MOC1359" s="84">
        <f t="shared" si="892"/>
        <v>0</v>
      </c>
      <c r="MOD1359" s="84">
        <f t="shared" si="892"/>
        <v>0</v>
      </c>
      <c r="MOE1359" s="84">
        <f t="shared" si="892"/>
        <v>0</v>
      </c>
      <c r="MOF1359" s="84">
        <f t="shared" si="892"/>
        <v>1000000</v>
      </c>
      <c r="MOL1359" s="84" t="s">
        <v>235</v>
      </c>
      <c r="MOM1359" s="84" t="s">
        <v>236</v>
      </c>
      <c r="MON1359" s="84">
        <f>MON1355</f>
        <v>1000000</v>
      </c>
      <c r="MOO1359" s="84">
        <f t="shared" si="892"/>
        <v>0</v>
      </c>
      <c r="MOP1359" s="84">
        <f t="shared" si="892"/>
        <v>0</v>
      </c>
      <c r="MOQ1359" s="84">
        <f t="shared" si="892"/>
        <v>1000000</v>
      </c>
      <c r="MOR1359" s="84">
        <f t="shared" si="892"/>
        <v>0</v>
      </c>
      <c r="MOS1359" s="84">
        <f t="shared" si="892"/>
        <v>0</v>
      </c>
      <c r="MOT1359" s="84">
        <f t="shared" si="892"/>
        <v>0</v>
      </c>
      <c r="MOU1359" s="84">
        <f t="shared" si="892"/>
        <v>0</v>
      </c>
      <c r="MOV1359" s="84">
        <f t="shared" si="892"/>
        <v>1000000</v>
      </c>
      <c r="MPB1359" s="84" t="s">
        <v>235</v>
      </c>
      <c r="MPC1359" s="84" t="s">
        <v>236</v>
      </c>
      <c r="MPD1359" s="84">
        <f>MPD1355</f>
        <v>1000000</v>
      </c>
      <c r="MPE1359" s="84">
        <f t="shared" si="892"/>
        <v>0</v>
      </c>
      <c r="MPF1359" s="84">
        <f t="shared" si="892"/>
        <v>0</v>
      </c>
      <c r="MPG1359" s="84">
        <f t="shared" si="892"/>
        <v>1000000</v>
      </c>
      <c r="MPH1359" s="84">
        <f t="shared" si="892"/>
        <v>0</v>
      </c>
      <c r="MPI1359" s="84">
        <f t="shared" si="892"/>
        <v>0</v>
      </c>
      <c r="MPJ1359" s="84">
        <f t="shared" si="892"/>
        <v>0</v>
      </c>
      <c r="MPK1359" s="84">
        <f t="shared" si="892"/>
        <v>0</v>
      </c>
      <c r="MPL1359" s="84">
        <f t="shared" si="892"/>
        <v>1000000</v>
      </c>
      <c r="MPR1359" s="84" t="s">
        <v>235</v>
      </c>
      <c r="MPS1359" s="84" t="s">
        <v>236</v>
      </c>
      <c r="MPT1359" s="84">
        <f>MPT1355</f>
        <v>1000000</v>
      </c>
      <c r="MPU1359" s="84">
        <f t="shared" ref="MPU1359:MRX1360" si="893">MPU1355</f>
        <v>0</v>
      </c>
      <c r="MPV1359" s="84">
        <f t="shared" si="893"/>
        <v>0</v>
      </c>
      <c r="MPW1359" s="84">
        <f t="shared" si="893"/>
        <v>1000000</v>
      </c>
      <c r="MPX1359" s="84">
        <f t="shared" si="893"/>
        <v>0</v>
      </c>
      <c r="MPY1359" s="84">
        <f t="shared" si="893"/>
        <v>0</v>
      </c>
      <c r="MPZ1359" s="84">
        <f t="shared" si="893"/>
        <v>0</v>
      </c>
      <c r="MQA1359" s="84">
        <f t="shared" si="893"/>
        <v>0</v>
      </c>
      <c r="MQB1359" s="84">
        <f t="shared" si="893"/>
        <v>1000000</v>
      </c>
      <c r="MQH1359" s="84" t="s">
        <v>235</v>
      </c>
      <c r="MQI1359" s="84" t="s">
        <v>236</v>
      </c>
      <c r="MQJ1359" s="84">
        <f>MQJ1355</f>
        <v>1000000</v>
      </c>
      <c r="MQK1359" s="84">
        <f t="shared" si="893"/>
        <v>0</v>
      </c>
      <c r="MQL1359" s="84">
        <f t="shared" si="893"/>
        <v>0</v>
      </c>
      <c r="MQM1359" s="84">
        <f t="shared" si="893"/>
        <v>1000000</v>
      </c>
      <c r="MQN1359" s="84">
        <f t="shared" si="893"/>
        <v>0</v>
      </c>
      <c r="MQO1359" s="84">
        <f t="shared" si="893"/>
        <v>0</v>
      </c>
      <c r="MQP1359" s="84">
        <f t="shared" si="893"/>
        <v>0</v>
      </c>
      <c r="MQQ1359" s="84">
        <f t="shared" si="893"/>
        <v>0</v>
      </c>
      <c r="MQR1359" s="84">
        <f t="shared" si="893"/>
        <v>1000000</v>
      </c>
      <c r="MQX1359" s="84" t="s">
        <v>235</v>
      </c>
      <c r="MQY1359" s="84" t="s">
        <v>236</v>
      </c>
      <c r="MQZ1359" s="84">
        <f>MQZ1355</f>
        <v>1000000</v>
      </c>
      <c r="MRA1359" s="84">
        <f t="shared" si="893"/>
        <v>0</v>
      </c>
      <c r="MRB1359" s="84">
        <f t="shared" si="893"/>
        <v>0</v>
      </c>
      <c r="MRC1359" s="84">
        <f t="shared" si="893"/>
        <v>1000000</v>
      </c>
      <c r="MRD1359" s="84">
        <f t="shared" si="893"/>
        <v>0</v>
      </c>
      <c r="MRE1359" s="84">
        <f t="shared" si="893"/>
        <v>0</v>
      </c>
      <c r="MRF1359" s="84">
        <f t="shared" si="893"/>
        <v>0</v>
      </c>
      <c r="MRG1359" s="84">
        <f t="shared" si="893"/>
        <v>0</v>
      </c>
      <c r="MRH1359" s="84">
        <f t="shared" si="893"/>
        <v>1000000</v>
      </c>
      <c r="MRN1359" s="84" t="s">
        <v>235</v>
      </c>
      <c r="MRO1359" s="84" t="s">
        <v>236</v>
      </c>
      <c r="MRP1359" s="84">
        <f>MRP1355</f>
        <v>1000000</v>
      </c>
      <c r="MRQ1359" s="84">
        <f t="shared" si="893"/>
        <v>0</v>
      </c>
      <c r="MRR1359" s="84">
        <f t="shared" si="893"/>
        <v>0</v>
      </c>
      <c r="MRS1359" s="84">
        <f t="shared" si="893"/>
        <v>1000000</v>
      </c>
      <c r="MRT1359" s="84">
        <f t="shared" si="893"/>
        <v>0</v>
      </c>
      <c r="MRU1359" s="84">
        <f t="shared" si="893"/>
        <v>0</v>
      </c>
      <c r="MRV1359" s="84">
        <f t="shared" si="893"/>
        <v>0</v>
      </c>
      <c r="MRW1359" s="84">
        <f t="shared" si="893"/>
        <v>0</v>
      </c>
      <c r="MRX1359" s="84">
        <f t="shared" si="893"/>
        <v>1000000</v>
      </c>
      <c r="MSD1359" s="84" t="s">
        <v>235</v>
      </c>
      <c r="MSE1359" s="84" t="s">
        <v>236</v>
      </c>
      <c r="MSF1359" s="84">
        <f>MSF1355</f>
        <v>1000000</v>
      </c>
      <c r="MSG1359" s="84">
        <f t="shared" ref="MSG1359:MUJ1360" si="894">MSG1355</f>
        <v>0</v>
      </c>
      <c r="MSH1359" s="84">
        <f t="shared" si="894"/>
        <v>0</v>
      </c>
      <c r="MSI1359" s="84">
        <f t="shared" si="894"/>
        <v>1000000</v>
      </c>
      <c r="MSJ1359" s="84">
        <f t="shared" si="894"/>
        <v>0</v>
      </c>
      <c r="MSK1359" s="84">
        <f t="shared" si="894"/>
        <v>0</v>
      </c>
      <c r="MSL1359" s="84">
        <f t="shared" si="894"/>
        <v>0</v>
      </c>
      <c r="MSM1359" s="84">
        <f t="shared" si="894"/>
        <v>0</v>
      </c>
      <c r="MSN1359" s="84">
        <f t="shared" si="894"/>
        <v>1000000</v>
      </c>
      <c r="MST1359" s="84" t="s">
        <v>235</v>
      </c>
      <c r="MSU1359" s="84" t="s">
        <v>236</v>
      </c>
      <c r="MSV1359" s="84">
        <f>MSV1355</f>
        <v>1000000</v>
      </c>
      <c r="MSW1359" s="84">
        <f t="shared" si="894"/>
        <v>0</v>
      </c>
      <c r="MSX1359" s="84">
        <f t="shared" si="894"/>
        <v>0</v>
      </c>
      <c r="MSY1359" s="84">
        <f t="shared" si="894"/>
        <v>1000000</v>
      </c>
      <c r="MSZ1359" s="84">
        <f t="shared" si="894"/>
        <v>0</v>
      </c>
      <c r="MTA1359" s="84">
        <f t="shared" si="894"/>
        <v>0</v>
      </c>
      <c r="MTB1359" s="84">
        <f t="shared" si="894"/>
        <v>0</v>
      </c>
      <c r="MTC1359" s="84">
        <f t="shared" si="894"/>
        <v>0</v>
      </c>
      <c r="MTD1359" s="84">
        <f t="shared" si="894"/>
        <v>1000000</v>
      </c>
      <c r="MTJ1359" s="84" t="s">
        <v>235</v>
      </c>
      <c r="MTK1359" s="84" t="s">
        <v>236</v>
      </c>
      <c r="MTL1359" s="84">
        <f>MTL1355</f>
        <v>1000000</v>
      </c>
      <c r="MTM1359" s="84">
        <f t="shared" si="894"/>
        <v>0</v>
      </c>
      <c r="MTN1359" s="84">
        <f t="shared" si="894"/>
        <v>0</v>
      </c>
      <c r="MTO1359" s="84">
        <f t="shared" si="894"/>
        <v>1000000</v>
      </c>
      <c r="MTP1359" s="84">
        <f t="shared" si="894"/>
        <v>0</v>
      </c>
      <c r="MTQ1359" s="84">
        <f t="shared" si="894"/>
        <v>0</v>
      </c>
      <c r="MTR1359" s="84">
        <f t="shared" si="894"/>
        <v>0</v>
      </c>
      <c r="MTS1359" s="84">
        <f t="shared" si="894"/>
        <v>0</v>
      </c>
      <c r="MTT1359" s="84">
        <f t="shared" si="894"/>
        <v>1000000</v>
      </c>
      <c r="MTZ1359" s="84" t="s">
        <v>235</v>
      </c>
      <c r="MUA1359" s="84" t="s">
        <v>236</v>
      </c>
      <c r="MUB1359" s="84">
        <f>MUB1355</f>
        <v>1000000</v>
      </c>
      <c r="MUC1359" s="84">
        <f t="shared" si="894"/>
        <v>0</v>
      </c>
      <c r="MUD1359" s="84">
        <f t="shared" si="894"/>
        <v>0</v>
      </c>
      <c r="MUE1359" s="84">
        <f t="shared" si="894"/>
        <v>1000000</v>
      </c>
      <c r="MUF1359" s="84">
        <f t="shared" si="894"/>
        <v>0</v>
      </c>
      <c r="MUG1359" s="84">
        <f t="shared" si="894"/>
        <v>0</v>
      </c>
      <c r="MUH1359" s="84">
        <f t="shared" si="894"/>
        <v>0</v>
      </c>
      <c r="MUI1359" s="84">
        <f t="shared" si="894"/>
        <v>0</v>
      </c>
      <c r="MUJ1359" s="84">
        <f t="shared" si="894"/>
        <v>1000000</v>
      </c>
      <c r="MUP1359" s="84" t="s">
        <v>235</v>
      </c>
      <c r="MUQ1359" s="84" t="s">
        <v>236</v>
      </c>
      <c r="MUR1359" s="84">
        <f>MUR1355</f>
        <v>1000000</v>
      </c>
      <c r="MUS1359" s="84">
        <f t="shared" ref="MUS1359:MWV1360" si="895">MUS1355</f>
        <v>0</v>
      </c>
      <c r="MUT1359" s="84">
        <f t="shared" si="895"/>
        <v>0</v>
      </c>
      <c r="MUU1359" s="84">
        <f t="shared" si="895"/>
        <v>1000000</v>
      </c>
      <c r="MUV1359" s="84">
        <f t="shared" si="895"/>
        <v>0</v>
      </c>
      <c r="MUW1359" s="84">
        <f t="shared" si="895"/>
        <v>0</v>
      </c>
      <c r="MUX1359" s="84">
        <f t="shared" si="895"/>
        <v>0</v>
      </c>
      <c r="MUY1359" s="84">
        <f t="shared" si="895"/>
        <v>0</v>
      </c>
      <c r="MUZ1359" s="84">
        <f t="shared" si="895"/>
        <v>1000000</v>
      </c>
      <c r="MVF1359" s="84" t="s">
        <v>235</v>
      </c>
      <c r="MVG1359" s="84" t="s">
        <v>236</v>
      </c>
      <c r="MVH1359" s="84">
        <f>MVH1355</f>
        <v>1000000</v>
      </c>
      <c r="MVI1359" s="84">
        <f t="shared" si="895"/>
        <v>0</v>
      </c>
      <c r="MVJ1359" s="84">
        <f t="shared" si="895"/>
        <v>0</v>
      </c>
      <c r="MVK1359" s="84">
        <f t="shared" si="895"/>
        <v>1000000</v>
      </c>
      <c r="MVL1359" s="84">
        <f t="shared" si="895"/>
        <v>0</v>
      </c>
      <c r="MVM1359" s="84">
        <f t="shared" si="895"/>
        <v>0</v>
      </c>
      <c r="MVN1359" s="84">
        <f t="shared" si="895"/>
        <v>0</v>
      </c>
      <c r="MVO1359" s="84">
        <f t="shared" si="895"/>
        <v>0</v>
      </c>
      <c r="MVP1359" s="84">
        <f t="shared" si="895"/>
        <v>1000000</v>
      </c>
      <c r="MVV1359" s="84" t="s">
        <v>235</v>
      </c>
      <c r="MVW1359" s="84" t="s">
        <v>236</v>
      </c>
      <c r="MVX1359" s="84">
        <f>MVX1355</f>
        <v>1000000</v>
      </c>
      <c r="MVY1359" s="84">
        <f t="shared" si="895"/>
        <v>0</v>
      </c>
      <c r="MVZ1359" s="84">
        <f t="shared" si="895"/>
        <v>0</v>
      </c>
      <c r="MWA1359" s="84">
        <f t="shared" si="895"/>
        <v>1000000</v>
      </c>
      <c r="MWB1359" s="84">
        <f t="shared" si="895"/>
        <v>0</v>
      </c>
      <c r="MWC1359" s="84">
        <f t="shared" si="895"/>
        <v>0</v>
      </c>
      <c r="MWD1359" s="84">
        <f t="shared" si="895"/>
        <v>0</v>
      </c>
      <c r="MWE1359" s="84">
        <f t="shared" si="895"/>
        <v>0</v>
      </c>
      <c r="MWF1359" s="84">
        <f t="shared" si="895"/>
        <v>1000000</v>
      </c>
      <c r="MWL1359" s="84" t="s">
        <v>235</v>
      </c>
      <c r="MWM1359" s="84" t="s">
        <v>236</v>
      </c>
      <c r="MWN1359" s="84">
        <f>MWN1355</f>
        <v>1000000</v>
      </c>
      <c r="MWO1359" s="84">
        <f t="shared" si="895"/>
        <v>0</v>
      </c>
      <c r="MWP1359" s="84">
        <f t="shared" si="895"/>
        <v>0</v>
      </c>
      <c r="MWQ1359" s="84">
        <f t="shared" si="895"/>
        <v>1000000</v>
      </c>
      <c r="MWR1359" s="84">
        <f t="shared" si="895"/>
        <v>0</v>
      </c>
      <c r="MWS1359" s="84">
        <f t="shared" si="895"/>
        <v>0</v>
      </c>
      <c r="MWT1359" s="84">
        <f t="shared" si="895"/>
        <v>0</v>
      </c>
      <c r="MWU1359" s="84">
        <f t="shared" si="895"/>
        <v>0</v>
      </c>
      <c r="MWV1359" s="84">
        <f t="shared" si="895"/>
        <v>1000000</v>
      </c>
      <c r="MXB1359" s="84" t="s">
        <v>235</v>
      </c>
      <c r="MXC1359" s="84" t="s">
        <v>236</v>
      </c>
      <c r="MXD1359" s="84">
        <f>MXD1355</f>
        <v>1000000</v>
      </c>
      <c r="MXE1359" s="84">
        <f t="shared" ref="MXE1359:MZH1360" si="896">MXE1355</f>
        <v>0</v>
      </c>
      <c r="MXF1359" s="84">
        <f t="shared" si="896"/>
        <v>0</v>
      </c>
      <c r="MXG1359" s="84">
        <f t="shared" si="896"/>
        <v>1000000</v>
      </c>
      <c r="MXH1359" s="84">
        <f t="shared" si="896"/>
        <v>0</v>
      </c>
      <c r="MXI1359" s="84">
        <f t="shared" si="896"/>
        <v>0</v>
      </c>
      <c r="MXJ1359" s="84">
        <f t="shared" si="896"/>
        <v>0</v>
      </c>
      <c r="MXK1359" s="84">
        <f t="shared" si="896"/>
        <v>0</v>
      </c>
      <c r="MXL1359" s="84">
        <f t="shared" si="896"/>
        <v>1000000</v>
      </c>
      <c r="MXR1359" s="84" t="s">
        <v>235</v>
      </c>
      <c r="MXS1359" s="84" t="s">
        <v>236</v>
      </c>
      <c r="MXT1359" s="84">
        <f>MXT1355</f>
        <v>1000000</v>
      </c>
      <c r="MXU1359" s="84">
        <f t="shared" si="896"/>
        <v>0</v>
      </c>
      <c r="MXV1359" s="84">
        <f t="shared" si="896"/>
        <v>0</v>
      </c>
      <c r="MXW1359" s="84">
        <f t="shared" si="896"/>
        <v>1000000</v>
      </c>
      <c r="MXX1359" s="84">
        <f t="shared" si="896"/>
        <v>0</v>
      </c>
      <c r="MXY1359" s="84">
        <f t="shared" si="896"/>
        <v>0</v>
      </c>
      <c r="MXZ1359" s="84">
        <f t="shared" si="896"/>
        <v>0</v>
      </c>
      <c r="MYA1359" s="84">
        <f t="shared" si="896"/>
        <v>0</v>
      </c>
      <c r="MYB1359" s="84">
        <f t="shared" si="896"/>
        <v>1000000</v>
      </c>
      <c r="MYH1359" s="84" t="s">
        <v>235</v>
      </c>
      <c r="MYI1359" s="84" t="s">
        <v>236</v>
      </c>
      <c r="MYJ1359" s="84">
        <f>MYJ1355</f>
        <v>1000000</v>
      </c>
      <c r="MYK1359" s="84">
        <f t="shared" si="896"/>
        <v>0</v>
      </c>
      <c r="MYL1359" s="84">
        <f t="shared" si="896"/>
        <v>0</v>
      </c>
      <c r="MYM1359" s="84">
        <f t="shared" si="896"/>
        <v>1000000</v>
      </c>
      <c r="MYN1359" s="84">
        <f t="shared" si="896"/>
        <v>0</v>
      </c>
      <c r="MYO1359" s="84">
        <f t="shared" si="896"/>
        <v>0</v>
      </c>
      <c r="MYP1359" s="84">
        <f t="shared" si="896"/>
        <v>0</v>
      </c>
      <c r="MYQ1359" s="84">
        <f t="shared" si="896"/>
        <v>0</v>
      </c>
      <c r="MYR1359" s="84">
        <f t="shared" si="896"/>
        <v>1000000</v>
      </c>
      <c r="MYX1359" s="84" t="s">
        <v>235</v>
      </c>
      <c r="MYY1359" s="84" t="s">
        <v>236</v>
      </c>
      <c r="MYZ1359" s="84">
        <f>MYZ1355</f>
        <v>1000000</v>
      </c>
      <c r="MZA1359" s="84">
        <f t="shared" si="896"/>
        <v>0</v>
      </c>
      <c r="MZB1359" s="84">
        <f t="shared" si="896"/>
        <v>0</v>
      </c>
      <c r="MZC1359" s="84">
        <f t="shared" si="896"/>
        <v>1000000</v>
      </c>
      <c r="MZD1359" s="84">
        <f t="shared" si="896"/>
        <v>0</v>
      </c>
      <c r="MZE1359" s="84">
        <f t="shared" si="896"/>
        <v>0</v>
      </c>
      <c r="MZF1359" s="84">
        <f t="shared" si="896"/>
        <v>0</v>
      </c>
      <c r="MZG1359" s="84">
        <f t="shared" si="896"/>
        <v>0</v>
      </c>
      <c r="MZH1359" s="84">
        <f t="shared" si="896"/>
        <v>1000000</v>
      </c>
      <c r="MZN1359" s="84" t="s">
        <v>235</v>
      </c>
      <c r="MZO1359" s="84" t="s">
        <v>236</v>
      </c>
      <c r="MZP1359" s="84">
        <f>MZP1355</f>
        <v>1000000</v>
      </c>
      <c r="MZQ1359" s="84">
        <f t="shared" ref="MZQ1359:NBT1360" si="897">MZQ1355</f>
        <v>0</v>
      </c>
      <c r="MZR1359" s="84">
        <f t="shared" si="897"/>
        <v>0</v>
      </c>
      <c r="MZS1359" s="84">
        <f t="shared" si="897"/>
        <v>1000000</v>
      </c>
      <c r="MZT1359" s="84">
        <f t="shared" si="897"/>
        <v>0</v>
      </c>
      <c r="MZU1359" s="84">
        <f t="shared" si="897"/>
        <v>0</v>
      </c>
      <c r="MZV1359" s="84">
        <f t="shared" si="897"/>
        <v>0</v>
      </c>
      <c r="MZW1359" s="84">
        <f t="shared" si="897"/>
        <v>0</v>
      </c>
      <c r="MZX1359" s="84">
        <f t="shared" si="897"/>
        <v>1000000</v>
      </c>
      <c r="NAD1359" s="84" t="s">
        <v>235</v>
      </c>
      <c r="NAE1359" s="84" t="s">
        <v>236</v>
      </c>
      <c r="NAF1359" s="84">
        <f>NAF1355</f>
        <v>1000000</v>
      </c>
      <c r="NAG1359" s="84">
        <f t="shared" si="897"/>
        <v>0</v>
      </c>
      <c r="NAH1359" s="84">
        <f t="shared" si="897"/>
        <v>0</v>
      </c>
      <c r="NAI1359" s="84">
        <f t="shared" si="897"/>
        <v>1000000</v>
      </c>
      <c r="NAJ1359" s="84">
        <f t="shared" si="897"/>
        <v>0</v>
      </c>
      <c r="NAK1359" s="84">
        <f t="shared" si="897"/>
        <v>0</v>
      </c>
      <c r="NAL1359" s="84">
        <f t="shared" si="897"/>
        <v>0</v>
      </c>
      <c r="NAM1359" s="84">
        <f t="shared" si="897"/>
        <v>0</v>
      </c>
      <c r="NAN1359" s="84">
        <f t="shared" si="897"/>
        <v>1000000</v>
      </c>
      <c r="NAT1359" s="84" t="s">
        <v>235</v>
      </c>
      <c r="NAU1359" s="84" t="s">
        <v>236</v>
      </c>
      <c r="NAV1359" s="84">
        <f>NAV1355</f>
        <v>1000000</v>
      </c>
      <c r="NAW1359" s="84">
        <f t="shared" si="897"/>
        <v>0</v>
      </c>
      <c r="NAX1359" s="84">
        <f t="shared" si="897"/>
        <v>0</v>
      </c>
      <c r="NAY1359" s="84">
        <f t="shared" si="897"/>
        <v>1000000</v>
      </c>
      <c r="NAZ1359" s="84">
        <f t="shared" si="897"/>
        <v>0</v>
      </c>
      <c r="NBA1359" s="84">
        <f t="shared" si="897"/>
        <v>0</v>
      </c>
      <c r="NBB1359" s="84">
        <f t="shared" si="897"/>
        <v>0</v>
      </c>
      <c r="NBC1359" s="84">
        <f t="shared" si="897"/>
        <v>0</v>
      </c>
      <c r="NBD1359" s="84">
        <f t="shared" si="897"/>
        <v>1000000</v>
      </c>
      <c r="NBJ1359" s="84" t="s">
        <v>235</v>
      </c>
      <c r="NBK1359" s="84" t="s">
        <v>236</v>
      </c>
      <c r="NBL1359" s="84">
        <f>NBL1355</f>
        <v>1000000</v>
      </c>
      <c r="NBM1359" s="84">
        <f t="shared" si="897"/>
        <v>0</v>
      </c>
      <c r="NBN1359" s="84">
        <f t="shared" si="897"/>
        <v>0</v>
      </c>
      <c r="NBO1359" s="84">
        <f t="shared" si="897"/>
        <v>1000000</v>
      </c>
      <c r="NBP1359" s="84">
        <f t="shared" si="897"/>
        <v>0</v>
      </c>
      <c r="NBQ1359" s="84">
        <f t="shared" si="897"/>
        <v>0</v>
      </c>
      <c r="NBR1359" s="84">
        <f t="shared" si="897"/>
        <v>0</v>
      </c>
      <c r="NBS1359" s="84">
        <f t="shared" si="897"/>
        <v>0</v>
      </c>
      <c r="NBT1359" s="84">
        <f t="shared" si="897"/>
        <v>1000000</v>
      </c>
      <c r="NBZ1359" s="84" t="s">
        <v>235</v>
      </c>
      <c r="NCA1359" s="84" t="s">
        <v>236</v>
      </c>
      <c r="NCB1359" s="84">
        <f>NCB1355</f>
        <v>1000000</v>
      </c>
      <c r="NCC1359" s="84">
        <f t="shared" ref="NCC1359:NEF1360" si="898">NCC1355</f>
        <v>0</v>
      </c>
      <c r="NCD1359" s="84">
        <f t="shared" si="898"/>
        <v>0</v>
      </c>
      <c r="NCE1359" s="84">
        <f t="shared" si="898"/>
        <v>1000000</v>
      </c>
      <c r="NCF1359" s="84">
        <f t="shared" si="898"/>
        <v>0</v>
      </c>
      <c r="NCG1359" s="84">
        <f t="shared" si="898"/>
        <v>0</v>
      </c>
      <c r="NCH1359" s="84">
        <f t="shared" si="898"/>
        <v>0</v>
      </c>
      <c r="NCI1359" s="84">
        <f t="shared" si="898"/>
        <v>0</v>
      </c>
      <c r="NCJ1359" s="84">
        <f t="shared" si="898"/>
        <v>1000000</v>
      </c>
      <c r="NCP1359" s="84" t="s">
        <v>235</v>
      </c>
      <c r="NCQ1359" s="84" t="s">
        <v>236</v>
      </c>
      <c r="NCR1359" s="84">
        <f>NCR1355</f>
        <v>1000000</v>
      </c>
      <c r="NCS1359" s="84">
        <f t="shared" si="898"/>
        <v>0</v>
      </c>
      <c r="NCT1359" s="84">
        <f t="shared" si="898"/>
        <v>0</v>
      </c>
      <c r="NCU1359" s="84">
        <f t="shared" si="898"/>
        <v>1000000</v>
      </c>
      <c r="NCV1359" s="84">
        <f t="shared" si="898"/>
        <v>0</v>
      </c>
      <c r="NCW1359" s="84">
        <f t="shared" si="898"/>
        <v>0</v>
      </c>
      <c r="NCX1359" s="84">
        <f t="shared" si="898"/>
        <v>0</v>
      </c>
      <c r="NCY1359" s="84">
        <f t="shared" si="898"/>
        <v>0</v>
      </c>
      <c r="NCZ1359" s="84">
        <f t="shared" si="898"/>
        <v>1000000</v>
      </c>
      <c r="NDF1359" s="84" t="s">
        <v>235</v>
      </c>
      <c r="NDG1359" s="84" t="s">
        <v>236</v>
      </c>
      <c r="NDH1359" s="84">
        <f>NDH1355</f>
        <v>1000000</v>
      </c>
      <c r="NDI1359" s="84">
        <f t="shared" si="898"/>
        <v>0</v>
      </c>
      <c r="NDJ1359" s="84">
        <f t="shared" si="898"/>
        <v>0</v>
      </c>
      <c r="NDK1359" s="84">
        <f t="shared" si="898"/>
        <v>1000000</v>
      </c>
      <c r="NDL1359" s="84">
        <f t="shared" si="898"/>
        <v>0</v>
      </c>
      <c r="NDM1359" s="84">
        <f t="shared" si="898"/>
        <v>0</v>
      </c>
      <c r="NDN1359" s="84">
        <f t="shared" si="898"/>
        <v>0</v>
      </c>
      <c r="NDO1359" s="84">
        <f t="shared" si="898"/>
        <v>0</v>
      </c>
      <c r="NDP1359" s="84">
        <f t="shared" si="898"/>
        <v>1000000</v>
      </c>
      <c r="NDV1359" s="84" t="s">
        <v>235</v>
      </c>
      <c r="NDW1359" s="84" t="s">
        <v>236</v>
      </c>
      <c r="NDX1359" s="84">
        <f>NDX1355</f>
        <v>1000000</v>
      </c>
      <c r="NDY1359" s="84">
        <f t="shared" si="898"/>
        <v>0</v>
      </c>
      <c r="NDZ1359" s="84">
        <f t="shared" si="898"/>
        <v>0</v>
      </c>
      <c r="NEA1359" s="84">
        <f t="shared" si="898"/>
        <v>1000000</v>
      </c>
      <c r="NEB1359" s="84">
        <f t="shared" si="898"/>
        <v>0</v>
      </c>
      <c r="NEC1359" s="84">
        <f t="shared" si="898"/>
        <v>0</v>
      </c>
      <c r="NED1359" s="84">
        <f t="shared" si="898"/>
        <v>0</v>
      </c>
      <c r="NEE1359" s="84">
        <f t="shared" si="898"/>
        <v>0</v>
      </c>
      <c r="NEF1359" s="84">
        <f t="shared" si="898"/>
        <v>1000000</v>
      </c>
      <c r="NEL1359" s="84" t="s">
        <v>235</v>
      </c>
      <c r="NEM1359" s="84" t="s">
        <v>236</v>
      </c>
      <c r="NEN1359" s="84">
        <f>NEN1355</f>
        <v>1000000</v>
      </c>
      <c r="NEO1359" s="84">
        <f t="shared" ref="NEO1359:NGR1360" si="899">NEO1355</f>
        <v>0</v>
      </c>
      <c r="NEP1359" s="84">
        <f t="shared" si="899"/>
        <v>0</v>
      </c>
      <c r="NEQ1359" s="84">
        <f t="shared" si="899"/>
        <v>1000000</v>
      </c>
      <c r="NER1359" s="84">
        <f t="shared" si="899"/>
        <v>0</v>
      </c>
      <c r="NES1359" s="84">
        <f t="shared" si="899"/>
        <v>0</v>
      </c>
      <c r="NET1359" s="84">
        <f t="shared" si="899"/>
        <v>0</v>
      </c>
      <c r="NEU1359" s="84">
        <f t="shared" si="899"/>
        <v>0</v>
      </c>
      <c r="NEV1359" s="84">
        <f t="shared" si="899"/>
        <v>1000000</v>
      </c>
      <c r="NFB1359" s="84" t="s">
        <v>235</v>
      </c>
      <c r="NFC1359" s="84" t="s">
        <v>236</v>
      </c>
      <c r="NFD1359" s="84">
        <f>NFD1355</f>
        <v>1000000</v>
      </c>
      <c r="NFE1359" s="84">
        <f t="shared" si="899"/>
        <v>0</v>
      </c>
      <c r="NFF1359" s="84">
        <f t="shared" si="899"/>
        <v>0</v>
      </c>
      <c r="NFG1359" s="84">
        <f t="shared" si="899"/>
        <v>1000000</v>
      </c>
      <c r="NFH1359" s="84">
        <f t="shared" si="899"/>
        <v>0</v>
      </c>
      <c r="NFI1359" s="84">
        <f t="shared" si="899"/>
        <v>0</v>
      </c>
      <c r="NFJ1359" s="84">
        <f t="shared" si="899"/>
        <v>0</v>
      </c>
      <c r="NFK1359" s="84">
        <f t="shared" si="899"/>
        <v>0</v>
      </c>
      <c r="NFL1359" s="84">
        <f t="shared" si="899"/>
        <v>1000000</v>
      </c>
      <c r="NFR1359" s="84" t="s">
        <v>235</v>
      </c>
      <c r="NFS1359" s="84" t="s">
        <v>236</v>
      </c>
      <c r="NFT1359" s="84">
        <f>NFT1355</f>
        <v>1000000</v>
      </c>
      <c r="NFU1359" s="84">
        <f t="shared" si="899"/>
        <v>0</v>
      </c>
      <c r="NFV1359" s="84">
        <f t="shared" si="899"/>
        <v>0</v>
      </c>
      <c r="NFW1359" s="84">
        <f t="shared" si="899"/>
        <v>1000000</v>
      </c>
      <c r="NFX1359" s="84">
        <f t="shared" si="899"/>
        <v>0</v>
      </c>
      <c r="NFY1359" s="84">
        <f t="shared" si="899"/>
        <v>0</v>
      </c>
      <c r="NFZ1359" s="84">
        <f t="shared" si="899"/>
        <v>0</v>
      </c>
      <c r="NGA1359" s="84">
        <f t="shared" si="899"/>
        <v>0</v>
      </c>
      <c r="NGB1359" s="84">
        <f t="shared" si="899"/>
        <v>1000000</v>
      </c>
      <c r="NGH1359" s="84" t="s">
        <v>235</v>
      </c>
      <c r="NGI1359" s="84" t="s">
        <v>236</v>
      </c>
      <c r="NGJ1359" s="84">
        <f>NGJ1355</f>
        <v>1000000</v>
      </c>
      <c r="NGK1359" s="84">
        <f t="shared" si="899"/>
        <v>0</v>
      </c>
      <c r="NGL1359" s="84">
        <f t="shared" si="899"/>
        <v>0</v>
      </c>
      <c r="NGM1359" s="84">
        <f t="shared" si="899"/>
        <v>1000000</v>
      </c>
      <c r="NGN1359" s="84">
        <f t="shared" si="899"/>
        <v>0</v>
      </c>
      <c r="NGO1359" s="84">
        <f t="shared" si="899"/>
        <v>0</v>
      </c>
      <c r="NGP1359" s="84">
        <f t="shared" si="899"/>
        <v>0</v>
      </c>
      <c r="NGQ1359" s="84">
        <f t="shared" si="899"/>
        <v>0</v>
      </c>
      <c r="NGR1359" s="84">
        <f t="shared" si="899"/>
        <v>1000000</v>
      </c>
      <c r="NGX1359" s="84" t="s">
        <v>235</v>
      </c>
      <c r="NGY1359" s="84" t="s">
        <v>236</v>
      </c>
      <c r="NGZ1359" s="84">
        <f>NGZ1355</f>
        <v>1000000</v>
      </c>
      <c r="NHA1359" s="84">
        <f t="shared" ref="NHA1359:NJD1360" si="900">NHA1355</f>
        <v>0</v>
      </c>
      <c r="NHB1359" s="84">
        <f t="shared" si="900"/>
        <v>0</v>
      </c>
      <c r="NHC1359" s="84">
        <f t="shared" si="900"/>
        <v>1000000</v>
      </c>
      <c r="NHD1359" s="84">
        <f t="shared" si="900"/>
        <v>0</v>
      </c>
      <c r="NHE1359" s="84">
        <f t="shared" si="900"/>
        <v>0</v>
      </c>
      <c r="NHF1359" s="84">
        <f t="shared" si="900"/>
        <v>0</v>
      </c>
      <c r="NHG1359" s="84">
        <f t="shared" si="900"/>
        <v>0</v>
      </c>
      <c r="NHH1359" s="84">
        <f t="shared" si="900"/>
        <v>1000000</v>
      </c>
      <c r="NHN1359" s="84" t="s">
        <v>235</v>
      </c>
      <c r="NHO1359" s="84" t="s">
        <v>236</v>
      </c>
      <c r="NHP1359" s="84">
        <f>NHP1355</f>
        <v>1000000</v>
      </c>
      <c r="NHQ1359" s="84">
        <f t="shared" si="900"/>
        <v>0</v>
      </c>
      <c r="NHR1359" s="84">
        <f t="shared" si="900"/>
        <v>0</v>
      </c>
      <c r="NHS1359" s="84">
        <f t="shared" si="900"/>
        <v>1000000</v>
      </c>
      <c r="NHT1359" s="84">
        <f t="shared" si="900"/>
        <v>0</v>
      </c>
      <c r="NHU1359" s="84">
        <f t="shared" si="900"/>
        <v>0</v>
      </c>
      <c r="NHV1359" s="84">
        <f t="shared" si="900"/>
        <v>0</v>
      </c>
      <c r="NHW1359" s="84">
        <f t="shared" si="900"/>
        <v>0</v>
      </c>
      <c r="NHX1359" s="84">
        <f t="shared" si="900"/>
        <v>1000000</v>
      </c>
      <c r="NID1359" s="84" t="s">
        <v>235</v>
      </c>
      <c r="NIE1359" s="84" t="s">
        <v>236</v>
      </c>
      <c r="NIF1359" s="84">
        <f>NIF1355</f>
        <v>1000000</v>
      </c>
      <c r="NIG1359" s="84">
        <f t="shared" si="900"/>
        <v>0</v>
      </c>
      <c r="NIH1359" s="84">
        <f t="shared" si="900"/>
        <v>0</v>
      </c>
      <c r="NII1359" s="84">
        <f t="shared" si="900"/>
        <v>1000000</v>
      </c>
      <c r="NIJ1359" s="84">
        <f t="shared" si="900"/>
        <v>0</v>
      </c>
      <c r="NIK1359" s="84">
        <f t="shared" si="900"/>
        <v>0</v>
      </c>
      <c r="NIL1359" s="84">
        <f t="shared" si="900"/>
        <v>0</v>
      </c>
      <c r="NIM1359" s="84">
        <f t="shared" si="900"/>
        <v>0</v>
      </c>
      <c r="NIN1359" s="84">
        <f t="shared" si="900"/>
        <v>1000000</v>
      </c>
      <c r="NIT1359" s="84" t="s">
        <v>235</v>
      </c>
      <c r="NIU1359" s="84" t="s">
        <v>236</v>
      </c>
      <c r="NIV1359" s="84">
        <f>NIV1355</f>
        <v>1000000</v>
      </c>
      <c r="NIW1359" s="84">
        <f t="shared" si="900"/>
        <v>0</v>
      </c>
      <c r="NIX1359" s="84">
        <f t="shared" si="900"/>
        <v>0</v>
      </c>
      <c r="NIY1359" s="84">
        <f t="shared" si="900"/>
        <v>1000000</v>
      </c>
      <c r="NIZ1359" s="84">
        <f t="shared" si="900"/>
        <v>0</v>
      </c>
      <c r="NJA1359" s="84">
        <f t="shared" si="900"/>
        <v>0</v>
      </c>
      <c r="NJB1359" s="84">
        <f t="shared" si="900"/>
        <v>0</v>
      </c>
      <c r="NJC1359" s="84">
        <f t="shared" si="900"/>
        <v>0</v>
      </c>
      <c r="NJD1359" s="84">
        <f t="shared" si="900"/>
        <v>1000000</v>
      </c>
      <c r="NJJ1359" s="84" t="s">
        <v>235</v>
      </c>
      <c r="NJK1359" s="84" t="s">
        <v>236</v>
      </c>
      <c r="NJL1359" s="84">
        <f>NJL1355</f>
        <v>1000000</v>
      </c>
      <c r="NJM1359" s="84">
        <f t="shared" ref="NJM1359:NLP1360" si="901">NJM1355</f>
        <v>0</v>
      </c>
      <c r="NJN1359" s="84">
        <f t="shared" si="901"/>
        <v>0</v>
      </c>
      <c r="NJO1359" s="84">
        <f t="shared" si="901"/>
        <v>1000000</v>
      </c>
      <c r="NJP1359" s="84">
        <f t="shared" si="901"/>
        <v>0</v>
      </c>
      <c r="NJQ1359" s="84">
        <f t="shared" si="901"/>
        <v>0</v>
      </c>
      <c r="NJR1359" s="84">
        <f t="shared" si="901"/>
        <v>0</v>
      </c>
      <c r="NJS1359" s="84">
        <f t="shared" si="901"/>
        <v>0</v>
      </c>
      <c r="NJT1359" s="84">
        <f t="shared" si="901"/>
        <v>1000000</v>
      </c>
      <c r="NJZ1359" s="84" t="s">
        <v>235</v>
      </c>
      <c r="NKA1359" s="84" t="s">
        <v>236</v>
      </c>
      <c r="NKB1359" s="84">
        <f>NKB1355</f>
        <v>1000000</v>
      </c>
      <c r="NKC1359" s="84">
        <f t="shared" si="901"/>
        <v>0</v>
      </c>
      <c r="NKD1359" s="84">
        <f t="shared" si="901"/>
        <v>0</v>
      </c>
      <c r="NKE1359" s="84">
        <f t="shared" si="901"/>
        <v>1000000</v>
      </c>
      <c r="NKF1359" s="84">
        <f t="shared" si="901"/>
        <v>0</v>
      </c>
      <c r="NKG1359" s="84">
        <f t="shared" si="901"/>
        <v>0</v>
      </c>
      <c r="NKH1359" s="84">
        <f t="shared" si="901"/>
        <v>0</v>
      </c>
      <c r="NKI1359" s="84">
        <f t="shared" si="901"/>
        <v>0</v>
      </c>
      <c r="NKJ1359" s="84">
        <f t="shared" si="901"/>
        <v>1000000</v>
      </c>
      <c r="NKP1359" s="84" t="s">
        <v>235</v>
      </c>
      <c r="NKQ1359" s="84" t="s">
        <v>236</v>
      </c>
      <c r="NKR1359" s="84">
        <f>NKR1355</f>
        <v>1000000</v>
      </c>
      <c r="NKS1359" s="84">
        <f t="shared" si="901"/>
        <v>0</v>
      </c>
      <c r="NKT1359" s="84">
        <f t="shared" si="901"/>
        <v>0</v>
      </c>
      <c r="NKU1359" s="84">
        <f t="shared" si="901"/>
        <v>1000000</v>
      </c>
      <c r="NKV1359" s="84">
        <f t="shared" si="901"/>
        <v>0</v>
      </c>
      <c r="NKW1359" s="84">
        <f t="shared" si="901"/>
        <v>0</v>
      </c>
      <c r="NKX1359" s="84">
        <f t="shared" si="901"/>
        <v>0</v>
      </c>
      <c r="NKY1359" s="84">
        <f t="shared" si="901"/>
        <v>0</v>
      </c>
      <c r="NKZ1359" s="84">
        <f t="shared" si="901"/>
        <v>1000000</v>
      </c>
      <c r="NLF1359" s="84" t="s">
        <v>235</v>
      </c>
      <c r="NLG1359" s="84" t="s">
        <v>236</v>
      </c>
      <c r="NLH1359" s="84">
        <f>NLH1355</f>
        <v>1000000</v>
      </c>
      <c r="NLI1359" s="84">
        <f t="shared" si="901"/>
        <v>0</v>
      </c>
      <c r="NLJ1359" s="84">
        <f t="shared" si="901"/>
        <v>0</v>
      </c>
      <c r="NLK1359" s="84">
        <f t="shared" si="901"/>
        <v>1000000</v>
      </c>
      <c r="NLL1359" s="84">
        <f t="shared" si="901"/>
        <v>0</v>
      </c>
      <c r="NLM1359" s="84">
        <f t="shared" si="901"/>
        <v>0</v>
      </c>
      <c r="NLN1359" s="84">
        <f t="shared" si="901"/>
        <v>0</v>
      </c>
      <c r="NLO1359" s="84">
        <f t="shared" si="901"/>
        <v>0</v>
      </c>
      <c r="NLP1359" s="84">
        <f t="shared" si="901"/>
        <v>1000000</v>
      </c>
      <c r="NLV1359" s="84" t="s">
        <v>235</v>
      </c>
      <c r="NLW1359" s="84" t="s">
        <v>236</v>
      </c>
      <c r="NLX1359" s="84">
        <f>NLX1355</f>
        <v>1000000</v>
      </c>
      <c r="NLY1359" s="84">
        <f t="shared" ref="NLY1359:NOB1360" si="902">NLY1355</f>
        <v>0</v>
      </c>
      <c r="NLZ1359" s="84">
        <f t="shared" si="902"/>
        <v>0</v>
      </c>
      <c r="NMA1359" s="84">
        <f t="shared" si="902"/>
        <v>1000000</v>
      </c>
      <c r="NMB1359" s="84">
        <f t="shared" si="902"/>
        <v>0</v>
      </c>
      <c r="NMC1359" s="84">
        <f t="shared" si="902"/>
        <v>0</v>
      </c>
      <c r="NMD1359" s="84">
        <f t="shared" si="902"/>
        <v>0</v>
      </c>
      <c r="NME1359" s="84">
        <f t="shared" si="902"/>
        <v>0</v>
      </c>
      <c r="NMF1359" s="84">
        <f t="shared" si="902"/>
        <v>1000000</v>
      </c>
      <c r="NML1359" s="84" t="s">
        <v>235</v>
      </c>
      <c r="NMM1359" s="84" t="s">
        <v>236</v>
      </c>
      <c r="NMN1359" s="84">
        <f>NMN1355</f>
        <v>1000000</v>
      </c>
      <c r="NMO1359" s="84">
        <f t="shared" si="902"/>
        <v>0</v>
      </c>
      <c r="NMP1359" s="84">
        <f t="shared" si="902"/>
        <v>0</v>
      </c>
      <c r="NMQ1359" s="84">
        <f t="shared" si="902"/>
        <v>1000000</v>
      </c>
      <c r="NMR1359" s="84">
        <f t="shared" si="902"/>
        <v>0</v>
      </c>
      <c r="NMS1359" s="84">
        <f t="shared" si="902"/>
        <v>0</v>
      </c>
      <c r="NMT1359" s="84">
        <f t="shared" si="902"/>
        <v>0</v>
      </c>
      <c r="NMU1359" s="84">
        <f t="shared" si="902"/>
        <v>0</v>
      </c>
      <c r="NMV1359" s="84">
        <f t="shared" si="902"/>
        <v>1000000</v>
      </c>
      <c r="NNB1359" s="84" t="s">
        <v>235</v>
      </c>
      <c r="NNC1359" s="84" t="s">
        <v>236</v>
      </c>
      <c r="NND1359" s="84">
        <f>NND1355</f>
        <v>1000000</v>
      </c>
      <c r="NNE1359" s="84">
        <f t="shared" si="902"/>
        <v>0</v>
      </c>
      <c r="NNF1359" s="84">
        <f t="shared" si="902"/>
        <v>0</v>
      </c>
      <c r="NNG1359" s="84">
        <f t="shared" si="902"/>
        <v>1000000</v>
      </c>
      <c r="NNH1359" s="84">
        <f t="shared" si="902"/>
        <v>0</v>
      </c>
      <c r="NNI1359" s="84">
        <f t="shared" si="902"/>
        <v>0</v>
      </c>
      <c r="NNJ1359" s="84">
        <f t="shared" si="902"/>
        <v>0</v>
      </c>
      <c r="NNK1359" s="84">
        <f t="shared" si="902"/>
        <v>0</v>
      </c>
      <c r="NNL1359" s="84">
        <f t="shared" si="902"/>
        <v>1000000</v>
      </c>
      <c r="NNR1359" s="84" t="s">
        <v>235</v>
      </c>
      <c r="NNS1359" s="84" t="s">
        <v>236</v>
      </c>
      <c r="NNT1359" s="84">
        <f>NNT1355</f>
        <v>1000000</v>
      </c>
      <c r="NNU1359" s="84">
        <f t="shared" si="902"/>
        <v>0</v>
      </c>
      <c r="NNV1359" s="84">
        <f t="shared" si="902"/>
        <v>0</v>
      </c>
      <c r="NNW1359" s="84">
        <f t="shared" si="902"/>
        <v>1000000</v>
      </c>
      <c r="NNX1359" s="84">
        <f t="shared" si="902"/>
        <v>0</v>
      </c>
      <c r="NNY1359" s="84">
        <f t="shared" si="902"/>
        <v>0</v>
      </c>
      <c r="NNZ1359" s="84">
        <f t="shared" si="902"/>
        <v>0</v>
      </c>
      <c r="NOA1359" s="84">
        <f t="shared" si="902"/>
        <v>0</v>
      </c>
      <c r="NOB1359" s="84">
        <f t="shared" si="902"/>
        <v>1000000</v>
      </c>
      <c r="NOH1359" s="84" t="s">
        <v>235</v>
      </c>
      <c r="NOI1359" s="84" t="s">
        <v>236</v>
      </c>
      <c r="NOJ1359" s="84">
        <f>NOJ1355</f>
        <v>1000000</v>
      </c>
      <c r="NOK1359" s="84">
        <f t="shared" ref="NOK1359:NQN1360" si="903">NOK1355</f>
        <v>0</v>
      </c>
      <c r="NOL1359" s="84">
        <f t="shared" si="903"/>
        <v>0</v>
      </c>
      <c r="NOM1359" s="84">
        <f t="shared" si="903"/>
        <v>1000000</v>
      </c>
      <c r="NON1359" s="84">
        <f t="shared" si="903"/>
        <v>0</v>
      </c>
      <c r="NOO1359" s="84">
        <f t="shared" si="903"/>
        <v>0</v>
      </c>
      <c r="NOP1359" s="84">
        <f t="shared" si="903"/>
        <v>0</v>
      </c>
      <c r="NOQ1359" s="84">
        <f t="shared" si="903"/>
        <v>0</v>
      </c>
      <c r="NOR1359" s="84">
        <f t="shared" si="903"/>
        <v>1000000</v>
      </c>
      <c r="NOX1359" s="84" t="s">
        <v>235</v>
      </c>
      <c r="NOY1359" s="84" t="s">
        <v>236</v>
      </c>
      <c r="NOZ1359" s="84">
        <f>NOZ1355</f>
        <v>1000000</v>
      </c>
      <c r="NPA1359" s="84">
        <f t="shared" si="903"/>
        <v>0</v>
      </c>
      <c r="NPB1359" s="84">
        <f t="shared" si="903"/>
        <v>0</v>
      </c>
      <c r="NPC1359" s="84">
        <f t="shared" si="903"/>
        <v>1000000</v>
      </c>
      <c r="NPD1359" s="84">
        <f t="shared" si="903"/>
        <v>0</v>
      </c>
      <c r="NPE1359" s="84">
        <f t="shared" si="903"/>
        <v>0</v>
      </c>
      <c r="NPF1359" s="84">
        <f t="shared" si="903"/>
        <v>0</v>
      </c>
      <c r="NPG1359" s="84">
        <f t="shared" si="903"/>
        <v>0</v>
      </c>
      <c r="NPH1359" s="84">
        <f t="shared" si="903"/>
        <v>1000000</v>
      </c>
      <c r="NPN1359" s="84" t="s">
        <v>235</v>
      </c>
      <c r="NPO1359" s="84" t="s">
        <v>236</v>
      </c>
      <c r="NPP1359" s="84">
        <f>NPP1355</f>
        <v>1000000</v>
      </c>
      <c r="NPQ1359" s="84">
        <f t="shared" si="903"/>
        <v>0</v>
      </c>
      <c r="NPR1359" s="84">
        <f t="shared" si="903"/>
        <v>0</v>
      </c>
      <c r="NPS1359" s="84">
        <f t="shared" si="903"/>
        <v>1000000</v>
      </c>
      <c r="NPT1359" s="84">
        <f t="shared" si="903"/>
        <v>0</v>
      </c>
      <c r="NPU1359" s="84">
        <f t="shared" si="903"/>
        <v>0</v>
      </c>
      <c r="NPV1359" s="84">
        <f t="shared" si="903"/>
        <v>0</v>
      </c>
      <c r="NPW1359" s="84">
        <f t="shared" si="903"/>
        <v>0</v>
      </c>
      <c r="NPX1359" s="84">
        <f t="shared" si="903"/>
        <v>1000000</v>
      </c>
      <c r="NQD1359" s="84" t="s">
        <v>235</v>
      </c>
      <c r="NQE1359" s="84" t="s">
        <v>236</v>
      </c>
      <c r="NQF1359" s="84">
        <f>NQF1355</f>
        <v>1000000</v>
      </c>
      <c r="NQG1359" s="84">
        <f t="shared" si="903"/>
        <v>0</v>
      </c>
      <c r="NQH1359" s="84">
        <f t="shared" si="903"/>
        <v>0</v>
      </c>
      <c r="NQI1359" s="84">
        <f t="shared" si="903"/>
        <v>1000000</v>
      </c>
      <c r="NQJ1359" s="84">
        <f t="shared" si="903"/>
        <v>0</v>
      </c>
      <c r="NQK1359" s="84">
        <f t="shared" si="903"/>
        <v>0</v>
      </c>
      <c r="NQL1359" s="84">
        <f t="shared" si="903"/>
        <v>0</v>
      </c>
      <c r="NQM1359" s="84">
        <f t="shared" si="903"/>
        <v>0</v>
      </c>
      <c r="NQN1359" s="84">
        <f t="shared" si="903"/>
        <v>1000000</v>
      </c>
      <c r="NQT1359" s="84" t="s">
        <v>235</v>
      </c>
      <c r="NQU1359" s="84" t="s">
        <v>236</v>
      </c>
      <c r="NQV1359" s="84">
        <f>NQV1355</f>
        <v>1000000</v>
      </c>
      <c r="NQW1359" s="84">
        <f t="shared" ref="NQW1359:NSZ1360" si="904">NQW1355</f>
        <v>0</v>
      </c>
      <c r="NQX1359" s="84">
        <f t="shared" si="904"/>
        <v>0</v>
      </c>
      <c r="NQY1359" s="84">
        <f t="shared" si="904"/>
        <v>1000000</v>
      </c>
      <c r="NQZ1359" s="84">
        <f t="shared" si="904"/>
        <v>0</v>
      </c>
      <c r="NRA1359" s="84">
        <f t="shared" si="904"/>
        <v>0</v>
      </c>
      <c r="NRB1359" s="84">
        <f t="shared" si="904"/>
        <v>0</v>
      </c>
      <c r="NRC1359" s="84">
        <f t="shared" si="904"/>
        <v>0</v>
      </c>
      <c r="NRD1359" s="84">
        <f t="shared" si="904"/>
        <v>1000000</v>
      </c>
      <c r="NRJ1359" s="84" t="s">
        <v>235</v>
      </c>
      <c r="NRK1359" s="84" t="s">
        <v>236</v>
      </c>
      <c r="NRL1359" s="84">
        <f>NRL1355</f>
        <v>1000000</v>
      </c>
      <c r="NRM1359" s="84">
        <f t="shared" si="904"/>
        <v>0</v>
      </c>
      <c r="NRN1359" s="84">
        <f t="shared" si="904"/>
        <v>0</v>
      </c>
      <c r="NRO1359" s="84">
        <f t="shared" si="904"/>
        <v>1000000</v>
      </c>
      <c r="NRP1359" s="84">
        <f t="shared" si="904"/>
        <v>0</v>
      </c>
      <c r="NRQ1359" s="84">
        <f t="shared" si="904"/>
        <v>0</v>
      </c>
      <c r="NRR1359" s="84">
        <f t="shared" si="904"/>
        <v>0</v>
      </c>
      <c r="NRS1359" s="84">
        <f t="shared" si="904"/>
        <v>0</v>
      </c>
      <c r="NRT1359" s="84">
        <f t="shared" si="904"/>
        <v>1000000</v>
      </c>
      <c r="NRZ1359" s="84" t="s">
        <v>235</v>
      </c>
      <c r="NSA1359" s="84" t="s">
        <v>236</v>
      </c>
      <c r="NSB1359" s="84">
        <f>NSB1355</f>
        <v>1000000</v>
      </c>
      <c r="NSC1359" s="84">
        <f t="shared" si="904"/>
        <v>0</v>
      </c>
      <c r="NSD1359" s="84">
        <f t="shared" si="904"/>
        <v>0</v>
      </c>
      <c r="NSE1359" s="84">
        <f t="shared" si="904"/>
        <v>1000000</v>
      </c>
      <c r="NSF1359" s="84">
        <f t="shared" si="904"/>
        <v>0</v>
      </c>
      <c r="NSG1359" s="84">
        <f t="shared" si="904"/>
        <v>0</v>
      </c>
      <c r="NSH1359" s="84">
        <f t="shared" si="904"/>
        <v>0</v>
      </c>
      <c r="NSI1359" s="84">
        <f t="shared" si="904"/>
        <v>0</v>
      </c>
      <c r="NSJ1359" s="84">
        <f t="shared" si="904"/>
        <v>1000000</v>
      </c>
      <c r="NSP1359" s="84" t="s">
        <v>235</v>
      </c>
      <c r="NSQ1359" s="84" t="s">
        <v>236</v>
      </c>
      <c r="NSR1359" s="84">
        <f>NSR1355</f>
        <v>1000000</v>
      </c>
      <c r="NSS1359" s="84">
        <f t="shared" si="904"/>
        <v>0</v>
      </c>
      <c r="NST1359" s="84">
        <f t="shared" si="904"/>
        <v>0</v>
      </c>
      <c r="NSU1359" s="84">
        <f t="shared" si="904"/>
        <v>1000000</v>
      </c>
      <c r="NSV1359" s="84">
        <f t="shared" si="904"/>
        <v>0</v>
      </c>
      <c r="NSW1359" s="84">
        <f t="shared" si="904"/>
        <v>0</v>
      </c>
      <c r="NSX1359" s="84">
        <f t="shared" si="904"/>
        <v>0</v>
      </c>
      <c r="NSY1359" s="84">
        <f t="shared" si="904"/>
        <v>0</v>
      </c>
      <c r="NSZ1359" s="84">
        <f t="shared" si="904"/>
        <v>1000000</v>
      </c>
      <c r="NTF1359" s="84" t="s">
        <v>235</v>
      </c>
      <c r="NTG1359" s="84" t="s">
        <v>236</v>
      </c>
      <c r="NTH1359" s="84">
        <f>NTH1355</f>
        <v>1000000</v>
      </c>
      <c r="NTI1359" s="84">
        <f t="shared" ref="NTI1359:NVL1360" si="905">NTI1355</f>
        <v>0</v>
      </c>
      <c r="NTJ1359" s="84">
        <f t="shared" si="905"/>
        <v>0</v>
      </c>
      <c r="NTK1359" s="84">
        <f t="shared" si="905"/>
        <v>1000000</v>
      </c>
      <c r="NTL1359" s="84">
        <f t="shared" si="905"/>
        <v>0</v>
      </c>
      <c r="NTM1359" s="84">
        <f t="shared" si="905"/>
        <v>0</v>
      </c>
      <c r="NTN1359" s="84">
        <f t="shared" si="905"/>
        <v>0</v>
      </c>
      <c r="NTO1359" s="84">
        <f t="shared" si="905"/>
        <v>0</v>
      </c>
      <c r="NTP1359" s="84">
        <f t="shared" si="905"/>
        <v>1000000</v>
      </c>
      <c r="NTV1359" s="84" t="s">
        <v>235</v>
      </c>
      <c r="NTW1359" s="84" t="s">
        <v>236</v>
      </c>
      <c r="NTX1359" s="84">
        <f>NTX1355</f>
        <v>1000000</v>
      </c>
      <c r="NTY1359" s="84">
        <f t="shared" si="905"/>
        <v>0</v>
      </c>
      <c r="NTZ1359" s="84">
        <f t="shared" si="905"/>
        <v>0</v>
      </c>
      <c r="NUA1359" s="84">
        <f t="shared" si="905"/>
        <v>1000000</v>
      </c>
      <c r="NUB1359" s="84">
        <f t="shared" si="905"/>
        <v>0</v>
      </c>
      <c r="NUC1359" s="84">
        <f t="shared" si="905"/>
        <v>0</v>
      </c>
      <c r="NUD1359" s="84">
        <f t="shared" si="905"/>
        <v>0</v>
      </c>
      <c r="NUE1359" s="84">
        <f t="shared" si="905"/>
        <v>0</v>
      </c>
      <c r="NUF1359" s="84">
        <f t="shared" si="905"/>
        <v>1000000</v>
      </c>
      <c r="NUL1359" s="84" t="s">
        <v>235</v>
      </c>
      <c r="NUM1359" s="84" t="s">
        <v>236</v>
      </c>
      <c r="NUN1359" s="84">
        <f>NUN1355</f>
        <v>1000000</v>
      </c>
      <c r="NUO1359" s="84">
        <f t="shared" si="905"/>
        <v>0</v>
      </c>
      <c r="NUP1359" s="84">
        <f t="shared" si="905"/>
        <v>0</v>
      </c>
      <c r="NUQ1359" s="84">
        <f t="shared" si="905"/>
        <v>1000000</v>
      </c>
      <c r="NUR1359" s="84">
        <f t="shared" si="905"/>
        <v>0</v>
      </c>
      <c r="NUS1359" s="84">
        <f t="shared" si="905"/>
        <v>0</v>
      </c>
      <c r="NUT1359" s="84">
        <f t="shared" si="905"/>
        <v>0</v>
      </c>
      <c r="NUU1359" s="84">
        <f t="shared" si="905"/>
        <v>0</v>
      </c>
      <c r="NUV1359" s="84">
        <f t="shared" si="905"/>
        <v>1000000</v>
      </c>
      <c r="NVB1359" s="84" t="s">
        <v>235</v>
      </c>
      <c r="NVC1359" s="84" t="s">
        <v>236</v>
      </c>
      <c r="NVD1359" s="84">
        <f>NVD1355</f>
        <v>1000000</v>
      </c>
      <c r="NVE1359" s="84">
        <f t="shared" si="905"/>
        <v>0</v>
      </c>
      <c r="NVF1359" s="84">
        <f t="shared" si="905"/>
        <v>0</v>
      </c>
      <c r="NVG1359" s="84">
        <f t="shared" si="905"/>
        <v>1000000</v>
      </c>
      <c r="NVH1359" s="84">
        <f t="shared" si="905"/>
        <v>0</v>
      </c>
      <c r="NVI1359" s="84">
        <f t="shared" si="905"/>
        <v>0</v>
      </c>
      <c r="NVJ1359" s="84">
        <f t="shared" si="905"/>
        <v>0</v>
      </c>
      <c r="NVK1359" s="84">
        <f t="shared" si="905"/>
        <v>0</v>
      </c>
      <c r="NVL1359" s="84">
        <f t="shared" si="905"/>
        <v>1000000</v>
      </c>
      <c r="NVR1359" s="84" t="s">
        <v>235</v>
      </c>
      <c r="NVS1359" s="84" t="s">
        <v>236</v>
      </c>
      <c r="NVT1359" s="84">
        <f>NVT1355</f>
        <v>1000000</v>
      </c>
      <c r="NVU1359" s="84">
        <f t="shared" ref="NVU1359:NXX1360" si="906">NVU1355</f>
        <v>0</v>
      </c>
      <c r="NVV1359" s="84">
        <f t="shared" si="906"/>
        <v>0</v>
      </c>
      <c r="NVW1359" s="84">
        <f t="shared" si="906"/>
        <v>1000000</v>
      </c>
      <c r="NVX1359" s="84">
        <f t="shared" si="906"/>
        <v>0</v>
      </c>
      <c r="NVY1359" s="84">
        <f t="shared" si="906"/>
        <v>0</v>
      </c>
      <c r="NVZ1359" s="84">
        <f t="shared" si="906"/>
        <v>0</v>
      </c>
      <c r="NWA1359" s="84">
        <f t="shared" si="906"/>
        <v>0</v>
      </c>
      <c r="NWB1359" s="84">
        <f t="shared" si="906"/>
        <v>1000000</v>
      </c>
      <c r="NWH1359" s="84" t="s">
        <v>235</v>
      </c>
      <c r="NWI1359" s="84" t="s">
        <v>236</v>
      </c>
      <c r="NWJ1359" s="84">
        <f>NWJ1355</f>
        <v>1000000</v>
      </c>
      <c r="NWK1359" s="84">
        <f t="shared" si="906"/>
        <v>0</v>
      </c>
      <c r="NWL1359" s="84">
        <f t="shared" si="906"/>
        <v>0</v>
      </c>
      <c r="NWM1359" s="84">
        <f t="shared" si="906"/>
        <v>1000000</v>
      </c>
      <c r="NWN1359" s="84">
        <f t="shared" si="906"/>
        <v>0</v>
      </c>
      <c r="NWO1359" s="84">
        <f t="shared" si="906"/>
        <v>0</v>
      </c>
      <c r="NWP1359" s="84">
        <f t="shared" si="906"/>
        <v>0</v>
      </c>
      <c r="NWQ1359" s="84">
        <f t="shared" si="906"/>
        <v>0</v>
      </c>
      <c r="NWR1359" s="84">
        <f t="shared" si="906"/>
        <v>1000000</v>
      </c>
      <c r="NWX1359" s="84" t="s">
        <v>235</v>
      </c>
      <c r="NWY1359" s="84" t="s">
        <v>236</v>
      </c>
      <c r="NWZ1359" s="84">
        <f>NWZ1355</f>
        <v>1000000</v>
      </c>
      <c r="NXA1359" s="84">
        <f t="shared" si="906"/>
        <v>0</v>
      </c>
      <c r="NXB1359" s="84">
        <f t="shared" si="906"/>
        <v>0</v>
      </c>
      <c r="NXC1359" s="84">
        <f t="shared" si="906"/>
        <v>1000000</v>
      </c>
      <c r="NXD1359" s="84">
        <f t="shared" si="906"/>
        <v>0</v>
      </c>
      <c r="NXE1359" s="84">
        <f t="shared" si="906"/>
        <v>0</v>
      </c>
      <c r="NXF1359" s="84">
        <f t="shared" si="906"/>
        <v>0</v>
      </c>
      <c r="NXG1359" s="84">
        <f t="shared" si="906"/>
        <v>0</v>
      </c>
      <c r="NXH1359" s="84">
        <f t="shared" si="906"/>
        <v>1000000</v>
      </c>
      <c r="NXN1359" s="84" t="s">
        <v>235</v>
      </c>
      <c r="NXO1359" s="84" t="s">
        <v>236</v>
      </c>
      <c r="NXP1359" s="84">
        <f>NXP1355</f>
        <v>1000000</v>
      </c>
      <c r="NXQ1359" s="84">
        <f t="shared" si="906"/>
        <v>0</v>
      </c>
      <c r="NXR1359" s="84">
        <f t="shared" si="906"/>
        <v>0</v>
      </c>
      <c r="NXS1359" s="84">
        <f t="shared" si="906"/>
        <v>1000000</v>
      </c>
      <c r="NXT1359" s="84">
        <f t="shared" si="906"/>
        <v>0</v>
      </c>
      <c r="NXU1359" s="84">
        <f t="shared" si="906"/>
        <v>0</v>
      </c>
      <c r="NXV1359" s="84">
        <f t="shared" si="906"/>
        <v>0</v>
      </c>
      <c r="NXW1359" s="84">
        <f t="shared" si="906"/>
        <v>0</v>
      </c>
      <c r="NXX1359" s="84">
        <f t="shared" si="906"/>
        <v>1000000</v>
      </c>
      <c r="NYD1359" s="84" t="s">
        <v>235</v>
      </c>
      <c r="NYE1359" s="84" t="s">
        <v>236</v>
      </c>
      <c r="NYF1359" s="84">
        <f>NYF1355</f>
        <v>1000000</v>
      </c>
      <c r="NYG1359" s="84">
        <f t="shared" ref="NYG1359:OAJ1360" si="907">NYG1355</f>
        <v>0</v>
      </c>
      <c r="NYH1359" s="84">
        <f t="shared" si="907"/>
        <v>0</v>
      </c>
      <c r="NYI1359" s="84">
        <f t="shared" si="907"/>
        <v>1000000</v>
      </c>
      <c r="NYJ1359" s="84">
        <f t="shared" si="907"/>
        <v>0</v>
      </c>
      <c r="NYK1359" s="84">
        <f t="shared" si="907"/>
        <v>0</v>
      </c>
      <c r="NYL1359" s="84">
        <f t="shared" si="907"/>
        <v>0</v>
      </c>
      <c r="NYM1359" s="84">
        <f t="shared" si="907"/>
        <v>0</v>
      </c>
      <c r="NYN1359" s="84">
        <f t="shared" si="907"/>
        <v>1000000</v>
      </c>
      <c r="NYT1359" s="84" t="s">
        <v>235</v>
      </c>
      <c r="NYU1359" s="84" t="s">
        <v>236</v>
      </c>
      <c r="NYV1359" s="84">
        <f>NYV1355</f>
        <v>1000000</v>
      </c>
      <c r="NYW1359" s="84">
        <f t="shared" si="907"/>
        <v>0</v>
      </c>
      <c r="NYX1359" s="84">
        <f t="shared" si="907"/>
        <v>0</v>
      </c>
      <c r="NYY1359" s="84">
        <f t="shared" si="907"/>
        <v>1000000</v>
      </c>
      <c r="NYZ1359" s="84">
        <f t="shared" si="907"/>
        <v>0</v>
      </c>
      <c r="NZA1359" s="84">
        <f t="shared" si="907"/>
        <v>0</v>
      </c>
      <c r="NZB1359" s="84">
        <f t="shared" si="907"/>
        <v>0</v>
      </c>
      <c r="NZC1359" s="84">
        <f t="shared" si="907"/>
        <v>0</v>
      </c>
      <c r="NZD1359" s="84">
        <f t="shared" si="907"/>
        <v>1000000</v>
      </c>
      <c r="NZJ1359" s="84" t="s">
        <v>235</v>
      </c>
      <c r="NZK1359" s="84" t="s">
        <v>236</v>
      </c>
      <c r="NZL1359" s="84">
        <f>NZL1355</f>
        <v>1000000</v>
      </c>
      <c r="NZM1359" s="84">
        <f t="shared" si="907"/>
        <v>0</v>
      </c>
      <c r="NZN1359" s="84">
        <f t="shared" si="907"/>
        <v>0</v>
      </c>
      <c r="NZO1359" s="84">
        <f t="shared" si="907"/>
        <v>1000000</v>
      </c>
      <c r="NZP1359" s="84">
        <f t="shared" si="907"/>
        <v>0</v>
      </c>
      <c r="NZQ1359" s="84">
        <f t="shared" si="907"/>
        <v>0</v>
      </c>
      <c r="NZR1359" s="84">
        <f t="shared" si="907"/>
        <v>0</v>
      </c>
      <c r="NZS1359" s="84">
        <f t="shared" si="907"/>
        <v>0</v>
      </c>
      <c r="NZT1359" s="84">
        <f t="shared" si="907"/>
        <v>1000000</v>
      </c>
      <c r="NZZ1359" s="84" t="s">
        <v>235</v>
      </c>
      <c r="OAA1359" s="84" t="s">
        <v>236</v>
      </c>
      <c r="OAB1359" s="84">
        <f>OAB1355</f>
        <v>1000000</v>
      </c>
      <c r="OAC1359" s="84">
        <f t="shared" si="907"/>
        <v>0</v>
      </c>
      <c r="OAD1359" s="84">
        <f t="shared" si="907"/>
        <v>0</v>
      </c>
      <c r="OAE1359" s="84">
        <f t="shared" si="907"/>
        <v>1000000</v>
      </c>
      <c r="OAF1359" s="84">
        <f t="shared" si="907"/>
        <v>0</v>
      </c>
      <c r="OAG1359" s="84">
        <f t="shared" si="907"/>
        <v>0</v>
      </c>
      <c r="OAH1359" s="84">
        <f t="shared" si="907"/>
        <v>0</v>
      </c>
      <c r="OAI1359" s="84">
        <f t="shared" si="907"/>
        <v>0</v>
      </c>
      <c r="OAJ1359" s="84">
        <f t="shared" si="907"/>
        <v>1000000</v>
      </c>
      <c r="OAP1359" s="84" t="s">
        <v>235</v>
      </c>
      <c r="OAQ1359" s="84" t="s">
        <v>236</v>
      </c>
      <c r="OAR1359" s="84">
        <f>OAR1355</f>
        <v>1000000</v>
      </c>
      <c r="OAS1359" s="84">
        <f t="shared" ref="OAS1359:OCV1360" si="908">OAS1355</f>
        <v>0</v>
      </c>
      <c r="OAT1359" s="84">
        <f t="shared" si="908"/>
        <v>0</v>
      </c>
      <c r="OAU1359" s="84">
        <f t="shared" si="908"/>
        <v>1000000</v>
      </c>
      <c r="OAV1359" s="84">
        <f t="shared" si="908"/>
        <v>0</v>
      </c>
      <c r="OAW1359" s="84">
        <f t="shared" si="908"/>
        <v>0</v>
      </c>
      <c r="OAX1359" s="84">
        <f t="shared" si="908"/>
        <v>0</v>
      </c>
      <c r="OAY1359" s="84">
        <f t="shared" si="908"/>
        <v>0</v>
      </c>
      <c r="OAZ1359" s="84">
        <f t="shared" si="908"/>
        <v>1000000</v>
      </c>
      <c r="OBF1359" s="84" t="s">
        <v>235</v>
      </c>
      <c r="OBG1359" s="84" t="s">
        <v>236</v>
      </c>
      <c r="OBH1359" s="84">
        <f>OBH1355</f>
        <v>1000000</v>
      </c>
      <c r="OBI1359" s="84">
        <f t="shared" si="908"/>
        <v>0</v>
      </c>
      <c r="OBJ1359" s="84">
        <f t="shared" si="908"/>
        <v>0</v>
      </c>
      <c r="OBK1359" s="84">
        <f t="shared" si="908"/>
        <v>1000000</v>
      </c>
      <c r="OBL1359" s="84">
        <f t="shared" si="908"/>
        <v>0</v>
      </c>
      <c r="OBM1359" s="84">
        <f t="shared" si="908"/>
        <v>0</v>
      </c>
      <c r="OBN1359" s="84">
        <f t="shared" si="908"/>
        <v>0</v>
      </c>
      <c r="OBO1359" s="84">
        <f t="shared" si="908"/>
        <v>0</v>
      </c>
      <c r="OBP1359" s="84">
        <f t="shared" si="908"/>
        <v>1000000</v>
      </c>
      <c r="OBV1359" s="84" t="s">
        <v>235</v>
      </c>
      <c r="OBW1359" s="84" t="s">
        <v>236</v>
      </c>
      <c r="OBX1359" s="84">
        <f>OBX1355</f>
        <v>1000000</v>
      </c>
      <c r="OBY1359" s="84">
        <f t="shared" si="908"/>
        <v>0</v>
      </c>
      <c r="OBZ1359" s="84">
        <f t="shared" si="908"/>
        <v>0</v>
      </c>
      <c r="OCA1359" s="84">
        <f t="shared" si="908"/>
        <v>1000000</v>
      </c>
      <c r="OCB1359" s="84">
        <f t="shared" si="908"/>
        <v>0</v>
      </c>
      <c r="OCC1359" s="84">
        <f t="shared" si="908"/>
        <v>0</v>
      </c>
      <c r="OCD1359" s="84">
        <f t="shared" si="908"/>
        <v>0</v>
      </c>
      <c r="OCE1359" s="84">
        <f t="shared" si="908"/>
        <v>0</v>
      </c>
      <c r="OCF1359" s="84">
        <f t="shared" si="908"/>
        <v>1000000</v>
      </c>
      <c r="OCL1359" s="84" t="s">
        <v>235</v>
      </c>
      <c r="OCM1359" s="84" t="s">
        <v>236</v>
      </c>
      <c r="OCN1359" s="84">
        <f>OCN1355</f>
        <v>1000000</v>
      </c>
      <c r="OCO1359" s="84">
        <f t="shared" si="908"/>
        <v>0</v>
      </c>
      <c r="OCP1359" s="84">
        <f t="shared" si="908"/>
        <v>0</v>
      </c>
      <c r="OCQ1359" s="84">
        <f t="shared" si="908"/>
        <v>1000000</v>
      </c>
      <c r="OCR1359" s="84">
        <f t="shared" si="908"/>
        <v>0</v>
      </c>
      <c r="OCS1359" s="84">
        <f t="shared" si="908"/>
        <v>0</v>
      </c>
      <c r="OCT1359" s="84">
        <f t="shared" si="908"/>
        <v>0</v>
      </c>
      <c r="OCU1359" s="84">
        <f t="shared" si="908"/>
        <v>0</v>
      </c>
      <c r="OCV1359" s="84">
        <f t="shared" si="908"/>
        <v>1000000</v>
      </c>
      <c r="ODB1359" s="84" t="s">
        <v>235</v>
      </c>
      <c r="ODC1359" s="84" t="s">
        <v>236</v>
      </c>
      <c r="ODD1359" s="84">
        <f>ODD1355</f>
        <v>1000000</v>
      </c>
      <c r="ODE1359" s="84">
        <f t="shared" ref="ODE1359:OFH1360" si="909">ODE1355</f>
        <v>0</v>
      </c>
      <c r="ODF1359" s="84">
        <f t="shared" si="909"/>
        <v>0</v>
      </c>
      <c r="ODG1359" s="84">
        <f t="shared" si="909"/>
        <v>1000000</v>
      </c>
      <c r="ODH1359" s="84">
        <f t="shared" si="909"/>
        <v>0</v>
      </c>
      <c r="ODI1359" s="84">
        <f t="shared" si="909"/>
        <v>0</v>
      </c>
      <c r="ODJ1359" s="84">
        <f t="shared" si="909"/>
        <v>0</v>
      </c>
      <c r="ODK1359" s="84">
        <f t="shared" si="909"/>
        <v>0</v>
      </c>
      <c r="ODL1359" s="84">
        <f t="shared" si="909"/>
        <v>1000000</v>
      </c>
      <c r="ODR1359" s="84" t="s">
        <v>235</v>
      </c>
      <c r="ODS1359" s="84" t="s">
        <v>236</v>
      </c>
      <c r="ODT1359" s="84">
        <f>ODT1355</f>
        <v>1000000</v>
      </c>
      <c r="ODU1359" s="84">
        <f t="shared" si="909"/>
        <v>0</v>
      </c>
      <c r="ODV1359" s="84">
        <f t="shared" si="909"/>
        <v>0</v>
      </c>
      <c r="ODW1359" s="84">
        <f t="shared" si="909"/>
        <v>1000000</v>
      </c>
      <c r="ODX1359" s="84">
        <f t="shared" si="909"/>
        <v>0</v>
      </c>
      <c r="ODY1359" s="84">
        <f t="shared" si="909"/>
        <v>0</v>
      </c>
      <c r="ODZ1359" s="84">
        <f t="shared" si="909"/>
        <v>0</v>
      </c>
      <c r="OEA1359" s="84">
        <f t="shared" si="909"/>
        <v>0</v>
      </c>
      <c r="OEB1359" s="84">
        <f t="shared" si="909"/>
        <v>1000000</v>
      </c>
      <c r="OEH1359" s="84" t="s">
        <v>235</v>
      </c>
      <c r="OEI1359" s="84" t="s">
        <v>236</v>
      </c>
      <c r="OEJ1359" s="84">
        <f>OEJ1355</f>
        <v>1000000</v>
      </c>
      <c r="OEK1359" s="84">
        <f t="shared" si="909"/>
        <v>0</v>
      </c>
      <c r="OEL1359" s="84">
        <f t="shared" si="909"/>
        <v>0</v>
      </c>
      <c r="OEM1359" s="84">
        <f t="shared" si="909"/>
        <v>1000000</v>
      </c>
      <c r="OEN1359" s="84">
        <f t="shared" si="909"/>
        <v>0</v>
      </c>
      <c r="OEO1359" s="84">
        <f t="shared" si="909"/>
        <v>0</v>
      </c>
      <c r="OEP1359" s="84">
        <f t="shared" si="909"/>
        <v>0</v>
      </c>
      <c r="OEQ1359" s="84">
        <f t="shared" si="909"/>
        <v>0</v>
      </c>
      <c r="OER1359" s="84">
        <f t="shared" si="909"/>
        <v>1000000</v>
      </c>
      <c r="OEX1359" s="84" t="s">
        <v>235</v>
      </c>
      <c r="OEY1359" s="84" t="s">
        <v>236</v>
      </c>
      <c r="OEZ1359" s="84">
        <f>OEZ1355</f>
        <v>1000000</v>
      </c>
      <c r="OFA1359" s="84">
        <f t="shared" si="909"/>
        <v>0</v>
      </c>
      <c r="OFB1359" s="84">
        <f t="shared" si="909"/>
        <v>0</v>
      </c>
      <c r="OFC1359" s="84">
        <f t="shared" si="909"/>
        <v>1000000</v>
      </c>
      <c r="OFD1359" s="84">
        <f t="shared" si="909"/>
        <v>0</v>
      </c>
      <c r="OFE1359" s="84">
        <f t="shared" si="909"/>
        <v>0</v>
      </c>
      <c r="OFF1359" s="84">
        <f t="shared" si="909"/>
        <v>0</v>
      </c>
      <c r="OFG1359" s="84">
        <f t="shared" si="909"/>
        <v>0</v>
      </c>
      <c r="OFH1359" s="84">
        <f t="shared" si="909"/>
        <v>1000000</v>
      </c>
      <c r="OFN1359" s="84" t="s">
        <v>235</v>
      </c>
      <c r="OFO1359" s="84" t="s">
        <v>236</v>
      </c>
      <c r="OFP1359" s="84">
        <f>OFP1355</f>
        <v>1000000</v>
      </c>
      <c r="OFQ1359" s="84">
        <f t="shared" ref="OFQ1359:OHT1360" si="910">OFQ1355</f>
        <v>0</v>
      </c>
      <c r="OFR1359" s="84">
        <f t="shared" si="910"/>
        <v>0</v>
      </c>
      <c r="OFS1359" s="84">
        <f t="shared" si="910"/>
        <v>1000000</v>
      </c>
      <c r="OFT1359" s="84">
        <f t="shared" si="910"/>
        <v>0</v>
      </c>
      <c r="OFU1359" s="84">
        <f t="shared" si="910"/>
        <v>0</v>
      </c>
      <c r="OFV1359" s="84">
        <f t="shared" si="910"/>
        <v>0</v>
      </c>
      <c r="OFW1359" s="84">
        <f t="shared" si="910"/>
        <v>0</v>
      </c>
      <c r="OFX1359" s="84">
        <f t="shared" si="910"/>
        <v>1000000</v>
      </c>
      <c r="OGD1359" s="84" t="s">
        <v>235</v>
      </c>
      <c r="OGE1359" s="84" t="s">
        <v>236</v>
      </c>
      <c r="OGF1359" s="84">
        <f>OGF1355</f>
        <v>1000000</v>
      </c>
      <c r="OGG1359" s="84">
        <f t="shared" si="910"/>
        <v>0</v>
      </c>
      <c r="OGH1359" s="84">
        <f t="shared" si="910"/>
        <v>0</v>
      </c>
      <c r="OGI1359" s="84">
        <f t="shared" si="910"/>
        <v>1000000</v>
      </c>
      <c r="OGJ1359" s="84">
        <f t="shared" si="910"/>
        <v>0</v>
      </c>
      <c r="OGK1359" s="84">
        <f t="shared" si="910"/>
        <v>0</v>
      </c>
      <c r="OGL1359" s="84">
        <f t="shared" si="910"/>
        <v>0</v>
      </c>
      <c r="OGM1359" s="84">
        <f t="shared" si="910"/>
        <v>0</v>
      </c>
      <c r="OGN1359" s="84">
        <f t="shared" si="910"/>
        <v>1000000</v>
      </c>
      <c r="OGT1359" s="84" t="s">
        <v>235</v>
      </c>
      <c r="OGU1359" s="84" t="s">
        <v>236</v>
      </c>
      <c r="OGV1359" s="84">
        <f>OGV1355</f>
        <v>1000000</v>
      </c>
      <c r="OGW1359" s="84">
        <f t="shared" si="910"/>
        <v>0</v>
      </c>
      <c r="OGX1359" s="84">
        <f t="shared" si="910"/>
        <v>0</v>
      </c>
      <c r="OGY1359" s="84">
        <f t="shared" si="910"/>
        <v>1000000</v>
      </c>
      <c r="OGZ1359" s="84">
        <f t="shared" si="910"/>
        <v>0</v>
      </c>
      <c r="OHA1359" s="84">
        <f t="shared" si="910"/>
        <v>0</v>
      </c>
      <c r="OHB1359" s="84">
        <f t="shared" si="910"/>
        <v>0</v>
      </c>
      <c r="OHC1359" s="84">
        <f t="shared" si="910"/>
        <v>0</v>
      </c>
      <c r="OHD1359" s="84">
        <f t="shared" si="910"/>
        <v>1000000</v>
      </c>
      <c r="OHJ1359" s="84" t="s">
        <v>235</v>
      </c>
      <c r="OHK1359" s="84" t="s">
        <v>236</v>
      </c>
      <c r="OHL1359" s="84">
        <f>OHL1355</f>
        <v>1000000</v>
      </c>
      <c r="OHM1359" s="84">
        <f t="shared" si="910"/>
        <v>0</v>
      </c>
      <c r="OHN1359" s="84">
        <f t="shared" si="910"/>
        <v>0</v>
      </c>
      <c r="OHO1359" s="84">
        <f t="shared" si="910"/>
        <v>1000000</v>
      </c>
      <c r="OHP1359" s="84">
        <f t="shared" si="910"/>
        <v>0</v>
      </c>
      <c r="OHQ1359" s="84">
        <f t="shared" si="910"/>
        <v>0</v>
      </c>
      <c r="OHR1359" s="84">
        <f t="shared" si="910"/>
        <v>0</v>
      </c>
      <c r="OHS1359" s="84">
        <f t="shared" si="910"/>
        <v>0</v>
      </c>
      <c r="OHT1359" s="84">
        <f t="shared" si="910"/>
        <v>1000000</v>
      </c>
      <c r="OHZ1359" s="84" t="s">
        <v>235</v>
      </c>
      <c r="OIA1359" s="84" t="s">
        <v>236</v>
      </c>
      <c r="OIB1359" s="84">
        <f>OIB1355</f>
        <v>1000000</v>
      </c>
      <c r="OIC1359" s="84">
        <f t="shared" ref="OIC1359:OKF1360" si="911">OIC1355</f>
        <v>0</v>
      </c>
      <c r="OID1359" s="84">
        <f t="shared" si="911"/>
        <v>0</v>
      </c>
      <c r="OIE1359" s="84">
        <f t="shared" si="911"/>
        <v>1000000</v>
      </c>
      <c r="OIF1359" s="84">
        <f t="shared" si="911"/>
        <v>0</v>
      </c>
      <c r="OIG1359" s="84">
        <f t="shared" si="911"/>
        <v>0</v>
      </c>
      <c r="OIH1359" s="84">
        <f t="shared" si="911"/>
        <v>0</v>
      </c>
      <c r="OII1359" s="84">
        <f t="shared" si="911"/>
        <v>0</v>
      </c>
      <c r="OIJ1359" s="84">
        <f t="shared" si="911"/>
        <v>1000000</v>
      </c>
      <c r="OIP1359" s="84" t="s">
        <v>235</v>
      </c>
      <c r="OIQ1359" s="84" t="s">
        <v>236</v>
      </c>
      <c r="OIR1359" s="84">
        <f>OIR1355</f>
        <v>1000000</v>
      </c>
      <c r="OIS1359" s="84">
        <f t="shared" si="911"/>
        <v>0</v>
      </c>
      <c r="OIT1359" s="84">
        <f t="shared" si="911"/>
        <v>0</v>
      </c>
      <c r="OIU1359" s="84">
        <f t="shared" si="911"/>
        <v>1000000</v>
      </c>
      <c r="OIV1359" s="84">
        <f t="shared" si="911"/>
        <v>0</v>
      </c>
      <c r="OIW1359" s="84">
        <f t="shared" si="911"/>
        <v>0</v>
      </c>
      <c r="OIX1359" s="84">
        <f t="shared" si="911"/>
        <v>0</v>
      </c>
      <c r="OIY1359" s="84">
        <f t="shared" si="911"/>
        <v>0</v>
      </c>
      <c r="OIZ1359" s="84">
        <f t="shared" si="911"/>
        <v>1000000</v>
      </c>
      <c r="OJF1359" s="84" t="s">
        <v>235</v>
      </c>
      <c r="OJG1359" s="84" t="s">
        <v>236</v>
      </c>
      <c r="OJH1359" s="84">
        <f>OJH1355</f>
        <v>1000000</v>
      </c>
      <c r="OJI1359" s="84">
        <f t="shared" si="911"/>
        <v>0</v>
      </c>
      <c r="OJJ1359" s="84">
        <f t="shared" si="911"/>
        <v>0</v>
      </c>
      <c r="OJK1359" s="84">
        <f t="shared" si="911"/>
        <v>1000000</v>
      </c>
      <c r="OJL1359" s="84">
        <f t="shared" si="911"/>
        <v>0</v>
      </c>
      <c r="OJM1359" s="84">
        <f t="shared" si="911"/>
        <v>0</v>
      </c>
      <c r="OJN1359" s="84">
        <f t="shared" si="911"/>
        <v>0</v>
      </c>
      <c r="OJO1359" s="84">
        <f t="shared" si="911"/>
        <v>0</v>
      </c>
      <c r="OJP1359" s="84">
        <f t="shared" si="911"/>
        <v>1000000</v>
      </c>
      <c r="OJV1359" s="84" t="s">
        <v>235</v>
      </c>
      <c r="OJW1359" s="84" t="s">
        <v>236</v>
      </c>
      <c r="OJX1359" s="84">
        <f>OJX1355</f>
        <v>1000000</v>
      </c>
      <c r="OJY1359" s="84">
        <f t="shared" si="911"/>
        <v>0</v>
      </c>
      <c r="OJZ1359" s="84">
        <f t="shared" si="911"/>
        <v>0</v>
      </c>
      <c r="OKA1359" s="84">
        <f t="shared" si="911"/>
        <v>1000000</v>
      </c>
      <c r="OKB1359" s="84">
        <f t="shared" si="911"/>
        <v>0</v>
      </c>
      <c r="OKC1359" s="84">
        <f t="shared" si="911"/>
        <v>0</v>
      </c>
      <c r="OKD1359" s="84">
        <f t="shared" si="911"/>
        <v>0</v>
      </c>
      <c r="OKE1359" s="84">
        <f t="shared" si="911"/>
        <v>0</v>
      </c>
      <c r="OKF1359" s="84">
        <f t="shared" si="911"/>
        <v>1000000</v>
      </c>
      <c r="OKL1359" s="84" t="s">
        <v>235</v>
      </c>
      <c r="OKM1359" s="84" t="s">
        <v>236</v>
      </c>
      <c r="OKN1359" s="84">
        <f>OKN1355</f>
        <v>1000000</v>
      </c>
      <c r="OKO1359" s="84">
        <f t="shared" ref="OKO1359:OMR1360" si="912">OKO1355</f>
        <v>0</v>
      </c>
      <c r="OKP1359" s="84">
        <f t="shared" si="912"/>
        <v>0</v>
      </c>
      <c r="OKQ1359" s="84">
        <f t="shared" si="912"/>
        <v>1000000</v>
      </c>
      <c r="OKR1359" s="84">
        <f t="shared" si="912"/>
        <v>0</v>
      </c>
      <c r="OKS1359" s="84">
        <f t="shared" si="912"/>
        <v>0</v>
      </c>
      <c r="OKT1359" s="84">
        <f t="shared" si="912"/>
        <v>0</v>
      </c>
      <c r="OKU1359" s="84">
        <f t="shared" si="912"/>
        <v>0</v>
      </c>
      <c r="OKV1359" s="84">
        <f t="shared" si="912"/>
        <v>1000000</v>
      </c>
      <c r="OLB1359" s="84" t="s">
        <v>235</v>
      </c>
      <c r="OLC1359" s="84" t="s">
        <v>236</v>
      </c>
      <c r="OLD1359" s="84">
        <f>OLD1355</f>
        <v>1000000</v>
      </c>
      <c r="OLE1359" s="84">
        <f t="shared" si="912"/>
        <v>0</v>
      </c>
      <c r="OLF1359" s="84">
        <f t="shared" si="912"/>
        <v>0</v>
      </c>
      <c r="OLG1359" s="84">
        <f t="shared" si="912"/>
        <v>1000000</v>
      </c>
      <c r="OLH1359" s="84">
        <f t="shared" si="912"/>
        <v>0</v>
      </c>
      <c r="OLI1359" s="84">
        <f t="shared" si="912"/>
        <v>0</v>
      </c>
      <c r="OLJ1359" s="84">
        <f t="shared" si="912"/>
        <v>0</v>
      </c>
      <c r="OLK1359" s="84">
        <f t="shared" si="912"/>
        <v>0</v>
      </c>
      <c r="OLL1359" s="84">
        <f t="shared" si="912"/>
        <v>1000000</v>
      </c>
      <c r="OLR1359" s="84" t="s">
        <v>235</v>
      </c>
      <c r="OLS1359" s="84" t="s">
        <v>236</v>
      </c>
      <c r="OLT1359" s="84">
        <f>OLT1355</f>
        <v>1000000</v>
      </c>
      <c r="OLU1359" s="84">
        <f t="shared" si="912"/>
        <v>0</v>
      </c>
      <c r="OLV1359" s="84">
        <f t="shared" si="912"/>
        <v>0</v>
      </c>
      <c r="OLW1359" s="84">
        <f t="shared" si="912"/>
        <v>1000000</v>
      </c>
      <c r="OLX1359" s="84">
        <f t="shared" si="912"/>
        <v>0</v>
      </c>
      <c r="OLY1359" s="84">
        <f t="shared" si="912"/>
        <v>0</v>
      </c>
      <c r="OLZ1359" s="84">
        <f t="shared" si="912"/>
        <v>0</v>
      </c>
      <c r="OMA1359" s="84">
        <f t="shared" si="912"/>
        <v>0</v>
      </c>
      <c r="OMB1359" s="84">
        <f t="shared" si="912"/>
        <v>1000000</v>
      </c>
      <c r="OMH1359" s="84" t="s">
        <v>235</v>
      </c>
      <c r="OMI1359" s="84" t="s">
        <v>236</v>
      </c>
      <c r="OMJ1359" s="84">
        <f>OMJ1355</f>
        <v>1000000</v>
      </c>
      <c r="OMK1359" s="84">
        <f t="shared" si="912"/>
        <v>0</v>
      </c>
      <c r="OML1359" s="84">
        <f t="shared" si="912"/>
        <v>0</v>
      </c>
      <c r="OMM1359" s="84">
        <f t="shared" si="912"/>
        <v>1000000</v>
      </c>
      <c r="OMN1359" s="84">
        <f t="shared" si="912"/>
        <v>0</v>
      </c>
      <c r="OMO1359" s="84">
        <f t="shared" si="912"/>
        <v>0</v>
      </c>
      <c r="OMP1359" s="84">
        <f t="shared" si="912"/>
        <v>0</v>
      </c>
      <c r="OMQ1359" s="84">
        <f t="shared" si="912"/>
        <v>0</v>
      </c>
      <c r="OMR1359" s="84">
        <f t="shared" si="912"/>
        <v>1000000</v>
      </c>
      <c r="OMX1359" s="84" t="s">
        <v>235</v>
      </c>
      <c r="OMY1359" s="84" t="s">
        <v>236</v>
      </c>
      <c r="OMZ1359" s="84">
        <f>OMZ1355</f>
        <v>1000000</v>
      </c>
      <c r="ONA1359" s="84">
        <f t="shared" ref="ONA1359:OPD1360" si="913">ONA1355</f>
        <v>0</v>
      </c>
      <c r="ONB1359" s="84">
        <f t="shared" si="913"/>
        <v>0</v>
      </c>
      <c r="ONC1359" s="84">
        <f t="shared" si="913"/>
        <v>1000000</v>
      </c>
      <c r="OND1359" s="84">
        <f t="shared" si="913"/>
        <v>0</v>
      </c>
      <c r="ONE1359" s="84">
        <f t="shared" si="913"/>
        <v>0</v>
      </c>
      <c r="ONF1359" s="84">
        <f t="shared" si="913"/>
        <v>0</v>
      </c>
      <c r="ONG1359" s="84">
        <f t="shared" si="913"/>
        <v>0</v>
      </c>
      <c r="ONH1359" s="84">
        <f t="shared" si="913"/>
        <v>1000000</v>
      </c>
      <c r="ONN1359" s="84" t="s">
        <v>235</v>
      </c>
      <c r="ONO1359" s="84" t="s">
        <v>236</v>
      </c>
      <c r="ONP1359" s="84">
        <f>ONP1355</f>
        <v>1000000</v>
      </c>
      <c r="ONQ1359" s="84">
        <f t="shared" si="913"/>
        <v>0</v>
      </c>
      <c r="ONR1359" s="84">
        <f t="shared" si="913"/>
        <v>0</v>
      </c>
      <c r="ONS1359" s="84">
        <f t="shared" si="913"/>
        <v>1000000</v>
      </c>
      <c r="ONT1359" s="84">
        <f t="shared" si="913"/>
        <v>0</v>
      </c>
      <c r="ONU1359" s="84">
        <f t="shared" si="913"/>
        <v>0</v>
      </c>
      <c r="ONV1359" s="84">
        <f t="shared" si="913"/>
        <v>0</v>
      </c>
      <c r="ONW1359" s="84">
        <f t="shared" si="913"/>
        <v>0</v>
      </c>
      <c r="ONX1359" s="84">
        <f t="shared" si="913"/>
        <v>1000000</v>
      </c>
      <c r="OOD1359" s="84" t="s">
        <v>235</v>
      </c>
      <c r="OOE1359" s="84" t="s">
        <v>236</v>
      </c>
      <c r="OOF1359" s="84">
        <f>OOF1355</f>
        <v>1000000</v>
      </c>
      <c r="OOG1359" s="84">
        <f t="shared" si="913"/>
        <v>0</v>
      </c>
      <c r="OOH1359" s="84">
        <f t="shared" si="913"/>
        <v>0</v>
      </c>
      <c r="OOI1359" s="84">
        <f t="shared" si="913"/>
        <v>1000000</v>
      </c>
      <c r="OOJ1359" s="84">
        <f t="shared" si="913"/>
        <v>0</v>
      </c>
      <c r="OOK1359" s="84">
        <f t="shared" si="913"/>
        <v>0</v>
      </c>
      <c r="OOL1359" s="84">
        <f t="shared" si="913"/>
        <v>0</v>
      </c>
      <c r="OOM1359" s="84">
        <f t="shared" si="913"/>
        <v>0</v>
      </c>
      <c r="OON1359" s="84">
        <f t="shared" si="913"/>
        <v>1000000</v>
      </c>
      <c r="OOT1359" s="84" t="s">
        <v>235</v>
      </c>
      <c r="OOU1359" s="84" t="s">
        <v>236</v>
      </c>
      <c r="OOV1359" s="84">
        <f>OOV1355</f>
        <v>1000000</v>
      </c>
      <c r="OOW1359" s="84">
        <f t="shared" si="913"/>
        <v>0</v>
      </c>
      <c r="OOX1359" s="84">
        <f t="shared" si="913"/>
        <v>0</v>
      </c>
      <c r="OOY1359" s="84">
        <f t="shared" si="913"/>
        <v>1000000</v>
      </c>
      <c r="OOZ1359" s="84">
        <f t="shared" si="913"/>
        <v>0</v>
      </c>
      <c r="OPA1359" s="84">
        <f t="shared" si="913"/>
        <v>0</v>
      </c>
      <c r="OPB1359" s="84">
        <f t="shared" si="913"/>
        <v>0</v>
      </c>
      <c r="OPC1359" s="84">
        <f t="shared" si="913"/>
        <v>0</v>
      </c>
      <c r="OPD1359" s="84">
        <f t="shared" si="913"/>
        <v>1000000</v>
      </c>
      <c r="OPJ1359" s="84" t="s">
        <v>235</v>
      </c>
      <c r="OPK1359" s="84" t="s">
        <v>236</v>
      </c>
      <c r="OPL1359" s="84">
        <f>OPL1355</f>
        <v>1000000</v>
      </c>
      <c r="OPM1359" s="84">
        <f t="shared" ref="OPM1359:ORP1360" si="914">OPM1355</f>
        <v>0</v>
      </c>
      <c r="OPN1359" s="84">
        <f t="shared" si="914"/>
        <v>0</v>
      </c>
      <c r="OPO1359" s="84">
        <f t="shared" si="914"/>
        <v>1000000</v>
      </c>
      <c r="OPP1359" s="84">
        <f t="shared" si="914"/>
        <v>0</v>
      </c>
      <c r="OPQ1359" s="84">
        <f t="shared" si="914"/>
        <v>0</v>
      </c>
      <c r="OPR1359" s="84">
        <f t="shared" si="914"/>
        <v>0</v>
      </c>
      <c r="OPS1359" s="84">
        <f t="shared" si="914"/>
        <v>0</v>
      </c>
      <c r="OPT1359" s="84">
        <f t="shared" si="914"/>
        <v>1000000</v>
      </c>
      <c r="OPZ1359" s="84" t="s">
        <v>235</v>
      </c>
      <c r="OQA1359" s="84" t="s">
        <v>236</v>
      </c>
      <c r="OQB1359" s="84">
        <f>OQB1355</f>
        <v>1000000</v>
      </c>
      <c r="OQC1359" s="84">
        <f t="shared" si="914"/>
        <v>0</v>
      </c>
      <c r="OQD1359" s="84">
        <f t="shared" si="914"/>
        <v>0</v>
      </c>
      <c r="OQE1359" s="84">
        <f t="shared" si="914"/>
        <v>1000000</v>
      </c>
      <c r="OQF1359" s="84">
        <f t="shared" si="914"/>
        <v>0</v>
      </c>
      <c r="OQG1359" s="84">
        <f t="shared" si="914"/>
        <v>0</v>
      </c>
      <c r="OQH1359" s="84">
        <f t="shared" si="914"/>
        <v>0</v>
      </c>
      <c r="OQI1359" s="84">
        <f t="shared" si="914"/>
        <v>0</v>
      </c>
      <c r="OQJ1359" s="84">
        <f t="shared" si="914"/>
        <v>1000000</v>
      </c>
      <c r="OQP1359" s="84" t="s">
        <v>235</v>
      </c>
      <c r="OQQ1359" s="84" t="s">
        <v>236</v>
      </c>
      <c r="OQR1359" s="84">
        <f>OQR1355</f>
        <v>1000000</v>
      </c>
      <c r="OQS1359" s="84">
        <f t="shared" si="914"/>
        <v>0</v>
      </c>
      <c r="OQT1359" s="84">
        <f t="shared" si="914"/>
        <v>0</v>
      </c>
      <c r="OQU1359" s="84">
        <f t="shared" si="914"/>
        <v>1000000</v>
      </c>
      <c r="OQV1359" s="84">
        <f t="shared" si="914"/>
        <v>0</v>
      </c>
      <c r="OQW1359" s="84">
        <f t="shared" si="914"/>
        <v>0</v>
      </c>
      <c r="OQX1359" s="84">
        <f t="shared" si="914"/>
        <v>0</v>
      </c>
      <c r="OQY1359" s="84">
        <f t="shared" si="914"/>
        <v>0</v>
      </c>
      <c r="OQZ1359" s="84">
        <f t="shared" si="914"/>
        <v>1000000</v>
      </c>
      <c r="ORF1359" s="84" t="s">
        <v>235</v>
      </c>
      <c r="ORG1359" s="84" t="s">
        <v>236</v>
      </c>
      <c r="ORH1359" s="84">
        <f>ORH1355</f>
        <v>1000000</v>
      </c>
      <c r="ORI1359" s="84">
        <f t="shared" si="914"/>
        <v>0</v>
      </c>
      <c r="ORJ1359" s="84">
        <f t="shared" si="914"/>
        <v>0</v>
      </c>
      <c r="ORK1359" s="84">
        <f t="shared" si="914"/>
        <v>1000000</v>
      </c>
      <c r="ORL1359" s="84">
        <f t="shared" si="914"/>
        <v>0</v>
      </c>
      <c r="ORM1359" s="84">
        <f t="shared" si="914"/>
        <v>0</v>
      </c>
      <c r="ORN1359" s="84">
        <f t="shared" si="914"/>
        <v>0</v>
      </c>
      <c r="ORO1359" s="84">
        <f t="shared" si="914"/>
        <v>0</v>
      </c>
      <c r="ORP1359" s="84">
        <f t="shared" si="914"/>
        <v>1000000</v>
      </c>
      <c r="ORV1359" s="84" t="s">
        <v>235</v>
      </c>
      <c r="ORW1359" s="84" t="s">
        <v>236</v>
      </c>
      <c r="ORX1359" s="84">
        <f>ORX1355</f>
        <v>1000000</v>
      </c>
      <c r="ORY1359" s="84">
        <f t="shared" ref="ORY1359:OUB1360" si="915">ORY1355</f>
        <v>0</v>
      </c>
      <c r="ORZ1359" s="84">
        <f t="shared" si="915"/>
        <v>0</v>
      </c>
      <c r="OSA1359" s="84">
        <f t="shared" si="915"/>
        <v>1000000</v>
      </c>
      <c r="OSB1359" s="84">
        <f t="shared" si="915"/>
        <v>0</v>
      </c>
      <c r="OSC1359" s="84">
        <f t="shared" si="915"/>
        <v>0</v>
      </c>
      <c r="OSD1359" s="84">
        <f t="shared" si="915"/>
        <v>0</v>
      </c>
      <c r="OSE1359" s="84">
        <f t="shared" si="915"/>
        <v>0</v>
      </c>
      <c r="OSF1359" s="84">
        <f t="shared" si="915"/>
        <v>1000000</v>
      </c>
      <c r="OSL1359" s="84" t="s">
        <v>235</v>
      </c>
      <c r="OSM1359" s="84" t="s">
        <v>236</v>
      </c>
      <c r="OSN1359" s="84">
        <f>OSN1355</f>
        <v>1000000</v>
      </c>
      <c r="OSO1359" s="84">
        <f t="shared" si="915"/>
        <v>0</v>
      </c>
      <c r="OSP1359" s="84">
        <f t="shared" si="915"/>
        <v>0</v>
      </c>
      <c r="OSQ1359" s="84">
        <f t="shared" si="915"/>
        <v>1000000</v>
      </c>
      <c r="OSR1359" s="84">
        <f t="shared" si="915"/>
        <v>0</v>
      </c>
      <c r="OSS1359" s="84">
        <f t="shared" si="915"/>
        <v>0</v>
      </c>
      <c r="OST1359" s="84">
        <f t="shared" si="915"/>
        <v>0</v>
      </c>
      <c r="OSU1359" s="84">
        <f t="shared" si="915"/>
        <v>0</v>
      </c>
      <c r="OSV1359" s="84">
        <f t="shared" si="915"/>
        <v>1000000</v>
      </c>
      <c r="OTB1359" s="84" t="s">
        <v>235</v>
      </c>
      <c r="OTC1359" s="84" t="s">
        <v>236</v>
      </c>
      <c r="OTD1359" s="84">
        <f>OTD1355</f>
        <v>1000000</v>
      </c>
      <c r="OTE1359" s="84">
        <f t="shared" si="915"/>
        <v>0</v>
      </c>
      <c r="OTF1359" s="84">
        <f t="shared" si="915"/>
        <v>0</v>
      </c>
      <c r="OTG1359" s="84">
        <f t="shared" si="915"/>
        <v>1000000</v>
      </c>
      <c r="OTH1359" s="84">
        <f t="shared" si="915"/>
        <v>0</v>
      </c>
      <c r="OTI1359" s="84">
        <f t="shared" si="915"/>
        <v>0</v>
      </c>
      <c r="OTJ1359" s="84">
        <f t="shared" si="915"/>
        <v>0</v>
      </c>
      <c r="OTK1359" s="84">
        <f t="shared" si="915"/>
        <v>0</v>
      </c>
      <c r="OTL1359" s="84">
        <f t="shared" si="915"/>
        <v>1000000</v>
      </c>
      <c r="OTR1359" s="84" t="s">
        <v>235</v>
      </c>
      <c r="OTS1359" s="84" t="s">
        <v>236</v>
      </c>
      <c r="OTT1359" s="84">
        <f>OTT1355</f>
        <v>1000000</v>
      </c>
      <c r="OTU1359" s="84">
        <f t="shared" si="915"/>
        <v>0</v>
      </c>
      <c r="OTV1359" s="84">
        <f t="shared" si="915"/>
        <v>0</v>
      </c>
      <c r="OTW1359" s="84">
        <f t="shared" si="915"/>
        <v>1000000</v>
      </c>
      <c r="OTX1359" s="84">
        <f t="shared" si="915"/>
        <v>0</v>
      </c>
      <c r="OTY1359" s="84">
        <f t="shared" si="915"/>
        <v>0</v>
      </c>
      <c r="OTZ1359" s="84">
        <f t="shared" si="915"/>
        <v>0</v>
      </c>
      <c r="OUA1359" s="84">
        <f t="shared" si="915"/>
        <v>0</v>
      </c>
      <c r="OUB1359" s="84">
        <f t="shared" si="915"/>
        <v>1000000</v>
      </c>
      <c r="OUH1359" s="84" t="s">
        <v>235</v>
      </c>
      <c r="OUI1359" s="84" t="s">
        <v>236</v>
      </c>
      <c r="OUJ1359" s="84">
        <f>OUJ1355</f>
        <v>1000000</v>
      </c>
      <c r="OUK1359" s="84">
        <f t="shared" ref="OUK1359:OWN1360" si="916">OUK1355</f>
        <v>0</v>
      </c>
      <c r="OUL1359" s="84">
        <f t="shared" si="916"/>
        <v>0</v>
      </c>
      <c r="OUM1359" s="84">
        <f t="shared" si="916"/>
        <v>1000000</v>
      </c>
      <c r="OUN1359" s="84">
        <f t="shared" si="916"/>
        <v>0</v>
      </c>
      <c r="OUO1359" s="84">
        <f t="shared" si="916"/>
        <v>0</v>
      </c>
      <c r="OUP1359" s="84">
        <f t="shared" si="916"/>
        <v>0</v>
      </c>
      <c r="OUQ1359" s="84">
        <f t="shared" si="916"/>
        <v>0</v>
      </c>
      <c r="OUR1359" s="84">
        <f t="shared" si="916"/>
        <v>1000000</v>
      </c>
      <c r="OUX1359" s="84" t="s">
        <v>235</v>
      </c>
      <c r="OUY1359" s="84" t="s">
        <v>236</v>
      </c>
      <c r="OUZ1359" s="84">
        <f>OUZ1355</f>
        <v>1000000</v>
      </c>
      <c r="OVA1359" s="84">
        <f t="shared" si="916"/>
        <v>0</v>
      </c>
      <c r="OVB1359" s="84">
        <f t="shared" si="916"/>
        <v>0</v>
      </c>
      <c r="OVC1359" s="84">
        <f t="shared" si="916"/>
        <v>1000000</v>
      </c>
      <c r="OVD1359" s="84">
        <f t="shared" si="916"/>
        <v>0</v>
      </c>
      <c r="OVE1359" s="84">
        <f t="shared" si="916"/>
        <v>0</v>
      </c>
      <c r="OVF1359" s="84">
        <f t="shared" si="916"/>
        <v>0</v>
      </c>
      <c r="OVG1359" s="84">
        <f t="shared" si="916"/>
        <v>0</v>
      </c>
      <c r="OVH1359" s="84">
        <f t="shared" si="916"/>
        <v>1000000</v>
      </c>
      <c r="OVN1359" s="84" t="s">
        <v>235</v>
      </c>
      <c r="OVO1359" s="84" t="s">
        <v>236</v>
      </c>
      <c r="OVP1359" s="84">
        <f>OVP1355</f>
        <v>1000000</v>
      </c>
      <c r="OVQ1359" s="84">
        <f t="shared" si="916"/>
        <v>0</v>
      </c>
      <c r="OVR1359" s="84">
        <f t="shared" si="916"/>
        <v>0</v>
      </c>
      <c r="OVS1359" s="84">
        <f t="shared" si="916"/>
        <v>1000000</v>
      </c>
      <c r="OVT1359" s="84">
        <f t="shared" si="916"/>
        <v>0</v>
      </c>
      <c r="OVU1359" s="84">
        <f t="shared" si="916"/>
        <v>0</v>
      </c>
      <c r="OVV1359" s="84">
        <f t="shared" si="916"/>
        <v>0</v>
      </c>
      <c r="OVW1359" s="84">
        <f t="shared" si="916"/>
        <v>0</v>
      </c>
      <c r="OVX1359" s="84">
        <f t="shared" si="916"/>
        <v>1000000</v>
      </c>
      <c r="OWD1359" s="84" t="s">
        <v>235</v>
      </c>
      <c r="OWE1359" s="84" t="s">
        <v>236</v>
      </c>
      <c r="OWF1359" s="84">
        <f>OWF1355</f>
        <v>1000000</v>
      </c>
      <c r="OWG1359" s="84">
        <f t="shared" si="916"/>
        <v>0</v>
      </c>
      <c r="OWH1359" s="84">
        <f t="shared" si="916"/>
        <v>0</v>
      </c>
      <c r="OWI1359" s="84">
        <f t="shared" si="916"/>
        <v>1000000</v>
      </c>
      <c r="OWJ1359" s="84">
        <f t="shared" si="916"/>
        <v>0</v>
      </c>
      <c r="OWK1359" s="84">
        <f t="shared" si="916"/>
        <v>0</v>
      </c>
      <c r="OWL1359" s="84">
        <f t="shared" si="916"/>
        <v>0</v>
      </c>
      <c r="OWM1359" s="84">
        <f t="shared" si="916"/>
        <v>0</v>
      </c>
      <c r="OWN1359" s="84">
        <f t="shared" si="916"/>
        <v>1000000</v>
      </c>
      <c r="OWT1359" s="84" t="s">
        <v>235</v>
      </c>
      <c r="OWU1359" s="84" t="s">
        <v>236</v>
      </c>
      <c r="OWV1359" s="84">
        <f>OWV1355</f>
        <v>1000000</v>
      </c>
      <c r="OWW1359" s="84">
        <f t="shared" ref="OWW1359:OYZ1360" si="917">OWW1355</f>
        <v>0</v>
      </c>
      <c r="OWX1359" s="84">
        <f t="shared" si="917"/>
        <v>0</v>
      </c>
      <c r="OWY1359" s="84">
        <f t="shared" si="917"/>
        <v>1000000</v>
      </c>
      <c r="OWZ1359" s="84">
        <f t="shared" si="917"/>
        <v>0</v>
      </c>
      <c r="OXA1359" s="84">
        <f t="shared" si="917"/>
        <v>0</v>
      </c>
      <c r="OXB1359" s="84">
        <f t="shared" si="917"/>
        <v>0</v>
      </c>
      <c r="OXC1359" s="84">
        <f t="shared" si="917"/>
        <v>0</v>
      </c>
      <c r="OXD1359" s="84">
        <f t="shared" si="917"/>
        <v>1000000</v>
      </c>
      <c r="OXJ1359" s="84" t="s">
        <v>235</v>
      </c>
      <c r="OXK1359" s="84" t="s">
        <v>236</v>
      </c>
      <c r="OXL1359" s="84">
        <f>OXL1355</f>
        <v>1000000</v>
      </c>
      <c r="OXM1359" s="84">
        <f t="shared" si="917"/>
        <v>0</v>
      </c>
      <c r="OXN1359" s="84">
        <f t="shared" si="917"/>
        <v>0</v>
      </c>
      <c r="OXO1359" s="84">
        <f t="shared" si="917"/>
        <v>1000000</v>
      </c>
      <c r="OXP1359" s="84">
        <f t="shared" si="917"/>
        <v>0</v>
      </c>
      <c r="OXQ1359" s="84">
        <f t="shared" si="917"/>
        <v>0</v>
      </c>
      <c r="OXR1359" s="84">
        <f t="shared" si="917"/>
        <v>0</v>
      </c>
      <c r="OXS1359" s="84">
        <f t="shared" si="917"/>
        <v>0</v>
      </c>
      <c r="OXT1359" s="84">
        <f t="shared" si="917"/>
        <v>1000000</v>
      </c>
      <c r="OXZ1359" s="84" t="s">
        <v>235</v>
      </c>
      <c r="OYA1359" s="84" t="s">
        <v>236</v>
      </c>
      <c r="OYB1359" s="84">
        <f>OYB1355</f>
        <v>1000000</v>
      </c>
      <c r="OYC1359" s="84">
        <f t="shared" si="917"/>
        <v>0</v>
      </c>
      <c r="OYD1359" s="84">
        <f t="shared" si="917"/>
        <v>0</v>
      </c>
      <c r="OYE1359" s="84">
        <f t="shared" si="917"/>
        <v>1000000</v>
      </c>
      <c r="OYF1359" s="84">
        <f t="shared" si="917"/>
        <v>0</v>
      </c>
      <c r="OYG1359" s="84">
        <f t="shared" si="917"/>
        <v>0</v>
      </c>
      <c r="OYH1359" s="84">
        <f t="shared" si="917"/>
        <v>0</v>
      </c>
      <c r="OYI1359" s="84">
        <f t="shared" si="917"/>
        <v>0</v>
      </c>
      <c r="OYJ1359" s="84">
        <f t="shared" si="917"/>
        <v>1000000</v>
      </c>
      <c r="OYP1359" s="84" t="s">
        <v>235</v>
      </c>
      <c r="OYQ1359" s="84" t="s">
        <v>236</v>
      </c>
      <c r="OYR1359" s="84">
        <f>OYR1355</f>
        <v>1000000</v>
      </c>
      <c r="OYS1359" s="84">
        <f t="shared" si="917"/>
        <v>0</v>
      </c>
      <c r="OYT1359" s="84">
        <f t="shared" si="917"/>
        <v>0</v>
      </c>
      <c r="OYU1359" s="84">
        <f t="shared" si="917"/>
        <v>1000000</v>
      </c>
      <c r="OYV1359" s="84">
        <f t="shared" si="917"/>
        <v>0</v>
      </c>
      <c r="OYW1359" s="84">
        <f t="shared" si="917"/>
        <v>0</v>
      </c>
      <c r="OYX1359" s="84">
        <f t="shared" si="917"/>
        <v>0</v>
      </c>
      <c r="OYY1359" s="84">
        <f t="shared" si="917"/>
        <v>0</v>
      </c>
      <c r="OYZ1359" s="84">
        <f t="shared" si="917"/>
        <v>1000000</v>
      </c>
      <c r="OZF1359" s="84" t="s">
        <v>235</v>
      </c>
      <c r="OZG1359" s="84" t="s">
        <v>236</v>
      </c>
      <c r="OZH1359" s="84">
        <f>OZH1355</f>
        <v>1000000</v>
      </c>
      <c r="OZI1359" s="84">
        <f t="shared" ref="OZI1359:PBL1360" si="918">OZI1355</f>
        <v>0</v>
      </c>
      <c r="OZJ1359" s="84">
        <f t="shared" si="918"/>
        <v>0</v>
      </c>
      <c r="OZK1359" s="84">
        <f t="shared" si="918"/>
        <v>1000000</v>
      </c>
      <c r="OZL1359" s="84">
        <f t="shared" si="918"/>
        <v>0</v>
      </c>
      <c r="OZM1359" s="84">
        <f t="shared" si="918"/>
        <v>0</v>
      </c>
      <c r="OZN1359" s="84">
        <f t="shared" si="918"/>
        <v>0</v>
      </c>
      <c r="OZO1359" s="84">
        <f t="shared" si="918"/>
        <v>0</v>
      </c>
      <c r="OZP1359" s="84">
        <f t="shared" si="918"/>
        <v>1000000</v>
      </c>
      <c r="OZV1359" s="84" t="s">
        <v>235</v>
      </c>
      <c r="OZW1359" s="84" t="s">
        <v>236</v>
      </c>
      <c r="OZX1359" s="84">
        <f>OZX1355</f>
        <v>1000000</v>
      </c>
      <c r="OZY1359" s="84">
        <f t="shared" si="918"/>
        <v>0</v>
      </c>
      <c r="OZZ1359" s="84">
        <f t="shared" si="918"/>
        <v>0</v>
      </c>
      <c r="PAA1359" s="84">
        <f t="shared" si="918"/>
        <v>1000000</v>
      </c>
      <c r="PAB1359" s="84">
        <f t="shared" si="918"/>
        <v>0</v>
      </c>
      <c r="PAC1359" s="84">
        <f t="shared" si="918"/>
        <v>0</v>
      </c>
      <c r="PAD1359" s="84">
        <f t="shared" si="918"/>
        <v>0</v>
      </c>
      <c r="PAE1359" s="84">
        <f t="shared" si="918"/>
        <v>0</v>
      </c>
      <c r="PAF1359" s="84">
        <f t="shared" si="918"/>
        <v>1000000</v>
      </c>
      <c r="PAL1359" s="84" t="s">
        <v>235</v>
      </c>
      <c r="PAM1359" s="84" t="s">
        <v>236</v>
      </c>
      <c r="PAN1359" s="84">
        <f>PAN1355</f>
        <v>1000000</v>
      </c>
      <c r="PAO1359" s="84">
        <f t="shared" si="918"/>
        <v>0</v>
      </c>
      <c r="PAP1359" s="84">
        <f t="shared" si="918"/>
        <v>0</v>
      </c>
      <c r="PAQ1359" s="84">
        <f t="shared" si="918"/>
        <v>1000000</v>
      </c>
      <c r="PAR1359" s="84">
        <f t="shared" si="918"/>
        <v>0</v>
      </c>
      <c r="PAS1359" s="84">
        <f t="shared" si="918"/>
        <v>0</v>
      </c>
      <c r="PAT1359" s="84">
        <f t="shared" si="918"/>
        <v>0</v>
      </c>
      <c r="PAU1359" s="84">
        <f t="shared" si="918"/>
        <v>0</v>
      </c>
      <c r="PAV1359" s="84">
        <f t="shared" si="918"/>
        <v>1000000</v>
      </c>
      <c r="PBB1359" s="84" t="s">
        <v>235</v>
      </c>
      <c r="PBC1359" s="84" t="s">
        <v>236</v>
      </c>
      <c r="PBD1359" s="84">
        <f>PBD1355</f>
        <v>1000000</v>
      </c>
      <c r="PBE1359" s="84">
        <f t="shared" si="918"/>
        <v>0</v>
      </c>
      <c r="PBF1359" s="84">
        <f t="shared" si="918"/>
        <v>0</v>
      </c>
      <c r="PBG1359" s="84">
        <f t="shared" si="918"/>
        <v>1000000</v>
      </c>
      <c r="PBH1359" s="84">
        <f t="shared" si="918"/>
        <v>0</v>
      </c>
      <c r="PBI1359" s="84">
        <f t="shared" si="918"/>
        <v>0</v>
      </c>
      <c r="PBJ1359" s="84">
        <f t="shared" si="918"/>
        <v>0</v>
      </c>
      <c r="PBK1359" s="84">
        <f t="shared" si="918"/>
        <v>0</v>
      </c>
      <c r="PBL1359" s="84">
        <f t="shared" si="918"/>
        <v>1000000</v>
      </c>
      <c r="PBR1359" s="84" t="s">
        <v>235</v>
      </c>
      <c r="PBS1359" s="84" t="s">
        <v>236</v>
      </c>
      <c r="PBT1359" s="84">
        <f>PBT1355</f>
        <v>1000000</v>
      </c>
      <c r="PBU1359" s="84">
        <f t="shared" ref="PBU1359:PDX1360" si="919">PBU1355</f>
        <v>0</v>
      </c>
      <c r="PBV1359" s="84">
        <f t="shared" si="919"/>
        <v>0</v>
      </c>
      <c r="PBW1359" s="84">
        <f t="shared" si="919"/>
        <v>1000000</v>
      </c>
      <c r="PBX1359" s="84">
        <f t="shared" si="919"/>
        <v>0</v>
      </c>
      <c r="PBY1359" s="84">
        <f t="shared" si="919"/>
        <v>0</v>
      </c>
      <c r="PBZ1359" s="84">
        <f t="shared" si="919"/>
        <v>0</v>
      </c>
      <c r="PCA1359" s="84">
        <f t="shared" si="919"/>
        <v>0</v>
      </c>
      <c r="PCB1359" s="84">
        <f t="shared" si="919"/>
        <v>1000000</v>
      </c>
      <c r="PCH1359" s="84" t="s">
        <v>235</v>
      </c>
      <c r="PCI1359" s="84" t="s">
        <v>236</v>
      </c>
      <c r="PCJ1359" s="84">
        <f>PCJ1355</f>
        <v>1000000</v>
      </c>
      <c r="PCK1359" s="84">
        <f t="shared" si="919"/>
        <v>0</v>
      </c>
      <c r="PCL1359" s="84">
        <f t="shared" si="919"/>
        <v>0</v>
      </c>
      <c r="PCM1359" s="84">
        <f t="shared" si="919"/>
        <v>1000000</v>
      </c>
      <c r="PCN1359" s="84">
        <f t="shared" si="919"/>
        <v>0</v>
      </c>
      <c r="PCO1359" s="84">
        <f t="shared" si="919"/>
        <v>0</v>
      </c>
      <c r="PCP1359" s="84">
        <f t="shared" si="919"/>
        <v>0</v>
      </c>
      <c r="PCQ1359" s="84">
        <f t="shared" si="919"/>
        <v>0</v>
      </c>
      <c r="PCR1359" s="84">
        <f t="shared" si="919"/>
        <v>1000000</v>
      </c>
      <c r="PCX1359" s="84" t="s">
        <v>235</v>
      </c>
      <c r="PCY1359" s="84" t="s">
        <v>236</v>
      </c>
      <c r="PCZ1359" s="84">
        <f>PCZ1355</f>
        <v>1000000</v>
      </c>
      <c r="PDA1359" s="84">
        <f t="shared" si="919"/>
        <v>0</v>
      </c>
      <c r="PDB1359" s="84">
        <f t="shared" si="919"/>
        <v>0</v>
      </c>
      <c r="PDC1359" s="84">
        <f t="shared" si="919"/>
        <v>1000000</v>
      </c>
      <c r="PDD1359" s="84">
        <f t="shared" si="919"/>
        <v>0</v>
      </c>
      <c r="PDE1359" s="84">
        <f t="shared" si="919"/>
        <v>0</v>
      </c>
      <c r="PDF1359" s="84">
        <f t="shared" si="919"/>
        <v>0</v>
      </c>
      <c r="PDG1359" s="84">
        <f t="shared" si="919"/>
        <v>0</v>
      </c>
      <c r="PDH1359" s="84">
        <f t="shared" si="919"/>
        <v>1000000</v>
      </c>
      <c r="PDN1359" s="84" t="s">
        <v>235</v>
      </c>
      <c r="PDO1359" s="84" t="s">
        <v>236</v>
      </c>
      <c r="PDP1359" s="84">
        <f>PDP1355</f>
        <v>1000000</v>
      </c>
      <c r="PDQ1359" s="84">
        <f t="shared" si="919"/>
        <v>0</v>
      </c>
      <c r="PDR1359" s="84">
        <f t="shared" si="919"/>
        <v>0</v>
      </c>
      <c r="PDS1359" s="84">
        <f t="shared" si="919"/>
        <v>1000000</v>
      </c>
      <c r="PDT1359" s="84">
        <f t="shared" si="919"/>
        <v>0</v>
      </c>
      <c r="PDU1359" s="84">
        <f t="shared" si="919"/>
        <v>0</v>
      </c>
      <c r="PDV1359" s="84">
        <f t="shared" si="919"/>
        <v>0</v>
      </c>
      <c r="PDW1359" s="84">
        <f t="shared" si="919"/>
        <v>0</v>
      </c>
      <c r="PDX1359" s="84">
        <f t="shared" si="919"/>
        <v>1000000</v>
      </c>
      <c r="PED1359" s="84" t="s">
        <v>235</v>
      </c>
      <c r="PEE1359" s="84" t="s">
        <v>236</v>
      </c>
      <c r="PEF1359" s="84">
        <f>PEF1355</f>
        <v>1000000</v>
      </c>
      <c r="PEG1359" s="84">
        <f t="shared" ref="PEG1359:PGJ1360" si="920">PEG1355</f>
        <v>0</v>
      </c>
      <c r="PEH1359" s="84">
        <f t="shared" si="920"/>
        <v>0</v>
      </c>
      <c r="PEI1359" s="84">
        <f t="shared" si="920"/>
        <v>1000000</v>
      </c>
      <c r="PEJ1359" s="84">
        <f t="shared" si="920"/>
        <v>0</v>
      </c>
      <c r="PEK1359" s="84">
        <f t="shared" si="920"/>
        <v>0</v>
      </c>
      <c r="PEL1359" s="84">
        <f t="shared" si="920"/>
        <v>0</v>
      </c>
      <c r="PEM1359" s="84">
        <f t="shared" si="920"/>
        <v>0</v>
      </c>
      <c r="PEN1359" s="84">
        <f t="shared" si="920"/>
        <v>1000000</v>
      </c>
      <c r="PET1359" s="84" t="s">
        <v>235</v>
      </c>
      <c r="PEU1359" s="84" t="s">
        <v>236</v>
      </c>
      <c r="PEV1359" s="84">
        <f>PEV1355</f>
        <v>1000000</v>
      </c>
      <c r="PEW1359" s="84">
        <f t="shared" si="920"/>
        <v>0</v>
      </c>
      <c r="PEX1359" s="84">
        <f t="shared" si="920"/>
        <v>0</v>
      </c>
      <c r="PEY1359" s="84">
        <f t="shared" si="920"/>
        <v>1000000</v>
      </c>
      <c r="PEZ1359" s="84">
        <f t="shared" si="920"/>
        <v>0</v>
      </c>
      <c r="PFA1359" s="84">
        <f t="shared" si="920"/>
        <v>0</v>
      </c>
      <c r="PFB1359" s="84">
        <f t="shared" si="920"/>
        <v>0</v>
      </c>
      <c r="PFC1359" s="84">
        <f t="shared" si="920"/>
        <v>0</v>
      </c>
      <c r="PFD1359" s="84">
        <f t="shared" si="920"/>
        <v>1000000</v>
      </c>
      <c r="PFJ1359" s="84" t="s">
        <v>235</v>
      </c>
      <c r="PFK1359" s="84" t="s">
        <v>236</v>
      </c>
      <c r="PFL1359" s="84">
        <f>PFL1355</f>
        <v>1000000</v>
      </c>
      <c r="PFM1359" s="84">
        <f t="shared" si="920"/>
        <v>0</v>
      </c>
      <c r="PFN1359" s="84">
        <f t="shared" si="920"/>
        <v>0</v>
      </c>
      <c r="PFO1359" s="84">
        <f t="shared" si="920"/>
        <v>1000000</v>
      </c>
      <c r="PFP1359" s="84">
        <f t="shared" si="920"/>
        <v>0</v>
      </c>
      <c r="PFQ1359" s="84">
        <f t="shared" si="920"/>
        <v>0</v>
      </c>
      <c r="PFR1359" s="84">
        <f t="shared" si="920"/>
        <v>0</v>
      </c>
      <c r="PFS1359" s="84">
        <f t="shared" si="920"/>
        <v>0</v>
      </c>
      <c r="PFT1359" s="84">
        <f t="shared" si="920"/>
        <v>1000000</v>
      </c>
      <c r="PFZ1359" s="84" t="s">
        <v>235</v>
      </c>
      <c r="PGA1359" s="84" t="s">
        <v>236</v>
      </c>
      <c r="PGB1359" s="84">
        <f>PGB1355</f>
        <v>1000000</v>
      </c>
      <c r="PGC1359" s="84">
        <f t="shared" si="920"/>
        <v>0</v>
      </c>
      <c r="PGD1359" s="84">
        <f t="shared" si="920"/>
        <v>0</v>
      </c>
      <c r="PGE1359" s="84">
        <f t="shared" si="920"/>
        <v>1000000</v>
      </c>
      <c r="PGF1359" s="84">
        <f t="shared" si="920"/>
        <v>0</v>
      </c>
      <c r="PGG1359" s="84">
        <f t="shared" si="920"/>
        <v>0</v>
      </c>
      <c r="PGH1359" s="84">
        <f t="shared" si="920"/>
        <v>0</v>
      </c>
      <c r="PGI1359" s="84">
        <f t="shared" si="920"/>
        <v>0</v>
      </c>
      <c r="PGJ1359" s="84">
        <f t="shared" si="920"/>
        <v>1000000</v>
      </c>
      <c r="PGP1359" s="84" t="s">
        <v>235</v>
      </c>
      <c r="PGQ1359" s="84" t="s">
        <v>236</v>
      </c>
      <c r="PGR1359" s="84">
        <f>PGR1355</f>
        <v>1000000</v>
      </c>
      <c r="PGS1359" s="84">
        <f t="shared" ref="PGS1359:PIV1360" si="921">PGS1355</f>
        <v>0</v>
      </c>
      <c r="PGT1359" s="84">
        <f t="shared" si="921"/>
        <v>0</v>
      </c>
      <c r="PGU1359" s="84">
        <f t="shared" si="921"/>
        <v>1000000</v>
      </c>
      <c r="PGV1359" s="84">
        <f t="shared" si="921"/>
        <v>0</v>
      </c>
      <c r="PGW1359" s="84">
        <f t="shared" si="921"/>
        <v>0</v>
      </c>
      <c r="PGX1359" s="84">
        <f t="shared" si="921"/>
        <v>0</v>
      </c>
      <c r="PGY1359" s="84">
        <f t="shared" si="921"/>
        <v>0</v>
      </c>
      <c r="PGZ1359" s="84">
        <f t="shared" si="921"/>
        <v>1000000</v>
      </c>
      <c r="PHF1359" s="84" t="s">
        <v>235</v>
      </c>
      <c r="PHG1359" s="84" t="s">
        <v>236</v>
      </c>
      <c r="PHH1359" s="84">
        <f>PHH1355</f>
        <v>1000000</v>
      </c>
      <c r="PHI1359" s="84">
        <f t="shared" si="921"/>
        <v>0</v>
      </c>
      <c r="PHJ1359" s="84">
        <f t="shared" si="921"/>
        <v>0</v>
      </c>
      <c r="PHK1359" s="84">
        <f t="shared" si="921"/>
        <v>1000000</v>
      </c>
      <c r="PHL1359" s="84">
        <f t="shared" si="921"/>
        <v>0</v>
      </c>
      <c r="PHM1359" s="84">
        <f t="shared" si="921"/>
        <v>0</v>
      </c>
      <c r="PHN1359" s="84">
        <f t="shared" si="921"/>
        <v>0</v>
      </c>
      <c r="PHO1359" s="84">
        <f t="shared" si="921"/>
        <v>0</v>
      </c>
      <c r="PHP1359" s="84">
        <f t="shared" si="921"/>
        <v>1000000</v>
      </c>
      <c r="PHV1359" s="84" t="s">
        <v>235</v>
      </c>
      <c r="PHW1359" s="84" t="s">
        <v>236</v>
      </c>
      <c r="PHX1359" s="84">
        <f>PHX1355</f>
        <v>1000000</v>
      </c>
      <c r="PHY1359" s="84">
        <f t="shared" si="921"/>
        <v>0</v>
      </c>
      <c r="PHZ1359" s="84">
        <f t="shared" si="921"/>
        <v>0</v>
      </c>
      <c r="PIA1359" s="84">
        <f t="shared" si="921"/>
        <v>1000000</v>
      </c>
      <c r="PIB1359" s="84">
        <f t="shared" si="921"/>
        <v>0</v>
      </c>
      <c r="PIC1359" s="84">
        <f t="shared" si="921"/>
        <v>0</v>
      </c>
      <c r="PID1359" s="84">
        <f t="shared" si="921"/>
        <v>0</v>
      </c>
      <c r="PIE1359" s="84">
        <f t="shared" si="921"/>
        <v>0</v>
      </c>
      <c r="PIF1359" s="84">
        <f t="shared" si="921"/>
        <v>1000000</v>
      </c>
      <c r="PIL1359" s="84" t="s">
        <v>235</v>
      </c>
      <c r="PIM1359" s="84" t="s">
        <v>236</v>
      </c>
      <c r="PIN1359" s="84">
        <f>PIN1355</f>
        <v>1000000</v>
      </c>
      <c r="PIO1359" s="84">
        <f t="shared" si="921"/>
        <v>0</v>
      </c>
      <c r="PIP1359" s="84">
        <f t="shared" si="921"/>
        <v>0</v>
      </c>
      <c r="PIQ1359" s="84">
        <f t="shared" si="921"/>
        <v>1000000</v>
      </c>
      <c r="PIR1359" s="84">
        <f t="shared" si="921"/>
        <v>0</v>
      </c>
      <c r="PIS1359" s="84">
        <f t="shared" si="921"/>
        <v>0</v>
      </c>
      <c r="PIT1359" s="84">
        <f t="shared" si="921"/>
        <v>0</v>
      </c>
      <c r="PIU1359" s="84">
        <f t="shared" si="921"/>
        <v>0</v>
      </c>
      <c r="PIV1359" s="84">
        <f t="shared" si="921"/>
        <v>1000000</v>
      </c>
      <c r="PJB1359" s="84" t="s">
        <v>235</v>
      </c>
      <c r="PJC1359" s="84" t="s">
        <v>236</v>
      </c>
      <c r="PJD1359" s="84">
        <f>PJD1355</f>
        <v>1000000</v>
      </c>
      <c r="PJE1359" s="84">
        <f t="shared" ref="PJE1359:PLH1360" si="922">PJE1355</f>
        <v>0</v>
      </c>
      <c r="PJF1359" s="84">
        <f t="shared" si="922"/>
        <v>0</v>
      </c>
      <c r="PJG1359" s="84">
        <f t="shared" si="922"/>
        <v>1000000</v>
      </c>
      <c r="PJH1359" s="84">
        <f t="shared" si="922"/>
        <v>0</v>
      </c>
      <c r="PJI1359" s="84">
        <f t="shared" si="922"/>
        <v>0</v>
      </c>
      <c r="PJJ1359" s="84">
        <f t="shared" si="922"/>
        <v>0</v>
      </c>
      <c r="PJK1359" s="84">
        <f t="shared" si="922"/>
        <v>0</v>
      </c>
      <c r="PJL1359" s="84">
        <f t="shared" si="922"/>
        <v>1000000</v>
      </c>
      <c r="PJR1359" s="84" t="s">
        <v>235</v>
      </c>
      <c r="PJS1359" s="84" t="s">
        <v>236</v>
      </c>
      <c r="PJT1359" s="84">
        <f>PJT1355</f>
        <v>1000000</v>
      </c>
      <c r="PJU1359" s="84">
        <f t="shared" si="922"/>
        <v>0</v>
      </c>
      <c r="PJV1359" s="84">
        <f t="shared" si="922"/>
        <v>0</v>
      </c>
      <c r="PJW1359" s="84">
        <f t="shared" si="922"/>
        <v>1000000</v>
      </c>
      <c r="PJX1359" s="84">
        <f t="shared" si="922"/>
        <v>0</v>
      </c>
      <c r="PJY1359" s="84">
        <f t="shared" si="922"/>
        <v>0</v>
      </c>
      <c r="PJZ1359" s="84">
        <f t="shared" si="922"/>
        <v>0</v>
      </c>
      <c r="PKA1359" s="84">
        <f t="shared" si="922"/>
        <v>0</v>
      </c>
      <c r="PKB1359" s="84">
        <f t="shared" si="922"/>
        <v>1000000</v>
      </c>
      <c r="PKH1359" s="84" t="s">
        <v>235</v>
      </c>
      <c r="PKI1359" s="84" t="s">
        <v>236</v>
      </c>
      <c r="PKJ1359" s="84">
        <f>PKJ1355</f>
        <v>1000000</v>
      </c>
      <c r="PKK1359" s="84">
        <f t="shared" si="922"/>
        <v>0</v>
      </c>
      <c r="PKL1359" s="84">
        <f t="shared" si="922"/>
        <v>0</v>
      </c>
      <c r="PKM1359" s="84">
        <f t="shared" si="922"/>
        <v>1000000</v>
      </c>
      <c r="PKN1359" s="84">
        <f t="shared" si="922"/>
        <v>0</v>
      </c>
      <c r="PKO1359" s="84">
        <f t="shared" si="922"/>
        <v>0</v>
      </c>
      <c r="PKP1359" s="84">
        <f t="shared" si="922"/>
        <v>0</v>
      </c>
      <c r="PKQ1359" s="84">
        <f t="shared" si="922"/>
        <v>0</v>
      </c>
      <c r="PKR1359" s="84">
        <f t="shared" si="922"/>
        <v>1000000</v>
      </c>
      <c r="PKX1359" s="84" t="s">
        <v>235</v>
      </c>
      <c r="PKY1359" s="84" t="s">
        <v>236</v>
      </c>
      <c r="PKZ1359" s="84">
        <f>PKZ1355</f>
        <v>1000000</v>
      </c>
      <c r="PLA1359" s="84">
        <f t="shared" si="922"/>
        <v>0</v>
      </c>
      <c r="PLB1359" s="84">
        <f t="shared" si="922"/>
        <v>0</v>
      </c>
      <c r="PLC1359" s="84">
        <f t="shared" si="922"/>
        <v>1000000</v>
      </c>
      <c r="PLD1359" s="84">
        <f t="shared" si="922"/>
        <v>0</v>
      </c>
      <c r="PLE1359" s="84">
        <f t="shared" si="922"/>
        <v>0</v>
      </c>
      <c r="PLF1359" s="84">
        <f t="shared" si="922"/>
        <v>0</v>
      </c>
      <c r="PLG1359" s="84">
        <f t="shared" si="922"/>
        <v>0</v>
      </c>
      <c r="PLH1359" s="84">
        <f t="shared" si="922"/>
        <v>1000000</v>
      </c>
      <c r="PLN1359" s="84" t="s">
        <v>235</v>
      </c>
      <c r="PLO1359" s="84" t="s">
        <v>236</v>
      </c>
      <c r="PLP1359" s="84">
        <f>PLP1355</f>
        <v>1000000</v>
      </c>
      <c r="PLQ1359" s="84">
        <f t="shared" ref="PLQ1359:PNT1360" si="923">PLQ1355</f>
        <v>0</v>
      </c>
      <c r="PLR1359" s="84">
        <f t="shared" si="923"/>
        <v>0</v>
      </c>
      <c r="PLS1359" s="84">
        <f t="shared" si="923"/>
        <v>1000000</v>
      </c>
      <c r="PLT1359" s="84">
        <f t="shared" si="923"/>
        <v>0</v>
      </c>
      <c r="PLU1359" s="84">
        <f t="shared" si="923"/>
        <v>0</v>
      </c>
      <c r="PLV1359" s="84">
        <f t="shared" si="923"/>
        <v>0</v>
      </c>
      <c r="PLW1359" s="84">
        <f t="shared" si="923"/>
        <v>0</v>
      </c>
      <c r="PLX1359" s="84">
        <f t="shared" si="923"/>
        <v>1000000</v>
      </c>
      <c r="PMD1359" s="84" t="s">
        <v>235</v>
      </c>
      <c r="PME1359" s="84" t="s">
        <v>236</v>
      </c>
      <c r="PMF1359" s="84">
        <f>PMF1355</f>
        <v>1000000</v>
      </c>
      <c r="PMG1359" s="84">
        <f t="shared" si="923"/>
        <v>0</v>
      </c>
      <c r="PMH1359" s="84">
        <f t="shared" si="923"/>
        <v>0</v>
      </c>
      <c r="PMI1359" s="84">
        <f t="shared" si="923"/>
        <v>1000000</v>
      </c>
      <c r="PMJ1359" s="84">
        <f t="shared" si="923"/>
        <v>0</v>
      </c>
      <c r="PMK1359" s="84">
        <f t="shared" si="923"/>
        <v>0</v>
      </c>
      <c r="PML1359" s="84">
        <f t="shared" si="923"/>
        <v>0</v>
      </c>
      <c r="PMM1359" s="84">
        <f t="shared" si="923"/>
        <v>0</v>
      </c>
      <c r="PMN1359" s="84">
        <f t="shared" si="923"/>
        <v>1000000</v>
      </c>
      <c r="PMT1359" s="84" t="s">
        <v>235</v>
      </c>
      <c r="PMU1359" s="84" t="s">
        <v>236</v>
      </c>
      <c r="PMV1359" s="84">
        <f>PMV1355</f>
        <v>1000000</v>
      </c>
      <c r="PMW1359" s="84">
        <f t="shared" si="923"/>
        <v>0</v>
      </c>
      <c r="PMX1359" s="84">
        <f t="shared" si="923"/>
        <v>0</v>
      </c>
      <c r="PMY1359" s="84">
        <f t="shared" si="923"/>
        <v>1000000</v>
      </c>
      <c r="PMZ1359" s="84">
        <f t="shared" si="923"/>
        <v>0</v>
      </c>
      <c r="PNA1359" s="84">
        <f t="shared" si="923"/>
        <v>0</v>
      </c>
      <c r="PNB1359" s="84">
        <f t="shared" si="923"/>
        <v>0</v>
      </c>
      <c r="PNC1359" s="84">
        <f t="shared" si="923"/>
        <v>0</v>
      </c>
      <c r="PND1359" s="84">
        <f t="shared" si="923"/>
        <v>1000000</v>
      </c>
      <c r="PNJ1359" s="84" t="s">
        <v>235</v>
      </c>
      <c r="PNK1359" s="84" t="s">
        <v>236</v>
      </c>
      <c r="PNL1359" s="84">
        <f>PNL1355</f>
        <v>1000000</v>
      </c>
      <c r="PNM1359" s="84">
        <f t="shared" si="923"/>
        <v>0</v>
      </c>
      <c r="PNN1359" s="84">
        <f t="shared" si="923"/>
        <v>0</v>
      </c>
      <c r="PNO1359" s="84">
        <f t="shared" si="923"/>
        <v>1000000</v>
      </c>
      <c r="PNP1359" s="84">
        <f t="shared" si="923"/>
        <v>0</v>
      </c>
      <c r="PNQ1359" s="84">
        <f t="shared" si="923"/>
        <v>0</v>
      </c>
      <c r="PNR1359" s="84">
        <f t="shared" si="923"/>
        <v>0</v>
      </c>
      <c r="PNS1359" s="84">
        <f t="shared" si="923"/>
        <v>0</v>
      </c>
      <c r="PNT1359" s="84">
        <f t="shared" si="923"/>
        <v>1000000</v>
      </c>
      <c r="PNZ1359" s="84" t="s">
        <v>235</v>
      </c>
      <c r="POA1359" s="84" t="s">
        <v>236</v>
      </c>
      <c r="POB1359" s="84">
        <f>POB1355</f>
        <v>1000000</v>
      </c>
      <c r="POC1359" s="84">
        <f t="shared" ref="POC1359:PQF1360" si="924">POC1355</f>
        <v>0</v>
      </c>
      <c r="POD1359" s="84">
        <f t="shared" si="924"/>
        <v>0</v>
      </c>
      <c r="POE1359" s="84">
        <f t="shared" si="924"/>
        <v>1000000</v>
      </c>
      <c r="POF1359" s="84">
        <f t="shared" si="924"/>
        <v>0</v>
      </c>
      <c r="POG1359" s="84">
        <f t="shared" si="924"/>
        <v>0</v>
      </c>
      <c r="POH1359" s="84">
        <f t="shared" si="924"/>
        <v>0</v>
      </c>
      <c r="POI1359" s="84">
        <f t="shared" si="924"/>
        <v>0</v>
      </c>
      <c r="POJ1359" s="84">
        <f t="shared" si="924"/>
        <v>1000000</v>
      </c>
      <c r="POP1359" s="84" t="s">
        <v>235</v>
      </c>
      <c r="POQ1359" s="84" t="s">
        <v>236</v>
      </c>
      <c r="POR1359" s="84">
        <f>POR1355</f>
        <v>1000000</v>
      </c>
      <c r="POS1359" s="84">
        <f t="shared" si="924"/>
        <v>0</v>
      </c>
      <c r="POT1359" s="84">
        <f t="shared" si="924"/>
        <v>0</v>
      </c>
      <c r="POU1359" s="84">
        <f t="shared" si="924"/>
        <v>1000000</v>
      </c>
      <c r="POV1359" s="84">
        <f t="shared" si="924"/>
        <v>0</v>
      </c>
      <c r="POW1359" s="84">
        <f t="shared" si="924"/>
        <v>0</v>
      </c>
      <c r="POX1359" s="84">
        <f t="shared" si="924"/>
        <v>0</v>
      </c>
      <c r="POY1359" s="84">
        <f t="shared" si="924"/>
        <v>0</v>
      </c>
      <c r="POZ1359" s="84">
        <f t="shared" si="924"/>
        <v>1000000</v>
      </c>
      <c r="PPF1359" s="84" t="s">
        <v>235</v>
      </c>
      <c r="PPG1359" s="84" t="s">
        <v>236</v>
      </c>
      <c r="PPH1359" s="84">
        <f>PPH1355</f>
        <v>1000000</v>
      </c>
      <c r="PPI1359" s="84">
        <f t="shared" si="924"/>
        <v>0</v>
      </c>
      <c r="PPJ1359" s="84">
        <f t="shared" si="924"/>
        <v>0</v>
      </c>
      <c r="PPK1359" s="84">
        <f t="shared" si="924"/>
        <v>1000000</v>
      </c>
      <c r="PPL1359" s="84">
        <f t="shared" si="924"/>
        <v>0</v>
      </c>
      <c r="PPM1359" s="84">
        <f t="shared" si="924"/>
        <v>0</v>
      </c>
      <c r="PPN1359" s="84">
        <f t="shared" si="924"/>
        <v>0</v>
      </c>
      <c r="PPO1359" s="84">
        <f t="shared" si="924"/>
        <v>0</v>
      </c>
      <c r="PPP1359" s="84">
        <f t="shared" si="924"/>
        <v>1000000</v>
      </c>
      <c r="PPV1359" s="84" t="s">
        <v>235</v>
      </c>
      <c r="PPW1359" s="84" t="s">
        <v>236</v>
      </c>
      <c r="PPX1359" s="84">
        <f>PPX1355</f>
        <v>1000000</v>
      </c>
      <c r="PPY1359" s="84">
        <f t="shared" si="924"/>
        <v>0</v>
      </c>
      <c r="PPZ1359" s="84">
        <f t="shared" si="924"/>
        <v>0</v>
      </c>
      <c r="PQA1359" s="84">
        <f t="shared" si="924"/>
        <v>1000000</v>
      </c>
      <c r="PQB1359" s="84">
        <f t="shared" si="924"/>
        <v>0</v>
      </c>
      <c r="PQC1359" s="84">
        <f t="shared" si="924"/>
        <v>0</v>
      </c>
      <c r="PQD1359" s="84">
        <f t="shared" si="924"/>
        <v>0</v>
      </c>
      <c r="PQE1359" s="84">
        <f t="shared" si="924"/>
        <v>0</v>
      </c>
      <c r="PQF1359" s="84">
        <f t="shared" si="924"/>
        <v>1000000</v>
      </c>
      <c r="PQL1359" s="84" t="s">
        <v>235</v>
      </c>
      <c r="PQM1359" s="84" t="s">
        <v>236</v>
      </c>
      <c r="PQN1359" s="84">
        <f>PQN1355</f>
        <v>1000000</v>
      </c>
      <c r="PQO1359" s="84">
        <f t="shared" ref="PQO1359:PSR1360" si="925">PQO1355</f>
        <v>0</v>
      </c>
      <c r="PQP1359" s="84">
        <f t="shared" si="925"/>
        <v>0</v>
      </c>
      <c r="PQQ1359" s="84">
        <f t="shared" si="925"/>
        <v>1000000</v>
      </c>
      <c r="PQR1359" s="84">
        <f t="shared" si="925"/>
        <v>0</v>
      </c>
      <c r="PQS1359" s="84">
        <f t="shared" si="925"/>
        <v>0</v>
      </c>
      <c r="PQT1359" s="84">
        <f t="shared" si="925"/>
        <v>0</v>
      </c>
      <c r="PQU1359" s="84">
        <f t="shared" si="925"/>
        <v>0</v>
      </c>
      <c r="PQV1359" s="84">
        <f t="shared" si="925"/>
        <v>1000000</v>
      </c>
      <c r="PRB1359" s="84" t="s">
        <v>235</v>
      </c>
      <c r="PRC1359" s="84" t="s">
        <v>236</v>
      </c>
      <c r="PRD1359" s="84">
        <f>PRD1355</f>
        <v>1000000</v>
      </c>
      <c r="PRE1359" s="84">
        <f t="shared" si="925"/>
        <v>0</v>
      </c>
      <c r="PRF1359" s="84">
        <f t="shared" si="925"/>
        <v>0</v>
      </c>
      <c r="PRG1359" s="84">
        <f t="shared" si="925"/>
        <v>1000000</v>
      </c>
      <c r="PRH1359" s="84">
        <f t="shared" si="925"/>
        <v>0</v>
      </c>
      <c r="PRI1359" s="84">
        <f t="shared" si="925"/>
        <v>0</v>
      </c>
      <c r="PRJ1359" s="84">
        <f t="shared" si="925"/>
        <v>0</v>
      </c>
      <c r="PRK1359" s="84">
        <f t="shared" si="925"/>
        <v>0</v>
      </c>
      <c r="PRL1359" s="84">
        <f t="shared" si="925"/>
        <v>1000000</v>
      </c>
      <c r="PRR1359" s="84" t="s">
        <v>235</v>
      </c>
      <c r="PRS1359" s="84" t="s">
        <v>236</v>
      </c>
      <c r="PRT1359" s="84">
        <f>PRT1355</f>
        <v>1000000</v>
      </c>
      <c r="PRU1359" s="84">
        <f t="shared" si="925"/>
        <v>0</v>
      </c>
      <c r="PRV1359" s="84">
        <f t="shared" si="925"/>
        <v>0</v>
      </c>
      <c r="PRW1359" s="84">
        <f t="shared" si="925"/>
        <v>1000000</v>
      </c>
      <c r="PRX1359" s="84">
        <f t="shared" si="925"/>
        <v>0</v>
      </c>
      <c r="PRY1359" s="84">
        <f t="shared" si="925"/>
        <v>0</v>
      </c>
      <c r="PRZ1359" s="84">
        <f t="shared" si="925"/>
        <v>0</v>
      </c>
      <c r="PSA1359" s="84">
        <f t="shared" si="925"/>
        <v>0</v>
      </c>
      <c r="PSB1359" s="84">
        <f t="shared" si="925"/>
        <v>1000000</v>
      </c>
      <c r="PSH1359" s="84" t="s">
        <v>235</v>
      </c>
      <c r="PSI1359" s="84" t="s">
        <v>236</v>
      </c>
      <c r="PSJ1359" s="84">
        <f>PSJ1355</f>
        <v>1000000</v>
      </c>
      <c r="PSK1359" s="84">
        <f t="shared" si="925"/>
        <v>0</v>
      </c>
      <c r="PSL1359" s="84">
        <f t="shared" si="925"/>
        <v>0</v>
      </c>
      <c r="PSM1359" s="84">
        <f t="shared" si="925"/>
        <v>1000000</v>
      </c>
      <c r="PSN1359" s="84">
        <f t="shared" si="925"/>
        <v>0</v>
      </c>
      <c r="PSO1359" s="84">
        <f t="shared" si="925"/>
        <v>0</v>
      </c>
      <c r="PSP1359" s="84">
        <f t="shared" si="925"/>
        <v>0</v>
      </c>
      <c r="PSQ1359" s="84">
        <f t="shared" si="925"/>
        <v>0</v>
      </c>
      <c r="PSR1359" s="84">
        <f t="shared" si="925"/>
        <v>1000000</v>
      </c>
      <c r="PSX1359" s="84" t="s">
        <v>235</v>
      </c>
      <c r="PSY1359" s="84" t="s">
        <v>236</v>
      </c>
      <c r="PSZ1359" s="84">
        <f>PSZ1355</f>
        <v>1000000</v>
      </c>
      <c r="PTA1359" s="84">
        <f t="shared" ref="PTA1359:PVD1360" si="926">PTA1355</f>
        <v>0</v>
      </c>
      <c r="PTB1359" s="84">
        <f t="shared" si="926"/>
        <v>0</v>
      </c>
      <c r="PTC1359" s="84">
        <f t="shared" si="926"/>
        <v>1000000</v>
      </c>
      <c r="PTD1359" s="84">
        <f t="shared" si="926"/>
        <v>0</v>
      </c>
      <c r="PTE1359" s="84">
        <f t="shared" si="926"/>
        <v>0</v>
      </c>
      <c r="PTF1359" s="84">
        <f t="shared" si="926"/>
        <v>0</v>
      </c>
      <c r="PTG1359" s="84">
        <f t="shared" si="926"/>
        <v>0</v>
      </c>
      <c r="PTH1359" s="84">
        <f t="shared" si="926"/>
        <v>1000000</v>
      </c>
      <c r="PTN1359" s="84" t="s">
        <v>235</v>
      </c>
      <c r="PTO1359" s="84" t="s">
        <v>236</v>
      </c>
      <c r="PTP1359" s="84">
        <f>PTP1355</f>
        <v>1000000</v>
      </c>
      <c r="PTQ1359" s="84">
        <f t="shared" si="926"/>
        <v>0</v>
      </c>
      <c r="PTR1359" s="84">
        <f t="shared" si="926"/>
        <v>0</v>
      </c>
      <c r="PTS1359" s="84">
        <f t="shared" si="926"/>
        <v>1000000</v>
      </c>
      <c r="PTT1359" s="84">
        <f t="shared" si="926"/>
        <v>0</v>
      </c>
      <c r="PTU1359" s="84">
        <f t="shared" si="926"/>
        <v>0</v>
      </c>
      <c r="PTV1359" s="84">
        <f t="shared" si="926"/>
        <v>0</v>
      </c>
      <c r="PTW1359" s="84">
        <f t="shared" si="926"/>
        <v>0</v>
      </c>
      <c r="PTX1359" s="84">
        <f t="shared" si="926"/>
        <v>1000000</v>
      </c>
      <c r="PUD1359" s="84" t="s">
        <v>235</v>
      </c>
      <c r="PUE1359" s="84" t="s">
        <v>236</v>
      </c>
      <c r="PUF1359" s="84">
        <f>PUF1355</f>
        <v>1000000</v>
      </c>
      <c r="PUG1359" s="84">
        <f t="shared" si="926"/>
        <v>0</v>
      </c>
      <c r="PUH1359" s="84">
        <f t="shared" si="926"/>
        <v>0</v>
      </c>
      <c r="PUI1359" s="84">
        <f t="shared" si="926"/>
        <v>1000000</v>
      </c>
      <c r="PUJ1359" s="84">
        <f t="shared" si="926"/>
        <v>0</v>
      </c>
      <c r="PUK1359" s="84">
        <f t="shared" si="926"/>
        <v>0</v>
      </c>
      <c r="PUL1359" s="84">
        <f t="shared" si="926"/>
        <v>0</v>
      </c>
      <c r="PUM1359" s="84">
        <f t="shared" si="926"/>
        <v>0</v>
      </c>
      <c r="PUN1359" s="84">
        <f t="shared" si="926"/>
        <v>1000000</v>
      </c>
      <c r="PUT1359" s="84" t="s">
        <v>235</v>
      </c>
      <c r="PUU1359" s="84" t="s">
        <v>236</v>
      </c>
      <c r="PUV1359" s="84">
        <f>PUV1355</f>
        <v>1000000</v>
      </c>
      <c r="PUW1359" s="84">
        <f t="shared" si="926"/>
        <v>0</v>
      </c>
      <c r="PUX1359" s="84">
        <f t="shared" si="926"/>
        <v>0</v>
      </c>
      <c r="PUY1359" s="84">
        <f t="shared" si="926"/>
        <v>1000000</v>
      </c>
      <c r="PUZ1359" s="84">
        <f t="shared" si="926"/>
        <v>0</v>
      </c>
      <c r="PVA1359" s="84">
        <f t="shared" si="926"/>
        <v>0</v>
      </c>
      <c r="PVB1359" s="84">
        <f t="shared" si="926"/>
        <v>0</v>
      </c>
      <c r="PVC1359" s="84">
        <f t="shared" si="926"/>
        <v>0</v>
      </c>
      <c r="PVD1359" s="84">
        <f t="shared" si="926"/>
        <v>1000000</v>
      </c>
      <c r="PVJ1359" s="84" t="s">
        <v>235</v>
      </c>
      <c r="PVK1359" s="84" t="s">
        <v>236</v>
      </c>
      <c r="PVL1359" s="84">
        <f>PVL1355</f>
        <v>1000000</v>
      </c>
      <c r="PVM1359" s="84">
        <f t="shared" ref="PVM1359:PXP1360" si="927">PVM1355</f>
        <v>0</v>
      </c>
      <c r="PVN1359" s="84">
        <f t="shared" si="927"/>
        <v>0</v>
      </c>
      <c r="PVO1359" s="84">
        <f t="shared" si="927"/>
        <v>1000000</v>
      </c>
      <c r="PVP1359" s="84">
        <f t="shared" si="927"/>
        <v>0</v>
      </c>
      <c r="PVQ1359" s="84">
        <f t="shared" si="927"/>
        <v>0</v>
      </c>
      <c r="PVR1359" s="84">
        <f t="shared" si="927"/>
        <v>0</v>
      </c>
      <c r="PVS1359" s="84">
        <f t="shared" si="927"/>
        <v>0</v>
      </c>
      <c r="PVT1359" s="84">
        <f t="shared" si="927"/>
        <v>1000000</v>
      </c>
      <c r="PVZ1359" s="84" t="s">
        <v>235</v>
      </c>
      <c r="PWA1359" s="84" t="s">
        <v>236</v>
      </c>
      <c r="PWB1359" s="84">
        <f>PWB1355</f>
        <v>1000000</v>
      </c>
      <c r="PWC1359" s="84">
        <f t="shared" si="927"/>
        <v>0</v>
      </c>
      <c r="PWD1359" s="84">
        <f t="shared" si="927"/>
        <v>0</v>
      </c>
      <c r="PWE1359" s="84">
        <f t="shared" si="927"/>
        <v>1000000</v>
      </c>
      <c r="PWF1359" s="84">
        <f t="shared" si="927"/>
        <v>0</v>
      </c>
      <c r="PWG1359" s="84">
        <f t="shared" si="927"/>
        <v>0</v>
      </c>
      <c r="PWH1359" s="84">
        <f t="shared" si="927"/>
        <v>0</v>
      </c>
      <c r="PWI1359" s="84">
        <f t="shared" si="927"/>
        <v>0</v>
      </c>
      <c r="PWJ1359" s="84">
        <f t="shared" si="927"/>
        <v>1000000</v>
      </c>
      <c r="PWP1359" s="84" t="s">
        <v>235</v>
      </c>
      <c r="PWQ1359" s="84" t="s">
        <v>236</v>
      </c>
      <c r="PWR1359" s="84">
        <f>PWR1355</f>
        <v>1000000</v>
      </c>
      <c r="PWS1359" s="84">
        <f t="shared" si="927"/>
        <v>0</v>
      </c>
      <c r="PWT1359" s="84">
        <f t="shared" si="927"/>
        <v>0</v>
      </c>
      <c r="PWU1359" s="84">
        <f t="shared" si="927"/>
        <v>1000000</v>
      </c>
      <c r="PWV1359" s="84">
        <f t="shared" si="927"/>
        <v>0</v>
      </c>
      <c r="PWW1359" s="84">
        <f t="shared" si="927"/>
        <v>0</v>
      </c>
      <c r="PWX1359" s="84">
        <f t="shared" si="927"/>
        <v>0</v>
      </c>
      <c r="PWY1359" s="84">
        <f t="shared" si="927"/>
        <v>0</v>
      </c>
      <c r="PWZ1359" s="84">
        <f t="shared" si="927"/>
        <v>1000000</v>
      </c>
      <c r="PXF1359" s="84" t="s">
        <v>235</v>
      </c>
      <c r="PXG1359" s="84" t="s">
        <v>236</v>
      </c>
      <c r="PXH1359" s="84">
        <f>PXH1355</f>
        <v>1000000</v>
      </c>
      <c r="PXI1359" s="84">
        <f t="shared" si="927"/>
        <v>0</v>
      </c>
      <c r="PXJ1359" s="84">
        <f t="shared" si="927"/>
        <v>0</v>
      </c>
      <c r="PXK1359" s="84">
        <f t="shared" si="927"/>
        <v>1000000</v>
      </c>
      <c r="PXL1359" s="84">
        <f t="shared" si="927"/>
        <v>0</v>
      </c>
      <c r="PXM1359" s="84">
        <f t="shared" si="927"/>
        <v>0</v>
      </c>
      <c r="PXN1359" s="84">
        <f t="shared" si="927"/>
        <v>0</v>
      </c>
      <c r="PXO1359" s="84">
        <f t="shared" si="927"/>
        <v>0</v>
      </c>
      <c r="PXP1359" s="84">
        <f t="shared" si="927"/>
        <v>1000000</v>
      </c>
      <c r="PXV1359" s="84" t="s">
        <v>235</v>
      </c>
      <c r="PXW1359" s="84" t="s">
        <v>236</v>
      </c>
      <c r="PXX1359" s="84">
        <f>PXX1355</f>
        <v>1000000</v>
      </c>
      <c r="PXY1359" s="84">
        <f t="shared" ref="PXY1359:QAB1360" si="928">PXY1355</f>
        <v>0</v>
      </c>
      <c r="PXZ1359" s="84">
        <f t="shared" si="928"/>
        <v>0</v>
      </c>
      <c r="PYA1359" s="84">
        <f t="shared" si="928"/>
        <v>1000000</v>
      </c>
      <c r="PYB1359" s="84">
        <f t="shared" si="928"/>
        <v>0</v>
      </c>
      <c r="PYC1359" s="84">
        <f t="shared" si="928"/>
        <v>0</v>
      </c>
      <c r="PYD1359" s="84">
        <f t="shared" si="928"/>
        <v>0</v>
      </c>
      <c r="PYE1359" s="84">
        <f t="shared" si="928"/>
        <v>0</v>
      </c>
      <c r="PYF1359" s="84">
        <f t="shared" si="928"/>
        <v>1000000</v>
      </c>
      <c r="PYL1359" s="84" t="s">
        <v>235</v>
      </c>
      <c r="PYM1359" s="84" t="s">
        <v>236</v>
      </c>
      <c r="PYN1359" s="84">
        <f>PYN1355</f>
        <v>1000000</v>
      </c>
      <c r="PYO1359" s="84">
        <f t="shared" si="928"/>
        <v>0</v>
      </c>
      <c r="PYP1359" s="84">
        <f t="shared" si="928"/>
        <v>0</v>
      </c>
      <c r="PYQ1359" s="84">
        <f t="shared" si="928"/>
        <v>1000000</v>
      </c>
      <c r="PYR1359" s="84">
        <f t="shared" si="928"/>
        <v>0</v>
      </c>
      <c r="PYS1359" s="84">
        <f t="shared" si="928"/>
        <v>0</v>
      </c>
      <c r="PYT1359" s="84">
        <f t="shared" si="928"/>
        <v>0</v>
      </c>
      <c r="PYU1359" s="84">
        <f t="shared" si="928"/>
        <v>0</v>
      </c>
      <c r="PYV1359" s="84">
        <f t="shared" si="928"/>
        <v>1000000</v>
      </c>
      <c r="PZB1359" s="84" t="s">
        <v>235</v>
      </c>
      <c r="PZC1359" s="84" t="s">
        <v>236</v>
      </c>
      <c r="PZD1359" s="84">
        <f>PZD1355</f>
        <v>1000000</v>
      </c>
      <c r="PZE1359" s="84">
        <f t="shared" si="928"/>
        <v>0</v>
      </c>
      <c r="PZF1359" s="84">
        <f t="shared" si="928"/>
        <v>0</v>
      </c>
      <c r="PZG1359" s="84">
        <f t="shared" si="928"/>
        <v>1000000</v>
      </c>
      <c r="PZH1359" s="84">
        <f t="shared" si="928"/>
        <v>0</v>
      </c>
      <c r="PZI1359" s="84">
        <f t="shared" si="928"/>
        <v>0</v>
      </c>
      <c r="PZJ1359" s="84">
        <f t="shared" si="928"/>
        <v>0</v>
      </c>
      <c r="PZK1359" s="84">
        <f t="shared" si="928"/>
        <v>0</v>
      </c>
      <c r="PZL1359" s="84">
        <f t="shared" si="928"/>
        <v>1000000</v>
      </c>
      <c r="PZR1359" s="84" t="s">
        <v>235</v>
      </c>
      <c r="PZS1359" s="84" t="s">
        <v>236</v>
      </c>
      <c r="PZT1359" s="84">
        <f>PZT1355</f>
        <v>1000000</v>
      </c>
      <c r="PZU1359" s="84">
        <f t="shared" si="928"/>
        <v>0</v>
      </c>
      <c r="PZV1359" s="84">
        <f t="shared" si="928"/>
        <v>0</v>
      </c>
      <c r="PZW1359" s="84">
        <f t="shared" si="928"/>
        <v>1000000</v>
      </c>
      <c r="PZX1359" s="84">
        <f t="shared" si="928"/>
        <v>0</v>
      </c>
      <c r="PZY1359" s="84">
        <f t="shared" si="928"/>
        <v>0</v>
      </c>
      <c r="PZZ1359" s="84">
        <f t="shared" si="928"/>
        <v>0</v>
      </c>
      <c r="QAA1359" s="84">
        <f t="shared" si="928"/>
        <v>0</v>
      </c>
      <c r="QAB1359" s="84">
        <f t="shared" si="928"/>
        <v>1000000</v>
      </c>
      <c r="QAH1359" s="84" t="s">
        <v>235</v>
      </c>
      <c r="QAI1359" s="84" t="s">
        <v>236</v>
      </c>
      <c r="QAJ1359" s="84">
        <f>QAJ1355</f>
        <v>1000000</v>
      </c>
      <c r="QAK1359" s="84">
        <f t="shared" ref="QAK1359:QCN1360" si="929">QAK1355</f>
        <v>0</v>
      </c>
      <c r="QAL1359" s="84">
        <f t="shared" si="929"/>
        <v>0</v>
      </c>
      <c r="QAM1359" s="84">
        <f t="shared" si="929"/>
        <v>1000000</v>
      </c>
      <c r="QAN1359" s="84">
        <f t="shared" si="929"/>
        <v>0</v>
      </c>
      <c r="QAO1359" s="84">
        <f t="shared" si="929"/>
        <v>0</v>
      </c>
      <c r="QAP1359" s="84">
        <f t="shared" si="929"/>
        <v>0</v>
      </c>
      <c r="QAQ1359" s="84">
        <f t="shared" si="929"/>
        <v>0</v>
      </c>
      <c r="QAR1359" s="84">
        <f t="shared" si="929"/>
        <v>1000000</v>
      </c>
      <c r="QAX1359" s="84" t="s">
        <v>235</v>
      </c>
      <c r="QAY1359" s="84" t="s">
        <v>236</v>
      </c>
      <c r="QAZ1359" s="84">
        <f>QAZ1355</f>
        <v>1000000</v>
      </c>
      <c r="QBA1359" s="84">
        <f t="shared" si="929"/>
        <v>0</v>
      </c>
      <c r="QBB1359" s="84">
        <f t="shared" si="929"/>
        <v>0</v>
      </c>
      <c r="QBC1359" s="84">
        <f t="shared" si="929"/>
        <v>1000000</v>
      </c>
      <c r="QBD1359" s="84">
        <f t="shared" si="929"/>
        <v>0</v>
      </c>
      <c r="QBE1359" s="84">
        <f t="shared" si="929"/>
        <v>0</v>
      </c>
      <c r="QBF1359" s="84">
        <f t="shared" si="929"/>
        <v>0</v>
      </c>
      <c r="QBG1359" s="84">
        <f t="shared" si="929"/>
        <v>0</v>
      </c>
      <c r="QBH1359" s="84">
        <f t="shared" si="929"/>
        <v>1000000</v>
      </c>
      <c r="QBN1359" s="84" t="s">
        <v>235</v>
      </c>
      <c r="QBO1359" s="84" t="s">
        <v>236</v>
      </c>
      <c r="QBP1359" s="84">
        <f>QBP1355</f>
        <v>1000000</v>
      </c>
      <c r="QBQ1359" s="84">
        <f t="shared" si="929"/>
        <v>0</v>
      </c>
      <c r="QBR1359" s="84">
        <f t="shared" si="929"/>
        <v>0</v>
      </c>
      <c r="QBS1359" s="84">
        <f t="shared" si="929"/>
        <v>1000000</v>
      </c>
      <c r="QBT1359" s="84">
        <f t="shared" si="929"/>
        <v>0</v>
      </c>
      <c r="QBU1359" s="84">
        <f t="shared" si="929"/>
        <v>0</v>
      </c>
      <c r="QBV1359" s="84">
        <f t="shared" si="929"/>
        <v>0</v>
      </c>
      <c r="QBW1359" s="84">
        <f t="shared" si="929"/>
        <v>0</v>
      </c>
      <c r="QBX1359" s="84">
        <f t="shared" si="929"/>
        <v>1000000</v>
      </c>
      <c r="QCD1359" s="84" t="s">
        <v>235</v>
      </c>
      <c r="QCE1359" s="84" t="s">
        <v>236</v>
      </c>
      <c r="QCF1359" s="84">
        <f>QCF1355</f>
        <v>1000000</v>
      </c>
      <c r="QCG1359" s="84">
        <f t="shared" si="929"/>
        <v>0</v>
      </c>
      <c r="QCH1359" s="84">
        <f t="shared" si="929"/>
        <v>0</v>
      </c>
      <c r="QCI1359" s="84">
        <f t="shared" si="929"/>
        <v>1000000</v>
      </c>
      <c r="QCJ1359" s="84">
        <f t="shared" si="929"/>
        <v>0</v>
      </c>
      <c r="QCK1359" s="84">
        <f t="shared" si="929"/>
        <v>0</v>
      </c>
      <c r="QCL1359" s="84">
        <f t="shared" si="929"/>
        <v>0</v>
      </c>
      <c r="QCM1359" s="84">
        <f t="shared" si="929"/>
        <v>0</v>
      </c>
      <c r="QCN1359" s="84">
        <f t="shared" si="929"/>
        <v>1000000</v>
      </c>
      <c r="QCT1359" s="84" t="s">
        <v>235</v>
      </c>
      <c r="QCU1359" s="84" t="s">
        <v>236</v>
      </c>
      <c r="QCV1359" s="84">
        <f>QCV1355</f>
        <v>1000000</v>
      </c>
      <c r="QCW1359" s="84">
        <f t="shared" ref="QCW1359:QEZ1360" si="930">QCW1355</f>
        <v>0</v>
      </c>
      <c r="QCX1359" s="84">
        <f t="shared" si="930"/>
        <v>0</v>
      </c>
      <c r="QCY1359" s="84">
        <f t="shared" si="930"/>
        <v>1000000</v>
      </c>
      <c r="QCZ1359" s="84">
        <f t="shared" si="930"/>
        <v>0</v>
      </c>
      <c r="QDA1359" s="84">
        <f t="shared" si="930"/>
        <v>0</v>
      </c>
      <c r="QDB1359" s="84">
        <f t="shared" si="930"/>
        <v>0</v>
      </c>
      <c r="QDC1359" s="84">
        <f t="shared" si="930"/>
        <v>0</v>
      </c>
      <c r="QDD1359" s="84">
        <f t="shared" si="930"/>
        <v>1000000</v>
      </c>
      <c r="QDJ1359" s="84" t="s">
        <v>235</v>
      </c>
      <c r="QDK1359" s="84" t="s">
        <v>236</v>
      </c>
      <c r="QDL1359" s="84">
        <f>QDL1355</f>
        <v>1000000</v>
      </c>
      <c r="QDM1359" s="84">
        <f t="shared" si="930"/>
        <v>0</v>
      </c>
      <c r="QDN1359" s="84">
        <f t="shared" si="930"/>
        <v>0</v>
      </c>
      <c r="QDO1359" s="84">
        <f t="shared" si="930"/>
        <v>1000000</v>
      </c>
      <c r="QDP1359" s="84">
        <f t="shared" si="930"/>
        <v>0</v>
      </c>
      <c r="QDQ1359" s="84">
        <f t="shared" si="930"/>
        <v>0</v>
      </c>
      <c r="QDR1359" s="84">
        <f t="shared" si="930"/>
        <v>0</v>
      </c>
      <c r="QDS1359" s="84">
        <f t="shared" si="930"/>
        <v>0</v>
      </c>
      <c r="QDT1359" s="84">
        <f t="shared" si="930"/>
        <v>1000000</v>
      </c>
      <c r="QDZ1359" s="84" t="s">
        <v>235</v>
      </c>
      <c r="QEA1359" s="84" t="s">
        <v>236</v>
      </c>
      <c r="QEB1359" s="84">
        <f>QEB1355</f>
        <v>1000000</v>
      </c>
      <c r="QEC1359" s="84">
        <f t="shared" si="930"/>
        <v>0</v>
      </c>
      <c r="QED1359" s="84">
        <f t="shared" si="930"/>
        <v>0</v>
      </c>
      <c r="QEE1359" s="84">
        <f t="shared" si="930"/>
        <v>1000000</v>
      </c>
      <c r="QEF1359" s="84">
        <f t="shared" si="930"/>
        <v>0</v>
      </c>
      <c r="QEG1359" s="84">
        <f t="shared" si="930"/>
        <v>0</v>
      </c>
      <c r="QEH1359" s="84">
        <f t="shared" si="930"/>
        <v>0</v>
      </c>
      <c r="QEI1359" s="84">
        <f t="shared" si="930"/>
        <v>0</v>
      </c>
      <c r="QEJ1359" s="84">
        <f t="shared" si="930"/>
        <v>1000000</v>
      </c>
      <c r="QEP1359" s="84" t="s">
        <v>235</v>
      </c>
      <c r="QEQ1359" s="84" t="s">
        <v>236</v>
      </c>
      <c r="QER1359" s="84">
        <f>QER1355</f>
        <v>1000000</v>
      </c>
      <c r="QES1359" s="84">
        <f t="shared" si="930"/>
        <v>0</v>
      </c>
      <c r="QET1359" s="84">
        <f t="shared" si="930"/>
        <v>0</v>
      </c>
      <c r="QEU1359" s="84">
        <f t="shared" si="930"/>
        <v>1000000</v>
      </c>
      <c r="QEV1359" s="84">
        <f t="shared" si="930"/>
        <v>0</v>
      </c>
      <c r="QEW1359" s="84">
        <f t="shared" si="930"/>
        <v>0</v>
      </c>
      <c r="QEX1359" s="84">
        <f t="shared" si="930"/>
        <v>0</v>
      </c>
      <c r="QEY1359" s="84">
        <f t="shared" si="930"/>
        <v>0</v>
      </c>
      <c r="QEZ1359" s="84">
        <f t="shared" si="930"/>
        <v>1000000</v>
      </c>
      <c r="QFF1359" s="84" t="s">
        <v>235</v>
      </c>
      <c r="QFG1359" s="84" t="s">
        <v>236</v>
      </c>
      <c r="QFH1359" s="84">
        <f>QFH1355</f>
        <v>1000000</v>
      </c>
      <c r="QFI1359" s="84">
        <f t="shared" ref="QFI1359:QHL1360" si="931">QFI1355</f>
        <v>0</v>
      </c>
      <c r="QFJ1359" s="84">
        <f t="shared" si="931"/>
        <v>0</v>
      </c>
      <c r="QFK1359" s="84">
        <f t="shared" si="931"/>
        <v>1000000</v>
      </c>
      <c r="QFL1359" s="84">
        <f t="shared" si="931"/>
        <v>0</v>
      </c>
      <c r="QFM1359" s="84">
        <f t="shared" si="931"/>
        <v>0</v>
      </c>
      <c r="QFN1359" s="84">
        <f t="shared" si="931"/>
        <v>0</v>
      </c>
      <c r="QFO1359" s="84">
        <f t="shared" si="931"/>
        <v>0</v>
      </c>
      <c r="QFP1359" s="84">
        <f t="shared" si="931"/>
        <v>1000000</v>
      </c>
      <c r="QFV1359" s="84" t="s">
        <v>235</v>
      </c>
      <c r="QFW1359" s="84" t="s">
        <v>236</v>
      </c>
      <c r="QFX1359" s="84">
        <f>QFX1355</f>
        <v>1000000</v>
      </c>
      <c r="QFY1359" s="84">
        <f t="shared" si="931"/>
        <v>0</v>
      </c>
      <c r="QFZ1359" s="84">
        <f t="shared" si="931"/>
        <v>0</v>
      </c>
      <c r="QGA1359" s="84">
        <f t="shared" si="931"/>
        <v>1000000</v>
      </c>
      <c r="QGB1359" s="84">
        <f t="shared" si="931"/>
        <v>0</v>
      </c>
      <c r="QGC1359" s="84">
        <f t="shared" si="931"/>
        <v>0</v>
      </c>
      <c r="QGD1359" s="84">
        <f t="shared" si="931"/>
        <v>0</v>
      </c>
      <c r="QGE1359" s="84">
        <f t="shared" si="931"/>
        <v>0</v>
      </c>
      <c r="QGF1359" s="84">
        <f t="shared" si="931"/>
        <v>1000000</v>
      </c>
      <c r="QGL1359" s="84" t="s">
        <v>235</v>
      </c>
      <c r="QGM1359" s="84" t="s">
        <v>236</v>
      </c>
      <c r="QGN1359" s="84">
        <f>QGN1355</f>
        <v>1000000</v>
      </c>
      <c r="QGO1359" s="84">
        <f t="shared" si="931"/>
        <v>0</v>
      </c>
      <c r="QGP1359" s="84">
        <f t="shared" si="931"/>
        <v>0</v>
      </c>
      <c r="QGQ1359" s="84">
        <f t="shared" si="931"/>
        <v>1000000</v>
      </c>
      <c r="QGR1359" s="84">
        <f t="shared" si="931"/>
        <v>0</v>
      </c>
      <c r="QGS1359" s="84">
        <f t="shared" si="931"/>
        <v>0</v>
      </c>
      <c r="QGT1359" s="84">
        <f t="shared" si="931"/>
        <v>0</v>
      </c>
      <c r="QGU1359" s="84">
        <f t="shared" si="931"/>
        <v>0</v>
      </c>
      <c r="QGV1359" s="84">
        <f t="shared" si="931"/>
        <v>1000000</v>
      </c>
      <c r="QHB1359" s="84" t="s">
        <v>235</v>
      </c>
      <c r="QHC1359" s="84" t="s">
        <v>236</v>
      </c>
      <c r="QHD1359" s="84">
        <f>QHD1355</f>
        <v>1000000</v>
      </c>
      <c r="QHE1359" s="84">
        <f t="shared" si="931"/>
        <v>0</v>
      </c>
      <c r="QHF1359" s="84">
        <f t="shared" si="931"/>
        <v>0</v>
      </c>
      <c r="QHG1359" s="84">
        <f t="shared" si="931"/>
        <v>1000000</v>
      </c>
      <c r="QHH1359" s="84">
        <f t="shared" si="931"/>
        <v>0</v>
      </c>
      <c r="QHI1359" s="84">
        <f t="shared" si="931"/>
        <v>0</v>
      </c>
      <c r="QHJ1359" s="84">
        <f t="shared" si="931"/>
        <v>0</v>
      </c>
      <c r="QHK1359" s="84">
        <f t="shared" si="931"/>
        <v>0</v>
      </c>
      <c r="QHL1359" s="84">
        <f t="shared" si="931"/>
        <v>1000000</v>
      </c>
      <c r="QHR1359" s="84" t="s">
        <v>235</v>
      </c>
      <c r="QHS1359" s="84" t="s">
        <v>236</v>
      </c>
      <c r="QHT1359" s="84">
        <f>QHT1355</f>
        <v>1000000</v>
      </c>
      <c r="QHU1359" s="84">
        <f t="shared" ref="QHU1359:QJX1360" si="932">QHU1355</f>
        <v>0</v>
      </c>
      <c r="QHV1359" s="84">
        <f t="shared" si="932"/>
        <v>0</v>
      </c>
      <c r="QHW1359" s="84">
        <f t="shared" si="932"/>
        <v>1000000</v>
      </c>
      <c r="QHX1359" s="84">
        <f t="shared" si="932"/>
        <v>0</v>
      </c>
      <c r="QHY1359" s="84">
        <f t="shared" si="932"/>
        <v>0</v>
      </c>
      <c r="QHZ1359" s="84">
        <f t="shared" si="932"/>
        <v>0</v>
      </c>
      <c r="QIA1359" s="84">
        <f t="shared" si="932"/>
        <v>0</v>
      </c>
      <c r="QIB1359" s="84">
        <f t="shared" si="932"/>
        <v>1000000</v>
      </c>
      <c r="QIH1359" s="84" t="s">
        <v>235</v>
      </c>
      <c r="QII1359" s="84" t="s">
        <v>236</v>
      </c>
      <c r="QIJ1359" s="84">
        <f>QIJ1355</f>
        <v>1000000</v>
      </c>
      <c r="QIK1359" s="84">
        <f t="shared" si="932"/>
        <v>0</v>
      </c>
      <c r="QIL1359" s="84">
        <f t="shared" si="932"/>
        <v>0</v>
      </c>
      <c r="QIM1359" s="84">
        <f t="shared" si="932"/>
        <v>1000000</v>
      </c>
      <c r="QIN1359" s="84">
        <f t="shared" si="932"/>
        <v>0</v>
      </c>
      <c r="QIO1359" s="84">
        <f t="shared" si="932"/>
        <v>0</v>
      </c>
      <c r="QIP1359" s="84">
        <f t="shared" si="932"/>
        <v>0</v>
      </c>
      <c r="QIQ1359" s="84">
        <f t="shared" si="932"/>
        <v>0</v>
      </c>
      <c r="QIR1359" s="84">
        <f t="shared" si="932"/>
        <v>1000000</v>
      </c>
      <c r="QIX1359" s="84" t="s">
        <v>235</v>
      </c>
      <c r="QIY1359" s="84" t="s">
        <v>236</v>
      </c>
      <c r="QIZ1359" s="84">
        <f>QIZ1355</f>
        <v>1000000</v>
      </c>
      <c r="QJA1359" s="84">
        <f t="shared" si="932"/>
        <v>0</v>
      </c>
      <c r="QJB1359" s="84">
        <f t="shared" si="932"/>
        <v>0</v>
      </c>
      <c r="QJC1359" s="84">
        <f t="shared" si="932"/>
        <v>1000000</v>
      </c>
      <c r="QJD1359" s="84">
        <f t="shared" si="932"/>
        <v>0</v>
      </c>
      <c r="QJE1359" s="84">
        <f t="shared" si="932"/>
        <v>0</v>
      </c>
      <c r="QJF1359" s="84">
        <f t="shared" si="932"/>
        <v>0</v>
      </c>
      <c r="QJG1359" s="84">
        <f t="shared" si="932"/>
        <v>0</v>
      </c>
      <c r="QJH1359" s="84">
        <f t="shared" si="932"/>
        <v>1000000</v>
      </c>
      <c r="QJN1359" s="84" t="s">
        <v>235</v>
      </c>
      <c r="QJO1359" s="84" t="s">
        <v>236</v>
      </c>
      <c r="QJP1359" s="84">
        <f>QJP1355</f>
        <v>1000000</v>
      </c>
      <c r="QJQ1359" s="84">
        <f t="shared" si="932"/>
        <v>0</v>
      </c>
      <c r="QJR1359" s="84">
        <f t="shared" si="932"/>
        <v>0</v>
      </c>
      <c r="QJS1359" s="84">
        <f t="shared" si="932"/>
        <v>1000000</v>
      </c>
      <c r="QJT1359" s="84">
        <f t="shared" si="932"/>
        <v>0</v>
      </c>
      <c r="QJU1359" s="84">
        <f t="shared" si="932"/>
        <v>0</v>
      </c>
      <c r="QJV1359" s="84">
        <f t="shared" si="932"/>
        <v>0</v>
      </c>
      <c r="QJW1359" s="84">
        <f t="shared" si="932"/>
        <v>0</v>
      </c>
      <c r="QJX1359" s="84">
        <f t="shared" si="932"/>
        <v>1000000</v>
      </c>
      <c r="QKD1359" s="84" t="s">
        <v>235</v>
      </c>
      <c r="QKE1359" s="84" t="s">
        <v>236</v>
      </c>
      <c r="QKF1359" s="84">
        <f>QKF1355</f>
        <v>1000000</v>
      </c>
      <c r="QKG1359" s="84">
        <f t="shared" ref="QKG1359:QMJ1360" si="933">QKG1355</f>
        <v>0</v>
      </c>
      <c r="QKH1359" s="84">
        <f t="shared" si="933"/>
        <v>0</v>
      </c>
      <c r="QKI1359" s="84">
        <f t="shared" si="933"/>
        <v>1000000</v>
      </c>
      <c r="QKJ1359" s="84">
        <f t="shared" si="933"/>
        <v>0</v>
      </c>
      <c r="QKK1359" s="84">
        <f t="shared" si="933"/>
        <v>0</v>
      </c>
      <c r="QKL1359" s="84">
        <f t="shared" si="933"/>
        <v>0</v>
      </c>
      <c r="QKM1359" s="84">
        <f t="shared" si="933"/>
        <v>0</v>
      </c>
      <c r="QKN1359" s="84">
        <f t="shared" si="933"/>
        <v>1000000</v>
      </c>
      <c r="QKT1359" s="84" t="s">
        <v>235</v>
      </c>
      <c r="QKU1359" s="84" t="s">
        <v>236</v>
      </c>
      <c r="QKV1359" s="84">
        <f>QKV1355</f>
        <v>1000000</v>
      </c>
      <c r="QKW1359" s="84">
        <f t="shared" si="933"/>
        <v>0</v>
      </c>
      <c r="QKX1359" s="84">
        <f t="shared" si="933"/>
        <v>0</v>
      </c>
      <c r="QKY1359" s="84">
        <f t="shared" si="933"/>
        <v>1000000</v>
      </c>
      <c r="QKZ1359" s="84">
        <f t="shared" si="933"/>
        <v>0</v>
      </c>
      <c r="QLA1359" s="84">
        <f t="shared" si="933"/>
        <v>0</v>
      </c>
      <c r="QLB1359" s="84">
        <f t="shared" si="933"/>
        <v>0</v>
      </c>
      <c r="QLC1359" s="84">
        <f t="shared" si="933"/>
        <v>0</v>
      </c>
      <c r="QLD1359" s="84">
        <f t="shared" si="933"/>
        <v>1000000</v>
      </c>
      <c r="QLJ1359" s="84" t="s">
        <v>235</v>
      </c>
      <c r="QLK1359" s="84" t="s">
        <v>236</v>
      </c>
      <c r="QLL1359" s="84">
        <f>QLL1355</f>
        <v>1000000</v>
      </c>
      <c r="QLM1359" s="84">
        <f t="shared" si="933"/>
        <v>0</v>
      </c>
      <c r="QLN1359" s="84">
        <f t="shared" si="933"/>
        <v>0</v>
      </c>
      <c r="QLO1359" s="84">
        <f t="shared" si="933"/>
        <v>1000000</v>
      </c>
      <c r="QLP1359" s="84">
        <f t="shared" si="933"/>
        <v>0</v>
      </c>
      <c r="QLQ1359" s="84">
        <f t="shared" si="933"/>
        <v>0</v>
      </c>
      <c r="QLR1359" s="84">
        <f t="shared" si="933"/>
        <v>0</v>
      </c>
      <c r="QLS1359" s="84">
        <f t="shared" si="933"/>
        <v>0</v>
      </c>
      <c r="QLT1359" s="84">
        <f t="shared" si="933"/>
        <v>1000000</v>
      </c>
      <c r="QLZ1359" s="84" t="s">
        <v>235</v>
      </c>
      <c r="QMA1359" s="84" t="s">
        <v>236</v>
      </c>
      <c r="QMB1359" s="84">
        <f>QMB1355</f>
        <v>1000000</v>
      </c>
      <c r="QMC1359" s="84">
        <f t="shared" si="933"/>
        <v>0</v>
      </c>
      <c r="QMD1359" s="84">
        <f t="shared" si="933"/>
        <v>0</v>
      </c>
      <c r="QME1359" s="84">
        <f t="shared" si="933"/>
        <v>1000000</v>
      </c>
      <c r="QMF1359" s="84">
        <f t="shared" si="933"/>
        <v>0</v>
      </c>
      <c r="QMG1359" s="84">
        <f t="shared" si="933"/>
        <v>0</v>
      </c>
      <c r="QMH1359" s="84">
        <f t="shared" si="933"/>
        <v>0</v>
      </c>
      <c r="QMI1359" s="84">
        <f t="shared" si="933"/>
        <v>0</v>
      </c>
      <c r="QMJ1359" s="84">
        <f t="shared" si="933"/>
        <v>1000000</v>
      </c>
      <c r="QMP1359" s="84" t="s">
        <v>235</v>
      </c>
      <c r="QMQ1359" s="84" t="s">
        <v>236</v>
      </c>
      <c r="QMR1359" s="84">
        <f>QMR1355</f>
        <v>1000000</v>
      </c>
      <c r="QMS1359" s="84">
        <f t="shared" ref="QMS1359:QOV1360" si="934">QMS1355</f>
        <v>0</v>
      </c>
      <c r="QMT1359" s="84">
        <f t="shared" si="934"/>
        <v>0</v>
      </c>
      <c r="QMU1359" s="84">
        <f t="shared" si="934"/>
        <v>1000000</v>
      </c>
      <c r="QMV1359" s="84">
        <f t="shared" si="934"/>
        <v>0</v>
      </c>
      <c r="QMW1359" s="84">
        <f t="shared" si="934"/>
        <v>0</v>
      </c>
      <c r="QMX1359" s="84">
        <f t="shared" si="934"/>
        <v>0</v>
      </c>
      <c r="QMY1359" s="84">
        <f t="shared" si="934"/>
        <v>0</v>
      </c>
      <c r="QMZ1359" s="84">
        <f t="shared" si="934"/>
        <v>1000000</v>
      </c>
      <c r="QNF1359" s="84" t="s">
        <v>235</v>
      </c>
      <c r="QNG1359" s="84" t="s">
        <v>236</v>
      </c>
      <c r="QNH1359" s="84">
        <f>QNH1355</f>
        <v>1000000</v>
      </c>
      <c r="QNI1359" s="84">
        <f t="shared" si="934"/>
        <v>0</v>
      </c>
      <c r="QNJ1359" s="84">
        <f t="shared" si="934"/>
        <v>0</v>
      </c>
      <c r="QNK1359" s="84">
        <f t="shared" si="934"/>
        <v>1000000</v>
      </c>
      <c r="QNL1359" s="84">
        <f t="shared" si="934"/>
        <v>0</v>
      </c>
      <c r="QNM1359" s="84">
        <f t="shared" si="934"/>
        <v>0</v>
      </c>
      <c r="QNN1359" s="84">
        <f t="shared" si="934"/>
        <v>0</v>
      </c>
      <c r="QNO1359" s="84">
        <f t="shared" si="934"/>
        <v>0</v>
      </c>
      <c r="QNP1359" s="84">
        <f t="shared" si="934"/>
        <v>1000000</v>
      </c>
      <c r="QNV1359" s="84" t="s">
        <v>235</v>
      </c>
      <c r="QNW1359" s="84" t="s">
        <v>236</v>
      </c>
      <c r="QNX1359" s="84">
        <f>QNX1355</f>
        <v>1000000</v>
      </c>
      <c r="QNY1359" s="84">
        <f t="shared" si="934"/>
        <v>0</v>
      </c>
      <c r="QNZ1359" s="84">
        <f t="shared" si="934"/>
        <v>0</v>
      </c>
      <c r="QOA1359" s="84">
        <f t="shared" si="934"/>
        <v>1000000</v>
      </c>
      <c r="QOB1359" s="84">
        <f t="shared" si="934"/>
        <v>0</v>
      </c>
      <c r="QOC1359" s="84">
        <f t="shared" si="934"/>
        <v>0</v>
      </c>
      <c r="QOD1359" s="84">
        <f t="shared" si="934"/>
        <v>0</v>
      </c>
      <c r="QOE1359" s="84">
        <f t="shared" si="934"/>
        <v>0</v>
      </c>
      <c r="QOF1359" s="84">
        <f t="shared" si="934"/>
        <v>1000000</v>
      </c>
      <c r="QOL1359" s="84" t="s">
        <v>235</v>
      </c>
      <c r="QOM1359" s="84" t="s">
        <v>236</v>
      </c>
      <c r="QON1359" s="84">
        <f>QON1355</f>
        <v>1000000</v>
      </c>
      <c r="QOO1359" s="84">
        <f t="shared" si="934"/>
        <v>0</v>
      </c>
      <c r="QOP1359" s="84">
        <f t="shared" si="934"/>
        <v>0</v>
      </c>
      <c r="QOQ1359" s="84">
        <f t="shared" si="934"/>
        <v>1000000</v>
      </c>
      <c r="QOR1359" s="84">
        <f t="shared" si="934"/>
        <v>0</v>
      </c>
      <c r="QOS1359" s="84">
        <f t="shared" si="934"/>
        <v>0</v>
      </c>
      <c r="QOT1359" s="84">
        <f t="shared" si="934"/>
        <v>0</v>
      </c>
      <c r="QOU1359" s="84">
        <f t="shared" si="934"/>
        <v>0</v>
      </c>
      <c r="QOV1359" s="84">
        <f t="shared" si="934"/>
        <v>1000000</v>
      </c>
      <c r="QPB1359" s="84" t="s">
        <v>235</v>
      </c>
      <c r="QPC1359" s="84" t="s">
        <v>236</v>
      </c>
      <c r="QPD1359" s="84">
        <f>QPD1355</f>
        <v>1000000</v>
      </c>
      <c r="QPE1359" s="84">
        <f t="shared" ref="QPE1359:QRH1360" si="935">QPE1355</f>
        <v>0</v>
      </c>
      <c r="QPF1359" s="84">
        <f t="shared" si="935"/>
        <v>0</v>
      </c>
      <c r="QPG1359" s="84">
        <f t="shared" si="935"/>
        <v>1000000</v>
      </c>
      <c r="QPH1359" s="84">
        <f t="shared" si="935"/>
        <v>0</v>
      </c>
      <c r="QPI1359" s="84">
        <f t="shared" si="935"/>
        <v>0</v>
      </c>
      <c r="QPJ1359" s="84">
        <f t="shared" si="935"/>
        <v>0</v>
      </c>
      <c r="QPK1359" s="84">
        <f t="shared" si="935"/>
        <v>0</v>
      </c>
      <c r="QPL1359" s="84">
        <f t="shared" si="935"/>
        <v>1000000</v>
      </c>
      <c r="QPR1359" s="84" t="s">
        <v>235</v>
      </c>
      <c r="QPS1359" s="84" t="s">
        <v>236</v>
      </c>
      <c r="QPT1359" s="84">
        <f>QPT1355</f>
        <v>1000000</v>
      </c>
      <c r="QPU1359" s="84">
        <f t="shared" si="935"/>
        <v>0</v>
      </c>
      <c r="QPV1359" s="84">
        <f t="shared" si="935"/>
        <v>0</v>
      </c>
      <c r="QPW1359" s="84">
        <f t="shared" si="935"/>
        <v>1000000</v>
      </c>
      <c r="QPX1359" s="84">
        <f t="shared" si="935"/>
        <v>0</v>
      </c>
      <c r="QPY1359" s="84">
        <f t="shared" si="935"/>
        <v>0</v>
      </c>
      <c r="QPZ1359" s="84">
        <f t="shared" si="935"/>
        <v>0</v>
      </c>
      <c r="QQA1359" s="84">
        <f t="shared" si="935"/>
        <v>0</v>
      </c>
      <c r="QQB1359" s="84">
        <f t="shared" si="935"/>
        <v>1000000</v>
      </c>
      <c r="QQH1359" s="84" t="s">
        <v>235</v>
      </c>
      <c r="QQI1359" s="84" t="s">
        <v>236</v>
      </c>
      <c r="QQJ1359" s="84">
        <f>QQJ1355</f>
        <v>1000000</v>
      </c>
      <c r="QQK1359" s="84">
        <f t="shared" si="935"/>
        <v>0</v>
      </c>
      <c r="QQL1359" s="84">
        <f t="shared" si="935"/>
        <v>0</v>
      </c>
      <c r="QQM1359" s="84">
        <f t="shared" si="935"/>
        <v>1000000</v>
      </c>
      <c r="QQN1359" s="84">
        <f t="shared" si="935"/>
        <v>0</v>
      </c>
      <c r="QQO1359" s="84">
        <f t="shared" si="935"/>
        <v>0</v>
      </c>
      <c r="QQP1359" s="84">
        <f t="shared" si="935"/>
        <v>0</v>
      </c>
      <c r="QQQ1359" s="84">
        <f t="shared" si="935"/>
        <v>0</v>
      </c>
      <c r="QQR1359" s="84">
        <f t="shared" si="935"/>
        <v>1000000</v>
      </c>
      <c r="QQX1359" s="84" t="s">
        <v>235</v>
      </c>
      <c r="QQY1359" s="84" t="s">
        <v>236</v>
      </c>
      <c r="QQZ1359" s="84">
        <f>QQZ1355</f>
        <v>1000000</v>
      </c>
      <c r="QRA1359" s="84">
        <f t="shared" si="935"/>
        <v>0</v>
      </c>
      <c r="QRB1359" s="84">
        <f t="shared" si="935"/>
        <v>0</v>
      </c>
      <c r="QRC1359" s="84">
        <f t="shared" si="935"/>
        <v>1000000</v>
      </c>
      <c r="QRD1359" s="84">
        <f t="shared" si="935"/>
        <v>0</v>
      </c>
      <c r="QRE1359" s="84">
        <f t="shared" si="935"/>
        <v>0</v>
      </c>
      <c r="QRF1359" s="84">
        <f t="shared" si="935"/>
        <v>0</v>
      </c>
      <c r="QRG1359" s="84">
        <f t="shared" si="935"/>
        <v>0</v>
      </c>
      <c r="QRH1359" s="84">
        <f t="shared" si="935"/>
        <v>1000000</v>
      </c>
      <c r="QRN1359" s="84" t="s">
        <v>235</v>
      </c>
      <c r="QRO1359" s="84" t="s">
        <v>236</v>
      </c>
      <c r="QRP1359" s="84">
        <f>QRP1355</f>
        <v>1000000</v>
      </c>
      <c r="QRQ1359" s="84">
        <f t="shared" ref="QRQ1359:QTT1360" si="936">QRQ1355</f>
        <v>0</v>
      </c>
      <c r="QRR1359" s="84">
        <f t="shared" si="936"/>
        <v>0</v>
      </c>
      <c r="QRS1359" s="84">
        <f t="shared" si="936"/>
        <v>1000000</v>
      </c>
      <c r="QRT1359" s="84">
        <f t="shared" si="936"/>
        <v>0</v>
      </c>
      <c r="QRU1359" s="84">
        <f t="shared" si="936"/>
        <v>0</v>
      </c>
      <c r="QRV1359" s="84">
        <f t="shared" si="936"/>
        <v>0</v>
      </c>
      <c r="QRW1359" s="84">
        <f t="shared" si="936"/>
        <v>0</v>
      </c>
      <c r="QRX1359" s="84">
        <f t="shared" si="936"/>
        <v>1000000</v>
      </c>
      <c r="QSD1359" s="84" t="s">
        <v>235</v>
      </c>
      <c r="QSE1359" s="84" t="s">
        <v>236</v>
      </c>
      <c r="QSF1359" s="84">
        <f>QSF1355</f>
        <v>1000000</v>
      </c>
      <c r="QSG1359" s="84">
        <f t="shared" si="936"/>
        <v>0</v>
      </c>
      <c r="QSH1359" s="84">
        <f t="shared" si="936"/>
        <v>0</v>
      </c>
      <c r="QSI1359" s="84">
        <f t="shared" si="936"/>
        <v>1000000</v>
      </c>
      <c r="QSJ1359" s="84">
        <f t="shared" si="936"/>
        <v>0</v>
      </c>
      <c r="QSK1359" s="84">
        <f t="shared" si="936"/>
        <v>0</v>
      </c>
      <c r="QSL1359" s="84">
        <f t="shared" si="936"/>
        <v>0</v>
      </c>
      <c r="QSM1359" s="84">
        <f t="shared" si="936"/>
        <v>0</v>
      </c>
      <c r="QSN1359" s="84">
        <f t="shared" si="936"/>
        <v>1000000</v>
      </c>
      <c r="QST1359" s="84" t="s">
        <v>235</v>
      </c>
      <c r="QSU1359" s="84" t="s">
        <v>236</v>
      </c>
      <c r="QSV1359" s="84">
        <f>QSV1355</f>
        <v>1000000</v>
      </c>
      <c r="QSW1359" s="84">
        <f t="shared" si="936"/>
        <v>0</v>
      </c>
      <c r="QSX1359" s="84">
        <f t="shared" si="936"/>
        <v>0</v>
      </c>
      <c r="QSY1359" s="84">
        <f t="shared" si="936"/>
        <v>1000000</v>
      </c>
      <c r="QSZ1359" s="84">
        <f t="shared" si="936"/>
        <v>0</v>
      </c>
      <c r="QTA1359" s="84">
        <f t="shared" si="936"/>
        <v>0</v>
      </c>
      <c r="QTB1359" s="84">
        <f t="shared" si="936"/>
        <v>0</v>
      </c>
      <c r="QTC1359" s="84">
        <f t="shared" si="936"/>
        <v>0</v>
      </c>
      <c r="QTD1359" s="84">
        <f t="shared" si="936"/>
        <v>1000000</v>
      </c>
      <c r="QTJ1359" s="84" t="s">
        <v>235</v>
      </c>
      <c r="QTK1359" s="84" t="s">
        <v>236</v>
      </c>
      <c r="QTL1359" s="84">
        <f>QTL1355</f>
        <v>1000000</v>
      </c>
      <c r="QTM1359" s="84">
        <f t="shared" si="936"/>
        <v>0</v>
      </c>
      <c r="QTN1359" s="84">
        <f t="shared" si="936"/>
        <v>0</v>
      </c>
      <c r="QTO1359" s="84">
        <f t="shared" si="936"/>
        <v>1000000</v>
      </c>
      <c r="QTP1359" s="84">
        <f t="shared" si="936"/>
        <v>0</v>
      </c>
      <c r="QTQ1359" s="84">
        <f t="shared" si="936"/>
        <v>0</v>
      </c>
      <c r="QTR1359" s="84">
        <f t="shared" si="936"/>
        <v>0</v>
      </c>
      <c r="QTS1359" s="84">
        <f t="shared" si="936"/>
        <v>0</v>
      </c>
      <c r="QTT1359" s="84">
        <f t="shared" si="936"/>
        <v>1000000</v>
      </c>
      <c r="QTZ1359" s="84" t="s">
        <v>235</v>
      </c>
      <c r="QUA1359" s="84" t="s">
        <v>236</v>
      </c>
      <c r="QUB1359" s="84">
        <f>QUB1355</f>
        <v>1000000</v>
      </c>
      <c r="QUC1359" s="84">
        <f t="shared" ref="QUC1359:QWF1360" si="937">QUC1355</f>
        <v>0</v>
      </c>
      <c r="QUD1359" s="84">
        <f t="shared" si="937"/>
        <v>0</v>
      </c>
      <c r="QUE1359" s="84">
        <f t="shared" si="937"/>
        <v>1000000</v>
      </c>
      <c r="QUF1359" s="84">
        <f t="shared" si="937"/>
        <v>0</v>
      </c>
      <c r="QUG1359" s="84">
        <f t="shared" si="937"/>
        <v>0</v>
      </c>
      <c r="QUH1359" s="84">
        <f t="shared" si="937"/>
        <v>0</v>
      </c>
      <c r="QUI1359" s="84">
        <f t="shared" si="937"/>
        <v>0</v>
      </c>
      <c r="QUJ1359" s="84">
        <f t="shared" si="937"/>
        <v>1000000</v>
      </c>
      <c r="QUP1359" s="84" t="s">
        <v>235</v>
      </c>
      <c r="QUQ1359" s="84" t="s">
        <v>236</v>
      </c>
      <c r="QUR1359" s="84">
        <f>QUR1355</f>
        <v>1000000</v>
      </c>
      <c r="QUS1359" s="84">
        <f t="shared" si="937"/>
        <v>0</v>
      </c>
      <c r="QUT1359" s="84">
        <f t="shared" si="937"/>
        <v>0</v>
      </c>
      <c r="QUU1359" s="84">
        <f t="shared" si="937"/>
        <v>1000000</v>
      </c>
      <c r="QUV1359" s="84">
        <f t="shared" si="937"/>
        <v>0</v>
      </c>
      <c r="QUW1359" s="84">
        <f t="shared" si="937"/>
        <v>0</v>
      </c>
      <c r="QUX1359" s="84">
        <f t="shared" si="937"/>
        <v>0</v>
      </c>
      <c r="QUY1359" s="84">
        <f t="shared" si="937"/>
        <v>0</v>
      </c>
      <c r="QUZ1359" s="84">
        <f t="shared" si="937"/>
        <v>1000000</v>
      </c>
      <c r="QVF1359" s="84" t="s">
        <v>235</v>
      </c>
      <c r="QVG1359" s="84" t="s">
        <v>236</v>
      </c>
      <c r="QVH1359" s="84">
        <f>QVH1355</f>
        <v>1000000</v>
      </c>
      <c r="QVI1359" s="84">
        <f t="shared" si="937"/>
        <v>0</v>
      </c>
      <c r="QVJ1359" s="84">
        <f t="shared" si="937"/>
        <v>0</v>
      </c>
      <c r="QVK1359" s="84">
        <f t="shared" si="937"/>
        <v>1000000</v>
      </c>
      <c r="QVL1359" s="84">
        <f t="shared" si="937"/>
        <v>0</v>
      </c>
      <c r="QVM1359" s="84">
        <f t="shared" si="937"/>
        <v>0</v>
      </c>
      <c r="QVN1359" s="84">
        <f t="shared" si="937"/>
        <v>0</v>
      </c>
      <c r="QVO1359" s="84">
        <f t="shared" si="937"/>
        <v>0</v>
      </c>
      <c r="QVP1359" s="84">
        <f t="shared" si="937"/>
        <v>1000000</v>
      </c>
      <c r="QVV1359" s="84" t="s">
        <v>235</v>
      </c>
      <c r="QVW1359" s="84" t="s">
        <v>236</v>
      </c>
      <c r="QVX1359" s="84">
        <f>QVX1355</f>
        <v>1000000</v>
      </c>
      <c r="QVY1359" s="84">
        <f t="shared" si="937"/>
        <v>0</v>
      </c>
      <c r="QVZ1359" s="84">
        <f t="shared" si="937"/>
        <v>0</v>
      </c>
      <c r="QWA1359" s="84">
        <f t="shared" si="937"/>
        <v>1000000</v>
      </c>
      <c r="QWB1359" s="84">
        <f t="shared" si="937"/>
        <v>0</v>
      </c>
      <c r="QWC1359" s="84">
        <f t="shared" si="937"/>
        <v>0</v>
      </c>
      <c r="QWD1359" s="84">
        <f t="shared" si="937"/>
        <v>0</v>
      </c>
      <c r="QWE1359" s="84">
        <f t="shared" si="937"/>
        <v>0</v>
      </c>
      <c r="QWF1359" s="84">
        <f t="shared" si="937"/>
        <v>1000000</v>
      </c>
      <c r="QWL1359" s="84" t="s">
        <v>235</v>
      </c>
      <c r="QWM1359" s="84" t="s">
        <v>236</v>
      </c>
      <c r="QWN1359" s="84">
        <f>QWN1355</f>
        <v>1000000</v>
      </c>
      <c r="QWO1359" s="84">
        <f t="shared" ref="QWO1359:QYR1360" si="938">QWO1355</f>
        <v>0</v>
      </c>
      <c r="QWP1359" s="84">
        <f t="shared" si="938"/>
        <v>0</v>
      </c>
      <c r="QWQ1359" s="84">
        <f t="shared" si="938"/>
        <v>1000000</v>
      </c>
      <c r="QWR1359" s="84">
        <f t="shared" si="938"/>
        <v>0</v>
      </c>
      <c r="QWS1359" s="84">
        <f t="shared" si="938"/>
        <v>0</v>
      </c>
      <c r="QWT1359" s="84">
        <f t="shared" si="938"/>
        <v>0</v>
      </c>
      <c r="QWU1359" s="84">
        <f t="shared" si="938"/>
        <v>0</v>
      </c>
      <c r="QWV1359" s="84">
        <f t="shared" si="938"/>
        <v>1000000</v>
      </c>
      <c r="QXB1359" s="84" t="s">
        <v>235</v>
      </c>
      <c r="QXC1359" s="84" t="s">
        <v>236</v>
      </c>
      <c r="QXD1359" s="84">
        <f>QXD1355</f>
        <v>1000000</v>
      </c>
      <c r="QXE1359" s="84">
        <f t="shared" si="938"/>
        <v>0</v>
      </c>
      <c r="QXF1359" s="84">
        <f t="shared" si="938"/>
        <v>0</v>
      </c>
      <c r="QXG1359" s="84">
        <f t="shared" si="938"/>
        <v>1000000</v>
      </c>
      <c r="QXH1359" s="84">
        <f t="shared" si="938"/>
        <v>0</v>
      </c>
      <c r="QXI1359" s="84">
        <f t="shared" si="938"/>
        <v>0</v>
      </c>
      <c r="QXJ1359" s="84">
        <f t="shared" si="938"/>
        <v>0</v>
      </c>
      <c r="QXK1359" s="84">
        <f t="shared" si="938"/>
        <v>0</v>
      </c>
      <c r="QXL1359" s="84">
        <f t="shared" si="938"/>
        <v>1000000</v>
      </c>
      <c r="QXR1359" s="84" t="s">
        <v>235</v>
      </c>
      <c r="QXS1359" s="84" t="s">
        <v>236</v>
      </c>
      <c r="QXT1359" s="84">
        <f>QXT1355</f>
        <v>1000000</v>
      </c>
      <c r="QXU1359" s="84">
        <f t="shared" si="938"/>
        <v>0</v>
      </c>
      <c r="QXV1359" s="84">
        <f t="shared" si="938"/>
        <v>0</v>
      </c>
      <c r="QXW1359" s="84">
        <f t="shared" si="938"/>
        <v>1000000</v>
      </c>
      <c r="QXX1359" s="84">
        <f t="shared" si="938"/>
        <v>0</v>
      </c>
      <c r="QXY1359" s="84">
        <f t="shared" si="938"/>
        <v>0</v>
      </c>
      <c r="QXZ1359" s="84">
        <f t="shared" si="938"/>
        <v>0</v>
      </c>
      <c r="QYA1359" s="84">
        <f t="shared" si="938"/>
        <v>0</v>
      </c>
      <c r="QYB1359" s="84">
        <f t="shared" si="938"/>
        <v>1000000</v>
      </c>
      <c r="QYH1359" s="84" t="s">
        <v>235</v>
      </c>
      <c r="QYI1359" s="84" t="s">
        <v>236</v>
      </c>
      <c r="QYJ1359" s="84">
        <f>QYJ1355</f>
        <v>1000000</v>
      </c>
      <c r="QYK1359" s="84">
        <f t="shared" si="938"/>
        <v>0</v>
      </c>
      <c r="QYL1359" s="84">
        <f t="shared" si="938"/>
        <v>0</v>
      </c>
      <c r="QYM1359" s="84">
        <f t="shared" si="938"/>
        <v>1000000</v>
      </c>
      <c r="QYN1359" s="84">
        <f t="shared" si="938"/>
        <v>0</v>
      </c>
      <c r="QYO1359" s="84">
        <f t="shared" si="938"/>
        <v>0</v>
      </c>
      <c r="QYP1359" s="84">
        <f t="shared" si="938"/>
        <v>0</v>
      </c>
      <c r="QYQ1359" s="84">
        <f t="shared" si="938"/>
        <v>0</v>
      </c>
      <c r="QYR1359" s="84">
        <f t="shared" si="938"/>
        <v>1000000</v>
      </c>
      <c r="QYX1359" s="84" t="s">
        <v>235</v>
      </c>
      <c r="QYY1359" s="84" t="s">
        <v>236</v>
      </c>
      <c r="QYZ1359" s="84">
        <f>QYZ1355</f>
        <v>1000000</v>
      </c>
      <c r="QZA1359" s="84">
        <f t="shared" ref="QZA1359:RBD1360" si="939">QZA1355</f>
        <v>0</v>
      </c>
      <c r="QZB1359" s="84">
        <f t="shared" si="939"/>
        <v>0</v>
      </c>
      <c r="QZC1359" s="84">
        <f t="shared" si="939"/>
        <v>1000000</v>
      </c>
      <c r="QZD1359" s="84">
        <f t="shared" si="939"/>
        <v>0</v>
      </c>
      <c r="QZE1359" s="84">
        <f t="shared" si="939"/>
        <v>0</v>
      </c>
      <c r="QZF1359" s="84">
        <f t="shared" si="939"/>
        <v>0</v>
      </c>
      <c r="QZG1359" s="84">
        <f t="shared" si="939"/>
        <v>0</v>
      </c>
      <c r="QZH1359" s="84">
        <f t="shared" si="939"/>
        <v>1000000</v>
      </c>
      <c r="QZN1359" s="84" t="s">
        <v>235</v>
      </c>
      <c r="QZO1359" s="84" t="s">
        <v>236</v>
      </c>
      <c r="QZP1359" s="84">
        <f>QZP1355</f>
        <v>1000000</v>
      </c>
      <c r="QZQ1359" s="84">
        <f t="shared" si="939"/>
        <v>0</v>
      </c>
      <c r="QZR1359" s="84">
        <f t="shared" si="939"/>
        <v>0</v>
      </c>
      <c r="QZS1359" s="84">
        <f t="shared" si="939"/>
        <v>1000000</v>
      </c>
      <c r="QZT1359" s="84">
        <f t="shared" si="939"/>
        <v>0</v>
      </c>
      <c r="QZU1359" s="84">
        <f t="shared" si="939"/>
        <v>0</v>
      </c>
      <c r="QZV1359" s="84">
        <f t="shared" si="939"/>
        <v>0</v>
      </c>
      <c r="QZW1359" s="84">
        <f t="shared" si="939"/>
        <v>0</v>
      </c>
      <c r="QZX1359" s="84">
        <f t="shared" si="939"/>
        <v>1000000</v>
      </c>
      <c r="RAD1359" s="84" t="s">
        <v>235</v>
      </c>
      <c r="RAE1359" s="84" t="s">
        <v>236</v>
      </c>
      <c r="RAF1359" s="84">
        <f>RAF1355</f>
        <v>1000000</v>
      </c>
      <c r="RAG1359" s="84">
        <f t="shared" si="939"/>
        <v>0</v>
      </c>
      <c r="RAH1359" s="84">
        <f t="shared" si="939"/>
        <v>0</v>
      </c>
      <c r="RAI1359" s="84">
        <f t="shared" si="939"/>
        <v>1000000</v>
      </c>
      <c r="RAJ1359" s="84">
        <f t="shared" si="939"/>
        <v>0</v>
      </c>
      <c r="RAK1359" s="84">
        <f t="shared" si="939"/>
        <v>0</v>
      </c>
      <c r="RAL1359" s="84">
        <f t="shared" si="939"/>
        <v>0</v>
      </c>
      <c r="RAM1359" s="84">
        <f t="shared" si="939"/>
        <v>0</v>
      </c>
      <c r="RAN1359" s="84">
        <f t="shared" si="939"/>
        <v>1000000</v>
      </c>
      <c r="RAT1359" s="84" t="s">
        <v>235</v>
      </c>
      <c r="RAU1359" s="84" t="s">
        <v>236</v>
      </c>
      <c r="RAV1359" s="84">
        <f>RAV1355</f>
        <v>1000000</v>
      </c>
      <c r="RAW1359" s="84">
        <f t="shared" si="939"/>
        <v>0</v>
      </c>
      <c r="RAX1359" s="84">
        <f t="shared" si="939"/>
        <v>0</v>
      </c>
      <c r="RAY1359" s="84">
        <f t="shared" si="939"/>
        <v>1000000</v>
      </c>
      <c r="RAZ1359" s="84">
        <f t="shared" si="939"/>
        <v>0</v>
      </c>
      <c r="RBA1359" s="84">
        <f t="shared" si="939"/>
        <v>0</v>
      </c>
      <c r="RBB1359" s="84">
        <f t="shared" si="939"/>
        <v>0</v>
      </c>
      <c r="RBC1359" s="84">
        <f t="shared" si="939"/>
        <v>0</v>
      </c>
      <c r="RBD1359" s="84">
        <f t="shared" si="939"/>
        <v>1000000</v>
      </c>
      <c r="RBJ1359" s="84" t="s">
        <v>235</v>
      </c>
      <c r="RBK1359" s="84" t="s">
        <v>236</v>
      </c>
      <c r="RBL1359" s="84">
        <f>RBL1355</f>
        <v>1000000</v>
      </c>
      <c r="RBM1359" s="84">
        <f t="shared" ref="RBM1359:RDP1360" si="940">RBM1355</f>
        <v>0</v>
      </c>
      <c r="RBN1359" s="84">
        <f t="shared" si="940"/>
        <v>0</v>
      </c>
      <c r="RBO1359" s="84">
        <f t="shared" si="940"/>
        <v>1000000</v>
      </c>
      <c r="RBP1359" s="84">
        <f t="shared" si="940"/>
        <v>0</v>
      </c>
      <c r="RBQ1359" s="84">
        <f t="shared" si="940"/>
        <v>0</v>
      </c>
      <c r="RBR1359" s="84">
        <f t="shared" si="940"/>
        <v>0</v>
      </c>
      <c r="RBS1359" s="84">
        <f t="shared" si="940"/>
        <v>0</v>
      </c>
      <c r="RBT1359" s="84">
        <f t="shared" si="940"/>
        <v>1000000</v>
      </c>
      <c r="RBZ1359" s="84" t="s">
        <v>235</v>
      </c>
      <c r="RCA1359" s="84" t="s">
        <v>236</v>
      </c>
      <c r="RCB1359" s="84">
        <f>RCB1355</f>
        <v>1000000</v>
      </c>
      <c r="RCC1359" s="84">
        <f t="shared" si="940"/>
        <v>0</v>
      </c>
      <c r="RCD1359" s="84">
        <f t="shared" si="940"/>
        <v>0</v>
      </c>
      <c r="RCE1359" s="84">
        <f t="shared" si="940"/>
        <v>1000000</v>
      </c>
      <c r="RCF1359" s="84">
        <f t="shared" si="940"/>
        <v>0</v>
      </c>
      <c r="RCG1359" s="84">
        <f t="shared" si="940"/>
        <v>0</v>
      </c>
      <c r="RCH1359" s="84">
        <f t="shared" si="940"/>
        <v>0</v>
      </c>
      <c r="RCI1359" s="84">
        <f t="shared" si="940"/>
        <v>0</v>
      </c>
      <c r="RCJ1359" s="84">
        <f t="shared" si="940"/>
        <v>1000000</v>
      </c>
      <c r="RCP1359" s="84" t="s">
        <v>235</v>
      </c>
      <c r="RCQ1359" s="84" t="s">
        <v>236</v>
      </c>
      <c r="RCR1359" s="84">
        <f>RCR1355</f>
        <v>1000000</v>
      </c>
      <c r="RCS1359" s="84">
        <f t="shared" si="940"/>
        <v>0</v>
      </c>
      <c r="RCT1359" s="84">
        <f t="shared" si="940"/>
        <v>0</v>
      </c>
      <c r="RCU1359" s="84">
        <f t="shared" si="940"/>
        <v>1000000</v>
      </c>
      <c r="RCV1359" s="84">
        <f t="shared" si="940"/>
        <v>0</v>
      </c>
      <c r="RCW1359" s="84">
        <f t="shared" si="940"/>
        <v>0</v>
      </c>
      <c r="RCX1359" s="84">
        <f t="shared" si="940"/>
        <v>0</v>
      </c>
      <c r="RCY1359" s="84">
        <f t="shared" si="940"/>
        <v>0</v>
      </c>
      <c r="RCZ1359" s="84">
        <f t="shared" si="940"/>
        <v>1000000</v>
      </c>
      <c r="RDF1359" s="84" t="s">
        <v>235</v>
      </c>
      <c r="RDG1359" s="84" t="s">
        <v>236</v>
      </c>
      <c r="RDH1359" s="84">
        <f>RDH1355</f>
        <v>1000000</v>
      </c>
      <c r="RDI1359" s="84">
        <f t="shared" si="940"/>
        <v>0</v>
      </c>
      <c r="RDJ1359" s="84">
        <f t="shared" si="940"/>
        <v>0</v>
      </c>
      <c r="RDK1359" s="84">
        <f t="shared" si="940"/>
        <v>1000000</v>
      </c>
      <c r="RDL1359" s="84">
        <f t="shared" si="940"/>
        <v>0</v>
      </c>
      <c r="RDM1359" s="84">
        <f t="shared" si="940"/>
        <v>0</v>
      </c>
      <c r="RDN1359" s="84">
        <f t="shared" si="940"/>
        <v>0</v>
      </c>
      <c r="RDO1359" s="84">
        <f t="shared" si="940"/>
        <v>0</v>
      </c>
      <c r="RDP1359" s="84">
        <f t="shared" si="940"/>
        <v>1000000</v>
      </c>
      <c r="RDV1359" s="84" t="s">
        <v>235</v>
      </c>
      <c r="RDW1359" s="84" t="s">
        <v>236</v>
      </c>
      <c r="RDX1359" s="84">
        <f>RDX1355</f>
        <v>1000000</v>
      </c>
      <c r="RDY1359" s="84">
        <f t="shared" ref="RDY1359:RGB1360" si="941">RDY1355</f>
        <v>0</v>
      </c>
      <c r="RDZ1359" s="84">
        <f t="shared" si="941"/>
        <v>0</v>
      </c>
      <c r="REA1359" s="84">
        <f t="shared" si="941"/>
        <v>1000000</v>
      </c>
      <c r="REB1359" s="84">
        <f t="shared" si="941"/>
        <v>0</v>
      </c>
      <c r="REC1359" s="84">
        <f t="shared" si="941"/>
        <v>0</v>
      </c>
      <c r="RED1359" s="84">
        <f t="shared" si="941"/>
        <v>0</v>
      </c>
      <c r="REE1359" s="84">
        <f t="shared" si="941"/>
        <v>0</v>
      </c>
      <c r="REF1359" s="84">
        <f t="shared" si="941"/>
        <v>1000000</v>
      </c>
      <c r="REL1359" s="84" t="s">
        <v>235</v>
      </c>
      <c r="REM1359" s="84" t="s">
        <v>236</v>
      </c>
      <c r="REN1359" s="84">
        <f>REN1355</f>
        <v>1000000</v>
      </c>
      <c r="REO1359" s="84">
        <f t="shared" si="941"/>
        <v>0</v>
      </c>
      <c r="REP1359" s="84">
        <f t="shared" si="941"/>
        <v>0</v>
      </c>
      <c r="REQ1359" s="84">
        <f t="shared" si="941"/>
        <v>1000000</v>
      </c>
      <c r="RER1359" s="84">
        <f t="shared" si="941"/>
        <v>0</v>
      </c>
      <c r="RES1359" s="84">
        <f t="shared" si="941"/>
        <v>0</v>
      </c>
      <c r="RET1359" s="84">
        <f t="shared" si="941"/>
        <v>0</v>
      </c>
      <c r="REU1359" s="84">
        <f t="shared" si="941"/>
        <v>0</v>
      </c>
      <c r="REV1359" s="84">
        <f t="shared" si="941"/>
        <v>1000000</v>
      </c>
      <c r="RFB1359" s="84" t="s">
        <v>235</v>
      </c>
      <c r="RFC1359" s="84" t="s">
        <v>236</v>
      </c>
      <c r="RFD1359" s="84">
        <f>RFD1355</f>
        <v>1000000</v>
      </c>
      <c r="RFE1359" s="84">
        <f t="shared" si="941"/>
        <v>0</v>
      </c>
      <c r="RFF1359" s="84">
        <f t="shared" si="941"/>
        <v>0</v>
      </c>
      <c r="RFG1359" s="84">
        <f t="shared" si="941"/>
        <v>1000000</v>
      </c>
      <c r="RFH1359" s="84">
        <f t="shared" si="941"/>
        <v>0</v>
      </c>
      <c r="RFI1359" s="84">
        <f t="shared" si="941"/>
        <v>0</v>
      </c>
      <c r="RFJ1359" s="84">
        <f t="shared" si="941"/>
        <v>0</v>
      </c>
      <c r="RFK1359" s="84">
        <f t="shared" si="941"/>
        <v>0</v>
      </c>
      <c r="RFL1359" s="84">
        <f t="shared" si="941"/>
        <v>1000000</v>
      </c>
      <c r="RFR1359" s="84" t="s">
        <v>235</v>
      </c>
      <c r="RFS1359" s="84" t="s">
        <v>236</v>
      </c>
      <c r="RFT1359" s="84">
        <f>RFT1355</f>
        <v>1000000</v>
      </c>
      <c r="RFU1359" s="84">
        <f t="shared" si="941"/>
        <v>0</v>
      </c>
      <c r="RFV1359" s="84">
        <f t="shared" si="941"/>
        <v>0</v>
      </c>
      <c r="RFW1359" s="84">
        <f t="shared" si="941"/>
        <v>1000000</v>
      </c>
      <c r="RFX1359" s="84">
        <f t="shared" si="941"/>
        <v>0</v>
      </c>
      <c r="RFY1359" s="84">
        <f t="shared" si="941"/>
        <v>0</v>
      </c>
      <c r="RFZ1359" s="84">
        <f t="shared" si="941"/>
        <v>0</v>
      </c>
      <c r="RGA1359" s="84">
        <f t="shared" si="941"/>
        <v>0</v>
      </c>
      <c r="RGB1359" s="84">
        <f t="shared" si="941"/>
        <v>1000000</v>
      </c>
      <c r="RGH1359" s="84" t="s">
        <v>235</v>
      </c>
      <c r="RGI1359" s="84" t="s">
        <v>236</v>
      </c>
      <c r="RGJ1359" s="84">
        <f>RGJ1355</f>
        <v>1000000</v>
      </c>
      <c r="RGK1359" s="84">
        <f t="shared" ref="RGK1359:RIN1360" si="942">RGK1355</f>
        <v>0</v>
      </c>
      <c r="RGL1359" s="84">
        <f t="shared" si="942"/>
        <v>0</v>
      </c>
      <c r="RGM1359" s="84">
        <f t="shared" si="942"/>
        <v>1000000</v>
      </c>
      <c r="RGN1359" s="84">
        <f t="shared" si="942"/>
        <v>0</v>
      </c>
      <c r="RGO1359" s="84">
        <f t="shared" si="942"/>
        <v>0</v>
      </c>
      <c r="RGP1359" s="84">
        <f t="shared" si="942"/>
        <v>0</v>
      </c>
      <c r="RGQ1359" s="84">
        <f t="shared" si="942"/>
        <v>0</v>
      </c>
      <c r="RGR1359" s="84">
        <f t="shared" si="942"/>
        <v>1000000</v>
      </c>
      <c r="RGX1359" s="84" t="s">
        <v>235</v>
      </c>
      <c r="RGY1359" s="84" t="s">
        <v>236</v>
      </c>
      <c r="RGZ1359" s="84">
        <f>RGZ1355</f>
        <v>1000000</v>
      </c>
      <c r="RHA1359" s="84">
        <f t="shared" si="942"/>
        <v>0</v>
      </c>
      <c r="RHB1359" s="84">
        <f t="shared" si="942"/>
        <v>0</v>
      </c>
      <c r="RHC1359" s="84">
        <f t="shared" si="942"/>
        <v>1000000</v>
      </c>
      <c r="RHD1359" s="84">
        <f t="shared" si="942"/>
        <v>0</v>
      </c>
      <c r="RHE1359" s="84">
        <f t="shared" si="942"/>
        <v>0</v>
      </c>
      <c r="RHF1359" s="84">
        <f t="shared" si="942"/>
        <v>0</v>
      </c>
      <c r="RHG1359" s="84">
        <f t="shared" si="942"/>
        <v>0</v>
      </c>
      <c r="RHH1359" s="84">
        <f t="shared" si="942"/>
        <v>1000000</v>
      </c>
      <c r="RHN1359" s="84" t="s">
        <v>235</v>
      </c>
      <c r="RHO1359" s="84" t="s">
        <v>236</v>
      </c>
      <c r="RHP1359" s="84">
        <f>RHP1355</f>
        <v>1000000</v>
      </c>
      <c r="RHQ1359" s="84">
        <f t="shared" si="942"/>
        <v>0</v>
      </c>
      <c r="RHR1359" s="84">
        <f t="shared" si="942"/>
        <v>0</v>
      </c>
      <c r="RHS1359" s="84">
        <f t="shared" si="942"/>
        <v>1000000</v>
      </c>
      <c r="RHT1359" s="84">
        <f t="shared" si="942"/>
        <v>0</v>
      </c>
      <c r="RHU1359" s="84">
        <f t="shared" si="942"/>
        <v>0</v>
      </c>
      <c r="RHV1359" s="84">
        <f t="shared" si="942"/>
        <v>0</v>
      </c>
      <c r="RHW1359" s="84">
        <f t="shared" si="942"/>
        <v>0</v>
      </c>
      <c r="RHX1359" s="84">
        <f t="shared" si="942"/>
        <v>1000000</v>
      </c>
      <c r="RID1359" s="84" t="s">
        <v>235</v>
      </c>
      <c r="RIE1359" s="84" t="s">
        <v>236</v>
      </c>
      <c r="RIF1359" s="84">
        <f>RIF1355</f>
        <v>1000000</v>
      </c>
      <c r="RIG1359" s="84">
        <f t="shared" si="942"/>
        <v>0</v>
      </c>
      <c r="RIH1359" s="84">
        <f t="shared" si="942"/>
        <v>0</v>
      </c>
      <c r="RII1359" s="84">
        <f t="shared" si="942"/>
        <v>1000000</v>
      </c>
      <c r="RIJ1359" s="84">
        <f t="shared" si="942"/>
        <v>0</v>
      </c>
      <c r="RIK1359" s="84">
        <f t="shared" si="942"/>
        <v>0</v>
      </c>
      <c r="RIL1359" s="84">
        <f t="shared" si="942"/>
        <v>0</v>
      </c>
      <c r="RIM1359" s="84">
        <f t="shared" si="942"/>
        <v>0</v>
      </c>
      <c r="RIN1359" s="84">
        <f t="shared" si="942"/>
        <v>1000000</v>
      </c>
      <c r="RIT1359" s="84" t="s">
        <v>235</v>
      </c>
      <c r="RIU1359" s="84" t="s">
        <v>236</v>
      </c>
      <c r="RIV1359" s="84">
        <f>RIV1355</f>
        <v>1000000</v>
      </c>
      <c r="RIW1359" s="84">
        <f t="shared" ref="RIW1359:RKZ1360" si="943">RIW1355</f>
        <v>0</v>
      </c>
      <c r="RIX1359" s="84">
        <f t="shared" si="943"/>
        <v>0</v>
      </c>
      <c r="RIY1359" s="84">
        <f t="shared" si="943"/>
        <v>1000000</v>
      </c>
      <c r="RIZ1359" s="84">
        <f t="shared" si="943"/>
        <v>0</v>
      </c>
      <c r="RJA1359" s="84">
        <f t="shared" si="943"/>
        <v>0</v>
      </c>
      <c r="RJB1359" s="84">
        <f t="shared" si="943"/>
        <v>0</v>
      </c>
      <c r="RJC1359" s="84">
        <f t="shared" si="943"/>
        <v>0</v>
      </c>
      <c r="RJD1359" s="84">
        <f t="shared" si="943"/>
        <v>1000000</v>
      </c>
      <c r="RJJ1359" s="84" t="s">
        <v>235</v>
      </c>
      <c r="RJK1359" s="84" t="s">
        <v>236</v>
      </c>
      <c r="RJL1359" s="84">
        <f>RJL1355</f>
        <v>1000000</v>
      </c>
      <c r="RJM1359" s="84">
        <f t="shared" si="943"/>
        <v>0</v>
      </c>
      <c r="RJN1359" s="84">
        <f t="shared" si="943"/>
        <v>0</v>
      </c>
      <c r="RJO1359" s="84">
        <f t="shared" si="943"/>
        <v>1000000</v>
      </c>
      <c r="RJP1359" s="84">
        <f t="shared" si="943"/>
        <v>0</v>
      </c>
      <c r="RJQ1359" s="84">
        <f t="shared" si="943"/>
        <v>0</v>
      </c>
      <c r="RJR1359" s="84">
        <f t="shared" si="943"/>
        <v>0</v>
      </c>
      <c r="RJS1359" s="84">
        <f t="shared" si="943"/>
        <v>0</v>
      </c>
      <c r="RJT1359" s="84">
        <f t="shared" si="943"/>
        <v>1000000</v>
      </c>
      <c r="RJZ1359" s="84" t="s">
        <v>235</v>
      </c>
      <c r="RKA1359" s="84" t="s">
        <v>236</v>
      </c>
      <c r="RKB1359" s="84">
        <f>RKB1355</f>
        <v>1000000</v>
      </c>
      <c r="RKC1359" s="84">
        <f t="shared" si="943"/>
        <v>0</v>
      </c>
      <c r="RKD1359" s="84">
        <f t="shared" si="943"/>
        <v>0</v>
      </c>
      <c r="RKE1359" s="84">
        <f t="shared" si="943"/>
        <v>1000000</v>
      </c>
      <c r="RKF1359" s="84">
        <f t="shared" si="943"/>
        <v>0</v>
      </c>
      <c r="RKG1359" s="84">
        <f t="shared" si="943"/>
        <v>0</v>
      </c>
      <c r="RKH1359" s="84">
        <f t="shared" si="943"/>
        <v>0</v>
      </c>
      <c r="RKI1359" s="84">
        <f t="shared" si="943"/>
        <v>0</v>
      </c>
      <c r="RKJ1359" s="84">
        <f t="shared" si="943"/>
        <v>1000000</v>
      </c>
      <c r="RKP1359" s="84" t="s">
        <v>235</v>
      </c>
      <c r="RKQ1359" s="84" t="s">
        <v>236</v>
      </c>
      <c r="RKR1359" s="84">
        <f>RKR1355</f>
        <v>1000000</v>
      </c>
      <c r="RKS1359" s="84">
        <f t="shared" si="943"/>
        <v>0</v>
      </c>
      <c r="RKT1359" s="84">
        <f t="shared" si="943"/>
        <v>0</v>
      </c>
      <c r="RKU1359" s="84">
        <f t="shared" si="943"/>
        <v>1000000</v>
      </c>
      <c r="RKV1359" s="84">
        <f t="shared" si="943"/>
        <v>0</v>
      </c>
      <c r="RKW1359" s="84">
        <f t="shared" si="943"/>
        <v>0</v>
      </c>
      <c r="RKX1359" s="84">
        <f t="shared" si="943"/>
        <v>0</v>
      </c>
      <c r="RKY1359" s="84">
        <f t="shared" si="943"/>
        <v>0</v>
      </c>
      <c r="RKZ1359" s="84">
        <f t="shared" si="943"/>
        <v>1000000</v>
      </c>
      <c r="RLF1359" s="84" t="s">
        <v>235</v>
      </c>
      <c r="RLG1359" s="84" t="s">
        <v>236</v>
      </c>
      <c r="RLH1359" s="84">
        <f>RLH1355</f>
        <v>1000000</v>
      </c>
      <c r="RLI1359" s="84">
        <f t="shared" ref="RLI1359:RNL1360" si="944">RLI1355</f>
        <v>0</v>
      </c>
      <c r="RLJ1359" s="84">
        <f t="shared" si="944"/>
        <v>0</v>
      </c>
      <c r="RLK1359" s="84">
        <f t="shared" si="944"/>
        <v>1000000</v>
      </c>
      <c r="RLL1359" s="84">
        <f t="shared" si="944"/>
        <v>0</v>
      </c>
      <c r="RLM1359" s="84">
        <f t="shared" si="944"/>
        <v>0</v>
      </c>
      <c r="RLN1359" s="84">
        <f t="shared" si="944"/>
        <v>0</v>
      </c>
      <c r="RLO1359" s="84">
        <f t="shared" si="944"/>
        <v>0</v>
      </c>
      <c r="RLP1359" s="84">
        <f t="shared" si="944"/>
        <v>1000000</v>
      </c>
      <c r="RLV1359" s="84" t="s">
        <v>235</v>
      </c>
      <c r="RLW1359" s="84" t="s">
        <v>236</v>
      </c>
      <c r="RLX1359" s="84">
        <f>RLX1355</f>
        <v>1000000</v>
      </c>
      <c r="RLY1359" s="84">
        <f t="shared" si="944"/>
        <v>0</v>
      </c>
      <c r="RLZ1359" s="84">
        <f t="shared" si="944"/>
        <v>0</v>
      </c>
      <c r="RMA1359" s="84">
        <f t="shared" si="944"/>
        <v>1000000</v>
      </c>
      <c r="RMB1359" s="84">
        <f t="shared" si="944"/>
        <v>0</v>
      </c>
      <c r="RMC1359" s="84">
        <f t="shared" si="944"/>
        <v>0</v>
      </c>
      <c r="RMD1359" s="84">
        <f t="shared" si="944"/>
        <v>0</v>
      </c>
      <c r="RME1359" s="84">
        <f t="shared" si="944"/>
        <v>0</v>
      </c>
      <c r="RMF1359" s="84">
        <f t="shared" si="944"/>
        <v>1000000</v>
      </c>
      <c r="RML1359" s="84" t="s">
        <v>235</v>
      </c>
      <c r="RMM1359" s="84" t="s">
        <v>236</v>
      </c>
      <c r="RMN1359" s="84">
        <f>RMN1355</f>
        <v>1000000</v>
      </c>
      <c r="RMO1359" s="84">
        <f t="shared" si="944"/>
        <v>0</v>
      </c>
      <c r="RMP1359" s="84">
        <f t="shared" si="944"/>
        <v>0</v>
      </c>
      <c r="RMQ1359" s="84">
        <f t="shared" si="944"/>
        <v>1000000</v>
      </c>
      <c r="RMR1359" s="84">
        <f t="shared" si="944"/>
        <v>0</v>
      </c>
      <c r="RMS1359" s="84">
        <f t="shared" si="944"/>
        <v>0</v>
      </c>
      <c r="RMT1359" s="84">
        <f t="shared" si="944"/>
        <v>0</v>
      </c>
      <c r="RMU1359" s="84">
        <f t="shared" si="944"/>
        <v>0</v>
      </c>
      <c r="RMV1359" s="84">
        <f t="shared" si="944"/>
        <v>1000000</v>
      </c>
      <c r="RNB1359" s="84" t="s">
        <v>235</v>
      </c>
      <c r="RNC1359" s="84" t="s">
        <v>236</v>
      </c>
      <c r="RND1359" s="84">
        <f>RND1355</f>
        <v>1000000</v>
      </c>
      <c r="RNE1359" s="84">
        <f t="shared" si="944"/>
        <v>0</v>
      </c>
      <c r="RNF1359" s="84">
        <f t="shared" si="944"/>
        <v>0</v>
      </c>
      <c r="RNG1359" s="84">
        <f t="shared" si="944"/>
        <v>1000000</v>
      </c>
      <c r="RNH1359" s="84">
        <f t="shared" si="944"/>
        <v>0</v>
      </c>
      <c r="RNI1359" s="84">
        <f t="shared" si="944"/>
        <v>0</v>
      </c>
      <c r="RNJ1359" s="84">
        <f t="shared" si="944"/>
        <v>0</v>
      </c>
      <c r="RNK1359" s="84">
        <f t="shared" si="944"/>
        <v>0</v>
      </c>
      <c r="RNL1359" s="84">
        <f t="shared" si="944"/>
        <v>1000000</v>
      </c>
      <c r="RNR1359" s="84" t="s">
        <v>235</v>
      </c>
      <c r="RNS1359" s="84" t="s">
        <v>236</v>
      </c>
      <c r="RNT1359" s="84">
        <f>RNT1355</f>
        <v>1000000</v>
      </c>
      <c r="RNU1359" s="84">
        <f t="shared" ref="RNU1359:RPX1360" si="945">RNU1355</f>
        <v>0</v>
      </c>
      <c r="RNV1359" s="84">
        <f t="shared" si="945"/>
        <v>0</v>
      </c>
      <c r="RNW1359" s="84">
        <f t="shared" si="945"/>
        <v>1000000</v>
      </c>
      <c r="RNX1359" s="84">
        <f t="shared" si="945"/>
        <v>0</v>
      </c>
      <c r="RNY1359" s="84">
        <f t="shared" si="945"/>
        <v>0</v>
      </c>
      <c r="RNZ1359" s="84">
        <f t="shared" si="945"/>
        <v>0</v>
      </c>
      <c r="ROA1359" s="84">
        <f t="shared" si="945"/>
        <v>0</v>
      </c>
      <c r="ROB1359" s="84">
        <f t="shared" si="945"/>
        <v>1000000</v>
      </c>
      <c r="ROH1359" s="84" t="s">
        <v>235</v>
      </c>
      <c r="ROI1359" s="84" t="s">
        <v>236</v>
      </c>
      <c r="ROJ1359" s="84">
        <f>ROJ1355</f>
        <v>1000000</v>
      </c>
      <c r="ROK1359" s="84">
        <f t="shared" si="945"/>
        <v>0</v>
      </c>
      <c r="ROL1359" s="84">
        <f t="shared" si="945"/>
        <v>0</v>
      </c>
      <c r="ROM1359" s="84">
        <f t="shared" si="945"/>
        <v>1000000</v>
      </c>
      <c r="RON1359" s="84">
        <f t="shared" si="945"/>
        <v>0</v>
      </c>
      <c r="ROO1359" s="84">
        <f t="shared" si="945"/>
        <v>0</v>
      </c>
      <c r="ROP1359" s="84">
        <f t="shared" si="945"/>
        <v>0</v>
      </c>
      <c r="ROQ1359" s="84">
        <f t="shared" si="945"/>
        <v>0</v>
      </c>
      <c r="ROR1359" s="84">
        <f t="shared" si="945"/>
        <v>1000000</v>
      </c>
      <c r="ROX1359" s="84" t="s">
        <v>235</v>
      </c>
      <c r="ROY1359" s="84" t="s">
        <v>236</v>
      </c>
      <c r="ROZ1359" s="84">
        <f>ROZ1355</f>
        <v>1000000</v>
      </c>
      <c r="RPA1359" s="84">
        <f t="shared" si="945"/>
        <v>0</v>
      </c>
      <c r="RPB1359" s="84">
        <f t="shared" si="945"/>
        <v>0</v>
      </c>
      <c r="RPC1359" s="84">
        <f t="shared" si="945"/>
        <v>1000000</v>
      </c>
      <c r="RPD1359" s="84">
        <f t="shared" si="945"/>
        <v>0</v>
      </c>
      <c r="RPE1359" s="84">
        <f t="shared" si="945"/>
        <v>0</v>
      </c>
      <c r="RPF1359" s="84">
        <f t="shared" si="945"/>
        <v>0</v>
      </c>
      <c r="RPG1359" s="84">
        <f t="shared" si="945"/>
        <v>0</v>
      </c>
      <c r="RPH1359" s="84">
        <f t="shared" si="945"/>
        <v>1000000</v>
      </c>
      <c r="RPN1359" s="84" t="s">
        <v>235</v>
      </c>
      <c r="RPO1359" s="84" t="s">
        <v>236</v>
      </c>
      <c r="RPP1359" s="84">
        <f>RPP1355</f>
        <v>1000000</v>
      </c>
      <c r="RPQ1359" s="84">
        <f t="shared" si="945"/>
        <v>0</v>
      </c>
      <c r="RPR1359" s="84">
        <f t="shared" si="945"/>
        <v>0</v>
      </c>
      <c r="RPS1359" s="84">
        <f t="shared" si="945"/>
        <v>1000000</v>
      </c>
      <c r="RPT1359" s="84">
        <f t="shared" si="945"/>
        <v>0</v>
      </c>
      <c r="RPU1359" s="84">
        <f t="shared" si="945"/>
        <v>0</v>
      </c>
      <c r="RPV1359" s="84">
        <f t="shared" si="945"/>
        <v>0</v>
      </c>
      <c r="RPW1359" s="84">
        <f t="shared" si="945"/>
        <v>0</v>
      </c>
      <c r="RPX1359" s="84">
        <f t="shared" si="945"/>
        <v>1000000</v>
      </c>
      <c r="RQD1359" s="84" t="s">
        <v>235</v>
      </c>
      <c r="RQE1359" s="84" t="s">
        <v>236</v>
      </c>
      <c r="RQF1359" s="84">
        <f>RQF1355</f>
        <v>1000000</v>
      </c>
      <c r="RQG1359" s="84">
        <f t="shared" ref="RQG1359:RSJ1360" si="946">RQG1355</f>
        <v>0</v>
      </c>
      <c r="RQH1359" s="84">
        <f t="shared" si="946"/>
        <v>0</v>
      </c>
      <c r="RQI1359" s="84">
        <f t="shared" si="946"/>
        <v>1000000</v>
      </c>
      <c r="RQJ1359" s="84">
        <f t="shared" si="946"/>
        <v>0</v>
      </c>
      <c r="RQK1359" s="84">
        <f t="shared" si="946"/>
        <v>0</v>
      </c>
      <c r="RQL1359" s="84">
        <f t="shared" si="946"/>
        <v>0</v>
      </c>
      <c r="RQM1359" s="84">
        <f t="shared" si="946"/>
        <v>0</v>
      </c>
      <c r="RQN1359" s="84">
        <f t="shared" si="946"/>
        <v>1000000</v>
      </c>
      <c r="RQT1359" s="84" t="s">
        <v>235</v>
      </c>
      <c r="RQU1359" s="84" t="s">
        <v>236</v>
      </c>
      <c r="RQV1359" s="84">
        <f>RQV1355</f>
        <v>1000000</v>
      </c>
      <c r="RQW1359" s="84">
        <f t="shared" si="946"/>
        <v>0</v>
      </c>
      <c r="RQX1359" s="84">
        <f t="shared" si="946"/>
        <v>0</v>
      </c>
      <c r="RQY1359" s="84">
        <f t="shared" si="946"/>
        <v>1000000</v>
      </c>
      <c r="RQZ1359" s="84">
        <f t="shared" si="946"/>
        <v>0</v>
      </c>
      <c r="RRA1359" s="84">
        <f t="shared" si="946"/>
        <v>0</v>
      </c>
      <c r="RRB1359" s="84">
        <f t="shared" si="946"/>
        <v>0</v>
      </c>
      <c r="RRC1359" s="84">
        <f t="shared" si="946"/>
        <v>0</v>
      </c>
      <c r="RRD1359" s="84">
        <f t="shared" si="946"/>
        <v>1000000</v>
      </c>
      <c r="RRJ1359" s="84" t="s">
        <v>235</v>
      </c>
      <c r="RRK1359" s="84" t="s">
        <v>236</v>
      </c>
      <c r="RRL1359" s="84">
        <f>RRL1355</f>
        <v>1000000</v>
      </c>
      <c r="RRM1359" s="84">
        <f t="shared" si="946"/>
        <v>0</v>
      </c>
      <c r="RRN1359" s="84">
        <f t="shared" si="946"/>
        <v>0</v>
      </c>
      <c r="RRO1359" s="84">
        <f t="shared" si="946"/>
        <v>1000000</v>
      </c>
      <c r="RRP1359" s="84">
        <f t="shared" si="946"/>
        <v>0</v>
      </c>
      <c r="RRQ1359" s="84">
        <f t="shared" si="946"/>
        <v>0</v>
      </c>
      <c r="RRR1359" s="84">
        <f t="shared" si="946"/>
        <v>0</v>
      </c>
      <c r="RRS1359" s="84">
        <f t="shared" si="946"/>
        <v>0</v>
      </c>
      <c r="RRT1359" s="84">
        <f t="shared" si="946"/>
        <v>1000000</v>
      </c>
      <c r="RRZ1359" s="84" t="s">
        <v>235</v>
      </c>
      <c r="RSA1359" s="84" t="s">
        <v>236</v>
      </c>
      <c r="RSB1359" s="84">
        <f>RSB1355</f>
        <v>1000000</v>
      </c>
      <c r="RSC1359" s="84">
        <f t="shared" si="946"/>
        <v>0</v>
      </c>
      <c r="RSD1359" s="84">
        <f t="shared" si="946"/>
        <v>0</v>
      </c>
      <c r="RSE1359" s="84">
        <f t="shared" si="946"/>
        <v>1000000</v>
      </c>
      <c r="RSF1359" s="84">
        <f t="shared" si="946"/>
        <v>0</v>
      </c>
      <c r="RSG1359" s="84">
        <f t="shared" si="946"/>
        <v>0</v>
      </c>
      <c r="RSH1359" s="84">
        <f t="shared" si="946"/>
        <v>0</v>
      </c>
      <c r="RSI1359" s="84">
        <f t="shared" si="946"/>
        <v>0</v>
      </c>
      <c r="RSJ1359" s="84">
        <f t="shared" si="946"/>
        <v>1000000</v>
      </c>
      <c r="RSP1359" s="84" t="s">
        <v>235</v>
      </c>
      <c r="RSQ1359" s="84" t="s">
        <v>236</v>
      </c>
      <c r="RSR1359" s="84">
        <f>RSR1355</f>
        <v>1000000</v>
      </c>
      <c r="RSS1359" s="84">
        <f t="shared" ref="RSS1359:RUV1360" si="947">RSS1355</f>
        <v>0</v>
      </c>
      <c r="RST1359" s="84">
        <f t="shared" si="947"/>
        <v>0</v>
      </c>
      <c r="RSU1359" s="84">
        <f t="shared" si="947"/>
        <v>1000000</v>
      </c>
      <c r="RSV1359" s="84">
        <f t="shared" si="947"/>
        <v>0</v>
      </c>
      <c r="RSW1359" s="84">
        <f t="shared" si="947"/>
        <v>0</v>
      </c>
      <c r="RSX1359" s="84">
        <f t="shared" si="947"/>
        <v>0</v>
      </c>
      <c r="RSY1359" s="84">
        <f t="shared" si="947"/>
        <v>0</v>
      </c>
      <c r="RSZ1359" s="84">
        <f t="shared" si="947"/>
        <v>1000000</v>
      </c>
      <c r="RTF1359" s="84" t="s">
        <v>235</v>
      </c>
      <c r="RTG1359" s="84" t="s">
        <v>236</v>
      </c>
      <c r="RTH1359" s="84">
        <f>RTH1355</f>
        <v>1000000</v>
      </c>
      <c r="RTI1359" s="84">
        <f t="shared" si="947"/>
        <v>0</v>
      </c>
      <c r="RTJ1359" s="84">
        <f t="shared" si="947"/>
        <v>0</v>
      </c>
      <c r="RTK1359" s="84">
        <f t="shared" si="947"/>
        <v>1000000</v>
      </c>
      <c r="RTL1359" s="84">
        <f t="shared" si="947"/>
        <v>0</v>
      </c>
      <c r="RTM1359" s="84">
        <f t="shared" si="947"/>
        <v>0</v>
      </c>
      <c r="RTN1359" s="84">
        <f t="shared" si="947"/>
        <v>0</v>
      </c>
      <c r="RTO1359" s="84">
        <f t="shared" si="947"/>
        <v>0</v>
      </c>
      <c r="RTP1359" s="84">
        <f t="shared" si="947"/>
        <v>1000000</v>
      </c>
      <c r="RTV1359" s="84" t="s">
        <v>235</v>
      </c>
      <c r="RTW1359" s="84" t="s">
        <v>236</v>
      </c>
      <c r="RTX1359" s="84">
        <f>RTX1355</f>
        <v>1000000</v>
      </c>
      <c r="RTY1359" s="84">
        <f t="shared" si="947"/>
        <v>0</v>
      </c>
      <c r="RTZ1359" s="84">
        <f t="shared" si="947"/>
        <v>0</v>
      </c>
      <c r="RUA1359" s="84">
        <f t="shared" si="947"/>
        <v>1000000</v>
      </c>
      <c r="RUB1359" s="84">
        <f t="shared" si="947"/>
        <v>0</v>
      </c>
      <c r="RUC1359" s="84">
        <f t="shared" si="947"/>
        <v>0</v>
      </c>
      <c r="RUD1359" s="84">
        <f t="shared" si="947"/>
        <v>0</v>
      </c>
      <c r="RUE1359" s="84">
        <f t="shared" si="947"/>
        <v>0</v>
      </c>
      <c r="RUF1359" s="84">
        <f t="shared" si="947"/>
        <v>1000000</v>
      </c>
      <c r="RUL1359" s="84" t="s">
        <v>235</v>
      </c>
      <c r="RUM1359" s="84" t="s">
        <v>236</v>
      </c>
      <c r="RUN1359" s="84">
        <f>RUN1355</f>
        <v>1000000</v>
      </c>
      <c r="RUO1359" s="84">
        <f t="shared" si="947"/>
        <v>0</v>
      </c>
      <c r="RUP1359" s="84">
        <f t="shared" si="947"/>
        <v>0</v>
      </c>
      <c r="RUQ1359" s="84">
        <f t="shared" si="947"/>
        <v>1000000</v>
      </c>
      <c r="RUR1359" s="84">
        <f t="shared" si="947"/>
        <v>0</v>
      </c>
      <c r="RUS1359" s="84">
        <f t="shared" si="947"/>
        <v>0</v>
      </c>
      <c r="RUT1359" s="84">
        <f t="shared" si="947"/>
        <v>0</v>
      </c>
      <c r="RUU1359" s="84">
        <f t="shared" si="947"/>
        <v>0</v>
      </c>
      <c r="RUV1359" s="84">
        <f t="shared" si="947"/>
        <v>1000000</v>
      </c>
      <c r="RVB1359" s="84" t="s">
        <v>235</v>
      </c>
      <c r="RVC1359" s="84" t="s">
        <v>236</v>
      </c>
      <c r="RVD1359" s="84">
        <f>RVD1355</f>
        <v>1000000</v>
      </c>
      <c r="RVE1359" s="84">
        <f t="shared" ref="RVE1359:RXH1360" si="948">RVE1355</f>
        <v>0</v>
      </c>
      <c r="RVF1359" s="84">
        <f t="shared" si="948"/>
        <v>0</v>
      </c>
      <c r="RVG1359" s="84">
        <f t="shared" si="948"/>
        <v>1000000</v>
      </c>
      <c r="RVH1359" s="84">
        <f t="shared" si="948"/>
        <v>0</v>
      </c>
      <c r="RVI1359" s="84">
        <f t="shared" si="948"/>
        <v>0</v>
      </c>
      <c r="RVJ1359" s="84">
        <f t="shared" si="948"/>
        <v>0</v>
      </c>
      <c r="RVK1359" s="84">
        <f t="shared" si="948"/>
        <v>0</v>
      </c>
      <c r="RVL1359" s="84">
        <f t="shared" si="948"/>
        <v>1000000</v>
      </c>
      <c r="RVR1359" s="84" t="s">
        <v>235</v>
      </c>
      <c r="RVS1359" s="84" t="s">
        <v>236</v>
      </c>
      <c r="RVT1359" s="84">
        <f>RVT1355</f>
        <v>1000000</v>
      </c>
      <c r="RVU1359" s="84">
        <f t="shared" si="948"/>
        <v>0</v>
      </c>
      <c r="RVV1359" s="84">
        <f t="shared" si="948"/>
        <v>0</v>
      </c>
      <c r="RVW1359" s="84">
        <f t="shared" si="948"/>
        <v>1000000</v>
      </c>
      <c r="RVX1359" s="84">
        <f t="shared" si="948"/>
        <v>0</v>
      </c>
      <c r="RVY1359" s="84">
        <f t="shared" si="948"/>
        <v>0</v>
      </c>
      <c r="RVZ1359" s="84">
        <f t="shared" si="948"/>
        <v>0</v>
      </c>
      <c r="RWA1359" s="84">
        <f t="shared" si="948"/>
        <v>0</v>
      </c>
      <c r="RWB1359" s="84">
        <f t="shared" si="948"/>
        <v>1000000</v>
      </c>
      <c r="RWH1359" s="84" t="s">
        <v>235</v>
      </c>
      <c r="RWI1359" s="84" t="s">
        <v>236</v>
      </c>
      <c r="RWJ1359" s="84">
        <f>RWJ1355</f>
        <v>1000000</v>
      </c>
      <c r="RWK1359" s="84">
        <f t="shared" si="948"/>
        <v>0</v>
      </c>
      <c r="RWL1359" s="84">
        <f t="shared" si="948"/>
        <v>0</v>
      </c>
      <c r="RWM1359" s="84">
        <f t="shared" si="948"/>
        <v>1000000</v>
      </c>
      <c r="RWN1359" s="84">
        <f t="shared" si="948"/>
        <v>0</v>
      </c>
      <c r="RWO1359" s="84">
        <f t="shared" si="948"/>
        <v>0</v>
      </c>
      <c r="RWP1359" s="84">
        <f t="shared" si="948"/>
        <v>0</v>
      </c>
      <c r="RWQ1359" s="84">
        <f t="shared" si="948"/>
        <v>0</v>
      </c>
      <c r="RWR1359" s="84">
        <f t="shared" si="948"/>
        <v>1000000</v>
      </c>
      <c r="RWX1359" s="84" t="s">
        <v>235</v>
      </c>
      <c r="RWY1359" s="84" t="s">
        <v>236</v>
      </c>
      <c r="RWZ1359" s="84">
        <f>RWZ1355</f>
        <v>1000000</v>
      </c>
      <c r="RXA1359" s="84">
        <f t="shared" si="948"/>
        <v>0</v>
      </c>
      <c r="RXB1359" s="84">
        <f t="shared" si="948"/>
        <v>0</v>
      </c>
      <c r="RXC1359" s="84">
        <f t="shared" si="948"/>
        <v>1000000</v>
      </c>
      <c r="RXD1359" s="84">
        <f t="shared" si="948"/>
        <v>0</v>
      </c>
      <c r="RXE1359" s="84">
        <f t="shared" si="948"/>
        <v>0</v>
      </c>
      <c r="RXF1359" s="84">
        <f t="shared" si="948"/>
        <v>0</v>
      </c>
      <c r="RXG1359" s="84">
        <f t="shared" si="948"/>
        <v>0</v>
      </c>
      <c r="RXH1359" s="84">
        <f t="shared" si="948"/>
        <v>1000000</v>
      </c>
      <c r="RXN1359" s="84" t="s">
        <v>235</v>
      </c>
      <c r="RXO1359" s="84" t="s">
        <v>236</v>
      </c>
      <c r="RXP1359" s="84">
        <f>RXP1355</f>
        <v>1000000</v>
      </c>
      <c r="RXQ1359" s="84">
        <f t="shared" ref="RXQ1359:RZT1360" si="949">RXQ1355</f>
        <v>0</v>
      </c>
      <c r="RXR1359" s="84">
        <f t="shared" si="949"/>
        <v>0</v>
      </c>
      <c r="RXS1359" s="84">
        <f t="shared" si="949"/>
        <v>1000000</v>
      </c>
      <c r="RXT1359" s="84">
        <f t="shared" si="949"/>
        <v>0</v>
      </c>
      <c r="RXU1359" s="84">
        <f t="shared" si="949"/>
        <v>0</v>
      </c>
      <c r="RXV1359" s="84">
        <f t="shared" si="949"/>
        <v>0</v>
      </c>
      <c r="RXW1359" s="84">
        <f t="shared" si="949"/>
        <v>0</v>
      </c>
      <c r="RXX1359" s="84">
        <f t="shared" si="949"/>
        <v>1000000</v>
      </c>
      <c r="RYD1359" s="84" t="s">
        <v>235</v>
      </c>
      <c r="RYE1359" s="84" t="s">
        <v>236</v>
      </c>
      <c r="RYF1359" s="84">
        <f>RYF1355</f>
        <v>1000000</v>
      </c>
      <c r="RYG1359" s="84">
        <f t="shared" si="949"/>
        <v>0</v>
      </c>
      <c r="RYH1359" s="84">
        <f t="shared" si="949"/>
        <v>0</v>
      </c>
      <c r="RYI1359" s="84">
        <f t="shared" si="949"/>
        <v>1000000</v>
      </c>
      <c r="RYJ1359" s="84">
        <f t="shared" si="949"/>
        <v>0</v>
      </c>
      <c r="RYK1359" s="84">
        <f t="shared" si="949"/>
        <v>0</v>
      </c>
      <c r="RYL1359" s="84">
        <f t="shared" si="949"/>
        <v>0</v>
      </c>
      <c r="RYM1359" s="84">
        <f t="shared" si="949"/>
        <v>0</v>
      </c>
      <c r="RYN1359" s="84">
        <f t="shared" si="949"/>
        <v>1000000</v>
      </c>
      <c r="RYT1359" s="84" t="s">
        <v>235</v>
      </c>
      <c r="RYU1359" s="84" t="s">
        <v>236</v>
      </c>
      <c r="RYV1359" s="84">
        <f>RYV1355</f>
        <v>1000000</v>
      </c>
      <c r="RYW1359" s="84">
        <f t="shared" si="949"/>
        <v>0</v>
      </c>
      <c r="RYX1359" s="84">
        <f t="shared" si="949"/>
        <v>0</v>
      </c>
      <c r="RYY1359" s="84">
        <f t="shared" si="949"/>
        <v>1000000</v>
      </c>
      <c r="RYZ1359" s="84">
        <f t="shared" si="949"/>
        <v>0</v>
      </c>
      <c r="RZA1359" s="84">
        <f t="shared" si="949"/>
        <v>0</v>
      </c>
      <c r="RZB1359" s="84">
        <f t="shared" si="949"/>
        <v>0</v>
      </c>
      <c r="RZC1359" s="84">
        <f t="shared" si="949"/>
        <v>0</v>
      </c>
      <c r="RZD1359" s="84">
        <f t="shared" si="949"/>
        <v>1000000</v>
      </c>
      <c r="RZJ1359" s="84" t="s">
        <v>235</v>
      </c>
      <c r="RZK1359" s="84" t="s">
        <v>236</v>
      </c>
      <c r="RZL1359" s="84">
        <f>RZL1355</f>
        <v>1000000</v>
      </c>
      <c r="RZM1359" s="84">
        <f t="shared" si="949"/>
        <v>0</v>
      </c>
      <c r="RZN1359" s="84">
        <f t="shared" si="949"/>
        <v>0</v>
      </c>
      <c r="RZO1359" s="84">
        <f t="shared" si="949"/>
        <v>1000000</v>
      </c>
      <c r="RZP1359" s="84">
        <f t="shared" si="949"/>
        <v>0</v>
      </c>
      <c r="RZQ1359" s="84">
        <f t="shared" si="949"/>
        <v>0</v>
      </c>
      <c r="RZR1359" s="84">
        <f t="shared" si="949"/>
        <v>0</v>
      </c>
      <c r="RZS1359" s="84">
        <f t="shared" si="949"/>
        <v>0</v>
      </c>
      <c r="RZT1359" s="84">
        <f t="shared" si="949"/>
        <v>1000000</v>
      </c>
      <c r="RZZ1359" s="84" t="s">
        <v>235</v>
      </c>
      <c r="SAA1359" s="84" t="s">
        <v>236</v>
      </c>
      <c r="SAB1359" s="84">
        <f>SAB1355</f>
        <v>1000000</v>
      </c>
      <c r="SAC1359" s="84">
        <f t="shared" ref="SAC1359:SCF1360" si="950">SAC1355</f>
        <v>0</v>
      </c>
      <c r="SAD1359" s="84">
        <f t="shared" si="950"/>
        <v>0</v>
      </c>
      <c r="SAE1359" s="84">
        <f t="shared" si="950"/>
        <v>1000000</v>
      </c>
      <c r="SAF1359" s="84">
        <f t="shared" si="950"/>
        <v>0</v>
      </c>
      <c r="SAG1359" s="84">
        <f t="shared" si="950"/>
        <v>0</v>
      </c>
      <c r="SAH1359" s="84">
        <f t="shared" si="950"/>
        <v>0</v>
      </c>
      <c r="SAI1359" s="84">
        <f t="shared" si="950"/>
        <v>0</v>
      </c>
      <c r="SAJ1359" s="84">
        <f t="shared" si="950"/>
        <v>1000000</v>
      </c>
      <c r="SAP1359" s="84" t="s">
        <v>235</v>
      </c>
      <c r="SAQ1359" s="84" t="s">
        <v>236</v>
      </c>
      <c r="SAR1359" s="84">
        <f>SAR1355</f>
        <v>1000000</v>
      </c>
      <c r="SAS1359" s="84">
        <f t="shared" si="950"/>
        <v>0</v>
      </c>
      <c r="SAT1359" s="84">
        <f t="shared" si="950"/>
        <v>0</v>
      </c>
      <c r="SAU1359" s="84">
        <f t="shared" si="950"/>
        <v>1000000</v>
      </c>
      <c r="SAV1359" s="84">
        <f t="shared" si="950"/>
        <v>0</v>
      </c>
      <c r="SAW1359" s="84">
        <f t="shared" si="950"/>
        <v>0</v>
      </c>
      <c r="SAX1359" s="84">
        <f t="shared" si="950"/>
        <v>0</v>
      </c>
      <c r="SAY1359" s="84">
        <f t="shared" si="950"/>
        <v>0</v>
      </c>
      <c r="SAZ1359" s="84">
        <f t="shared" si="950"/>
        <v>1000000</v>
      </c>
      <c r="SBF1359" s="84" t="s">
        <v>235</v>
      </c>
      <c r="SBG1359" s="84" t="s">
        <v>236</v>
      </c>
      <c r="SBH1359" s="84">
        <f>SBH1355</f>
        <v>1000000</v>
      </c>
      <c r="SBI1359" s="84">
        <f t="shared" si="950"/>
        <v>0</v>
      </c>
      <c r="SBJ1359" s="84">
        <f t="shared" si="950"/>
        <v>0</v>
      </c>
      <c r="SBK1359" s="84">
        <f t="shared" si="950"/>
        <v>1000000</v>
      </c>
      <c r="SBL1359" s="84">
        <f t="shared" si="950"/>
        <v>0</v>
      </c>
      <c r="SBM1359" s="84">
        <f t="shared" si="950"/>
        <v>0</v>
      </c>
      <c r="SBN1359" s="84">
        <f t="shared" si="950"/>
        <v>0</v>
      </c>
      <c r="SBO1359" s="84">
        <f t="shared" si="950"/>
        <v>0</v>
      </c>
      <c r="SBP1359" s="84">
        <f t="shared" si="950"/>
        <v>1000000</v>
      </c>
      <c r="SBV1359" s="84" t="s">
        <v>235</v>
      </c>
      <c r="SBW1359" s="84" t="s">
        <v>236</v>
      </c>
      <c r="SBX1359" s="84">
        <f>SBX1355</f>
        <v>1000000</v>
      </c>
      <c r="SBY1359" s="84">
        <f t="shared" si="950"/>
        <v>0</v>
      </c>
      <c r="SBZ1359" s="84">
        <f t="shared" si="950"/>
        <v>0</v>
      </c>
      <c r="SCA1359" s="84">
        <f t="shared" si="950"/>
        <v>1000000</v>
      </c>
      <c r="SCB1359" s="84">
        <f t="shared" si="950"/>
        <v>0</v>
      </c>
      <c r="SCC1359" s="84">
        <f t="shared" si="950"/>
        <v>0</v>
      </c>
      <c r="SCD1359" s="84">
        <f t="shared" si="950"/>
        <v>0</v>
      </c>
      <c r="SCE1359" s="84">
        <f t="shared" si="950"/>
        <v>0</v>
      </c>
      <c r="SCF1359" s="84">
        <f t="shared" si="950"/>
        <v>1000000</v>
      </c>
      <c r="SCL1359" s="84" t="s">
        <v>235</v>
      </c>
      <c r="SCM1359" s="84" t="s">
        <v>236</v>
      </c>
      <c r="SCN1359" s="84">
        <f>SCN1355</f>
        <v>1000000</v>
      </c>
      <c r="SCO1359" s="84">
        <f t="shared" ref="SCO1359:SER1360" si="951">SCO1355</f>
        <v>0</v>
      </c>
      <c r="SCP1359" s="84">
        <f t="shared" si="951"/>
        <v>0</v>
      </c>
      <c r="SCQ1359" s="84">
        <f t="shared" si="951"/>
        <v>1000000</v>
      </c>
      <c r="SCR1359" s="84">
        <f t="shared" si="951"/>
        <v>0</v>
      </c>
      <c r="SCS1359" s="84">
        <f t="shared" si="951"/>
        <v>0</v>
      </c>
      <c r="SCT1359" s="84">
        <f t="shared" si="951"/>
        <v>0</v>
      </c>
      <c r="SCU1359" s="84">
        <f t="shared" si="951"/>
        <v>0</v>
      </c>
      <c r="SCV1359" s="84">
        <f t="shared" si="951"/>
        <v>1000000</v>
      </c>
      <c r="SDB1359" s="84" t="s">
        <v>235</v>
      </c>
      <c r="SDC1359" s="84" t="s">
        <v>236</v>
      </c>
      <c r="SDD1359" s="84">
        <f>SDD1355</f>
        <v>1000000</v>
      </c>
      <c r="SDE1359" s="84">
        <f t="shared" si="951"/>
        <v>0</v>
      </c>
      <c r="SDF1359" s="84">
        <f t="shared" si="951"/>
        <v>0</v>
      </c>
      <c r="SDG1359" s="84">
        <f t="shared" si="951"/>
        <v>1000000</v>
      </c>
      <c r="SDH1359" s="84">
        <f t="shared" si="951"/>
        <v>0</v>
      </c>
      <c r="SDI1359" s="84">
        <f t="shared" si="951"/>
        <v>0</v>
      </c>
      <c r="SDJ1359" s="84">
        <f t="shared" si="951"/>
        <v>0</v>
      </c>
      <c r="SDK1359" s="84">
        <f t="shared" si="951"/>
        <v>0</v>
      </c>
      <c r="SDL1359" s="84">
        <f t="shared" si="951"/>
        <v>1000000</v>
      </c>
      <c r="SDR1359" s="84" t="s">
        <v>235</v>
      </c>
      <c r="SDS1359" s="84" t="s">
        <v>236</v>
      </c>
      <c r="SDT1359" s="84">
        <f>SDT1355</f>
        <v>1000000</v>
      </c>
      <c r="SDU1359" s="84">
        <f t="shared" si="951"/>
        <v>0</v>
      </c>
      <c r="SDV1359" s="84">
        <f t="shared" si="951"/>
        <v>0</v>
      </c>
      <c r="SDW1359" s="84">
        <f t="shared" si="951"/>
        <v>1000000</v>
      </c>
      <c r="SDX1359" s="84">
        <f t="shared" si="951"/>
        <v>0</v>
      </c>
      <c r="SDY1359" s="84">
        <f t="shared" si="951"/>
        <v>0</v>
      </c>
      <c r="SDZ1359" s="84">
        <f t="shared" si="951"/>
        <v>0</v>
      </c>
      <c r="SEA1359" s="84">
        <f t="shared" si="951"/>
        <v>0</v>
      </c>
      <c r="SEB1359" s="84">
        <f t="shared" si="951"/>
        <v>1000000</v>
      </c>
      <c r="SEH1359" s="84" t="s">
        <v>235</v>
      </c>
      <c r="SEI1359" s="84" t="s">
        <v>236</v>
      </c>
      <c r="SEJ1359" s="84">
        <f>SEJ1355</f>
        <v>1000000</v>
      </c>
      <c r="SEK1359" s="84">
        <f t="shared" si="951"/>
        <v>0</v>
      </c>
      <c r="SEL1359" s="84">
        <f t="shared" si="951"/>
        <v>0</v>
      </c>
      <c r="SEM1359" s="84">
        <f t="shared" si="951"/>
        <v>1000000</v>
      </c>
      <c r="SEN1359" s="84">
        <f t="shared" si="951"/>
        <v>0</v>
      </c>
      <c r="SEO1359" s="84">
        <f t="shared" si="951"/>
        <v>0</v>
      </c>
      <c r="SEP1359" s="84">
        <f t="shared" si="951"/>
        <v>0</v>
      </c>
      <c r="SEQ1359" s="84">
        <f t="shared" si="951"/>
        <v>0</v>
      </c>
      <c r="SER1359" s="84">
        <f t="shared" si="951"/>
        <v>1000000</v>
      </c>
      <c r="SEX1359" s="84" t="s">
        <v>235</v>
      </c>
      <c r="SEY1359" s="84" t="s">
        <v>236</v>
      </c>
      <c r="SEZ1359" s="84">
        <f>SEZ1355</f>
        <v>1000000</v>
      </c>
      <c r="SFA1359" s="84">
        <f t="shared" ref="SFA1359:SHD1360" si="952">SFA1355</f>
        <v>0</v>
      </c>
      <c r="SFB1359" s="84">
        <f t="shared" si="952"/>
        <v>0</v>
      </c>
      <c r="SFC1359" s="84">
        <f t="shared" si="952"/>
        <v>1000000</v>
      </c>
      <c r="SFD1359" s="84">
        <f t="shared" si="952"/>
        <v>0</v>
      </c>
      <c r="SFE1359" s="84">
        <f t="shared" si="952"/>
        <v>0</v>
      </c>
      <c r="SFF1359" s="84">
        <f t="shared" si="952"/>
        <v>0</v>
      </c>
      <c r="SFG1359" s="84">
        <f t="shared" si="952"/>
        <v>0</v>
      </c>
      <c r="SFH1359" s="84">
        <f t="shared" si="952"/>
        <v>1000000</v>
      </c>
      <c r="SFN1359" s="84" t="s">
        <v>235</v>
      </c>
      <c r="SFO1359" s="84" t="s">
        <v>236</v>
      </c>
      <c r="SFP1359" s="84">
        <f>SFP1355</f>
        <v>1000000</v>
      </c>
      <c r="SFQ1359" s="84">
        <f t="shared" si="952"/>
        <v>0</v>
      </c>
      <c r="SFR1359" s="84">
        <f t="shared" si="952"/>
        <v>0</v>
      </c>
      <c r="SFS1359" s="84">
        <f t="shared" si="952"/>
        <v>1000000</v>
      </c>
      <c r="SFT1359" s="84">
        <f t="shared" si="952"/>
        <v>0</v>
      </c>
      <c r="SFU1359" s="84">
        <f t="shared" si="952"/>
        <v>0</v>
      </c>
      <c r="SFV1359" s="84">
        <f t="shared" si="952"/>
        <v>0</v>
      </c>
      <c r="SFW1359" s="84">
        <f t="shared" si="952"/>
        <v>0</v>
      </c>
      <c r="SFX1359" s="84">
        <f t="shared" si="952"/>
        <v>1000000</v>
      </c>
      <c r="SGD1359" s="84" t="s">
        <v>235</v>
      </c>
      <c r="SGE1359" s="84" t="s">
        <v>236</v>
      </c>
      <c r="SGF1359" s="84">
        <f>SGF1355</f>
        <v>1000000</v>
      </c>
      <c r="SGG1359" s="84">
        <f t="shared" si="952"/>
        <v>0</v>
      </c>
      <c r="SGH1359" s="84">
        <f t="shared" si="952"/>
        <v>0</v>
      </c>
      <c r="SGI1359" s="84">
        <f t="shared" si="952"/>
        <v>1000000</v>
      </c>
      <c r="SGJ1359" s="84">
        <f t="shared" si="952"/>
        <v>0</v>
      </c>
      <c r="SGK1359" s="84">
        <f t="shared" si="952"/>
        <v>0</v>
      </c>
      <c r="SGL1359" s="84">
        <f t="shared" si="952"/>
        <v>0</v>
      </c>
      <c r="SGM1359" s="84">
        <f t="shared" si="952"/>
        <v>0</v>
      </c>
      <c r="SGN1359" s="84">
        <f t="shared" si="952"/>
        <v>1000000</v>
      </c>
      <c r="SGT1359" s="84" t="s">
        <v>235</v>
      </c>
      <c r="SGU1359" s="84" t="s">
        <v>236</v>
      </c>
      <c r="SGV1359" s="84">
        <f>SGV1355</f>
        <v>1000000</v>
      </c>
      <c r="SGW1359" s="84">
        <f t="shared" si="952"/>
        <v>0</v>
      </c>
      <c r="SGX1359" s="84">
        <f t="shared" si="952"/>
        <v>0</v>
      </c>
      <c r="SGY1359" s="84">
        <f t="shared" si="952"/>
        <v>1000000</v>
      </c>
      <c r="SGZ1359" s="84">
        <f t="shared" si="952"/>
        <v>0</v>
      </c>
      <c r="SHA1359" s="84">
        <f t="shared" si="952"/>
        <v>0</v>
      </c>
      <c r="SHB1359" s="84">
        <f t="shared" si="952"/>
        <v>0</v>
      </c>
      <c r="SHC1359" s="84">
        <f t="shared" si="952"/>
        <v>0</v>
      </c>
      <c r="SHD1359" s="84">
        <f t="shared" si="952"/>
        <v>1000000</v>
      </c>
      <c r="SHJ1359" s="84" t="s">
        <v>235</v>
      </c>
      <c r="SHK1359" s="84" t="s">
        <v>236</v>
      </c>
      <c r="SHL1359" s="84">
        <f>SHL1355</f>
        <v>1000000</v>
      </c>
      <c r="SHM1359" s="84">
        <f t="shared" ref="SHM1359:SJP1360" si="953">SHM1355</f>
        <v>0</v>
      </c>
      <c r="SHN1359" s="84">
        <f t="shared" si="953"/>
        <v>0</v>
      </c>
      <c r="SHO1359" s="84">
        <f t="shared" si="953"/>
        <v>1000000</v>
      </c>
      <c r="SHP1359" s="84">
        <f t="shared" si="953"/>
        <v>0</v>
      </c>
      <c r="SHQ1359" s="84">
        <f t="shared" si="953"/>
        <v>0</v>
      </c>
      <c r="SHR1359" s="84">
        <f t="shared" si="953"/>
        <v>0</v>
      </c>
      <c r="SHS1359" s="84">
        <f t="shared" si="953"/>
        <v>0</v>
      </c>
      <c r="SHT1359" s="84">
        <f t="shared" si="953"/>
        <v>1000000</v>
      </c>
      <c r="SHZ1359" s="84" t="s">
        <v>235</v>
      </c>
      <c r="SIA1359" s="84" t="s">
        <v>236</v>
      </c>
      <c r="SIB1359" s="84">
        <f>SIB1355</f>
        <v>1000000</v>
      </c>
      <c r="SIC1359" s="84">
        <f t="shared" si="953"/>
        <v>0</v>
      </c>
      <c r="SID1359" s="84">
        <f t="shared" si="953"/>
        <v>0</v>
      </c>
      <c r="SIE1359" s="84">
        <f t="shared" si="953"/>
        <v>1000000</v>
      </c>
      <c r="SIF1359" s="84">
        <f t="shared" si="953"/>
        <v>0</v>
      </c>
      <c r="SIG1359" s="84">
        <f t="shared" si="953"/>
        <v>0</v>
      </c>
      <c r="SIH1359" s="84">
        <f t="shared" si="953"/>
        <v>0</v>
      </c>
      <c r="SII1359" s="84">
        <f t="shared" si="953"/>
        <v>0</v>
      </c>
      <c r="SIJ1359" s="84">
        <f t="shared" si="953"/>
        <v>1000000</v>
      </c>
      <c r="SIP1359" s="84" t="s">
        <v>235</v>
      </c>
      <c r="SIQ1359" s="84" t="s">
        <v>236</v>
      </c>
      <c r="SIR1359" s="84">
        <f>SIR1355</f>
        <v>1000000</v>
      </c>
      <c r="SIS1359" s="84">
        <f t="shared" si="953"/>
        <v>0</v>
      </c>
      <c r="SIT1359" s="84">
        <f t="shared" si="953"/>
        <v>0</v>
      </c>
      <c r="SIU1359" s="84">
        <f t="shared" si="953"/>
        <v>1000000</v>
      </c>
      <c r="SIV1359" s="84">
        <f t="shared" si="953"/>
        <v>0</v>
      </c>
      <c r="SIW1359" s="84">
        <f t="shared" si="953"/>
        <v>0</v>
      </c>
      <c r="SIX1359" s="84">
        <f t="shared" si="953"/>
        <v>0</v>
      </c>
      <c r="SIY1359" s="84">
        <f t="shared" si="953"/>
        <v>0</v>
      </c>
      <c r="SIZ1359" s="84">
        <f t="shared" si="953"/>
        <v>1000000</v>
      </c>
      <c r="SJF1359" s="84" t="s">
        <v>235</v>
      </c>
      <c r="SJG1359" s="84" t="s">
        <v>236</v>
      </c>
      <c r="SJH1359" s="84">
        <f>SJH1355</f>
        <v>1000000</v>
      </c>
      <c r="SJI1359" s="84">
        <f t="shared" si="953"/>
        <v>0</v>
      </c>
      <c r="SJJ1359" s="84">
        <f t="shared" si="953"/>
        <v>0</v>
      </c>
      <c r="SJK1359" s="84">
        <f t="shared" si="953"/>
        <v>1000000</v>
      </c>
      <c r="SJL1359" s="84">
        <f t="shared" si="953"/>
        <v>0</v>
      </c>
      <c r="SJM1359" s="84">
        <f t="shared" si="953"/>
        <v>0</v>
      </c>
      <c r="SJN1359" s="84">
        <f t="shared" si="953"/>
        <v>0</v>
      </c>
      <c r="SJO1359" s="84">
        <f t="shared" si="953"/>
        <v>0</v>
      </c>
      <c r="SJP1359" s="84">
        <f t="shared" si="953"/>
        <v>1000000</v>
      </c>
      <c r="SJV1359" s="84" t="s">
        <v>235</v>
      </c>
      <c r="SJW1359" s="84" t="s">
        <v>236</v>
      </c>
      <c r="SJX1359" s="84">
        <f>SJX1355</f>
        <v>1000000</v>
      </c>
      <c r="SJY1359" s="84">
        <f t="shared" ref="SJY1359:SMB1360" si="954">SJY1355</f>
        <v>0</v>
      </c>
      <c r="SJZ1359" s="84">
        <f t="shared" si="954"/>
        <v>0</v>
      </c>
      <c r="SKA1359" s="84">
        <f t="shared" si="954"/>
        <v>1000000</v>
      </c>
      <c r="SKB1359" s="84">
        <f t="shared" si="954"/>
        <v>0</v>
      </c>
      <c r="SKC1359" s="84">
        <f t="shared" si="954"/>
        <v>0</v>
      </c>
      <c r="SKD1359" s="84">
        <f t="shared" si="954"/>
        <v>0</v>
      </c>
      <c r="SKE1359" s="84">
        <f t="shared" si="954"/>
        <v>0</v>
      </c>
      <c r="SKF1359" s="84">
        <f t="shared" si="954"/>
        <v>1000000</v>
      </c>
      <c r="SKL1359" s="84" t="s">
        <v>235</v>
      </c>
      <c r="SKM1359" s="84" t="s">
        <v>236</v>
      </c>
      <c r="SKN1359" s="84">
        <f>SKN1355</f>
        <v>1000000</v>
      </c>
      <c r="SKO1359" s="84">
        <f t="shared" si="954"/>
        <v>0</v>
      </c>
      <c r="SKP1359" s="84">
        <f t="shared" si="954"/>
        <v>0</v>
      </c>
      <c r="SKQ1359" s="84">
        <f t="shared" si="954"/>
        <v>1000000</v>
      </c>
      <c r="SKR1359" s="84">
        <f t="shared" si="954"/>
        <v>0</v>
      </c>
      <c r="SKS1359" s="84">
        <f t="shared" si="954"/>
        <v>0</v>
      </c>
      <c r="SKT1359" s="84">
        <f t="shared" si="954"/>
        <v>0</v>
      </c>
      <c r="SKU1359" s="84">
        <f t="shared" si="954"/>
        <v>0</v>
      </c>
      <c r="SKV1359" s="84">
        <f t="shared" si="954"/>
        <v>1000000</v>
      </c>
      <c r="SLB1359" s="84" t="s">
        <v>235</v>
      </c>
      <c r="SLC1359" s="84" t="s">
        <v>236</v>
      </c>
      <c r="SLD1359" s="84">
        <f>SLD1355</f>
        <v>1000000</v>
      </c>
      <c r="SLE1359" s="84">
        <f t="shared" si="954"/>
        <v>0</v>
      </c>
      <c r="SLF1359" s="84">
        <f t="shared" si="954"/>
        <v>0</v>
      </c>
      <c r="SLG1359" s="84">
        <f t="shared" si="954"/>
        <v>1000000</v>
      </c>
      <c r="SLH1359" s="84">
        <f t="shared" si="954"/>
        <v>0</v>
      </c>
      <c r="SLI1359" s="84">
        <f t="shared" si="954"/>
        <v>0</v>
      </c>
      <c r="SLJ1359" s="84">
        <f t="shared" si="954"/>
        <v>0</v>
      </c>
      <c r="SLK1359" s="84">
        <f t="shared" si="954"/>
        <v>0</v>
      </c>
      <c r="SLL1359" s="84">
        <f t="shared" si="954"/>
        <v>1000000</v>
      </c>
      <c r="SLR1359" s="84" t="s">
        <v>235</v>
      </c>
      <c r="SLS1359" s="84" t="s">
        <v>236</v>
      </c>
      <c r="SLT1359" s="84">
        <f>SLT1355</f>
        <v>1000000</v>
      </c>
      <c r="SLU1359" s="84">
        <f t="shared" si="954"/>
        <v>0</v>
      </c>
      <c r="SLV1359" s="84">
        <f t="shared" si="954"/>
        <v>0</v>
      </c>
      <c r="SLW1359" s="84">
        <f t="shared" si="954"/>
        <v>1000000</v>
      </c>
      <c r="SLX1359" s="84">
        <f t="shared" si="954"/>
        <v>0</v>
      </c>
      <c r="SLY1359" s="84">
        <f t="shared" si="954"/>
        <v>0</v>
      </c>
      <c r="SLZ1359" s="84">
        <f t="shared" si="954"/>
        <v>0</v>
      </c>
      <c r="SMA1359" s="84">
        <f t="shared" si="954"/>
        <v>0</v>
      </c>
      <c r="SMB1359" s="84">
        <f t="shared" si="954"/>
        <v>1000000</v>
      </c>
      <c r="SMH1359" s="84" t="s">
        <v>235</v>
      </c>
      <c r="SMI1359" s="84" t="s">
        <v>236</v>
      </c>
      <c r="SMJ1359" s="84">
        <f>SMJ1355</f>
        <v>1000000</v>
      </c>
      <c r="SMK1359" s="84">
        <f t="shared" ref="SMK1359:SON1360" si="955">SMK1355</f>
        <v>0</v>
      </c>
      <c r="SML1359" s="84">
        <f t="shared" si="955"/>
        <v>0</v>
      </c>
      <c r="SMM1359" s="84">
        <f t="shared" si="955"/>
        <v>1000000</v>
      </c>
      <c r="SMN1359" s="84">
        <f t="shared" si="955"/>
        <v>0</v>
      </c>
      <c r="SMO1359" s="84">
        <f t="shared" si="955"/>
        <v>0</v>
      </c>
      <c r="SMP1359" s="84">
        <f t="shared" si="955"/>
        <v>0</v>
      </c>
      <c r="SMQ1359" s="84">
        <f t="shared" si="955"/>
        <v>0</v>
      </c>
      <c r="SMR1359" s="84">
        <f t="shared" si="955"/>
        <v>1000000</v>
      </c>
      <c r="SMX1359" s="84" t="s">
        <v>235</v>
      </c>
      <c r="SMY1359" s="84" t="s">
        <v>236</v>
      </c>
      <c r="SMZ1359" s="84">
        <f>SMZ1355</f>
        <v>1000000</v>
      </c>
      <c r="SNA1359" s="84">
        <f t="shared" si="955"/>
        <v>0</v>
      </c>
      <c r="SNB1359" s="84">
        <f t="shared" si="955"/>
        <v>0</v>
      </c>
      <c r="SNC1359" s="84">
        <f t="shared" si="955"/>
        <v>1000000</v>
      </c>
      <c r="SND1359" s="84">
        <f t="shared" si="955"/>
        <v>0</v>
      </c>
      <c r="SNE1359" s="84">
        <f t="shared" si="955"/>
        <v>0</v>
      </c>
      <c r="SNF1359" s="84">
        <f t="shared" si="955"/>
        <v>0</v>
      </c>
      <c r="SNG1359" s="84">
        <f t="shared" si="955"/>
        <v>0</v>
      </c>
      <c r="SNH1359" s="84">
        <f t="shared" si="955"/>
        <v>1000000</v>
      </c>
      <c r="SNN1359" s="84" t="s">
        <v>235</v>
      </c>
      <c r="SNO1359" s="84" t="s">
        <v>236</v>
      </c>
      <c r="SNP1359" s="84">
        <f>SNP1355</f>
        <v>1000000</v>
      </c>
      <c r="SNQ1359" s="84">
        <f t="shared" si="955"/>
        <v>0</v>
      </c>
      <c r="SNR1359" s="84">
        <f t="shared" si="955"/>
        <v>0</v>
      </c>
      <c r="SNS1359" s="84">
        <f t="shared" si="955"/>
        <v>1000000</v>
      </c>
      <c r="SNT1359" s="84">
        <f t="shared" si="955"/>
        <v>0</v>
      </c>
      <c r="SNU1359" s="84">
        <f t="shared" si="955"/>
        <v>0</v>
      </c>
      <c r="SNV1359" s="84">
        <f t="shared" si="955"/>
        <v>0</v>
      </c>
      <c r="SNW1359" s="84">
        <f t="shared" si="955"/>
        <v>0</v>
      </c>
      <c r="SNX1359" s="84">
        <f t="shared" si="955"/>
        <v>1000000</v>
      </c>
      <c r="SOD1359" s="84" t="s">
        <v>235</v>
      </c>
      <c r="SOE1359" s="84" t="s">
        <v>236</v>
      </c>
      <c r="SOF1359" s="84">
        <f>SOF1355</f>
        <v>1000000</v>
      </c>
      <c r="SOG1359" s="84">
        <f t="shared" si="955"/>
        <v>0</v>
      </c>
      <c r="SOH1359" s="84">
        <f t="shared" si="955"/>
        <v>0</v>
      </c>
      <c r="SOI1359" s="84">
        <f t="shared" si="955"/>
        <v>1000000</v>
      </c>
      <c r="SOJ1359" s="84">
        <f t="shared" si="955"/>
        <v>0</v>
      </c>
      <c r="SOK1359" s="84">
        <f t="shared" si="955"/>
        <v>0</v>
      </c>
      <c r="SOL1359" s="84">
        <f t="shared" si="955"/>
        <v>0</v>
      </c>
      <c r="SOM1359" s="84">
        <f t="shared" si="955"/>
        <v>0</v>
      </c>
      <c r="SON1359" s="84">
        <f t="shared" si="955"/>
        <v>1000000</v>
      </c>
      <c r="SOT1359" s="84" t="s">
        <v>235</v>
      </c>
      <c r="SOU1359" s="84" t="s">
        <v>236</v>
      </c>
      <c r="SOV1359" s="84">
        <f>SOV1355</f>
        <v>1000000</v>
      </c>
      <c r="SOW1359" s="84">
        <f t="shared" ref="SOW1359:SQZ1360" si="956">SOW1355</f>
        <v>0</v>
      </c>
      <c r="SOX1359" s="84">
        <f t="shared" si="956"/>
        <v>0</v>
      </c>
      <c r="SOY1359" s="84">
        <f t="shared" si="956"/>
        <v>1000000</v>
      </c>
      <c r="SOZ1359" s="84">
        <f t="shared" si="956"/>
        <v>0</v>
      </c>
      <c r="SPA1359" s="84">
        <f t="shared" si="956"/>
        <v>0</v>
      </c>
      <c r="SPB1359" s="84">
        <f t="shared" si="956"/>
        <v>0</v>
      </c>
      <c r="SPC1359" s="84">
        <f t="shared" si="956"/>
        <v>0</v>
      </c>
      <c r="SPD1359" s="84">
        <f t="shared" si="956"/>
        <v>1000000</v>
      </c>
      <c r="SPJ1359" s="84" t="s">
        <v>235</v>
      </c>
      <c r="SPK1359" s="84" t="s">
        <v>236</v>
      </c>
      <c r="SPL1359" s="84">
        <f>SPL1355</f>
        <v>1000000</v>
      </c>
      <c r="SPM1359" s="84">
        <f t="shared" si="956"/>
        <v>0</v>
      </c>
      <c r="SPN1359" s="84">
        <f t="shared" si="956"/>
        <v>0</v>
      </c>
      <c r="SPO1359" s="84">
        <f t="shared" si="956"/>
        <v>1000000</v>
      </c>
      <c r="SPP1359" s="84">
        <f t="shared" si="956"/>
        <v>0</v>
      </c>
      <c r="SPQ1359" s="84">
        <f t="shared" si="956"/>
        <v>0</v>
      </c>
      <c r="SPR1359" s="84">
        <f t="shared" si="956"/>
        <v>0</v>
      </c>
      <c r="SPS1359" s="84">
        <f t="shared" si="956"/>
        <v>0</v>
      </c>
      <c r="SPT1359" s="84">
        <f t="shared" si="956"/>
        <v>1000000</v>
      </c>
      <c r="SPZ1359" s="84" t="s">
        <v>235</v>
      </c>
      <c r="SQA1359" s="84" t="s">
        <v>236</v>
      </c>
      <c r="SQB1359" s="84">
        <f>SQB1355</f>
        <v>1000000</v>
      </c>
      <c r="SQC1359" s="84">
        <f t="shared" si="956"/>
        <v>0</v>
      </c>
      <c r="SQD1359" s="84">
        <f t="shared" si="956"/>
        <v>0</v>
      </c>
      <c r="SQE1359" s="84">
        <f t="shared" si="956"/>
        <v>1000000</v>
      </c>
      <c r="SQF1359" s="84">
        <f t="shared" si="956"/>
        <v>0</v>
      </c>
      <c r="SQG1359" s="84">
        <f t="shared" si="956"/>
        <v>0</v>
      </c>
      <c r="SQH1359" s="84">
        <f t="shared" si="956"/>
        <v>0</v>
      </c>
      <c r="SQI1359" s="84">
        <f t="shared" si="956"/>
        <v>0</v>
      </c>
      <c r="SQJ1359" s="84">
        <f t="shared" si="956"/>
        <v>1000000</v>
      </c>
      <c r="SQP1359" s="84" t="s">
        <v>235</v>
      </c>
      <c r="SQQ1359" s="84" t="s">
        <v>236</v>
      </c>
      <c r="SQR1359" s="84">
        <f>SQR1355</f>
        <v>1000000</v>
      </c>
      <c r="SQS1359" s="84">
        <f t="shared" si="956"/>
        <v>0</v>
      </c>
      <c r="SQT1359" s="84">
        <f t="shared" si="956"/>
        <v>0</v>
      </c>
      <c r="SQU1359" s="84">
        <f t="shared" si="956"/>
        <v>1000000</v>
      </c>
      <c r="SQV1359" s="84">
        <f t="shared" si="956"/>
        <v>0</v>
      </c>
      <c r="SQW1359" s="84">
        <f t="shared" si="956"/>
        <v>0</v>
      </c>
      <c r="SQX1359" s="84">
        <f t="shared" si="956"/>
        <v>0</v>
      </c>
      <c r="SQY1359" s="84">
        <f t="shared" si="956"/>
        <v>0</v>
      </c>
      <c r="SQZ1359" s="84">
        <f t="shared" si="956"/>
        <v>1000000</v>
      </c>
      <c r="SRF1359" s="84" t="s">
        <v>235</v>
      </c>
      <c r="SRG1359" s="84" t="s">
        <v>236</v>
      </c>
      <c r="SRH1359" s="84">
        <f>SRH1355</f>
        <v>1000000</v>
      </c>
      <c r="SRI1359" s="84">
        <f t="shared" ref="SRI1359:STL1360" si="957">SRI1355</f>
        <v>0</v>
      </c>
      <c r="SRJ1359" s="84">
        <f t="shared" si="957"/>
        <v>0</v>
      </c>
      <c r="SRK1359" s="84">
        <f t="shared" si="957"/>
        <v>1000000</v>
      </c>
      <c r="SRL1359" s="84">
        <f t="shared" si="957"/>
        <v>0</v>
      </c>
      <c r="SRM1359" s="84">
        <f t="shared" si="957"/>
        <v>0</v>
      </c>
      <c r="SRN1359" s="84">
        <f t="shared" si="957"/>
        <v>0</v>
      </c>
      <c r="SRO1359" s="84">
        <f t="shared" si="957"/>
        <v>0</v>
      </c>
      <c r="SRP1359" s="84">
        <f t="shared" si="957"/>
        <v>1000000</v>
      </c>
      <c r="SRV1359" s="84" t="s">
        <v>235</v>
      </c>
      <c r="SRW1359" s="84" t="s">
        <v>236</v>
      </c>
      <c r="SRX1359" s="84">
        <f>SRX1355</f>
        <v>1000000</v>
      </c>
      <c r="SRY1359" s="84">
        <f t="shared" si="957"/>
        <v>0</v>
      </c>
      <c r="SRZ1359" s="84">
        <f t="shared" si="957"/>
        <v>0</v>
      </c>
      <c r="SSA1359" s="84">
        <f t="shared" si="957"/>
        <v>1000000</v>
      </c>
      <c r="SSB1359" s="84">
        <f t="shared" si="957"/>
        <v>0</v>
      </c>
      <c r="SSC1359" s="84">
        <f t="shared" si="957"/>
        <v>0</v>
      </c>
      <c r="SSD1359" s="84">
        <f t="shared" si="957"/>
        <v>0</v>
      </c>
      <c r="SSE1359" s="84">
        <f t="shared" si="957"/>
        <v>0</v>
      </c>
      <c r="SSF1359" s="84">
        <f t="shared" si="957"/>
        <v>1000000</v>
      </c>
      <c r="SSL1359" s="84" t="s">
        <v>235</v>
      </c>
      <c r="SSM1359" s="84" t="s">
        <v>236</v>
      </c>
      <c r="SSN1359" s="84">
        <f>SSN1355</f>
        <v>1000000</v>
      </c>
      <c r="SSO1359" s="84">
        <f t="shared" si="957"/>
        <v>0</v>
      </c>
      <c r="SSP1359" s="84">
        <f t="shared" si="957"/>
        <v>0</v>
      </c>
      <c r="SSQ1359" s="84">
        <f t="shared" si="957"/>
        <v>1000000</v>
      </c>
      <c r="SSR1359" s="84">
        <f t="shared" si="957"/>
        <v>0</v>
      </c>
      <c r="SSS1359" s="84">
        <f t="shared" si="957"/>
        <v>0</v>
      </c>
      <c r="SST1359" s="84">
        <f t="shared" si="957"/>
        <v>0</v>
      </c>
      <c r="SSU1359" s="84">
        <f t="shared" si="957"/>
        <v>0</v>
      </c>
      <c r="SSV1359" s="84">
        <f t="shared" si="957"/>
        <v>1000000</v>
      </c>
      <c r="STB1359" s="84" t="s">
        <v>235</v>
      </c>
      <c r="STC1359" s="84" t="s">
        <v>236</v>
      </c>
      <c r="STD1359" s="84">
        <f>STD1355</f>
        <v>1000000</v>
      </c>
      <c r="STE1359" s="84">
        <f t="shared" si="957"/>
        <v>0</v>
      </c>
      <c r="STF1359" s="84">
        <f t="shared" si="957"/>
        <v>0</v>
      </c>
      <c r="STG1359" s="84">
        <f t="shared" si="957"/>
        <v>1000000</v>
      </c>
      <c r="STH1359" s="84">
        <f t="shared" si="957"/>
        <v>0</v>
      </c>
      <c r="STI1359" s="84">
        <f t="shared" si="957"/>
        <v>0</v>
      </c>
      <c r="STJ1359" s="84">
        <f t="shared" si="957"/>
        <v>0</v>
      </c>
      <c r="STK1359" s="84">
        <f t="shared" si="957"/>
        <v>0</v>
      </c>
      <c r="STL1359" s="84">
        <f t="shared" si="957"/>
        <v>1000000</v>
      </c>
      <c r="STR1359" s="84" t="s">
        <v>235</v>
      </c>
      <c r="STS1359" s="84" t="s">
        <v>236</v>
      </c>
      <c r="STT1359" s="84">
        <f>STT1355</f>
        <v>1000000</v>
      </c>
      <c r="STU1359" s="84">
        <f t="shared" ref="STU1359:SVX1360" si="958">STU1355</f>
        <v>0</v>
      </c>
      <c r="STV1359" s="84">
        <f t="shared" si="958"/>
        <v>0</v>
      </c>
      <c r="STW1359" s="84">
        <f t="shared" si="958"/>
        <v>1000000</v>
      </c>
      <c r="STX1359" s="84">
        <f t="shared" si="958"/>
        <v>0</v>
      </c>
      <c r="STY1359" s="84">
        <f t="shared" si="958"/>
        <v>0</v>
      </c>
      <c r="STZ1359" s="84">
        <f t="shared" si="958"/>
        <v>0</v>
      </c>
      <c r="SUA1359" s="84">
        <f t="shared" si="958"/>
        <v>0</v>
      </c>
      <c r="SUB1359" s="84">
        <f t="shared" si="958"/>
        <v>1000000</v>
      </c>
      <c r="SUH1359" s="84" t="s">
        <v>235</v>
      </c>
      <c r="SUI1359" s="84" t="s">
        <v>236</v>
      </c>
      <c r="SUJ1359" s="84">
        <f>SUJ1355</f>
        <v>1000000</v>
      </c>
      <c r="SUK1359" s="84">
        <f t="shared" si="958"/>
        <v>0</v>
      </c>
      <c r="SUL1359" s="84">
        <f t="shared" si="958"/>
        <v>0</v>
      </c>
      <c r="SUM1359" s="84">
        <f t="shared" si="958"/>
        <v>1000000</v>
      </c>
      <c r="SUN1359" s="84">
        <f t="shared" si="958"/>
        <v>0</v>
      </c>
      <c r="SUO1359" s="84">
        <f t="shared" si="958"/>
        <v>0</v>
      </c>
      <c r="SUP1359" s="84">
        <f t="shared" si="958"/>
        <v>0</v>
      </c>
      <c r="SUQ1359" s="84">
        <f t="shared" si="958"/>
        <v>0</v>
      </c>
      <c r="SUR1359" s="84">
        <f t="shared" si="958"/>
        <v>1000000</v>
      </c>
      <c r="SUX1359" s="84" t="s">
        <v>235</v>
      </c>
      <c r="SUY1359" s="84" t="s">
        <v>236</v>
      </c>
      <c r="SUZ1359" s="84">
        <f>SUZ1355</f>
        <v>1000000</v>
      </c>
      <c r="SVA1359" s="84">
        <f t="shared" si="958"/>
        <v>0</v>
      </c>
      <c r="SVB1359" s="84">
        <f t="shared" si="958"/>
        <v>0</v>
      </c>
      <c r="SVC1359" s="84">
        <f t="shared" si="958"/>
        <v>1000000</v>
      </c>
      <c r="SVD1359" s="84">
        <f t="shared" si="958"/>
        <v>0</v>
      </c>
      <c r="SVE1359" s="84">
        <f t="shared" si="958"/>
        <v>0</v>
      </c>
      <c r="SVF1359" s="84">
        <f t="shared" si="958"/>
        <v>0</v>
      </c>
      <c r="SVG1359" s="84">
        <f t="shared" si="958"/>
        <v>0</v>
      </c>
      <c r="SVH1359" s="84">
        <f t="shared" si="958"/>
        <v>1000000</v>
      </c>
      <c r="SVN1359" s="84" t="s">
        <v>235</v>
      </c>
      <c r="SVO1359" s="84" t="s">
        <v>236</v>
      </c>
      <c r="SVP1359" s="84">
        <f>SVP1355</f>
        <v>1000000</v>
      </c>
      <c r="SVQ1359" s="84">
        <f t="shared" si="958"/>
        <v>0</v>
      </c>
      <c r="SVR1359" s="84">
        <f t="shared" si="958"/>
        <v>0</v>
      </c>
      <c r="SVS1359" s="84">
        <f t="shared" si="958"/>
        <v>1000000</v>
      </c>
      <c r="SVT1359" s="84">
        <f t="shared" si="958"/>
        <v>0</v>
      </c>
      <c r="SVU1359" s="84">
        <f t="shared" si="958"/>
        <v>0</v>
      </c>
      <c r="SVV1359" s="84">
        <f t="shared" si="958"/>
        <v>0</v>
      </c>
      <c r="SVW1359" s="84">
        <f t="shared" si="958"/>
        <v>0</v>
      </c>
      <c r="SVX1359" s="84">
        <f t="shared" si="958"/>
        <v>1000000</v>
      </c>
      <c r="SWD1359" s="84" t="s">
        <v>235</v>
      </c>
      <c r="SWE1359" s="84" t="s">
        <v>236</v>
      </c>
      <c r="SWF1359" s="84">
        <f>SWF1355</f>
        <v>1000000</v>
      </c>
      <c r="SWG1359" s="84">
        <f t="shared" ref="SWG1359:SYJ1360" si="959">SWG1355</f>
        <v>0</v>
      </c>
      <c r="SWH1359" s="84">
        <f t="shared" si="959"/>
        <v>0</v>
      </c>
      <c r="SWI1359" s="84">
        <f t="shared" si="959"/>
        <v>1000000</v>
      </c>
      <c r="SWJ1359" s="84">
        <f t="shared" si="959"/>
        <v>0</v>
      </c>
      <c r="SWK1359" s="84">
        <f t="shared" si="959"/>
        <v>0</v>
      </c>
      <c r="SWL1359" s="84">
        <f t="shared" si="959"/>
        <v>0</v>
      </c>
      <c r="SWM1359" s="84">
        <f t="shared" si="959"/>
        <v>0</v>
      </c>
      <c r="SWN1359" s="84">
        <f t="shared" si="959"/>
        <v>1000000</v>
      </c>
      <c r="SWT1359" s="84" t="s">
        <v>235</v>
      </c>
      <c r="SWU1359" s="84" t="s">
        <v>236</v>
      </c>
      <c r="SWV1359" s="84">
        <f>SWV1355</f>
        <v>1000000</v>
      </c>
      <c r="SWW1359" s="84">
        <f t="shared" si="959"/>
        <v>0</v>
      </c>
      <c r="SWX1359" s="84">
        <f t="shared" si="959"/>
        <v>0</v>
      </c>
      <c r="SWY1359" s="84">
        <f t="shared" si="959"/>
        <v>1000000</v>
      </c>
      <c r="SWZ1359" s="84">
        <f t="shared" si="959"/>
        <v>0</v>
      </c>
      <c r="SXA1359" s="84">
        <f t="shared" si="959"/>
        <v>0</v>
      </c>
      <c r="SXB1359" s="84">
        <f t="shared" si="959"/>
        <v>0</v>
      </c>
      <c r="SXC1359" s="84">
        <f t="shared" si="959"/>
        <v>0</v>
      </c>
      <c r="SXD1359" s="84">
        <f t="shared" si="959"/>
        <v>1000000</v>
      </c>
      <c r="SXJ1359" s="84" t="s">
        <v>235</v>
      </c>
      <c r="SXK1359" s="84" t="s">
        <v>236</v>
      </c>
      <c r="SXL1359" s="84">
        <f>SXL1355</f>
        <v>1000000</v>
      </c>
      <c r="SXM1359" s="84">
        <f t="shared" si="959"/>
        <v>0</v>
      </c>
      <c r="SXN1359" s="84">
        <f t="shared" si="959"/>
        <v>0</v>
      </c>
      <c r="SXO1359" s="84">
        <f t="shared" si="959"/>
        <v>1000000</v>
      </c>
      <c r="SXP1359" s="84">
        <f t="shared" si="959"/>
        <v>0</v>
      </c>
      <c r="SXQ1359" s="84">
        <f t="shared" si="959"/>
        <v>0</v>
      </c>
      <c r="SXR1359" s="84">
        <f t="shared" si="959"/>
        <v>0</v>
      </c>
      <c r="SXS1359" s="84">
        <f t="shared" si="959"/>
        <v>0</v>
      </c>
      <c r="SXT1359" s="84">
        <f t="shared" si="959"/>
        <v>1000000</v>
      </c>
      <c r="SXZ1359" s="84" t="s">
        <v>235</v>
      </c>
      <c r="SYA1359" s="84" t="s">
        <v>236</v>
      </c>
      <c r="SYB1359" s="84">
        <f>SYB1355</f>
        <v>1000000</v>
      </c>
      <c r="SYC1359" s="84">
        <f t="shared" si="959"/>
        <v>0</v>
      </c>
      <c r="SYD1359" s="84">
        <f t="shared" si="959"/>
        <v>0</v>
      </c>
      <c r="SYE1359" s="84">
        <f t="shared" si="959"/>
        <v>1000000</v>
      </c>
      <c r="SYF1359" s="84">
        <f t="shared" si="959"/>
        <v>0</v>
      </c>
      <c r="SYG1359" s="84">
        <f t="shared" si="959"/>
        <v>0</v>
      </c>
      <c r="SYH1359" s="84">
        <f t="shared" si="959"/>
        <v>0</v>
      </c>
      <c r="SYI1359" s="84">
        <f t="shared" si="959"/>
        <v>0</v>
      </c>
      <c r="SYJ1359" s="84">
        <f t="shared" si="959"/>
        <v>1000000</v>
      </c>
      <c r="SYP1359" s="84" t="s">
        <v>235</v>
      </c>
      <c r="SYQ1359" s="84" t="s">
        <v>236</v>
      </c>
      <c r="SYR1359" s="84">
        <f>SYR1355</f>
        <v>1000000</v>
      </c>
      <c r="SYS1359" s="84">
        <f t="shared" ref="SYS1359:TAV1360" si="960">SYS1355</f>
        <v>0</v>
      </c>
      <c r="SYT1359" s="84">
        <f t="shared" si="960"/>
        <v>0</v>
      </c>
      <c r="SYU1359" s="84">
        <f t="shared" si="960"/>
        <v>1000000</v>
      </c>
      <c r="SYV1359" s="84">
        <f t="shared" si="960"/>
        <v>0</v>
      </c>
      <c r="SYW1359" s="84">
        <f t="shared" si="960"/>
        <v>0</v>
      </c>
      <c r="SYX1359" s="84">
        <f t="shared" si="960"/>
        <v>0</v>
      </c>
      <c r="SYY1359" s="84">
        <f t="shared" si="960"/>
        <v>0</v>
      </c>
      <c r="SYZ1359" s="84">
        <f t="shared" si="960"/>
        <v>1000000</v>
      </c>
      <c r="SZF1359" s="84" t="s">
        <v>235</v>
      </c>
      <c r="SZG1359" s="84" t="s">
        <v>236</v>
      </c>
      <c r="SZH1359" s="84">
        <f>SZH1355</f>
        <v>1000000</v>
      </c>
      <c r="SZI1359" s="84">
        <f t="shared" si="960"/>
        <v>0</v>
      </c>
      <c r="SZJ1359" s="84">
        <f t="shared" si="960"/>
        <v>0</v>
      </c>
      <c r="SZK1359" s="84">
        <f t="shared" si="960"/>
        <v>1000000</v>
      </c>
      <c r="SZL1359" s="84">
        <f t="shared" si="960"/>
        <v>0</v>
      </c>
      <c r="SZM1359" s="84">
        <f t="shared" si="960"/>
        <v>0</v>
      </c>
      <c r="SZN1359" s="84">
        <f t="shared" si="960"/>
        <v>0</v>
      </c>
      <c r="SZO1359" s="84">
        <f t="shared" si="960"/>
        <v>0</v>
      </c>
      <c r="SZP1359" s="84">
        <f t="shared" si="960"/>
        <v>1000000</v>
      </c>
      <c r="SZV1359" s="84" t="s">
        <v>235</v>
      </c>
      <c r="SZW1359" s="84" t="s">
        <v>236</v>
      </c>
      <c r="SZX1359" s="84">
        <f>SZX1355</f>
        <v>1000000</v>
      </c>
      <c r="SZY1359" s="84">
        <f t="shared" si="960"/>
        <v>0</v>
      </c>
      <c r="SZZ1359" s="84">
        <f t="shared" si="960"/>
        <v>0</v>
      </c>
      <c r="TAA1359" s="84">
        <f t="shared" si="960"/>
        <v>1000000</v>
      </c>
      <c r="TAB1359" s="84">
        <f t="shared" si="960"/>
        <v>0</v>
      </c>
      <c r="TAC1359" s="84">
        <f t="shared" si="960"/>
        <v>0</v>
      </c>
      <c r="TAD1359" s="84">
        <f t="shared" si="960"/>
        <v>0</v>
      </c>
      <c r="TAE1359" s="84">
        <f t="shared" si="960"/>
        <v>0</v>
      </c>
      <c r="TAF1359" s="84">
        <f t="shared" si="960"/>
        <v>1000000</v>
      </c>
      <c r="TAL1359" s="84" t="s">
        <v>235</v>
      </c>
      <c r="TAM1359" s="84" t="s">
        <v>236</v>
      </c>
      <c r="TAN1359" s="84">
        <f>TAN1355</f>
        <v>1000000</v>
      </c>
      <c r="TAO1359" s="84">
        <f t="shared" si="960"/>
        <v>0</v>
      </c>
      <c r="TAP1359" s="84">
        <f t="shared" si="960"/>
        <v>0</v>
      </c>
      <c r="TAQ1359" s="84">
        <f t="shared" si="960"/>
        <v>1000000</v>
      </c>
      <c r="TAR1359" s="84">
        <f t="shared" si="960"/>
        <v>0</v>
      </c>
      <c r="TAS1359" s="84">
        <f t="shared" si="960"/>
        <v>0</v>
      </c>
      <c r="TAT1359" s="84">
        <f t="shared" si="960"/>
        <v>0</v>
      </c>
      <c r="TAU1359" s="84">
        <f t="shared" si="960"/>
        <v>0</v>
      </c>
      <c r="TAV1359" s="84">
        <f t="shared" si="960"/>
        <v>1000000</v>
      </c>
      <c r="TBB1359" s="84" t="s">
        <v>235</v>
      </c>
      <c r="TBC1359" s="84" t="s">
        <v>236</v>
      </c>
      <c r="TBD1359" s="84">
        <f>TBD1355</f>
        <v>1000000</v>
      </c>
      <c r="TBE1359" s="84">
        <f t="shared" ref="TBE1359:TDH1360" si="961">TBE1355</f>
        <v>0</v>
      </c>
      <c r="TBF1359" s="84">
        <f t="shared" si="961"/>
        <v>0</v>
      </c>
      <c r="TBG1359" s="84">
        <f t="shared" si="961"/>
        <v>1000000</v>
      </c>
      <c r="TBH1359" s="84">
        <f t="shared" si="961"/>
        <v>0</v>
      </c>
      <c r="TBI1359" s="84">
        <f t="shared" si="961"/>
        <v>0</v>
      </c>
      <c r="TBJ1359" s="84">
        <f t="shared" si="961"/>
        <v>0</v>
      </c>
      <c r="TBK1359" s="84">
        <f t="shared" si="961"/>
        <v>0</v>
      </c>
      <c r="TBL1359" s="84">
        <f t="shared" si="961"/>
        <v>1000000</v>
      </c>
      <c r="TBR1359" s="84" t="s">
        <v>235</v>
      </c>
      <c r="TBS1359" s="84" t="s">
        <v>236</v>
      </c>
      <c r="TBT1359" s="84">
        <f>TBT1355</f>
        <v>1000000</v>
      </c>
      <c r="TBU1359" s="84">
        <f t="shared" si="961"/>
        <v>0</v>
      </c>
      <c r="TBV1359" s="84">
        <f t="shared" si="961"/>
        <v>0</v>
      </c>
      <c r="TBW1359" s="84">
        <f t="shared" si="961"/>
        <v>1000000</v>
      </c>
      <c r="TBX1359" s="84">
        <f t="shared" si="961"/>
        <v>0</v>
      </c>
      <c r="TBY1359" s="84">
        <f t="shared" si="961"/>
        <v>0</v>
      </c>
      <c r="TBZ1359" s="84">
        <f t="shared" si="961"/>
        <v>0</v>
      </c>
      <c r="TCA1359" s="84">
        <f t="shared" si="961"/>
        <v>0</v>
      </c>
      <c r="TCB1359" s="84">
        <f t="shared" si="961"/>
        <v>1000000</v>
      </c>
      <c r="TCH1359" s="84" t="s">
        <v>235</v>
      </c>
      <c r="TCI1359" s="84" t="s">
        <v>236</v>
      </c>
      <c r="TCJ1359" s="84">
        <f>TCJ1355</f>
        <v>1000000</v>
      </c>
      <c r="TCK1359" s="84">
        <f t="shared" si="961"/>
        <v>0</v>
      </c>
      <c r="TCL1359" s="84">
        <f t="shared" si="961"/>
        <v>0</v>
      </c>
      <c r="TCM1359" s="84">
        <f t="shared" si="961"/>
        <v>1000000</v>
      </c>
      <c r="TCN1359" s="84">
        <f t="shared" si="961"/>
        <v>0</v>
      </c>
      <c r="TCO1359" s="84">
        <f t="shared" si="961"/>
        <v>0</v>
      </c>
      <c r="TCP1359" s="84">
        <f t="shared" si="961"/>
        <v>0</v>
      </c>
      <c r="TCQ1359" s="84">
        <f t="shared" si="961"/>
        <v>0</v>
      </c>
      <c r="TCR1359" s="84">
        <f t="shared" si="961"/>
        <v>1000000</v>
      </c>
      <c r="TCX1359" s="84" t="s">
        <v>235</v>
      </c>
      <c r="TCY1359" s="84" t="s">
        <v>236</v>
      </c>
      <c r="TCZ1359" s="84">
        <f>TCZ1355</f>
        <v>1000000</v>
      </c>
      <c r="TDA1359" s="84">
        <f t="shared" si="961"/>
        <v>0</v>
      </c>
      <c r="TDB1359" s="84">
        <f t="shared" si="961"/>
        <v>0</v>
      </c>
      <c r="TDC1359" s="84">
        <f t="shared" si="961"/>
        <v>1000000</v>
      </c>
      <c r="TDD1359" s="84">
        <f t="shared" si="961"/>
        <v>0</v>
      </c>
      <c r="TDE1359" s="84">
        <f t="shared" si="961"/>
        <v>0</v>
      </c>
      <c r="TDF1359" s="84">
        <f t="shared" si="961"/>
        <v>0</v>
      </c>
      <c r="TDG1359" s="84">
        <f t="shared" si="961"/>
        <v>0</v>
      </c>
      <c r="TDH1359" s="84">
        <f t="shared" si="961"/>
        <v>1000000</v>
      </c>
      <c r="TDN1359" s="84" t="s">
        <v>235</v>
      </c>
      <c r="TDO1359" s="84" t="s">
        <v>236</v>
      </c>
      <c r="TDP1359" s="84">
        <f>TDP1355</f>
        <v>1000000</v>
      </c>
      <c r="TDQ1359" s="84">
        <f t="shared" ref="TDQ1359:TFT1360" si="962">TDQ1355</f>
        <v>0</v>
      </c>
      <c r="TDR1359" s="84">
        <f t="shared" si="962"/>
        <v>0</v>
      </c>
      <c r="TDS1359" s="84">
        <f t="shared" si="962"/>
        <v>1000000</v>
      </c>
      <c r="TDT1359" s="84">
        <f t="shared" si="962"/>
        <v>0</v>
      </c>
      <c r="TDU1359" s="84">
        <f t="shared" si="962"/>
        <v>0</v>
      </c>
      <c r="TDV1359" s="84">
        <f t="shared" si="962"/>
        <v>0</v>
      </c>
      <c r="TDW1359" s="84">
        <f t="shared" si="962"/>
        <v>0</v>
      </c>
      <c r="TDX1359" s="84">
        <f t="shared" si="962"/>
        <v>1000000</v>
      </c>
      <c r="TED1359" s="84" t="s">
        <v>235</v>
      </c>
      <c r="TEE1359" s="84" t="s">
        <v>236</v>
      </c>
      <c r="TEF1359" s="84">
        <f>TEF1355</f>
        <v>1000000</v>
      </c>
      <c r="TEG1359" s="84">
        <f t="shared" si="962"/>
        <v>0</v>
      </c>
      <c r="TEH1359" s="84">
        <f t="shared" si="962"/>
        <v>0</v>
      </c>
      <c r="TEI1359" s="84">
        <f t="shared" si="962"/>
        <v>1000000</v>
      </c>
      <c r="TEJ1359" s="84">
        <f t="shared" si="962"/>
        <v>0</v>
      </c>
      <c r="TEK1359" s="84">
        <f t="shared" si="962"/>
        <v>0</v>
      </c>
      <c r="TEL1359" s="84">
        <f t="shared" si="962"/>
        <v>0</v>
      </c>
      <c r="TEM1359" s="84">
        <f t="shared" si="962"/>
        <v>0</v>
      </c>
      <c r="TEN1359" s="84">
        <f t="shared" si="962"/>
        <v>1000000</v>
      </c>
      <c r="TET1359" s="84" t="s">
        <v>235</v>
      </c>
      <c r="TEU1359" s="84" t="s">
        <v>236</v>
      </c>
      <c r="TEV1359" s="84">
        <f>TEV1355</f>
        <v>1000000</v>
      </c>
      <c r="TEW1359" s="84">
        <f t="shared" si="962"/>
        <v>0</v>
      </c>
      <c r="TEX1359" s="84">
        <f t="shared" si="962"/>
        <v>0</v>
      </c>
      <c r="TEY1359" s="84">
        <f t="shared" si="962"/>
        <v>1000000</v>
      </c>
      <c r="TEZ1359" s="84">
        <f t="shared" si="962"/>
        <v>0</v>
      </c>
      <c r="TFA1359" s="84">
        <f t="shared" si="962"/>
        <v>0</v>
      </c>
      <c r="TFB1359" s="84">
        <f t="shared" si="962"/>
        <v>0</v>
      </c>
      <c r="TFC1359" s="84">
        <f t="shared" si="962"/>
        <v>0</v>
      </c>
      <c r="TFD1359" s="84">
        <f t="shared" si="962"/>
        <v>1000000</v>
      </c>
      <c r="TFJ1359" s="84" t="s">
        <v>235</v>
      </c>
      <c r="TFK1359" s="84" t="s">
        <v>236</v>
      </c>
      <c r="TFL1359" s="84">
        <f>TFL1355</f>
        <v>1000000</v>
      </c>
      <c r="TFM1359" s="84">
        <f t="shared" si="962"/>
        <v>0</v>
      </c>
      <c r="TFN1359" s="84">
        <f t="shared" si="962"/>
        <v>0</v>
      </c>
      <c r="TFO1359" s="84">
        <f t="shared" si="962"/>
        <v>1000000</v>
      </c>
      <c r="TFP1359" s="84">
        <f t="shared" si="962"/>
        <v>0</v>
      </c>
      <c r="TFQ1359" s="84">
        <f t="shared" si="962"/>
        <v>0</v>
      </c>
      <c r="TFR1359" s="84">
        <f t="shared" si="962"/>
        <v>0</v>
      </c>
      <c r="TFS1359" s="84">
        <f t="shared" si="962"/>
        <v>0</v>
      </c>
      <c r="TFT1359" s="84">
        <f t="shared" si="962"/>
        <v>1000000</v>
      </c>
      <c r="TFZ1359" s="84" t="s">
        <v>235</v>
      </c>
      <c r="TGA1359" s="84" t="s">
        <v>236</v>
      </c>
      <c r="TGB1359" s="84">
        <f>TGB1355</f>
        <v>1000000</v>
      </c>
      <c r="TGC1359" s="84">
        <f t="shared" ref="TGC1359:TIF1360" si="963">TGC1355</f>
        <v>0</v>
      </c>
      <c r="TGD1359" s="84">
        <f t="shared" si="963"/>
        <v>0</v>
      </c>
      <c r="TGE1359" s="84">
        <f t="shared" si="963"/>
        <v>1000000</v>
      </c>
      <c r="TGF1359" s="84">
        <f t="shared" si="963"/>
        <v>0</v>
      </c>
      <c r="TGG1359" s="84">
        <f t="shared" si="963"/>
        <v>0</v>
      </c>
      <c r="TGH1359" s="84">
        <f t="shared" si="963"/>
        <v>0</v>
      </c>
      <c r="TGI1359" s="84">
        <f t="shared" si="963"/>
        <v>0</v>
      </c>
      <c r="TGJ1359" s="84">
        <f t="shared" si="963"/>
        <v>1000000</v>
      </c>
      <c r="TGP1359" s="84" t="s">
        <v>235</v>
      </c>
      <c r="TGQ1359" s="84" t="s">
        <v>236</v>
      </c>
      <c r="TGR1359" s="84">
        <f>TGR1355</f>
        <v>1000000</v>
      </c>
      <c r="TGS1359" s="84">
        <f t="shared" si="963"/>
        <v>0</v>
      </c>
      <c r="TGT1359" s="84">
        <f t="shared" si="963"/>
        <v>0</v>
      </c>
      <c r="TGU1359" s="84">
        <f t="shared" si="963"/>
        <v>1000000</v>
      </c>
      <c r="TGV1359" s="84">
        <f t="shared" si="963"/>
        <v>0</v>
      </c>
      <c r="TGW1359" s="84">
        <f t="shared" si="963"/>
        <v>0</v>
      </c>
      <c r="TGX1359" s="84">
        <f t="shared" si="963"/>
        <v>0</v>
      </c>
      <c r="TGY1359" s="84">
        <f t="shared" si="963"/>
        <v>0</v>
      </c>
      <c r="TGZ1359" s="84">
        <f t="shared" si="963"/>
        <v>1000000</v>
      </c>
      <c r="THF1359" s="84" t="s">
        <v>235</v>
      </c>
      <c r="THG1359" s="84" t="s">
        <v>236</v>
      </c>
      <c r="THH1359" s="84">
        <f>THH1355</f>
        <v>1000000</v>
      </c>
      <c r="THI1359" s="84">
        <f t="shared" si="963"/>
        <v>0</v>
      </c>
      <c r="THJ1359" s="84">
        <f t="shared" si="963"/>
        <v>0</v>
      </c>
      <c r="THK1359" s="84">
        <f t="shared" si="963"/>
        <v>1000000</v>
      </c>
      <c r="THL1359" s="84">
        <f t="shared" si="963"/>
        <v>0</v>
      </c>
      <c r="THM1359" s="84">
        <f t="shared" si="963"/>
        <v>0</v>
      </c>
      <c r="THN1359" s="84">
        <f t="shared" si="963"/>
        <v>0</v>
      </c>
      <c r="THO1359" s="84">
        <f t="shared" si="963"/>
        <v>0</v>
      </c>
      <c r="THP1359" s="84">
        <f t="shared" si="963"/>
        <v>1000000</v>
      </c>
      <c r="THV1359" s="84" t="s">
        <v>235</v>
      </c>
      <c r="THW1359" s="84" t="s">
        <v>236</v>
      </c>
      <c r="THX1359" s="84">
        <f>THX1355</f>
        <v>1000000</v>
      </c>
      <c r="THY1359" s="84">
        <f t="shared" si="963"/>
        <v>0</v>
      </c>
      <c r="THZ1359" s="84">
        <f t="shared" si="963"/>
        <v>0</v>
      </c>
      <c r="TIA1359" s="84">
        <f t="shared" si="963"/>
        <v>1000000</v>
      </c>
      <c r="TIB1359" s="84">
        <f t="shared" si="963"/>
        <v>0</v>
      </c>
      <c r="TIC1359" s="84">
        <f t="shared" si="963"/>
        <v>0</v>
      </c>
      <c r="TID1359" s="84">
        <f t="shared" si="963"/>
        <v>0</v>
      </c>
      <c r="TIE1359" s="84">
        <f t="shared" si="963"/>
        <v>0</v>
      </c>
      <c r="TIF1359" s="84">
        <f t="shared" si="963"/>
        <v>1000000</v>
      </c>
      <c r="TIL1359" s="84" t="s">
        <v>235</v>
      </c>
      <c r="TIM1359" s="84" t="s">
        <v>236</v>
      </c>
      <c r="TIN1359" s="84">
        <f>TIN1355</f>
        <v>1000000</v>
      </c>
      <c r="TIO1359" s="84">
        <f t="shared" ref="TIO1359:TKR1360" si="964">TIO1355</f>
        <v>0</v>
      </c>
      <c r="TIP1359" s="84">
        <f t="shared" si="964"/>
        <v>0</v>
      </c>
      <c r="TIQ1359" s="84">
        <f t="shared" si="964"/>
        <v>1000000</v>
      </c>
      <c r="TIR1359" s="84">
        <f t="shared" si="964"/>
        <v>0</v>
      </c>
      <c r="TIS1359" s="84">
        <f t="shared" si="964"/>
        <v>0</v>
      </c>
      <c r="TIT1359" s="84">
        <f t="shared" si="964"/>
        <v>0</v>
      </c>
      <c r="TIU1359" s="84">
        <f t="shared" si="964"/>
        <v>0</v>
      </c>
      <c r="TIV1359" s="84">
        <f t="shared" si="964"/>
        <v>1000000</v>
      </c>
      <c r="TJB1359" s="84" t="s">
        <v>235</v>
      </c>
      <c r="TJC1359" s="84" t="s">
        <v>236</v>
      </c>
      <c r="TJD1359" s="84">
        <f>TJD1355</f>
        <v>1000000</v>
      </c>
      <c r="TJE1359" s="84">
        <f t="shared" si="964"/>
        <v>0</v>
      </c>
      <c r="TJF1359" s="84">
        <f t="shared" si="964"/>
        <v>0</v>
      </c>
      <c r="TJG1359" s="84">
        <f t="shared" si="964"/>
        <v>1000000</v>
      </c>
      <c r="TJH1359" s="84">
        <f t="shared" si="964"/>
        <v>0</v>
      </c>
      <c r="TJI1359" s="84">
        <f t="shared" si="964"/>
        <v>0</v>
      </c>
      <c r="TJJ1359" s="84">
        <f t="shared" si="964"/>
        <v>0</v>
      </c>
      <c r="TJK1359" s="84">
        <f t="shared" si="964"/>
        <v>0</v>
      </c>
      <c r="TJL1359" s="84">
        <f t="shared" si="964"/>
        <v>1000000</v>
      </c>
      <c r="TJR1359" s="84" t="s">
        <v>235</v>
      </c>
      <c r="TJS1359" s="84" t="s">
        <v>236</v>
      </c>
      <c r="TJT1359" s="84">
        <f>TJT1355</f>
        <v>1000000</v>
      </c>
      <c r="TJU1359" s="84">
        <f t="shared" si="964"/>
        <v>0</v>
      </c>
      <c r="TJV1359" s="84">
        <f t="shared" si="964"/>
        <v>0</v>
      </c>
      <c r="TJW1359" s="84">
        <f t="shared" si="964"/>
        <v>1000000</v>
      </c>
      <c r="TJX1359" s="84">
        <f t="shared" si="964"/>
        <v>0</v>
      </c>
      <c r="TJY1359" s="84">
        <f t="shared" si="964"/>
        <v>0</v>
      </c>
      <c r="TJZ1359" s="84">
        <f t="shared" si="964"/>
        <v>0</v>
      </c>
      <c r="TKA1359" s="84">
        <f t="shared" si="964"/>
        <v>0</v>
      </c>
      <c r="TKB1359" s="84">
        <f t="shared" si="964"/>
        <v>1000000</v>
      </c>
      <c r="TKH1359" s="84" t="s">
        <v>235</v>
      </c>
      <c r="TKI1359" s="84" t="s">
        <v>236</v>
      </c>
      <c r="TKJ1359" s="84">
        <f>TKJ1355</f>
        <v>1000000</v>
      </c>
      <c r="TKK1359" s="84">
        <f t="shared" si="964"/>
        <v>0</v>
      </c>
      <c r="TKL1359" s="84">
        <f t="shared" si="964"/>
        <v>0</v>
      </c>
      <c r="TKM1359" s="84">
        <f t="shared" si="964"/>
        <v>1000000</v>
      </c>
      <c r="TKN1359" s="84">
        <f t="shared" si="964"/>
        <v>0</v>
      </c>
      <c r="TKO1359" s="84">
        <f t="shared" si="964"/>
        <v>0</v>
      </c>
      <c r="TKP1359" s="84">
        <f t="shared" si="964"/>
        <v>0</v>
      </c>
      <c r="TKQ1359" s="84">
        <f t="shared" si="964"/>
        <v>0</v>
      </c>
      <c r="TKR1359" s="84">
        <f t="shared" si="964"/>
        <v>1000000</v>
      </c>
      <c r="TKX1359" s="84" t="s">
        <v>235</v>
      </c>
      <c r="TKY1359" s="84" t="s">
        <v>236</v>
      </c>
      <c r="TKZ1359" s="84">
        <f>TKZ1355</f>
        <v>1000000</v>
      </c>
      <c r="TLA1359" s="84">
        <f t="shared" ref="TLA1359:TND1360" si="965">TLA1355</f>
        <v>0</v>
      </c>
      <c r="TLB1359" s="84">
        <f t="shared" si="965"/>
        <v>0</v>
      </c>
      <c r="TLC1359" s="84">
        <f t="shared" si="965"/>
        <v>1000000</v>
      </c>
      <c r="TLD1359" s="84">
        <f t="shared" si="965"/>
        <v>0</v>
      </c>
      <c r="TLE1359" s="84">
        <f t="shared" si="965"/>
        <v>0</v>
      </c>
      <c r="TLF1359" s="84">
        <f t="shared" si="965"/>
        <v>0</v>
      </c>
      <c r="TLG1359" s="84">
        <f t="shared" si="965"/>
        <v>0</v>
      </c>
      <c r="TLH1359" s="84">
        <f t="shared" si="965"/>
        <v>1000000</v>
      </c>
      <c r="TLN1359" s="84" t="s">
        <v>235</v>
      </c>
      <c r="TLO1359" s="84" t="s">
        <v>236</v>
      </c>
      <c r="TLP1359" s="84">
        <f>TLP1355</f>
        <v>1000000</v>
      </c>
      <c r="TLQ1359" s="84">
        <f t="shared" si="965"/>
        <v>0</v>
      </c>
      <c r="TLR1359" s="84">
        <f t="shared" si="965"/>
        <v>0</v>
      </c>
      <c r="TLS1359" s="84">
        <f t="shared" si="965"/>
        <v>1000000</v>
      </c>
      <c r="TLT1359" s="84">
        <f t="shared" si="965"/>
        <v>0</v>
      </c>
      <c r="TLU1359" s="84">
        <f t="shared" si="965"/>
        <v>0</v>
      </c>
      <c r="TLV1359" s="84">
        <f t="shared" si="965"/>
        <v>0</v>
      </c>
      <c r="TLW1359" s="84">
        <f t="shared" si="965"/>
        <v>0</v>
      </c>
      <c r="TLX1359" s="84">
        <f t="shared" si="965"/>
        <v>1000000</v>
      </c>
      <c r="TMD1359" s="84" t="s">
        <v>235</v>
      </c>
      <c r="TME1359" s="84" t="s">
        <v>236</v>
      </c>
      <c r="TMF1359" s="84">
        <f>TMF1355</f>
        <v>1000000</v>
      </c>
      <c r="TMG1359" s="84">
        <f t="shared" si="965"/>
        <v>0</v>
      </c>
      <c r="TMH1359" s="84">
        <f t="shared" si="965"/>
        <v>0</v>
      </c>
      <c r="TMI1359" s="84">
        <f t="shared" si="965"/>
        <v>1000000</v>
      </c>
      <c r="TMJ1359" s="84">
        <f t="shared" si="965"/>
        <v>0</v>
      </c>
      <c r="TMK1359" s="84">
        <f t="shared" si="965"/>
        <v>0</v>
      </c>
      <c r="TML1359" s="84">
        <f t="shared" si="965"/>
        <v>0</v>
      </c>
      <c r="TMM1359" s="84">
        <f t="shared" si="965"/>
        <v>0</v>
      </c>
      <c r="TMN1359" s="84">
        <f t="shared" si="965"/>
        <v>1000000</v>
      </c>
      <c r="TMT1359" s="84" t="s">
        <v>235</v>
      </c>
      <c r="TMU1359" s="84" t="s">
        <v>236</v>
      </c>
      <c r="TMV1359" s="84">
        <f>TMV1355</f>
        <v>1000000</v>
      </c>
      <c r="TMW1359" s="84">
        <f t="shared" si="965"/>
        <v>0</v>
      </c>
      <c r="TMX1359" s="84">
        <f t="shared" si="965"/>
        <v>0</v>
      </c>
      <c r="TMY1359" s="84">
        <f t="shared" si="965"/>
        <v>1000000</v>
      </c>
      <c r="TMZ1359" s="84">
        <f t="shared" si="965"/>
        <v>0</v>
      </c>
      <c r="TNA1359" s="84">
        <f t="shared" si="965"/>
        <v>0</v>
      </c>
      <c r="TNB1359" s="84">
        <f t="shared" si="965"/>
        <v>0</v>
      </c>
      <c r="TNC1359" s="84">
        <f t="shared" si="965"/>
        <v>0</v>
      </c>
      <c r="TND1359" s="84">
        <f t="shared" si="965"/>
        <v>1000000</v>
      </c>
      <c r="TNJ1359" s="84" t="s">
        <v>235</v>
      </c>
      <c r="TNK1359" s="84" t="s">
        <v>236</v>
      </c>
      <c r="TNL1359" s="84">
        <f>TNL1355</f>
        <v>1000000</v>
      </c>
      <c r="TNM1359" s="84">
        <f t="shared" ref="TNM1359:TPP1360" si="966">TNM1355</f>
        <v>0</v>
      </c>
      <c r="TNN1359" s="84">
        <f t="shared" si="966"/>
        <v>0</v>
      </c>
      <c r="TNO1359" s="84">
        <f t="shared" si="966"/>
        <v>1000000</v>
      </c>
      <c r="TNP1359" s="84">
        <f t="shared" si="966"/>
        <v>0</v>
      </c>
      <c r="TNQ1359" s="84">
        <f t="shared" si="966"/>
        <v>0</v>
      </c>
      <c r="TNR1359" s="84">
        <f t="shared" si="966"/>
        <v>0</v>
      </c>
      <c r="TNS1359" s="84">
        <f t="shared" si="966"/>
        <v>0</v>
      </c>
      <c r="TNT1359" s="84">
        <f t="shared" si="966"/>
        <v>1000000</v>
      </c>
      <c r="TNZ1359" s="84" t="s">
        <v>235</v>
      </c>
      <c r="TOA1359" s="84" t="s">
        <v>236</v>
      </c>
      <c r="TOB1359" s="84">
        <f>TOB1355</f>
        <v>1000000</v>
      </c>
      <c r="TOC1359" s="84">
        <f t="shared" si="966"/>
        <v>0</v>
      </c>
      <c r="TOD1359" s="84">
        <f t="shared" si="966"/>
        <v>0</v>
      </c>
      <c r="TOE1359" s="84">
        <f t="shared" si="966"/>
        <v>1000000</v>
      </c>
      <c r="TOF1359" s="84">
        <f t="shared" si="966"/>
        <v>0</v>
      </c>
      <c r="TOG1359" s="84">
        <f t="shared" si="966"/>
        <v>0</v>
      </c>
      <c r="TOH1359" s="84">
        <f t="shared" si="966"/>
        <v>0</v>
      </c>
      <c r="TOI1359" s="84">
        <f t="shared" si="966"/>
        <v>0</v>
      </c>
      <c r="TOJ1359" s="84">
        <f t="shared" si="966"/>
        <v>1000000</v>
      </c>
      <c r="TOP1359" s="84" t="s">
        <v>235</v>
      </c>
      <c r="TOQ1359" s="84" t="s">
        <v>236</v>
      </c>
      <c r="TOR1359" s="84">
        <f>TOR1355</f>
        <v>1000000</v>
      </c>
      <c r="TOS1359" s="84">
        <f t="shared" si="966"/>
        <v>0</v>
      </c>
      <c r="TOT1359" s="84">
        <f t="shared" si="966"/>
        <v>0</v>
      </c>
      <c r="TOU1359" s="84">
        <f t="shared" si="966"/>
        <v>1000000</v>
      </c>
      <c r="TOV1359" s="84">
        <f t="shared" si="966"/>
        <v>0</v>
      </c>
      <c r="TOW1359" s="84">
        <f t="shared" si="966"/>
        <v>0</v>
      </c>
      <c r="TOX1359" s="84">
        <f t="shared" si="966"/>
        <v>0</v>
      </c>
      <c r="TOY1359" s="84">
        <f t="shared" si="966"/>
        <v>0</v>
      </c>
      <c r="TOZ1359" s="84">
        <f t="shared" si="966"/>
        <v>1000000</v>
      </c>
      <c r="TPF1359" s="84" t="s">
        <v>235</v>
      </c>
      <c r="TPG1359" s="84" t="s">
        <v>236</v>
      </c>
      <c r="TPH1359" s="84">
        <f>TPH1355</f>
        <v>1000000</v>
      </c>
      <c r="TPI1359" s="84">
        <f t="shared" si="966"/>
        <v>0</v>
      </c>
      <c r="TPJ1359" s="84">
        <f t="shared" si="966"/>
        <v>0</v>
      </c>
      <c r="TPK1359" s="84">
        <f t="shared" si="966"/>
        <v>1000000</v>
      </c>
      <c r="TPL1359" s="84">
        <f t="shared" si="966"/>
        <v>0</v>
      </c>
      <c r="TPM1359" s="84">
        <f t="shared" si="966"/>
        <v>0</v>
      </c>
      <c r="TPN1359" s="84">
        <f t="shared" si="966"/>
        <v>0</v>
      </c>
      <c r="TPO1359" s="84">
        <f t="shared" si="966"/>
        <v>0</v>
      </c>
      <c r="TPP1359" s="84">
        <f t="shared" si="966"/>
        <v>1000000</v>
      </c>
      <c r="TPV1359" s="84" t="s">
        <v>235</v>
      </c>
      <c r="TPW1359" s="84" t="s">
        <v>236</v>
      </c>
      <c r="TPX1359" s="84">
        <f>TPX1355</f>
        <v>1000000</v>
      </c>
      <c r="TPY1359" s="84">
        <f t="shared" ref="TPY1359:TSB1360" si="967">TPY1355</f>
        <v>0</v>
      </c>
      <c r="TPZ1359" s="84">
        <f t="shared" si="967"/>
        <v>0</v>
      </c>
      <c r="TQA1359" s="84">
        <f t="shared" si="967"/>
        <v>1000000</v>
      </c>
      <c r="TQB1359" s="84">
        <f t="shared" si="967"/>
        <v>0</v>
      </c>
      <c r="TQC1359" s="84">
        <f t="shared" si="967"/>
        <v>0</v>
      </c>
      <c r="TQD1359" s="84">
        <f t="shared" si="967"/>
        <v>0</v>
      </c>
      <c r="TQE1359" s="84">
        <f t="shared" si="967"/>
        <v>0</v>
      </c>
      <c r="TQF1359" s="84">
        <f t="shared" si="967"/>
        <v>1000000</v>
      </c>
      <c r="TQL1359" s="84" t="s">
        <v>235</v>
      </c>
      <c r="TQM1359" s="84" t="s">
        <v>236</v>
      </c>
      <c r="TQN1359" s="84">
        <f>TQN1355</f>
        <v>1000000</v>
      </c>
      <c r="TQO1359" s="84">
        <f t="shared" si="967"/>
        <v>0</v>
      </c>
      <c r="TQP1359" s="84">
        <f t="shared" si="967"/>
        <v>0</v>
      </c>
      <c r="TQQ1359" s="84">
        <f t="shared" si="967"/>
        <v>1000000</v>
      </c>
      <c r="TQR1359" s="84">
        <f t="shared" si="967"/>
        <v>0</v>
      </c>
      <c r="TQS1359" s="84">
        <f t="shared" si="967"/>
        <v>0</v>
      </c>
      <c r="TQT1359" s="84">
        <f t="shared" si="967"/>
        <v>0</v>
      </c>
      <c r="TQU1359" s="84">
        <f t="shared" si="967"/>
        <v>0</v>
      </c>
      <c r="TQV1359" s="84">
        <f t="shared" si="967"/>
        <v>1000000</v>
      </c>
      <c r="TRB1359" s="84" t="s">
        <v>235</v>
      </c>
      <c r="TRC1359" s="84" t="s">
        <v>236</v>
      </c>
      <c r="TRD1359" s="84">
        <f>TRD1355</f>
        <v>1000000</v>
      </c>
      <c r="TRE1359" s="84">
        <f t="shared" si="967"/>
        <v>0</v>
      </c>
      <c r="TRF1359" s="84">
        <f t="shared" si="967"/>
        <v>0</v>
      </c>
      <c r="TRG1359" s="84">
        <f t="shared" si="967"/>
        <v>1000000</v>
      </c>
      <c r="TRH1359" s="84">
        <f t="shared" si="967"/>
        <v>0</v>
      </c>
      <c r="TRI1359" s="84">
        <f t="shared" si="967"/>
        <v>0</v>
      </c>
      <c r="TRJ1359" s="84">
        <f t="shared" si="967"/>
        <v>0</v>
      </c>
      <c r="TRK1359" s="84">
        <f t="shared" si="967"/>
        <v>0</v>
      </c>
      <c r="TRL1359" s="84">
        <f t="shared" si="967"/>
        <v>1000000</v>
      </c>
      <c r="TRR1359" s="84" t="s">
        <v>235</v>
      </c>
      <c r="TRS1359" s="84" t="s">
        <v>236</v>
      </c>
      <c r="TRT1359" s="84">
        <f>TRT1355</f>
        <v>1000000</v>
      </c>
      <c r="TRU1359" s="84">
        <f t="shared" si="967"/>
        <v>0</v>
      </c>
      <c r="TRV1359" s="84">
        <f t="shared" si="967"/>
        <v>0</v>
      </c>
      <c r="TRW1359" s="84">
        <f t="shared" si="967"/>
        <v>1000000</v>
      </c>
      <c r="TRX1359" s="84">
        <f t="shared" si="967"/>
        <v>0</v>
      </c>
      <c r="TRY1359" s="84">
        <f t="shared" si="967"/>
        <v>0</v>
      </c>
      <c r="TRZ1359" s="84">
        <f t="shared" si="967"/>
        <v>0</v>
      </c>
      <c r="TSA1359" s="84">
        <f t="shared" si="967"/>
        <v>0</v>
      </c>
      <c r="TSB1359" s="84">
        <f t="shared" si="967"/>
        <v>1000000</v>
      </c>
      <c r="TSH1359" s="84" t="s">
        <v>235</v>
      </c>
      <c r="TSI1359" s="84" t="s">
        <v>236</v>
      </c>
      <c r="TSJ1359" s="84">
        <f>TSJ1355</f>
        <v>1000000</v>
      </c>
      <c r="TSK1359" s="84">
        <f t="shared" ref="TSK1359:TUN1360" si="968">TSK1355</f>
        <v>0</v>
      </c>
      <c r="TSL1359" s="84">
        <f t="shared" si="968"/>
        <v>0</v>
      </c>
      <c r="TSM1359" s="84">
        <f t="shared" si="968"/>
        <v>1000000</v>
      </c>
      <c r="TSN1359" s="84">
        <f t="shared" si="968"/>
        <v>0</v>
      </c>
      <c r="TSO1359" s="84">
        <f t="shared" si="968"/>
        <v>0</v>
      </c>
      <c r="TSP1359" s="84">
        <f t="shared" si="968"/>
        <v>0</v>
      </c>
      <c r="TSQ1359" s="84">
        <f t="shared" si="968"/>
        <v>0</v>
      </c>
      <c r="TSR1359" s="84">
        <f t="shared" si="968"/>
        <v>1000000</v>
      </c>
      <c r="TSX1359" s="84" t="s">
        <v>235</v>
      </c>
      <c r="TSY1359" s="84" t="s">
        <v>236</v>
      </c>
      <c r="TSZ1359" s="84">
        <f>TSZ1355</f>
        <v>1000000</v>
      </c>
      <c r="TTA1359" s="84">
        <f t="shared" si="968"/>
        <v>0</v>
      </c>
      <c r="TTB1359" s="84">
        <f t="shared" si="968"/>
        <v>0</v>
      </c>
      <c r="TTC1359" s="84">
        <f t="shared" si="968"/>
        <v>1000000</v>
      </c>
      <c r="TTD1359" s="84">
        <f t="shared" si="968"/>
        <v>0</v>
      </c>
      <c r="TTE1359" s="84">
        <f t="shared" si="968"/>
        <v>0</v>
      </c>
      <c r="TTF1359" s="84">
        <f t="shared" si="968"/>
        <v>0</v>
      </c>
      <c r="TTG1359" s="84">
        <f t="shared" si="968"/>
        <v>0</v>
      </c>
      <c r="TTH1359" s="84">
        <f t="shared" si="968"/>
        <v>1000000</v>
      </c>
      <c r="TTN1359" s="84" t="s">
        <v>235</v>
      </c>
      <c r="TTO1359" s="84" t="s">
        <v>236</v>
      </c>
      <c r="TTP1359" s="84">
        <f>TTP1355</f>
        <v>1000000</v>
      </c>
      <c r="TTQ1359" s="84">
        <f t="shared" si="968"/>
        <v>0</v>
      </c>
      <c r="TTR1359" s="84">
        <f t="shared" si="968"/>
        <v>0</v>
      </c>
      <c r="TTS1359" s="84">
        <f t="shared" si="968"/>
        <v>1000000</v>
      </c>
      <c r="TTT1359" s="84">
        <f t="shared" si="968"/>
        <v>0</v>
      </c>
      <c r="TTU1359" s="84">
        <f t="shared" si="968"/>
        <v>0</v>
      </c>
      <c r="TTV1359" s="84">
        <f t="shared" si="968"/>
        <v>0</v>
      </c>
      <c r="TTW1359" s="84">
        <f t="shared" si="968"/>
        <v>0</v>
      </c>
      <c r="TTX1359" s="84">
        <f t="shared" si="968"/>
        <v>1000000</v>
      </c>
      <c r="TUD1359" s="84" t="s">
        <v>235</v>
      </c>
      <c r="TUE1359" s="84" t="s">
        <v>236</v>
      </c>
      <c r="TUF1359" s="84">
        <f>TUF1355</f>
        <v>1000000</v>
      </c>
      <c r="TUG1359" s="84">
        <f t="shared" si="968"/>
        <v>0</v>
      </c>
      <c r="TUH1359" s="84">
        <f t="shared" si="968"/>
        <v>0</v>
      </c>
      <c r="TUI1359" s="84">
        <f t="shared" si="968"/>
        <v>1000000</v>
      </c>
      <c r="TUJ1359" s="84">
        <f t="shared" si="968"/>
        <v>0</v>
      </c>
      <c r="TUK1359" s="84">
        <f t="shared" si="968"/>
        <v>0</v>
      </c>
      <c r="TUL1359" s="84">
        <f t="shared" si="968"/>
        <v>0</v>
      </c>
      <c r="TUM1359" s="84">
        <f t="shared" si="968"/>
        <v>0</v>
      </c>
      <c r="TUN1359" s="84">
        <f t="shared" si="968"/>
        <v>1000000</v>
      </c>
      <c r="TUT1359" s="84" t="s">
        <v>235</v>
      </c>
      <c r="TUU1359" s="84" t="s">
        <v>236</v>
      </c>
      <c r="TUV1359" s="84">
        <f>TUV1355</f>
        <v>1000000</v>
      </c>
      <c r="TUW1359" s="84">
        <f t="shared" ref="TUW1359:TWZ1360" si="969">TUW1355</f>
        <v>0</v>
      </c>
      <c r="TUX1359" s="84">
        <f t="shared" si="969"/>
        <v>0</v>
      </c>
      <c r="TUY1359" s="84">
        <f t="shared" si="969"/>
        <v>1000000</v>
      </c>
      <c r="TUZ1359" s="84">
        <f t="shared" si="969"/>
        <v>0</v>
      </c>
      <c r="TVA1359" s="84">
        <f t="shared" si="969"/>
        <v>0</v>
      </c>
      <c r="TVB1359" s="84">
        <f t="shared" si="969"/>
        <v>0</v>
      </c>
      <c r="TVC1359" s="84">
        <f t="shared" si="969"/>
        <v>0</v>
      </c>
      <c r="TVD1359" s="84">
        <f t="shared" si="969"/>
        <v>1000000</v>
      </c>
      <c r="TVJ1359" s="84" t="s">
        <v>235</v>
      </c>
      <c r="TVK1359" s="84" t="s">
        <v>236</v>
      </c>
      <c r="TVL1359" s="84">
        <f>TVL1355</f>
        <v>1000000</v>
      </c>
      <c r="TVM1359" s="84">
        <f t="shared" si="969"/>
        <v>0</v>
      </c>
      <c r="TVN1359" s="84">
        <f t="shared" si="969"/>
        <v>0</v>
      </c>
      <c r="TVO1359" s="84">
        <f t="shared" si="969"/>
        <v>1000000</v>
      </c>
      <c r="TVP1359" s="84">
        <f t="shared" si="969"/>
        <v>0</v>
      </c>
      <c r="TVQ1359" s="84">
        <f t="shared" si="969"/>
        <v>0</v>
      </c>
      <c r="TVR1359" s="84">
        <f t="shared" si="969"/>
        <v>0</v>
      </c>
      <c r="TVS1359" s="84">
        <f t="shared" si="969"/>
        <v>0</v>
      </c>
      <c r="TVT1359" s="84">
        <f t="shared" si="969"/>
        <v>1000000</v>
      </c>
      <c r="TVZ1359" s="84" t="s">
        <v>235</v>
      </c>
      <c r="TWA1359" s="84" t="s">
        <v>236</v>
      </c>
      <c r="TWB1359" s="84">
        <f>TWB1355</f>
        <v>1000000</v>
      </c>
      <c r="TWC1359" s="84">
        <f t="shared" si="969"/>
        <v>0</v>
      </c>
      <c r="TWD1359" s="84">
        <f t="shared" si="969"/>
        <v>0</v>
      </c>
      <c r="TWE1359" s="84">
        <f t="shared" si="969"/>
        <v>1000000</v>
      </c>
      <c r="TWF1359" s="84">
        <f t="shared" si="969"/>
        <v>0</v>
      </c>
      <c r="TWG1359" s="84">
        <f t="shared" si="969"/>
        <v>0</v>
      </c>
      <c r="TWH1359" s="84">
        <f t="shared" si="969"/>
        <v>0</v>
      </c>
      <c r="TWI1359" s="84">
        <f t="shared" si="969"/>
        <v>0</v>
      </c>
      <c r="TWJ1359" s="84">
        <f t="shared" si="969"/>
        <v>1000000</v>
      </c>
      <c r="TWP1359" s="84" t="s">
        <v>235</v>
      </c>
      <c r="TWQ1359" s="84" t="s">
        <v>236</v>
      </c>
      <c r="TWR1359" s="84">
        <f>TWR1355</f>
        <v>1000000</v>
      </c>
      <c r="TWS1359" s="84">
        <f t="shared" si="969"/>
        <v>0</v>
      </c>
      <c r="TWT1359" s="84">
        <f t="shared" si="969"/>
        <v>0</v>
      </c>
      <c r="TWU1359" s="84">
        <f t="shared" si="969"/>
        <v>1000000</v>
      </c>
      <c r="TWV1359" s="84">
        <f t="shared" si="969"/>
        <v>0</v>
      </c>
      <c r="TWW1359" s="84">
        <f t="shared" si="969"/>
        <v>0</v>
      </c>
      <c r="TWX1359" s="84">
        <f t="shared" si="969"/>
        <v>0</v>
      </c>
      <c r="TWY1359" s="84">
        <f t="shared" si="969"/>
        <v>0</v>
      </c>
      <c r="TWZ1359" s="84">
        <f t="shared" si="969"/>
        <v>1000000</v>
      </c>
      <c r="TXF1359" s="84" t="s">
        <v>235</v>
      </c>
      <c r="TXG1359" s="84" t="s">
        <v>236</v>
      </c>
      <c r="TXH1359" s="84">
        <f>TXH1355</f>
        <v>1000000</v>
      </c>
      <c r="TXI1359" s="84">
        <f t="shared" ref="TXI1359:TZL1360" si="970">TXI1355</f>
        <v>0</v>
      </c>
      <c r="TXJ1359" s="84">
        <f t="shared" si="970"/>
        <v>0</v>
      </c>
      <c r="TXK1359" s="84">
        <f t="shared" si="970"/>
        <v>1000000</v>
      </c>
      <c r="TXL1359" s="84">
        <f t="shared" si="970"/>
        <v>0</v>
      </c>
      <c r="TXM1359" s="84">
        <f t="shared" si="970"/>
        <v>0</v>
      </c>
      <c r="TXN1359" s="84">
        <f t="shared" si="970"/>
        <v>0</v>
      </c>
      <c r="TXO1359" s="84">
        <f t="shared" si="970"/>
        <v>0</v>
      </c>
      <c r="TXP1359" s="84">
        <f t="shared" si="970"/>
        <v>1000000</v>
      </c>
      <c r="TXV1359" s="84" t="s">
        <v>235</v>
      </c>
      <c r="TXW1359" s="84" t="s">
        <v>236</v>
      </c>
      <c r="TXX1359" s="84">
        <f>TXX1355</f>
        <v>1000000</v>
      </c>
      <c r="TXY1359" s="84">
        <f t="shared" si="970"/>
        <v>0</v>
      </c>
      <c r="TXZ1359" s="84">
        <f t="shared" si="970"/>
        <v>0</v>
      </c>
      <c r="TYA1359" s="84">
        <f t="shared" si="970"/>
        <v>1000000</v>
      </c>
      <c r="TYB1359" s="84">
        <f t="shared" si="970"/>
        <v>0</v>
      </c>
      <c r="TYC1359" s="84">
        <f t="shared" si="970"/>
        <v>0</v>
      </c>
      <c r="TYD1359" s="84">
        <f t="shared" si="970"/>
        <v>0</v>
      </c>
      <c r="TYE1359" s="84">
        <f t="shared" si="970"/>
        <v>0</v>
      </c>
      <c r="TYF1359" s="84">
        <f t="shared" si="970"/>
        <v>1000000</v>
      </c>
      <c r="TYL1359" s="84" t="s">
        <v>235</v>
      </c>
      <c r="TYM1359" s="84" t="s">
        <v>236</v>
      </c>
      <c r="TYN1359" s="84">
        <f>TYN1355</f>
        <v>1000000</v>
      </c>
      <c r="TYO1359" s="84">
        <f t="shared" si="970"/>
        <v>0</v>
      </c>
      <c r="TYP1359" s="84">
        <f t="shared" si="970"/>
        <v>0</v>
      </c>
      <c r="TYQ1359" s="84">
        <f t="shared" si="970"/>
        <v>1000000</v>
      </c>
      <c r="TYR1359" s="84">
        <f t="shared" si="970"/>
        <v>0</v>
      </c>
      <c r="TYS1359" s="84">
        <f t="shared" si="970"/>
        <v>0</v>
      </c>
      <c r="TYT1359" s="84">
        <f t="shared" si="970"/>
        <v>0</v>
      </c>
      <c r="TYU1359" s="84">
        <f t="shared" si="970"/>
        <v>0</v>
      </c>
      <c r="TYV1359" s="84">
        <f t="shared" si="970"/>
        <v>1000000</v>
      </c>
      <c r="TZB1359" s="84" t="s">
        <v>235</v>
      </c>
      <c r="TZC1359" s="84" t="s">
        <v>236</v>
      </c>
      <c r="TZD1359" s="84">
        <f>TZD1355</f>
        <v>1000000</v>
      </c>
      <c r="TZE1359" s="84">
        <f t="shared" si="970"/>
        <v>0</v>
      </c>
      <c r="TZF1359" s="84">
        <f t="shared" si="970"/>
        <v>0</v>
      </c>
      <c r="TZG1359" s="84">
        <f t="shared" si="970"/>
        <v>1000000</v>
      </c>
      <c r="TZH1359" s="84">
        <f t="shared" si="970"/>
        <v>0</v>
      </c>
      <c r="TZI1359" s="84">
        <f t="shared" si="970"/>
        <v>0</v>
      </c>
      <c r="TZJ1359" s="84">
        <f t="shared" si="970"/>
        <v>0</v>
      </c>
      <c r="TZK1359" s="84">
        <f t="shared" si="970"/>
        <v>0</v>
      </c>
      <c r="TZL1359" s="84">
        <f t="shared" si="970"/>
        <v>1000000</v>
      </c>
      <c r="TZR1359" s="84" t="s">
        <v>235</v>
      </c>
      <c r="TZS1359" s="84" t="s">
        <v>236</v>
      </c>
      <c r="TZT1359" s="84">
        <f>TZT1355</f>
        <v>1000000</v>
      </c>
      <c r="TZU1359" s="84">
        <f t="shared" ref="TZU1359:UBX1360" si="971">TZU1355</f>
        <v>0</v>
      </c>
      <c r="TZV1359" s="84">
        <f t="shared" si="971"/>
        <v>0</v>
      </c>
      <c r="TZW1359" s="84">
        <f t="shared" si="971"/>
        <v>1000000</v>
      </c>
      <c r="TZX1359" s="84">
        <f t="shared" si="971"/>
        <v>0</v>
      </c>
      <c r="TZY1359" s="84">
        <f t="shared" si="971"/>
        <v>0</v>
      </c>
      <c r="TZZ1359" s="84">
        <f t="shared" si="971"/>
        <v>0</v>
      </c>
      <c r="UAA1359" s="84">
        <f t="shared" si="971"/>
        <v>0</v>
      </c>
      <c r="UAB1359" s="84">
        <f t="shared" si="971"/>
        <v>1000000</v>
      </c>
      <c r="UAH1359" s="84" t="s">
        <v>235</v>
      </c>
      <c r="UAI1359" s="84" t="s">
        <v>236</v>
      </c>
      <c r="UAJ1359" s="84">
        <f>UAJ1355</f>
        <v>1000000</v>
      </c>
      <c r="UAK1359" s="84">
        <f t="shared" si="971"/>
        <v>0</v>
      </c>
      <c r="UAL1359" s="84">
        <f t="shared" si="971"/>
        <v>0</v>
      </c>
      <c r="UAM1359" s="84">
        <f t="shared" si="971"/>
        <v>1000000</v>
      </c>
      <c r="UAN1359" s="84">
        <f t="shared" si="971"/>
        <v>0</v>
      </c>
      <c r="UAO1359" s="84">
        <f t="shared" si="971"/>
        <v>0</v>
      </c>
      <c r="UAP1359" s="84">
        <f t="shared" si="971"/>
        <v>0</v>
      </c>
      <c r="UAQ1359" s="84">
        <f t="shared" si="971"/>
        <v>0</v>
      </c>
      <c r="UAR1359" s="84">
        <f t="shared" si="971"/>
        <v>1000000</v>
      </c>
      <c r="UAX1359" s="84" t="s">
        <v>235</v>
      </c>
      <c r="UAY1359" s="84" t="s">
        <v>236</v>
      </c>
      <c r="UAZ1359" s="84">
        <f>UAZ1355</f>
        <v>1000000</v>
      </c>
      <c r="UBA1359" s="84">
        <f t="shared" si="971"/>
        <v>0</v>
      </c>
      <c r="UBB1359" s="84">
        <f t="shared" si="971"/>
        <v>0</v>
      </c>
      <c r="UBC1359" s="84">
        <f t="shared" si="971"/>
        <v>1000000</v>
      </c>
      <c r="UBD1359" s="84">
        <f t="shared" si="971"/>
        <v>0</v>
      </c>
      <c r="UBE1359" s="84">
        <f t="shared" si="971"/>
        <v>0</v>
      </c>
      <c r="UBF1359" s="84">
        <f t="shared" si="971"/>
        <v>0</v>
      </c>
      <c r="UBG1359" s="84">
        <f t="shared" si="971"/>
        <v>0</v>
      </c>
      <c r="UBH1359" s="84">
        <f t="shared" si="971"/>
        <v>1000000</v>
      </c>
      <c r="UBN1359" s="84" t="s">
        <v>235</v>
      </c>
      <c r="UBO1359" s="84" t="s">
        <v>236</v>
      </c>
      <c r="UBP1359" s="84">
        <f>UBP1355</f>
        <v>1000000</v>
      </c>
      <c r="UBQ1359" s="84">
        <f t="shared" si="971"/>
        <v>0</v>
      </c>
      <c r="UBR1359" s="84">
        <f t="shared" si="971"/>
        <v>0</v>
      </c>
      <c r="UBS1359" s="84">
        <f t="shared" si="971"/>
        <v>1000000</v>
      </c>
      <c r="UBT1359" s="84">
        <f t="shared" si="971"/>
        <v>0</v>
      </c>
      <c r="UBU1359" s="84">
        <f t="shared" si="971"/>
        <v>0</v>
      </c>
      <c r="UBV1359" s="84">
        <f t="shared" si="971"/>
        <v>0</v>
      </c>
      <c r="UBW1359" s="84">
        <f t="shared" si="971"/>
        <v>0</v>
      </c>
      <c r="UBX1359" s="84">
        <f t="shared" si="971"/>
        <v>1000000</v>
      </c>
      <c r="UCD1359" s="84" t="s">
        <v>235</v>
      </c>
      <c r="UCE1359" s="84" t="s">
        <v>236</v>
      </c>
      <c r="UCF1359" s="84">
        <f>UCF1355</f>
        <v>1000000</v>
      </c>
      <c r="UCG1359" s="84">
        <f t="shared" ref="UCG1359:UEJ1360" si="972">UCG1355</f>
        <v>0</v>
      </c>
      <c r="UCH1359" s="84">
        <f t="shared" si="972"/>
        <v>0</v>
      </c>
      <c r="UCI1359" s="84">
        <f t="shared" si="972"/>
        <v>1000000</v>
      </c>
      <c r="UCJ1359" s="84">
        <f t="shared" si="972"/>
        <v>0</v>
      </c>
      <c r="UCK1359" s="84">
        <f t="shared" si="972"/>
        <v>0</v>
      </c>
      <c r="UCL1359" s="84">
        <f t="shared" si="972"/>
        <v>0</v>
      </c>
      <c r="UCM1359" s="84">
        <f t="shared" si="972"/>
        <v>0</v>
      </c>
      <c r="UCN1359" s="84">
        <f t="shared" si="972"/>
        <v>1000000</v>
      </c>
      <c r="UCT1359" s="84" t="s">
        <v>235</v>
      </c>
      <c r="UCU1359" s="84" t="s">
        <v>236</v>
      </c>
      <c r="UCV1359" s="84">
        <f>UCV1355</f>
        <v>1000000</v>
      </c>
      <c r="UCW1359" s="84">
        <f t="shared" si="972"/>
        <v>0</v>
      </c>
      <c r="UCX1359" s="84">
        <f t="shared" si="972"/>
        <v>0</v>
      </c>
      <c r="UCY1359" s="84">
        <f t="shared" si="972"/>
        <v>1000000</v>
      </c>
      <c r="UCZ1359" s="84">
        <f t="shared" si="972"/>
        <v>0</v>
      </c>
      <c r="UDA1359" s="84">
        <f t="shared" si="972"/>
        <v>0</v>
      </c>
      <c r="UDB1359" s="84">
        <f t="shared" si="972"/>
        <v>0</v>
      </c>
      <c r="UDC1359" s="84">
        <f t="shared" si="972"/>
        <v>0</v>
      </c>
      <c r="UDD1359" s="84">
        <f t="shared" si="972"/>
        <v>1000000</v>
      </c>
      <c r="UDJ1359" s="84" t="s">
        <v>235</v>
      </c>
      <c r="UDK1359" s="84" t="s">
        <v>236</v>
      </c>
      <c r="UDL1359" s="84">
        <f>UDL1355</f>
        <v>1000000</v>
      </c>
      <c r="UDM1359" s="84">
        <f t="shared" si="972"/>
        <v>0</v>
      </c>
      <c r="UDN1359" s="84">
        <f t="shared" si="972"/>
        <v>0</v>
      </c>
      <c r="UDO1359" s="84">
        <f t="shared" si="972"/>
        <v>1000000</v>
      </c>
      <c r="UDP1359" s="84">
        <f t="shared" si="972"/>
        <v>0</v>
      </c>
      <c r="UDQ1359" s="84">
        <f t="shared" si="972"/>
        <v>0</v>
      </c>
      <c r="UDR1359" s="84">
        <f t="shared" si="972"/>
        <v>0</v>
      </c>
      <c r="UDS1359" s="84">
        <f t="shared" si="972"/>
        <v>0</v>
      </c>
      <c r="UDT1359" s="84">
        <f t="shared" si="972"/>
        <v>1000000</v>
      </c>
      <c r="UDZ1359" s="84" t="s">
        <v>235</v>
      </c>
      <c r="UEA1359" s="84" t="s">
        <v>236</v>
      </c>
      <c r="UEB1359" s="84">
        <f>UEB1355</f>
        <v>1000000</v>
      </c>
      <c r="UEC1359" s="84">
        <f t="shared" si="972"/>
        <v>0</v>
      </c>
      <c r="UED1359" s="84">
        <f t="shared" si="972"/>
        <v>0</v>
      </c>
      <c r="UEE1359" s="84">
        <f t="shared" si="972"/>
        <v>1000000</v>
      </c>
      <c r="UEF1359" s="84">
        <f t="shared" si="972"/>
        <v>0</v>
      </c>
      <c r="UEG1359" s="84">
        <f t="shared" si="972"/>
        <v>0</v>
      </c>
      <c r="UEH1359" s="84">
        <f t="shared" si="972"/>
        <v>0</v>
      </c>
      <c r="UEI1359" s="84">
        <f t="shared" si="972"/>
        <v>0</v>
      </c>
      <c r="UEJ1359" s="84">
        <f t="shared" si="972"/>
        <v>1000000</v>
      </c>
      <c r="UEP1359" s="84" t="s">
        <v>235</v>
      </c>
      <c r="UEQ1359" s="84" t="s">
        <v>236</v>
      </c>
      <c r="UER1359" s="84">
        <f>UER1355</f>
        <v>1000000</v>
      </c>
      <c r="UES1359" s="84">
        <f t="shared" ref="UES1359:UGV1360" si="973">UES1355</f>
        <v>0</v>
      </c>
      <c r="UET1359" s="84">
        <f t="shared" si="973"/>
        <v>0</v>
      </c>
      <c r="UEU1359" s="84">
        <f t="shared" si="973"/>
        <v>1000000</v>
      </c>
      <c r="UEV1359" s="84">
        <f t="shared" si="973"/>
        <v>0</v>
      </c>
      <c r="UEW1359" s="84">
        <f t="shared" si="973"/>
        <v>0</v>
      </c>
      <c r="UEX1359" s="84">
        <f t="shared" si="973"/>
        <v>0</v>
      </c>
      <c r="UEY1359" s="84">
        <f t="shared" si="973"/>
        <v>0</v>
      </c>
      <c r="UEZ1359" s="84">
        <f t="shared" si="973"/>
        <v>1000000</v>
      </c>
      <c r="UFF1359" s="84" t="s">
        <v>235</v>
      </c>
      <c r="UFG1359" s="84" t="s">
        <v>236</v>
      </c>
      <c r="UFH1359" s="84">
        <f>UFH1355</f>
        <v>1000000</v>
      </c>
      <c r="UFI1359" s="84">
        <f t="shared" si="973"/>
        <v>0</v>
      </c>
      <c r="UFJ1359" s="84">
        <f t="shared" si="973"/>
        <v>0</v>
      </c>
      <c r="UFK1359" s="84">
        <f t="shared" si="973"/>
        <v>1000000</v>
      </c>
      <c r="UFL1359" s="84">
        <f t="shared" si="973"/>
        <v>0</v>
      </c>
      <c r="UFM1359" s="84">
        <f t="shared" si="973"/>
        <v>0</v>
      </c>
      <c r="UFN1359" s="84">
        <f t="shared" si="973"/>
        <v>0</v>
      </c>
      <c r="UFO1359" s="84">
        <f t="shared" si="973"/>
        <v>0</v>
      </c>
      <c r="UFP1359" s="84">
        <f t="shared" si="973"/>
        <v>1000000</v>
      </c>
      <c r="UFV1359" s="84" t="s">
        <v>235</v>
      </c>
      <c r="UFW1359" s="84" t="s">
        <v>236</v>
      </c>
      <c r="UFX1359" s="84">
        <f>UFX1355</f>
        <v>1000000</v>
      </c>
      <c r="UFY1359" s="84">
        <f t="shared" si="973"/>
        <v>0</v>
      </c>
      <c r="UFZ1359" s="84">
        <f t="shared" si="973"/>
        <v>0</v>
      </c>
      <c r="UGA1359" s="84">
        <f t="shared" si="973"/>
        <v>1000000</v>
      </c>
      <c r="UGB1359" s="84">
        <f t="shared" si="973"/>
        <v>0</v>
      </c>
      <c r="UGC1359" s="84">
        <f t="shared" si="973"/>
        <v>0</v>
      </c>
      <c r="UGD1359" s="84">
        <f t="shared" si="973"/>
        <v>0</v>
      </c>
      <c r="UGE1359" s="84">
        <f t="shared" si="973"/>
        <v>0</v>
      </c>
      <c r="UGF1359" s="84">
        <f t="shared" si="973"/>
        <v>1000000</v>
      </c>
      <c r="UGL1359" s="84" t="s">
        <v>235</v>
      </c>
      <c r="UGM1359" s="84" t="s">
        <v>236</v>
      </c>
      <c r="UGN1359" s="84">
        <f>UGN1355</f>
        <v>1000000</v>
      </c>
      <c r="UGO1359" s="84">
        <f t="shared" si="973"/>
        <v>0</v>
      </c>
      <c r="UGP1359" s="84">
        <f t="shared" si="973"/>
        <v>0</v>
      </c>
      <c r="UGQ1359" s="84">
        <f t="shared" si="973"/>
        <v>1000000</v>
      </c>
      <c r="UGR1359" s="84">
        <f t="shared" si="973"/>
        <v>0</v>
      </c>
      <c r="UGS1359" s="84">
        <f t="shared" si="973"/>
        <v>0</v>
      </c>
      <c r="UGT1359" s="84">
        <f t="shared" si="973"/>
        <v>0</v>
      </c>
      <c r="UGU1359" s="84">
        <f t="shared" si="973"/>
        <v>0</v>
      </c>
      <c r="UGV1359" s="84">
        <f t="shared" si="973"/>
        <v>1000000</v>
      </c>
      <c r="UHB1359" s="84" t="s">
        <v>235</v>
      </c>
      <c r="UHC1359" s="84" t="s">
        <v>236</v>
      </c>
      <c r="UHD1359" s="84">
        <f>UHD1355</f>
        <v>1000000</v>
      </c>
      <c r="UHE1359" s="84">
        <f t="shared" ref="UHE1359:UJH1360" si="974">UHE1355</f>
        <v>0</v>
      </c>
      <c r="UHF1359" s="84">
        <f t="shared" si="974"/>
        <v>0</v>
      </c>
      <c r="UHG1359" s="84">
        <f t="shared" si="974"/>
        <v>1000000</v>
      </c>
      <c r="UHH1359" s="84">
        <f t="shared" si="974"/>
        <v>0</v>
      </c>
      <c r="UHI1359" s="84">
        <f t="shared" si="974"/>
        <v>0</v>
      </c>
      <c r="UHJ1359" s="84">
        <f t="shared" si="974"/>
        <v>0</v>
      </c>
      <c r="UHK1359" s="84">
        <f t="shared" si="974"/>
        <v>0</v>
      </c>
      <c r="UHL1359" s="84">
        <f t="shared" si="974"/>
        <v>1000000</v>
      </c>
      <c r="UHR1359" s="84" t="s">
        <v>235</v>
      </c>
      <c r="UHS1359" s="84" t="s">
        <v>236</v>
      </c>
      <c r="UHT1359" s="84">
        <f>UHT1355</f>
        <v>1000000</v>
      </c>
      <c r="UHU1359" s="84">
        <f t="shared" si="974"/>
        <v>0</v>
      </c>
      <c r="UHV1359" s="84">
        <f t="shared" si="974"/>
        <v>0</v>
      </c>
      <c r="UHW1359" s="84">
        <f t="shared" si="974"/>
        <v>1000000</v>
      </c>
      <c r="UHX1359" s="84">
        <f t="shared" si="974"/>
        <v>0</v>
      </c>
      <c r="UHY1359" s="84">
        <f t="shared" si="974"/>
        <v>0</v>
      </c>
      <c r="UHZ1359" s="84">
        <f t="shared" si="974"/>
        <v>0</v>
      </c>
      <c r="UIA1359" s="84">
        <f t="shared" si="974"/>
        <v>0</v>
      </c>
      <c r="UIB1359" s="84">
        <f t="shared" si="974"/>
        <v>1000000</v>
      </c>
      <c r="UIH1359" s="84" t="s">
        <v>235</v>
      </c>
      <c r="UII1359" s="84" t="s">
        <v>236</v>
      </c>
      <c r="UIJ1359" s="84">
        <f>UIJ1355</f>
        <v>1000000</v>
      </c>
      <c r="UIK1359" s="84">
        <f t="shared" si="974"/>
        <v>0</v>
      </c>
      <c r="UIL1359" s="84">
        <f t="shared" si="974"/>
        <v>0</v>
      </c>
      <c r="UIM1359" s="84">
        <f t="shared" si="974"/>
        <v>1000000</v>
      </c>
      <c r="UIN1359" s="84">
        <f t="shared" si="974"/>
        <v>0</v>
      </c>
      <c r="UIO1359" s="84">
        <f t="shared" si="974"/>
        <v>0</v>
      </c>
      <c r="UIP1359" s="84">
        <f t="shared" si="974"/>
        <v>0</v>
      </c>
      <c r="UIQ1359" s="84">
        <f t="shared" si="974"/>
        <v>0</v>
      </c>
      <c r="UIR1359" s="84">
        <f t="shared" si="974"/>
        <v>1000000</v>
      </c>
      <c r="UIX1359" s="84" t="s">
        <v>235</v>
      </c>
      <c r="UIY1359" s="84" t="s">
        <v>236</v>
      </c>
      <c r="UIZ1359" s="84">
        <f>UIZ1355</f>
        <v>1000000</v>
      </c>
      <c r="UJA1359" s="84">
        <f t="shared" si="974"/>
        <v>0</v>
      </c>
      <c r="UJB1359" s="84">
        <f t="shared" si="974"/>
        <v>0</v>
      </c>
      <c r="UJC1359" s="84">
        <f t="shared" si="974"/>
        <v>1000000</v>
      </c>
      <c r="UJD1359" s="84">
        <f t="shared" si="974"/>
        <v>0</v>
      </c>
      <c r="UJE1359" s="84">
        <f t="shared" si="974"/>
        <v>0</v>
      </c>
      <c r="UJF1359" s="84">
        <f t="shared" si="974"/>
        <v>0</v>
      </c>
      <c r="UJG1359" s="84">
        <f t="shared" si="974"/>
        <v>0</v>
      </c>
      <c r="UJH1359" s="84">
        <f t="shared" si="974"/>
        <v>1000000</v>
      </c>
      <c r="UJN1359" s="84" t="s">
        <v>235</v>
      </c>
      <c r="UJO1359" s="84" t="s">
        <v>236</v>
      </c>
      <c r="UJP1359" s="84">
        <f>UJP1355</f>
        <v>1000000</v>
      </c>
      <c r="UJQ1359" s="84">
        <f t="shared" ref="UJQ1359:ULT1360" si="975">UJQ1355</f>
        <v>0</v>
      </c>
      <c r="UJR1359" s="84">
        <f t="shared" si="975"/>
        <v>0</v>
      </c>
      <c r="UJS1359" s="84">
        <f t="shared" si="975"/>
        <v>1000000</v>
      </c>
      <c r="UJT1359" s="84">
        <f t="shared" si="975"/>
        <v>0</v>
      </c>
      <c r="UJU1359" s="84">
        <f t="shared" si="975"/>
        <v>0</v>
      </c>
      <c r="UJV1359" s="84">
        <f t="shared" si="975"/>
        <v>0</v>
      </c>
      <c r="UJW1359" s="84">
        <f t="shared" si="975"/>
        <v>0</v>
      </c>
      <c r="UJX1359" s="84">
        <f t="shared" si="975"/>
        <v>1000000</v>
      </c>
      <c r="UKD1359" s="84" t="s">
        <v>235</v>
      </c>
      <c r="UKE1359" s="84" t="s">
        <v>236</v>
      </c>
      <c r="UKF1359" s="84">
        <f>UKF1355</f>
        <v>1000000</v>
      </c>
      <c r="UKG1359" s="84">
        <f t="shared" si="975"/>
        <v>0</v>
      </c>
      <c r="UKH1359" s="84">
        <f t="shared" si="975"/>
        <v>0</v>
      </c>
      <c r="UKI1359" s="84">
        <f t="shared" si="975"/>
        <v>1000000</v>
      </c>
      <c r="UKJ1359" s="84">
        <f t="shared" si="975"/>
        <v>0</v>
      </c>
      <c r="UKK1359" s="84">
        <f t="shared" si="975"/>
        <v>0</v>
      </c>
      <c r="UKL1359" s="84">
        <f t="shared" si="975"/>
        <v>0</v>
      </c>
      <c r="UKM1359" s="84">
        <f t="shared" si="975"/>
        <v>0</v>
      </c>
      <c r="UKN1359" s="84">
        <f t="shared" si="975"/>
        <v>1000000</v>
      </c>
      <c r="UKT1359" s="84" t="s">
        <v>235</v>
      </c>
      <c r="UKU1359" s="84" t="s">
        <v>236</v>
      </c>
      <c r="UKV1359" s="84">
        <f>UKV1355</f>
        <v>1000000</v>
      </c>
      <c r="UKW1359" s="84">
        <f t="shared" si="975"/>
        <v>0</v>
      </c>
      <c r="UKX1359" s="84">
        <f t="shared" si="975"/>
        <v>0</v>
      </c>
      <c r="UKY1359" s="84">
        <f t="shared" si="975"/>
        <v>1000000</v>
      </c>
      <c r="UKZ1359" s="84">
        <f t="shared" si="975"/>
        <v>0</v>
      </c>
      <c r="ULA1359" s="84">
        <f t="shared" si="975"/>
        <v>0</v>
      </c>
      <c r="ULB1359" s="84">
        <f t="shared" si="975"/>
        <v>0</v>
      </c>
      <c r="ULC1359" s="84">
        <f t="shared" si="975"/>
        <v>0</v>
      </c>
      <c r="ULD1359" s="84">
        <f t="shared" si="975"/>
        <v>1000000</v>
      </c>
      <c r="ULJ1359" s="84" t="s">
        <v>235</v>
      </c>
      <c r="ULK1359" s="84" t="s">
        <v>236</v>
      </c>
      <c r="ULL1359" s="84">
        <f>ULL1355</f>
        <v>1000000</v>
      </c>
      <c r="ULM1359" s="84">
        <f t="shared" si="975"/>
        <v>0</v>
      </c>
      <c r="ULN1359" s="84">
        <f t="shared" si="975"/>
        <v>0</v>
      </c>
      <c r="ULO1359" s="84">
        <f t="shared" si="975"/>
        <v>1000000</v>
      </c>
      <c r="ULP1359" s="84">
        <f t="shared" si="975"/>
        <v>0</v>
      </c>
      <c r="ULQ1359" s="84">
        <f t="shared" si="975"/>
        <v>0</v>
      </c>
      <c r="ULR1359" s="84">
        <f t="shared" si="975"/>
        <v>0</v>
      </c>
      <c r="ULS1359" s="84">
        <f t="shared" si="975"/>
        <v>0</v>
      </c>
      <c r="ULT1359" s="84">
        <f t="shared" si="975"/>
        <v>1000000</v>
      </c>
      <c r="ULZ1359" s="84" t="s">
        <v>235</v>
      </c>
      <c r="UMA1359" s="84" t="s">
        <v>236</v>
      </c>
      <c r="UMB1359" s="84">
        <f>UMB1355</f>
        <v>1000000</v>
      </c>
      <c r="UMC1359" s="84">
        <f t="shared" ref="UMC1359:UOF1360" si="976">UMC1355</f>
        <v>0</v>
      </c>
      <c r="UMD1359" s="84">
        <f t="shared" si="976"/>
        <v>0</v>
      </c>
      <c r="UME1359" s="84">
        <f t="shared" si="976"/>
        <v>1000000</v>
      </c>
      <c r="UMF1359" s="84">
        <f t="shared" si="976"/>
        <v>0</v>
      </c>
      <c r="UMG1359" s="84">
        <f t="shared" si="976"/>
        <v>0</v>
      </c>
      <c r="UMH1359" s="84">
        <f t="shared" si="976"/>
        <v>0</v>
      </c>
      <c r="UMI1359" s="84">
        <f t="shared" si="976"/>
        <v>0</v>
      </c>
      <c r="UMJ1359" s="84">
        <f t="shared" si="976"/>
        <v>1000000</v>
      </c>
      <c r="UMP1359" s="84" t="s">
        <v>235</v>
      </c>
      <c r="UMQ1359" s="84" t="s">
        <v>236</v>
      </c>
      <c r="UMR1359" s="84">
        <f>UMR1355</f>
        <v>1000000</v>
      </c>
      <c r="UMS1359" s="84">
        <f t="shared" si="976"/>
        <v>0</v>
      </c>
      <c r="UMT1359" s="84">
        <f t="shared" si="976"/>
        <v>0</v>
      </c>
      <c r="UMU1359" s="84">
        <f t="shared" si="976"/>
        <v>1000000</v>
      </c>
      <c r="UMV1359" s="84">
        <f t="shared" si="976"/>
        <v>0</v>
      </c>
      <c r="UMW1359" s="84">
        <f t="shared" si="976"/>
        <v>0</v>
      </c>
      <c r="UMX1359" s="84">
        <f t="shared" si="976"/>
        <v>0</v>
      </c>
      <c r="UMY1359" s="84">
        <f t="shared" si="976"/>
        <v>0</v>
      </c>
      <c r="UMZ1359" s="84">
        <f t="shared" si="976"/>
        <v>1000000</v>
      </c>
      <c r="UNF1359" s="84" t="s">
        <v>235</v>
      </c>
      <c r="UNG1359" s="84" t="s">
        <v>236</v>
      </c>
      <c r="UNH1359" s="84">
        <f>UNH1355</f>
        <v>1000000</v>
      </c>
      <c r="UNI1359" s="84">
        <f t="shared" si="976"/>
        <v>0</v>
      </c>
      <c r="UNJ1359" s="84">
        <f t="shared" si="976"/>
        <v>0</v>
      </c>
      <c r="UNK1359" s="84">
        <f t="shared" si="976"/>
        <v>1000000</v>
      </c>
      <c r="UNL1359" s="84">
        <f t="shared" si="976"/>
        <v>0</v>
      </c>
      <c r="UNM1359" s="84">
        <f t="shared" si="976"/>
        <v>0</v>
      </c>
      <c r="UNN1359" s="84">
        <f t="shared" si="976"/>
        <v>0</v>
      </c>
      <c r="UNO1359" s="84">
        <f t="shared" si="976"/>
        <v>0</v>
      </c>
      <c r="UNP1359" s="84">
        <f t="shared" si="976"/>
        <v>1000000</v>
      </c>
      <c r="UNV1359" s="84" t="s">
        <v>235</v>
      </c>
      <c r="UNW1359" s="84" t="s">
        <v>236</v>
      </c>
      <c r="UNX1359" s="84">
        <f>UNX1355</f>
        <v>1000000</v>
      </c>
      <c r="UNY1359" s="84">
        <f t="shared" si="976"/>
        <v>0</v>
      </c>
      <c r="UNZ1359" s="84">
        <f t="shared" si="976"/>
        <v>0</v>
      </c>
      <c r="UOA1359" s="84">
        <f t="shared" si="976"/>
        <v>1000000</v>
      </c>
      <c r="UOB1359" s="84">
        <f t="shared" si="976"/>
        <v>0</v>
      </c>
      <c r="UOC1359" s="84">
        <f t="shared" si="976"/>
        <v>0</v>
      </c>
      <c r="UOD1359" s="84">
        <f t="shared" si="976"/>
        <v>0</v>
      </c>
      <c r="UOE1359" s="84">
        <f t="shared" si="976"/>
        <v>0</v>
      </c>
      <c r="UOF1359" s="84">
        <f t="shared" si="976"/>
        <v>1000000</v>
      </c>
      <c r="UOL1359" s="84" t="s">
        <v>235</v>
      </c>
      <c r="UOM1359" s="84" t="s">
        <v>236</v>
      </c>
      <c r="UON1359" s="84">
        <f>UON1355</f>
        <v>1000000</v>
      </c>
      <c r="UOO1359" s="84">
        <f t="shared" ref="UOO1359:UQR1360" si="977">UOO1355</f>
        <v>0</v>
      </c>
      <c r="UOP1359" s="84">
        <f t="shared" si="977"/>
        <v>0</v>
      </c>
      <c r="UOQ1359" s="84">
        <f t="shared" si="977"/>
        <v>1000000</v>
      </c>
      <c r="UOR1359" s="84">
        <f t="shared" si="977"/>
        <v>0</v>
      </c>
      <c r="UOS1359" s="84">
        <f t="shared" si="977"/>
        <v>0</v>
      </c>
      <c r="UOT1359" s="84">
        <f t="shared" si="977"/>
        <v>0</v>
      </c>
      <c r="UOU1359" s="84">
        <f t="shared" si="977"/>
        <v>0</v>
      </c>
      <c r="UOV1359" s="84">
        <f t="shared" si="977"/>
        <v>1000000</v>
      </c>
      <c r="UPB1359" s="84" t="s">
        <v>235</v>
      </c>
      <c r="UPC1359" s="84" t="s">
        <v>236</v>
      </c>
      <c r="UPD1359" s="84">
        <f>UPD1355</f>
        <v>1000000</v>
      </c>
      <c r="UPE1359" s="84">
        <f t="shared" si="977"/>
        <v>0</v>
      </c>
      <c r="UPF1359" s="84">
        <f t="shared" si="977"/>
        <v>0</v>
      </c>
      <c r="UPG1359" s="84">
        <f t="shared" si="977"/>
        <v>1000000</v>
      </c>
      <c r="UPH1359" s="84">
        <f t="shared" si="977"/>
        <v>0</v>
      </c>
      <c r="UPI1359" s="84">
        <f t="shared" si="977"/>
        <v>0</v>
      </c>
      <c r="UPJ1359" s="84">
        <f t="shared" si="977"/>
        <v>0</v>
      </c>
      <c r="UPK1359" s="84">
        <f t="shared" si="977"/>
        <v>0</v>
      </c>
      <c r="UPL1359" s="84">
        <f t="shared" si="977"/>
        <v>1000000</v>
      </c>
      <c r="UPR1359" s="84" t="s">
        <v>235</v>
      </c>
      <c r="UPS1359" s="84" t="s">
        <v>236</v>
      </c>
      <c r="UPT1359" s="84">
        <f>UPT1355</f>
        <v>1000000</v>
      </c>
      <c r="UPU1359" s="84">
        <f t="shared" si="977"/>
        <v>0</v>
      </c>
      <c r="UPV1359" s="84">
        <f t="shared" si="977"/>
        <v>0</v>
      </c>
      <c r="UPW1359" s="84">
        <f t="shared" si="977"/>
        <v>1000000</v>
      </c>
      <c r="UPX1359" s="84">
        <f t="shared" si="977"/>
        <v>0</v>
      </c>
      <c r="UPY1359" s="84">
        <f t="shared" si="977"/>
        <v>0</v>
      </c>
      <c r="UPZ1359" s="84">
        <f t="shared" si="977"/>
        <v>0</v>
      </c>
      <c r="UQA1359" s="84">
        <f t="shared" si="977"/>
        <v>0</v>
      </c>
      <c r="UQB1359" s="84">
        <f t="shared" si="977"/>
        <v>1000000</v>
      </c>
      <c r="UQH1359" s="84" t="s">
        <v>235</v>
      </c>
      <c r="UQI1359" s="84" t="s">
        <v>236</v>
      </c>
      <c r="UQJ1359" s="84">
        <f>UQJ1355</f>
        <v>1000000</v>
      </c>
      <c r="UQK1359" s="84">
        <f t="shared" si="977"/>
        <v>0</v>
      </c>
      <c r="UQL1359" s="84">
        <f t="shared" si="977"/>
        <v>0</v>
      </c>
      <c r="UQM1359" s="84">
        <f t="shared" si="977"/>
        <v>1000000</v>
      </c>
      <c r="UQN1359" s="84">
        <f t="shared" si="977"/>
        <v>0</v>
      </c>
      <c r="UQO1359" s="84">
        <f t="shared" si="977"/>
        <v>0</v>
      </c>
      <c r="UQP1359" s="84">
        <f t="shared" si="977"/>
        <v>0</v>
      </c>
      <c r="UQQ1359" s="84">
        <f t="shared" si="977"/>
        <v>0</v>
      </c>
      <c r="UQR1359" s="84">
        <f t="shared" si="977"/>
        <v>1000000</v>
      </c>
      <c r="UQX1359" s="84" t="s">
        <v>235</v>
      </c>
      <c r="UQY1359" s="84" t="s">
        <v>236</v>
      </c>
      <c r="UQZ1359" s="84">
        <f>UQZ1355</f>
        <v>1000000</v>
      </c>
      <c r="URA1359" s="84">
        <f t="shared" ref="URA1359:UTD1360" si="978">URA1355</f>
        <v>0</v>
      </c>
      <c r="URB1359" s="84">
        <f t="shared" si="978"/>
        <v>0</v>
      </c>
      <c r="URC1359" s="84">
        <f t="shared" si="978"/>
        <v>1000000</v>
      </c>
      <c r="URD1359" s="84">
        <f t="shared" si="978"/>
        <v>0</v>
      </c>
      <c r="URE1359" s="84">
        <f t="shared" si="978"/>
        <v>0</v>
      </c>
      <c r="URF1359" s="84">
        <f t="shared" si="978"/>
        <v>0</v>
      </c>
      <c r="URG1359" s="84">
        <f t="shared" si="978"/>
        <v>0</v>
      </c>
      <c r="URH1359" s="84">
        <f t="shared" si="978"/>
        <v>1000000</v>
      </c>
      <c r="URN1359" s="84" t="s">
        <v>235</v>
      </c>
      <c r="URO1359" s="84" t="s">
        <v>236</v>
      </c>
      <c r="URP1359" s="84">
        <f>URP1355</f>
        <v>1000000</v>
      </c>
      <c r="URQ1359" s="84">
        <f t="shared" si="978"/>
        <v>0</v>
      </c>
      <c r="URR1359" s="84">
        <f t="shared" si="978"/>
        <v>0</v>
      </c>
      <c r="URS1359" s="84">
        <f t="shared" si="978"/>
        <v>1000000</v>
      </c>
      <c r="URT1359" s="84">
        <f t="shared" si="978"/>
        <v>0</v>
      </c>
      <c r="URU1359" s="84">
        <f t="shared" si="978"/>
        <v>0</v>
      </c>
      <c r="URV1359" s="84">
        <f t="shared" si="978"/>
        <v>0</v>
      </c>
      <c r="URW1359" s="84">
        <f t="shared" si="978"/>
        <v>0</v>
      </c>
      <c r="URX1359" s="84">
        <f t="shared" si="978"/>
        <v>1000000</v>
      </c>
      <c r="USD1359" s="84" t="s">
        <v>235</v>
      </c>
      <c r="USE1359" s="84" t="s">
        <v>236</v>
      </c>
      <c r="USF1359" s="84">
        <f>USF1355</f>
        <v>1000000</v>
      </c>
      <c r="USG1359" s="84">
        <f t="shared" si="978"/>
        <v>0</v>
      </c>
      <c r="USH1359" s="84">
        <f t="shared" si="978"/>
        <v>0</v>
      </c>
      <c r="USI1359" s="84">
        <f t="shared" si="978"/>
        <v>1000000</v>
      </c>
      <c r="USJ1359" s="84">
        <f t="shared" si="978"/>
        <v>0</v>
      </c>
      <c r="USK1359" s="84">
        <f t="shared" si="978"/>
        <v>0</v>
      </c>
      <c r="USL1359" s="84">
        <f t="shared" si="978"/>
        <v>0</v>
      </c>
      <c r="USM1359" s="84">
        <f t="shared" si="978"/>
        <v>0</v>
      </c>
      <c r="USN1359" s="84">
        <f t="shared" si="978"/>
        <v>1000000</v>
      </c>
      <c r="UST1359" s="84" t="s">
        <v>235</v>
      </c>
      <c r="USU1359" s="84" t="s">
        <v>236</v>
      </c>
      <c r="USV1359" s="84">
        <f>USV1355</f>
        <v>1000000</v>
      </c>
      <c r="USW1359" s="84">
        <f t="shared" si="978"/>
        <v>0</v>
      </c>
      <c r="USX1359" s="84">
        <f t="shared" si="978"/>
        <v>0</v>
      </c>
      <c r="USY1359" s="84">
        <f t="shared" si="978"/>
        <v>1000000</v>
      </c>
      <c r="USZ1359" s="84">
        <f t="shared" si="978"/>
        <v>0</v>
      </c>
      <c r="UTA1359" s="84">
        <f t="shared" si="978"/>
        <v>0</v>
      </c>
      <c r="UTB1359" s="84">
        <f t="shared" si="978"/>
        <v>0</v>
      </c>
      <c r="UTC1359" s="84">
        <f t="shared" si="978"/>
        <v>0</v>
      </c>
      <c r="UTD1359" s="84">
        <f t="shared" si="978"/>
        <v>1000000</v>
      </c>
      <c r="UTJ1359" s="84" t="s">
        <v>235</v>
      </c>
      <c r="UTK1359" s="84" t="s">
        <v>236</v>
      </c>
      <c r="UTL1359" s="84">
        <f>UTL1355</f>
        <v>1000000</v>
      </c>
      <c r="UTM1359" s="84">
        <f t="shared" ref="UTM1359:UVP1360" si="979">UTM1355</f>
        <v>0</v>
      </c>
      <c r="UTN1359" s="84">
        <f t="shared" si="979"/>
        <v>0</v>
      </c>
      <c r="UTO1359" s="84">
        <f t="shared" si="979"/>
        <v>1000000</v>
      </c>
      <c r="UTP1359" s="84">
        <f t="shared" si="979"/>
        <v>0</v>
      </c>
      <c r="UTQ1359" s="84">
        <f t="shared" si="979"/>
        <v>0</v>
      </c>
      <c r="UTR1359" s="84">
        <f t="shared" si="979"/>
        <v>0</v>
      </c>
      <c r="UTS1359" s="84">
        <f t="shared" si="979"/>
        <v>0</v>
      </c>
      <c r="UTT1359" s="84">
        <f t="shared" si="979"/>
        <v>1000000</v>
      </c>
      <c r="UTZ1359" s="84" t="s">
        <v>235</v>
      </c>
      <c r="UUA1359" s="84" t="s">
        <v>236</v>
      </c>
      <c r="UUB1359" s="84">
        <f>UUB1355</f>
        <v>1000000</v>
      </c>
      <c r="UUC1359" s="84">
        <f t="shared" si="979"/>
        <v>0</v>
      </c>
      <c r="UUD1359" s="84">
        <f t="shared" si="979"/>
        <v>0</v>
      </c>
      <c r="UUE1359" s="84">
        <f t="shared" si="979"/>
        <v>1000000</v>
      </c>
      <c r="UUF1359" s="84">
        <f t="shared" si="979"/>
        <v>0</v>
      </c>
      <c r="UUG1359" s="84">
        <f t="shared" si="979"/>
        <v>0</v>
      </c>
      <c r="UUH1359" s="84">
        <f t="shared" si="979"/>
        <v>0</v>
      </c>
      <c r="UUI1359" s="84">
        <f t="shared" si="979"/>
        <v>0</v>
      </c>
      <c r="UUJ1359" s="84">
        <f t="shared" si="979"/>
        <v>1000000</v>
      </c>
      <c r="UUP1359" s="84" t="s">
        <v>235</v>
      </c>
      <c r="UUQ1359" s="84" t="s">
        <v>236</v>
      </c>
      <c r="UUR1359" s="84">
        <f>UUR1355</f>
        <v>1000000</v>
      </c>
      <c r="UUS1359" s="84">
        <f t="shared" si="979"/>
        <v>0</v>
      </c>
      <c r="UUT1359" s="84">
        <f t="shared" si="979"/>
        <v>0</v>
      </c>
      <c r="UUU1359" s="84">
        <f t="shared" si="979"/>
        <v>1000000</v>
      </c>
      <c r="UUV1359" s="84">
        <f t="shared" si="979"/>
        <v>0</v>
      </c>
      <c r="UUW1359" s="84">
        <f t="shared" si="979"/>
        <v>0</v>
      </c>
      <c r="UUX1359" s="84">
        <f t="shared" si="979"/>
        <v>0</v>
      </c>
      <c r="UUY1359" s="84">
        <f t="shared" si="979"/>
        <v>0</v>
      </c>
      <c r="UUZ1359" s="84">
        <f t="shared" si="979"/>
        <v>1000000</v>
      </c>
      <c r="UVF1359" s="84" t="s">
        <v>235</v>
      </c>
      <c r="UVG1359" s="84" t="s">
        <v>236</v>
      </c>
      <c r="UVH1359" s="84">
        <f>UVH1355</f>
        <v>1000000</v>
      </c>
      <c r="UVI1359" s="84">
        <f t="shared" si="979"/>
        <v>0</v>
      </c>
      <c r="UVJ1359" s="84">
        <f t="shared" si="979"/>
        <v>0</v>
      </c>
      <c r="UVK1359" s="84">
        <f t="shared" si="979"/>
        <v>1000000</v>
      </c>
      <c r="UVL1359" s="84">
        <f t="shared" si="979"/>
        <v>0</v>
      </c>
      <c r="UVM1359" s="84">
        <f t="shared" si="979"/>
        <v>0</v>
      </c>
      <c r="UVN1359" s="84">
        <f t="shared" si="979"/>
        <v>0</v>
      </c>
      <c r="UVO1359" s="84">
        <f t="shared" si="979"/>
        <v>0</v>
      </c>
      <c r="UVP1359" s="84">
        <f t="shared" si="979"/>
        <v>1000000</v>
      </c>
      <c r="UVV1359" s="84" t="s">
        <v>235</v>
      </c>
      <c r="UVW1359" s="84" t="s">
        <v>236</v>
      </c>
      <c r="UVX1359" s="84">
        <f>UVX1355</f>
        <v>1000000</v>
      </c>
      <c r="UVY1359" s="84">
        <f t="shared" ref="UVY1359:UYB1360" si="980">UVY1355</f>
        <v>0</v>
      </c>
      <c r="UVZ1359" s="84">
        <f t="shared" si="980"/>
        <v>0</v>
      </c>
      <c r="UWA1359" s="84">
        <f t="shared" si="980"/>
        <v>1000000</v>
      </c>
      <c r="UWB1359" s="84">
        <f t="shared" si="980"/>
        <v>0</v>
      </c>
      <c r="UWC1359" s="84">
        <f t="shared" si="980"/>
        <v>0</v>
      </c>
      <c r="UWD1359" s="84">
        <f t="shared" si="980"/>
        <v>0</v>
      </c>
      <c r="UWE1359" s="84">
        <f t="shared" si="980"/>
        <v>0</v>
      </c>
      <c r="UWF1359" s="84">
        <f t="shared" si="980"/>
        <v>1000000</v>
      </c>
      <c r="UWL1359" s="84" t="s">
        <v>235</v>
      </c>
      <c r="UWM1359" s="84" t="s">
        <v>236</v>
      </c>
      <c r="UWN1359" s="84">
        <f>UWN1355</f>
        <v>1000000</v>
      </c>
      <c r="UWO1359" s="84">
        <f t="shared" si="980"/>
        <v>0</v>
      </c>
      <c r="UWP1359" s="84">
        <f t="shared" si="980"/>
        <v>0</v>
      </c>
      <c r="UWQ1359" s="84">
        <f t="shared" si="980"/>
        <v>1000000</v>
      </c>
      <c r="UWR1359" s="84">
        <f t="shared" si="980"/>
        <v>0</v>
      </c>
      <c r="UWS1359" s="84">
        <f t="shared" si="980"/>
        <v>0</v>
      </c>
      <c r="UWT1359" s="84">
        <f t="shared" si="980"/>
        <v>0</v>
      </c>
      <c r="UWU1359" s="84">
        <f t="shared" si="980"/>
        <v>0</v>
      </c>
      <c r="UWV1359" s="84">
        <f t="shared" si="980"/>
        <v>1000000</v>
      </c>
      <c r="UXB1359" s="84" t="s">
        <v>235</v>
      </c>
      <c r="UXC1359" s="84" t="s">
        <v>236</v>
      </c>
      <c r="UXD1359" s="84">
        <f>UXD1355</f>
        <v>1000000</v>
      </c>
      <c r="UXE1359" s="84">
        <f t="shared" si="980"/>
        <v>0</v>
      </c>
      <c r="UXF1359" s="84">
        <f t="shared" si="980"/>
        <v>0</v>
      </c>
      <c r="UXG1359" s="84">
        <f t="shared" si="980"/>
        <v>1000000</v>
      </c>
      <c r="UXH1359" s="84">
        <f t="shared" si="980"/>
        <v>0</v>
      </c>
      <c r="UXI1359" s="84">
        <f t="shared" si="980"/>
        <v>0</v>
      </c>
      <c r="UXJ1359" s="84">
        <f t="shared" si="980"/>
        <v>0</v>
      </c>
      <c r="UXK1359" s="84">
        <f t="shared" si="980"/>
        <v>0</v>
      </c>
      <c r="UXL1359" s="84">
        <f t="shared" si="980"/>
        <v>1000000</v>
      </c>
      <c r="UXR1359" s="84" t="s">
        <v>235</v>
      </c>
      <c r="UXS1359" s="84" t="s">
        <v>236</v>
      </c>
      <c r="UXT1359" s="84">
        <f>UXT1355</f>
        <v>1000000</v>
      </c>
      <c r="UXU1359" s="84">
        <f t="shared" si="980"/>
        <v>0</v>
      </c>
      <c r="UXV1359" s="84">
        <f t="shared" si="980"/>
        <v>0</v>
      </c>
      <c r="UXW1359" s="84">
        <f t="shared" si="980"/>
        <v>1000000</v>
      </c>
      <c r="UXX1359" s="84">
        <f t="shared" si="980"/>
        <v>0</v>
      </c>
      <c r="UXY1359" s="84">
        <f t="shared" si="980"/>
        <v>0</v>
      </c>
      <c r="UXZ1359" s="84">
        <f t="shared" si="980"/>
        <v>0</v>
      </c>
      <c r="UYA1359" s="84">
        <f t="shared" si="980"/>
        <v>0</v>
      </c>
      <c r="UYB1359" s="84">
        <f t="shared" si="980"/>
        <v>1000000</v>
      </c>
      <c r="UYH1359" s="84" t="s">
        <v>235</v>
      </c>
      <c r="UYI1359" s="84" t="s">
        <v>236</v>
      </c>
      <c r="UYJ1359" s="84">
        <f>UYJ1355</f>
        <v>1000000</v>
      </c>
      <c r="UYK1359" s="84">
        <f t="shared" ref="UYK1359:VAN1360" si="981">UYK1355</f>
        <v>0</v>
      </c>
      <c r="UYL1359" s="84">
        <f t="shared" si="981"/>
        <v>0</v>
      </c>
      <c r="UYM1359" s="84">
        <f t="shared" si="981"/>
        <v>1000000</v>
      </c>
      <c r="UYN1359" s="84">
        <f t="shared" si="981"/>
        <v>0</v>
      </c>
      <c r="UYO1359" s="84">
        <f t="shared" si="981"/>
        <v>0</v>
      </c>
      <c r="UYP1359" s="84">
        <f t="shared" si="981"/>
        <v>0</v>
      </c>
      <c r="UYQ1359" s="84">
        <f t="shared" si="981"/>
        <v>0</v>
      </c>
      <c r="UYR1359" s="84">
        <f t="shared" si="981"/>
        <v>1000000</v>
      </c>
      <c r="UYX1359" s="84" t="s">
        <v>235</v>
      </c>
      <c r="UYY1359" s="84" t="s">
        <v>236</v>
      </c>
      <c r="UYZ1359" s="84">
        <f>UYZ1355</f>
        <v>1000000</v>
      </c>
      <c r="UZA1359" s="84">
        <f t="shared" si="981"/>
        <v>0</v>
      </c>
      <c r="UZB1359" s="84">
        <f t="shared" si="981"/>
        <v>0</v>
      </c>
      <c r="UZC1359" s="84">
        <f t="shared" si="981"/>
        <v>1000000</v>
      </c>
      <c r="UZD1359" s="84">
        <f t="shared" si="981"/>
        <v>0</v>
      </c>
      <c r="UZE1359" s="84">
        <f t="shared" si="981"/>
        <v>0</v>
      </c>
      <c r="UZF1359" s="84">
        <f t="shared" si="981"/>
        <v>0</v>
      </c>
      <c r="UZG1359" s="84">
        <f t="shared" si="981"/>
        <v>0</v>
      </c>
      <c r="UZH1359" s="84">
        <f t="shared" si="981"/>
        <v>1000000</v>
      </c>
      <c r="UZN1359" s="84" t="s">
        <v>235</v>
      </c>
      <c r="UZO1359" s="84" t="s">
        <v>236</v>
      </c>
      <c r="UZP1359" s="84">
        <f>UZP1355</f>
        <v>1000000</v>
      </c>
      <c r="UZQ1359" s="84">
        <f t="shared" si="981"/>
        <v>0</v>
      </c>
      <c r="UZR1359" s="84">
        <f t="shared" si="981"/>
        <v>0</v>
      </c>
      <c r="UZS1359" s="84">
        <f t="shared" si="981"/>
        <v>1000000</v>
      </c>
      <c r="UZT1359" s="84">
        <f t="shared" si="981"/>
        <v>0</v>
      </c>
      <c r="UZU1359" s="84">
        <f t="shared" si="981"/>
        <v>0</v>
      </c>
      <c r="UZV1359" s="84">
        <f t="shared" si="981"/>
        <v>0</v>
      </c>
      <c r="UZW1359" s="84">
        <f t="shared" si="981"/>
        <v>0</v>
      </c>
      <c r="UZX1359" s="84">
        <f t="shared" si="981"/>
        <v>1000000</v>
      </c>
      <c r="VAD1359" s="84" t="s">
        <v>235</v>
      </c>
      <c r="VAE1359" s="84" t="s">
        <v>236</v>
      </c>
      <c r="VAF1359" s="84">
        <f>VAF1355</f>
        <v>1000000</v>
      </c>
      <c r="VAG1359" s="84">
        <f t="shared" si="981"/>
        <v>0</v>
      </c>
      <c r="VAH1359" s="84">
        <f t="shared" si="981"/>
        <v>0</v>
      </c>
      <c r="VAI1359" s="84">
        <f t="shared" si="981"/>
        <v>1000000</v>
      </c>
      <c r="VAJ1359" s="84">
        <f t="shared" si="981"/>
        <v>0</v>
      </c>
      <c r="VAK1359" s="84">
        <f t="shared" si="981"/>
        <v>0</v>
      </c>
      <c r="VAL1359" s="84">
        <f t="shared" si="981"/>
        <v>0</v>
      </c>
      <c r="VAM1359" s="84">
        <f t="shared" si="981"/>
        <v>0</v>
      </c>
      <c r="VAN1359" s="84">
        <f t="shared" si="981"/>
        <v>1000000</v>
      </c>
      <c r="VAT1359" s="84" t="s">
        <v>235</v>
      </c>
      <c r="VAU1359" s="84" t="s">
        <v>236</v>
      </c>
      <c r="VAV1359" s="84">
        <f>VAV1355</f>
        <v>1000000</v>
      </c>
      <c r="VAW1359" s="84">
        <f t="shared" ref="VAW1359:VCZ1360" si="982">VAW1355</f>
        <v>0</v>
      </c>
      <c r="VAX1359" s="84">
        <f t="shared" si="982"/>
        <v>0</v>
      </c>
      <c r="VAY1359" s="84">
        <f t="shared" si="982"/>
        <v>1000000</v>
      </c>
      <c r="VAZ1359" s="84">
        <f t="shared" si="982"/>
        <v>0</v>
      </c>
      <c r="VBA1359" s="84">
        <f t="shared" si="982"/>
        <v>0</v>
      </c>
      <c r="VBB1359" s="84">
        <f t="shared" si="982"/>
        <v>0</v>
      </c>
      <c r="VBC1359" s="84">
        <f t="shared" si="982"/>
        <v>0</v>
      </c>
      <c r="VBD1359" s="84">
        <f t="shared" si="982"/>
        <v>1000000</v>
      </c>
      <c r="VBJ1359" s="84" t="s">
        <v>235</v>
      </c>
      <c r="VBK1359" s="84" t="s">
        <v>236</v>
      </c>
      <c r="VBL1359" s="84">
        <f>VBL1355</f>
        <v>1000000</v>
      </c>
      <c r="VBM1359" s="84">
        <f t="shared" si="982"/>
        <v>0</v>
      </c>
      <c r="VBN1359" s="84">
        <f t="shared" si="982"/>
        <v>0</v>
      </c>
      <c r="VBO1359" s="84">
        <f t="shared" si="982"/>
        <v>1000000</v>
      </c>
      <c r="VBP1359" s="84">
        <f t="shared" si="982"/>
        <v>0</v>
      </c>
      <c r="VBQ1359" s="84">
        <f t="shared" si="982"/>
        <v>0</v>
      </c>
      <c r="VBR1359" s="84">
        <f t="shared" si="982"/>
        <v>0</v>
      </c>
      <c r="VBS1359" s="84">
        <f t="shared" si="982"/>
        <v>0</v>
      </c>
      <c r="VBT1359" s="84">
        <f t="shared" si="982"/>
        <v>1000000</v>
      </c>
      <c r="VBZ1359" s="84" t="s">
        <v>235</v>
      </c>
      <c r="VCA1359" s="84" t="s">
        <v>236</v>
      </c>
      <c r="VCB1359" s="84">
        <f>VCB1355</f>
        <v>1000000</v>
      </c>
      <c r="VCC1359" s="84">
        <f t="shared" si="982"/>
        <v>0</v>
      </c>
      <c r="VCD1359" s="84">
        <f t="shared" si="982"/>
        <v>0</v>
      </c>
      <c r="VCE1359" s="84">
        <f t="shared" si="982"/>
        <v>1000000</v>
      </c>
      <c r="VCF1359" s="84">
        <f t="shared" si="982"/>
        <v>0</v>
      </c>
      <c r="VCG1359" s="84">
        <f t="shared" si="982"/>
        <v>0</v>
      </c>
      <c r="VCH1359" s="84">
        <f t="shared" si="982"/>
        <v>0</v>
      </c>
      <c r="VCI1359" s="84">
        <f t="shared" si="982"/>
        <v>0</v>
      </c>
      <c r="VCJ1359" s="84">
        <f t="shared" si="982"/>
        <v>1000000</v>
      </c>
      <c r="VCP1359" s="84" t="s">
        <v>235</v>
      </c>
      <c r="VCQ1359" s="84" t="s">
        <v>236</v>
      </c>
      <c r="VCR1359" s="84">
        <f>VCR1355</f>
        <v>1000000</v>
      </c>
      <c r="VCS1359" s="84">
        <f t="shared" si="982"/>
        <v>0</v>
      </c>
      <c r="VCT1359" s="84">
        <f t="shared" si="982"/>
        <v>0</v>
      </c>
      <c r="VCU1359" s="84">
        <f t="shared" si="982"/>
        <v>1000000</v>
      </c>
      <c r="VCV1359" s="84">
        <f t="shared" si="982"/>
        <v>0</v>
      </c>
      <c r="VCW1359" s="84">
        <f t="shared" si="982"/>
        <v>0</v>
      </c>
      <c r="VCX1359" s="84">
        <f t="shared" si="982"/>
        <v>0</v>
      </c>
      <c r="VCY1359" s="84">
        <f t="shared" si="982"/>
        <v>0</v>
      </c>
      <c r="VCZ1359" s="84">
        <f t="shared" si="982"/>
        <v>1000000</v>
      </c>
      <c r="VDF1359" s="84" t="s">
        <v>235</v>
      </c>
      <c r="VDG1359" s="84" t="s">
        <v>236</v>
      </c>
      <c r="VDH1359" s="84">
        <f>VDH1355</f>
        <v>1000000</v>
      </c>
      <c r="VDI1359" s="84">
        <f t="shared" ref="VDI1359:VFL1360" si="983">VDI1355</f>
        <v>0</v>
      </c>
      <c r="VDJ1359" s="84">
        <f t="shared" si="983"/>
        <v>0</v>
      </c>
      <c r="VDK1359" s="84">
        <f t="shared" si="983"/>
        <v>1000000</v>
      </c>
      <c r="VDL1359" s="84">
        <f t="shared" si="983"/>
        <v>0</v>
      </c>
      <c r="VDM1359" s="84">
        <f t="shared" si="983"/>
        <v>0</v>
      </c>
      <c r="VDN1359" s="84">
        <f t="shared" si="983"/>
        <v>0</v>
      </c>
      <c r="VDO1359" s="84">
        <f t="shared" si="983"/>
        <v>0</v>
      </c>
      <c r="VDP1359" s="84">
        <f t="shared" si="983"/>
        <v>1000000</v>
      </c>
      <c r="VDV1359" s="84" t="s">
        <v>235</v>
      </c>
      <c r="VDW1359" s="84" t="s">
        <v>236</v>
      </c>
      <c r="VDX1359" s="84">
        <f>VDX1355</f>
        <v>1000000</v>
      </c>
      <c r="VDY1359" s="84">
        <f t="shared" si="983"/>
        <v>0</v>
      </c>
      <c r="VDZ1359" s="84">
        <f t="shared" si="983"/>
        <v>0</v>
      </c>
      <c r="VEA1359" s="84">
        <f t="shared" si="983"/>
        <v>1000000</v>
      </c>
      <c r="VEB1359" s="84">
        <f t="shared" si="983"/>
        <v>0</v>
      </c>
      <c r="VEC1359" s="84">
        <f t="shared" si="983"/>
        <v>0</v>
      </c>
      <c r="VED1359" s="84">
        <f t="shared" si="983"/>
        <v>0</v>
      </c>
      <c r="VEE1359" s="84">
        <f t="shared" si="983"/>
        <v>0</v>
      </c>
      <c r="VEF1359" s="84">
        <f t="shared" si="983"/>
        <v>1000000</v>
      </c>
      <c r="VEL1359" s="84" t="s">
        <v>235</v>
      </c>
      <c r="VEM1359" s="84" t="s">
        <v>236</v>
      </c>
      <c r="VEN1359" s="84">
        <f>VEN1355</f>
        <v>1000000</v>
      </c>
      <c r="VEO1359" s="84">
        <f t="shared" si="983"/>
        <v>0</v>
      </c>
      <c r="VEP1359" s="84">
        <f t="shared" si="983"/>
        <v>0</v>
      </c>
      <c r="VEQ1359" s="84">
        <f t="shared" si="983"/>
        <v>1000000</v>
      </c>
      <c r="VER1359" s="84">
        <f t="shared" si="983"/>
        <v>0</v>
      </c>
      <c r="VES1359" s="84">
        <f t="shared" si="983"/>
        <v>0</v>
      </c>
      <c r="VET1359" s="84">
        <f t="shared" si="983"/>
        <v>0</v>
      </c>
      <c r="VEU1359" s="84">
        <f t="shared" si="983"/>
        <v>0</v>
      </c>
      <c r="VEV1359" s="84">
        <f t="shared" si="983"/>
        <v>1000000</v>
      </c>
      <c r="VFB1359" s="84" t="s">
        <v>235</v>
      </c>
      <c r="VFC1359" s="84" t="s">
        <v>236</v>
      </c>
      <c r="VFD1359" s="84">
        <f>VFD1355</f>
        <v>1000000</v>
      </c>
      <c r="VFE1359" s="84">
        <f t="shared" si="983"/>
        <v>0</v>
      </c>
      <c r="VFF1359" s="84">
        <f t="shared" si="983"/>
        <v>0</v>
      </c>
      <c r="VFG1359" s="84">
        <f t="shared" si="983"/>
        <v>1000000</v>
      </c>
      <c r="VFH1359" s="84">
        <f t="shared" si="983"/>
        <v>0</v>
      </c>
      <c r="VFI1359" s="84">
        <f t="shared" si="983"/>
        <v>0</v>
      </c>
      <c r="VFJ1359" s="84">
        <f t="shared" si="983"/>
        <v>0</v>
      </c>
      <c r="VFK1359" s="84">
        <f t="shared" si="983"/>
        <v>0</v>
      </c>
      <c r="VFL1359" s="84">
        <f t="shared" si="983"/>
        <v>1000000</v>
      </c>
      <c r="VFR1359" s="84" t="s">
        <v>235</v>
      </c>
      <c r="VFS1359" s="84" t="s">
        <v>236</v>
      </c>
      <c r="VFT1359" s="84">
        <f>VFT1355</f>
        <v>1000000</v>
      </c>
      <c r="VFU1359" s="84">
        <f t="shared" ref="VFU1359:VHX1360" si="984">VFU1355</f>
        <v>0</v>
      </c>
      <c r="VFV1359" s="84">
        <f t="shared" si="984"/>
        <v>0</v>
      </c>
      <c r="VFW1359" s="84">
        <f t="shared" si="984"/>
        <v>1000000</v>
      </c>
      <c r="VFX1359" s="84">
        <f t="shared" si="984"/>
        <v>0</v>
      </c>
      <c r="VFY1359" s="84">
        <f t="shared" si="984"/>
        <v>0</v>
      </c>
      <c r="VFZ1359" s="84">
        <f t="shared" si="984"/>
        <v>0</v>
      </c>
      <c r="VGA1359" s="84">
        <f t="shared" si="984"/>
        <v>0</v>
      </c>
      <c r="VGB1359" s="84">
        <f t="shared" si="984"/>
        <v>1000000</v>
      </c>
      <c r="VGH1359" s="84" t="s">
        <v>235</v>
      </c>
      <c r="VGI1359" s="84" t="s">
        <v>236</v>
      </c>
      <c r="VGJ1359" s="84">
        <f>VGJ1355</f>
        <v>1000000</v>
      </c>
      <c r="VGK1359" s="84">
        <f t="shared" si="984"/>
        <v>0</v>
      </c>
      <c r="VGL1359" s="84">
        <f t="shared" si="984"/>
        <v>0</v>
      </c>
      <c r="VGM1359" s="84">
        <f t="shared" si="984"/>
        <v>1000000</v>
      </c>
      <c r="VGN1359" s="84">
        <f t="shared" si="984"/>
        <v>0</v>
      </c>
      <c r="VGO1359" s="84">
        <f t="shared" si="984"/>
        <v>0</v>
      </c>
      <c r="VGP1359" s="84">
        <f t="shared" si="984"/>
        <v>0</v>
      </c>
      <c r="VGQ1359" s="84">
        <f t="shared" si="984"/>
        <v>0</v>
      </c>
      <c r="VGR1359" s="84">
        <f t="shared" si="984"/>
        <v>1000000</v>
      </c>
      <c r="VGX1359" s="84" t="s">
        <v>235</v>
      </c>
      <c r="VGY1359" s="84" t="s">
        <v>236</v>
      </c>
      <c r="VGZ1359" s="84">
        <f>VGZ1355</f>
        <v>1000000</v>
      </c>
      <c r="VHA1359" s="84">
        <f t="shared" si="984"/>
        <v>0</v>
      </c>
      <c r="VHB1359" s="84">
        <f t="shared" si="984"/>
        <v>0</v>
      </c>
      <c r="VHC1359" s="84">
        <f t="shared" si="984"/>
        <v>1000000</v>
      </c>
      <c r="VHD1359" s="84">
        <f t="shared" si="984"/>
        <v>0</v>
      </c>
      <c r="VHE1359" s="84">
        <f t="shared" si="984"/>
        <v>0</v>
      </c>
      <c r="VHF1359" s="84">
        <f t="shared" si="984"/>
        <v>0</v>
      </c>
      <c r="VHG1359" s="84">
        <f t="shared" si="984"/>
        <v>0</v>
      </c>
      <c r="VHH1359" s="84">
        <f t="shared" si="984"/>
        <v>1000000</v>
      </c>
      <c r="VHN1359" s="84" t="s">
        <v>235</v>
      </c>
      <c r="VHO1359" s="84" t="s">
        <v>236</v>
      </c>
      <c r="VHP1359" s="84">
        <f>VHP1355</f>
        <v>1000000</v>
      </c>
      <c r="VHQ1359" s="84">
        <f t="shared" si="984"/>
        <v>0</v>
      </c>
      <c r="VHR1359" s="84">
        <f t="shared" si="984"/>
        <v>0</v>
      </c>
      <c r="VHS1359" s="84">
        <f t="shared" si="984"/>
        <v>1000000</v>
      </c>
      <c r="VHT1359" s="84">
        <f t="shared" si="984"/>
        <v>0</v>
      </c>
      <c r="VHU1359" s="84">
        <f t="shared" si="984"/>
        <v>0</v>
      </c>
      <c r="VHV1359" s="84">
        <f t="shared" si="984"/>
        <v>0</v>
      </c>
      <c r="VHW1359" s="84">
        <f t="shared" si="984"/>
        <v>0</v>
      </c>
      <c r="VHX1359" s="84">
        <f t="shared" si="984"/>
        <v>1000000</v>
      </c>
      <c r="VID1359" s="84" t="s">
        <v>235</v>
      </c>
      <c r="VIE1359" s="84" t="s">
        <v>236</v>
      </c>
      <c r="VIF1359" s="84">
        <f>VIF1355</f>
        <v>1000000</v>
      </c>
      <c r="VIG1359" s="84">
        <f t="shared" ref="VIG1359:VKJ1360" si="985">VIG1355</f>
        <v>0</v>
      </c>
      <c r="VIH1359" s="84">
        <f t="shared" si="985"/>
        <v>0</v>
      </c>
      <c r="VII1359" s="84">
        <f t="shared" si="985"/>
        <v>1000000</v>
      </c>
      <c r="VIJ1359" s="84">
        <f t="shared" si="985"/>
        <v>0</v>
      </c>
      <c r="VIK1359" s="84">
        <f t="shared" si="985"/>
        <v>0</v>
      </c>
      <c r="VIL1359" s="84">
        <f t="shared" si="985"/>
        <v>0</v>
      </c>
      <c r="VIM1359" s="84">
        <f t="shared" si="985"/>
        <v>0</v>
      </c>
      <c r="VIN1359" s="84">
        <f t="shared" si="985"/>
        <v>1000000</v>
      </c>
      <c r="VIT1359" s="84" t="s">
        <v>235</v>
      </c>
      <c r="VIU1359" s="84" t="s">
        <v>236</v>
      </c>
      <c r="VIV1359" s="84">
        <f>VIV1355</f>
        <v>1000000</v>
      </c>
      <c r="VIW1359" s="84">
        <f t="shared" si="985"/>
        <v>0</v>
      </c>
      <c r="VIX1359" s="84">
        <f t="shared" si="985"/>
        <v>0</v>
      </c>
      <c r="VIY1359" s="84">
        <f t="shared" si="985"/>
        <v>1000000</v>
      </c>
      <c r="VIZ1359" s="84">
        <f t="shared" si="985"/>
        <v>0</v>
      </c>
      <c r="VJA1359" s="84">
        <f t="shared" si="985"/>
        <v>0</v>
      </c>
      <c r="VJB1359" s="84">
        <f t="shared" si="985"/>
        <v>0</v>
      </c>
      <c r="VJC1359" s="84">
        <f t="shared" si="985"/>
        <v>0</v>
      </c>
      <c r="VJD1359" s="84">
        <f t="shared" si="985"/>
        <v>1000000</v>
      </c>
      <c r="VJJ1359" s="84" t="s">
        <v>235</v>
      </c>
      <c r="VJK1359" s="84" t="s">
        <v>236</v>
      </c>
      <c r="VJL1359" s="84">
        <f>VJL1355</f>
        <v>1000000</v>
      </c>
      <c r="VJM1359" s="84">
        <f t="shared" si="985"/>
        <v>0</v>
      </c>
      <c r="VJN1359" s="84">
        <f t="shared" si="985"/>
        <v>0</v>
      </c>
      <c r="VJO1359" s="84">
        <f t="shared" si="985"/>
        <v>1000000</v>
      </c>
      <c r="VJP1359" s="84">
        <f t="shared" si="985"/>
        <v>0</v>
      </c>
      <c r="VJQ1359" s="84">
        <f t="shared" si="985"/>
        <v>0</v>
      </c>
      <c r="VJR1359" s="84">
        <f t="shared" si="985"/>
        <v>0</v>
      </c>
      <c r="VJS1359" s="84">
        <f t="shared" si="985"/>
        <v>0</v>
      </c>
      <c r="VJT1359" s="84">
        <f t="shared" si="985"/>
        <v>1000000</v>
      </c>
      <c r="VJZ1359" s="84" t="s">
        <v>235</v>
      </c>
      <c r="VKA1359" s="84" t="s">
        <v>236</v>
      </c>
      <c r="VKB1359" s="84">
        <f>VKB1355</f>
        <v>1000000</v>
      </c>
      <c r="VKC1359" s="84">
        <f t="shared" si="985"/>
        <v>0</v>
      </c>
      <c r="VKD1359" s="84">
        <f t="shared" si="985"/>
        <v>0</v>
      </c>
      <c r="VKE1359" s="84">
        <f t="shared" si="985"/>
        <v>1000000</v>
      </c>
      <c r="VKF1359" s="84">
        <f t="shared" si="985"/>
        <v>0</v>
      </c>
      <c r="VKG1359" s="84">
        <f t="shared" si="985"/>
        <v>0</v>
      </c>
      <c r="VKH1359" s="84">
        <f t="shared" si="985"/>
        <v>0</v>
      </c>
      <c r="VKI1359" s="84">
        <f t="shared" si="985"/>
        <v>0</v>
      </c>
      <c r="VKJ1359" s="84">
        <f t="shared" si="985"/>
        <v>1000000</v>
      </c>
      <c r="VKP1359" s="84" t="s">
        <v>235</v>
      </c>
      <c r="VKQ1359" s="84" t="s">
        <v>236</v>
      </c>
      <c r="VKR1359" s="84">
        <f>VKR1355</f>
        <v>1000000</v>
      </c>
      <c r="VKS1359" s="84">
        <f t="shared" ref="VKS1359:VMV1360" si="986">VKS1355</f>
        <v>0</v>
      </c>
      <c r="VKT1359" s="84">
        <f t="shared" si="986"/>
        <v>0</v>
      </c>
      <c r="VKU1359" s="84">
        <f t="shared" si="986"/>
        <v>1000000</v>
      </c>
      <c r="VKV1359" s="84">
        <f t="shared" si="986"/>
        <v>0</v>
      </c>
      <c r="VKW1359" s="84">
        <f t="shared" si="986"/>
        <v>0</v>
      </c>
      <c r="VKX1359" s="84">
        <f t="shared" si="986"/>
        <v>0</v>
      </c>
      <c r="VKY1359" s="84">
        <f t="shared" si="986"/>
        <v>0</v>
      </c>
      <c r="VKZ1359" s="84">
        <f t="shared" si="986"/>
        <v>1000000</v>
      </c>
      <c r="VLF1359" s="84" t="s">
        <v>235</v>
      </c>
      <c r="VLG1359" s="84" t="s">
        <v>236</v>
      </c>
      <c r="VLH1359" s="84">
        <f>VLH1355</f>
        <v>1000000</v>
      </c>
      <c r="VLI1359" s="84">
        <f t="shared" si="986"/>
        <v>0</v>
      </c>
      <c r="VLJ1359" s="84">
        <f t="shared" si="986"/>
        <v>0</v>
      </c>
      <c r="VLK1359" s="84">
        <f t="shared" si="986"/>
        <v>1000000</v>
      </c>
      <c r="VLL1359" s="84">
        <f t="shared" si="986"/>
        <v>0</v>
      </c>
      <c r="VLM1359" s="84">
        <f t="shared" si="986"/>
        <v>0</v>
      </c>
      <c r="VLN1359" s="84">
        <f t="shared" si="986"/>
        <v>0</v>
      </c>
      <c r="VLO1359" s="84">
        <f t="shared" si="986"/>
        <v>0</v>
      </c>
      <c r="VLP1359" s="84">
        <f t="shared" si="986"/>
        <v>1000000</v>
      </c>
      <c r="VLV1359" s="84" t="s">
        <v>235</v>
      </c>
      <c r="VLW1359" s="84" t="s">
        <v>236</v>
      </c>
      <c r="VLX1359" s="84">
        <f>VLX1355</f>
        <v>1000000</v>
      </c>
      <c r="VLY1359" s="84">
        <f t="shared" si="986"/>
        <v>0</v>
      </c>
      <c r="VLZ1359" s="84">
        <f t="shared" si="986"/>
        <v>0</v>
      </c>
      <c r="VMA1359" s="84">
        <f t="shared" si="986"/>
        <v>1000000</v>
      </c>
      <c r="VMB1359" s="84">
        <f t="shared" si="986"/>
        <v>0</v>
      </c>
      <c r="VMC1359" s="84">
        <f t="shared" si="986"/>
        <v>0</v>
      </c>
      <c r="VMD1359" s="84">
        <f t="shared" si="986"/>
        <v>0</v>
      </c>
      <c r="VME1359" s="84">
        <f t="shared" si="986"/>
        <v>0</v>
      </c>
      <c r="VMF1359" s="84">
        <f t="shared" si="986"/>
        <v>1000000</v>
      </c>
      <c r="VML1359" s="84" t="s">
        <v>235</v>
      </c>
      <c r="VMM1359" s="84" t="s">
        <v>236</v>
      </c>
      <c r="VMN1359" s="84">
        <f>VMN1355</f>
        <v>1000000</v>
      </c>
      <c r="VMO1359" s="84">
        <f t="shared" si="986"/>
        <v>0</v>
      </c>
      <c r="VMP1359" s="84">
        <f t="shared" si="986"/>
        <v>0</v>
      </c>
      <c r="VMQ1359" s="84">
        <f t="shared" si="986"/>
        <v>1000000</v>
      </c>
      <c r="VMR1359" s="84">
        <f t="shared" si="986"/>
        <v>0</v>
      </c>
      <c r="VMS1359" s="84">
        <f t="shared" si="986"/>
        <v>0</v>
      </c>
      <c r="VMT1359" s="84">
        <f t="shared" si="986"/>
        <v>0</v>
      </c>
      <c r="VMU1359" s="84">
        <f t="shared" si="986"/>
        <v>0</v>
      </c>
      <c r="VMV1359" s="84">
        <f t="shared" si="986"/>
        <v>1000000</v>
      </c>
      <c r="VNB1359" s="84" t="s">
        <v>235</v>
      </c>
      <c r="VNC1359" s="84" t="s">
        <v>236</v>
      </c>
      <c r="VND1359" s="84">
        <f>VND1355</f>
        <v>1000000</v>
      </c>
      <c r="VNE1359" s="84">
        <f t="shared" ref="VNE1359:VPH1360" si="987">VNE1355</f>
        <v>0</v>
      </c>
      <c r="VNF1359" s="84">
        <f t="shared" si="987"/>
        <v>0</v>
      </c>
      <c r="VNG1359" s="84">
        <f t="shared" si="987"/>
        <v>1000000</v>
      </c>
      <c r="VNH1359" s="84">
        <f t="shared" si="987"/>
        <v>0</v>
      </c>
      <c r="VNI1359" s="84">
        <f t="shared" si="987"/>
        <v>0</v>
      </c>
      <c r="VNJ1359" s="84">
        <f t="shared" si="987"/>
        <v>0</v>
      </c>
      <c r="VNK1359" s="84">
        <f t="shared" si="987"/>
        <v>0</v>
      </c>
      <c r="VNL1359" s="84">
        <f t="shared" si="987"/>
        <v>1000000</v>
      </c>
      <c r="VNR1359" s="84" t="s">
        <v>235</v>
      </c>
      <c r="VNS1359" s="84" t="s">
        <v>236</v>
      </c>
      <c r="VNT1359" s="84">
        <f>VNT1355</f>
        <v>1000000</v>
      </c>
      <c r="VNU1359" s="84">
        <f t="shared" si="987"/>
        <v>0</v>
      </c>
      <c r="VNV1359" s="84">
        <f t="shared" si="987"/>
        <v>0</v>
      </c>
      <c r="VNW1359" s="84">
        <f t="shared" si="987"/>
        <v>1000000</v>
      </c>
      <c r="VNX1359" s="84">
        <f t="shared" si="987"/>
        <v>0</v>
      </c>
      <c r="VNY1359" s="84">
        <f t="shared" si="987"/>
        <v>0</v>
      </c>
      <c r="VNZ1359" s="84">
        <f t="shared" si="987"/>
        <v>0</v>
      </c>
      <c r="VOA1359" s="84">
        <f t="shared" si="987"/>
        <v>0</v>
      </c>
      <c r="VOB1359" s="84">
        <f t="shared" si="987"/>
        <v>1000000</v>
      </c>
      <c r="VOH1359" s="84" t="s">
        <v>235</v>
      </c>
      <c r="VOI1359" s="84" t="s">
        <v>236</v>
      </c>
      <c r="VOJ1359" s="84">
        <f>VOJ1355</f>
        <v>1000000</v>
      </c>
      <c r="VOK1359" s="84">
        <f t="shared" si="987"/>
        <v>0</v>
      </c>
      <c r="VOL1359" s="84">
        <f t="shared" si="987"/>
        <v>0</v>
      </c>
      <c r="VOM1359" s="84">
        <f t="shared" si="987"/>
        <v>1000000</v>
      </c>
      <c r="VON1359" s="84">
        <f t="shared" si="987"/>
        <v>0</v>
      </c>
      <c r="VOO1359" s="84">
        <f t="shared" si="987"/>
        <v>0</v>
      </c>
      <c r="VOP1359" s="84">
        <f t="shared" si="987"/>
        <v>0</v>
      </c>
      <c r="VOQ1359" s="84">
        <f t="shared" si="987"/>
        <v>0</v>
      </c>
      <c r="VOR1359" s="84">
        <f t="shared" si="987"/>
        <v>1000000</v>
      </c>
      <c r="VOX1359" s="84" t="s">
        <v>235</v>
      </c>
      <c r="VOY1359" s="84" t="s">
        <v>236</v>
      </c>
      <c r="VOZ1359" s="84">
        <f>VOZ1355</f>
        <v>1000000</v>
      </c>
      <c r="VPA1359" s="84">
        <f t="shared" si="987"/>
        <v>0</v>
      </c>
      <c r="VPB1359" s="84">
        <f t="shared" si="987"/>
        <v>0</v>
      </c>
      <c r="VPC1359" s="84">
        <f t="shared" si="987"/>
        <v>1000000</v>
      </c>
      <c r="VPD1359" s="84">
        <f t="shared" si="987"/>
        <v>0</v>
      </c>
      <c r="VPE1359" s="84">
        <f t="shared" si="987"/>
        <v>0</v>
      </c>
      <c r="VPF1359" s="84">
        <f t="shared" si="987"/>
        <v>0</v>
      </c>
      <c r="VPG1359" s="84">
        <f t="shared" si="987"/>
        <v>0</v>
      </c>
      <c r="VPH1359" s="84">
        <f t="shared" si="987"/>
        <v>1000000</v>
      </c>
      <c r="VPN1359" s="84" t="s">
        <v>235</v>
      </c>
      <c r="VPO1359" s="84" t="s">
        <v>236</v>
      </c>
      <c r="VPP1359" s="84">
        <f>VPP1355</f>
        <v>1000000</v>
      </c>
      <c r="VPQ1359" s="84">
        <f t="shared" ref="VPQ1359:VRT1360" si="988">VPQ1355</f>
        <v>0</v>
      </c>
      <c r="VPR1359" s="84">
        <f t="shared" si="988"/>
        <v>0</v>
      </c>
      <c r="VPS1359" s="84">
        <f t="shared" si="988"/>
        <v>1000000</v>
      </c>
      <c r="VPT1359" s="84">
        <f t="shared" si="988"/>
        <v>0</v>
      </c>
      <c r="VPU1359" s="84">
        <f t="shared" si="988"/>
        <v>0</v>
      </c>
      <c r="VPV1359" s="84">
        <f t="shared" si="988"/>
        <v>0</v>
      </c>
      <c r="VPW1359" s="84">
        <f t="shared" si="988"/>
        <v>0</v>
      </c>
      <c r="VPX1359" s="84">
        <f t="shared" si="988"/>
        <v>1000000</v>
      </c>
      <c r="VQD1359" s="84" t="s">
        <v>235</v>
      </c>
      <c r="VQE1359" s="84" t="s">
        <v>236</v>
      </c>
      <c r="VQF1359" s="84">
        <f>VQF1355</f>
        <v>1000000</v>
      </c>
      <c r="VQG1359" s="84">
        <f t="shared" si="988"/>
        <v>0</v>
      </c>
      <c r="VQH1359" s="84">
        <f t="shared" si="988"/>
        <v>0</v>
      </c>
      <c r="VQI1359" s="84">
        <f t="shared" si="988"/>
        <v>1000000</v>
      </c>
      <c r="VQJ1359" s="84">
        <f t="shared" si="988"/>
        <v>0</v>
      </c>
      <c r="VQK1359" s="84">
        <f t="shared" si="988"/>
        <v>0</v>
      </c>
      <c r="VQL1359" s="84">
        <f t="shared" si="988"/>
        <v>0</v>
      </c>
      <c r="VQM1359" s="84">
        <f t="shared" si="988"/>
        <v>0</v>
      </c>
      <c r="VQN1359" s="84">
        <f t="shared" si="988"/>
        <v>1000000</v>
      </c>
      <c r="VQT1359" s="84" t="s">
        <v>235</v>
      </c>
      <c r="VQU1359" s="84" t="s">
        <v>236</v>
      </c>
      <c r="VQV1359" s="84">
        <f>VQV1355</f>
        <v>1000000</v>
      </c>
      <c r="VQW1359" s="84">
        <f t="shared" si="988"/>
        <v>0</v>
      </c>
      <c r="VQX1359" s="84">
        <f t="shared" si="988"/>
        <v>0</v>
      </c>
      <c r="VQY1359" s="84">
        <f t="shared" si="988"/>
        <v>1000000</v>
      </c>
      <c r="VQZ1359" s="84">
        <f t="shared" si="988"/>
        <v>0</v>
      </c>
      <c r="VRA1359" s="84">
        <f t="shared" si="988"/>
        <v>0</v>
      </c>
      <c r="VRB1359" s="84">
        <f t="shared" si="988"/>
        <v>0</v>
      </c>
      <c r="VRC1359" s="84">
        <f t="shared" si="988"/>
        <v>0</v>
      </c>
      <c r="VRD1359" s="84">
        <f t="shared" si="988"/>
        <v>1000000</v>
      </c>
      <c r="VRJ1359" s="84" t="s">
        <v>235</v>
      </c>
      <c r="VRK1359" s="84" t="s">
        <v>236</v>
      </c>
      <c r="VRL1359" s="84">
        <f>VRL1355</f>
        <v>1000000</v>
      </c>
      <c r="VRM1359" s="84">
        <f t="shared" si="988"/>
        <v>0</v>
      </c>
      <c r="VRN1359" s="84">
        <f t="shared" si="988"/>
        <v>0</v>
      </c>
      <c r="VRO1359" s="84">
        <f t="shared" si="988"/>
        <v>1000000</v>
      </c>
      <c r="VRP1359" s="84">
        <f t="shared" si="988"/>
        <v>0</v>
      </c>
      <c r="VRQ1359" s="84">
        <f t="shared" si="988"/>
        <v>0</v>
      </c>
      <c r="VRR1359" s="84">
        <f t="shared" si="988"/>
        <v>0</v>
      </c>
      <c r="VRS1359" s="84">
        <f t="shared" si="988"/>
        <v>0</v>
      </c>
      <c r="VRT1359" s="84">
        <f t="shared" si="988"/>
        <v>1000000</v>
      </c>
      <c r="VRZ1359" s="84" t="s">
        <v>235</v>
      </c>
      <c r="VSA1359" s="84" t="s">
        <v>236</v>
      </c>
      <c r="VSB1359" s="84">
        <f>VSB1355</f>
        <v>1000000</v>
      </c>
      <c r="VSC1359" s="84">
        <f t="shared" ref="VSC1359:VUF1360" si="989">VSC1355</f>
        <v>0</v>
      </c>
      <c r="VSD1359" s="84">
        <f t="shared" si="989"/>
        <v>0</v>
      </c>
      <c r="VSE1359" s="84">
        <f t="shared" si="989"/>
        <v>1000000</v>
      </c>
      <c r="VSF1359" s="84">
        <f t="shared" si="989"/>
        <v>0</v>
      </c>
      <c r="VSG1359" s="84">
        <f t="shared" si="989"/>
        <v>0</v>
      </c>
      <c r="VSH1359" s="84">
        <f t="shared" si="989"/>
        <v>0</v>
      </c>
      <c r="VSI1359" s="84">
        <f t="shared" si="989"/>
        <v>0</v>
      </c>
      <c r="VSJ1359" s="84">
        <f t="shared" si="989"/>
        <v>1000000</v>
      </c>
      <c r="VSP1359" s="84" t="s">
        <v>235</v>
      </c>
      <c r="VSQ1359" s="84" t="s">
        <v>236</v>
      </c>
      <c r="VSR1359" s="84">
        <f>VSR1355</f>
        <v>1000000</v>
      </c>
      <c r="VSS1359" s="84">
        <f t="shared" si="989"/>
        <v>0</v>
      </c>
      <c r="VST1359" s="84">
        <f t="shared" si="989"/>
        <v>0</v>
      </c>
      <c r="VSU1359" s="84">
        <f t="shared" si="989"/>
        <v>1000000</v>
      </c>
      <c r="VSV1359" s="84">
        <f t="shared" si="989"/>
        <v>0</v>
      </c>
      <c r="VSW1359" s="84">
        <f t="shared" si="989"/>
        <v>0</v>
      </c>
      <c r="VSX1359" s="84">
        <f t="shared" si="989"/>
        <v>0</v>
      </c>
      <c r="VSY1359" s="84">
        <f t="shared" si="989"/>
        <v>0</v>
      </c>
      <c r="VSZ1359" s="84">
        <f t="shared" si="989"/>
        <v>1000000</v>
      </c>
      <c r="VTF1359" s="84" t="s">
        <v>235</v>
      </c>
      <c r="VTG1359" s="84" t="s">
        <v>236</v>
      </c>
      <c r="VTH1359" s="84">
        <f>VTH1355</f>
        <v>1000000</v>
      </c>
      <c r="VTI1359" s="84">
        <f t="shared" si="989"/>
        <v>0</v>
      </c>
      <c r="VTJ1359" s="84">
        <f t="shared" si="989"/>
        <v>0</v>
      </c>
      <c r="VTK1359" s="84">
        <f t="shared" si="989"/>
        <v>1000000</v>
      </c>
      <c r="VTL1359" s="84">
        <f t="shared" si="989"/>
        <v>0</v>
      </c>
      <c r="VTM1359" s="84">
        <f t="shared" si="989"/>
        <v>0</v>
      </c>
      <c r="VTN1359" s="84">
        <f t="shared" si="989"/>
        <v>0</v>
      </c>
      <c r="VTO1359" s="84">
        <f t="shared" si="989"/>
        <v>0</v>
      </c>
      <c r="VTP1359" s="84">
        <f t="shared" si="989"/>
        <v>1000000</v>
      </c>
      <c r="VTV1359" s="84" t="s">
        <v>235</v>
      </c>
      <c r="VTW1359" s="84" t="s">
        <v>236</v>
      </c>
      <c r="VTX1359" s="84">
        <f>VTX1355</f>
        <v>1000000</v>
      </c>
      <c r="VTY1359" s="84">
        <f t="shared" si="989"/>
        <v>0</v>
      </c>
      <c r="VTZ1359" s="84">
        <f t="shared" si="989"/>
        <v>0</v>
      </c>
      <c r="VUA1359" s="84">
        <f t="shared" si="989"/>
        <v>1000000</v>
      </c>
      <c r="VUB1359" s="84">
        <f t="shared" si="989"/>
        <v>0</v>
      </c>
      <c r="VUC1359" s="84">
        <f t="shared" si="989"/>
        <v>0</v>
      </c>
      <c r="VUD1359" s="84">
        <f t="shared" si="989"/>
        <v>0</v>
      </c>
      <c r="VUE1359" s="84">
        <f t="shared" si="989"/>
        <v>0</v>
      </c>
      <c r="VUF1359" s="84">
        <f t="shared" si="989"/>
        <v>1000000</v>
      </c>
      <c r="VUL1359" s="84" t="s">
        <v>235</v>
      </c>
      <c r="VUM1359" s="84" t="s">
        <v>236</v>
      </c>
      <c r="VUN1359" s="84">
        <f>VUN1355</f>
        <v>1000000</v>
      </c>
      <c r="VUO1359" s="84">
        <f t="shared" ref="VUO1359:VWR1360" si="990">VUO1355</f>
        <v>0</v>
      </c>
      <c r="VUP1359" s="84">
        <f t="shared" si="990"/>
        <v>0</v>
      </c>
      <c r="VUQ1359" s="84">
        <f t="shared" si="990"/>
        <v>1000000</v>
      </c>
      <c r="VUR1359" s="84">
        <f t="shared" si="990"/>
        <v>0</v>
      </c>
      <c r="VUS1359" s="84">
        <f t="shared" si="990"/>
        <v>0</v>
      </c>
      <c r="VUT1359" s="84">
        <f t="shared" si="990"/>
        <v>0</v>
      </c>
      <c r="VUU1359" s="84">
        <f t="shared" si="990"/>
        <v>0</v>
      </c>
      <c r="VUV1359" s="84">
        <f t="shared" si="990"/>
        <v>1000000</v>
      </c>
      <c r="VVB1359" s="84" t="s">
        <v>235</v>
      </c>
      <c r="VVC1359" s="84" t="s">
        <v>236</v>
      </c>
      <c r="VVD1359" s="84">
        <f>VVD1355</f>
        <v>1000000</v>
      </c>
      <c r="VVE1359" s="84">
        <f t="shared" si="990"/>
        <v>0</v>
      </c>
      <c r="VVF1359" s="84">
        <f t="shared" si="990"/>
        <v>0</v>
      </c>
      <c r="VVG1359" s="84">
        <f t="shared" si="990"/>
        <v>1000000</v>
      </c>
      <c r="VVH1359" s="84">
        <f t="shared" si="990"/>
        <v>0</v>
      </c>
      <c r="VVI1359" s="84">
        <f t="shared" si="990"/>
        <v>0</v>
      </c>
      <c r="VVJ1359" s="84">
        <f t="shared" si="990"/>
        <v>0</v>
      </c>
      <c r="VVK1359" s="84">
        <f t="shared" si="990"/>
        <v>0</v>
      </c>
      <c r="VVL1359" s="84">
        <f t="shared" si="990"/>
        <v>1000000</v>
      </c>
      <c r="VVR1359" s="84" t="s">
        <v>235</v>
      </c>
      <c r="VVS1359" s="84" t="s">
        <v>236</v>
      </c>
      <c r="VVT1359" s="84">
        <f>VVT1355</f>
        <v>1000000</v>
      </c>
      <c r="VVU1359" s="84">
        <f t="shared" si="990"/>
        <v>0</v>
      </c>
      <c r="VVV1359" s="84">
        <f t="shared" si="990"/>
        <v>0</v>
      </c>
      <c r="VVW1359" s="84">
        <f t="shared" si="990"/>
        <v>1000000</v>
      </c>
      <c r="VVX1359" s="84">
        <f t="shared" si="990"/>
        <v>0</v>
      </c>
      <c r="VVY1359" s="84">
        <f t="shared" si="990"/>
        <v>0</v>
      </c>
      <c r="VVZ1359" s="84">
        <f t="shared" si="990"/>
        <v>0</v>
      </c>
      <c r="VWA1359" s="84">
        <f t="shared" si="990"/>
        <v>0</v>
      </c>
      <c r="VWB1359" s="84">
        <f t="shared" si="990"/>
        <v>1000000</v>
      </c>
      <c r="VWH1359" s="84" t="s">
        <v>235</v>
      </c>
      <c r="VWI1359" s="84" t="s">
        <v>236</v>
      </c>
      <c r="VWJ1359" s="84">
        <f>VWJ1355</f>
        <v>1000000</v>
      </c>
      <c r="VWK1359" s="84">
        <f t="shared" si="990"/>
        <v>0</v>
      </c>
      <c r="VWL1359" s="84">
        <f t="shared" si="990"/>
        <v>0</v>
      </c>
      <c r="VWM1359" s="84">
        <f t="shared" si="990"/>
        <v>1000000</v>
      </c>
      <c r="VWN1359" s="84">
        <f t="shared" si="990"/>
        <v>0</v>
      </c>
      <c r="VWO1359" s="84">
        <f t="shared" si="990"/>
        <v>0</v>
      </c>
      <c r="VWP1359" s="84">
        <f t="shared" si="990"/>
        <v>0</v>
      </c>
      <c r="VWQ1359" s="84">
        <f t="shared" si="990"/>
        <v>0</v>
      </c>
      <c r="VWR1359" s="84">
        <f t="shared" si="990"/>
        <v>1000000</v>
      </c>
      <c r="VWX1359" s="84" t="s">
        <v>235</v>
      </c>
      <c r="VWY1359" s="84" t="s">
        <v>236</v>
      </c>
      <c r="VWZ1359" s="84">
        <f>VWZ1355</f>
        <v>1000000</v>
      </c>
      <c r="VXA1359" s="84">
        <f t="shared" ref="VXA1359:VZD1360" si="991">VXA1355</f>
        <v>0</v>
      </c>
      <c r="VXB1359" s="84">
        <f t="shared" si="991"/>
        <v>0</v>
      </c>
      <c r="VXC1359" s="84">
        <f t="shared" si="991"/>
        <v>1000000</v>
      </c>
      <c r="VXD1359" s="84">
        <f t="shared" si="991"/>
        <v>0</v>
      </c>
      <c r="VXE1359" s="84">
        <f t="shared" si="991"/>
        <v>0</v>
      </c>
      <c r="VXF1359" s="84">
        <f t="shared" si="991"/>
        <v>0</v>
      </c>
      <c r="VXG1359" s="84">
        <f t="shared" si="991"/>
        <v>0</v>
      </c>
      <c r="VXH1359" s="84">
        <f t="shared" si="991"/>
        <v>1000000</v>
      </c>
      <c r="VXN1359" s="84" t="s">
        <v>235</v>
      </c>
      <c r="VXO1359" s="84" t="s">
        <v>236</v>
      </c>
      <c r="VXP1359" s="84">
        <f>VXP1355</f>
        <v>1000000</v>
      </c>
      <c r="VXQ1359" s="84">
        <f t="shared" si="991"/>
        <v>0</v>
      </c>
      <c r="VXR1359" s="84">
        <f t="shared" si="991"/>
        <v>0</v>
      </c>
      <c r="VXS1359" s="84">
        <f t="shared" si="991"/>
        <v>1000000</v>
      </c>
      <c r="VXT1359" s="84">
        <f t="shared" si="991"/>
        <v>0</v>
      </c>
      <c r="VXU1359" s="84">
        <f t="shared" si="991"/>
        <v>0</v>
      </c>
      <c r="VXV1359" s="84">
        <f t="shared" si="991"/>
        <v>0</v>
      </c>
      <c r="VXW1359" s="84">
        <f t="shared" si="991"/>
        <v>0</v>
      </c>
      <c r="VXX1359" s="84">
        <f t="shared" si="991"/>
        <v>1000000</v>
      </c>
      <c r="VYD1359" s="84" t="s">
        <v>235</v>
      </c>
      <c r="VYE1359" s="84" t="s">
        <v>236</v>
      </c>
      <c r="VYF1359" s="84">
        <f>VYF1355</f>
        <v>1000000</v>
      </c>
      <c r="VYG1359" s="84">
        <f t="shared" si="991"/>
        <v>0</v>
      </c>
      <c r="VYH1359" s="84">
        <f t="shared" si="991"/>
        <v>0</v>
      </c>
      <c r="VYI1359" s="84">
        <f t="shared" si="991"/>
        <v>1000000</v>
      </c>
      <c r="VYJ1359" s="84">
        <f t="shared" si="991"/>
        <v>0</v>
      </c>
      <c r="VYK1359" s="84">
        <f t="shared" si="991"/>
        <v>0</v>
      </c>
      <c r="VYL1359" s="84">
        <f t="shared" si="991"/>
        <v>0</v>
      </c>
      <c r="VYM1359" s="84">
        <f t="shared" si="991"/>
        <v>0</v>
      </c>
      <c r="VYN1359" s="84">
        <f t="shared" si="991"/>
        <v>1000000</v>
      </c>
      <c r="VYT1359" s="84" t="s">
        <v>235</v>
      </c>
      <c r="VYU1359" s="84" t="s">
        <v>236</v>
      </c>
      <c r="VYV1359" s="84">
        <f>VYV1355</f>
        <v>1000000</v>
      </c>
      <c r="VYW1359" s="84">
        <f t="shared" si="991"/>
        <v>0</v>
      </c>
      <c r="VYX1359" s="84">
        <f t="shared" si="991"/>
        <v>0</v>
      </c>
      <c r="VYY1359" s="84">
        <f t="shared" si="991"/>
        <v>1000000</v>
      </c>
      <c r="VYZ1359" s="84">
        <f t="shared" si="991"/>
        <v>0</v>
      </c>
      <c r="VZA1359" s="84">
        <f t="shared" si="991"/>
        <v>0</v>
      </c>
      <c r="VZB1359" s="84">
        <f t="shared" si="991"/>
        <v>0</v>
      </c>
      <c r="VZC1359" s="84">
        <f t="shared" si="991"/>
        <v>0</v>
      </c>
      <c r="VZD1359" s="84">
        <f t="shared" si="991"/>
        <v>1000000</v>
      </c>
      <c r="VZJ1359" s="84" t="s">
        <v>235</v>
      </c>
      <c r="VZK1359" s="84" t="s">
        <v>236</v>
      </c>
      <c r="VZL1359" s="84">
        <f>VZL1355</f>
        <v>1000000</v>
      </c>
      <c r="VZM1359" s="84">
        <f t="shared" ref="VZM1359:WBP1360" si="992">VZM1355</f>
        <v>0</v>
      </c>
      <c r="VZN1359" s="84">
        <f t="shared" si="992"/>
        <v>0</v>
      </c>
      <c r="VZO1359" s="84">
        <f t="shared" si="992"/>
        <v>1000000</v>
      </c>
      <c r="VZP1359" s="84">
        <f t="shared" si="992"/>
        <v>0</v>
      </c>
      <c r="VZQ1359" s="84">
        <f t="shared" si="992"/>
        <v>0</v>
      </c>
      <c r="VZR1359" s="84">
        <f t="shared" si="992"/>
        <v>0</v>
      </c>
      <c r="VZS1359" s="84">
        <f t="shared" si="992"/>
        <v>0</v>
      </c>
      <c r="VZT1359" s="84">
        <f t="shared" si="992"/>
        <v>1000000</v>
      </c>
      <c r="VZZ1359" s="84" t="s">
        <v>235</v>
      </c>
      <c r="WAA1359" s="84" t="s">
        <v>236</v>
      </c>
      <c r="WAB1359" s="84">
        <f>WAB1355</f>
        <v>1000000</v>
      </c>
      <c r="WAC1359" s="84">
        <f t="shared" si="992"/>
        <v>0</v>
      </c>
      <c r="WAD1359" s="84">
        <f t="shared" si="992"/>
        <v>0</v>
      </c>
      <c r="WAE1359" s="84">
        <f t="shared" si="992"/>
        <v>1000000</v>
      </c>
      <c r="WAF1359" s="84">
        <f t="shared" si="992"/>
        <v>0</v>
      </c>
      <c r="WAG1359" s="84">
        <f t="shared" si="992"/>
        <v>0</v>
      </c>
      <c r="WAH1359" s="84">
        <f t="shared" si="992"/>
        <v>0</v>
      </c>
      <c r="WAI1359" s="84">
        <f t="shared" si="992"/>
        <v>0</v>
      </c>
      <c r="WAJ1359" s="84">
        <f t="shared" si="992"/>
        <v>1000000</v>
      </c>
      <c r="WAP1359" s="84" t="s">
        <v>235</v>
      </c>
      <c r="WAQ1359" s="84" t="s">
        <v>236</v>
      </c>
      <c r="WAR1359" s="84">
        <f>WAR1355</f>
        <v>1000000</v>
      </c>
      <c r="WAS1359" s="84">
        <f t="shared" si="992"/>
        <v>0</v>
      </c>
      <c r="WAT1359" s="84">
        <f t="shared" si="992"/>
        <v>0</v>
      </c>
      <c r="WAU1359" s="84">
        <f t="shared" si="992"/>
        <v>1000000</v>
      </c>
      <c r="WAV1359" s="84">
        <f t="shared" si="992"/>
        <v>0</v>
      </c>
      <c r="WAW1359" s="84">
        <f t="shared" si="992"/>
        <v>0</v>
      </c>
      <c r="WAX1359" s="84">
        <f t="shared" si="992"/>
        <v>0</v>
      </c>
      <c r="WAY1359" s="84">
        <f t="shared" si="992"/>
        <v>0</v>
      </c>
      <c r="WAZ1359" s="84">
        <f t="shared" si="992"/>
        <v>1000000</v>
      </c>
      <c r="WBF1359" s="84" t="s">
        <v>235</v>
      </c>
      <c r="WBG1359" s="84" t="s">
        <v>236</v>
      </c>
      <c r="WBH1359" s="84">
        <f>WBH1355</f>
        <v>1000000</v>
      </c>
      <c r="WBI1359" s="84">
        <f t="shared" si="992"/>
        <v>0</v>
      </c>
      <c r="WBJ1359" s="84">
        <f t="shared" si="992"/>
        <v>0</v>
      </c>
      <c r="WBK1359" s="84">
        <f t="shared" si="992"/>
        <v>1000000</v>
      </c>
      <c r="WBL1359" s="84">
        <f t="shared" si="992"/>
        <v>0</v>
      </c>
      <c r="WBM1359" s="84">
        <f t="shared" si="992"/>
        <v>0</v>
      </c>
      <c r="WBN1359" s="84">
        <f t="shared" si="992"/>
        <v>0</v>
      </c>
      <c r="WBO1359" s="84">
        <f t="shared" si="992"/>
        <v>0</v>
      </c>
      <c r="WBP1359" s="84">
        <f t="shared" si="992"/>
        <v>1000000</v>
      </c>
      <c r="WBV1359" s="84" t="s">
        <v>235</v>
      </c>
      <c r="WBW1359" s="84" t="s">
        <v>236</v>
      </c>
      <c r="WBX1359" s="84">
        <f>WBX1355</f>
        <v>1000000</v>
      </c>
      <c r="WBY1359" s="84">
        <f t="shared" ref="WBY1359:WEB1360" si="993">WBY1355</f>
        <v>0</v>
      </c>
      <c r="WBZ1359" s="84">
        <f t="shared" si="993"/>
        <v>0</v>
      </c>
      <c r="WCA1359" s="84">
        <f t="shared" si="993"/>
        <v>1000000</v>
      </c>
      <c r="WCB1359" s="84">
        <f t="shared" si="993"/>
        <v>0</v>
      </c>
      <c r="WCC1359" s="84">
        <f t="shared" si="993"/>
        <v>0</v>
      </c>
      <c r="WCD1359" s="84">
        <f t="shared" si="993"/>
        <v>0</v>
      </c>
      <c r="WCE1359" s="84">
        <f t="shared" si="993"/>
        <v>0</v>
      </c>
      <c r="WCF1359" s="84">
        <f t="shared" si="993"/>
        <v>1000000</v>
      </c>
      <c r="WCL1359" s="84" t="s">
        <v>235</v>
      </c>
      <c r="WCM1359" s="84" t="s">
        <v>236</v>
      </c>
      <c r="WCN1359" s="84">
        <f>WCN1355</f>
        <v>1000000</v>
      </c>
      <c r="WCO1359" s="84">
        <f t="shared" si="993"/>
        <v>0</v>
      </c>
      <c r="WCP1359" s="84">
        <f t="shared" si="993"/>
        <v>0</v>
      </c>
      <c r="WCQ1359" s="84">
        <f t="shared" si="993"/>
        <v>1000000</v>
      </c>
      <c r="WCR1359" s="84">
        <f t="shared" si="993"/>
        <v>0</v>
      </c>
      <c r="WCS1359" s="84">
        <f t="shared" si="993"/>
        <v>0</v>
      </c>
      <c r="WCT1359" s="84">
        <f t="shared" si="993"/>
        <v>0</v>
      </c>
      <c r="WCU1359" s="84">
        <f t="shared" si="993"/>
        <v>0</v>
      </c>
      <c r="WCV1359" s="84">
        <f t="shared" si="993"/>
        <v>1000000</v>
      </c>
      <c r="WDB1359" s="84" t="s">
        <v>235</v>
      </c>
      <c r="WDC1359" s="84" t="s">
        <v>236</v>
      </c>
      <c r="WDD1359" s="84">
        <f>WDD1355</f>
        <v>1000000</v>
      </c>
      <c r="WDE1359" s="84">
        <f t="shared" si="993"/>
        <v>0</v>
      </c>
      <c r="WDF1359" s="84">
        <f t="shared" si="993"/>
        <v>0</v>
      </c>
      <c r="WDG1359" s="84">
        <f t="shared" si="993"/>
        <v>1000000</v>
      </c>
      <c r="WDH1359" s="84">
        <f t="shared" si="993"/>
        <v>0</v>
      </c>
      <c r="WDI1359" s="84">
        <f t="shared" si="993"/>
        <v>0</v>
      </c>
      <c r="WDJ1359" s="84">
        <f t="shared" si="993"/>
        <v>0</v>
      </c>
      <c r="WDK1359" s="84">
        <f t="shared" si="993"/>
        <v>0</v>
      </c>
      <c r="WDL1359" s="84">
        <f t="shared" si="993"/>
        <v>1000000</v>
      </c>
      <c r="WDR1359" s="84" t="s">
        <v>235</v>
      </c>
      <c r="WDS1359" s="84" t="s">
        <v>236</v>
      </c>
      <c r="WDT1359" s="84">
        <f>WDT1355</f>
        <v>1000000</v>
      </c>
      <c r="WDU1359" s="84">
        <f t="shared" si="993"/>
        <v>0</v>
      </c>
      <c r="WDV1359" s="84">
        <f t="shared" si="993"/>
        <v>0</v>
      </c>
      <c r="WDW1359" s="84">
        <f t="shared" si="993"/>
        <v>1000000</v>
      </c>
      <c r="WDX1359" s="84">
        <f t="shared" si="993"/>
        <v>0</v>
      </c>
      <c r="WDY1359" s="84">
        <f t="shared" si="993"/>
        <v>0</v>
      </c>
      <c r="WDZ1359" s="84">
        <f t="shared" si="993"/>
        <v>0</v>
      </c>
      <c r="WEA1359" s="84">
        <f t="shared" si="993"/>
        <v>0</v>
      </c>
      <c r="WEB1359" s="84">
        <f t="shared" si="993"/>
        <v>1000000</v>
      </c>
      <c r="WEH1359" s="84" t="s">
        <v>235</v>
      </c>
      <c r="WEI1359" s="84" t="s">
        <v>236</v>
      </c>
      <c r="WEJ1359" s="84">
        <f>WEJ1355</f>
        <v>1000000</v>
      </c>
      <c r="WEK1359" s="84">
        <f t="shared" ref="WEK1359:WGN1360" si="994">WEK1355</f>
        <v>0</v>
      </c>
      <c r="WEL1359" s="84">
        <f t="shared" si="994"/>
        <v>0</v>
      </c>
      <c r="WEM1359" s="84">
        <f t="shared" si="994"/>
        <v>1000000</v>
      </c>
      <c r="WEN1359" s="84">
        <f t="shared" si="994"/>
        <v>0</v>
      </c>
      <c r="WEO1359" s="84">
        <f t="shared" si="994"/>
        <v>0</v>
      </c>
      <c r="WEP1359" s="84">
        <f t="shared" si="994"/>
        <v>0</v>
      </c>
      <c r="WEQ1359" s="84">
        <f t="shared" si="994"/>
        <v>0</v>
      </c>
      <c r="WER1359" s="84">
        <f t="shared" si="994"/>
        <v>1000000</v>
      </c>
      <c r="WEX1359" s="84" t="s">
        <v>235</v>
      </c>
      <c r="WEY1359" s="84" t="s">
        <v>236</v>
      </c>
      <c r="WEZ1359" s="84">
        <f>WEZ1355</f>
        <v>1000000</v>
      </c>
      <c r="WFA1359" s="84">
        <f t="shared" si="994"/>
        <v>0</v>
      </c>
      <c r="WFB1359" s="84">
        <f t="shared" si="994"/>
        <v>0</v>
      </c>
      <c r="WFC1359" s="84">
        <f t="shared" si="994"/>
        <v>1000000</v>
      </c>
      <c r="WFD1359" s="84">
        <f t="shared" si="994"/>
        <v>0</v>
      </c>
      <c r="WFE1359" s="84">
        <f t="shared" si="994"/>
        <v>0</v>
      </c>
      <c r="WFF1359" s="84">
        <f t="shared" si="994"/>
        <v>0</v>
      </c>
      <c r="WFG1359" s="84">
        <f t="shared" si="994"/>
        <v>0</v>
      </c>
      <c r="WFH1359" s="84">
        <f t="shared" si="994"/>
        <v>1000000</v>
      </c>
      <c r="WFN1359" s="84" t="s">
        <v>235</v>
      </c>
      <c r="WFO1359" s="84" t="s">
        <v>236</v>
      </c>
      <c r="WFP1359" s="84">
        <f>WFP1355</f>
        <v>1000000</v>
      </c>
      <c r="WFQ1359" s="84">
        <f t="shared" si="994"/>
        <v>0</v>
      </c>
      <c r="WFR1359" s="84">
        <f t="shared" si="994"/>
        <v>0</v>
      </c>
      <c r="WFS1359" s="84">
        <f t="shared" si="994"/>
        <v>1000000</v>
      </c>
      <c r="WFT1359" s="84">
        <f t="shared" si="994"/>
        <v>0</v>
      </c>
      <c r="WFU1359" s="84">
        <f t="shared" si="994"/>
        <v>0</v>
      </c>
      <c r="WFV1359" s="84">
        <f t="shared" si="994"/>
        <v>0</v>
      </c>
      <c r="WFW1359" s="84">
        <f t="shared" si="994"/>
        <v>0</v>
      </c>
      <c r="WFX1359" s="84">
        <f t="shared" si="994"/>
        <v>1000000</v>
      </c>
      <c r="WGD1359" s="84" t="s">
        <v>235</v>
      </c>
      <c r="WGE1359" s="84" t="s">
        <v>236</v>
      </c>
      <c r="WGF1359" s="84">
        <f>WGF1355</f>
        <v>1000000</v>
      </c>
      <c r="WGG1359" s="84">
        <f t="shared" si="994"/>
        <v>0</v>
      </c>
      <c r="WGH1359" s="84">
        <f t="shared" si="994"/>
        <v>0</v>
      </c>
      <c r="WGI1359" s="84">
        <f t="shared" si="994"/>
        <v>1000000</v>
      </c>
      <c r="WGJ1359" s="84">
        <f t="shared" si="994"/>
        <v>0</v>
      </c>
      <c r="WGK1359" s="84">
        <f t="shared" si="994"/>
        <v>0</v>
      </c>
      <c r="WGL1359" s="84">
        <f t="shared" si="994"/>
        <v>0</v>
      </c>
      <c r="WGM1359" s="84">
        <f t="shared" si="994"/>
        <v>0</v>
      </c>
      <c r="WGN1359" s="84">
        <f t="shared" si="994"/>
        <v>1000000</v>
      </c>
      <c r="WGT1359" s="84" t="s">
        <v>235</v>
      </c>
      <c r="WGU1359" s="84" t="s">
        <v>236</v>
      </c>
      <c r="WGV1359" s="84">
        <f>WGV1355</f>
        <v>1000000</v>
      </c>
      <c r="WGW1359" s="84">
        <f t="shared" ref="WGW1359:WIZ1360" si="995">WGW1355</f>
        <v>0</v>
      </c>
      <c r="WGX1359" s="84">
        <f t="shared" si="995"/>
        <v>0</v>
      </c>
      <c r="WGY1359" s="84">
        <f t="shared" si="995"/>
        <v>1000000</v>
      </c>
      <c r="WGZ1359" s="84">
        <f t="shared" si="995"/>
        <v>0</v>
      </c>
      <c r="WHA1359" s="84">
        <f t="shared" si="995"/>
        <v>0</v>
      </c>
      <c r="WHB1359" s="84">
        <f t="shared" si="995"/>
        <v>0</v>
      </c>
      <c r="WHC1359" s="84">
        <f t="shared" si="995"/>
        <v>0</v>
      </c>
      <c r="WHD1359" s="84">
        <f t="shared" si="995"/>
        <v>1000000</v>
      </c>
      <c r="WHJ1359" s="84" t="s">
        <v>235</v>
      </c>
      <c r="WHK1359" s="84" t="s">
        <v>236</v>
      </c>
      <c r="WHL1359" s="84">
        <f>WHL1355</f>
        <v>1000000</v>
      </c>
      <c r="WHM1359" s="84">
        <f t="shared" si="995"/>
        <v>0</v>
      </c>
      <c r="WHN1359" s="84">
        <f t="shared" si="995"/>
        <v>0</v>
      </c>
      <c r="WHO1359" s="84">
        <f t="shared" si="995"/>
        <v>1000000</v>
      </c>
      <c r="WHP1359" s="84">
        <f t="shared" si="995"/>
        <v>0</v>
      </c>
      <c r="WHQ1359" s="84">
        <f t="shared" si="995"/>
        <v>0</v>
      </c>
      <c r="WHR1359" s="84">
        <f t="shared" si="995"/>
        <v>0</v>
      </c>
      <c r="WHS1359" s="84">
        <f t="shared" si="995"/>
        <v>0</v>
      </c>
      <c r="WHT1359" s="84">
        <f t="shared" si="995"/>
        <v>1000000</v>
      </c>
      <c r="WHZ1359" s="84" t="s">
        <v>235</v>
      </c>
      <c r="WIA1359" s="84" t="s">
        <v>236</v>
      </c>
      <c r="WIB1359" s="84">
        <f>WIB1355</f>
        <v>1000000</v>
      </c>
      <c r="WIC1359" s="84">
        <f t="shared" si="995"/>
        <v>0</v>
      </c>
      <c r="WID1359" s="84">
        <f t="shared" si="995"/>
        <v>0</v>
      </c>
      <c r="WIE1359" s="84">
        <f t="shared" si="995"/>
        <v>1000000</v>
      </c>
      <c r="WIF1359" s="84">
        <f t="shared" si="995"/>
        <v>0</v>
      </c>
      <c r="WIG1359" s="84">
        <f t="shared" si="995"/>
        <v>0</v>
      </c>
      <c r="WIH1359" s="84">
        <f t="shared" si="995"/>
        <v>0</v>
      </c>
      <c r="WII1359" s="84">
        <f t="shared" si="995"/>
        <v>0</v>
      </c>
      <c r="WIJ1359" s="84">
        <f t="shared" si="995"/>
        <v>1000000</v>
      </c>
      <c r="WIP1359" s="84" t="s">
        <v>235</v>
      </c>
      <c r="WIQ1359" s="84" t="s">
        <v>236</v>
      </c>
      <c r="WIR1359" s="84">
        <f>WIR1355</f>
        <v>1000000</v>
      </c>
      <c r="WIS1359" s="84">
        <f t="shared" si="995"/>
        <v>0</v>
      </c>
      <c r="WIT1359" s="84">
        <f t="shared" si="995"/>
        <v>0</v>
      </c>
      <c r="WIU1359" s="84">
        <f t="shared" si="995"/>
        <v>1000000</v>
      </c>
      <c r="WIV1359" s="84">
        <f t="shared" si="995"/>
        <v>0</v>
      </c>
      <c r="WIW1359" s="84">
        <f t="shared" si="995"/>
        <v>0</v>
      </c>
      <c r="WIX1359" s="84">
        <f t="shared" si="995"/>
        <v>0</v>
      </c>
      <c r="WIY1359" s="84">
        <f t="shared" si="995"/>
        <v>0</v>
      </c>
      <c r="WIZ1359" s="84">
        <f t="shared" si="995"/>
        <v>1000000</v>
      </c>
      <c r="WJF1359" s="84" t="s">
        <v>235</v>
      </c>
      <c r="WJG1359" s="84" t="s">
        <v>236</v>
      </c>
      <c r="WJH1359" s="84">
        <f>WJH1355</f>
        <v>1000000</v>
      </c>
      <c r="WJI1359" s="84">
        <f t="shared" ref="WJI1359:WLL1360" si="996">WJI1355</f>
        <v>0</v>
      </c>
      <c r="WJJ1359" s="84">
        <f t="shared" si="996"/>
        <v>0</v>
      </c>
      <c r="WJK1359" s="84">
        <f t="shared" si="996"/>
        <v>1000000</v>
      </c>
      <c r="WJL1359" s="84">
        <f t="shared" si="996"/>
        <v>0</v>
      </c>
      <c r="WJM1359" s="84">
        <f t="shared" si="996"/>
        <v>0</v>
      </c>
      <c r="WJN1359" s="84">
        <f t="shared" si="996"/>
        <v>0</v>
      </c>
      <c r="WJO1359" s="84">
        <f t="shared" si="996"/>
        <v>0</v>
      </c>
      <c r="WJP1359" s="84">
        <f t="shared" si="996"/>
        <v>1000000</v>
      </c>
      <c r="WJV1359" s="84" t="s">
        <v>235</v>
      </c>
      <c r="WJW1359" s="84" t="s">
        <v>236</v>
      </c>
      <c r="WJX1359" s="84">
        <f>WJX1355</f>
        <v>1000000</v>
      </c>
      <c r="WJY1359" s="84">
        <f t="shared" si="996"/>
        <v>0</v>
      </c>
      <c r="WJZ1359" s="84">
        <f t="shared" si="996"/>
        <v>0</v>
      </c>
      <c r="WKA1359" s="84">
        <f t="shared" si="996"/>
        <v>1000000</v>
      </c>
      <c r="WKB1359" s="84">
        <f t="shared" si="996"/>
        <v>0</v>
      </c>
      <c r="WKC1359" s="84">
        <f t="shared" si="996"/>
        <v>0</v>
      </c>
      <c r="WKD1359" s="84">
        <f t="shared" si="996"/>
        <v>0</v>
      </c>
      <c r="WKE1359" s="84">
        <f t="shared" si="996"/>
        <v>0</v>
      </c>
      <c r="WKF1359" s="84">
        <f t="shared" si="996"/>
        <v>1000000</v>
      </c>
      <c r="WKL1359" s="84" t="s">
        <v>235</v>
      </c>
      <c r="WKM1359" s="84" t="s">
        <v>236</v>
      </c>
      <c r="WKN1359" s="84">
        <f>WKN1355</f>
        <v>1000000</v>
      </c>
      <c r="WKO1359" s="84">
        <f t="shared" si="996"/>
        <v>0</v>
      </c>
      <c r="WKP1359" s="84">
        <f t="shared" si="996"/>
        <v>0</v>
      </c>
      <c r="WKQ1359" s="84">
        <f t="shared" si="996"/>
        <v>1000000</v>
      </c>
      <c r="WKR1359" s="84">
        <f t="shared" si="996"/>
        <v>0</v>
      </c>
      <c r="WKS1359" s="84">
        <f t="shared" si="996"/>
        <v>0</v>
      </c>
      <c r="WKT1359" s="84">
        <f t="shared" si="996"/>
        <v>0</v>
      </c>
      <c r="WKU1359" s="84">
        <f t="shared" si="996"/>
        <v>0</v>
      </c>
      <c r="WKV1359" s="84">
        <f t="shared" si="996"/>
        <v>1000000</v>
      </c>
      <c r="WLB1359" s="84" t="s">
        <v>235</v>
      </c>
      <c r="WLC1359" s="84" t="s">
        <v>236</v>
      </c>
      <c r="WLD1359" s="84">
        <f>WLD1355</f>
        <v>1000000</v>
      </c>
      <c r="WLE1359" s="84">
        <f t="shared" si="996"/>
        <v>0</v>
      </c>
      <c r="WLF1359" s="84">
        <f t="shared" si="996"/>
        <v>0</v>
      </c>
      <c r="WLG1359" s="84">
        <f t="shared" si="996"/>
        <v>1000000</v>
      </c>
      <c r="WLH1359" s="84">
        <f t="shared" si="996"/>
        <v>0</v>
      </c>
      <c r="WLI1359" s="84">
        <f t="shared" si="996"/>
        <v>0</v>
      </c>
      <c r="WLJ1359" s="84">
        <f t="shared" si="996"/>
        <v>0</v>
      </c>
      <c r="WLK1359" s="84">
        <f t="shared" si="996"/>
        <v>0</v>
      </c>
      <c r="WLL1359" s="84">
        <f t="shared" si="996"/>
        <v>1000000</v>
      </c>
      <c r="WLR1359" s="84" t="s">
        <v>235</v>
      </c>
      <c r="WLS1359" s="84" t="s">
        <v>236</v>
      </c>
      <c r="WLT1359" s="84">
        <f>WLT1355</f>
        <v>1000000</v>
      </c>
      <c r="WLU1359" s="84">
        <f t="shared" ref="WLU1359:WNX1360" si="997">WLU1355</f>
        <v>0</v>
      </c>
      <c r="WLV1359" s="84">
        <f t="shared" si="997"/>
        <v>0</v>
      </c>
      <c r="WLW1359" s="84">
        <f t="shared" si="997"/>
        <v>1000000</v>
      </c>
      <c r="WLX1359" s="84">
        <f t="shared" si="997"/>
        <v>0</v>
      </c>
      <c r="WLY1359" s="84">
        <f t="shared" si="997"/>
        <v>0</v>
      </c>
      <c r="WLZ1359" s="84">
        <f t="shared" si="997"/>
        <v>0</v>
      </c>
      <c r="WMA1359" s="84">
        <f t="shared" si="997"/>
        <v>0</v>
      </c>
      <c r="WMB1359" s="84">
        <f t="shared" si="997"/>
        <v>1000000</v>
      </c>
      <c r="WMH1359" s="84" t="s">
        <v>235</v>
      </c>
      <c r="WMI1359" s="84" t="s">
        <v>236</v>
      </c>
      <c r="WMJ1359" s="84">
        <f>WMJ1355</f>
        <v>1000000</v>
      </c>
      <c r="WMK1359" s="84">
        <f t="shared" si="997"/>
        <v>0</v>
      </c>
      <c r="WML1359" s="84">
        <f t="shared" si="997"/>
        <v>0</v>
      </c>
      <c r="WMM1359" s="84">
        <f t="shared" si="997"/>
        <v>1000000</v>
      </c>
      <c r="WMN1359" s="84">
        <f t="shared" si="997"/>
        <v>0</v>
      </c>
      <c r="WMO1359" s="84">
        <f t="shared" si="997"/>
        <v>0</v>
      </c>
      <c r="WMP1359" s="84">
        <f t="shared" si="997"/>
        <v>0</v>
      </c>
      <c r="WMQ1359" s="84">
        <f t="shared" si="997"/>
        <v>0</v>
      </c>
      <c r="WMR1359" s="84">
        <f t="shared" si="997"/>
        <v>1000000</v>
      </c>
      <c r="WMX1359" s="84" t="s">
        <v>235</v>
      </c>
      <c r="WMY1359" s="84" t="s">
        <v>236</v>
      </c>
      <c r="WMZ1359" s="84">
        <f>WMZ1355</f>
        <v>1000000</v>
      </c>
      <c r="WNA1359" s="84">
        <f t="shared" si="997"/>
        <v>0</v>
      </c>
      <c r="WNB1359" s="84">
        <f t="shared" si="997"/>
        <v>0</v>
      </c>
      <c r="WNC1359" s="84">
        <f t="shared" si="997"/>
        <v>1000000</v>
      </c>
      <c r="WND1359" s="84">
        <f t="shared" si="997"/>
        <v>0</v>
      </c>
      <c r="WNE1359" s="84">
        <f t="shared" si="997"/>
        <v>0</v>
      </c>
      <c r="WNF1359" s="84">
        <f t="shared" si="997"/>
        <v>0</v>
      </c>
      <c r="WNG1359" s="84">
        <f t="shared" si="997"/>
        <v>0</v>
      </c>
      <c r="WNH1359" s="84">
        <f t="shared" si="997"/>
        <v>1000000</v>
      </c>
      <c r="WNN1359" s="84" t="s">
        <v>235</v>
      </c>
      <c r="WNO1359" s="84" t="s">
        <v>236</v>
      </c>
      <c r="WNP1359" s="84">
        <f>WNP1355</f>
        <v>1000000</v>
      </c>
      <c r="WNQ1359" s="84">
        <f t="shared" si="997"/>
        <v>0</v>
      </c>
      <c r="WNR1359" s="84">
        <f t="shared" si="997"/>
        <v>0</v>
      </c>
      <c r="WNS1359" s="84">
        <f t="shared" si="997"/>
        <v>1000000</v>
      </c>
      <c r="WNT1359" s="84">
        <f t="shared" si="997"/>
        <v>0</v>
      </c>
      <c r="WNU1359" s="84">
        <f t="shared" si="997"/>
        <v>0</v>
      </c>
      <c r="WNV1359" s="84">
        <f t="shared" si="997"/>
        <v>0</v>
      </c>
      <c r="WNW1359" s="84">
        <f t="shared" si="997"/>
        <v>0</v>
      </c>
      <c r="WNX1359" s="84">
        <f t="shared" si="997"/>
        <v>1000000</v>
      </c>
      <c r="WOD1359" s="84" t="s">
        <v>235</v>
      </c>
      <c r="WOE1359" s="84" t="s">
        <v>236</v>
      </c>
      <c r="WOF1359" s="84">
        <f>WOF1355</f>
        <v>1000000</v>
      </c>
      <c r="WOG1359" s="84">
        <f t="shared" ref="WOG1359:WQJ1360" si="998">WOG1355</f>
        <v>0</v>
      </c>
      <c r="WOH1359" s="84">
        <f t="shared" si="998"/>
        <v>0</v>
      </c>
      <c r="WOI1359" s="84">
        <f t="shared" si="998"/>
        <v>1000000</v>
      </c>
      <c r="WOJ1359" s="84">
        <f t="shared" si="998"/>
        <v>0</v>
      </c>
      <c r="WOK1359" s="84">
        <f t="shared" si="998"/>
        <v>0</v>
      </c>
      <c r="WOL1359" s="84">
        <f t="shared" si="998"/>
        <v>0</v>
      </c>
      <c r="WOM1359" s="84">
        <f t="shared" si="998"/>
        <v>0</v>
      </c>
      <c r="WON1359" s="84">
        <f t="shared" si="998"/>
        <v>1000000</v>
      </c>
      <c r="WOT1359" s="84" t="s">
        <v>235</v>
      </c>
      <c r="WOU1359" s="84" t="s">
        <v>236</v>
      </c>
      <c r="WOV1359" s="84">
        <f>WOV1355</f>
        <v>1000000</v>
      </c>
      <c r="WOW1359" s="84">
        <f t="shared" si="998"/>
        <v>0</v>
      </c>
      <c r="WOX1359" s="84">
        <f t="shared" si="998"/>
        <v>0</v>
      </c>
      <c r="WOY1359" s="84">
        <f t="shared" si="998"/>
        <v>1000000</v>
      </c>
      <c r="WOZ1359" s="84">
        <f t="shared" si="998"/>
        <v>0</v>
      </c>
      <c r="WPA1359" s="84">
        <f t="shared" si="998"/>
        <v>0</v>
      </c>
      <c r="WPB1359" s="84">
        <f t="shared" si="998"/>
        <v>0</v>
      </c>
      <c r="WPC1359" s="84">
        <f t="shared" si="998"/>
        <v>0</v>
      </c>
      <c r="WPD1359" s="84">
        <f t="shared" si="998"/>
        <v>1000000</v>
      </c>
      <c r="WPJ1359" s="84" t="s">
        <v>235</v>
      </c>
      <c r="WPK1359" s="84" t="s">
        <v>236</v>
      </c>
      <c r="WPL1359" s="84">
        <f>WPL1355</f>
        <v>1000000</v>
      </c>
      <c r="WPM1359" s="84">
        <f t="shared" si="998"/>
        <v>0</v>
      </c>
      <c r="WPN1359" s="84">
        <f t="shared" si="998"/>
        <v>0</v>
      </c>
      <c r="WPO1359" s="84">
        <f t="shared" si="998"/>
        <v>1000000</v>
      </c>
      <c r="WPP1359" s="84">
        <f t="shared" si="998"/>
        <v>0</v>
      </c>
      <c r="WPQ1359" s="84">
        <f t="shared" si="998"/>
        <v>0</v>
      </c>
      <c r="WPR1359" s="84">
        <f t="shared" si="998"/>
        <v>0</v>
      </c>
      <c r="WPS1359" s="84">
        <f t="shared" si="998"/>
        <v>0</v>
      </c>
      <c r="WPT1359" s="84">
        <f t="shared" si="998"/>
        <v>1000000</v>
      </c>
      <c r="WPZ1359" s="84" t="s">
        <v>235</v>
      </c>
      <c r="WQA1359" s="84" t="s">
        <v>236</v>
      </c>
      <c r="WQB1359" s="84">
        <f>WQB1355</f>
        <v>1000000</v>
      </c>
      <c r="WQC1359" s="84">
        <f t="shared" si="998"/>
        <v>0</v>
      </c>
      <c r="WQD1359" s="84">
        <f t="shared" si="998"/>
        <v>0</v>
      </c>
      <c r="WQE1359" s="84">
        <f t="shared" si="998"/>
        <v>1000000</v>
      </c>
      <c r="WQF1359" s="84">
        <f t="shared" si="998"/>
        <v>0</v>
      </c>
      <c r="WQG1359" s="84">
        <f t="shared" si="998"/>
        <v>0</v>
      </c>
      <c r="WQH1359" s="84">
        <f t="shared" si="998"/>
        <v>0</v>
      </c>
      <c r="WQI1359" s="84">
        <f t="shared" si="998"/>
        <v>0</v>
      </c>
      <c r="WQJ1359" s="84">
        <f t="shared" si="998"/>
        <v>1000000</v>
      </c>
      <c r="WQP1359" s="84" t="s">
        <v>235</v>
      </c>
      <c r="WQQ1359" s="84" t="s">
        <v>236</v>
      </c>
      <c r="WQR1359" s="84">
        <f>WQR1355</f>
        <v>1000000</v>
      </c>
      <c r="WQS1359" s="84">
        <f t="shared" ref="WQS1359:WSV1360" si="999">WQS1355</f>
        <v>0</v>
      </c>
      <c r="WQT1359" s="84">
        <f t="shared" si="999"/>
        <v>0</v>
      </c>
      <c r="WQU1359" s="84">
        <f t="shared" si="999"/>
        <v>1000000</v>
      </c>
      <c r="WQV1359" s="84">
        <f t="shared" si="999"/>
        <v>0</v>
      </c>
      <c r="WQW1359" s="84">
        <f t="shared" si="999"/>
        <v>0</v>
      </c>
      <c r="WQX1359" s="84">
        <f t="shared" si="999"/>
        <v>0</v>
      </c>
      <c r="WQY1359" s="84">
        <f t="shared" si="999"/>
        <v>0</v>
      </c>
      <c r="WQZ1359" s="84">
        <f t="shared" si="999"/>
        <v>1000000</v>
      </c>
      <c r="WRF1359" s="84" t="s">
        <v>235</v>
      </c>
      <c r="WRG1359" s="84" t="s">
        <v>236</v>
      </c>
      <c r="WRH1359" s="84">
        <f>WRH1355</f>
        <v>1000000</v>
      </c>
      <c r="WRI1359" s="84">
        <f t="shared" si="999"/>
        <v>0</v>
      </c>
      <c r="WRJ1359" s="84">
        <f t="shared" si="999"/>
        <v>0</v>
      </c>
      <c r="WRK1359" s="84">
        <f t="shared" si="999"/>
        <v>1000000</v>
      </c>
      <c r="WRL1359" s="84">
        <f t="shared" si="999"/>
        <v>0</v>
      </c>
      <c r="WRM1359" s="84">
        <f t="shared" si="999"/>
        <v>0</v>
      </c>
      <c r="WRN1359" s="84">
        <f t="shared" si="999"/>
        <v>0</v>
      </c>
      <c r="WRO1359" s="84">
        <f t="shared" si="999"/>
        <v>0</v>
      </c>
      <c r="WRP1359" s="84">
        <f t="shared" si="999"/>
        <v>1000000</v>
      </c>
      <c r="WRV1359" s="84" t="s">
        <v>235</v>
      </c>
      <c r="WRW1359" s="84" t="s">
        <v>236</v>
      </c>
      <c r="WRX1359" s="84">
        <f>WRX1355</f>
        <v>1000000</v>
      </c>
      <c r="WRY1359" s="84">
        <f t="shared" si="999"/>
        <v>0</v>
      </c>
      <c r="WRZ1359" s="84">
        <f t="shared" si="999"/>
        <v>0</v>
      </c>
      <c r="WSA1359" s="84">
        <f t="shared" si="999"/>
        <v>1000000</v>
      </c>
      <c r="WSB1359" s="84">
        <f t="shared" si="999"/>
        <v>0</v>
      </c>
      <c r="WSC1359" s="84">
        <f t="shared" si="999"/>
        <v>0</v>
      </c>
      <c r="WSD1359" s="84">
        <f t="shared" si="999"/>
        <v>0</v>
      </c>
      <c r="WSE1359" s="84">
        <f t="shared" si="999"/>
        <v>0</v>
      </c>
      <c r="WSF1359" s="84">
        <f t="shared" si="999"/>
        <v>1000000</v>
      </c>
      <c r="WSL1359" s="84" t="s">
        <v>235</v>
      </c>
      <c r="WSM1359" s="84" t="s">
        <v>236</v>
      </c>
      <c r="WSN1359" s="84">
        <f>WSN1355</f>
        <v>1000000</v>
      </c>
      <c r="WSO1359" s="84">
        <f t="shared" si="999"/>
        <v>0</v>
      </c>
      <c r="WSP1359" s="84">
        <f t="shared" si="999"/>
        <v>0</v>
      </c>
      <c r="WSQ1359" s="84">
        <f t="shared" si="999"/>
        <v>1000000</v>
      </c>
      <c r="WSR1359" s="84">
        <f t="shared" si="999"/>
        <v>0</v>
      </c>
      <c r="WSS1359" s="84">
        <f t="shared" si="999"/>
        <v>0</v>
      </c>
      <c r="WST1359" s="84">
        <f t="shared" si="999"/>
        <v>0</v>
      </c>
      <c r="WSU1359" s="84">
        <f t="shared" si="999"/>
        <v>0</v>
      </c>
      <c r="WSV1359" s="84">
        <f t="shared" si="999"/>
        <v>1000000</v>
      </c>
      <c r="WTB1359" s="84" t="s">
        <v>235</v>
      </c>
      <c r="WTC1359" s="84" t="s">
        <v>236</v>
      </c>
      <c r="WTD1359" s="84">
        <f>WTD1355</f>
        <v>1000000</v>
      </c>
      <c r="WTE1359" s="84">
        <f t="shared" ref="WTE1359:WVH1360" si="1000">WTE1355</f>
        <v>0</v>
      </c>
      <c r="WTF1359" s="84">
        <f t="shared" si="1000"/>
        <v>0</v>
      </c>
      <c r="WTG1359" s="84">
        <f t="shared" si="1000"/>
        <v>1000000</v>
      </c>
      <c r="WTH1359" s="84">
        <f t="shared" si="1000"/>
        <v>0</v>
      </c>
      <c r="WTI1359" s="84">
        <f t="shared" si="1000"/>
        <v>0</v>
      </c>
      <c r="WTJ1359" s="84">
        <f t="shared" si="1000"/>
        <v>0</v>
      </c>
      <c r="WTK1359" s="84">
        <f t="shared" si="1000"/>
        <v>0</v>
      </c>
      <c r="WTL1359" s="84">
        <f t="shared" si="1000"/>
        <v>1000000</v>
      </c>
      <c r="WTR1359" s="84" t="s">
        <v>235</v>
      </c>
      <c r="WTS1359" s="84" t="s">
        <v>236</v>
      </c>
      <c r="WTT1359" s="84">
        <f>WTT1355</f>
        <v>1000000</v>
      </c>
      <c r="WTU1359" s="84">
        <f t="shared" si="1000"/>
        <v>0</v>
      </c>
      <c r="WTV1359" s="84">
        <f t="shared" si="1000"/>
        <v>0</v>
      </c>
      <c r="WTW1359" s="84">
        <f t="shared" si="1000"/>
        <v>1000000</v>
      </c>
      <c r="WTX1359" s="84">
        <f t="shared" si="1000"/>
        <v>0</v>
      </c>
      <c r="WTY1359" s="84">
        <f t="shared" si="1000"/>
        <v>0</v>
      </c>
      <c r="WTZ1359" s="84">
        <f t="shared" si="1000"/>
        <v>0</v>
      </c>
      <c r="WUA1359" s="84">
        <f t="shared" si="1000"/>
        <v>0</v>
      </c>
      <c r="WUB1359" s="84">
        <f t="shared" si="1000"/>
        <v>1000000</v>
      </c>
      <c r="WUH1359" s="84" t="s">
        <v>235</v>
      </c>
      <c r="WUI1359" s="84" t="s">
        <v>236</v>
      </c>
      <c r="WUJ1359" s="84">
        <f>WUJ1355</f>
        <v>1000000</v>
      </c>
      <c r="WUK1359" s="84">
        <f t="shared" si="1000"/>
        <v>0</v>
      </c>
      <c r="WUL1359" s="84">
        <f t="shared" si="1000"/>
        <v>0</v>
      </c>
      <c r="WUM1359" s="84">
        <f t="shared" si="1000"/>
        <v>1000000</v>
      </c>
      <c r="WUN1359" s="84">
        <f t="shared" si="1000"/>
        <v>0</v>
      </c>
      <c r="WUO1359" s="84">
        <f t="shared" si="1000"/>
        <v>0</v>
      </c>
      <c r="WUP1359" s="84">
        <f t="shared" si="1000"/>
        <v>0</v>
      </c>
      <c r="WUQ1359" s="84">
        <f t="shared" si="1000"/>
        <v>0</v>
      </c>
      <c r="WUR1359" s="84">
        <f t="shared" si="1000"/>
        <v>1000000</v>
      </c>
      <c r="WUX1359" s="84" t="s">
        <v>235</v>
      </c>
      <c r="WUY1359" s="84" t="s">
        <v>236</v>
      </c>
      <c r="WUZ1359" s="84">
        <f>WUZ1355</f>
        <v>1000000</v>
      </c>
      <c r="WVA1359" s="84">
        <f t="shared" si="1000"/>
        <v>0</v>
      </c>
      <c r="WVB1359" s="84">
        <f t="shared" si="1000"/>
        <v>0</v>
      </c>
      <c r="WVC1359" s="84">
        <f t="shared" si="1000"/>
        <v>1000000</v>
      </c>
      <c r="WVD1359" s="84">
        <f t="shared" si="1000"/>
        <v>0</v>
      </c>
      <c r="WVE1359" s="84">
        <f t="shared" si="1000"/>
        <v>0</v>
      </c>
      <c r="WVF1359" s="84">
        <f t="shared" si="1000"/>
        <v>0</v>
      </c>
      <c r="WVG1359" s="84">
        <f t="shared" si="1000"/>
        <v>0</v>
      </c>
      <c r="WVH1359" s="84">
        <f t="shared" si="1000"/>
        <v>1000000</v>
      </c>
      <c r="WVN1359" s="84" t="s">
        <v>235</v>
      </c>
      <c r="WVO1359" s="84" t="s">
        <v>236</v>
      </c>
      <c r="WVP1359" s="84">
        <f>WVP1355</f>
        <v>1000000</v>
      </c>
      <c r="WVQ1359" s="84">
        <f t="shared" ref="WVQ1359:WXT1360" si="1001">WVQ1355</f>
        <v>0</v>
      </c>
      <c r="WVR1359" s="84">
        <f t="shared" si="1001"/>
        <v>0</v>
      </c>
      <c r="WVS1359" s="84">
        <f t="shared" si="1001"/>
        <v>1000000</v>
      </c>
      <c r="WVT1359" s="84">
        <f t="shared" si="1001"/>
        <v>0</v>
      </c>
      <c r="WVU1359" s="84">
        <f t="shared" si="1001"/>
        <v>0</v>
      </c>
      <c r="WVV1359" s="84">
        <f t="shared" si="1001"/>
        <v>0</v>
      </c>
      <c r="WVW1359" s="84">
        <f t="shared" si="1001"/>
        <v>0</v>
      </c>
      <c r="WVX1359" s="84">
        <f t="shared" si="1001"/>
        <v>1000000</v>
      </c>
      <c r="WWD1359" s="84" t="s">
        <v>235</v>
      </c>
      <c r="WWE1359" s="84" t="s">
        <v>236</v>
      </c>
      <c r="WWF1359" s="84">
        <f>WWF1355</f>
        <v>1000000</v>
      </c>
      <c r="WWG1359" s="84">
        <f t="shared" si="1001"/>
        <v>0</v>
      </c>
      <c r="WWH1359" s="84">
        <f t="shared" si="1001"/>
        <v>0</v>
      </c>
      <c r="WWI1359" s="84">
        <f t="shared" si="1001"/>
        <v>1000000</v>
      </c>
      <c r="WWJ1359" s="84">
        <f t="shared" si="1001"/>
        <v>0</v>
      </c>
      <c r="WWK1359" s="84">
        <f t="shared" si="1001"/>
        <v>0</v>
      </c>
      <c r="WWL1359" s="84">
        <f t="shared" si="1001"/>
        <v>0</v>
      </c>
      <c r="WWM1359" s="84">
        <f t="shared" si="1001"/>
        <v>0</v>
      </c>
      <c r="WWN1359" s="84">
        <f t="shared" si="1001"/>
        <v>1000000</v>
      </c>
      <c r="WWT1359" s="84" t="s">
        <v>235</v>
      </c>
      <c r="WWU1359" s="84" t="s">
        <v>236</v>
      </c>
      <c r="WWV1359" s="84">
        <f>WWV1355</f>
        <v>1000000</v>
      </c>
      <c r="WWW1359" s="84">
        <f t="shared" si="1001"/>
        <v>0</v>
      </c>
      <c r="WWX1359" s="84">
        <f t="shared" si="1001"/>
        <v>0</v>
      </c>
      <c r="WWY1359" s="84">
        <f t="shared" si="1001"/>
        <v>1000000</v>
      </c>
      <c r="WWZ1359" s="84">
        <f t="shared" si="1001"/>
        <v>0</v>
      </c>
      <c r="WXA1359" s="84">
        <f t="shared" si="1001"/>
        <v>0</v>
      </c>
      <c r="WXB1359" s="84">
        <f t="shared" si="1001"/>
        <v>0</v>
      </c>
      <c r="WXC1359" s="84">
        <f t="shared" si="1001"/>
        <v>0</v>
      </c>
      <c r="WXD1359" s="84">
        <f t="shared" si="1001"/>
        <v>1000000</v>
      </c>
      <c r="WXJ1359" s="84" t="s">
        <v>235</v>
      </c>
      <c r="WXK1359" s="84" t="s">
        <v>236</v>
      </c>
      <c r="WXL1359" s="84">
        <f>WXL1355</f>
        <v>1000000</v>
      </c>
      <c r="WXM1359" s="84">
        <f t="shared" si="1001"/>
        <v>0</v>
      </c>
      <c r="WXN1359" s="84">
        <f t="shared" si="1001"/>
        <v>0</v>
      </c>
      <c r="WXO1359" s="84">
        <f t="shared" si="1001"/>
        <v>1000000</v>
      </c>
      <c r="WXP1359" s="84">
        <f t="shared" si="1001"/>
        <v>0</v>
      </c>
      <c r="WXQ1359" s="84">
        <f t="shared" si="1001"/>
        <v>0</v>
      </c>
      <c r="WXR1359" s="84">
        <f t="shared" si="1001"/>
        <v>0</v>
      </c>
      <c r="WXS1359" s="84">
        <f t="shared" si="1001"/>
        <v>0</v>
      </c>
      <c r="WXT1359" s="84">
        <f t="shared" si="1001"/>
        <v>1000000</v>
      </c>
      <c r="WXZ1359" s="84" t="s">
        <v>235</v>
      </c>
      <c r="WYA1359" s="84" t="s">
        <v>236</v>
      </c>
      <c r="WYB1359" s="84">
        <f>WYB1355</f>
        <v>1000000</v>
      </c>
      <c r="WYC1359" s="84">
        <f t="shared" ref="WYC1359:XAF1360" si="1002">WYC1355</f>
        <v>0</v>
      </c>
      <c r="WYD1359" s="84">
        <f t="shared" si="1002"/>
        <v>0</v>
      </c>
      <c r="WYE1359" s="84">
        <f t="shared" si="1002"/>
        <v>1000000</v>
      </c>
      <c r="WYF1359" s="84">
        <f t="shared" si="1002"/>
        <v>0</v>
      </c>
      <c r="WYG1359" s="84">
        <f t="shared" si="1002"/>
        <v>0</v>
      </c>
      <c r="WYH1359" s="84">
        <f t="shared" si="1002"/>
        <v>0</v>
      </c>
      <c r="WYI1359" s="84">
        <f t="shared" si="1002"/>
        <v>0</v>
      </c>
      <c r="WYJ1359" s="84">
        <f t="shared" si="1002"/>
        <v>1000000</v>
      </c>
      <c r="WYP1359" s="84" t="s">
        <v>235</v>
      </c>
      <c r="WYQ1359" s="84" t="s">
        <v>236</v>
      </c>
      <c r="WYR1359" s="84">
        <f>WYR1355</f>
        <v>1000000</v>
      </c>
      <c r="WYS1359" s="84">
        <f t="shared" si="1002"/>
        <v>0</v>
      </c>
      <c r="WYT1359" s="84">
        <f t="shared" si="1002"/>
        <v>0</v>
      </c>
      <c r="WYU1359" s="84">
        <f t="shared" si="1002"/>
        <v>1000000</v>
      </c>
      <c r="WYV1359" s="84">
        <f t="shared" si="1002"/>
        <v>0</v>
      </c>
      <c r="WYW1359" s="84">
        <f t="shared" si="1002"/>
        <v>0</v>
      </c>
      <c r="WYX1359" s="84">
        <f t="shared" si="1002"/>
        <v>0</v>
      </c>
      <c r="WYY1359" s="84">
        <f t="shared" si="1002"/>
        <v>0</v>
      </c>
      <c r="WYZ1359" s="84">
        <f t="shared" si="1002"/>
        <v>1000000</v>
      </c>
      <c r="WZF1359" s="84" t="s">
        <v>235</v>
      </c>
      <c r="WZG1359" s="84" t="s">
        <v>236</v>
      </c>
      <c r="WZH1359" s="84">
        <f>WZH1355</f>
        <v>1000000</v>
      </c>
      <c r="WZI1359" s="84">
        <f t="shared" si="1002"/>
        <v>0</v>
      </c>
      <c r="WZJ1359" s="84">
        <f t="shared" si="1002"/>
        <v>0</v>
      </c>
      <c r="WZK1359" s="84">
        <f t="shared" si="1002"/>
        <v>1000000</v>
      </c>
      <c r="WZL1359" s="84">
        <f t="shared" si="1002"/>
        <v>0</v>
      </c>
      <c r="WZM1359" s="84">
        <f t="shared" si="1002"/>
        <v>0</v>
      </c>
      <c r="WZN1359" s="84">
        <f t="shared" si="1002"/>
        <v>0</v>
      </c>
      <c r="WZO1359" s="84">
        <f t="shared" si="1002"/>
        <v>0</v>
      </c>
      <c r="WZP1359" s="84">
        <f t="shared" si="1002"/>
        <v>1000000</v>
      </c>
      <c r="WZV1359" s="84" t="s">
        <v>235</v>
      </c>
      <c r="WZW1359" s="84" t="s">
        <v>236</v>
      </c>
      <c r="WZX1359" s="84">
        <f>WZX1355</f>
        <v>1000000</v>
      </c>
      <c r="WZY1359" s="84">
        <f t="shared" si="1002"/>
        <v>0</v>
      </c>
      <c r="WZZ1359" s="84">
        <f t="shared" si="1002"/>
        <v>0</v>
      </c>
      <c r="XAA1359" s="84">
        <f t="shared" si="1002"/>
        <v>1000000</v>
      </c>
      <c r="XAB1359" s="84">
        <f t="shared" si="1002"/>
        <v>0</v>
      </c>
      <c r="XAC1359" s="84">
        <f t="shared" si="1002"/>
        <v>0</v>
      </c>
      <c r="XAD1359" s="84">
        <f t="shared" si="1002"/>
        <v>0</v>
      </c>
      <c r="XAE1359" s="84">
        <f t="shared" si="1002"/>
        <v>0</v>
      </c>
      <c r="XAF1359" s="84">
        <f t="shared" si="1002"/>
        <v>1000000</v>
      </c>
      <c r="XAL1359" s="84" t="s">
        <v>235</v>
      </c>
      <c r="XAM1359" s="84" t="s">
        <v>236</v>
      </c>
      <c r="XAN1359" s="84">
        <f>XAN1355</f>
        <v>1000000</v>
      </c>
      <c r="XAO1359" s="84">
        <f t="shared" ref="XAO1359:XCR1360" si="1003">XAO1355</f>
        <v>0</v>
      </c>
      <c r="XAP1359" s="84">
        <f t="shared" si="1003"/>
        <v>0</v>
      </c>
      <c r="XAQ1359" s="84">
        <f t="shared" si="1003"/>
        <v>1000000</v>
      </c>
      <c r="XAR1359" s="84">
        <f t="shared" si="1003"/>
        <v>0</v>
      </c>
      <c r="XAS1359" s="84">
        <f t="shared" si="1003"/>
        <v>0</v>
      </c>
      <c r="XAT1359" s="84">
        <f t="shared" si="1003"/>
        <v>0</v>
      </c>
      <c r="XAU1359" s="84">
        <f t="shared" si="1003"/>
        <v>0</v>
      </c>
      <c r="XAV1359" s="84">
        <f t="shared" si="1003"/>
        <v>1000000</v>
      </c>
      <c r="XBB1359" s="84" t="s">
        <v>235</v>
      </c>
      <c r="XBC1359" s="84" t="s">
        <v>236</v>
      </c>
      <c r="XBD1359" s="84">
        <f>XBD1355</f>
        <v>1000000</v>
      </c>
      <c r="XBE1359" s="84">
        <f t="shared" si="1003"/>
        <v>0</v>
      </c>
      <c r="XBF1359" s="84">
        <f t="shared" si="1003"/>
        <v>0</v>
      </c>
      <c r="XBG1359" s="84">
        <f t="shared" si="1003"/>
        <v>1000000</v>
      </c>
      <c r="XBH1359" s="84">
        <f t="shared" si="1003"/>
        <v>0</v>
      </c>
      <c r="XBI1359" s="84">
        <f t="shared" si="1003"/>
        <v>0</v>
      </c>
      <c r="XBJ1359" s="84">
        <f t="shared" si="1003"/>
        <v>0</v>
      </c>
      <c r="XBK1359" s="84">
        <f t="shared" si="1003"/>
        <v>0</v>
      </c>
      <c r="XBL1359" s="84">
        <f t="shared" si="1003"/>
        <v>1000000</v>
      </c>
      <c r="XBR1359" s="84" t="s">
        <v>235</v>
      </c>
      <c r="XBS1359" s="84" t="s">
        <v>236</v>
      </c>
      <c r="XBT1359" s="84">
        <f>XBT1355</f>
        <v>1000000</v>
      </c>
      <c r="XBU1359" s="84">
        <f t="shared" si="1003"/>
        <v>0</v>
      </c>
      <c r="XBV1359" s="84">
        <f t="shared" si="1003"/>
        <v>0</v>
      </c>
      <c r="XBW1359" s="84">
        <f t="shared" si="1003"/>
        <v>1000000</v>
      </c>
      <c r="XBX1359" s="84">
        <f t="shared" si="1003"/>
        <v>0</v>
      </c>
      <c r="XBY1359" s="84">
        <f t="shared" si="1003"/>
        <v>0</v>
      </c>
      <c r="XBZ1359" s="84">
        <f t="shared" si="1003"/>
        <v>0</v>
      </c>
      <c r="XCA1359" s="84">
        <f t="shared" si="1003"/>
        <v>0</v>
      </c>
      <c r="XCB1359" s="84">
        <f t="shared" si="1003"/>
        <v>1000000</v>
      </c>
      <c r="XCH1359" s="84" t="s">
        <v>235</v>
      </c>
      <c r="XCI1359" s="84" t="s">
        <v>236</v>
      </c>
      <c r="XCJ1359" s="84">
        <f>XCJ1355</f>
        <v>1000000</v>
      </c>
      <c r="XCK1359" s="84">
        <f t="shared" si="1003"/>
        <v>0</v>
      </c>
      <c r="XCL1359" s="84">
        <f t="shared" si="1003"/>
        <v>0</v>
      </c>
      <c r="XCM1359" s="84">
        <f t="shared" si="1003"/>
        <v>1000000</v>
      </c>
      <c r="XCN1359" s="84">
        <f t="shared" si="1003"/>
        <v>0</v>
      </c>
      <c r="XCO1359" s="84">
        <f t="shared" si="1003"/>
        <v>0</v>
      </c>
      <c r="XCP1359" s="84">
        <f t="shared" si="1003"/>
        <v>0</v>
      </c>
      <c r="XCQ1359" s="84">
        <f t="shared" si="1003"/>
        <v>0</v>
      </c>
      <c r="XCR1359" s="84">
        <f t="shared" si="1003"/>
        <v>1000000</v>
      </c>
      <c r="XCX1359" s="84" t="s">
        <v>235</v>
      </c>
      <c r="XCY1359" s="84" t="s">
        <v>236</v>
      </c>
      <c r="XCZ1359" s="84">
        <f>XCZ1355</f>
        <v>1000000</v>
      </c>
      <c r="XDA1359" s="84">
        <f t="shared" ref="XDA1359:XFD1360" si="1004">XDA1355</f>
        <v>0</v>
      </c>
      <c r="XDB1359" s="84">
        <f t="shared" si="1004"/>
        <v>0</v>
      </c>
      <c r="XDC1359" s="84">
        <f t="shared" si="1004"/>
        <v>1000000</v>
      </c>
      <c r="XDD1359" s="84">
        <f t="shared" si="1004"/>
        <v>0</v>
      </c>
      <c r="XDE1359" s="84">
        <f t="shared" si="1004"/>
        <v>0</v>
      </c>
      <c r="XDF1359" s="84">
        <f t="shared" si="1004"/>
        <v>0</v>
      </c>
      <c r="XDG1359" s="84">
        <f t="shared" si="1004"/>
        <v>0</v>
      </c>
      <c r="XDH1359" s="84">
        <f t="shared" si="1004"/>
        <v>1000000</v>
      </c>
      <c r="XDN1359" s="84" t="s">
        <v>235</v>
      </c>
      <c r="XDO1359" s="84" t="s">
        <v>236</v>
      </c>
      <c r="XDP1359" s="84">
        <f>XDP1355</f>
        <v>1000000</v>
      </c>
      <c r="XDQ1359" s="84">
        <f t="shared" si="1004"/>
        <v>0</v>
      </c>
      <c r="XDR1359" s="84">
        <f t="shared" si="1004"/>
        <v>0</v>
      </c>
      <c r="XDS1359" s="84">
        <f t="shared" si="1004"/>
        <v>1000000</v>
      </c>
      <c r="XDT1359" s="84">
        <f t="shared" si="1004"/>
        <v>0</v>
      </c>
      <c r="XDU1359" s="84">
        <f t="shared" si="1004"/>
        <v>0</v>
      </c>
      <c r="XDV1359" s="84">
        <f t="shared" si="1004"/>
        <v>0</v>
      </c>
      <c r="XDW1359" s="84">
        <f t="shared" si="1004"/>
        <v>0</v>
      </c>
      <c r="XDX1359" s="84">
        <f t="shared" si="1004"/>
        <v>1000000</v>
      </c>
      <c r="XED1359" s="84" t="s">
        <v>235</v>
      </c>
      <c r="XEE1359" s="84" t="s">
        <v>236</v>
      </c>
      <c r="XEF1359" s="84">
        <f>XEF1355</f>
        <v>1000000</v>
      </c>
      <c r="XEG1359" s="84">
        <f t="shared" si="1004"/>
        <v>0</v>
      </c>
      <c r="XEH1359" s="84">
        <f t="shared" si="1004"/>
        <v>0</v>
      </c>
      <c r="XEI1359" s="84">
        <f t="shared" si="1004"/>
        <v>1000000</v>
      </c>
      <c r="XEJ1359" s="84">
        <f t="shared" si="1004"/>
        <v>0</v>
      </c>
      <c r="XEK1359" s="84">
        <f t="shared" si="1004"/>
        <v>0</v>
      </c>
      <c r="XEL1359" s="84">
        <f t="shared" si="1004"/>
        <v>0</v>
      </c>
      <c r="XEM1359" s="84">
        <f t="shared" si="1004"/>
        <v>0</v>
      </c>
      <c r="XEN1359" s="84">
        <f t="shared" si="1004"/>
        <v>1000000</v>
      </c>
      <c r="XET1359" s="84" t="s">
        <v>235</v>
      </c>
      <c r="XEU1359" s="84" t="s">
        <v>236</v>
      </c>
      <c r="XEV1359" s="84">
        <f>XEV1355</f>
        <v>1000000</v>
      </c>
      <c r="XEW1359" s="84">
        <f t="shared" si="1004"/>
        <v>0</v>
      </c>
      <c r="XEX1359" s="84">
        <f t="shared" si="1004"/>
        <v>0</v>
      </c>
      <c r="XEY1359" s="84">
        <f t="shared" si="1004"/>
        <v>1000000</v>
      </c>
      <c r="XEZ1359" s="84">
        <f t="shared" si="1004"/>
        <v>0</v>
      </c>
      <c r="XFA1359" s="84">
        <f t="shared" si="1004"/>
        <v>0</v>
      </c>
      <c r="XFB1359" s="84">
        <f t="shared" si="1004"/>
        <v>0</v>
      </c>
      <c r="XFC1359" s="84">
        <f t="shared" si="1004"/>
        <v>0</v>
      </c>
      <c r="XFD1359" s="84">
        <f t="shared" si="1004"/>
        <v>1000000</v>
      </c>
    </row>
    <row r="1360" spans="1:1024 1027:2048 2051:3072 3075:4096 4099:5120 5123:6144 6147:7168 7171:8192 8195:9216 9219:10240 10243:11264 11267:12288 12291:13312 13315:14336 14339:15360 15363:16384" x14ac:dyDescent="0.25">
      <c r="A1360" s="84"/>
      <c r="B1360" s="84"/>
      <c r="F1360" s="745" t="s">
        <v>247</v>
      </c>
      <c r="G1360" s="1130" t="s">
        <v>4692</v>
      </c>
      <c r="H1360" s="780">
        <f>H1356</f>
        <v>0</v>
      </c>
      <c r="I1360" s="780">
        <f t="shared" si="749"/>
        <v>0</v>
      </c>
      <c r="J1360" s="781">
        <f t="shared" si="749"/>
        <v>0</v>
      </c>
      <c r="K1360" s="780">
        <f t="shared" si="749"/>
        <v>0</v>
      </c>
      <c r="L1360" s="782">
        <f t="shared" si="749"/>
        <v>3000000</v>
      </c>
      <c r="M1360" s="782">
        <f t="shared" si="749"/>
        <v>0</v>
      </c>
      <c r="N1360" s="783">
        <f t="shared" si="749"/>
        <v>0</v>
      </c>
      <c r="O1360" s="782">
        <f t="shared" si="749"/>
        <v>3000000</v>
      </c>
      <c r="P1360" s="782">
        <f t="shared" si="749"/>
        <v>3000000</v>
      </c>
      <c r="Q1360" s="800"/>
      <c r="R1360" s="801"/>
      <c r="S1360" s="800"/>
      <c r="T1360" s="84"/>
      <c r="V1360" s="84" t="s">
        <v>247</v>
      </c>
      <c r="W1360" s="84" t="s">
        <v>4692</v>
      </c>
      <c r="X1360" s="815">
        <f>X1356</f>
        <v>0</v>
      </c>
      <c r="Y1360" s="816">
        <f t="shared" si="749"/>
        <v>0</v>
      </c>
      <c r="Z1360" s="812">
        <f t="shared" si="749"/>
        <v>0</v>
      </c>
      <c r="AA1360" s="813">
        <f t="shared" si="749"/>
        <v>0</v>
      </c>
      <c r="AB1360" s="84">
        <f t="shared" si="749"/>
        <v>2000000</v>
      </c>
      <c r="AC1360" s="84">
        <f t="shared" si="749"/>
        <v>0</v>
      </c>
      <c r="AD1360" s="84">
        <f t="shared" si="749"/>
        <v>0</v>
      </c>
      <c r="AE1360" s="84">
        <f t="shared" si="749"/>
        <v>2000000</v>
      </c>
      <c r="AF1360" s="84">
        <f t="shared" si="749"/>
        <v>2000000</v>
      </c>
      <c r="AL1360" s="84" t="s">
        <v>247</v>
      </c>
      <c r="AM1360" s="84" t="s">
        <v>4692</v>
      </c>
      <c r="AN1360" s="84">
        <f>AN1356</f>
        <v>0</v>
      </c>
      <c r="AO1360" s="84">
        <f t="shared" si="749"/>
        <v>0</v>
      </c>
      <c r="AP1360" s="84">
        <f t="shared" si="749"/>
        <v>0</v>
      </c>
      <c r="AQ1360" s="84">
        <f t="shared" si="749"/>
        <v>0</v>
      </c>
      <c r="AR1360" s="84">
        <f t="shared" si="749"/>
        <v>2000000</v>
      </c>
      <c r="AS1360" s="84">
        <f t="shared" si="749"/>
        <v>0</v>
      </c>
      <c r="AT1360" s="84">
        <f t="shared" si="749"/>
        <v>0</v>
      </c>
      <c r="AU1360" s="84">
        <f t="shared" si="749"/>
        <v>2000000</v>
      </c>
      <c r="AV1360" s="84">
        <f t="shared" si="749"/>
        <v>2000000</v>
      </c>
      <c r="BB1360" s="84" t="s">
        <v>247</v>
      </c>
      <c r="BC1360" s="84" t="s">
        <v>4692</v>
      </c>
      <c r="BD1360" s="84">
        <f>BD1356</f>
        <v>0</v>
      </c>
      <c r="BE1360" s="84">
        <f t="shared" si="749"/>
        <v>0</v>
      </c>
      <c r="BF1360" s="84">
        <f t="shared" si="749"/>
        <v>0</v>
      </c>
      <c r="BG1360" s="84">
        <f t="shared" si="749"/>
        <v>0</v>
      </c>
      <c r="BH1360" s="84">
        <f t="shared" si="749"/>
        <v>2000000</v>
      </c>
      <c r="BI1360" s="84">
        <f t="shared" si="749"/>
        <v>0</v>
      </c>
      <c r="BJ1360" s="84">
        <f t="shared" si="749"/>
        <v>0</v>
      </c>
      <c r="BK1360" s="84">
        <f t="shared" si="749"/>
        <v>2000000</v>
      </c>
      <c r="BL1360" s="84">
        <f t="shared" si="749"/>
        <v>2000000</v>
      </c>
      <c r="BR1360" s="84" t="s">
        <v>247</v>
      </c>
      <c r="BS1360" s="84" t="s">
        <v>4692</v>
      </c>
      <c r="BT1360" s="84">
        <f>BT1356</f>
        <v>0</v>
      </c>
      <c r="BU1360" s="84">
        <f t="shared" si="750"/>
        <v>0</v>
      </c>
      <c r="BV1360" s="84">
        <f t="shared" si="750"/>
        <v>0</v>
      </c>
      <c r="BW1360" s="84">
        <f t="shared" si="750"/>
        <v>0</v>
      </c>
      <c r="BX1360" s="84">
        <f t="shared" si="750"/>
        <v>2000000</v>
      </c>
      <c r="BY1360" s="84">
        <f t="shared" si="750"/>
        <v>0</v>
      </c>
      <c r="BZ1360" s="84">
        <f t="shared" si="750"/>
        <v>0</v>
      </c>
      <c r="CA1360" s="84">
        <f t="shared" si="750"/>
        <v>2000000</v>
      </c>
      <c r="CB1360" s="84">
        <f t="shared" si="750"/>
        <v>2000000</v>
      </c>
      <c r="CH1360" s="84" t="s">
        <v>247</v>
      </c>
      <c r="CI1360" s="84" t="s">
        <v>4692</v>
      </c>
      <c r="CJ1360" s="84">
        <f>CJ1356</f>
        <v>0</v>
      </c>
      <c r="CK1360" s="84">
        <f t="shared" si="750"/>
        <v>0</v>
      </c>
      <c r="CL1360" s="84">
        <f t="shared" si="750"/>
        <v>0</v>
      </c>
      <c r="CM1360" s="84">
        <f t="shared" si="750"/>
        <v>0</v>
      </c>
      <c r="CN1360" s="84">
        <f t="shared" si="750"/>
        <v>2000000</v>
      </c>
      <c r="CO1360" s="84">
        <f t="shared" si="750"/>
        <v>0</v>
      </c>
      <c r="CP1360" s="84">
        <f t="shared" si="750"/>
        <v>0</v>
      </c>
      <c r="CQ1360" s="84">
        <f t="shared" si="750"/>
        <v>2000000</v>
      </c>
      <c r="CR1360" s="84">
        <f t="shared" si="750"/>
        <v>2000000</v>
      </c>
      <c r="CX1360" s="84" t="s">
        <v>247</v>
      </c>
      <c r="CY1360" s="84" t="s">
        <v>4692</v>
      </c>
      <c r="CZ1360" s="84">
        <f>CZ1356</f>
        <v>0</v>
      </c>
      <c r="DA1360" s="84">
        <f t="shared" si="750"/>
        <v>0</v>
      </c>
      <c r="DB1360" s="84">
        <f t="shared" si="750"/>
        <v>0</v>
      </c>
      <c r="DC1360" s="84">
        <f t="shared" si="750"/>
        <v>0</v>
      </c>
      <c r="DD1360" s="84">
        <f t="shared" si="750"/>
        <v>2000000</v>
      </c>
      <c r="DE1360" s="84">
        <f t="shared" si="750"/>
        <v>0</v>
      </c>
      <c r="DF1360" s="84">
        <f t="shared" si="750"/>
        <v>0</v>
      </c>
      <c r="DG1360" s="84">
        <f t="shared" si="750"/>
        <v>2000000</v>
      </c>
      <c r="DH1360" s="84">
        <f t="shared" si="750"/>
        <v>2000000</v>
      </c>
      <c r="DN1360" s="84" t="s">
        <v>247</v>
      </c>
      <c r="DO1360" s="84" t="s">
        <v>4692</v>
      </c>
      <c r="DP1360" s="84">
        <f>DP1356</f>
        <v>0</v>
      </c>
      <c r="DQ1360" s="84">
        <f t="shared" si="750"/>
        <v>0</v>
      </c>
      <c r="DR1360" s="84">
        <f t="shared" si="750"/>
        <v>0</v>
      </c>
      <c r="DS1360" s="84">
        <f t="shared" si="750"/>
        <v>0</v>
      </c>
      <c r="DT1360" s="84">
        <f t="shared" si="750"/>
        <v>2000000</v>
      </c>
      <c r="DU1360" s="84">
        <f t="shared" si="750"/>
        <v>0</v>
      </c>
      <c r="DV1360" s="84">
        <f t="shared" si="750"/>
        <v>0</v>
      </c>
      <c r="DW1360" s="84">
        <f t="shared" si="750"/>
        <v>2000000</v>
      </c>
      <c r="DX1360" s="84">
        <f t="shared" si="750"/>
        <v>2000000</v>
      </c>
      <c r="ED1360" s="84" t="s">
        <v>247</v>
      </c>
      <c r="EE1360" s="84" t="s">
        <v>4692</v>
      </c>
      <c r="EF1360" s="84">
        <f>EF1356</f>
        <v>0</v>
      </c>
      <c r="EG1360" s="84">
        <f t="shared" si="751"/>
        <v>0</v>
      </c>
      <c r="EH1360" s="84">
        <f t="shared" si="751"/>
        <v>0</v>
      </c>
      <c r="EI1360" s="84">
        <f t="shared" si="751"/>
        <v>0</v>
      </c>
      <c r="EJ1360" s="84">
        <f t="shared" si="751"/>
        <v>2000000</v>
      </c>
      <c r="EK1360" s="84">
        <f t="shared" si="751"/>
        <v>0</v>
      </c>
      <c r="EL1360" s="84">
        <f t="shared" si="751"/>
        <v>0</v>
      </c>
      <c r="EM1360" s="84">
        <f t="shared" si="751"/>
        <v>2000000</v>
      </c>
      <c r="EN1360" s="84">
        <f t="shared" si="751"/>
        <v>2000000</v>
      </c>
      <c r="ET1360" s="84" t="s">
        <v>247</v>
      </c>
      <c r="EU1360" s="84" t="s">
        <v>4692</v>
      </c>
      <c r="EV1360" s="84">
        <f>EV1356</f>
        <v>0</v>
      </c>
      <c r="EW1360" s="84">
        <f t="shared" si="751"/>
        <v>0</v>
      </c>
      <c r="EX1360" s="84">
        <f t="shared" si="751"/>
        <v>0</v>
      </c>
      <c r="EY1360" s="84">
        <f t="shared" si="751"/>
        <v>0</v>
      </c>
      <c r="EZ1360" s="84">
        <f t="shared" si="751"/>
        <v>2000000</v>
      </c>
      <c r="FA1360" s="84">
        <f t="shared" si="751"/>
        <v>0</v>
      </c>
      <c r="FB1360" s="84">
        <f t="shared" si="751"/>
        <v>0</v>
      </c>
      <c r="FC1360" s="84">
        <f t="shared" si="751"/>
        <v>2000000</v>
      </c>
      <c r="FD1360" s="84">
        <f t="shared" si="751"/>
        <v>2000000</v>
      </c>
      <c r="FJ1360" s="84" t="s">
        <v>247</v>
      </c>
      <c r="FK1360" s="84" t="s">
        <v>4692</v>
      </c>
      <c r="FL1360" s="84">
        <f>FL1356</f>
        <v>0</v>
      </c>
      <c r="FM1360" s="84">
        <f t="shared" si="751"/>
        <v>0</v>
      </c>
      <c r="FN1360" s="84">
        <f t="shared" si="751"/>
        <v>0</v>
      </c>
      <c r="FO1360" s="84">
        <f t="shared" si="751"/>
        <v>0</v>
      </c>
      <c r="FP1360" s="84">
        <f t="shared" si="751"/>
        <v>2000000</v>
      </c>
      <c r="FQ1360" s="84">
        <f t="shared" si="751"/>
        <v>0</v>
      </c>
      <c r="FR1360" s="84">
        <f t="shared" si="751"/>
        <v>0</v>
      </c>
      <c r="FS1360" s="84">
        <f t="shared" si="751"/>
        <v>2000000</v>
      </c>
      <c r="FT1360" s="84">
        <f t="shared" si="751"/>
        <v>2000000</v>
      </c>
      <c r="FZ1360" s="84" t="s">
        <v>247</v>
      </c>
      <c r="GA1360" s="84" t="s">
        <v>4692</v>
      </c>
      <c r="GB1360" s="84">
        <f>GB1356</f>
        <v>0</v>
      </c>
      <c r="GC1360" s="84">
        <f t="shared" si="751"/>
        <v>0</v>
      </c>
      <c r="GD1360" s="84">
        <f t="shared" si="751"/>
        <v>0</v>
      </c>
      <c r="GE1360" s="84">
        <f t="shared" si="751"/>
        <v>0</v>
      </c>
      <c r="GF1360" s="84">
        <f t="shared" si="751"/>
        <v>2000000</v>
      </c>
      <c r="GG1360" s="84">
        <f t="shared" si="751"/>
        <v>0</v>
      </c>
      <c r="GH1360" s="84">
        <f t="shared" si="751"/>
        <v>0</v>
      </c>
      <c r="GI1360" s="84">
        <f t="shared" si="751"/>
        <v>2000000</v>
      </c>
      <c r="GJ1360" s="84">
        <f t="shared" si="751"/>
        <v>2000000</v>
      </c>
      <c r="GP1360" s="84" t="s">
        <v>247</v>
      </c>
      <c r="GQ1360" s="84" t="s">
        <v>4692</v>
      </c>
      <c r="GR1360" s="84">
        <f>GR1356</f>
        <v>0</v>
      </c>
      <c r="GS1360" s="84">
        <f t="shared" si="752"/>
        <v>0</v>
      </c>
      <c r="GT1360" s="84">
        <f t="shared" si="752"/>
        <v>0</v>
      </c>
      <c r="GU1360" s="84">
        <f t="shared" si="752"/>
        <v>0</v>
      </c>
      <c r="GV1360" s="84">
        <f t="shared" si="752"/>
        <v>2000000</v>
      </c>
      <c r="GW1360" s="84">
        <f t="shared" si="752"/>
        <v>0</v>
      </c>
      <c r="GX1360" s="84">
        <f t="shared" si="752"/>
        <v>0</v>
      </c>
      <c r="GY1360" s="84">
        <f t="shared" si="752"/>
        <v>2000000</v>
      </c>
      <c r="GZ1360" s="84">
        <f t="shared" si="752"/>
        <v>2000000</v>
      </c>
      <c r="HF1360" s="84" t="s">
        <v>247</v>
      </c>
      <c r="HG1360" s="84" t="s">
        <v>4692</v>
      </c>
      <c r="HH1360" s="84">
        <f>HH1356</f>
        <v>0</v>
      </c>
      <c r="HI1360" s="84">
        <f t="shared" si="752"/>
        <v>0</v>
      </c>
      <c r="HJ1360" s="84">
        <f t="shared" si="752"/>
        <v>0</v>
      </c>
      <c r="HK1360" s="84">
        <f t="shared" si="752"/>
        <v>0</v>
      </c>
      <c r="HL1360" s="84">
        <f t="shared" si="752"/>
        <v>2000000</v>
      </c>
      <c r="HM1360" s="84">
        <f t="shared" si="752"/>
        <v>0</v>
      </c>
      <c r="HN1360" s="84">
        <f t="shared" si="752"/>
        <v>0</v>
      </c>
      <c r="HO1360" s="84">
        <f t="shared" si="752"/>
        <v>2000000</v>
      </c>
      <c r="HP1360" s="84">
        <f t="shared" si="752"/>
        <v>2000000</v>
      </c>
      <c r="HV1360" s="84" t="s">
        <v>247</v>
      </c>
      <c r="HW1360" s="84" t="s">
        <v>4692</v>
      </c>
      <c r="HX1360" s="84">
        <f>HX1356</f>
        <v>0</v>
      </c>
      <c r="HY1360" s="84">
        <f t="shared" si="752"/>
        <v>0</v>
      </c>
      <c r="HZ1360" s="84">
        <f t="shared" si="752"/>
        <v>0</v>
      </c>
      <c r="IA1360" s="84">
        <f t="shared" si="752"/>
        <v>0</v>
      </c>
      <c r="IB1360" s="84">
        <f t="shared" si="752"/>
        <v>2000000</v>
      </c>
      <c r="IC1360" s="84">
        <f t="shared" si="752"/>
        <v>0</v>
      </c>
      <c r="ID1360" s="84">
        <f t="shared" si="752"/>
        <v>0</v>
      </c>
      <c r="IE1360" s="84">
        <f t="shared" si="752"/>
        <v>2000000</v>
      </c>
      <c r="IF1360" s="84">
        <f t="shared" si="752"/>
        <v>2000000</v>
      </c>
      <c r="IL1360" s="84" t="s">
        <v>247</v>
      </c>
      <c r="IM1360" s="84" t="s">
        <v>4692</v>
      </c>
      <c r="IN1360" s="84">
        <f>IN1356</f>
        <v>0</v>
      </c>
      <c r="IO1360" s="84">
        <f t="shared" si="752"/>
        <v>0</v>
      </c>
      <c r="IP1360" s="84">
        <f t="shared" si="752"/>
        <v>0</v>
      </c>
      <c r="IQ1360" s="84">
        <f t="shared" si="752"/>
        <v>0</v>
      </c>
      <c r="IR1360" s="84">
        <f t="shared" si="752"/>
        <v>2000000</v>
      </c>
      <c r="IS1360" s="84">
        <f t="shared" si="752"/>
        <v>0</v>
      </c>
      <c r="IT1360" s="84">
        <f t="shared" si="752"/>
        <v>0</v>
      </c>
      <c r="IU1360" s="84">
        <f t="shared" si="752"/>
        <v>2000000</v>
      </c>
      <c r="IV1360" s="84">
        <f t="shared" si="752"/>
        <v>2000000</v>
      </c>
      <c r="JB1360" s="84" t="s">
        <v>247</v>
      </c>
      <c r="JC1360" s="84" t="s">
        <v>4692</v>
      </c>
      <c r="JD1360" s="84">
        <f>JD1356</f>
        <v>0</v>
      </c>
      <c r="JE1360" s="84">
        <f t="shared" si="753"/>
        <v>0</v>
      </c>
      <c r="JF1360" s="84">
        <f t="shared" si="753"/>
        <v>0</v>
      </c>
      <c r="JG1360" s="84">
        <f t="shared" si="753"/>
        <v>0</v>
      </c>
      <c r="JH1360" s="84">
        <f t="shared" si="753"/>
        <v>2000000</v>
      </c>
      <c r="JI1360" s="84">
        <f t="shared" si="753"/>
        <v>0</v>
      </c>
      <c r="JJ1360" s="84">
        <f t="shared" si="753"/>
        <v>0</v>
      </c>
      <c r="JK1360" s="84">
        <f t="shared" si="753"/>
        <v>2000000</v>
      </c>
      <c r="JL1360" s="84">
        <f t="shared" si="753"/>
        <v>2000000</v>
      </c>
      <c r="JR1360" s="84" t="s">
        <v>247</v>
      </c>
      <c r="JS1360" s="84" t="s">
        <v>4692</v>
      </c>
      <c r="JT1360" s="84">
        <f>JT1356</f>
        <v>0</v>
      </c>
      <c r="JU1360" s="84">
        <f t="shared" si="753"/>
        <v>0</v>
      </c>
      <c r="JV1360" s="84">
        <f t="shared" si="753"/>
        <v>0</v>
      </c>
      <c r="JW1360" s="84">
        <f t="shared" si="753"/>
        <v>0</v>
      </c>
      <c r="JX1360" s="84">
        <f t="shared" si="753"/>
        <v>2000000</v>
      </c>
      <c r="JY1360" s="84">
        <f t="shared" si="753"/>
        <v>0</v>
      </c>
      <c r="JZ1360" s="84">
        <f t="shared" si="753"/>
        <v>0</v>
      </c>
      <c r="KA1360" s="84">
        <f t="shared" si="753"/>
        <v>2000000</v>
      </c>
      <c r="KB1360" s="84">
        <f t="shared" si="753"/>
        <v>2000000</v>
      </c>
      <c r="KH1360" s="84" t="s">
        <v>247</v>
      </c>
      <c r="KI1360" s="84" t="s">
        <v>4692</v>
      </c>
      <c r="KJ1360" s="84">
        <f>KJ1356</f>
        <v>0</v>
      </c>
      <c r="KK1360" s="84">
        <f t="shared" si="753"/>
        <v>0</v>
      </c>
      <c r="KL1360" s="84">
        <f t="shared" si="753"/>
        <v>0</v>
      </c>
      <c r="KM1360" s="84">
        <f t="shared" si="753"/>
        <v>0</v>
      </c>
      <c r="KN1360" s="84">
        <f t="shared" si="753"/>
        <v>2000000</v>
      </c>
      <c r="KO1360" s="84">
        <f t="shared" si="753"/>
        <v>0</v>
      </c>
      <c r="KP1360" s="84">
        <f t="shared" si="753"/>
        <v>0</v>
      </c>
      <c r="KQ1360" s="84">
        <f t="shared" si="753"/>
        <v>2000000</v>
      </c>
      <c r="KR1360" s="84">
        <f t="shared" si="753"/>
        <v>2000000</v>
      </c>
      <c r="KX1360" s="84" t="s">
        <v>247</v>
      </c>
      <c r="KY1360" s="84" t="s">
        <v>4692</v>
      </c>
      <c r="KZ1360" s="84">
        <f>KZ1356</f>
        <v>0</v>
      </c>
      <c r="LA1360" s="84">
        <f t="shared" si="753"/>
        <v>0</v>
      </c>
      <c r="LB1360" s="84">
        <f t="shared" si="753"/>
        <v>0</v>
      </c>
      <c r="LC1360" s="84">
        <f t="shared" si="753"/>
        <v>0</v>
      </c>
      <c r="LD1360" s="84">
        <f t="shared" si="753"/>
        <v>2000000</v>
      </c>
      <c r="LE1360" s="84">
        <f t="shared" si="753"/>
        <v>0</v>
      </c>
      <c r="LF1360" s="84">
        <f t="shared" si="753"/>
        <v>0</v>
      </c>
      <c r="LG1360" s="84">
        <f t="shared" si="753"/>
        <v>2000000</v>
      </c>
      <c r="LH1360" s="84">
        <f t="shared" si="753"/>
        <v>2000000</v>
      </c>
      <c r="LN1360" s="84" t="s">
        <v>247</v>
      </c>
      <c r="LO1360" s="84" t="s">
        <v>4692</v>
      </c>
      <c r="LP1360" s="84">
        <f>LP1356</f>
        <v>0</v>
      </c>
      <c r="LQ1360" s="84">
        <f t="shared" si="754"/>
        <v>0</v>
      </c>
      <c r="LR1360" s="84">
        <f t="shared" si="754"/>
        <v>0</v>
      </c>
      <c r="LS1360" s="84">
        <f t="shared" si="754"/>
        <v>0</v>
      </c>
      <c r="LT1360" s="84">
        <f t="shared" si="754"/>
        <v>2000000</v>
      </c>
      <c r="LU1360" s="84">
        <f t="shared" si="754"/>
        <v>0</v>
      </c>
      <c r="LV1360" s="84">
        <f t="shared" si="754"/>
        <v>0</v>
      </c>
      <c r="LW1360" s="84">
        <f t="shared" si="754"/>
        <v>2000000</v>
      </c>
      <c r="LX1360" s="84">
        <f t="shared" si="754"/>
        <v>2000000</v>
      </c>
      <c r="MD1360" s="84" t="s">
        <v>247</v>
      </c>
      <c r="ME1360" s="84" t="s">
        <v>4692</v>
      </c>
      <c r="MF1360" s="84">
        <f>MF1356</f>
        <v>0</v>
      </c>
      <c r="MG1360" s="84">
        <f t="shared" si="754"/>
        <v>0</v>
      </c>
      <c r="MH1360" s="84">
        <f t="shared" si="754"/>
        <v>0</v>
      </c>
      <c r="MI1360" s="84">
        <f t="shared" si="754"/>
        <v>0</v>
      </c>
      <c r="MJ1360" s="84">
        <f t="shared" si="754"/>
        <v>2000000</v>
      </c>
      <c r="MK1360" s="84">
        <f t="shared" si="754"/>
        <v>0</v>
      </c>
      <c r="ML1360" s="84">
        <f t="shared" si="754"/>
        <v>0</v>
      </c>
      <c r="MM1360" s="84">
        <f t="shared" si="754"/>
        <v>2000000</v>
      </c>
      <c r="MN1360" s="84">
        <f t="shared" si="754"/>
        <v>2000000</v>
      </c>
      <c r="MT1360" s="84" t="s">
        <v>247</v>
      </c>
      <c r="MU1360" s="84" t="s">
        <v>4692</v>
      </c>
      <c r="MV1360" s="84">
        <f>MV1356</f>
        <v>0</v>
      </c>
      <c r="MW1360" s="84">
        <f t="shared" si="754"/>
        <v>0</v>
      </c>
      <c r="MX1360" s="84">
        <f t="shared" si="754"/>
        <v>0</v>
      </c>
      <c r="MY1360" s="84">
        <f t="shared" si="754"/>
        <v>0</v>
      </c>
      <c r="MZ1360" s="84">
        <f t="shared" si="754"/>
        <v>2000000</v>
      </c>
      <c r="NA1360" s="84">
        <f t="shared" si="754"/>
        <v>0</v>
      </c>
      <c r="NB1360" s="84">
        <f t="shared" si="754"/>
        <v>0</v>
      </c>
      <c r="NC1360" s="84">
        <f t="shared" si="754"/>
        <v>2000000</v>
      </c>
      <c r="ND1360" s="84">
        <f t="shared" si="754"/>
        <v>2000000</v>
      </c>
      <c r="NJ1360" s="84" t="s">
        <v>247</v>
      </c>
      <c r="NK1360" s="84" t="s">
        <v>4692</v>
      </c>
      <c r="NL1360" s="84">
        <f>NL1356</f>
        <v>0</v>
      </c>
      <c r="NM1360" s="84">
        <f t="shared" si="754"/>
        <v>0</v>
      </c>
      <c r="NN1360" s="84">
        <f t="shared" si="754"/>
        <v>0</v>
      </c>
      <c r="NO1360" s="84">
        <f t="shared" si="754"/>
        <v>0</v>
      </c>
      <c r="NP1360" s="84">
        <f t="shared" si="754"/>
        <v>2000000</v>
      </c>
      <c r="NQ1360" s="84">
        <f t="shared" si="754"/>
        <v>0</v>
      </c>
      <c r="NR1360" s="84">
        <f t="shared" si="754"/>
        <v>0</v>
      </c>
      <c r="NS1360" s="84">
        <f t="shared" si="754"/>
        <v>2000000</v>
      </c>
      <c r="NT1360" s="84">
        <f t="shared" si="754"/>
        <v>2000000</v>
      </c>
      <c r="NZ1360" s="84" t="s">
        <v>247</v>
      </c>
      <c r="OA1360" s="84" t="s">
        <v>4692</v>
      </c>
      <c r="OB1360" s="84">
        <f>OB1356</f>
        <v>0</v>
      </c>
      <c r="OC1360" s="84">
        <f t="shared" si="755"/>
        <v>0</v>
      </c>
      <c r="OD1360" s="84">
        <f t="shared" si="755"/>
        <v>0</v>
      </c>
      <c r="OE1360" s="84">
        <f t="shared" si="755"/>
        <v>0</v>
      </c>
      <c r="OF1360" s="84">
        <f t="shared" si="755"/>
        <v>2000000</v>
      </c>
      <c r="OG1360" s="84">
        <f t="shared" si="755"/>
        <v>0</v>
      </c>
      <c r="OH1360" s="84">
        <f t="shared" si="755"/>
        <v>0</v>
      </c>
      <c r="OI1360" s="84">
        <f t="shared" si="755"/>
        <v>2000000</v>
      </c>
      <c r="OJ1360" s="84">
        <f t="shared" si="755"/>
        <v>2000000</v>
      </c>
      <c r="OP1360" s="84" t="s">
        <v>247</v>
      </c>
      <c r="OQ1360" s="84" t="s">
        <v>4692</v>
      </c>
      <c r="OR1360" s="84">
        <f>OR1356</f>
        <v>0</v>
      </c>
      <c r="OS1360" s="84">
        <f t="shared" si="755"/>
        <v>0</v>
      </c>
      <c r="OT1360" s="84">
        <f t="shared" si="755"/>
        <v>0</v>
      </c>
      <c r="OU1360" s="84">
        <f t="shared" si="755"/>
        <v>0</v>
      </c>
      <c r="OV1360" s="84">
        <f t="shared" si="755"/>
        <v>2000000</v>
      </c>
      <c r="OW1360" s="84">
        <f t="shared" si="755"/>
        <v>0</v>
      </c>
      <c r="OX1360" s="84">
        <f t="shared" si="755"/>
        <v>0</v>
      </c>
      <c r="OY1360" s="84">
        <f t="shared" si="755"/>
        <v>2000000</v>
      </c>
      <c r="OZ1360" s="84">
        <f t="shared" si="755"/>
        <v>2000000</v>
      </c>
      <c r="PF1360" s="84" t="s">
        <v>247</v>
      </c>
      <c r="PG1360" s="84" t="s">
        <v>4692</v>
      </c>
      <c r="PH1360" s="84">
        <f>PH1356</f>
        <v>0</v>
      </c>
      <c r="PI1360" s="84">
        <f t="shared" si="755"/>
        <v>0</v>
      </c>
      <c r="PJ1360" s="84">
        <f t="shared" si="755"/>
        <v>0</v>
      </c>
      <c r="PK1360" s="84">
        <f t="shared" si="755"/>
        <v>0</v>
      </c>
      <c r="PL1360" s="84">
        <f t="shared" si="755"/>
        <v>2000000</v>
      </c>
      <c r="PM1360" s="84">
        <f t="shared" si="755"/>
        <v>0</v>
      </c>
      <c r="PN1360" s="84">
        <f t="shared" si="755"/>
        <v>0</v>
      </c>
      <c r="PO1360" s="84">
        <f t="shared" si="755"/>
        <v>2000000</v>
      </c>
      <c r="PP1360" s="84">
        <f t="shared" si="755"/>
        <v>2000000</v>
      </c>
      <c r="PV1360" s="84" t="s">
        <v>247</v>
      </c>
      <c r="PW1360" s="84" t="s">
        <v>4692</v>
      </c>
      <c r="PX1360" s="84">
        <f>PX1356</f>
        <v>0</v>
      </c>
      <c r="PY1360" s="84">
        <f t="shared" si="755"/>
        <v>0</v>
      </c>
      <c r="PZ1360" s="84">
        <f t="shared" si="755"/>
        <v>0</v>
      </c>
      <c r="QA1360" s="84">
        <f t="shared" si="755"/>
        <v>0</v>
      </c>
      <c r="QB1360" s="84">
        <f t="shared" si="755"/>
        <v>2000000</v>
      </c>
      <c r="QC1360" s="84">
        <f t="shared" si="755"/>
        <v>0</v>
      </c>
      <c r="QD1360" s="84">
        <f t="shared" si="755"/>
        <v>0</v>
      </c>
      <c r="QE1360" s="84">
        <f t="shared" si="755"/>
        <v>2000000</v>
      </c>
      <c r="QF1360" s="84">
        <f t="shared" si="755"/>
        <v>2000000</v>
      </c>
      <c r="QL1360" s="84" t="s">
        <v>247</v>
      </c>
      <c r="QM1360" s="84" t="s">
        <v>4692</v>
      </c>
      <c r="QN1360" s="84">
        <f>QN1356</f>
        <v>0</v>
      </c>
      <c r="QO1360" s="84">
        <f t="shared" si="756"/>
        <v>0</v>
      </c>
      <c r="QP1360" s="84">
        <f t="shared" si="756"/>
        <v>0</v>
      </c>
      <c r="QQ1360" s="84">
        <f t="shared" si="756"/>
        <v>0</v>
      </c>
      <c r="QR1360" s="84">
        <f t="shared" si="756"/>
        <v>2000000</v>
      </c>
      <c r="QS1360" s="84">
        <f t="shared" si="756"/>
        <v>0</v>
      </c>
      <c r="QT1360" s="84">
        <f t="shared" si="756"/>
        <v>0</v>
      </c>
      <c r="QU1360" s="84">
        <f t="shared" si="756"/>
        <v>2000000</v>
      </c>
      <c r="QV1360" s="84">
        <f t="shared" si="756"/>
        <v>2000000</v>
      </c>
      <c r="RB1360" s="84" t="s">
        <v>247</v>
      </c>
      <c r="RC1360" s="84" t="s">
        <v>4692</v>
      </c>
      <c r="RD1360" s="84">
        <f>RD1356</f>
        <v>0</v>
      </c>
      <c r="RE1360" s="84">
        <f t="shared" si="756"/>
        <v>0</v>
      </c>
      <c r="RF1360" s="84">
        <f t="shared" si="756"/>
        <v>0</v>
      </c>
      <c r="RG1360" s="84">
        <f t="shared" si="756"/>
        <v>0</v>
      </c>
      <c r="RH1360" s="84">
        <f t="shared" si="756"/>
        <v>2000000</v>
      </c>
      <c r="RI1360" s="84">
        <f t="shared" si="756"/>
        <v>0</v>
      </c>
      <c r="RJ1360" s="84">
        <f t="shared" si="756"/>
        <v>0</v>
      </c>
      <c r="RK1360" s="84">
        <f t="shared" si="756"/>
        <v>2000000</v>
      </c>
      <c r="RL1360" s="84">
        <f t="shared" si="756"/>
        <v>2000000</v>
      </c>
      <c r="RR1360" s="84" t="s">
        <v>247</v>
      </c>
      <c r="RS1360" s="84" t="s">
        <v>4692</v>
      </c>
      <c r="RT1360" s="84">
        <f>RT1356</f>
        <v>0</v>
      </c>
      <c r="RU1360" s="84">
        <f t="shared" si="756"/>
        <v>0</v>
      </c>
      <c r="RV1360" s="84">
        <f t="shared" si="756"/>
        <v>0</v>
      </c>
      <c r="RW1360" s="84">
        <f t="shared" si="756"/>
        <v>0</v>
      </c>
      <c r="RX1360" s="84">
        <f t="shared" si="756"/>
        <v>2000000</v>
      </c>
      <c r="RY1360" s="84">
        <f t="shared" si="756"/>
        <v>0</v>
      </c>
      <c r="RZ1360" s="84">
        <f t="shared" si="756"/>
        <v>0</v>
      </c>
      <c r="SA1360" s="84">
        <f t="shared" si="756"/>
        <v>2000000</v>
      </c>
      <c r="SB1360" s="84">
        <f t="shared" si="756"/>
        <v>2000000</v>
      </c>
      <c r="SH1360" s="84" t="s">
        <v>247</v>
      </c>
      <c r="SI1360" s="84" t="s">
        <v>4692</v>
      </c>
      <c r="SJ1360" s="84">
        <f>SJ1356</f>
        <v>0</v>
      </c>
      <c r="SK1360" s="84">
        <f t="shared" si="756"/>
        <v>0</v>
      </c>
      <c r="SL1360" s="84">
        <f t="shared" si="756"/>
        <v>0</v>
      </c>
      <c r="SM1360" s="84">
        <f t="shared" si="756"/>
        <v>0</v>
      </c>
      <c r="SN1360" s="84">
        <f t="shared" si="756"/>
        <v>2000000</v>
      </c>
      <c r="SO1360" s="84">
        <f t="shared" si="756"/>
        <v>0</v>
      </c>
      <c r="SP1360" s="84">
        <f t="shared" si="756"/>
        <v>0</v>
      </c>
      <c r="SQ1360" s="84">
        <f t="shared" si="756"/>
        <v>2000000</v>
      </c>
      <c r="SR1360" s="84">
        <f t="shared" si="756"/>
        <v>2000000</v>
      </c>
      <c r="SX1360" s="84" t="s">
        <v>247</v>
      </c>
      <c r="SY1360" s="84" t="s">
        <v>4692</v>
      </c>
      <c r="SZ1360" s="84">
        <f>SZ1356</f>
        <v>0</v>
      </c>
      <c r="TA1360" s="84">
        <f t="shared" si="757"/>
        <v>0</v>
      </c>
      <c r="TB1360" s="84">
        <f t="shared" si="757"/>
        <v>0</v>
      </c>
      <c r="TC1360" s="84">
        <f t="shared" si="757"/>
        <v>0</v>
      </c>
      <c r="TD1360" s="84">
        <f t="shared" si="757"/>
        <v>2000000</v>
      </c>
      <c r="TE1360" s="84">
        <f t="shared" si="757"/>
        <v>0</v>
      </c>
      <c r="TF1360" s="84">
        <f t="shared" si="757"/>
        <v>0</v>
      </c>
      <c r="TG1360" s="84">
        <f t="shared" si="757"/>
        <v>2000000</v>
      </c>
      <c r="TH1360" s="84">
        <f t="shared" si="757"/>
        <v>2000000</v>
      </c>
      <c r="TN1360" s="84" t="s">
        <v>247</v>
      </c>
      <c r="TO1360" s="84" t="s">
        <v>4692</v>
      </c>
      <c r="TP1360" s="84">
        <f>TP1356</f>
        <v>0</v>
      </c>
      <c r="TQ1360" s="84">
        <f t="shared" si="757"/>
        <v>0</v>
      </c>
      <c r="TR1360" s="84">
        <f t="shared" si="757"/>
        <v>0</v>
      </c>
      <c r="TS1360" s="84">
        <f t="shared" si="757"/>
        <v>0</v>
      </c>
      <c r="TT1360" s="84">
        <f t="shared" si="757"/>
        <v>2000000</v>
      </c>
      <c r="TU1360" s="84">
        <f t="shared" si="757"/>
        <v>0</v>
      </c>
      <c r="TV1360" s="84">
        <f t="shared" si="757"/>
        <v>0</v>
      </c>
      <c r="TW1360" s="84">
        <f t="shared" si="757"/>
        <v>2000000</v>
      </c>
      <c r="TX1360" s="84">
        <f t="shared" si="757"/>
        <v>2000000</v>
      </c>
      <c r="UD1360" s="84" t="s">
        <v>247</v>
      </c>
      <c r="UE1360" s="84" t="s">
        <v>4692</v>
      </c>
      <c r="UF1360" s="84">
        <f>UF1356</f>
        <v>0</v>
      </c>
      <c r="UG1360" s="84">
        <f t="shared" si="757"/>
        <v>0</v>
      </c>
      <c r="UH1360" s="84">
        <f t="shared" si="757"/>
        <v>0</v>
      </c>
      <c r="UI1360" s="84">
        <f t="shared" si="757"/>
        <v>0</v>
      </c>
      <c r="UJ1360" s="84">
        <f t="shared" si="757"/>
        <v>2000000</v>
      </c>
      <c r="UK1360" s="84">
        <f t="shared" si="757"/>
        <v>0</v>
      </c>
      <c r="UL1360" s="84">
        <f t="shared" si="757"/>
        <v>0</v>
      </c>
      <c r="UM1360" s="84">
        <f t="shared" si="757"/>
        <v>2000000</v>
      </c>
      <c r="UN1360" s="84">
        <f t="shared" si="757"/>
        <v>2000000</v>
      </c>
      <c r="UT1360" s="84" t="s">
        <v>247</v>
      </c>
      <c r="UU1360" s="84" t="s">
        <v>4692</v>
      </c>
      <c r="UV1360" s="84">
        <f>UV1356</f>
        <v>0</v>
      </c>
      <c r="UW1360" s="84">
        <f t="shared" si="757"/>
        <v>0</v>
      </c>
      <c r="UX1360" s="84">
        <f t="shared" si="757"/>
        <v>0</v>
      </c>
      <c r="UY1360" s="84">
        <f t="shared" si="757"/>
        <v>0</v>
      </c>
      <c r="UZ1360" s="84">
        <f t="shared" si="757"/>
        <v>2000000</v>
      </c>
      <c r="VA1360" s="84">
        <f t="shared" si="757"/>
        <v>0</v>
      </c>
      <c r="VB1360" s="84">
        <f t="shared" si="757"/>
        <v>0</v>
      </c>
      <c r="VC1360" s="84">
        <f t="shared" si="757"/>
        <v>2000000</v>
      </c>
      <c r="VD1360" s="84">
        <f t="shared" si="757"/>
        <v>2000000</v>
      </c>
      <c r="VJ1360" s="84" t="s">
        <v>247</v>
      </c>
      <c r="VK1360" s="84" t="s">
        <v>4692</v>
      </c>
      <c r="VL1360" s="84">
        <f>VL1356</f>
        <v>0</v>
      </c>
      <c r="VM1360" s="84">
        <f t="shared" si="758"/>
        <v>0</v>
      </c>
      <c r="VN1360" s="84">
        <f t="shared" si="758"/>
        <v>0</v>
      </c>
      <c r="VO1360" s="84">
        <f t="shared" si="758"/>
        <v>0</v>
      </c>
      <c r="VP1360" s="84">
        <f t="shared" si="758"/>
        <v>2000000</v>
      </c>
      <c r="VQ1360" s="84">
        <f t="shared" si="758"/>
        <v>0</v>
      </c>
      <c r="VR1360" s="84">
        <f t="shared" si="758"/>
        <v>0</v>
      </c>
      <c r="VS1360" s="84">
        <f t="shared" si="758"/>
        <v>2000000</v>
      </c>
      <c r="VT1360" s="84">
        <f t="shared" si="758"/>
        <v>2000000</v>
      </c>
      <c r="VZ1360" s="84" t="s">
        <v>247</v>
      </c>
      <c r="WA1360" s="84" t="s">
        <v>4692</v>
      </c>
      <c r="WB1360" s="84">
        <f>WB1356</f>
        <v>0</v>
      </c>
      <c r="WC1360" s="84">
        <f t="shared" si="758"/>
        <v>0</v>
      </c>
      <c r="WD1360" s="84">
        <f t="shared" si="758"/>
        <v>0</v>
      </c>
      <c r="WE1360" s="84">
        <f t="shared" si="758"/>
        <v>0</v>
      </c>
      <c r="WF1360" s="84">
        <f t="shared" si="758"/>
        <v>2000000</v>
      </c>
      <c r="WG1360" s="84">
        <f t="shared" si="758"/>
        <v>0</v>
      </c>
      <c r="WH1360" s="84">
        <f t="shared" si="758"/>
        <v>0</v>
      </c>
      <c r="WI1360" s="84">
        <f t="shared" si="758"/>
        <v>2000000</v>
      </c>
      <c r="WJ1360" s="84">
        <f t="shared" si="758"/>
        <v>2000000</v>
      </c>
      <c r="WP1360" s="84" t="s">
        <v>247</v>
      </c>
      <c r="WQ1360" s="84" t="s">
        <v>4692</v>
      </c>
      <c r="WR1360" s="84">
        <f>WR1356</f>
        <v>0</v>
      </c>
      <c r="WS1360" s="84">
        <f t="shared" si="758"/>
        <v>0</v>
      </c>
      <c r="WT1360" s="84">
        <f t="shared" si="758"/>
        <v>0</v>
      </c>
      <c r="WU1360" s="84">
        <f t="shared" si="758"/>
        <v>0</v>
      </c>
      <c r="WV1360" s="84">
        <f t="shared" si="758"/>
        <v>2000000</v>
      </c>
      <c r="WW1360" s="84">
        <f t="shared" si="758"/>
        <v>0</v>
      </c>
      <c r="WX1360" s="84">
        <f t="shared" si="758"/>
        <v>0</v>
      </c>
      <c r="WY1360" s="84">
        <f t="shared" si="758"/>
        <v>2000000</v>
      </c>
      <c r="WZ1360" s="84">
        <f t="shared" si="758"/>
        <v>2000000</v>
      </c>
      <c r="XF1360" s="84" t="s">
        <v>247</v>
      </c>
      <c r="XG1360" s="84" t="s">
        <v>4692</v>
      </c>
      <c r="XH1360" s="84">
        <f>XH1356</f>
        <v>0</v>
      </c>
      <c r="XI1360" s="84">
        <f t="shared" si="758"/>
        <v>0</v>
      </c>
      <c r="XJ1360" s="84">
        <f t="shared" si="758"/>
        <v>0</v>
      </c>
      <c r="XK1360" s="84">
        <f t="shared" si="758"/>
        <v>0</v>
      </c>
      <c r="XL1360" s="84">
        <f t="shared" si="758"/>
        <v>2000000</v>
      </c>
      <c r="XM1360" s="84">
        <f t="shared" si="758"/>
        <v>0</v>
      </c>
      <c r="XN1360" s="84">
        <f t="shared" si="758"/>
        <v>0</v>
      </c>
      <c r="XO1360" s="84">
        <f t="shared" si="758"/>
        <v>2000000</v>
      </c>
      <c r="XP1360" s="84">
        <f t="shared" si="758"/>
        <v>2000000</v>
      </c>
      <c r="XV1360" s="84" t="s">
        <v>247</v>
      </c>
      <c r="XW1360" s="84" t="s">
        <v>4692</v>
      </c>
      <c r="XX1360" s="84">
        <f>XX1356</f>
        <v>0</v>
      </c>
      <c r="XY1360" s="84">
        <f t="shared" si="759"/>
        <v>0</v>
      </c>
      <c r="XZ1360" s="84">
        <f t="shared" si="759"/>
        <v>0</v>
      </c>
      <c r="YA1360" s="84">
        <f t="shared" si="759"/>
        <v>0</v>
      </c>
      <c r="YB1360" s="84">
        <f t="shared" si="759"/>
        <v>2000000</v>
      </c>
      <c r="YC1360" s="84">
        <f t="shared" si="759"/>
        <v>0</v>
      </c>
      <c r="YD1360" s="84">
        <f t="shared" si="759"/>
        <v>0</v>
      </c>
      <c r="YE1360" s="84">
        <f t="shared" si="759"/>
        <v>2000000</v>
      </c>
      <c r="YF1360" s="84">
        <f t="shared" si="759"/>
        <v>2000000</v>
      </c>
      <c r="YL1360" s="84" t="s">
        <v>247</v>
      </c>
      <c r="YM1360" s="84" t="s">
        <v>4692</v>
      </c>
      <c r="YN1360" s="84">
        <f>YN1356</f>
        <v>0</v>
      </c>
      <c r="YO1360" s="84">
        <f t="shared" si="759"/>
        <v>0</v>
      </c>
      <c r="YP1360" s="84">
        <f t="shared" si="759"/>
        <v>0</v>
      </c>
      <c r="YQ1360" s="84">
        <f t="shared" si="759"/>
        <v>0</v>
      </c>
      <c r="YR1360" s="84">
        <f t="shared" si="759"/>
        <v>2000000</v>
      </c>
      <c r="YS1360" s="84">
        <f t="shared" si="759"/>
        <v>0</v>
      </c>
      <c r="YT1360" s="84">
        <f t="shared" si="759"/>
        <v>0</v>
      </c>
      <c r="YU1360" s="84">
        <f t="shared" si="759"/>
        <v>2000000</v>
      </c>
      <c r="YV1360" s="84">
        <f t="shared" si="759"/>
        <v>2000000</v>
      </c>
      <c r="ZB1360" s="84" t="s">
        <v>247</v>
      </c>
      <c r="ZC1360" s="84" t="s">
        <v>4692</v>
      </c>
      <c r="ZD1360" s="84">
        <f>ZD1356</f>
        <v>0</v>
      </c>
      <c r="ZE1360" s="84">
        <f t="shared" si="759"/>
        <v>0</v>
      </c>
      <c r="ZF1360" s="84">
        <f t="shared" si="759"/>
        <v>0</v>
      </c>
      <c r="ZG1360" s="84">
        <f t="shared" si="759"/>
        <v>0</v>
      </c>
      <c r="ZH1360" s="84">
        <f t="shared" si="759"/>
        <v>2000000</v>
      </c>
      <c r="ZI1360" s="84">
        <f t="shared" si="759"/>
        <v>0</v>
      </c>
      <c r="ZJ1360" s="84">
        <f t="shared" si="759"/>
        <v>0</v>
      </c>
      <c r="ZK1360" s="84">
        <f t="shared" si="759"/>
        <v>2000000</v>
      </c>
      <c r="ZL1360" s="84">
        <f t="shared" si="759"/>
        <v>2000000</v>
      </c>
      <c r="ZR1360" s="84" t="s">
        <v>247</v>
      </c>
      <c r="ZS1360" s="84" t="s">
        <v>4692</v>
      </c>
      <c r="ZT1360" s="84">
        <f>ZT1356</f>
        <v>0</v>
      </c>
      <c r="ZU1360" s="84">
        <f t="shared" si="759"/>
        <v>0</v>
      </c>
      <c r="ZV1360" s="84">
        <f t="shared" si="759"/>
        <v>0</v>
      </c>
      <c r="ZW1360" s="84">
        <f t="shared" si="759"/>
        <v>0</v>
      </c>
      <c r="ZX1360" s="84">
        <f t="shared" si="759"/>
        <v>2000000</v>
      </c>
      <c r="ZY1360" s="84">
        <f t="shared" si="759"/>
        <v>0</v>
      </c>
      <c r="ZZ1360" s="84">
        <f t="shared" si="759"/>
        <v>0</v>
      </c>
      <c r="AAA1360" s="84">
        <f t="shared" si="759"/>
        <v>2000000</v>
      </c>
      <c r="AAB1360" s="84">
        <f t="shared" si="759"/>
        <v>2000000</v>
      </c>
      <c r="AAH1360" s="84" t="s">
        <v>247</v>
      </c>
      <c r="AAI1360" s="84" t="s">
        <v>4692</v>
      </c>
      <c r="AAJ1360" s="84">
        <f>AAJ1356</f>
        <v>0</v>
      </c>
      <c r="AAK1360" s="84">
        <f t="shared" si="760"/>
        <v>0</v>
      </c>
      <c r="AAL1360" s="84">
        <f t="shared" si="760"/>
        <v>0</v>
      </c>
      <c r="AAM1360" s="84">
        <f t="shared" si="760"/>
        <v>0</v>
      </c>
      <c r="AAN1360" s="84">
        <f t="shared" si="760"/>
        <v>2000000</v>
      </c>
      <c r="AAO1360" s="84">
        <f t="shared" si="760"/>
        <v>0</v>
      </c>
      <c r="AAP1360" s="84">
        <f t="shared" si="760"/>
        <v>0</v>
      </c>
      <c r="AAQ1360" s="84">
        <f t="shared" si="760"/>
        <v>2000000</v>
      </c>
      <c r="AAR1360" s="84">
        <f t="shared" si="760"/>
        <v>2000000</v>
      </c>
      <c r="AAX1360" s="84" t="s">
        <v>247</v>
      </c>
      <c r="AAY1360" s="84" t="s">
        <v>4692</v>
      </c>
      <c r="AAZ1360" s="84">
        <f>AAZ1356</f>
        <v>0</v>
      </c>
      <c r="ABA1360" s="84">
        <f t="shared" si="760"/>
        <v>0</v>
      </c>
      <c r="ABB1360" s="84">
        <f t="shared" si="760"/>
        <v>0</v>
      </c>
      <c r="ABC1360" s="84">
        <f t="shared" si="760"/>
        <v>0</v>
      </c>
      <c r="ABD1360" s="84">
        <f t="shared" si="760"/>
        <v>2000000</v>
      </c>
      <c r="ABE1360" s="84">
        <f t="shared" si="760"/>
        <v>0</v>
      </c>
      <c r="ABF1360" s="84">
        <f t="shared" si="760"/>
        <v>0</v>
      </c>
      <c r="ABG1360" s="84">
        <f t="shared" si="760"/>
        <v>2000000</v>
      </c>
      <c r="ABH1360" s="84">
        <f t="shared" si="760"/>
        <v>2000000</v>
      </c>
      <c r="ABN1360" s="84" t="s">
        <v>247</v>
      </c>
      <c r="ABO1360" s="84" t="s">
        <v>4692</v>
      </c>
      <c r="ABP1360" s="84">
        <f>ABP1356</f>
        <v>0</v>
      </c>
      <c r="ABQ1360" s="84">
        <f t="shared" si="760"/>
        <v>0</v>
      </c>
      <c r="ABR1360" s="84">
        <f t="shared" si="760"/>
        <v>0</v>
      </c>
      <c r="ABS1360" s="84">
        <f t="shared" si="760"/>
        <v>0</v>
      </c>
      <c r="ABT1360" s="84">
        <f t="shared" si="760"/>
        <v>2000000</v>
      </c>
      <c r="ABU1360" s="84">
        <f t="shared" si="760"/>
        <v>0</v>
      </c>
      <c r="ABV1360" s="84">
        <f t="shared" si="760"/>
        <v>0</v>
      </c>
      <c r="ABW1360" s="84">
        <f t="shared" si="760"/>
        <v>2000000</v>
      </c>
      <c r="ABX1360" s="84">
        <f t="shared" si="760"/>
        <v>2000000</v>
      </c>
      <c r="ACD1360" s="84" t="s">
        <v>247</v>
      </c>
      <c r="ACE1360" s="84" t="s">
        <v>4692</v>
      </c>
      <c r="ACF1360" s="84">
        <f>ACF1356</f>
        <v>0</v>
      </c>
      <c r="ACG1360" s="84">
        <f t="shared" si="760"/>
        <v>0</v>
      </c>
      <c r="ACH1360" s="84">
        <f t="shared" si="760"/>
        <v>0</v>
      </c>
      <c r="ACI1360" s="84">
        <f t="shared" si="760"/>
        <v>0</v>
      </c>
      <c r="ACJ1360" s="84">
        <f t="shared" si="760"/>
        <v>2000000</v>
      </c>
      <c r="ACK1360" s="84">
        <f t="shared" si="760"/>
        <v>0</v>
      </c>
      <c r="ACL1360" s="84">
        <f t="shared" si="760"/>
        <v>0</v>
      </c>
      <c r="ACM1360" s="84">
        <f t="shared" si="760"/>
        <v>2000000</v>
      </c>
      <c r="ACN1360" s="84">
        <f t="shared" si="760"/>
        <v>2000000</v>
      </c>
      <c r="ACT1360" s="84" t="s">
        <v>247</v>
      </c>
      <c r="ACU1360" s="84" t="s">
        <v>4692</v>
      </c>
      <c r="ACV1360" s="84">
        <f>ACV1356</f>
        <v>0</v>
      </c>
      <c r="ACW1360" s="84">
        <f t="shared" si="761"/>
        <v>0</v>
      </c>
      <c r="ACX1360" s="84">
        <f t="shared" si="761"/>
        <v>0</v>
      </c>
      <c r="ACY1360" s="84">
        <f t="shared" si="761"/>
        <v>0</v>
      </c>
      <c r="ACZ1360" s="84">
        <f t="shared" si="761"/>
        <v>2000000</v>
      </c>
      <c r="ADA1360" s="84">
        <f t="shared" si="761"/>
        <v>0</v>
      </c>
      <c r="ADB1360" s="84">
        <f t="shared" si="761"/>
        <v>0</v>
      </c>
      <c r="ADC1360" s="84">
        <f t="shared" si="761"/>
        <v>2000000</v>
      </c>
      <c r="ADD1360" s="84">
        <f t="shared" si="761"/>
        <v>2000000</v>
      </c>
      <c r="ADJ1360" s="84" t="s">
        <v>247</v>
      </c>
      <c r="ADK1360" s="84" t="s">
        <v>4692</v>
      </c>
      <c r="ADL1360" s="84">
        <f>ADL1356</f>
        <v>0</v>
      </c>
      <c r="ADM1360" s="84">
        <f t="shared" si="761"/>
        <v>0</v>
      </c>
      <c r="ADN1360" s="84">
        <f t="shared" si="761"/>
        <v>0</v>
      </c>
      <c r="ADO1360" s="84">
        <f t="shared" si="761"/>
        <v>0</v>
      </c>
      <c r="ADP1360" s="84">
        <f t="shared" si="761"/>
        <v>2000000</v>
      </c>
      <c r="ADQ1360" s="84">
        <f t="shared" si="761"/>
        <v>0</v>
      </c>
      <c r="ADR1360" s="84">
        <f t="shared" si="761"/>
        <v>0</v>
      </c>
      <c r="ADS1360" s="84">
        <f t="shared" si="761"/>
        <v>2000000</v>
      </c>
      <c r="ADT1360" s="84">
        <f t="shared" si="761"/>
        <v>2000000</v>
      </c>
      <c r="ADZ1360" s="84" t="s">
        <v>247</v>
      </c>
      <c r="AEA1360" s="84" t="s">
        <v>4692</v>
      </c>
      <c r="AEB1360" s="84">
        <f>AEB1356</f>
        <v>0</v>
      </c>
      <c r="AEC1360" s="84">
        <f t="shared" si="761"/>
        <v>0</v>
      </c>
      <c r="AED1360" s="84">
        <f t="shared" si="761"/>
        <v>0</v>
      </c>
      <c r="AEE1360" s="84">
        <f t="shared" si="761"/>
        <v>0</v>
      </c>
      <c r="AEF1360" s="84">
        <f t="shared" si="761"/>
        <v>2000000</v>
      </c>
      <c r="AEG1360" s="84">
        <f t="shared" si="761"/>
        <v>0</v>
      </c>
      <c r="AEH1360" s="84">
        <f t="shared" si="761"/>
        <v>0</v>
      </c>
      <c r="AEI1360" s="84">
        <f t="shared" si="761"/>
        <v>2000000</v>
      </c>
      <c r="AEJ1360" s="84">
        <f t="shared" si="761"/>
        <v>2000000</v>
      </c>
      <c r="AEP1360" s="84" t="s">
        <v>247</v>
      </c>
      <c r="AEQ1360" s="84" t="s">
        <v>4692</v>
      </c>
      <c r="AER1360" s="84">
        <f>AER1356</f>
        <v>0</v>
      </c>
      <c r="AES1360" s="84">
        <f t="shared" si="761"/>
        <v>0</v>
      </c>
      <c r="AET1360" s="84">
        <f t="shared" si="761"/>
        <v>0</v>
      </c>
      <c r="AEU1360" s="84">
        <f t="shared" si="761"/>
        <v>0</v>
      </c>
      <c r="AEV1360" s="84">
        <f t="shared" si="761"/>
        <v>2000000</v>
      </c>
      <c r="AEW1360" s="84">
        <f t="shared" si="761"/>
        <v>0</v>
      </c>
      <c r="AEX1360" s="84">
        <f t="shared" si="761"/>
        <v>0</v>
      </c>
      <c r="AEY1360" s="84">
        <f t="shared" si="761"/>
        <v>2000000</v>
      </c>
      <c r="AEZ1360" s="84">
        <f t="shared" si="761"/>
        <v>2000000</v>
      </c>
      <c r="AFF1360" s="84" t="s">
        <v>247</v>
      </c>
      <c r="AFG1360" s="84" t="s">
        <v>4692</v>
      </c>
      <c r="AFH1360" s="84">
        <f>AFH1356</f>
        <v>0</v>
      </c>
      <c r="AFI1360" s="84">
        <f t="shared" si="762"/>
        <v>0</v>
      </c>
      <c r="AFJ1360" s="84">
        <f t="shared" si="762"/>
        <v>0</v>
      </c>
      <c r="AFK1360" s="84">
        <f t="shared" si="762"/>
        <v>0</v>
      </c>
      <c r="AFL1360" s="84">
        <f t="shared" si="762"/>
        <v>2000000</v>
      </c>
      <c r="AFM1360" s="84">
        <f t="shared" si="762"/>
        <v>0</v>
      </c>
      <c r="AFN1360" s="84">
        <f t="shared" si="762"/>
        <v>0</v>
      </c>
      <c r="AFO1360" s="84">
        <f t="shared" si="762"/>
        <v>2000000</v>
      </c>
      <c r="AFP1360" s="84">
        <f t="shared" si="762"/>
        <v>2000000</v>
      </c>
      <c r="AFV1360" s="84" t="s">
        <v>247</v>
      </c>
      <c r="AFW1360" s="84" t="s">
        <v>4692</v>
      </c>
      <c r="AFX1360" s="84">
        <f>AFX1356</f>
        <v>0</v>
      </c>
      <c r="AFY1360" s="84">
        <f t="shared" si="762"/>
        <v>0</v>
      </c>
      <c r="AFZ1360" s="84">
        <f t="shared" si="762"/>
        <v>0</v>
      </c>
      <c r="AGA1360" s="84">
        <f t="shared" si="762"/>
        <v>0</v>
      </c>
      <c r="AGB1360" s="84">
        <f t="shared" si="762"/>
        <v>2000000</v>
      </c>
      <c r="AGC1360" s="84">
        <f t="shared" si="762"/>
        <v>0</v>
      </c>
      <c r="AGD1360" s="84">
        <f t="shared" si="762"/>
        <v>0</v>
      </c>
      <c r="AGE1360" s="84">
        <f t="shared" si="762"/>
        <v>2000000</v>
      </c>
      <c r="AGF1360" s="84">
        <f t="shared" si="762"/>
        <v>2000000</v>
      </c>
      <c r="AGL1360" s="84" t="s">
        <v>247</v>
      </c>
      <c r="AGM1360" s="84" t="s">
        <v>4692</v>
      </c>
      <c r="AGN1360" s="84">
        <f>AGN1356</f>
        <v>0</v>
      </c>
      <c r="AGO1360" s="84">
        <f t="shared" si="762"/>
        <v>0</v>
      </c>
      <c r="AGP1360" s="84">
        <f t="shared" si="762"/>
        <v>0</v>
      </c>
      <c r="AGQ1360" s="84">
        <f t="shared" si="762"/>
        <v>0</v>
      </c>
      <c r="AGR1360" s="84">
        <f t="shared" si="762"/>
        <v>2000000</v>
      </c>
      <c r="AGS1360" s="84">
        <f t="shared" si="762"/>
        <v>0</v>
      </c>
      <c r="AGT1360" s="84">
        <f t="shared" si="762"/>
        <v>0</v>
      </c>
      <c r="AGU1360" s="84">
        <f t="shared" si="762"/>
        <v>2000000</v>
      </c>
      <c r="AGV1360" s="84">
        <f t="shared" si="762"/>
        <v>2000000</v>
      </c>
      <c r="AHB1360" s="84" t="s">
        <v>247</v>
      </c>
      <c r="AHC1360" s="84" t="s">
        <v>4692</v>
      </c>
      <c r="AHD1360" s="84">
        <f>AHD1356</f>
        <v>0</v>
      </c>
      <c r="AHE1360" s="84">
        <f t="shared" si="762"/>
        <v>0</v>
      </c>
      <c r="AHF1360" s="84">
        <f t="shared" si="762"/>
        <v>0</v>
      </c>
      <c r="AHG1360" s="84">
        <f t="shared" si="762"/>
        <v>0</v>
      </c>
      <c r="AHH1360" s="84">
        <f t="shared" si="762"/>
        <v>2000000</v>
      </c>
      <c r="AHI1360" s="84">
        <f t="shared" si="762"/>
        <v>0</v>
      </c>
      <c r="AHJ1360" s="84">
        <f t="shared" si="762"/>
        <v>0</v>
      </c>
      <c r="AHK1360" s="84">
        <f t="shared" si="762"/>
        <v>2000000</v>
      </c>
      <c r="AHL1360" s="84">
        <f t="shared" si="762"/>
        <v>2000000</v>
      </c>
      <c r="AHR1360" s="84" t="s">
        <v>247</v>
      </c>
      <c r="AHS1360" s="84" t="s">
        <v>4692</v>
      </c>
      <c r="AHT1360" s="84">
        <f>AHT1356</f>
        <v>0</v>
      </c>
      <c r="AHU1360" s="84">
        <f t="shared" si="763"/>
        <v>0</v>
      </c>
      <c r="AHV1360" s="84">
        <f t="shared" si="763"/>
        <v>0</v>
      </c>
      <c r="AHW1360" s="84">
        <f t="shared" si="763"/>
        <v>0</v>
      </c>
      <c r="AHX1360" s="84">
        <f t="shared" si="763"/>
        <v>2000000</v>
      </c>
      <c r="AHY1360" s="84">
        <f t="shared" si="763"/>
        <v>0</v>
      </c>
      <c r="AHZ1360" s="84">
        <f t="shared" si="763"/>
        <v>0</v>
      </c>
      <c r="AIA1360" s="84">
        <f t="shared" si="763"/>
        <v>2000000</v>
      </c>
      <c r="AIB1360" s="84">
        <f t="shared" si="763"/>
        <v>2000000</v>
      </c>
      <c r="AIH1360" s="84" t="s">
        <v>247</v>
      </c>
      <c r="AII1360" s="84" t="s">
        <v>4692</v>
      </c>
      <c r="AIJ1360" s="84">
        <f>AIJ1356</f>
        <v>0</v>
      </c>
      <c r="AIK1360" s="84">
        <f t="shared" si="763"/>
        <v>0</v>
      </c>
      <c r="AIL1360" s="84">
        <f t="shared" si="763"/>
        <v>0</v>
      </c>
      <c r="AIM1360" s="84">
        <f t="shared" si="763"/>
        <v>0</v>
      </c>
      <c r="AIN1360" s="84">
        <f t="shared" si="763"/>
        <v>2000000</v>
      </c>
      <c r="AIO1360" s="84">
        <f t="shared" si="763"/>
        <v>0</v>
      </c>
      <c r="AIP1360" s="84">
        <f t="shared" si="763"/>
        <v>0</v>
      </c>
      <c r="AIQ1360" s="84">
        <f t="shared" si="763"/>
        <v>2000000</v>
      </c>
      <c r="AIR1360" s="84">
        <f t="shared" si="763"/>
        <v>2000000</v>
      </c>
      <c r="AIX1360" s="84" t="s">
        <v>247</v>
      </c>
      <c r="AIY1360" s="84" t="s">
        <v>4692</v>
      </c>
      <c r="AIZ1360" s="84">
        <f>AIZ1356</f>
        <v>0</v>
      </c>
      <c r="AJA1360" s="84">
        <f t="shared" si="763"/>
        <v>0</v>
      </c>
      <c r="AJB1360" s="84">
        <f t="shared" si="763"/>
        <v>0</v>
      </c>
      <c r="AJC1360" s="84">
        <f t="shared" si="763"/>
        <v>0</v>
      </c>
      <c r="AJD1360" s="84">
        <f t="shared" si="763"/>
        <v>2000000</v>
      </c>
      <c r="AJE1360" s="84">
        <f t="shared" si="763"/>
        <v>0</v>
      </c>
      <c r="AJF1360" s="84">
        <f t="shared" si="763"/>
        <v>0</v>
      </c>
      <c r="AJG1360" s="84">
        <f t="shared" si="763"/>
        <v>2000000</v>
      </c>
      <c r="AJH1360" s="84">
        <f t="shared" si="763"/>
        <v>2000000</v>
      </c>
      <c r="AJN1360" s="84" t="s">
        <v>247</v>
      </c>
      <c r="AJO1360" s="84" t="s">
        <v>4692</v>
      </c>
      <c r="AJP1360" s="84">
        <f>AJP1356</f>
        <v>0</v>
      </c>
      <c r="AJQ1360" s="84">
        <f t="shared" si="763"/>
        <v>0</v>
      </c>
      <c r="AJR1360" s="84">
        <f t="shared" si="763"/>
        <v>0</v>
      </c>
      <c r="AJS1360" s="84">
        <f t="shared" si="763"/>
        <v>0</v>
      </c>
      <c r="AJT1360" s="84">
        <f t="shared" si="763"/>
        <v>2000000</v>
      </c>
      <c r="AJU1360" s="84">
        <f t="shared" si="763"/>
        <v>0</v>
      </c>
      <c r="AJV1360" s="84">
        <f t="shared" si="763"/>
        <v>0</v>
      </c>
      <c r="AJW1360" s="84">
        <f t="shared" si="763"/>
        <v>2000000</v>
      </c>
      <c r="AJX1360" s="84">
        <f t="shared" si="763"/>
        <v>2000000</v>
      </c>
      <c r="AKD1360" s="84" t="s">
        <v>247</v>
      </c>
      <c r="AKE1360" s="84" t="s">
        <v>4692</v>
      </c>
      <c r="AKF1360" s="84">
        <f>AKF1356</f>
        <v>0</v>
      </c>
      <c r="AKG1360" s="84">
        <f t="shared" si="764"/>
        <v>0</v>
      </c>
      <c r="AKH1360" s="84">
        <f t="shared" si="764"/>
        <v>0</v>
      </c>
      <c r="AKI1360" s="84">
        <f t="shared" si="764"/>
        <v>0</v>
      </c>
      <c r="AKJ1360" s="84">
        <f t="shared" si="764"/>
        <v>2000000</v>
      </c>
      <c r="AKK1360" s="84">
        <f t="shared" si="764"/>
        <v>0</v>
      </c>
      <c r="AKL1360" s="84">
        <f t="shared" si="764"/>
        <v>0</v>
      </c>
      <c r="AKM1360" s="84">
        <f t="shared" si="764"/>
        <v>2000000</v>
      </c>
      <c r="AKN1360" s="84">
        <f t="shared" si="764"/>
        <v>2000000</v>
      </c>
      <c r="AKT1360" s="84" t="s">
        <v>247</v>
      </c>
      <c r="AKU1360" s="84" t="s">
        <v>4692</v>
      </c>
      <c r="AKV1360" s="84">
        <f>AKV1356</f>
        <v>0</v>
      </c>
      <c r="AKW1360" s="84">
        <f t="shared" si="764"/>
        <v>0</v>
      </c>
      <c r="AKX1360" s="84">
        <f t="shared" si="764"/>
        <v>0</v>
      </c>
      <c r="AKY1360" s="84">
        <f t="shared" si="764"/>
        <v>0</v>
      </c>
      <c r="AKZ1360" s="84">
        <f t="shared" si="764"/>
        <v>2000000</v>
      </c>
      <c r="ALA1360" s="84">
        <f t="shared" si="764"/>
        <v>0</v>
      </c>
      <c r="ALB1360" s="84">
        <f t="shared" si="764"/>
        <v>0</v>
      </c>
      <c r="ALC1360" s="84">
        <f t="shared" si="764"/>
        <v>2000000</v>
      </c>
      <c r="ALD1360" s="84">
        <f t="shared" si="764"/>
        <v>2000000</v>
      </c>
      <c r="ALJ1360" s="84" t="s">
        <v>247</v>
      </c>
      <c r="ALK1360" s="84" t="s">
        <v>4692</v>
      </c>
      <c r="ALL1360" s="84">
        <f>ALL1356</f>
        <v>0</v>
      </c>
      <c r="ALM1360" s="84">
        <f t="shared" si="764"/>
        <v>0</v>
      </c>
      <c r="ALN1360" s="84">
        <f t="shared" si="764"/>
        <v>0</v>
      </c>
      <c r="ALO1360" s="84">
        <f t="shared" si="764"/>
        <v>0</v>
      </c>
      <c r="ALP1360" s="84">
        <f t="shared" si="764"/>
        <v>2000000</v>
      </c>
      <c r="ALQ1360" s="84">
        <f t="shared" si="764"/>
        <v>0</v>
      </c>
      <c r="ALR1360" s="84">
        <f t="shared" si="764"/>
        <v>0</v>
      </c>
      <c r="ALS1360" s="84">
        <f t="shared" si="764"/>
        <v>2000000</v>
      </c>
      <c r="ALT1360" s="84">
        <f t="shared" si="764"/>
        <v>2000000</v>
      </c>
      <c r="ALZ1360" s="84" t="s">
        <v>247</v>
      </c>
      <c r="AMA1360" s="84" t="s">
        <v>4692</v>
      </c>
      <c r="AMB1360" s="84">
        <f>AMB1356</f>
        <v>0</v>
      </c>
      <c r="AMC1360" s="84">
        <f t="shared" si="764"/>
        <v>0</v>
      </c>
      <c r="AMD1360" s="84">
        <f t="shared" si="764"/>
        <v>0</v>
      </c>
      <c r="AME1360" s="84">
        <f t="shared" si="764"/>
        <v>0</v>
      </c>
      <c r="AMF1360" s="84">
        <f t="shared" si="764"/>
        <v>2000000</v>
      </c>
      <c r="AMG1360" s="84">
        <f t="shared" si="764"/>
        <v>0</v>
      </c>
      <c r="AMH1360" s="84">
        <f t="shared" si="764"/>
        <v>0</v>
      </c>
      <c r="AMI1360" s="84">
        <f t="shared" si="764"/>
        <v>2000000</v>
      </c>
      <c r="AMJ1360" s="84">
        <f t="shared" si="764"/>
        <v>2000000</v>
      </c>
      <c r="AMP1360" s="84" t="s">
        <v>247</v>
      </c>
      <c r="AMQ1360" s="84" t="s">
        <v>4692</v>
      </c>
      <c r="AMR1360" s="84">
        <f>AMR1356</f>
        <v>0</v>
      </c>
      <c r="AMS1360" s="84">
        <f t="shared" si="765"/>
        <v>0</v>
      </c>
      <c r="AMT1360" s="84">
        <f t="shared" si="765"/>
        <v>0</v>
      </c>
      <c r="AMU1360" s="84">
        <f t="shared" si="765"/>
        <v>0</v>
      </c>
      <c r="AMV1360" s="84">
        <f t="shared" si="765"/>
        <v>2000000</v>
      </c>
      <c r="AMW1360" s="84">
        <f t="shared" si="765"/>
        <v>0</v>
      </c>
      <c r="AMX1360" s="84">
        <f t="shared" si="765"/>
        <v>0</v>
      </c>
      <c r="AMY1360" s="84">
        <f t="shared" si="765"/>
        <v>2000000</v>
      </c>
      <c r="AMZ1360" s="84">
        <f t="shared" si="765"/>
        <v>2000000</v>
      </c>
      <c r="ANF1360" s="84" t="s">
        <v>247</v>
      </c>
      <c r="ANG1360" s="84" t="s">
        <v>4692</v>
      </c>
      <c r="ANH1360" s="84">
        <f>ANH1356</f>
        <v>0</v>
      </c>
      <c r="ANI1360" s="84">
        <f t="shared" si="765"/>
        <v>0</v>
      </c>
      <c r="ANJ1360" s="84">
        <f t="shared" si="765"/>
        <v>0</v>
      </c>
      <c r="ANK1360" s="84">
        <f t="shared" si="765"/>
        <v>0</v>
      </c>
      <c r="ANL1360" s="84">
        <f t="shared" si="765"/>
        <v>2000000</v>
      </c>
      <c r="ANM1360" s="84">
        <f t="shared" si="765"/>
        <v>0</v>
      </c>
      <c r="ANN1360" s="84">
        <f t="shared" si="765"/>
        <v>0</v>
      </c>
      <c r="ANO1360" s="84">
        <f t="shared" si="765"/>
        <v>2000000</v>
      </c>
      <c r="ANP1360" s="84">
        <f t="shared" si="765"/>
        <v>2000000</v>
      </c>
      <c r="ANV1360" s="84" t="s">
        <v>247</v>
      </c>
      <c r="ANW1360" s="84" t="s">
        <v>4692</v>
      </c>
      <c r="ANX1360" s="84">
        <f>ANX1356</f>
        <v>0</v>
      </c>
      <c r="ANY1360" s="84">
        <f t="shared" si="765"/>
        <v>0</v>
      </c>
      <c r="ANZ1360" s="84">
        <f t="shared" si="765"/>
        <v>0</v>
      </c>
      <c r="AOA1360" s="84">
        <f t="shared" si="765"/>
        <v>0</v>
      </c>
      <c r="AOB1360" s="84">
        <f t="shared" si="765"/>
        <v>2000000</v>
      </c>
      <c r="AOC1360" s="84">
        <f t="shared" si="765"/>
        <v>0</v>
      </c>
      <c r="AOD1360" s="84">
        <f t="shared" si="765"/>
        <v>0</v>
      </c>
      <c r="AOE1360" s="84">
        <f t="shared" si="765"/>
        <v>2000000</v>
      </c>
      <c r="AOF1360" s="84">
        <f t="shared" si="765"/>
        <v>2000000</v>
      </c>
      <c r="AOL1360" s="84" t="s">
        <v>247</v>
      </c>
      <c r="AOM1360" s="84" t="s">
        <v>4692</v>
      </c>
      <c r="AON1360" s="84">
        <f>AON1356</f>
        <v>0</v>
      </c>
      <c r="AOO1360" s="84">
        <f t="shared" si="765"/>
        <v>0</v>
      </c>
      <c r="AOP1360" s="84">
        <f t="shared" si="765"/>
        <v>0</v>
      </c>
      <c r="AOQ1360" s="84">
        <f t="shared" si="765"/>
        <v>0</v>
      </c>
      <c r="AOR1360" s="84">
        <f t="shared" si="765"/>
        <v>2000000</v>
      </c>
      <c r="AOS1360" s="84">
        <f t="shared" si="765"/>
        <v>0</v>
      </c>
      <c r="AOT1360" s="84">
        <f t="shared" si="765"/>
        <v>0</v>
      </c>
      <c r="AOU1360" s="84">
        <f t="shared" si="765"/>
        <v>2000000</v>
      </c>
      <c r="AOV1360" s="84">
        <f t="shared" si="765"/>
        <v>2000000</v>
      </c>
      <c r="APB1360" s="84" t="s">
        <v>247</v>
      </c>
      <c r="APC1360" s="84" t="s">
        <v>4692</v>
      </c>
      <c r="APD1360" s="84">
        <f>APD1356</f>
        <v>0</v>
      </c>
      <c r="APE1360" s="84">
        <f t="shared" si="766"/>
        <v>0</v>
      </c>
      <c r="APF1360" s="84">
        <f t="shared" si="766"/>
        <v>0</v>
      </c>
      <c r="APG1360" s="84">
        <f t="shared" si="766"/>
        <v>0</v>
      </c>
      <c r="APH1360" s="84">
        <f t="shared" si="766"/>
        <v>2000000</v>
      </c>
      <c r="API1360" s="84">
        <f t="shared" si="766"/>
        <v>0</v>
      </c>
      <c r="APJ1360" s="84">
        <f t="shared" si="766"/>
        <v>0</v>
      </c>
      <c r="APK1360" s="84">
        <f t="shared" si="766"/>
        <v>2000000</v>
      </c>
      <c r="APL1360" s="84">
        <f t="shared" si="766"/>
        <v>2000000</v>
      </c>
      <c r="APR1360" s="84" t="s">
        <v>247</v>
      </c>
      <c r="APS1360" s="84" t="s">
        <v>4692</v>
      </c>
      <c r="APT1360" s="84">
        <f>APT1356</f>
        <v>0</v>
      </c>
      <c r="APU1360" s="84">
        <f t="shared" si="766"/>
        <v>0</v>
      </c>
      <c r="APV1360" s="84">
        <f t="shared" si="766"/>
        <v>0</v>
      </c>
      <c r="APW1360" s="84">
        <f t="shared" si="766"/>
        <v>0</v>
      </c>
      <c r="APX1360" s="84">
        <f t="shared" si="766"/>
        <v>2000000</v>
      </c>
      <c r="APY1360" s="84">
        <f t="shared" si="766"/>
        <v>0</v>
      </c>
      <c r="APZ1360" s="84">
        <f t="shared" si="766"/>
        <v>0</v>
      </c>
      <c r="AQA1360" s="84">
        <f t="shared" si="766"/>
        <v>2000000</v>
      </c>
      <c r="AQB1360" s="84">
        <f t="shared" si="766"/>
        <v>2000000</v>
      </c>
      <c r="AQH1360" s="84" t="s">
        <v>247</v>
      </c>
      <c r="AQI1360" s="84" t="s">
        <v>4692</v>
      </c>
      <c r="AQJ1360" s="84">
        <f>AQJ1356</f>
        <v>0</v>
      </c>
      <c r="AQK1360" s="84">
        <f t="shared" si="766"/>
        <v>0</v>
      </c>
      <c r="AQL1360" s="84">
        <f t="shared" si="766"/>
        <v>0</v>
      </c>
      <c r="AQM1360" s="84">
        <f t="shared" si="766"/>
        <v>0</v>
      </c>
      <c r="AQN1360" s="84">
        <f t="shared" si="766"/>
        <v>2000000</v>
      </c>
      <c r="AQO1360" s="84">
        <f t="shared" si="766"/>
        <v>0</v>
      </c>
      <c r="AQP1360" s="84">
        <f t="shared" si="766"/>
        <v>0</v>
      </c>
      <c r="AQQ1360" s="84">
        <f t="shared" si="766"/>
        <v>2000000</v>
      </c>
      <c r="AQR1360" s="84">
        <f t="shared" si="766"/>
        <v>2000000</v>
      </c>
      <c r="AQX1360" s="84" t="s">
        <v>247</v>
      </c>
      <c r="AQY1360" s="84" t="s">
        <v>4692</v>
      </c>
      <c r="AQZ1360" s="84">
        <f>AQZ1356</f>
        <v>0</v>
      </c>
      <c r="ARA1360" s="84">
        <f t="shared" si="766"/>
        <v>0</v>
      </c>
      <c r="ARB1360" s="84">
        <f t="shared" si="766"/>
        <v>0</v>
      </c>
      <c r="ARC1360" s="84">
        <f t="shared" si="766"/>
        <v>0</v>
      </c>
      <c r="ARD1360" s="84">
        <f t="shared" si="766"/>
        <v>2000000</v>
      </c>
      <c r="ARE1360" s="84">
        <f t="shared" si="766"/>
        <v>0</v>
      </c>
      <c r="ARF1360" s="84">
        <f t="shared" si="766"/>
        <v>0</v>
      </c>
      <c r="ARG1360" s="84">
        <f t="shared" si="766"/>
        <v>2000000</v>
      </c>
      <c r="ARH1360" s="84">
        <f t="shared" si="766"/>
        <v>2000000</v>
      </c>
      <c r="ARN1360" s="84" t="s">
        <v>247</v>
      </c>
      <c r="ARO1360" s="84" t="s">
        <v>4692</v>
      </c>
      <c r="ARP1360" s="84">
        <f>ARP1356</f>
        <v>0</v>
      </c>
      <c r="ARQ1360" s="84">
        <f t="shared" si="767"/>
        <v>0</v>
      </c>
      <c r="ARR1360" s="84">
        <f t="shared" si="767"/>
        <v>0</v>
      </c>
      <c r="ARS1360" s="84">
        <f t="shared" si="767"/>
        <v>0</v>
      </c>
      <c r="ART1360" s="84">
        <f t="shared" si="767"/>
        <v>2000000</v>
      </c>
      <c r="ARU1360" s="84">
        <f t="shared" si="767"/>
        <v>0</v>
      </c>
      <c r="ARV1360" s="84">
        <f t="shared" si="767"/>
        <v>0</v>
      </c>
      <c r="ARW1360" s="84">
        <f t="shared" si="767"/>
        <v>2000000</v>
      </c>
      <c r="ARX1360" s="84">
        <f t="shared" si="767"/>
        <v>2000000</v>
      </c>
      <c r="ASD1360" s="84" t="s">
        <v>247</v>
      </c>
      <c r="ASE1360" s="84" t="s">
        <v>4692</v>
      </c>
      <c r="ASF1360" s="84">
        <f>ASF1356</f>
        <v>0</v>
      </c>
      <c r="ASG1360" s="84">
        <f t="shared" si="767"/>
        <v>0</v>
      </c>
      <c r="ASH1360" s="84">
        <f t="shared" si="767"/>
        <v>0</v>
      </c>
      <c r="ASI1360" s="84">
        <f t="shared" si="767"/>
        <v>0</v>
      </c>
      <c r="ASJ1360" s="84">
        <f t="shared" si="767"/>
        <v>2000000</v>
      </c>
      <c r="ASK1360" s="84">
        <f t="shared" si="767"/>
        <v>0</v>
      </c>
      <c r="ASL1360" s="84">
        <f t="shared" si="767"/>
        <v>0</v>
      </c>
      <c r="ASM1360" s="84">
        <f t="shared" si="767"/>
        <v>2000000</v>
      </c>
      <c r="ASN1360" s="84">
        <f t="shared" si="767"/>
        <v>2000000</v>
      </c>
      <c r="AST1360" s="84" t="s">
        <v>247</v>
      </c>
      <c r="ASU1360" s="84" t="s">
        <v>4692</v>
      </c>
      <c r="ASV1360" s="84">
        <f>ASV1356</f>
        <v>0</v>
      </c>
      <c r="ASW1360" s="84">
        <f t="shared" si="767"/>
        <v>0</v>
      </c>
      <c r="ASX1360" s="84">
        <f t="shared" si="767"/>
        <v>0</v>
      </c>
      <c r="ASY1360" s="84">
        <f t="shared" si="767"/>
        <v>0</v>
      </c>
      <c r="ASZ1360" s="84">
        <f t="shared" si="767"/>
        <v>2000000</v>
      </c>
      <c r="ATA1360" s="84">
        <f t="shared" si="767"/>
        <v>0</v>
      </c>
      <c r="ATB1360" s="84">
        <f t="shared" si="767"/>
        <v>0</v>
      </c>
      <c r="ATC1360" s="84">
        <f t="shared" si="767"/>
        <v>2000000</v>
      </c>
      <c r="ATD1360" s="84">
        <f t="shared" si="767"/>
        <v>2000000</v>
      </c>
      <c r="ATJ1360" s="84" t="s">
        <v>247</v>
      </c>
      <c r="ATK1360" s="84" t="s">
        <v>4692</v>
      </c>
      <c r="ATL1360" s="84">
        <f>ATL1356</f>
        <v>0</v>
      </c>
      <c r="ATM1360" s="84">
        <f t="shared" si="767"/>
        <v>0</v>
      </c>
      <c r="ATN1360" s="84">
        <f t="shared" si="767"/>
        <v>0</v>
      </c>
      <c r="ATO1360" s="84">
        <f t="shared" si="767"/>
        <v>0</v>
      </c>
      <c r="ATP1360" s="84">
        <f t="shared" si="767"/>
        <v>2000000</v>
      </c>
      <c r="ATQ1360" s="84">
        <f t="shared" si="767"/>
        <v>0</v>
      </c>
      <c r="ATR1360" s="84">
        <f t="shared" si="767"/>
        <v>0</v>
      </c>
      <c r="ATS1360" s="84">
        <f t="shared" si="767"/>
        <v>2000000</v>
      </c>
      <c r="ATT1360" s="84">
        <f t="shared" si="767"/>
        <v>2000000</v>
      </c>
      <c r="ATZ1360" s="84" t="s">
        <v>247</v>
      </c>
      <c r="AUA1360" s="84" t="s">
        <v>4692</v>
      </c>
      <c r="AUB1360" s="84">
        <f>AUB1356</f>
        <v>0</v>
      </c>
      <c r="AUC1360" s="84">
        <f t="shared" si="768"/>
        <v>0</v>
      </c>
      <c r="AUD1360" s="84">
        <f t="shared" si="768"/>
        <v>0</v>
      </c>
      <c r="AUE1360" s="84">
        <f t="shared" si="768"/>
        <v>0</v>
      </c>
      <c r="AUF1360" s="84">
        <f t="shared" si="768"/>
        <v>2000000</v>
      </c>
      <c r="AUG1360" s="84">
        <f t="shared" si="768"/>
        <v>0</v>
      </c>
      <c r="AUH1360" s="84">
        <f t="shared" si="768"/>
        <v>0</v>
      </c>
      <c r="AUI1360" s="84">
        <f t="shared" si="768"/>
        <v>2000000</v>
      </c>
      <c r="AUJ1360" s="84">
        <f t="shared" si="768"/>
        <v>2000000</v>
      </c>
      <c r="AUP1360" s="84" t="s">
        <v>247</v>
      </c>
      <c r="AUQ1360" s="84" t="s">
        <v>4692</v>
      </c>
      <c r="AUR1360" s="84">
        <f>AUR1356</f>
        <v>0</v>
      </c>
      <c r="AUS1360" s="84">
        <f t="shared" si="768"/>
        <v>0</v>
      </c>
      <c r="AUT1360" s="84">
        <f t="shared" si="768"/>
        <v>0</v>
      </c>
      <c r="AUU1360" s="84">
        <f t="shared" si="768"/>
        <v>0</v>
      </c>
      <c r="AUV1360" s="84">
        <f t="shared" si="768"/>
        <v>2000000</v>
      </c>
      <c r="AUW1360" s="84">
        <f t="shared" si="768"/>
        <v>0</v>
      </c>
      <c r="AUX1360" s="84">
        <f t="shared" si="768"/>
        <v>0</v>
      </c>
      <c r="AUY1360" s="84">
        <f t="shared" si="768"/>
        <v>2000000</v>
      </c>
      <c r="AUZ1360" s="84">
        <f t="shared" si="768"/>
        <v>2000000</v>
      </c>
      <c r="AVF1360" s="84" t="s">
        <v>247</v>
      </c>
      <c r="AVG1360" s="84" t="s">
        <v>4692</v>
      </c>
      <c r="AVH1360" s="84">
        <f>AVH1356</f>
        <v>0</v>
      </c>
      <c r="AVI1360" s="84">
        <f t="shared" si="768"/>
        <v>0</v>
      </c>
      <c r="AVJ1360" s="84">
        <f t="shared" si="768"/>
        <v>0</v>
      </c>
      <c r="AVK1360" s="84">
        <f t="shared" si="768"/>
        <v>0</v>
      </c>
      <c r="AVL1360" s="84">
        <f t="shared" si="768"/>
        <v>2000000</v>
      </c>
      <c r="AVM1360" s="84">
        <f t="shared" si="768"/>
        <v>0</v>
      </c>
      <c r="AVN1360" s="84">
        <f t="shared" si="768"/>
        <v>0</v>
      </c>
      <c r="AVO1360" s="84">
        <f t="shared" si="768"/>
        <v>2000000</v>
      </c>
      <c r="AVP1360" s="84">
        <f t="shared" si="768"/>
        <v>2000000</v>
      </c>
      <c r="AVV1360" s="84" t="s">
        <v>247</v>
      </c>
      <c r="AVW1360" s="84" t="s">
        <v>4692</v>
      </c>
      <c r="AVX1360" s="84">
        <f>AVX1356</f>
        <v>0</v>
      </c>
      <c r="AVY1360" s="84">
        <f t="shared" si="768"/>
        <v>0</v>
      </c>
      <c r="AVZ1360" s="84">
        <f t="shared" si="768"/>
        <v>0</v>
      </c>
      <c r="AWA1360" s="84">
        <f t="shared" si="768"/>
        <v>0</v>
      </c>
      <c r="AWB1360" s="84">
        <f t="shared" si="768"/>
        <v>2000000</v>
      </c>
      <c r="AWC1360" s="84">
        <f t="shared" si="768"/>
        <v>0</v>
      </c>
      <c r="AWD1360" s="84">
        <f t="shared" si="768"/>
        <v>0</v>
      </c>
      <c r="AWE1360" s="84">
        <f t="shared" si="768"/>
        <v>2000000</v>
      </c>
      <c r="AWF1360" s="84">
        <f t="shared" si="768"/>
        <v>2000000</v>
      </c>
      <c r="AWL1360" s="84" t="s">
        <v>247</v>
      </c>
      <c r="AWM1360" s="84" t="s">
        <v>4692</v>
      </c>
      <c r="AWN1360" s="84">
        <f>AWN1356</f>
        <v>0</v>
      </c>
      <c r="AWO1360" s="84">
        <f t="shared" si="769"/>
        <v>0</v>
      </c>
      <c r="AWP1360" s="84">
        <f t="shared" si="769"/>
        <v>0</v>
      </c>
      <c r="AWQ1360" s="84">
        <f t="shared" si="769"/>
        <v>0</v>
      </c>
      <c r="AWR1360" s="84">
        <f t="shared" si="769"/>
        <v>2000000</v>
      </c>
      <c r="AWS1360" s="84">
        <f t="shared" si="769"/>
        <v>0</v>
      </c>
      <c r="AWT1360" s="84">
        <f t="shared" si="769"/>
        <v>0</v>
      </c>
      <c r="AWU1360" s="84">
        <f t="shared" si="769"/>
        <v>2000000</v>
      </c>
      <c r="AWV1360" s="84">
        <f t="shared" si="769"/>
        <v>2000000</v>
      </c>
      <c r="AXB1360" s="84" t="s">
        <v>247</v>
      </c>
      <c r="AXC1360" s="84" t="s">
        <v>4692</v>
      </c>
      <c r="AXD1360" s="84">
        <f>AXD1356</f>
        <v>0</v>
      </c>
      <c r="AXE1360" s="84">
        <f t="shared" si="769"/>
        <v>0</v>
      </c>
      <c r="AXF1360" s="84">
        <f t="shared" si="769"/>
        <v>0</v>
      </c>
      <c r="AXG1360" s="84">
        <f t="shared" si="769"/>
        <v>0</v>
      </c>
      <c r="AXH1360" s="84">
        <f t="shared" si="769"/>
        <v>2000000</v>
      </c>
      <c r="AXI1360" s="84">
        <f t="shared" si="769"/>
        <v>0</v>
      </c>
      <c r="AXJ1360" s="84">
        <f t="shared" si="769"/>
        <v>0</v>
      </c>
      <c r="AXK1360" s="84">
        <f t="shared" si="769"/>
        <v>2000000</v>
      </c>
      <c r="AXL1360" s="84">
        <f t="shared" si="769"/>
        <v>2000000</v>
      </c>
      <c r="AXR1360" s="84" t="s">
        <v>247</v>
      </c>
      <c r="AXS1360" s="84" t="s">
        <v>4692</v>
      </c>
      <c r="AXT1360" s="84">
        <f>AXT1356</f>
        <v>0</v>
      </c>
      <c r="AXU1360" s="84">
        <f t="shared" si="769"/>
        <v>0</v>
      </c>
      <c r="AXV1360" s="84">
        <f t="shared" si="769"/>
        <v>0</v>
      </c>
      <c r="AXW1360" s="84">
        <f t="shared" si="769"/>
        <v>0</v>
      </c>
      <c r="AXX1360" s="84">
        <f t="shared" si="769"/>
        <v>2000000</v>
      </c>
      <c r="AXY1360" s="84">
        <f t="shared" si="769"/>
        <v>0</v>
      </c>
      <c r="AXZ1360" s="84">
        <f t="shared" si="769"/>
        <v>0</v>
      </c>
      <c r="AYA1360" s="84">
        <f t="shared" si="769"/>
        <v>2000000</v>
      </c>
      <c r="AYB1360" s="84">
        <f t="shared" si="769"/>
        <v>2000000</v>
      </c>
      <c r="AYH1360" s="84" t="s">
        <v>247</v>
      </c>
      <c r="AYI1360" s="84" t="s">
        <v>4692</v>
      </c>
      <c r="AYJ1360" s="84">
        <f>AYJ1356</f>
        <v>0</v>
      </c>
      <c r="AYK1360" s="84">
        <f t="shared" si="769"/>
        <v>0</v>
      </c>
      <c r="AYL1360" s="84">
        <f t="shared" si="769"/>
        <v>0</v>
      </c>
      <c r="AYM1360" s="84">
        <f t="shared" si="769"/>
        <v>0</v>
      </c>
      <c r="AYN1360" s="84">
        <f t="shared" si="769"/>
        <v>2000000</v>
      </c>
      <c r="AYO1360" s="84">
        <f t="shared" si="769"/>
        <v>0</v>
      </c>
      <c r="AYP1360" s="84">
        <f t="shared" si="769"/>
        <v>0</v>
      </c>
      <c r="AYQ1360" s="84">
        <f t="shared" si="769"/>
        <v>2000000</v>
      </c>
      <c r="AYR1360" s="84">
        <f t="shared" si="769"/>
        <v>2000000</v>
      </c>
      <c r="AYX1360" s="84" t="s">
        <v>247</v>
      </c>
      <c r="AYY1360" s="84" t="s">
        <v>4692</v>
      </c>
      <c r="AYZ1360" s="84">
        <f>AYZ1356</f>
        <v>0</v>
      </c>
      <c r="AZA1360" s="84">
        <f t="shared" si="770"/>
        <v>0</v>
      </c>
      <c r="AZB1360" s="84">
        <f t="shared" si="770"/>
        <v>0</v>
      </c>
      <c r="AZC1360" s="84">
        <f t="shared" si="770"/>
        <v>0</v>
      </c>
      <c r="AZD1360" s="84">
        <f t="shared" si="770"/>
        <v>2000000</v>
      </c>
      <c r="AZE1360" s="84">
        <f t="shared" si="770"/>
        <v>0</v>
      </c>
      <c r="AZF1360" s="84">
        <f t="shared" si="770"/>
        <v>0</v>
      </c>
      <c r="AZG1360" s="84">
        <f t="shared" si="770"/>
        <v>2000000</v>
      </c>
      <c r="AZH1360" s="84">
        <f t="shared" si="770"/>
        <v>2000000</v>
      </c>
      <c r="AZN1360" s="84" t="s">
        <v>247</v>
      </c>
      <c r="AZO1360" s="84" t="s">
        <v>4692</v>
      </c>
      <c r="AZP1360" s="84">
        <f>AZP1356</f>
        <v>0</v>
      </c>
      <c r="AZQ1360" s="84">
        <f t="shared" si="770"/>
        <v>0</v>
      </c>
      <c r="AZR1360" s="84">
        <f t="shared" si="770"/>
        <v>0</v>
      </c>
      <c r="AZS1360" s="84">
        <f t="shared" si="770"/>
        <v>0</v>
      </c>
      <c r="AZT1360" s="84">
        <f t="shared" si="770"/>
        <v>2000000</v>
      </c>
      <c r="AZU1360" s="84">
        <f t="shared" si="770"/>
        <v>0</v>
      </c>
      <c r="AZV1360" s="84">
        <f t="shared" si="770"/>
        <v>0</v>
      </c>
      <c r="AZW1360" s="84">
        <f t="shared" si="770"/>
        <v>2000000</v>
      </c>
      <c r="AZX1360" s="84">
        <f t="shared" si="770"/>
        <v>2000000</v>
      </c>
      <c r="BAD1360" s="84" t="s">
        <v>247</v>
      </c>
      <c r="BAE1360" s="84" t="s">
        <v>4692</v>
      </c>
      <c r="BAF1360" s="84">
        <f>BAF1356</f>
        <v>0</v>
      </c>
      <c r="BAG1360" s="84">
        <f t="shared" si="770"/>
        <v>0</v>
      </c>
      <c r="BAH1360" s="84">
        <f t="shared" si="770"/>
        <v>0</v>
      </c>
      <c r="BAI1360" s="84">
        <f t="shared" si="770"/>
        <v>0</v>
      </c>
      <c r="BAJ1360" s="84">
        <f t="shared" si="770"/>
        <v>2000000</v>
      </c>
      <c r="BAK1360" s="84">
        <f t="shared" si="770"/>
        <v>0</v>
      </c>
      <c r="BAL1360" s="84">
        <f t="shared" si="770"/>
        <v>0</v>
      </c>
      <c r="BAM1360" s="84">
        <f t="shared" si="770"/>
        <v>2000000</v>
      </c>
      <c r="BAN1360" s="84">
        <f t="shared" si="770"/>
        <v>2000000</v>
      </c>
      <c r="BAT1360" s="84" t="s">
        <v>247</v>
      </c>
      <c r="BAU1360" s="84" t="s">
        <v>4692</v>
      </c>
      <c r="BAV1360" s="84">
        <f>BAV1356</f>
        <v>0</v>
      </c>
      <c r="BAW1360" s="84">
        <f t="shared" si="770"/>
        <v>0</v>
      </c>
      <c r="BAX1360" s="84">
        <f t="shared" si="770"/>
        <v>0</v>
      </c>
      <c r="BAY1360" s="84">
        <f t="shared" si="770"/>
        <v>0</v>
      </c>
      <c r="BAZ1360" s="84">
        <f t="shared" si="770"/>
        <v>2000000</v>
      </c>
      <c r="BBA1360" s="84">
        <f t="shared" si="770"/>
        <v>0</v>
      </c>
      <c r="BBB1360" s="84">
        <f t="shared" si="770"/>
        <v>0</v>
      </c>
      <c r="BBC1360" s="84">
        <f t="shared" si="770"/>
        <v>2000000</v>
      </c>
      <c r="BBD1360" s="84">
        <f t="shared" si="770"/>
        <v>2000000</v>
      </c>
      <c r="BBJ1360" s="84" t="s">
        <v>247</v>
      </c>
      <c r="BBK1360" s="84" t="s">
        <v>4692</v>
      </c>
      <c r="BBL1360" s="84">
        <f>BBL1356</f>
        <v>0</v>
      </c>
      <c r="BBM1360" s="84">
        <f t="shared" si="771"/>
        <v>0</v>
      </c>
      <c r="BBN1360" s="84">
        <f t="shared" si="771"/>
        <v>0</v>
      </c>
      <c r="BBO1360" s="84">
        <f t="shared" si="771"/>
        <v>0</v>
      </c>
      <c r="BBP1360" s="84">
        <f t="shared" si="771"/>
        <v>2000000</v>
      </c>
      <c r="BBQ1360" s="84">
        <f t="shared" si="771"/>
        <v>0</v>
      </c>
      <c r="BBR1360" s="84">
        <f t="shared" si="771"/>
        <v>0</v>
      </c>
      <c r="BBS1360" s="84">
        <f t="shared" si="771"/>
        <v>2000000</v>
      </c>
      <c r="BBT1360" s="84">
        <f t="shared" si="771"/>
        <v>2000000</v>
      </c>
      <c r="BBZ1360" s="84" t="s">
        <v>247</v>
      </c>
      <c r="BCA1360" s="84" t="s">
        <v>4692</v>
      </c>
      <c r="BCB1360" s="84">
        <f>BCB1356</f>
        <v>0</v>
      </c>
      <c r="BCC1360" s="84">
        <f t="shared" si="771"/>
        <v>0</v>
      </c>
      <c r="BCD1360" s="84">
        <f t="shared" si="771"/>
        <v>0</v>
      </c>
      <c r="BCE1360" s="84">
        <f t="shared" si="771"/>
        <v>0</v>
      </c>
      <c r="BCF1360" s="84">
        <f t="shared" si="771"/>
        <v>2000000</v>
      </c>
      <c r="BCG1360" s="84">
        <f t="shared" si="771"/>
        <v>0</v>
      </c>
      <c r="BCH1360" s="84">
        <f t="shared" si="771"/>
        <v>0</v>
      </c>
      <c r="BCI1360" s="84">
        <f t="shared" si="771"/>
        <v>2000000</v>
      </c>
      <c r="BCJ1360" s="84">
        <f t="shared" si="771"/>
        <v>2000000</v>
      </c>
      <c r="BCP1360" s="84" t="s">
        <v>247</v>
      </c>
      <c r="BCQ1360" s="84" t="s">
        <v>4692</v>
      </c>
      <c r="BCR1360" s="84">
        <f>BCR1356</f>
        <v>0</v>
      </c>
      <c r="BCS1360" s="84">
        <f t="shared" si="771"/>
        <v>0</v>
      </c>
      <c r="BCT1360" s="84">
        <f t="shared" si="771"/>
        <v>0</v>
      </c>
      <c r="BCU1360" s="84">
        <f t="shared" si="771"/>
        <v>0</v>
      </c>
      <c r="BCV1360" s="84">
        <f t="shared" si="771"/>
        <v>2000000</v>
      </c>
      <c r="BCW1360" s="84">
        <f t="shared" si="771"/>
        <v>0</v>
      </c>
      <c r="BCX1360" s="84">
        <f t="shared" si="771"/>
        <v>0</v>
      </c>
      <c r="BCY1360" s="84">
        <f t="shared" si="771"/>
        <v>2000000</v>
      </c>
      <c r="BCZ1360" s="84">
        <f t="shared" si="771"/>
        <v>2000000</v>
      </c>
      <c r="BDF1360" s="84" t="s">
        <v>247</v>
      </c>
      <c r="BDG1360" s="84" t="s">
        <v>4692</v>
      </c>
      <c r="BDH1360" s="84">
        <f>BDH1356</f>
        <v>0</v>
      </c>
      <c r="BDI1360" s="84">
        <f t="shared" si="771"/>
        <v>0</v>
      </c>
      <c r="BDJ1360" s="84">
        <f t="shared" si="771"/>
        <v>0</v>
      </c>
      <c r="BDK1360" s="84">
        <f t="shared" si="771"/>
        <v>0</v>
      </c>
      <c r="BDL1360" s="84">
        <f t="shared" si="771"/>
        <v>2000000</v>
      </c>
      <c r="BDM1360" s="84">
        <f t="shared" si="771"/>
        <v>0</v>
      </c>
      <c r="BDN1360" s="84">
        <f t="shared" si="771"/>
        <v>0</v>
      </c>
      <c r="BDO1360" s="84">
        <f t="shared" si="771"/>
        <v>2000000</v>
      </c>
      <c r="BDP1360" s="84">
        <f t="shared" si="771"/>
        <v>2000000</v>
      </c>
      <c r="BDV1360" s="84" t="s">
        <v>247</v>
      </c>
      <c r="BDW1360" s="84" t="s">
        <v>4692</v>
      </c>
      <c r="BDX1360" s="84">
        <f>BDX1356</f>
        <v>0</v>
      </c>
      <c r="BDY1360" s="84">
        <f t="shared" si="772"/>
        <v>0</v>
      </c>
      <c r="BDZ1360" s="84">
        <f t="shared" si="772"/>
        <v>0</v>
      </c>
      <c r="BEA1360" s="84">
        <f t="shared" si="772"/>
        <v>0</v>
      </c>
      <c r="BEB1360" s="84">
        <f t="shared" si="772"/>
        <v>2000000</v>
      </c>
      <c r="BEC1360" s="84">
        <f t="shared" si="772"/>
        <v>0</v>
      </c>
      <c r="BED1360" s="84">
        <f t="shared" si="772"/>
        <v>0</v>
      </c>
      <c r="BEE1360" s="84">
        <f t="shared" si="772"/>
        <v>2000000</v>
      </c>
      <c r="BEF1360" s="84">
        <f t="shared" si="772"/>
        <v>2000000</v>
      </c>
      <c r="BEL1360" s="84" t="s">
        <v>247</v>
      </c>
      <c r="BEM1360" s="84" t="s">
        <v>4692</v>
      </c>
      <c r="BEN1360" s="84">
        <f>BEN1356</f>
        <v>0</v>
      </c>
      <c r="BEO1360" s="84">
        <f t="shared" si="772"/>
        <v>0</v>
      </c>
      <c r="BEP1360" s="84">
        <f t="shared" si="772"/>
        <v>0</v>
      </c>
      <c r="BEQ1360" s="84">
        <f t="shared" si="772"/>
        <v>0</v>
      </c>
      <c r="BER1360" s="84">
        <f t="shared" si="772"/>
        <v>2000000</v>
      </c>
      <c r="BES1360" s="84">
        <f t="shared" si="772"/>
        <v>0</v>
      </c>
      <c r="BET1360" s="84">
        <f t="shared" si="772"/>
        <v>0</v>
      </c>
      <c r="BEU1360" s="84">
        <f t="shared" si="772"/>
        <v>2000000</v>
      </c>
      <c r="BEV1360" s="84">
        <f t="shared" si="772"/>
        <v>2000000</v>
      </c>
      <c r="BFB1360" s="84" t="s">
        <v>247</v>
      </c>
      <c r="BFC1360" s="84" t="s">
        <v>4692</v>
      </c>
      <c r="BFD1360" s="84">
        <f>BFD1356</f>
        <v>0</v>
      </c>
      <c r="BFE1360" s="84">
        <f t="shared" si="772"/>
        <v>0</v>
      </c>
      <c r="BFF1360" s="84">
        <f t="shared" si="772"/>
        <v>0</v>
      </c>
      <c r="BFG1360" s="84">
        <f t="shared" si="772"/>
        <v>0</v>
      </c>
      <c r="BFH1360" s="84">
        <f t="shared" si="772"/>
        <v>2000000</v>
      </c>
      <c r="BFI1360" s="84">
        <f t="shared" si="772"/>
        <v>0</v>
      </c>
      <c r="BFJ1360" s="84">
        <f t="shared" si="772"/>
        <v>0</v>
      </c>
      <c r="BFK1360" s="84">
        <f t="shared" si="772"/>
        <v>2000000</v>
      </c>
      <c r="BFL1360" s="84">
        <f t="shared" si="772"/>
        <v>2000000</v>
      </c>
      <c r="BFR1360" s="84" t="s">
        <v>247</v>
      </c>
      <c r="BFS1360" s="84" t="s">
        <v>4692</v>
      </c>
      <c r="BFT1360" s="84">
        <f>BFT1356</f>
        <v>0</v>
      </c>
      <c r="BFU1360" s="84">
        <f t="shared" si="772"/>
        <v>0</v>
      </c>
      <c r="BFV1360" s="84">
        <f t="shared" si="772"/>
        <v>0</v>
      </c>
      <c r="BFW1360" s="84">
        <f t="shared" si="772"/>
        <v>0</v>
      </c>
      <c r="BFX1360" s="84">
        <f t="shared" si="772"/>
        <v>2000000</v>
      </c>
      <c r="BFY1360" s="84">
        <f t="shared" si="772"/>
        <v>0</v>
      </c>
      <c r="BFZ1360" s="84">
        <f t="shared" si="772"/>
        <v>0</v>
      </c>
      <c r="BGA1360" s="84">
        <f t="shared" si="772"/>
        <v>2000000</v>
      </c>
      <c r="BGB1360" s="84">
        <f t="shared" si="772"/>
        <v>2000000</v>
      </c>
      <c r="BGH1360" s="84" t="s">
        <v>247</v>
      </c>
      <c r="BGI1360" s="84" t="s">
        <v>4692</v>
      </c>
      <c r="BGJ1360" s="84">
        <f>BGJ1356</f>
        <v>0</v>
      </c>
      <c r="BGK1360" s="84">
        <f t="shared" si="773"/>
        <v>0</v>
      </c>
      <c r="BGL1360" s="84">
        <f t="shared" si="773"/>
        <v>0</v>
      </c>
      <c r="BGM1360" s="84">
        <f t="shared" si="773"/>
        <v>0</v>
      </c>
      <c r="BGN1360" s="84">
        <f t="shared" si="773"/>
        <v>2000000</v>
      </c>
      <c r="BGO1360" s="84">
        <f t="shared" si="773"/>
        <v>0</v>
      </c>
      <c r="BGP1360" s="84">
        <f t="shared" si="773"/>
        <v>0</v>
      </c>
      <c r="BGQ1360" s="84">
        <f t="shared" si="773"/>
        <v>2000000</v>
      </c>
      <c r="BGR1360" s="84">
        <f t="shared" si="773"/>
        <v>2000000</v>
      </c>
      <c r="BGX1360" s="84" t="s">
        <v>247</v>
      </c>
      <c r="BGY1360" s="84" t="s">
        <v>4692</v>
      </c>
      <c r="BGZ1360" s="84">
        <f>BGZ1356</f>
        <v>0</v>
      </c>
      <c r="BHA1360" s="84">
        <f t="shared" si="773"/>
        <v>0</v>
      </c>
      <c r="BHB1360" s="84">
        <f t="shared" si="773"/>
        <v>0</v>
      </c>
      <c r="BHC1360" s="84">
        <f t="shared" si="773"/>
        <v>0</v>
      </c>
      <c r="BHD1360" s="84">
        <f t="shared" si="773"/>
        <v>2000000</v>
      </c>
      <c r="BHE1360" s="84">
        <f t="shared" si="773"/>
        <v>0</v>
      </c>
      <c r="BHF1360" s="84">
        <f t="shared" si="773"/>
        <v>0</v>
      </c>
      <c r="BHG1360" s="84">
        <f t="shared" si="773"/>
        <v>2000000</v>
      </c>
      <c r="BHH1360" s="84">
        <f t="shared" si="773"/>
        <v>2000000</v>
      </c>
      <c r="BHN1360" s="84" t="s">
        <v>247</v>
      </c>
      <c r="BHO1360" s="84" t="s">
        <v>4692</v>
      </c>
      <c r="BHP1360" s="84">
        <f>BHP1356</f>
        <v>0</v>
      </c>
      <c r="BHQ1360" s="84">
        <f t="shared" si="773"/>
        <v>0</v>
      </c>
      <c r="BHR1360" s="84">
        <f t="shared" si="773"/>
        <v>0</v>
      </c>
      <c r="BHS1360" s="84">
        <f t="shared" si="773"/>
        <v>0</v>
      </c>
      <c r="BHT1360" s="84">
        <f t="shared" si="773"/>
        <v>2000000</v>
      </c>
      <c r="BHU1360" s="84">
        <f t="shared" si="773"/>
        <v>0</v>
      </c>
      <c r="BHV1360" s="84">
        <f t="shared" si="773"/>
        <v>0</v>
      </c>
      <c r="BHW1360" s="84">
        <f t="shared" si="773"/>
        <v>2000000</v>
      </c>
      <c r="BHX1360" s="84">
        <f t="shared" si="773"/>
        <v>2000000</v>
      </c>
      <c r="BID1360" s="84" t="s">
        <v>247</v>
      </c>
      <c r="BIE1360" s="84" t="s">
        <v>4692</v>
      </c>
      <c r="BIF1360" s="84">
        <f>BIF1356</f>
        <v>0</v>
      </c>
      <c r="BIG1360" s="84">
        <f t="shared" si="773"/>
        <v>0</v>
      </c>
      <c r="BIH1360" s="84">
        <f t="shared" si="773"/>
        <v>0</v>
      </c>
      <c r="BII1360" s="84">
        <f t="shared" si="773"/>
        <v>0</v>
      </c>
      <c r="BIJ1360" s="84">
        <f t="shared" si="773"/>
        <v>2000000</v>
      </c>
      <c r="BIK1360" s="84">
        <f t="shared" si="773"/>
        <v>0</v>
      </c>
      <c r="BIL1360" s="84">
        <f t="shared" si="773"/>
        <v>0</v>
      </c>
      <c r="BIM1360" s="84">
        <f t="shared" si="773"/>
        <v>2000000</v>
      </c>
      <c r="BIN1360" s="84">
        <f t="shared" si="773"/>
        <v>2000000</v>
      </c>
      <c r="BIT1360" s="84" t="s">
        <v>247</v>
      </c>
      <c r="BIU1360" s="84" t="s">
        <v>4692</v>
      </c>
      <c r="BIV1360" s="84">
        <f>BIV1356</f>
        <v>0</v>
      </c>
      <c r="BIW1360" s="84">
        <f t="shared" si="774"/>
        <v>0</v>
      </c>
      <c r="BIX1360" s="84">
        <f t="shared" si="774"/>
        <v>0</v>
      </c>
      <c r="BIY1360" s="84">
        <f t="shared" si="774"/>
        <v>0</v>
      </c>
      <c r="BIZ1360" s="84">
        <f t="shared" si="774"/>
        <v>2000000</v>
      </c>
      <c r="BJA1360" s="84">
        <f t="shared" si="774"/>
        <v>0</v>
      </c>
      <c r="BJB1360" s="84">
        <f t="shared" si="774"/>
        <v>0</v>
      </c>
      <c r="BJC1360" s="84">
        <f t="shared" si="774"/>
        <v>2000000</v>
      </c>
      <c r="BJD1360" s="84">
        <f t="shared" si="774"/>
        <v>2000000</v>
      </c>
      <c r="BJJ1360" s="84" t="s">
        <v>247</v>
      </c>
      <c r="BJK1360" s="84" t="s">
        <v>4692</v>
      </c>
      <c r="BJL1360" s="84">
        <f>BJL1356</f>
        <v>0</v>
      </c>
      <c r="BJM1360" s="84">
        <f t="shared" si="774"/>
        <v>0</v>
      </c>
      <c r="BJN1360" s="84">
        <f t="shared" si="774"/>
        <v>0</v>
      </c>
      <c r="BJO1360" s="84">
        <f t="shared" si="774"/>
        <v>0</v>
      </c>
      <c r="BJP1360" s="84">
        <f t="shared" si="774"/>
        <v>2000000</v>
      </c>
      <c r="BJQ1360" s="84">
        <f t="shared" si="774"/>
        <v>0</v>
      </c>
      <c r="BJR1360" s="84">
        <f t="shared" si="774"/>
        <v>0</v>
      </c>
      <c r="BJS1360" s="84">
        <f t="shared" si="774"/>
        <v>2000000</v>
      </c>
      <c r="BJT1360" s="84">
        <f t="shared" si="774"/>
        <v>2000000</v>
      </c>
      <c r="BJZ1360" s="84" t="s">
        <v>247</v>
      </c>
      <c r="BKA1360" s="84" t="s">
        <v>4692</v>
      </c>
      <c r="BKB1360" s="84">
        <f>BKB1356</f>
        <v>0</v>
      </c>
      <c r="BKC1360" s="84">
        <f t="shared" si="774"/>
        <v>0</v>
      </c>
      <c r="BKD1360" s="84">
        <f t="shared" si="774"/>
        <v>0</v>
      </c>
      <c r="BKE1360" s="84">
        <f t="shared" si="774"/>
        <v>0</v>
      </c>
      <c r="BKF1360" s="84">
        <f t="shared" si="774"/>
        <v>2000000</v>
      </c>
      <c r="BKG1360" s="84">
        <f t="shared" si="774"/>
        <v>0</v>
      </c>
      <c r="BKH1360" s="84">
        <f t="shared" si="774"/>
        <v>0</v>
      </c>
      <c r="BKI1360" s="84">
        <f t="shared" si="774"/>
        <v>2000000</v>
      </c>
      <c r="BKJ1360" s="84">
        <f t="shared" si="774"/>
        <v>2000000</v>
      </c>
      <c r="BKP1360" s="84" t="s">
        <v>247</v>
      </c>
      <c r="BKQ1360" s="84" t="s">
        <v>4692</v>
      </c>
      <c r="BKR1360" s="84">
        <f>BKR1356</f>
        <v>0</v>
      </c>
      <c r="BKS1360" s="84">
        <f t="shared" si="774"/>
        <v>0</v>
      </c>
      <c r="BKT1360" s="84">
        <f t="shared" si="774"/>
        <v>0</v>
      </c>
      <c r="BKU1360" s="84">
        <f t="shared" si="774"/>
        <v>0</v>
      </c>
      <c r="BKV1360" s="84">
        <f t="shared" si="774"/>
        <v>2000000</v>
      </c>
      <c r="BKW1360" s="84">
        <f t="shared" si="774"/>
        <v>0</v>
      </c>
      <c r="BKX1360" s="84">
        <f t="shared" si="774"/>
        <v>0</v>
      </c>
      <c r="BKY1360" s="84">
        <f t="shared" si="774"/>
        <v>2000000</v>
      </c>
      <c r="BKZ1360" s="84">
        <f t="shared" si="774"/>
        <v>2000000</v>
      </c>
      <c r="BLF1360" s="84" t="s">
        <v>247</v>
      </c>
      <c r="BLG1360" s="84" t="s">
        <v>4692</v>
      </c>
      <c r="BLH1360" s="84">
        <f>BLH1356</f>
        <v>0</v>
      </c>
      <c r="BLI1360" s="84">
        <f t="shared" si="775"/>
        <v>0</v>
      </c>
      <c r="BLJ1360" s="84">
        <f t="shared" si="775"/>
        <v>0</v>
      </c>
      <c r="BLK1360" s="84">
        <f t="shared" si="775"/>
        <v>0</v>
      </c>
      <c r="BLL1360" s="84">
        <f t="shared" si="775"/>
        <v>2000000</v>
      </c>
      <c r="BLM1360" s="84">
        <f t="shared" si="775"/>
        <v>0</v>
      </c>
      <c r="BLN1360" s="84">
        <f t="shared" si="775"/>
        <v>0</v>
      </c>
      <c r="BLO1360" s="84">
        <f t="shared" si="775"/>
        <v>2000000</v>
      </c>
      <c r="BLP1360" s="84">
        <f t="shared" si="775"/>
        <v>2000000</v>
      </c>
      <c r="BLV1360" s="84" t="s">
        <v>247</v>
      </c>
      <c r="BLW1360" s="84" t="s">
        <v>4692</v>
      </c>
      <c r="BLX1360" s="84">
        <f>BLX1356</f>
        <v>0</v>
      </c>
      <c r="BLY1360" s="84">
        <f t="shared" si="775"/>
        <v>0</v>
      </c>
      <c r="BLZ1360" s="84">
        <f t="shared" si="775"/>
        <v>0</v>
      </c>
      <c r="BMA1360" s="84">
        <f t="shared" si="775"/>
        <v>0</v>
      </c>
      <c r="BMB1360" s="84">
        <f t="shared" si="775"/>
        <v>2000000</v>
      </c>
      <c r="BMC1360" s="84">
        <f t="shared" si="775"/>
        <v>0</v>
      </c>
      <c r="BMD1360" s="84">
        <f t="shared" si="775"/>
        <v>0</v>
      </c>
      <c r="BME1360" s="84">
        <f t="shared" si="775"/>
        <v>2000000</v>
      </c>
      <c r="BMF1360" s="84">
        <f t="shared" si="775"/>
        <v>2000000</v>
      </c>
      <c r="BML1360" s="84" t="s">
        <v>247</v>
      </c>
      <c r="BMM1360" s="84" t="s">
        <v>4692</v>
      </c>
      <c r="BMN1360" s="84">
        <f>BMN1356</f>
        <v>0</v>
      </c>
      <c r="BMO1360" s="84">
        <f t="shared" si="775"/>
        <v>0</v>
      </c>
      <c r="BMP1360" s="84">
        <f t="shared" si="775"/>
        <v>0</v>
      </c>
      <c r="BMQ1360" s="84">
        <f t="shared" si="775"/>
        <v>0</v>
      </c>
      <c r="BMR1360" s="84">
        <f t="shared" si="775"/>
        <v>2000000</v>
      </c>
      <c r="BMS1360" s="84">
        <f t="shared" si="775"/>
        <v>0</v>
      </c>
      <c r="BMT1360" s="84">
        <f t="shared" si="775"/>
        <v>0</v>
      </c>
      <c r="BMU1360" s="84">
        <f t="shared" si="775"/>
        <v>2000000</v>
      </c>
      <c r="BMV1360" s="84">
        <f t="shared" si="775"/>
        <v>2000000</v>
      </c>
      <c r="BNB1360" s="84" t="s">
        <v>247</v>
      </c>
      <c r="BNC1360" s="84" t="s">
        <v>4692</v>
      </c>
      <c r="BND1360" s="84">
        <f>BND1356</f>
        <v>0</v>
      </c>
      <c r="BNE1360" s="84">
        <f t="shared" si="775"/>
        <v>0</v>
      </c>
      <c r="BNF1360" s="84">
        <f t="shared" si="775"/>
        <v>0</v>
      </c>
      <c r="BNG1360" s="84">
        <f t="shared" si="775"/>
        <v>0</v>
      </c>
      <c r="BNH1360" s="84">
        <f t="shared" si="775"/>
        <v>2000000</v>
      </c>
      <c r="BNI1360" s="84">
        <f t="shared" si="775"/>
        <v>0</v>
      </c>
      <c r="BNJ1360" s="84">
        <f t="shared" si="775"/>
        <v>0</v>
      </c>
      <c r="BNK1360" s="84">
        <f t="shared" si="775"/>
        <v>2000000</v>
      </c>
      <c r="BNL1360" s="84">
        <f t="shared" si="775"/>
        <v>2000000</v>
      </c>
      <c r="BNR1360" s="84" t="s">
        <v>247</v>
      </c>
      <c r="BNS1360" s="84" t="s">
        <v>4692</v>
      </c>
      <c r="BNT1360" s="84">
        <f>BNT1356</f>
        <v>0</v>
      </c>
      <c r="BNU1360" s="84">
        <f t="shared" si="776"/>
        <v>0</v>
      </c>
      <c r="BNV1360" s="84">
        <f t="shared" si="776"/>
        <v>0</v>
      </c>
      <c r="BNW1360" s="84">
        <f t="shared" si="776"/>
        <v>0</v>
      </c>
      <c r="BNX1360" s="84">
        <f t="shared" si="776"/>
        <v>2000000</v>
      </c>
      <c r="BNY1360" s="84">
        <f t="shared" si="776"/>
        <v>0</v>
      </c>
      <c r="BNZ1360" s="84">
        <f t="shared" si="776"/>
        <v>0</v>
      </c>
      <c r="BOA1360" s="84">
        <f t="shared" si="776"/>
        <v>2000000</v>
      </c>
      <c r="BOB1360" s="84">
        <f t="shared" si="776"/>
        <v>2000000</v>
      </c>
      <c r="BOH1360" s="84" t="s">
        <v>247</v>
      </c>
      <c r="BOI1360" s="84" t="s">
        <v>4692</v>
      </c>
      <c r="BOJ1360" s="84">
        <f>BOJ1356</f>
        <v>0</v>
      </c>
      <c r="BOK1360" s="84">
        <f t="shared" si="776"/>
        <v>0</v>
      </c>
      <c r="BOL1360" s="84">
        <f t="shared" si="776"/>
        <v>0</v>
      </c>
      <c r="BOM1360" s="84">
        <f t="shared" si="776"/>
        <v>0</v>
      </c>
      <c r="BON1360" s="84">
        <f t="shared" si="776"/>
        <v>2000000</v>
      </c>
      <c r="BOO1360" s="84">
        <f t="shared" si="776"/>
        <v>0</v>
      </c>
      <c r="BOP1360" s="84">
        <f t="shared" si="776"/>
        <v>0</v>
      </c>
      <c r="BOQ1360" s="84">
        <f t="shared" si="776"/>
        <v>2000000</v>
      </c>
      <c r="BOR1360" s="84">
        <f t="shared" si="776"/>
        <v>2000000</v>
      </c>
      <c r="BOX1360" s="84" t="s">
        <v>247</v>
      </c>
      <c r="BOY1360" s="84" t="s">
        <v>4692</v>
      </c>
      <c r="BOZ1360" s="84">
        <f>BOZ1356</f>
        <v>0</v>
      </c>
      <c r="BPA1360" s="84">
        <f t="shared" si="776"/>
        <v>0</v>
      </c>
      <c r="BPB1360" s="84">
        <f t="shared" si="776"/>
        <v>0</v>
      </c>
      <c r="BPC1360" s="84">
        <f t="shared" si="776"/>
        <v>0</v>
      </c>
      <c r="BPD1360" s="84">
        <f t="shared" si="776"/>
        <v>2000000</v>
      </c>
      <c r="BPE1360" s="84">
        <f t="shared" si="776"/>
        <v>0</v>
      </c>
      <c r="BPF1360" s="84">
        <f t="shared" si="776"/>
        <v>0</v>
      </c>
      <c r="BPG1360" s="84">
        <f t="shared" si="776"/>
        <v>2000000</v>
      </c>
      <c r="BPH1360" s="84">
        <f t="shared" si="776"/>
        <v>2000000</v>
      </c>
      <c r="BPN1360" s="84" t="s">
        <v>247</v>
      </c>
      <c r="BPO1360" s="84" t="s">
        <v>4692</v>
      </c>
      <c r="BPP1360" s="84">
        <f>BPP1356</f>
        <v>0</v>
      </c>
      <c r="BPQ1360" s="84">
        <f t="shared" si="776"/>
        <v>0</v>
      </c>
      <c r="BPR1360" s="84">
        <f t="shared" si="776"/>
        <v>0</v>
      </c>
      <c r="BPS1360" s="84">
        <f t="shared" si="776"/>
        <v>0</v>
      </c>
      <c r="BPT1360" s="84">
        <f t="shared" si="776"/>
        <v>2000000</v>
      </c>
      <c r="BPU1360" s="84">
        <f t="shared" si="776"/>
        <v>0</v>
      </c>
      <c r="BPV1360" s="84">
        <f t="shared" si="776"/>
        <v>0</v>
      </c>
      <c r="BPW1360" s="84">
        <f t="shared" si="776"/>
        <v>2000000</v>
      </c>
      <c r="BPX1360" s="84">
        <f t="shared" si="776"/>
        <v>2000000</v>
      </c>
      <c r="BQD1360" s="84" t="s">
        <v>247</v>
      </c>
      <c r="BQE1360" s="84" t="s">
        <v>4692</v>
      </c>
      <c r="BQF1360" s="84">
        <f>BQF1356</f>
        <v>0</v>
      </c>
      <c r="BQG1360" s="84">
        <f t="shared" si="777"/>
        <v>0</v>
      </c>
      <c r="BQH1360" s="84">
        <f t="shared" si="777"/>
        <v>0</v>
      </c>
      <c r="BQI1360" s="84">
        <f t="shared" si="777"/>
        <v>0</v>
      </c>
      <c r="BQJ1360" s="84">
        <f t="shared" si="777"/>
        <v>2000000</v>
      </c>
      <c r="BQK1360" s="84">
        <f t="shared" si="777"/>
        <v>0</v>
      </c>
      <c r="BQL1360" s="84">
        <f t="shared" si="777"/>
        <v>0</v>
      </c>
      <c r="BQM1360" s="84">
        <f t="shared" si="777"/>
        <v>2000000</v>
      </c>
      <c r="BQN1360" s="84">
        <f t="shared" si="777"/>
        <v>2000000</v>
      </c>
      <c r="BQT1360" s="84" t="s">
        <v>247</v>
      </c>
      <c r="BQU1360" s="84" t="s">
        <v>4692</v>
      </c>
      <c r="BQV1360" s="84">
        <f>BQV1356</f>
        <v>0</v>
      </c>
      <c r="BQW1360" s="84">
        <f t="shared" si="777"/>
        <v>0</v>
      </c>
      <c r="BQX1360" s="84">
        <f t="shared" si="777"/>
        <v>0</v>
      </c>
      <c r="BQY1360" s="84">
        <f t="shared" si="777"/>
        <v>0</v>
      </c>
      <c r="BQZ1360" s="84">
        <f t="shared" si="777"/>
        <v>2000000</v>
      </c>
      <c r="BRA1360" s="84">
        <f t="shared" si="777"/>
        <v>0</v>
      </c>
      <c r="BRB1360" s="84">
        <f t="shared" si="777"/>
        <v>0</v>
      </c>
      <c r="BRC1360" s="84">
        <f t="shared" si="777"/>
        <v>2000000</v>
      </c>
      <c r="BRD1360" s="84">
        <f t="shared" si="777"/>
        <v>2000000</v>
      </c>
      <c r="BRJ1360" s="84" t="s">
        <v>247</v>
      </c>
      <c r="BRK1360" s="84" t="s">
        <v>4692</v>
      </c>
      <c r="BRL1360" s="84">
        <f>BRL1356</f>
        <v>0</v>
      </c>
      <c r="BRM1360" s="84">
        <f t="shared" si="777"/>
        <v>0</v>
      </c>
      <c r="BRN1360" s="84">
        <f t="shared" si="777"/>
        <v>0</v>
      </c>
      <c r="BRO1360" s="84">
        <f t="shared" si="777"/>
        <v>0</v>
      </c>
      <c r="BRP1360" s="84">
        <f t="shared" si="777"/>
        <v>2000000</v>
      </c>
      <c r="BRQ1360" s="84">
        <f t="shared" si="777"/>
        <v>0</v>
      </c>
      <c r="BRR1360" s="84">
        <f t="shared" si="777"/>
        <v>0</v>
      </c>
      <c r="BRS1360" s="84">
        <f t="shared" si="777"/>
        <v>2000000</v>
      </c>
      <c r="BRT1360" s="84">
        <f t="shared" si="777"/>
        <v>2000000</v>
      </c>
      <c r="BRZ1360" s="84" t="s">
        <v>247</v>
      </c>
      <c r="BSA1360" s="84" t="s">
        <v>4692</v>
      </c>
      <c r="BSB1360" s="84">
        <f>BSB1356</f>
        <v>0</v>
      </c>
      <c r="BSC1360" s="84">
        <f t="shared" si="777"/>
        <v>0</v>
      </c>
      <c r="BSD1360" s="84">
        <f t="shared" si="777"/>
        <v>0</v>
      </c>
      <c r="BSE1360" s="84">
        <f t="shared" si="777"/>
        <v>0</v>
      </c>
      <c r="BSF1360" s="84">
        <f t="shared" si="777"/>
        <v>2000000</v>
      </c>
      <c r="BSG1360" s="84">
        <f t="shared" si="777"/>
        <v>0</v>
      </c>
      <c r="BSH1360" s="84">
        <f t="shared" si="777"/>
        <v>0</v>
      </c>
      <c r="BSI1360" s="84">
        <f t="shared" si="777"/>
        <v>2000000</v>
      </c>
      <c r="BSJ1360" s="84">
        <f t="shared" si="777"/>
        <v>2000000</v>
      </c>
      <c r="BSP1360" s="84" t="s">
        <v>247</v>
      </c>
      <c r="BSQ1360" s="84" t="s">
        <v>4692</v>
      </c>
      <c r="BSR1360" s="84">
        <f>BSR1356</f>
        <v>0</v>
      </c>
      <c r="BSS1360" s="84">
        <f t="shared" si="778"/>
        <v>0</v>
      </c>
      <c r="BST1360" s="84">
        <f t="shared" si="778"/>
        <v>0</v>
      </c>
      <c r="BSU1360" s="84">
        <f t="shared" si="778"/>
        <v>0</v>
      </c>
      <c r="BSV1360" s="84">
        <f t="shared" si="778"/>
        <v>2000000</v>
      </c>
      <c r="BSW1360" s="84">
        <f t="shared" si="778"/>
        <v>0</v>
      </c>
      <c r="BSX1360" s="84">
        <f t="shared" si="778"/>
        <v>0</v>
      </c>
      <c r="BSY1360" s="84">
        <f t="shared" si="778"/>
        <v>2000000</v>
      </c>
      <c r="BSZ1360" s="84">
        <f t="shared" si="778"/>
        <v>2000000</v>
      </c>
      <c r="BTF1360" s="84" t="s">
        <v>247</v>
      </c>
      <c r="BTG1360" s="84" t="s">
        <v>4692</v>
      </c>
      <c r="BTH1360" s="84">
        <f>BTH1356</f>
        <v>0</v>
      </c>
      <c r="BTI1360" s="84">
        <f t="shared" si="778"/>
        <v>0</v>
      </c>
      <c r="BTJ1360" s="84">
        <f t="shared" si="778"/>
        <v>0</v>
      </c>
      <c r="BTK1360" s="84">
        <f t="shared" si="778"/>
        <v>0</v>
      </c>
      <c r="BTL1360" s="84">
        <f t="shared" si="778"/>
        <v>2000000</v>
      </c>
      <c r="BTM1360" s="84">
        <f t="shared" si="778"/>
        <v>0</v>
      </c>
      <c r="BTN1360" s="84">
        <f t="shared" si="778"/>
        <v>0</v>
      </c>
      <c r="BTO1360" s="84">
        <f t="shared" si="778"/>
        <v>2000000</v>
      </c>
      <c r="BTP1360" s="84">
        <f t="shared" si="778"/>
        <v>2000000</v>
      </c>
      <c r="BTV1360" s="84" t="s">
        <v>247</v>
      </c>
      <c r="BTW1360" s="84" t="s">
        <v>4692</v>
      </c>
      <c r="BTX1360" s="84">
        <f>BTX1356</f>
        <v>0</v>
      </c>
      <c r="BTY1360" s="84">
        <f t="shared" si="778"/>
        <v>0</v>
      </c>
      <c r="BTZ1360" s="84">
        <f t="shared" si="778"/>
        <v>0</v>
      </c>
      <c r="BUA1360" s="84">
        <f t="shared" si="778"/>
        <v>0</v>
      </c>
      <c r="BUB1360" s="84">
        <f t="shared" si="778"/>
        <v>2000000</v>
      </c>
      <c r="BUC1360" s="84">
        <f t="shared" si="778"/>
        <v>0</v>
      </c>
      <c r="BUD1360" s="84">
        <f t="shared" si="778"/>
        <v>0</v>
      </c>
      <c r="BUE1360" s="84">
        <f t="shared" si="778"/>
        <v>2000000</v>
      </c>
      <c r="BUF1360" s="84">
        <f t="shared" si="778"/>
        <v>2000000</v>
      </c>
      <c r="BUL1360" s="84" t="s">
        <v>247</v>
      </c>
      <c r="BUM1360" s="84" t="s">
        <v>4692</v>
      </c>
      <c r="BUN1360" s="84">
        <f>BUN1356</f>
        <v>0</v>
      </c>
      <c r="BUO1360" s="84">
        <f t="shared" si="778"/>
        <v>0</v>
      </c>
      <c r="BUP1360" s="84">
        <f t="shared" si="778"/>
        <v>0</v>
      </c>
      <c r="BUQ1360" s="84">
        <f t="shared" si="778"/>
        <v>0</v>
      </c>
      <c r="BUR1360" s="84">
        <f t="shared" si="778"/>
        <v>2000000</v>
      </c>
      <c r="BUS1360" s="84">
        <f t="shared" si="778"/>
        <v>0</v>
      </c>
      <c r="BUT1360" s="84">
        <f t="shared" si="778"/>
        <v>0</v>
      </c>
      <c r="BUU1360" s="84">
        <f t="shared" si="778"/>
        <v>2000000</v>
      </c>
      <c r="BUV1360" s="84">
        <f t="shared" si="778"/>
        <v>2000000</v>
      </c>
      <c r="BVB1360" s="84" t="s">
        <v>247</v>
      </c>
      <c r="BVC1360" s="84" t="s">
        <v>4692</v>
      </c>
      <c r="BVD1360" s="84">
        <f>BVD1356</f>
        <v>0</v>
      </c>
      <c r="BVE1360" s="84">
        <f t="shared" si="779"/>
        <v>0</v>
      </c>
      <c r="BVF1360" s="84">
        <f t="shared" si="779"/>
        <v>0</v>
      </c>
      <c r="BVG1360" s="84">
        <f t="shared" si="779"/>
        <v>0</v>
      </c>
      <c r="BVH1360" s="84">
        <f t="shared" si="779"/>
        <v>2000000</v>
      </c>
      <c r="BVI1360" s="84">
        <f t="shared" si="779"/>
        <v>0</v>
      </c>
      <c r="BVJ1360" s="84">
        <f t="shared" si="779"/>
        <v>0</v>
      </c>
      <c r="BVK1360" s="84">
        <f t="shared" si="779"/>
        <v>2000000</v>
      </c>
      <c r="BVL1360" s="84">
        <f t="shared" si="779"/>
        <v>2000000</v>
      </c>
      <c r="BVR1360" s="84" t="s">
        <v>247</v>
      </c>
      <c r="BVS1360" s="84" t="s">
        <v>4692</v>
      </c>
      <c r="BVT1360" s="84">
        <f>BVT1356</f>
        <v>0</v>
      </c>
      <c r="BVU1360" s="84">
        <f t="shared" si="779"/>
        <v>0</v>
      </c>
      <c r="BVV1360" s="84">
        <f t="shared" si="779"/>
        <v>0</v>
      </c>
      <c r="BVW1360" s="84">
        <f t="shared" si="779"/>
        <v>0</v>
      </c>
      <c r="BVX1360" s="84">
        <f t="shared" si="779"/>
        <v>2000000</v>
      </c>
      <c r="BVY1360" s="84">
        <f t="shared" si="779"/>
        <v>0</v>
      </c>
      <c r="BVZ1360" s="84">
        <f t="shared" si="779"/>
        <v>0</v>
      </c>
      <c r="BWA1360" s="84">
        <f t="shared" si="779"/>
        <v>2000000</v>
      </c>
      <c r="BWB1360" s="84">
        <f t="shared" si="779"/>
        <v>2000000</v>
      </c>
      <c r="BWH1360" s="84" t="s">
        <v>247</v>
      </c>
      <c r="BWI1360" s="84" t="s">
        <v>4692</v>
      </c>
      <c r="BWJ1360" s="84">
        <f>BWJ1356</f>
        <v>0</v>
      </c>
      <c r="BWK1360" s="84">
        <f t="shared" si="779"/>
        <v>0</v>
      </c>
      <c r="BWL1360" s="84">
        <f t="shared" si="779"/>
        <v>0</v>
      </c>
      <c r="BWM1360" s="84">
        <f t="shared" si="779"/>
        <v>0</v>
      </c>
      <c r="BWN1360" s="84">
        <f t="shared" si="779"/>
        <v>2000000</v>
      </c>
      <c r="BWO1360" s="84">
        <f t="shared" si="779"/>
        <v>0</v>
      </c>
      <c r="BWP1360" s="84">
        <f t="shared" si="779"/>
        <v>0</v>
      </c>
      <c r="BWQ1360" s="84">
        <f t="shared" si="779"/>
        <v>2000000</v>
      </c>
      <c r="BWR1360" s="84">
        <f t="shared" si="779"/>
        <v>2000000</v>
      </c>
      <c r="BWX1360" s="84" t="s">
        <v>247</v>
      </c>
      <c r="BWY1360" s="84" t="s">
        <v>4692</v>
      </c>
      <c r="BWZ1360" s="84">
        <f>BWZ1356</f>
        <v>0</v>
      </c>
      <c r="BXA1360" s="84">
        <f t="shared" si="779"/>
        <v>0</v>
      </c>
      <c r="BXB1360" s="84">
        <f t="shared" si="779"/>
        <v>0</v>
      </c>
      <c r="BXC1360" s="84">
        <f t="shared" si="779"/>
        <v>0</v>
      </c>
      <c r="BXD1360" s="84">
        <f t="shared" si="779"/>
        <v>2000000</v>
      </c>
      <c r="BXE1360" s="84">
        <f t="shared" si="779"/>
        <v>0</v>
      </c>
      <c r="BXF1360" s="84">
        <f t="shared" si="779"/>
        <v>0</v>
      </c>
      <c r="BXG1360" s="84">
        <f t="shared" si="779"/>
        <v>2000000</v>
      </c>
      <c r="BXH1360" s="84">
        <f t="shared" si="779"/>
        <v>2000000</v>
      </c>
      <c r="BXN1360" s="84" t="s">
        <v>247</v>
      </c>
      <c r="BXO1360" s="84" t="s">
        <v>4692</v>
      </c>
      <c r="BXP1360" s="84">
        <f>BXP1356</f>
        <v>0</v>
      </c>
      <c r="BXQ1360" s="84">
        <f t="shared" si="780"/>
        <v>0</v>
      </c>
      <c r="BXR1360" s="84">
        <f t="shared" si="780"/>
        <v>0</v>
      </c>
      <c r="BXS1360" s="84">
        <f t="shared" si="780"/>
        <v>0</v>
      </c>
      <c r="BXT1360" s="84">
        <f t="shared" si="780"/>
        <v>2000000</v>
      </c>
      <c r="BXU1360" s="84">
        <f t="shared" si="780"/>
        <v>0</v>
      </c>
      <c r="BXV1360" s="84">
        <f t="shared" si="780"/>
        <v>0</v>
      </c>
      <c r="BXW1360" s="84">
        <f t="shared" si="780"/>
        <v>2000000</v>
      </c>
      <c r="BXX1360" s="84">
        <f t="shared" si="780"/>
        <v>2000000</v>
      </c>
      <c r="BYD1360" s="84" t="s">
        <v>247</v>
      </c>
      <c r="BYE1360" s="84" t="s">
        <v>4692</v>
      </c>
      <c r="BYF1360" s="84">
        <f>BYF1356</f>
        <v>0</v>
      </c>
      <c r="BYG1360" s="84">
        <f t="shared" si="780"/>
        <v>0</v>
      </c>
      <c r="BYH1360" s="84">
        <f t="shared" si="780"/>
        <v>0</v>
      </c>
      <c r="BYI1360" s="84">
        <f t="shared" si="780"/>
        <v>0</v>
      </c>
      <c r="BYJ1360" s="84">
        <f t="shared" si="780"/>
        <v>2000000</v>
      </c>
      <c r="BYK1360" s="84">
        <f t="shared" si="780"/>
        <v>0</v>
      </c>
      <c r="BYL1360" s="84">
        <f t="shared" si="780"/>
        <v>0</v>
      </c>
      <c r="BYM1360" s="84">
        <f t="shared" si="780"/>
        <v>2000000</v>
      </c>
      <c r="BYN1360" s="84">
        <f t="shared" si="780"/>
        <v>2000000</v>
      </c>
      <c r="BYT1360" s="84" t="s">
        <v>247</v>
      </c>
      <c r="BYU1360" s="84" t="s">
        <v>4692</v>
      </c>
      <c r="BYV1360" s="84">
        <f>BYV1356</f>
        <v>0</v>
      </c>
      <c r="BYW1360" s="84">
        <f t="shared" si="780"/>
        <v>0</v>
      </c>
      <c r="BYX1360" s="84">
        <f t="shared" si="780"/>
        <v>0</v>
      </c>
      <c r="BYY1360" s="84">
        <f t="shared" si="780"/>
        <v>0</v>
      </c>
      <c r="BYZ1360" s="84">
        <f t="shared" si="780"/>
        <v>2000000</v>
      </c>
      <c r="BZA1360" s="84">
        <f t="shared" si="780"/>
        <v>0</v>
      </c>
      <c r="BZB1360" s="84">
        <f t="shared" si="780"/>
        <v>0</v>
      </c>
      <c r="BZC1360" s="84">
        <f t="shared" si="780"/>
        <v>2000000</v>
      </c>
      <c r="BZD1360" s="84">
        <f t="shared" si="780"/>
        <v>2000000</v>
      </c>
      <c r="BZJ1360" s="84" t="s">
        <v>247</v>
      </c>
      <c r="BZK1360" s="84" t="s">
        <v>4692</v>
      </c>
      <c r="BZL1360" s="84">
        <f>BZL1356</f>
        <v>0</v>
      </c>
      <c r="BZM1360" s="84">
        <f t="shared" si="780"/>
        <v>0</v>
      </c>
      <c r="BZN1360" s="84">
        <f t="shared" si="780"/>
        <v>0</v>
      </c>
      <c r="BZO1360" s="84">
        <f t="shared" si="780"/>
        <v>0</v>
      </c>
      <c r="BZP1360" s="84">
        <f t="shared" si="780"/>
        <v>2000000</v>
      </c>
      <c r="BZQ1360" s="84">
        <f t="shared" si="780"/>
        <v>0</v>
      </c>
      <c r="BZR1360" s="84">
        <f t="shared" si="780"/>
        <v>0</v>
      </c>
      <c r="BZS1360" s="84">
        <f t="shared" si="780"/>
        <v>2000000</v>
      </c>
      <c r="BZT1360" s="84">
        <f t="shared" si="780"/>
        <v>2000000</v>
      </c>
      <c r="BZZ1360" s="84" t="s">
        <v>247</v>
      </c>
      <c r="CAA1360" s="84" t="s">
        <v>4692</v>
      </c>
      <c r="CAB1360" s="84">
        <f>CAB1356</f>
        <v>0</v>
      </c>
      <c r="CAC1360" s="84">
        <f t="shared" si="781"/>
        <v>0</v>
      </c>
      <c r="CAD1360" s="84">
        <f t="shared" si="781"/>
        <v>0</v>
      </c>
      <c r="CAE1360" s="84">
        <f t="shared" si="781"/>
        <v>0</v>
      </c>
      <c r="CAF1360" s="84">
        <f t="shared" si="781"/>
        <v>2000000</v>
      </c>
      <c r="CAG1360" s="84">
        <f t="shared" si="781"/>
        <v>0</v>
      </c>
      <c r="CAH1360" s="84">
        <f t="shared" si="781"/>
        <v>0</v>
      </c>
      <c r="CAI1360" s="84">
        <f t="shared" si="781"/>
        <v>2000000</v>
      </c>
      <c r="CAJ1360" s="84">
        <f t="shared" si="781"/>
        <v>2000000</v>
      </c>
      <c r="CAP1360" s="84" t="s">
        <v>247</v>
      </c>
      <c r="CAQ1360" s="84" t="s">
        <v>4692</v>
      </c>
      <c r="CAR1360" s="84">
        <f>CAR1356</f>
        <v>0</v>
      </c>
      <c r="CAS1360" s="84">
        <f t="shared" si="781"/>
        <v>0</v>
      </c>
      <c r="CAT1360" s="84">
        <f t="shared" si="781"/>
        <v>0</v>
      </c>
      <c r="CAU1360" s="84">
        <f t="shared" si="781"/>
        <v>0</v>
      </c>
      <c r="CAV1360" s="84">
        <f t="shared" si="781"/>
        <v>2000000</v>
      </c>
      <c r="CAW1360" s="84">
        <f t="shared" si="781"/>
        <v>0</v>
      </c>
      <c r="CAX1360" s="84">
        <f t="shared" si="781"/>
        <v>0</v>
      </c>
      <c r="CAY1360" s="84">
        <f t="shared" si="781"/>
        <v>2000000</v>
      </c>
      <c r="CAZ1360" s="84">
        <f t="shared" si="781"/>
        <v>2000000</v>
      </c>
      <c r="CBF1360" s="84" t="s">
        <v>247</v>
      </c>
      <c r="CBG1360" s="84" t="s">
        <v>4692</v>
      </c>
      <c r="CBH1360" s="84">
        <f>CBH1356</f>
        <v>0</v>
      </c>
      <c r="CBI1360" s="84">
        <f t="shared" si="781"/>
        <v>0</v>
      </c>
      <c r="CBJ1360" s="84">
        <f t="shared" si="781"/>
        <v>0</v>
      </c>
      <c r="CBK1360" s="84">
        <f t="shared" si="781"/>
        <v>0</v>
      </c>
      <c r="CBL1360" s="84">
        <f t="shared" si="781"/>
        <v>2000000</v>
      </c>
      <c r="CBM1360" s="84">
        <f t="shared" si="781"/>
        <v>0</v>
      </c>
      <c r="CBN1360" s="84">
        <f t="shared" si="781"/>
        <v>0</v>
      </c>
      <c r="CBO1360" s="84">
        <f t="shared" si="781"/>
        <v>2000000</v>
      </c>
      <c r="CBP1360" s="84">
        <f t="shared" si="781"/>
        <v>2000000</v>
      </c>
      <c r="CBV1360" s="84" t="s">
        <v>247</v>
      </c>
      <c r="CBW1360" s="84" t="s">
        <v>4692</v>
      </c>
      <c r="CBX1360" s="84">
        <f>CBX1356</f>
        <v>0</v>
      </c>
      <c r="CBY1360" s="84">
        <f t="shared" si="781"/>
        <v>0</v>
      </c>
      <c r="CBZ1360" s="84">
        <f t="shared" si="781"/>
        <v>0</v>
      </c>
      <c r="CCA1360" s="84">
        <f t="shared" si="781"/>
        <v>0</v>
      </c>
      <c r="CCB1360" s="84">
        <f t="shared" si="781"/>
        <v>2000000</v>
      </c>
      <c r="CCC1360" s="84">
        <f t="shared" si="781"/>
        <v>0</v>
      </c>
      <c r="CCD1360" s="84">
        <f t="shared" si="781"/>
        <v>0</v>
      </c>
      <c r="CCE1360" s="84">
        <f t="shared" si="781"/>
        <v>2000000</v>
      </c>
      <c r="CCF1360" s="84">
        <f t="shared" si="781"/>
        <v>2000000</v>
      </c>
      <c r="CCL1360" s="84" t="s">
        <v>247</v>
      </c>
      <c r="CCM1360" s="84" t="s">
        <v>4692</v>
      </c>
      <c r="CCN1360" s="84">
        <f>CCN1356</f>
        <v>0</v>
      </c>
      <c r="CCO1360" s="84">
        <f t="shared" si="782"/>
        <v>0</v>
      </c>
      <c r="CCP1360" s="84">
        <f t="shared" si="782"/>
        <v>0</v>
      </c>
      <c r="CCQ1360" s="84">
        <f t="shared" si="782"/>
        <v>0</v>
      </c>
      <c r="CCR1360" s="84">
        <f t="shared" si="782"/>
        <v>2000000</v>
      </c>
      <c r="CCS1360" s="84">
        <f t="shared" si="782"/>
        <v>0</v>
      </c>
      <c r="CCT1360" s="84">
        <f t="shared" si="782"/>
        <v>0</v>
      </c>
      <c r="CCU1360" s="84">
        <f t="shared" si="782"/>
        <v>2000000</v>
      </c>
      <c r="CCV1360" s="84">
        <f t="shared" si="782"/>
        <v>2000000</v>
      </c>
      <c r="CDB1360" s="84" t="s">
        <v>247</v>
      </c>
      <c r="CDC1360" s="84" t="s">
        <v>4692</v>
      </c>
      <c r="CDD1360" s="84">
        <f>CDD1356</f>
        <v>0</v>
      </c>
      <c r="CDE1360" s="84">
        <f t="shared" si="782"/>
        <v>0</v>
      </c>
      <c r="CDF1360" s="84">
        <f t="shared" si="782"/>
        <v>0</v>
      </c>
      <c r="CDG1360" s="84">
        <f t="shared" si="782"/>
        <v>0</v>
      </c>
      <c r="CDH1360" s="84">
        <f t="shared" si="782"/>
        <v>2000000</v>
      </c>
      <c r="CDI1360" s="84">
        <f t="shared" si="782"/>
        <v>0</v>
      </c>
      <c r="CDJ1360" s="84">
        <f t="shared" si="782"/>
        <v>0</v>
      </c>
      <c r="CDK1360" s="84">
        <f t="shared" si="782"/>
        <v>2000000</v>
      </c>
      <c r="CDL1360" s="84">
        <f t="shared" si="782"/>
        <v>2000000</v>
      </c>
      <c r="CDR1360" s="84" t="s">
        <v>247</v>
      </c>
      <c r="CDS1360" s="84" t="s">
        <v>4692</v>
      </c>
      <c r="CDT1360" s="84">
        <f>CDT1356</f>
        <v>0</v>
      </c>
      <c r="CDU1360" s="84">
        <f t="shared" si="782"/>
        <v>0</v>
      </c>
      <c r="CDV1360" s="84">
        <f t="shared" si="782"/>
        <v>0</v>
      </c>
      <c r="CDW1360" s="84">
        <f t="shared" si="782"/>
        <v>0</v>
      </c>
      <c r="CDX1360" s="84">
        <f t="shared" si="782"/>
        <v>2000000</v>
      </c>
      <c r="CDY1360" s="84">
        <f t="shared" si="782"/>
        <v>0</v>
      </c>
      <c r="CDZ1360" s="84">
        <f t="shared" si="782"/>
        <v>0</v>
      </c>
      <c r="CEA1360" s="84">
        <f t="shared" si="782"/>
        <v>2000000</v>
      </c>
      <c r="CEB1360" s="84">
        <f t="shared" si="782"/>
        <v>2000000</v>
      </c>
      <c r="CEH1360" s="84" t="s">
        <v>247</v>
      </c>
      <c r="CEI1360" s="84" t="s">
        <v>4692</v>
      </c>
      <c r="CEJ1360" s="84">
        <f>CEJ1356</f>
        <v>0</v>
      </c>
      <c r="CEK1360" s="84">
        <f t="shared" si="782"/>
        <v>0</v>
      </c>
      <c r="CEL1360" s="84">
        <f t="shared" si="782"/>
        <v>0</v>
      </c>
      <c r="CEM1360" s="84">
        <f t="shared" si="782"/>
        <v>0</v>
      </c>
      <c r="CEN1360" s="84">
        <f t="shared" si="782"/>
        <v>2000000</v>
      </c>
      <c r="CEO1360" s="84">
        <f t="shared" si="782"/>
        <v>0</v>
      </c>
      <c r="CEP1360" s="84">
        <f t="shared" si="782"/>
        <v>0</v>
      </c>
      <c r="CEQ1360" s="84">
        <f t="shared" si="782"/>
        <v>2000000</v>
      </c>
      <c r="CER1360" s="84">
        <f t="shared" si="782"/>
        <v>2000000</v>
      </c>
      <c r="CEX1360" s="84" t="s">
        <v>247</v>
      </c>
      <c r="CEY1360" s="84" t="s">
        <v>4692</v>
      </c>
      <c r="CEZ1360" s="84">
        <f>CEZ1356</f>
        <v>0</v>
      </c>
      <c r="CFA1360" s="84">
        <f t="shared" si="783"/>
        <v>0</v>
      </c>
      <c r="CFB1360" s="84">
        <f t="shared" si="783"/>
        <v>0</v>
      </c>
      <c r="CFC1360" s="84">
        <f t="shared" si="783"/>
        <v>0</v>
      </c>
      <c r="CFD1360" s="84">
        <f t="shared" si="783"/>
        <v>2000000</v>
      </c>
      <c r="CFE1360" s="84">
        <f t="shared" si="783"/>
        <v>0</v>
      </c>
      <c r="CFF1360" s="84">
        <f t="shared" si="783"/>
        <v>0</v>
      </c>
      <c r="CFG1360" s="84">
        <f t="shared" si="783"/>
        <v>2000000</v>
      </c>
      <c r="CFH1360" s="84">
        <f t="shared" si="783"/>
        <v>2000000</v>
      </c>
      <c r="CFN1360" s="84" t="s">
        <v>247</v>
      </c>
      <c r="CFO1360" s="84" t="s">
        <v>4692</v>
      </c>
      <c r="CFP1360" s="84">
        <f>CFP1356</f>
        <v>0</v>
      </c>
      <c r="CFQ1360" s="84">
        <f t="shared" si="783"/>
        <v>0</v>
      </c>
      <c r="CFR1360" s="84">
        <f t="shared" si="783"/>
        <v>0</v>
      </c>
      <c r="CFS1360" s="84">
        <f t="shared" si="783"/>
        <v>0</v>
      </c>
      <c r="CFT1360" s="84">
        <f t="shared" si="783"/>
        <v>2000000</v>
      </c>
      <c r="CFU1360" s="84">
        <f t="shared" si="783"/>
        <v>0</v>
      </c>
      <c r="CFV1360" s="84">
        <f t="shared" si="783"/>
        <v>0</v>
      </c>
      <c r="CFW1360" s="84">
        <f t="shared" si="783"/>
        <v>2000000</v>
      </c>
      <c r="CFX1360" s="84">
        <f t="shared" si="783"/>
        <v>2000000</v>
      </c>
      <c r="CGD1360" s="84" t="s">
        <v>247</v>
      </c>
      <c r="CGE1360" s="84" t="s">
        <v>4692</v>
      </c>
      <c r="CGF1360" s="84">
        <f>CGF1356</f>
        <v>0</v>
      </c>
      <c r="CGG1360" s="84">
        <f t="shared" si="783"/>
        <v>0</v>
      </c>
      <c r="CGH1360" s="84">
        <f t="shared" si="783"/>
        <v>0</v>
      </c>
      <c r="CGI1360" s="84">
        <f t="shared" si="783"/>
        <v>0</v>
      </c>
      <c r="CGJ1360" s="84">
        <f t="shared" si="783"/>
        <v>2000000</v>
      </c>
      <c r="CGK1360" s="84">
        <f t="shared" si="783"/>
        <v>0</v>
      </c>
      <c r="CGL1360" s="84">
        <f t="shared" si="783"/>
        <v>0</v>
      </c>
      <c r="CGM1360" s="84">
        <f t="shared" si="783"/>
        <v>2000000</v>
      </c>
      <c r="CGN1360" s="84">
        <f t="shared" si="783"/>
        <v>2000000</v>
      </c>
      <c r="CGT1360" s="84" t="s">
        <v>247</v>
      </c>
      <c r="CGU1360" s="84" t="s">
        <v>4692</v>
      </c>
      <c r="CGV1360" s="84">
        <f>CGV1356</f>
        <v>0</v>
      </c>
      <c r="CGW1360" s="84">
        <f t="shared" si="783"/>
        <v>0</v>
      </c>
      <c r="CGX1360" s="84">
        <f t="shared" si="783"/>
        <v>0</v>
      </c>
      <c r="CGY1360" s="84">
        <f t="shared" si="783"/>
        <v>0</v>
      </c>
      <c r="CGZ1360" s="84">
        <f t="shared" si="783"/>
        <v>2000000</v>
      </c>
      <c r="CHA1360" s="84">
        <f t="shared" si="783"/>
        <v>0</v>
      </c>
      <c r="CHB1360" s="84">
        <f t="shared" si="783"/>
        <v>0</v>
      </c>
      <c r="CHC1360" s="84">
        <f t="shared" si="783"/>
        <v>2000000</v>
      </c>
      <c r="CHD1360" s="84">
        <f t="shared" si="783"/>
        <v>2000000</v>
      </c>
      <c r="CHJ1360" s="84" t="s">
        <v>247</v>
      </c>
      <c r="CHK1360" s="84" t="s">
        <v>4692</v>
      </c>
      <c r="CHL1360" s="84">
        <f>CHL1356</f>
        <v>0</v>
      </c>
      <c r="CHM1360" s="84">
        <f t="shared" si="784"/>
        <v>0</v>
      </c>
      <c r="CHN1360" s="84">
        <f t="shared" si="784"/>
        <v>0</v>
      </c>
      <c r="CHO1360" s="84">
        <f t="shared" si="784"/>
        <v>0</v>
      </c>
      <c r="CHP1360" s="84">
        <f t="shared" si="784"/>
        <v>2000000</v>
      </c>
      <c r="CHQ1360" s="84">
        <f t="shared" si="784"/>
        <v>0</v>
      </c>
      <c r="CHR1360" s="84">
        <f t="shared" si="784"/>
        <v>0</v>
      </c>
      <c r="CHS1360" s="84">
        <f t="shared" si="784"/>
        <v>2000000</v>
      </c>
      <c r="CHT1360" s="84">
        <f t="shared" si="784"/>
        <v>2000000</v>
      </c>
      <c r="CHZ1360" s="84" t="s">
        <v>247</v>
      </c>
      <c r="CIA1360" s="84" t="s">
        <v>4692</v>
      </c>
      <c r="CIB1360" s="84">
        <f>CIB1356</f>
        <v>0</v>
      </c>
      <c r="CIC1360" s="84">
        <f t="shared" si="784"/>
        <v>0</v>
      </c>
      <c r="CID1360" s="84">
        <f t="shared" si="784"/>
        <v>0</v>
      </c>
      <c r="CIE1360" s="84">
        <f t="shared" si="784"/>
        <v>0</v>
      </c>
      <c r="CIF1360" s="84">
        <f t="shared" si="784"/>
        <v>2000000</v>
      </c>
      <c r="CIG1360" s="84">
        <f t="shared" si="784"/>
        <v>0</v>
      </c>
      <c r="CIH1360" s="84">
        <f t="shared" si="784"/>
        <v>0</v>
      </c>
      <c r="CII1360" s="84">
        <f t="shared" si="784"/>
        <v>2000000</v>
      </c>
      <c r="CIJ1360" s="84">
        <f t="shared" si="784"/>
        <v>2000000</v>
      </c>
      <c r="CIP1360" s="84" t="s">
        <v>247</v>
      </c>
      <c r="CIQ1360" s="84" t="s">
        <v>4692</v>
      </c>
      <c r="CIR1360" s="84">
        <f>CIR1356</f>
        <v>0</v>
      </c>
      <c r="CIS1360" s="84">
        <f t="shared" si="784"/>
        <v>0</v>
      </c>
      <c r="CIT1360" s="84">
        <f t="shared" si="784"/>
        <v>0</v>
      </c>
      <c r="CIU1360" s="84">
        <f t="shared" si="784"/>
        <v>0</v>
      </c>
      <c r="CIV1360" s="84">
        <f t="shared" si="784"/>
        <v>2000000</v>
      </c>
      <c r="CIW1360" s="84">
        <f t="shared" si="784"/>
        <v>0</v>
      </c>
      <c r="CIX1360" s="84">
        <f t="shared" si="784"/>
        <v>0</v>
      </c>
      <c r="CIY1360" s="84">
        <f t="shared" si="784"/>
        <v>2000000</v>
      </c>
      <c r="CIZ1360" s="84">
        <f t="shared" si="784"/>
        <v>2000000</v>
      </c>
      <c r="CJF1360" s="84" t="s">
        <v>247</v>
      </c>
      <c r="CJG1360" s="84" t="s">
        <v>4692</v>
      </c>
      <c r="CJH1360" s="84">
        <f>CJH1356</f>
        <v>0</v>
      </c>
      <c r="CJI1360" s="84">
        <f t="shared" si="784"/>
        <v>0</v>
      </c>
      <c r="CJJ1360" s="84">
        <f t="shared" si="784"/>
        <v>0</v>
      </c>
      <c r="CJK1360" s="84">
        <f t="shared" si="784"/>
        <v>0</v>
      </c>
      <c r="CJL1360" s="84">
        <f t="shared" si="784"/>
        <v>2000000</v>
      </c>
      <c r="CJM1360" s="84">
        <f t="shared" si="784"/>
        <v>0</v>
      </c>
      <c r="CJN1360" s="84">
        <f t="shared" si="784"/>
        <v>0</v>
      </c>
      <c r="CJO1360" s="84">
        <f t="shared" si="784"/>
        <v>2000000</v>
      </c>
      <c r="CJP1360" s="84">
        <f t="shared" si="784"/>
        <v>2000000</v>
      </c>
      <c r="CJV1360" s="84" t="s">
        <v>247</v>
      </c>
      <c r="CJW1360" s="84" t="s">
        <v>4692</v>
      </c>
      <c r="CJX1360" s="84">
        <f>CJX1356</f>
        <v>0</v>
      </c>
      <c r="CJY1360" s="84">
        <f t="shared" si="785"/>
        <v>0</v>
      </c>
      <c r="CJZ1360" s="84">
        <f t="shared" si="785"/>
        <v>0</v>
      </c>
      <c r="CKA1360" s="84">
        <f t="shared" si="785"/>
        <v>0</v>
      </c>
      <c r="CKB1360" s="84">
        <f t="shared" si="785"/>
        <v>2000000</v>
      </c>
      <c r="CKC1360" s="84">
        <f t="shared" si="785"/>
        <v>0</v>
      </c>
      <c r="CKD1360" s="84">
        <f t="shared" si="785"/>
        <v>0</v>
      </c>
      <c r="CKE1360" s="84">
        <f t="shared" si="785"/>
        <v>2000000</v>
      </c>
      <c r="CKF1360" s="84">
        <f t="shared" si="785"/>
        <v>2000000</v>
      </c>
      <c r="CKL1360" s="84" t="s">
        <v>247</v>
      </c>
      <c r="CKM1360" s="84" t="s">
        <v>4692</v>
      </c>
      <c r="CKN1360" s="84">
        <f>CKN1356</f>
        <v>0</v>
      </c>
      <c r="CKO1360" s="84">
        <f t="shared" si="785"/>
        <v>0</v>
      </c>
      <c r="CKP1360" s="84">
        <f t="shared" si="785"/>
        <v>0</v>
      </c>
      <c r="CKQ1360" s="84">
        <f t="shared" si="785"/>
        <v>0</v>
      </c>
      <c r="CKR1360" s="84">
        <f t="shared" si="785"/>
        <v>2000000</v>
      </c>
      <c r="CKS1360" s="84">
        <f t="shared" si="785"/>
        <v>0</v>
      </c>
      <c r="CKT1360" s="84">
        <f t="shared" si="785"/>
        <v>0</v>
      </c>
      <c r="CKU1360" s="84">
        <f t="shared" si="785"/>
        <v>2000000</v>
      </c>
      <c r="CKV1360" s="84">
        <f t="shared" si="785"/>
        <v>2000000</v>
      </c>
      <c r="CLB1360" s="84" t="s">
        <v>247</v>
      </c>
      <c r="CLC1360" s="84" t="s">
        <v>4692</v>
      </c>
      <c r="CLD1360" s="84">
        <f>CLD1356</f>
        <v>0</v>
      </c>
      <c r="CLE1360" s="84">
        <f t="shared" si="785"/>
        <v>0</v>
      </c>
      <c r="CLF1360" s="84">
        <f t="shared" si="785"/>
        <v>0</v>
      </c>
      <c r="CLG1360" s="84">
        <f t="shared" si="785"/>
        <v>0</v>
      </c>
      <c r="CLH1360" s="84">
        <f t="shared" si="785"/>
        <v>2000000</v>
      </c>
      <c r="CLI1360" s="84">
        <f t="shared" si="785"/>
        <v>0</v>
      </c>
      <c r="CLJ1360" s="84">
        <f t="shared" si="785"/>
        <v>0</v>
      </c>
      <c r="CLK1360" s="84">
        <f t="shared" si="785"/>
        <v>2000000</v>
      </c>
      <c r="CLL1360" s="84">
        <f t="shared" si="785"/>
        <v>2000000</v>
      </c>
      <c r="CLR1360" s="84" t="s">
        <v>247</v>
      </c>
      <c r="CLS1360" s="84" t="s">
        <v>4692</v>
      </c>
      <c r="CLT1360" s="84">
        <f>CLT1356</f>
        <v>0</v>
      </c>
      <c r="CLU1360" s="84">
        <f t="shared" si="785"/>
        <v>0</v>
      </c>
      <c r="CLV1360" s="84">
        <f t="shared" si="785"/>
        <v>0</v>
      </c>
      <c r="CLW1360" s="84">
        <f t="shared" si="785"/>
        <v>0</v>
      </c>
      <c r="CLX1360" s="84">
        <f t="shared" si="785"/>
        <v>2000000</v>
      </c>
      <c r="CLY1360" s="84">
        <f t="shared" si="785"/>
        <v>0</v>
      </c>
      <c r="CLZ1360" s="84">
        <f t="shared" si="785"/>
        <v>0</v>
      </c>
      <c r="CMA1360" s="84">
        <f t="shared" si="785"/>
        <v>2000000</v>
      </c>
      <c r="CMB1360" s="84">
        <f t="shared" si="785"/>
        <v>2000000</v>
      </c>
      <c r="CMH1360" s="84" t="s">
        <v>247</v>
      </c>
      <c r="CMI1360" s="84" t="s">
        <v>4692</v>
      </c>
      <c r="CMJ1360" s="84">
        <f>CMJ1356</f>
        <v>0</v>
      </c>
      <c r="CMK1360" s="84">
        <f t="shared" si="786"/>
        <v>0</v>
      </c>
      <c r="CML1360" s="84">
        <f t="shared" si="786"/>
        <v>0</v>
      </c>
      <c r="CMM1360" s="84">
        <f t="shared" si="786"/>
        <v>0</v>
      </c>
      <c r="CMN1360" s="84">
        <f t="shared" si="786"/>
        <v>2000000</v>
      </c>
      <c r="CMO1360" s="84">
        <f t="shared" si="786"/>
        <v>0</v>
      </c>
      <c r="CMP1360" s="84">
        <f t="shared" si="786"/>
        <v>0</v>
      </c>
      <c r="CMQ1360" s="84">
        <f t="shared" si="786"/>
        <v>2000000</v>
      </c>
      <c r="CMR1360" s="84">
        <f t="shared" si="786"/>
        <v>2000000</v>
      </c>
      <c r="CMX1360" s="84" t="s">
        <v>247</v>
      </c>
      <c r="CMY1360" s="84" t="s">
        <v>4692</v>
      </c>
      <c r="CMZ1360" s="84">
        <f>CMZ1356</f>
        <v>0</v>
      </c>
      <c r="CNA1360" s="84">
        <f t="shared" si="786"/>
        <v>0</v>
      </c>
      <c r="CNB1360" s="84">
        <f t="shared" si="786"/>
        <v>0</v>
      </c>
      <c r="CNC1360" s="84">
        <f t="shared" si="786"/>
        <v>0</v>
      </c>
      <c r="CND1360" s="84">
        <f t="shared" si="786"/>
        <v>2000000</v>
      </c>
      <c r="CNE1360" s="84">
        <f t="shared" si="786"/>
        <v>0</v>
      </c>
      <c r="CNF1360" s="84">
        <f t="shared" si="786"/>
        <v>0</v>
      </c>
      <c r="CNG1360" s="84">
        <f t="shared" si="786"/>
        <v>2000000</v>
      </c>
      <c r="CNH1360" s="84">
        <f t="shared" si="786"/>
        <v>2000000</v>
      </c>
      <c r="CNN1360" s="84" t="s">
        <v>247</v>
      </c>
      <c r="CNO1360" s="84" t="s">
        <v>4692</v>
      </c>
      <c r="CNP1360" s="84">
        <f>CNP1356</f>
        <v>0</v>
      </c>
      <c r="CNQ1360" s="84">
        <f t="shared" si="786"/>
        <v>0</v>
      </c>
      <c r="CNR1360" s="84">
        <f t="shared" si="786"/>
        <v>0</v>
      </c>
      <c r="CNS1360" s="84">
        <f t="shared" si="786"/>
        <v>0</v>
      </c>
      <c r="CNT1360" s="84">
        <f t="shared" si="786"/>
        <v>2000000</v>
      </c>
      <c r="CNU1360" s="84">
        <f t="shared" si="786"/>
        <v>0</v>
      </c>
      <c r="CNV1360" s="84">
        <f t="shared" si="786"/>
        <v>0</v>
      </c>
      <c r="CNW1360" s="84">
        <f t="shared" si="786"/>
        <v>2000000</v>
      </c>
      <c r="CNX1360" s="84">
        <f t="shared" si="786"/>
        <v>2000000</v>
      </c>
      <c r="COD1360" s="84" t="s">
        <v>247</v>
      </c>
      <c r="COE1360" s="84" t="s">
        <v>4692</v>
      </c>
      <c r="COF1360" s="84">
        <f>COF1356</f>
        <v>0</v>
      </c>
      <c r="COG1360" s="84">
        <f t="shared" si="786"/>
        <v>0</v>
      </c>
      <c r="COH1360" s="84">
        <f t="shared" si="786"/>
        <v>0</v>
      </c>
      <c r="COI1360" s="84">
        <f t="shared" si="786"/>
        <v>0</v>
      </c>
      <c r="COJ1360" s="84">
        <f t="shared" si="786"/>
        <v>2000000</v>
      </c>
      <c r="COK1360" s="84">
        <f t="shared" si="786"/>
        <v>0</v>
      </c>
      <c r="COL1360" s="84">
        <f t="shared" si="786"/>
        <v>0</v>
      </c>
      <c r="COM1360" s="84">
        <f t="shared" si="786"/>
        <v>2000000</v>
      </c>
      <c r="CON1360" s="84">
        <f t="shared" si="786"/>
        <v>2000000</v>
      </c>
      <c r="COT1360" s="84" t="s">
        <v>247</v>
      </c>
      <c r="COU1360" s="84" t="s">
        <v>4692</v>
      </c>
      <c r="COV1360" s="84">
        <f>COV1356</f>
        <v>0</v>
      </c>
      <c r="COW1360" s="84">
        <f t="shared" si="787"/>
        <v>0</v>
      </c>
      <c r="COX1360" s="84">
        <f t="shared" si="787"/>
        <v>0</v>
      </c>
      <c r="COY1360" s="84">
        <f t="shared" si="787"/>
        <v>0</v>
      </c>
      <c r="COZ1360" s="84">
        <f t="shared" si="787"/>
        <v>2000000</v>
      </c>
      <c r="CPA1360" s="84">
        <f t="shared" si="787"/>
        <v>0</v>
      </c>
      <c r="CPB1360" s="84">
        <f t="shared" si="787"/>
        <v>0</v>
      </c>
      <c r="CPC1360" s="84">
        <f t="shared" si="787"/>
        <v>2000000</v>
      </c>
      <c r="CPD1360" s="84">
        <f t="shared" si="787"/>
        <v>2000000</v>
      </c>
      <c r="CPJ1360" s="84" t="s">
        <v>247</v>
      </c>
      <c r="CPK1360" s="84" t="s">
        <v>4692</v>
      </c>
      <c r="CPL1360" s="84">
        <f>CPL1356</f>
        <v>0</v>
      </c>
      <c r="CPM1360" s="84">
        <f t="shared" si="787"/>
        <v>0</v>
      </c>
      <c r="CPN1360" s="84">
        <f t="shared" si="787"/>
        <v>0</v>
      </c>
      <c r="CPO1360" s="84">
        <f t="shared" si="787"/>
        <v>0</v>
      </c>
      <c r="CPP1360" s="84">
        <f t="shared" si="787"/>
        <v>2000000</v>
      </c>
      <c r="CPQ1360" s="84">
        <f t="shared" si="787"/>
        <v>0</v>
      </c>
      <c r="CPR1360" s="84">
        <f t="shared" si="787"/>
        <v>0</v>
      </c>
      <c r="CPS1360" s="84">
        <f t="shared" si="787"/>
        <v>2000000</v>
      </c>
      <c r="CPT1360" s="84">
        <f t="shared" si="787"/>
        <v>2000000</v>
      </c>
      <c r="CPZ1360" s="84" t="s">
        <v>247</v>
      </c>
      <c r="CQA1360" s="84" t="s">
        <v>4692</v>
      </c>
      <c r="CQB1360" s="84">
        <f>CQB1356</f>
        <v>0</v>
      </c>
      <c r="CQC1360" s="84">
        <f t="shared" si="787"/>
        <v>0</v>
      </c>
      <c r="CQD1360" s="84">
        <f t="shared" si="787"/>
        <v>0</v>
      </c>
      <c r="CQE1360" s="84">
        <f t="shared" si="787"/>
        <v>0</v>
      </c>
      <c r="CQF1360" s="84">
        <f t="shared" si="787"/>
        <v>2000000</v>
      </c>
      <c r="CQG1360" s="84">
        <f t="shared" si="787"/>
        <v>0</v>
      </c>
      <c r="CQH1360" s="84">
        <f t="shared" si="787"/>
        <v>0</v>
      </c>
      <c r="CQI1360" s="84">
        <f t="shared" si="787"/>
        <v>2000000</v>
      </c>
      <c r="CQJ1360" s="84">
        <f t="shared" si="787"/>
        <v>2000000</v>
      </c>
      <c r="CQP1360" s="84" t="s">
        <v>247</v>
      </c>
      <c r="CQQ1360" s="84" t="s">
        <v>4692</v>
      </c>
      <c r="CQR1360" s="84">
        <f>CQR1356</f>
        <v>0</v>
      </c>
      <c r="CQS1360" s="84">
        <f t="shared" si="787"/>
        <v>0</v>
      </c>
      <c r="CQT1360" s="84">
        <f t="shared" si="787"/>
        <v>0</v>
      </c>
      <c r="CQU1360" s="84">
        <f t="shared" si="787"/>
        <v>0</v>
      </c>
      <c r="CQV1360" s="84">
        <f t="shared" si="787"/>
        <v>2000000</v>
      </c>
      <c r="CQW1360" s="84">
        <f t="shared" si="787"/>
        <v>0</v>
      </c>
      <c r="CQX1360" s="84">
        <f t="shared" si="787"/>
        <v>0</v>
      </c>
      <c r="CQY1360" s="84">
        <f t="shared" si="787"/>
        <v>2000000</v>
      </c>
      <c r="CQZ1360" s="84">
        <f t="shared" si="787"/>
        <v>2000000</v>
      </c>
      <c r="CRF1360" s="84" t="s">
        <v>247</v>
      </c>
      <c r="CRG1360" s="84" t="s">
        <v>4692</v>
      </c>
      <c r="CRH1360" s="84">
        <f>CRH1356</f>
        <v>0</v>
      </c>
      <c r="CRI1360" s="84">
        <f t="shared" si="788"/>
        <v>0</v>
      </c>
      <c r="CRJ1360" s="84">
        <f t="shared" si="788"/>
        <v>0</v>
      </c>
      <c r="CRK1360" s="84">
        <f t="shared" si="788"/>
        <v>0</v>
      </c>
      <c r="CRL1360" s="84">
        <f t="shared" si="788"/>
        <v>2000000</v>
      </c>
      <c r="CRM1360" s="84">
        <f t="shared" si="788"/>
        <v>0</v>
      </c>
      <c r="CRN1360" s="84">
        <f t="shared" si="788"/>
        <v>0</v>
      </c>
      <c r="CRO1360" s="84">
        <f t="shared" si="788"/>
        <v>2000000</v>
      </c>
      <c r="CRP1360" s="84">
        <f t="shared" si="788"/>
        <v>2000000</v>
      </c>
      <c r="CRV1360" s="84" t="s">
        <v>247</v>
      </c>
      <c r="CRW1360" s="84" t="s">
        <v>4692</v>
      </c>
      <c r="CRX1360" s="84">
        <f>CRX1356</f>
        <v>0</v>
      </c>
      <c r="CRY1360" s="84">
        <f t="shared" si="788"/>
        <v>0</v>
      </c>
      <c r="CRZ1360" s="84">
        <f t="shared" si="788"/>
        <v>0</v>
      </c>
      <c r="CSA1360" s="84">
        <f t="shared" si="788"/>
        <v>0</v>
      </c>
      <c r="CSB1360" s="84">
        <f t="shared" si="788"/>
        <v>2000000</v>
      </c>
      <c r="CSC1360" s="84">
        <f t="shared" si="788"/>
        <v>0</v>
      </c>
      <c r="CSD1360" s="84">
        <f t="shared" si="788"/>
        <v>0</v>
      </c>
      <c r="CSE1360" s="84">
        <f t="shared" si="788"/>
        <v>2000000</v>
      </c>
      <c r="CSF1360" s="84">
        <f t="shared" si="788"/>
        <v>2000000</v>
      </c>
      <c r="CSL1360" s="84" t="s">
        <v>247</v>
      </c>
      <c r="CSM1360" s="84" t="s">
        <v>4692</v>
      </c>
      <c r="CSN1360" s="84">
        <f>CSN1356</f>
        <v>0</v>
      </c>
      <c r="CSO1360" s="84">
        <f t="shared" si="788"/>
        <v>0</v>
      </c>
      <c r="CSP1360" s="84">
        <f t="shared" si="788"/>
        <v>0</v>
      </c>
      <c r="CSQ1360" s="84">
        <f t="shared" si="788"/>
        <v>0</v>
      </c>
      <c r="CSR1360" s="84">
        <f t="shared" si="788"/>
        <v>2000000</v>
      </c>
      <c r="CSS1360" s="84">
        <f t="shared" si="788"/>
        <v>0</v>
      </c>
      <c r="CST1360" s="84">
        <f t="shared" si="788"/>
        <v>0</v>
      </c>
      <c r="CSU1360" s="84">
        <f t="shared" si="788"/>
        <v>2000000</v>
      </c>
      <c r="CSV1360" s="84">
        <f t="shared" si="788"/>
        <v>2000000</v>
      </c>
      <c r="CTB1360" s="84" t="s">
        <v>247</v>
      </c>
      <c r="CTC1360" s="84" t="s">
        <v>4692</v>
      </c>
      <c r="CTD1360" s="84">
        <f>CTD1356</f>
        <v>0</v>
      </c>
      <c r="CTE1360" s="84">
        <f t="shared" si="788"/>
        <v>0</v>
      </c>
      <c r="CTF1360" s="84">
        <f t="shared" si="788"/>
        <v>0</v>
      </c>
      <c r="CTG1360" s="84">
        <f t="shared" si="788"/>
        <v>0</v>
      </c>
      <c r="CTH1360" s="84">
        <f t="shared" si="788"/>
        <v>2000000</v>
      </c>
      <c r="CTI1360" s="84">
        <f t="shared" si="788"/>
        <v>0</v>
      </c>
      <c r="CTJ1360" s="84">
        <f t="shared" si="788"/>
        <v>0</v>
      </c>
      <c r="CTK1360" s="84">
        <f t="shared" si="788"/>
        <v>2000000</v>
      </c>
      <c r="CTL1360" s="84">
        <f t="shared" si="788"/>
        <v>2000000</v>
      </c>
      <c r="CTR1360" s="84" t="s">
        <v>247</v>
      </c>
      <c r="CTS1360" s="84" t="s">
        <v>4692</v>
      </c>
      <c r="CTT1360" s="84">
        <f>CTT1356</f>
        <v>0</v>
      </c>
      <c r="CTU1360" s="84">
        <f t="shared" si="789"/>
        <v>0</v>
      </c>
      <c r="CTV1360" s="84">
        <f t="shared" si="789"/>
        <v>0</v>
      </c>
      <c r="CTW1360" s="84">
        <f t="shared" si="789"/>
        <v>0</v>
      </c>
      <c r="CTX1360" s="84">
        <f t="shared" si="789"/>
        <v>2000000</v>
      </c>
      <c r="CTY1360" s="84">
        <f t="shared" si="789"/>
        <v>0</v>
      </c>
      <c r="CTZ1360" s="84">
        <f t="shared" si="789"/>
        <v>0</v>
      </c>
      <c r="CUA1360" s="84">
        <f t="shared" si="789"/>
        <v>2000000</v>
      </c>
      <c r="CUB1360" s="84">
        <f t="shared" si="789"/>
        <v>2000000</v>
      </c>
      <c r="CUH1360" s="84" t="s">
        <v>247</v>
      </c>
      <c r="CUI1360" s="84" t="s">
        <v>4692</v>
      </c>
      <c r="CUJ1360" s="84">
        <f>CUJ1356</f>
        <v>0</v>
      </c>
      <c r="CUK1360" s="84">
        <f t="shared" si="789"/>
        <v>0</v>
      </c>
      <c r="CUL1360" s="84">
        <f t="shared" si="789"/>
        <v>0</v>
      </c>
      <c r="CUM1360" s="84">
        <f t="shared" si="789"/>
        <v>0</v>
      </c>
      <c r="CUN1360" s="84">
        <f t="shared" si="789"/>
        <v>2000000</v>
      </c>
      <c r="CUO1360" s="84">
        <f t="shared" si="789"/>
        <v>0</v>
      </c>
      <c r="CUP1360" s="84">
        <f t="shared" si="789"/>
        <v>0</v>
      </c>
      <c r="CUQ1360" s="84">
        <f t="shared" si="789"/>
        <v>2000000</v>
      </c>
      <c r="CUR1360" s="84">
        <f t="shared" si="789"/>
        <v>2000000</v>
      </c>
      <c r="CUX1360" s="84" t="s">
        <v>247</v>
      </c>
      <c r="CUY1360" s="84" t="s">
        <v>4692</v>
      </c>
      <c r="CUZ1360" s="84">
        <f>CUZ1356</f>
        <v>0</v>
      </c>
      <c r="CVA1360" s="84">
        <f t="shared" si="789"/>
        <v>0</v>
      </c>
      <c r="CVB1360" s="84">
        <f t="shared" si="789"/>
        <v>0</v>
      </c>
      <c r="CVC1360" s="84">
        <f t="shared" si="789"/>
        <v>0</v>
      </c>
      <c r="CVD1360" s="84">
        <f t="shared" si="789"/>
        <v>2000000</v>
      </c>
      <c r="CVE1360" s="84">
        <f t="shared" si="789"/>
        <v>0</v>
      </c>
      <c r="CVF1360" s="84">
        <f t="shared" si="789"/>
        <v>0</v>
      </c>
      <c r="CVG1360" s="84">
        <f t="shared" si="789"/>
        <v>2000000</v>
      </c>
      <c r="CVH1360" s="84">
        <f t="shared" si="789"/>
        <v>2000000</v>
      </c>
      <c r="CVN1360" s="84" t="s">
        <v>247</v>
      </c>
      <c r="CVO1360" s="84" t="s">
        <v>4692</v>
      </c>
      <c r="CVP1360" s="84">
        <f>CVP1356</f>
        <v>0</v>
      </c>
      <c r="CVQ1360" s="84">
        <f t="shared" si="789"/>
        <v>0</v>
      </c>
      <c r="CVR1360" s="84">
        <f t="shared" si="789"/>
        <v>0</v>
      </c>
      <c r="CVS1360" s="84">
        <f t="shared" si="789"/>
        <v>0</v>
      </c>
      <c r="CVT1360" s="84">
        <f t="shared" si="789"/>
        <v>2000000</v>
      </c>
      <c r="CVU1360" s="84">
        <f t="shared" si="789"/>
        <v>0</v>
      </c>
      <c r="CVV1360" s="84">
        <f t="shared" si="789"/>
        <v>0</v>
      </c>
      <c r="CVW1360" s="84">
        <f t="shared" si="789"/>
        <v>2000000</v>
      </c>
      <c r="CVX1360" s="84">
        <f t="shared" si="789"/>
        <v>2000000</v>
      </c>
      <c r="CWD1360" s="84" t="s">
        <v>247</v>
      </c>
      <c r="CWE1360" s="84" t="s">
        <v>4692</v>
      </c>
      <c r="CWF1360" s="84">
        <f>CWF1356</f>
        <v>0</v>
      </c>
      <c r="CWG1360" s="84">
        <f t="shared" si="790"/>
        <v>0</v>
      </c>
      <c r="CWH1360" s="84">
        <f t="shared" si="790"/>
        <v>0</v>
      </c>
      <c r="CWI1360" s="84">
        <f t="shared" si="790"/>
        <v>0</v>
      </c>
      <c r="CWJ1360" s="84">
        <f t="shared" si="790"/>
        <v>2000000</v>
      </c>
      <c r="CWK1360" s="84">
        <f t="shared" si="790"/>
        <v>0</v>
      </c>
      <c r="CWL1360" s="84">
        <f t="shared" si="790"/>
        <v>0</v>
      </c>
      <c r="CWM1360" s="84">
        <f t="shared" si="790"/>
        <v>2000000</v>
      </c>
      <c r="CWN1360" s="84">
        <f t="shared" si="790"/>
        <v>2000000</v>
      </c>
      <c r="CWT1360" s="84" t="s">
        <v>247</v>
      </c>
      <c r="CWU1360" s="84" t="s">
        <v>4692</v>
      </c>
      <c r="CWV1360" s="84">
        <f>CWV1356</f>
        <v>0</v>
      </c>
      <c r="CWW1360" s="84">
        <f t="shared" si="790"/>
        <v>0</v>
      </c>
      <c r="CWX1360" s="84">
        <f t="shared" si="790"/>
        <v>0</v>
      </c>
      <c r="CWY1360" s="84">
        <f t="shared" si="790"/>
        <v>0</v>
      </c>
      <c r="CWZ1360" s="84">
        <f t="shared" si="790"/>
        <v>2000000</v>
      </c>
      <c r="CXA1360" s="84">
        <f t="shared" si="790"/>
        <v>0</v>
      </c>
      <c r="CXB1360" s="84">
        <f t="shared" si="790"/>
        <v>0</v>
      </c>
      <c r="CXC1360" s="84">
        <f t="shared" si="790"/>
        <v>2000000</v>
      </c>
      <c r="CXD1360" s="84">
        <f t="shared" si="790"/>
        <v>2000000</v>
      </c>
      <c r="CXJ1360" s="84" t="s">
        <v>247</v>
      </c>
      <c r="CXK1360" s="84" t="s">
        <v>4692</v>
      </c>
      <c r="CXL1360" s="84">
        <f>CXL1356</f>
        <v>0</v>
      </c>
      <c r="CXM1360" s="84">
        <f t="shared" si="790"/>
        <v>0</v>
      </c>
      <c r="CXN1360" s="84">
        <f t="shared" si="790"/>
        <v>0</v>
      </c>
      <c r="CXO1360" s="84">
        <f t="shared" si="790"/>
        <v>0</v>
      </c>
      <c r="CXP1360" s="84">
        <f t="shared" si="790"/>
        <v>2000000</v>
      </c>
      <c r="CXQ1360" s="84">
        <f t="shared" si="790"/>
        <v>0</v>
      </c>
      <c r="CXR1360" s="84">
        <f t="shared" si="790"/>
        <v>0</v>
      </c>
      <c r="CXS1360" s="84">
        <f t="shared" si="790"/>
        <v>2000000</v>
      </c>
      <c r="CXT1360" s="84">
        <f t="shared" si="790"/>
        <v>2000000</v>
      </c>
      <c r="CXZ1360" s="84" t="s">
        <v>247</v>
      </c>
      <c r="CYA1360" s="84" t="s">
        <v>4692</v>
      </c>
      <c r="CYB1360" s="84">
        <f>CYB1356</f>
        <v>0</v>
      </c>
      <c r="CYC1360" s="84">
        <f t="shared" si="790"/>
        <v>0</v>
      </c>
      <c r="CYD1360" s="84">
        <f t="shared" si="790"/>
        <v>0</v>
      </c>
      <c r="CYE1360" s="84">
        <f t="shared" si="790"/>
        <v>0</v>
      </c>
      <c r="CYF1360" s="84">
        <f t="shared" si="790"/>
        <v>2000000</v>
      </c>
      <c r="CYG1360" s="84">
        <f t="shared" si="790"/>
        <v>0</v>
      </c>
      <c r="CYH1360" s="84">
        <f t="shared" si="790"/>
        <v>0</v>
      </c>
      <c r="CYI1360" s="84">
        <f t="shared" si="790"/>
        <v>2000000</v>
      </c>
      <c r="CYJ1360" s="84">
        <f t="shared" si="790"/>
        <v>2000000</v>
      </c>
      <c r="CYP1360" s="84" t="s">
        <v>247</v>
      </c>
      <c r="CYQ1360" s="84" t="s">
        <v>4692</v>
      </c>
      <c r="CYR1360" s="84">
        <f>CYR1356</f>
        <v>0</v>
      </c>
      <c r="CYS1360" s="84">
        <f t="shared" si="791"/>
        <v>0</v>
      </c>
      <c r="CYT1360" s="84">
        <f t="shared" si="791"/>
        <v>0</v>
      </c>
      <c r="CYU1360" s="84">
        <f t="shared" si="791"/>
        <v>0</v>
      </c>
      <c r="CYV1360" s="84">
        <f t="shared" si="791"/>
        <v>2000000</v>
      </c>
      <c r="CYW1360" s="84">
        <f t="shared" si="791"/>
        <v>0</v>
      </c>
      <c r="CYX1360" s="84">
        <f t="shared" si="791"/>
        <v>0</v>
      </c>
      <c r="CYY1360" s="84">
        <f t="shared" si="791"/>
        <v>2000000</v>
      </c>
      <c r="CYZ1360" s="84">
        <f t="shared" si="791"/>
        <v>2000000</v>
      </c>
      <c r="CZF1360" s="84" t="s">
        <v>247</v>
      </c>
      <c r="CZG1360" s="84" t="s">
        <v>4692</v>
      </c>
      <c r="CZH1360" s="84">
        <f>CZH1356</f>
        <v>0</v>
      </c>
      <c r="CZI1360" s="84">
        <f t="shared" si="791"/>
        <v>0</v>
      </c>
      <c r="CZJ1360" s="84">
        <f t="shared" si="791"/>
        <v>0</v>
      </c>
      <c r="CZK1360" s="84">
        <f t="shared" si="791"/>
        <v>0</v>
      </c>
      <c r="CZL1360" s="84">
        <f t="shared" si="791"/>
        <v>2000000</v>
      </c>
      <c r="CZM1360" s="84">
        <f t="shared" si="791"/>
        <v>0</v>
      </c>
      <c r="CZN1360" s="84">
        <f t="shared" si="791"/>
        <v>0</v>
      </c>
      <c r="CZO1360" s="84">
        <f t="shared" si="791"/>
        <v>2000000</v>
      </c>
      <c r="CZP1360" s="84">
        <f t="shared" si="791"/>
        <v>2000000</v>
      </c>
      <c r="CZV1360" s="84" t="s">
        <v>247</v>
      </c>
      <c r="CZW1360" s="84" t="s">
        <v>4692</v>
      </c>
      <c r="CZX1360" s="84">
        <f>CZX1356</f>
        <v>0</v>
      </c>
      <c r="CZY1360" s="84">
        <f t="shared" si="791"/>
        <v>0</v>
      </c>
      <c r="CZZ1360" s="84">
        <f t="shared" si="791"/>
        <v>0</v>
      </c>
      <c r="DAA1360" s="84">
        <f t="shared" si="791"/>
        <v>0</v>
      </c>
      <c r="DAB1360" s="84">
        <f t="shared" si="791"/>
        <v>2000000</v>
      </c>
      <c r="DAC1360" s="84">
        <f t="shared" si="791"/>
        <v>0</v>
      </c>
      <c r="DAD1360" s="84">
        <f t="shared" si="791"/>
        <v>0</v>
      </c>
      <c r="DAE1360" s="84">
        <f t="shared" si="791"/>
        <v>2000000</v>
      </c>
      <c r="DAF1360" s="84">
        <f t="shared" si="791"/>
        <v>2000000</v>
      </c>
      <c r="DAL1360" s="84" t="s">
        <v>247</v>
      </c>
      <c r="DAM1360" s="84" t="s">
        <v>4692</v>
      </c>
      <c r="DAN1360" s="84">
        <f>DAN1356</f>
        <v>0</v>
      </c>
      <c r="DAO1360" s="84">
        <f t="shared" si="791"/>
        <v>0</v>
      </c>
      <c r="DAP1360" s="84">
        <f t="shared" si="791"/>
        <v>0</v>
      </c>
      <c r="DAQ1360" s="84">
        <f t="shared" si="791"/>
        <v>0</v>
      </c>
      <c r="DAR1360" s="84">
        <f t="shared" si="791"/>
        <v>2000000</v>
      </c>
      <c r="DAS1360" s="84">
        <f t="shared" si="791"/>
        <v>0</v>
      </c>
      <c r="DAT1360" s="84">
        <f t="shared" si="791"/>
        <v>0</v>
      </c>
      <c r="DAU1360" s="84">
        <f t="shared" si="791"/>
        <v>2000000</v>
      </c>
      <c r="DAV1360" s="84">
        <f t="shared" si="791"/>
        <v>2000000</v>
      </c>
      <c r="DBB1360" s="84" t="s">
        <v>247</v>
      </c>
      <c r="DBC1360" s="84" t="s">
        <v>4692</v>
      </c>
      <c r="DBD1360" s="84">
        <f>DBD1356</f>
        <v>0</v>
      </c>
      <c r="DBE1360" s="84">
        <f t="shared" si="792"/>
        <v>0</v>
      </c>
      <c r="DBF1360" s="84">
        <f t="shared" si="792"/>
        <v>0</v>
      </c>
      <c r="DBG1360" s="84">
        <f t="shared" si="792"/>
        <v>0</v>
      </c>
      <c r="DBH1360" s="84">
        <f t="shared" si="792"/>
        <v>2000000</v>
      </c>
      <c r="DBI1360" s="84">
        <f t="shared" si="792"/>
        <v>0</v>
      </c>
      <c r="DBJ1360" s="84">
        <f t="shared" si="792"/>
        <v>0</v>
      </c>
      <c r="DBK1360" s="84">
        <f t="shared" si="792"/>
        <v>2000000</v>
      </c>
      <c r="DBL1360" s="84">
        <f t="shared" si="792"/>
        <v>2000000</v>
      </c>
      <c r="DBR1360" s="84" t="s">
        <v>247</v>
      </c>
      <c r="DBS1360" s="84" t="s">
        <v>4692</v>
      </c>
      <c r="DBT1360" s="84">
        <f>DBT1356</f>
        <v>0</v>
      </c>
      <c r="DBU1360" s="84">
        <f t="shared" si="792"/>
        <v>0</v>
      </c>
      <c r="DBV1360" s="84">
        <f t="shared" si="792"/>
        <v>0</v>
      </c>
      <c r="DBW1360" s="84">
        <f t="shared" si="792"/>
        <v>0</v>
      </c>
      <c r="DBX1360" s="84">
        <f t="shared" si="792"/>
        <v>2000000</v>
      </c>
      <c r="DBY1360" s="84">
        <f t="shared" si="792"/>
        <v>0</v>
      </c>
      <c r="DBZ1360" s="84">
        <f t="shared" si="792"/>
        <v>0</v>
      </c>
      <c r="DCA1360" s="84">
        <f t="shared" si="792"/>
        <v>2000000</v>
      </c>
      <c r="DCB1360" s="84">
        <f t="shared" si="792"/>
        <v>2000000</v>
      </c>
      <c r="DCH1360" s="84" t="s">
        <v>247</v>
      </c>
      <c r="DCI1360" s="84" t="s">
        <v>4692</v>
      </c>
      <c r="DCJ1360" s="84">
        <f>DCJ1356</f>
        <v>0</v>
      </c>
      <c r="DCK1360" s="84">
        <f t="shared" si="792"/>
        <v>0</v>
      </c>
      <c r="DCL1360" s="84">
        <f t="shared" si="792"/>
        <v>0</v>
      </c>
      <c r="DCM1360" s="84">
        <f t="shared" si="792"/>
        <v>0</v>
      </c>
      <c r="DCN1360" s="84">
        <f t="shared" si="792"/>
        <v>2000000</v>
      </c>
      <c r="DCO1360" s="84">
        <f t="shared" si="792"/>
        <v>0</v>
      </c>
      <c r="DCP1360" s="84">
        <f t="shared" si="792"/>
        <v>0</v>
      </c>
      <c r="DCQ1360" s="84">
        <f t="shared" si="792"/>
        <v>2000000</v>
      </c>
      <c r="DCR1360" s="84">
        <f t="shared" si="792"/>
        <v>2000000</v>
      </c>
      <c r="DCX1360" s="84" t="s">
        <v>247</v>
      </c>
      <c r="DCY1360" s="84" t="s">
        <v>4692</v>
      </c>
      <c r="DCZ1360" s="84">
        <f>DCZ1356</f>
        <v>0</v>
      </c>
      <c r="DDA1360" s="84">
        <f t="shared" si="792"/>
        <v>0</v>
      </c>
      <c r="DDB1360" s="84">
        <f t="shared" si="792"/>
        <v>0</v>
      </c>
      <c r="DDC1360" s="84">
        <f t="shared" si="792"/>
        <v>0</v>
      </c>
      <c r="DDD1360" s="84">
        <f t="shared" si="792"/>
        <v>2000000</v>
      </c>
      <c r="DDE1360" s="84">
        <f t="shared" si="792"/>
        <v>0</v>
      </c>
      <c r="DDF1360" s="84">
        <f t="shared" si="792"/>
        <v>0</v>
      </c>
      <c r="DDG1360" s="84">
        <f t="shared" si="792"/>
        <v>2000000</v>
      </c>
      <c r="DDH1360" s="84">
        <f t="shared" si="792"/>
        <v>2000000</v>
      </c>
      <c r="DDN1360" s="84" t="s">
        <v>247</v>
      </c>
      <c r="DDO1360" s="84" t="s">
        <v>4692</v>
      </c>
      <c r="DDP1360" s="84">
        <f>DDP1356</f>
        <v>0</v>
      </c>
      <c r="DDQ1360" s="84">
        <f t="shared" si="793"/>
        <v>0</v>
      </c>
      <c r="DDR1360" s="84">
        <f t="shared" si="793"/>
        <v>0</v>
      </c>
      <c r="DDS1360" s="84">
        <f t="shared" si="793"/>
        <v>0</v>
      </c>
      <c r="DDT1360" s="84">
        <f t="shared" si="793"/>
        <v>2000000</v>
      </c>
      <c r="DDU1360" s="84">
        <f t="shared" si="793"/>
        <v>0</v>
      </c>
      <c r="DDV1360" s="84">
        <f t="shared" si="793"/>
        <v>0</v>
      </c>
      <c r="DDW1360" s="84">
        <f t="shared" si="793"/>
        <v>2000000</v>
      </c>
      <c r="DDX1360" s="84">
        <f t="shared" si="793"/>
        <v>2000000</v>
      </c>
      <c r="DED1360" s="84" t="s">
        <v>247</v>
      </c>
      <c r="DEE1360" s="84" t="s">
        <v>4692</v>
      </c>
      <c r="DEF1360" s="84">
        <f>DEF1356</f>
        <v>0</v>
      </c>
      <c r="DEG1360" s="84">
        <f t="shared" si="793"/>
        <v>0</v>
      </c>
      <c r="DEH1360" s="84">
        <f t="shared" si="793"/>
        <v>0</v>
      </c>
      <c r="DEI1360" s="84">
        <f t="shared" si="793"/>
        <v>0</v>
      </c>
      <c r="DEJ1360" s="84">
        <f t="shared" si="793"/>
        <v>2000000</v>
      </c>
      <c r="DEK1360" s="84">
        <f t="shared" si="793"/>
        <v>0</v>
      </c>
      <c r="DEL1360" s="84">
        <f t="shared" si="793"/>
        <v>0</v>
      </c>
      <c r="DEM1360" s="84">
        <f t="shared" si="793"/>
        <v>2000000</v>
      </c>
      <c r="DEN1360" s="84">
        <f t="shared" si="793"/>
        <v>2000000</v>
      </c>
      <c r="DET1360" s="84" t="s">
        <v>247</v>
      </c>
      <c r="DEU1360" s="84" t="s">
        <v>4692</v>
      </c>
      <c r="DEV1360" s="84">
        <f>DEV1356</f>
        <v>0</v>
      </c>
      <c r="DEW1360" s="84">
        <f t="shared" si="793"/>
        <v>0</v>
      </c>
      <c r="DEX1360" s="84">
        <f t="shared" si="793"/>
        <v>0</v>
      </c>
      <c r="DEY1360" s="84">
        <f t="shared" si="793"/>
        <v>0</v>
      </c>
      <c r="DEZ1360" s="84">
        <f t="shared" si="793"/>
        <v>2000000</v>
      </c>
      <c r="DFA1360" s="84">
        <f t="shared" si="793"/>
        <v>0</v>
      </c>
      <c r="DFB1360" s="84">
        <f t="shared" si="793"/>
        <v>0</v>
      </c>
      <c r="DFC1360" s="84">
        <f t="shared" si="793"/>
        <v>2000000</v>
      </c>
      <c r="DFD1360" s="84">
        <f t="shared" si="793"/>
        <v>2000000</v>
      </c>
      <c r="DFJ1360" s="84" t="s">
        <v>247</v>
      </c>
      <c r="DFK1360" s="84" t="s">
        <v>4692</v>
      </c>
      <c r="DFL1360" s="84">
        <f>DFL1356</f>
        <v>0</v>
      </c>
      <c r="DFM1360" s="84">
        <f t="shared" si="793"/>
        <v>0</v>
      </c>
      <c r="DFN1360" s="84">
        <f t="shared" si="793"/>
        <v>0</v>
      </c>
      <c r="DFO1360" s="84">
        <f t="shared" si="793"/>
        <v>0</v>
      </c>
      <c r="DFP1360" s="84">
        <f t="shared" si="793"/>
        <v>2000000</v>
      </c>
      <c r="DFQ1360" s="84">
        <f t="shared" si="793"/>
        <v>0</v>
      </c>
      <c r="DFR1360" s="84">
        <f t="shared" si="793"/>
        <v>0</v>
      </c>
      <c r="DFS1360" s="84">
        <f t="shared" si="793"/>
        <v>2000000</v>
      </c>
      <c r="DFT1360" s="84">
        <f t="shared" si="793"/>
        <v>2000000</v>
      </c>
      <c r="DFZ1360" s="84" t="s">
        <v>247</v>
      </c>
      <c r="DGA1360" s="84" t="s">
        <v>4692</v>
      </c>
      <c r="DGB1360" s="84">
        <f>DGB1356</f>
        <v>0</v>
      </c>
      <c r="DGC1360" s="84">
        <f t="shared" si="794"/>
        <v>0</v>
      </c>
      <c r="DGD1360" s="84">
        <f t="shared" si="794"/>
        <v>0</v>
      </c>
      <c r="DGE1360" s="84">
        <f t="shared" si="794"/>
        <v>0</v>
      </c>
      <c r="DGF1360" s="84">
        <f t="shared" si="794"/>
        <v>2000000</v>
      </c>
      <c r="DGG1360" s="84">
        <f t="shared" si="794"/>
        <v>0</v>
      </c>
      <c r="DGH1360" s="84">
        <f t="shared" si="794"/>
        <v>0</v>
      </c>
      <c r="DGI1360" s="84">
        <f t="shared" si="794"/>
        <v>2000000</v>
      </c>
      <c r="DGJ1360" s="84">
        <f t="shared" si="794"/>
        <v>2000000</v>
      </c>
      <c r="DGP1360" s="84" t="s">
        <v>247</v>
      </c>
      <c r="DGQ1360" s="84" t="s">
        <v>4692</v>
      </c>
      <c r="DGR1360" s="84">
        <f>DGR1356</f>
        <v>0</v>
      </c>
      <c r="DGS1360" s="84">
        <f t="shared" si="794"/>
        <v>0</v>
      </c>
      <c r="DGT1360" s="84">
        <f t="shared" si="794"/>
        <v>0</v>
      </c>
      <c r="DGU1360" s="84">
        <f t="shared" si="794"/>
        <v>0</v>
      </c>
      <c r="DGV1360" s="84">
        <f t="shared" si="794"/>
        <v>2000000</v>
      </c>
      <c r="DGW1360" s="84">
        <f t="shared" si="794"/>
        <v>0</v>
      </c>
      <c r="DGX1360" s="84">
        <f t="shared" si="794"/>
        <v>0</v>
      </c>
      <c r="DGY1360" s="84">
        <f t="shared" si="794"/>
        <v>2000000</v>
      </c>
      <c r="DGZ1360" s="84">
        <f t="shared" si="794"/>
        <v>2000000</v>
      </c>
      <c r="DHF1360" s="84" t="s">
        <v>247</v>
      </c>
      <c r="DHG1360" s="84" t="s">
        <v>4692</v>
      </c>
      <c r="DHH1360" s="84">
        <f>DHH1356</f>
        <v>0</v>
      </c>
      <c r="DHI1360" s="84">
        <f t="shared" si="794"/>
        <v>0</v>
      </c>
      <c r="DHJ1360" s="84">
        <f t="shared" si="794"/>
        <v>0</v>
      </c>
      <c r="DHK1360" s="84">
        <f t="shared" si="794"/>
        <v>0</v>
      </c>
      <c r="DHL1360" s="84">
        <f t="shared" si="794"/>
        <v>2000000</v>
      </c>
      <c r="DHM1360" s="84">
        <f t="shared" si="794"/>
        <v>0</v>
      </c>
      <c r="DHN1360" s="84">
        <f t="shared" si="794"/>
        <v>0</v>
      </c>
      <c r="DHO1360" s="84">
        <f t="shared" si="794"/>
        <v>2000000</v>
      </c>
      <c r="DHP1360" s="84">
        <f t="shared" si="794"/>
        <v>2000000</v>
      </c>
      <c r="DHV1360" s="84" t="s">
        <v>247</v>
      </c>
      <c r="DHW1360" s="84" t="s">
        <v>4692</v>
      </c>
      <c r="DHX1360" s="84">
        <f>DHX1356</f>
        <v>0</v>
      </c>
      <c r="DHY1360" s="84">
        <f t="shared" si="794"/>
        <v>0</v>
      </c>
      <c r="DHZ1360" s="84">
        <f t="shared" si="794"/>
        <v>0</v>
      </c>
      <c r="DIA1360" s="84">
        <f t="shared" si="794"/>
        <v>0</v>
      </c>
      <c r="DIB1360" s="84">
        <f t="shared" si="794"/>
        <v>2000000</v>
      </c>
      <c r="DIC1360" s="84">
        <f t="shared" si="794"/>
        <v>0</v>
      </c>
      <c r="DID1360" s="84">
        <f t="shared" si="794"/>
        <v>0</v>
      </c>
      <c r="DIE1360" s="84">
        <f t="shared" si="794"/>
        <v>2000000</v>
      </c>
      <c r="DIF1360" s="84">
        <f t="shared" si="794"/>
        <v>2000000</v>
      </c>
      <c r="DIL1360" s="84" t="s">
        <v>247</v>
      </c>
      <c r="DIM1360" s="84" t="s">
        <v>4692</v>
      </c>
      <c r="DIN1360" s="84">
        <f>DIN1356</f>
        <v>0</v>
      </c>
      <c r="DIO1360" s="84">
        <f t="shared" si="795"/>
        <v>0</v>
      </c>
      <c r="DIP1360" s="84">
        <f t="shared" si="795"/>
        <v>0</v>
      </c>
      <c r="DIQ1360" s="84">
        <f t="shared" si="795"/>
        <v>0</v>
      </c>
      <c r="DIR1360" s="84">
        <f t="shared" si="795"/>
        <v>2000000</v>
      </c>
      <c r="DIS1360" s="84">
        <f t="shared" si="795"/>
        <v>0</v>
      </c>
      <c r="DIT1360" s="84">
        <f t="shared" si="795"/>
        <v>0</v>
      </c>
      <c r="DIU1360" s="84">
        <f t="shared" si="795"/>
        <v>2000000</v>
      </c>
      <c r="DIV1360" s="84">
        <f t="shared" si="795"/>
        <v>2000000</v>
      </c>
      <c r="DJB1360" s="84" t="s">
        <v>247</v>
      </c>
      <c r="DJC1360" s="84" t="s">
        <v>4692</v>
      </c>
      <c r="DJD1360" s="84">
        <f>DJD1356</f>
        <v>0</v>
      </c>
      <c r="DJE1360" s="84">
        <f t="shared" si="795"/>
        <v>0</v>
      </c>
      <c r="DJF1360" s="84">
        <f t="shared" si="795"/>
        <v>0</v>
      </c>
      <c r="DJG1360" s="84">
        <f t="shared" si="795"/>
        <v>0</v>
      </c>
      <c r="DJH1360" s="84">
        <f t="shared" si="795"/>
        <v>2000000</v>
      </c>
      <c r="DJI1360" s="84">
        <f t="shared" si="795"/>
        <v>0</v>
      </c>
      <c r="DJJ1360" s="84">
        <f t="shared" si="795"/>
        <v>0</v>
      </c>
      <c r="DJK1360" s="84">
        <f t="shared" si="795"/>
        <v>2000000</v>
      </c>
      <c r="DJL1360" s="84">
        <f t="shared" si="795"/>
        <v>2000000</v>
      </c>
      <c r="DJR1360" s="84" t="s">
        <v>247</v>
      </c>
      <c r="DJS1360" s="84" t="s">
        <v>4692</v>
      </c>
      <c r="DJT1360" s="84">
        <f>DJT1356</f>
        <v>0</v>
      </c>
      <c r="DJU1360" s="84">
        <f t="shared" si="795"/>
        <v>0</v>
      </c>
      <c r="DJV1360" s="84">
        <f t="shared" si="795"/>
        <v>0</v>
      </c>
      <c r="DJW1360" s="84">
        <f t="shared" si="795"/>
        <v>0</v>
      </c>
      <c r="DJX1360" s="84">
        <f t="shared" si="795"/>
        <v>2000000</v>
      </c>
      <c r="DJY1360" s="84">
        <f t="shared" si="795"/>
        <v>0</v>
      </c>
      <c r="DJZ1360" s="84">
        <f t="shared" si="795"/>
        <v>0</v>
      </c>
      <c r="DKA1360" s="84">
        <f t="shared" si="795"/>
        <v>2000000</v>
      </c>
      <c r="DKB1360" s="84">
        <f t="shared" si="795"/>
        <v>2000000</v>
      </c>
      <c r="DKH1360" s="84" t="s">
        <v>247</v>
      </c>
      <c r="DKI1360" s="84" t="s">
        <v>4692</v>
      </c>
      <c r="DKJ1360" s="84">
        <f>DKJ1356</f>
        <v>0</v>
      </c>
      <c r="DKK1360" s="84">
        <f t="shared" si="795"/>
        <v>0</v>
      </c>
      <c r="DKL1360" s="84">
        <f t="shared" si="795"/>
        <v>0</v>
      </c>
      <c r="DKM1360" s="84">
        <f t="shared" si="795"/>
        <v>0</v>
      </c>
      <c r="DKN1360" s="84">
        <f t="shared" si="795"/>
        <v>2000000</v>
      </c>
      <c r="DKO1360" s="84">
        <f t="shared" si="795"/>
        <v>0</v>
      </c>
      <c r="DKP1360" s="84">
        <f t="shared" si="795"/>
        <v>0</v>
      </c>
      <c r="DKQ1360" s="84">
        <f t="shared" si="795"/>
        <v>2000000</v>
      </c>
      <c r="DKR1360" s="84">
        <f t="shared" si="795"/>
        <v>2000000</v>
      </c>
      <c r="DKX1360" s="84" t="s">
        <v>247</v>
      </c>
      <c r="DKY1360" s="84" t="s">
        <v>4692</v>
      </c>
      <c r="DKZ1360" s="84">
        <f>DKZ1356</f>
        <v>0</v>
      </c>
      <c r="DLA1360" s="84">
        <f t="shared" si="796"/>
        <v>0</v>
      </c>
      <c r="DLB1360" s="84">
        <f t="shared" si="796"/>
        <v>0</v>
      </c>
      <c r="DLC1360" s="84">
        <f t="shared" si="796"/>
        <v>0</v>
      </c>
      <c r="DLD1360" s="84">
        <f t="shared" si="796"/>
        <v>2000000</v>
      </c>
      <c r="DLE1360" s="84">
        <f t="shared" si="796"/>
        <v>0</v>
      </c>
      <c r="DLF1360" s="84">
        <f t="shared" si="796"/>
        <v>0</v>
      </c>
      <c r="DLG1360" s="84">
        <f t="shared" si="796"/>
        <v>2000000</v>
      </c>
      <c r="DLH1360" s="84">
        <f t="shared" si="796"/>
        <v>2000000</v>
      </c>
      <c r="DLN1360" s="84" t="s">
        <v>247</v>
      </c>
      <c r="DLO1360" s="84" t="s">
        <v>4692</v>
      </c>
      <c r="DLP1360" s="84">
        <f>DLP1356</f>
        <v>0</v>
      </c>
      <c r="DLQ1360" s="84">
        <f t="shared" si="796"/>
        <v>0</v>
      </c>
      <c r="DLR1360" s="84">
        <f t="shared" si="796"/>
        <v>0</v>
      </c>
      <c r="DLS1360" s="84">
        <f t="shared" si="796"/>
        <v>0</v>
      </c>
      <c r="DLT1360" s="84">
        <f t="shared" si="796"/>
        <v>2000000</v>
      </c>
      <c r="DLU1360" s="84">
        <f t="shared" si="796"/>
        <v>0</v>
      </c>
      <c r="DLV1360" s="84">
        <f t="shared" si="796"/>
        <v>0</v>
      </c>
      <c r="DLW1360" s="84">
        <f t="shared" si="796"/>
        <v>2000000</v>
      </c>
      <c r="DLX1360" s="84">
        <f t="shared" si="796"/>
        <v>2000000</v>
      </c>
      <c r="DMD1360" s="84" t="s">
        <v>247</v>
      </c>
      <c r="DME1360" s="84" t="s">
        <v>4692</v>
      </c>
      <c r="DMF1360" s="84">
        <f>DMF1356</f>
        <v>0</v>
      </c>
      <c r="DMG1360" s="84">
        <f t="shared" si="796"/>
        <v>0</v>
      </c>
      <c r="DMH1360" s="84">
        <f t="shared" si="796"/>
        <v>0</v>
      </c>
      <c r="DMI1360" s="84">
        <f t="shared" si="796"/>
        <v>0</v>
      </c>
      <c r="DMJ1360" s="84">
        <f t="shared" si="796"/>
        <v>2000000</v>
      </c>
      <c r="DMK1360" s="84">
        <f t="shared" si="796"/>
        <v>0</v>
      </c>
      <c r="DML1360" s="84">
        <f t="shared" si="796"/>
        <v>0</v>
      </c>
      <c r="DMM1360" s="84">
        <f t="shared" si="796"/>
        <v>2000000</v>
      </c>
      <c r="DMN1360" s="84">
        <f t="shared" si="796"/>
        <v>2000000</v>
      </c>
      <c r="DMT1360" s="84" t="s">
        <v>247</v>
      </c>
      <c r="DMU1360" s="84" t="s">
        <v>4692</v>
      </c>
      <c r="DMV1360" s="84">
        <f>DMV1356</f>
        <v>0</v>
      </c>
      <c r="DMW1360" s="84">
        <f t="shared" si="796"/>
        <v>0</v>
      </c>
      <c r="DMX1360" s="84">
        <f t="shared" si="796"/>
        <v>0</v>
      </c>
      <c r="DMY1360" s="84">
        <f t="shared" si="796"/>
        <v>0</v>
      </c>
      <c r="DMZ1360" s="84">
        <f t="shared" si="796"/>
        <v>2000000</v>
      </c>
      <c r="DNA1360" s="84">
        <f t="shared" si="796"/>
        <v>0</v>
      </c>
      <c r="DNB1360" s="84">
        <f t="shared" si="796"/>
        <v>0</v>
      </c>
      <c r="DNC1360" s="84">
        <f t="shared" si="796"/>
        <v>2000000</v>
      </c>
      <c r="DND1360" s="84">
        <f t="shared" si="796"/>
        <v>2000000</v>
      </c>
      <c r="DNJ1360" s="84" t="s">
        <v>247</v>
      </c>
      <c r="DNK1360" s="84" t="s">
        <v>4692</v>
      </c>
      <c r="DNL1360" s="84">
        <f>DNL1356</f>
        <v>0</v>
      </c>
      <c r="DNM1360" s="84">
        <f t="shared" si="797"/>
        <v>0</v>
      </c>
      <c r="DNN1360" s="84">
        <f t="shared" si="797"/>
        <v>0</v>
      </c>
      <c r="DNO1360" s="84">
        <f t="shared" si="797"/>
        <v>0</v>
      </c>
      <c r="DNP1360" s="84">
        <f t="shared" si="797"/>
        <v>2000000</v>
      </c>
      <c r="DNQ1360" s="84">
        <f t="shared" si="797"/>
        <v>0</v>
      </c>
      <c r="DNR1360" s="84">
        <f t="shared" si="797"/>
        <v>0</v>
      </c>
      <c r="DNS1360" s="84">
        <f t="shared" si="797"/>
        <v>2000000</v>
      </c>
      <c r="DNT1360" s="84">
        <f t="shared" si="797"/>
        <v>2000000</v>
      </c>
      <c r="DNZ1360" s="84" t="s">
        <v>247</v>
      </c>
      <c r="DOA1360" s="84" t="s">
        <v>4692</v>
      </c>
      <c r="DOB1360" s="84">
        <f>DOB1356</f>
        <v>0</v>
      </c>
      <c r="DOC1360" s="84">
        <f t="shared" si="797"/>
        <v>0</v>
      </c>
      <c r="DOD1360" s="84">
        <f t="shared" si="797"/>
        <v>0</v>
      </c>
      <c r="DOE1360" s="84">
        <f t="shared" si="797"/>
        <v>0</v>
      </c>
      <c r="DOF1360" s="84">
        <f t="shared" si="797"/>
        <v>2000000</v>
      </c>
      <c r="DOG1360" s="84">
        <f t="shared" si="797"/>
        <v>0</v>
      </c>
      <c r="DOH1360" s="84">
        <f t="shared" si="797"/>
        <v>0</v>
      </c>
      <c r="DOI1360" s="84">
        <f t="shared" si="797"/>
        <v>2000000</v>
      </c>
      <c r="DOJ1360" s="84">
        <f t="shared" si="797"/>
        <v>2000000</v>
      </c>
      <c r="DOP1360" s="84" t="s">
        <v>247</v>
      </c>
      <c r="DOQ1360" s="84" t="s">
        <v>4692</v>
      </c>
      <c r="DOR1360" s="84">
        <f>DOR1356</f>
        <v>0</v>
      </c>
      <c r="DOS1360" s="84">
        <f t="shared" si="797"/>
        <v>0</v>
      </c>
      <c r="DOT1360" s="84">
        <f t="shared" si="797"/>
        <v>0</v>
      </c>
      <c r="DOU1360" s="84">
        <f t="shared" si="797"/>
        <v>0</v>
      </c>
      <c r="DOV1360" s="84">
        <f t="shared" si="797"/>
        <v>2000000</v>
      </c>
      <c r="DOW1360" s="84">
        <f t="shared" si="797"/>
        <v>0</v>
      </c>
      <c r="DOX1360" s="84">
        <f t="shared" si="797"/>
        <v>0</v>
      </c>
      <c r="DOY1360" s="84">
        <f t="shared" si="797"/>
        <v>2000000</v>
      </c>
      <c r="DOZ1360" s="84">
        <f t="shared" si="797"/>
        <v>2000000</v>
      </c>
      <c r="DPF1360" s="84" t="s">
        <v>247</v>
      </c>
      <c r="DPG1360" s="84" t="s">
        <v>4692</v>
      </c>
      <c r="DPH1360" s="84">
        <f>DPH1356</f>
        <v>0</v>
      </c>
      <c r="DPI1360" s="84">
        <f t="shared" si="797"/>
        <v>0</v>
      </c>
      <c r="DPJ1360" s="84">
        <f t="shared" si="797"/>
        <v>0</v>
      </c>
      <c r="DPK1360" s="84">
        <f t="shared" si="797"/>
        <v>0</v>
      </c>
      <c r="DPL1360" s="84">
        <f t="shared" si="797"/>
        <v>2000000</v>
      </c>
      <c r="DPM1360" s="84">
        <f t="shared" si="797"/>
        <v>0</v>
      </c>
      <c r="DPN1360" s="84">
        <f t="shared" si="797"/>
        <v>0</v>
      </c>
      <c r="DPO1360" s="84">
        <f t="shared" si="797"/>
        <v>2000000</v>
      </c>
      <c r="DPP1360" s="84">
        <f t="shared" si="797"/>
        <v>2000000</v>
      </c>
      <c r="DPV1360" s="84" t="s">
        <v>247</v>
      </c>
      <c r="DPW1360" s="84" t="s">
        <v>4692</v>
      </c>
      <c r="DPX1360" s="84">
        <f>DPX1356</f>
        <v>0</v>
      </c>
      <c r="DPY1360" s="84">
        <f t="shared" si="798"/>
        <v>0</v>
      </c>
      <c r="DPZ1360" s="84">
        <f t="shared" si="798"/>
        <v>0</v>
      </c>
      <c r="DQA1360" s="84">
        <f t="shared" si="798"/>
        <v>0</v>
      </c>
      <c r="DQB1360" s="84">
        <f t="shared" si="798"/>
        <v>2000000</v>
      </c>
      <c r="DQC1360" s="84">
        <f t="shared" si="798"/>
        <v>0</v>
      </c>
      <c r="DQD1360" s="84">
        <f t="shared" si="798"/>
        <v>0</v>
      </c>
      <c r="DQE1360" s="84">
        <f t="shared" si="798"/>
        <v>2000000</v>
      </c>
      <c r="DQF1360" s="84">
        <f t="shared" si="798"/>
        <v>2000000</v>
      </c>
      <c r="DQL1360" s="84" t="s">
        <v>247</v>
      </c>
      <c r="DQM1360" s="84" t="s">
        <v>4692</v>
      </c>
      <c r="DQN1360" s="84">
        <f>DQN1356</f>
        <v>0</v>
      </c>
      <c r="DQO1360" s="84">
        <f t="shared" si="798"/>
        <v>0</v>
      </c>
      <c r="DQP1360" s="84">
        <f t="shared" si="798"/>
        <v>0</v>
      </c>
      <c r="DQQ1360" s="84">
        <f t="shared" si="798"/>
        <v>0</v>
      </c>
      <c r="DQR1360" s="84">
        <f t="shared" si="798"/>
        <v>2000000</v>
      </c>
      <c r="DQS1360" s="84">
        <f t="shared" si="798"/>
        <v>0</v>
      </c>
      <c r="DQT1360" s="84">
        <f t="shared" si="798"/>
        <v>0</v>
      </c>
      <c r="DQU1360" s="84">
        <f t="shared" si="798"/>
        <v>2000000</v>
      </c>
      <c r="DQV1360" s="84">
        <f t="shared" si="798"/>
        <v>2000000</v>
      </c>
      <c r="DRB1360" s="84" t="s">
        <v>247</v>
      </c>
      <c r="DRC1360" s="84" t="s">
        <v>4692</v>
      </c>
      <c r="DRD1360" s="84">
        <f>DRD1356</f>
        <v>0</v>
      </c>
      <c r="DRE1360" s="84">
        <f t="shared" si="798"/>
        <v>0</v>
      </c>
      <c r="DRF1360" s="84">
        <f t="shared" si="798"/>
        <v>0</v>
      </c>
      <c r="DRG1360" s="84">
        <f t="shared" si="798"/>
        <v>0</v>
      </c>
      <c r="DRH1360" s="84">
        <f t="shared" si="798"/>
        <v>2000000</v>
      </c>
      <c r="DRI1360" s="84">
        <f t="shared" si="798"/>
        <v>0</v>
      </c>
      <c r="DRJ1360" s="84">
        <f t="shared" si="798"/>
        <v>0</v>
      </c>
      <c r="DRK1360" s="84">
        <f t="shared" si="798"/>
        <v>2000000</v>
      </c>
      <c r="DRL1360" s="84">
        <f t="shared" si="798"/>
        <v>2000000</v>
      </c>
      <c r="DRR1360" s="84" t="s">
        <v>247</v>
      </c>
      <c r="DRS1360" s="84" t="s">
        <v>4692</v>
      </c>
      <c r="DRT1360" s="84">
        <f>DRT1356</f>
        <v>0</v>
      </c>
      <c r="DRU1360" s="84">
        <f t="shared" si="798"/>
        <v>0</v>
      </c>
      <c r="DRV1360" s="84">
        <f t="shared" si="798"/>
        <v>0</v>
      </c>
      <c r="DRW1360" s="84">
        <f t="shared" si="798"/>
        <v>0</v>
      </c>
      <c r="DRX1360" s="84">
        <f t="shared" si="798"/>
        <v>2000000</v>
      </c>
      <c r="DRY1360" s="84">
        <f t="shared" si="798"/>
        <v>0</v>
      </c>
      <c r="DRZ1360" s="84">
        <f t="shared" si="798"/>
        <v>0</v>
      </c>
      <c r="DSA1360" s="84">
        <f t="shared" si="798"/>
        <v>2000000</v>
      </c>
      <c r="DSB1360" s="84">
        <f t="shared" si="798"/>
        <v>2000000</v>
      </c>
      <c r="DSH1360" s="84" t="s">
        <v>247</v>
      </c>
      <c r="DSI1360" s="84" t="s">
        <v>4692</v>
      </c>
      <c r="DSJ1360" s="84">
        <f>DSJ1356</f>
        <v>0</v>
      </c>
      <c r="DSK1360" s="84">
        <f t="shared" si="799"/>
        <v>0</v>
      </c>
      <c r="DSL1360" s="84">
        <f t="shared" si="799"/>
        <v>0</v>
      </c>
      <c r="DSM1360" s="84">
        <f t="shared" si="799"/>
        <v>0</v>
      </c>
      <c r="DSN1360" s="84">
        <f t="shared" si="799"/>
        <v>2000000</v>
      </c>
      <c r="DSO1360" s="84">
        <f t="shared" si="799"/>
        <v>0</v>
      </c>
      <c r="DSP1360" s="84">
        <f t="shared" si="799"/>
        <v>0</v>
      </c>
      <c r="DSQ1360" s="84">
        <f t="shared" si="799"/>
        <v>2000000</v>
      </c>
      <c r="DSR1360" s="84">
        <f t="shared" si="799"/>
        <v>2000000</v>
      </c>
      <c r="DSX1360" s="84" t="s">
        <v>247</v>
      </c>
      <c r="DSY1360" s="84" t="s">
        <v>4692</v>
      </c>
      <c r="DSZ1360" s="84">
        <f>DSZ1356</f>
        <v>0</v>
      </c>
      <c r="DTA1360" s="84">
        <f t="shared" si="799"/>
        <v>0</v>
      </c>
      <c r="DTB1360" s="84">
        <f t="shared" si="799"/>
        <v>0</v>
      </c>
      <c r="DTC1360" s="84">
        <f t="shared" si="799"/>
        <v>0</v>
      </c>
      <c r="DTD1360" s="84">
        <f t="shared" si="799"/>
        <v>2000000</v>
      </c>
      <c r="DTE1360" s="84">
        <f t="shared" si="799"/>
        <v>0</v>
      </c>
      <c r="DTF1360" s="84">
        <f t="shared" si="799"/>
        <v>0</v>
      </c>
      <c r="DTG1360" s="84">
        <f t="shared" si="799"/>
        <v>2000000</v>
      </c>
      <c r="DTH1360" s="84">
        <f t="shared" si="799"/>
        <v>2000000</v>
      </c>
      <c r="DTN1360" s="84" t="s">
        <v>247</v>
      </c>
      <c r="DTO1360" s="84" t="s">
        <v>4692</v>
      </c>
      <c r="DTP1360" s="84">
        <f>DTP1356</f>
        <v>0</v>
      </c>
      <c r="DTQ1360" s="84">
        <f t="shared" si="799"/>
        <v>0</v>
      </c>
      <c r="DTR1360" s="84">
        <f t="shared" si="799"/>
        <v>0</v>
      </c>
      <c r="DTS1360" s="84">
        <f t="shared" si="799"/>
        <v>0</v>
      </c>
      <c r="DTT1360" s="84">
        <f t="shared" si="799"/>
        <v>2000000</v>
      </c>
      <c r="DTU1360" s="84">
        <f t="shared" si="799"/>
        <v>0</v>
      </c>
      <c r="DTV1360" s="84">
        <f t="shared" si="799"/>
        <v>0</v>
      </c>
      <c r="DTW1360" s="84">
        <f t="shared" si="799"/>
        <v>2000000</v>
      </c>
      <c r="DTX1360" s="84">
        <f t="shared" si="799"/>
        <v>2000000</v>
      </c>
      <c r="DUD1360" s="84" t="s">
        <v>247</v>
      </c>
      <c r="DUE1360" s="84" t="s">
        <v>4692</v>
      </c>
      <c r="DUF1360" s="84">
        <f>DUF1356</f>
        <v>0</v>
      </c>
      <c r="DUG1360" s="84">
        <f t="shared" si="799"/>
        <v>0</v>
      </c>
      <c r="DUH1360" s="84">
        <f t="shared" si="799"/>
        <v>0</v>
      </c>
      <c r="DUI1360" s="84">
        <f t="shared" si="799"/>
        <v>0</v>
      </c>
      <c r="DUJ1360" s="84">
        <f t="shared" si="799"/>
        <v>2000000</v>
      </c>
      <c r="DUK1360" s="84">
        <f t="shared" si="799"/>
        <v>0</v>
      </c>
      <c r="DUL1360" s="84">
        <f t="shared" si="799"/>
        <v>0</v>
      </c>
      <c r="DUM1360" s="84">
        <f t="shared" si="799"/>
        <v>2000000</v>
      </c>
      <c r="DUN1360" s="84">
        <f t="shared" si="799"/>
        <v>2000000</v>
      </c>
      <c r="DUT1360" s="84" t="s">
        <v>247</v>
      </c>
      <c r="DUU1360" s="84" t="s">
        <v>4692</v>
      </c>
      <c r="DUV1360" s="84">
        <f>DUV1356</f>
        <v>0</v>
      </c>
      <c r="DUW1360" s="84">
        <f t="shared" si="800"/>
        <v>0</v>
      </c>
      <c r="DUX1360" s="84">
        <f t="shared" si="800"/>
        <v>0</v>
      </c>
      <c r="DUY1360" s="84">
        <f t="shared" si="800"/>
        <v>0</v>
      </c>
      <c r="DUZ1360" s="84">
        <f t="shared" si="800"/>
        <v>2000000</v>
      </c>
      <c r="DVA1360" s="84">
        <f t="shared" si="800"/>
        <v>0</v>
      </c>
      <c r="DVB1360" s="84">
        <f t="shared" si="800"/>
        <v>0</v>
      </c>
      <c r="DVC1360" s="84">
        <f t="shared" si="800"/>
        <v>2000000</v>
      </c>
      <c r="DVD1360" s="84">
        <f t="shared" si="800"/>
        <v>2000000</v>
      </c>
      <c r="DVJ1360" s="84" t="s">
        <v>247</v>
      </c>
      <c r="DVK1360" s="84" t="s">
        <v>4692</v>
      </c>
      <c r="DVL1360" s="84">
        <f>DVL1356</f>
        <v>0</v>
      </c>
      <c r="DVM1360" s="84">
        <f t="shared" si="800"/>
        <v>0</v>
      </c>
      <c r="DVN1360" s="84">
        <f t="shared" si="800"/>
        <v>0</v>
      </c>
      <c r="DVO1360" s="84">
        <f t="shared" si="800"/>
        <v>0</v>
      </c>
      <c r="DVP1360" s="84">
        <f t="shared" si="800"/>
        <v>2000000</v>
      </c>
      <c r="DVQ1360" s="84">
        <f t="shared" si="800"/>
        <v>0</v>
      </c>
      <c r="DVR1360" s="84">
        <f t="shared" si="800"/>
        <v>0</v>
      </c>
      <c r="DVS1360" s="84">
        <f t="shared" si="800"/>
        <v>2000000</v>
      </c>
      <c r="DVT1360" s="84">
        <f t="shared" si="800"/>
        <v>2000000</v>
      </c>
      <c r="DVZ1360" s="84" t="s">
        <v>247</v>
      </c>
      <c r="DWA1360" s="84" t="s">
        <v>4692</v>
      </c>
      <c r="DWB1360" s="84">
        <f>DWB1356</f>
        <v>0</v>
      </c>
      <c r="DWC1360" s="84">
        <f t="shared" si="800"/>
        <v>0</v>
      </c>
      <c r="DWD1360" s="84">
        <f t="shared" si="800"/>
        <v>0</v>
      </c>
      <c r="DWE1360" s="84">
        <f t="shared" si="800"/>
        <v>0</v>
      </c>
      <c r="DWF1360" s="84">
        <f t="shared" si="800"/>
        <v>2000000</v>
      </c>
      <c r="DWG1360" s="84">
        <f t="shared" si="800"/>
        <v>0</v>
      </c>
      <c r="DWH1360" s="84">
        <f t="shared" si="800"/>
        <v>0</v>
      </c>
      <c r="DWI1360" s="84">
        <f t="shared" si="800"/>
        <v>2000000</v>
      </c>
      <c r="DWJ1360" s="84">
        <f t="shared" si="800"/>
        <v>2000000</v>
      </c>
      <c r="DWP1360" s="84" t="s">
        <v>247</v>
      </c>
      <c r="DWQ1360" s="84" t="s">
        <v>4692</v>
      </c>
      <c r="DWR1360" s="84">
        <f>DWR1356</f>
        <v>0</v>
      </c>
      <c r="DWS1360" s="84">
        <f t="shared" si="800"/>
        <v>0</v>
      </c>
      <c r="DWT1360" s="84">
        <f t="shared" si="800"/>
        <v>0</v>
      </c>
      <c r="DWU1360" s="84">
        <f t="shared" si="800"/>
        <v>0</v>
      </c>
      <c r="DWV1360" s="84">
        <f t="shared" si="800"/>
        <v>2000000</v>
      </c>
      <c r="DWW1360" s="84">
        <f t="shared" si="800"/>
        <v>0</v>
      </c>
      <c r="DWX1360" s="84">
        <f t="shared" si="800"/>
        <v>0</v>
      </c>
      <c r="DWY1360" s="84">
        <f t="shared" si="800"/>
        <v>2000000</v>
      </c>
      <c r="DWZ1360" s="84">
        <f t="shared" si="800"/>
        <v>2000000</v>
      </c>
      <c r="DXF1360" s="84" t="s">
        <v>247</v>
      </c>
      <c r="DXG1360" s="84" t="s">
        <v>4692</v>
      </c>
      <c r="DXH1360" s="84">
        <f>DXH1356</f>
        <v>0</v>
      </c>
      <c r="DXI1360" s="84">
        <f t="shared" si="801"/>
        <v>0</v>
      </c>
      <c r="DXJ1360" s="84">
        <f t="shared" si="801"/>
        <v>0</v>
      </c>
      <c r="DXK1360" s="84">
        <f t="shared" si="801"/>
        <v>0</v>
      </c>
      <c r="DXL1360" s="84">
        <f t="shared" si="801"/>
        <v>2000000</v>
      </c>
      <c r="DXM1360" s="84">
        <f t="shared" si="801"/>
        <v>0</v>
      </c>
      <c r="DXN1360" s="84">
        <f t="shared" si="801"/>
        <v>0</v>
      </c>
      <c r="DXO1360" s="84">
        <f t="shared" si="801"/>
        <v>2000000</v>
      </c>
      <c r="DXP1360" s="84">
        <f t="shared" si="801"/>
        <v>2000000</v>
      </c>
      <c r="DXV1360" s="84" t="s">
        <v>247</v>
      </c>
      <c r="DXW1360" s="84" t="s">
        <v>4692</v>
      </c>
      <c r="DXX1360" s="84">
        <f>DXX1356</f>
        <v>0</v>
      </c>
      <c r="DXY1360" s="84">
        <f t="shared" si="801"/>
        <v>0</v>
      </c>
      <c r="DXZ1360" s="84">
        <f t="shared" si="801"/>
        <v>0</v>
      </c>
      <c r="DYA1360" s="84">
        <f t="shared" si="801"/>
        <v>0</v>
      </c>
      <c r="DYB1360" s="84">
        <f t="shared" si="801"/>
        <v>2000000</v>
      </c>
      <c r="DYC1360" s="84">
        <f t="shared" si="801"/>
        <v>0</v>
      </c>
      <c r="DYD1360" s="84">
        <f t="shared" si="801"/>
        <v>0</v>
      </c>
      <c r="DYE1360" s="84">
        <f t="shared" si="801"/>
        <v>2000000</v>
      </c>
      <c r="DYF1360" s="84">
        <f t="shared" si="801"/>
        <v>2000000</v>
      </c>
      <c r="DYL1360" s="84" t="s">
        <v>247</v>
      </c>
      <c r="DYM1360" s="84" t="s">
        <v>4692</v>
      </c>
      <c r="DYN1360" s="84">
        <f>DYN1356</f>
        <v>0</v>
      </c>
      <c r="DYO1360" s="84">
        <f t="shared" si="801"/>
        <v>0</v>
      </c>
      <c r="DYP1360" s="84">
        <f t="shared" si="801"/>
        <v>0</v>
      </c>
      <c r="DYQ1360" s="84">
        <f t="shared" si="801"/>
        <v>0</v>
      </c>
      <c r="DYR1360" s="84">
        <f t="shared" si="801"/>
        <v>2000000</v>
      </c>
      <c r="DYS1360" s="84">
        <f t="shared" si="801"/>
        <v>0</v>
      </c>
      <c r="DYT1360" s="84">
        <f t="shared" si="801"/>
        <v>0</v>
      </c>
      <c r="DYU1360" s="84">
        <f t="shared" si="801"/>
        <v>2000000</v>
      </c>
      <c r="DYV1360" s="84">
        <f t="shared" si="801"/>
        <v>2000000</v>
      </c>
      <c r="DZB1360" s="84" t="s">
        <v>247</v>
      </c>
      <c r="DZC1360" s="84" t="s">
        <v>4692</v>
      </c>
      <c r="DZD1360" s="84">
        <f>DZD1356</f>
        <v>0</v>
      </c>
      <c r="DZE1360" s="84">
        <f t="shared" si="801"/>
        <v>0</v>
      </c>
      <c r="DZF1360" s="84">
        <f t="shared" si="801"/>
        <v>0</v>
      </c>
      <c r="DZG1360" s="84">
        <f t="shared" si="801"/>
        <v>0</v>
      </c>
      <c r="DZH1360" s="84">
        <f t="shared" si="801"/>
        <v>2000000</v>
      </c>
      <c r="DZI1360" s="84">
        <f t="shared" si="801"/>
        <v>0</v>
      </c>
      <c r="DZJ1360" s="84">
        <f t="shared" si="801"/>
        <v>0</v>
      </c>
      <c r="DZK1360" s="84">
        <f t="shared" si="801"/>
        <v>2000000</v>
      </c>
      <c r="DZL1360" s="84">
        <f t="shared" si="801"/>
        <v>2000000</v>
      </c>
      <c r="DZR1360" s="84" t="s">
        <v>247</v>
      </c>
      <c r="DZS1360" s="84" t="s">
        <v>4692</v>
      </c>
      <c r="DZT1360" s="84">
        <f>DZT1356</f>
        <v>0</v>
      </c>
      <c r="DZU1360" s="84">
        <f t="shared" si="802"/>
        <v>0</v>
      </c>
      <c r="DZV1360" s="84">
        <f t="shared" si="802"/>
        <v>0</v>
      </c>
      <c r="DZW1360" s="84">
        <f t="shared" si="802"/>
        <v>0</v>
      </c>
      <c r="DZX1360" s="84">
        <f t="shared" si="802"/>
        <v>2000000</v>
      </c>
      <c r="DZY1360" s="84">
        <f t="shared" si="802"/>
        <v>0</v>
      </c>
      <c r="DZZ1360" s="84">
        <f t="shared" si="802"/>
        <v>0</v>
      </c>
      <c r="EAA1360" s="84">
        <f t="shared" si="802"/>
        <v>2000000</v>
      </c>
      <c r="EAB1360" s="84">
        <f t="shared" si="802"/>
        <v>2000000</v>
      </c>
      <c r="EAH1360" s="84" t="s">
        <v>247</v>
      </c>
      <c r="EAI1360" s="84" t="s">
        <v>4692</v>
      </c>
      <c r="EAJ1360" s="84">
        <f>EAJ1356</f>
        <v>0</v>
      </c>
      <c r="EAK1360" s="84">
        <f t="shared" si="802"/>
        <v>0</v>
      </c>
      <c r="EAL1360" s="84">
        <f t="shared" si="802"/>
        <v>0</v>
      </c>
      <c r="EAM1360" s="84">
        <f t="shared" si="802"/>
        <v>0</v>
      </c>
      <c r="EAN1360" s="84">
        <f t="shared" si="802"/>
        <v>2000000</v>
      </c>
      <c r="EAO1360" s="84">
        <f t="shared" si="802"/>
        <v>0</v>
      </c>
      <c r="EAP1360" s="84">
        <f t="shared" si="802"/>
        <v>0</v>
      </c>
      <c r="EAQ1360" s="84">
        <f t="shared" si="802"/>
        <v>2000000</v>
      </c>
      <c r="EAR1360" s="84">
        <f t="shared" si="802"/>
        <v>2000000</v>
      </c>
      <c r="EAX1360" s="84" t="s">
        <v>247</v>
      </c>
      <c r="EAY1360" s="84" t="s">
        <v>4692</v>
      </c>
      <c r="EAZ1360" s="84">
        <f>EAZ1356</f>
        <v>0</v>
      </c>
      <c r="EBA1360" s="84">
        <f t="shared" si="802"/>
        <v>0</v>
      </c>
      <c r="EBB1360" s="84">
        <f t="shared" si="802"/>
        <v>0</v>
      </c>
      <c r="EBC1360" s="84">
        <f t="shared" si="802"/>
        <v>0</v>
      </c>
      <c r="EBD1360" s="84">
        <f t="shared" si="802"/>
        <v>2000000</v>
      </c>
      <c r="EBE1360" s="84">
        <f t="shared" si="802"/>
        <v>0</v>
      </c>
      <c r="EBF1360" s="84">
        <f t="shared" si="802"/>
        <v>0</v>
      </c>
      <c r="EBG1360" s="84">
        <f t="shared" si="802"/>
        <v>2000000</v>
      </c>
      <c r="EBH1360" s="84">
        <f t="shared" si="802"/>
        <v>2000000</v>
      </c>
      <c r="EBN1360" s="84" t="s">
        <v>247</v>
      </c>
      <c r="EBO1360" s="84" t="s">
        <v>4692</v>
      </c>
      <c r="EBP1360" s="84">
        <f>EBP1356</f>
        <v>0</v>
      </c>
      <c r="EBQ1360" s="84">
        <f t="shared" si="802"/>
        <v>0</v>
      </c>
      <c r="EBR1360" s="84">
        <f t="shared" si="802"/>
        <v>0</v>
      </c>
      <c r="EBS1360" s="84">
        <f t="shared" si="802"/>
        <v>0</v>
      </c>
      <c r="EBT1360" s="84">
        <f t="shared" si="802"/>
        <v>2000000</v>
      </c>
      <c r="EBU1360" s="84">
        <f t="shared" si="802"/>
        <v>0</v>
      </c>
      <c r="EBV1360" s="84">
        <f t="shared" si="802"/>
        <v>0</v>
      </c>
      <c r="EBW1360" s="84">
        <f t="shared" si="802"/>
        <v>2000000</v>
      </c>
      <c r="EBX1360" s="84">
        <f t="shared" si="802"/>
        <v>2000000</v>
      </c>
      <c r="ECD1360" s="84" t="s">
        <v>247</v>
      </c>
      <c r="ECE1360" s="84" t="s">
        <v>4692</v>
      </c>
      <c r="ECF1360" s="84">
        <f>ECF1356</f>
        <v>0</v>
      </c>
      <c r="ECG1360" s="84">
        <f t="shared" si="803"/>
        <v>0</v>
      </c>
      <c r="ECH1360" s="84">
        <f t="shared" si="803"/>
        <v>0</v>
      </c>
      <c r="ECI1360" s="84">
        <f t="shared" si="803"/>
        <v>0</v>
      </c>
      <c r="ECJ1360" s="84">
        <f t="shared" si="803"/>
        <v>2000000</v>
      </c>
      <c r="ECK1360" s="84">
        <f t="shared" si="803"/>
        <v>0</v>
      </c>
      <c r="ECL1360" s="84">
        <f t="shared" si="803"/>
        <v>0</v>
      </c>
      <c r="ECM1360" s="84">
        <f t="shared" si="803"/>
        <v>2000000</v>
      </c>
      <c r="ECN1360" s="84">
        <f t="shared" si="803"/>
        <v>2000000</v>
      </c>
      <c r="ECT1360" s="84" t="s">
        <v>247</v>
      </c>
      <c r="ECU1360" s="84" t="s">
        <v>4692</v>
      </c>
      <c r="ECV1360" s="84">
        <f>ECV1356</f>
        <v>0</v>
      </c>
      <c r="ECW1360" s="84">
        <f t="shared" si="803"/>
        <v>0</v>
      </c>
      <c r="ECX1360" s="84">
        <f t="shared" si="803"/>
        <v>0</v>
      </c>
      <c r="ECY1360" s="84">
        <f t="shared" si="803"/>
        <v>0</v>
      </c>
      <c r="ECZ1360" s="84">
        <f t="shared" si="803"/>
        <v>2000000</v>
      </c>
      <c r="EDA1360" s="84">
        <f t="shared" si="803"/>
        <v>0</v>
      </c>
      <c r="EDB1360" s="84">
        <f t="shared" si="803"/>
        <v>0</v>
      </c>
      <c r="EDC1360" s="84">
        <f t="shared" si="803"/>
        <v>2000000</v>
      </c>
      <c r="EDD1360" s="84">
        <f t="shared" si="803"/>
        <v>2000000</v>
      </c>
      <c r="EDJ1360" s="84" t="s">
        <v>247</v>
      </c>
      <c r="EDK1360" s="84" t="s">
        <v>4692</v>
      </c>
      <c r="EDL1360" s="84">
        <f>EDL1356</f>
        <v>0</v>
      </c>
      <c r="EDM1360" s="84">
        <f t="shared" si="803"/>
        <v>0</v>
      </c>
      <c r="EDN1360" s="84">
        <f t="shared" si="803"/>
        <v>0</v>
      </c>
      <c r="EDO1360" s="84">
        <f t="shared" si="803"/>
        <v>0</v>
      </c>
      <c r="EDP1360" s="84">
        <f t="shared" si="803"/>
        <v>2000000</v>
      </c>
      <c r="EDQ1360" s="84">
        <f t="shared" si="803"/>
        <v>0</v>
      </c>
      <c r="EDR1360" s="84">
        <f t="shared" si="803"/>
        <v>0</v>
      </c>
      <c r="EDS1360" s="84">
        <f t="shared" si="803"/>
        <v>2000000</v>
      </c>
      <c r="EDT1360" s="84">
        <f t="shared" si="803"/>
        <v>2000000</v>
      </c>
      <c r="EDZ1360" s="84" t="s">
        <v>247</v>
      </c>
      <c r="EEA1360" s="84" t="s">
        <v>4692</v>
      </c>
      <c r="EEB1360" s="84">
        <f>EEB1356</f>
        <v>0</v>
      </c>
      <c r="EEC1360" s="84">
        <f t="shared" si="803"/>
        <v>0</v>
      </c>
      <c r="EED1360" s="84">
        <f t="shared" si="803"/>
        <v>0</v>
      </c>
      <c r="EEE1360" s="84">
        <f t="shared" si="803"/>
        <v>0</v>
      </c>
      <c r="EEF1360" s="84">
        <f t="shared" si="803"/>
        <v>2000000</v>
      </c>
      <c r="EEG1360" s="84">
        <f t="shared" si="803"/>
        <v>0</v>
      </c>
      <c r="EEH1360" s="84">
        <f t="shared" si="803"/>
        <v>0</v>
      </c>
      <c r="EEI1360" s="84">
        <f t="shared" si="803"/>
        <v>2000000</v>
      </c>
      <c r="EEJ1360" s="84">
        <f t="shared" si="803"/>
        <v>2000000</v>
      </c>
      <c r="EEP1360" s="84" t="s">
        <v>247</v>
      </c>
      <c r="EEQ1360" s="84" t="s">
        <v>4692</v>
      </c>
      <c r="EER1360" s="84">
        <f>EER1356</f>
        <v>0</v>
      </c>
      <c r="EES1360" s="84">
        <f t="shared" si="804"/>
        <v>0</v>
      </c>
      <c r="EET1360" s="84">
        <f t="shared" si="804"/>
        <v>0</v>
      </c>
      <c r="EEU1360" s="84">
        <f t="shared" si="804"/>
        <v>0</v>
      </c>
      <c r="EEV1360" s="84">
        <f t="shared" si="804"/>
        <v>2000000</v>
      </c>
      <c r="EEW1360" s="84">
        <f t="shared" si="804"/>
        <v>0</v>
      </c>
      <c r="EEX1360" s="84">
        <f t="shared" si="804"/>
        <v>0</v>
      </c>
      <c r="EEY1360" s="84">
        <f t="shared" si="804"/>
        <v>2000000</v>
      </c>
      <c r="EEZ1360" s="84">
        <f t="shared" si="804"/>
        <v>2000000</v>
      </c>
      <c r="EFF1360" s="84" t="s">
        <v>247</v>
      </c>
      <c r="EFG1360" s="84" t="s">
        <v>4692</v>
      </c>
      <c r="EFH1360" s="84">
        <f>EFH1356</f>
        <v>0</v>
      </c>
      <c r="EFI1360" s="84">
        <f t="shared" si="804"/>
        <v>0</v>
      </c>
      <c r="EFJ1360" s="84">
        <f t="shared" si="804"/>
        <v>0</v>
      </c>
      <c r="EFK1360" s="84">
        <f t="shared" si="804"/>
        <v>0</v>
      </c>
      <c r="EFL1360" s="84">
        <f t="shared" si="804"/>
        <v>2000000</v>
      </c>
      <c r="EFM1360" s="84">
        <f t="shared" si="804"/>
        <v>0</v>
      </c>
      <c r="EFN1360" s="84">
        <f t="shared" si="804"/>
        <v>0</v>
      </c>
      <c r="EFO1360" s="84">
        <f t="shared" si="804"/>
        <v>2000000</v>
      </c>
      <c r="EFP1360" s="84">
        <f t="shared" si="804"/>
        <v>2000000</v>
      </c>
      <c r="EFV1360" s="84" t="s">
        <v>247</v>
      </c>
      <c r="EFW1360" s="84" t="s">
        <v>4692</v>
      </c>
      <c r="EFX1360" s="84">
        <f>EFX1356</f>
        <v>0</v>
      </c>
      <c r="EFY1360" s="84">
        <f t="shared" si="804"/>
        <v>0</v>
      </c>
      <c r="EFZ1360" s="84">
        <f t="shared" si="804"/>
        <v>0</v>
      </c>
      <c r="EGA1360" s="84">
        <f t="shared" si="804"/>
        <v>0</v>
      </c>
      <c r="EGB1360" s="84">
        <f t="shared" si="804"/>
        <v>2000000</v>
      </c>
      <c r="EGC1360" s="84">
        <f t="shared" si="804"/>
        <v>0</v>
      </c>
      <c r="EGD1360" s="84">
        <f t="shared" si="804"/>
        <v>0</v>
      </c>
      <c r="EGE1360" s="84">
        <f t="shared" si="804"/>
        <v>2000000</v>
      </c>
      <c r="EGF1360" s="84">
        <f t="shared" si="804"/>
        <v>2000000</v>
      </c>
      <c r="EGL1360" s="84" t="s">
        <v>247</v>
      </c>
      <c r="EGM1360" s="84" t="s">
        <v>4692</v>
      </c>
      <c r="EGN1360" s="84">
        <f>EGN1356</f>
        <v>0</v>
      </c>
      <c r="EGO1360" s="84">
        <f t="shared" si="804"/>
        <v>0</v>
      </c>
      <c r="EGP1360" s="84">
        <f t="shared" si="804"/>
        <v>0</v>
      </c>
      <c r="EGQ1360" s="84">
        <f t="shared" si="804"/>
        <v>0</v>
      </c>
      <c r="EGR1360" s="84">
        <f t="shared" si="804"/>
        <v>2000000</v>
      </c>
      <c r="EGS1360" s="84">
        <f t="shared" si="804"/>
        <v>0</v>
      </c>
      <c r="EGT1360" s="84">
        <f t="shared" si="804"/>
        <v>0</v>
      </c>
      <c r="EGU1360" s="84">
        <f t="shared" si="804"/>
        <v>2000000</v>
      </c>
      <c r="EGV1360" s="84">
        <f t="shared" si="804"/>
        <v>2000000</v>
      </c>
      <c r="EHB1360" s="84" t="s">
        <v>247</v>
      </c>
      <c r="EHC1360" s="84" t="s">
        <v>4692</v>
      </c>
      <c r="EHD1360" s="84">
        <f>EHD1356</f>
        <v>0</v>
      </c>
      <c r="EHE1360" s="84">
        <f t="shared" si="805"/>
        <v>0</v>
      </c>
      <c r="EHF1360" s="84">
        <f t="shared" si="805"/>
        <v>0</v>
      </c>
      <c r="EHG1360" s="84">
        <f t="shared" si="805"/>
        <v>0</v>
      </c>
      <c r="EHH1360" s="84">
        <f t="shared" si="805"/>
        <v>2000000</v>
      </c>
      <c r="EHI1360" s="84">
        <f t="shared" si="805"/>
        <v>0</v>
      </c>
      <c r="EHJ1360" s="84">
        <f t="shared" si="805"/>
        <v>0</v>
      </c>
      <c r="EHK1360" s="84">
        <f t="shared" si="805"/>
        <v>2000000</v>
      </c>
      <c r="EHL1360" s="84">
        <f t="shared" si="805"/>
        <v>2000000</v>
      </c>
      <c r="EHR1360" s="84" t="s">
        <v>247</v>
      </c>
      <c r="EHS1360" s="84" t="s">
        <v>4692</v>
      </c>
      <c r="EHT1360" s="84">
        <f>EHT1356</f>
        <v>0</v>
      </c>
      <c r="EHU1360" s="84">
        <f t="shared" si="805"/>
        <v>0</v>
      </c>
      <c r="EHV1360" s="84">
        <f t="shared" si="805"/>
        <v>0</v>
      </c>
      <c r="EHW1360" s="84">
        <f t="shared" si="805"/>
        <v>0</v>
      </c>
      <c r="EHX1360" s="84">
        <f t="shared" si="805"/>
        <v>2000000</v>
      </c>
      <c r="EHY1360" s="84">
        <f t="shared" si="805"/>
        <v>0</v>
      </c>
      <c r="EHZ1360" s="84">
        <f t="shared" si="805"/>
        <v>0</v>
      </c>
      <c r="EIA1360" s="84">
        <f t="shared" si="805"/>
        <v>2000000</v>
      </c>
      <c r="EIB1360" s="84">
        <f t="shared" si="805"/>
        <v>2000000</v>
      </c>
      <c r="EIH1360" s="84" t="s">
        <v>247</v>
      </c>
      <c r="EII1360" s="84" t="s">
        <v>4692</v>
      </c>
      <c r="EIJ1360" s="84">
        <f>EIJ1356</f>
        <v>0</v>
      </c>
      <c r="EIK1360" s="84">
        <f t="shared" si="805"/>
        <v>0</v>
      </c>
      <c r="EIL1360" s="84">
        <f t="shared" si="805"/>
        <v>0</v>
      </c>
      <c r="EIM1360" s="84">
        <f t="shared" si="805"/>
        <v>0</v>
      </c>
      <c r="EIN1360" s="84">
        <f t="shared" si="805"/>
        <v>2000000</v>
      </c>
      <c r="EIO1360" s="84">
        <f t="shared" si="805"/>
        <v>0</v>
      </c>
      <c r="EIP1360" s="84">
        <f t="shared" si="805"/>
        <v>0</v>
      </c>
      <c r="EIQ1360" s="84">
        <f t="shared" si="805"/>
        <v>2000000</v>
      </c>
      <c r="EIR1360" s="84">
        <f t="shared" si="805"/>
        <v>2000000</v>
      </c>
      <c r="EIX1360" s="84" t="s">
        <v>247</v>
      </c>
      <c r="EIY1360" s="84" t="s">
        <v>4692</v>
      </c>
      <c r="EIZ1360" s="84">
        <f>EIZ1356</f>
        <v>0</v>
      </c>
      <c r="EJA1360" s="84">
        <f t="shared" si="805"/>
        <v>0</v>
      </c>
      <c r="EJB1360" s="84">
        <f t="shared" si="805"/>
        <v>0</v>
      </c>
      <c r="EJC1360" s="84">
        <f t="shared" si="805"/>
        <v>0</v>
      </c>
      <c r="EJD1360" s="84">
        <f t="shared" si="805"/>
        <v>2000000</v>
      </c>
      <c r="EJE1360" s="84">
        <f t="shared" si="805"/>
        <v>0</v>
      </c>
      <c r="EJF1360" s="84">
        <f t="shared" si="805"/>
        <v>0</v>
      </c>
      <c r="EJG1360" s="84">
        <f t="shared" si="805"/>
        <v>2000000</v>
      </c>
      <c r="EJH1360" s="84">
        <f t="shared" si="805"/>
        <v>2000000</v>
      </c>
      <c r="EJN1360" s="84" t="s">
        <v>247</v>
      </c>
      <c r="EJO1360" s="84" t="s">
        <v>4692</v>
      </c>
      <c r="EJP1360" s="84">
        <f>EJP1356</f>
        <v>0</v>
      </c>
      <c r="EJQ1360" s="84">
        <f t="shared" si="806"/>
        <v>0</v>
      </c>
      <c r="EJR1360" s="84">
        <f t="shared" si="806"/>
        <v>0</v>
      </c>
      <c r="EJS1360" s="84">
        <f t="shared" si="806"/>
        <v>0</v>
      </c>
      <c r="EJT1360" s="84">
        <f t="shared" si="806"/>
        <v>2000000</v>
      </c>
      <c r="EJU1360" s="84">
        <f t="shared" si="806"/>
        <v>0</v>
      </c>
      <c r="EJV1360" s="84">
        <f t="shared" si="806"/>
        <v>0</v>
      </c>
      <c r="EJW1360" s="84">
        <f t="shared" si="806"/>
        <v>2000000</v>
      </c>
      <c r="EJX1360" s="84">
        <f t="shared" si="806"/>
        <v>2000000</v>
      </c>
      <c r="EKD1360" s="84" t="s">
        <v>247</v>
      </c>
      <c r="EKE1360" s="84" t="s">
        <v>4692</v>
      </c>
      <c r="EKF1360" s="84">
        <f>EKF1356</f>
        <v>0</v>
      </c>
      <c r="EKG1360" s="84">
        <f t="shared" si="806"/>
        <v>0</v>
      </c>
      <c r="EKH1360" s="84">
        <f t="shared" si="806"/>
        <v>0</v>
      </c>
      <c r="EKI1360" s="84">
        <f t="shared" si="806"/>
        <v>0</v>
      </c>
      <c r="EKJ1360" s="84">
        <f t="shared" si="806"/>
        <v>2000000</v>
      </c>
      <c r="EKK1360" s="84">
        <f t="shared" si="806"/>
        <v>0</v>
      </c>
      <c r="EKL1360" s="84">
        <f t="shared" si="806"/>
        <v>0</v>
      </c>
      <c r="EKM1360" s="84">
        <f t="shared" si="806"/>
        <v>2000000</v>
      </c>
      <c r="EKN1360" s="84">
        <f t="shared" si="806"/>
        <v>2000000</v>
      </c>
      <c r="EKT1360" s="84" t="s">
        <v>247</v>
      </c>
      <c r="EKU1360" s="84" t="s">
        <v>4692</v>
      </c>
      <c r="EKV1360" s="84">
        <f>EKV1356</f>
        <v>0</v>
      </c>
      <c r="EKW1360" s="84">
        <f t="shared" si="806"/>
        <v>0</v>
      </c>
      <c r="EKX1360" s="84">
        <f t="shared" si="806"/>
        <v>0</v>
      </c>
      <c r="EKY1360" s="84">
        <f t="shared" si="806"/>
        <v>0</v>
      </c>
      <c r="EKZ1360" s="84">
        <f t="shared" si="806"/>
        <v>2000000</v>
      </c>
      <c r="ELA1360" s="84">
        <f t="shared" si="806"/>
        <v>0</v>
      </c>
      <c r="ELB1360" s="84">
        <f t="shared" si="806"/>
        <v>0</v>
      </c>
      <c r="ELC1360" s="84">
        <f t="shared" si="806"/>
        <v>2000000</v>
      </c>
      <c r="ELD1360" s="84">
        <f t="shared" si="806"/>
        <v>2000000</v>
      </c>
      <c r="ELJ1360" s="84" t="s">
        <v>247</v>
      </c>
      <c r="ELK1360" s="84" t="s">
        <v>4692</v>
      </c>
      <c r="ELL1360" s="84">
        <f>ELL1356</f>
        <v>0</v>
      </c>
      <c r="ELM1360" s="84">
        <f t="shared" si="806"/>
        <v>0</v>
      </c>
      <c r="ELN1360" s="84">
        <f t="shared" si="806"/>
        <v>0</v>
      </c>
      <c r="ELO1360" s="84">
        <f t="shared" si="806"/>
        <v>0</v>
      </c>
      <c r="ELP1360" s="84">
        <f t="shared" si="806"/>
        <v>2000000</v>
      </c>
      <c r="ELQ1360" s="84">
        <f t="shared" si="806"/>
        <v>0</v>
      </c>
      <c r="ELR1360" s="84">
        <f t="shared" si="806"/>
        <v>0</v>
      </c>
      <c r="ELS1360" s="84">
        <f t="shared" si="806"/>
        <v>2000000</v>
      </c>
      <c r="ELT1360" s="84">
        <f t="shared" si="806"/>
        <v>2000000</v>
      </c>
      <c r="ELZ1360" s="84" t="s">
        <v>247</v>
      </c>
      <c r="EMA1360" s="84" t="s">
        <v>4692</v>
      </c>
      <c r="EMB1360" s="84">
        <f>EMB1356</f>
        <v>0</v>
      </c>
      <c r="EMC1360" s="84">
        <f t="shared" si="807"/>
        <v>0</v>
      </c>
      <c r="EMD1360" s="84">
        <f t="shared" si="807"/>
        <v>0</v>
      </c>
      <c r="EME1360" s="84">
        <f t="shared" si="807"/>
        <v>0</v>
      </c>
      <c r="EMF1360" s="84">
        <f t="shared" si="807"/>
        <v>2000000</v>
      </c>
      <c r="EMG1360" s="84">
        <f t="shared" si="807"/>
        <v>0</v>
      </c>
      <c r="EMH1360" s="84">
        <f t="shared" si="807"/>
        <v>0</v>
      </c>
      <c r="EMI1360" s="84">
        <f t="shared" si="807"/>
        <v>2000000</v>
      </c>
      <c r="EMJ1360" s="84">
        <f t="shared" si="807"/>
        <v>2000000</v>
      </c>
      <c r="EMP1360" s="84" t="s">
        <v>247</v>
      </c>
      <c r="EMQ1360" s="84" t="s">
        <v>4692</v>
      </c>
      <c r="EMR1360" s="84">
        <f>EMR1356</f>
        <v>0</v>
      </c>
      <c r="EMS1360" s="84">
        <f t="shared" si="807"/>
        <v>0</v>
      </c>
      <c r="EMT1360" s="84">
        <f t="shared" si="807"/>
        <v>0</v>
      </c>
      <c r="EMU1360" s="84">
        <f t="shared" si="807"/>
        <v>0</v>
      </c>
      <c r="EMV1360" s="84">
        <f t="shared" si="807"/>
        <v>2000000</v>
      </c>
      <c r="EMW1360" s="84">
        <f t="shared" si="807"/>
        <v>0</v>
      </c>
      <c r="EMX1360" s="84">
        <f t="shared" si="807"/>
        <v>0</v>
      </c>
      <c r="EMY1360" s="84">
        <f t="shared" si="807"/>
        <v>2000000</v>
      </c>
      <c r="EMZ1360" s="84">
        <f t="shared" si="807"/>
        <v>2000000</v>
      </c>
      <c r="ENF1360" s="84" t="s">
        <v>247</v>
      </c>
      <c r="ENG1360" s="84" t="s">
        <v>4692</v>
      </c>
      <c r="ENH1360" s="84">
        <f>ENH1356</f>
        <v>0</v>
      </c>
      <c r="ENI1360" s="84">
        <f t="shared" si="807"/>
        <v>0</v>
      </c>
      <c r="ENJ1360" s="84">
        <f t="shared" si="807"/>
        <v>0</v>
      </c>
      <c r="ENK1360" s="84">
        <f t="shared" si="807"/>
        <v>0</v>
      </c>
      <c r="ENL1360" s="84">
        <f t="shared" si="807"/>
        <v>2000000</v>
      </c>
      <c r="ENM1360" s="84">
        <f t="shared" si="807"/>
        <v>0</v>
      </c>
      <c r="ENN1360" s="84">
        <f t="shared" si="807"/>
        <v>0</v>
      </c>
      <c r="ENO1360" s="84">
        <f t="shared" si="807"/>
        <v>2000000</v>
      </c>
      <c r="ENP1360" s="84">
        <f t="shared" si="807"/>
        <v>2000000</v>
      </c>
      <c r="ENV1360" s="84" t="s">
        <v>247</v>
      </c>
      <c r="ENW1360" s="84" t="s">
        <v>4692</v>
      </c>
      <c r="ENX1360" s="84">
        <f>ENX1356</f>
        <v>0</v>
      </c>
      <c r="ENY1360" s="84">
        <f t="shared" si="807"/>
        <v>0</v>
      </c>
      <c r="ENZ1360" s="84">
        <f t="shared" si="807"/>
        <v>0</v>
      </c>
      <c r="EOA1360" s="84">
        <f t="shared" si="807"/>
        <v>0</v>
      </c>
      <c r="EOB1360" s="84">
        <f t="shared" si="807"/>
        <v>2000000</v>
      </c>
      <c r="EOC1360" s="84">
        <f t="shared" si="807"/>
        <v>0</v>
      </c>
      <c r="EOD1360" s="84">
        <f t="shared" si="807"/>
        <v>0</v>
      </c>
      <c r="EOE1360" s="84">
        <f t="shared" si="807"/>
        <v>2000000</v>
      </c>
      <c r="EOF1360" s="84">
        <f t="shared" si="807"/>
        <v>2000000</v>
      </c>
      <c r="EOL1360" s="84" t="s">
        <v>247</v>
      </c>
      <c r="EOM1360" s="84" t="s">
        <v>4692</v>
      </c>
      <c r="EON1360" s="84">
        <f>EON1356</f>
        <v>0</v>
      </c>
      <c r="EOO1360" s="84">
        <f t="shared" si="808"/>
        <v>0</v>
      </c>
      <c r="EOP1360" s="84">
        <f t="shared" si="808"/>
        <v>0</v>
      </c>
      <c r="EOQ1360" s="84">
        <f t="shared" si="808"/>
        <v>0</v>
      </c>
      <c r="EOR1360" s="84">
        <f t="shared" si="808"/>
        <v>2000000</v>
      </c>
      <c r="EOS1360" s="84">
        <f t="shared" si="808"/>
        <v>0</v>
      </c>
      <c r="EOT1360" s="84">
        <f t="shared" si="808"/>
        <v>0</v>
      </c>
      <c r="EOU1360" s="84">
        <f t="shared" si="808"/>
        <v>2000000</v>
      </c>
      <c r="EOV1360" s="84">
        <f t="shared" si="808"/>
        <v>2000000</v>
      </c>
      <c r="EPB1360" s="84" t="s">
        <v>247</v>
      </c>
      <c r="EPC1360" s="84" t="s">
        <v>4692</v>
      </c>
      <c r="EPD1360" s="84">
        <f>EPD1356</f>
        <v>0</v>
      </c>
      <c r="EPE1360" s="84">
        <f t="shared" si="808"/>
        <v>0</v>
      </c>
      <c r="EPF1360" s="84">
        <f t="shared" si="808"/>
        <v>0</v>
      </c>
      <c r="EPG1360" s="84">
        <f t="shared" si="808"/>
        <v>0</v>
      </c>
      <c r="EPH1360" s="84">
        <f t="shared" si="808"/>
        <v>2000000</v>
      </c>
      <c r="EPI1360" s="84">
        <f t="shared" si="808"/>
        <v>0</v>
      </c>
      <c r="EPJ1360" s="84">
        <f t="shared" si="808"/>
        <v>0</v>
      </c>
      <c r="EPK1360" s="84">
        <f t="shared" si="808"/>
        <v>2000000</v>
      </c>
      <c r="EPL1360" s="84">
        <f t="shared" si="808"/>
        <v>2000000</v>
      </c>
      <c r="EPR1360" s="84" t="s">
        <v>247</v>
      </c>
      <c r="EPS1360" s="84" t="s">
        <v>4692</v>
      </c>
      <c r="EPT1360" s="84">
        <f>EPT1356</f>
        <v>0</v>
      </c>
      <c r="EPU1360" s="84">
        <f t="shared" si="808"/>
        <v>0</v>
      </c>
      <c r="EPV1360" s="84">
        <f t="shared" si="808"/>
        <v>0</v>
      </c>
      <c r="EPW1360" s="84">
        <f t="shared" si="808"/>
        <v>0</v>
      </c>
      <c r="EPX1360" s="84">
        <f t="shared" si="808"/>
        <v>2000000</v>
      </c>
      <c r="EPY1360" s="84">
        <f t="shared" si="808"/>
        <v>0</v>
      </c>
      <c r="EPZ1360" s="84">
        <f t="shared" si="808"/>
        <v>0</v>
      </c>
      <c r="EQA1360" s="84">
        <f t="shared" si="808"/>
        <v>2000000</v>
      </c>
      <c r="EQB1360" s="84">
        <f t="shared" si="808"/>
        <v>2000000</v>
      </c>
      <c r="EQH1360" s="84" t="s">
        <v>247</v>
      </c>
      <c r="EQI1360" s="84" t="s">
        <v>4692</v>
      </c>
      <c r="EQJ1360" s="84">
        <f>EQJ1356</f>
        <v>0</v>
      </c>
      <c r="EQK1360" s="84">
        <f t="shared" si="808"/>
        <v>0</v>
      </c>
      <c r="EQL1360" s="84">
        <f t="shared" si="808"/>
        <v>0</v>
      </c>
      <c r="EQM1360" s="84">
        <f t="shared" si="808"/>
        <v>0</v>
      </c>
      <c r="EQN1360" s="84">
        <f t="shared" si="808"/>
        <v>2000000</v>
      </c>
      <c r="EQO1360" s="84">
        <f t="shared" si="808"/>
        <v>0</v>
      </c>
      <c r="EQP1360" s="84">
        <f t="shared" si="808"/>
        <v>0</v>
      </c>
      <c r="EQQ1360" s="84">
        <f t="shared" si="808"/>
        <v>2000000</v>
      </c>
      <c r="EQR1360" s="84">
        <f t="shared" si="808"/>
        <v>2000000</v>
      </c>
      <c r="EQX1360" s="84" t="s">
        <v>247</v>
      </c>
      <c r="EQY1360" s="84" t="s">
        <v>4692</v>
      </c>
      <c r="EQZ1360" s="84">
        <f>EQZ1356</f>
        <v>0</v>
      </c>
      <c r="ERA1360" s="84">
        <f t="shared" si="809"/>
        <v>0</v>
      </c>
      <c r="ERB1360" s="84">
        <f t="shared" si="809"/>
        <v>0</v>
      </c>
      <c r="ERC1360" s="84">
        <f t="shared" si="809"/>
        <v>0</v>
      </c>
      <c r="ERD1360" s="84">
        <f t="shared" si="809"/>
        <v>2000000</v>
      </c>
      <c r="ERE1360" s="84">
        <f t="shared" si="809"/>
        <v>0</v>
      </c>
      <c r="ERF1360" s="84">
        <f t="shared" si="809"/>
        <v>0</v>
      </c>
      <c r="ERG1360" s="84">
        <f t="shared" si="809"/>
        <v>2000000</v>
      </c>
      <c r="ERH1360" s="84">
        <f t="shared" si="809"/>
        <v>2000000</v>
      </c>
      <c r="ERN1360" s="84" t="s">
        <v>247</v>
      </c>
      <c r="ERO1360" s="84" t="s">
        <v>4692</v>
      </c>
      <c r="ERP1360" s="84">
        <f>ERP1356</f>
        <v>0</v>
      </c>
      <c r="ERQ1360" s="84">
        <f t="shared" si="809"/>
        <v>0</v>
      </c>
      <c r="ERR1360" s="84">
        <f t="shared" si="809"/>
        <v>0</v>
      </c>
      <c r="ERS1360" s="84">
        <f t="shared" si="809"/>
        <v>0</v>
      </c>
      <c r="ERT1360" s="84">
        <f t="shared" si="809"/>
        <v>2000000</v>
      </c>
      <c r="ERU1360" s="84">
        <f t="shared" si="809"/>
        <v>0</v>
      </c>
      <c r="ERV1360" s="84">
        <f t="shared" si="809"/>
        <v>0</v>
      </c>
      <c r="ERW1360" s="84">
        <f t="shared" si="809"/>
        <v>2000000</v>
      </c>
      <c r="ERX1360" s="84">
        <f t="shared" si="809"/>
        <v>2000000</v>
      </c>
      <c r="ESD1360" s="84" t="s">
        <v>247</v>
      </c>
      <c r="ESE1360" s="84" t="s">
        <v>4692</v>
      </c>
      <c r="ESF1360" s="84">
        <f>ESF1356</f>
        <v>0</v>
      </c>
      <c r="ESG1360" s="84">
        <f t="shared" si="809"/>
        <v>0</v>
      </c>
      <c r="ESH1360" s="84">
        <f t="shared" si="809"/>
        <v>0</v>
      </c>
      <c r="ESI1360" s="84">
        <f t="shared" si="809"/>
        <v>0</v>
      </c>
      <c r="ESJ1360" s="84">
        <f t="shared" si="809"/>
        <v>2000000</v>
      </c>
      <c r="ESK1360" s="84">
        <f t="shared" si="809"/>
        <v>0</v>
      </c>
      <c r="ESL1360" s="84">
        <f t="shared" si="809"/>
        <v>0</v>
      </c>
      <c r="ESM1360" s="84">
        <f t="shared" si="809"/>
        <v>2000000</v>
      </c>
      <c r="ESN1360" s="84">
        <f t="shared" si="809"/>
        <v>2000000</v>
      </c>
      <c r="EST1360" s="84" t="s">
        <v>247</v>
      </c>
      <c r="ESU1360" s="84" t="s">
        <v>4692</v>
      </c>
      <c r="ESV1360" s="84">
        <f>ESV1356</f>
        <v>0</v>
      </c>
      <c r="ESW1360" s="84">
        <f t="shared" si="809"/>
        <v>0</v>
      </c>
      <c r="ESX1360" s="84">
        <f t="shared" si="809"/>
        <v>0</v>
      </c>
      <c r="ESY1360" s="84">
        <f t="shared" si="809"/>
        <v>0</v>
      </c>
      <c r="ESZ1360" s="84">
        <f t="shared" si="809"/>
        <v>2000000</v>
      </c>
      <c r="ETA1360" s="84">
        <f t="shared" si="809"/>
        <v>0</v>
      </c>
      <c r="ETB1360" s="84">
        <f t="shared" si="809"/>
        <v>0</v>
      </c>
      <c r="ETC1360" s="84">
        <f t="shared" si="809"/>
        <v>2000000</v>
      </c>
      <c r="ETD1360" s="84">
        <f t="shared" si="809"/>
        <v>2000000</v>
      </c>
      <c r="ETJ1360" s="84" t="s">
        <v>247</v>
      </c>
      <c r="ETK1360" s="84" t="s">
        <v>4692</v>
      </c>
      <c r="ETL1360" s="84">
        <f>ETL1356</f>
        <v>0</v>
      </c>
      <c r="ETM1360" s="84">
        <f t="shared" si="810"/>
        <v>0</v>
      </c>
      <c r="ETN1360" s="84">
        <f t="shared" si="810"/>
        <v>0</v>
      </c>
      <c r="ETO1360" s="84">
        <f t="shared" si="810"/>
        <v>0</v>
      </c>
      <c r="ETP1360" s="84">
        <f t="shared" si="810"/>
        <v>2000000</v>
      </c>
      <c r="ETQ1360" s="84">
        <f t="shared" si="810"/>
        <v>0</v>
      </c>
      <c r="ETR1360" s="84">
        <f t="shared" si="810"/>
        <v>0</v>
      </c>
      <c r="ETS1360" s="84">
        <f t="shared" si="810"/>
        <v>2000000</v>
      </c>
      <c r="ETT1360" s="84">
        <f t="shared" si="810"/>
        <v>2000000</v>
      </c>
      <c r="ETZ1360" s="84" t="s">
        <v>247</v>
      </c>
      <c r="EUA1360" s="84" t="s">
        <v>4692</v>
      </c>
      <c r="EUB1360" s="84">
        <f>EUB1356</f>
        <v>0</v>
      </c>
      <c r="EUC1360" s="84">
        <f t="shared" si="810"/>
        <v>0</v>
      </c>
      <c r="EUD1360" s="84">
        <f t="shared" si="810"/>
        <v>0</v>
      </c>
      <c r="EUE1360" s="84">
        <f t="shared" si="810"/>
        <v>0</v>
      </c>
      <c r="EUF1360" s="84">
        <f t="shared" si="810"/>
        <v>2000000</v>
      </c>
      <c r="EUG1360" s="84">
        <f t="shared" si="810"/>
        <v>0</v>
      </c>
      <c r="EUH1360" s="84">
        <f t="shared" si="810"/>
        <v>0</v>
      </c>
      <c r="EUI1360" s="84">
        <f t="shared" si="810"/>
        <v>2000000</v>
      </c>
      <c r="EUJ1360" s="84">
        <f t="shared" si="810"/>
        <v>2000000</v>
      </c>
      <c r="EUP1360" s="84" t="s">
        <v>247</v>
      </c>
      <c r="EUQ1360" s="84" t="s">
        <v>4692</v>
      </c>
      <c r="EUR1360" s="84">
        <f>EUR1356</f>
        <v>0</v>
      </c>
      <c r="EUS1360" s="84">
        <f t="shared" si="810"/>
        <v>0</v>
      </c>
      <c r="EUT1360" s="84">
        <f t="shared" si="810"/>
        <v>0</v>
      </c>
      <c r="EUU1360" s="84">
        <f t="shared" si="810"/>
        <v>0</v>
      </c>
      <c r="EUV1360" s="84">
        <f t="shared" si="810"/>
        <v>2000000</v>
      </c>
      <c r="EUW1360" s="84">
        <f t="shared" si="810"/>
        <v>0</v>
      </c>
      <c r="EUX1360" s="84">
        <f t="shared" si="810"/>
        <v>0</v>
      </c>
      <c r="EUY1360" s="84">
        <f t="shared" si="810"/>
        <v>2000000</v>
      </c>
      <c r="EUZ1360" s="84">
        <f t="shared" si="810"/>
        <v>2000000</v>
      </c>
      <c r="EVF1360" s="84" t="s">
        <v>247</v>
      </c>
      <c r="EVG1360" s="84" t="s">
        <v>4692</v>
      </c>
      <c r="EVH1360" s="84">
        <f>EVH1356</f>
        <v>0</v>
      </c>
      <c r="EVI1360" s="84">
        <f t="shared" si="810"/>
        <v>0</v>
      </c>
      <c r="EVJ1360" s="84">
        <f t="shared" si="810"/>
        <v>0</v>
      </c>
      <c r="EVK1360" s="84">
        <f t="shared" si="810"/>
        <v>0</v>
      </c>
      <c r="EVL1360" s="84">
        <f t="shared" si="810"/>
        <v>2000000</v>
      </c>
      <c r="EVM1360" s="84">
        <f t="shared" si="810"/>
        <v>0</v>
      </c>
      <c r="EVN1360" s="84">
        <f t="shared" si="810"/>
        <v>0</v>
      </c>
      <c r="EVO1360" s="84">
        <f t="shared" si="810"/>
        <v>2000000</v>
      </c>
      <c r="EVP1360" s="84">
        <f t="shared" si="810"/>
        <v>2000000</v>
      </c>
      <c r="EVV1360" s="84" t="s">
        <v>247</v>
      </c>
      <c r="EVW1360" s="84" t="s">
        <v>4692</v>
      </c>
      <c r="EVX1360" s="84">
        <f>EVX1356</f>
        <v>0</v>
      </c>
      <c r="EVY1360" s="84">
        <f t="shared" si="811"/>
        <v>0</v>
      </c>
      <c r="EVZ1360" s="84">
        <f t="shared" si="811"/>
        <v>0</v>
      </c>
      <c r="EWA1360" s="84">
        <f t="shared" si="811"/>
        <v>0</v>
      </c>
      <c r="EWB1360" s="84">
        <f t="shared" si="811"/>
        <v>2000000</v>
      </c>
      <c r="EWC1360" s="84">
        <f t="shared" si="811"/>
        <v>0</v>
      </c>
      <c r="EWD1360" s="84">
        <f t="shared" si="811"/>
        <v>0</v>
      </c>
      <c r="EWE1360" s="84">
        <f t="shared" si="811"/>
        <v>2000000</v>
      </c>
      <c r="EWF1360" s="84">
        <f t="shared" si="811"/>
        <v>2000000</v>
      </c>
      <c r="EWL1360" s="84" t="s">
        <v>247</v>
      </c>
      <c r="EWM1360" s="84" t="s">
        <v>4692</v>
      </c>
      <c r="EWN1360" s="84">
        <f>EWN1356</f>
        <v>0</v>
      </c>
      <c r="EWO1360" s="84">
        <f t="shared" si="811"/>
        <v>0</v>
      </c>
      <c r="EWP1360" s="84">
        <f t="shared" si="811"/>
        <v>0</v>
      </c>
      <c r="EWQ1360" s="84">
        <f t="shared" si="811"/>
        <v>0</v>
      </c>
      <c r="EWR1360" s="84">
        <f t="shared" si="811"/>
        <v>2000000</v>
      </c>
      <c r="EWS1360" s="84">
        <f t="shared" si="811"/>
        <v>0</v>
      </c>
      <c r="EWT1360" s="84">
        <f t="shared" si="811"/>
        <v>0</v>
      </c>
      <c r="EWU1360" s="84">
        <f t="shared" si="811"/>
        <v>2000000</v>
      </c>
      <c r="EWV1360" s="84">
        <f t="shared" si="811"/>
        <v>2000000</v>
      </c>
      <c r="EXB1360" s="84" t="s">
        <v>247</v>
      </c>
      <c r="EXC1360" s="84" t="s">
        <v>4692</v>
      </c>
      <c r="EXD1360" s="84">
        <f>EXD1356</f>
        <v>0</v>
      </c>
      <c r="EXE1360" s="84">
        <f t="shared" si="811"/>
        <v>0</v>
      </c>
      <c r="EXF1360" s="84">
        <f t="shared" si="811"/>
        <v>0</v>
      </c>
      <c r="EXG1360" s="84">
        <f t="shared" si="811"/>
        <v>0</v>
      </c>
      <c r="EXH1360" s="84">
        <f t="shared" si="811"/>
        <v>2000000</v>
      </c>
      <c r="EXI1360" s="84">
        <f t="shared" si="811"/>
        <v>0</v>
      </c>
      <c r="EXJ1360" s="84">
        <f t="shared" si="811"/>
        <v>0</v>
      </c>
      <c r="EXK1360" s="84">
        <f t="shared" si="811"/>
        <v>2000000</v>
      </c>
      <c r="EXL1360" s="84">
        <f t="shared" si="811"/>
        <v>2000000</v>
      </c>
      <c r="EXR1360" s="84" t="s">
        <v>247</v>
      </c>
      <c r="EXS1360" s="84" t="s">
        <v>4692</v>
      </c>
      <c r="EXT1360" s="84">
        <f>EXT1356</f>
        <v>0</v>
      </c>
      <c r="EXU1360" s="84">
        <f t="shared" si="811"/>
        <v>0</v>
      </c>
      <c r="EXV1360" s="84">
        <f t="shared" si="811"/>
        <v>0</v>
      </c>
      <c r="EXW1360" s="84">
        <f t="shared" si="811"/>
        <v>0</v>
      </c>
      <c r="EXX1360" s="84">
        <f t="shared" si="811"/>
        <v>2000000</v>
      </c>
      <c r="EXY1360" s="84">
        <f t="shared" si="811"/>
        <v>0</v>
      </c>
      <c r="EXZ1360" s="84">
        <f t="shared" si="811"/>
        <v>0</v>
      </c>
      <c r="EYA1360" s="84">
        <f t="shared" si="811"/>
        <v>2000000</v>
      </c>
      <c r="EYB1360" s="84">
        <f t="shared" si="811"/>
        <v>2000000</v>
      </c>
      <c r="EYH1360" s="84" t="s">
        <v>247</v>
      </c>
      <c r="EYI1360" s="84" t="s">
        <v>4692</v>
      </c>
      <c r="EYJ1360" s="84">
        <f>EYJ1356</f>
        <v>0</v>
      </c>
      <c r="EYK1360" s="84">
        <f t="shared" si="812"/>
        <v>0</v>
      </c>
      <c r="EYL1360" s="84">
        <f t="shared" si="812"/>
        <v>0</v>
      </c>
      <c r="EYM1360" s="84">
        <f t="shared" si="812"/>
        <v>0</v>
      </c>
      <c r="EYN1360" s="84">
        <f t="shared" si="812"/>
        <v>2000000</v>
      </c>
      <c r="EYO1360" s="84">
        <f t="shared" si="812"/>
        <v>0</v>
      </c>
      <c r="EYP1360" s="84">
        <f t="shared" si="812"/>
        <v>0</v>
      </c>
      <c r="EYQ1360" s="84">
        <f t="shared" si="812"/>
        <v>2000000</v>
      </c>
      <c r="EYR1360" s="84">
        <f t="shared" si="812"/>
        <v>2000000</v>
      </c>
      <c r="EYX1360" s="84" t="s">
        <v>247</v>
      </c>
      <c r="EYY1360" s="84" t="s">
        <v>4692</v>
      </c>
      <c r="EYZ1360" s="84">
        <f>EYZ1356</f>
        <v>0</v>
      </c>
      <c r="EZA1360" s="84">
        <f t="shared" si="812"/>
        <v>0</v>
      </c>
      <c r="EZB1360" s="84">
        <f t="shared" si="812"/>
        <v>0</v>
      </c>
      <c r="EZC1360" s="84">
        <f t="shared" si="812"/>
        <v>0</v>
      </c>
      <c r="EZD1360" s="84">
        <f t="shared" si="812"/>
        <v>2000000</v>
      </c>
      <c r="EZE1360" s="84">
        <f t="shared" si="812"/>
        <v>0</v>
      </c>
      <c r="EZF1360" s="84">
        <f t="shared" si="812"/>
        <v>0</v>
      </c>
      <c r="EZG1360" s="84">
        <f t="shared" si="812"/>
        <v>2000000</v>
      </c>
      <c r="EZH1360" s="84">
        <f t="shared" si="812"/>
        <v>2000000</v>
      </c>
      <c r="EZN1360" s="84" t="s">
        <v>247</v>
      </c>
      <c r="EZO1360" s="84" t="s">
        <v>4692</v>
      </c>
      <c r="EZP1360" s="84">
        <f>EZP1356</f>
        <v>0</v>
      </c>
      <c r="EZQ1360" s="84">
        <f t="shared" si="812"/>
        <v>0</v>
      </c>
      <c r="EZR1360" s="84">
        <f t="shared" si="812"/>
        <v>0</v>
      </c>
      <c r="EZS1360" s="84">
        <f t="shared" si="812"/>
        <v>0</v>
      </c>
      <c r="EZT1360" s="84">
        <f t="shared" si="812"/>
        <v>2000000</v>
      </c>
      <c r="EZU1360" s="84">
        <f t="shared" si="812"/>
        <v>0</v>
      </c>
      <c r="EZV1360" s="84">
        <f t="shared" si="812"/>
        <v>0</v>
      </c>
      <c r="EZW1360" s="84">
        <f t="shared" si="812"/>
        <v>2000000</v>
      </c>
      <c r="EZX1360" s="84">
        <f t="shared" si="812"/>
        <v>2000000</v>
      </c>
      <c r="FAD1360" s="84" t="s">
        <v>247</v>
      </c>
      <c r="FAE1360" s="84" t="s">
        <v>4692</v>
      </c>
      <c r="FAF1360" s="84">
        <f>FAF1356</f>
        <v>0</v>
      </c>
      <c r="FAG1360" s="84">
        <f t="shared" si="812"/>
        <v>0</v>
      </c>
      <c r="FAH1360" s="84">
        <f t="shared" si="812"/>
        <v>0</v>
      </c>
      <c r="FAI1360" s="84">
        <f t="shared" si="812"/>
        <v>0</v>
      </c>
      <c r="FAJ1360" s="84">
        <f t="shared" si="812"/>
        <v>2000000</v>
      </c>
      <c r="FAK1360" s="84">
        <f t="shared" si="812"/>
        <v>0</v>
      </c>
      <c r="FAL1360" s="84">
        <f t="shared" si="812"/>
        <v>0</v>
      </c>
      <c r="FAM1360" s="84">
        <f t="shared" si="812"/>
        <v>2000000</v>
      </c>
      <c r="FAN1360" s="84">
        <f t="shared" si="812"/>
        <v>2000000</v>
      </c>
      <c r="FAT1360" s="84" t="s">
        <v>247</v>
      </c>
      <c r="FAU1360" s="84" t="s">
        <v>4692</v>
      </c>
      <c r="FAV1360" s="84">
        <f>FAV1356</f>
        <v>0</v>
      </c>
      <c r="FAW1360" s="84">
        <f t="shared" si="813"/>
        <v>0</v>
      </c>
      <c r="FAX1360" s="84">
        <f t="shared" si="813"/>
        <v>0</v>
      </c>
      <c r="FAY1360" s="84">
        <f t="shared" si="813"/>
        <v>0</v>
      </c>
      <c r="FAZ1360" s="84">
        <f t="shared" si="813"/>
        <v>2000000</v>
      </c>
      <c r="FBA1360" s="84">
        <f t="shared" si="813"/>
        <v>0</v>
      </c>
      <c r="FBB1360" s="84">
        <f t="shared" si="813"/>
        <v>0</v>
      </c>
      <c r="FBC1360" s="84">
        <f t="shared" si="813"/>
        <v>2000000</v>
      </c>
      <c r="FBD1360" s="84">
        <f t="shared" si="813"/>
        <v>2000000</v>
      </c>
      <c r="FBJ1360" s="84" t="s">
        <v>247</v>
      </c>
      <c r="FBK1360" s="84" t="s">
        <v>4692</v>
      </c>
      <c r="FBL1360" s="84">
        <f>FBL1356</f>
        <v>0</v>
      </c>
      <c r="FBM1360" s="84">
        <f t="shared" si="813"/>
        <v>0</v>
      </c>
      <c r="FBN1360" s="84">
        <f t="shared" si="813"/>
        <v>0</v>
      </c>
      <c r="FBO1360" s="84">
        <f t="shared" si="813"/>
        <v>0</v>
      </c>
      <c r="FBP1360" s="84">
        <f t="shared" si="813"/>
        <v>2000000</v>
      </c>
      <c r="FBQ1360" s="84">
        <f t="shared" si="813"/>
        <v>0</v>
      </c>
      <c r="FBR1360" s="84">
        <f t="shared" si="813"/>
        <v>0</v>
      </c>
      <c r="FBS1360" s="84">
        <f t="shared" si="813"/>
        <v>2000000</v>
      </c>
      <c r="FBT1360" s="84">
        <f t="shared" si="813"/>
        <v>2000000</v>
      </c>
      <c r="FBZ1360" s="84" t="s">
        <v>247</v>
      </c>
      <c r="FCA1360" s="84" t="s">
        <v>4692</v>
      </c>
      <c r="FCB1360" s="84">
        <f>FCB1356</f>
        <v>0</v>
      </c>
      <c r="FCC1360" s="84">
        <f t="shared" si="813"/>
        <v>0</v>
      </c>
      <c r="FCD1360" s="84">
        <f t="shared" si="813"/>
        <v>0</v>
      </c>
      <c r="FCE1360" s="84">
        <f t="shared" si="813"/>
        <v>0</v>
      </c>
      <c r="FCF1360" s="84">
        <f t="shared" si="813"/>
        <v>2000000</v>
      </c>
      <c r="FCG1360" s="84">
        <f t="shared" si="813"/>
        <v>0</v>
      </c>
      <c r="FCH1360" s="84">
        <f t="shared" si="813"/>
        <v>0</v>
      </c>
      <c r="FCI1360" s="84">
        <f t="shared" si="813"/>
        <v>2000000</v>
      </c>
      <c r="FCJ1360" s="84">
        <f t="shared" si="813"/>
        <v>2000000</v>
      </c>
      <c r="FCP1360" s="84" t="s">
        <v>247</v>
      </c>
      <c r="FCQ1360" s="84" t="s">
        <v>4692</v>
      </c>
      <c r="FCR1360" s="84">
        <f>FCR1356</f>
        <v>0</v>
      </c>
      <c r="FCS1360" s="84">
        <f t="shared" si="813"/>
        <v>0</v>
      </c>
      <c r="FCT1360" s="84">
        <f t="shared" si="813"/>
        <v>0</v>
      </c>
      <c r="FCU1360" s="84">
        <f t="shared" si="813"/>
        <v>0</v>
      </c>
      <c r="FCV1360" s="84">
        <f t="shared" si="813"/>
        <v>2000000</v>
      </c>
      <c r="FCW1360" s="84">
        <f t="shared" si="813"/>
        <v>0</v>
      </c>
      <c r="FCX1360" s="84">
        <f t="shared" si="813"/>
        <v>0</v>
      </c>
      <c r="FCY1360" s="84">
        <f t="shared" si="813"/>
        <v>2000000</v>
      </c>
      <c r="FCZ1360" s="84">
        <f t="shared" si="813"/>
        <v>2000000</v>
      </c>
      <c r="FDF1360" s="84" t="s">
        <v>247</v>
      </c>
      <c r="FDG1360" s="84" t="s">
        <v>4692</v>
      </c>
      <c r="FDH1360" s="84">
        <f>FDH1356</f>
        <v>0</v>
      </c>
      <c r="FDI1360" s="84">
        <f t="shared" si="814"/>
        <v>0</v>
      </c>
      <c r="FDJ1360" s="84">
        <f t="shared" si="814"/>
        <v>0</v>
      </c>
      <c r="FDK1360" s="84">
        <f t="shared" si="814"/>
        <v>0</v>
      </c>
      <c r="FDL1360" s="84">
        <f t="shared" si="814"/>
        <v>2000000</v>
      </c>
      <c r="FDM1360" s="84">
        <f t="shared" si="814"/>
        <v>0</v>
      </c>
      <c r="FDN1360" s="84">
        <f t="shared" si="814"/>
        <v>0</v>
      </c>
      <c r="FDO1360" s="84">
        <f t="shared" si="814"/>
        <v>2000000</v>
      </c>
      <c r="FDP1360" s="84">
        <f t="shared" si="814"/>
        <v>2000000</v>
      </c>
      <c r="FDV1360" s="84" t="s">
        <v>247</v>
      </c>
      <c r="FDW1360" s="84" t="s">
        <v>4692</v>
      </c>
      <c r="FDX1360" s="84">
        <f>FDX1356</f>
        <v>0</v>
      </c>
      <c r="FDY1360" s="84">
        <f t="shared" si="814"/>
        <v>0</v>
      </c>
      <c r="FDZ1360" s="84">
        <f t="shared" si="814"/>
        <v>0</v>
      </c>
      <c r="FEA1360" s="84">
        <f t="shared" si="814"/>
        <v>0</v>
      </c>
      <c r="FEB1360" s="84">
        <f t="shared" si="814"/>
        <v>2000000</v>
      </c>
      <c r="FEC1360" s="84">
        <f t="shared" si="814"/>
        <v>0</v>
      </c>
      <c r="FED1360" s="84">
        <f t="shared" si="814"/>
        <v>0</v>
      </c>
      <c r="FEE1360" s="84">
        <f t="shared" si="814"/>
        <v>2000000</v>
      </c>
      <c r="FEF1360" s="84">
        <f t="shared" si="814"/>
        <v>2000000</v>
      </c>
      <c r="FEL1360" s="84" t="s">
        <v>247</v>
      </c>
      <c r="FEM1360" s="84" t="s">
        <v>4692</v>
      </c>
      <c r="FEN1360" s="84">
        <f>FEN1356</f>
        <v>0</v>
      </c>
      <c r="FEO1360" s="84">
        <f t="shared" si="814"/>
        <v>0</v>
      </c>
      <c r="FEP1360" s="84">
        <f t="shared" si="814"/>
        <v>0</v>
      </c>
      <c r="FEQ1360" s="84">
        <f t="shared" si="814"/>
        <v>0</v>
      </c>
      <c r="FER1360" s="84">
        <f t="shared" si="814"/>
        <v>2000000</v>
      </c>
      <c r="FES1360" s="84">
        <f t="shared" si="814"/>
        <v>0</v>
      </c>
      <c r="FET1360" s="84">
        <f t="shared" si="814"/>
        <v>0</v>
      </c>
      <c r="FEU1360" s="84">
        <f t="shared" si="814"/>
        <v>2000000</v>
      </c>
      <c r="FEV1360" s="84">
        <f t="shared" si="814"/>
        <v>2000000</v>
      </c>
      <c r="FFB1360" s="84" t="s">
        <v>247</v>
      </c>
      <c r="FFC1360" s="84" t="s">
        <v>4692</v>
      </c>
      <c r="FFD1360" s="84">
        <f>FFD1356</f>
        <v>0</v>
      </c>
      <c r="FFE1360" s="84">
        <f t="shared" si="814"/>
        <v>0</v>
      </c>
      <c r="FFF1360" s="84">
        <f t="shared" si="814"/>
        <v>0</v>
      </c>
      <c r="FFG1360" s="84">
        <f t="shared" si="814"/>
        <v>0</v>
      </c>
      <c r="FFH1360" s="84">
        <f t="shared" si="814"/>
        <v>2000000</v>
      </c>
      <c r="FFI1360" s="84">
        <f t="shared" si="814"/>
        <v>0</v>
      </c>
      <c r="FFJ1360" s="84">
        <f t="shared" si="814"/>
        <v>0</v>
      </c>
      <c r="FFK1360" s="84">
        <f t="shared" si="814"/>
        <v>2000000</v>
      </c>
      <c r="FFL1360" s="84">
        <f t="shared" si="814"/>
        <v>2000000</v>
      </c>
      <c r="FFR1360" s="84" t="s">
        <v>247</v>
      </c>
      <c r="FFS1360" s="84" t="s">
        <v>4692</v>
      </c>
      <c r="FFT1360" s="84">
        <f>FFT1356</f>
        <v>0</v>
      </c>
      <c r="FFU1360" s="84">
        <f t="shared" si="815"/>
        <v>0</v>
      </c>
      <c r="FFV1360" s="84">
        <f t="shared" si="815"/>
        <v>0</v>
      </c>
      <c r="FFW1360" s="84">
        <f t="shared" si="815"/>
        <v>0</v>
      </c>
      <c r="FFX1360" s="84">
        <f t="shared" si="815"/>
        <v>2000000</v>
      </c>
      <c r="FFY1360" s="84">
        <f t="shared" si="815"/>
        <v>0</v>
      </c>
      <c r="FFZ1360" s="84">
        <f t="shared" si="815"/>
        <v>0</v>
      </c>
      <c r="FGA1360" s="84">
        <f t="shared" si="815"/>
        <v>2000000</v>
      </c>
      <c r="FGB1360" s="84">
        <f t="shared" si="815"/>
        <v>2000000</v>
      </c>
      <c r="FGH1360" s="84" t="s">
        <v>247</v>
      </c>
      <c r="FGI1360" s="84" t="s">
        <v>4692</v>
      </c>
      <c r="FGJ1360" s="84">
        <f>FGJ1356</f>
        <v>0</v>
      </c>
      <c r="FGK1360" s="84">
        <f t="shared" si="815"/>
        <v>0</v>
      </c>
      <c r="FGL1360" s="84">
        <f t="shared" si="815"/>
        <v>0</v>
      </c>
      <c r="FGM1360" s="84">
        <f t="shared" si="815"/>
        <v>0</v>
      </c>
      <c r="FGN1360" s="84">
        <f t="shared" si="815"/>
        <v>2000000</v>
      </c>
      <c r="FGO1360" s="84">
        <f t="shared" si="815"/>
        <v>0</v>
      </c>
      <c r="FGP1360" s="84">
        <f t="shared" si="815"/>
        <v>0</v>
      </c>
      <c r="FGQ1360" s="84">
        <f t="shared" si="815"/>
        <v>2000000</v>
      </c>
      <c r="FGR1360" s="84">
        <f t="shared" si="815"/>
        <v>2000000</v>
      </c>
      <c r="FGX1360" s="84" t="s">
        <v>247</v>
      </c>
      <c r="FGY1360" s="84" t="s">
        <v>4692</v>
      </c>
      <c r="FGZ1360" s="84">
        <f>FGZ1356</f>
        <v>0</v>
      </c>
      <c r="FHA1360" s="84">
        <f t="shared" si="815"/>
        <v>0</v>
      </c>
      <c r="FHB1360" s="84">
        <f t="shared" si="815"/>
        <v>0</v>
      </c>
      <c r="FHC1360" s="84">
        <f t="shared" si="815"/>
        <v>0</v>
      </c>
      <c r="FHD1360" s="84">
        <f t="shared" si="815"/>
        <v>2000000</v>
      </c>
      <c r="FHE1360" s="84">
        <f t="shared" si="815"/>
        <v>0</v>
      </c>
      <c r="FHF1360" s="84">
        <f t="shared" si="815"/>
        <v>0</v>
      </c>
      <c r="FHG1360" s="84">
        <f t="shared" si="815"/>
        <v>2000000</v>
      </c>
      <c r="FHH1360" s="84">
        <f t="shared" si="815"/>
        <v>2000000</v>
      </c>
      <c r="FHN1360" s="84" t="s">
        <v>247</v>
      </c>
      <c r="FHO1360" s="84" t="s">
        <v>4692</v>
      </c>
      <c r="FHP1360" s="84">
        <f>FHP1356</f>
        <v>0</v>
      </c>
      <c r="FHQ1360" s="84">
        <f t="shared" si="815"/>
        <v>0</v>
      </c>
      <c r="FHR1360" s="84">
        <f t="shared" si="815"/>
        <v>0</v>
      </c>
      <c r="FHS1360" s="84">
        <f t="shared" si="815"/>
        <v>0</v>
      </c>
      <c r="FHT1360" s="84">
        <f t="shared" si="815"/>
        <v>2000000</v>
      </c>
      <c r="FHU1360" s="84">
        <f t="shared" si="815"/>
        <v>0</v>
      </c>
      <c r="FHV1360" s="84">
        <f t="shared" si="815"/>
        <v>0</v>
      </c>
      <c r="FHW1360" s="84">
        <f t="shared" si="815"/>
        <v>2000000</v>
      </c>
      <c r="FHX1360" s="84">
        <f t="shared" si="815"/>
        <v>2000000</v>
      </c>
      <c r="FID1360" s="84" t="s">
        <v>247</v>
      </c>
      <c r="FIE1360" s="84" t="s">
        <v>4692</v>
      </c>
      <c r="FIF1360" s="84">
        <f>FIF1356</f>
        <v>0</v>
      </c>
      <c r="FIG1360" s="84">
        <f t="shared" si="816"/>
        <v>0</v>
      </c>
      <c r="FIH1360" s="84">
        <f t="shared" si="816"/>
        <v>0</v>
      </c>
      <c r="FII1360" s="84">
        <f t="shared" si="816"/>
        <v>0</v>
      </c>
      <c r="FIJ1360" s="84">
        <f t="shared" si="816"/>
        <v>2000000</v>
      </c>
      <c r="FIK1360" s="84">
        <f t="shared" si="816"/>
        <v>0</v>
      </c>
      <c r="FIL1360" s="84">
        <f t="shared" si="816"/>
        <v>0</v>
      </c>
      <c r="FIM1360" s="84">
        <f t="shared" si="816"/>
        <v>2000000</v>
      </c>
      <c r="FIN1360" s="84">
        <f t="shared" si="816"/>
        <v>2000000</v>
      </c>
      <c r="FIT1360" s="84" t="s">
        <v>247</v>
      </c>
      <c r="FIU1360" s="84" t="s">
        <v>4692</v>
      </c>
      <c r="FIV1360" s="84">
        <f>FIV1356</f>
        <v>0</v>
      </c>
      <c r="FIW1360" s="84">
        <f t="shared" si="816"/>
        <v>0</v>
      </c>
      <c r="FIX1360" s="84">
        <f t="shared" si="816"/>
        <v>0</v>
      </c>
      <c r="FIY1360" s="84">
        <f t="shared" si="816"/>
        <v>0</v>
      </c>
      <c r="FIZ1360" s="84">
        <f t="shared" si="816"/>
        <v>2000000</v>
      </c>
      <c r="FJA1360" s="84">
        <f t="shared" si="816"/>
        <v>0</v>
      </c>
      <c r="FJB1360" s="84">
        <f t="shared" si="816"/>
        <v>0</v>
      </c>
      <c r="FJC1360" s="84">
        <f t="shared" si="816"/>
        <v>2000000</v>
      </c>
      <c r="FJD1360" s="84">
        <f t="shared" si="816"/>
        <v>2000000</v>
      </c>
      <c r="FJJ1360" s="84" t="s">
        <v>247</v>
      </c>
      <c r="FJK1360" s="84" t="s">
        <v>4692</v>
      </c>
      <c r="FJL1360" s="84">
        <f>FJL1356</f>
        <v>0</v>
      </c>
      <c r="FJM1360" s="84">
        <f t="shared" si="816"/>
        <v>0</v>
      </c>
      <c r="FJN1360" s="84">
        <f t="shared" si="816"/>
        <v>0</v>
      </c>
      <c r="FJO1360" s="84">
        <f t="shared" si="816"/>
        <v>0</v>
      </c>
      <c r="FJP1360" s="84">
        <f t="shared" si="816"/>
        <v>2000000</v>
      </c>
      <c r="FJQ1360" s="84">
        <f t="shared" si="816"/>
        <v>0</v>
      </c>
      <c r="FJR1360" s="84">
        <f t="shared" si="816"/>
        <v>0</v>
      </c>
      <c r="FJS1360" s="84">
        <f t="shared" si="816"/>
        <v>2000000</v>
      </c>
      <c r="FJT1360" s="84">
        <f t="shared" si="816"/>
        <v>2000000</v>
      </c>
      <c r="FJZ1360" s="84" t="s">
        <v>247</v>
      </c>
      <c r="FKA1360" s="84" t="s">
        <v>4692</v>
      </c>
      <c r="FKB1360" s="84">
        <f>FKB1356</f>
        <v>0</v>
      </c>
      <c r="FKC1360" s="84">
        <f t="shared" si="816"/>
        <v>0</v>
      </c>
      <c r="FKD1360" s="84">
        <f t="shared" si="816"/>
        <v>0</v>
      </c>
      <c r="FKE1360" s="84">
        <f t="shared" si="816"/>
        <v>0</v>
      </c>
      <c r="FKF1360" s="84">
        <f t="shared" si="816"/>
        <v>2000000</v>
      </c>
      <c r="FKG1360" s="84">
        <f t="shared" si="816"/>
        <v>0</v>
      </c>
      <c r="FKH1360" s="84">
        <f t="shared" si="816"/>
        <v>0</v>
      </c>
      <c r="FKI1360" s="84">
        <f t="shared" si="816"/>
        <v>2000000</v>
      </c>
      <c r="FKJ1360" s="84">
        <f t="shared" si="816"/>
        <v>2000000</v>
      </c>
      <c r="FKP1360" s="84" t="s">
        <v>247</v>
      </c>
      <c r="FKQ1360" s="84" t="s">
        <v>4692</v>
      </c>
      <c r="FKR1360" s="84">
        <f>FKR1356</f>
        <v>0</v>
      </c>
      <c r="FKS1360" s="84">
        <f t="shared" si="817"/>
        <v>0</v>
      </c>
      <c r="FKT1360" s="84">
        <f t="shared" si="817"/>
        <v>0</v>
      </c>
      <c r="FKU1360" s="84">
        <f t="shared" si="817"/>
        <v>0</v>
      </c>
      <c r="FKV1360" s="84">
        <f t="shared" si="817"/>
        <v>2000000</v>
      </c>
      <c r="FKW1360" s="84">
        <f t="shared" si="817"/>
        <v>0</v>
      </c>
      <c r="FKX1360" s="84">
        <f t="shared" si="817"/>
        <v>0</v>
      </c>
      <c r="FKY1360" s="84">
        <f t="shared" si="817"/>
        <v>2000000</v>
      </c>
      <c r="FKZ1360" s="84">
        <f t="shared" si="817"/>
        <v>2000000</v>
      </c>
      <c r="FLF1360" s="84" t="s">
        <v>247</v>
      </c>
      <c r="FLG1360" s="84" t="s">
        <v>4692</v>
      </c>
      <c r="FLH1360" s="84">
        <f>FLH1356</f>
        <v>0</v>
      </c>
      <c r="FLI1360" s="84">
        <f t="shared" si="817"/>
        <v>0</v>
      </c>
      <c r="FLJ1360" s="84">
        <f t="shared" si="817"/>
        <v>0</v>
      </c>
      <c r="FLK1360" s="84">
        <f t="shared" si="817"/>
        <v>0</v>
      </c>
      <c r="FLL1360" s="84">
        <f t="shared" si="817"/>
        <v>2000000</v>
      </c>
      <c r="FLM1360" s="84">
        <f t="shared" si="817"/>
        <v>0</v>
      </c>
      <c r="FLN1360" s="84">
        <f t="shared" si="817"/>
        <v>0</v>
      </c>
      <c r="FLO1360" s="84">
        <f t="shared" si="817"/>
        <v>2000000</v>
      </c>
      <c r="FLP1360" s="84">
        <f t="shared" si="817"/>
        <v>2000000</v>
      </c>
      <c r="FLV1360" s="84" t="s">
        <v>247</v>
      </c>
      <c r="FLW1360" s="84" t="s">
        <v>4692</v>
      </c>
      <c r="FLX1360" s="84">
        <f>FLX1356</f>
        <v>0</v>
      </c>
      <c r="FLY1360" s="84">
        <f t="shared" si="817"/>
        <v>0</v>
      </c>
      <c r="FLZ1360" s="84">
        <f t="shared" si="817"/>
        <v>0</v>
      </c>
      <c r="FMA1360" s="84">
        <f t="shared" si="817"/>
        <v>0</v>
      </c>
      <c r="FMB1360" s="84">
        <f t="shared" si="817"/>
        <v>2000000</v>
      </c>
      <c r="FMC1360" s="84">
        <f t="shared" si="817"/>
        <v>0</v>
      </c>
      <c r="FMD1360" s="84">
        <f t="shared" si="817"/>
        <v>0</v>
      </c>
      <c r="FME1360" s="84">
        <f t="shared" si="817"/>
        <v>2000000</v>
      </c>
      <c r="FMF1360" s="84">
        <f t="shared" si="817"/>
        <v>2000000</v>
      </c>
      <c r="FML1360" s="84" t="s">
        <v>247</v>
      </c>
      <c r="FMM1360" s="84" t="s">
        <v>4692</v>
      </c>
      <c r="FMN1360" s="84">
        <f>FMN1356</f>
        <v>0</v>
      </c>
      <c r="FMO1360" s="84">
        <f t="shared" si="817"/>
        <v>0</v>
      </c>
      <c r="FMP1360" s="84">
        <f t="shared" si="817"/>
        <v>0</v>
      </c>
      <c r="FMQ1360" s="84">
        <f t="shared" si="817"/>
        <v>0</v>
      </c>
      <c r="FMR1360" s="84">
        <f t="shared" si="817"/>
        <v>2000000</v>
      </c>
      <c r="FMS1360" s="84">
        <f t="shared" si="817"/>
        <v>0</v>
      </c>
      <c r="FMT1360" s="84">
        <f t="shared" si="817"/>
        <v>0</v>
      </c>
      <c r="FMU1360" s="84">
        <f t="shared" si="817"/>
        <v>2000000</v>
      </c>
      <c r="FMV1360" s="84">
        <f t="shared" si="817"/>
        <v>2000000</v>
      </c>
      <c r="FNB1360" s="84" t="s">
        <v>247</v>
      </c>
      <c r="FNC1360" s="84" t="s">
        <v>4692</v>
      </c>
      <c r="FND1360" s="84">
        <f>FND1356</f>
        <v>0</v>
      </c>
      <c r="FNE1360" s="84">
        <f t="shared" si="818"/>
        <v>0</v>
      </c>
      <c r="FNF1360" s="84">
        <f t="shared" si="818"/>
        <v>0</v>
      </c>
      <c r="FNG1360" s="84">
        <f t="shared" si="818"/>
        <v>0</v>
      </c>
      <c r="FNH1360" s="84">
        <f t="shared" si="818"/>
        <v>2000000</v>
      </c>
      <c r="FNI1360" s="84">
        <f t="shared" si="818"/>
        <v>0</v>
      </c>
      <c r="FNJ1360" s="84">
        <f t="shared" si="818"/>
        <v>0</v>
      </c>
      <c r="FNK1360" s="84">
        <f t="shared" si="818"/>
        <v>2000000</v>
      </c>
      <c r="FNL1360" s="84">
        <f t="shared" si="818"/>
        <v>2000000</v>
      </c>
      <c r="FNR1360" s="84" t="s">
        <v>247</v>
      </c>
      <c r="FNS1360" s="84" t="s">
        <v>4692</v>
      </c>
      <c r="FNT1360" s="84">
        <f>FNT1356</f>
        <v>0</v>
      </c>
      <c r="FNU1360" s="84">
        <f t="shared" si="818"/>
        <v>0</v>
      </c>
      <c r="FNV1360" s="84">
        <f t="shared" si="818"/>
        <v>0</v>
      </c>
      <c r="FNW1360" s="84">
        <f t="shared" si="818"/>
        <v>0</v>
      </c>
      <c r="FNX1360" s="84">
        <f t="shared" si="818"/>
        <v>2000000</v>
      </c>
      <c r="FNY1360" s="84">
        <f t="shared" si="818"/>
        <v>0</v>
      </c>
      <c r="FNZ1360" s="84">
        <f t="shared" si="818"/>
        <v>0</v>
      </c>
      <c r="FOA1360" s="84">
        <f t="shared" si="818"/>
        <v>2000000</v>
      </c>
      <c r="FOB1360" s="84">
        <f t="shared" si="818"/>
        <v>2000000</v>
      </c>
      <c r="FOH1360" s="84" t="s">
        <v>247</v>
      </c>
      <c r="FOI1360" s="84" t="s">
        <v>4692</v>
      </c>
      <c r="FOJ1360" s="84">
        <f>FOJ1356</f>
        <v>0</v>
      </c>
      <c r="FOK1360" s="84">
        <f t="shared" si="818"/>
        <v>0</v>
      </c>
      <c r="FOL1360" s="84">
        <f t="shared" si="818"/>
        <v>0</v>
      </c>
      <c r="FOM1360" s="84">
        <f t="shared" si="818"/>
        <v>0</v>
      </c>
      <c r="FON1360" s="84">
        <f t="shared" si="818"/>
        <v>2000000</v>
      </c>
      <c r="FOO1360" s="84">
        <f t="shared" si="818"/>
        <v>0</v>
      </c>
      <c r="FOP1360" s="84">
        <f t="shared" si="818"/>
        <v>0</v>
      </c>
      <c r="FOQ1360" s="84">
        <f t="shared" si="818"/>
        <v>2000000</v>
      </c>
      <c r="FOR1360" s="84">
        <f t="shared" si="818"/>
        <v>2000000</v>
      </c>
      <c r="FOX1360" s="84" t="s">
        <v>247</v>
      </c>
      <c r="FOY1360" s="84" t="s">
        <v>4692</v>
      </c>
      <c r="FOZ1360" s="84">
        <f>FOZ1356</f>
        <v>0</v>
      </c>
      <c r="FPA1360" s="84">
        <f t="shared" si="818"/>
        <v>0</v>
      </c>
      <c r="FPB1360" s="84">
        <f t="shared" si="818"/>
        <v>0</v>
      </c>
      <c r="FPC1360" s="84">
        <f t="shared" si="818"/>
        <v>0</v>
      </c>
      <c r="FPD1360" s="84">
        <f t="shared" si="818"/>
        <v>2000000</v>
      </c>
      <c r="FPE1360" s="84">
        <f t="shared" si="818"/>
        <v>0</v>
      </c>
      <c r="FPF1360" s="84">
        <f t="shared" si="818"/>
        <v>0</v>
      </c>
      <c r="FPG1360" s="84">
        <f t="shared" si="818"/>
        <v>2000000</v>
      </c>
      <c r="FPH1360" s="84">
        <f t="shared" si="818"/>
        <v>2000000</v>
      </c>
      <c r="FPN1360" s="84" t="s">
        <v>247</v>
      </c>
      <c r="FPO1360" s="84" t="s">
        <v>4692</v>
      </c>
      <c r="FPP1360" s="84">
        <f>FPP1356</f>
        <v>0</v>
      </c>
      <c r="FPQ1360" s="84">
        <f t="shared" si="819"/>
        <v>0</v>
      </c>
      <c r="FPR1360" s="84">
        <f t="shared" si="819"/>
        <v>0</v>
      </c>
      <c r="FPS1360" s="84">
        <f t="shared" si="819"/>
        <v>0</v>
      </c>
      <c r="FPT1360" s="84">
        <f t="shared" si="819"/>
        <v>2000000</v>
      </c>
      <c r="FPU1360" s="84">
        <f t="shared" si="819"/>
        <v>0</v>
      </c>
      <c r="FPV1360" s="84">
        <f t="shared" si="819"/>
        <v>0</v>
      </c>
      <c r="FPW1360" s="84">
        <f t="shared" si="819"/>
        <v>2000000</v>
      </c>
      <c r="FPX1360" s="84">
        <f t="shared" si="819"/>
        <v>2000000</v>
      </c>
      <c r="FQD1360" s="84" t="s">
        <v>247</v>
      </c>
      <c r="FQE1360" s="84" t="s">
        <v>4692</v>
      </c>
      <c r="FQF1360" s="84">
        <f>FQF1356</f>
        <v>0</v>
      </c>
      <c r="FQG1360" s="84">
        <f t="shared" si="819"/>
        <v>0</v>
      </c>
      <c r="FQH1360" s="84">
        <f t="shared" si="819"/>
        <v>0</v>
      </c>
      <c r="FQI1360" s="84">
        <f t="shared" si="819"/>
        <v>0</v>
      </c>
      <c r="FQJ1360" s="84">
        <f t="shared" si="819"/>
        <v>2000000</v>
      </c>
      <c r="FQK1360" s="84">
        <f t="shared" si="819"/>
        <v>0</v>
      </c>
      <c r="FQL1360" s="84">
        <f t="shared" si="819"/>
        <v>0</v>
      </c>
      <c r="FQM1360" s="84">
        <f t="shared" si="819"/>
        <v>2000000</v>
      </c>
      <c r="FQN1360" s="84">
        <f t="shared" si="819"/>
        <v>2000000</v>
      </c>
      <c r="FQT1360" s="84" t="s">
        <v>247</v>
      </c>
      <c r="FQU1360" s="84" t="s">
        <v>4692</v>
      </c>
      <c r="FQV1360" s="84">
        <f>FQV1356</f>
        <v>0</v>
      </c>
      <c r="FQW1360" s="84">
        <f t="shared" si="819"/>
        <v>0</v>
      </c>
      <c r="FQX1360" s="84">
        <f t="shared" si="819"/>
        <v>0</v>
      </c>
      <c r="FQY1360" s="84">
        <f t="shared" si="819"/>
        <v>0</v>
      </c>
      <c r="FQZ1360" s="84">
        <f t="shared" si="819"/>
        <v>2000000</v>
      </c>
      <c r="FRA1360" s="84">
        <f t="shared" si="819"/>
        <v>0</v>
      </c>
      <c r="FRB1360" s="84">
        <f t="shared" si="819"/>
        <v>0</v>
      </c>
      <c r="FRC1360" s="84">
        <f t="shared" si="819"/>
        <v>2000000</v>
      </c>
      <c r="FRD1360" s="84">
        <f t="shared" si="819"/>
        <v>2000000</v>
      </c>
      <c r="FRJ1360" s="84" t="s">
        <v>247</v>
      </c>
      <c r="FRK1360" s="84" t="s">
        <v>4692</v>
      </c>
      <c r="FRL1360" s="84">
        <f>FRL1356</f>
        <v>0</v>
      </c>
      <c r="FRM1360" s="84">
        <f t="shared" si="819"/>
        <v>0</v>
      </c>
      <c r="FRN1360" s="84">
        <f t="shared" si="819"/>
        <v>0</v>
      </c>
      <c r="FRO1360" s="84">
        <f t="shared" si="819"/>
        <v>0</v>
      </c>
      <c r="FRP1360" s="84">
        <f t="shared" si="819"/>
        <v>2000000</v>
      </c>
      <c r="FRQ1360" s="84">
        <f t="shared" si="819"/>
        <v>0</v>
      </c>
      <c r="FRR1360" s="84">
        <f t="shared" si="819"/>
        <v>0</v>
      </c>
      <c r="FRS1360" s="84">
        <f t="shared" si="819"/>
        <v>2000000</v>
      </c>
      <c r="FRT1360" s="84">
        <f t="shared" si="819"/>
        <v>2000000</v>
      </c>
      <c r="FRZ1360" s="84" t="s">
        <v>247</v>
      </c>
      <c r="FSA1360" s="84" t="s">
        <v>4692</v>
      </c>
      <c r="FSB1360" s="84">
        <f>FSB1356</f>
        <v>0</v>
      </c>
      <c r="FSC1360" s="84">
        <f t="shared" si="820"/>
        <v>0</v>
      </c>
      <c r="FSD1360" s="84">
        <f t="shared" si="820"/>
        <v>0</v>
      </c>
      <c r="FSE1360" s="84">
        <f t="shared" si="820"/>
        <v>0</v>
      </c>
      <c r="FSF1360" s="84">
        <f t="shared" si="820"/>
        <v>2000000</v>
      </c>
      <c r="FSG1360" s="84">
        <f t="shared" si="820"/>
        <v>0</v>
      </c>
      <c r="FSH1360" s="84">
        <f t="shared" si="820"/>
        <v>0</v>
      </c>
      <c r="FSI1360" s="84">
        <f t="shared" si="820"/>
        <v>2000000</v>
      </c>
      <c r="FSJ1360" s="84">
        <f t="shared" si="820"/>
        <v>2000000</v>
      </c>
      <c r="FSP1360" s="84" t="s">
        <v>247</v>
      </c>
      <c r="FSQ1360" s="84" t="s">
        <v>4692</v>
      </c>
      <c r="FSR1360" s="84">
        <f>FSR1356</f>
        <v>0</v>
      </c>
      <c r="FSS1360" s="84">
        <f t="shared" si="820"/>
        <v>0</v>
      </c>
      <c r="FST1360" s="84">
        <f t="shared" si="820"/>
        <v>0</v>
      </c>
      <c r="FSU1360" s="84">
        <f t="shared" si="820"/>
        <v>0</v>
      </c>
      <c r="FSV1360" s="84">
        <f t="shared" si="820"/>
        <v>2000000</v>
      </c>
      <c r="FSW1360" s="84">
        <f t="shared" si="820"/>
        <v>0</v>
      </c>
      <c r="FSX1360" s="84">
        <f t="shared" si="820"/>
        <v>0</v>
      </c>
      <c r="FSY1360" s="84">
        <f t="shared" si="820"/>
        <v>2000000</v>
      </c>
      <c r="FSZ1360" s="84">
        <f t="shared" si="820"/>
        <v>2000000</v>
      </c>
      <c r="FTF1360" s="84" t="s">
        <v>247</v>
      </c>
      <c r="FTG1360" s="84" t="s">
        <v>4692</v>
      </c>
      <c r="FTH1360" s="84">
        <f>FTH1356</f>
        <v>0</v>
      </c>
      <c r="FTI1360" s="84">
        <f t="shared" si="820"/>
        <v>0</v>
      </c>
      <c r="FTJ1360" s="84">
        <f t="shared" si="820"/>
        <v>0</v>
      </c>
      <c r="FTK1360" s="84">
        <f t="shared" si="820"/>
        <v>0</v>
      </c>
      <c r="FTL1360" s="84">
        <f t="shared" si="820"/>
        <v>2000000</v>
      </c>
      <c r="FTM1360" s="84">
        <f t="shared" si="820"/>
        <v>0</v>
      </c>
      <c r="FTN1360" s="84">
        <f t="shared" si="820"/>
        <v>0</v>
      </c>
      <c r="FTO1360" s="84">
        <f t="shared" si="820"/>
        <v>2000000</v>
      </c>
      <c r="FTP1360" s="84">
        <f t="shared" si="820"/>
        <v>2000000</v>
      </c>
      <c r="FTV1360" s="84" t="s">
        <v>247</v>
      </c>
      <c r="FTW1360" s="84" t="s">
        <v>4692</v>
      </c>
      <c r="FTX1360" s="84">
        <f>FTX1356</f>
        <v>0</v>
      </c>
      <c r="FTY1360" s="84">
        <f t="shared" si="820"/>
        <v>0</v>
      </c>
      <c r="FTZ1360" s="84">
        <f t="shared" si="820"/>
        <v>0</v>
      </c>
      <c r="FUA1360" s="84">
        <f t="shared" si="820"/>
        <v>0</v>
      </c>
      <c r="FUB1360" s="84">
        <f t="shared" si="820"/>
        <v>2000000</v>
      </c>
      <c r="FUC1360" s="84">
        <f t="shared" si="820"/>
        <v>0</v>
      </c>
      <c r="FUD1360" s="84">
        <f t="shared" si="820"/>
        <v>0</v>
      </c>
      <c r="FUE1360" s="84">
        <f t="shared" si="820"/>
        <v>2000000</v>
      </c>
      <c r="FUF1360" s="84">
        <f t="shared" si="820"/>
        <v>2000000</v>
      </c>
      <c r="FUL1360" s="84" t="s">
        <v>247</v>
      </c>
      <c r="FUM1360" s="84" t="s">
        <v>4692</v>
      </c>
      <c r="FUN1360" s="84">
        <f>FUN1356</f>
        <v>0</v>
      </c>
      <c r="FUO1360" s="84">
        <f t="shared" si="821"/>
        <v>0</v>
      </c>
      <c r="FUP1360" s="84">
        <f t="shared" si="821"/>
        <v>0</v>
      </c>
      <c r="FUQ1360" s="84">
        <f t="shared" si="821"/>
        <v>0</v>
      </c>
      <c r="FUR1360" s="84">
        <f t="shared" si="821"/>
        <v>2000000</v>
      </c>
      <c r="FUS1360" s="84">
        <f t="shared" si="821"/>
        <v>0</v>
      </c>
      <c r="FUT1360" s="84">
        <f t="shared" si="821"/>
        <v>0</v>
      </c>
      <c r="FUU1360" s="84">
        <f t="shared" si="821"/>
        <v>2000000</v>
      </c>
      <c r="FUV1360" s="84">
        <f t="shared" si="821"/>
        <v>2000000</v>
      </c>
      <c r="FVB1360" s="84" t="s">
        <v>247</v>
      </c>
      <c r="FVC1360" s="84" t="s">
        <v>4692</v>
      </c>
      <c r="FVD1360" s="84">
        <f>FVD1356</f>
        <v>0</v>
      </c>
      <c r="FVE1360" s="84">
        <f t="shared" si="821"/>
        <v>0</v>
      </c>
      <c r="FVF1360" s="84">
        <f t="shared" si="821"/>
        <v>0</v>
      </c>
      <c r="FVG1360" s="84">
        <f t="shared" si="821"/>
        <v>0</v>
      </c>
      <c r="FVH1360" s="84">
        <f t="shared" si="821"/>
        <v>2000000</v>
      </c>
      <c r="FVI1360" s="84">
        <f t="shared" si="821"/>
        <v>0</v>
      </c>
      <c r="FVJ1360" s="84">
        <f t="shared" si="821"/>
        <v>0</v>
      </c>
      <c r="FVK1360" s="84">
        <f t="shared" si="821"/>
        <v>2000000</v>
      </c>
      <c r="FVL1360" s="84">
        <f t="shared" si="821"/>
        <v>2000000</v>
      </c>
      <c r="FVR1360" s="84" t="s">
        <v>247</v>
      </c>
      <c r="FVS1360" s="84" t="s">
        <v>4692</v>
      </c>
      <c r="FVT1360" s="84">
        <f>FVT1356</f>
        <v>0</v>
      </c>
      <c r="FVU1360" s="84">
        <f t="shared" si="821"/>
        <v>0</v>
      </c>
      <c r="FVV1360" s="84">
        <f t="shared" si="821"/>
        <v>0</v>
      </c>
      <c r="FVW1360" s="84">
        <f t="shared" si="821"/>
        <v>0</v>
      </c>
      <c r="FVX1360" s="84">
        <f t="shared" si="821"/>
        <v>2000000</v>
      </c>
      <c r="FVY1360" s="84">
        <f t="shared" si="821"/>
        <v>0</v>
      </c>
      <c r="FVZ1360" s="84">
        <f t="shared" si="821"/>
        <v>0</v>
      </c>
      <c r="FWA1360" s="84">
        <f t="shared" si="821"/>
        <v>2000000</v>
      </c>
      <c r="FWB1360" s="84">
        <f t="shared" si="821"/>
        <v>2000000</v>
      </c>
      <c r="FWH1360" s="84" t="s">
        <v>247</v>
      </c>
      <c r="FWI1360" s="84" t="s">
        <v>4692</v>
      </c>
      <c r="FWJ1360" s="84">
        <f>FWJ1356</f>
        <v>0</v>
      </c>
      <c r="FWK1360" s="84">
        <f t="shared" si="821"/>
        <v>0</v>
      </c>
      <c r="FWL1360" s="84">
        <f t="shared" si="821"/>
        <v>0</v>
      </c>
      <c r="FWM1360" s="84">
        <f t="shared" si="821"/>
        <v>0</v>
      </c>
      <c r="FWN1360" s="84">
        <f t="shared" si="821"/>
        <v>2000000</v>
      </c>
      <c r="FWO1360" s="84">
        <f t="shared" si="821"/>
        <v>0</v>
      </c>
      <c r="FWP1360" s="84">
        <f t="shared" si="821"/>
        <v>0</v>
      </c>
      <c r="FWQ1360" s="84">
        <f t="shared" si="821"/>
        <v>2000000</v>
      </c>
      <c r="FWR1360" s="84">
        <f t="shared" si="821"/>
        <v>2000000</v>
      </c>
      <c r="FWX1360" s="84" t="s">
        <v>247</v>
      </c>
      <c r="FWY1360" s="84" t="s">
        <v>4692</v>
      </c>
      <c r="FWZ1360" s="84">
        <f>FWZ1356</f>
        <v>0</v>
      </c>
      <c r="FXA1360" s="84">
        <f t="shared" si="822"/>
        <v>0</v>
      </c>
      <c r="FXB1360" s="84">
        <f t="shared" si="822"/>
        <v>0</v>
      </c>
      <c r="FXC1360" s="84">
        <f t="shared" si="822"/>
        <v>0</v>
      </c>
      <c r="FXD1360" s="84">
        <f t="shared" si="822"/>
        <v>2000000</v>
      </c>
      <c r="FXE1360" s="84">
        <f t="shared" si="822"/>
        <v>0</v>
      </c>
      <c r="FXF1360" s="84">
        <f t="shared" si="822"/>
        <v>0</v>
      </c>
      <c r="FXG1360" s="84">
        <f t="shared" si="822"/>
        <v>2000000</v>
      </c>
      <c r="FXH1360" s="84">
        <f t="shared" si="822"/>
        <v>2000000</v>
      </c>
      <c r="FXN1360" s="84" t="s">
        <v>247</v>
      </c>
      <c r="FXO1360" s="84" t="s">
        <v>4692</v>
      </c>
      <c r="FXP1360" s="84">
        <f>FXP1356</f>
        <v>0</v>
      </c>
      <c r="FXQ1360" s="84">
        <f t="shared" si="822"/>
        <v>0</v>
      </c>
      <c r="FXR1360" s="84">
        <f t="shared" si="822"/>
        <v>0</v>
      </c>
      <c r="FXS1360" s="84">
        <f t="shared" si="822"/>
        <v>0</v>
      </c>
      <c r="FXT1360" s="84">
        <f t="shared" si="822"/>
        <v>2000000</v>
      </c>
      <c r="FXU1360" s="84">
        <f t="shared" si="822"/>
        <v>0</v>
      </c>
      <c r="FXV1360" s="84">
        <f t="shared" si="822"/>
        <v>0</v>
      </c>
      <c r="FXW1360" s="84">
        <f t="shared" si="822"/>
        <v>2000000</v>
      </c>
      <c r="FXX1360" s="84">
        <f t="shared" si="822"/>
        <v>2000000</v>
      </c>
      <c r="FYD1360" s="84" t="s">
        <v>247</v>
      </c>
      <c r="FYE1360" s="84" t="s">
        <v>4692</v>
      </c>
      <c r="FYF1360" s="84">
        <f>FYF1356</f>
        <v>0</v>
      </c>
      <c r="FYG1360" s="84">
        <f t="shared" si="822"/>
        <v>0</v>
      </c>
      <c r="FYH1360" s="84">
        <f t="shared" si="822"/>
        <v>0</v>
      </c>
      <c r="FYI1360" s="84">
        <f t="shared" si="822"/>
        <v>0</v>
      </c>
      <c r="FYJ1360" s="84">
        <f t="shared" si="822"/>
        <v>2000000</v>
      </c>
      <c r="FYK1360" s="84">
        <f t="shared" si="822"/>
        <v>0</v>
      </c>
      <c r="FYL1360" s="84">
        <f t="shared" si="822"/>
        <v>0</v>
      </c>
      <c r="FYM1360" s="84">
        <f t="shared" si="822"/>
        <v>2000000</v>
      </c>
      <c r="FYN1360" s="84">
        <f t="shared" si="822"/>
        <v>2000000</v>
      </c>
      <c r="FYT1360" s="84" t="s">
        <v>247</v>
      </c>
      <c r="FYU1360" s="84" t="s">
        <v>4692</v>
      </c>
      <c r="FYV1360" s="84">
        <f>FYV1356</f>
        <v>0</v>
      </c>
      <c r="FYW1360" s="84">
        <f t="shared" si="822"/>
        <v>0</v>
      </c>
      <c r="FYX1360" s="84">
        <f t="shared" si="822"/>
        <v>0</v>
      </c>
      <c r="FYY1360" s="84">
        <f t="shared" si="822"/>
        <v>0</v>
      </c>
      <c r="FYZ1360" s="84">
        <f t="shared" si="822"/>
        <v>2000000</v>
      </c>
      <c r="FZA1360" s="84">
        <f t="shared" si="822"/>
        <v>0</v>
      </c>
      <c r="FZB1360" s="84">
        <f t="shared" si="822"/>
        <v>0</v>
      </c>
      <c r="FZC1360" s="84">
        <f t="shared" si="822"/>
        <v>2000000</v>
      </c>
      <c r="FZD1360" s="84">
        <f t="shared" si="822"/>
        <v>2000000</v>
      </c>
      <c r="FZJ1360" s="84" t="s">
        <v>247</v>
      </c>
      <c r="FZK1360" s="84" t="s">
        <v>4692</v>
      </c>
      <c r="FZL1360" s="84">
        <f>FZL1356</f>
        <v>0</v>
      </c>
      <c r="FZM1360" s="84">
        <f t="shared" si="823"/>
        <v>0</v>
      </c>
      <c r="FZN1360" s="84">
        <f t="shared" si="823"/>
        <v>0</v>
      </c>
      <c r="FZO1360" s="84">
        <f t="shared" si="823"/>
        <v>0</v>
      </c>
      <c r="FZP1360" s="84">
        <f t="shared" si="823"/>
        <v>2000000</v>
      </c>
      <c r="FZQ1360" s="84">
        <f t="shared" si="823"/>
        <v>0</v>
      </c>
      <c r="FZR1360" s="84">
        <f t="shared" si="823"/>
        <v>0</v>
      </c>
      <c r="FZS1360" s="84">
        <f t="shared" si="823"/>
        <v>2000000</v>
      </c>
      <c r="FZT1360" s="84">
        <f t="shared" si="823"/>
        <v>2000000</v>
      </c>
      <c r="FZZ1360" s="84" t="s">
        <v>247</v>
      </c>
      <c r="GAA1360" s="84" t="s">
        <v>4692</v>
      </c>
      <c r="GAB1360" s="84">
        <f>GAB1356</f>
        <v>0</v>
      </c>
      <c r="GAC1360" s="84">
        <f t="shared" si="823"/>
        <v>0</v>
      </c>
      <c r="GAD1360" s="84">
        <f t="shared" si="823"/>
        <v>0</v>
      </c>
      <c r="GAE1360" s="84">
        <f t="shared" si="823"/>
        <v>0</v>
      </c>
      <c r="GAF1360" s="84">
        <f t="shared" si="823"/>
        <v>2000000</v>
      </c>
      <c r="GAG1360" s="84">
        <f t="shared" si="823"/>
        <v>0</v>
      </c>
      <c r="GAH1360" s="84">
        <f t="shared" si="823"/>
        <v>0</v>
      </c>
      <c r="GAI1360" s="84">
        <f t="shared" si="823"/>
        <v>2000000</v>
      </c>
      <c r="GAJ1360" s="84">
        <f t="shared" si="823"/>
        <v>2000000</v>
      </c>
      <c r="GAP1360" s="84" t="s">
        <v>247</v>
      </c>
      <c r="GAQ1360" s="84" t="s">
        <v>4692</v>
      </c>
      <c r="GAR1360" s="84">
        <f>GAR1356</f>
        <v>0</v>
      </c>
      <c r="GAS1360" s="84">
        <f t="shared" si="823"/>
        <v>0</v>
      </c>
      <c r="GAT1360" s="84">
        <f t="shared" si="823"/>
        <v>0</v>
      </c>
      <c r="GAU1360" s="84">
        <f t="shared" si="823"/>
        <v>0</v>
      </c>
      <c r="GAV1360" s="84">
        <f t="shared" si="823"/>
        <v>2000000</v>
      </c>
      <c r="GAW1360" s="84">
        <f t="shared" si="823"/>
        <v>0</v>
      </c>
      <c r="GAX1360" s="84">
        <f t="shared" si="823"/>
        <v>0</v>
      </c>
      <c r="GAY1360" s="84">
        <f t="shared" si="823"/>
        <v>2000000</v>
      </c>
      <c r="GAZ1360" s="84">
        <f t="shared" si="823"/>
        <v>2000000</v>
      </c>
      <c r="GBF1360" s="84" t="s">
        <v>247</v>
      </c>
      <c r="GBG1360" s="84" t="s">
        <v>4692</v>
      </c>
      <c r="GBH1360" s="84">
        <f>GBH1356</f>
        <v>0</v>
      </c>
      <c r="GBI1360" s="84">
        <f t="shared" si="823"/>
        <v>0</v>
      </c>
      <c r="GBJ1360" s="84">
        <f t="shared" si="823"/>
        <v>0</v>
      </c>
      <c r="GBK1360" s="84">
        <f t="shared" si="823"/>
        <v>0</v>
      </c>
      <c r="GBL1360" s="84">
        <f t="shared" si="823"/>
        <v>2000000</v>
      </c>
      <c r="GBM1360" s="84">
        <f t="shared" si="823"/>
        <v>0</v>
      </c>
      <c r="GBN1360" s="84">
        <f t="shared" si="823"/>
        <v>0</v>
      </c>
      <c r="GBO1360" s="84">
        <f t="shared" si="823"/>
        <v>2000000</v>
      </c>
      <c r="GBP1360" s="84">
        <f t="shared" si="823"/>
        <v>2000000</v>
      </c>
      <c r="GBV1360" s="84" t="s">
        <v>247</v>
      </c>
      <c r="GBW1360" s="84" t="s">
        <v>4692</v>
      </c>
      <c r="GBX1360" s="84">
        <f>GBX1356</f>
        <v>0</v>
      </c>
      <c r="GBY1360" s="84">
        <f t="shared" si="824"/>
        <v>0</v>
      </c>
      <c r="GBZ1360" s="84">
        <f t="shared" si="824"/>
        <v>0</v>
      </c>
      <c r="GCA1360" s="84">
        <f t="shared" si="824"/>
        <v>0</v>
      </c>
      <c r="GCB1360" s="84">
        <f t="shared" si="824"/>
        <v>2000000</v>
      </c>
      <c r="GCC1360" s="84">
        <f t="shared" si="824"/>
        <v>0</v>
      </c>
      <c r="GCD1360" s="84">
        <f t="shared" si="824"/>
        <v>0</v>
      </c>
      <c r="GCE1360" s="84">
        <f t="shared" si="824"/>
        <v>2000000</v>
      </c>
      <c r="GCF1360" s="84">
        <f t="shared" si="824"/>
        <v>2000000</v>
      </c>
      <c r="GCL1360" s="84" t="s">
        <v>247</v>
      </c>
      <c r="GCM1360" s="84" t="s">
        <v>4692</v>
      </c>
      <c r="GCN1360" s="84">
        <f>GCN1356</f>
        <v>0</v>
      </c>
      <c r="GCO1360" s="84">
        <f t="shared" si="824"/>
        <v>0</v>
      </c>
      <c r="GCP1360" s="84">
        <f t="shared" si="824"/>
        <v>0</v>
      </c>
      <c r="GCQ1360" s="84">
        <f t="shared" si="824"/>
        <v>0</v>
      </c>
      <c r="GCR1360" s="84">
        <f t="shared" si="824"/>
        <v>2000000</v>
      </c>
      <c r="GCS1360" s="84">
        <f t="shared" si="824"/>
        <v>0</v>
      </c>
      <c r="GCT1360" s="84">
        <f t="shared" si="824"/>
        <v>0</v>
      </c>
      <c r="GCU1360" s="84">
        <f t="shared" si="824"/>
        <v>2000000</v>
      </c>
      <c r="GCV1360" s="84">
        <f t="shared" si="824"/>
        <v>2000000</v>
      </c>
      <c r="GDB1360" s="84" t="s">
        <v>247</v>
      </c>
      <c r="GDC1360" s="84" t="s">
        <v>4692</v>
      </c>
      <c r="GDD1360" s="84">
        <f>GDD1356</f>
        <v>0</v>
      </c>
      <c r="GDE1360" s="84">
        <f t="shared" si="824"/>
        <v>0</v>
      </c>
      <c r="GDF1360" s="84">
        <f t="shared" si="824"/>
        <v>0</v>
      </c>
      <c r="GDG1360" s="84">
        <f t="shared" si="824"/>
        <v>0</v>
      </c>
      <c r="GDH1360" s="84">
        <f t="shared" si="824"/>
        <v>2000000</v>
      </c>
      <c r="GDI1360" s="84">
        <f t="shared" si="824"/>
        <v>0</v>
      </c>
      <c r="GDJ1360" s="84">
        <f t="shared" si="824"/>
        <v>0</v>
      </c>
      <c r="GDK1360" s="84">
        <f t="shared" si="824"/>
        <v>2000000</v>
      </c>
      <c r="GDL1360" s="84">
        <f t="shared" si="824"/>
        <v>2000000</v>
      </c>
      <c r="GDR1360" s="84" t="s">
        <v>247</v>
      </c>
      <c r="GDS1360" s="84" t="s">
        <v>4692</v>
      </c>
      <c r="GDT1360" s="84">
        <f>GDT1356</f>
        <v>0</v>
      </c>
      <c r="GDU1360" s="84">
        <f t="shared" si="824"/>
        <v>0</v>
      </c>
      <c r="GDV1360" s="84">
        <f t="shared" si="824"/>
        <v>0</v>
      </c>
      <c r="GDW1360" s="84">
        <f t="shared" si="824"/>
        <v>0</v>
      </c>
      <c r="GDX1360" s="84">
        <f t="shared" si="824"/>
        <v>2000000</v>
      </c>
      <c r="GDY1360" s="84">
        <f t="shared" si="824"/>
        <v>0</v>
      </c>
      <c r="GDZ1360" s="84">
        <f t="shared" si="824"/>
        <v>0</v>
      </c>
      <c r="GEA1360" s="84">
        <f t="shared" si="824"/>
        <v>2000000</v>
      </c>
      <c r="GEB1360" s="84">
        <f t="shared" si="824"/>
        <v>2000000</v>
      </c>
      <c r="GEH1360" s="84" t="s">
        <v>247</v>
      </c>
      <c r="GEI1360" s="84" t="s">
        <v>4692</v>
      </c>
      <c r="GEJ1360" s="84">
        <f>GEJ1356</f>
        <v>0</v>
      </c>
      <c r="GEK1360" s="84">
        <f t="shared" si="825"/>
        <v>0</v>
      </c>
      <c r="GEL1360" s="84">
        <f t="shared" si="825"/>
        <v>0</v>
      </c>
      <c r="GEM1360" s="84">
        <f t="shared" si="825"/>
        <v>0</v>
      </c>
      <c r="GEN1360" s="84">
        <f t="shared" si="825"/>
        <v>2000000</v>
      </c>
      <c r="GEO1360" s="84">
        <f t="shared" si="825"/>
        <v>0</v>
      </c>
      <c r="GEP1360" s="84">
        <f t="shared" si="825"/>
        <v>0</v>
      </c>
      <c r="GEQ1360" s="84">
        <f t="shared" si="825"/>
        <v>2000000</v>
      </c>
      <c r="GER1360" s="84">
        <f t="shared" si="825"/>
        <v>2000000</v>
      </c>
      <c r="GEX1360" s="84" t="s">
        <v>247</v>
      </c>
      <c r="GEY1360" s="84" t="s">
        <v>4692</v>
      </c>
      <c r="GEZ1360" s="84">
        <f>GEZ1356</f>
        <v>0</v>
      </c>
      <c r="GFA1360" s="84">
        <f t="shared" si="825"/>
        <v>0</v>
      </c>
      <c r="GFB1360" s="84">
        <f t="shared" si="825"/>
        <v>0</v>
      </c>
      <c r="GFC1360" s="84">
        <f t="shared" si="825"/>
        <v>0</v>
      </c>
      <c r="GFD1360" s="84">
        <f t="shared" si="825"/>
        <v>2000000</v>
      </c>
      <c r="GFE1360" s="84">
        <f t="shared" si="825"/>
        <v>0</v>
      </c>
      <c r="GFF1360" s="84">
        <f t="shared" si="825"/>
        <v>0</v>
      </c>
      <c r="GFG1360" s="84">
        <f t="shared" si="825"/>
        <v>2000000</v>
      </c>
      <c r="GFH1360" s="84">
        <f t="shared" si="825"/>
        <v>2000000</v>
      </c>
      <c r="GFN1360" s="84" t="s">
        <v>247</v>
      </c>
      <c r="GFO1360" s="84" t="s">
        <v>4692</v>
      </c>
      <c r="GFP1360" s="84">
        <f>GFP1356</f>
        <v>0</v>
      </c>
      <c r="GFQ1360" s="84">
        <f t="shared" si="825"/>
        <v>0</v>
      </c>
      <c r="GFR1360" s="84">
        <f t="shared" si="825"/>
        <v>0</v>
      </c>
      <c r="GFS1360" s="84">
        <f t="shared" si="825"/>
        <v>0</v>
      </c>
      <c r="GFT1360" s="84">
        <f t="shared" si="825"/>
        <v>2000000</v>
      </c>
      <c r="GFU1360" s="84">
        <f t="shared" si="825"/>
        <v>0</v>
      </c>
      <c r="GFV1360" s="84">
        <f t="shared" si="825"/>
        <v>0</v>
      </c>
      <c r="GFW1360" s="84">
        <f t="shared" si="825"/>
        <v>2000000</v>
      </c>
      <c r="GFX1360" s="84">
        <f t="shared" si="825"/>
        <v>2000000</v>
      </c>
      <c r="GGD1360" s="84" t="s">
        <v>247</v>
      </c>
      <c r="GGE1360" s="84" t="s">
        <v>4692</v>
      </c>
      <c r="GGF1360" s="84">
        <f>GGF1356</f>
        <v>0</v>
      </c>
      <c r="GGG1360" s="84">
        <f t="shared" si="825"/>
        <v>0</v>
      </c>
      <c r="GGH1360" s="84">
        <f t="shared" si="825"/>
        <v>0</v>
      </c>
      <c r="GGI1360" s="84">
        <f t="shared" si="825"/>
        <v>0</v>
      </c>
      <c r="GGJ1360" s="84">
        <f t="shared" si="825"/>
        <v>2000000</v>
      </c>
      <c r="GGK1360" s="84">
        <f t="shared" si="825"/>
        <v>0</v>
      </c>
      <c r="GGL1360" s="84">
        <f t="shared" si="825"/>
        <v>0</v>
      </c>
      <c r="GGM1360" s="84">
        <f t="shared" si="825"/>
        <v>2000000</v>
      </c>
      <c r="GGN1360" s="84">
        <f t="shared" si="825"/>
        <v>2000000</v>
      </c>
      <c r="GGT1360" s="84" t="s">
        <v>247</v>
      </c>
      <c r="GGU1360" s="84" t="s">
        <v>4692</v>
      </c>
      <c r="GGV1360" s="84">
        <f>GGV1356</f>
        <v>0</v>
      </c>
      <c r="GGW1360" s="84">
        <f t="shared" si="826"/>
        <v>0</v>
      </c>
      <c r="GGX1360" s="84">
        <f t="shared" si="826"/>
        <v>0</v>
      </c>
      <c r="GGY1360" s="84">
        <f t="shared" si="826"/>
        <v>0</v>
      </c>
      <c r="GGZ1360" s="84">
        <f t="shared" si="826"/>
        <v>2000000</v>
      </c>
      <c r="GHA1360" s="84">
        <f t="shared" si="826"/>
        <v>0</v>
      </c>
      <c r="GHB1360" s="84">
        <f t="shared" si="826"/>
        <v>0</v>
      </c>
      <c r="GHC1360" s="84">
        <f t="shared" si="826"/>
        <v>2000000</v>
      </c>
      <c r="GHD1360" s="84">
        <f t="shared" si="826"/>
        <v>2000000</v>
      </c>
      <c r="GHJ1360" s="84" t="s">
        <v>247</v>
      </c>
      <c r="GHK1360" s="84" t="s">
        <v>4692</v>
      </c>
      <c r="GHL1360" s="84">
        <f>GHL1356</f>
        <v>0</v>
      </c>
      <c r="GHM1360" s="84">
        <f t="shared" si="826"/>
        <v>0</v>
      </c>
      <c r="GHN1360" s="84">
        <f t="shared" si="826"/>
        <v>0</v>
      </c>
      <c r="GHO1360" s="84">
        <f t="shared" si="826"/>
        <v>0</v>
      </c>
      <c r="GHP1360" s="84">
        <f t="shared" si="826"/>
        <v>2000000</v>
      </c>
      <c r="GHQ1360" s="84">
        <f t="shared" si="826"/>
        <v>0</v>
      </c>
      <c r="GHR1360" s="84">
        <f t="shared" si="826"/>
        <v>0</v>
      </c>
      <c r="GHS1360" s="84">
        <f t="shared" si="826"/>
        <v>2000000</v>
      </c>
      <c r="GHT1360" s="84">
        <f t="shared" si="826"/>
        <v>2000000</v>
      </c>
      <c r="GHZ1360" s="84" t="s">
        <v>247</v>
      </c>
      <c r="GIA1360" s="84" t="s">
        <v>4692</v>
      </c>
      <c r="GIB1360" s="84">
        <f>GIB1356</f>
        <v>0</v>
      </c>
      <c r="GIC1360" s="84">
        <f t="shared" si="826"/>
        <v>0</v>
      </c>
      <c r="GID1360" s="84">
        <f t="shared" si="826"/>
        <v>0</v>
      </c>
      <c r="GIE1360" s="84">
        <f t="shared" si="826"/>
        <v>0</v>
      </c>
      <c r="GIF1360" s="84">
        <f t="shared" si="826"/>
        <v>2000000</v>
      </c>
      <c r="GIG1360" s="84">
        <f t="shared" si="826"/>
        <v>0</v>
      </c>
      <c r="GIH1360" s="84">
        <f t="shared" si="826"/>
        <v>0</v>
      </c>
      <c r="GII1360" s="84">
        <f t="shared" si="826"/>
        <v>2000000</v>
      </c>
      <c r="GIJ1360" s="84">
        <f t="shared" si="826"/>
        <v>2000000</v>
      </c>
      <c r="GIP1360" s="84" t="s">
        <v>247</v>
      </c>
      <c r="GIQ1360" s="84" t="s">
        <v>4692</v>
      </c>
      <c r="GIR1360" s="84">
        <f>GIR1356</f>
        <v>0</v>
      </c>
      <c r="GIS1360" s="84">
        <f t="shared" si="826"/>
        <v>0</v>
      </c>
      <c r="GIT1360" s="84">
        <f t="shared" si="826"/>
        <v>0</v>
      </c>
      <c r="GIU1360" s="84">
        <f t="shared" si="826"/>
        <v>0</v>
      </c>
      <c r="GIV1360" s="84">
        <f t="shared" si="826"/>
        <v>2000000</v>
      </c>
      <c r="GIW1360" s="84">
        <f t="shared" si="826"/>
        <v>0</v>
      </c>
      <c r="GIX1360" s="84">
        <f t="shared" si="826"/>
        <v>0</v>
      </c>
      <c r="GIY1360" s="84">
        <f t="shared" si="826"/>
        <v>2000000</v>
      </c>
      <c r="GIZ1360" s="84">
        <f t="shared" si="826"/>
        <v>2000000</v>
      </c>
      <c r="GJF1360" s="84" t="s">
        <v>247</v>
      </c>
      <c r="GJG1360" s="84" t="s">
        <v>4692</v>
      </c>
      <c r="GJH1360" s="84">
        <f>GJH1356</f>
        <v>0</v>
      </c>
      <c r="GJI1360" s="84">
        <f t="shared" si="827"/>
        <v>0</v>
      </c>
      <c r="GJJ1360" s="84">
        <f t="shared" si="827"/>
        <v>0</v>
      </c>
      <c r="GJK1360" s="84">
        <f t="shared" si="827"/>
        <v>0</v>
      </c>
      <c r="GJL1360" s="84">
        <f t="shared" si="827"/>
        <v>2000000</v>
      </c>
      <c r="GJM1360" s="84">
        <f t="shared" si="827"/>
        <v>0</v>
      </c>
      <c r="GJN1360" s="84">
        <f t="shared" si="827"/>
        <v>0</v>
      </c>
      <c r="GJO1360" s="84">
        <f t="shared" si="827"/>
        <v>2000000</v>
      </c>
      <c r="GJP1360" s="84">
        <f t="shared" si="827"/>
        <v>2000000</v>
      </c>
      <c r="GJV1360" s="84" t="s">
        <v>247</v>
      </c>
      <c r="GJW1360" s="84" t="s">
        <v>4692</v>
      </c>
      <c r="GJX1360" s="84">
        <f>GJX1356</f>
        <v>0</v>
      </c>
      <c r="GJY1360" s="84">
        <f t="shared" si="827"/>
        <v>0</v>
      </c>
      <c r="GJZ1360" s="84">
        <f t="shared" si="827"/>
        <v>0</v>
      </c>
      <c r="GKA1360" s="84">
        <f t="shared" si="827"/>
        <v>0</v>
      </c>
      <c r="GKB1360" s="84">
        <f t="shared" si="827"/>
        <v>2000000</v>
      </c>
      <c r="GKC1360" s="84">
        <f t="shared" si="827"/>
        <v>0</v>
      </c>
      <c r="GKD1360" s="84">
        <f t="shared" si="827"/>
        <v>0</v>
      </c>
      <c r="GKE1360" s="84">
        <f t="shared" si="827"/>
        <v>2000000</v>
      </c>
      <c r="GKF1360" s="84">
        <f t="shared" si="827"/>
        <v>2000000</v>
      </c>
      <c r="GKL1360" s="84" t="s">
        <v>247</v>
      </c>
      <c r="GKM1360" s="84" t="s">
        <v>4692</v>
      </c>
      <c r="GKN1360" s="84">
        <f>GKN1356</f>
        <v>0</v>
      </c>
      <c r="GKO1360" s="84">
        <f t="shared" si="827"/>
        <v>0</v>
      </c>
      <c r="GKP1360" s="84">
        <f t="shared" si="827"/>
        <v>0</v>
      </c>
      <c r="GKQ1360" s="84">
        <f t="shared" si="827"/>
        <v>0</v>
      </c>
      <c r="GKR1360" s="84">
        <f t="shared" si="827"/>
        <v>2000000</v>
      </c>
      <c r="GKS1360" s="84">
        <f t="shared" si="827"/>
        <v>0</v>
      </c>
      <c r="GKT1360" s="84">
        <f t="shared" si="827"/>
        <v>0</v>
      </c>
      <c r="GKU1360" s="84">
        <f t="shared" si="827"/>
        <v>2000000</v>
      </c>
      <c r="GKV1360" s="84">
        <f t="shared" si="827"/>
        <v>2000000</v>
      </c>
      <c r="GLB1360" s="84" t="s">
        <v>247</v>
      </c>
      <c r="GLC1360" s="84" t="s">
        <v>4692</v>
      </c>
      <c r="GLD1360" s="84">
        <f>GLD1356</f>
        <v>0</v>
      </c>
      <c r="GLE1360" s="84">
        <f t="shared" si="827"/>
        <v>0</v>
      </c>
      <c r="GLF1360" s="84">
        <f t="shared" si="827"/>
        <v>0</v>
      </c>
      <c r="GLG1360" s="84">
        <f t="shared" si="827"/>
        <v>0</v>
      </c>
      <c r="GLH1360" s="84">
        <f t="shared" si="827"/>
        <v>2000000</v>
      </c>
      <c r="GLI1360" s="84">
        <f t="shared" si="827"/>
        <v>0</v>
      </c>
      <c r="GLJ1360" s="84">
        <f t="shared" si="827"/>
        <v>0</v>
      </c>
      <c r="GLK1360" s="84">
        <f t="shared" si="827"/>
        <v>2000000</v>
      </c>
      <c r="GLL1360" s="84">
        <f t="shared" si="827"/>
        <v>2000000</v>
      </c>
      <c r="GLR1360" s="84" t="s">
        <v>247</v>
      </c>
      <c r="GLS1360" s="84" t="s">
        <v>4692</v>
      </c>
      <c r="GLT1360" s="84">
        <f>GLT1356</f>
        <v>0</v>
      </c>
      <c r="GLU1360" s="84">
        <f t="shared" si="828"/>
        <v>0</v>
      </c>
      <c r="GLV1360" s="84">
        <f t="shared" si="828"/>
        <v>0</v>
      </c>
      <c r="GLW1360" s="84">
        <f t="shared" si="828"/>
        <v>0</v>
      </c>
      <c r="GLX1360" s="84">
        <f t="shared" si="828"/>
        <v>2000000</v>
      </c>
      <c r="GLY1360" s="84">
        <f t="shared" si="828"/>
        <v>0</v>
      </c>
      <c r="GLZ1360" s="84">
        <f t="shared" si="828"/>
        <v>0</v>
      </c>
      <c r="GMA1360" s="84">
        <f t="shared" si="828"/>
        <v>2000000</v>
      </c>
      <c r="GMB1360" s="84">
        <f t="shared" si="828"/>
        <v>2000000</v>
      </c>
      <c r="GMH1360" s="84" t="s">
        <v>247</v>
      </c>
      <c r="GMI1360" s="84" t="s">
        <v>4692</v>
      </c>
      <c r="GMJ1360" s="84">
        <f>GMJ1356</f>
        <v>0</v>
      </c>
      <c r="GMK1360" s="84">
        <f t="shared" si="828"/>
        <v>0</v>
      </c>
      <c r="GML1360" s="84">
        <f t="shared" si="828"/>
        <v>0</v>
      </c>
      <c r="GMM1360" s="84">
        <f t="shared" si="828"/>
        <v>0</v>
      </c>
      <c r="GMN1360" s="84">
        <f t="shared" si="828"/>
        <v>2000000</v>
      </c>
      <c r="GMO1360" s="84">
        <f t="shared" si="828"/>
        <v>0</v>
      </c>
      <c r="GMP1360" s="84">
        <f t="shared" si="828"/>
        <v>0</v>
      </c>
      <c r="GMQ1360" s="84">
        <f t="shared" si="828"/>
        <v>2000000</v>
      </c>
      <c r="GMR1360" s="84">
        <f t="shared" si="828"/>
        <v>2000000</v>
      </c>
      <c r="GMX1360" s="84" t="s">
        <v>247</v>
      </c>
      <c r="GMY1360" s="84" t="s">
        <v>4692</v>
      </c>
      <c r="GMZ1360" s="84">
        <f>GMZ1356</f>
        <v>0</v>
      </c>
      <c r="GNA1360" s="84">
        <f t="shared" si="828"/>
        <v>0</v>
      </c>
      <c r="GNB1360" s="84">
        <f t="shared" si="828"/>
        <v>0</v>
      </c>
      <c r="GNC1360" s="84">
        <f t="shared" si="828"/>
        <v>0</v>
      </c>
      <c r="GND1360" s="84">
        <f t="shared" si="828"/>
        <v>2000000</v>
      </c>
      <c r="GNE1360" s="84">
        <f t="shared" si="828"/>
        <v>0</v>
      </c>
      <c r="GNF1360" s="84">
        <f t="shared" si="828"/>
        <v>0</v>
      </c>
      <c r="GNG1360" s="84">
        <f t="shared" si="828"/>
        <v>2000000</v>
      </c>
      <c r="GNH1360" s="84">
        <f t="shared" si="828"/>
        <v>2000000</v>
      </c>
      <c r="GNN1360" s="84" t="s">
        <v>247</v>
      </c>
      <c r="GNO1360" s="84" t="s">
        <v>4692</v>
      </c>
      <c r="GNP1360" s="84">
        <f>GNP1356</f>
        <v>0</v>
      </c>
      <c r="GNQ1360" s="84">
        <f t="shared" si="828"/>
        <v>0</v>
      </c>
      <c r="GNR1360" s="84">
        <f t="shared" si="828"/>
        <v>0</v>
      </c>
      <c r="GNS1360" s="84">
        <f t="shared" si="828"/>
        <v>0</v>
      </c>
      <c r="GNT1360" s="84">
        <f t="shared" si="828"/>
        <v>2000000</v>
      </c>
      <c r="GNU1360" s="84">
        <f t="shared" si="828"/>
        <v>0</v>
      </c>
      <c r="GNV1360" s="84">
        <f t="shared" si="828"/>
        <v>0</v>
      </c>
      <c r="GNW1360" s="84">
        <f t="shared" si="828"/>
        <v>2000000</v>
      </c>
      <c r="GNX1360" s="84">
        <f t="shared" si="828"/>
        <v>2000000</v>
      </c>
      <c r="GOD1360" s="84" t="s">
        <v>247</v>
      </c>
      <c r="GOE1360" s="84" t="s">
        <v>4692</v>
      </c>
      <c r="GOF1360" s="84">
        <f>GOF1356</f>
        <v>0</v>
      </c>
      <c r="GOG1360" s="84">
        <f t="shared" si="829"/>
        <v>0</v>
      </c>
      <c r="GOH1360" s="84">
        <f t="shared" si="829"/>
        <v>0</v>
      </c>
      <c r="GOI1360" s="84">
        <f t="shared" si="829"/>
        <v>0</v>
      </c>
      <c r="GOJ1360" s="84">
        <f t="shared" si="829"/>
        <v>2000000</v>
      </c>
      <c r="GOK1360" s="84">
        <f t="shared" si="829"/>
        <v>0</v>
      </c>
      <c r="GOL1360" s="84">
        <f t="shared" si="829"/>
        <v>0</v>
      </c>
      <c r="GOM1360" s="84">
        <f t="shared" si="829"/>
        <v>2000000</v>
      </c>
      <c r="GON1360" s="84">
        <f t="shared" si="829"/>
        <v>2000000</v>
      </c>
      <c r="GOT1360" s="84" t="s">
        <v>247</v>
      </c>
      <c r="GOU1360" s="84" t="s">
        <v>4692</v>
      </c>
      <c r="GOV1360" s="84">
        <f>GOV1356</f>
        <v>0</v>
      </c>
      <c r="GOW1360" s="84">
        <f t="shared" si="829"/>
        <v>0</v>
      </c>
      <c r="GOX1360" s="84">
        <f t="shared" si="829"/>
        <v>0</v>
      </c>
      <c r="GOY1360" s="84">
        <f t="shared" si="829"/>
        <v>0</v>
      </c>
      <c r="GOZ1360" s="84">
        <f t="shared" si="829"/>
        <v>2000000</v>
      </c>
      <c r="GPA1360" s="84">
        <f t="shared" si="829"/>
        <v>0</v>
      </c>
      <c r="GPB1360" s="84">
        <f t="shared" si="829"/>
        <v>0</v>
      </c>
      <c r="GPC1360" s="84">
        <f t="shared" si="829"/>
        <v>2000000</v>
      </c>
      <c r="GPD1360" s="84">
        <f t="shared" si="829"/>
        <v>2000000</v>
      </c>
      <c r="GPJ1360" s="84" t="s">
        <v>247</v>
      </c>
      <c r="GPK1360" s="84" t="s">
        <v>4692</v>
      </c>
      <c r="GPL1360" s="84">
        <f>GPL1356</f>
        <v>0</v>
      </c>
      <c r="GPM1360" s="84">
        <f t="shared" si="829"/>
        <v>0</v>
      </c>
      <c r="GPN1360" s="84">
        <f t="shared" si="829"/>
        <v>0</v>
      </c>
      <c r="GPO1360" s="84">
        <f t="shared" si="829"/>
        <v>0</v>
      </c>
      <c r="GPP1360" s="84">
        <f t="shared" si="829"/>
        <v>2000000</v>
      </c>
      <c r="GPQ1360" s="84">
        <f t="shared" si="829"/>
        <v>0</v>
      </c>
      <c r="GPR1360" s="84">
        <f t="shared" si="829"/>
        <v>0</v>
      </c>
      <c r="GPS1360" s="84">
        <f t="shared" si="829"/>
        <v>2000000</v>
      </c>
      <c r="GPT1360" s="84">
        <f t="shared" si="829"/>
        <v>2000000</v>
      </c>
      <c r="GPZ1360" s="84" t="s">
        <v>247</v>
      </c>
      <c r="GQA1360" s="84" t="s">
        <v>4692</v>
      </c>
      <c r="GQB1360" s="84">
        <f>GQB1356</f>
        <v>0</v>
      </c>
      <c r="GQC1360" s="84">
        <f t="shared" si="829"/>
        <v>0</v>
      </c>
      <c r="GQD1360" s="84">
        <f t="shared" si="829"/>
        <v>0</v>
      </c>
      <c r="GQE1360" s="84">
        <f t="shared" si="829"/>
        <v>0</v>
      </c>
      <c r="GQF1360" s="84">
        <f t="shared" si="829"/>
        <v>2000000</v>
      </c>
      <c r="GQG1360" s="84">
        <f t="shared" si="829"/>
        <v>0</v>
      </c>
      <c r="GQH1360" s="84">
        <f t="shared" si="829"/>
        <v>0</v>
      </c>
      <c r="GQI1360" s="84">
        <f t="shared" si="829"/>
        <v>2000000</v>
      </c>
      <c r="GQJ1360" s="84">
        <f t="shared" si="829"/>
        <v>2000000</v>
      </c>
      <c r="GQP1360" s="84" t="s">
        <v>247</v>
      </c>
      <c r="GQQ1360" s="84" t="s">
        <v>4692</v>
      </c>
      <c r="GQR1360" s="84">
        <f>GQR1356</f>
        <v>0</v>
      </c>
      <c r="GQS1360" s="84">
        <f t="shared" si="830"/>
        <v>0</v>
      </c>
      <c r="GQT1360" s="84">
        <f t="shared" si="830"/>
        <v>0</v>
      </c>
      <c r="GQU1360" s="84">
        <f t="shared" si="830"/>
        <v>0</v>
      </c>
      <c r="GQV1360" s="84">
        <f t="shared" si="830"/>
        <v>2000000</v>
      </c>
      <c r="GQW1360" s="84">
        <f t="shared" si="830"/>
        <v>0</v>
      </c>
      <c r="GQX1360" s="84">
        <f t="shared" si="830"/>
        <v>0</v>
      </c>
      <c r="GQY1360" s="84">
        <f t="shared" si="830"/>
        <v>2000000</v>
      </c>
      <c r="GQZ1360" s="84">
        <f t="shared" si="830"/>
        <v>2000000</v>
      </c>
      <c r="GRF1360" s="84" t="s">
        <v>247</v>
      </c>
      <c r="GRG1360" s="84" t="s">
        <v>4692</v>
      </c>
      <c r="GRH1360" s="84">
        <f>GRH1356</f>
        <v>0</v>
      </c>
      <c r="GRI1360" s="84">
        <f t="shared" si="830"/>
        <v>0</v>
      </c>
      <c r="GRJ1360" s="84">
        <f t="shared" si="830"/>
        <v>0</v>
      </c>
      <c r="GRK1360" s="84">
        <f t="shared" si="830"/>
        <v>0</v>
      </c>
      <c r="GRL1360" s="84">
        <f t="shared" si="830"/>
        <v>2000000</v>
      </c>
      <c r="GRM1360" s="84">
        <f t="shared" si="830"/>
        <v>0</v>
      </c>
      <c r="GRN1360" s="84">
        <f t="shared" si="830"/>
        <v>0</v>
      </c>
      <c r="GRO1360" s="84">
        <f t="shared" si="830"/>
        <v>2000000</v>
      </c>
      <c r="GRP1360" s="84">
        <f t="shared" si="830"/>
        <v>2000000</v>
      </c>
      <c r="GRV1360" s="84" t="s">
        <v>247</v>
      </c>
      <c r="GRW1360" s="84" t="s">
        <v>4692</v>
      </c>
      <c r="GRX1360" s="84">
        <f>GRX1356</f>
        <v>0</v>
      </c>
      <c r="GRY1360" s="84">
        <f t="shared" si="830"/>
        <v>0</v>
      </c>
      <c r="GRZ1360" s="84">
        <f t="shared" si="830"/>
        <v>0</v>
      </c>
      <c r="GSA1360" s="84">
        <f t="shared" si="830"/>
        <v>0</v>
      </c>
      <c r="GSB1360" s="84">
        <f t="shared" si="830"/>
        <v>2000000</v>
      </c>
      <c r="GSC1360" s="84">
        <f t="shared" si="830"/>
        <v>0</v>
      </c>
      <c r="GSD1360" s="84">
        <f t="shared" si="830"/>
        <v>0</v>
      </c>
      <c r="GSE1360" s="84">
        <f t="shared" si="830"/>
        <v>2000000</v>
      </c>
      <c r="GSF1360" s="84">
        <f t="shared" si="830"/>
        <v>2000000</v>
      </c>
      <c r="GSL1360" s="84" t="s">
        <v>247</v>
      </c>
      <c r="GSM1360" s="84" t="s">
        <v>4692</v>
      </c>
      <c r="GSN1360" s="84">
        <f>GSN1356</f>
        <v>0</v>
      </c>
      <c r="GSO1360" s="84">
        <f t="shared" si="830"/>
        <v>0</v>
      </c>
      <c r="GSP1360" s="84">
        <f t="shared" si="830"/>
        <v>0</v>
      </c>
      <c r="GSQ1360" s="84">
        <f t="shared" si="830"/>
        <v>0</v>
      </c>
      <c r="GSR1360" s="84">
        <f t="shared" si="830"/>
        <v>2000000</v>
      </c>
      <c r="GSS1360" s="84">
        <f t="shared" si="830"/>
        <v>0</v>
      </c>
      <c r="GST1360" s="84">
        <f t="shared" si="830"/>
        <v>0</v>
      </c>
      <c r="GSU1360" s="84">
        <f t="shared" si="830"/>
        <v>2000000</v>
      </c>
      <c r="GSV1360" s="84">
        <f t="shared" si="830"/>
        <v>2000000</v>
      </c>
      <c r="GTB1360" s="84" t="s">
        <v>247</v>
      </c>
      <c r="GTC1360" s="84" t="s">
        <v>4692</v>
      </c>
      <c r="GTD1360" s="84">
        <f>GTD1356</f>
        <v>0</v>
      </c>
      <c r="GTE1360" s="84">
        <f t="shared" si="831"/>
        <v>0</v>
      </c>
      <c r="GTF1360" s="84">
        <f t="shared" si="831"/>
        <v>0</v>
      </c>
      <c r="GTG1360" s="84">
        <f t="shared" si="831"/>
        <v>0</v>
      </c>
      <c r="GTH1360" s="84">
        <f t="shared" si="831"/>
        <v>2000000</v>
      </c>
      <c r="GTI1360" s="84">
        <f t="shared" si="831"/>
        <v>0</v>
      </c>
      <c r="GTJ1360" s="84">
        <f t="shared" si="831"/>
        <v>0</v>
      </c>
      <c r="GTK1360" s="84">
        <f t="shared" si="831"/>
        <v>2000000</v>
      </c>
      <c r="GTL1360" s="84">
        <f t="shared" si="831"/>
        <v>2000000</v>
      </c>
      <c r="GTR1360" s="84" t="s">
        <v>247</v>
      </c>
      <c r="GTS1360" s="84" t="s">
        <v>4692</v>
      </c>
      <c r="GTT1360" s="84">
        <f>GTT1356</f>
        <v>0</v>
      </c>
      <c r="GTU1360" s="84">
        <f t="shared" si="831"/>
        <v>0</v>
      </c>
      <c r="GTV1360" s="84">
        <f t="shared" si="831"/>
        <v>0</v>
      </c>
      <c r="GTW1360" s="84">
        <f t="shared" si="831"/>
        <v>0</v>
      </c>
      <c r="GTX1360" s="84">
        <f t="shared" si="831"/>
        <v>2000000</v>
      </c>
      <c r="GTY1360" s="84">
        <f t="shared" si="831"/>
        <v>0</v>
      </c>
      <c r="GTZ1360" s="84">
        <f t="shared" si="831"/>
        <v>0</v>
      </c>
      <c r="GUA1360" s="84">
        <f t="shared" si="831"/>
        <v>2000000</v>
      </c>
      <c r="GUB1360" s="84">
        <f t="shared" si="831"/>
        <v>2000000</v>
      </c>
      <c r="GUH1360" s="84" t="s">
        <v>247</v>
      </c>
      <c r="GUI1360" s="84" t="s">
        <v>4692</v>
      </c>
      <c r="GUJ1360" s="84">
        <f>GUJ1356</f>
        <v>0</v>
      </c>
      <c r="GUK1360" s="84">
        <f t="shared" si="831"/>
        <v>0</v>
      </c>
      <c r="GUL1360" s="84">
        <f t="shared" si="831"/>
        <v>0</v>
      </c>
      <c r="GUM1360" s="84">
        <f t="shared" si="831"/>
        <v>0</v>
      </c>
      <c r="GUN1360" s="84">
        <f t="shared" si="831"/>
        <v>2000000</v>
      </c>
      <c r="GUO1360" s="84">
        <f t="shared" si="831"/>
        <v>0</v>
      </c>
      <c r="GUP1360" s="84">
        <f t="shared" si="831"/>
        <v>0</v>
      </c>
      <c r="GUQ1360" s="84">
        <f t="shared" si="831"/>
        <v>2000000</v>
      </c>
      <c r="GUR1360" s="84">
        <f t="shared" si="831"/>
        <v>2000000</v>
      </c>
      <c r="GUX1360" s="84" t="s">
        <v>247</v>
      </c>
      <c r="GUY1360" s="84" t="s">
        <v>4692</v>
      </c>
      <c r="GUZ1360" s="84">
        <f>GUZ1356</f>
        <v>0</v>
      </c>
      <c r="GVA1360" s="84">
        <f t="shared" si="831"/>
        <v>0</v>
      </c>
      <c r="GVB1360" s="84">
        <f t="shared" si="831"/>
        <v>0</v>
      </c>
      <c r="GVC1360" s="84">
        <f t="shared" si="831"/>
        <v>0</v>
      </c>
      <c r="GVD1360" s="84">
        <f t="shared" si="831"/>
        <v>2000000</v>
      </c>
      <c r="GVE1360" s="84">
        <f t="shared" si="831"/>
        <v>0</v>
      </c>
      <c r="GVF1360" s="84">
        <f t="shared" si="831"/>
        <v>0</v>
      </c>
      <c r="GVG1360" s="84">
        <f t="shared" si="831"/>
        <v>2000000</v>
      </c>
      <c r="GVH1360" s="84">
        <f t="shared" si="831"/>
        <v>2000000</v>
      </c>
      <c r="GVN1360" s="84" t="s">
        <v>247</v>
      </c>
      <c r="GVO1360" s="84" t="s">
        <v>4692</v>
      </c>
      <c r="GVP1360" s="84">
        <f>GVP1356</f>
        <v>0</v>
      </c>
      <c r="GVQ1360" s="84">
        <f t="shared" si="832"/>
        <v>0</v>
      </c>
      <c r="GVR1360" s="84">
        <f t="shared" si="832"/>
        <v>0</v>
      </c>
      <c r="GVS1360" s="84">
        <f t="shared" si="832"/>
        <v>0</v>
      </c>
      <c r="GVT1360" s="84">
        <f t="shared" si="832"/>
        <v>2000000</v>
      </c>
      <c r="GVU1360" s="84">
        <f t="shared" si="832"/>
        <v>0</v>
      </c>
      <c r="GVV1360" s="84">
        <f t="shared" si="832"/>
        <v>0</v>
      </c>
      <c r="GVW1360" s="84">
        <f t="shared" si="832"/>
        <v>2000000</v>
      </c>
      <c r="GVX1360" s="84">
        <f t="shared" si="832"/>
        <v>2000000</v>
      </c>
      <c r="GWD1360" s="84" t="s">
        <v>247</v>
      </c>
      <c r="GWE1360" s="84" t="s">
        <v>4692</v>
      </c>
      <c r="GWF1360" s="84">
        <f>GWF1356</f>
        <v>0</v>
      </c>
      <c r="GWG1360" s="84">
        <f t="shared" si="832"/>
        <v>0</v>
      </c>
      <c r="GWH1360" s="84">
        <f t="shared" si="832"/>
        <v>0</v>
      </c>
      <c r="GWI1360" s="84">
        <f t="shared" si="832"/>
        <v>0</v>
      </c>
      <c r="GWJ1360" s="84">
        <f t="shared" si="832"/>
        <v>2000000</v>
      </c>
      <c r="GWK1360" s="84">
        <f t="shared" si="832"/>
        <v>0</v>
      </c>
      <c r="GWL1360" s="84">
        <f t="shared" si="832"/>
        <v>0</v>
      </c>
      <c r="GWM1360" s="84">
        <f t="shared" si="832"/>
        <v>2000000</v>
      </c>
      <c r="GWN1360" s="84">
        <f t="shared" si="832"/>
        <v>2000000</v>
      </c>
      <c r="GWT1360" s="84" t="s">
        <v>247</v>
      </c>
      <c r="GWU1360" s="84" t="s">
        <v>4692</v>
      </c>
      <c r="GWV1360" s="84">
        <f>GWV1356</f>
        <v>0</v>
      </c>
      <c r="GWW1360" s="84">
        <f t="shared" si="832"/>
        <v>0</v>
      </c>
      <c r="GWX1360" s="84">
        <f t="shared" si="832"/>
        <v>0</v>
      </c>
      <c r="GWY1360" s="84">
        <f t="shared" si="832"/>
        <v>0</v>
      </c>
      <c r="GWZ1360" s="84">
        <f t="shared" si="832"/>
        <v>2000000</v>
      </c>
      <c r="GXA1360" s="84">
        <f t="shared" si="832"/>
        <v>0</v>
      </c>
      <c r="GXB1360" s="84">
        <f t="shared" si="832"/>
        <v>0</v>
      </c>
      <c r="GXC1360" s="84">
        <f t="shared" si="832"/>
        <v>2000000</v>
      </c>
      <c r="GXD1360" s="84">
        <f t="shared" si="832"/>
        <v>2000000</v>
      </c>
      <c r="GXJ1360" s="84" t="s">
        <v>247</v>
      </c>
      <c r="GXK1360" s="84" t="s">
        <v>4692</v>
      </c>
      <c r="GXL1360" s="84">
        <f>GXL1356</f>
        <v>0</v>
      </c>
      <c r="GXM1360" s="84">
        <f t="shared" si="832"/>
        <v>0</v>
      </c>
      <c r="GXN1360" s="84">
        <f t="shared" si="832"/>
        <v>0</v>
      </c>
      <c r="GXO1360" s="84">
        <f t="shared" si="832"/>
        <v>0</v>
      </c>
      <c r="GXP1360" s="84">
        <f t="shared" si="832"/>
        <v>2000000</v>
      </c>
      <c r="GXQ1360" s="84">
        <f t="shared" si="832"/>
        <v>0</v>
      </c>
      <c r="GXR1360" s="84">
        <f t="shared" si="832"/>
        <v>0</v>
      </c>
      <c r="GXS1360" s="84">
        <f t="shared" si="832"/>
        <v>2000000</v>
      </c>
      <c r="GXT1360" s="84">
        <f t="shared" si="832"/>
        <v>2000000</v>
      </c>
      <c r="GXZ1360" s="84" t="s">
        <v>247</v>
      </c>
      <c r="GYA1360" s="84" t="s">
        <v>4692</v>
      </c>
      <c r="GYB1360" s="84">
        <f>GYB1356</f>
        <v>0</v>
      </c>
      <c r="GYC1360" s="84">
        <f t="shared" si="833"/>
        <v>0</v>
      </c>
      <c r="GYD1360" s="84">
        <f t="shared" si="833"/>
        <v>0</v>
      </c>
      <c r="GYE1360" s="84">
        <f t="shared" si="833"/>
        <v>0</v>
      </c>
      <c r="GYF1360" s="84">
        <f t="shared" si="833"/>
        <v>2000000</v>
      </c>
      <c r="GYG1360" s="84">
        <f t="shared" si="833"/>
        <v>0</v>
      </c>
      <c r="GYH1360" s="84">
        <f t="shared" si="833"/>
        <v>0</v>
      </c>
      <c r="GYI1360" s="84">
        <f t="shared" si="833"/>
        <v>2000000</v>
      </c>
      <c r="GYJ1360" s="84">
        <f t="shared" si="833"/>
        <v>2000000</v>
      </c>
      <c r="GYP1360" s="84" t="s">
        <v>247</v>
      </c>
      <c r="GYQ1360" s="84" t="s">
        <v>4692</v>
      </c>
      <c r="GYR1360" s="84">
        <f>GYR1356</f>
        <v>0</v>
      </c>
      <c r="GYS1360" s="84">
        <f t="shared" si="833"/>
        <v>0</v>
      </c>
      <c r="GYT1360" s="84">
        <f t="shared" si="833"/>
        <v>0</v>
      </c>
      <c r="GYU1360" s="84">
        <f t="shared" si="833"/>
        <v>0</v>
      </c>
      <c r="GYV1360" s="84">
        <f t="shared" si="833"/>
        <v>2000000</v>
      </c>
      <c r="GYW1360" s="84">
        <f t="shared" si="833"/>
        <v>0</v>
      </c>
      <c r="GYX1360" s="84">
        <f t="shared" si="833"/>
        <v>0</v>
      </c>
      <c r="GYY1360" s="84">
        <f t="shared" si="833"/>
        <v>2000000</v>
      </c>
      <c r="GYZ1360" s="84">
        <f t="shared" si="833"/>
        <v>2000000</v>
      </c>
      <c r="GZF1360" s="84" t="s">
        <v>247</v>
      </c>
      <c r="GZG1360" s="84" t="s">
        <v>4692</v>
      </c>
      <c r="GZH1360" s="84">
        <f>GZH1356</f>
        <v>0</v>
      </c>
      <c r="GZI1360" s="84">
        <f t="shared" si="833"/>
        <v>0</v>
      </c>
      <c r="GZJ1360" s="84">
        <f t="shared" si="833"/>
        <v>0</v>
      </c>
      <c r="GZK1360" s="84">
        <f t="shared" si="833"/>
        <v>0</v>
      </c>
      <c r="GZL1360" s="84">
        <f t="shared" si="833"/>
        <v>2000000</v>
      </c>
      <c r="GZM1360" s="84">
        <f t="shared" si="833"/>
        <v>0</v>
      </c>
      <c r="GZN1360" s="84">
        <f t="shared" si="833"/>
        <v>0</v>
      </c>
      <c r="GZO1360" s="84">
        <f t="shared" si="833"/>
        <v>2000000</v>
      </c>
      <c r="GZP1360" s="84">
        <f t="shared" si="833"/>
        <v>2000000</v>
      </c>
      <c r="GZV1360" s="84" t="s">
        <v>247</v>
      </c>
      <c r="GZW1360" s="84" t="s">
        <v>4692</v>
      </c>
      <c r="GZX1360" s="84">
        <f>GZX1356</f>
        <v>0</v>
      </c>
      <c r="GZY1360" s="84">
        <f t="shared" si="833"/>
        <v>0</v>
      </c>
      <c r="GZZ1360" s="84">
        <f t="shared" si="833"/>
        <v>0</v>
      </c>
      <c r="HAA1360" s="84">
        <f t="shared" si="833"/>
        <v>0</v>
      </c>
      <c r="HAB1360" s="84">
        <f t="shared" si="833"/>
        <v>2000000</v>
      </c>
      <c r="HAC1360" s="84">
        <f t="shared" si="833"/>
        <v>0</v>
      </c>
      <c r="HAD1360" s="84">
        <f t="shared" si="833"/>
        <v>0</v>
      </c>
      <c r="HAE1360" s="84">
        <f t="shared" si="833"/>
        <v>2000000</v>
      </c>
      <c r="HAF1360" s="84">
        <f t="shared" si="833"/>
        <v>2000000</v>
      </c>
      <c r="HAL1360" s="84" t="s">
        <v>247</v>
      </c>
      <c r="HAM1360" s="84" t="s">
        <v>4692</v>
      </c>
      <c r="HAN1360" s="84">
        <f>HAN1356</f>
        <v>0</v>
      </c>
      <c r="HAO1360" s="84">
        <f t="shared" si="834"/>
        <v>0</v>
      </c>
      <c r="HAP1360" s="84">
        <f t="shared" si="834"/>
        <v>0</v>
      </c>
      <c r="HAQ1360" s="84">
        <f t="shared" si="834"/>
        <v>0</v>
      </c>
      <c r="HAR1360" s="84">
        <f t="shared" si="834"/>
        <v>2000000</v>
      </c>
      <c r="HAS1360" s="84">
        <f t="shared" si="834"/>
        <v>0</v>
      </c>
      <c r="HAT1360" s="84">
        <f t="shared" si="834"/>
        <v>0</v>
      </c>
      <c r="HAU1360" s="84">
        <f t="shared" si="834"/>
        <v>2000000</v>
      </c>
      <c r="HAV1360" s="84">
        <f t="shared" si="834"/>
        <v>2000000</v>
      </c>
      <c r="HBB1360" s="84" t="s">
        <v>247</v>
      </c>
      <c r="HBC1360" s="84" t="s">
        <v>4692</v>
      </c>
      <c r="HBD1360" s="84">
        <f>HBD1356</f>
        <v>0</v>
      </c>
      <c r="HBE1360" s="84">
        <f t="shared" si="834"/>
        <v>0</v>
      </c>
      <c r="HBF1360" s="84">
        <f t="shared" si="834"/>
        <v>0</v>
      </c>
      <c r="HBG1360" s="84">
        <f t="shared" si="834"/>
        <v>0</v>
      </c>
      <c r="HBH1360" s="84">
        <f t="shared" si="834"/>
        <v>2000000</v>
      </c>
      <c r="HBI1360" s="84">
        <f t="shared" si="834"/>
        <v>0</v>
      </c>
      <c r="HBJ1360" s="84">
        <f t="shared" si="834"/>
        <v>0</v>
      </c>
      <c r="HBK1360" s="84">
        <f t="shared" si="834"/>
        <v>2000000</v>
      </c>
      <c r="HBL1360" s="84">
        <f t="shared" si="834"/>
        <v>2000000</v>
      </c>
      <c r="HBR1360" s="84" t="s">
        <v>247</v>
      </c>
      <c r="HBS1360" s="84" t="s">
        <v>4692</v>
      </c>
      <c r="HBT1360" s="84">
        <f>HBT1356</f>
        <v>0</v>
      </c>
      <c r="HBU1360" s="84">
        <f t="shared" si="834"/>
        <v>0</v>
      </c>
      <c r="HBV1360" s="84">
        <f t="shared" si="834"/>
        <v>0</v>
      </c>
      <c r="HBW1360" s="84">
        <f t="shared" si="834"/>
        <v>0</v>
      </c>
      <c r="HBX1360" s="84">
        <f t="shared" si="834"/>
        <v>2000000</v>
      </c>
      <c r="HBY1360" s="84">
        <f t="shared" si="834"/>
        <v>0</v>
      </c>
      <c r="HBZ1360" s="84">
        <f t="shared" si="834"/>
        <v>0</v>
      </c>
      <c r="HCA1360" s="84">
        <f t="shared" si="834"/>
        <v>2000000</v>
      </c>
      <c r="HCB1360" s="84">
        <f t="shared" si="834"/>
        <v>2000000</v>
      </c>
      <c r="HCH1360" s="84" t="s">
        <v>247</v>
      </c>
      <c r="HCI1360" s="84" t="s">
        <v>4692</v>
      </c>
      <c r="HCJ1360" s="84">
        <f>HCJ1356</f>
        <v>0</v>
      </c>
      <c r="HCK1360" s="84">
        <f t="shared" si="834"/>
        <v>0</v>
      </c>
      <c r="HCL1360" s="84">
        <f t="shared" si="834"/>
        <v>0</v>
      </c>
      <c r="HCM1360" s="84">
        <f t="shared" si="834"/>
        <v>0</v>
      </c>
      <c r="HCN1360" s="84">
        <f t="shared" si="834"/>
        <v>2000000</v>
      </c>
      <c r="HCO1360" s="84">
        <f t="shared" si="834"/>
        <v>0</v>
      </c>
      <c r="HCP1360" s="84">
        <f t="shared" si="834"/>
        <v>0</v>
      </c>
      <c r="HCQ1360" s="84">
        <f t="shared" si="834"/>
        <v>2000000</v>
      </c>
      <c r="HCR1360" s="84">
        <f t="shared" si="834"/>
        <v>2000000</v>
      </c>
      <c r="HCX1360" s="84" t="s">
        <v>247</v>
      </c>
      <c r="HCY1360" s="84" t="s">
        <v>4692</v>
      </c>
      <c r="HCZ1360" s="84">
        <f>HCZ1356</f>
        <v>0</v>
      </c>
      <c r="HDA1360" s="84">
        <f t="shared" si="835"/>
        <v>0</v>
      </c>
      <c r="HDB1360" s="84">
        <f t="shared" si="835"/>
        <v>0</v>
      </c>
      <c r="HDC1360" s="84">
        <f t="shared" si="835"/>
        <v>0</v>
      </c>
      <c r="HDD1360" s="84">
        <f t="shared" si="835"/>
        <v>2000000</v>
      </c>
      <c r="HDE1360" s="84">
        <f t="shared" si="835"/>
        <v>0</v>
      </c>
      <c r="HDF1360" s="84">
        <f t="shared" si="835"/>
        <v>0</v>
      </c>
      <c r="HDG1360" s="84">
        <f t="shared" si="835"/>
        <v>2000000</v>
      </c>
      <c r="HDH1360" s="84">
        <f t="shared" si="835"/>
        <v>2000000</v>
      </c>
      <c r="HDN1360" s="84" t="s">
        <v>247</v>
      </c>
      <c r="HDO1360" s="84" t="s">
        <v>4692</v>
      </c>
      <c r="HDP1360" s="84">
        <f>HDP1356</f>
        <v>0</v>
      </c>
      <c r="HDQ1360" s="84">
        <f t="shared" si="835"/>
        <v>0</v>
      </c>
      <c r="HDR1360" s="84">
        <f t="shared" si="835"/>
        <v>0</v>
      </c>
      <c r="HDS1360" s="84">
        <f t="shared" si="835"/>
        <v>0</v>
      </c>
      <c r="HDT1360" s="84">
        <f t="shared" si="835"/>
        <v>2000000</v>
      </c>
      <c r="HDU1360" s="84">
        <f t="shared" si="835"/>
        <v>0</v>
      </c>
      <c r="HDV1360" s="84">
        <f t="shared" si="835"/>
        <v>0</v>
      </c>
      <c r="HDW1360" s="84">
        <f t="shared" si="835"/>
        <v>2000000</v>
      </c>
      <c r="HDX1360" s="84">
        <f t="shared" si="835"/>
        <v>2000000</v>
      </c>
      <c r="HED1360" s="84" t="s">
        <v>247</v>
      </c>
      <c r="HEE1360" s="84" t="s">
        <v>4692</v>
      </c>
      <c r="HEF1360" s="84">
        <f>HEF1356</f>
        <v>0</v>
      </c>
      <c r="HEG1360" s="84">
        <f t="shared" si="835"/>
        <v>0</v>
      </c>
      <c r="HEH1360" s="84">
        <f t="shared" si="835"/>
        <v>0</v>
      </c>
      <c r="HEI1360" s="84">
        <f t="shared" si="835"/>
        <v>0</v>
      </c>
      <c r="HEJ1360" s="84">
        <f t="shared" si="835"/>
        <v>2000000</v>
      </c>
      <c r="HEK1360" s="84">
        <f t="shared" si="835"/>
        <v>0</v>
      </c>
      <c r="HEL1360" s="84">
        <f t="shared" si="835"/>
        <v>0</v>
      </c>
      <c r="HEM1360" s="84">
        <f t="shared" si="835"/>
        <v>2000000</v>
      </c>
      <c r="HEN1360" s="84">
        <f t="shared" si="835"/>
        <v>2000000</v>
      </c>
      <c r="HET1360" s="84" t="s">
        <v>247</v>
      </c>
      <c r="HEU1360" s="84" t="s">
        <v>4692</v>
      </c>
      <c r="HEV1360" s="84">
        <f>HEV1356</f>
        <v>0</v>
      </c>
      <c r="HEW1360" s="84">
        <f t="shared" si="835"/>
        <v>0</v>
      </c>
      <c r="HEX1360" s="84">
        <f t="shared" si="835"/>
        <v>0</v>
      </c>
      <c r="HEY1360" s="84">
        <f t="shared" si="835"/>
        <v>0</v>
      </c>
      <c r="HEZ1360" s="84">
        <f t="shared" si="835"/>
        <v>2000000</v>
      </c>
      <c r="HFA1360" s="84">
        <f t="shared" si="835"/>
        <v>0</v>
      </c>
      <c r="HFB1360" s="84">
        <f t="shared" si="835"/>
        <v>0</v>
      </c>
      <c r="HFC1360" s="84">
        <f t="shared" si="835"/>
        <v>2000000</v>
      </c>
      <c r="HFD1360" s="84">
        <f t="shared" si="835"/>
        <v>2000000</v>
      </c>
      <c r="HFJ1360" s="84" t="s">
        <v>247</v>
      </c>
      <c r="HFK1360" s="84" t="s">
        <v>4692</v>
      </c>
      <c r="HFL1360" s="84">
        <f>HFL1356</f>
        <v>0</v>
      </c>
      <c r="HFM1360" s="84">
        <f t="shared" si="836"/>
        <v>0</v>
      </c>
      <c r="HFN1360" s="84">
        <f t="shared" si="836"/>
        <v>0</v>
      </c>
      <c r="HFO1360" s="84">
        <f t="shared" si="836"/>
        <v>0</v>
      </c>
      <c r="HFP1360" s="84">
        <f t="shared" si="836"/>
        <v>2000000</v>
      </c>
      <c r="HFQ1360" s="84">
        <f t="shared" si="836"/>
        <v>0</v>
      </c>
      <c r="HFR1360" s="84">
        <f t="shared" si="836"/>
        <v>0</v>
      </c>
      <c r="HFS1360" s="84">
        <f t="shared" si="836"/>
        <v>2000000</v>
      </c>
      <c r="HFT1360" s="84">
        <f t="shared" si="836"/>
        <v>2000000</v>
      </c>
      <c r="HFZ1360" s="84" t="s">
        <v>247</v>
      </c>
      <c r="HGA1360" s="84" t="s">
        <v>4692</v>
      </c>
      <c r="HGB1360" s="84">
        <f>HGB1356</f>
        <v>0</v>
      </c>
      <c r="HGC1360" s="84">
        <f t="shared" si="836"/>
        <v>0</v>
      </c>
      <c r="HGD1360" s="84">
        <f t="shared" si="836"/>
        <v>0</v>
      </c>
      <c r="HGE1360" s="84">
        <f t="shared" si="836"/>
        <v>0</v>
      </c>
      <c r="HGF1360" s="84">
        <f t="shared" si="836"/>
        <v>2000000</v>
      </c>
      <c r="HGG1360" s="84">
        <f t="shared" si="836"/>
        <v>0</v>
      </c>
      <c r="HGH1360" s="84">
        <f t="shared" si="836"/>
        <v>0</v>
      </c>
      <c r="HGI1360" s="84">
        <f t="shared" si="836"/>
        <v>2000000</v>
      </c>
      <c r="HGJ1360" s="84">
        <f t="shared" si="836"/>
        <v>2000000</v>
      </c>
      <c r="HGP1360" s="84" t="s">
        <v>247</v>
      </c>
      <c r="HGQ1360" s="84" t="s">
        <v>4692</v>
      </c>
      <c r="HGR1360" s="84">
        <f>HGR1356</f>
        <v>0</v>
      </c>
      <c r="HGS1360" s="84">
        <f t="shared" si="836"/>
        <v>0</v>
      </c>
      <c r="HGT1360" s="84">
        <f t="shared" si="836"/>
        <v>0</v>
      </c>
      <c r="HGU1360" s="84">
        <f t="shared" si="836"/>
        <v>0</v>
      </c>
      <c r="HGV1360" s="84">
        <f t="shared" si="836"/>
        <v>2000000</v>
      </c>
      <c r="HGW1360" s="84">
        <f t="shared" si="836"/>
        <v>0</v>
      </c>
      <c r="HGX1360" s="84">
        <f t="shared" si="836"/>
        <v>0</v>
      </c>
      <c r="HGY1360" s="84">
        <f t="shared" si="836"/>
        <v>2000000</v>
      </c>
      <c r="HGZ1360" s="84">
        <f t="shared" si="836"/>
        <v>2000000</v>
      </c>
      <c r="HHF1360" s="84" t="s">
        <v>247</v>
      </c>
      <c r="HHG1360" s="84" t="s">
        <v>4692</v>
      </c>
      <c r="HHH1360" s="84">
        <f>HHH1356</f>
        <v>0</v>
      </c>
      <c r="HHI1360" s="84">
        <f t="shared" si="836"/>
        <v>0</v>
      </c>
      <c r="HHJ1360" s="84">
        <f t="shared" si="836"/>
        <v>0</v>
      </c>
      <c r="HHK1360" s="84">
        <f t="shared" si="836"/>
        <v>0</v>
      </c>
      <c r="HHL1360" s="84">
        <f t="shared" si="836"/>
        <v>2000000</v>
      </c>
      <c r="HHM1360" s="84">
        <f t="shared" si="836"/>
        <v>0</v>
      </c>
      <c r="HHN1360" s="84">
        <f t="shared" si="836"/>
        <v>0</v>
      </c>
      <c r="HHO1360" s="84">
        <f t="shared" si="836"/>
        <v>2000000</v>
      </c>
      <c r="HHP1360" s="84">
        <f t="shared" si="836"/>
        <v>2000000</v>
      </c>
      <c r="HHV1360" s="84" t="s">
        <v>247</v>
      </c>
      <c r="HHW1360" s="84" t="s">
        <v>4692</v>
      </c>
      <c r="HHX1360" s="84">
        <f>HHX1356</f>
        <v>0</v>
      </c>
      <c r="HHY1360" s="84">
        <f t="shared" si="837"/>
        <v>0</v>
      </c>
      <c r="HHZ1360" s="84">
        <f t="shared" si="837"/>
        <v>0</v>
      </c>
      <c r="HIA1360" s="84">
        <f t="shared" si="837"/>
        <v>0</v>
      </c>
      <c r="HIB1360" s="84">
        <f t="shared" si="837"/>
        <v>2000000</v>
      </c>
      <c r="HIC1360" s="84">
        <f t="shared" si="837"/>
        <v>0</v>
      </c>
      <c r="HID1360" s="84">
        <f t="shared" si="837"/>
        <v>0</v>
      </c>
      <c r="HIE1360" s="84">
        <f t="shared" si="837"/>
        <v>2000000</v>
      </c>
      <c r="HIF1360" s="84">
        <f t="shared" si="837"/>
        <v>2000000</v>
      </c>
      <c r="HIL1360" s="84" t="s">
        <v>247</v>
      </c>
      <c r="HIM1360" s="84" t="s">
        <v>4692</v>
      </c>
      <c r="HIN1360" s="84">
        <f>HIN1356</f>
        <v>0</v>
      </c>
      <c r="HIO1360" s="84">
        <f t="shared" si="837"/>
        <v>0</v>
      </c>
      <c r="HIP1360" s="84">
        <f t="shared" si="837"/>
        <v>0</v>
      </c>
      <c r="HIQ1360" s="84">
        <f t="shared" si="837"/>
        <v>0</v>
      </c>
      <c r="HIR1360" s="84">
        <f t="shared" si="837"/>
        <v>2000000</v>
      </c>
      <c r="HIS1360" s="84">
        <f t="shared" si="837"/>
        <v>0</v>
      </c>
      <c r="HIT1360" s="84">
        <f t="shared" si="837"/>
        <v>0</v>
      </c>
      <c r="HIU1360" s="84">
        <f t="shared" si="837"/>
        <v>2000000</v>
      </c>
      <c r="HIV1360" s="84">
        <f t="shared" si="837"/>
        <v>2000000</v>
      </c>
      <c r="HJB1360" s="84" t="s">
        <v>247</v>
      </c>
      <c r="HJC1360" s="84" t="s">
        <v>4692</v>
      </c>
      <c r="HJD1360" s="84">
        <f>HJD1356</f>
        <v>0</v>
      </c>
      <c r="HJE1360" s="84">
        <f t="shared" si="837"/>
        <v>0</v>
      </c>
      <c r="HJF1360" s="84">
        <f t="shared" si="837"/>
        <v>0</v>
      </c>
      <c r="HJG1360" s="84">
        <f t="shared" si="837"/>
        <v>0</v>
      </c>
      <c r="HJH1360" s="84">
        <f t="shared" si="837"/>
        <v>2000000</v>
      </c>
      <c r="HJI1360" s="84">
        <f t="shared" si="837"/>
        <v>0</v>
      </c>
      <c r="HJJ1360" s="84">
        <f t="shared" si="837"/>
        <v>0</v>
      </c>
      <c r="HJK1360" s="84">
        <f t="shared" si="837"/>
        <v>2000000</v>
      </c>
      <c r="HJL1360" s="84">
        <f t="shared" si="837"/>
        <v>2000000</v>
      </c>
      <c r="HJR1360" s="84" t="s">
        <v>247</v>
      </c>
      <c r="HJS1360" s="84" t="s">
        <v>4692</v>
      </c>
      <c r="HJT1360" s="84">
        <f>HJT1356</f>
        <v>0</v>
      </c>
      <c r="HJU1360" s="84">
        <f t="shared" si="837"/>
        <v>0</v>
      </c>
      <c r="HJV1360" s="84">
        <f t="shared" si="837"/>
        <v>0</v>
      </c>
      <c r="HJW1360" s="84">
        <f t="shared" si="837"/>
        <v>0</v>
      </c>
      <c r="HJX1360" s="84">
        <f t="shared" si="837"/>
        <v>2000000</v>
      </c>
      <c r="HJY1360" s="84">
        <f t="shared" si="837"/>
        <v>0</v>
      </c>
      <c r="HJZ1360" s="84">
        <f t="shared" si="837"/>
        <v>0</v>
      </c>
      <c r="HKA1360" s="84">
        <f t="shared" si="837"/>
        <v>2000000</v>
      </c>
      <c r="HKB1360" s="84">
        <f t="shared" si="837"/>
        <v>2000000</v>
      </c>
      <c r="HKH1360" s="84" t="s">
        <v>247</v>
      </c>
      <c r="HKI1360" s="84" t="s">
        <v>4692</v>
      </c>
      <c r="HKJ1360" s="84">
        <f>HKJ1356</f>
        <v>0</v>
      </c>
      <c r="HKK1360" s="84">
        <f t="shared" si="838"/>
        <v>0</v>
      </c>
      <c r="HKL1360" s="84">
        <f t="shared" si="838"/>
        <v>0</v>
      </c>
      <c r="HKM1360" s="84">
        <f t="shared" si="838"/>
        <v>0</v>
      </c>
      <c r="HKN1360" s="84">
        <f t="shared" si="838"/>
        <v>2000000</v>
      </c>
      <c r="HKO1360" s="84">
        <f t="shared" si="838"/>
        <v>0</v>
      </c>
      <c r="HKP1360" s="84">
        <f t="shared" si="838"/>
        <v>0</v>
      </c>
      <c r="HKQ1360" s="84">
        <f t="shared" si="838"/>
        <v>2000000</v>
      </c>
      <c r="HKR1360" s="84">
        <f t="shared" si="838"/>
        <v>2000000</v>
      </c>
      <c r="HKX1360" s="84" t="s">
        <v>247</v>
      </c>
      <c r="HKY1360" s="84" t="s">
        <v>4692</v>
      </c>
      <c r="HKZ1360" s="84">
        <f>HKZ1356</f>
        <v>0</v>
      </c>
      <c r="HLA1360" s="84">
        <f t="shared" si="838"/>
        <v>0</v>
      </c>
      <c r="HLB1360" s="84">
        <f t="shared" si="838"/>
        <v>0</v>
      </c>
      <c r="HLC1360" s="84">
        <f t="shared" si="838"/>
        <v>0</v>
      </c>
      <c r="HLD1360" s="84">
        <f t="shared" si="838"/>
        <v>2000000</v>
      </c>
      <c r="HLE1360" s="84">
        <f t="shared" si="838"/>
        <v>0</v>
      </c>
      <c r="HLF1360" s="84">
        <f t="shared" si="838"/>
        <v>0</v>
      </c>
      <c r="HLG1360" s="84">
        <f t="shared" si="838"/>
        <v>2000000</v>
      </c>
      <c r="HLH1360" s="84">
        <f t="shared" si="838"/>
        <v>2000000</v>
      </c>
      <c r="HLN1360" s="84" t="s">
        <v>247</v>
      </c>
      <c r="HLO1360" s="84" t="s">
        <v>4692</v>
      </c>
      <c r="HLP1360" s="84">
        <f>HLP1356</f>
        <v>0</v>
      </c>
      <c r="HLQ1360" s="84">
        <f t="shared" si="838"/>
        <v>0</v>
      </c>
      <c r="HLR1360" s="84">
        <f t="shared" si="838"/>
        <v>0</v>
      </c>
      <c r="HLS1360" s="84">
        <f t="shared" si="838"/>
        <v>0</v>
      </c>
      <c r="HLT1360" s="84">
        <f t="shared" si="838"/>
        <v>2000000</v>
      </c>
      <c r="HLU1360" s="84">
        <f t="shared" si="838"/>
        <v>0</v>
      </c>
      <c r="HLV1360" s="84">
        <f t="shared" si="838"/>
        <v>0</v>
      </c>
      <c r="HLW1360" s="84">
        <f t="shared" si="838"/>
        <v>2000000</v>
      </c>
      <c r="HLX1360" s="84">
        <f t="shared" si="838"/>
        <v>2000000</v>
      </c>
      <c r="HMD1360" s="84" t="s">
        <v>247</v>
      </c>
      <c r="HME1360" s="84" t="s">
        <v>4692</v>
      </c>
      <c r="HMF1360" s="84">
        <f>HMF1356</f>
        <v>0</v>
      </c>
      <c r="HMG1360" s="84">
        <f t="shared" si="838"/>
        <v>0</v>
      </c>
      <c r="HMH1360" s="84">
        <f t="shared" si="838"/>
        <v>0</v>
      </c>
      <c r="HMI1360" s="84">
        <f t="shared" si="838"/>
        <v>0</v>
      </c>
      <c r="HMJ1360" s="84">
        <f t="shared" si="838"/>
        <v>2000000</v>
      </c>
      <c r="HMK1360" s="84">
        <f t="shared" si="838"/>
        <v>0</v>
      </c>
      <c r="HML1360" s="84">
        <f t="shared" si="838"/>
        <v>0</v>
      </c>
      <c r="HMM1360" s="84">
        <f t="shared" si="838"/>
        <v>2000000</v>
      </c>
      <c r="HMN1360" s="84">
        <f t="shared" si="838"/>
        <v>2000000</v>
      </c>
      <c r="HMT1360" s="84" t="s">
        <v>247</v>
      </c>
      <c r="HMU1360" s="84" t="s">
        <v>4692</v>
      </c>
      <c r="HMV1360" s="84">
        <f>HMV1356</f>
        <v>0</v>
      </c>
      <c r="HMW1360" s="84">
        <f t="shared" si="839"/>
        <v>0</v>
      </c>
      <c r="HMX1360" s="84">
        <f t="shared" si="839"/>
        <v>0</v>
      </c>
      <c r="HMY1360" s="84">
        <f t="shared" si="839"/>
        <v>0</v>
      </c>
      <c r="HMZ1360" s="84">
        <f t="shared" si="839"/>
        <v>2000000</v>
      </c>
      <c r="HNA1360" s="84">
        <f t="shared" si="839"/>
        <v>0</v>
      </c>
      <c r="HNB1360" s="84">
        <f t="shared" si="839"/>
        <v>0</v>
      </c>
      <c r="HNC1360" s="84">
        <f t="shared" si="839"/>
        <v>2000000</v>
      </c>
      <c r="HND1360" s="84">
        <f t="shared" si="839"/>
        <v>2000000</v>
      </c>
      <c r="HNJ1360" s="84" t="s">
        <v>247</v>
      </c>
      <c r="HNK1360" s="84" t="s">
        <v>4692</v>
      </c>
      <c r="HNL1360" s="84">
        <f>HNL1356</f>
        <v>0</v>
      </c>
      <c r="HNM1360" s="84">
        <f t="shared" si="839"/>
        <v>0</v>
      </c>
      <c r="HNN1360" s="84">
        <f t="shared" si="839"/>
        <v>0</v>
      </c>
      <c r="HNO1360" s="84">
        <f t="shared" si="839"/>
        <v>0</v>
      </c>
      <c r="HNP1360" s="84">
        <f t="shared" si="839"/>
        <v>2000000</v>
      </c>
      <c r="HNQ1360" s="84">
        <f t="shared" si="839"/>
        <v>0</v>
      </c>
      <c r="HNR1360" s="84">
        <f t="shared" si="839"/>
        <v>0</v>
      </c>
      <c r="HNS1360" s="84">
        <f t="shared" si="839"/>
        <v>2000000</v>
      </c>
      <c r="HNT1360" s="84">
        <f t="shared" si="839"/>
        <v>2000000</v>
      </c>
      <c r="HNZ1360" s="84" t="s">
        <v>247</v>
      </c>
      <c r="HOA1360" s="84" t="s">
        <v>4692</v>
      </c>
      <c r="HOB1360" s="84">
        <f>HOB1356</f>
        <v>0</v>
      </c>
      <c r="HOC1360" s="84">
        <f t="shared" si="839"/>
        <v>0</v>
      </c>
      <c r="HOD1360" s="84">
        <f t="shared" si="839"/>
        <v>0</v>
      </c>
      <c r="HOE1360" s="84">
        <f t="shared" si="839"/>
        <v>0</v>
      </c>
      <c r="HOF1360" s="84">
        <f t="shared" si="839"/>
        <v>2000000</v>
      </c>
      <c r="HOG1360" s="84">
        <f t="shared" si="839"/>
        <v>0</v>
      </c>
      <c r="HOH1360" s="84">
        <f t="shared" si="839"/>
        <v>0</v>
      </c>
      <c r="HOI1360" s="84">
        <f t="shared" si="839"/>
        <v>2000000</v>
      </c>
      <c r="HOJ1360" s="84">
        <f t="shared" si="839"/>
        <v>2000000</v>
      </c>
      <c r="HOP1360" s="84" t="s">
        <v>247</v>
      </c>
      <c r="HOQ1360" s="84" t="s">
        <v>4692</v>
      </c>
      <c r="HOR1360" s="84">
        <f>HOR1356</f>
        <v>0</v>
      </c>
      <c r="HOS1360" s="84">
        <f t="shared" si="839"/>
        <v>0</v>
      </c>
      <c r="HOT1360" s="84">
        <f t="shared" si="839"/>
        <v>0</v>
      </c>
      <c r="HOU1360" s="84">
        <f t="shared" si="839"/>
        <v>0</v>
      </c>
      <c r="HOV1360" s="84">
        <f t="shared" si="839"/>
        <v>2000000</v>
      </c>
      <c r="HOW1360" s="84">
        <f t="shared" si="839"/>
        <v>0</v>
      </c>
      <c r="HOX1360" s="84">
        <f t="shared" si="839"/>
        <v>0</v>
      </c>
      <c r="HOY1360" s="84">
        <f t="shared" si="839"/>
        <v>2000000</v>
      </c>
      <c r="HOZ1360" s="84">
        <f t="shared" si="839"/>
        <v>2000000</v>
      </c>
      <c r="HPF1360" s="84" t="s">
        <v>247</v>
      </c>
      <c r="HPG1360" s="84" t="s">
        <v>4692</v>
      </c>
      <c r="HPH1360" s="84">
        <f>HPH1356</f>
        <v>0</v>
      </c>
      <c r="HPI1360" s="84">
        <f t="shared" si="840"/>
        <v>0</v>
      </c>
      <c r="HPJ1360" s="84">
        <f t="shared" si="840"/>
        <v>0</v>
      </c>
      <c r="HPK1360" s="84">
        <f t="shared" si="840"/>
        <v>0</v>
      </c>
      <c r="HPL1360" s="84">
        <f t="shared" si="840"/>
        <v>2000000</v>
      </c>
      <c r="HPM1360" s="84">
        <f t="shared" si="840"/>
        <v>0</v>
      </c>
      <c r="HPN1360" s="84">
        <f t="shared" si="840"/>
        <v>0</v>
      </c>
      <c r="HPO1360" s="84">
        <f t="shared" si="840"/>
        <v>2000000</v>
      </c>
      <c r="HPP1360" s="84">
        <f t="shared" si="840"/>
        <v>2000000</v>
      </c>
      <c r="HPV1360" s="84" t="s">
        <v>247</v>
      </c>
      <c r="HPW1360" s="84" t="s">
        <v>4692</v>
      </c>
      <c r="HPX1360" s="84">
        <f>HPX1356</f>
        <v>0</v>
      </c>
      <c r="HPY1360" s="84">
        <f t="shared" si="840"/>
        <v>0</v>
      </c>
      <c r="HPZ1360" s="84">
        <f t="shared" si="840"/>
        <v>0</v>
      </c>
      <c r="HQA1360" s="84">
        <f t="shared" si="840"/>
        <v>0</v>
      </c>
      <c r="HQB1360" s="84">
        <f t="shared" si="840"/>
        <v>2000000</v>
      </c>
      <c r="HQC1360" s="84">
        <f t="shared" si="840"/>
        <v>0</v>
      </c>
      <c r="HQD1360" s="84">
        <f t="shared" si="840"/>
        <v>0</v>
      </c>
      <c r="HQE1360" s="84">
        <f t="shared" si="840"/>
        <v>2000000</v>
      </c>
      <c r="HQF1360" s="84">
        <f t="shared" si="840"/>
        <v>2000000</v>
      </c>
      <c r="HQL1360" s="84" t="s">
        <v>247</v>
      </c>
      <c r="HQM1360" s="84" t="s">
        <v>4692</v>
      </c>
      <c r="HQN1360" s="84">
        <f>HQN1356</f>
        <v>0</v>
      </c>
      <c r="HQO1360" s="84">
        <f t="shared" si="840"/>
        <v>0</v>
      </c>
      <c r="HQP1360" s="84">
        <f t="shared" si="840"/>
        <v>0</v>
      </c>
      <c r="HQQ1360" s="84">
        <f t="shared" si="840"/>
        <v>0</v>
      </c>
      <c r="HQR1360" s="84">
        <f t="shared" si="840"/>
        <v>2000000</v>
      </c>
      <c r="HQS1360" s="84">
        <f t="shared" si="840"/>
        <v>0</v>
      </c>
      <c r="HQT1360" s="84">
        <f t="shared" si="840"/>
        <v>0</v>
      </c>
      <c r="HQU1360" s="84">
        <f t="shared" si="840"/>
        <v>2000000</v>
      </c>
      <c r="HQV1360" s="84">
        <f t="shared" si="840"/>
        <v>2000000</v>
      </c>
      <c r="HRB1360" s="84" t="s">
        <v>247</v>
      </c>
      <c r="HRC1360" s="84" t="s">
        <v>4692</v>
      </c>
      <c r="HRD1360" s="84">
        <f>HRD1356</f>
        <v>0</v>
      </c>
      <c r="HRE1360" s="84">
        <f t="shared" si="840"/>
        <v>0</v>
      </c>
      <c r="HRF1360" s="84">
        <f t="shared" si="840"/>
        <v>0</v>
      </c>
      <c r="HRG1360" s="84">
        <f t="shared" si="840"/>
        <v>0</v>
      </c>
      <c r="HRH1360" s="84">
        <f t="shared" si="840"/>
        <v>2000000</v>
      </c>
      <c r="HRI1360" s="84">
        <f t="shared" si="840"/>
        <v>0</v>
      </c>
      <c r="HRJ1360" s="84">
        <f t="shared" si="840"/>
        <v>0</v>
      </c>
      <c r="HRK1360" s="84">
        <f t="shared" si="840"/>
        <v>2000000</v>
      </c>
      <c r="HRL1360" s="84">
        <f t="shared" si="840"/>
        <v>2000000</v>
      </c>
      <c r="HRR1360" s="84" t="s">
        <v>247</v>
      </c>
      <c r="HRS1360" s="84" t="s">
        <v>4692</v>
      </c>
      <c r="HRT1360" s="84">
        <f>HRT1356</f>
        <v>0</v>
      </c>
      <c r="HRU1360" s="84">
        <f t="shared" si="841"/>
        <v>0</v>
      </c>
      <c r="HRV1360" s="84">
        <f t="shared" si="841"/>
        <v>0</v>
      </c>
      <c r="HRW1360" s="84">
        <f t="shared" si="841"/>
        <v>0</v>
      </c>
      <c r="HRX1360" s="84">
        <f t="shared" si="841"/>
        <v>2000000</v>
      </c>
      <c r="HRY1360" s="84">
        <f t="shared" si="841"/>
        <v>0</v>
      </c>
      <c r="HRZ1360" s="84">
        <f t="shared" si="841"/>
        <v>0</v>
      </c>
      <c r="HSA1360" s="84">
        <f t="shared" si="841"/>
        <v>2000000</v>
      </c>
      <c r="HSB1360" s="84">
        <f t="shared" si="841"/>
        <v>2000000</v>
      </c>
      <c r="HSH1360" s="84" t="s">
        <v>247</v>
      </c>
      <c r="HSI1360" s="84" t="s">
        <v>4692</v>
      </c>
      <c r="HSJ1360" s="84">
        <f>HSJ1356</f>
        <v>0</v>
      </c>
      <c r="HSK1360" s="84">
        <f t="shared" si="841"/>
        <v>0</v>
      </c>
      <c r="HSL1360" s="84">
        <f t="shared" si="841"/>
        <v>0</v>
      </c>
      <c r="HSM1360" s="84">
        <f t="shared" si="841"/>
        <v>0</v>
      </c>
      <c r="HSN1360" s="84">
        <f t="shared" si="841"/>
        <v>2000000</v>
      </c>
      <c r="HSO1360" s="84">
        <f t="shared" si="841"/>
        <v>0</v>
      </c>
      <c r="HSP1360" s="84">
        <f t="shared" si="841"/>
        <v>0</v>
      </c>
      <c r="HSQ1360" s="84">
        <f t="shared" si="841"/>
        <v>2000000</v>
      </c>
      <c r="HSR1360" s="84">
        <f t="shared" si="841"/>
        <v>2000000</v>
      </c>
      <c r="HSX1360" s="84" t="s">
        <v>247</v>
      </c>
      <c r="HSY1360" s="84" t="s">
        <v>4692</v>
      </c>
      <c r="HSZ1360" s="84">
        <f>HSZ1356</f>
        <v>0</v>
      </c>
      <c r="HTA1360" s="84">
        <f t="shared" si="841"/>
        <v>0</v>
      </c>
      <c r="HTB1360" s="84">
        <f t="shared" si="841"/>
        <v>0</v>
      </c>
      <c r="HTC1360" s="84">
        <f t="shared" si="841"/>
        <v>0</v>
      </c>
      <c r="HTD1360" s="84">
        <f t="shared" si="841"/>
        <v>2000000</v>
      </c>
      <c r="HTE1360" s="84">
        <f t="shared" si="841"/>
        <v>0</v>
      </c>
      <c r="HTF1360" s="84">
        <f t="shared" si="841"/>
        <v>0</v>
      </c>
      <c r="HTG1360" s="84">
        <f t="shared" si="841"/>
        <v>2000000</v>
      </c>
      <c r="HTH1360" s="84">
        <f t="shared" si="841"/>
        <v>2000000</v>
      </c>
      <c r="HTN1360" s="84" t="s">
        <v>247</v>
      </c>
      <c r="HTO1360" s="84" t="s">
        <v>4692</v>
      </c>
      <c r="HTP1360" s="84">
        <f>HTP1356</f>
        <v>0</v>
      </c>
      <c r="HTQ1360" s="84">
        <f t="shared" si="841"/>
        <v>0</v>
      </c>
      <c r="HTR1360" s="84">
        <f t="shared" si="841"/>
        <v>0</v>
      </c>
      <c r="HTS1360" s="84">
        <f t="shared" si="841"/>
        <v>0</v>
      </c>
      <c r="HTT1360" s="84">
        <f t="shared" si="841"/>
        <v>2000000</v>
      </c>
      <c r="HTU1360" s="84">
        <f t="shared" si="841"/>
        <v>0</v>
      </c>
      <c r="HTV1360" s="84">
        <f t="shared" si="841"/>
        <v>0</v>
      </c>
      <c r="HTW1360" s="84">
        <f t="shared" si="841"/>
        <v>2000000</v>
      </c>
      <c r="HTX1360" s="84">
        <f t="shared" si="841"/>
        <v>2000000</v>
      </c>
      <c r="HUD1360" s="84" t="s">
        <v>247</v>
      </c>
      <c r="HUE1360" s="84" t="s">
        <v>4692</v>
      </c>
      <c r="HUF1360" s="84">
        <f>HUF1356</f>
        <v>0</v>
      </c>
      <c r="HUG1360" s="84">
        <f t="shared" si="842"/>
        <v>0</v>
      </c>
      <c r="HUH1360" s="84">
        <f t="shared" si="842"/>
        <v>0</v>
      </c>
      <c r="HUI1360" s="84">
        <f t="shared" si="842"/>
        <v>0</v>
      </c>
      <c r="HUJ1360" s="84">
        <f t="shared" si="842"/>
        <v>2000000</v>
      </c>
      <c r="HUK1360" s="84">
        <f t="shared" si="842"/>
        <v>0</v>
      </c>
      <c r="HUL1360" s="84">
        <f t="shared" si="842"/>
        <v>0</v>
      </c>
      <c r="HUM1360" s="84">
        <f t="shared" si="842"/>
        <v>2000000</v>
      </c>
      <c r="HUN1360" s="84">
        <f t="shared" si="842"/>
        <v>2000000</v>
      </c>
      <c r="HUT1360" s="84" t="s">
        <v>247</v>
      </c>
      <c r="HUU1360" s="84" t="s">
        <v>4692</v>
      </c>
      <c r="HUV1360" s="84">
        <f>HUV1356</f>
        <v>0</v>
      </c>
      <c r="HUW1360" s="84">
        <f t="shared" si="842"/>
        <v>0</v>
      </c>
      <c r="HUX1360" s="84">
        <f t="shared" si="842"/>
        <v>0</v>
      </c>
      <c r="HUY1360" s="84">
        <f t="shared" si="842"/>
        <v>0</v>
      </c>
      <c r="HUZ1360" s="84">
        <f t="shared" si="842"/>
        <v>2000000</v>
      </c>
      <c r="HVA1360" s="84">
        <f t="shared" si="842"/>
        <v>0</v>
      </c>
      <c r="HVB1360" s="84">
        <f t="shared" si="842"/>
        <v>0</v>
      </c>
      <c r="HVC1360" s="84">
        <f t="shared" si="842"/>
        <v>2000000</v>
      </c>
      <c r="HVD1360" s="84">
        <f t="shared" si="842"/>
        <v>2000000</v>
      </c>
      <c r="HVJ1360" s="84" t="s">
        <v>247</v>
      </c>
      <c r="HVK1360" s="84" t="s">
        <v>4692</v>
      </c>
      <c r="HVL1360" s="84">
        <f>HVL1356</f>
        <v>0</v>
      </c>
      <c r="HVM1360" s="84">
        <f t="shared" si="842"/>
        <v>0</v>
      </c>
      <c r="HVN1360" s="84">
        <f t="shared" si="842"/>
        <v>0</v>
      </c>
      <c r="HVO1360" s="84">
        <f t="shared" si="842"/>
        <v>0</v>
      </c>
      <c r="HVP1360" s="84">
        <f t="shared" si="842"/>
        <v>2000000</v>
      </c>
      <c r="HVQ1360" s="84">
        <f t="shared" si="842"/>
        <v>0</v>
      </c>
      <c r="HVR1360" s="84">
        <f t="shared" si="842"/>
        <v>0</v>
      </c>
      <c r="HVS1360" s="84">
        <f t="shared" si="842"/>
        <v>2000000</v>
      </c>
      <c r="HVT1360" s="84">
        <f t="shared" si="842"/>
        <v>2000000</v>
      </c>
      <c r="HVZ1360" s="84" t="s">
        <v>247</v>
      </c>
      <c r="HWA1360" s="84" t="s">
        <v>4692</v>
      </c>
      <c r="HWB1360" s="84">
        <f>HWB1356</f>
        <v>0</v>
      </c>
      <c r="HWC1360" s="84">
        <f t="shared" si="842"/>
        <v>0</v>
      </c>
      <c r="HWD1360" s="84">
        <f t="shared" si="842"/>
        <v>0</v>
      </c>
      <c r="HWE1360" s="84">
        <f t="shared" si="842"/>
        <v>0</v>
      </c>
      <c r="HWF1360" s="84">
        <f t="shared" si="842"/>
        <v>2000000</v>
      </c>
      <c r="HWG1360" s="84">
        <f t="shared" si="842"/>
        <v>0</v>
      </c>
      <c r="HWH1360" s="84">
        <f t="shared" si="842"/>
        <v>0</v>
      </c>
      <c r="HWI1360" s="84">
        <f t="shared" si="842"/>
        <v>2000000</v>
      </c>
      <c r="HWJ1360" s="84">
        <f t="shared" si="842"/>
        <v>2000000</v>
      </c>
      <c r="HWP1360" s="84" t="s">
        <v>247</v>
      </c>
      <c r="HWQ1360" s="84" t="s">
        <v>4692</v>
      </c>
      <c r="HWR1360" s="84">
        <f>HWR1356</f>
        <v>0</v>
      </c>
      <c r="HWS1360" s="84">
        <f t="shared" si="843"/>
        <v>0</v>
      </c>
      <c r="HWT1360" s="84">
        <f t="shared" si="843"/>
        <v>0</v>
      </c>
      <c r="HWU1360" s="84">
        <f t="shared" si="843"/>
        <v>0</v>
      </c>
      <c r="HWV1360" s="84">
        <f t="shared" si="843"/>
        <v>2000000</v>
      </c>
      <c r="HWW1360" s="84">
        <f t="shared" si="843"/>
        <v>0</v>
      </c>
      <c r="HWX1360" s="84">
        <f t="shared" si="843"/>
        <v>0</v>
      </c>
      <c r="HWY1360" s="84">
        <f t="shared" si="843"/>
        <v>2000000</v>
      </c>
      <c r="HWZ1360" s="84">
        <f t="shared" si="843"/>
        <v>2000000</v>
      </c>
      <c r="HXF1360" s="84" t="s">
        <v>247</v>
      </c>
      <c r="HXG1360" s="84" t="s">
        <v>4692</v>
      </c>
      <c r="HXH1360" s="84">
        <f>HXH1356</f>
        <v>0</v>
      </c>
      <c r="HXI1360" s="84">
        <f t="shared" si="843"/>
        <v>0</v>
      </c>
      <c r="HXJ1360" s="84">
        <f t="shared" si="843"/>
        <v>0</v>
      </c>
      <c r="HXK1360" s="84">
        <f t="shared" si="843"/>
        <v>0</v>
      </c>
      <c r="HXL1360" s="84">
        <f t="shared" si="843"/>
        <v>2000000</v>
      </c>
      <c r="HXM1360" s="84">
        <f t="shared" si="843"/>
        <v>0</v>
      </c>
      <c r="HXN1360" s="84">
        <f t="shared" si="843"/>
        <v>0</v>
      </c>
      <c r="HXO1360" s="84">
        <f t="shared" si="843"/>
        <v>2000000</v>
      </c>
      <c r="HXP1360" s="84">
        <f t="shared" si="843"/>
        <v>2000000</v>
      </c>
      <c r="HXV1360" s="84" t="s">
        <v>247</v>
      </c>
      <c r="HXW1360" s="84" t="s">
        <v>4692</v>
      </c>
      <c r="HXX1360" s="84">
        <f>HXX1356</f>
        <v>0</v>
      </c>
      <c r="HXY1360" s="84">
        <f t="shared" si="843"/>
        <v>0</v>
      </c>
      <c r="HXZ1360" s="84">
        <f t="shared" si="843"/>
        <v>0</v>
      </c>
      <c r="HYA1360" s="84">
        <f t="shared" si="843"/>
        <v>0</v>
      </c>
      <c r="HYB1360" s="84">
        <f t="shared" si="843"/>
        <v>2000000</v>
      </c>
      <c r="HYC1360" s="84">
        <f t="shared" si="843"/>
        <v>0</v>
      </c>
      <c r="HYD1360" s="84">
        <f t="shared" si="843"/>
        <v>0</v>
      </c>
      <c r="HYE1360" s="84">
        <f t="shared" si="843"/>
        <v>2000000</v>
      </c>
      <c r="HYF1360" s="84">
        <f t="shared" si="843"/>
        <v>2000000</v>
      </c>
      <c r="HYL1360" s="84" t="s">
        <v>247</v>
      </c>
      <c r="HYM1360" s="84" t="s">
        <v>4692</v>
      </c>
      <c r="HYN1360" s="84">
        <f>HYN1356</f>
        <v>0</v>
      </c>
      <c r="HYO1360" s="84">
        <f t="shared" si="843"/>
        <v>0</v>
      </c>
      <c r="HYP1360" s="84">
        <f t="shared" si="843"/>
        <v>0</v>
      </c>
      <c r="HYQ1360" s="84">
        <f t="shared" si="843"/>
        <v>0</v>
      </c>
      <c r="HYR1360" s="84">
        <f t="shared" si="843"/>
        <v>2000000</v>
      </c>
      <c r="HYS1360" s="84">
        <f t="shared" si="843"/>
        <v>0</v>
      </c>
      <c r="HYT1360" s="84">
        <f t="shared" si="843"/>
        <v>0</v>
      </c>
      <c r="HYU1360" s="84">
        <f t="shared" si="843"/>
        <v>2000000</v>
      </c>
      <c r="HYV1360" s="84">
        <f t="shared" si="843"/>
        <v>2000000</v>
      </c>
      <c r="HZB1360" s="84" t="s">
        <v>247</v>
      </c>
      <c r="HZC1360" s="84" t="s">
        <v>4692</v>
      </c>
      <c r="HZD1360" s="84">
        <f>HZD1356</f>
        <v>0</v>
      </c>
      <c r="HZE1360" s="84">
        <f t="shared" si="844"/>
        <v>0</v>
      </c>
      <c r="HZF1360" s="84">
        <f t="shared" si="844"/>
        <v>0</v>
      </c>
      <c r="HZG1360" s="84">
        <f t="shared" si="844"/>
        <v>0</v>
      </c>
      <c r="HZH1360" s="84">
        <f t="shared" si="844"/>
        <v>2000000</v>
      </c>
      <c r="HZI1360" s="84">
        <f t="shared" si="844"/>
        <v>0</v>
      </c>
      <c r="HZJ1360" s="84">
        <f t="shared" si="844"/>
        <v>0</v>
      </c>
      <c r="HZK1360" s="84">
        <f t="shared" si="844"/>
        <v>2000000</v>
      </c>
      <c r="HZL1360" s="84">
        <f t="shared" si="844"/>
        <v>2000000</v>
      </c>
      <c r="HZR1360" s="84" t="s">
        <v>247</v>
      </c>
      <c r="HZS1360" s="84" t="s">
        <v>4692</v>
      </c>
      <c r="HZT1360" s="84">
        <f>HZT1356</f>
        <v>0</v>
      </c>
      <c r="HZU1360" s="84">
        <f t="shared" si="844"/>
        <v>0</v>
      </c>
      <c r="HZV1360" s="84">
        <f t="shared" si="844"/>
        <v>0</v>
      </c>
      <c r="HZW1360" s="84">
        <f t="shared" si="844"/>
        <v>0</v>
      </c>
      <c r="HZX1360" s="84">
        <f t="shared" si="844"/>
        <v>2000000</v>
      </c>
      <c r="HZY1360" s="84">
        <f t="shared" si="844"/>
        <v>0</v>
      </c>
      <c r="HZZ1360" s="84">
        <f t="shared" si="844"/>
        <v>0</v>
      </c>
      <c r="IAA1360" s="84">
        <f t="shared" si="844"/>
        <v>2000000</v>
      </c>
      <c r="IAB1360" s="84">
        <f t="shared" si="844"/>
        <v>2000000</v>
      </c>
      <c r="IAH1360" s="84" t="s">
        <v>247</v>
      </c>
      <c r="IAI1360" s="84" t="s">
        <v>4692</v>
      </c>
      <c r="IAJ1360" s="84">
        <f>IAJ1356</f>
        <v>0</v>
      </c>
      <c r="IAK1360" s="84">
        <f t="shared" si="844"/>
        <v>0</v>
      </c>
      <c r="IAL1360" s="84">
        <f t="shared" si="844"/>
        <v>0</v>
      </c>
      <c r="IAM1360" s="84">
        <f t="shared" si="844"/>
        <v>0</v>
      </c>
      <c r="IAN1360" s="84">
        <f t="shared" si="844"/>
        <v>2000000</v>
      </c>
      <c r="IAO1360" s="84">
        <f t="shared" si="844"/>
        <v>0</v>
      </c>
      <c r="IAP1360" s="84">
        <f t="shared" si="844"/>
        <v>0</v>
      </c>
      <c r="IAQ1360" s="84">
        <f t="shared" si="844"/>
        <v>2000000</v>
      </c>
      <c r="IAR1360" s="84">
        <f t="shared" si="844"/>
        <v>2000000</v>
      </c>
      <c r="IAX1360" s="84" t="s">
        <v>247</v>
      </c>
      <c r="IAY1360" s="84" t="s">
        <v>4692</v>
      </c>
      <c r="IAZ1360" s="84">
        <f>IAZ1356</f>
        <v>0</v>
      </c>
      <c r="IBA1360" s="84">
        <f t="shared" si="844"/>
        <v>0</v>
      </c>
      <c r="IBB1360" s="84">
        <f t="shared" si="844"/>
        <v>0</v>
      </c>
      <c r="IBC1360" s="84">
        <f t="shared" si="844"/>
        <v>0</v>
      </c>
      <c r="IBD1360" s="84">
        <f t="shared" si="844"/>
        <v>2000000</v>
      </c>
      <c r="IBE1360" s="84">
        <f t="shared" si="844"/>
        <v>0</v>
      </c>
      <c r="IBF1360" s="84">
        <f t="shared" si="844"/>
        <v>0</v>
      </c>
      <c r="IBG1360" s="84">
        <f t="shared" si="844"/>
        <v>2000000</v>
      </c>
      <c r="IBH1360" s="84">
        <f t="shared" si="844"/>
        <v>2000000</v>
      </c>
      <c r="IBN1360" s="84" t="s">
        <v>247</v>
      </c>
      <c r="IBO1360" s="84" t="s">
        <v>4692</v>
      </c>
      <c r="IBP1360" s="84">
        <f>IBP1356</f>
        <v>0</v>
      </c>
      <c r="IBQ1360" s="84">
        <f t="shared" si="845"/>
        <v>0</v>
      </c>
      <c r="IBR1360" s="84">
        <f t="shared" si="845"/>
        <v>0</v>
      </c>
      <c r="IBS1360" s="84">
        <f t="shared" si="845"/>
        <v>0</v>
      </c>
      <c r="IBT1360" s="84">
        <f t="shared" si="845"/>
        <v>2000000</v>
      </c>
      <c r="IBU1360" s="84">
        <f t="shared" si="845"/>
        <v>0</v>
      </c>
      <c r="IBV1360" s="84">
        <f t="shared" si="845"/>
        <v>0</v>
      </c>
      <c r="IBW1360" s="84">
        <f t="shared" si="845"/>
        <v>2000000</v>
      </c>
      <c r="IBX1360" s="84">
        <f t="shared" si="845"/>
        <v>2000000</v>
      </c>
      <c r="ICD1360" s="84" t="s">
        <v>247</v>
      </c>
      <c r="ICE1360" s="84" t="s">
        <v>4692</v>
      </c>
      <c r="ICF1360" s="84">
        <f>ICF1356</f>
        <v>0</v>
      </c>
      <c r="ICG1360" s="84">
        <f t="shared" si="845"/>
        <v>0</v>
      </c>
      <c r="ICH1360" s="84">
        <f t="shared" si="845"/>
        <v>0</v>
      </c>
      <c r="ICI1360" s="84">
        <f t="shared" si="845"/>
        <v>0</v>
      </c>
      <c r="ICJ1360" s="84">
        <f t="shared" si="845"/>
        <v>2000000</v>
      </c>
      <c r="ICK1360" s="84">
        <f t="shared" si="845"/>
        <v>0</v>
      </c>
      <c r="ICL1360" s="84">
        <f t="shared" si="845"/>
        <v>0</v>
      </c>
      <c r="ICM1360" s="84">
        <f t="shared" si="845"/>
        <v>2000000</v>
      </c>
      <c r="ICN1360" s="84">
        <f t="shared" si="845"/>
        <v>2000000</v>
      </c>
      <c r="ICT1360" s="84" t="s">
        <v>247</v>
      </c>
      <c r="ICU1360" s="84" t="s">
        <v>4692</v>
      </c>
      <c r="ICV1360" s="84">
        <f>ICV1356</f>
        <v>0</v>
      </c>
      <c r="ICW1360" s="84">
        <f t="shared" si="845"/>
        <v>0</v>
      </c>
      <c r="ICX1360" s="84">
        <f t="shared" si="845"/>
        <v>0</v>
      </c>
      <c r="ICY1360" s="84">
        <f t="shared" si="845"/>
        <v>0</v>
      </c>
      <c r="ICZ1360" s="84">
        <f t="shared" si="845"/>
        <v>2000000</v>
      </c>
      <c r="IDA1360" s="84">
        <f t="shared" si="845"/>
        <v>0</v>
      </c>
      <c r="IDB1360" s="84">
        <f t="shared" si="845"/>
        <v>0</v>
      </c>
      <c r="IDC1360" s="84">
        <f t="shared" si="845"/>
        <v>2000000</v>
      </c>
      <c r="IDD1360" s="84">
        <f t="shared" si="845"/>
        <v>2000000</v>
      </c>
      <c r="IDJ1360" s="84" t="s">
        <v>247</v>
      </c>
      <c r="IDK1360" s="84" t="s">
        <v>4692</v>
      </c>
      <c r="IDL1360" s="84">
        <f>IDL1356</f>
        <v>0</v>
      </c>
      <c r="IDM1360" s="84">
        <f t="shared" si="845"/>
        <v>0</v>
      </c>
      <c r="IDN1360" s="84">
        <f t="shared" si="845"/>
        <v>0</v>
      </c>
      <c r="IDO1360" s="84">
        <f t="shared" si="845"/>
        <v>0</v>
      </c>
      <c r="IDP1360" s="84">
        <f t="shared" si="845"/>
        <v>2000000</v>
      </c>
      <c r="IDQ1360" s="84">
        <f t="shared" si="845"/>
        <v>0</v>
      </c>
      <c r="IDR1360" s="84">
        <f t="shared" si="845"/>
        <v>0</v>
      </c>
      <c r="IDS1360" s="84">
        <f t="shared" si="845"/>
        <v>2000000</v>
      </c>
      <c r="IDT1360" s="84">
        <f t="shared" si="845"/>
        <v>2000000</v>
      </c>
      <c r="IDZ1360" s="84" t="s">
        <v>247</v>
      </c>
      <c r="IEA1360" s="84" t="s">
        <v>4692</v>
      </c>
      <c r="IEB1360" s="84">
        <f>IEB1356</f>
        <v>0</v>
      </c>
      <c r="IEC1360" s="84">
        <f t="shared" si="846"/>
        <v>0</v>
      </c>
      <c r="IED1360" s="84">
        <f t="shared" si="846"/>
        <v>0</v>
      </c>
      <c r="IEE1360" s="84">
        <f t="shared" si="846"/>
        <v>0</v>
      </c>
      <c r="IEF1360" s="84">
        <f t="shared" si="846"/>
        <v>2000000</v>
      </c>
      <c r="IEG1360" s="84">
        <f t="shared" si="846"/>
        <v>0</v>
      </c>
      <c r="IEH1360" s="84">
        <f t="shared" si="846"/>
        <v>0</v>
      </c>
      <c r="IEI1360" s="84">
        <f t="shared" si="846"/>
        <v>2000000</v>
      </c>
      <c r="IEJ1360" s="84">
        <f t="shared" si="846"/>
        <v>2000000</v>
      </c>
      <c r="IEP1360" s="84" t="s">
        <v>247</v>
      </c>
      <c r="IEQ1360" s="84" t="s">
        <v>4692</v>
      </c>
      <c r="IER1360" s="84">
        <f>IER1356</f>
        <v>0</v>
      </c>
      <c r="IES1360" s="84">
        <f t="shared" si="846"/>
        <v>0</v>
      </c>
      <c r="IET1360" s="84">
        <f t="shared" si="846"/>
        <v>0</v>
      </c>
      <c r="IEU1360" s="84">
        <f t="shared" si="846"/>
        <v>0</v>
      </c>
      <c r="IEV1360" s="84">
        <f t="shared" si="846"/>
        <v>2000000</v>
      </c>
      <c r="IEW1360" s="84">
        <f t="shared" si="846"/>
        <v>0</v>
      </c>
      <c r="IEX1360" s="84">
        <f t="shared" si="846"/>
        <v>0</v>
      </c>
      <c r="IEY1360" s="84">
        <f t="shared" si="846"/>
        <v>2000000</v>
      </c>
      <c r="IEZ1360" s="84">
        <f t="shared" si="846"/>
        <v>2000000</v>
      </c>
      <c r="IFF1360" s="84" t="s">
        <v>247</v>
      </c>
      <c r="IFG1360" s="84" t="s">
        <v>4692</v>
      </c>
      <c r="IFH1360" s="84">
        <f>IFH1356</f>
        <v>0</v>
      </c>
      <c r="IFI1360" s="84">
        <f t="shared" si="846"/>
        <v>0</v>
      </c>
      <c r="IFJ1360" s="84">
        <f t="shared" si="846"/>
        <v>0</v>
      </c>
      <c r="IFK1360" s="84">
        <f t="shared" si="846"/>
        <v>0</v>
      </c>
      <c r="IFL1360" s="84">
        <f t="shared" si="846"/>
        <v>2000000</v>
      </c>
      <c r="IFM1360" s="84">
        <f t="shared" si="846"/>
        <v>0</v>
      </c>
      <c r="IFN1360" s="84">
        <f t="shared" si="846"/>
        <v>0</v>
      </c>
      <c r="IFO1360" s="84">
        <f t="shared" si="846"/>
        <v>2000000</v>
      </c>
      <c r="IFP1360" s="84">
        <f t="shared" si="846"/>
        <v>2000000</v>
      </c>
      <c r="IFV1360" s="84" t="s">
        <v>247</v>
      </c>
      <c r="IFW1360" s="84" t="s">
        <v>4692</v>
      </c>
      <c r="IFX1360" s="84">
        <f>IFX1356</f>
        <v>0</v>
      </c>
      <c r="IFY1360" s="84">
        <f t="shared" si="846"/>
        <v>0</v>
      </c>
      <c r="IFZ1360" s="84">
        <f t="shared" si="846"/>
        <v>0</v>
      </c>
      <c r="IGA1360" s="84">
        <f t="shared" si="846"/>
        <v>0</v>
      </c>
      <c r="IGB1360" s="84">
        <f t="shared" si="846"/>
        <v>2000000</v>
      </c>
      <c r="IGC1360" s="84">
        <f t="shared" si="846"/>
        <v>0</v>
      </c>
      <c r="IGD1360" s="84">
        <f t="shared" si="846"/>
        <v>0</v>
      </c>
      <c r="IGE1360" s="84">
        <f t="shared" si="846"/>
        <v>2000000</v>
      </c>
      <c r="IGF1360" s="84">
        <f t="shared" si="846"/>
        <v>2000000</v>
      </c>
      <c r="IGL1360" s="84" t="s">
        <v>247</v>
      </c>
      <c r="IGM1360" s="84" t="s">
        <v>4692</v>
      </c>
      <c r="IGN1360" s="84">
        <f>IGN1356</f>
        <v>0</v>
      </c>
      <c r="IGO1360" s="84">
        <f t="shared" si="847"/>
        <v>0</v>
      </c>
      <c r="IGP1360" s="84">
        <f t="shared" si="847"/>
        <v>0</v>
      </c>
      <c r="IGQ1360" s="84">
        <f t="shared" si="847"/>
        <v>0</v>
      </c>
      <c r="IGR1360" s="84">
        <f t="shared" si="847"/>
        <v>2000000</v>
      </c>
      <c r="IGS1360" s="84">
        <f t="shared" si="847"/>
        <v>0</v>
      </c>
      <c r="IGT1360" s="84">
        <f t="shared" si="847"/>
        <v>0</v>
      </c>
      <c r="IGU1360" s="84">
        <f t="shared" si="847"/>
        <v>2000000</v>
      </c>
      <c r="IGV1360" s="84">
        <f t="shared" si="847"/>
        <v>2000000</v>
      </c>
      <c r="IHB1360" s="84" t="s">
        <v>247</v>
      </c>
      <c r="IHC1360" s="84" t="s">
        <v>4692</v>
      </c>
      <c r="IHD1360" s="84">
        <f>IHD1356</f>
        <v>0</v>
      </c>
      <c r="IHE1360" s="84">
        <f t="shared" si="847"/>
        <v>0</v>
      </c>
      <c r="IHF1360" s="84">
        <f t="shared" si="847"/>
        <v>0</v>
      </c>
      <c r="IHG1360" s="84">
        <f t="shared" si="847"/>
        <v>0</v>
      </c>
      <c r="IHH1360" s="84">
        <f t="shared" si="847"/>
        <v>2000000</v>
      </c>
      <c r="IHI1360" s="84">
        <f t="shared" si="847"/>
        <v>0</v>
      </c>
      <c r="IHJ1360" s="84">
        <f t="shared" si="847"/>
        <v>0</v>
      </c>
      <c r="IHK1360" s="84">
        <f t="shared" si="847"/>
        <v>2000000</v>
      </c>
      <c r="IHL1360" s="84">
        <f t="shared" si="847"/>
        <v>2000000</v>
      </c>
      <c r="IHR1360" s="84" t="s">
        <v>247</v>
      </c>
      <c r="IHS1360" s="84" t="s">
        <v>4692</v>
      </c>
      <c r="IHT1360" s="84">
        <f>IHT1356</f>
        <v>0</v>
      </c>
      <c r="IHU1360" s="84">
        <f t="shared" si="847"/>
        <v>0</v>
      </c>
      <c r="IHV1360" s="84">
        <f t="shared" si="847"/>
        <v>0</v>
      </c>
      <c r="IHW1360" s="84">
        <f t="shared" si="847"/>
        <v>0</v>
      </c>
      <c r="IHX1360" s="84">
        <f t="shared" si="847"/>
        <v>2000000</v>
      </c>
      <c r="IHY1360" s="84">
        <f t="shared" si="847"/>
        <v>0</v>
      </c>
      <c r="IHZ1360" s="84">
        <f t="shared" si="847"/>
        <v>0</v>
      </c>
      <c r="IIA1360" s="84">
        <f t="shared" si="847"/>
        <v>2000000</v>
      </c>
      <c r="IIB1360" s="84">
        <f t="shared" si="847"/>
        <v>2000000</v>
      </c>
      <c r="IIH1360" s="84" t="s">
        <v>247</v>
      </c>
      <c r="III1360" s="84" t="s">
        <v>4692</v>
      </c>
      <c r="IIJ1360" s="84">
        <f>IIJ1356</f>
        <v>0</v>
      </c>
      <c r="IIK1360" s="84">
        <f t="shared" si="847"/>
        <v>0</v>
      </c>
      <c r="IIL1360" s="84">
        <f t="shared" si="847"/>
        <v>0</v>
      </c>
      <c r="IIM1360" s="84">
        <f t="shared" si="847"/>
        <v>0</v>
      </c>
      <c r="IIN1360" s="84">
        <f t="shared" si="847"/>
        <v>2000000</v>
      </c>
      <c r="IIO1360" s="84">
        <f t="shared" si="847"/>
        <v>0</v>
      </c>
      <c r="IIP1360" s="84">
        <f t="shared" si="847"/>
        <v>0</v>
      </c>
      <c r="IIQ1360" s="84">
        <f t="shared" si="847"/>
        <v>2000000</v>
      </c>
      <c r="IIR1360" s="84">
        <f t="shared" si="847"/>
        <v>2000000</v>
      </c>
      <c r="IIX1360" s="84" t="s">
        <v>247</v>
      </c>
      <c r="IIY1360" s="84" t="s">
        <v>4692</v>
      </c>
      <c r="IIZ1360" s="84">
        <f>IIZ1356</f>
        <v>0</v>
      </c>
      <c r="IJA1360" s="84">
        <f t="shared" si="848"/>
        <v>0</v>
      </c>
      <c r="IJB1360" s="84">
        <f t="shared" si="848"/>
        <v>0</v>
      </c>
      <c r="IJC1360" s="84">
        <f t="shared" si="848"/>
        <v>0</v>
      </c>
      <c r="IJD1360" s="84">
        <f t="shared" si="848"/>
        <v>2000000</v>
      </c>
      <c r="IJE1360" s="84">
        <f t="shared" si="848"/>
        <v>0</v>
      </c>
      <c r="IJF1360" s="84">
        <f t="shared" si="848"/>
        <v>0</v>
      </c>
      <c r="IJG1360" s="84">
        <f t="shared" si="848"/>
        <v>2000000</v>
      </c>
      <c r="IJH1360" s="84">
        <f t="shared" si="848"/>
        <v>2000000</v>
      </c>
      <c r="IJN1360" s="84" t="s">
        <v>247</v>
      </c>
      <c r="IJO1360" s="84" t="s">
        <v>4692</v>
      </c>
      <c r="IJP1360" s="84">
        <f>IJP1356</f>
        <v>0</v>
      </c>
      <c r="IJQ1360" s="84">
        <f t="shared" si="848"/>
        <v>0</v>
      </c>
      <c r="IJR1360" s="84">
        <f t="shared" si="848"/>
        <v>0</v>
      </c>
      <c r="IJS1360" s="84">
        <f t="shared" si="848"/>
        <v>0</v>
      </c>
      <c r="IJT1360" s="84">
        <f t="shared" si="848"/>
        <v>2000000</v>
      </c>
      <c r="IJU1360" s="84">
        <f t="shared" si="848"/>
        <v>0</v>
      </c>
      <c r="IJV1360" s="84">
        <f t="shared" si="848"/>
        <v>0</v>
      </c>
      <c r="IJW1360" s="84">
        <f t="shared" si="848"/>
        <v>2000000</v>
      </c>
      <c r="IJX1360" s="84">
        <f t="shared" si="848"/>
        <v>2000000</v>
      </c>
      <c r="IKD1360" s="84" t="s">
        <v>247</v>
      </c>
      <c r="IKE1360" s="84" t="s">
        <v>4692</v>
      </c>
      <c r="IKF1360" s="84">
        <f>IKF1356</f>
        <v>0</v>
      </c>
      <c r="IKG1360" s="84">
        <f t="shared" si="848"/>
        <v>0</v>
      </c>
      <c r="IKH1360" s="84">
        <f t="shared" si="848"/>
        <v>0</v>
      </c>
      <c r="IKI1360" s="84">
        <f t="shared" si="848"/>
        <v>0</v>
      </c>
      <c r="IKJ1360" s="84">
        <f t="shared" si="848"/>
        <v>2000000</v>
      </c>
      <c r="IKK1360" s="84">
        <f t="shared" si="848"/>
        <v>0</v>
      </c>
      <c r="IKL1360" s="84">
        <f t="shared" si="848"/>
        <v>0</v>
      </c>
      <c r="IKM1360" s="84">
        <f t="shared" si="848"/>
        <v>2000000</v>
      </c>
      <c r="IKN1360" s="84">
        <f t="shared" si="848"/>
        <v>2000000</v>
      </c>
      <c r="IKT1360" s="84" t="s">
        <v>247</v>
      </c>
      <c r="IKU1360" s="84" t="s">
        <v>4692</v>
      </c>
      <c r="IKV1360" s="84">
        <f>IKV1356</f>
        <v>0</v>
      </c>
      <c r="IKW1360" s="84">
        <f t="shared" si="848"/>
        <v>0</v>
      </c>
      <c r="IKX1360" s="84">
        <f t="shared" si="848"/>
        <v>0</v>
      </c>
      <c r="IKY1360" s="84">
        <f t="shared" si="848"/>
        <v>0</v>
      </c>
      <c r="IKZ1360" s="84">
        <f t="shared" si="848"/>
        <v>2000000</v>
      </c>
      <c r="ILA1360" s="84">
        <f t="shared" si="848"/>
        <v>0</v>
      </c>
      <c r="ILB1360" s="84">
        <f t="shared" si="848"/>
        <v>0</v>
      </c>
      <c r="ILC1360" s="84">
        <f t="shared" si="848"/>
        <v>2000000</v>
      </c>
      <c r="ILD1360" s="84">
        <f t="shared" si="848"/>
        <v>2000000</v>
      </c>
      <c r="ILJ1360" s="84" t="s">
        <v>247</v>
      </c>
      <c r="ILK1360" s="84" t="s">
        <v>4692</v>
      </c>
      <c r="ILL1360" s="84">
        <f>ILL1356</f>
        <v>0</v>
      </c>
      <c r="ILM1360" s="84">
        <f t="shared" si="849"/>
        <v>0</v>
      </c>
      <c r="ILN1360" s="84">
        <f t="shared" si="849"/>
        <v>0</v>
      </c>
      <c r="ILO1360" s="84">
        <f t="shared" si="849"/>
        <v>0</v>
      </c>
      <c r="ILP1360" s="84">
        <f t="shared" si="849"/>
        <v>2000000</v>
      </c>
      <c r="ILQ1360" s="84">
        <f t="shared" si="849"/>
        <v>0</v>
      </c>
      <c r="ILR1360" s="84">
        <f t="shared" si="849"/>
        <v>0</v>
      </c>
      <c r="ILS1360" s="84">
        <f t="shared" si="849"/>
        <v>2000000</v>
      </c>
      <c r="ILT1360" s="84">
        <f t="shared" si="849"/>
        <v>2000000</v>
      </c>
      <c r="ILZ1360" s="84" t="s">
        <v>247</v>
      </c>
      <c r="IMA1360" s="84" t="s">
        <v>4692</v>
      </c>
      <c r="IMB1360" s="84">
        <f>IMB1356</f>
        <v>0</v>
      </c>
      <c r="IMC1360" s="84">
        <f t="shared" si="849"/>
        <v>0</v>
      </c>
      <c r="IMD1360" s="84">
        <f t="shared" si="849"/>
        <v>0</v>
      </c>
      <c r="IME1360" s="84">
        <f t="shared" si="849"/>
        <v>0</v>
      </c>
      <c r="IMF1360" s="84">
        <f t="shared" si="849"/>
        <v>2000000</v>
      </c>
      <c r="IMG1360" s="84">
        <f t="shared" si="849"/>
        <v>0</v>
      </c>
      <c r="IMH1360" s="84">
        <f t="shared" si="849"/>
        <v>0</v>
      </c>
      <c r="IMI1360" s="84">
        <f t="shared" si="849"/>
        <v>2000000</v>
      </c>
      <c r="IMJ1360" s="84">
        <f t="shared" si="849"/>
        <v>2000000</v>
      </c>
      <c r="IMP1360" s="84" t="s">
        <v>247</v>
      </c>
      <c r="IMQ1360" s="84" t="s">
        <v>4692</v>
      </c>
      <c r="IMR1360" s="84">
        <f>IMR1356</f>
        <v>0</v>
      </c>
      <c r="IMS1360" s="84">
        <f t="shared" si="849"/>
        <v>0</v>
      </c>
      <c r="IMT1360" s="84">
        <f t="shared" si="849"/>
        <v>0</v>
      </c>
      <c r="IMU1360" s="84">
        <f t="shared" si="849"/>
        <v>0</v>
      </c>
      <c r="IMV1360" s="84">
        <f t="shared" si="849"/>
        <v>2000000</v>
      </c>
      <c r="IMW1360" s="84">
        <f t="shared" si="849"/>
        <v>0</v>
      </c>
      <c r="IMX1360" s="84">
        <f t="shared" si="849"/>
        <v>0</v>
      </c>
      <c r="IMY1360" s="84">
        <f t="shared" si="849"/>
        <v>2000000</v>
      </c>
      <c r="IMZ1360" s="84">
        <f t="shared" si="849"/>
        <v>2000000</v>
      </c>
      <c r="INF1360" s="84" t="s">
        <v>247</v>
      </c>
      <c r="ING1360" s="84" t="s">
        <v>4692</v>
      </c>
      <c r="INH1360" s="84">
        <f>INH1356</f>
        <v>0</v>
      </c>
      <c r="INI1360" s="84">
        <f t="shared" si="849"/>
        <v>0</v>
      </c>
      <c r="INJ1360" s="84">
        <f t="shared" si="849"/>
        <v>0</v>
      </c>
      <c r="INK1360" s="84">
        <f t="shared" si="849"/>
        <v>0</v>
      </c>
      <c r="INL1360" s="84">
        <f t="shared" si="849"/>
        <v>2000000</v>
      </c>
      <c r="INM1360" s="84">
        <f t="shared" si="849"/>
        <v>0</v>
      </c>
      <c r="INN1360" s="84">
        <f t="shared" si="849"/>
        <v>0</v>
      </c>
      <c r="INO1360" s="84">
        <f t="shared" si="849"/>
        <v>2000000</v>
      </c>
      <c r="INP1360" s="84">
        <f t="shared" si="849"/>
        <v>2000000</v>
      </c>
      <c r="INV1360" s="84" t="s">
        <v>247</v>
      </c>
      <c r="INW1360" s="84" t="s">
        <v>4692</v>
      </c>
      <c r="INX1360" s="84">
        <f>INX1356</f>
        <v>0</v>
      </c>
      <c r="INY1360" s="84">
        <f t="shared" si="850"/>
        <v>0</v>
      </c>
      <c r="INZ1360" s="84">
        <f t="shared" si="850"/>
        <v>0</v>
      </c>
      <c r="IOA1360" s="84">
        <f t="shared" si="850"/>
        <v>0</v>
      </c>
      <c r="IOB1360" s="84">
        <f t="shared" si="850"/>
        <v>2000000</v>
      </c>
      <c r="IOC1360" s="84">
        <f t="shared" si="850"/>
        <v>0</v>
      </c>
      <c r="IOD1360" s="84">
        <f t="shared" si="850"/>
        <v>0</v>
      </c>
      <c r="IOE1360" s="84">
        <f t="shared" si="850"/>
        <v>2000000</v>
      </c>
      <c r="IOF1360" s="84">
        <f t="shared" si="850"/>
        <v>2000000</v>
      </c>
      <c r="IOL1360" s="84" t="s">
        <v>247</v>
      </c>
      <c r="IOM1360" s="84" t="s">
        <v>4692</v>
      </c>
      <c r="ION1360" s="84">
        <f>ION1356</f>
        <v>0</v>
      </c>
      <c r="IOO1360" s="84">
        <f t="shared" si="850"/>
        <v>0</v>
      </c>
      <c r="IOP1360" s="84">
        <f t="shared" si="850"/>
        <v>0</v>
      </c>
      <c r="IOQ1360" s="84">
        <f t="shared" si="850"/>
        <v>0</v>
      </c>
      <c r="IOR1360" s="84">
        <f t="shared" si="850"/>
        <v>2000000</v>
      </c>
      <c r="IOS1360" s="84">
        <f t="shared" si="850"/>
        <v>0</v>
      </c>
      <c r="IOT1360" s="84">
        <f t="shared" si="850"/>
        <v>0</v>
      </c>
      <c r="IOU1360" s="84">
        <f t="shared" si="850"/>
        <v>2000000</v>
      </c>
      <c r="IOV1360" s="84">
        <f t="shared" si="850"/>
        <v>2000000</v>
      </c>
      <c r="IPB1360" s="84" t="s">
        <v>247</v>
      </c>
      <c r="IPC1360" s="84" t="s">
        <v>4692</v>
      </c>
      <c r="IPD1360" s="84">
        <f>IPD1356</f>
        <v>0</v>
      </c>
      <c r="IPE1360" s="84">
        <f t="shared" si="850"/>
        <v>0</v>
      </c>
      <c r="IPF1360" s="84">
        <f t="shared" si="850"/>
        <v>0</v>
      </c>
      <c r="IPG1360" s="84">
        <f t="shared" si="850"/>
        <v>0</v>
      </c>
      <c r="IPH1360" s="84">
        <f t="shared" si="850"/>
        <v>2000000</v>
      </c>
      <c r="IPI1360" s="84">
        <f t="shared" si="850"/>
        <v>0</v>
      </c>
      <c r="IPJ1360" s="84">
        <f t="shared" si="850"/>
        <v>0</v>
      </c>
      <c r="IPK1360" s="84">
        <f t="shared" si="850"/>
        <v>2000000</v>
      </c>
      <c r="IPL1360" s="84">
        <f t="shared" si="850"/>
        <v>2000000</v>
      </c>
      <c r="IPR1360" s="84" t="s">
        <v>247</v>
      </c>
      <c r="IPS1360" s="84" t="s">
        <v>4692</v>
      </c>
      <c r="IPT1360" s="84">
        <f>IPT1356</f>
        <v>0</v>
      </c>
      <c r="IPU1360" s="84">
        <f t="shared" si="850"/>
        <v>0</v>
      </c>
      <c r="IPV1360" s="84">
        <f t="shared" si="850"/>
        <v>0</v>
      </c>
      <c r="IPW1360" s="84">
        <f t="shared" si="850"/>
        <v>0</v>
      </c>
      <c r="IPX1360" s="84">
        <f t="shared" si="850"/>
        <v>2000000</v>
      </c>
      <c r="IPY1360" s="84">
        <f t="shared" si="850"/>
        <v>0</v>
      </c>
      <c r="IPZ1360" s="84">
        <f t="shared" si="850"/>
        <v>0</v>
      </c>
      <c r="IQA1360" s="84">
        <f t="shared" si="850"/>
        <v>2000000</v>
      </c>
      <c r="IQB1360" s="84">
        <f t="shared" si="850"/>
        <v>2000000</v>
      </c>
      <c r="IQH1360" s="84" t="s">
        <v>247</v>
      </c>
      <c r="IQI1360" s="84" t="s">
        <v>4692</v>
      </c>
      <c r="IQJ1360" s="84">
        <f>IQJ1356</f>
        <v>0</v>
      </c>
      <c r="IQK1360" s="84">
        <f t="shared" si="851"/>
        <v>0</v>
      </c>
      <c r="IQL1360" s="84">
        <f t="shared" si="851"/>
        <v>0</v>
      </c>
      <c r="IQM1360" s="84">
        <f t="shared" si="851"/>
        <v>0</v>
      </c>
      <c r="IQN1360" s="84">
        <f t="shared" si="851"/>
        <v>2000000</v>
      </c>
      <c r="IQO1360" s="84">
        <f t="shared" si="851"/>
        <v>0</v>
      </c>
      <c r="IQP1360" s="84">
        <f t="shared" si="851"/>
        <v>0</v>
      </c>
      <c r="IQQ1360" s="84">
        <f t="shared" si="851"/>
        <v>2000000</v>
      </c>
      <c r="IQR1360" s="84">
        <f t="shared" si="851"/>
        <v>2000000</v>
      </c>
      <c r="IQX1360" s="84" t="s">
        <v>247</v>
      </c>
      <c r="IQY1360" s="84" t="s">
        <v>4692</v>
      </c>
      <c r="IQZ1360" s="84">
        <f>IQZ1356</f>
        <v>0</v>
      </c>
      <c r="IRA1360" s="84">
        <f t="shared" si="851"/>
        <v>0</v>
      </c>
      <c r="IRB1360" s="84">
        <f t="shared" si="851"/>
        <v>0</v>
      </c>
      <c r="IRC1360" s="84">
        <f t="shared" si="851"/>
        <v>0</v>
      </c>
      <c r="IRD1360" s="84">
        <f t="shared" si="851"/>
        <v>2000000</v>
      </c>
      <c r="IRE1360" s="84">
        <f t="shared" si="851"/>
        <v>0</v>
      </c>
      <c r="IRF1360" s="84">
        <f t="shared" si="851"/>
        <v>0</v>
      </c>
      <c r="IRG1360" s="84">
        <f t="shared" si="851"/>
        <v>2000000</v>
      </c>
      <c r="IRH1360" s="84">
        <f t="shared" si="851"/>
        <v>2000000</v>
      </c>
      <c r="IRN1360" s="84" t="s">
        <v>247</v>
      </c>
      <c r="IRO1360" s="84" t="s">
        <v>4692</v>
      </c>
      <c r="IRP1360" s="84">
        <f>IRP1356</f>
        <v>0</v>
      </c>
      <c r="IRQ1360" s="84">
        <f t="shared" si="851"/>
        <v>0</v>
      </c>
      <c r="IRR1360" s="84">
        <f t="shared" si="851"/>
        <v>0</v>
      </c>
      <c r="IRS1360" s="84">
        <f t="shared" si="851"/>
        <v>0</v>
      </c>
      <c r="IRT1360" s="84">
        <f t="shared" si="851"/>
        <v>2000000</v>
      </c>
      <c r="IRU1360" s="84">
        <f t="shared" si="851"/>
        <v>0</v>
      </c>
      <c r="IRV1360" s="84">
        <f t="shared" si="851"/>
        <v>0</v>
      </c>
      <c r="IRW1360" s="84">
        <f t="shared" si="851"/>
        <v>2000000</v>
      </c>
      <c r="IRX1360" s="84">
        <f t="shared" si="851"/>
        <v>2000000</v>
      </c>
      <c r="ISD1360" s="84" t="s">
        <v>247</v>
      </c>
      <c r="ISE1360" s="84" t="s">
        <v>4692</v>
      </c>
      <c r="ISF1360" s="84">
        <f>ISF1356</f>
        <v>0</v>
      </c>
      <c r="ISG1360" s="84">
        <f t="shared" si="851"/>
        <v>0</v>
      </c>
      <c r="ISH1360" s="84">
        <f t="shared" si="851"/>
        <v>0</v>
      </c>
      <c r="ISI1360" s="84">
        <f t="shared" si="851"/>
        <v>0</v>
      </c>
      <c r="ISJ1360" s="84">
        <f t="shared" si="851"/>
        <v>2000000</v>
      </c>
      <c r="ISK1360" s="84">
        <f t="shared" si="851"/>
        <v>0</v>
      </c>
      <c r="ISL1360" s="84">
        <f t="shared" si="851"/>
        <v>0</v>
      </c>
      <c r="ISM1360" s="84">
        <f t="shared" si="851"/>
        <v>2000000</v>
      </c>
      <c r="ISN1360" s="84">
        <f t="shared" si="851"/>
        <v>2000000</v>
      </c>
      <c r="IST1360" s="84" t="s">
        <v>247</v>
      </c>
      <c r="ISU1360" s="84" t="s">
        <v>4692</v>
      </c>
      <c r="ISV1360" s="84">
        <f>ISV1356</f>
        <v>0</v>
      </c>
      <c r="ISW1360" s="84">
        <f t="shared" si="852"/>
        <v>0</v>
      </c>
      <c r="ISX1360" s="84">
        <f t="shared" si="852"/>
        <v>0</v>
      </c>
      <c r="ISY1360" s="84">
        <f t="shared" si="852"/>
        <v>0</v>
      </c>
      <c r="ISZ1360" s="84">
        <f t="shared" si="852"/>
        <v>2000000</v>
      </c>
      <c r="ITA1360" s="84">
        <f t="shared" si="852"/>
        <v>0</v>
      </c>
      <c r="ITB1360" s="84">
        <f t="shared" si="852"/>
        <v>0</v>
      </c>
      <c r="ITC1360" s="84">
        <f t="shared" si="852"/>
        <v>2000000</v>
      </c>
      <c r="ITD1360" s="84">
        <f t="shared" si="852"/>
        <v>2000000</v>
      </c>
      <c r="ITJ1360" s="84" t="s">
        <v>247</v>
      </c>
      <c r="ITK1360" s="84" t="s">
        <v>4692</v>
      </c>
      <c r="ITL1360" s="84">
        <f>ITL1356</f>
        <v>0</v>
      </c>
      <c r="ITM1360" s="84">
        <f t="shared" si="852"/>
        <v>0</v>
      </c>
      <c r="ITN1360" s="84">
        <f t="shared" si="852"/>
        <v>0</v>
      </c>
      <c r="ITO1360" s="84">
        <f t="shared" si="852"/>
        <v>0</v>
      </c>
      <c r="ITP1360" s="84">
        <f t="shared" si="852"/>
        <v>2000000</v>
      </c>
      <c r="ITQ1360" s="84">
        <f t="shared" si="852"/>
        <v>0</v>
      </c>
      <c r="ITR1360" s="84">
        <f t="shared" si="852"/>
        <v>0</v>
      </c>
      <c r="ITS1360" s="84">
        <f t="shared" si="852"/>
        <v>2000000</v>
      </c>
      <c r="ITT1360" s="84">
        <f t="shared" si="852"/>
        <v>2000000</v>
      </c>
      <c r="ITZ1360" s="84" t="s">
        <v>247</v>
      </c>
      <c r="IUA1360" s="84" t="s">
        <v>4692</v>
      </c>
      <c r="IUB1360" s="84">
        <f>IUB1356</f>
        <v>0</v>
      </c>
      <c r="IUC1360" s="84">
        <f t="shared" si="852"/>
        <v>0</v>
      </c>
      <c r="IUD1360" s="84">
        <f t="shared" si="852"/>
        <v>0</v>
      </c>
      <c r="IUE1360" s="84">
        <f t="shared" si="852"/>
        <v>0</v>
      </c>
      <c r="IUF1360" s="84">
        <f t="shared" si="852"/>
        <v>2000000</v>
      </c>
      <c r="IUG1360" s="84">
        <f t="shared" si="852"/>
        <v>0</v>
      </c>
      <c r="IUH1360" s="84">
        <f t="shared" si="852"/>
        <v>0</v>
      </c>
      <c r="IUI1360" s="84">
        <f t="shared" si="852"/>
        <v>2000000</v>
      </c>
      <c r="IUJ1360" s="84">
        <f t="shared" si="852"/>
        <v>2000000</v>
      </c>
      <c r="IUP1360" s="84" t="s">
        <v>247</v>
      </c>
      <c r="IUQ1360" s="84" t="s">
        <v>4692</v>
      </c>
      <c r="IUR1360" s="84">
        <f>IUR1356</f>
        <v>0</v>
      </c>
      <c r="IUS1360" s="84">
        <f t="shared" si="852"/>
        <v>0</v>
      </c>
      <c r="IUT1360" s="84">
        <f t="shared" si="852"/>
        <v>0</v>
      </c>
      <c r="IUU1360" s="84">
        <f t="shared" si="852"/>
        <v>0</v>
      </c>
      <c r="IUV1360" s="84">
        <f t="shared" si="852"/>
        <v>2000000</v>
      </c>
      <c r="IUW1360" s="84">
        <f t="shared" si="852"/>
        <v>0</v>
      </c>
      <c r="IUX1360" s="84">
        <f t="shared" si="852"/>
        <v>0</v>
      </c>
      <c r="IUY1360" s="84">
        <f t="shared" si="852"/>
        <v>2000000</v>
      </c>
      <c r="IUZ1360" s="84">
        <f t="shared" si="852"/>
        <v>2000000</v>
      </c>
      <c r="IVF1360" s="84" t="s">
        <v>247</v>
      </c>
      <c r="IVG1360" s="84" t="s">
        <v>4692</v>
      </c>
      <c r="IVH1360" s="84">
        <f>IVH1356</f>
        <v>0</v>
      </c>
      <c r="IVI1360" s="84">
        <f t="shared" si="853"/>
        <v>0</v>
      </c>
      <c r="IVJ1360" s="84">
        <f t="shared" si="853"/>
        <v>0</v>
      </c>
      <c r="IVK1360" s="84">
        <f t="shared" si="853"/>
        <v>0</v>
      </c>
      <c r="IVL1360" s="84">
        <f t="shared" si="853"/>
        <v>2000000</v>
      </c>
      <c r="IVM1360" s="84">
        <f t="shared" si="853"/>
        <v>0</v>
      </c>
      <c r="IVN1360" s="84">
        <f t="shared" si="853"/>
        <v>0</v>
      </c>
      <c r="IVO1360" s="84">
        <f t="shared" si="853"/>
        <v>2000000</v>
      </c>
      <c r="IVP1360" s="84">
        <f t="shared" si="853"/>
        <v>2000000</v>
      </c>
      <c r="IVV1360" s="84" t="s">
        <v>247</v>
      </c>
      <c r="IVW1360" s="84" t="s">
        <v>4692</v>
      </c>
      <c r="IVX1360" s="84">
        <f>IVX1356</f>
        <v>0</v>
      </c>
      <c r="IVY1360" s="84">
        <f t="shared" si="853"/>
        <v>0</v>
      </c>
      <c r="IVZ1360" s="84">
        <f t="shared" si="853"/>
        <v>0</v>
      </c>
      <c r="IWA1360" s="84">
        <f t="shared" si="853"/>
        <v>0</v>
      </c>
      <c r="IWB1360" s="84">
        <f t="shared" si="853"/>
        <v>2000000</v>
      </c>
      <c r="IWC1360" s="84">
        <f t="shared" si="853"/>
        <v>0</v>
      </c>
      <c r="IWD1360" s="84">
        <f t="shared" si="853"/>
        <v>0</v>
      </c>
      <c r="IWE1360" s="84">
        <f t="shared" si="853"/>
        <v>2000000</v>
      </c>
      <c r="IWF1360" s="84">
        <f t="shared" si="853"/>
        <v>2000000</v>
      </c>
      <c r="IWL1360" s="84" t="s">
        <v>247</v>
      </c>
      <c r="IWM1360" s="84" t="s">
        <v>4692</v>
      </c>
      <c r="IWN1360" s="84">
        <f>IWN1356</f>
        <v>0</v>
      </c>
      <c r="IWO1360" s="84">
        <f t="shared" si="853"/>
        <v>0</v>
      </c>
      <c r="IWP1360" s="84">
        <f t="shared" si="853"/>
        <v>0</v>
      </c>
      <c r="IWQ1360" s="84">
        <f t="shared" si="853"/>
        <v>0</v>
      </c>
      <c r="IWR1360" s="84">
        <f t="shared" si="853"/>
        <v>2000000</v>
      </c>
      <c r="IWS1360" s="84">
        <f t="shared" si="853"/>
        <v>0</v>
      </c>
      <c r="IWT1360" s="84">
        <f t="shared" si="853"/>
        <v>0</v>
      </c>
      <c r="IWU1360" s="84">
        <f t="shared" si="853"/>
        <v>2000000</v>
      </c>
      <c r="IWV1360" s="84">
        <f t="shared" si="853"/>
        <v>2000000</v>
      </c>
      <c r="IXB1360" s="84" t="s">
        <v>247</v>
      </c>
      <c r="IXC1360" s="84" t="s">
        <v>4692</v>
      </c>
      <c r="IXD1360" s="84">
        <f>IXD1356</f>
        <v>0</v>
      </c>
      <c r="IXE1360" s="84">
        <f t="shared" si="853"/>
        <v>0</v>
      </c>
      <c r="IXF1360" s="84">
        <f t="shared" si="853"/>
        <v>0</v>
      </c>
      <c r="IXG1360" s="84">
        <f t="shared" si="853"/>
        <v>0</v>
      </c>
      <c r="IXH1360" s="84">
        <f t="shared" si="853"/>
        <v>2000000</v>
      </c>
      <c r="IXI1360" s="84">
        <f t="shared" si="853"/>
        <v>0</v>
      </c>
      <c r="IXJ1360" s="84">
        <f t="shared" si="853"/>
        <v>0</v>
      </c>
      <c r="IXK1360" s="84">
        <f t="shared" si="853"/>
        <v>2000000</v>
      </c>
      <c r="IXL1360" s="84">
        <f t="shared" si="853"/>
        <v>2000000</v>
      </c>
      <c r="IXR1360" s="84" t="s">
        <v>247</v>
      </c>
      <c r="IXS1360" s="84" t="s">
        <v>4692</v>
      </c>
      <c r="IXT1360" s="84">
        <f>IXT1356</f>
        <v>0</v>
      </c>
      <c r="IXU1360" s="84">
        <f t="shared" si="854"/>
        <v>0</v>
      </c>
      <c r="IXV1360" s="84">
        <f t="shared" si="854"/>
        <v>0</v>
      </c>
      <c r="IXW1360" s="84">
        <f t="shared" si="854"/>
        <v>0</v>
      </c>
      <c r="IXX1360" s="84">
        <f t="shared" si="854"/>
        <v>2000000</v>
      </c>
      <c r="IXY1360" s="84">
        <f t="shared" si="854"/>
        <v>0</v>
      </c>
      <c r="IXZ1360" s="84">
        <f t="shared" si="854"/>
        <v>0</v>
      </c>
      <c r="IYA1360" s="84">
        <f t="shared" si="854"/>
        <v>2000000</v>
      </c>
      <c r="IYB1360" s="84">
        <f t="shared" si="854"/>
        <v>2000000</v>
      </c>
      <c r="IYH1360" s="84" t="s">
        <v>247</v>
      </c>
      <c r="IYI1360" s="84" t="s">
        <v>4692</v>
      </c>
      <c r="IYJ1360" s="84">
        <f>IYJ1356</f>
        <v>0</v>
      </c>
      <c r="IYK1360" s="84">
        <f t="shared" si="854"/>
        <v>0</v>
      </c>
      <c r="IYL1360" s="84">
        <f t="shared" si="854"/>
        <v>0</v>
      </c>
      <c r="IYM1360" s="84">
        <f t="shared" si="854"/>
        <v>0</v>
      </c>
      <c r="IYN1360" s="84">
        <f t="shared" si="854"/>
        <v>2000000</v>
      </c>
      <c r="IYO1360" s="84">
        <f t="shared" si="854"/>
        <v>0</v>
      </c>
      <c r="IYP1360" s="84">
        <f t="shared" si="854"/>
        <v>0</v>
      </c>
      <c r="IYQ1360" s="84">
        <f t="shared" si="854"/>
        <v>2000000</v>
      </c>
      <c r="IYR1360" s="84">
        <f t="shared" si="854"/>
        <v>2000000</v>
      </c>
      <c r="IYX1360" s="84" t="s">
        <v>247</v>
      </c>
      <c r="IYY1360" s="84" t="s">
        <v>4692</v>
      </c>
      <c r="IYZ1360" s="84">
        <f>IYZ1356</f>
        <v>0</v>
      </c>
      <c r="IZA1360" s="84">
        <f t="shared" si="854"/>
        <v>0</v>
      </c>
      <c r="IZB1360" s="84">
        <f t="shared" si="854"/>
        <v>0</v>
      </c>
      <c r="IZC1360" s="84">
        <f t="shared" si="854"/>
        <v>0</v>
      </c>
      <c r="IZD1360" s="84">
        <f t="shared" si="854"/>
        <v>2000000</v>
      </c>
      <c r="IZE1360" s="84">
        <f t="shared" si="854"/>
        <v>0</v>
      </c>
      <c r="IZF1360" s="84">
        <f t="shared" si="854"/>
        <v>0</v>
      </c>
      <c r="IZG1360" s="84">
        <f t="shared" si="854"/>
        <v>2000000</v>
      </c>
      <c r="IZH1360" s="84">
        <f t="shared" si="854"/>
        <v>2000000</v>
      </c>
      <c r="IZN1360" s="84" t="s">
        <v>247</v>
      </c>
      <c r="IZO1360" s="84" t="s">
        <v>4692</v>
      </c>
      <c r="IZP1360" s="84">
        <f>IZP1356</f>
        <v>0</v>
      </c>
      <c r="IZQ1360" s="84">
        <f t="shared" si="854"/>
        <v>0</v>
      </c>
      <c r="IZR1360" s="84">
        <f t="shared" si="854"/>
        <v>0</v>
      </c>
      <c r="IZS1360" s="84">
        <f t="shared" si="854"/>
        <v>0</v>
      </c>
      <c r="IZT1360" s="84">
        <f t="shared" si="854"/>
        <v>2000000</v>
      </c>
      <c r="IZU1360" s="84">
        <f t="shared" si="854"/>
        <v>0</v>
      </c>
      <c r="IZV1360" s="84">
        <f t="shared" si="854"/>
        <v>0</v>
      </c>
      <c r="IZW1360" s="84">
        <f t="shared" si="854"/>
        <v>2000000</v>
      </c>
      <c r="IZX1360" s="84">
        <f t="shared" si="854"/>
        <v>2000000</v>
      </c>
      <c r="JAD1360" s="84" t="s">
        <v>247</v>
      </c>
      <c r="JAE1360" s="84" t="s">
        <v>4692</v>
      </c>
      <c r="JAF1360" s="84">
        <f>JAF1356</f>
        <v>0</v>
      </c>
      <c r="JAG1360" s="84">
        <f t="shared" si="855"/>
        <v>0</v>
      </c>
      <c r="JAH1360" s="84">
        <f t="shared" si="855"/>
        <v>0</v>
      </c>
      <c r="JAI1360" s="84">
        <f t="shared" si="855"/>
        <v>0</v>
      </c>
      <c r="JAJ1360" s="84">
        <f t="shared" si="855"/>
        <v>2000000</v>
      </c>
      <c r="JAK1360" s="84">
        <f t="shared" si="855"/>
        <v>0</v>
      </c>
      <c r="JAL1360" s="84">
        <f t="shared" si="855"/>
        <v>0</v>
      </c>
      <c r="JAM1360" s="84">
        <f t="shared" si="855"/>
        <v>2000000</v>
      </c>
      <c r="JAN1360" s="84">
        <f t="shared" si="855"/>
        <v>2000000</v>
      </c>
      <c r="JAT1360" s="84" t="s">
        <v>247</v>
      </c>
      <c r="JAU1360" s="84" t="s">
        <v>4692</v>
      </c>
      <c r="JAV1360" s="84">
        <f>JAV1356</f>
        <v>0</v>
      </c>
      <c r="JAW1360" s="84">
        <f t="shared" si="855"/>
        <v>0</v>
      </c>
      <c r="JAX1360" s="84">
        <f t="shared" si="855"/>
        <v>0</v>
      </c>
      <c r="JAY1360" s="84">
        <f t="shared" si="855"/>
        <v>0</v>
      </c>
      <c r="JAZ1360" s="84">
        <f t="shared" si="855"/>
        <v>2000000</v>
      </c>
      <c r="JBA1360" s="84">
        <f t="shared" si="855"/>
        <v>0</v>
      </c>
      <c r="JBB1360" s="84">
        <f t="shared" si="855"/>
        <v>0</v>
      </c>
      <c r="JBC1360" s="84">
        <f t="shared" si="855"/>
        <v>2000000</v>
      </c>
      <c r="JBD1360" s="84">
        <f t="shared" si="855"/>
        <v>2000000</v>
      </c>
      <c r="JBJ1360" s="84" t="s">
        <v>247</v>
      </c>
      <c r="JBK1360" s="84" t="s">
        <v>4692</v>
      </c>
      <c r="JBL1360" s="84">
        <f>JBL1356</f>
        <v>0</v>
      </c>
      <c r="JBM1360" s="84">
        <f t="shared" si="855"/>
        <v>0</v>
      </c>
      <c r="JBN1360" s="84">
        <f t="shared" si="855"/>
        <v>0</v>
      </c>
      <c r="JBO1360" s="84">
        <f t="shared" si="855"/>
        <v>0</v>
      </c>
      <c r="JBP1360" s="84">
        <f t="shared" si="855"/>
        <v>2000000</v>
      </c>
      <c r="JBQ1360" s="84">
        <f t="shared" si="855"/>
        <v>0</v>
      </c>
      <c r="JBR1360" s="84">
        <f t="shared" si="855"/>
        <v>0</v>
      </c>
      <c r="JBS1360" s="84">
        <f t="shared" si="855"/>
        <v>2000000</v>
      </c>
      <c r="JBT1360" s="84">
        <f t="shared" si="855"/>
        <v>2000000</v>
      </c>
      <c r="JBZ1360" s="84" t="s">
        <v>247</v>
      </c>
      <c r="JCA1360" s="84" t="s">
        <v>4692</v>
      </c>
      <c r="JCB1360" s="84">
        <f>JCB1356</f>
        <v>0</v>
      </c>
      <c r="JCC1360" s="84">
        <f t="shared" si="855"/>
        <v>0</v>
      </c>
      <c r="JCD1360" s="84">
        <f t="shared" si="855"/>
        <v>0</v>
      </c>
      <c r="JCE1360" s="84">
        <f t="shared" si="855"/>
        <v>0</v>
      </c>
      <c r="JCF1360" s="84">
        <f t="shared" si="855"/>
        <v>2000000</v>
      </c>
      <c r="JCG1360" s="84">
        <f t="shared" si="855"/>
        <v>0</v>
      </c>
      <c r="JCH1360" s="84">
        <f t="shared" si="855"/>
        <v>0</v>
      </c>
      <c r="JCI1360" s="84">
        <f t="shared" si="855"/>
        <v>2000000</v>
      </c>
      <c r="JCJ1360" s="84">
        <f t="shared" si="855"/>
        <v>2000000</v>
      </c>
      <c r="JCP1360" s="84" t="s">
        <v>247</v>
      </c>
      <c r="JCQ1360" s="84" t="s">
        <v>4692</v>
      </c>
      <c r="JCR1360" s="84">
        <f>JCR1356</f>
        <v>0</v>
      </c>
      <c r="JCS1360" s="84">
        <f t="shared" si="856"/>
        <v>0</v>
      </c>
      <c r="JCT1360" s="84">
        <f t="shared" si="856"/>
        <v>0</v>
      </c>
      <c r="JCU1360" s="84">
        <f t="shared" si="856"/>
        <v>0</v>
      </c>
      <c r="JCV1360" s="84">
        <f t="shared" si="856"/>
        <v>2000000</v>
      </c>
      <c r="JCW1360" s="84">
        <f t="shared" si="856"/>
        <v>0</v>
      </c>
      <c r="JCX1360" s="84">
        <f t="shared" si="856"/>
        <v>0</v>
      </c>
      <c r="JCY1360" s="84">
        <f t="shared" si="856"/>
        <v>2000000</v>
      </c>
      <c r="JCZ1360" s="84">
        <f t="shared" si="856"/>
        <v>2000000</v>
      </c>
      <c r="JDF1360" s="84" t="s">
        <v>247</v>
      </c>
      <c r="JDG1360" s="84" t="s">
        <v>4692</v>
      </c>
      <c r="JDH1360" s="84">
        <f>JDH1356</f>
        <v>0</v>
      </c>
      <c r="JDI1360" s="84">
        <f t="shared" si="856"/>
        <v>0</v>
      </c>
      <c r="JDJ1360" s="84">
        <f t="shared" si="856"/>
        <v>0</v>
      </c>
      <c r="JDK1360" s="84">
        <f t="shared" si="856"/>
        <v>0</v>
      </c>
      <c r="JDL1360" s="84">
        <f t="shared" si="856"/>
        <v>2000000</v>
      </c>
      <c r="JDM1360" s="84">
        <f t="shared" si="856"/>
        <v>0</v>
      </c>
      <c r="JDN1360" s="84">
        <f t="shared" si="856"/>
        <v>0</v>
      </c>
      <c r="JDO1360" s="84">
        <f t="shared" si="856"/>
        <v>2000000</v>
      </c>
      <c r="JDP1360" s="84">
        <f t="shared" si="856"/>
        <v>2000000</v>
      </c>
      <c r="JDV1360" s="84" t="s">
        <v>247</v>
      </c>
      <c r="JDW1360" s="84" t="s">
        <v>4692</v>
      </c>
      <c r="JDX1360" s="84">
        <f>JDX1356</f>
        <v>0</v>
      </c>
      <c r="JDY1360" s="84">
        <f t="shared" si="856"/>
        <v>0</v>
      </c>
      <c r="JDZ1360" s="84">
        <f t="shared" si="856"/>
        <v>0</v>
      </c>
      <c r="JEA1360" s="84">
        <f t="shared" si="856"/>
        <v>0</v>
      </c>
      <c r="JEB1360" s="84">
        <f t="shared" si="856"/>
        <v>2000000</v>
      </c>
      <c r="JEC1360" s="84">
        <f t="shared" si="856"/>
        <v>0</v>
      </c>
      <c r="JED1360" s="84">
        <f t="shared" si="856"/>
        <v>0</v>
      </c>
      <c r="JEE1360" s="84">
        <f t="shared" si="856"/>
        <v>2000000</v>
      </c>
      <c r="JEF1360" s="84">
        <f t="shared" si="856"/>
        <v>2000000</v>
      </c>
      <c r="JEL1360" s="84" t="s">
        <v>247</v>
      </c>
      <c r="JEM1360" s="84" t="s">
        <v>4692</v>
      </c>
      <c r="JEN1360" s="84">
        <f>JEN1356</f>
        <v>0</v>
      </c>
      <c r="JEO1360" s="84">
        <f t="shared" si="856"/>
        <v>0</v>
      </c>
      <c r="JEP1360" s="84">
        <f t="shared" si="856"/>
        <v>0</v>
      </c>
      <c r="JEQ1360" s="84">
        <f t="shared" si="856"/>
        <v>0</v>
      </c>
      <c r="JER1360" s="84">
        <f t="shared" si="856"/>
        <v>2000000</v>
      </c>
      <c r="JES1360" s="84">
        <f t="shared" si="856"/>
        <v>0</v>
      </c>
      <c r="JET1360" s="84">
        <f t="shared" si="856"/>
        <v>0</v>
      </c>
      <c r="JEU1360" s="84">
        <f t="shared" si="856"/>
        <v>2000000</v>
      </c>
      <c r="JEV1360" s="84">
        <f t="shared" si="856"/>
        <v>2000000</v>
      </c>
      <c r="JFB1360" s="84" t="s">
        <v>247</v>
      </c>
      <c r="JFC1360" s="84" t="s">
        <v>4692</v>
      </c>
      <c r="JFD1360" s="84">
        <f>JFD1356</f>
        <v>0</v>
      </c>
      <c r="JFE1360" s="84">
        <f t="shared" si="857"/>
        <v>0</v>
      </c>
      <c r="JFF1360" s="84">
        <f t="shared" si="857"/>
        <v>0</v>
      </c>
      <c r="JFG1360" s="84">
        <f t="shared" si="857"/>
        <v>0</v>
      </c>
      <c r="JFH1360" s="84">
        <f t="shared" si="857"/>
        <v>2000000</v>
      </c>
      <c r="JFI1360" s="84">
        <f t="shared" si="857"/>
        <v>0</v>
      </c>
      <c r="JFJ1360" s="84">
        <f t="shared" si="857"/>
        <v>0</v>
      </c>
      <c r="JFK1360" s="84">
        <f t="shared" si="857"/>
        <v>2000000</v>
      </c>
      <c r="JFL1360" s="84">
        <f t="shared" si="857"/>
        <v>2000000</v>
      </c>
      <c r="JFR1360" s="84" t="s">
        <v>247</v>
      </c>
      <c r="JFS1360" s="84" t="s">
        <v>4692</v>
      </c>
      <c r="JFT1360" s="84">
        <f>JFT1356</f>
        <v>0</v>
      </c>
      <c r="JFU1360" s="84">
        <f t="shared" si="857"/>
        <v>0</v>
      </c>
      <c r="JFV1360" s="84">
        <f t="shared" si="857"/>
        <v>0</v>
      </c>
      <c r="JFW1360" s="84">
        <f t="shared" si="857"/>
        <v>0</v>
      </c>
      <c r="JFX1360" s="84">
        <f t="shared" si="857"/>
        <v>2000000</v>
      </c>
      <c r="JFY1360" s="84">
        <f t="shared" si="857"/>
        <v>0</v>
      </c>
      <c r="JFZ1360" s="84">
        <f t="shared" si="857"/>
        <v>0</v>
      </c>
      <c r="JGA1360" s="84">
        <f t="shared" si="857"/>
        <v>2000000</v>
      </c>
      <c r="JGB1360" s="84">
        <f t="shared" si="857"/>
        <v>2000000</v>
      </c>
      <c r="JGH1360" s="84" t="s">
        <v>247</v>
      </c>
      <c r="JGI1360" s="84" t="s">
        <v>4692</v>
      </c>
      <c r="JGJ1360" s="84">
        <f>JGJ1356</f>
        <v>0</v>
      </c>
      <c r="JGK1360" s="84">
        <f t="shared" si="857"/>
        <v>0</v>
      </c>
      <c r="JGL1360" s="84">
        <f t="shared" si="857"/>
        <v>0</v>
      </c>
      <c r="JGM1360" s="84">
        <f t="shared" si="857"/>
        <v>0</v>
      </c>
      <c r="JGN1360" s="84">
        <f t="shared" si="857"/>
        <v>2000000</v>
      </c>
      <c r="JGO1360" s="84">
        <f t="shared" si="857"/>
        <v>0</v>
      </c>
      <c r="JGP1360" s="84">
        <f t="shared" si="857"/>
        <v>0</v>
      </c>
      <c r="JGQ1360" s="84">
        <f t="shared" si="857"/>
        <v>2000000</v>
      </c>
      <c r="JGR1360" s="84">
        <f t="shared" si="857"/>
        <v>2000000</v>
      </c>
      <c r="JGX1360" s="84" t="s">
        <v>247</v>
      </c>
      <c r="JGY1360" s="84" t="s">
        <v>4692</v>
      </c>
      <c r="JGZ1360" s="84">
        <f>JGZ1356</f>
        <v>0</v>
      </c>
      <c r="JHA1360" s="84">
        <f t="shared" si="857"/>
        <v>0</v>
      </c>
      <c r="JHB1360" s="84">
        <f t="shared" si="857"/>
        <v>0</v>
      </c>
      <c r="JHC1360" s="84">
        <f t="shared" si="857"/>
        <v>0</v>
      </c>
      <c r="JHD1360" s="84">
        <f t="shared" si="857"/>
        <v>2000000</v>
      </c>
      <c r="JHE1360" s="84">
        <f t="shared" si="857"/>
        <v>0</v>
      </c>
      <c r="JHF1360" s="84">
        <f t="shared" si="857"/>
        <v>0</v>
      </c>
      <c r="JHG1360" s="84">
        <f t="shared" si="857"/>
        <v>2000000</v>
      </c>
      <c r="JHH1360" s="84">
        <f t="shared" si="857"/>
        <v>2000000</v>
      </c>
      <c r="JHN1360" s="84" t="s">
        <v>247</v>
      </c>
      <c r="JHO1360" s="84" t="s">
        <v>4692</v>
      </c>
      <c r="JHP1360" s="84">
        <f>JHP1356</f>
        <v>0</v>
      </c>
      <c r="JHQ1360" s="84">
        <f t="shared" si="858"/>
        <v>0</v>
      </c>
      <c r="JHR1360" s="84">
        <f t="shared" si="858"/>
        <v>0</v>
      </c>
      <c r="JHS1360" s="84">
        <f t="shared" si="858"/>
        <v>0</v>
      </c>
      <c r="JHT1360" s="84">
        <f t="shared" si="858"/>
        <v>2000000</v>
      </c>
      <c r="JHU1360" s="84">
        <f t="shared" si="858"/>
        <v>0</v>
      </c>
      <c r="JHV1360" s="84">
        <f t="shared" si="858"/>
        <v>0</v>
      </c>
      <c r="JHW1360" s="84">
        <f t="shared" si="858"/>
        <v>2000000</v>
      </c>
      <c r="JHX1360" s="84">
        <f t="shared" si="858"/>
        <v>2000000</v>
      </c>
      <c r="JID1360" s="84" t="s">
        <v>247</v>
      </c>
      <c r="JIE1360" s="84" t="s">
        <v>4692</v>
      </c>
      <c r="JIF1360" s="84">
        <f>JIF1356</f>
        <v>0</v>
      </c>
      <c r="JIG1360" s="84">
        <f t="shared" si="858"/>
        <v>0</v>
      </c>
      <c r="JIH1360" s="84">
        <f t="shared" si="858"/>
        <v>0</v>
      </c>
      <c r="JII1360" s="84">
        <f t="shared" si="858"/>
        <v>0</v>
      </c>
      <c r="JIJ1360" s="84">
        <f t="shared" si="858"/>
        <v>2000000</v>
      </c>
      <c r="JIK1360" s="84">
        <f t="shared" si="858"/>
        <v>0</v>
      </c>
      <c r="JIL1360" s="84">
        <f t="shared" si="858"/>
        <v>0</v>
      </c>
      <c r="JIM1360" s="84">
        <f t="shared" si="858"/>
        <v>2000000</v>
      </c>
      <c r="JIN1360" s="84">
        <f t="shared" si="858"/>
        <v>2000000</v>
      </c>
      <c r="JIT1360" s="84" t="s">
        <v>247</v>
      </c>
      <c r="JIU1360" s="84" t="s">
        <v>4692</v>
      </c>
      <c r="JIV1360" s="84">
        <f>JIV1356</f>
        <v>0</v>
      </c>
      <c r="JIW1360" s="84">
        <f t="shared" si="858"/>
        <v>0</v>
      </c>
      <c r="JIX1360" s="84">
        <f t="shared" si="858"/>
        <v>0</v>
      </c>
      <c r="JIY1360" s="84">
        <f t="shared" si="858"/>
        <v>0</v>
      </c>
      <c r="JIZ1360" s="84">
        <f t="shared" si="858"/>
        <v>2000000</v>
      </c>
      <c r="JJA1360" s="84">
        <f t="shared" si="858"/>
        <v>0</v>
      </c>
      <c r="JJB1360" s="84">
        <f t="shared" si="858"/>
        <v>0</v>
      </c>
      <c r="JJC1360" s="84">
        <f t="shared" si="858"/>
        <v>2000000</v>
      </c>
      <c r="JJD1360" s="84">
        <f t="shared" si="858"/>
        <v>2000000</v>
      </c>
      <c r="JJJ1360" s="84" t="s">
        <v>247</v>
      </c>
      <c r="JJK1360" s="84" t="s">
        <v>4692</v>
      </c>
      <c r="JJL1360" s="84">
        <f>JJL1356</f>
        <v>0</v>
      </c>
      <c r="JJM1360" s="84">
        <f t="shared" si="858"/>
        <v>0</v>
      </c>
      <c r="JJN1360" s="84">
        <f t="shared" si="858"/>
        <v>0</v>
      </c>
      <c r="JJO1360" s="84">
        <f t="shared" si="858"/>
        <v>0</v>
      </c>
      <c r="JJP1360" s="84">
        <f t="shared" si="858"/>
        <v>2000000</v>
      </c>
      <c r="JJQ1360" s="84">
        <f t="shared" si="858"/>
        <v>0</v>
      </c>
      <c r="JJR1360" s="84">
        <f t="shared" si="858"/>
        <v>0</v>
      </c>
      <c r="JJS1360" s="84">
        <f t="shared" si="858"/>
        <v>2000000</v>
      </c>
      <c r="JJT1360" s="84">
        <f t="shared" si="858"/>
        <v>2000000</v>
      </c>
      <c r="JJZ1360" s="84" t="s">
        <v>247</v>
      </c>
      <c r="JKA1360" s="84" t="s">
        <v>4692</v>
      </c>
      <c r="JKB1360" s="84">
        <f>JKB1356</f>
        <v>0</v>
      </c>
      <c r="JKC1360" s="84">
        <f t="shared" si="859"/>
        <v>0</v>
      </c>
      <c r="JKD1360" s="84">
        <f t="shared" si="859"/>
        <v>0</v>
      </c>
      <c r="JKE1360" s="84">
        <f t="shared" si="859"/>
        <v>0</v>
      </c>
      <c r="JKF1360" s="84">
        <f t="shared" si="859"/>
        <v>2000000</v>
      </c>
      <c r="JKG1360" s="84">
        <f t="shared" si="859"/>
        <v>0</v>
      </c>
      <c r="JKH1360" s="84">
        <f t="shared" si="859"/>
        <v>0</v>
      </c>
      <c r="JKI1360" s="84">
        <f t="shared" si="859"/>
        <v>2000000</v>
      </c>
      <c r="JKJ1360" s="84">
        <f t="shared" si="859"/>
        <v>2000000</v>
      </c>
      <c r="JKP1360" s="84" t="s">
        <v>247</v>
      </c>
      <c r="JKQ1360" s="84" t="s">
        <v>4692</v>
      </c>
      <c r="JKR1360" s="84">
        <f>JKR1356</f>
        <v>0</v>
      </c>
      <c r="JKS1360" s="84">
        <f t="shared" si="859"/>
        <v>0</v>
      </c>
      <c r="JKT1360" s="84">
        <f t="shared" si="859"/>
        <v>0</v>
      </c>
      <c r="JKU1360" s="84">
        <f t="shared" si="859"/>
        <v>0</v>
      </c>
      <c r="JKV1360" s="84">
        <f t="shared" si="859"/>
        <v>2000000</v>
      </c>
      <c r="JKW1360" s="84">
        <f t="shared" si="859"/>
        <v>0</v>
      </c>
      <c r="JKX1360" s="84">
        <f t="shared" si="859"/>
        <v>0</v>
      </c>
      <c r="JKY1360" s="84">
        <f t="shared" si="859"/>
        <v>2000000</v>
      </c>
      <c r="JKZ1360" s="84">
        <f t="shared" si="859"/>
        <v>2000000</v>
      </c>
      <c r="JLF1360" s="84" t="s">
        <v>247</v>
      </c>
      <c r="JLG1360" s="84" t="s">
        <v>4692</v>
      </c>
      <c r="JLH1360" s="84">
        <f>JLH1356</f>
        <v>0</v>
      </c>
      <c r="JLI1360" s="84">
        <f t="shared" si="859"/>
        <v>0</v>
      </c>
      <c r="JLJ1360" s="84">
        <f t="shared" si="859"/>
        <v>0</v>
      </c>
      <c r="JLK1360" s="84">
        <f t="shared" si="859"/>
        <v>0</v>
      </c>
      <c r="JLL1360" s="84">
        <f t="shared" si="859"/>
        <v>2000000</v>
      </c>
      <c r="JLM1360" s="84">
        <f t="shared" si="859"/>
        <v>0</v>
      </c>
      <c r="JLN1360" s="84">
        <f t="shared" si="859"/>
        <v>0</v>
      </c>
      <c r="JLO1360" s="84">
        <f t="shared" si="859"/>
        <v>2000000</v>
      </c>
      <c r="JLP1360" s="84">
        <f t="shared" si="859"/>
        <v>2000000</v>
      </c>
      <c r="JLV1360" s="84" t="s">
        <v>247</v>
      </c>
      <c r="JLW1360" s="84" t="s">
        <v>4692</v>
      </c>
      <c r="JLX1360" s="84">
        <f>JLX1356</f>
        <v>0</v>
      </c>
      <c r="JLY1360" s="84">
        <f t="shared" si="859"/>
        <v>0</v>
      </c>
      <c r="JLZ1360" s="84">
        <f t="shared" si="859"/>
        <v>0</v>
      </c>
      <c r="JMA1360" s="84">
        <f t="shared" si="859"/>
        <v>0</v>
      </c>
      <c r="JMB1360" s="84">
        <f t="shared" si="859"/>
        <v>2000000</v>
      </c>
      <c r="JMC1360" s="84">
        <f t="shared" si="859"/>
        <v>0</v>
      </c>
      <c r="JMD1360" s="84">
        <f t="shared" si="859"/>
        <v>0</v>
      </c>
      <c r="JME1360" s="84">
        <f t="shared" si="859"/>
        <v>2000000</v>
      </c>
      <c r="JMF1360" s="84">
        <f t="shared" si="859"/>
        <v>2000000</v>
      </c>
      <c r="JML1360" s="84" t="s">
        <v>247</v>
      </c>
      <c r="JMM1360" s="84" t="s">
        <v>4692</v>
      </c>
      <c r="JMN1360" s="84">
        <f>JMN1356</f>
        <v>0</v>
      </c>
      <c r="JMO1360" s="84">
        <f t="shared" si="860"/>
        <v>0</v>
      </c>
      <c r="JMP1360" s="84">
        <f t="shared" si="860"/>
        <v>0</v>
      </c>
      <c r="JMQ1360" s="84">
        <f t="shared" si="860"/>
        <v>0</v>
      </c>
      <c r="JMR1360" s="84">
        <f t="shared" si="860"/>
        <v>2000000</v>
      </c>
      <c r="JMS1360" s="84">
        <f t="shared" si="860"/>
        <v>0</v>
      </c>
      <c r="JMT1360" s="84">
        <f t="shared" si="860"/>
        <v>0</v>
      </c>
      <c r="JMU1360" s="84">
        <f t="shared" si="860"/>
        <v>2000000</v>
      </c>
      <c r="JMV1360" s="84">
        <f t="shared" si="860"/>
        <v>2000000</v>
      </c>
      <c r="JNB1360" s="84" t="s">
        <v>247</v>
      </c>
      <c r="JNC1360" s="84" t="s">
        <v>4692</v>
      </c>
      <c r="JND1360" s="84">
        <f>JND1356</f>
        <v>0</v>
      </c>
      <c r="JNE1360" s="84">
        <f t="shared" si="860"/>
        <v>0</v>
      </c>
      <c r="JNF1360" s="84">
        <f t="shared" si="860"/>
        <v>0</v>
      </c>
      <c r="JNG1360" s="84">
        <f t="shared" si="860"/>
        <v>0</v>
      </c>
      <c r="JNH1360" s="84">
        <f t="shared" si="860"/>
        <v>2000000</v>
      </c>
      <c r="JNI1360" s="84">
        <f t="shared" si="860"/>
        <v>0</v>
      </c>
      <c r="JNJ1360" s="84">
        <f t="shared" si="860"/>
        <v>0</v>
      </c>
      <c r="JNK1360" s="84">
        <f t="shared" si="860"/>
        <v>2000000</v>
      </c>
      <c r="JNL1360" s="84">
        <f t="shared" si="860"/>
        <v>2000000</v>
      </c>
      <c r="JNR1360" s="84" t="s">
        <v>247</v>
      </c>
      <c r="JNS1360" s="84" t="s">
        <v>4692</v>
      </c>
      <c r="JNT1360" s="84">
        <f>JNT1356</f>
        <v>0</v>
      </c>
      <c r="JNU1360" s="84">
        <f t="shared" si="860"/>
        <v>0</v>
      </c>
      <c r="JNV1360" s="84">
        <f t="shared" si="860"/>
        <v>0</v>
      </c>
      <c r="JNW1360" s="84">
        <f t="shared" si="860"/>
        <v>0</v>
      </c>
      <c r="JNX1360" s="84">
        <f t="shared" si="860"/>
        <v>2000000</v>
      </c>
      <c r="JNY1360" s="84">
        <f t="shared" si="860"/>
        <v>0</v>
      </c>
      <c r="JNZ1360" s="84">
        <f t="shared" si="860"/>
        <v>0</v>
      </c>
      <c r="JOA1360" s="84">
        <f t="shared" si="860"/>
        <v>2000000</v>
      </c>
      <c r="JOB1360" s="84">
        <f t="shared" si="860"/>
        <v>2000000</v>
      </c>
      <c r="JOH1360" s="84" t="s">
        <v>247</v>
      </c>
      <c r="JOI1360" s="84" t="s">
        <v>4692</v>
      </c>
      <c r="JOJ1360" s="84">
        <f>JOJ1356</f>
        <v>0</v>
      </c>
      <c r="JOK1360" s="84">
        <f t="shared" si="860"/>
        <v>0</v>
      </c>
      <c r="JOL1360" s="84">
        <f t="shared" si="860"/>
        <v>0</v>
      </c>
      <c r="JOM1360" s="84">
        <f t="shared" si="860"/>
        <v>0</v>
      </c>
      <c r="JON1360" s="84">
        <f t="shared" si="860"/>
        <v>2000000</v>
      </c>
      <c r="JOO1360" s="84">
        <f t="shared" si="860"/>
        <v>0</v>
      </c>
      <c r="JOP1360" s="84">
        <f t="shared" si="860"/>
        <v>0</v>
      </c>
      <c r="JOQ1360" s="84">
        <f t="shared" si="860"/>
        <v>2000000</v>
      </c>
      <c r="JOR1360" s="84">
        <f t="shared" si="860"/>
        <v>2000000</v>
      </c>
      <c r="JOX1360" s="84" t="s">
        <v>247</v>
      </c>
      <c r="JOY1360" s="84" t="s">
        <v>4692</v>
      </c>
      <c r="JOZ1360" s="84">
        <f>JOZ1356</f>
        <v>0</v>
      </c>
      <c r="JPA1360" s="84">
        <f t="shared" si="861"/>
        <v>0</v>
      </c>
      <c r="JPB1360" s="84">
        <f t="shared" si="861"/>
        <v>0</v>
      </c>
      <c r="JPC1360" s="84">
        <f t="shared" si="861"/>
        <v>0</v>
      </c>
      <c r="JPD1360" s="84">
        <f t="shared" si="861"/>
        <v>2000000</v>
      </c>
      <c r="JPE1360" s="84">
        <f t="shared" si="861"/>
        <v>0</v>
      </c>
      <c r="JPF1360" s="84">
        <f t="shared" si="861"/>
        <v>0</v>
      </c>
      <c r="JPG1360" s="84">
        <f t="shared" si="861"/>
        <v>2000000</v>
      </c>
      <c r="JPH1360" s="84">
        <f t="shared" si="861"/>
        <v>2000000</v>
      </c>
      <c r="JPN1360" s="84" t="s">
        <v>247</v>
      </c>
      <c r="JPO1360" s="84" t="s">
        <v>4692</v>
      </c>
      <c r="JPP1360" s="84">
        <f>JPP1356</f>
        <v>0</v>
      </c>
      <c r="JPQ1360" s="84">
        <f t="shared" si="861"/>
        <v>0</v>
      </c>
      <c r="JPR1360" s="84">
        <f t="shared" si="861"/>
        <v>0</v>
      </c>
      <c r="JPS1360" s="84">
        <f t="shared" si="861"/>
        <v>0</v>
      </c>
      <c r="JPT1360" s="84">
        <f t="shared" si="861"/>
        <v>2000000</v>
      </c>
      <c r="JPU1360" s="84">
        <f t="shared" si="861"/>
        <v>0</v>
      </c>
      <c r="JPV1360" s="84">
        <f t="shared" si="861"/>
        <v>0</v>
      </c>
      <c r="JPW1360" s="84">
        <f t="shared" si="861"/>
        <v>2000000</v>
      </c>
      <c r="JPX1360" s="84">
        <f t="shared" si="861"/>
        <v>2000000</v>
      </c>
      <c r="JQD1360" s="84" t="s">
        <v>247</v>
      </c>
      <c r="JQE1360" s="84" t="s">
        <v>4692</v>
      </c>
      <c r="JQF1360" s="84">
        <f>JQF1356</f>
        <v>0</v>
      </c>
      <c r="JQG1360" s="84">
        <f t="shared" si="861"/>
        <v>0</v>
      </c>
      <c r="JQH1360" s="84">
        <f t="shared" si="861"/>
        <v>0</v>
      </c>
      <c r="JQI1360" s="84">
        <f t="shared" si="861"/>
        <v>0</v>
      </c>
      <c r="JQJ1360" s="84">
        <f t="shared" si="861"/>
        <v>2000000</v>
      </c>
      <c r="JQK1360" s="84">
        <f t="shared" si="861"/>
        <v>0</v>
      </c>
      <c r="JQL1360" s="84">
        <f t="shared" si="861"/>
        <v>0</v>
      </c>
      <c r="JQM1360" s="84">
        <f t="shared" si="861"/>
        <v>2000000</v>
      </c>
      <c r="JQN1360" s="84">
        <f t="shared" si="861"/>
        <v>2000000</v>
      </c>
      <c r="JQT1360" s="84" t="s">
        <v>247</v>
      </c>
      <c r="JQU1360" s="84" t="s">
        <v>4692</v>
      </c>
      <c r="JQV1360" s="84">
        <f>JQV1356</f>
        <v>0</v>
      </c>
      <c r="JQW1360" s="84">
        <f t="shared" si="861"/>
        <v>0</v>
      </c>
      <c r="JQX1360" s="84">
        <f t="shared" si="861"/>
        <v>0</v>
      </c>
      <c r="JQY1360" s="84">
        <f t="shared" si="861"/>
        <v>0</v>
      </c>
      <c r="JQZ1360" s="84">
        <f t="shared" si="861"/>
        <v>2000000</v>
      </c>
      <c r="JRA1360" s="84">
        <f t="shared" si="861"/>
        <v>0</v>
      </c>
      <c r="JRB1360" s="84">
        <f t="shared" si="861"/>
        <v>0</v>
      </c>
      <c r="JRC1360" s="84">
        <f t="shared" si="861"/>
        <v>2000000</v>
      </c>
      <c r="JRD1360" s="84">
        <f t="shared" si="861"/>
        <v>2000000</v>
      </c>
      <c r="JRJ1360" s="84" t="s">
        <v>247</v>
      </c>
      <c r="JRK1360" s="84" t="s">
        <v>4692</v>
      </c>
      <c r="JRL1360" s="84">
        <f>JRL1356</f>
        <v>0</v>
      </c>
      <c r="JRM1360" s="84">
        <f t="shared" si="862"/>
        <v>0</v>
      </c>
      <c r="JRN1360" s="84">
        <f t="shared" si="862"/>
        <v>0</v>
      </c>
      <c r="JRO1360" s="84">
        <f t="shared" si="862"/>
        <v>0</v>
      </c>
      <c r="JRP1360" s="84">
        <f t="shared" si="862"/>
        <v>2000000</v>
      </c>
      <c r="JRQ1360" s="84">
        <f t="shared" si="862"/>
        <v>0</v>
      </c>
      <c r="JRR1360" s="84">
        <f t="shared" si="862"/>
        <v>0</v>
      </c>
      <c r="JRS1360" s="84">
        <f t="shared" si="862"/>
        <v>2000000</v>
      </c>
      <c r="JRT1360" s="84">
        <f t="shared" si="862"/>
        <v>2000000</v>
      </c>
      <c r="JRZ1360" s="84" t="s">
        <v>247</v>
      </c>
      <c r="JSA1360" s="84" t="s">
        <v>4692</v>
      </c>
      <c r="JSB1360" s="84">
        <f>JSB1356</f>
        <v>0</v>
      </c>
      <c r="JSC1360" s="84">
        <f t="shared" si="862"/>
        <v>0</v>
      </c>
      <c r="JSD1360" s="84">
        <f t="shared" si="862"/>
        <v>0</v>
      </c>
      <c r="JSE1360" s="84">
        <f t="shared" si="862"/>
        <v>0</v>
      </c>
      <c r="JSF1360" s="84">
        <f t="shared" si="862"/>
        <v>2000000</v>
      </c>
      <c r="JSG1360" s="84">
        <f t="shared" si="862"/>
        <v>0</v>
      </c>
      <c r="JSH1360" s="84">
        <f t="shared" si="862"/>
        <v>0</v>
      </c>
      <c r="JSI1360" s="84">
        <f t="shared" si="862"/>
        <v>2000000</v>
      </c>
      <c r="JSJ1360" s="84">
        <f t="shared" si="862"/>
        <v>2000000</v>
      </c>
      <c r="JSP1360" s="84" t="s">
        <v>247</v>
      </c>
      <c r="JSQ1360" s="84" t="s">
        <v>4692</v>
      </c>
      <c r="JSR1360" s="84">
        <f>JSR1356</f>
        <v>0</v>
      </c>
      <c r="JSS1360" s="84">
        <f t="shared" si="862"/>
        <v>0</v>
      </c>
      <c r="JST1360" s="84">
        <f t="shared" si="862"/>
        <v>0</v>
      </c>
      <c r="JSU1360" s="84">
        <f t="shared" si="862"/>
        <v>0</v>
      </c>
      <c r="JSV1360" s="84">
        <f t="shared" si="862"/>
        <v>2000000</v>
      </c>
      <c r="JSW1360" s="84">
        <f t="shared" si="862"/>
        <v>0</v>
      </c>
      <c r="JSX1360" s="84">
        <f t="shared" si="862"/>
        <v>0</v>
      </c>
      <c r="JSY1360" s="84">
        <f t="shared" si="862"/>
        <v>2000000</v>
      </c>
      <c r="JSZ1360" s="84">
        <f t="shared" si="862"/>
        <v>2000000</v>
      </c>
      <c r="JTF1360" s="84" t="s">
        <v>247</v>
      </c>
      <c r="JTG1360" s="84" t="s">
        <v>4692</v>
      </c>
      <c r="JTH1360" s="84">
        <f>JTH1356</f>
        <v>0</v>
      </c>
      <c r="JTI1360" s="84">
        <f t="shared" si="862"/>
        <v>0</v>
      </c>
      <c r="JTJ1360" s="84">
        <f t="shared" si="862"/>
        <v>0</v>
      </c>
      <c r="JTK1360" s="84">
        <f t="shared" si="862"/>
        <v>0</v>
      </c>
      <c r="JTL1360" s="84">
        <f t="shared" si="862"/>
        <v>2000000</v>
      </c>
      <c r="JTM1360" s="84">
        <f t="shared" si="862"/>
        <v>0</v>
      </c>
      <c r="JTN1360" s="84">
        <f t="shared" si="862"/>
        <v>0</v>
      </c>
      <c r="JTO1360" s="84">
        <f t="shared" si="862"/>
        <v>2000000</v>
      </c>
      <c r="JTP1360" s="84">
        <f t="shared" si="862"/>
        <v>2000000</v>
      </c>
      <c r="JTV1360" s="84" t="s">
        <v>247</v>
      </c>
      <c r="JTW1360" s="84" t="s">
        <v>4692</v>
      </c>
      <c r="JTX1360" s="84">
        <f>JTX1356</f>
        <v>0</v>
      </c>
      <c r="JTY1360" s="84">
        <f t="shared" si="863"/>
        <v>0</v>
      </c>
      <c r="JTZ1360" s="84">
        <f t="shared" si="863"/>
        <v>0</v>
      </c>
      <c r="JUA1360" s="84">
        <f t="shared" si="863"/>
        <v>0</v>
      </c>
      <c r="JUB1360" s="84">
        <f t="shared" si="863"/>
        <v>2000000</v>
      </c>
      <c r="JUC1360" s="84">
        <f t="shared" si="863"/>
        <v>0</v>
      </c>
      <c r="JUD1360" s="84">
        <f t="shared" si="863"/>
        <v>0</v>
      </c>
      <c r="JUE1360" s="84">
        <f t="shared" si="863"/>
        <v>2000000</v>
      </c>
      <c r="JUF1360" s="84">
        <f t="shared" si="863"/>
        <v>2000000</v>
      </c>
      <c r="JUL1360" s="84" t="s">
        <v>247</v>
      </c>
      <c r="JUM1360" s="84" t="s">
        <v>4692</v>
      </c>
      <c r="JUN1360" s="84">
        <f>JUN1356</f>
        <v>0</v>
      </c>
      <c r="JUO1360" s="84">
        <f t="shared" si="863"/>
        <v>0</v>
      </c>
      <c r="JUP1360" s="84">
        <f t="shared" si="863"/>
        <v>0</v>
      </c>
      <c r="JUQ1360" s="84">
        <f t="shared" si="863"/>
        <v>0</v>
      </c>
      <c r="JUR1360" s="84">
        <f t="shared" si="863"/>
        <v>2000000</v>
      </c>
      <c r="JUS1360" s="84">
        <f t="shared" si="863"/>
        <v>0</v>
      </c>
      <c r="JUT1360" s="84">
        <f t="shared" si="863"/>
        <v>0</v>
      </c>
      <c r="JUU1360" s="84">
        <f t="shared" si="863"/>
        <v>2000000</v>
      </c>
      <c r="JUV1360" s="84">
        <f t="shared" si="863"/>
        <v>2000000</v>
      </c>
      <c r="JVB1360" s="84" t="s">
        <v>247</v>
      </c>
      <c r="JVC1360" s="84" t="s">
        <v>4692</v>
      </c>
      <c r="JVD1360" s="84">
        <f>JVD1356</f>
        <v>0</v>
      </c>
      <c r="JVE1360" s="84">
        <f t="shared" si="863"/>
        <v>0</v>
      </c>
      <c r="JVF1360" s="84">
        <f t="shared" si="863"/>
        <v>0</v>
      </c>
      <c r="JVG1360" s="84">
        <f t="shared" si="863"/>
        <v>0</v>
      </c>
      <c r="JVH1360" s="84">
        <f t="shared" si="863"/>
        <v>2000000</v>
      </c>
      <c r="JVI1360" s="84">
        <f t="shared" si="863"/>
        <v>0</v>
      </c>
      <c r="JVJ1360" s="84">
        <f t="shared" si="863"/>
        <v>0</v>
      </c>
      <c r="JVK1360" s="84">
        <f t="shared" si="863"/>
        <v>2000000</v>
      </c>
      <c r="JVL1360" s="84">
        <f t="shared" si="863"/>
        <v>2000000</v>
      </c>
      <c r="JVR1360" s="84" t="s">
        <v>247</v>
      </c>
      <c r="JVS1360" s="84" t="s">
        <v>4692</v>
      </c>
      <c r="JVT1360" s="84">
        <f>JVT1356</f>
        <v>0</v>
      </c>
      <c r="JVU1360" s="84">
        <f t="shared" si="863"/>
        <v>0</v>
      </c>
      <c r="JVV1360" s="84">
        <f t="shared" si="863"/>
        <v>0</v>
      </c>
      <c r="JVW1360" s="84">
        <f t="shared" si="863"/>
        <v>0</v>
      </c>
      <c r="JVX1360" s="84">
        <f t="shared" si="863"/>
        <v>2000000</v>
      </c>
      <c r="JVY1360" s="84">
        <f t="shared" si="863"/>
        <v>0</v>
      </c>
      <c r="JVZ1360" s="84">
        <f t="shared" si="863"/>
        <v>0</v>
      </c>
      <c r="JWA1360" s="84">
        <f t="shared" si="863"/>
        <v>2000000</v>
      </c>
      <c r="JWB1360" s="84">
        <f t="shared" si="863"/>
        <v>2000000</v>
      </c>
      <c r="JWH1360" s="84" t="s">
        <v>247</v>
      </c>
      <c r="JWI1360" s="84" t="s">
        <v>4692</v>
      </c>
      <c r="JWJ1360" s="84">
        <f>JWJ1356</f>
        <v>0</v>
      </c>
      <c r="JWK1360" s="84">
        <f t="shared" si="864"/>
        <v>0</v>
      </c>
      <c r="JWL1360" s="84">
        <f t="shared" si="864"/>
        <v>0</v>
      </c>
      <c r="JWM1360" s="84">
        <f t="shared" si="864"/>
        <v>0</v>
      </c>
      <c r="JWN1360" s="84">
        <f t="shared" si="864"/>
        <v>2000000</v>
      </c>
      <c r="JWO1360" s="84">
        <f t="shared" si="864"/>
        <v>0</v>
      </c>
      <c r="JWP1360" s="84">
        <f t="shared" si="864"/>
        <v>0</v>
      </c>
      <c r="JWQ1360" s="84">
        <f t="shared" si="864"/>
        <v>2000000</v>
      </c>
      <c r="JWR1360" s="84">
        <f t="shared" si="864"/>
        <v>2000000</v>
      </c>
      <c r="JWX1360" s="84" t="s">
        <v>247</v>
      </c>
      <c r="JWY1360" s="84" t="s">
        <v>4692</v>
      </c>
      <c r="JWZ1360" s="84">
        <f>JWZ1356</f>
        <v>0</v>
      </c>
      <c r="JXA1360" s="84">
        <f t="shared" si="864"/>
        <v>0</v>
      </c>
      <c r="JXB1360" s="84">
        <f t="shared" si="864"/>
        <v>0</v>
      </c>
      <c r="JXC1360" s="84">
        <f t="shared" si="864"/>
        <v>0</v>
      </c>
      <c r="JXD1360" s="84">
        <f t="shared" si="864"/>
        <v>2000000</v>
      </c>
      <c r="JXE1360" s="84">
        <f t="shared" si="864"/>
        <v>0</v>
      </c>
      <c r="JXF1360" s="84">
        <f t="shared" si="864"/>
        <v>0</v>
      </c>
      <c r="JXG1360" s="84">
        <f t="shared" si="864"/>
        <v>2000000</v>
      </c>
      <c r="JXH1360" s="84">
        <f t="shared" si="864"/>
        <v>2000000</v>
      </c>
      <c r="JXN1360" s="84" t="s">
        <v>247</v>
      </c>
      <c r="JXO1360" s="84" t="s">
        <v>4692</v>
      </c>
      <c r="JXP1360" s="84">
        <f>JXP1356</f>
        <v>0</v>
      </c>
      <c r="JXQ1360" s="84">
        <f t="shared" si="864"/>
        <v>0</v>
      </c>
      <c r="JXR1360" s="84">
        <f t="shared" si="864"/>
        <v>0</v>
      </c>
      <c r="JXS1360" s="84">
        <f t="shared" si="864"/>
        <v>0</v>
      </c>
      <c r="JXT1360" s="84">
        <f t="shared" si="864"/>
        <v>2000000</v>
      </c>
      <c r="JXU1360" s="84">
        <f t="shared" si="864"/>
        <v>0</v>
      </c>
      <c r="JXV1360" s="84">
        <f t="shared" si="864"/>
        <v>0</v>
      </c>
      <c r="JXW1360" s="84">
        <f t="shared" si="864"/>
        <v>2000000</v>
      </c>
      <c r="JXX1360" s="84">
        <f t="shared" si="864"/>
        <v>2000000</v>
      </c>
      <c r="JYD1360" s="84" t="s">
        <v>247</v>
      </c>
      <c r="JYE1360" s="84" t="s">
        <v>4692</v>
      </c>
      <c r="JYF1360" s="84">
        <f>JYF1356</f>
        <v>0</v>
      </c>
      <c r="JYG1360" s="84">
        <f t="shared" si="864"/>
        <v>0</v>
      </c>
      <c r="JYH1360" s="84">
        <f t="shared" si="864"/>
        <v>0</v>
      </c>
      <c r="JYI1360" s="84">
        <f t="shared" si="864"/>
        <v>0</v>
      </c>
      <c r="JYJ1360" s="84">
        <f t="shared" si="864"/>
        <v>2000000</v>
      </c>
      <c r="JYK1360" s="84">
        <f t="shared" si="864"/>
        <v>0</v>
      </c>
      <c r="JYL1360" s="84">
        <f t="shared" si="864"/>
        <v>0</v>
      </c>
      <c r="JYM1360" s="84">
        <f t="shared" si="864"/>
        <v>2000000</v>
      </c>
      <c r="JYN1360" s="84">
        <f t="shared" si="864"/>
        <v>2000000</v>
      </c>
      <c r="JYT1360" s="84" t="s">
        <v>247</v>
      </c>
      <c r="JYU1360" s="84" t="s">
        <v>4692</v>
      </c>
      <c r="JYV1360" s="84">
        <f>JYV1356</f>
        <v>0</v>
      </c>
      <c r="JYW1360" s="84">
        <f t="shared" si="865"/>
        <v>0</v>
      </c>
      <c r="JYX1360" s="84">
        <f t="shared" si="865"/>
        <v>0</v>
      </c>
      <c r="JYY1360" s="84">
        <f t="shared" si="865"/>
        <v>0</v>
      </c>
      <c r="JYZ1360" s="84">
        <f t="shared" si="865"/>
        <v>2000000</v>
      </c>
      <c r="JZA1360" s="84">
        <f t="shared" si="865"/>
        <v>0</v>
      </c>
      <c r="JZB1360" s="84">
        <f t="shared" si="865"/>
        <v>0</v>
      </c>
      <c r="JZC1360" s="84">
        <f t="shared" si="865"/>
        <v>2000000</v>
      </c>
      <c r="JZD1360" s="84">
        <f t="shared" si="865"/>
        <v>2000000</v>
      </c>
      <c r="JZJ1360" s="84" t="s">
        <v>247</v>
      </c>
      <c r="JZK1360" s="84" t="s">
        <v>4692</v>
      </c>
      <c r="JZL1360" s="84">
        <f>JZL1356</f>
        <v>0</v>
      </c>
      <c r="JZM1360" s="84">
        <f t="shared" si="865"/>
        <v>0</v>
      </c>
      <c r="JZN1360" s="84">
        <f t="shared" si="865"/>
        <v>0</v>
      </c>
      <c r="JZO1360" s="84">
        <f t="shared" si="865"/>
        <v>0</v>
      </c>
      <c r="JZP1360" s="84">
        <f t="shared" si="865"/>
        <v>2000000</v>
      </c>
      <c r="JZQ1360" s="84">
        <f t="shared" si="865"/>
        <v>0</v>
      </c>
      <c r="JZR1360" s="84">
        <f t="shared" si="865"/>
        <v>0</v>
      </c>
      <c r="JZS1360" s="84">
        <f t="shared" si="865"/>
        <v>2000000</v>
      </c>
      <c r="JZT1360" s="84">
        <f t="shared" si="865"/>
        <v>2000000</v>
      </c>
      <c r="JZZ1360" s="84" t="s">
        <v>247</v>
      </c>
      <c r="KAA1360" s="84" t="s">
        <v>4692</v>
      </c>
      <c r="KAB1360" s="84">
        <f>KAB1356</f>
        <v>0</v>
      </c>
      <c r="KAC1360" s="84">
        <f t="shared" si="865"/>
        <v>0</v>
      </c>
      <c r="KAD1360" s="84">
        <f t="shared" si="865"/>
        <v>0</v>
      </c>
      <c r="KAE1360" s="84">
        <f t="shared" si="865"/>
        <v>0</v>
      </c>
      <c r="KAF1360" s="84">
        <f t="shared" si="865"/>
        <v>2000000</v>
      </c>
      <c r="KAG1360" s="84">
        <f t="shared" si="865"/>
        <v>0</v>
      </c>
      <c r="KAH1360" s="84">
        <f t="shared" si="865"/>
        <v>0</v>
      </c>
      <c r="KAI1360" s="84">
        <f t="shared" si="865"/>
        <v>2000000</v>
      </c>
      <c r="KAJ1360" s="84">
        <f t="shared" si="865"/>
        <v>2000000</v>
      </c>
      <c r="KAP1360" s="84" t="s">
        <v>247</v>
      </c>
      <c r="KAQ1360" s="84" t="s">
        <v>4692</v>
      </c>
      <c r="KAR1360" s="84">
        <f>KAR1356</f>
        <v>0</v>
      </c>
      <c r="KAS1360" s="84">
        <f t="shared" si="865"/>
        <v>0</v>
      </c>
      <c r="KAT1360" s="84">
        <f t="shared" si="865"/>
        <v>0</v>
      </c>
      <c r="KAU1360" s="84">
        <f t="shared" si="865"/>
        <v>0</v>
      </c>
      <c r="KAV1360" s="84">
        <f t="shared" si="865"/>
        <v>2000000</v>
      </c>
      <c r="KAW1360" s="84">
        <f t="shared" si="865"/>
        <v>0</v>
      </c>
      <c r="KAX1360" s="84">
        <f t="shared" si="865"/>
        <v>0</v>
      </c>
      <c r="KAY1360" s="84">
        <f t="shared" si="865"/>
        <v>2000000</v>
      </c>
      <c r="KAZ1360" s="84">
        <f t="shared" si="865"/>
        <v>2000000</v>
      </c>
      <c r="KBF1360" s="84" t="s">
        <v>247</v>
      </c>
      <c r="KBG1360" s="84" t="s">
        <v>4692</v>
      </c>
      <c r="KBH1360" s="84">
        <f>KBH1356</f>
        <v>0</v>
      </c>
      <c r="KBI1360" s="84">
        <f t="shared" si="866"/>
        <v>0</v>
      </c>
      <c r="KBJ1360" s="84">
        <f t="shared" si="866"/>
        <v>0</v>
      </c>
      <c r="KBK1360" s="84">
        <f t="shared" si="866"/>
        <v>0</v>
      </c>
      <c r="KBL1360" s="84">
        <f t="shared" si="866"/>
        <v>2000000</v>
      </c>
      <c r="KBM1360" s="84">
        <f t="shared" si="866"/>
        <v>0</v>
      </c>
      <c r="KBN1360" s="84">
        <f t="shared" si="866"/>
        <v>0</v>
      </c>
      <c r="KBO1360" s="84">
        <f t="shared" si="866"/>
        <v>2000000</v>
      </c>
      <c r="KBP1360" s="84">
        <f t="shared" si="866"/>
        <v>2000000</v>
      </c>
      <c r="KBV1360" s="84" t="s">
        <v>247</v>
      </c>
      <c r="KBW1360" s="84" t="s">
        <v>4692</v>
      </c>
      <c r="KBX1360" s="84">
        <f>KBX1356</f>
        <v>0</v>
      </c>
      <c r="KBY1360" s="84">
        <f t="shared" si="866"/>
        <v>0</v>
      </c>
      <c r="KBZ1360" s="84">
        <f t="shared" si="866"/>
        <v>0</v>
      </c>
      <c r="KCA1360" s="84">
        <f t="shared" si="866"/>
        <v>0</v>
      </c>
      <c r="KCB1360" s="84">
        <f t="shared" si="866"/>
        <v>2000000</v>
      </c>
      <c r="KCC1360" s="84">
        <f t="shared" si="866"/>
        <v>0</v>
      </c>
      <c r="KCD1360" s="84">
        <f t="shared" si="866"/>
        <v>0</v>
      </c>
      <c r="KCE1360" s="84">
        <f t="shared" si="866"/>
        <v>2000000</v>
      </c>
      <c r="KCF1360" s="84">
        <f t="shared" si="866"/>
        <v>2000000</v>
      </c>
      <c r="KCL1360" s="84" t="s">
        <v>247</v>
      </c>
      <c r="KCM1360" s="84" t="s">
        <v>4692</v>
      </c>
      <c r="KCN1360" s="84">
        <f>KCN1356</f>
        <v>0</v>
      </c>
      <c r="KCO1360" s="84">
        <f t="shared" si="866"/>
        <v>0</v>
      </c>
      <c r="KCP1360" s="84">
        <f t="shared" si="866"/>
        <v>0</v>
      </c>
      <c r="KCQ1360" s="84">
        <f t="shared" si="866"/>
        <v>0</v>
      </c>
      <c r="KCR1360" s="84">
        <f t="shared" si="866"/>
        <v>2000000</v>
      </c>
      <c r="KCS1360" s="84">
        <f t="shared" si="866"/>
        <v>0</v>
      </c>
      <c r="KCT1360" s="84">
        <f t="shared" si="866"/>
        <v>0</v>
      </c>
      <c r="KCU1360" s="84">
        <f t="shared" si="866"/>
        <v>2000000</v>
      </c>
      <c r="KCV1360" s="84">
        <f t="shared" si="866"/>
        <v>2000000</v>
      </c>
      <c r="KDB1360" s="84" t="s">
        <v>247</v>
      </c>
      <c r="KDC1360" s="84" t="s">
        <v>4692</v>
      </c>
      <c r="KDD1360" s="84">
        <f>KDD1356</f>
        <v>0</v>
      </c>
      <c r="KDE1360" s="84">
        <f t="shared" si="866"/>
        <v>0</v>
      </c>
      <c r="KDF1360" s="84">
        <f t="shared" si="866"/>
        <v>0</v>
      </c>
      <c r="KDG1360" s="84">
        <f t="shared" si="866"/>
        <v>0</v>
      </c>
      <c r="KDH1360" s="84">
        <f t="shared" si="866"/>
        <v>2000000</v>
      </c>
      <c r="KDI1360" s="84">
        <f t="shared" si="866"/>
        <v>0</v>
      </c>
      <c r="KDJ1360" s="84">
        <f t="shared" si="866"/>
        <v>0</v>
      </c>
      <c r="KDK1360" s="84">
        <f t="shared" si="866"/>
        <v>2000000</v>
      </c>
      <c r="KDL1360" s="84">
        <f t="shared" si="866"/>
        <v>2000000</v>
      </c>
      <c r="KDR1360" s="84" t="s">
        <v>247</v>
      </c>
      <c r="KDS1360" s="84" t="s">
        <v>4692</v>
      </c>
      <c r="KDT1360" s="84">
        <f>KDT1356</f>
        <v>0</v>
      </c>
      <c r="KDU1360" s="84">
        <f t="shared" si="867"/>
        <v>0</v>
      </c>
      <c r="KDV1360" s="84">
        <f t="shared" si="867"/>
        <v>0</v>
      </c>
      <c r="KDW1360" s="84">
        <f t="shared" si="867"/>
        <v>0</v>
      </c>
      <c r="KDX1360" s="84">
        <f t="shared" si="867"/>
        <v>2000000</v>
      </c>
      <c r="KDY1360" s="84">
        <f t="shared" si="867"/>
        <v>0</v>
      </c>
      <c r="KDZ1360" s="84">
        <f t="shared" si="867"/>
        <v>0</v>
      </c>
      <c r="KEA1360" s="84">
        <f t="shared" si="867"/>
        <v>2000000</v>
      </c>
      <c r="KEB1360" s="84">
        <f t="shared" si="867"/>
        <v>2000000</v>
      </c>
      <c r="KEH1360" s="84" t="s">
        <v>247</v>
      </c>
      <c r="KEI1360" s="84" t="s">
        <v>4692</v>
      </c>
      <c r="KEJ1360" s="84">
        <f>KEJ1356</f>
        <v>0</v>
      </c>
      <c r="KEK1360" s="84">
        <f t="shared" si="867"/>
        <v>0</v>
      </c>
      <c r="KEL1360" s="84">
        <f t="shared" si="867"/>
        <v>0</v>
      </c>
      <c r="KEM1360" s="84">
        <f t="shared" si="867"/>
        <v>0</v>
      </c>
      <c r="KEN1360" s="84">
        <f t="shared" si="867"/>
        <v>2000000</v>
      </c>
      <c r="KEO1360" s="84">
        <f t="shared" si="867"/>
        <v>0</v>
      </c>
      <c r="KEP1360" s="84">
        <f t="shared" si="867"/>
        <v>0</v>
      </c>
      <c r="KEQ1360" s="84">
        <f t="shared" si="867"/>
        <v>2000000</v>
      </c>
      <c r="KER1360" s="84">
        <f t="shared" si="867"/>
        <v>2000000</v>
      </c>
      <c r="KEX1360" s="84" t="s">
        <v>247</v>
      </c>
      <c r="KEY1360" s="84" t="s">
        <v>4692</v>
      </c>
      <c r="KEZ1360" s="84">
        <f>KEZ1356</f>
        <v>0</v>
      </c>
      <c r="KFA1360" s="84">
        <f t="shared" si="867"/>
        <v>0</v>
      </c>
      <c r="KFB1360" s="84">
        <f t="shared" si="867"/>
        <v>0</v>
      </c>
      <c r="KFC1360" s="84">
        <f t="shared" si="867"/>
        <v>0</v>
      </c>
      <c r="KFD1360" s="84">
        <f t="shared" si="867"/>
        <v>2000000</v>
      </c>
      <c r="KFE1360" s="84">
        <f t="shared" si="867"/>
        <v>0</v>
      </c>
      <c r="KFF1360" s="84">
        <f t="shared" si="867"/>
        <v>0</v>
      </c>
      <c r="KFG1360" s="84">
        <f t="shared" si="867"/>
        <v>2000000</v>
      </c>
      <c r="KFH1360" s="84">
        <f t="shared" si="867"/>
        <v>2000000</v>
      </c>
      <c r="KFN1360" s="84" t="s">
        <v>247</v>
      </c>
      <c r="KFO1360" s="84" t="s">
        <v>4692</v>
      </c>
      <c r="KFP1360" s="84">
        <f>KFP1356</f>
        <v>0</v>
      </c>
      <c r="KFQ1360" s="84">
        <f t="shared" si="867"/>
        <v>0</v>
      </c>
      <c r="KFR1360" s="84">
        <f t="shared" si="867"/>
        <v>0</v>
      </c>
      <c r="KFS1360" s="84">
        <f t="shared" si="867"/>
        <v>0</v>
      </c>
      <c r="KFT1360" s="84">
        <f t="shared" si="867"/>
        <v>2000000</v>
      </c>
      <c r="KFU1360" s="84">
        <f t="shared" si="867"/>
        <v>0</v>
      </c>
      <c r="KFV1360" s="84">
        <f t="shared" si="867"/>
        <v>0</v>
      </c>
      <c r="KFW1360" s="84">
        <f t="shared" si="867"/>
        <v>2000000</v>
      </c>
      <c r="KFX1360" s="84">
        <f t="shared" si="867"/>
        <v>2000000</v>
      </c>
      <c r="KGD1360" s="84" t="s">
        <v>247</v>
      </c>
      <c r="KGE1360" s="84" t="s">
        <v>4692</v>
      </c>
      <c r="KGF1360" s="84">
        <f>KGF1356</f>
        <v>0</v>
      </c>
      <c r="KGG1360" s="84">
        <f t="shared" si="868"/>
        <v>0</v>
      </c>
      <c r="KGH1360" s="84">
        <f t="shared" si="868"/>
        <v>0</v>
      </c>
      <c r="KGI1360" s="84">
        <f t="shared" si="868"/>
        <v>0</v>
      </c>
      <c r="KGJ1360" s="84">
        <f t="shared" si="868"/>
        <v>2000000</v>
      </c>
      <c r="KGK1360" s="84">
        <f t="shared" si="868"/>
        <v>0</v>
      </c>
      <c r="KGL1360" s="84">
        <f t="shared" si="868"/>
        <v>0</v>
      </c>
      <c r="KGM1360" s="84">
        <f t="shared" si="868"/>
        <v>2000000</v>
      </c>
      <c r="KGN1360" s="84">
        <f t="shared" si="868"/>
        <v>2000000</v>
      </c>
      <c r="KGT1360" s="84" t="s">
        <v>247</v>
      </c>
      <c r="KGU1360" s="84" t="s">
        <v>4692</v>
      </c>
      <c r="KGV1360" s="84">
        <f>KGV1356</f>
        <v>0</v>
      </c>
      <c r="KGW1360" s="84">
        <f t="shared" si="868"/>
        <v>0</v>
      </c>
      <c r="KGX1360" s="84">
        <f t="shared" si="868"/>
        <v>0</v>
      </c>
      <c r="KGY1360" s="84">
        <f t="shared" si="868"/>
        <v>0</v>
      </c>
      <c r="KGZ1360" s="84">
        <f t="shared" si="868"/>
        <v>2000000</v>
      </c>
      <c r="KHA1360" s="84">
        <f t="shared" si="868"/>
        <v>0</v>
      </c>
      <c r="KHB1360" s="84">
        <f t="shared" si="868"/>
        <v>0</v>
      </c>
      <c r="KHC1360" s="84">
        <f t="shared" si="868"/>
        <v>2000000</v>
      </c>
      <c r="KHD1360" s="84">
        <f t="shared" si="868"/>
        <v>2000000</v>
      </c>
      <c r="KHJ1360" s="84" t="s">
        <v>247</v>
      </c>
      <c r="KHK1360" s="84" t="s">
        <v>4692</v>
      </c>
      <c r="KHL1360" s="84">
        <f>KHL1356</f>
        <v>0</v>
      </c>
      <c r="KHM1360" s="84">
        <f t="shared" si="868"/>
        <v>0</v>
      </c>
      <c r="KHN1360" s="84">
        <f t="shared" si="868"/>
        <v>0</v>
      </c>
      <c r="KHO1360" s="84">
        <f t="shared" si="868"/>
        <v>0</v>
      </c>
      <c r="KHP1360" s="84">
        <f t="shared" si="868"/>
        <v>2000000</v>
      </c>
      <c r="KHQ1360" s="84">
        <f t="shared" si="868"/>
        <v>0</v>
      </c>
      <c r="KHR1360" s="84">
        <f t="shared" si="868"/>
        <v>0</v>
      </c>
      <c r="KHS1360" s="84">
        <f t="shared" si="868"/>
        <v>2000000</v>
      </c>
      <c r="KHT1360" s="84">
        <f t="shared" si="868"/>
        <v>2000000</v>
      </c>
      <c r="KHZ1360" s="84" t="s">
        <v>247</v>
      </c>
      <c r="KIA1360" s="84" t="s">
        <v>4692</v>
      </c>
      <c r="KIB1360" s="84">
        <f>KIB1356</f>
        <v>0</v>
      </c>
      <c r="KIC1360" s="84">
        <f t="shared" si="868"/>
        <v>0</v>
      </c>
      <c r="KID1360" s="84">
        <f t="shared" si="868"/>
        <v>0</v>
      </c>
      <c r="KIE1360" s="84">
        <f t="shared" si="868"/>
        <v>0</v>
      </c>
      <c r="KIF1360" s="84">
        <f t="shared" si="868"/>
        <v>2000000</v>
      </c>
      <c r="KIG1360" s="84">
        <f t="shared" si="868"/>
        <v>0</v>
      </c>
      <c r="KIH1360" s="84">
        <f t="shared" si="868"/>
        <v>0</v>
      </c>
      <c r="KII1360" s="84">
        <f t="shared" si="868"/>
        <v>2000000</v>
      </c>
      <c r="KIJ1360" s="84">
        <f t="shared" si="868"/>
        <v>2000000</v>
      </c>
      <c r="KIP1360" s="84" t="s">
        <v>247</v>
      </c>
      <c r="KIQ1360" s="84" t="s">
        <v>4692</v>
      </c>
      <c r="KIR1360" s="84">
        <f>KIR1356</f>
        <v>0</v>
      </c>
      <c r="KIS1360" s="84">
        <f t="shared" si="869"/>
        <v>0</v>
      </c>
      <c r="KIT1360" s="84">
        <f t="shared" si="869"/>
        <v>0</v>
      </c>
      <c r="KIU1360" s="84">
        <f t="shared" si="869"/>
        <v>0</v>
      </c>
      <c r="KIV1360" s="84">
        <f t="shared" si="869"/>
        <v>2000000</v>
      </c>
      <c r="KIW1360" s="84">
        <f t="shared" si="869"/>
        <v>0</v>
      </c>
      <c r="KIX1360" s="84">
        <f t="shared" si="869"/>
        <v>0</v>
      </c>
      <c r="KIY1360" s="84">
        <f t="shared" si="869"/>
        <v>2000000</v>
      </c>
      <c r="KIZ1360" s="84">
        <f t="shared" si="869"/>
        <v>2000000</v>
      </c>
      <c r="KJF1360" s="84" t="s">
        <v>247</v>
      </c>
      <c r="KJG1360" s="84" t="s">
        <v>4692</v>
      </c>
      <c r="KJH1360" s="84">
        <f>KJH1356</f>
        <v>0</v>
      </c>
      <c r="KJI1360" s="84">
        <f t="shared" si="869"/>
        <v>0</v>
      </c>
      <c r="KJJ1360" s="84">
        <f t="shared" si="869"/>
        <v>0</v>
      </c>
      <c r="KJK1360" s="84">
        <f t="shared" si="869"/>
        <v>0</v>
      </c>
      <c r="KJL1360" s="84">
        <f t="shared" si="869"/>
        <v>2000000</v>
      </c>
      <c r="KJM1360" s="84">
        <f t="shared" si="869"/>
        <v>0</v>
      </c>
      <c r="KJN1360" s="84">
        <f t="shared" si="869"/>
        <v>0</v>
      </c>
      <c r="KJO1360" s="84">
        <f t="shared" si="869"/>
        <v>2000000</v>
      </c>
      <c r="KJP1360" s="84">
        <f t="shared" si="869"/>
        <v>2000000</v>
      </c>
      <c r="KJV1360" s="84" t="s">
        <v>247</v>
      </c>
      <c r="KJW1360" s="84" t="s">
        <v>4692</v>
      </c>
      <c r="KJX1360" s="84">
        <f>KJX1356</f>
        <v>0</v>
      </c>
      <c r="KJY1360" s="84">
        <f t="shared" si="869"/>
        <v>0</v>
      </c>
      <c r="KJZ1360" s="84">
        <f t="shared" si="869"/>
        <v>0</v>
      </c>
      <c r="KKA1360" s="84">
        <f t="shared" si="869"/>
        <v>0</v>
      </c>
      <c r="KKB1360" s="84">
        <f t="shared" si="869"/>
        <v>2000000</v>
      </c>
      <c r="KKC1360" s="84">
        <f t="shared" si="869"/>
        <v>0</v>
      </c>
      <c r="KKD1360" s="84">
        <f t="shared" si="869"/>
        <v>0</v>
      </c>
      <c r="KKE1360" s="84">
        <f t="shared" si="869"/>
        <v>2000000</v>
      </c>
      <c r="KKF1360" s="84">
        <f t="shared" si="869"/>
        <v>2000000</v>
      </c>
      <c r="KKL1360" s="84" t="s">
        <v>247</v>
      </c>
      <c r="KKM1360" s="84" t="s">
        <v>4692</v>
      </c>
      <c r="KKN1360" s="84">
        <f>KKN1356</f>
        <v>0</v>
      </c>
      <c r="KKO1360" s="84">
        <f t="shared" si="869"/>
        <v>0</v>
      </c>
      <c r="KKP1360" s="84">
        <f t="shared" si="869"/>
        <v>0</v>
      </c>
      <c r="KKQ1360" s="84">
        <f t="shared" si="869"/>
        <v>0</v>
      </c>
      <c r="KKR1360" s="84">
        <f t="shared" si="869"/>
        <v>2000000</v>
      </c>
      <c r="KKS1360" s="84">
        <f t="shared" si="869"/>
        <v>0</v>
      </c>
      <c r="KKT1360" s="84">
        <f t="shared" si="869"/>
        <v>0</v>
      </c>
      <c r="KKU1360" s="84">
        <f t="shared" si="869"/>
        <v>2000000</v>
      </c>
      <c r="KKV1360" s="84">
        <f t="shared" si="869"/>
        <v>2000000</v>
      </c>
      <c r="KLB1360" s="84" t="s">
        <v>247</v>
      </c>
      <c r="KLC1360" s="84" t="s">
        <v>4692</v>
      </c>
      <c r="KLD1360" s="84">
        <f>KLD1356</f>
        <v>0</v>
      </c>
      <c r="KLE1360" s="84">
        <f t="shared" si="870"/>
        <v>0</v>
      </c>
      <c r="KLF1360" s="84">
        <f t="shared" si="870"/>
        <v>0</v>
      </c>
      <c r="KLG1360" s="84">
        <f t="shared" si="870"/>
        <v>0</v>
      </c>
      <c r="KLH1360" s="84">
        <f t="shared" si="870"/>
        <v>2000000</v>
      </c>
      <c r="KLI1360" s="84">
        <f t="shared" si="870"/>
        <v>0</v>
      </c>
      <c r="KLJ1360" s="84">
        <f t="shared" si="870"/>
        <v>0</v>
      </c>
      <c r="KLK1360" s="84">
        <f t="shared" si="870"/>
        <v>2000000</v>
      </c>
      <c r="KLL1360" s="84">
        <f t="shared" si="870"/>
        <v>2000000</v>
      </c>
      <c r="KLR1360" s="84" t="s">
        <v>247</v>
      </c>
      <c r="KLS1360" s="84" t="s">
        <v>4692</v>
      </c>
      <c r="KLT1360" s="84">
        <f>KLT1356</f>
        <v>0</v>
      </c>
      <c r="KLU1360" s="84">
        <f t="shared" si="870"/>
        <v>0</v>
      </c>
      <c r="KLV1360" s="84">
        <f t="shared" si="870"/>
        <v>0</v>
      </c>
      <c r="KLW1360" s="84">
        <f t="shared" si="870"/>
        <v>0</v>
      </c>
      <c r="KLX1360" s="84">
        <f t="shared" si="870"/>
        <v>2000000</v>
      </c>
      <c r="KLY1360" s="84">
        <f t="shared" si="870"/>
        <v>0</v>
      </c>
      <c r="KLZ1360" s="84">
        <f t="shared" si="870"/>
        <v>0</v>
      </c>
      <c r="KMA1360" s="84">
        <f t="shared" si="870"/>
        <v>2000000</v>
      </c>
      <c r="KMB1360" s="84">
        <f t="shared" si="870"/>
        <v>2000000</v>
      </c>
      <c r="KMH1360" s="84" t="s">
        <v>247</v>
      </c>
      <c r="KMI1360" s="84" t="s">
        <v>4692</v>
      </c>
      <c r="KMJ1360" s="84">
        <f>KMJ1356</f>
        <v>0</v>
      </c>
      <c r="KMK1360" s="84">
        <f t="shared" si="870"/>
        <v>0</v>
      </c>
      <c r="KML1360" s="84">
        <f t="shared" si="870"/>
        <v>0</v>
      </c>
      <c r="KMM1360" s="84">
        <f t="shared" si="870"/>
        <v>0</v>
      </c>
      <c r="KMN1360" s="84">
        <f t="shared" si="870"/>
        <v>2000000</v>
      </c>
      <c r="KMO1360" s="84">
        <f t="shared" si="870"/>
        <v>0</v>
      </c>
      <c r="KMP1360" s="84">
        <f t="shared" si="870"/>
        <v>0</v>
      </c>
      <c r="KMQ1360" s="84">
        <f t="shared" si="870"/>
        <v>2000000</v>
      </c>
      <c r="KMR1360" s="84">
        <f t="shared" si="870"/>
        <v>2000000</v>
      </c>
      <c r="KMX1360" s="84" t="s">
        <v>247</v>
      </c>
      <c r="KMY1360" s="84" t="s">
        <v>4692</v>
      </c>
      <c r="KMZ1360" s="84">
        <f>KMZ1356</f>
        <v>0</v>
      </c>
      <c r="KNA1360" s="84">
        <f t="shared" si="870"/>
        <v>0</v>
      </c>
      <c r="KNB1360" s="84">
        <f t="shared" si="870"/>
        <v>0</v>
      </c>
      <c r="KNC1360" s="84">
        <f t="shared" si="870"/>
        <v>0</v>
      </c>
      <c r="KND1360" s="84">
        <f t="shared" si="870"/>
        <v>2000000</v>
      </c>
      <c r="KNE1360" s="84">
        <f t="shared" si="870"/>
        <v>0</v>
      </c>
      <c r="KNF1360" s="84">
        <f t="shared" si="870"/>
        <v>0</v>
      </c>
      <c r="KNG1360" s="84">
        <f t="shared" si="870"/>
        <v>2000000</v>
      </c>
      <c r="KNH1360" s="84">
        <f t="shared" si="870"/>
        <v>2000000</v>
      </c>
      <c r="KNN1360" s="84" t="s">
        <v>247</v>
      </c>
      <c r="KNO1360" s="84" t="s">
        <v>4692</v>
      </c>
      <c r="KNP1360" s="84">
        <f>KNP1356</f>
        <v>0</v>
      </c>
      <c r="KNQ1360" s="84">
        <f t="shared" si="871"/>
        <v>0</v>
      </c>
      <c r="KNR1360" s="84">
        <f t="shared" si="871"/>
        <v>0</v>
      </c>
      <c r="KNS1360" s="84">
        <f t="shared" si="871"/>
        <v>0</v>
      </c>
      <c r="KNT1360" s="84">
        <f t="shared" si="871"/>
        <v>2000000</v>
      </c>
      <c r="KNU1360" s="84">
        <f t="shared" si="871"/>
        <v>0</v>
      </c>
      <c r="KNV1360" s="84">
        <f t="shared" si="871"/>
        <v>0</v>
      </c>
      <c r="KNW1360" s="84">
        <f t="shared" si="871"/>
        <v>2000000</v>
      </c>
      <c r="KNX1360" s="84">
        <f t="shared" si="871"/>
        <v>2000000</v>
      </c>
      <c r="KOD1360" s="84" t="s">
        <v>247</v>
      </c>
      <c r="KOE1360" s="84" t="s">
        <v>4692</v>
      </c>
      <c r="KOF1360" s="84">
        <f>KOF1356</f>
        <v>0</v>
      </c>
      <c r="KOG1360" s="84">
        <f t="shared" si="871"/>
        <v>0</v>
      </c>
      <c r="KOH1360" s="84">
        <f t="shared" si="871"/>
        <v>0</v>
      </c>
      <c r="KOI1360" s="84">
        <f t="shared" si="871"/>
        <v>0</v>
      </c>
      <c r="KOJ1360" s="84">
        <f t="shared" si="871"/>
        <v>2000000</v>
      </c>
      <c r="KOK1360" s="84">
        <f t="shared" si="871"/>
        <v>0</v>
      </c>
      <c r="KOL1360" s="84">
        <f t="shared" si="871"/>
        <v>0</v>
      </c>
      <c r="KOM1360" s="84">
        <f t="shared" si="871"/>
        <v>2000000</v>
      </c>
      <c r="KON1360" s="84">
        <f t="shared" si="871"/>
        <v>2000000</v>
      </c>
      <c r="KOT1360" s="84" t="s">
        <v>247</v>
      </c>
      <c r="KOU1360" s="84" t="s">
        <v>4692</v>
      </c>
      <c r="KOV1360" s="84">
        <f>KOV1356</f>
        <v>0</v>
      </c>
      <c r="KOW1360" s="84">
        <f t="shared" si="871"/>
        <v>0</v>
      </c>
      <c r="KOX1360" s="84">
        <f t="shared" si="871"/>
        <v>0</v>
      </c>
      <c r="KOY1360" s="84">
        <f t="shared" si="871"/>
        <v>0</v>
      </c>
      <c r="KOZ1360" s="84">
        <f t="shared" si="871"/>
        <v>2000000</v>
      </c>
      <c r="KPA1360" s="84">
        <f t="shared" si="871"/>
        <v>0</v>
      </c>
      <c r="KPB1360" s="84">
        <f t="shared" si="871"/>
        <v>0</v>
      </c>
      <c r="KPC1360" s="84">
        <f t="shared" si="871"/>
        <v>2000000</v>
      </c>
      <c r="KPD1360" s="84">
        <f t="shared" si="871"/>
        <v>2000000</v>
      </c>
      <c r="KPJ1360" s="84" t="s">
        <v>247</v>
      </c>
      <c r="KPK1360" s="84" t="s">
        <v>4692</v>
      </c>
      <c r="KPL1360" s="84">
        <f>KPL1356</f>
        <v>0</v>
      </c>
      <c r="KPM1360" s="84">
        <f t="shared" si="871"/>
        <v>0</v>
      </c>
      <c r="KPN1360" s="84">
        <f t="shared" si="871"/>
        <v>0</v>
      </c>
      <c r="KPO1360" s="84">
        <f t="shared" si="871"/>
        <v>0</v>
      </c>
      <c r="KPP1360" s="84">
        <f t="shared" si="871"/>
        <v>2000000</v>
      </c>
      <c r="KPQ1360" s="84">
        <f t="shared" si="871"/>
        <v>0</v>
      </c>
      <c r="KPR1360" s="84">
        <f t="shared" si="871"/>
        <v>0</v>
      </c>
      <c r="KPS1360" s="84">
        <f t="shared" si="871"/>
        <v>2000000</v>
      </c>
      <c r="KPT1360" s="84">
        <f t="shared" si="871"/>
        <v>2000000</v>
      </c>
      <c r="KPZ1360" s="84" t="s">
        <v>247</v>
      </c>
      <c r="KQA1360" s="84" t="s">
        <v>4692</v>
      </c>
      <c r="KQB1360" s="84">
        <f>KQB1356</f>
        <v>0</v>
      </c>
      <c r="KQC1360" s="84">
        <f t="shared" si="872"/>
        <v>0</v>
      </c>
      <c r="KQD1360" s="84">
        <f t="shared" si="872"/>
        <v>0</v>
      </c>
      <c r="KQE1360" s="84">
        <f t="shared" si="872"/>
        <v>0</v>
      </c>
      <c r="KQF1360" s="84">
        <f t="shared" si="872"/>
        <v>2000000</v>
      </c>
      <c r="KQG1360" s="84">
        <f t="shared" si="872"/>
        <v>0</v>
      </c>
      <c r="KQH1360" s="84">
        <f t="shared" si="872"/>
        <v>0</v>
      </c>
      <c r="KQI1360" s="84">
        <f t="shared" si="872"/>
        <v>2000000</v>
      </c>
      <c r="KQJ1360" s="84">
        <f t="shared" si="872"/>
        <v>2000000</v>
      </c>
      <c r="KQP1360" s="84" t="s">
        <v>247</v>
      </c>
      <c r="KQQ1360" s="84" t="s">
        <v>4692</v>
      </c>
      <c r="KQR1360" s="84">
        <f>KQR1356</f>
        <v>0</v>
      </c>
      <c r="KQS1360" s="84">
        <f t="shared" si="872"/>
        <v>0</v>
      </c>
      <c r="KQT1360" s="84">
        <f t="shared" si="872"/>
        <v>0</v>
      </c>
      <c r="KQU1360" s="84">
        <f t="shared" si="872"/>
        <v>0</v>
      </c>
      <c r="KQV1360" s="84">
        <f t="shared" si="872"/>
        <v>2000000</v>
      </c>
      <c r="KQW1360" s="84">
        <f t="shared" si="872"/>
        <v>0</v>
      </c>
      <c r="KQX1360" s="84">
        <f t="shared" si="872"/>
        <v>0</v>
      </c>
      <c r="KQY1360" s="84">
        <f t="shared" si="872"/>
        <v>2000000</v>
      </c>
      <c r="KQZ1360" s="84">
        <f t="shared" si="872"/>
        <v>2000000</v>
      </c>
      <c r="KRF1360" s="84" t="s">
        <v>247</v>
      </c>
      <c r="KRG1360" s="84" t="s">
        <v>4692</v>
      </c>
      <c r="KRH1360" s="84">
        <f>KRH1356</f>
        <v>0</v>
      </c>
      <c r="KRI1360" s="84">
        <f t="shared" si="872"/>
        <v>0</v>
      </c>
      <c r="KRJ1360" s="84">
        <f t="shared" si="872"/>
        <v>0</v>
      </c>
      <c r="KRK1360" s="84">
        <f t="shared" si="872"/>
        <v>0</v>
      </c>
      <c r="KRL1360" s="84">
        <f t="shared" si="872"/>
        <v>2000000</v>
      </c>
      <c r="KRM1360" s="84">
        <f t="shared" si="872"/>
        <v>0</v>
      </c>
      <c r="KRN1360" s="84">
        <f t="shared" si="872"/>
        <v>0</v>
      </c>
      <c r="KRO1360" s="84">
        <f t="shared" si="872"/>
        <v>2000000</v>
      </c>
      <c r="KRP1360" s="84">
        <f t="shared" si="872"/>
        <v>2000000</v>
      </c>
      <c r="KRV1360" s="84" t="s">
        <v>247</v>
      </c>
      <c r="KRW1360" s="84" t="s">
        <v>4692</v>
      </c>
      <c r="KRX1360" s="84">
        <f>KRX1356</f>
        <v>0</v>
      </c>
      <c r="KRY1360" s="84">
        <f t="shared" si="872"/>
        <v>0</v>
      </c>
      <c r="KRZ1360" s="84">
        <f t="shared" si="872"/>
        <v>0</v>
      </c>
      <c r="KSA1360" s="84">
        <f t="shared" si="872"/>
        <v>0</v>
      </c>
      <c r="KSB1360" s="84">
        <f t="shared" si="872"/>
        <v>2000000</v>
      </c>
      <c r="KSC1360" s="84">
        <f t="shared" si="872"/>
        <v>0</v>
      </c>
      <c r="KSD1360" s="84">
        <f t="shared" si="872"/>
        <v>0</v>
      </c>
      <c r="KSE1360" s="84">
        <f t="shared" si="872"/>
        <v>2000000</v>
      </c>
      <c r="KSF1360" s="84">
        <f t="shared" si="872"/>
        <v>2000000</v>
      </c>
      <c r="KSL1360" s="84" t="s">
        <v>247</v>
      </c>
      <c r="KSM1360" s="84" t="s">
        <v>4692</v>
      </c>
      <c r="KSN1360" s="84">
        <f>KSN1356</f>
        <v>0</v>
      </c>
      <c r="KSO1360" s="84">
        <f t="shared" si="873"/>
        <v>0</v>
      </c>
      <c r="KSP1360" s="84">
        <f t="shared" si="873"/>
        <v>0</v>
      </c>
      <c r="KSQ1360" s="84">
        <f t="shared" si="873"/>
        <v>0</v>
      </c>
      <c r="KSR1360" s="84">
        <f t="shared" si="873"/>
        <v>2000000</v>
      </c>
      <c r="KSS1360" s="84">
        <f t="shared" si="873"/>
        <v>0</v>
      </c>
      <c r="KST1360" s="84">
        <f t="shared" si="873"/>
        <v>0</v>
      </c>
      <c r="KSU1360" s="84">
        <f t="shared" si="873"/>
        <v>2000000</v>
      </c>
      <c r="KSV1360" s="84">
        <f t="shared" si="873"/>
        <v>2000000</v>
      </c>
      <c r="KTB1360" s="84" t="s">
        <v>247</v>
      </c>
      <c r="KTC1360" s="84" t="s">
        <v>4692</v>
      </c>
      <c r="KTD1360" s="84">
        <f>KTD1356</f>
        <v>0</v>
      </c>
      <c r="KTE1360" s="84">
        <f t="shared" si="873"/>
        <v>0</v>
      </c>
      <c r="KTF1360" s="84">
        <f t="shared" si="873"/>
        <v>0</v>
      </c>
      <c r="KTG1360" s="84">
        <f t="shared" si="873"/>
        <v>0</v>
      </c>
      <c r="KTH1360" s="84">
        <f t="shared" si="873"/>
        <v>2000000</v>
      </c>
      <c r="KTI1360" s="84">
        <f t="shared" si="873"/>
        <v>0</v>
      </c>
      <c r="KTJ1360" s="84">
        <f t="shared" si="873"/>
        <v>0</v>
      </c>
      <c r="KTK1360" s="84">
        <f t="shared" si="873"/>
        <v>2000000</v>
      </c>
      <c r="KTL1360" s="84">
        <f t="shared" si="873"/>
        <v>2000000</v>
      </c>
      <c r="KTR1360" s="84" t="s">
        <v>247</v>
      </c>
      <c r="KTS1360" s="84" t="s">
        <v>4692</v>
      </c>
      <c r="KTT1360" s="84">
        <f>KTT1356</f>
        <v>0</v>
      </c>
      <c r="KTU1360" s="84">
        <f t="shared" si="873"/>
        <v>0</v>
      </c>
      <c r="KTV1360" s="84">
        <f t="shared" si="873"/>
        <v>0</v>
      </c>
      <c r="KTW1360" s="84">
        <f t="shared" si="873"/>
        <v>0</v>
      </c>
      <c r="KTX1360" s="84">
        <f t="shared" si="873"/>
        <v>2000000</v>
      </c>
      <c r="KTY1360" s="84">
        <f t="shared" si="873"/>
        <v>0</v>
      </c>
      <c r="KTZ1360" s="84">
        <f t="shared" si="873"/>
        <v>0</v>
      </c>
      <c r="KUA1360" s="84">
        <f t="shared" si="873"/>
        <v>2000000</v>
      </c>
      <c r="KUB1360" s="84">
        <f t="shared" si="873"/>
        <v>2000000</v>
      </c>
      <c r="KUH1360" s="84" t="s">
        <v>247</v>
      </c>
      <c r="KUI1360" s="84" t="s">
        <v>4692</v>
      </c>
      <c r="KUJ1360" s="84">
        <f>KUJ1356</f>
        <v>0</v>
      </c>
      <c r="KUK1360" s="84">
        <f t="shared" si="873"/>
        <v>0</v>
      </c>
      <c r="KUL1360" s="84">
        <f t="shared" si="873"/>
        <v>0</v>
      </c>
      <c r="KUM1360" s="84">
        <f t="shared" si="873"/>
        <v>0</v>
      </c>
      <c r="KUN1360" s="84">
        <f t="shared" si="873"/>
        <v>2000000</v>
      </c>
      <c r="KUO1360" s="84">
        <f t="shared" si="873"/>
        <v>0</v>
      </c>
      <c r="KUP1360" s="84">
        <f t="shared" si="873"/>
        <v>0</v>
      </c>
      <c r="KUQ1360" s="84">
        <f t="shared" si="873"/>
        <v>2000000</v>
      </c>
      <c r="KUR1360" s="84">
        <f t="shared" si="873"/>
        <v>2000000</v>
      </c>
      <c r="KUX1360" s="84" t="s">
        <v>247</v>
      </c>
      <c r="KUY1360" s="84" t="s">
        <v>4692</v>
      </c>
      <c r="KUZ1360" s="84">
        <f>KUZ1356</f>
        <v>0</v>
      </c>
      <c r="KVA1360" s="84">
        <f t="shared" si="874"/>
        <v>0</v>
      </c>
      <c r="KVB1360" s="84">
        <f t="shared" si="874"/>
        <v>0</v>
      </c>
      <c r="KVC1360" s="84">
        <f t="shared" si="874"/>
        <v>0</v>
      </c>
      <c r="KVD1360" s="84">
        <f t="shared" si="874"/>
        <v>2000000</v>
      </c>
      <c r="KVE1360" s="84">
        <f t="shared" si="874"/>
        <v>0</v>
      </c>
      <c r="KVF1360" s="84">
        <f t="shared" si="874"/>
        <v>0</v>
      </c>
      <c r="KVG1360" s="84">
        <f t="shared" si="874"/>
        <v>2000000</v>
      </c>
      <c r="KVH1360" s="84">
        <f t="shared" si="874"/>
        <v>2000000</v>
      </c>
      <c r="KVN1360" s="84" t="s">
        <v>247</v>
      </c>
      <c r="KVO1360" s="84" t="s">
        <v>4692</v>
      </c>
      <c r="KVP1360" s="84">
        <f>KVP1356</f>
        <v>0</v>
      </c>
      <c r="KVQ1360" s="84">
        <f t="shared" si="874"/>
        <v>0</v>
      </c>
      <c r="KVR1360" s="84">
        <f t="shared" si="874"/>
        <v>0</v>
      </c>
      <c r="KVS1360" s="84">
        <f t="shared" si="874"/>
        <v>0</v>
      </c>
      <c r="KVT1360" s="84">
        <f t="shared" si="874"/>
        <v>2000000</v>
      </c>
      <c r="KVU1360" s="84">
        <f t="shared" si="874"/>
        <v>0</v>
      </c>
      <c r="KVV1360" s="84">
        <f t="shared" si="874"/>
        <v>0</v>
      </c>
      <c r="KVW1360" s="84">
        <f t="shared" si="874"/>
        <v>2000000</v>
      </c>
      <c r="KVX1360" s="84">
        <f t="shared" si="874"/>
        <v>2000000</v>
      </c>
      <c r="KWD1360" s="84" t="s">
        <v>247</v>
      </c>
      <c r="KWE1360" s="84" t="s">
        <v>4692</v>
      </c>
      <c r="KWF1360" s="84">
        <f>KWF1356</f>
        <v>0</v>
      </c>
      <c r="KWG1360" s="84">
        <f t="shared" si="874"/>
        <v>0</v>
      </c>
      <c r="KWH1360" s="84">
        <f t="shared" si="874"/>
        <v>0</v>
      </c>
      <c r="KWI1360" s="84">
        <f t="shared" si="874"/>
        <v>0</v>
      </c>
      <c r="KWJ1360" s="84">
        <f t="shared" si="874"/>
        <v>2000000</v>
      </c>
      <c r="KWK1360" s="84">
        <f t="shared" si="874"/>
        <v>0</v>
      </c>
      <c r="KWL1360" s="84">
        <f t="shared" si="874"/>
        <v>0</v>
      </c>
      <c r="KWM1360" s="84">
        <f t="shared" si="874"/>
        <v>2000000</v>
      </c>
      <c r="KWN1360" s="84">
        <f t="shared" si="874"/>
        <v>2000000</v>
      </c>
      <c r="KWT1360" s="84" t="s">
        <v>247</v>
      </c>
      <c r="KWU1360" s="84" t="s">
        <v>4692</v>
      </c>
      <c r="KWV1360" s="84">
        <f>KWV1356</f>
        <v>0</v>
      </c>
      <c r="KWW1360" s="84">
        <f t="shared" si="874"/>
        <v>0</v>
      </c>
      <c r="KWX1360" s="84">
        <f t="shared" si="874"/>
        <v>0</v>
      </c>
      <c r="KWY1360" s="84">
        <f t="shared" si="874"/>
        <v>0</v>
      </c>
      <c r="KWZ1360" s="84">
        <f t="shared" si="874"/>
        <v>2000000</v>
      </c>
      <c r="KXA1360" s="84">
        <f t="shared" si="874"/>
        <v>0</v>
      </c>
      <c r="KXB1360" s="84">
        <f t="shared" si="874"/>
        <v>0</v>
      </c>
      <c r="KXC1360" s="84">
        <f t="shared" si="874"/>
        <v>2000000</v>
      </c>
      <c r="KXD1360" s="84">
        <f t="shared" si="874"/>
        <v>2000000</v>
      </c>
      <c r="KXJ1360" s="84" t="s">
        <v>247</v>
      </c>
      <c r="KXK1360" s="84" t="s">
        <v>4692</v>
      </c>
      <c r="KXL1360" s="84">
        <f>KXL1356</f>
        <v>0</v>
      </c>
      <c r="KXM1360" s="84">
        <f t="shared" si="875"/>
        <v>0</v>
      </c>
      <c r="KXN1360" s="84">
        <f t="shared" si="875"/>
        <v>0</v>
      </c>
      <c r="KXO1360" s="84">
        <f t="shared" si="875"/>
        <v>0</v>
      </c>
      <c r="KXP1360" s="84">
        <f t="shared" si="875"/>
        <v>2000000</v>
      </c>
      <c r="KXQ1360" s="84">
        <f t="shared" si="875"/>
        <v>0</v>
      </c>
      <c r="KXR1360" s="84">
        <f t="shared" si="875"/>
        <v>0</v>
      </c>
      <c r="KXS1360" s="84">
        <f t="shared" si="875"/>
        <v>2000000</v>
      </c>
      <c r="KXT1360" s="84">
        <f t="shared" si="875"/>
        <v>2000000</v>
      </c>
      <c r="KXZ1360" s="84" t="s">
        <v>247</v>
      </c>
      <c r="KYA1360" s="84" t="s">
        <v>4692</v>
      </c>
      <c r="KYB1360" s="84">
        <f>KYB1356</f>
        <v>0</v>
      </c>
      <c r="KYC1360" s="84">
        <f t="shared" si="875"/>
        <v>0</v>
      </c>
      <c r="KYD1360" s="84">
        <f t="shared" si="875"/>
        <v>0</v>
      </c>
      <c r="KYE1360" s="84">
        <f t="shared" si="875"/>
        <v>0</v>
      </c>
      <c r="KYF1360" s="84">
        <f t="shared" si="875"/>
        <v>2000000</v>
      </c>
      <c r="KYG1360" s="84">
        <f t="shared" si="875"/>
        <v>0</v>
      </c>
      <c r="KYH1360" s="84">
        <f t="shared" si="875"/>
        <v>0</v>
      </c>
      <c r="KYI1360" s="84">
        <f t="shared" si="875"/>
        <v>2000000</v>
      </c>
      <c r="KYJ1360" s="84">
        <f t="shared" si="875"/>
        <v>2000000</v>
      </c>
      <c r="KYP1360" s="84" t="s">
        <v>247</v>
      </c>
      <c r="KYQ1360" s="84" t="s">
        <v>4692</v>
      </c>
      <c r="KYR1360" s="84">
        <f>KYR1356</f>
        <v>0</v>
      </c>
      <c r="KYS1360" s="84">
        <f t="shared" si="875"/>
        <v>0</v>
      </c>
      <c r="KYT1360" s="84">
        <f t="shared" si="875"/>
        <v>0</v>
      </c>
      <c r="KYU1360" s="84">
        <f t="shared" si="875"/>
        <v>0</v>
      </c>
      <c r="KYV1360" s="84">
        <f t="shared" si="875"/>
        <v>2000000</v>
      </c>
      <c r="KYW1360" s="84">
        <f t="shared" si="875"/>
        <v>0</v>
      </c>
      <c r="KYX1360" s="84">
        <f t="shared" si="875"/>
        <v>0</v>
      </c>
      <c r="KYY1360" s="84">
        <f t="shared" si="875"/>
        <v>2000000</v>
      </c>
      <c r="KYZ1360" s="84">
        <f t="shared" si="875"/>
        <v>2000000</v>
      </c>
      <c r="KZF1360" s="84" t="s">
        <v>247</v>
      </c>
      <c r="KZG1360" s="84" t="s">
        <v>4692</v>
      </c>
      <c r="KZH1360" s="84">
        <f>KZH1356</f>
        <v>0</v>
      </c>
      <c r="KZI1360" s="84">
        <f t="shared" si="875"/>
        <v>0</v>
      </c>
      <c r="KZJ1360" s="84">
        <f t="shared" si="875"/>
        <v>0</v>
      </c>
      <c r="KZK1360" s="84">
        <f t="shared" si="875"/>
        <v>0</v>
      </c>
      <c r="KZL1360" s="84">
        <f t="shared" si="875"/>
        <v>2000000</v>
      </c>
      <c r="KZM1360" s="84">
        <f t="shared" si="875"/>
        <v>0</v>
      </c>
      <c r="KZN1360" s="84">
        <f t="shared" si="875"/>
        <v>0</v>
      </c>
      <c r="KZO1360" s="84">
        <f t="shared" si="875"/>
        <v>2000000</v>
      </c>
      <c r="KZP1360" s="84">
        <f t="shared" si="875"/>
        <v>2000000</v>
      </c>
      <c r="KZV1360" s="84" t="s">
        <v>247</v>
      </c>
      <c r="KZW1360" s="84" t="s">
        <v>4692</v>
      </c>
      <c r="KZX1360" s="84">
        <f>KZX1356</f>
        <v>0</v>
      </c>
      <c r="KZY1360" s="84">
        <f t="shared" si="876"/>
        <v>0</v>
      </c>
      <c r="KZZ1360" s="84">
        <f t="shared" si="876"/>
        <v>0</v>
      </c>
      <c r="LAA1360" s="84">
        <f t="shared" si="876"/>
        <v>0</v>
      </c>
      <c r="LAB1360" s="84">
        <f t="shared" si="876"/>
        <v>2000000</v>
      </c>
      <c r="LAC1360" s="84">
        <f t="shared" si="876"/>
        <v>0</v>
      </c>
      <c r="LAD1360" s="84">
        <f t="shared" si="876"/>
        <v>0</v>
      </c>
      <c r="LAE1360" s="84">
        <f t="shared" si="876"/>
        <v>2000000</v>
      </c>
      <c r="LAF1360" s="84">
        <f t="shared" si="876"/>
        <v>2000000</v>
      </c>
      <c r="LAL1360" s="84" t="s">
        <v>247</v>
      </c>
      <c r="LAM1360" s="84" t="s">
        <v>4692</v>
      </c>
      <c r="LAN1360" s="84">
        <f>LAN1356</f>
        <v>0</v>
      </c>
      <c r="LAO1360" s="84">
        <f t="shared" si="876"/>
        <v>0</v>
      </c>
      <c r="LAP1360" s="84">
        <f t="shared" si="876"/>
        <v>0</v>
      </c>
      <c r="LAQ1360" s="84">
        <f t="shared" si="876"/>
        <v>0</v>
      </c>
      <c r="LAR1360" s="84">
        <f t="shared" si="876"/>
        <v>2000000</v>
      </c>
      <c r="LAS1360" s="84">
        <f t="shared" si="876"/>
        <v>0</v>
      </c>
      <c r="LAT1360" s="84">
        <f t="shared" si="876"/>
        <v>0</v>
      </c>
      <c r="LAU1360" s="84">
        <f t="shared" si="876"/>
        <v>2000000</v>
      </c>
      <c r="LAV1360" s="84">
        <f t="shared" si="876"/>
        <v>2000000</v>
      </c>
      <c r="LBB1360" s="84" t="s">
        <v>247</v>
      </c>
      <c r="LBC1360" s="84" t="s">
        <v>4692</v>
      </c>
      <c r="LBD1360" s="84">
        <f>LBD1356</f>
        <v>0</v>
      </c>
      <c r="LBE1360" s="84">
        <f t="shared" si="876"/>
        <v>0</v>
      </c>
      <c r="LBF1360" s="84">
        <f t="shared" si="876"/>
        <v>0</v>
      </c>
      <c r="LBG1360" s="84">
        <f t="shared" si="876"/>
        <v>0</v>
      </c>
      <c r="LBH1360" s="84">
        <f t="shared" si="876"/>
        <v>2000000</v>
      </c>
      <c r="LBI1360" s="84">
        <f t="shared" si="876"/>
        <v>0</v>
      </c>
      <c r="LBJ1360" s="84">
        <f t="shared" si="876"/>
        <v>0</v>
      </c>
      <c r="LBK1360" s="84">
        <f t="shared" si="876"/>
        <v>2000000</v>
      </c>
      <c r="LBL1360" s="84">
        <f t="shared" si="876"/>
        <v>2000000</v>
      </c>
      <c r="LBR1360" s="84" t="s">
        <v>247</v>
      </c>
      <c r="LBS1360" s="84" t="s">
        <v>4692</v>
      </c>
      <c r="LBT1360" s="84">
        <f>LBT1356</f>
        <v>0</v>
      </c>
      <c r="LBU1360" s="84">
        <f t="shared" si="876"/>
        <v>0</v>
      </c>
      <c r="LBV1360" s="84">
        <f t="shared" si="876"/>
        <v>0</v>
      </c>
      <c r="LBW1360" s="84">
        <f t="shared" si="876"/>
        <v>0</v>
      </c>
      <c r="LBX1360" s="84">
        <f t="shared" si="876"/>
        <v>2000000</v>
      </c>
      <c r="LBY1360" s="84">
        <f t="shared" si="876"/>
        <v>0</v>
      </c>
      <c r="LBZ1360" s="84">
        <f t="shared" si="876"/>
        <v>0</v>
      </c>
      <c r="LCA1360" s="84">
        <f t="shared" si="876"/>
        <v>2000000</v>
      </c>
      <c r="LCB1360" s="84">
        <f t="shared" si="876"/>
        <v>2000000</v>
      </c>
      <c r="LCH1360" s="84" t="s">
        <v>247</v>
      </c>
      <c r="LCI1360" s="84" t="s">
        <v>4692</v>
      </c>
      <c r="LCJ1360" s="84">
        <f>LCJ1356</f>
        <v>0</v>
      </c>
      <c r="LCK1360" s="84">
        <f t="shared" si="877"/>
        <v>0</v>
      </c>
      <c r="LCL1360" s="84">
        <f t="shared" si="877"/>
        <v>0</v>
      </c>
      <c r="LCM1360" s="84">
        <f t="shared" si="877"/>
        <v>0</v>
      </c>
      <c r="LCN1360" s="84">
        <f t="shared" si="877"/>
        <v>2000000</v>
      </c>
      <c r="LCO1360" s="84">
        <f t="shared" si="877"/>
        <v>0</v>
      </c>
      <c r="LCP1360" s="84">
        <f t="shared" si="877"/>
        <v>0</v>
      </c>
      <c r="LCQ1360" s="84">
        <f t="shared" si="877"/>
        <v>2000000</v>
      </c>
      <c r="LCR1360" s="84">
        <f t="shared" si="877"/>
        <v>2000000</v>
      </c>
      <c r="LCX1360" s="84" t="s">
        <v>247</v>
      </c>
      <c r="LCY1360" s="84" t="s">
        <v>4692</v>
      </c>
      <c r="LCZ1360" s="84">
        <f>LCZ1356</f>
        <v>0</v>
      </c>
      <c r="LDA1360" s="84">
        <f t="shared" si="877"/>
        <v>0</v>
      </c>
      <c r="LDB1360" s="84">
        <f t="shared" si="877"/>
        <v>0</v>
      </c>
      <c r="LDC1360" s="84">
        <f t="shared" si="877"/>
        <v>0</v>
      </c>
      <c r="LDD1360" s="84">
        <f t="shared" si="877"/>
        <v>2000000</v>
      </c>
      <c r="LDE1360" s="84">
        <f t="shared" si="877"/>
        <v>0</v>
      </c>
      <c r="LDF1360" s="84">
        <f t="shared" si="877"/>
        <v>0</v>
      </c>
      <c r="LDG1360" s="84">
        <f t="shared" si="877"/>
        <v>2000000</v>
      </c>
      <c r="LDH1360" s="84">
        <f t="shared" si="877"/>
        <v>2000000</v>
      </c>
      <c r="LDN1360" s="84" t="s">
        <v>247</v>
      </c>
      <c r="LDO1360" s="84" t="s">
        <v>4692</v>
      </c>
      <c r="LDP1360" s="84">
        <f>LDP1356</f>
        <v>0</v>
      </c>
      <c r="LDQ1360" s="84">
        <f t="shared" si="877"/>
        <v>0</v>
      </c>
      <c r="LDR1360" s="84">
        <f t="shared" si="877"/>
        <v>0</v>
      </c>
      <c r="LDS1360" s="84">
        <f t="shared" si="877"/>
        <v>0</v>
      </c>
      <c r="LDT1360" s="84">
        <f t="shared" si="877"/>
        <v>2000000</v>
      </c>
      <c r="LDU1360" s="84">
        <f t="shared" si="877"/>
        <v>0</v>
      </c>
      <c r="LDV1360" s="84">
        <f t="shared" si="877"/>
        <v>0</v>
      </c>
      <c r="LDW1360" s="84">
        <f t="shared" si="877"/>
        <v>2000000</v>
      </c>
      <c r="LDX1360" s="84">
        <f t="shared" si="877"/>
        <v>2000000</v>
      </c>
      <c r="LED1360" s="84" t="s">
        <v>247</v>
      </c>
      <c r="LEE1360" s="84" t="s">
        <v>4692</v>
      </c>
      <c r="LEF1360" s="84">
        <f>LEF1356</f>
        <v>0</v>
      </c>
      <c r="LEG1360" s="84">
        <f t="shared" si="877"/>
        <v>0</v>
      </c>
      <c r="LEH1360" s="84">
        <f t="shared" si="877"/>
        <v>0</v>
      </c>
      <c r="LEI1360" s="84">
        <f t="shared" si="877"/>
        <v>0</v>
      </c>
      <c r="LEJ1360" s="84">
        <f t="shared" si="877"/>
        <v>2000000</v>
      </c>
      <c r="LEK1360" s="84">
        <f t="shared" si="877"/>
        <v>0</v>
      </c>
      <c r="LEL1360" s="84">
        <f t="shared" si="877"/>
        <v>0</v>
      </c>
      <c r="LEM1360" s="84">
        <f t="shared" si="877"/>
        <v>2000000</v>
      </c>
      <c r="LEN1360" s="84">
        <f t="shared" si="877"/>
        <v>2000000</v>
      </c>
      <c r="LET1360" s="84" t="s">
        <v>247</v>
      </c>
      <c r="LEU1360" s="84" t="s">
        <v>4692</v>
      </c>
      <c r="LEV1360" s="84">
        <f>LEV1356</f>
        <v>0</v>
      </c>
      <c r="LEW1360" s="84">
        <f t="shared" si="878"/>
        <v>0</v>
      </c>
      <c r="LEX1360" s="84">
        <f t="shared" si="878"/>
        <v>0</v>
      </c>
      <c r="LEY1360" s="84">
        <f t="shared" si="878"/>
        <v>0</v>
      </c>
      <c r="LEZ1360" s="84">
        <f t="shared" si="878"/>
        <v>2000000</v>
      </c>
      <c r="LFA1360" s="84">
        <f t="shared" si="878"/>
        <v>0</v>
      </c>
      <c r="LFB1360" s="84">
        <f t="shared" si="878"/>
        <v>0</v>
      </c>
      <c r="LFC1360" s="84">
        <f t="shared" si="878"/>
        <v>2000000</v>
      </c>
      <c r="LFD1360" s="84">
        <f t="shared" si="878"/>
        <v>2000000</v>
      </c>
      <c r="LFJ1360" s="84" t="s">
        <v>247</v>
      </c>
      <c r="LFK1360" s="84" t="s">
        <v>4692</v>
      </c>
      <c r="LFL1360" s="84">
        <f>LFL1356</f>
        <v>0</v>
      </c>
      <c r="LFM1360" s="84">
        <f t="shared" si="878"/>
        <v>0</v>
      </c>
      <c r="LFN1360" s="84">
        <f t="shared" si="878"/>
        <v>0</v>
      </c>
      <c r="LFO1360" s="84">
        <f t="shared" si="878"/>
        <v>0</v>
      </c>
      <c r="LFP1360" s="84">
        <f t="shared" si="878"/>
        <v>2000000</v>
      </c>
      <c r="LFQ1360" s="84">
        <f t="shared" si="878"/>
        <v>0</v>
      </c>
      <c r="LFR1360" s="84">
        <f t="shared" si="878"/>
        <v>0</v>
      </c>
      <c r="LFS1360" s="84">
        <f t="shared" si="878"/>
        <v>2000000</v>
      </c>
      <c r="LFT1360" s="84">
        <f t="shared" si="878"/>
        <v>2000000</v>
      </c>
      <c r="LFZ1360" s="84" t="s">
        <v>247</v>
      </c>
      <c r="LGA1360" s="84" t="s">
        <v>4692</v>
      </c>
      <c r="LGB1360" s="84">
        <f>LGB1356</f>
        <v>0</v>
      </c>
      <c r="LGC1360" s="84">
        <f t="shared" si="878"/>
        <v>0</v>
      </c>
      <c r="LGD1360" s="84">
        <f t="shared" si="878"/>
        <v>0</v>
      </c>
      <c r="LGE1360" s="84">
        <f t="shared" si="878"/>
        <v>0</v>
      </c>
      <c r="LGF1360" s="84">
        <f t="shared" si="878"/>
        <v>2000000</v>
      </c>
      <c r="LGG1360" s="84">
        <f t="shared" si="878"/>
        <v>0</v>
      </c>
      <c r="LGH1360" s="84">
        <f t="shared" si="878"/>
        <v>0</v>
      </c>
      <c r="LGI1360" s="84">
        <f t="shared" si="878"/>
        <v>2000000</v>
      </c>
      <c r="LGJ1360" s="84">
        <f t="shared" si="878"/>
        <v>2000000</v>
      </c>
      <c r="LGP1360" s="84" t="s">
        <v>247</v>
      </c>
      <c r="LGQ1360" s="84" t="s">
        <v>4692</v>
      </c>
      <c r="LGR1360" s="84">
        <f>LGR1356</f>
        <v>0</v>
      </c>
      <c r="LGS1360" s="84">
        <f t="shared" si="878"/>
        <v>0</v>
      </c>
      <c r="LGT1360" s="84">
        <f t="shared" si="878"/>
        <v>0</v>
      </c>
      <c r="LGU1360" s="84">
        <f t="shared" si="878"/>
        <v>0</v>
      </c>
      <c r="LGV1360" s="84">
        <f t="shared" si="878"/>
        <v>2000000</v>
      </c>
      <c r="LGW1360" s="84">
        <f t="shared" si="878"/>
        <v>0</v>
      </c>
      <c r="LGX1360" s="84">
        <f t="shared" si="878"/>
        <v>0</v>
      </c>
      <c r="LGY1360" s="84">
        <f t="shared" si="878"/>
        <v>2000000</v>
      </c>
      <c r="LGZ1360" s="84">
        <f t="shared" si="878"/>
        <v>2000000</v>
      </c>
      <c r="LHF1360" s="84" t="s">
        <v>247</v>
      </c>
      <c r="LHG1360" s="84" t="s">
        <v>4692</v>
      </c>
      <c r="LHH1360" s="84">
        <f>LHH1356</f>
        <v>0</v>
      </c>
      <c r="LHI1360" s="84">
        <f t="shared" si="879"/>
        <v>0</v>
      </c>
      <c r="LHJ1360" s="84">
        <f t="shared" si="879"/>
        <v>0</v>
      </c>
      <c r="LHK1360" s="84">
        <f t="shared" si="879"/>
        <v>0</v>
      </c>
      <c r="LHL1360" s="84">
        <f t="shared" si="879"/>
        <v>2000000</v>
      </c>
      <c r="LHM1360" s="84">
        <f t="shared" si="879"/>
        <v>0</v>
      </c>
      <c r="LHN1360" s="84">
        <f t="shared" si="879"/>
        <v>0</v>
      </c>
      <c r="LHO1360" s="84">
        <f t="shared" si="879"/>
        <v>2000000</v>
      </c>
      <c r="LHP1360" s="84">
        <f t="shared" si="879"/>
        <v>2000000</v>
      </c>
      <c r="LHV1360" s="84" t="s">
        <v>247</v>
      </c>
      <c r="LHW1360" s="84" t="s">
        <v>4692</v>
      </c>
      <c r="LHX1360" s="84">
        <f>LHX1356</f>
        <v>0</v>
      </c>
      <c r="LHY1360" s="84">
        <f t="shared" si="879"/>
        <v>0</v>
      </c>
      <c r="LHZ1360" s="84">
        <f t="shared" si="879"/>
        <v>0</v>
      </c>
      <c r="LIA1360" s="84">
        <f t="shared" si="879"/>
        <v>0</v>
      </c>
      <c r="LIB1360" s="84">
        <f t="shared" si="879"/>
        <v>2000000</v>
      </c>
      <c r="LIC1360" s="84">
        <f t="shared" si="879"/>
        <v>0</v>
      </c>
      <c r="LID1360" s="84">
        <f t="shared" si="879"/>
        <v>0</v>
      </c>
      <c r="LIE1360" s="84">
        <f t="shared" si="879"/>
        <v>2000000</v>
      </c>
      <c r="LIF1360" s="84">
        <f t="shared" si="879"/>
        <v>2000000</v>
      </c>
      <c r="LIL1360" s="84" t="s">
        <v>247</v>
      </c>
      <c r="LIM1360" s="84" t="s">
        <v>4692</v>
      </c>
      <c r="LIN1360" s="84">
        <f>LIN1356</f>
        <v>0</v>
      </c>
      <c r="LIO1360" s="84">
        <f t="shared" si="879"/>
        <v>0</v>
      </c>
      <c r="LIP1360" s="84">
        <f t="shared" si="879"/>
        <v>0</v>
      </c>
      <c r="LIQ1360" s="84">
        <f t="shared" si="879"/>
        <v>0</v>
      </c>
      <c r="LIR1360" s="84">
        <f t="shared" si="879"/>
        <v>2000000</v>
      </c>
      <c r="LIS1360" s="84">
        <f t="shared" si="879"/>
        <v>0</v>
      </c>
      <c r="LIT1360" s="84">
        <f t="shared" si="879"/>
        <v>0</v>
      </c>
      <c r="LIU1360" s="84">
        <f t="shared" si="879"/>
        <v>2000000</v>
      </c>
      <c r="LIV1360" s="84">
        <f t="shared" si="879"/>
        <v>2000000</v>
      </c>
      <c r="LJB1360" s="84" t="s">
        <v>247</v>
      </c>
      <c r="LJC1360" s="84" t="s">
        <v>4692</v>
      </c>
      <c r="LJD1360" s="84">
        <f>LJD1356</f>
        <v>0</v>
      </c>
      <c r="LJE1360" s="84">
        <f t="shared" si="879"/>
        <v>0</v>
      </c>
      <c r="LJF1360" s="84">
        <f t="shared" si="879"/>
        <v>0</v>
      </c>
      <c r="LJG1360" s="84">
        <f t="shared" si="879"/>
        <v>0</v>
      </c>
      <c r="LJH1360" s="84">
        <f t="shared" si="879"/>
        <v>2000000</v>
      </c>
      <c r="LJI1360" s="84">
        <f t="shared" si="879"/>
        <v>0</v>
      </c>
      <c r="LJJ1360" s="84">
        <f t="shared" si="879"/>
        <v>0</v>
      </c>
      <c r="LJK1360" s="84">
        <f t="shared" si="879"/>
        <v>2000000</v>
      </c>
      <c r="LJL1360" s="84">
        <f t="shared" si="879"/>
        <v>2000000</v>
      </c>
      <c r="LJR1360" s="84" t="s">
        <v>247</v>
      </c>
      <c r="LJS1360" s="84" t="s">
        <v>4692</v>
      </c>
      <c r="LJT1360" s="84">
        <f>LJT1356</f>
        <v>0</v>
      </c>
      <c r="LJU1360" s="84">
        <f t="shared" si="880"/>
        <v>0</v>
      </c>
      <c r="LJV1360" s="84">
        <f t="shared" si="880"/>
        <v>0</v>
      </c>
      <c r="LJW1360" s="84">
        <f t="shared" si="880"/>
        <v>0</v>
      </c>
      <c r="LJX1360" s="84">
        <f t="shared" si="880"/>
        <v>2000000</v>
      </c>
      <c r="LJY1360" s="84">
        <f t="shared" si="880"/>
        <v>0</v>
      </c>
      <c r="LJZ1360" s="84">
        <f t="shared" si="880"/>
        <v>0</v>
      </c>
      <c r="LKA1360" s="84">
        <f t="shared" si="880"/>
        <v>2000000</v>
      </c>
      <c r="LKB1360" s="84">
        <f t="shared" si="880"/>
        <v>2000000</v>
      </c>
      <c r="LKH1360" s="84" t="s">
        <v>247</v>
      </c>
      <c r="LKI1360" s="84" t="s">
        <v>4692</v>
      </c>
      <c r="LKJ1360" s="84">
        <f>LKJ1356</f>
        <v>0</v>
      </c>
      <c r="LKK1360" s="84">
        <f t="shared" si="880"/>
        <v>0</v>
      </c>
      <c r="LKL1360" s="84">
        <f t="shared" si="880"/>
        <v>0</v>
      </c>
      <c r="LKM1360" s="84">
        <f t="shared" si="880"/>
        <v>0</v>
      </c>
      <c r="LKN1360" s="84">
        <f t="shared" si="880"/>
        <v>2000000</v>
      </c>
      <c r="LKO1360" s="84">
        <f t="shared" si="880"/>
        <v>0</v>
      </c>
      <c r="LKP1360" s="84">
        <f t="shared" si="880"/>
        <v>0</v>
      </c>
      <c r="LKQ1360" s="84">
        <f t="shared" si="880"/>
        <v>2000000</v>
      </c>
      <c r="LKR1360" s="84">
        <f t="shared" si="880"/>
        <v>2000000</v>
      </c>
      <c r="LKX1360" s="84" t="s">
        <v>247</v>
      </c>
      <c r="LKY1360" s="84" t="s">
        <v>4692</v>
      </c>
      <c r="LKZ1360" s="84">
        <f>LKZ1356</f>
        <v>0</v>
      </c>
      <c r="LLA1360" s="84">
        <f t="shared" si="880"/>
        <v>0</v>
      </c>
      <c r="LLB1360" s="84">
        <f t="shared" si="880"/>
        <v>0</v>
      </c>
      <c r="LLC1360" s="84">
        <f t="shared" si="880"/>
        <v>0</v>
      </c>
      <c r="LLD1360" s="84">
        <f t="shared" si="880"/>
        <v>2000000</v>
      </c>
      <c r="LLE1360" s="84">
        <f t="shared" si="880"/>
        <v>0</v>
      </c>
      <c r="LLF1360" s="84">
        <f t="shared" si="880"/>
        <v>0</v>
      </c>
      <c r="LLG1360" s="84">
        <f t="shared" si="880"/>
        <v>2000000</v>
      </c>
      <c r="LLH1360" s="84">
        <f t="shared" si="880"/>
        <v>2000000</v>
      </c>
      <c r="LLN1360" s="84" t="s">
        <v>247</v>
      </c>
      <c r="LLO1360" s="84" t="s">
        <v>4692</v>
      </c>
      <c r="LLP1360" s="84">
        <f>LLP1356</f>
        <v>0</v>
      </c>
      <c r="LLQ1360" s="84">
        <f t="shared" si="880"/>
        <v>0</v>
      </c>
      <c r="LLR1360" s="84">
        <f t="shared" si="880"/>
        <v>0</v>
      </c>
      <c r="LLS1360" s="84">
        <f t="shared" si="880"/>
        <v>0</v>
      </c>
      <c r="LLT1360" s="84">
        <f t="shared" si="880"/>
        <v>2000000</v>
      </c>
      <c r="LLU1360" s="84">
        <f t="shared" si="880"/>
        <v>0</v>
      </c>
      <c r="LLV1360" s="84">
        <f t="shared" si="880"/>
        <v>0</v>
      </c>
      <c r="LLW1360" s="84">
        <f t="shared" si="880"/>
        <v>2000000</v>
      </c>
      <c r="LLX1360" s="84">
        <f t="shared" si="880"/>
        <v>2000000</v>
      </c>
      <c r="LMD1360" s="84" t="s">
        <v>247</v>
      </c>
      <c r="LME1360" s="84" t="s">
        <v>4692</v>
      </c>
      <c r="LMF1360" s="84">
        <f>LMF1356</f>
        <v>0</v>
      </c>
      <c r="LMG1360" s="84">
        <f t="shared" si="881"/>
        <v>0</v>
      </c>
      <c r="LMH1360" s="84">
        <f t="shared" si="881"/>
        <v>0</v>
      </c>
      <c r="LMI1360" s="84">
        <f t="shared" si="881"/>
        <v>0</v>
      </c>
      <c r="LMJ1360" s="84">
        <f t="shared" si="881"/>
        <v>2000000</v>
      </c>
      <c r="LMK1360" s="84">
        <f t="shared" si="881"/>
        <v>0</v>
      </c>
      <c r="LML1360" s="84">
        <f t="shared" si="881"/>
        <v>0</v>
      </c>
      <c r="LMM1360" s="84">
        <f t="shared" si="881"/>
        <v>2000000</v>
      </c>
      <c r="LMN1360" s="84">
        <f t="shared" si="881"/>
        <v>2000000</v>
      </c>
      <c r="LMT1360" s="84" t="s">
        <v>247</v>
      </c>
      <c r="LMU1360" s="84" t="s">
        <v>4692</v>
      </c>
      <c r="LMV1360" s="84">
        <f>LMV1356</f>
        <v>0</v>
      </c>
      <c r="LMW1360" s="84">
        <f t="shared" si="881"/>
        <v>0</v>
      </c>
      <c r="LMX1360" s="84">
        <f t="shared" si="881"/>
        <v>0</v>
      </c>
      <c r="LMY1360" s="84">
        <f t="shared" si="881"/>
        <v>0</v>
      </c>
      <c r="LMZ1360" s="84">
        <f t="shared" si="881"/>
        <v>2000000</v>
      </c>
      <c r="LNA1360" s="84">
        <f t="shared" si="881"/>
        <v>0</v>
      </c>
      <c r="LNB1360" s="84">
        <f t="shared" si="881"/>
        <v>0</v>
      </c>
      <c r="LNC1360" s="84">
        <f t="shared" si="881"/>
        <v>2000000</v>
      </c>
      <c r="LND1360" s="84">
        <f t="shared" si="881"/>
        <v>2000000</v>
      </c>
      <c r="LNJ1360" s="84" t="s">
        <v>247</v>
      </c>
      <c r="LNK1360" s="84" t="s">
        <v>4692</v>
      </c>
      <c r="LNL1360" s="84">
        <f>LNL1356</f>
        <v>0</v>
      </c>
      <c r="LNM1360" s="84">
        <f t="shared" si="881"/>
        <v>0</v>
      </c>
      <c r="LNN1360" s="84">
        <f t="shared" si="881"/>
        <v>0</v>
      </c>
      <c r="LNO1360" s="84">
        <f t="shared" si="881"/>
        <v>0</v>
      </c>
      <c r="LNP1360" s="84">
        <f t="shared" si="881"/>
        <v>2000000</v>
      </c>
      <c r="LNQ1360" s="84">
        <f t="shared" si="881"/>
        <v>0</v>
      </c>
      <c r="LNR1360" s="84">
        <f t="shared" si="881"/>
        <v>0</v>
      </c>
      <c r="LNS1360" s="84">
        <f t="shared" si="881"/>
        <v>2000000</v>
      </c>
      <c r="LNT1360" s="84">
        <f t="shared" si="881"/>
        <v>2000000</v>
      </c>
      <c r="LNZ1360" s="84" t="s">
        <v>247</v>
      </c>
      <c r="LOA1360" s="84" t="s">
        <v>4692</v>
      </c>
      <c r="LOB1360" s="84">
        <f>LOB1356</f>
        <v>0</v>
      </c>
      <c r="LOC1360" s="84">
        <f t="shared" si="881"/>
        <v>0</v>
      </c>
      <c r="LOD1360" s="84">
        <f t="shared" si="881"/>
        <v>0</v>
      </c>
      <c r="LOE1360" s="84">
        <f t="shared" si="881"/>
        <v>0</v>
      </c>
      <c r="LOF1360" s="84">
        <f t="shared" si="881"/>
        <v>2000000</v>
      </c>
      <c r="LOG1360" s="84">
        <f t="shared" si="881"/>
        <v>0</v>
      </c>
      <c r="LOH1360" s="84">
        <f t="shared" si="881"/>
        <v>0</v>
      </c>
      <c r="LOI1360" s="84">
        <f t="shared" si="881"/>
        <v>2000000</v>
      </c>
      <c r="LOJ1360" s="84">
        <f t="shared" si="881"/>
        <v>2000000</v>
      </c>
      <c r="LOP1360" s="84" t="s">
        <v>247</v>
      </c>
      <c r="LOQ1360" s="84" t="s">
        <v>4692</v>
      </c>
      <c r="LOR1360" s="84">
        <f>LOR1356</f>
        <v>0</v>
      </c>
      <c r="LOS1360" s="84">
        <f t="shared" si="882"/>
        <v>0</v>
      </c>
      <c r="LOT1360" s="84">
        <f t="shared" si="882"/>
        <v>0</v>
      </c>
      <c r="LOU1360" s="84">
        <f t="shared" si="882"/>
        <v>0</v>
      </c>
      <c r="LOV1360" s="84">
        <f t="shared" si="882"/>
        <v>2000000</v>
      </c>
      <c r="LOW1360" s="84">
        <f t="shared" si="882"/>
        <v>0</v>
      </c>
      <c r="LOX1360" s="84">
        <f t="shared" si="882"/>
        <v>0</v>
      </c>
      <c r="LOY1360" s="84">
        <f t="shared" si="882"/>
        <v>2000000</v>
      </c>
      <c r="LOZ1360" s="84">
        <f t="shared" si="882"/>
        <v>2000000</v>
      </c>
      <c r="LPF1360" s="84" t="s">
        <v>247</v>
      </c>
      <c r="LPG1360" s="84" t="s">
        <v>4692</v>
      </c>
      <c r="LPH1360" s="84">
        <f>LPH1356</f>
        <v>0</v>
      </c>
      <c r="LPI1360" s="84">
        <f t="shared" si="882"/>
        <v>0</v>
      </c>
      <c r="LPJ1360" s="84">
        <f t="shared" si="882"/>
        <v>0</v>
      </c>
      <c r="LPK1360" s="84">
        <f t="shared" si="882"/>
        <v>0</v>
      </c>
      <c r="LPL1360" s="84">
        <f t="shared" si="882"/>
        <v>2000000</v>
      </c>
      <c r="LPM1360" s="84">
        <f t="shared" si="882"/>
        <v>0</v>
      </c>
      <c r="LPN1360" s="84">
        <f t="shared" si="882"/>
        <v>0</v>
      </c>
      <c r="LPO1360" s="84">
        <f t="shared" si="882"/>
        <v>2000000</v>
      </c>
      <c r="LPP1360" s="84">
        <f t="shared" si="882"/>
        <v>2000000</v>
      </c>
      <c r="LPV1360" s="84" t="s">
        <v>247</v>
      </c>
      <c r="LPW1360" s="84" t="s">
        <v>4692</v>
      </c>
      <c r="LPX1360" s="84">
        <f>LPX1356</f>
        <v>0</v>
      </c>
      <c r="LPY1360" s="84">
        <f t="shared" si="882"/>
        <v>0</v>
      </c>
      <c r="LPZ1360" s="84">
        <f t="shared" si="882"/>
        <v>0</v>
      </c>
      <c r="LQA1360" s="84">
        <f t="shared" si="882"/>
        <v>0</v>
      </c>
      <c r="LQB1360" s="84">
        <f t="shared" si="882"/>
        <v>2000000</v>
      </c>
      <c r="LQC1360" s="84">
        <f t="shared" si="882"/>
        <v>0</v>
      </c>
      <c r="LQD1360" s="84">
        <f t="shared" si="882"/>
        <v>0</v>
      </c>
      <c r="LQE1360" s="84">
        <f t="shared" si="882"/>
        <v>2000000</v>
      </c>
      <c r="LQF1360" s="84">
        <f t="shared" si="882"/>
        <v>2000000</v>
      </c>
      <c r="LQL1360" s="84" t="s">
        <v>247</v>
      </c>
      <c r="LQM1360" s="84" t="s">
        <v>4692</v>
      </c>
      <c r="LQN1360" s="84">
        <f>LQN1356</f>
        <v>0</v>
      </c>
      <c r="LQO1360" s="84">
        <f t="shared" si="882"/>
        <v>0</v>
      </c>
      <c r="LQP1360" s="84">
        <f t="shared" si="882"/>
        <v>0</v>
      </c>
      <c r="LQQ1360" s="84">
        <f t="shared" si="882"/>
        <v>0</v>
      </c>
      <c r="LQR1360" s="84">
        <f t="shared" si="882"/>
        <v>2000000</v>
      </c>
      <c r="LQS1360" s="84">
        <f t="shared" si="882"/>
        <v>0</v>
      </c>
      <c r="LQT1360" s="84">
        <f t="shared" si="882"/>
        <v>0</v>
      </c>
      <c r="LQU1360" s="84">
        <f t="shared" si="882"/>
        <v>2000000</v>
      </c>
      <c r="LQV1360" s="84">
        <f t="shared" si="882"/>
        <v>2000000</v>
      </c>
      <c r="LRB1360" s="84" t="s">
        <v>247</v>
      </c>
      <c r="LRC1360" s="84" t="s">
        <v>4692</v>
      </c>
      <c r="LRD1360" s="84">
        <f>LRD1356</f>
        <v>0</v>
      </c>
      <c r="LRE1360" s="84">
        <f t="shared" si="883"/>
        <v>0</v>
      </c>
      <c r="LRF1360" s="84">
        <f t="shared" si="883"/>
        <v>0</v>
      </c>
      <c r="LRG1360" s="84">
        <f t="shared" si="883"/>
        <v>0</v>
      </c>
      <c r="LRH1360" s="84">
        <f t="shared" si="883"/>
        <v>2000000</v>
      </c>
      <c r="LRI1360" s="84">
        <f t="shared" si="883"/>
        <v>0</v>
      </c>
      <c r="LRJ1360" s="84">
        <f t="shared" si="883"/>
        <v>0</v>
      </c>
      <c r="LRK1360" s="84">
        <f t="shared" si="883"/>
        <v>2000000</v>
      </c>
      <c r="LRL1360" s="84">
        <f t="shared" si="883"/>
        <v>2000000</v>
      </c>
      <c r="LRR1360" s="84" t="s">
        <v>247</v>
      </c>
      <c r="LRS1360" s="84" t="s">
        <v>4692</v>
      </c>
      <c r="LRT1360" s="84">
        <f>LRT1356</f>
        <v>0</v>
      </c>
      <c r="LRU1360" s="84">
        <f t="shared" si="883"/>
        <v>0</v>
      </c>
      <c r="LRV1360" s="84">
        <f t="shared" si="883"/>
        <v>0</v>
      </c>
      <c r="LRW1360" s="84">
        <f t="shared" si="883"/>
        <v>0</v>
      </c>
      <c r="LRX1360" s="84">
        <f t="shared" si="883"/>
        <v>2000000</v>
      </c>
      <c r="LRY1360" s="84">
        <f t="shared" si="883"/>
        <v>0</v>
      </c>
      <c r="LRZ1360" s="84">
        <f t="shared" si="883"/>
        <v>0</v>
      </c>
      <c r="LSA1360" s="84">
        <f t="shared" si="883"/>
        <v>2000000</v>
      </c>
      <c r="LSB1360" s="84">
        <f t="shared" si="883"/>
        <v>2000000</v>
      </c>
      <c r="LSH1360" s="84" t="s">
        <v>247</v>
      </c>
      <c r="LSI1360" s="84" t="s">
        <v>4692</v>
      </c>
      <c r="LSJ1360" s="84">
        <f>LSJ1356</f>
        <v>0</v>
      </c>
      <c r="LSK1360" s="84">
        <f t="shared" si="883"/>
        <v>0</v>
      </c>
      <c r="LSL1360" s="84">
        <f t="shared" si="883"/>
        <v>0</v>
      </c>
      <c r="LSM1360" s="84">
        <f t="shared" si="883"/>
        <v>0</v>
      </c>
      <c r="LSN1360" s="84">
        <f t="shared" si="883"/>
        <v>2000000</v>
      </c>
      <c r="LSO1360" s="84">
        <f t="shared" si="883"/>
        <v>0</v>
      </c>
      <c r="LSP1360" s="84">
        <f t="shared" si="883"/>
        <v>0</v>
      </c>
      <c r="LSQ1360" s="84">
        <f t="shared" si="883"/>
        <v>2000000</v>
      </c>
      <c r="LSR1360" s="84">
        <f t="shared" si="883"/>
        <v>2000000</v>
      </c>
      <c r="LSX1360" s="84" t="s">
        <v>247</v>
      </c>
      <c r="LSY1360" s="84" t="s">
        <v>4692</v>
      </c>
      <c r="LSZ1360" s="84">
        <f>LSZ1356</f>
        <v>0</v>
      </c>
      <c r="LTA1360" s="84">
        <f t="shared" si="883"/>
        <v>0</v>
      </c>
      <c r="LTB1360" s="84">
        <f t="shared" si="883"/>
        <v>0</v>
      </c>
      <c r="LTC1360" s="84">
        <f t="shared" si="883"/>
        <v>0</v>
      </c>
      <c r="LTD1360" s="84">
        <f t="shared" si="883"/>
        <v>2000000</v>
      </c>
      <c r="LTE1360" s="84">
        <f t="shared" si="883"/>
        <v>0</v>
      </c>
      <c r="LTF1360" s="84">
        <f t="shared" si="883"/>
        <v>0</v>
      </c>
      <c r="LTG1360" s="84">
        <f t="shared" si="883"/>
        <v>2000000</v>
      </c>
      <c r="LTH1360" s="84">
        <f t="shared" si="883"/>
        <v>2000000</v>
      </c>
      <c r="LTN1360" s="84" t="s">
        <v>247</v>
      </c>
      <c r="LTO1360" s="84" t="s">
        <v>4692</v>
      </c>
      <c r="LTP1360" s="84">
        <f>LTP1356</f>
        <v>0</v>
      </c>
      <c r="LTQ1360" s="84">
        <f t="shared" si="884"/>
        <v>0</v>
      </c>
      <c r="LTR1360" s="84">
        <f t="shared" si="884"/>
        <v>0</v>
      </c>
      <c r="LTS1360" s="84">
        <f t="shared" si="884"/>
        <v>0</v>
      </c>
      <c r="LTT1360" s="84">
        <f t="shared" si="884"/>
        <v>2000000</v>
      </c>
      <c r="LTU1360" s="84">
        <f t="shared" si="884"/>
        <v>0</v>
      </c>
      <c r="LTV1360" s="84">
        <f t="shared" si="884"/>
        <v>0</v>
      </c>
      <c r="LTW1360" s="84">
        <f t="shared" si="884"/>
        <v>2000000</v>
      </c>
      <c r="LTX1360" s="84">
        <f t="shared" si="884"/>
        <v>2000000</v>
      </c>
      <c r="LUD1360" s="84" t="s">
        <v>247</v>
      </c>
      <c r="LUE1360" s="84" t="s">
        <v>4692</v>
      </c>
      <c r="LUF1360" s="84">
        <f>LUF1356</f>
        <v>0</v>
      </c>
      <c r="LUG1360" s="84">
        <f t="shared" si="884"/>
        <v>0</v>
      </c>
      <c r="LUH1360" s="84">
        <f t="shared" si="884"/>
        <v>0</v>
      </c>
      <c r="LUI1360" s="84">
        <f t="shared" si="884"/>
        <v>0</v>
      </c>
      <c r="LUJ1360" s="84">
        <f t="shared" si="884"/>
        <v>2000000</v>
      </c>
      <c r="LUK1360" s="84">
        <f t="shared" si="884"/>
        <v>0</v>
      </c>
      <c r="LUL1360" s="84">
        <f t="shared" si="884"/>
        <v>0</v>
      </c>
      <c r="LUM1360" s="84">
        <f t="shared" si="884"/>
        <v>2000000</v>
      </c>
      <c r="LUN1360" s="84">
        <f t="shared" si="884"/>
        <v>2000000</v>
      </c>
      <c r="LUT1360" s="84" t="s">
        <v>247</v>
      </c>
      <c r="LUU1360" s="84" t="s">
        <v>4692</v>
      </c>
      <c r="LUV1360" s="84">
        <f>LUV1356</f>
        <v>0</v>
      </c>
      <c r="LUW1360" s="84">
        <f t="shared" si="884"/>
        <v>0</v>
      </c>
      <c r="LUX1360" s="84">
        <f t="shared" si="884"/>
        <v>0</v>
      </c>
      <c r="LUY1360" s="84">
        <f t="shared" si="884"/>
        <v>0</v>
      </c>
      <c r="LUZ1360" s="84">
        <f t="shared" si="884"/>
        <v>2000000</v>
      </c>
      <c r="LVA1360" s="84">
        <f t="shared" si="884"/>
        <v>0</v>
      </c>
      <c r="LVB1360" s="84">
        <f t="shared" si="884"/>
        <v>0</v>
      </c>
      <c r="LVC1360" s="84">
        <f t="shared" si="884"/>
        <v>2000000</v>
      </c>
      <c r="LVD1360" s="84">
        <f t="shared" si="884"/>
        <v>2000000</v>
      </c>
      <c r="LVJ1360" s="84" t="s">
        <v>247</v>
      </c>
      <c r="LVK1360" s="84" t="s">
        <v>4692</v>
      </c>
      <c r="LVL1360" s="84">
        <f>LVL1356</f>
        <v>0</v>
      </c>
      <c r="LVM1360" s="84">
        <f t="shared" si="884"/>
        <v>0</v>
      </c>
      <c r="LVN1360" s="84">
        <f t="shared" si="884"/>
        <v>0</v>
      </c>
      <c r="LVO1360" s="84">
        <f t="shared" si="884"/>
        <v>0</v>
      </c>
      <c r="LVP1360" s="84">
        <f t="shared" si="884"/>
        <v>2000000</v>
      </c>
      <c r="LVQ1360" s="84">
        <f t="shared" si="884"/>
        <v>0</v>
      </c>
      <c r="LVR1360" s="84">
        <f t="shared" si="884"/>
        <v>0</v>
      </c>
      <c r="LVS1360" s="84">
        <f t="shared" si="884"/>
        <v>2000000</v>
      </c>
      <c r="LVT1360" s="84">
        <f t="shared" si="884"/>
        <v>2000000</v>
      </c>
      <c r="LVZ1360" s="84" t="s">
        <v>247</v>
      </c>
      <c r="LWA1360" s="84" t="s">
        <v>4692</v>
      </c>
      <c r="LWB1360" s="84">
        <f>LWB1356</f>
        <v>0</v>
      </c>
      <c r="LWC1360" s="84">
        <f t="shared" si="885"/>
        <v>0</v>
      </c>
      <c r="LWD1360" s="84">
        <f t="shared" si="885"/>
        <v>0</v>
      </c>
      <c r="LWE1360" s="84">
        <f t="shared" si="885"/>
        <v>0</v>
      </c>
      <c r="LWF1360" s="84">
        <f t="shared" si="885"/>
        <v>2000000</v>
      </c>
      <c r="LWG1360" s="84">
        <f t="shared" si="885"/>
        <v>0</v>
      </c>
      <c r="LWH1360" s="84">
        <f t="shared" si="885"/>
        <v>0</v>
      </c>
      <c r="LWI1360" s="84">
        <f t="shared" si="885"/>
        <v>2000000</v>
      </c>
      <c r="LWJ1360" s="84">
        <f t="shared" si="885"/>
        <v>2000000</v>
      </c>
      <c r="LWP1360" s="84" t="s">
        <v>247</v>
      </c>
      <c r="LWQ1360" s="84" t="s">
        <v>4692</v>
      </c>
      <c r="LWR1360" s="84">
        <f>LWR1356</f>
        <v>0</v>
      </c>
      <c r="LWS1360" s="84">
        <f t="shared" si="885"/>
        <v>0</v>
      </c>
      <c r="LWT1360" s="84">
        <f t="shared" si="885"/>
        <v>0</v>
      </c>
      <c r="LWU1360" s="84">
        <f t="shared" si="885"/>
        <v>0</v>
      </c>
      <c r="LWV1360" s="84">
        <f t="shared" si="885"/>
        <v>2000000</v>
      </c>
      <c r="LWW1360" s="84">
        <f t="shared" si="885"/>
        <v>0</v>
      </c>
      <c r="LWX1360" s="84">
        <f t="shared" si="885"/>
        <v>0</v>
      </c>
      <c r="LWY1360" s="84">
        <f t="shared" si="885"/>
        <v>2000000</v>
      </c>
      <c r="LWZ1360" s="84">
        <f t="shared" si="885"/>
        <v>2000000</v>
      </c>
      <c r="LXF1360" s="84" t="s">
        <v>247</v>
      </c>
      <c r="LXG1360" s="84" t="s">
        <v>4692</v>
      </c>
      <c r="LXH1360" s="84">
        <f>LXH1356</f>
        <v>0</v>
      </c>
      <c r="LXI1360" s="84">
        <f t="shared" si="885"/>
        <v>0</v>
      </c>
      <c r="LXJ1360" s="84">
        <f t="shared" si="885"/>
        <v>0</v>
      </c>
      <c r="LXK1360" s="84">
        <f t="shared" si="885"/>
        <v>0</v>
      </c>
      <c r="LXL1360" s="84">
        <f t="shared" si="885"/>
        <v>2000000</v>
      </c>
      <c r="LXM1360" s="84">
        <f t="shared" si="885"/>
        <v>0</v>
      </c>
      <c r="LXN1360" s="84">
        <f t="shared" si="885"/>
        <v>0</v>
      </c>
      <c r="LXO1360" s="84">
        <f t="shared" si="885"/>
        <v>2000000</v>
      </c>
      <c r="LXP1360" s="84">
        <f t="shared" si="885"/>
        <v>2000000</v>
      </c>
      <c r="LXV1360" s="84" t="s">
        <v>247</v>
      </c>
      <c r="LXW1360" s="84" t="s">
        <v>4692</v>
      </c>
      <c r="LXX1360" s="84">
        <f>LXX1356</f>
        <v>0</v>
      </c>
      <c r="LXY1360" s="84">
        <f t="shared" si="885"/>
        <v>0</v>
      </c>
      <c r="LXZ1360" s="84">
        <f t="shared" si="885"/>
        <v>0</v>
      </c>
      <c r="LYA1360" s="84">
        <f t="shared" si="885"/>
        <v>0</v>
      </c>
      <c r="LYB1360" s="84">
        <f t="shared" si="885"/>
        <v>2000000</v>
      </c>
      <c r="LYC1360" s="84">
        <f t="shared" si="885"/>
        <v>0</v>
      </c>
      <c r="LYD1360" s="84">
        <f t="shared" si="885"/>
        <v>0</v>
      </c>
      <c r="LYE1360" s="84">
        <f t="shared" si="885"/>
        <v>2000000</v>
      </c>
      <c r="LYF1360" s="84">
        <f t="shared" si="885"/>
        <v>2000000</v>
      </c>
      <c r="LYL1360" s="84" t="s">
        <v>247</v>
      </c>
      <c r="LYM1360" s="84" t="s">
        <v>4692</v>
      </c>
      <c r="LYN1360" s="84">
        <f>LYN1356</f>
        <v>0</v>
      </c>
      <c r="LYO1360" s="84">
        <f t="shared" si="886"/>
        <v>0</v>
      </c>
      <c r="LYP1360" s="84">
        <f t="shared" si="886"/>
        <v>0</v>
      </c>
      <c r="LYQ1360" s="84">
        <f t="shared" si="886"/>
        <v>0</v>
      </c>
      <c r="LYR1360" s="84">
        <f t="shared" si="886"/>
        <v>2000000</v>
      </c>
      <c r="LYS1360" s="84">
        <f t="shared" si="886"/>
        <v>0</v>
      </c>
      <c r="LYT1360" s="84">
        <f t="shared" si="886"/>
        <v>0</v>
      </c>
      <c r="LYU1360" s="84">
        <f t="shared" si="886"/>
        <v>2000000</v>
      </c>
      <c r="LYV1360" s="84">
        <f t="shared" si="886"/>
        <v>2000000</v>
      </c>
      <c r="LZB1360" s="84" t="s">
        <v>247</v>
      </c>
      <c r="LZC1360" s="84" t="s">
        <v>4692</v>
      </c>
      <c r="LZD1360" s="84">
        <f>LZD1356</f>
        <v>0</v>
      </c>
      <c r="LZE1360" s="84">
        <f t="shared" si="886"/>
        <v>0</v>
      </c>
      <c r="LZF1360" s="84">
        <f t="shared" si="886"/>
        <v>0</v>
      </c>
      <c r="LZG1360" s="84">
        <f t="shared" si="886"/>
        <v>0</v>
      </c>
      <c r="LZH1360" s="84">
        <f t="shared" si="886"/>
        <v>2000000</v>
      </c>
      <c r="LZI1360" s="84">
        <f t="shared" si="886"/>
        <v>0</v>
      </c>
      <c r="LZJ1360" s="84">
        <f t="shared" si="886"/>
        <v>0</v>
      </c>
      <c r="LZK1360" s="84">
        <f t="shared" si="886"/>
        <v>2000000</v>
      </c>
      <c r="LZL1360" s="84">
        <f t="shared" si="886"/>
        <v>2000000</v>
      </c>
      <c r="LZR1360" s="84" t="s">
        <v>247</v>
      </c>
      <c r="LZS1360" s="84" t="s">
        <v>4692</v>
      </c>
      <c r="LZT1360" s="84">
        <f>LZT1356</f>
        <v>0</v>
      </c>
      <c r="LZU1360" s="84">
        <f t="shared" si="886"/>
        <v>0</v>
      </c>
      <c r="LZV1360" s="84">
        <f t="shared" si="886"/>
        <v>0</v>
      </c>
      <c r="LZW1360" s="84">
        <f t="shared" si="886"/>
        <v>0</v>
      </c>
      <c r="LZX1360" s="84">
        <f t="shared" si="886"/>
        <v>2000000</v>
      </c>
      <c r="LZY1360" s="84">
        <f t="shared" si="886"/>
        <v>0</v>
      </c>
      <c r="LZZ1360" s="84">
        <f t="shared" si="886"/>
        <v>0</v>
      </c>
      <c r="MAA1360" s="84">
        <f t="shared" si="886"/>
        <v>2000000</v>
      </c>
      <c r="MAB1360" s="84">
        <f t="shared" si="886"/>
        <v>2000000</v>
      </c>
      <c r="MAH1360" s="84" t="s">
        <v>247</v>
      </c>
      <c r="MAI1360" s="84" t="s">
        <v>4692</v>
      </c>
      <c r="MAJ1360" s="84">
        <f>MAJ1356</f>
        <v>0</v>
      </c>
      <c r="MAK1360" s="84">
        <f t="shared" si="886"/>
        <v>0</v>
      </c>
      <c r="MAL1360" s="84">
        <f t="shared" si="886"/>
        <v>0</v>
      </c>
      <c r="MAM1360" s="84">
        <f t="shared" si="886"/>
        <v>0</v>
      </c>
      <c r="MAN1360" s="84">
        <f t="shared" si="886"/>
        <v>2000000</v>
      </c>
      <c r="MAO1360" s="84">
        <f t="shared" si="886"/>
        <v>0</v>
      </c>
      <c r="MAP1360" s="84">
        <f t="shared" si="886"/>
        <v>0</v>
      </c>
      <c r="MAQ1360" s="84">
        <f t="shared" si="886"/>
        <v>2000000</v>
      </c>
      <c r="MAR1360" s="84">
        <f t="shared" si="886"/>
        <v>2000000</v>
      </c>
      <c r="MAX1360" s="84" t="s">
        <v>247</v>
      </c>
      <c r="MAY1360" s="84" t="s">
        <v>4692</v>
      </c>
      <c r="MAZ1360" s="84">
        <f>MAZ1356</f>
        <v>0</v>
      </c>
      <c r="MBA1360" s="84">
        <f t="shared" si="887"/>
        <v>0</v>
      </c>
      <c r="MBB1360" s="84">
        <f t="shared" si="887"/>
        <v>0</v>
      </c>
      <c r="MBC1360" s="84">
        <f t="shared" si="887"/>
        <v>0</v>
      </c>
      <c r="MBD1360" s="84">
        <f t="shared" si="887"/>
        <v>2000000</v>
      </c>
      <c r="MBE1360" s="84">
        <f t="shared" si="887"/>
        <v>0</v>
      </c>
      <c r="MBF1360" s="84">
        <f t="shared" si="887"/>
        <v>0</v>
      </c>
      <c r="MBG1360" s="84">
        <f t="shared" si="887"/>
        <v>2000000</v>
      </c>
      <c r="MBH1360" s="84">
        <f t="shared" si="887"/>
        <v>2000000</v>
      </c>
      <c r="MBN1360" s="84" t="s">
        <v>247</v>
      </c>
      <c r="MBO1360" s="84" t="s">
        <v>4692</v>
      </c>
      <c r="MBP1360" s="84">
        <f>MBP1356</f>
        <v>0</v>
      </c>
      <c r="MBQ1360" s="84">
        <f t="shared" si="887"/>
        <v>0</v>
      </c>
      <c r="MBR1360" s="84">
        <f t="shared" si="887"/>
        <v>0</v>
      </c>
      <c r="MBS1360" s="84">
        <f t="shared" si="887"/>
        <v>0</v>
      </c>
      <c r="MBT1360" s="84">
        <f t="shared" si="887"/>
        <v>2000000</v>
      </c>
      <c r="MBU1360" s="84">
        <f t="shared" si="887"/>
        <v>0</v>
      </c>
      <c r="MBV1360" s="84">
        <f t="shared" si="887"/>
        <v>0</v>
      </c>
      <c r="MBW1360" s="84">
        <f t="shared" si="887"/>
        <v>2000000</v>
      </c>
      <c r="MBX1360" s="84">
        <f t="shared" si="887"/>
        <v>2000000</v>
      </c>
      <c r="MCD1360" s="84" t="s">
        <v>247</v>
      </c>
      <c r="MCE1360" s="84" t="s">
        <v>4692</v>
      </c>
      <c r="MCF1360" s="84">
        <f>MCF1356</f>
        <v>0</v>
      </c>
      <c r="MCG1360" s="84">
        <f t="shared" si="887"/>
        <v>0</v>
      </c>
      <c r="MCH1360" s="84">
        <f t="shared" si="887"/>
        <v>0</v>
      </c>
      <c r="MCI1360" s="84">
        <f t="shared" si="887"/>
        <v>0</v>
      </c>
      <c r="MCJ1360" s="84">
        <f t="shared" si="887"/>
        <v>2000000</v>
      </c>
      <c r="MCK1360" s="84">
        <f t="shared" si="887"/>
        <v>0</v>
      </c>
      <c r="MCL1360" s="84">
        <f t="shared" si="887"/>
        <v>0</v>
      </c>
      <c r="MCM1360" s="84">
        <f t="shared" si="887"/>
        <v>2000000</v>
      </c>
      <c r="MCN1360" s="84">
        <f t="shared" si="887"/>
        <v>2000000</v>
      </c>
      <c r="MCT1360" s="84" t="s">
        <v>247</v>
      </c>
      <c r="MCU1360" s="84" t="s">
        <v>4692</v>
      </c>
      <c r="MCV1360" s="84">
        <f>MCV1356</f>
        <v>0</v>
      </c>
      <c r="MCW1360" s="84">
        <f t="shared" si="887"/>
        <v>0</v>
      </c>
      <c r="MCX1360" s="84">
        <f t="shared" si="887"/>
        <v>0</v>
      </c>
      <c r="MCY1360" s="84">
        <f t="shared" si="887"/>
        <v>0</v>
      </c>
      <c r="MCZ1360" s="84">
        <f t="shared" si="887"/>
        <v>2000000</v>
      </c>
      <c r="MDA1360" s="84">
        <f t="shared" si="887"/>
        <v>0</v>
      </c>
      <c r="MDB1360" s="84">
        <f t="shared" si="887"/>
        <v>0</v>
      </c>
      <c r="MDC1360" s="84">
        <f t="shared" si="887"/>
        <v>2000000</v>
      </c>
      <c r="MDD1360" s="84">
        <f t="shared" si="887"/>
        <v>2000000</v>
      </c>
      <c r="MDJ1360" s="84" t="s">
        <v>247</v>
      </c>
      <c r="MDK1360" s="84" t="s">
        <v>4692</v>
      </c>
      <c r="MDL1360" s="84">
        <f>MDL1356</f>
        <v>0</v>
      </c>
      <c r="MDM1360" s="84">
        <f t="shared" si="888"/>
        <v>0</v>
      </c>
      <c r="MDN1360" s="84">
        <f t="shared" si="888"/>
        <v>0</v>
      </c>
      <c r="MDO1360" s="84">
        <f t="shared" si="888"/>
        <v>0</v>
      </c>
      <c r="MDP1360" s="84">
        <f t="shared" si="888"/>
        <v>2000000</v>
      </c>
      <c r="MDQ1360" s="84">
        <f t="shared" si="888"/>
        <v>0</v>
      </c>
      <c r="MDR1360" s="84">
        <f t="shared" si="888"/>
        <v>0</v>
      </c>
      <c r="MDS1360" s="84">
        <f t="shared" si="888"/>
        <v>2000000</v>
      </c>
      <c r="MDT1360" s="84">
        <f t="shared" si="888"/>
        <v>2000000</v>
      </c>
      <c r="MDZ1360" s="84" t="s">
        <v>247</v>
      </c>
      <c r="MEA1360" s="84" t="s">
        <v>4692</v>
      </c>
      <c r="MEB1360" s="84">
        <f>MEB1356</f>
        <v>0</v>
      </c>
      <c r="MEC1360" s="84">
        <f t="shared" si="888"/>
        <v>0</v>
      </c>
      <c r="MED1360" s="84">
        <f t="shared" si="888"/>
        <v>0</v>
      </c>
      <c r="MEE1360" s="84">
        <f t="shared" si="888"/>
        <v>0</v>
      </c>
      <c r="MEF1360" s="84">
        <f t="shared" si="888"/>
        <v>2000000</v>
      </c>
      <c r="MEG1360" s="84">
        <f t="shared" si="888"/>
        <v>0</v>
      </c>
      <c r="MEH1360" s="84">
        <f t="shared" si="888"/>
        <v>0</v>
      </c>
      <c r="MEI1360" s="84">
        <f t="shared" si="888"/>
        <v>2000000</v>
      </c>
      <c r="MEJ1360" s="84">
        <f t="shared" si="888"/>
        <v>2000000</v>
      </c>
      <c r="MEP1360" s="84" t="s">
        <v>247</v>
      </c>
      <c r="MEQ1360" s="84" t="s">
        <v>4692</v>
      </c>
      <c r="MER1360" s="84">
        <f>MER1356</f>
        <v>0</v>
      </c>
      <c r="MES1360" s="84">
        <f t="shared" si="888"/>
        <v>0</v>
      </c>
      <c r="MET1360" s="84">
        <f t="shared" si="888"/>
        <v>0</v>
      </c>
      <c r="MEU1360" s="84">
        <f t="shared" si="888"/>
        <v>0</v>
      </c>
      <c r="MEV1360" s="84">
        <f t="shared" si="888"/>
        <v>2000000</v>
      </c>
      <c r="MEW1360" s="84">
        <f t="shared" si="888"/>
        <v>0</v>
      </c>
      <c r="MEX1360" s="84">
        <f t="shared" si="888"/>
        <v>0</v>
      </c>
      <c r="MEY1360" s="84">
        <f t="shared" si="888"/>
        <v>2000000</v>
      </c>
      <c r="MEZ1360" s="84">
        <f t="shared" si="888"/>
        <v>2000000</v>
      </c>
      <c r="MFF1360" s="84" t="s">
        <v>247</v>
      </c>
      <c r="MFG1360" s="84" t="s">
        <v>4692</v>
      </c>
      <c r="MFH1360" s="84">
        <f>MFH1356</f>
        <v>0</v>
      </c>
      <c r="MFI1360" s="84">
        <f t="shared" si="888"/>
        <v>0</v>
      </c>
      <c r="MFJ1360" s="84">
        <f t="shared" si="888"/>
        <v>0</v>
      </c>
      <c r="MFK1360" s="84">
        <f t="shared" si="888"/>
        <v>0</v>
      </c>
      <c r="MFL1360" s="84">
        <f t="shared" si="888"/>
        <v>2000000</v>
      </c>
      <c r="MFM1360" s="84">
        <f t="shared" si="888"/>
        <v>0</v>
      </c>
      <c r="MFN1360" s="84">
        <f t="shared" si="888"/>
        <v>0</v>
      </c>
      <c r="MFO1360" s="84">
        <f t="shared" si="888"/>
        <v>2000000</v>
      </c>
      <c r="MFP1360" s="84">
        <f t="shared" si="888"/>
        <v>2000000</v>
      </c>
      <c r="MFV1360" s="84" t="s">
        <v>247</v>
      </c>
      <c r="MFW1360" s="84" t="s">
        <v>4692</v>
      </c>
      <c r="MFX1360" s="84">
        <f>MFX1356</f>
        <v>0</v>
      </c>
      <c r="MFY1360" s="84">
        <f t="shared" si="889"/>
        <v>0</v>
      </c>
      <c r="MFZ1360" s="84">
        <f t="shared" si="889"/>
        <v>0</v>
      </c>
      <c r="MGA1360" s="84">
        <f t="shared" si="889"/>
        <v>0</v>
      </c>
      <c r="MGB1360" s="84">
        <f t="shared" si="889"/>
        <v>2000000</v>
      </c>
      <c r="MGC1360" s="84">
        <f t="shared" si="889"/>
        <v>0</v>
      </c>
      <c r="MGD1360" s="84">
        <f t="shared" si="889"/>
        <v>0</v>
      </c>
      <c r="MGE1360" s="84">
        <f t="shared" si="889"/>
        <v>2000000</v>
      </c>
      <c r="MGF1360" s="84">
        <f t="shared" si="889"/>
        <v>2000000</v>
      </c>
      <c r="MGL1360" s="84" t="s">
        <v>247</v>
      </c>
      <c r="MGM1360" s="84" t="s">
        <v>4692</v>
      </c>
      <c r="MGN1360" s="84">
        <f>MGN1356</f>
        <v>0</v>
      </c>
      <c r="MGO1360" s="84">
        <f t="shared" si="889"/>
        <v>0</v>
      </c>
      <c r="MGP1360" s="84">
        <f t="shared" si="889"/>
        <v>0</v>
      </c>
      <c r="MGQ1360" s="84">
        <f t="shared" si="889"/>
        <v>0</v>
      </c>
      <c r="MGR1360" s="84">
        <f t="shared" si="889"/>
        <v>2000000</v>
      </c>
      <c r="MGS1360" s="84">
        <f t="shared" si="889"/>
        <v>0</v>
      </c>
      <c r="MGT1360" s="84">
        <f t="shared" si="889"/>
        <v>0</v>
      </c>
      <c r="MGU1360" s="84">
        <f t="shared" si="889"/>
        <v>2000000</v>
      </c>
      <c r="MGV1360" s="84">
        <f t="shared" si="889"/>
        <v>2000000</v>
      </c>
      <c r="MHB1360" s="84" t="s">
        <v>247</v>
      </c>
      <c r="MHC1360" s="84" t="s">
        <v>4692</v>
      </c>
      <c r="MHD1360" s="84">
        <f>MHD1356</f>
        <v>0</v>
      </c>
      <c r="MHE1360" s="84">
        <f t="shared" si="889"/>
        <v>0</v>
      </c>
      <c r="MHF1360" s="84">
        <f t="shared" si="889"/>
        <v>0</v>
      </c>
      <c r="MHG1360" s="84">
        <f t="shared" si="889"/>
        <v>0</v>
      </c>
      <c r="MHH1360" s="84">
        <f t="shared" si="889"/>
        <v>2000000</v>
      </c>
      <c r="MHI1360" s="84">
        <f t="shared" si="889"/>
        <v>0</v>
      </c>
      <c r="MHJ1360" s="84">
        <f t="shared" si="889"/>
        <v>0</v>
      </c>
      <c r="MHK1360" s="84">
        <f t="shared" si="889"/>
        <v>2000000</v>
      </c>
      <c r="MHL1360" s="84">
        <f t="shared" si="889"/>
        <v>2000000</v>
      </c>
      <c r="MHR1360" s="84" t="s">
        <v>247</v>
      </c>
      <c r="MHS1360" s="84" t="s">
        <v>4692</v>
      </c>
      <c r="MHT1360" s="84">
        <f>MHT1356</f>
        <v>0</v>
      </c>
      <c r="MHU1360" s="84">
        <f t="shared" si="889"/>
        <v>0</v>
      </c>
      <c r="MHV1360" s="84">
        <f t="shared" si="889"/>
        <v>0</v>
      </c>
      <c r="MHW1360" s="84">
        <f t="shared" si="889"/>
        <v>0</v>
      </c>
      <c r="MHX1360" s="84">
        <f t="shared" si="889"/>
        <v>2000000</v>
      </c>
      <c r="MHY1360" s="84">
        <f t="shared" si="889"/>
        <v>0</v>
      </c>
      <c r="MHZ1360" s="84">
        <f t="shared" si="889"/>
        <v>0</v>
      </c>
      <c r="MIA1360" s="84">
        <f t="shared" si="889"/>
        <v>2000000</v>
      </c>
      <c r="MIB1360" s="84">
        <f t="shared" si="889"/>
        <v>2000000</v>
      </c>
      <c r="MIH1360" s="84" t="s">
        <v>247</v>
      </c>
      <c r="MII1360" s="84" t="s">
        <v>4692</v>
      </c>
      <c r="MIJ1360" s="84">
        <f>MIJ1356</f>
        <v>0</v>
      </c>
      <c r="MIK1360" s="84">
        <f t="shared" si="890"/>
        <v>0</v>
      </c>
      <c r="MIL1360" s="84">
        <f t="shared" si="890"/>
        <v>0</v>
      </c>
      <c r="MIM1360" s="84">
        <f t="shared" si="890"/>
        <v>0</v>
      </c>
      <c r="MIN1360" s="84">
        <f t="shared" si="890"/>
        <v>2000000</v>
      </c>
      <c r="MIO1360" s="84">
        <f t="shared" si="890"/>
        <v>0</v>
      </c>
      <c r="MIP1360" s="84">
        <f t="shared" si="890"/>
        <v>0</v>
      </c>
      <c r="MIQ1360" s="84">
        <f t="shared" si="890"/>
        <v>2000000</v>
      </c>
      <c r="MIR1360" s="84">
        <f t="shared" si="890"/>
        <v>2000000</v>
      </c>
      <c r="MIX1360" s="84" t="s">
        <v>247</v>
      </c>
      <c r="MIY1360" s="84" t="s">
        <v>4692</v>
      </c>
      <c r="MIZ1360" s="84">
        <f>MIZ1356</f>
        <v>0</v>
      </c>
      <c r="MJA1360" s="84">
        <f t="shared" si="890"/>
        <v>0</v>
      </c>
      <c r="MJB1360" s="84">
        <f t="shared" si="890"/>
        <v>0</v>
      </c>
      <c r="MJC1360" s="84">
        <f t="shared" si="890"/>
        <v>0</v>
      </c>
      <c r="MJD1360" s="84">
        <f t="shared" si="890"/>
        <v>2000000</v>
      </c>
      <c r="MJE1360" s="84">
        <f t="shared" si="890"/>
        <v>0</v>
      </c>
      <c r="MJF1360" s="84">
        <f t="shared" si="890"/>
        <v>0</v>
      </c>
      <c r="MJG1360" s="84">
        <f t="shared" si="890"/>
        <v>2000000</v>
      </c>
      <c r="MJH1360" s="84">
        <f t="shared" si="890"/>
        <v>2000000</v>
      </c>
      <c r="MJN1360" s="84" t="s">
        <v>247</v>
      </c>
      <c r="MJO1360" s="84" t="s">
        <v>4692</v>
      </c>
      <c r="MJP1360" s="84">
        <f>MJP1356</f>
        <v>0</v>
      </c>
      <c r="MJQ1360" s="84">
        <f t="shared" si="890"/>
        <v>0</v>
      </c>
      <c r="MJR1360" s="84">
        <f t="shared" si="890"/>
        <v>0</v>
      </c>
      <c r="MJS1360" s="84">
        <f t="shared" si="890"/>
        <v>0</v>
      </c>
      <c r="MJT1360" s="84">
        <f t="shared" si="890"/>
        <v>2000000</v>
      </c>
      <c r="MJU1360" s="84">
        <f t="shared" si="890"/>
        <v>0</v>
      </c>
      <c r="MJV1360" s="84">
        <f t="shared" si="890"/>
        <v>0</v>
      </c>
      <c r="MJW1360" s="84">
        <f t="shared" si="890"/>
        <v>2000000</v>
      </c>
      <c r="MJX1360" s="84">
        <f t="shared" si="890"/>
        <v>2000000</v>
      </c>
      <c r="MKD1360" s="84" t="s">
        <v>247</v>
      </c>
      <c r="MKE1360" s="84" t="s">
        <v>4692</v>
      </c>
      <c r="MKF1360" s="84">
        <f>MKF1356</f>
        <v>0</v>
      </c>
      <c r="MKG1360" s="84">
        <f t="shared" si="890"/>
        <v>0</v>
      </c>
      <c r="MKH1360" s="84">
        <f t="shared" si="890"/>
        <v>0</v>
      </c>
      <c r="MKI1360" s="84">
        <f t="shared" si="890"/>
        <v>0</v>
      </c>
      <c r="MKJ1360" s="84">
        <f t="shared" si="890"/>
        <v>2000000</v>
      </c>
      <c r="MKK1360" s="84">
        <f t="shared" si="890"/>
        <v>0</v>
      </c>
      <c r="MKL1360" s="84">
        <f t="shared" si="890"/>
        <v>0</v>
      </c>
      <c r="MKM1360" s="84">
        <f t="shared" si="890"/>
        <v>2000000</v>
      </c>
      <c r="MKN1360" s="84">
        <f t="shared" si="890"/>
        <v>2000000</v>
      </c>
      <c r="MKT1360" s="84" t="s">
        <v>247</v>
      </c>
      <c r="MKU1360" s="84" t="s">
        <v>4692</v>
      </c>
      <c r="MKV1360" s="84">
        <f>MKV1356</f>
        <v>0</v>
      </c>
      <c r="MKW1360" s="84">
        <f t="shared" si="891"/>
        <v>0</v>
      </c>
      <c r="MKX1360" s="84">
        <f t="shared" si="891"/>
        <v>0</v>
      </c>
      <c r="MKY1360" s="84">
        <f t="shared" si="891"/>
        <v>0</v>
      </c>
      <c r="MKZ1360" s="84">
        <f t="shared" si="891"/>
        <v>2000000</v>
      </c>
      <c r="MLA1360" s="84">
        <f t="shared" si="891"/>
        <v>0</v>
      </c>
      <c r="MLB1360" s="84">
        <f t="shared" si="891"/>
        <v>0</v>
      </c>
      <c r="MLC1360" s="84">
        <f t="shared" si="891"/>
        <v>2000000</v>
      </c>
      <c r="MLD1360" s="84">
        <f t="shared" si="891"/>
        <v>2000000</v>
      </c>
      <c r="MLJ1360" s="84" t="s">
        <v>247</v>
      </c>
      <c r="MLK1360" s="84" t="s">
        <v>4692</v>
      </c>
      <c r="MLL1360" s="84">
        <f>MLL1356</f>
        <v>0</v>
      </c>
      <c r="MLM1360" s="84">
        <f t="shared" si="891"/>
        <v>0</v>
      </c>
      <c r="MLN1360" s="84">
        <f t="shared" si="891"/>
        <v>0</v>
      </c>
      <c r="MLO1360" s="84">
        <f t="shared" si="891"/>
        <v>0</v>
      </c>
      <c r="MLP1360" s="84">
        <f t="shared" si="891"/>
        <v>2000000</v>
      </c>
      <c r="MLQ1360" s="84">
        <f t="shared" si="891"/>
        <v>0</v>
      </c>
      <c r="MLR1360" s="84">
        <f t="shared" si="891"/>
        <v>0</v>
      </c>
      <c r="MLS1360" s="84">
        <f t="shared" si="891"/>
        <v>2000000</v>
      </c>
      <c r="MLT1360" s="84">
        <f t="shared" si="891"/>
        <v>2000000</v>
      </c>
      <c r="MLZ1360" s="84" t="s">
        <v>247</v>
      </c>
      <c r="MMA1360" s="84" t="s">
        <v>4692</v>
      </c>
      <c r="MMB1360" s="84">
        <f>MMB1356</f>
        <v>0</v>
      </c>
      <c r="MMC1360" s="84">
        <f t="shared" si="891"/>
        <v>0</v>
      </c>
      <c r="MMD1360" s="84">
        <f t="shared" si="891"/>
        <v>0</v>
      </c>
      <c r="MME1360" s="84">
        <f t="shared" si="891"/>
        <v>0</v>
      </c>
      <c r="MMF1360" s="84">
        <f t="shared" si="891"/>
        <v>2000000</v>
      </c>
      <c r="MMG1360" s="84">
        <f t="shared" si="891"/>
        <v>0</v>
      </c>
      <c r="MMH1360" s="84">
        <f t="shared" si="891"/>
        <v>0</v>
      </c>
      <c r="MMI1360" s="84">
        <f t="shared" si="891"/>
        <v>2000000</v>
      </c>
      <c r="MMJ1360" s="84">
        <f t="shared" si="891"/>
        <v>2000000</v>
      </c>
      <c r="MMP1360" s="84" t="s">
        <v>247</v>
      </c>
      <c r="MMQ1360" s="84" t="s">
        <v>4692</v>
      </c>
      <c r="MMR1360" s="84">
        <f>MMR1356</f>
        <v>0</v>
      </c>
      <c r="MMS1360" s="84">
        <f t="shared" si="891"/>
        <v>0</v>
      </c>
      <c r="MMT1360" s="84">
        <f t="shared" si="891"/>
        <v>0</v>
      </c>
      <c r="MMU1360" s="84">
        <f t="shared" si="891"/>
        <v>0</v>
      </c>
      <c r="MMV1360" s="84">
        <f t="shared" si="891"/>
        <v>2000000</v>
      </c>
      <c r="MMW1360" s="84">
        <f t="shared" si="891"/>
        <v>0</v>
      </c>
      <c r="MMX1360" s="84">
        <f t="shared" si="891"/>
        <v>0</v>
      </c>
      <c r="MMY1360" s="84">
        <f t="shared" si="891"/>
        <v>2000000</v>
      </c>
      <c r="MMZ1360" s="84">
        <f t="shared" si="891"/>
        <v>2000000</v>
      </c>
      <c r="MNF1360" s="84" t="s">
        <v>247</v>
      </c>
      <c r="MNG1360" s="84" t="s">
        <v>4692</v>
      </c>
      <c r="MNH1360" s="84">
        <f>MNH1356</f>
        <v>0</v>
      </c>
      <c r="MNI1360" s="84">
        <f t="shared" si="892"/>
        <v>0</v>
      </c>
      <c r="MNJ1360" s="84">
        <f t="shared" si="892"/>
        <v>0</v>
      </c>
      <c r="MNK1360" s="84">
        <f t="shared" si="892"/>
        <v>0</v>
      </c>
      <c r="MNL1360" s="84">
        <f t="shared" si="892"/>
        <v>2000000</v>
      </c>
      <c r="MNM1360" s="84">
        <f t="shared" si="892"/>
        <v>0</v>
      </c>
      <c r="MNN1360" s="84">
        <f t="shared" si="892"/>
        <v>0</v>
      </c>
      <c r="MNO1360" s="84">
        <f t="shared" si="892"/>
        <v>2000000</v>
      </c>
      <c r="MNP1360" s="84">
        <f t="shared" si="892"/>
        <v>2000000</v>
      </c>
      <c r="MNV1360" s="84" t="s">
        <v>247</v>
      </c>
      <c r="MNW1360" s="84" t="s">
        <v>4692</v>
      </c>
      <c r="MNX1360" s="84">
        <f>MNX1356</f>
        <v>0</v>
      </c>
      <c r="MNY1360" s="84">
        <f t="shared" si="892"/>
        <v>0</v>
      </c>
      <c r="MNZ1360" s="84">
        <f t="shared" si="892"/>
        <v>0</v>
      </c>
      <c r="MOA1360" s="84">
        <f t="shared" si="892"/>
        <v>0</v>
      </c>
      <c r="MOB1360" s="84">
        <f t="shared" si="892"/>
        <v>2000000</v>
      </c>
      <c r="MOC1360" s="84">
        <f t="shared" si="892"/>
        <v>0</v>
      </c>
      <c r="MOD1360" s="84">
        <f t="shared" si="892"/>
        <v>0</v>
      </c>
      <c r="MOE1360" s="84">
        <f t="shared" si="892"/>
        <v>2000000</v>
      </c>
      <c r="MOF1360" s="84">
        <f t="shared" si="892"/>
        <v>2000000</v>
      </c>
      <c r="MOL1360" s="84" t="s">
        <v>247</v>
      </c>
      <c r="MOM1360" s="84" t="s">
        <v>4692</v>
      </c>
      <c r="MON1360" s="84">
        <f>MON1356</f>
        <v>0</v>
      </c>
      <c r="MOO1360" s="84">
        <f t="shared" si="892"/>
        <v>0</v>
      </c>
      <c r="MOP1360" s="84">
        <f t="shared" si="892"/>
        <v>0</v>
      </c>
      <c r="MOQ1360" s="84">
        <f t="shared" si="892"/>
        <v>0</v>
      </c>
      <c r="MOR1360" s="84">
        <f t="shared" si="892"/>
        <v>2000000</v>
      </c>
      <c r="MOS1360" s="84">
        <f t="shared" si="892"/>
        <v>0</v>
      </c>
      <c r="MOT1360" s="84">
        <f t="shared" si="892"/>
        <v>0</v>
      </c>
      <c r="MOU1360" s="84">
        <f t="shared" si="892"/>
        <v>2000000</v>
      </c>
      <c r="MOV1360" s="84">
        <f t="shared" si="892"/>
        <v>2000000</v>
      </c>
      <c r="MPB1360" s="84" t="s">
        <v>247</v>
      </c>
      <c r="MPC1360" s="84" t="s">
        <v>4692</v>
      </c>
      <c r="MPD1360" s="84">
        <f>MPD1356</f>
        <v>0</v>
      </c>
      <c r="MPE1360" s="84">
        <f t="shared" si="892"/>
        <v>0</v>
      </c>
      <c r="MPF1360" s="84">
        <f t="shared" si="892"/>
        <v>0</v>
      </c>
      <c r="MPG1360" s="84">
        <f t="shared" si="892"/>
        <v>0</v>
      </c>
      <c r="MPH1360" s="84">
        <f t="shared" si="892"/>
        <v>2000000</v>
      </c>
      <c r="MPI1360" s="84">
        <f t="shared" si="892"/>
        <v>0</v>
      </c>
      <c r="MPJ1360" s="84">
        <f t="shared" si="892"/>
        <v>0</v>
      </c>
      <c r="MPK1360" s="84">
        <f t="shared" si="892"/>
        <v>2000000</v>
      </c>
      <c r="MPL1360" s="84">
        <f t="shared" si="892"/>
        <v>2000000</v>
      </c>
      <c r="MPR1360" s="84" t="s">
        <v>247</v>
      </c>
      <c r="MPS1360" s="84" t="s">
        <v>4692</v>
      </c>
      <c r="MPT1360" s="84">
        <f>MPT1356</f>
        <v>0</v>
      </c>
      <c r="MPU1360" s="84">
        <f t="shared" si="893"/>
        <v>0</v>
      </c>
      <c r="MPV1360" s="84">
        <f t="shared" si="893"/>
        <v>0</v>
      </c>
      <c r="MPW1360" s="84">
        <f t="shared" si="893"/>
        <v>0</v>
      </c>
      <c r="MPX1360" s="84">
        <f t="shared" si="893"/>
        <v>2000000</v>
      </c>
      <c r="MPY1360" s="84">
        <f t="shared" si="893"/>
        <v>0</v>
      </c>
      <c r="MPZ1360" s="84">
        <f t="shared" si="893"/>
        <v>0</v>
      </c>
      <c r="MQA1360" s="84">
        <f t="shared" si="893"/>
        <v>2000000</v>
      </c>
      <c r="MQB1360" s="84">
        <f t="shared" si="893"/>
        <v>2000000</v>
      </c>
      <c r="MQH1360" s="84" t="s">
        <v>247</v>
      </c>
      <c r="MQI1360" s="84" t="s">
        <v>4692</v>
      </c>
      <c r="MQJ1360" s="84">
        <f>MQJ1356</f>
        <v>0</v>
      </c>
      <c r="MQK1360" s="84">
        <f t="shared" si="893"/>
        <v>0</v>
      </c>
      <c r="MQL1360" s="84">
        <f t="shared" si="893"/>
        <v>0</v>
      </c>
      <c r="MQM1360" s="84">
        <f t="shared" si="893"/>
        <v>0</v>
      </c>
      <c r="MQN1360" s="84">
        <f t="shared" si="893"/>
        <v>2000000</v>
      </c>
      <c r="MQO1360" s="84">
        <f t="shared" si="893"/>
        <v>0</v>
      </c>
      <c r="MQP1360" s="84">
        <f t="shared" si="893"/>
        <v>0</v>
      </c>
      <c r="MQQ1360" s="84">
        <f t="shared" si="893"/>
        <v>2000000</v>
      </c>
      <c r="MQR1360" s="84">
        <f t="shared" si="893"/>
        <v>2000000</v>
      </c>
      <c r="MQX1360" s="84" t="s">
        <v>247</v>
      </c>
      <c r="MQY1360" s="84" t="s">
        <v>4692</v>
      </c>
      <c r="MQZ1360" s="84">
        <f>MQZ1356</f>
        <v>0</v>
      </c>
      <c r="MRA1360" s="84">
        <f t="shared" si="893"/>
        <v>0</v>
      </c>
      <c r="MRB1360" s="84">
        <f t="shared" si="893"/>
        <v>0</v>
      </c>
      <c r="MRC1360" s="84">
        <f t="shared" si="893"/>
        <v>0</v>
      </c>
      <c r="MRD1360" s="84">
        <f t="shared" si="893"/>
        <v>2000000</v>
      </c>
      <c r="MRE1360" s="84">
        <f t="shared" si="893"/>
        <v>0</v>
      </c>
      <c r="MRF1360" s="84">
        <f t="shared" si="893"/>
        <v>0</v>
      </c>
      <c r="MRG1360" s="84">
        <f t="shared" si="893"/>
        <v>2000000</v>
      </c>
      <c r="MRH1360" s="84">
        <f t="shared" si="893"/>
        <v>2000000</v>
      </c>
      <c r="MRN1360" s="84" t="s">
        <v>247</v>
      </c>
      <c r="MRO1360" s="84" t="s">
        <v>4692</v>
      </c>
      <c r="MRP1360" s="84">
        <f>MRP1356</f>
        <v>0</v>
      </c>
      <c r="MRQ1360" s="84">
        <f t="shared" si="893"/>
        <v>0</v>
      </c>
      <c r="MRR1360" s="84">
        <f t="shared" si="893"/>
        <v>0</v>
      </c>
      <c r="MRS1360" s="84">
        <f t="shared" si="893"/>
        <v>0</v>
      </c>
      <c r="MRT1360" s="84">
        <f t="shared" si="893"/>
        <v>2000000</v>
      </c>
      <c r="MRU1360" s="84">
        <f t="shared" si="893"/>
        <v>0</v>
      </c>
      <c r="MRV1360" s="84">
        <f t="shared" si="893"/>
        <v>0</v>
      </c>
      <c r="MRW1360" s="84">
        <f t="shared" si="893"/>
        <v>2000000</v>
      </c>
      <c r="MRX1360" s="84">
        <f t="shared" si="893"/>
        <v>2000000</v>
      </c>
      <c r="MSD1360" s="84" t="s">
        <v>247</v>
      </c>
      <c r="MSE1360" s="84" t="s">
        <v>4692</v>
      </c>
      <c r="MSF1360" s="84">
        <f>MSF1356</f>
        <v>0</v>
      </c>
      <c r="MSG1360" s="84">
        <f t="shared" si="894"/>
        <v>0</v>
      </c>
      <c r="MSH1360" s="84">
        <f t="shared" si="894"/>
        <v>0</v>
      </c>
      <c r="MSI1360" s="84">
        <f t="shared" si="894"/>
        <v>0</v>
      </c>
      <c r="MSJ1360" s="84">
        <f t="shared" si="894"/>
        <v>2000000</v>
      </c>
      <c r="MSK1360" s="84">
        <f t="shared" si="894"/>
        <v>0</v>
      </c>
      <c r="MSL1360" s="84">
        <f t="shared" si="894"/>
        <v>0</v>
      </c>
      <c r="MSM1360" s="84">
        <f t="shared" si="894"/>
        <v>2000000</v>
      </c>
      <c r="MSN1360" s="84">
        <f t="shared" si="894"/>
        <v>2000000</v>
      </c>
      <c r="MST1360" s="84" t="s">
        <v>247</v>
      </c>
      <c r="MSU1360" s="84" t="s">
        <v>4692</v>
      </c>
      <c r="MSV1360" s="84">
        <f>MSV1356</f>
        <v>0</v>
      </c>
      <c r="MSW1360" s="84">
        <f t="shared" si="894"/>
        <v>0</v>
      </c>
      <c r="MSX1360" s="84">
        <f t="shared" si="894"/>
        <v>0</v>
      </c>
      <c r="MSY1360" s="84">
        <f t="shared" si="894"/>
        <v>0</v>
      </c>
      <c r="MSZ1360" s="84">
        <f t="shared" si="894"/>
        <v>2000000</v>
      </c>
      <c r="MTA1360" s="84">
        <f t="shared" si="894"/>
        <v>0</v>
      </c>
      <c r="MTB1360" s="84">
        <f t="shared" si="894"/>
        <v>0</v>
      </c>
      <c r="MTC1360" s="84">
        <f t="shared" si="894"/>
        <v>2000000</v>
      </c>
      <c r="MTD1360" s="84">
        <f t="shared" si="894"/>
        <v>2000000</v>
      </c>
      <c r="MTJ1360" s="84" t="s">
        <v>247</v>
      </c>
      <c r="MTK1360" s="84" t="s">
        <v>4692</v>
      </c>
      <c r="MTL1360" s="84">
        <f>MTL1356</f>
        <v>0</v>
      </c>
      <c r="MTM1360" s="84">
        <f t="shared" si="894"/>
        <v>0</v>
      </c>
      <c r="MTN1360" s="84">
        <f t="shared" si="894"/>
        <v>0</v>
      </c>
      <c r="MTO1360" s="84">
        <f t="shared" si="894"/>
        <v>0</v>
      </c>
      <c r="MTP1360" s="84">
        <f t="shared" si="894"/>
        <v>2000000</v>
      </c>
      <c r="MTQ1360" s="84">
        <f t="shared" si="894"/>
        <v>0</v>
      </c>
      <c r="MTR1360" s="84">
        <f t="shared" si="894"/>
        <v>0</v>
      </c>
      <c r="MTS1360" s="84">
        <f t="shared" si="894"/>
        <v>2000000</v>
      </c>
      <c r="MTT1360" s="84">
        <f t="shared" si="894"/>
        <v>2000000</v>
      </c>
      <c r="MTZ1360" s="84" t="s">
        <v>247</v>
      </c>
      <c r="MUA1360" s="84" t="s">
        <v>4692</v>
      </c>
      <c r="MUB1360" s="84">
        <f>MUB1356</f>
        <v>0</v>
      </c>
      <c r="MUC1360" s="84">
        <f t="shared" si="894"/>
        <v>0</v>
      </c>
      <c r="MUD1360" s="84">
        <f t="shared" si="894"/>
        <v>0</v>
      </c>
      <c r="MUE1360" s="84">
        <f t="shared" si="894"/>
        <v>0</v>
      </c>
      <c r="MUF1360" s="84">
        <f t="shared" si="894"/>
        <v>2000000</v>
      </c>
      <c r="MUG1360" s="84">
        <f t="shared" si="894"/>
        <v>0</v>
      </c>
      <c r="MUH1360" s="84">
        <f t="shared" si="894"/>
        <v>0</v>
      </c>
      <c r="MUI1360" s="84">
        <f t="shared" si="894"/>
        <v>2000000</v>
      </c>
      <c r="MUJ1360" s="84">
        <f t="shared" si="894"/>
        <v>2000000</v>
      </c>
      <c r="MUP1360" s="84" t="s">
        <v>247</v>
      </c>
      <c r="MUQ1360" s="84" t="s">
        <v>4692</v>
      </c>
      <c r="MUR1360" s="84">
        <f>MUR1356</f>
        <v>0</v>
      </c>
      <c r="MUS1360" s="84">
        <f t="shared" si="895"/>
        <v>0</v>
      </c>
      <c r="MUT1360" s="84">
        <f t="shared" si="895"/>
        <v>0</v>
      </c>
      <c r="MUU1360" s="84">
        <f t="shared" si="895"/>
        <v>0</v>
      </c>
      <c r="MUV1360" s="84">
        <f t="shared" si="895"/>
        <v>2000000</v>
      </c>
      <c r="MUW1360" s="84">
        <f t="shared" si="895"/>
        <v>0</v>
      </c>
      <c r="MUX1360" s="84">
        <f t="shared" si="895"/>
        <v>0</v>
      </c>
      <c r="MUY1360" s="84">
        <f t="shared" si="895"/>
        <v>2000000</v>
      </c>
      <c r="MUZ1360" s="84">
        <f t="shared" si="895"/>
        <v>2000000</v>
      </c>
      <c r="MVF1360" s="84" t="s">
        <v>247</v>
      </c>
      <c r="MVG1360" s="84" t="s">
        <v>4692</v>
      </c>
      <c r="MVH1360" s="84">
        <f>MVH1356</f>
        <v>0</v>
      </c>
      <c r="MVI1360" s="84">
        <f t="shared" si="895"/>
        <v>0</v>
      </c>
      <c r="MVJ1360" s="84">
        <f t="shared" si="895"/>
        <v>0</v>
      </c>
      <c r="MVK1360" s="84">
        <f t="shared" si="895"/>
        <v>0</v>
      </c>
      <c r="MVL1360" s="84">
        <f t="shared" si="895"/>
        <v>2000000</v>
      </c>
      <c r="MVM1360" s="84">
        <f t="shared" si="895"/>
        <v>0</v>
      </c>
      <c r="MVN1360" s="84">
        <f t="shared" si="895"/>
        <v>0</v>
      </c>
      <c r="MVO1360" s="84">
        <f t="shared" si="895"/>
        <v>2000000</v>
      </c>
      <c r="MVP1360" s="84">
        <f t="shared" si="895"/>
        <v>2000000</v>
      </c>
      <c r="MVV1360" s="84" t="s">
        <v>247</v>
      </c>
      <c r="MVW1360" s="84" t="s">
        <v>4692</v>
      </c>
      <c r="MVX1360" s="84">
        <f>MVX1356</f>
        <v>0</v>
      </c>
      <c r="MVY1360" s="84">
        <f t="shared" si="895"/>
        <v>0</v>
      </c>
      <c r="MVZ1360" s="84">
        <f t="shared" si="895"/>
        <v>0</v>
      </c>
      <c r="MWA1360" s="84">
        <f t="shared" si="895"/>
        <v>0</v>
      </c>
      <c r="MWB1360" s="84">
        <f t="shared" si="895"/>
        <v>2000000</v>
      </c>
      <c r="MWC1360" s="84">
        <f t="shared" si="895"/>
        <v>0</v>
      </c>
      <c r="MWD1360" s="84">
        <f t="shared" si="895"/>
        <v>0</v>
      </c>
      <c r="MWE1360" s="84">
        <f t="shared" si="895"/>
        <v>2000000</v>
      </c>
      <c r="MWF1360" s="84">
        <f t="shared" si="895"/>
        <v>2000000</v>
      </c>
      <c r="MWL1360" s="84" t="s">
        <v>247</v>
      </c>
      <c r="MWM1360" s="84" t="s">
        <v>4692</v>
      </c>
      <c r="MWN1360" s="84">
        <f>MWN1356</f>
        <v>0</v>
      </c>
      <c r="MWO1360" s="84">
        <f t="shared" si="895"/>
        <v>0</v>
      </c>
      <c r="MWP1360" s="84">
        <f t="shared" si="895"/>
        <v>0</v>
      </c>
      <c r="MWQ1360" s="84">
        <f t="shared" si="895"/>
        <v>0</v>
      </c>
      <c r="MWR1360" s="84">
        <f t="shared" si="895"/>
        <v>2000000</v>
      </c>
      <c r="MWS1360" s="84">
        <f t="shared" si="895"/>
        <v>0</v>
      </c>
      <c r="MWT1360" s="84">
        <f t="shared" si="895"/>
        <v>0</v>
      </c>
      <c r="MWU1360" s="84">
        <f t="shared" si="895"/>
        <v>2000000</v>
      </c>
      <c r="MWV1360" s="84">
        <f t="shared" si="895"/>
        <v>2000000</v>
      </c>
      <c r="MXB1360" s="84" t="s">
        <v>247</v>
      </c>
      <c r="MXC1360" s="84" t="s">
        <v>4692</v>
      </c>
      <c r="MXD1360" s="84">
        <f>MXD1356</f>
        <v>0</v>
      </c>
      <c r="MXE1360" s="84">
        <f t="shared" si="896"/>
        <v>0</v>
      </c>
      <c r="MXF1360" s="84">
        <f t="shared" si="896"/>
        <v>0</v>
      </c>
      <c r="MXG1360" s="84">
        <f t="shared" si="896"/>
        <v>0</v>
      </c>
      <c r="MXH1360" s="84">
        <f t="shared" si="896"/>
        <v>2000000</v>
      </c>
      <c r="MXI1360" s="84">
        <f t="shared" si="896"/>
        <v>0</v>
      </c>
      <c r="MXJ1360" s="84">
        <f t="shared" si="896"/>
        <v>0</v>
      </c>
      <c r="MXK1360" s="84">
        <f t="shared" si="896"/>
        <v>2000000</v>
      </c>
      <c r="MXL1360" s="84">
        <f t="shared" si="896"/>
        <v>2000000</v>
      </c>
      <c r="MXR1360" s="84" t="s">
        <v>247</v>
      </c>
      <c r="MXS1360" s="84" t="s">
        <v>4692</v>
      </c>
      <c r="MXT1360" s="84">
        <f>MXT1356</f>
        <v>0</v>
      </c>
      <c r="MXU1360" s="84">
        <f t="shared" si="896"/>
        <v>0</v>
      </c>
      <c r="MXV1360" s="84">
        <f t="shared" si="896"/>
        <v>0</v>
      </c>
      <c r="MXW1360" s="84">
        <f t="shared" si="896"/>
        <v>0</v>
      </c>
      <c r="MXX1360" s="84">
        <f t="shared" si="896"/>
        <v>2000000</v>
      </c>
      <c r="MXY1360" s="84">
        <f t="shared" si="896"/>
        <v>0</v>
      </c>
      <c r="MXZ1360" s="84">
        <f t="shared" si="896"/>
        <v>0</v>
      </c>
      <c r="MYA1360" s="84">
        <f t="shared" si="896"/>
        <v>2000000</v>
      </c>
      <c r="MYB1360" s="84">
        <f t="shared" si="896"/>
        <v>2000000</v>
      </c>
      <c r="MYH1360" s="84" t="s">
        <v>247</v>
      </c>
      <c r="MYI1360" s="84" t="s">
        <v>4692</v>
      </c>
      <c r="MYJ1360" s="84">
        <f>MYJ1356</f>
        <v>0</v>
      </c>
      <c r="MYK1360" s="84">
        <f t="shared" si="896"/>
        <v>0</v>
      </c>
      <c r="MYL1360" s="84">
        <f t="shared" si="896"/>
        <v>0</v>
      </c>
      <c r="MYM1360" s="84">
        <f t="shared" si="896"/>
        <v>0</v>
      </c>
      <c r="MYN1360" s="84">
        <f t="shared" si="896"/>
        <v>2000000</v>
      </c>
      <c r="MYO1360" s="84">
        <f t="shared" si="896"/>
        <v>0</v>
      </c>
      <c r="MYP1360" s="84">
        <f t="shared" si="896"/>
        <v>0</v>
      </c>
      <c r="MYQ1360" s="84">
        <f t="shared" si="896"/>
        <v>2000000</v>
      </c>
      <c r="MYR1360" s="84">
        <f t="shared" si="896"/>
        <v>2000000</v>
      </c>
      <c r="MYX1360" s="84" t="s">
        <v>247</v>
      </c>
      <c r="MYY1360" s="84" t="s">
        <v>4692</v>
      </c>
      <c r="MYZ1360" s="84">
        <f>MYZ1356</f>
        <v>0</v>
      </c>
      <c r="MZA1360" s="84">
        <f t="shared" si="896"/>
        <v>0</v>
      </c>
      <c r="MZB1360" s="84">
        <f t="shared" si="896"/>
        <v>0</v>
      </c>
      <c r="MZC1360" s="84">
        <f t="shared" si="896"/>
        <v>0</v>
      </c>
      <c r="MZD1360" s="84">
        <f t="shared" si="896"/>
        <v>2000000</v>
      </c>
      <c r="MZE1360" s="84">
        <f t="shared" si="896"/>
        <v>0</v>
      </c>
      <c r="MZF1360" s="84">
        <f t="shared" si="896"/>
        <v>0</v>
      </c>
      <c r="MZG1360" s="84">
        <f t="shared" si="896"/>
        <v>2000000</v>
      </c>
      <c r="MZH1360" s="84">
        <f t="shared" si="896"/>
        <v>2000000</v>
      </c>
      <c r="MZN1360" s="84" t="s">
        <v>247</v>
      </c>
      <c r="MZO1360" s="84" t="s">
        <v>4692</v>
      </c>
      <c r="MZP1360" s="84">
        <f>MZP1356</f>
        <v>0</v>
      </c>
      <c r="MZQ1360" s="84">
        <f t="shared" si="897"/>
        <v>0</v>
      </c>
      <c r="MZR1360" s="84">
        <f t="shared" si="897"/>
        <v>0</v>
      </c>
      <c r="MZS1360" s="84">
        <f t="shared" si="897"/>
        <v>0</v>
      </c>
      <c r="MZT1360" s="84">
        <f t="shared" si="897"/>
        <v>2000000</v>
      </c>
      <c r="MZU1360" s="84">
        <f t="shared" si="897"/>
        <v>0</v>
      </c>
      <c r="MZV1360" s="84">
        <f t="shared" si="897"/>
        <v>0</v>
      </c>
      <c r="MZW1360" s="84">
        <f t="shared" si="897"/>
        <v>2000000</v>
      </c>
      <c r="MZX1360" s="84">
        <f t="shared" si="897"/>
        <v>2000000</v>
      </c>
      <c r="NAD1360" s="84" t="s">
        <v>247</v>
      </c>
      <c r="NAE1360" s="84" t="s">
        <v>4692</v>
      </c>
      <c r="NAF1360" s="84">
        <f>NAF1356</f>
        <v>0</v>
      </c>
      <c r="NAG1360" s="84">
        <f t="shared" si="897"/>
        <v>0</v>
      </c>
      <c r="NAH1360" s="84">
        <f t="shared" si="897"/>
        <v>0</v>
      </c>
      <c r="NAI1360" s="84">
        <f t="shared" si="897"/>
        <v>0</v>
      </c>
      <c r="NAJ1360" s="84">
        <f t="shared" si="897"/>
        <v>2000000</v>
      </c>
      <c r="NAK1360" s="84">
        <f t="shared" si="897"/>
        <v>0</v>
      </c>
      <c r="NAL1360" s="84">
        <f t="shared" si="897"/>
        <v>0</v>
      </c>
      <c r="NAM1360" s="84">
        <f t="shared" si="897"/>
        <v>2000000</v>
      </c>
      <c r="NAN1360" s="84">
        <f t="shared" si="897"/>
        <v>2000000</v>
      </c>
      <c r="NAT1360" s="84" t="s">
        <v>247</v>
      </c>
      <c r="NAU1360" s="84" t="s">
        <v>4692</v>
      </c>
      <c r="NAV1360" s="84">
        <f>NAV1356</f>
        <v>0</v>
      </c>
      <c r="NAW1360" s="84">
        <f t="shared" si="897"/>
        <v>0</v>
      </c>
      <c r="NAX1360" s="84">
        <f t="shared" si="897"/>
        <v>0</v>
      </c>
      <c r="NAY1360" s="84">
        <f t="shared" si="897"/>
        <v>0</v>
      </c>
      <c r="NAZ1360" s="84">
        <f t="shared" si="897"/>
        <v>2000000</v>
      </c>
      <c r="NBA1360" s="84">
        <f t="shared" si="897"/>
        <v>0</v>
      </c>
      <c r="NBB1360" s="84">
        <f t="shared" si="897"/>
        <v>0</v>
      </c>
      <c r="NBC1360" s="84">
        <f t="shared" si="897"/>
        <v>2000000</v>
      </c>
      <c r="NBD1360" s="84">
        <f t="shared" si="897"/>
        <v>2000000</v>
      </c>
      <c r="NBJ1360" s="84" t="s">
        <v>247</v>
      </c>
      <c r="NBK1360" s="84" t="s">
        <v>4692</v>
      </c>
      <c r="NBL1360" s="84">
        <f>NBL1356</f>
        <v>0</v>
      </c>
      <c r="NBM1360" s="84">
        <f t="shared" si="897"/>
        <v>0</v>
      </c>
      <c r="NBN1360" s="84">
        <f t="shared" si="897"/>
        <v>0</v>
      </c>
      <c r="NBO1360" s="84">
        <f t="shared" si="897"/>
        <v>0</v>
      </c>
      <c r="NBP1360" s="84">
        <f t="shared" si="897"/>
        <v>2000000</v>
      </c>
      <c r="NBQ1360" s="84">
        <f t="shared" si="897"/>
        <v>0</v>
      </c>
      <c r="NBR1360" s="84">
        <f t="shared" si="897"/>
        <v>0</v>
      </c>
      <c r="NBS1360" s="84">
        <f t="shared" si="897"/>
        <v>2000000</v>
      </c>
      <c r="NBT1360" s="84">
        <f t="shared" si="897"/>
        <v>2000000</v>
      </c>
      <c r="NBZ1360" s="84" t="s">
        <v>247</v>
      </c>
      <c r="NCA1360" s="84" t="s">
        <v>4692</v>
      </c>
      <c r="NCB1360" s="84">
        <f>NCB1356</f>
        <v>0</v>
      </c>
      <c r="NCC1360" s="84">
        <f t="shared" si="898"/>
        <v>0</v>
      </c>
      <c r="NCD1360" s="84">
        <f t="shared" si="898"/>
        <v>0</v>
      </c>
      <c r="NCE1360" s="84">
        <f t="shared" si="898"/>
        <v>0</v>
      </c>
      <c r="NCF1360" s="84">
        <f t="shared" si="898"/>
        <v>2000000</v>
      </c>
      <c r="NCG1360" s="84">
        <f t="shared" si="898"/>
        <v>0</v>
      </c>
      <c r="NCH1360" s="84">
        <f t="shared" si="898"/>
        <v>0</v>
      </c>
      <c r="NCI1360" s="84">
        <f t="shared" si="898"/>
        <v>2000000</v>
      </c>
      <c r="NCJ1360" s="84">
        <f t="shared" si="898"/>
        <v>2000000</v>
      </c>
      <c r="NCP1360" s="84" t="s">
        <v>247</v>
      </c>
      <c r="NCQ1360" s="84" t="s">
        <v>4692</v>
      </c>
      <c r="NCR1360" s="84">
        <f>NCR1356</f>
        <v>0</v>
      </c>
      <c r="NCS1360" s="84">
        <f t="shared" si="898"/>
        <v>0</v>
      </c>
      <c r="NCT1360" s="84">
        <f t="shared" si="898"/>
        <v>0</v>
      </c>
      <c r="NCU1360" s="84">
        <f t="shared" si="898"/>
        <v>0</v>
      </c>
      <c r="NCV1360" s="84">
        <f t="shared" si="898"/>
        <v>2000000</v>
      </c>
      <c r="NCW1360" s="84">
        <f t="shared" si="898"/>
        <v>0</v>
      </c>
      <c r="NCX1360" s="84">
        <f t="shared" si="898"/>
        <v>0</v>
      </c>
      <c r="NCY1360" s="84">
        <f t="shared" si="898"/>
        <v>2000000</v>
      </c>
      <c r="NCZ1360" s="84">
        <f t="shared" si="898"/>
        <v>2000000</v>
      </c>
      <c r="NDF1360" s="84" t="s">
        <v>247</v>
      </c>
      <c r="NDG1360" s="84" t="s">
        <v>4692</v>
      </c>
      <c r="NDH1360" s="84">
        <f>NDH1356</f>
        <v>0</v>
      </c>
      <c r="NDI1360" s="84">
        <f t="shared" si="898"/>
        <v>0</v>
      </c>
      <c r="NDJ1360" s="84">
        <f t="shared" si="898"/>
        <v>0</v>
      </c>
      <c r="NDK1360" s="84">
        <f t="shared" si="898"/>
        <v>0</v>
      </c>
      <c r="NDL1360" s="84">
        <f t="shared" si="898"/>
        <v>2000000</v>
      </c>
      <c r="NDM1360" s="84">
        <f t="shared" si="898"/>
        <v>0</v>
      </c>
      <c r="NDN1360" s="84">
        <f t="shared" si="898"/>
        <v>0</v>
      </c>
      <c r="NDO1360" s="84">
        <f t="shared" si="898"/>
        <v>2000000</v>
      </c>
      <c r="NDP1360" s="84">
        <f t="shared" si="898"/>
        <v>2000000</v>
      </c>
      <c r="NDV1360" s="84" t="s">
        <v>247</v>
      </c>
      <c r="NDW1360" s="84" t="s">
        <v>4692</v>
      </c>
      <c r="NDX1360" s="84">
        <f>NDX1356</f>
        <v>0</v>
      </c>
      <c r="NDY1360" s="84">
        <f t="shared" si="898"/>
        <v>0</v>
      </c>
      <c r="NDZ1360" s="84">
        <f t="shared" si="898"/>
        <v>0</v>
      </c>
      <c r="NEA1360" s="84">
        <f t="shared" si="898"/>
        <v>0</v>
      </c>
      <c r="NEB1360" s="84">
        <f t="shared" si="898"/>
        <v>2000000</v>
      </c>
      <c r="NEC1360" s="84">
        <f t="shared" si="898"/>
        <v>0</v>
      </c>
      <c r="NED1360" s="84">
        <f t="shared" si="898"/>
        <v>0</v>
      </c>
      <c r="NEE1360" s="84">
        <f t="shared" si="898"/>
        <v>2000000</v>
      </c>
      <c r="NEF1360" s="84">
        <f t="shared" si="898"/>
        <v>2000000</v>
      </c>
      <c r="NEL1360" s="84" t="s">
        <v>247</v>
      </c>
      <c r="NEM1360" s="84" t="s">
        <v>4692</v>
      </c>
      <c r="NEN1360" s="84">
        <f>NEN1356</f>
        <v>0</v>
      </c>
      <c r="NEO1360" s="84">
        <f t="shared" si="899"/>
        <v>0</v>
      </c>
      <c r="NEP1360" s="84">
        <f t="shared" si="899"/>
        <v>0</v>
      </c>
      <c r="NEQ1360" s="84">
        <f t="shared" si="899"/>
        <v>0</v>
      </c>
      <c r="NER1360" s="84">
        <f t="shared" si="899"/>
        <v>2000000</v>
      </c>
      <c r="NES1360" s="84">
        <f t="shared" si="899"/>
        <v>0</v>
      </c>
      <c r="NET1360" s="84">
        <f t="shared" si="899"/>
        <v>0</v>
      </c>
      <c r="NEU1360" s="84">
        <f t="shared" si="899"/>
        <v>2000000</v>
      </c>
      <c r="NEV1360" s="84">
        <f t="shared" si="899"/>
        <v>2000000</v>
      </c>
      <c r="NFB1360" s="84" t="s">
        <v>247</v>
      </c>
      <c r="NFC1360" s="84" t="s">
        <v>4692</v>
      </c>
      <c r="NFD1360" s="84">
        <f>NFD1356</f>
        <v>0</v>
      </c>
      <c r="NFE1360" s="84">
        <f t="shared" si="899"/>
        <v>0</v>
      </c>
      <c r="NFF1360" s="84">
        <f t="shared" si="899"/>
        <v>0</v>
      </c>
      <c r="NFG1360" s="84">
        <f t="shared" si="899"/>
        <v>0</v>
      </c>
      <c r="NFH1360" s="84">
        <f t="shared" si="899"/>
        <v>2000000</v>
      </c>
      <c r="NFI1360" s="84">
        <f t="shared" si="899"/>
        <v>0</v>
      </c>
      <c r="NFJ1360" s="84">
        <f t="shared" si="899"/>
        <v>0</v>
      </c>
      <c r="NFK1360" s="84">
        <f t="shared" si="899"/>
        <v>2000000</v>
      </c>
      <c r="NFL1360" s="84">
        <f t="shared" si="899"/>
        <v>2000000</v>
      </c>
      <c r="NFR1360" s="84" t="s">
        <v>247</v>
      </c>
      <c r="NFS1360" s="84" t="s">
        <v>4692</v>
      </c>
      <c r="NFT1360" s="84">
        <f>NFT1356</f>
        <v>0</v>
      </c>
      <c r="NFU1360" s="84">
        <f t="shared" si="899"/>
        <v>0</v>
      </c>
      <c r="NFV1360" s="84">
        <f t="shared" si="899"/>
        <v>0</v>
      </c>
      <c r="NFW1360" s="84">
        <f t="shared" si="899"/>
        <v>0</v>
      </c>
      <c r="NFX1360" s="84">
        <f t="shared" si="899"/>
        <v>2000000</v>
      </c>
      <c r="NFY1360" s="84">
        <f t="shared" si="899"/>
        <v>0</v>
      </c>
      <c r="NFZ1360" s="84">
        <f t="shared" si="899"/>
        <v>0</v>
      </c>
      <c r="NGA1360" s="84">
        <f t="shared" si="899"/>
        <v>2000000</v>
      </c>
      <c r="NGB1360" s="84">
        <f t="shared" si="899"/>
        <v>2000000</v>
      </c>
      <c r="NGH1360" s="84" t="s">
        <v>247</v>
      </c>
      <c r="NGI1360" s="84" t="s">
        <v>4692</v>
      </c>
      <c r="NGJ1360" s="84">
        <f>NGJ1356</f>
        <v>0</v>
      </c>
      <c r="NGK1360" s="84">
        <f t="shared" si="899"/>
        <v>0</v>
      </c>
      <c r="NGL1360" s="84">
        <f t="shared" si="899"/>
        <v>0</v>
      </c>
      <c r="NGM1360" s="84">
        <f t="shared" si="899"/>
        <v>0</v>
      </c>
      <c r="NGN1360" s="84">
        <f t="shared" si="899"/>
        <v>2000000</v>
      </c>
      <c r="NGO1360" s="84">
        <f t="shared" si="899"/>
        <v>0</v>
      </c>
      <c r="NGP1360" s="84">
        <f t="shared" si="899"/>
        <v>0</v>
      </c>
      <c r="NGQ1360" s="84">
        <f t="shared" si="899"/>
        <v>2000000</v>
      </c>
      <c r="NGR1360" s="84">
        <f t="shared" si="899"/>
        <v>2000000</v>
      </c>
      <c r="NGX1360" s="84" t="s">
        <v>247</v>
      </c>
      <c r="NGY1360" s="84" t="s">
        <v>4692</v>
      </c>
      <c r="NGZ1360" s="84">
        <f>NGZ1356</f>
        <v>0</v>
      </c>
      <c r="NHA1360" s="84">
        <f t="shared" si="900"/>
        <v>0</v>
      </c>
      <c r="NHB1360" s="84">
        <f t="shared" si="900"/>
        <v>0</v>
      </c>
      <c r="NHC1360" s="84">
        <f t="shared" si="900"/>
        <v>0</v>
      </c>
      <c r="NHD1360" s="84">
        <f t="shared" si="900"/>
        <v>2000000</v>
      </c>
      <c r="NHE1360" s="84">
        <f t="shared" si="900"/>
        <v>0</v>
      </c>
      <c r="NHF1360" s="84">
        <f t="shared" si="900"/>
        <v>0</v>
      </c>
      <c r="NHG1360" s="84">
        <f t="shared" si="900"/>
        <v>2000000</v>
      </c>
      <c r="NHH1360" s="84">
        <f t="shared" si="900"/>
        <v>2000000</v>
      </c>
      <c r="NHN1360" s="84" t="s">
        <v>247</v>
      </c>
      <c r="NHO1360" s="84" t="s">
        <v>4692</v>
      </c>
      <c r="NHP1360" s="84">
        <f>NHP1356</f>
        <v>0</v>
      </c>
      <c r="NHQ1360" s="84">
        <f t="shared" si="900"/>
        <v>0</v>
      </c>
      <c r="NHR1360" s="84">
        <f t="shared" si="900"/>
        <v>0</v>
      </c>
      <c r="NHS1360" s="84">
        <f t="shared" si="900"/>
        <v>0</v>
      </c>
      <c r="NHT1360" s="84">
        <f t="shared" si="900"/>
        <v>2000000</v>
      </c>
      <c r="NHU1360" s="84">
        <f t="shared" si="900"/>
        <v>0</v>
      </c>
      <c r="NHV1360" s="84">
        <f t="shared" si="900"/>
        <v>0</v>
      </c>
      <c r="NHW1360" s="84">
        <f t="shared" si="900"/>
        <v>2000000</v>
      </c>
      <c r="NHX1360" s="84">
        <f t="shared" si="900"/>
        <v>2000000</v>
      </c>
      <c r="NID1360" s="84" t="s">
        <v>247</v>
      </c>
      <c r="NIE1360" s="84" t="s">
        <v>4692</v>
      </c>
      <c r="NIF1360" s="84">
        <f>NIF1356</f>
        <v>0</v>
      </c>
      <c r="NIG1360" s="84">
        <f t="shared" si="900"/>
        <v>0</v>
      </c>
      <c r="NIH1360" s="84">
        <f t="shared" si="900"/>
        <v>0</v>
      </c>
      <c r="NII1360" s="84">
        <f t="shared" si="900"/>
        <v>0</v>
      </c>
      <c r="NIJ1360" s="84">
        <f t="shared" si="900"/>
        <v>2000000</v>
      </c>
      <c r="NIK1360" s="84">
        <f t="shared" si="900"/>
        <v>0</v>
      </c>
      <c r="NIL1360" s="84">
        <f t="shared" si="900"/>
        <v>0</v>
      </c>
      <c r="NIM1360" s="84">
        <f t="shared" si="900"/>
        <v>2000000</v>
      </c>
      <c r="NIN1360" s="84">
        <f t="shared" si="900"/>
        <v>2000000</v>
      </c>
      <c r="NIT1360" s="84" t="s">
        <v>247</v>
      </c>
      <c r="NIU1360" s="84" t="s">
        <v>4692</v>
      </c>
      <c r="NIV1360" s="84">
        <f>NIV1356</f>
        <v>0</v>
      </c>
      <c r="NIW1360" s="84">
        <f t="shared" si="900"/>
        <v>0</v>
      </c>
      <c r="NIX1360" s="84">
        <f t="shared" si="900"/>
        <v>0</v>
      </c>
      <c r="NIY1360" s="84">
        <f t="shared" si="900"/>
        <v>0</v>
      </c>
      <c r="NIZ1360" s="84">
        <f t="shared" si="900"/>
        <v>2000000</v>
      </c>
      <c r="NJA1360" s="84">
        <f t="shared" si="900"/>
        <v>0</v>
      </c>
      <c r="NJB1360" s="84">
        <f t="shared" si="900"/>
        <v>0</v>
      </c>
      <c r="NJC1360" s="84">
        <f t="shared" si="900"/>
        <v>2000000</v>
      </c>
      <c r="NJD1360" s="84">
        <f t="shared" si="900"/>
        <v>2000000</v>
      </c>
      <c r="NJJ1360" s="84" t="s">
        <v>247</v>
      </c>
      <c r="NJK1360" s="84" t="s">
        <v>4692</v>
      </c>
      <c r="NJL1360" s="84">
        <f>NJL1356</f>
        <v>0</v>
      </c>
      <c r="NJM1360" s="84">
        <f t="shared" si="901"/>
        <v>0</v>
      </c>
      <c r="NJN1360" s="84">
        <f t="shared" si="901"/>
        <v>0</v>
      </c>
      <c r="NJO1360" s="84">
        <f t="shared" si="901"/>
        <v>0</v>
      </c>
      <c r="NJP1360" s="84">
        <f t="shared" si="901"/>
        <v>2000000</v>
      </c>
      <c r="NJQ1360" s="84">
        <f t="shared" si="901"/>
        <v>0</v>
      </c>
      <c r="NJR1360" s="84">
        <f t="shared" si="901"/>
        <v>0</v>
      </c>
      <c r="NJS1360" s="84">
        <f t="shared" si="901"/>
        <v>2000000</v>
      </c>
      <c r="NJT1360" s="84">
        <f t="shared" si="901"/>
        <v>2000000</v>
      </c>
      <c r="NJZ1360" s="84" t="s">
        <v>247</v>
      </c>
      <c r="NKA1360" s="84" t="s">
        <v>4692</v>
      </c>
      <c r="NKB1360" s="84">
        <f>NKB1356</f>
        <v>0</v>
      </c>
      <c r="NKC1360" s="84">
        <f t="shared" si="901"/>
        <v>0</v>
      </c>
      <c r="NKD1360" s="84">
        <f t="shared" si="901"/>
        <v>0</v>
      </c>
      <c r="NKE1360" s="84">
        <f t="shared" si="901"/>
        <v>0</v>
      </c>
      <c r="NKF1360" s="84">
        <f t="shared" si="901"/>
        <v>2000000</v>
      </c>
      <c r="NKG1360" s="84">
        <f t="shared" si="901"/>
        <v>0</v>
      </c>
      <c r="NKH1360" s="84">
        <f t="shared" si="901"/>
        <v>0</v>
      </c>
      <c r="NKI1360" s="84">
        <f t="shared" si="901"/>
        <v>2000000</v>
      </c>
      <c r="NKJ1360" s="84">
        <f t="shared" si="901"/>
        <v>2000000</v>
      </c>
      <c r="NKP1360" s="84" t="s">
        <v>247</v>
      </c>
      <c r="NKQ1360" s="84" t="s">
        <v>4692</v>
      </c>
      <c r="NKR1360" s="84">
        <f>NKR1356</f>
        <v>0</v>
      </c>
      <c r="NKS1360" s="84">
        <f t="shared" si="901"/>
        <v>0</v>
      </c>
      <c r="NKT1360" s="84">
        <f t="shared" si="901"/>
        <v>0</v>
      </c>
      <c r="NKU1360" s="84">
        <f t="shared" si="901"/>
        <v>0</v>
      </c>
      <c r="NKV1360" s="84">
        <f t="shared" si="901"/>
        <v>2000000</v>
      </c>
      <c r="NKW1360" s="84">
        <f t="shared" si="901"/>
        <v>0</v>
      </c>
      <c r="NKX1360" s="84">
        <f t="shared" si="901"/>
        <v>0</v>
      </c>
      <c r="NKY1360" s="84">
        <f t="shared" si="901"/>
        <v>2000000</v>
      </c>
      <c r="NKZ1360" s="84">
        <f t="shared" si="901"/>
        <v>2000000</v>
      </c>
      <c r="NLF1360" s="84" t="s">
        <v>247</v>
      </c>
      <c r="NLG1360" s="84" t="s">
        <v>4692</v>
      </c>
      <c r="NLH1360" s="84">
        <f>NLH1356</f>
        <v>0</v>
      </c>
      <c r="NLI1360" s="84">
        <f t="shared" si="901"/>
        <v>0</v>
      </c>
      <c r="NLJ1360" s="84">
        <f t="shared" si="901"/>
        <v>0</v>
      </c>
      <c r="NLK1360" s="84">
        <f t="shared" si="901"/>
        <v>0</v>
      </c>
      <c r="NLL1360" s="84">
        <f t="shared" si="901"/>
        <v>2000000</v>
      </c>
      <c r="NLM1360" s="84">
        <f t="shared" si="901"/>
        <v>0</v>
      </c>
      <c r="NLN1360" s="84">
        <f t="shared" si="901"/>
        <v>0</v>
      </c>
      <c r="NLO1360" s="84">
        <f t="shared" si="901"/>
        <v>2000000</v>
      </c>
      <c r="NLP1360" s="84">
        <f t="shared" si="901"/>
        <v>2000000</v>
      </c>
      <c r="NLV1360" s="84" t="s">
        <v>247</v>
      </c>
      <c r="NLW1360" s="84" t="s">
        <v>4692</v>
      </c>
      <c r="NLX1360" s="84">
        <f>NLX1356</f>
        <v>0</v>
      </c>
      <c r="NLY1360" s="84">
        <f t="shared" si="902"/>
        <v>0</v>
      </c>
      <c r="NLZ1360" s="84">
        <f t="shared" si="902"/>
        <v>0</v>
      </c>
      <c r="NMA1360" s="84">
        <f t="shared" si="902"/>
        <v>0</v>
      </c>
      <c r="NMB1360" s="84">
        <f t="shared" si="902"/>
        <v>2000000</v>
      </c>
      <c r="NMC1360" s="84">
        <f t="shared" si="902"/>
        <v>0</v>
      </c>
      <c r="NMD1360" s="84">
        <f t="shared" si="902"/>
        <v>0</v>
      </c>
      <c r="NME1360" s="84">
        <f t="shared" si="902"/>
        <v>2000000</v>
      </c>
      <c r="NMF1360" s="84">
        <f t="shared" si="902"/>
        <v>2000000</v>
      </c>
      <c r="NML1360" s="84" t="s">
        <v>247</v>
      </c>
      <c r="NMM1360" s="84" t="s">
        <v>4692</v>
      </c>
      <c r="NMN1360" s="84">
        <f>NMN1356</f>
        <v>0</v>
      </c>
      <c r="NMO1360" s="84">
        <f t="shared" si="902"/>
        <v>0</v>
      </c>
      <c r="NMP1360" s="84">
        <f t="shared" si="902"/>
        <v>0</v>
      </c>
      <c r="NMQ1360" s="84">
        <f t="shared" si="902"/>
        <v>0</v>
      </c>
      <c r="NMR1360" s="84">
        <f t="shared" si="902"/>
        <v>2000000</v>
      </c>
      <c r="NMS1360" s="84">
        <f t="shared" si="902"/>
        <v>0</v>
      </c>
      <c r="NMT1360" s="84">
        <f t="shared" si="902"/>
        <v>0</v>
      </c>
      <c r="NMU1360" s="84">
        <f t="shared" si="902"/>
        <v>2000000</v>
      </c>
      <c r="NMV1360" s="84">
        <f t="shared" si="902"/>
        <v>2000000</v>
      </c>
      <c r="NNB1360" s="84" t="s">
        <v>247</v>
      </c>
      <c r="NNC1360" s="84" t="s">
        <v>4692</v>
      </c>
      <c r="NND1360" s="84">
        <f>NND1356</f>
        <v>0</v>
      </c>
      <c r="NNE1360" s="84">
        <f t="shared" si="902"/>
        <v>0</v>
      </c>
      <c r="NNF1360" s="84">
        <f t="shared" si="902"/>
        <v>0</v>
      </c>
      <c r="NNG1360" s="84">
        <f t="shared" si="902"/>
        <v>0</v>
      </c>
      <c r="NNH1360" s="84">
        <f t="shared" si="902"/>
        <v>2000000</v>
      </c>
      <c r="NNI1360" s="84">
        <f t="shared" si="902"/>
        <v>0</v>
      </c>
      <c r="NNJ1360" s="84">
        <f t="shared" si="902"/>
        <v>0</v>
      </c>
      <c r="NNK1360" s="84">
        <f t="shared" si="902"/>
        <v>2000000</v>
      </c>
      <c r="NNL1360" s="84">
        <f t="shared" si="902"/>
        <v>2000000</v>
      </c>
      <c r="NNR1360" s="84" t="s">
        <v>247</v>
      </c>
      <c r="NNS1360" s="84" t="s">
        <v>4692</v>
      </c>
      <c r="NNT1360" s="84">
        <f>NNT1356</f>
        <v>0</v>
      </c>
      <c r="NNU1360" s="84">
        <f t="shared" si="902"/>
        <v>0</v>
      </c>
      <c r="NNV1360" s="84">
        <f t="shared" si="902"/>
        <v>0</v>
      </c>
      <c r="NNW1360" s="84">
        <f t="shared" si="902"/>
        <v>0</v>
      </c>
      <c r="NNX1360" s="84">
        <f t="shared" si="902"/>
        <v>2000000</v>
      </c>
      <c r="NNY1360" s="84">
        <f t="shared" si="902"/>
        <v>0</v>
      </c>
      <c r="NNZ1360" s="84">
        <f t="shared" si="902"/>
        <v>0</v>
      </c>
      <c r="NOA1360" s="84">
        <f t="shared" si="902"/>
        <v>2000000</v>
      </c>
      <c r="NOB1360" s="84">
        <f t="shared" si="902"/>
        <v>2000000</v>
      </c>
      <c r="NOH1360" s="84" t="s">
        <v>247</v>
      </c>
      <c r="NOI1360" s="84" t="s">
        <v>4692</v>
      </c>
      <c r="NOJ1360" s="84">
        <f>NOJ1356</f>
        <v>0</v>
      </c>
      <c r="NOK1360" s="84">
        <f t="shared" si="903"/>
        <v>0</v>
      </c>
      <c r="NOL1360" s="84">
        <f t="shared" si="903"/>
        <v>0</v>
      </c>
      <c r="NOM1360" s="84">
        <f t="shared" si="903"/>
        <v>0</v>
      </c>
      <c r="NON1360" s="84">
        <f t="shared" si="903"/>
        <v>2000000</v>
      </c>
      <c r="NOO1360" s="84">
        <f t="shared" si="903"/>
        <v>0</v>
      </c>
      <c r="NOP1360" s="84">
        <f t="shared" si="903"/>
        <v>0</v>
      </c>
      <c r="NOQ1360" s="84">
        <f t="shared" si="903"/>
        <v>2000000</v>
      </c>
      <c r="NOR1360" s="84">
        <f t="shared" si="903"/>
        <v>2000000</v>
      </c>
      <c r="NOX1360" s="84" t="s">
        <v>247</v>
      </c>
      <c r="NOY1360" s="84" t="s">
        <v>4692</v>
      </c>
      <c r="NOZ1360" s="84">
        <f>NOZ1356</f>
        <v>0</v>
      </c>
      <c r="NPA1360" s="84">
        <f t="shared" si="903"/>
        <v>0</v>
      </c>
      <c r="NPB1360" s="84">
        <f t="shared" si="903"/>
        <v>0</v>
      </c>
      <c r="NPC1360" s="84">
        <f t="shared" si="903"/>
        <v>0</v>
      </c>
      <c r="NPD1360" s="84">
        <f t="shared" si="903"/>
        <v>2000000</v>
      </c>
      <c r="NPE1360" s="84">
        <f t="shared" si="903"/>
        <v>0</v>
      </c>
      <c r="NPF1360" s="84">
        <f t="shared" si="903"/>
        <v>0</v>
      </c>
      <c r="NPG1360" s="84">
        <f t="shared" si="903"/>
        <v>2000000</v>
      </c>
      <c r="NPH1360" s="84">
        <f t="shared" si="903"/>
        <v>2000000</v>
      </c>
      <c r="NPN1360" s="84" t="s">
        <v>247</v>
      </c>
      <c r="NPO1360" s="84" t="s">
        <v>4692</v>
      </c>
      <c r="NPP1360" s="84">
        <f>NPP1356</f>
        <v>0</v>
      </c>
      <c r="NPQ1360" s="84">
        <f t="shared" si="903"/>
        <v>0</v>
      </c>
      <c r="NPR1360" s="84">
        <f t="shared" si="903"/>
        <v>0</v>
      </c>
      <c r="NPS1360" s="84">
        <f t="shared" si="903"/>
        <v>0</v>
      </c>
      <c r="NPT1360" s="84">
        <f t="shared" si="903"/>
        <v>2000000</v>
      </c>
      <c r="NPU1360" s="84">
        <f t="shared" si="903"/>
        <v>0</v>
      </c>
      <c r="NPV1360" s="84">
        <f t="shared" si="903"/>
        <v>0</v>
      </c>
      <c r="NPW1360" s="84">
        <f t="shared" si="903"/>
        <v>2000000</v>
      </c>
      <c r="NPX1360" s="84">
        <f t="shared" si="903"/>
        <v>2000000</v>
      </c>
      <c r="NQD1360" s="84" t="s">
        <v>247</v>
      </c>
      <c r="NQE1360" s="84" t="s">
        <v>4692</v>
      </c>
      <c r="NQF1360" s="84">
        <f>NQF1356</f>
        <v>0</v>
      </c>
      <c r="NQG1360" s="84">
        <f t="shared" si="903"/>
        <v>0</v>
      </c>
      <c r="NQH1360" s="84">
        <f t="shared" si="903"/>
        <v>0</v>
      </c>
      <c r="NQI1360" s="84">
        <f t="shared" si="903"/>
        <v>0</v>
      </c>
      <c r="NQJ1360" s="84">
        <f t="shared" si="903"/>
        <v>2000000</v>
      </c>
      <c r="NQK1360" s="84">
        <f t="shared" si="903"/>
        <v>0</v>
      </c>
      <c r="NQL1360" s="84">
        <f t="shared" si="903"/>
        <v>0</v>
      </c>
      <c r="NQM1360" s="84">
        <f t="shared" si="903"/>
        <v>2000000</v>
      </c>
      <c r="NQN1360" s="84">
        <f t="shared" si="903"/>
        <v>2000000</v>
      </c>
      <c r="NQT1360" s="84" t="s">
        <v>247</v>
      </c>
      <c r="NQU1360" s="84" t="s">
        <v>4692</v>
      </c>
      <c r="NQV1360" s="84">
        <f>NQV1356</f>
        <v>0</v>
      </c>
      <c r="NQW1360" s="84">
        <f t="shared" si="904"/>
        <v>0</v>
      </c>
      <c r="NQX1360" s="84">
        <f t="shared" si="904"/>
        <v>0</v>
      </c>
      <c r="NQY1360" s="84">
        <f t="shared" si="904"/>
        <v>0</v>
      </c>
      <c r="NQZ1360" s="84">
        <f t="shared" si="904"/>
        <v>2000000</v>
      </c>
      <c r="NRA1360" s="84">
        <f t="shared" si="904"/>
        <v>0</v>
      </c>
      <c r="NRB1360" s="84">
        <f t="shared" si="904"/>
        <v>0</v>
      </c>
      <c r="NRC1360" s="84">
        <f t="shared" si="904"/>
        <v>2000000</v>
      </c>
      <c r="NRD1360" s="84">
        <f t="shared" si="904"/>
        <v>2000000</v>
      </c>
      <c r="NRJ1360" s="84" t="s">
        <v>247</v>
      </c>
      <c r="NRK1360" s="84" t="s">
        <v>4692</v>
      </c>
      <c r="NRL1360" s="84">
        <f>NRL1356</f>
        <v>0</v>
      </c>
      <c r="NRM1360" s="84">
        <f t="shared" si="904"/>
        <v>0</v>
      </c>
      <c r="NRN1360" s="84">
        <f t="shared" si="904"/>
        <v>0</v>
      </c>
      <c r="NRO1360" s="84">
        <f t="shared" si="904"/>
        <v>0</v>
      </c>
      <c r="NRP1360" s="84">
        <f t="shared" si="904"/>
        <v>2000000</v>
      </c>
      <c r="NRQ1360" s="84">
        <f t="shared" si="904"/>
        <v>0</v>
      </c>
      <c r="NRR1360" s="84">
        <f t="shared" si="904"/>
        <v>0</v>
      </c>
      <c r="NRS1360" s="84">
        <f t="shared" si="904"/>
        <v>2000000</v>
      </c>
      <c r="NRT1360" s="84">
        <f t="shared" si="904"/>
        <v>2000000</v>
      </c>
      <c r="NRZ1360" s="84" t="s">
        <v>247</v>
      </c>
      <c r="NSA1360" s="84" t="s">
        <v>4692</v>
      </c>
      <c r="NSB1360" s="84">
        <f>NSB1356</f>
        <v>0</v>
      </c>
      <c r="NSC1360" s="84">
        <f t="shared" si="904"/>
        <v>0</v>
      </c>
      <c r="NSD1360" s="84">
        <f t="shared" si="904"/>
        <v>0</v>
      </c>
      <c r="NSE1360" s="84">
        <f t="shared" si="904"/>
        <v>0</v>
      </c>
      <c r="NSF1360" s="84">
        <f t="shared" si="904"/>
        <v>2000000</v>
      </c>
      <c r="NSG1360" s="84">
        <f t="shared" si="904"/>
        <v>0</v>
      </c>
      <c r="NSH1360" s="84">
        <f t="shared" si="904"/>
        <v>0</v>
      </c>
      <c r="NSI1360" s="84">
        <f t="shared" si="904"/>
        <v>2000000</v>
      </c>
      <c r="NSJ1360" s="84">
        <f t="shared" si="904"/>
        <v>2000000</v>
      </c>
      <c r="NSP1360" s="84" t="s">
        <v>247</v>
      </c>
      <c r="NSQ1360" s="84" t="s">
        <v>4692</v>
      </c>
      <c r="NSR1360" s="84">
        <f>NSR1356</f>
        <v>0</v>
      </c>
      <c r="NSS1360" s="84">
        <f t="shared" si="904"/>
        <v>0</v>
      </c>
      <c r="NST1360" s="84">
        <f t="shared" si="904"/>
        <v>0</v>
      </c>
      <c r="NSU1360" s="84">
        <f t="shared" si="904"/>
        <v>0</v>
      </c>
      <c r="NSV1360" s="84">
        <f t="shared" si="904"/>
        <v>2000000</v>
      </c>
      <c r="NSW1360" s="84">
        <f t="shared" si="904"/>
        <v>0</v>
      </c>
      <c r="NSX1360" s="84">
        <f t="shared" si="904"/>
        <v>0</v>
      </c>
      <c r="NSY1360" s="84">
        <f t="shared" si="904"/>
        <v>2000000</v>
      </c>
      <c r="NSZ1360" s="84">
        <f t="shared" si="904"/>
        <v>2000000</v>
      </c>
      <c r="NTF1360" s="84" t="s">
        <v>247</v>
      </c>
      <c r="NTG1360" s="84" t="s">
        <v>4692</v>
      </c>
      <c r="NTH1360" s="84">
        <f>NTH1356</f>
        <v>0</v>
      </c>
      <c r="NTI1360" s="84">
        <f t="shared" si="905"/>
        <v>0</v>
      </c>
      <c r="NTJ1360" s="84">
        <f t="shared" si="905"/>
        <v>0</v>
      </c>
      <c r="NTK1360" s="84">
        <f t="shared" si="905"/>
        <v>0</v>
      </c>
      <c r="NTL1360" s="84">
        <f t="shared" si="905"/>
        <v>2000000</v>
      </c>
      <c r="NTM1360" s="84">
        <f t="shared" si="905"/>
        <v>0</v>
      </c>
      <c r="NTN1360" s="84">
        <f t="shared" si="905"/>
        <v>0</v>
      </c>
      <c r="NTO1360" s="84">
        <f t="shared" si="905"/>
        <v>2000000</v>
      </c>
      <c r="NTP1360" s="84">
        <f t="shared" si="905"/>
        <v>2000000</v>
      </c>
      <c r="NTV1360" s="84" t="s">
        <v>247</v>
      </c>
      <c r="NTW1360" s="84" t="s">
        <v>4692</v>
      </c>
      <c r="NTX1360" s="84">
        <f>NTX1356</f>
        <v>0</v>
      </c>
      <c r="NTY1360" s="84">
        <f t="shared" si="905"/>
        <v>0</v>
      </c>
      <c r="NTZ1360" s="84">
        <f t="shared" si="905"/>
        <v>0</v>
      </c>
      <c r="NUA1360" s="84">
        <f t="shared" si="905"/>
        <v>0</v>
      </c>
      <c r="NUB1360" s="84">
        <f t="shared" si="905"/>
        <v>2000000</v>
      </c>
      <c r="NUC1360" s="84">
        <f t="shared" si="905"/>
        <v>0</v>
      </c>
      <c r="NUD1360" s="84">
        <f t="shared" si="905"/>
        <v>0</v>
      </c>
      <c r="NUE1360" s="84">
        <f t="shared" si="905"/>
        <v>2000000</v>
      </c>
      <c r="NUF1360" s="84">
        <f t="shared" si="905"/>
        <v>2000000</v>
      </c>
      <c r="NUL1360" s="84" t="s">
        <v>247</v>
      </c>
      <c r="NUM1360" s="84" t="s">
        <v>4692</v>
      </c>
      <c r="NUN1360" s="84">
        <f>NUN1356</f>
        <v>0</v>
      </c>
      <c r="NUO1360" s="84">
        <f t="shared" si="905"/>
        <v>0</v>
      </c>
      <c r="NUP1360" s="84">
        <f t="shared" si="905"/>
        <v>0</v>
      </c>
      <c r="NUQ1360" s="84">
        <f t="shared" si="905"/>
        <v>0</v>
      </c>
      <c r="NUR1360" s="84">
        <f t="shared" si="905"/>
        <v>2000000</v>
      </c>
      <c r="NUS1360" s="84">
        <f t="shared" si="905"/>
        <v>0</v>
      </c>
      <c r="NUT1360" s="84">
        <f t="shared" si="905"/>
        <v>0</v>
      </c>
      <c r="NUU1360" s="84">
        <f t="shared" si="905"/>
        <v>2000000</v>
      </c>
      <c r="NUV1360" s="84">
        <f t="shared" si="905"/>
        <v>2000000</v>
      </c>
      <c r="NVB1360" s="84" t="s">
        <v>247</v>
      </c>
      <c r="NVC1360" s="84" t="s">
        <v>4692</v>
      </c>
      <c r="NVD1360" s="84">
        <f>NVD1356</f>
        <v>0</v>
      </c>
      <c r="NVE1360" s="84">
        <f t="shared" si="905"/>
        <v>0</v>
      </c>
      <c r="NVF1360" s="84">
        <f t="shared" si="905"/>
        <v>0</v>
      </c>
      <c r="NVG1360" s="84">
        <f t="shared" si="905"/>
        <v>0</v>
      </c>
      <c r="NVH1360" s="84">
        <f t="shared" si="905"/>
        <v>2000000</v>
      </c>
      <c r="NVI1360" s="84">
        <f t="shared" si="905"/>
        <v>0</v>
      </c>
      <c r="NVJ1360" s="84">
        <f t="shared" si="905"/>
        <v>0</v>
      </c>
      <c r="NVK1360" s="84">
        <f t="shared" si="905"/>
        <v>2000000</v>
      </c>
      <c r="NVL1360" s="84">
        <f t="shared" si="905"/>
        <v>2000000</v>
      </c>
      <c r="NVR1360" s="84" t="s">
        <v>247</v>
      </c>
      <c r="NVS1360" s="84" t="s">
        <v>4692</v>
      </c>
      <c r="NVT1360" s="84">
        <f>NVT1356</f>
        <v>0</v>
      </c>
      <c r="NVU1360" s="84">
        <f t="shared" si="906"/>
        <v>0</v>
      </c>
      <c r="NVV1360" s="84">
        <f t="shared" si="906"/>
        <v>0</v>
      </c>
      <c r="NVW1360" s="84">
        <f t="shared" si="906"/>
        <v>0</v>
      </c>
      <c r="NVX1360" s="84">
        <f t="shared" si="906"/>
        <v>2000000</v>
      </c>
      <c r="NVY1360" s="84">
        <f t="shared" si="906"/>
        <v>0</v>
      </c>
      <c r="NVZ1360" s="84">
        <f t="shared" si="906"/>
        <v>0</v>
      </c>
      <c r="NWA1360" s="84">
        <f t="shared" si="906"/>
        <v>2000000</v>
      </c>
      <c r="NWB1360" s="84">
        <f t="shared" si="906"/>
        <v>2000000</v>
      </c>
      <c r="NWH1360" s="84" t="s">
        <v>247</v>
      </c>
      <c r="NWI1360" s="84" t="s">
        <v>4692</v>
      </c>
      <c r="NWJ1360" s="84">
        <f>NWJ1356</f>
        <v>0</v>
      </c>
      <c r="NWK1360" s="84">
        <f t="shared" si="906"/>
        <v>0</v>
      </c>
      <c r="NWL1360" s="84">
        <f t="shared" si="906"/>
        <v>0</v>
      </c>
      <c r="NWM1360" s="84">
        <f t="shared" si="906"/>
        <v>0</v>
      </c>
      <c r="NWN1360" s="84">
        <f t="shared" si="906"/>
        <v>2000000</v>
      </c>
      <c r="NWO1360" s="84">
        <f t="shared" si="906"/>
        <v>0</v>
      </c>
      <c r="NWP1360" s="84">
        <f t="shared" si="906"/>
        <v>0</v>
      </c>
      <c r="NWQ1360" s="84">
        <f t="shared" si="906"/>
        <v>2000000</v>
      </c>
      <c r="NWR1360" s="84">
        <f t="shared" si="906"/>
        <v>2000000</v>
      </c>
      <c r="NWX1360" s="84" t="s">
        <v>247</v>
      </c>
      <c r="NWY1360" s="84" t="s">
        <v>4692</v>
      </c>
      <c r="NWZ1360" s="84">
        <f>NWZ1356</f>
        <v>0</v>
      </c>
      <c r="NXA1360" s="84">
        <f t="shared" si="906"/>
        <v>0</v>
      </c>
      <c r="NXB1360" s="84">
        <f t="shared" si="906"/>
        <v>0</v>
      </c>
      <c r="NXC1360" s="84">
        <f t="shared" si="906"/>
        <v>0</v>
      </c>
      <c r="NXD1360" s="84">
        <f t="shared" si="906"/>
        <v>2000000</v>
      </c>
      <c r="NXE1360" s="84">
        <f t="shared" si="906"/>
        <v>0</v>
      </c>
      <c r="NXF1360" s="84">
        <f t="shared" si="906"/>
        <v>0</v>
      </c>
      <c r="NXG1360" s="84">
        <f t="shared" si="906"/>
        <v>2000000</v>
      </c>
      <c r="NXH1360" s="84">
        <f t="shared" si="906"/>
        <v>2000000</v>
      </c>
      <c r="NXN1360" s="84" t="s">
        <v>247</v>
      </c>
      <c r="NXO1360" s="84" t="s">
        <v>4692</v>
      </c>
      <c r="NXP1360" s="84">
        <f>NXP1356</f>
        <v>0</v>
      </c>
      <c r="NXQ1360" s="84">
        <f t="shared" si="906"/>
        <v>0</v>
      </c>
      <c r="NXR1360" s="84">
        <f t="shared" si="906"/>
        <v>0</v>
      </c>
      <c r="NXS1360" s="84">
        <f t="shared" si="906"/>
        <v>0</v>
      </c>
      <c r="NXT1360" s="84">
        <f t="shared" si="906"/>
        <v>2000000</v>
      </c>
      <c r="NXU1360" s="84">
        <f t="shared" si="906"/>
        <v>0</v>
      </c>
      <c r="NXV1360" s="84">
        <f t="shared" si="906"/>
        <v>0</v>
      </c>
      <c r="NXW1360" s="84">
        <f t="shared" si="906"/>
        <v>2000000</v>
      </c>
      <c r="NXX1360" s="84">
        <f t="shared" si="906"/>
        <v>2000000</v>
      </c>
      <c r="NYD1360" s="84" t="s">
        <v>247</v>
      </c>
      <c r="NYE1360" s="84" t="s">
        <v>4692</v>
      </c>
      <c r="NYF1360" s="84">
        <f>NYF1356</f>
        <v>0</v>
      </c>
      <c r="NYG1360" s="84">
        <f t="shared" si="907"/>
        <v>0</v>
      </c>
      <c r="NYH1360" s="84">
        <f t="shared" si="907"/>
        <v>0</v>
      </c>
      <c r="NYI1360" s="84">
        <f t="shared" si="907"/>
        <v>0</v>
      </c>
      <c r="NYJ1360" s="84">
        <f t="shared" si="907"/>
        <v>2000000</v>
      </c>
      <c r="NYK1360" s="84">
        <f t="shared" si="907"/>
        <v>0</v>
      </c>
      <c r="NYL1360" s="84">
        <f t="shared" si="907"/>
        <v>0</v>
      </c>
      <c r="NYM1360" s="84">
        <f t="shared" si="907"/>
        <v>2000000</v>
      </c>
      <c r="NYN1360" s="84">
        <f t="shared" si="907"/>
        <v>2000000</v>
      </c>
      <c r="NYT1360" s="84" t="s">
        <v>247</v>
      </c>
      <c r="NYU1360" s="84" t="s">
        <v>4692</v>
      </c>
      <c r="NYV1360" s="84">
        <f>NYV1356</f>
        <v>0</v>
      </c>
      <c r="NYW1360" s="84">
        <f t="shared" si="907"/>
        <v>0</v>
      </c>
      <c r="NYX1360" s="84">
        <f t="shared" si="907"/>
        <v>0</v>
      </c>
      <c r="NYY1360" s="84">
        <f t="shared" si="907"/>
        <v>0</v>
      </c>
      <c r="NYZ1360" s="84">
        <f t="shared" si="907"/>
        <v>2000000</v>
      </c>
      <c r="NZA1360" s="84">
        <f t="shared" si="907"/>
        <v>0</v>
      </c>
      <c r="NZB1360" s="84">
        <f t="shared" si="907"/>
        <v>0</v>
      </c>
      <c r="NZC1360" s="84">
        <f t="shared" si="907"/>
        <v>2000000</v>
      </c>
      <c r="NZD1360" s="84">
        <f t="shared" si="907"/>
        <v>2000000</v>
      </c>
      <c r="NZJ1360" s="84" t="s">
        <v>247</v>
      </c>
      <c r="NZK1360" s="84" t="s">
        <v>4692</v>
      </c>
      <c r="NZL1360" s="84">
        <f>NZL1356</f>
        <v>0</v>
      </c>
      <c r="NZM1360" s="84">
        <f t="shared" si="907"/>
        <v>0</v>
      </c>
      <c r="NZN1360" s="84">
        <f t="shared" si="907"/>
        <v>0</v>
      </c>
      <c r="NZO1360" s="84">
        <f t="shared" si="907"/>
        <v>0</v>
      </c>
      <c r="NZP1360" s="84">
        <f t="shared" si="907"/>
        <v>2000000</v>
      </c>
      <c r="NZQ1360" s="84">
        <f t="shared" si="907"/>
        <v>0</v>
      </c>
      <c r="NZR1360" s="84">
        <f t="shared" si="907"/>
        <v>0</v>
      </c>
      <c r="NZS1360" s="84">
        <f t="shared" si="907"/>
        <v>2000000</v>
      </c>
      <c r="NZT1360" s="84">
        <f t="shared" si="907"/>
        <v>2000000</v>
      </c>
      <c r="NZZ1360" s="84" t="s">
        <v>247</v>
      </c>
      <c r="OAA1360" s="84" t="s">
        <v>4692</v>
      </c>
      <c r="OAB1360" s="84">
        <f>OAB1356</f>
        <v>0</v>
      </c>
      <c r="OAC1360" s="84">
        <f t="shared" si="907"/>
        <v>0</v>
      </c>
      <c r="OAD1360" s="84">
        <f t="shared" si="907"/>
        <v>0</v>
      </c>
      <c r="OAE1360" s="84">
        <f t="shared" si="907"/>
        <v>0</v>
      </c>
      <c r="OAF1360" s="84">
        <f t="shared" si="907"/>
        <v>2000000</v>
      </c>
      <c r="OAG1360" s="84">
        <f t="shared" si="907"/>
        <v>0</v>
      </c>
      <c r="OAH1360" s="84">
        <f t="shared" si="907"/>
        <v>0</v>
      </c>
      <c r="OAI1360" s="84">
        <f t="shared" si="907"/>
        <v>2000000</v>
      </c>
      <c r="OAJ1360" s="84">
        <f t="shared" si="907"/>
        <v>2000000</v>
      </c>
      <c r="OAP1360" s="84" t="s">
        <v>247</v>
      </c>
      <c r="OAQ1360" s="84" t="s">
        <v>4692</v>
      </c>
      <c r="OAR1360" s="84">
        <f>OAR1356</f>
        <v>0</v>
      </c>
      <c r="OAS1360" s="84">
        <f t="shared" si="908"/>
        <v>0</v>
      </c>
      <c r="OAT1360" s="84">
        <f t="shared" si="908"/>
        <v>0</v>
      </c>
      <c r="OAU1360" s="84">
        <f t="shared" si="908"/>
        <v>0</v>
      </c>
      <c r="OAV1360" s="84">
        <f t="shared" si="908"/>
        <v>2000000</v>
      </c>
      <c r="OAW1360" s="84">
        <f t="shared" si="908"/>
        <v>0</v>
      </c>
      <c r="OAX1360" s="84">
        <f t="shared" si="908"/>
        <v>0</v>
      </c>
      <c r="OAY1360" s="84">
        <f t="shared" si="908"/>
        <v>2000000</v>
      </c>
      <c r="OAZ1360" s="84">
        <f t="shared" si="908"/>
        <v>2000000</v>
      </c>
      <c r="OBF1360" s="84" t="s">
        <v>247</v>
      </c>
      <c r="OBG1360" s="84" t="s">
        <v>4692</v>
      </c>
      <c r="OBH1360" s="84">
        <f>OBH1356</f>
        <v>0</v>
      </c>
      <c r="OBI1360" s="84">
        <f t="shared" si="908"/>
        <v>0</v>
      </c>
      <c r="OBJ1360" s="84">
        <f t="shared" si="908"/>
        <v>0</v>
      </c>
      <c r="OBK1360" s="84">
        <f t="shared" si="908"/>
        <v>0</v>
      </c>
      <c r="OBL1360" s="84">
        <f t="shared" si="908"/>
        <v>2000000</v>
      </c>
      <c r="OBM1360" s="84">
        <f t="shared" si="908"/>
        <v>0</v>
      </c>
      <c r="OBN1360" s="84">
        <f t="shared" si="908"/>
        <v>0</v>
      </c>
      <c r="OBO1360" s="84">
        <f t="shared" si="908"/>
        <v>2000000</v>
      </c>
      <c r="OBP1360" s="84">
        <f t="shared" si="908"/>
        <v>2000000</v>
      </c>
      <c r="OBV1360" s="84" t="s">
        <v>247</v>
      </c>
      <c r="OBW1360" s="84" t="s">
        <v>4692</v>
      </c>
      <c r="OBX1360" s="84">
        <f>OBX1356</f>
        <v>0</v>
      </c>
      <c r="OBY1360" s="84">
        <f t="shared" si="908"/>
        <v>0</v>
      </c>
      <c r="OBZ1360" s="84">
        <f t="shared" si="908"/>
        <v>0</v>
      </c>
      <c r="OCA1360" s="84">
        <f t="shared" si="908"/>
        <v>0</v>
      </c>
      <c r="OCB1360" s="84">
        <f t="shared" si="908"/>
        <v>2000000</v>
      </c>
      <c r="OCC1360" s="84">
        <f t="shared" si="908"/>
        <v>0</v>
      </c>
      <c r="OCD1360" s="84">
        <f t="shared" si="908"/>
        <v>0</v>
      </c>
      <c r="OCE1360" s="84">
        <f t="shared" si="908"/>
        <v>2000000</v>
      </c>
      <c r="OCF1360" s="84">
        <f t="shared" si="908"/>
        <v>2000000</v>
      </c>
      <c r="OCL1360" s="84" t="s">
        <v>247</v>
      </c>
      <c r="OCM1360" s="84" t="s">
        <v>4692</v>
      </c>
      <c r="OCN1360" s="84">
        <f>OCN1356</f>
        <v>0</v>
      </c>
      <c r="OCO1360" s="84">
        <f t="shared" si="908"/>
        <v>0</v>
      </c>
      <c r="OCP1360" s="84">
        <f t="shared" si="908"/>
        <v>0</v>
      </c>
      <c r="OCQ1360" s="84">
        <f t="shared" si="908"/>
        <v>0</v>
      </c>
      <c r="OCR1360" s="84">
        <f t="shared" si="908"/>
        <v>2000000</v>
      </c>
      <c r="OCS1360" s="84">
        <f t="shared" si="908"/>
        <v>0</v>
      </c>
      <c r="OCT1360" s="84">
        <f t="shared" si="908"/>
        <v>0</v>
      </c>
      <c r="OCU1360" s="84">
        <f t="shared" si="908"/>
        <v>2000000</v>
      </c>
      <c r="OCV1360" s="84">
        <f t="shared" si="908"/>
        <v>2000000</v>
      </c>
      <c r="ODB1360" s="84" t="s">
        <v>247</v>
      </c>
      <c r="ODC1360" s="84" t="s">
        <v>4692</v>
      </c>
      <c r="ODD1360" s="84">
        <f>ODD1356</f>
        <v>0</v>
      </c>
      <c r="ODE1360" s="84">
        <f t="shared" si="909"/>
        <v>0</v>
      </c>
      <c r="ODF1360" s="84">
        <f t="shared" si="909"/>
        <v>0</v>
      </c>
      <c r="ODG1360" s="84">
        <f t="shared" si="909"/>
        <v>0</v>
      </c>
      <c r="ODH1360" s="84">
        <f t="shared" si="909"/>
        <v>2000000</v>
      </c>
      <c r="ODI1360" s="84">
        <f t="shared" si="909"/>
        <v>0</v>
      </c>
      <c r="ODJ1360" s="84">
        <f t="shared" si="909"/>
        <v>0</v>
      </c>
      <c r="ODK1360" s="84">
        <f t="shared" si="909"/>
        <v>2000000</v>
      </c>
      <c r="ODL1360" s="84">
        <f t="shared" si="909"/>
        <v>2000000</v>
      </c>
      <c r="ODR1360" s="84" t="s">
        <v>247</v>
      </c>
      <c r="ODS1360" s="84" t="s">
        <v>4692</v>
      </c>
      <c r="ODT1360" s="84">
        <f>ODT1356</f>
        <v>0</v>
      </c>
      <c r="ODU1360" s="84">
        <f t="shared" si="909"/>
        <v>0</v>
      </c>
      <c r="ODV1360" s="84">
        <f t="shared" si="909"/>
        <v>0</v>
      </c>
      <c r="ODW1360" s="84">
        <f t="shared" si="909"/>
        <v>0</v>
      </c>
      <c r="ODX1360" s="84">
        <f t="shared" si="909"/>
        <v>2000000</v>
      </c>
      <c r="ODY1360" s="84">
        <f t="shared" si="909"/>
        <v>0</v>
      </c>
      <c r="ODZ1360" s="84">
        <f t="shared" si="909"/>
        <v>0</v>
      </c>
      <c r="OEA1360" s="84">
        <f t="shared" si="909"/>
        <v>2000000</v>
      </c>
      <c r="OEB1360" s="84">
        <f t="shared" si="909"/>
        <v>2000000</v>
      </c>
      <c r="OEH1360" s="84" t="s">
        <v>247</v>
      </c>
      <c r="OEI1360" s="84" t="s">
        <v>4692</v>
      </c>
      <c r="OEJ1360" s="84">
        <f>OEJ1356</f>
        <v>0</v>
      </c>
      <c r="OEK1360" s="84">
        <f t="shared" si="909"/>
        <v>0</v>
      </c>
      <c r="OEL1360" s="84">
        <f t="shared" si="909"/>
        <v>0</v>
      </c>
      <c r="OEM1360" s="84">
        <f t="shared" si="909"/>
        <v>0</v>
      </c>
      <c r="OEN1360" s="84">
        <f t="shared" si="909"/>
        <v>2000000</v>
      </c>
      <c r="OEO1360" s="84">
        <f t="shared" si="909"/>
        <v>0</v>
      </c>
      <c r="OEP1360" s="84">
        <f t="shared" si="909"/>
        <v>0</v>
      </c>
      <c r="OEQ1360" s="84">
        <f t="shared" si="909"/>
        <v>2000000</v>
      </c>
      <c r="OER1360" s="84">
        <f t="shared" si="909"/>
        <v>2000000</v>
      </c>
      <c r="OEX1360" s="84" t="s">
        <v>247</v>
      </c>
      <c r="OEY1360" s="84" t="s">
        <v>4692</v>
      </c>
      <c r="OEZ1360" s="84">
        <f>OEZ1356</f>
        <v>0</v>
      </c>
      <c r="OFA1360" s="84">
        <f t="shared" si="909"/>
        <v>0</v>
      </c>
      <c r="OFB1360" s="84">
        <f t="shared" si="909"/>
        <v>0</v>
      </c>
      <c r="OFC1360" s="84">
        <f t="shared" si="909"/>
        <v>0</v>
      </c>
      <c r="OFD1360" s="84">
        <f t="shared" si="909"/>
        <v>2000000</v>
      </c>
      <c r="OFE1360" s="84">
        <f t="shared" si="909"/>
        <v>0</v>
      </c>
      <c r="OFF1360" s="84">
        <f t="shared" si="909"/>
        <v>0</v>
      </c>
      <c r="OFG1360" s="84">
        <f t="shared" si="909"/>
        <v>2000000</v>
      </c>
      <c r="OFH1360" s="84">
        <f t="shared" si="909"/>
        <v>2000000</v>
      </c>
      <c r="OFN1360" s="84" t="s">
        <v>247</v>
      </c>
      <c r="OFO1360" s="84" t="s">
        <v>4692</v>
      </c>
      <c r="OFP1360" s="84">
        <f>OFP1356</f>
        <v>0</v>
      </c>
      <c r="OFQ1360" s="84">
        <f t="shared" si="910"/>
        <v>0</v>
      </c>
      <c r="OFR1360" s="84">
        <f t="shared" si="910"/>
        <v>0</v>
      </c>
      <c r="OFS1360" s="84">
        <f t="shared" si="910"/>
        <v>0</v>
      </c>
      <c r="OFT1360" s="84">
        <f t="shared" si="910"/>
        <v>2000000</v>
      </c>
      <c r="OFU1360" s="84">
        <f t="shared" si="910"/>
        <v>0</v>
      </c>
      <c r="OFV1360" s="84">
        <f t="shared" si="910"/>
        <v>0</v>
      </c>
      <c r="OFW1360" s="84">
        <f t="shared" si="910"/>
        <v>2000000</v>
      </c>
      <c r="OFX1360" s="84">
        <f t="shared" si="910"/>
        <v>2000000</v>
      </c>
      <c r="OGD1360" s="84" t="s">
        <v>247</v>
      </c>
      <c r="OGE1360" s="84" t="s">
        <v>4692</v>
      </c>
      <c r="OGF1360" s="84">
        <f>OGF1356</f>
        <v>0</v>
      </c>
      <c r="OGG1360" s="84">
        <f t="shared" si="910"/>
        <v>0</v>
      </c>
      <c r="OGH1360" s="84">
        <f t="shared" si="910"/>
        <v>0</v>
      </c>
      <c r="OGI1360" s="84">
        <f t="shared" si="910"/>
        <v>0</v>
      </c>
      <c r="OGJ1360" s="84">
        <f t="shared" si="910"/>
        <v>2000000</v>
      </c>
      <c r="OGK1360" s="84">
        <f t="shared" si="910"/>
        <v>0</v>
      </c>
      <c r="OGL1360" s="84">
        <f t="shared" si="910"/>
        <v>0</v>
      </c>
      <c r="OGM1360" s="84">
        <f t="shared" si="910"/>
        <v>2000000</v>
      </c>
      <c r="OGN1360" s="84">
        <f t="shared" si="910"/>
        <v>2000000</v>
      </c>
      <c r="OGT1360" s="84" t="s">
        <v>247</v>
      </c>
      <c r="OGU1360" s="84" t="s">
        <v>4692</v>
      </c>
      <c r="OGV1360" s="84">
        <f>OGV1356</f>
        <v>0</v>
      </c>
      <c r="OGW1360" s="84">
        <f t="shared" si="910"/>
        <v>0</v>
      </c>
      <c r="OGX1360" s="84">
        <f t="shared" si="910"/>
        <v>0</v>
      </c>
      <c r="OGY1360" s="84">
        <f t="shared" si="910"/>
        <v>0</v>
      </c>
      <c r="OGZ1360" s="84">
        <f t="shared" si="910"/>
        <v>2000000</v>
      </c>
      <c r="OHA1360" s="84">
        <f t="shared" si="910"/>
        <v>0</v>
      </c>
      <c r="OHB1360" s="84">
        <f t="shared" si="910"/>
        <v>0</v>
      </c>
      <c r="OHC1360" s="84">
        <f t="shared" si="910"/>
        <v>2000000</v>
      </c>
      <c r="OHD1360" s="84">
        <f t="shared" si="910"/>
        <v>2000000</v>
      </c>
      <c r="OHJ1360" s="84" t="s">
        <v>247</v>
      </c>
      <c r="OHK1360" s="84" t="s">
        <v>4692</v>
      </c>
      <c r="OHL1360" s="84">
        <f>OHL1356</f>
        <v>0</v>
      </c>
      <c r="OHM1360" s="84">
        <f t="shared" si="910"/>
        <v>0</v>
      </c>
      <c r="OHN1360" s="84">
        <f t="shared" si="910"/>
        <v>0</v>
      </c>
      <c r="OHO1360" s="84">
        <f t="shared" si="910"/>
        <v>0</v>
      </c>
      <c r="OHP1360" s="84">
        <f t="shared" si="910"/>
        <v>2000000</v>
      </c>
      <c r="OHQ1360" s="84">
        <f t="shared" si="910"/>
        <v>0</v>
      </c>
      <c r="OHR1360" s="84">
        <f t="shared" si="910"/>
        <v>0</v>
      </c>
      <c r="OHS1360" s="84">
        <f t="shared" si="910"/>
        <v>2000000</v>
      </c>
      <c r="OHT1360" s="84">
        <f t="shared" si="910"/>
        <v>2000000</v>
      </c>
      <c r="OHZ1360" s="84" t="s">
        <v>247</v>
      </c>
      <c r="OIA1360" s="84" t="s">
        <v>4692</v>
      </c>
      <c r="OIB1360" s="84">
        <f>OIB1356</f>
        <v>0</v>
      </c>
      <c r="OIC1360" s="84">
        <f t="shared" si="911"/>
        <v>0</v>
      </c>
      <c r="OID1360" s="84">
        <f t="shared" si="911"/>
        <v>0</v>
      </c>
      <c r="OIE1360" s="84">
        <f t="shared" si="911"/>
        <v>0</v>
      </c>
      <c r="OIF1360" s="84">
        <f t="shared" si="911"/>
        <v>2000000</v>
      </c>
      <c r="OIG1360" s="84">
        <f t="shared" si="911"/>
        <v>0</v>
      </c>
      <c r="OIH1360" s="84">
        <f t="shared" si="911"/>
        <v>0</v>
      </c>
      <c r="OII1360" s="84">
        <f t="shared" si="911"/>
        <v>2000000</v>
      </c>
      <c r="OIJ1360" s="84">
        <f t="shared" si="911"/>
        <v>2000000</v>
      </c>
      <c r="OIP1360" s="84" t="s">
        <v>247</v>
      </c>
      <c r="OIQ1360" s="84" t="s">
        <v>4692</v>
      </c>
      <c r="OIR1360" s="84">
        <f>OIR1356</f>
        <v>0</v>
      </c>
      <c r="OIS1360" s="84">
        <f t="shared" si="911"/>
        <v>0</v>
      </c>
      <c r="OIT1360" s="84">
        <f t="shared" si="911"/>
        <v>0</v>
      </c>
      <c r="OIU1360" s="84">
        <f t="shared" si="911"/>
        <v>0</v>
      </c>
      <c r="OIV1360" s="84">
        <f t="shared" si="911"/>
        <v>2000000</v>
      </c>
      <c r="OIW1360" s="84">
        <f t="shared" si="911"/>
        <v>0</v>
      </c>
      <c r="OIX1360" s="84">
        <f t="shared" si="911"/>
        <v>0</v>
      </c>
      <c r="OIY1360" s="84">
        <f t="shared" si="911"/>
        <v>2000000</v>
      </c>
      <c r="OIZ1360" s="84">
        <f t="shared" si="911"/>
        <v>2000000</v>
      </c>
      <c r="OJF1360" s="84" t="s">
        <v>247</v>
      </c>
      <c r="OJG1360" s="84" t="s">
        <v>4692</v>
      </c>
      <c r="OJH1360" s="84">
        <f>OJH1356</f>
        <v>0</v>
      </c>
      <c r="OJI1360" s="84">
        <f t="shared" si="911"/>
        <v>0</v>
      </c>
      <c r="OJJ1360" s="84">
        <f t="shared" si="911"/>
        <v>0</v>
      </c>
      <c r="OJK1360" s="84">
        <f t="shared" si="911"/>
        <v>0</v>
      </c>
      <c r="OJL1360" s="84">
        <f t="shared" si="911"/>
        <v>2000000</v>
      </c>
      <c r="OJM1360" s="84">
        <f t="shared" si="911"/>
        <v>0</v>
      </c>
      <c r="OJN1360" s="84">
        <f t="shared" si="911"/>
        <v>0</v>
      </c>
      <c r="OJO1360" s="84">
        <f t="shared" si="911"/>
        <v>2000000</v>
      </c>
      <c r="OJP1360" s="84">
        <f t="shared" si="911"/>
        <v>2000000</v>
      </c>
      <c r="OJV1360" s="84" t="s">
        <v>247</v>
      </c>
      <c r="OJW1360" s="84" t="s">
        <v>4692</v>
      </c>
      <c r="OJX1360" s="84">
        <f>OJX1356</f>
        <v>0</v>
      </c>
      <c r="OJY1360" s="84">
        <f t="shared" si="911"/>
        <v>0</v>
      </c>
      <c r="OJZ1360" s="84">
        <f t="shared" si="911"/>
        <v>0</v>
      </c>
      <c r="OKA1360" s="84">
        <f t="shared" si="911"/>
        <v>0</v>
      </c>
      <c r="OKB1360" s="84">
        <f t="shared" si="911"/>
        <v>2000000</v>
      </c>
      <c r="OKC1360" s="84">
        <f t="shared" si="911"/>
        <v>0</v>
      </c>
      <c r="OKD1360" s="84">
        <f t="shared" si="911"/>
        <v>0</v>
      </c>
      <c r="OKE1360" s="84">
        <f t="shared" si="911"/>
        <v>2000000</v>
      </c>
      <c r="OKF1360" s="84">
        <f t="shared" si="911"/>
        <v>2000000</v>
      </c>
      <c r="OKL1360" s="84" t="s">
        <v>247</v>
      </c>
      <c r="OKM1360" s="84" t="s">
        <v>4692</v>
      </c>
      <c r="OKN1360" s="84">
        <f>OKN1356</f>
        <v>0</v>
      </c>
      <c r="OKO1360" s="84">
        <f t="shared" si="912"/>
        <v>0</v>
      </c>
      <c r="OKP1360" s="84">
        <f t="shared" si="912"/>
        <v>0</v>
      </c>
      <c r="OKQ1360" s="84">
        <f t="shared" si="912"/>
        <v>0</v>
      </c>
      <c r="OKR1360" s="84">
        <f t="shared" si="912"/>
        <v>2000000</v>
      </c>
      <c r="OKS1360" s="84">
        <f t="shared" si="912"/>
        <v>0</v>
      </c>
      <c r="OKT1360" s="84">
        <f t="shared" si="912"/>
        <v>0</v>
      </c>
      <c r="OKU1360" s="84">
        <f t="shared" si="912"/>
        <v>2000000</v>
      </c>
      <c r="OKV1360" s="84">
        <f t="shared" si="912"/>
        <v>2000000</v>
      </c>
      <c r="OLB1360" s="84" t="s">
        <v>247</v>
      </c>
      <c r="OLC1360" s="84" t="s">
        <v>4692</v>
      </c>
      <c r="OLD1360" s="84">
        <f>OLD1356</f>
        <v>0</v>
      </c>
      <c r="OLE1360" s="84">
        <f t="shared" si="912"/>
        <v>0</v>
      </c>
      <c r="OLF1360" s="84">
        <f t="shared" si="912"/>
        <v>0</v>
      </c>
      <c r="OLG1360" s="84">
        <f t="shared" si="912"/>
        <v>0</v>
      </c>
      <c r="OLH1360" s="84">
        <f t="shared" si="912"/>
        <v>2000000</v>
      </c>
      <c r="OLI1360" s="84">
        <f t="shared" si="912"/>
        <v>0</v>
      </c>
      <c r="OLJ1360" s="84">
        <f t="shared" si="912"/>
        <v>0</v>
      </c>
      <c r="OLK1360" s="84">
        <f t="shared" si="912"/>
        <v>2000000</v>
      </c>
      <c r="OLL1360" s="84">
        <f t="shared" si="912"/>
        <v>2000000</v>
      </c>
      <c r="OLR1360" s="84" t="s">
        <v>247</v>
      </c>
      <c r="OLS1360" s="84" t="s">
        <v>4692</v>
      </c>
      <c r="OLT1360" s="84">
        <f>OLT1356</f>
        <v>0</v>
      </c>
      <c r="OLU1360" s="84">
        <f t="shared" si="912"/>
        <v>0</v>
      </c>
      <c r="OLV1360" s="84">
        <f t="shared" si="912"/>
        <v>0</v>
      </c>
      <c r="OLW1360" s="84">
        <f t="shared" si="912"/>
        <v>0</v>
      </c>
      <c r="OLX1360" s="84">
        <f t="shared" si="912"/>
        <v>2000000</v>
      </c>
      <c r="OLY1360" s="84">
        <f t="shared" si="912"/>
        <v>0</v>
      </c>
      <c r="OLZ1360" s="84">
        <f t="shared" si="912"/>
        <v>0</v>
      </c>
      <c r="OMA1360" s="84">
        <f t="shared" si="912"/>
        <v>2000000</v>
      </c>
      <c r="OMB1360" s="84">
        <f t="shared" si="912"/>
        <v>2000000</v>
      </c>
      <c r="OMH1360" s="84" t="s">
        <v>247</v>
      </c>
      <c r="OMI1360" s="84" t="s">
        <v>4692</v>
      </c>
      <c r="OMJ1360" s="84">
        <f>OMJ1356</f>
        <v>0</v>
      </c>
      <c r="OMK1360" s="84">
        <f t="shared" si="912"/>
        <v>0</v>
      </c>
      <c r="OML1360" s="84">
        <f t="shared" si="912"/>
        <v>0</v>
      </c>
      <c r="OMM1360" s="84">
        <f t="shared" si="912"/>
        <v>0</v>
      </c>
      <c r="OMN1360" s="84">
        <f t="shared" si="912"/>
        <v>2000000</v>
      </c>
      <c r="OMO1360" s="84">
        <f t="shared" si="912"/>
        <v>0</v>
      </c>
      <c r="OMP1360" s="84">
        <f t="shared" si="912"/>
        <v>0</v>
      </c>
      <c r="OMQ1360" s="84">
        <f t="shared" si="912"/>
        <v>2000000</v>
      </c>
      <c r="OMR1360" s="84">
        <f t="shared" si="912"/>
        <v>2000000</v>
      </c>
      <c r="OMX1360" s="84" t="s">
        <v>247</v>
      </c>
      <c r="OMY1360" s="84" t="s">
        <v>4692</v>
      </c>
      <c r="OMZ1360" s="84">
        <f>OMZ1356</f>
        <v>0</v>
      </c>
      <c r="ONA1360" s="84">
        <f t="shared" si="913"/>
        <v>0</v>
      </c>
      <c r="ONB1360" s="84">
        <f t="shared" si="913"/>
        <v>0</v>
      </c>
      <c r="ONC1360" s="84">
        <f t="shared" si="913"/>
        <v>0</v>
      </c>
      <c r="OND1360" s="84">
        <f t="shared" si="913"/>
        <v>2000000</v>
      </c>
      <c r="ONE1360" s="84">
        <f t="shared" si="913"/>
        <v>0</v>
      </c>
      <c r="ONF1360" s="84">
        <f t="shared" si="913"/>
        <v>0</v>
      </c>
      <c r="ONG1360" s="84">
        <f t="shared" si="913"/>
        <v>2000000</v>
      </c>
      <c r="ONH1360" s="84">
        <f t="shared" si="913"/>
        <v>2000000</v>
      </c>
      <c r="ONN1360" s="84" t="s">
        <v>247</v>
      </c>
      <c r="ONO1360" s="84" t="s">
        <v>4692</v>
      </c>
      <c r="ONP1360" s="84">
        <f>ONP1356</f>
        <v>0</v>
      </c>
      <c r="ONQ1360" s="84">
        <f t="shared" si="913"/>
        <v>0</v>
      </c>
      <c r="ONR1360" s="84">
        <f t="shared" si="913"/>
        <v>0</v>
      </c>
      <c r="ONS1360" s="84">
        <f t="shared" si="913"/>
        <v>0</v>
      </c>
      <c r="ONT1360" s="84">
        <f t="shared" si="913"/>
        <v>2000000</v>
      </c>
      <c r="ONU1360" s="84">
        <f t="shared" si="913"/>
        <v>0</v>
      </c>
      <c r="ONV1360" s="84">
        <f t="shared" si="913"/>
        <v>0</v>
      </c>
      <c r="ONW1360" s="84">
        <f t="shared" si="913"/>
        <v>2000000</v>
      </c>
      <c r="ONX1360" s="84">
        <f t="shared" si="913"/>
        <v>2000000</v>
      </c>
      <c r="OOD1360" s="84" t="s">
        <v>247</v>
      </c>
      <c r="OOE1360" s="84" t="s">
        <v>4692</v>
      </c>
      <c r="OOF1360" s="84">
        <f>OOF1356</f>
        <v>0</v>
      </c>
      <c r="OOG1360" s="84">
        <f t="shared" si="913"/>
        <v>0</v>
      </c>
      <c r="OOH1360" s="84">
        <f t="shared" si="913"/>
        <v>0</v>
      </c>
      <c r="OOI1360" s="84">
        <f t="shared" si="913"/>
        <v>0</v>
      </c>
      <c r="OOJ1360" s="84">
        <f t="shared" si="913"/>
        <v>2000000</v>
      </c>
      <c r="OOK1360" s="84">
        <f t="shared" si="913"/>
        <v>0</v>
      </c>
      <c r="OOL1360" s="84">
        <f t="shared" si="913"/>
        <v>0</v>
      </c>
      <c r="OOM1360" s="84">
        <f t="shared" si="913"/>
        <v>2000000</v>
      </c>
      <c r="OON1360" s="84">
        <f t="shared" si="913"/>
        <v>2000000</v>
      </c>
      <c r="OOT1360" s="84" t="s">
        <v>247</v>
      </c>
      <c r="OOU1360" s="84" t="s">
        <v>4692</v>
      </c>
      <c r="OOV1360" s="84">
        <f>OOV1356</f>
        <v>0</v>
      </c>
      <c r="OOW1360" s="84">
        <f t="shared" si="913"/>
        <v>0</v>
      </c>
      <c r="OOX1360" s="84">
        <f t="shared" si="913"/>
        <v>0</v>
      </c>
      <c r="OOY1360" s="84">
        <f t="shared" si="913"/>
        <v>0</v>
      </c>
      <c r="OOZ1360" s="84">
        <f t="shared" si="913"/>
        <v>2000000</v>
      </c>
      <c r="OPA1360" s="84">
        <f t="shared" si="913"/>
        <v>0</v>
      </c>
      <c r="OPB1360" s="84">
        <f t="shared" si="913"/>
        <v>0</v>
      </c>
      <c r="OPC1360" s="84">
        <f t="shared" si="913"/>
        <v>2000000</v>
      </c>
      <c r="OPD1360" s="84">
        <f t="shared" si="913"/>
        <v>2000000</v>
      </c>
      <c r="OPJ1360" s="84" t="s">
        <v>247</v>
      </c>
      <c r="OPK1360" s="84" t="s">
        <v>4692</v>
      </c>
      <c r="OPL1360" s="84">
        <f>OPL1356</f>
        <v>0</v>
      </c>
      <c r="OPM1360" s="84">
        <f t="shared" si="914"/>
        <v>0</v>
      </c>
      <c r="OPN1360" s="84">
        <f t="shared" si="914"/>
        <v>0</v>
      </c>
      <c r="OPO1360" s="84">
        <f t="shared" si="914"/>
        <v>0</v>
      </c>
      <c r="OPP1360" s="84">
        <f t="shared" si="914"/>
        <v>2000000</v>
      </c>
      <c r="OPQ1360" s="84">
        <f t="shared" si="914"/>
        <v>0</v>
      </c>
      <c r="OPR1360" s="84">
        <f t="shared" si="914"/>
        <v>0</v>
      </c>
      <c r="OPS1360" s="84">
        <f t="shared" si="914"/>
        <v>2000000</v>
      </c>
      <c r="OPT1360" s="84">
        <f t="shared" si="914"/>
        <v>2000000</v>
      </c>
      <c r="OPZ1360" s="84" t="s">
        <v>247</v>
      </c>
      <c r="OQA1360" s="84" t="s">
        <v>4692</v>
      </c>
      <c r="OQB1360" s="84">
        <f>OQB1356</f>
        <v>0</v>
      </c>
      <c r="OQC1360" s="84">
        <f t="shared" si="914"/>
        <v>0</v>
      </c>
      <c r="OQD1360" s="84">
        <f t="shared" si="914"/>
        <v>0</v>
      </c>
      <c r="OQE1360" s="84">
        <f t="shared" si="914"/>
        <v>0</v>
      </c>
      <c r="OQF1360" s="84">
        <f t="shared" si="914"/>
        <v>2000000</v>
      </c>
      <c r="OQG1360" s="84">
        <f t="shared" si="914"/>
        <v>0</v>
      </c>
      <c r="OQH1360" s="84">
        <f t="shared" si="914"/>
        <v>0</v>
      </c>
      <c r="OQI1360" s="84">
        <f t="shared" si="914"/>
        <v>2000000</v>
      </c>
      <c r="OQJ1360" s="84">
        <f t="shared" si="914"/>
        <v>2000000</v>
      </c>
      <c r="OQP1360" s="84" t="s">
        <v>247</v>
      </c>
      <c r="OQQ1360" s="84" t="s">
        <v>4692</v>
      </c>
      <c r="OQR1360" s="84">
        <f>OQR1356</f>
        <v>0</v>
      </c>
      <c r="OQS1360" s="84">
        <f t="shared" si="914"/>
        <v>0</v>
      </c>
      <c r="OQT1360" s="84">
        <f t="shared" si="914"/>
        <v>0</v>
      </c>
      <c r="OQU1360" s="84">
        <f t="shared" si="914"/>
        <v>0</v>
      </c>
      <c r="OQV1360" s="84">
        <f t="shared" si="914"/>
        <v>2000000</v>
      </c>
      <c r="OQW1360" s="84">
        <f t="shared" si="914"/>
        <v>0</v>
      </c>
      <c r="OQX1360" s="84">
        <f t="shared" si="914"/>
        <v>0</v>
      </c>
      <c r="OQY1360" s="84">
        <f t="shared" si="914"/>
        <v>2000000</v>
      </c>
      <c r="OQZ1360" s="84">
        <f t="shared" si="914"/>
        <v>2000000</v>
      </c>
      <c r="ORF1360" s="84" t="s">
        <v>247</v>
      </c>
      <c r="ORG1360" s="84" t="s">
        <v>4692</v>
      </c>
      <c r="ORH1360" s="84">
        <f>ORH1356</f>
        <v>0</v>
      </c>
      <c r="ORI1360" s="84">
        <f t="shared" si="914"/>
        <v>0</v>
      </c>
      <c r="ORJ1360" s="84">
        <f t="shared" si="914"/>
        <v>0</v>
      </c>
      <c r="ORK1360" s="84">
        <f t="shared" si="914"/>
        <v>0</v>
      </c>
      <c r="ORL1360" s="84">
        <f t="shared" si="914"/>
        <v>2000000</v>
      </c>
      <c r="ORM1360" s="84">
        <f t="shared" si="914"/>
        <v>0</v>
      </c>
      <c r="ORN1360" s="84">
        <f t="shared" si="914"/>
        <v>0</v>
      </c>
      <c r="ORO1360" s="84">
        <f t="shared" si="914"/>
        <v>2000000</v>
      </c>
      <c r="ORP1360" s="84">
        <f t="shared" si="914"/>
        <v>2000000</v>
      </c>
      <c r="ORV1360" s="84" t="s">
        <v>247</v>
      </c>
      <c r="ORW1360" s="84" t="s">
        <v>4692</v>
      </c>
      <c r="ORX1360" s="84">
        <f>ORX1356</f>
        <v>0</v>
      </c>
      <c r="ORY1360" s="84">
        <f t="shared" si="915"/>
        <v>0</v>
      </c>
      <c r="ORZ1360" s="84">
        <f t="shared" si="915"/>
        <v>0</v>
      </c>
      <c r="OSA1360" s="84">
        <f t="shared" si="915"/>
        <v>0</v>
      </c>
      <c r="OSB1360" s="84">
        <f t="shared" si="915"/>
        <v>2000000</v>
      </c>
      <c r="OSC1360" s="84">
        <f t="shared" si="915"/>
        <v>0</v>
      </c>
      <c r="OSD1360" s="84">
        <f t="shared" si="915"/>
        <v>0</v>
      </c>
      <c r="OSE1360" s="84">
        <f t="shared" si="915"/>
        <v>2000000</v>
      </c>
      <c r="OSF1360" s="84">
        <f t="shared" si="915"/>
        <v>2000000</v>
      </c>
      <c r="OSL1360" s="84" t="s">
        <v>247</v>
      </c>
      <c r="OSM1360" s="84" t="s">
        <v>4692</v>
      </c>
      <c r="OSN1360" s="84">
        <f>OSN1356</f>
        <v>0</v>
      </c>
      <c r="OSO1360" s="84">
        <f t="shared" si="915"/>
        <v>0</v>
      </c>
      <c r="OSP1360" s="84">
        <f t="shared" si="915"/>
        <v>0</v>
      </c>
      <c r="OSQ1360" s="84">
        <f t="shared" si="915"/>
        <v>0</v>
      </c>
      <c r="OSR1360" s="84">
        <f t="shared" si="915"/>
        <v>2000000</v>
      </c>
      <c r="OSS1360" s="84">
        <f t="shared" si="915"/>
        <v>0</v>
      </c>
      <c r="OST1360" s="84">
        <f t="shared" si="915"/>
        <v>0</v>
      </c>
      <c r="OSU1360" s="84">
        <f t="shared" si="915"/>
        <v>2000000</v>
      </c>
      <c r="OSV1360" s="84">
        <f t="shared" si="915"/>
        <v>2000000</v>
      </c>
      <c r="OTB1360" s="84" t="s">
        <v>247</v>
      </c>
      <c r="OTC1360" s="84" t="s">
        <v>4692</v>
      </c>
      <c r="OTD1360" s="84">
        <f>OTD1356</f>
        <v>0</v>
      </c>
      <c r="OTE1360" s="84">
        <f t="shared" si="915"/>
        <v>0</v>
      </c>
      <c r="OTF1360" s="84">
        <f t="shared" si="915"/>
        <v>0</v>
      </c>
      <c r="OTG1360" s="84">
        <f t="shared" si="915"/>
        <v>0</v>
      </c>
      <c r="OTH1360" s="84">
        <f t="shared" si="915"/>
        <v>2000000</v>
      </c>
      <c r="OTI1360" s="84">
        <f t="shared" si="915"/>
        <v>0</v>
      </c>
      <c r="OTJ1360" s="84">
        <f t="shared" si="915"/>
        <v>0</v>
      </c>
      <c r="OTK1360" s="84">
        <f t="shared" si="915"/>
        <v>2000000</v>
      </c>
      <c r="OTL1360" s="84">
        <f t="shared" si="915"/>
        <v>2000000</v>
      </c>
      <c r="OTR1360" s="84" t="s">
        <v>247</v>
      </c>
      <c r="OTS1360" s="84" t="s">
        <v>4692</v>
      </c>
      <c r="OTT1360" s="84">
        <f>OTT1356</f>
        <v>0</v>
      </c>
      <c r="OTU1360" s="84">
        <f t="shared" si="915"/>
        <v>0</v>
      </c>
      <c r="OTV1360" s="84">
        <f t="shared" si="915"/>
        <v>0</v>
      </c>
      <c r="OTW1360" s="84">
        <f t="shared" si="915"/>
        <v>0</v>
      </c>
      <c r="OTX1360" s="84">
        <f t="shared" si="915"/>
        <v>2000000</v>
      </c>
      <c r="OTY1360" s="84">
        <f t="shared" si="915"/>
        <v>0</v>
      </c>
      <c r="OTZ1360" s="84">
        <f t="shared" si="915"/>
        <v>0</v>
      </c>
      <c r="OUA1360" s="84">
        <f t="shared" si="915"/>
        <v>2000000</v>
      </c>
      <c r="OUB1360" s="84">
        <f t="shared" si="915"/>
        <v>2000000</v>
      </c>
      <c r="OUH1360" s="84" t="s">
        <v>247</v>
      </c>
      <c r="OUI1360" s="84" t="s">
        <v>4692</v>
      </c>
      <c r="OUJ1360" s="84">
        <f>OUJ1356</f>
        <v>0</v>
      </c>
      <c r="OUK1360" s="84">
        <f t="shared" si="916"/>
        <v>0</v>
      </c>
      <c r="OUL1360" s="84">
        <f t="shared" si="916"/>
        <v>0</v>
      </c>
      <c r="OUM1360" s="84">
        <f t="shared" si="916"/>
        <v>0</v>
      </c>
      <c r="OUN1360" s="84">
        <f t="shared" si="916"/>
        <v>2000000</v>
      </c>
      <c r="OUO1360" s="84">
        <f t="shared" si="916"/>
        <v>0</v>
      </c>
      <c r="OUP1360" s="84">
        <f t="shared" si="916"/>
        <v>0</v>
      </c>
      <c r="OUQ1360" s="84">
        <f t="shared" si="916"/>
        <v>2000000</v>
      </c>
      <c r="OUR1360" s="84">
        <f t="shared" si="916"/>
        <v>2000000</v>
      </c>
      <c r="OUX1360" s="84" t="s">
        <v>247</v>
      </c>
      <c r="OUY1360" s="84" t="s">
        <v>4692</v>
      </c>
      <c r="OUZ1360" s="84">
        <f>OUZ1356</f>
        <v>0</v>
      </c>
      <c r="OVA1360" s="84">
        <f t="shared" si="916"/>
        <v>0</v>
      </c>
      <c r="OVB1360" s="84">
        <f t="shared" si="916"/>
        <v>0</v>
      </c>
      <c r="OVC1360" s="84">
        <f t="shared" si="916"/>
        <v>0</v>
      </c>
      <c r="OVD1360" s="84">
        <f t="shared" si="916"/>
        <v>2000000</v>
      </c>
      <c r="OVE1360" s="84">
        <f t="shared" si="916"/>
        <v>0</v>
      </c>
      <c r="OVF1360" s="84">
        <f t="shared" si="916"/>
        <v>0</v>
      </c>
      <c r="OVG1360" s="84">
        <f t="shared" si="916"/>
        <v>2000000</v>
      </c>
      <c r="OVH1360" s="84">
        <f t="shared" si="916"/>
        <v>2000000</v>
      </c>
      <c r="OVN1360" s="84" t="s">
        <v>247</v>
      </c>
      <c r="OVO1360" s="84" t="s">
        <v>4692</v>
      </c>
      <c r="OVP1360" s="84">
        <f>OVP1356</f>
        <v>0</v>
      </c>
      <c r="OVQ1360" s="84">
        <f t="shared" si="916"/>
        <v>0</v>
      </c>
      <c r="OVR1360" s="84">
        <f t="shared" si="916"/>
        <v>0</v>
      </c>
      <c r="OVS1360" s="84">
        <f t="shared" si="916"/>
        <v>0</v>
      </c>
      <c r="OVT1360" s="84">
        <f t="shared" si="916"/>
        <v>2000000</v>
      </c>
      <c r="OVU1360" s="84">
        <f t="shared" si="916"/>
        <v>0</v>
      </c>
      <c r="OVV1360" s="84">
        <f t="shared" si="916"/>
        <v>0</v>
      </c>
      <c r="OVW1360" s="84">
        <f t="shared" si="916"/>
        <v>2000000</v>
      </c>
      <c r="OVX1360" s="84">
        <f t="shared" si="916"/>
        <v>2000000</v>
      </c>
      <c r="OWD1360" s="84" t="s">
        <v>247</v>
      </c>
      <c r="OWE1360" s="84" t="s">
        <v>4692</v>
      </c>
      <c r="OWF1360" s="84">
        <f>OWF1356</f>
        <v>0</v>
      </c>
      <c r="OWG1360" s="84">
        <f t="shared" si="916"/>
        <v>0</v>
      </c>
      <c r="OWH1360" s="84">
        <f t="shared" si="916"/>
        <v>0</v>
      </c>
      <c r="OWI1360" s="84">
        <f t="shared" si="916"/>
        <v>0</v>
      </c>
      <c r="OWJ1360" s="84">
        <f t="shared" si="916"/>
        <v>2000000</v>
      </c>
      <c r="OWK1360" s="84">
        <f t="shared" si="916"/>
        <v>0</v>
      </c>
      <c r="OWL1360" s="84">
        <f t="shared" si="916"/>
        <v>0</v>
      </c>
      <c r="OWM1360" s="84">
        <f t="shared" si="916"/>
        <v>2000000</v>
      </c>
      <c r="OWN1360" s="84">
        <f t="shared" si="916"/>
        <v>2000000</v>
      </c>
      <c r="OWT1360" s="84" t="s">
        <v>247</v>
      </c>
      <c r="OWU1360" s="84" t="s">
        <v>4692</v>
      </c>
      <c r="OWV1360" s="84">
        <f>OWV1356</f>
        <v>0</v>
      </c>
      <c r="OWW1360" s="84">
        <f t="shared" si="917"/>
        <v>0</v>
      </c>
      <c r="OWX1360" s="84">
        <f t="shared" si="917"/>
        <v>0</v>
      </c>
      <c r="OWY1360" s="84">
        <f t="shared" si="917"/>
        <v>0</v>
      </c>
      <c r="OWZ1360" s="84">
        <f t="shared" si="917"/>
        <v>2000000</v>
      </c>
      <c r="OXA1360" s="84">
        <f t="shared" si="917"/>
        <v>0</v>
      </c>
      <c r="OXB1360" s="84">
        <f t="shared" si="917"/>
        <v>0</v>
      </c>
      <c r="OXC1360" s="84">
        <f t="shared" si="917"/>
        <v>2000000</v>
      </c>
      <c r="OXD1360" s="84">
        <f t="shared" si="917"/>
        <v>2000000</v>
      </c>
      <c r="OXJ1360" s="84" t="s">
        <v>247</v>
      </c>
      <c r="OXK1360" s="84" t="s">
        <v>4692</v>
      </c>
      <c r="OXL1360" s="84">
        <f>OXL1356</f>
        <v>0</v>
      </c>
      <c r="OXM1360" s="84">
        <f t="shared" si="917"/>
        <v>0</v>
      </c>
      <c r="OXN1360" s="84">
        <f t="shared" si="917"/>
        <v>0</v>
      </c>
      <c r="OXO1360" s="84">
        <f t="shared" si="917"/>
        <v>0</v>
      </c>
      <c r="OXP1360" s="84">
        <f t="shared" si="917"/>
        <v>2000000</v>
      </c>
      <c r="OXQ1360" s="84">
        <f t="shared" si="917"/>
        <v>0</v>
      </c>
      <c r="OXR1360" s="84">
        <f t="shared" si="917"/>
        <v>0</v>
      </c>
      <c r="OXS1360" s="84">
        <f t="shared" si="917"/>
        <v>2000000</v>
      </c>
      <c r="OXT1360" s="84">
        <f t="shared" si="917"/>
        <v>2000000</v>
      </c>
      <c r="OXZ1360" s="84" t="s">
        <v>247</v>
      </c>
      <c r="OYA1360" s="84" t="s">
        <v>4692</v>
      </c>
      <c r="OYB1360" s="84">
        <f>OYB1356</f>
        <v>0</v>
      </c>
      <c r="OYC1360" s="84">
        <f t="shared" si="917"/>
        <v>0</v>
      </c>
      <c r="OYD1360" s="84">
        <f t="shared" si="917"/>
        <v>0</v>
      </c>
      <c r="OYE1360" s="84">
        <f t="shared" si="917"/>
        <v>0</v>
      </c>
      <c r="OYF1360" s="84">
        <f t="shared" si="917"/>
        <v>2000000</v>
      </c>
      <c r="OYG1360" s="84">
        <f t="shared" si="917"/>
        <v>0</v>
      </c>
      <c r="OYH1360" s="84">
        <f t="shared" si="917"/>
        <v>0</v>
      </c>
      <c r="OYI1360" s="84">
        <f t="shared" si="917"/>
        <v>2000000</v>
      </c>
      <c r="OYJ1360" s="84">
        <f t="shared" si="917"/>
        <v>2000000</v>
      </c>
      <c r="OYP1360" s="84" t="s">
        <v>247</v>
      </c>
      <c r="OYQ1360" s="84" t="s">
        <v>4692</v>
      </c>
      <c r="OYR1360" s="84">
        <f>OYR1356</f>
        <v>0</v>
      </c>
      <c r="OYS1360" s="84">
        <f t="shared" si="917"/>
        <v>0</v>
      </c>
      <c r="OYT1360" s="84">
        <f t="shared" si="917"/>
        <v>0</v>
      </c>
      <c r="OYU1360" s="84">
        <f t="shared" si="917"/>
        <v>0</v>
      </c>
      <c r="OYV1360" s="84">
        <f t="shared" si="917"/>
        <v>2000000</v>
      </c>
      <c r="OYW1360" s="84">
        <f t="shared" si="917"/>
        <v>0</v>
      </c>
      <c r="OYX1360" s="84">
        <f t="shared" si="917"/>
        <v>0</v>
      </c>
      <c r="OYY1360" s="84">
        <f t="shared" si="917"/>
        <v>2000000</v>
      </c>
      <c r="OYZ1360" s="84">
        <f t="shared" si="917"/>
        <v>2000000</v>
      </c>
      <c r="OZF1360" s="84" t="s">
        <v>247</v>
      </c>
      <c r="OZG1360" s="84" t="s">
        <v>4692</v>
      </c>
      <c r="OZH1360" s="84">
        <f>OZH1356</f>
        <v>0</v>
      </c>
      <c r="OZI1360" s="84">
        <f t="shared" si="918"/>
        <v>0</v>
      </c>
      <c r="OZJ1360" s="84">
        <f t="shared" si="918"/>
        <v>0</v>
      </c>
      <c r="OZK1360" s="84">
        <f t="shared" si="918"/>
        <v>0</v>
      </c>
      <c r="OZL1360" s="84">
        <f t="shared" si="918"/>
        <v>2000000</v>
      </c>
      <c r="OZM1360" s="84">
        <f t="shared" si="918"/>
        <v>0</v>
      </c>
      <c r="OZN1360" s="84">
        <f t="shared" si="918"/>
        <v>0</v>
      </c>
      <c r="OZO1360" s="84">
        <f t="shared" si="918"/>
        <v>2000000</v>
      </c>
      <c r="OZP1360" s="84">
        <f t="shared" si="918"/>
        <v>2000000</v>
      </c>
      <c r="OZV1360" s="84" t="s">
        <v>247</v>
      </c>
      <c r="OZW1360" s="84" t="s">
        <v>4692</v>
      </c>
      <c r="OZX1360" s="84">
        <f>OZX1356</f>
        <v>0</v>
      </c>
      <c r="OZY1360" s="84">
        <f t="shared" si="918"/>
        <v>0</v>
      </c>
      <c r="OZZ1360" s="84">
        <f t="shared" si="918"/>
        <v>0</v>
      </c>
      <c r="PAA1360" s="84">
        <f t="shared" si="918"/>
        <v>0</v>
      </c>
      <c r="PAB1360" s="84">
        <f t="shared" si="918"/>
        <v>2000000</v>
      </c>
      <c r="PAC1360" s="84">
        <f t="shared" si="918"/>
        <v>0</v>
      </c>
      <c r="PAD1360" s="84">
        <f t="shared" si="918"/>
        <v>0</v>
      </c>
      <c r="PAE1360" s="84">
        <f t="shared" si="918"/>
        <v>2000000</v>
      </c>
      <c r="PAF1360" s="84">
        <f t="shared" si="918"/>
        <v>2000000</v>
      </c>
      <c r="PAL1360" s="84" t="s">
        <v>247</v>
      </c>
      <c r="PAM1360" s="84" t="s">
        <v>4692</v>
      </c>
      <c r="PAN1360" s="84">
        <f>PAN1356</f>
        <v>0</v>
      </c>
      <c r="PAO1360" s="84">
        <f t="shared" si="918"/>
        <v>0</v>
      </c>
      <c r="PAP1360" s="84">
        <f t="shared" si="918"/>
        <v>0</v>
      </c>
      <c r="PAQ1360" s="84">
        <f t="shared" si="918"/>
        <v>0</v>
      </c>
      <c r="PAR1360" s="84">
        <f t="shared" si="918"/>
        <v>2000000</v>
      </c>
      <c r="PAS1360" s="84">
        <f t="shared" si="918"/>
        <v>0</v>
      </c>
      <c r="PAT1360" s="84">
        <f t="shared" si="918"/>
        <v>0</v>
      </c>
      <c r="PAU1360" s="84">
        <f t="shared" si="918"/>
        <v>2000000</v>
      </c>
      <c r="PAV1360" s="84">
        <f t="shared" si="918"/>
        <v>2000000</v>
      </c>
      <c r="PBB1360" s="84" t="s">
        <v>247</v>
      </c>
      <c r="PBC1360" s="84" t="s">
        <v>4692</v>
      </c>
      <c r="PBD1360" s="84">
        <f>PBD1356</f>
        <v>0</v>
      </c>
      <c r="PBE1360" s="84">
        <f t="shared" si="918"/>
        <v>0</v>
      </c>
      <c r="PBF1360" s="84">
        <f t="shared" si="918"/>
        <v>0</v>
      </c>
      <c r="PBG1360" s="84">
        <f t="shared" si="918"/>
        <v>0</v>
      </c>
      <c r="PBH1360" s="84">
        <f t="shared" si="918"/>
        <v>2000000</v>
      </c>
      <c r="PBI1360" s="84">
        <f t="shared" si="918"/>
        <v>0</v>
      </c>
      <c r="PBJ1360" s="84">
        <f t="shared" si="918"/>
        <v>0</v>
      </c>
      <c r="PBK1360" s="84">
        <f t="shared" si="918"/>
        <v>2000000</v>
      </c>
      <c r="PBL1360" s="84">
        <f t="shared" si="918"/>
        <v>2000000</v>
      </c>
      <c r="PBR1360" s="84" t="s">
        <v>247</v>
      </c>
      <c r="PBS1360" s="84" t="s">
        <v>4692</v>
      </c>
      <c r="PBT1360" s="84">
        <f>PBT1356</f>
        <v>0</v>
      </c>
      <c r="PBU1360" s="84">
        <f t="shared" si="919"/>
        <v>0</v>
      </c>
      <c r="PBV1360" s="84">
        <f t="shared" si="919"/>
        <v>0</v>
      </c>
      <c r="PBW1360" s="84">
        <f t="shared" si="919"/>
        <v>0</v>
      </c>
      <c r="PBX1360" s="84">
        <f t="shared" si="919"/>
        <v>2000000</v>
      </c>
      <c r="PBY1360" s="84">
        <f t="shared" si="919"/>
        <v>0</v>
      </c>
      <c r="PBZ1360" s="84">
        <f t="shared" si="919"/>
        <v>0</v>
      </c>
      <c r="PCA1360" s="84">
        <f t="shared" si="919"/>
        <v>2000000</v>
      </c>
      <c r="PCB1360" s="84">
        <f t="shared" si="919"/>
        <v>2000000</v>
      </c>
      <c r="PCH1360" s="84" t="s">
        <v>247</v>
      </c>
      <c r="PCI1360" s="84" t="s">
        <v>4692</v>
      </c>
      <c r="PCJ1360" s="84">
        <f>PCJ1356</f>
        <v>0</v>
      </c>
      <c r="PCK1360" s="84">
        <f t="shared" si="919"/>
        <v>0</v>
      </c>
      <c r="PCL1360" s="84">
        <f t="shared" si="919"/>
        <v>0</v>
      </c>
      <c r="PCM1360" s="84">
        <f t="shared" si="919"/>
        <v>0</v>
      </c>
      <c r="PCN1360" s="84">
        <f t="shared" si="919"/>
        <v>2000000</v>
      </c>
      <c r="PCO1360" s="84">
        <f t="shared" si="919"/>
        <v>0</v>
      </c>
      <c r="PCP1360" s="84">
        <f t="shared" si="919"/>
        <v>0</v>
      </c>
      <c r="PCQ1360" s="84">
        <f t="shared" si="919"/>
        <v>2000000</v>
      </c>
      <c r="PCR1360" s="84">
        <f t="shared" si="919"/>
        <v>2000000</v>
      </c>
      <c r="PCX1360" s="84" t="s">
        <v>247</v>
      </c>
      <c r="PCY1360" s="84" t="s">
        <v>4692</v>
      </c>
      <c r="PCZ1360" s="84">
        <f>PCZ1356</f>
        <v>0</v>
      </c>
      <c r="PDA1360" s="84">
        <f t="shared" si="919"/>
        <v>0</v>
      </c>
      <c r="PDB1360" s="84">
        <f t="shared" si="919"/>
        <v>0</v>
      </c>
      <c r="PDC1360" s="84">
        <f t="shared" si="919"/>
        <v>0</v>
      </c>
      <c r="PDD1360" s="84">
        <f t="shared" si="919"/>
        <v>2000000</v>
      </c>
      <c r="PDE1360" s="84">
        <f t="shared" si="919"/>
        <v>0</v>
      </c>
      <c r="PDF1360" s="84">
        <f t="shared" si="919"/>
        <v>0</v>
      </c>
      <c r="PDG1360" s="84">
        <f t="shared" si="919"/>
        <v>2000000</v>
      </c>
      <c r="PDH1360" s="84">
        <f t="shared" si="919"/>
        <v>2000000</v>
      </c>
      <c r="PDN1360" s="84" t="s">
        <v>247</v>
      </c>
      <c r="PDO1360" s="84" t="s">
        <v>4692</v>
      </c>
      <c r="PDP1360" s="84">
        <f>PDP1356</f>
        <v>0</v>
      </c>
      <c r="PDQ1360" s="84">
        <f t="shared" si="919"/>
        <v>0</v>
      </c>
      <c r="PDR1360" s="84">
        <f t="shared" si="919"/>
        <v>0</v>
      </c>
      <c r="PDS1360" s="84">
        <f t="shared" si="919"/>
        <v>0</v>
      </c>
      <c r="PDT1360" s="84">
        <f t="shared" si="919"/>
        <v>2000000</v>
      </c>
      <c r="PDU1360" s="84">
        <f t="shared" si="919"/>
        <v>0</v>
      </c>
      <c r="PDV1360" s="84">
        <f t="shared" si="919"/>
        <v>0</v>
      </c>
      <c r="PDW1360" s="84">
        <f t="shared" si="919"/>
        <v>2000000</v>
      </c>
      <c r="PDX1360" s="84">
        <f t="shared" si="919"/>
        <v>2000000</v>
      </c>
      <c r="PED1360" s="84" t="s">
        <v>247</v>
      </c>
      <c r="PEE1360" s="84" t="s">
        <v>4692</v>
      </c>
      <c r="PEF1360" s="84">
        <f>PEF1356</f>
        <v>0</v>
      </c>
      <c r="PEG1360" s="84">
        <f t="shared" si="920"/>
        <v>0</v>
      </c>
      <c r="PEH1360" s="84">
        <f t="shared" si="920"/>
        <v>0</v>
      </c>
      <c r="PEI1360" s="84">
        <f t="shared" si="920"/>
        <v>0</v>
      </c>
      <c r="PEJ1360" s="84">
        <f t="shared" si="920"/>
        <v>2000000</v>
      </c>
      <c r="PEK1360" s="84">
        <f t="shared" si="920"/>
        <v>0</v>
      </c>
      <c r="PEL1360" s="84">
        <f t="shared" si="920"/>
        <v>0</v>
      </c>
      <c r="PEM1360" s="84">
        <f t="shared" si="920"/>
        <v>2000000</v>
      </c>
      <c r="PEN1360" s="84">
        <f t="shared" si="920"/>
        <v>2000000</v>
      </c>
      <c r="PET1360" s="84" t="s">
        <v>247</v>
      </c>
      <c r="PEU1360" s="84" t="s">
        <v>4692</v>
      </c>
      <c r="PEV1360" s="84">
        <f>PEV1356</f>
        <v>0</v>
      </c>
      <c r="PEW1360" s="84">
        <f t="shared" si="920"/>
        <v>0</v>
      </c>
      <c r="PEX1360" s="84">
        <f t="shared" si="920"/>
        <v>0</v>
      </c>
      <c r="PEY1360" s="84">
        <f t="shared" si="920"/>
        <v>0</v>
      </c>
      <c r="PEZ1360" s="84">
        <f t="shared" si="920"/>
        <v>2000000</v>
      </c>
      <c r="PFA1360" s="84">
        <f t="shared" si="920"/>
        <v>0</v>
      </c>
      <c r="PFB1360" s="84">
        <f t="shared" si="920"/>
        <v>0</v>
      </c>
      <c r="PFC1360" s="84">
        <f t="shared" si="920"/>
        <v>2000000</v>
      </c>
      <c r="PFD1360" s="84">
        <f t="shared" si="920"/>
        <v>2000000</v>
      </c>
      <c r="PFJ1360" s="84" t="s">
        <v>247</v>
      </c>
      <c r="PFK1360" s="84" t="s">
        <v>4692</v>
      </c>
      <c r="PFL1360" s="84">
        <f>PFL1356</f>
        <v>0</v>
      </c>
      <c r="PFM1360" s="84">
        <f t="shared" si="920"/>
        <v>0</v>
      </c>
      <c r="PFN1360" s="84">
        <f t="shared" si="920"/>
        <v>0</v>
      </c>
      <c r="PFO1360" s="84">
        <f t="shared" si="920"/>
        <v>0</v>
      </c>
      <c r="PFP1360" s="84">
        <f t="shared" si="920"/>
        <v>2000000</v>
      </c>
      <c r="PFQ1360" s="84">
        <f t="shared" si="920"/>
        <v>0</v>
      </c>
      <c r="PFR1360" s="84">
        <f t="shared" si="920"/>
        <v>0</v>
      </c>
      <c r="PFS1360" s="84">
        <f t="shared" si="920"/>
        <v>2000000</v>
      </c>
      <c r="PFT1360" s="84">
        <f t="shared" si="920"/>
        <v>2000000</v>
      </c>
      <c r="PFZ1360" s="84" t="s">
        <v>247</v>
      </c>
      <c r="PGA1360" s="84" t="s">
        <v>4692</v>
      </c>
      <c r="PGB1360" s="84">
        <f>PGB1356</f>
        <v>0</v>
      </c>
      <c r="PGC1360" s="84">
        <f t="shared" si="920"/>
        <v>0</v>
      </c>
      <c r="PGD1360" s="84">
        <f t="shared" si="920"/>
        <v>0</v>
      </c>
      <c r="PGE1360" s="84">
        <f t="shared" si="920"/>
        <v>0</v>
      </c>
      <c r="PGF1360" s="84">
        <f t="shared" si="920"/>
        <v>2000000</v>
      </c>
      <c r="PGG1360" s="84">
        <f t="shared" si="920"/>
        <v>0</v>
      </c>
      <c r="PGH1360" s="84">
        <f t="shared" si="920"/>
        <v>0</v>
      </c>
      <c r="PGI1360" s="84">
        <f t="shared" si="920"/>
        <v>2000000</v>
      </c>
      <c r="PGJ1360" s="84">
        <f t="shared" si="920"/>
        <v>2000000</v>
      </c>
      <c r="PGP1360" s="84" t="s">
        <v>247</v>
      </c>
      <c r="PGQ1360" s="84" t="s">
        <v>4692</v>
      </c>
      <c r="PGR1360" s="84">
        <f>PGR1356</f>
        <v>0</v>
      </c>
      <c r="PGS1360" s="84">
        <f t="shared" si="921"/>
        <v>0</v>
      </c>
      <c r="PGT1360" s="84">
        <f t="shared" si="921"/>
        <v>0</v>
      </c>
      <c r="PGU1360" s="84">
        <f t="shared" si="921"/>
        <v>0</v>
      </c>
      <c r="PGV1360" s="84">
        <f t="shared" si="921"/>
        <v>2000000</v>
      </c>
      <c r="PGW1360" s="84">
        <f t="shared" si="921"/>
        <v>0</v>
      </c>
      <c r="PGX1360" s="84">
        <f t="shared" si="921"/>
        <v>0</v>
      </c>
      <c r="PGY1360" s="84">
        <f t="shared" si="921"/>
        <v>2000000</v>
      </c>
      <c r="PGZ1360" s="84">
        <f t="shared" si="921"/>
        <v>2000000</v>
      </c>
      <c r="PHF1360" s="84" t="s">
        <v>247</v>
      </c>
      <c r="PHG1360" s="84" t="s">
        <v>4692</v>
      </c>
      <c r="PHH1360" s="84">
        <f>PHH1356</f>
        <v>0</v>
      </c>
      <c r="PHI1360" s="84">
        <f t="shared" si="921"/>
        <v>0</v>
      </c>
      <c r="PHJ1360" s="84">
        <f t="shared" si="921"/>
        <v>0</v>
      </c>
      <c r="PHK1360" s="84">
        <f t="shared" si="921"/>
        <v>0</v>
      </c>
      <c r="PHL1360" s="84">
        <f t="shared" si="921"/>
        <v>2000000</v>
      </c>
      <c r="PHM1360" s="84">
        <f t="shared" si="921"/>
        <v>0</v>
      </c>
      <c r="PHN1360" s="84">
        <f t="shared" si="921"/>
        <v>0</v>
      </c>
      <c r="PHO1360" s="84">
        <f t="shared" si="921"/>
        <v>2000000</v>
      </c>
      <c r="PHP1360" s="84">
        <f t="shared" si="921"/>
        <v>2000000</v>
      </c>
      <c r="PHV1360" s="84" t="s">
        <v>247</v>
      </c>
      <c r="PHW1360" s="84" t="s">
        <v>4692</v>
      </c>
      <c r="PHX1360" s="84">
        <f>PHX1356</f>
        <v>0</v>
      </c>
      <c r="PHY1360" s="84">
        <f t="shared" si="921"/>
        <v>0</v>
      </c>
      <c r="PHZ1360" s="84">
        <f t="shared" si="921"/>
        <v>0</v>
      </c>
      <c r="PIA1360" s="84">
        <f t="shared" si="921"/>
        <v>0</v>
      </c>
      <c r="PIB1360" s="84">
        <f t="shared" si="921"/>
        <v>2000000</v>
      </c>
      <c r="PIC1360" s="84">
        <f t="shared" si="921"/>
        <v>0</v>
      </c>
      <c r="PID1360" s="84">
        <f t="shared" si="921"/>
        <v>0</v>
      </c>
      <c r="PIE1360" s="84">
        <f t="shared" si="921"/>
        <v>2000000</v>
      </c>
      <c r="PIF1360" s="84">
        <f t="shared" si="921"/>
        <v>2000000</v>
      </c>
      <c r="PIL1360" s="84" t="s">
        <v>247</v>
      </c>
      <c r="PIM1360" s="84" t="s">
        <v>4692</v>
      </c>
      <c r="PIN1360" s="84">
        <f>PIN1356</f>
        <v>0</v>
      </c>
      <c r="PIO1360" s="84">
        <f t="shared" si="921"/>
        <v>0</v>
      </c>
      <c r="PIP1360" s="84">
        <f t="shared" si="921"/>
        <v>0</v>
      </c>
      <c r="PIQ1360" s="84">
        <f t="shared" si="921"/>
        <v>0</v>
      </c>
      <c r="PIR1360" s="84">
        <f t="shared" si="921"/>
        <v>2000000</v>
      </c>
      <c r="PIS1360" s="84">
        <f t="shared" si="921"/>
        <v>0</v>
      </c>
      <c r="PIT1360" s="84">
        <f t="shared" si="921"/>
        <v>0</v>
      </c>
      <c r="PIU1360" s="84">
        <f t="shared" si="921"/>
        <v>2000000</v>
      </c>
      <c r="PIV1360" s="84">
        <f t="shared" si="921"/>
        <v>2000000</v>
      </c>
      <c r="PJB1360" s="84" t="s">
        <v>247</v>
      </c>
      <c r="PJC1360" s="84" t="s">
        <v>4692</v>
      </c>
      <c r="PJD1360" s="84">
        <f>PJD1356</f>
        <v>0</v>
      </c>
      <c r="PJE1360" s="84">
        <f t="shared" si="922"/>
        <v>0</v>
      </c>
      <c r="PJF1360" s="84">
        <f t="shared" si="922"/>
        <v>0</v>
      </c>
      <c r="PJG1360" s="84">
        <f t="shared" si="922"/>
        <v>0</v>
      </c>
      <c r="PJH1360" s="84">
        <f t="shared" si="922"/>
        <v>2000000</v>
      </c>
      <c r="PJI1360" s="84">
        <f t="shared" si="922"/>
        <v>0</v>
      </c>
      <c r="PJJ1360" s="84">
        <f t="shared" si="922"/>
        <v>0</v>
      </c>
      <c r="PJK1360" s="84">
        <f t="shared" si="922"/>
        <v>2000000</v>
      </c>
      <c r="PJL1360" s="84">
        <f t="shared" si="922"/>
        <v>2000000</v>
      </c>
      <c r="PJR1360" s="84" t="s">
        <v>247</v>
      </c>
      <c r="PJS1360" s="84" t="s">
        <v>4692</v>
      </c>
      <c r="PJT1360" s="84">
        <f>PJT1356</f>
        <v>0</v>
      </c>
      <c r="PJU1360" s="84">
        <f t="shared" si="922"/>
        <v>0</v>
      </c>
      <c r="PJV1360" s="84">
        <f t="shared" si="922"/>
        <v>0</v>
      </c>
      <c r="PJW1360" s="84">
        <f t="shared" si="922"/>
        <v>0</v>
      </c>
      <c r="PJX1360" s="84">
        <f t="shared" si="922"/>
        <v>2000000</v>
      </c>
      <c r="PJY1360" s="84">
        <f t="shared" si="922"/>
        <v>0</v>
      </c>
      <c r="PJZ1360" s="84">
        <f t="shared" si="922"/>
        <v>0</v>
      </c>
      <c r="PKA1360" s="84">
        <f t="shared" si="922"/>
        <v>2000000</v>
      </c>
      <c r="PKB1360" s="84">
        <f t="shared" si="922"/>
        <v>2000000</v>
      </c>
      <c r="PKH1360" s="84" t="s">
        <v>247</v>
      </c>
      <c r="PKI1360" s="84" t="s">
        <v>4692</v>
      </c>
      <c r="PKJ1360" s="84">
        <f>PKJ1356</f>
        <v>0</v>
      </c>
      <c r="PKK1360" s="84">
        <f t="shared" si="922"/>
        <v>0</v>
      </c>
      <c r="PKL1360" s="84">
        <f t="shared" si="922"/>
        <v>0</v>
      </c>
      <c r="PKM1360" s="84">
        <f t="shared" si="922"/>
        <v>0</v>
      </c>
      <c r="PKN1360" s="84">
        <f t="shared" si="922"/>
        <v>2000000</v>
      </c>
      <c r="PKO1360" s="84">
        <f t="shared" si="922"/>
        <v>0</v>
      </c>
      <c r="PKP1360" s="84">
        <f t="shared" si="922"/>
        <v>0</v>
      </c>
      <c r="PKQ1360" s="84">
        <f t="shared" si="922"/>
        <v>2000000</v>
      </c>
      <c r="PKR1360" s="84">
        <f t="shared" si="922"/>
        <v>2000000</v>
      </c>
      <c r="PKX1360" s="84" t="s">
        <v>247</v>
      </c>
      <c r="PKY1360" s="84" t="s">
        <v>4692</v>
      </c>
      <c r="PKZ1360" s="84">
        <f>PKZ1356</f>
        <v>0</v>
      </c>
      <c r="PLA1360" s="84">
        <f t="shared" si="922"/>
        <v>0</v>
      </c>
      <c r="PLB1360" s="84">
        <f t="shared" si="922"/>
        <v>0</v>
      </c>
      <c r="PLC1360" s="84">
        <f t="shared" si="922"/>
        <v>0</v>
      </c>
      <c r="PLD1360" s="84">
        <f t="shared" si="922"/>
        <v>2000000</v>
      </c>
      <c r="PLE1360" s="84">
        <f t="shared" si="922"/>
        <v>0</v>
      </c>
      <c r="PLF1360" s="84">
        <f t="shared" si="922"/>
        <v>0</v>
      </c>
      <c r="PLG1360" s="84">
        <f t="shared" si="922"/>
        <v>2000000</v>
      </c>
      <c r="PLH1360" s="84">
        <f t="shared" si="922"/>
        <v>2000000</v>
      </c>
      <c r="PLN1360" s="84" t="s">
        <v>247</v>
      </c>
      <c r="PLO1360" s="84" t="s">
        <v>4692</v>
      </c>
      <c r="PLP1360" s="84">
        <f>PLP1356</f>
        <v>0</v>
      </c>
      <c r="PLQ1360" s="84">
        <f t="shared" si="923"/>
        <v>0</v>
      </c>
      <c r="PLR1360" s="84">
        <f t="shared" si="923"/>
        <v>0</v>
      </c>
      <c r="PLS1360" s="84">
        <f t="shared" si="923"/>
        <v>0</v>
      </c>
      <c r="PLT1360" s="84">
        <f t="shared" si="923"/>
        <v>2000000</v>
      </c>
      <c r="PLU1360" s="84">
        <f t="shared" si="923"/>
        <v>0</v>
      </c>
      <c r="PLV1360" s="84">
        <f t="shared" si="923"/>
        <v>0</v>
      </c>
      <c r="PLW1360" s="84">
        <f t="shared" si="923"/>
        <v>2000000</v>
      </c>
      <c r="PLX1360" s="84">
        <f t="shared" si="923"/>
        <v>2000000</v>
      </c>
      <c r="PMD1360" s="84" t="s">
        <v>247</v>
      </c>
      <c r="PME1360" s="84" t="s">
        <v>4692</v>
      </c>
      <c r="PMF1360" s="84">
        <f>PMF1356</f>
        <v>0</v>
      </c>
      <c r="PMG1360" s="84">
        <f t="shared" si="923"/>
        <v>0</v>
      </c>
      <c r="PMH1360" s="84">
        <f t="shared" si="923"/>
        <v>0</v>
      </c>
      <c r="PMI1360" s="84">
        <f t="shared" si="923"/>
        <v>0</v>
      </c>
      <c r="PMJ1360" s="84">
        <f t="shared" si="923"/>
        <v>2000000</v>
      </c>
      <c r="PMK1360" s="84">
        <f t="shared" si="923"/>
        <v>0</v>
      </c>
      <c r="PML1360" s="84">
        <f t="shared" si="923"/>
        <v>0</v>
      </c>
      <c r="PMM1360" s="84">
        <f t="shared" si="923"/>
        <v>2000000</v>
      </c>
      <c r="PMN1360" s="84">
        <f t="shared" si="923"/>
        <v>2000000</v>
      </c>
      <c r="PMT1360" s="84" t="s">
        <v>247</v>
      </c>
      <c r="PMU1360" s="84" t="s">
        <v>4692</v>
      </c>
      <c r="PMV1360" s="84">
        <f>PMV1356</f>
        <v>0</v>
      </c>
      <c r="PMW1360" s="84">
        <f t="shared" si="923"/>
        <v>0</v>
      </c>
      <c r="PMX1360" s="84">
        <f t="shared" si="923"/>
        <v>0</v>
      </c>
      <c r="PMY1360" s="84">
        <f t="shared" si="923"/>
        <v>0</v>
      </c>
      <c r="PMZ1360" s="84">
        <f t="shared" si="923"/>
        <v>2000000</v>
      </c>
      <c r="PNA1360" s="84">
        <f t="shared" si="923"/>
        <v>0</v>
      </c>
      <c r="PNB1360" s="84">
        <f t="shared" si="923"/>
        <v>0</v>
      </c>
      <c r="PNC1360" s="84">
        <f t="shared" si="923"/>
        <v>2000000</v>
      </c>
      <c r="PND1360" s="84">
        <f t="shared" si="923"/>
        <v>2000000</v>
      </c>
      <c r="PNJ1360" s="84" t="s">
        <v>247</v>
      </c>
      <c r="PNK1360" s="84" t="s">
        <v>4692</v>
      </c>
      <c r="PNL1360" s="84">
        <f>PNL1356</f>
        <v>0</v>
      </c>
      <c r="PNM1360" s="84">
        <f t="shared" si="923"/>
        <v>0</v>
      </c>
      <c r="PNN1360" s="84">
        <f t="shared" si="923"/>
        <v>0</v>
      </c>
      <c r="PNO1360" s="84">
        <f t="shared" si="923"/>
        <v>0</v>
      </c>
      <c r="PNP1360" s="84">
        <f t="shared" si="923"/>
        <v>2000000</v>
      </c>
      <c r="PNQ1360" s="84">
        <f t="shared" si="923"/>
        <v>0</v>
      </c>
      <c r="PNR1360" s="84">
        <f t="shared" si="923"/>
        <v>0</v>
      </c>
      <c r="PNS1360" s="84">
        <f t="shared" si="923"/>
        <v>2000000</v>
      </c>
      <c r="PNT1360" s="84">
        <f t="shared" si="923"/>
        <v>2000000</v>
      </c>
      <c r="PNZ1360" s="84" t="s">
        <v>247</v>
      </c>
      <c r="POA1360" s="84" t="s">
        <v>4692</v>
      </c>
      <c r="POB1360" s="84">
        <f>POB1356</f>
        <v>0</v>
      </c>
      <c r="POC1360" s="84">
        <f t="shared" si="924"/>
        <v>0</v>
      </c>
      <c r="POD1360" s="84">
        <f t="shared" si="924"/>
        <v>0</v>
      </c>
      <c r="POE1360" s="84">
        <f t="shared" si="924"/>
        <v>0</v>
      </c>
      <c r="POF1360" s="84">
        <f t="shared" si="924"/>
        <v>2000000</v>
      </c>
      <c r="POG1360" s="84">
        <f t="shared" si="924"/>
        <v>0</v>
      </c>
      <c r="POH1360" s="84">
        <f t="shared" si="924"/>
        <v>0</v>
      </c>
      <c r="POI1360" s="84">
        <f t="shared" si="924"/>
        <v>2000000</v>
      </c>
      <c r="POJ1360" s="84">
        <f t="shared" si="924"/>
        <v>2000000</v>
      </c>
      <c r="POP1360" s="84" t="s">
        <v>247</v>
      </c>
      <c r="POQ1360" s="84" t="s">
        <v>4692</v>
      </c>
      <c r="POR1360" s="84">
        <f>POR1356</f>
        <v>0</v>
      </c>
      <c r="POS1360" s="84">
        <f t="shared" si="924"/>
        <v>0</v>
      </c>
      <c r="POT1360" s="84">
        <f t="shared" si="924"/>
        <v>0</v>
      </c>
      <c r="POU1360" s="84">
        <f t="shared" si="924"/>
        <v>0</v>
      </c>
      <c r="POV1360" s="84">
        <f t="shared" si="924"/>
        <v>2000000</v>
      </c>
      <c r="POW1360" s="84">
        <f t="shared" si="924"/>
        <v>0</v>
      </c>
      <c r="POX1360" s="84">
        <f t="shared" si="924"/>
        <v>0</v>
      </c>
      <c r="POY1360" s="84">
        <f t="shared" si="924"/>
        <v>2000000</v>
      </c>
      <c r="POZ1360" s="84">
        <f t="shared" si="924"/>
        <v>2000000</v>
      </c>
      <c r="PPF1360" s="84" t="s">
        <v>247</v>
      </c>
      <c r="PPG1360" s="84" t="s">
        <v>4692</v>
      </c>
      <c r="PPH1360" s="84">
        <f>PPH1356</f>
        <v>0</v>
      </c>
      <c r="PPI1360" s="84">
        <f t="shared" si="924"/>
        <v>0</v>
      </c>
      <c r="PPJ1360" s="84">
        <f t="shared" si="924"/>
        <v>0</v>
      </c>
      <c r="PPK1360" s="84">
        <f t="shared" si="924"/>
        <v>0</v>
      </c>
      <c r="PPL1360" s="84">
        <f t="shared" si="924"/>
        <v>2000000</v>
      </c>
      <c r="PPM1360" s="84">
        <f t="shared" si="924"/>
        <v>0</v>
      </c>
      <c r="PPN1360" s="84">
        <f t="shared" si="924"/>
        <v>0</v>
      </c>
      <c r="PPO1360" s="84">
        <f t="shared" si="924"/>
        <v>2000000</v>
      </c>
      <c r="PPP1360" s="84">
        <f t="shared" si="924"/>
        <v>2000000</v>
      </c>
      <c r="PPV1360" s="84" t="s">
        <v>247</v>
      </c>
      <c r="PPW1360" s="84" t="s">
        <v>4692</v>
      </c>
      <c r="PPX1360" s="84">
        <f>PPX1356</f>
        <v>0</v>
      </c>
      <c r="PPY1360" s="84">
        <f t="shared" si="924"/>
        <v>0</v>
      </c>
      <c r="PPZ1360" s="84">
        <f t="shared" si="924"/>
        <v>0</v>
      </c>
      <c r="PQA1360" s="84">
        <f t="shared" si="924"/>
        <v>0</v>
      </c>
      <c r="PQB1360" s="84">
        <f t="shared" si="924"/>
        <v>2000000</v>
      </c>
      <c r="PQC1360" s="84">
        <f t="shared" si="924"/>
        <v>0</v>
      </c>
      <c r="PQD1360" s="84">
        <f t="shared" si="924"/>
        <v>0</v>
      </c>
      <c r="PQE1360" s="84">
        <f t="shared" si="924"/>
        <v>2000000</v>
      </c>
      <c r="PQF1360" s="84">
        <f t="shared" si="924"/>
        <v>2000000</v>
      </c>
      <c r="PQL1360" s="84" t="s">
        <v>247</v>
      </c>
      <c r="PQM1360" s="84" t="s">
        <v>4692</v>
      </c>
      <c r="PQN1360" s="84">
        <f>PQN1356</f>
        <v>0</v>
      </c>
      <c r="PQO1360" s="84">
        <f t="shared" si="925"/>
        <v>0</v>
      </c>
      <c r="PQP1360" s="84">
        <f t="shared" si="925"/>
        <v>0</v>
      </c>
      <c r="PQQ1360" s="84">
        <f t="shared" si="925"/>
        <v>0</v>
      </c>
      <c r="PQR1360" s="84">
        <f t="shared" si="925"/>
        <v>2000000</v>
      </c>
      <c r="PQS1360" s="84">
        <f t="shared" si="925"/>
        <v>0</v>
      </c>
      <c r="PQT1360" s="84">
        <f t="shared" si="925"/>
        <v>0</v>
      </c>
      <c r="PQU1360" s="84">
        <f t="shared" si="925"/>
        <v>2000000</v>
      </c>
      <c r="PQV1360" s="84">
        <f t="shared" si="925"/>
        <v>2000000</v>
      </c>
      <c r="PRB1360" s="84" t="s">
        <v>247</v>
      </c>
      <c r="PRC1360" s="84" t="s">
        <v>4692</v>
      </c>
      <c r="PRD1360" s="84">
        <f>PRD1356</f>
        <v>0</v>
      </c>
      <c r="PRE1360" s="84">
        <f t="shared" si="925"/>
        <v>0</v>
      </c>
      <c r="PRF1360" s="84">
        <f t="shared" si="925"/>
        <v>0</v>
      </c>
      <c r="PRG1360" s="84">
        <f t="shared" si="925"/>
        <v>0</v>
      </c>
      <c r="PRH1360" s="84">
        <f t="shared" si="925"/>
        <v>2000000</v>
      </c>
      <c r="PRI1360" s="84">
        <f t="shared" si="925"/>
        <v>0</v>
      </c>
      <c r="PRJ1360" s="84">
        <f t="shared" si="925"/>
        <v>0</v>
      </c>
      <c r="PRK1360" s="84">
        <f t="shared" si="925"/>
        <v>2000000</v>
      </c>
      <c r="PRL1360" s="84">
        <f t="shared" si="925"/>
        <v>2000000</v>
      </c>
      <c r="PRR1360" s="84" t="s">
        <v>247</v>
      </c>
      <c r="PRS1360" s="84" t="s">
        <v>4692</v>
      </c>
      <c r="PRT1360" s="84">
        <f>PRT1356</f>
        <v>0</v>
      </c>
      <c r="PRU1360" s="84">
        <f t="shared" si="925"/>
        <v>0</v>
      </c>
      <c r="PRV1360" s="84">
        <f t="shared" si="925"/>
        <v>0</v>
      </c>
      <c r="PRW1360" s="84">
        <f t="shared" si="925"/>
        <v>0</v>
      </c>
      <c r="PRX1360" s="84">
        <f t="shared" si="925"/>
        <v>2000000</v>
      </c>
      <c r="PRY1360" s="84">
        <f t="shared" si="925"/>
        <v>0</v>
      </c>
      <c r="PRZ1360" s="84">
        <f t="shared" si="925"/>
        <v>0</v>
      </c>
      <c r="PSA1360" s="84">
        <f t="shared" si="925"/>
        <v>2000000</v>
      </c>
      <c r="PSB1360" s="84">
        <f t="shared" si="925"/>
        <v>2000000</v>
      </c>
      <c r="PSH1360" s="84" t="s">
        <v>247</v>
      </c>
      <c r="PSI1360" s="84" t="s">
        <v>4692</v>
      </c>
      <c r="PSJ1360" s="84">
        <f>PSJ1356</f>
        <v>0</v>
      </c>
      <c r="PSK1360" s="84">
        <f t="shared" si="925"/>
        <v>0</v>
      </c>
      <c r="PSL1360" s="84">
        <f t="shared" si="925"/>
        <v>0</v>
      </c>
      <c r="PSM1360" s="84">
        <f t="shared" si="925"/>
        <v>0</v>
      </c>
      <c r="PSN1360" s="84">
        <f t="shared" si="925"/>
        <v>2000000</v>
      </c>
      <c r="PSO1360" s="84">
        <f t="shared" si="925"/>
        <v>0</v>
      </c>
      <c r="PSP1360" s="84">
        <f t="shared" si="925"/>
        <v>0</v>
      </c>
      <c r="PSQ1360" s="84">
        <f t="shared" si="925"/>
        <v>2000000</v>
      </c>
      <c r="PSR1360" s="84">
        <f t="shared" si="925"/>
        <v>2000000</v>
      </c>
      <c r="PSX1360" s="84" t="s">
        <v>247</v>
      </c>
      <c r="PSY1360" s="84" t="s">
        <v>4692</v>
      </c>
      <c r="PSZ1360" s="84">
        <f>PSZ1356</f>
        <v>0</v>
      </c>
      <c r="PTA1360" s="84">
        <f t="shared" si="926"/>
        <v>0</v>
      </c>
      <c r="PTB1360" s="84">
        <f t="shared" si="926"/>
        <v>0</v>
      </c>
      <c r="PTC1360" s="84">
        <f t="shared" si="926"/>
        <v>0</v>
      </c>
      <c r="PTD1360" s="84">
        <f t="shared" si="926"/>
        <v>2000000</v>
      </c>
      <c r="PTE1360" s="84">
        <f t="shared" si="926"/>
        <v>0</v>
      </c>
      <c r="PTF1360" s="84">
        <f t="shared" si="926"/>
        <v>0</v>
      </c>
      <c r="PTG1360" s="84">
        <f t="shared" si="926"/>
        <v>2000000</v>
      </c>
      <c r="PTH1360" s="84">
        <f t="shared" si="926"/>
        <v>2000000</v>
      </c>
      <c r="PTN1360" s="84" t="s">
        <v>247</v>
      </c>
      <c r="PTO1360" s="84" t="s">
        <v>4692</v>
      </c>
      <c r="PTP1360" s="84">
        <f>PTP1356</f>
        <v>0</v>
      </c>
      <c r="PTQ1360" s="84">
        <f t="shared" si="926"/>
        <v>0</v>
      </c>
      <c r="PTR1360" s="84">
        <f t="shared" si="926"/>
        <v>0</v>
      </c>
      <c r="PTS1360" s="84">
        <f t="shared" si="926"/>
        <v>0</v>
      </c>
      <c r="PTT1360" s="84">
        <f t="shared" si="926"/>
        <v>2000000</v>
      </c>
      <c r="PTU1360" s="84">
        <f t="shared" si="926"/>
        <v>0</v>
      </c>
      <c r="PTV1360" s="84">
        <f t="shared" si="926"/>
        <v>0</v>
      </c>
      <c r="PTW1360" s="84">
        <f t="shared" si="926"/>
        <v>2000000</v>
      </c>
      <c r="PTX1360" s="84">
        <f t="shared" si="926"/>
        <v>2000000</v>
      </c>
      <c r="PUD1360" s="84" t="s">
        <v>247</v>
      </c>
      <c r="PUE1360" s="84" t="s">
        <v>4692</v>
      </c>
      <c r="PUF1360" s="84">
        <f>PUF1356</f>
        <v>0</v>
      </c>
      <c r="PUG1360" s="84">
        <f t="shared" si="926"/>
        <v>0</v>
      </c>
      <c r="PUH1360" s="84">
        <f t="shared" si="926"/>
        <v>0</v>
      </c>
      <c r="PUI1360" s="84">
        <f t="shared" si="926"/>
        <v>0</v>
      </c>
      <c r="PUJ1360" s="84">
        <f t="shared" si="926"/>
        <v>2000000</v>
      </c>
      <c r="PUK1360" s="84">
        <f t="shared" si="926"/>
        <v>0</v>
      </c>
      <c r="PUL1360" s="84">
        <f t="shared" si="926"/>
        <v>0</v>
      </c>
      <c r="PUM1360" s="84">
        <f t="shared" si="926"/>
        <v>2000000</v>
      </c>
      <c r="PUN1360" s="84">
        <f t="shared" si="926"/>
        <v>2000000</v>
      </c>
      <c r="PUT1360" s="84" t="s">
        <v>247</v>
      </c>
      <c r="PUU1360" s="84" t="s">
        <v>4692</v>
      </c>
      <c r="PUV1360" s="84">
        <f>PUV1356</f>
        <v>0</v>
      </c>
      <c r="PUW1360" s="84">
        <f t="shared" si="926"/>
        <v>0</v>
      </c>
      <c r="PUX1360" s="84">
        <f t="shared" si="926"/>
        <v>0</v>
      </c>
      <c r="PUY1360" s="84">
        <f t="shared" si="926"/>
        <v>0</v>
      </c>
      <c r="PUZ1360" s="84">
        <f t="shared" si="926"/>
        <v>2000000</v>
      </c>
      <c r="PVA1360" s="84">
        <f t="shared" si="926"/>
        <v>0</v>
      </c>
      <c r="PVB1360" s="84">
        <f t="shared" si="926"/>
        <v>0</v>
      </c>
      <c r="PVC1360" s="84">
        <f t="shared" si="926"/>
        <v>2000000</v>
      </c>
      <c r="PVD1360" s="84">
        <f t="shared" si="926"/>
        <v>2000000</v>
      </c>
      <c r="PVJ1360" s="84" t="s">
        <v>247</v>
      </c>
      <c r="PVK1360" s="84" t="s">
        <v>4692</v>
      </c>
      <c r="PVL1360" s="84">
        <f>PVL1356</f>
        <v>0</v>
      </c>
      <c r="PVM1360" s="84">
        <f t="shared" si="927"/>
        <v>0</v>
      </c>
      <c r="PVN1360" s="84">
        <f t="shared" si="927"/>
        <v>0</v>
      </c>
      <c r="PVO1360" s="84">
        <f t="shared" si="927"/>
        <v>0</v>
      </c>
      <c r="PVP1360" s="84">
        <f t="shared" si="927"/>
        <v>2000000</v>
      </c>
      <c r="PVQ1360" s="84">
        <f t="shared" si="927"/>
        <v>0</v>
      </c>
      <c r="PVR1360" s="84">
        <f t="shared" si="927"/>
        <v>0</v>
      </c>
      <c r="PVS1360" s="84">
        <f t="shared" si="927"/>
        <v>2000000</v>
      </c>
      <c r="PVT1360" s="84">
        <f t="shared" si="927"/>
        <v>2000000</v>
      </c>
      <c r="PVZ1360" s="84" t="s">
        <v>247</v>
      </c>
      <c r="PWA1360" s="84" t="s">
        <v>4692</v>
      </c>
      <c r="PWB1360" s="84">
        <f>PWB1356</f>
        <v>0</v>
      </c>
      <c r="PWC1360" s="84">
        <f t="shared" si="927"/>
        <v>0</v>
      </c>
      <c r="PWD1360" s="84">
        <f t="shared" si="927"/>
        <v>0</v>
      </c>
      <c r="PWE1360" s="84">
        <f t="shared" si="927"/>
        <v>0</v>
      </c>
      <c r="PWF1360" s="84">
        <f t="shared" si="927"/>
        <v>2000000</v>
      </c>
      <c r="PWG1360" s="84">
        <f t="shared" si="927"/>
        <v>0</v>
      </c>
      <c r="PWH1360" s="84">
        <f t="shared" si="927"/>
        <v>0</v>
      </c>
      <c r="PWI1360" s="84">
        <f t="shared" si="927"/>
        <v>2000000</v>
      </c>
      <c r="PWJ1360" s="84">
        <f t="shared" si="927"/>
        <v>2000000</v>
      </c>
      <c r="PWP1360" s="84" t="s">
        <v>247</v>
      </c>
      <c r="PWQ1360" s="84" t="s">
        <v>4692</v>
      </c>
      <c r="PWR1360" s="84">
        <f>PWR1356</f>
        <v>0</v>
      </c>
      <c r="PWS1360" s="84">
        <f t="shared" si="927"/>
        <v>0</v>
      </c>
      <c r="PWT1360" s="84">
        <f t="shared" si="927"/>
        <v>0</v>
      </c>
      <c r="PWU1360" s="84">
        <f t="shared" si="927"/>
        <v>0</v>
      </c>
      <c r="PWV1360" s="84">
        <f t="shared" si="927"/>
        <v>2000000</v>
      </c>
      <c r="PWW1360" s="84">
        <f t="shared" si="927"/>
        <v>0</v>
      </c>
      <c r="PWX1360" s="84">
        <f t="shared" si="927"/>
        <v>0</v>
      </c>
      <c r="PWY1360" s="84">
        <f t="shared" si="927"/>
        <v>2000000</v>
      </c>
      <c r="PWZ1360" s="84">
        <f t="shared" si="927"/>
        <v>2000000</v>
      </c>
      <c r="PXF1360" s="84" t="s">
        <v>247</v>
      </c>
      <c r="PXG1360" s="84" t="s">
        <v>4692</v>
      </c>
      <c r="PXH1360" s="84">
        <f>PXH1356</f>
        <v>0</v>
      </c>
      <c r="PXI1360" s="84">
        <f t="shared" si="927"/>
        <v>0</v>
      </c>
      <c r="PXJ1360" s="84">
        <f t="shared" si="927"/>
        <v>0</v>
      </c>
      <c r="PXK1360" s="84">
        <f t="shared" si="927"/>
        <v>0</v>
      </c>
      <c r="PXL1360" s="84">
        <f t="shared" si="927"/>
        <v>2000000</v>
      </c>
      <c r="PXM1360" s="84">
        <f t="shared" si="927"/>
        <v>0</v>
      </c>
      <c r="PXN1360" s="84">
        <f t="shared" si="927"/>
        <v>0</v>
      </c>
      <c r="PXO1360" s="84">
        <f t="shared" si="927"/>
        <v>2000000</v>
      </c>
      <c r="PXP1360" s="84">
        <f t="shared" si="927"/>
        <v>2000000</v>
      </c>
      <c r="PXV1360" s="84" t="s">
        <v>247</v>
      </c>
      <c r="PXW1360" s="84" t="s">
        <v>4692</v>
      </c>
      <c r="PXX1360" s="84">
        <f>PXX1356</f>
        <v>0</v>
      </c>
      <c r="PXY1360" s="84">
        <f t="shared" si="928"/>
        <v>0</v>
      </c>
      <c r="PXZ1360" s="84">
        <f t="shared" si="928"/>
        <v>0</v>
      </c>
      <c r="PYA1360" s="84">
        <f t="shared" si="928"/>
        <v>0</v>
      </c>
      <c r="PYB1360" s="84">
        <f t="shared" si="928"/>
        <v>2000000</v>
      </c>
      <c r="PYC1360" s="84">
        <f t="shared" si="928"/>
        <v>0</v>
      </c>
      <c r="PYD1360" s="84">
        <f t="shared" si="928"/>
        <v>0</v>
      </c>
      <c r="PYE1360" s="84">
        <f t="shared" si="928"/>
        <v>2000000</v>
      </c>
      <c r="PYF1360" s="84">
        <f t="shared" si="928"/>
        <v>2000000</v>
      </c>
      <c r="PYL1360" s="84" t="s">
        <v>247</v>
      </c>
      <c r="PYM1360" s="84" t="s">
        <v>4692</v>
      </c>
      <c r="PYN1360" s="84">
        <f>PYN1356</f>
        <v>0</v>
      </c>
      <c r="PYO1360" s="84">
        <f t="shared" si="928"/>
        <v>0</v>
      </c>
      <c r="PYP1360" s="84">
        <f t="shared" si="928"/>
        <v>0</v>
      </c>
      <c r="PYQ1360" s="84">
        <f t="shared" si="928"/>
        <v>0</v>
      </c>
      <c r="PYR1360" s="84">
        <f t="shared" si="928"/>
        <v>2000000</v>
      </c>
      <c r="PYS1360" s="84">
        <f t="shared" si="928"/>
        <v>0</v>
      </c>
      <c r="PYT1360" s="84">
        <f t="shared" si="928"/>
        <v>0</v>
      </c>
      <c r="PYU1360" s="84">
        <f t="shared" si="928"/>
        <v>2000000</v>
      </c>
      <c r="PYV1360" s="84">
        <f t="shared" si="928"/>
        <v>2000000</v>
      </c>
      <c r="PZB1360" s="84" t="s">
        <v>247</v>
      </c>
      <c r="PZC1360" s="84" t="s">
        <v>4692</v>
      </c>
      <c r="PZD1360" s="84">
        <f>PZD1356</f>
        <v>0</v>
      </c>
      <c r="PZE1360" s="84">
        <f t="shared" si="928"/>
        <v>0</v>
      </c>
      <c r="PZF1360" s="84">
        <f t="shared" si="928"/>
        <v>0</v>
      </c>
      <c r="PZG1360" s="84">
        <f t="shared" si="928"/>
        <v>0</v>
      </c>
      <c r="PZH1360" s="84">
        <f t="shared" si="928"/>
        <v>2000000</v>
      </c>
      <c r="PZI1360" s="84">
        <f t="shared" si="928"/>
        <v>0</v>
      </c>
      <c r="PZJ1360" s="84">
        <f t="shared" si="928"/>
        <v>0</v>
      </c>
      <c r="PZK1360" s="84">
        <f t="shared" si="928"/>
        <v>2000000</v>
      </c>
      <c r="PZL1360" s="84">
        <f t="shared" si="928"/>
        <v>2000000</v>
      </c>
      <c r="PZR1360" s="84" t="s">
        <v>247</v>
      </c>
      <c r="PZS1360" s="84" t="s">
        <v>4692</v>
      </c>
      <c r="PZT1360" s="84">
        <f>PZT1356</f>
        <v>0</v>
      </c>
      <c r="PZU1360" s="84">
        <f t="shared" si="928"/>
        <v>0</v>
      </c>
      <c r="PZV1360" s="84">
        <f t="shared" si="928"/>
        <v>0</v>
      </c>
      <c r="PZW1360" s="84">
        <f t="shared" si="928"/>
        <v>0</v>
      </c>
      <c r="PZX1360" s="84">
        <f t="shared" si="928"/>
        <v>2000000</v>
      </c>
      <c r="PZY1360" s="84">
        <f t="shared" si="928"/>
        <v>0</v>
      </c>
      <c r="PZZ1360" s="84">
        <f t="shared" si="928"/>
        <v>0</v>
      </c>
      <c r="QAA1360" s="84">
        <f t="shared" si="928"/>
        <v>2000000</v>
      </c>
      <c r="QAB1360" s="84">
        <f t="shared" si="928"/>
        <v>2000000</v>
      </c>
      <c r="QAH1360" s="84" t="s">
        <v>247</v>
      </c>
      <c r="QAI1360" s="84" t="s">
        <v>4692</v>
      </c>
      <c r="QAJ1360" s="84">
        <f>QAJ1356</f>
        <v>0</v>
      </c>
      <c r="QAK1360" s="84">
        <f t="shared" si="929"/>
        <v>0</v>
      </c>
      <c r="QAL1360" s="84">
        <f t="shared" si="929"/>
        <v>0</v>
      </c>
      <c r="QAM1360" s="84">
        <f t="shared" si="929"/>
        <v>0</v>
      </c>
      <c r="QAN1360" s="84">
        <f t="shared" si="929"/>
        <v>2000000</v>
      </c>
      <c r="QAO1360" s="84">
        <f t="shared" si="929"/>
        <v>0</v>
      </c>
      <c r="QAP1360" s="84">
        <f t="shared" si="929"/>
        <v>0</v>
      </c>
      <c r="QAQ1360" s="84">
        <f t="shared" si="929"/>
        <v>2000000</v>
      </c>
      <c r="QAR1360" s="84">
        <f t="shared" si="929"/>
        <v>2000000</v>
      </c>
      <c r="QAX1360" s="84" t="s">
        <v>247</v>
      </c>
      <c r="QAY1360" s="84" t="s">
        <v>4692</v>
      </c>
      <c r="QAZ1360" s="84">
        <f>QAZ1356</f>
        <v>0</v>
      </c>
      <c r="QBA1360" s="84">
        <f t="shared" si="929"/>
        <v>0</v>
      </c>
      <c r="QBB1360" s="84">
        <f t="shared" si="929"/>
        <v>0</v>
      </c>
      <c r="QBC1360" s="84">
        <f t="shared" si="929"/>
        <v>0</v>
      </c>
      <c r="QBD1360" s="84">
        <f t="shared" si="929"/>
        <v>2000000</v>
      </c>
      <c r="QBE1360" s="84">
        <f t="shared" si="929"/>
        <v>0</v>
      </c>
      <c r="QBF1360" s="84">
        <f t="shared" si="929"/>
        <v>0</v>
      </c>
      <c r="QBG1360" s="84">
        <f t="shared" si="929"/>
        <v>2000000</v>
      </c>
      <c r="QBH1360" s="84">
        <f t="shared" si="929"/>
        <v>2000000</v>
      </c>
      <c r="QBN1360" s="84" t="s">
        <v>247</v>
      </c>
      <c r="QBO1360" s="84" t="s">
        <v>4692</v>
      </c>
      <c r="QBP1360" s="84">
        <f>QBP1356</f>
        <v>0</v>
      </c>
      <c r="QBQ1360" s="84">
        <f t="shared" si="929"/>
        <v>0</v>
      </c>
      <c r="QBR1360" s="84">
        <f t="shared" si="929"/>
        <v>0</v>
      </c>
      <c r="QBS1360" s="84">
        <f t="shared" si="929"/>
        <v>0</v>
      </c>
      <c r="QBT1360" s="84">
        <f t="shared" si="929"/>
        <v>2000000</v>
      </c>
      <c r="QBU1360" s="84">
        <f t="shared" si="929"/>
        <v>0</v>
      </c>
      <c r="QBV1360" s="84">
        <f t="shared" si="929"/>
        <v>0</v>
      </c>
      <c r="QBW1360" s="84">
        <f t="shared" si="929"/>
        <v>2000000</v>
      </c>
      <c r="QBX1360" s="84">
        <f t="shared" si="929"/>
        <v>2000000</v>
      </c>
      <c r="QCD1360" s="84" t="s">
        <v>247</v>
      </c>
      <c r="QCE1360" s="84" t="s">
        <v>4692</v>
      </c>
      <c r="QCF1360" s="84">
        <f>QCF1356</f>
        <v>0</v>
      </c>
      <c r="QCG1360" s="84">
        <f t="shared" si="929"/>
        <v>0</v>
      </c>
      <c r="QCH1360" s="84">
        <f t="shared" si="929"/>
        <v>0</v>
      </c>
      <c r="QCI1360" s="84">
        <f t="shared" si="929"/>
        <v>0</v>
      </c>
      <c r="QCJ1360" s="84">
        <f t="shared" si="929"/>
        <v>2000000</v>
      </c>
      <c r="QCK1360" s="84">
        <f t="shared" si="929"/>
        <v>0</v>
      </c>
      <c r="QCL1360" s="84">
        <f t="shared" si="929"/>
        <v>0</v>
      </c>
      <c r="QCM1360" s="84">
        <f t="shared" si="929"/>
        <v>2000000</v>
      </c>
      <c r="QCN1360" s="84">
        <f t="shared" si="929"/>
        <v>2000000</v>
      </c>
      <c r="QCT1360" s="84" t="s">
        <v>247</v>
      </c>
      <c r="QCU1360" s="84" t="s">
        <v>4692</v>
      </c>
      <c r="QCV1360" s="84">
        <f>QCV1356</f>
        <v>0</v>
      </c>
      <c r="QCW1360" s="84">
        <f t="shared" si="930"/>
        <v>0</v>
      </c>
      <c r="QCX1360" s="84">
        <f t="shared" si="930"/>
        <v>0</v>
      </c>
      <c r="QCY1360" s="84">
        <f t="shared" si="930"/>
        <v>0</v>
      </c>
      <c r="QCZ1360" s="84">
        <f t="shared" si="930"/>
        <v>2000000</v>
      </c>
      <c r="QDA1360" s="84">
        <f t="shared" si="930"/>
        <v>0</v>
      </c>
      <c r="QDB1360" s="84">
        <f t="shared" si="930"/>
        <v>0</v>
      </c>
      <c r="QDC1360" s="84">
        <f t="shared" si="930"/>
        <v>2000000</v>
      </c>
      <c r="QDD1360" s="84">
        <f t="shared" si="930"/>
        <v>2000000</v>
      </c>
      <c r="QDJ1360" s="84" t="s">
        <v>247</v>
      </c>
      <c r="QDK1360" s="84" t="s">
        <v>4692</v>
      </c>
      <c r="QDL1360" s="84">
        <f>QDL1356</f>
        <v>0</v>
      </c>
      <c r="QDM1360" s="84">
        <f t="shared" si="930"/>
        <v>0</v>
      </c>
      <c r="QDN1360" s="84">
        <f t="shared" si="930"/>
        <v>0</v>
      </c>
      <c r="QDO1360" s="84">
        <f t="shared" si="930"/>
        <v>0</v>
      </c>
      <c r="QDP1360" s="84">
        <f t="shared" si="930"/>
        <v>2000000</v>
      </c>
      <c r="QDQ1360" s="84">
        <f t="shared" si="930"/>
        <v>0</v>
      </c>
      <c r="QDR1360" s="84">
        <f t="shared" si="930"/>
        <v>0</v>
      </c>
      <c r="QDS1360" s="84">
        <f t="shared" si="930"/>
        <v>2000000</v>
      </c>
      <c r="QDT1360" s="84">
        <f t="shared" si="930"/>
        <v>2000000</v>
      </c>
      <c r="QDZ1360" s="84" t="s">
        <v>247</v>
      </c>
      <c r="QEA1360" s="84" t="s">
        <v>4692</v>
      </c>
      <c r="QEB1360" s="84">
        <f>QEB1356</f>
        <v>0</v>
      </c>
      <c r="QEC1360" s="84">
        <f t="shared" si="930"/>
        <v>0</v>
      </c>
      <c r="QED1360" s="84">
        <f t="shared" si="930"/>
        <v>0</v>
      </c>
      <c r="QEE1360" s="84">
        <f t="shared" si="930"/>
        <v>0</v>
      </c>
      <c r="QEF1360" s="84">
        <f t="shared" si="930"/>
        <v>2000000</v>
      </c>
      <c r="QEG1360" s="84">
        <f t="shared" si="930"/>
        <v>0</v>
      </c>
      <c r="QEH1360" s="84">
        <f t="shared" si="930"/>
        <v>0</v>
      </c>
      <c r="QEI1360" s="84">
        <f t="shared" si="930"/>
        <v>2000000</v>
      </c>
      <c r="QEJ1360" s="84">
        <f t="shared" si="930"/>
        <v>2000000</v>
      </c>
      <c r="QEP1360" s="84" t="s">
        <v>247</v>
      </c>
      <c r="QEQ1360" s="84" t="s">
        <v>4692</v>
      </c>
      <c r="QER1360" s="84">
        <f>QER1356</f>
        <v>0</v>
      </c>
      <c r="QES1360" s="84">
        <f t="shared" si="930"/>
        <v>0</v>
      </c>
      <c r="QET1360" s="84">
        <f t="shared" si="930"/>
        <v>0</v>
      </c>
      <c r="QEU1360" s="84">
        <f t="shared" si="930"/>
        <v>0</v>
      </c>
      <c r="QEV1360" s="84">
        <f t="shared" si="930"/>
        <v>2000000</v>
      </c>
      <c r="QEW1360" s="84">
        <f t="shared" si="930"/>
        <v>0</v>
      </c>
      <c r="QEX1360" s="84">
        <f t="shared" si="930"/>
        <v>0</v>
      </c>
      <c r="QEY1360" s="84">
        <f t="shared" si="930"/>
        <v>2000000</v>
      </c>
      <c r="QEZ1360" s="84">
        <f t="shared" si="930"/>
        <v>2000000</v>
      </c>
      <c r="QFF1360" s="84" t="s">
        <v>247</v>
      </c>
      <c r="QFG1360" s="84" t="s">
        <v>4692</v>
      </c>
      <c r="QFH1360" s="84">
        <f>QFH1356</f>
        <v>0</v>
      </c>
      <c r="QFI1360" s="84">
        <f t="shared" si="931"/>
        <v>0</v>
      </c>
      <c r="QFJ1360" s="84">
        <f t="shared" si="931"/>
        <v>0</v>
      </c>
      <c r="QFK1360" s="84">
        <f t="shared" si="931"/>
        <v>0</v>
      </c>
      <c r="QFL1360" s="84">
        <f t="shared" si="931"/>
        <v>2000000</v>
      </c>
      <c r="QFM1360" s="84">
        <f t="shared" si="931"/>
        <v>0</v>
      </c>
      <c r="QFN1360" s="84">
        <f t="shared" si="931"/>
        <v>0</v>
      </c>
      <c r="QFO1360" s="84">
        <f t="shared" si="931"/>
        <v>2000000</v>
      </c>
      <c r="QFP1360" s="84">
        <f t="shared" si="931"/>
        <v>2000000</v>
      </c>
      <c r="QFV1360" s="84" t="s">
        <v>247</v>
      </c>
      <c r="QFW1360" s="84" t="s">
        <v>4692</v>
      </c>
      <c r="QFX1360" s="84">
        <f>QFX1356</f>
        <v>0</v>
      </c>
      <c r="QFY1360" s="84">
        <f t="shared" si="931"/>
        <v>0</v>
      </c>
      <c r="QFZ1360" s="84">
        <f t="shared" si="931"/>
        <v>0</v>
      </c>
      <c r="QGA1360" s="84">
        <f t="shared" si="931"/>
        <v>0</v>
      </c>
      <c r="QGB1360" s="84">
        <f t="shared" si="931"/>
        <v>2000000</v>
      </c>
      <c r="QGC1360" s="84">
        <f t="shared" si="931"/>
        <v>0</v>
      </c>
      <c r="QGD1360" s="84">
        <f t="shared" si="931"/>
        <v>0</v>
      </c>
      <c r="QGE1360" s="84">
        <f t="shared" si="931"/>
        <v>2000000</v>
      </c>
      <c r="QGF1360" s="84">
        <f t="shared" si="931"/>
        <v>2000000</v>
      </c>
      <c r="QGL1360" s="84" t="s">
        <v>247</v>
      </c>
      <c r="QGM1360" s="84" t="s">
        <v>4692</v>
      </c>
      <c r="QGN1360" s="84">
        <f>QGN1356</f>
        <v>0</v>
      </c>
      <c r="QGO1360" s="84">
        <f t="shared" si="931"/>
        <v>0</v>
      </c>
      <c r="QGP1360" s="84">
        <f t="shared" si="931"/>
        <v>0</v>
      </c>
      <c r="QGQ1360" s="84">
        <f t="shared" si="931"/>
        <v>0</v>
      </c>
      <c r="QGR1360" s="84">
        <f t="shared" si="931"/>
        <v>2000000</v>
      </c>
      <c r="QGS1360" s="84">
        <f t="shared" si="931"/>
        <v>0</v>
      </c>
      <c r="QGT1360" s="84">
        <f t="shared" si="931"/>
        <v>0</v>
      </c>
      <c r="QGU1360" s="84">
        <f t="shared" si="931"/>
        <v>2000000</v>
      </c>
      <c r="QGV1360" s="84">
        <f t="shared" si="931"/>
        <v>2000000</v>
      </c>
      <c r="QHB1360" s="84" t="s">
        <v>247</v>
      </c>
      <c r="QHC1360" s="84" t="s">
        <v>4692</v>
      </c>
      <c r="QHD1360" s="84">
        <f>QHD1356</f>
        <v>0</v>
      </c>
      <c r="QHE1360" s="84">
        <f t="shared" si="931"/>
        <v>0</v>
      </c>
      <c r="QHF1360" s="84">
        <f t="shared" si="931"/>
        <v>0</v>
      </c>
      <c r="QHG1360" s="84">
        <f t="shared" si="931"/>
        <v>0</v>
      </c>
      <c r="QHH1360" s="84">
        <f t="shared" si="931"/>
        <v>2000000</v>
      </c>
      <c r="QHI1360" s="84">
        <f t="shared" si="931"/>
        <v>0</v>
      </c>
      <c r="QHJ1360" s="84">
        <f t="shared" si="931"/>
        <v>0</v>
      </c>
      <c r="QHK1360" s="84">
        <f t="shared" si="931"/>
        <v>2000000</v>
      </c>
      <c r="QHL1360" s="84">
        <f t="shared" si="931"/>
        <v>2000000</v>
      </c>
      <c r="QHR1360" s="84" t="s">
        <v>247</v>
      </c>
      <c r="QHS1360" s="84" t="s">
        <v>4692</v>
      </c>
      <c r="QHT1360" s="84">
        <f>QHT1356</f>
        <v>0</v>
      </c>
      <c r="QHU1360" s="84">
        <f t="shared" si="932"/>
        <v>0</v>
      </c>
      <c r="QHV1360" s="84">
        <f t="shared" si="932"/>
        <v>0</v>
      </c>
      <c r="QHW1360" s="84">
        <f t="shared" si="932"/>
        <v>0</v>
      </c>
      <c r="QHX1360" s="84">
        <f t="shared" si="932"/>
        <v>2000000</v>
      </c>
      <c r="QHY1360" s="84">
        <f t="shared" si="932"/>
        <v>0</v>
      </c>
      <c r="QHZ1360" s="84">
        <f t="shared" si="932"/>
        <v>0</v>
      </c>
      <c r="QIA1360" s="84">
        <f t="shared" si="932"/>
        <v>2000000</v>
      </c>
      <c r="QIB1360" s="84">
        <f t="shared" si="932"/>
        <v>2000000</v>
      </c>
      <c r="QIH1360" s="84" t="s">
        <v>247</v>
      </c>
      <c r="QII1360" s="84" t="s">
        <v>4692</v>
      </c>
      <c r="QIJ1360" s="84">
        <f>QIJ1356</f>
        <v>0</v>
      </c>
      <c r="QIK1360" s="84">
        <f t="shared" si="932"/>
        <v>0</v>
      </c>
      <c r="QIL1360" s="84">
        <f t="shared" si="932"/>
        <v>0</v>
      </c>
      <c r="QIM1360" s="84">
        <f t="shared" si="932"/>
        <v>0</v>
      </c>
      <c r="QIN1360" s="84">
        <f t="shared" si="932"/>
        <v>2000000</v>
      </c>
      <c r="QIO1360" s="84">
        <f t="shared" si="932"/>
        <v>0</v>
      </c>
      <c r="QIP1360" s="84">
        <f t="shared" si="932"/>
        <v>0</v>
      </c>
      <c r="QIQ1360" s="84">
        <f t="shared" si="932"/>
        <v>2000000</v>
      </c>
      <c r="QIR1360" s="84">
        <f t="shared" si="932"/>
        <v>2000000</v>
      </c>
      <c r="QIX1360" s="84" t="s">
        <v>247</v>
      </c>
      <c r="QIY1360" s="84" t="s">
        <v>4692</v>
      </c>
      <c r="QIZ1360" s="84">
        <f>QIZ1356</f>
        <v>0</v>
      </c>
      <c r="QJA1360" s="84">
        <f t="shared" si="932"/>
        <v>0</v>
      </c>
      <c r="QJB1360" s="84">
        <f t="shared" si="932"/>
        <v>0</v>
      </c>
      <c r="QJC1360" s="84">
        <f t="shared" si="932"/>
        <v>0</v>
      </c>
      <c r="QJD1360" s="84">
        <f t="shared" si="932"/>
        <v>2000000</v>
      </c>
      <c r="QJE1360" s="84">
        <f t="shared" si="932"/>
        <v>0</v>
      </c>
      <c r="QJF1360" s="84">
        <f t="shared" si="932"/>
        <v>0</v>
      </c>
      <c r="QJG1360" s="84">
        <f t="shared" si="932"/>
        <v>2000000</v>
      </c>
      <c r="QJH1360" s="84">
        <f t="shared" si="932"/>
        <v>2000000</v>
      </c>
      <c r="QJN1360" s="84" t="s">
        <v>247</v>
      </c>
      <c r="QJO1360" s="84" t="s">
        <v>4692</v>
      </c>
      <c r="QJP1360" s="84">
        <f>QJP1356</f>
        <v>0</v>
      </c>
      <c r="QJQ1360" s="84">
        <f t="shared" si="932"/>
        <v>0</v>
      </c>
      <c r="QJR1360" s="84">
        <f t="shared" si="932"/>
        <v>0</v>
      </c>
      <c r="QJS1360" s="84">
        <f t="shared" si="932"/>
        <v>0</v>
      </c>
      <c r="QJT1360" s="84">
        <f t="shared" si="932"/>
        <v>2000000</v>
      </c>
      <c r="QJU1360" s="84">
        <f t="shared" si="932"/>
        <v>0</v>
      </c>
      <c r="QJV1360" s="84">
        <f t="shared" si="932"/>
        <v>0</v>
      </c>
      <c r="QJW1360" s="84">
        <f t="shared" si="932"/>
        <v>2000000</v>
      </c>
      <c r="QJX1360" s="84">
        <f t="shared" si="932"/>
        <v>2000000</v>
      </c>
      <c r="QKD1360" s="84" t="s">
        <v>247</v>
      </c>
      <c r="QKE1360" s="84" t="s">
        <v>4692</v>
      </c>
      <c r="QKF1360" s="84">
        <f>QKF1356</f>
        <v>0</v>
      </c>
      <c r="QKG1360" s="84">
        <f t="shared" si="933"/>
        <v>0</v>
      </c>
      <c r="QKH1360" s="84">
        <f t="shared" si="933"/>
        <v>0</v>
      </c>
      <c r="QKI1360" s="84">
        <f t="shared" si="933"/>
        <v>0</v>
      </c>
      <c r="QKJ1360" s="84">
        <f t="shared" si="933"/>
        <v>2000000</v>
      </c>
      <c r="QKK1360" s="84">
        <f t="shared" si="933"/>
        <v>0</v>
      </c>
      <c r="QKL1360" s="84">
        <f t="shared" si="933"/>
        <v>0</v>
      </c>
      <c r="QKM1360" s="84">
        <f t="shared" si="933"/>
        <v>2000000</v>
      </c>
      <c r="QKN1360" s="84">
        <f t="shared" si="933"/>
        <v>2000000</v>
      </c>
      <c r="QKT1360" s="84" t="s">
        <v>247</v>
      </c>
      <c r="QKU1360" s="84" t="s">
        <v>4692</v>
      </c>
      <c r="QKV1360" s="84">
        <f>QKV1356</f>
        <v>0</v>
      </c>
      <c r="QKW1360" s="84">
        <f t="shared" si="933"/>
        <v>0</v>
      </c>
      <c r="QKX1360" s="84">
        <f t="shared" si="933"/>
        <v>0</v>
      </c>
      <c r="QKY1360" s="84">
        <f t="shared" si="933"/>
        <v>0</v>
      </c>
      <c r="QKZ1360" s="84">
        <f t="shared" si="933"/>
        <v>2000000</v>
      </c>
      <c r="QLA1360" s="84">
        <f t="shared" si="933"/>
        <v>0</v>
      </c>
      <c r="QLB1360" s="84">
        <f t="shared" si="933"/>
        <v>0</v>
      </c>
      <c r="QLC1360" s="84">
        <f t="shared" si="933"/>
        <v>2000000</v>
      </c>
      <c r="QLD1360" s="84">
        <f t="shared" si="933"/>
        <v>2000000</v>
      </c>
      <c r="QLJ1360" s="84" t="s">
        <v>247</v>
      </c>
      <c r="QLK1360" s="84" t="s">
        <v>4692</v>
      </c>
      <c r="QLL1360" s="84">
        <f>QLL1356</f>
        <v>0</v>
      </c>
      <c r="QLM1360" s="84">
        <f t="shared" si="933"/>
        <v>0</v>
      </c>
      <c r="QLN1360" s="84">
        <f t="shared" si="933"/>
        <v>0</v>
      </c>
      <c r="QLO1360" s="84">
        <f t="shared" si="933"/>
        <v>0</v>
      </c>
      <c r="QLP1360" s="84">
        <f t="shared" si="933"/>
        <v>2000000</v>
      </c>
      <c r="QLQ1360" s="84">
        <f t="shared" si="933"/>
        <v>0</v>
      </c>
      <c r="QLR1360" s="84">
        <f t="shared" si="933"/>
        <v>0</v>
      </c>
      <c r="QLS1360" s="84">
        <f t="shared" si="933"/>
        <v>2000000</v>
      </c>
      <c r="QLT1360" s="84">
        <f t="shared" si="933"/>
        <v>2000000</v>
      </c>
      <c r="QLZ1360" s="84" t="s">
        <v>247</v>
      </c>
      <c r="QMA1360" s="84" t="s">
        <v>4692</v>
      </c>
      <c r="QMB1360" s="84">
        <f>QMB1356</f>
        <v>0</v>
      </c>
      <c r="QMC1360" s="84">
        <f t="shared" si="933"/>
        <v>0</v>
      </c>
      <c r="QMD1360" s="84">
        <f t="shared" si="933"/>
        <v>0</v>
      </c>
      <c r="QME1360" s="84">
        <f t="shared" si="933"/>
        <v>0</v>
      </c>
      <c r="QMF1360" s="84">
        <f t="shared" si="933"/>
        <v>2000000</v>
      </c>
      <c r="QMG1360" s="84">
        <f t="shared" si="933"/>
        <v>0</v>
      </c>
      <c r="QMH1360" s="84">
        <f t="shared" si="933"/>
        <v>0</v>
      </c>
      <c r="QMI1360" s="84">
        <f t="shared" si="933"/>
        <v>2000000</v>
      </c>
      <c r="QMJ1360" s="84">
        <f t="shared" si="933"/>
        <v>2000000</v>
      </c>
      <c r="QMP1360" s="84" t="s">
        <v>247</v>
      </c>
      <c r="QMQ1360" s="84" t="s">
        <v>4692</v>
      </c>
      <c r="QMR1360" s="84">
        <f>QMR1356</f>
        <v>0</v>
      </c>
      <c r="QMS1360" s="84">
        <f t="shared" si="934"/>
        <v>0</v>
      </c>
      <c r="QMT1360" s="84">
        <f t="shared" si="934"/>
        <v>0</v>
      </c>
      <c r="QMU1360" s="84">
        <f t="shared" si="934"/>
        <v>0</v>
      </c>
      <c r="QMV1360" s="84">
        <f t="shared" si="934"/>
        <v>2000000</v>
      </c>
      <c r="QMW1360" s="84">
        <f t="shared" si="934"/>
        <v>0</v>
      </c>
      <c r="QMX1360" s="84">
        <f t="shared" si="934"/>
        <v>0</v>
      </c>
      <c r="QMY1360" s="84">
        <f t="shared" si="934"/>
        <v>2000000</v>
      </c>
      <c r="QMZ1360" s="84">
        <f t="shared" si="934"/>
        <v>2000000</v>
      </c>
      <c r="QNF1360" s="84" t="s">
        <v>247</v>
      </c>
      <c r="QNG1360" s="84" t="s">
        <v>4692</v>
      </c>
      <c r="QNH1360" s="84">
        <f>QNH1356</f>
        <v>0</v>
      </c>
      <c r="QNI1360" s="84">
        <f t="shared" si="934"/>
        <v>0</v>
      </c>
      <c r="QNJ1360" s="84">
        <f t="shared" si="934"/>
        <v>0</v>
      </c>
      <c r="QNK1360" s="84">
        <f t="shared" si="934"/>
        <v>0</v>
      </c>
      <c r="QNL1360" s="84">
        <f t="shared" si="934"/>
        <v>2000000</v>
      </c>
      <c r="QNM1360" s="84">
        <f t="shared" si="934"/>
        <v>0</v>
      </c>
      <c r="QNN1360" s="84">
        <f t="shared" si="934"/>
        <v>0</v>
      </c>
      <c r="QNO1360" s="84">
        <f t="shared" si="934"/>
        <v>2000000</v>
      </c>
      <c r="QNP1360" s="84">
        <f t="shared" si="934"/>
        <v>2000000</v>
      </c>
      <c r="QNV1360" s="84" t="s">
        <v>247</v>
      </c>
      <c r="QNW1360" s="84" t="s">
        <v>4692</v>
      </c>
      <c r="QNX1360" s="84">
        <f>QNX1356</f>
        <v>0</v>
      </c>
      <c r="QNY1360" s="84">
        <f t="shared" si="934"/>
        <v>0</v>
      </c>
      <c r="QNZ1360" s="84">
        <f t="shared" si="934"/>
        <v>0</v>
      </c>
      <c r="QOA1360" s="84">
        <f t="shared" si="934"/>
        <v>0</v>
      </c>
      <c r="QOB1360" s="84">
        <f t="shared" si="934"/>
        <v>2000000</v>
      </c>
      <c r="QOC1360" s="84">
        <f t="shared" si="934"/>
        <v>0</v>
      </c>
      <c r="QOD1360" s="84">
        <f t="shared" si="934"/>
        <v>0</v>
      </c>
      <c r="QOE1360" s="84">
        <f t="shared" si="934"/>
        <v>2000000</v>
      </c>
      <c r="QOF1360" s="84">
        <f t="shared" si="934"/>
        <v>2000000</v>
      </c>
      <c r="QOL1360" s="84" t="s">
        <v>247</v>
      </c>
      <c r="QOM1360" s="84" t="s">
        <v>4692</v>
      </c>
      <c r="QON1360" s="84">
        <f>QON1356</f>
        <v>0</v>
      </c>
      <c r="QOO1360" s="84">
        <f t="shared" si="934"/>
        <v>0</v>
      </c>
      <c r="QOP1360" s="84">
        <f t="shared" si="934"/>
        <v>0</v>
      </c>
      <c r="QOQ1360" s="84">
        <f t="shared" si="934"/>
        <v>0</v>
      </c>
      <c r="QOR1360" s="84">
        <f t="shared" si="934"/>
        <v>2000000</v>
      </c>
      <c r="QOS1360" s="84">
        <f t="shared" si="934"/>
        <v>0</v>
      </c>
      <c r="QOT1360" s="84">
        <f t="shared" si="934"/>
        <v>0</v>
      </c>
      <c r="QOU1360" s="84">
        <f t="shared" si="934"/>
        <v>2000000</v>
      </c>
      <c r="QOV1360" s="84">
        <f t="shared" si="934"/>
        <v>2000000</v>
      </c>
      <c r="QPB1360" s="84" t="s">
        <v>247</v>
      </c>
      <c r="QPC1360" s="84" t="s">
        <v>4692</v>
      </c>
      <c r="QPD1360" s="84">
        <f>QPD1356</f>
        <v>0</v>
      </c>
      <c r="QPE1360" s="84">
        <f t="shared" si="935"/>
        <v>0</v>
      </c>
      <c r="QPF1360" s="84">
        <f t="shared" si="935"/>
        <v>0</v>
      </c>
      <c r="QPG1360" s="84">
        <f t="shared" si="935"/>
        <v>0</v>
      </c>
      <c r="QPH1360" s="84">
        <f t="shared" si="935"/>
        <v>2000000</v>
      </c>
      <c r="QPI1360" s="84">
        <f t="shared" si="935"/>
        <v>0</v>
      </c>
      <c r="QPJ1360" s="84">
        <f t="shared" si="935"/>
        <v>0</v>
      </c>
      <c r="QPK1360" s="84">
        <f t="shared" si="935"/>
        <v>2000000</v>
      </c>
      <c r="QPL1360" s="84">
        <f t="shared" si="935"/>
        <v>2000000</v>
      </c>
      <c r="QPR1360" s="84" t="s">
        <v>247</v>
      </c>
      <c r="QPS1360" s="84" t="s">
        <v>4692</v>
      </c>
      <c r="QPT1360" s="84">
        <f>QPT1356</f>
        <v>0</v>
      </c>
      <c r="QPU1360" s="84">
        <f t="shared" si="935"/>
        <v>0</v>
      </c>
      <c r="QPV1360" s="84">
        <f t="shared" si="935"/>
        <v>0</v>
      </c>
      <c r="QPW1360" s="84">
        <f t="shared" si="935"/>
        <v>0</v>
      </c>
      <c r="QPX1360" s="84">
        <f t="shared" si="935"/>
        <v>2000000</v>
      </c>
      <c r="QPY1360" s="84">
        <f t="shared" si="935"/>
        <v>0</v>
      </c>
      <c r="QPZ1360" s="84">
        <f t="shared" si="935"/>
        <v>0</v>
      </c>
      <c r="QQA1360" s="84">
        <f t="shared" si="935"/>
        <v>2000000</v>
      </c>
      <c r="QQB1360" s="84">
        <f t="shared" si="935"/>
        <v>2000000</v>
      </c>
      <c r="QQH1360" s="84" t="s">
        <v>247</v>
      </c>
      <c r="QQI1360" s="84" t="s">
        <v>4692</v>
      </c>
      <c r="QQJ1360" s="84">
        <f>QQJ1356</f>
        <v>0</v>
      </c>
      <c r="QQK1360" s="84">
        <f t="shared" si="935"/>
        <v>0</v>
      </c>
      <c r="QQL1360" s="84">
        <f t="shared" si="935"/>
        <v>0</v>
      </c>
      <c r="QQM1360" s="84">
        <f t="shared" si="935"/>
        <v>0</v>
      </c>
      <c r="QQN1360" s="84">
        <f t="shared" si="935"/>
        <v>2000000</v>
      </c>
      <c r="QQO1360" s="84">
        <f t="shared" si="935"/>
        <v>0</v>
      </c>
      <c r="QQP1360" s="84">
        <f t="shared" si="935"/>
        <v>0</v>
      </c>
      <c r="QQQ1360" s="84">
        <f t="shared" si="935"/>
        <v>2000000</v>
      </c>
      <c r="QQR1360" s="84">
        <f t="shared" si="935"/>
        <v>2000000</v>
      </c>
      <c r="QQX1360" s="84" t="s">
        <v>247</v>
      </c>
      <c r="QQY1360" s="84" t="s">
        <v>4692</v>
      </c>
      <c r="QQZ1360" s="84">
        <f>QQZ1356</f>
        <v>0</v>
      </c>
      <c r="QRA1360" s="84">
        <f t="shared" si="935"/>
        <v>0</v>
      </c>
      <c r="QRB1360" s="84">
        <f t="shared" si="935"/>
        <v>0</v>
      </c>
      <c r="QRC1360" s="84">
        <f t="shared" si="935"/>
        <v>0</v>
      </c>
      <c r="QRD1360" s="84">
        <f t="shared" si="935"/>
        <v>2000000</v>
      </c>
      <c r="QRE1360" s="84">
        <f t="shared" si="935"/>
        <v>0</v>
      </c>
      <c r="QRF1360" s="84">
        <f t="shared" si="935"/>
        <v>0</v>
      </c>
      <c r="QRG1360" s="84">
        <f t="shared" si="935"/>
        <v>2000000</v>
      </c>
      <c r="QRH1360" s="84">
        <f t="shared" si="935"/>
        <v>2000000</v>
      </c>
      <c r="QRN1360" s="84" t="s">
        <v>247</v>
      </c>
      <c r="QRO1360" s="84" t="s">
        <v>4692</v>
      </c>
      <c r="QRP1360" s="84">
        <f>QRP1356</f>
        <v>0</v>
      </c>
      <c r="QRQ1360" s="84">
        <f t="shared" si="936"/>
        <v>0</v>
      </c>
      <c r="QRR1360" s="84">
        <f t="shared" si="936"/>
        <v>0</v>
      </c>
      <c r="QRS1360" s="84">
        <f t="shared" si="936"/>
        <v>0</v>
      </c>
      <c r="QRT1360" s="84">
        <f t="shared" si="936"/>
        <v>2000000</v>
      </c>
      <c r="QRU1360" s="84">
        <f t="shared" si="936"/>
        <v>0</v>
      </c>
      <c r="QRV1360" s="84">
        <f t="shared" si="936"/>
        <v>0</v>
      </c>
      <c r="QRW1360" s="84">
        <f t="shared" si="936"/>
        <v>2000000</v>
      </c>
      <c r="QRX1360" s="84">
        <f t="shared" si="936"/>
        <v>2000000</v>
      </c>
      <c r="QSD1360" s="84" t="s">
        <v>247</v>
      </c>
      <c r="QSE1360" s="84" t="s">
        <v>4692</v>
      </c>
      <c r="QSF1360" s="84">
        <f>QSF1356</f>
        <v>0</v>
      </c>
      <c r="QSG1360" s="84">
        <f t="shared" si="936"/>
        <v>0</v>
      </c>
      <c r="QSH1360" s="84">
        <f t="shared" si="936"/>
        <v>0</v>
      </c>
      <c r="QSI1360" s="84">
        <f t="shared" si="936"/>
        <v>0</v>
      </c>
      <c r="QSJ1360" s="84">
        <f t="shared" si="936"/>
        <v>2000000</v>
      </c>
      <c r="QSK1360" s="84">
        <f t="shared" si="936"/>
        <v>0</v>
      </c>
      <c r="QSL1360" s="84">
        <f t="shared" si="936"/>
        <v>0</v>
      </c>
      <c r="QSM1360" s="84">
        <f t="shared" si="936"/>
        <v>2000000</v>
      </c>
      <c r="QSN1360" s="84">
        <f t="shared" si="936"/>
        <v>2000000</v>
      </c>
      <c r="QST1360" s="84" t="s">
        <v>247</v>
      </c>
      <c r="QSU1360" s="84" t="s">
        <v>4692</v>
      </c>
      <c r="QSV1360" s="84">
        <f>QSV1356</f>
        <v>0</v>
      </c>
      <c r="QSW1360" s="84">
        <f t="shared" si="936"/>
        <v>0</v>
      </c>
      <c r="QSX1360" s="84">
        <f t="shared" si="936"/>
        <v>0</v>
      </c>
      <c r="QSY1360" s="84">
        <f t="shared" si="936"/>
        <v>0</v>
      </c>
      <c r="QSZ1360" s="84">
        <f t="shared" si="936"/>
        <v>2000000</v>
      </c>
      <c r="QTA1360" s="84">
        <f t="shared" si="936"/>
        <v>0</v>
      </c>
      <c r="QTB1360" s="84">
        <f t="shared" si="936"/>
        <v>0</v>
      </c>
      <c r="QTC1360" s="84">
        <f t="shared" si="936"/>
        <v>2000000</v>
      </c>
      <c r="QTD1360" s="84">
        <f t="shared" si="936"/>
        <v>2000000</v>
      </c>
      <c r="QTJ1360" s="84" t="s">
        <v>247</v>
      </c>
      <c r="QTK1360" s="84" t="s">
        <v>4692</v>
      </c>
      <c r="QTL1360" s="84">
        <f>QTL1356</f>
        <v>0</v>
      </c>
      <c r="QTM1360" s="84">
        <f t="shared" si="936"/>
        <v>0</v>
      </c>
      <c r="QTN1360" s="84">
        <f t="shared" si="936"/>
        <v>0</v>
      </c>
      <c r="QTO1360" s="84">
        <f t="shared" si="936"/>
        <v>0</v>
      </c>
      <c r="QTP1360" s="84">
        <f t="shared" si="936"/>
        <v>2000000</v>
      </c>
      <c r="QTQ1360" s="84">
        <f t="shared" si="936"/>
        <v>0</v>
      </c>
      <c r="QTR1360" s="84">
        <f t="shared" si="936"/>
        <v>0</v>
      </c>
      <c r="QTS1360" s="84">
        <f t="shared" si="936"/>
        <v>2000000</v>
      </c>
      <c r="QTT1360" s="84">
        <f t="shared" si="936"/>
        <v>2000000</v>
      </c>
      <c r="QTZ1360" s="84" t="s">
        <v>247</v>
      </c>
      <c r="QUA1360" s="84" t="s">
        <v>4692</v>
      </c>
      <c r="QUB1360" s="84">
        <f>QUB1356</f>
        <v>0</v>
      </c>
      <c r="QUC1360" s="84">
        <f t="shared" si="937"/>
        <v>0</v>
      </c>
      <c r="QUD1360" s="84">
        <f t="shared" si="937"/>
        <v>0</v>
      </c>
      <c r="QUE1360" s="84">
        <f t="shared" si="937"/>
        <v>0</v>
      </c>
      <c r="QUF1360" s="84">
        <f t="shared" si="937"/>
        <v>2000000</v>
      </c>
      <c r="QUG1360" s="84">
        <f t="shared" si="937"/>
        <v>0</v>
      </c>
      <c r="QUH1360" s="84">
        <f t="shared" si="937"/>
        <v>0</v>
      </c>
      <c r="QUI1360" s="84">
        <f t="shared" si="937"/>
        <v>2000000</v>
      </c>
      <c r="QUJ1360" s="84">
        <f t="shared" si="937"/>
        <v>2000000</v>
      </c>
      <c r="QUP1360" s="84" t="s">
        <v>247</v>
      </c>
      <c r="QUQ1360" s="84" t="s">
        <v>4692</v>
      </c>
      <c r="QUR1360" s="84">
        <f>QUR1356</f>
        <v>0</v>
      </c>
      <c r="QUS1360" s="84">
        <f t="shared" si="937"/>
        <v>0</v>
      </c>
      <c r="QUT1360" s="84">
        <f t="shared" si="937"/>
        <v>0</v>
      </c>
      <c r="QUU1360" s="84">
        <f t="shared" si="937"/>
        <v>0</v>
      </c>
      <c r="QUV1360" s="84">
        <f t="shared" si="937"/>
        <v>2000000</v>
      </c>
      <c r="QUW1360" s="84">
        <f t="shared" si="937"/>
        <v>0</v>
      </c>
      <c r="QUX1360" s="84">
        <f t="shared" si="937"/>
        <v>0</v>
      </c>
      <c r="QUY1360" s="84">
        <f t="shared" si="937"/>
        <v>2000000</v>
      </c>
      <c r="QUZ1360" s="84">
        <f t="shared" si="937"/>
        <v>2000000</v>
      </c>
      <c r="QVF1360" s="84" t="s">
        <v>247</v>
      </c>
      <c r="QVG1360" s="84" t="s">
        <v>4692</v>
      </c>
      <c r="QVH1360" s="84">
        <f>QVH1356</f>
        <v>0</v>
      </c>
      <c r="QVI1360" s="84">
        <f t="shared" si="937"/>
        <v>0</v>
      </c>
      <c r="QVJ1360" s="84">
        <f t="shared" si="937"/>
        <v>0</v>
      </c>
      <c r="QVK1360" s="84">
        <f t="shared" si="937"/>
        <v>0</v>
      </c>
      <c r="QVL1360" s="84">
        <f t="shared" si="937"/>
        <v>2000000</v>
      </c>
      <c r="QVM1360" s="84">
        <f t="shared" si="937"/>
        <v>0</v>
      </c>
      <c r="QVN1360" s="84">
        <f t="shared" si="937"/>
        <v>0</v>
      </c>
      <c r="QVO1360" s="84">
        <f t="shared" si="937"/>
        <v>2000000</v>
      </c>
      <c r="QVP1360" s="84">
        <f t="shared" si="937"/>
        <v>2000000</v>
      </c>
      <c r="QVV1360" s="84" t="s">
        <v>247</v>
      </c>
      <c r="QVW1360" s="84" t="s">
        <v>4692</v>
      </c>
      <c r="QVX1360" s="84">
        <f>QVX1356</f>
        <v>0</v>
      </c>
      <c r="QVY1360" s="84">
        <f t="shared" si="937"/>
        <v>0</v>
      </c>
      <c r="QVZ1360" s="84">
        <f t="shared" si="937"/>
        <v>0</v>
      </c>
      <c r="QWA1360" s="84">
        <f t="shared" si="937"/>
        <v>0</v>
      </c>
      <c r="QWB1360" s="84">
        <f t="shared" si="937"/>
        <v>2000000</v>
      </c>
      <c r="QWC1360" s="84">
        <f t="shared" si="937"/>
        <v>0</v>
      </c>
      <c r="QWD1360" s="84">
        <f t="shared" si="937"/>
        <v>0</v>
      </c>
      <c r="QWE1360" s="84">
        <f t="shared" si="937"/>
        <v>2000000</v>
      </c>
      <c r="QWF1360" s="84">
        <f t="shared" si="937"/>
        <v>2000000</v>
      </c>
      <c r="QWL1360" s="84" t="s">
        <v>247</v>
      </c>
      <c r="QWM1360" s="84" t="s">
        <v>4692</v>
      </c>
      <c r="QWN1360" s="84">
        <f>QWN1356</f>
        <v>0</v>
      </c>
      <c r="QWO1360" s="84">
        <f t="shared" si="938"/>
        <v>0</v>
      </c>
      <c r="QWP1360" s="84">
        <f t="shared" si="938"/>
        <v>0</v>
      </c>
      <c r="QWQ1360" s="84">
        <f t="shared" si="938"/>
        <v>0</v>
      </c>
      <c r="QWR1360" s="84">
        <f t="shared" si="938"/>
        <v>2000000</v>
      </c>
      <c r="QWS1360" s="84">
        <f t="shared" si="938"/>
        <v>0</v>
      </c>
      <c r="QWT1360" s="84">
        <f t="shared" si="938"/>
        <v>0</v>
      </c>
      <c r="QWU1360" s="84">
        <f t="shared" si="938"/>
        <v>2000000</v>
      </c>
      <c r="QWV1360" s="84">
        <f t="shared" si="938"/>
        <v>2000000</v>
      </c>
      <c r="QXB1360" s="84" t="s">
        <v>247</v>
      </c>
      <c r="QXC1360" s="84" t="s">
        <v>4692</v>
      </c>
      <c r="QXD1360" s="84">
        <f>QXD1356</f>
        <v>0</v>
      </c>
      <c r="QXE1360" s="84">
        <f t="shared" si="938"/>
        <v>0</v>
      </c>
      <c r="QXF1360" s="84">
        <f t="shared" si="938"/>
        <v>0</v>
      </c>
      <c r="QXG1360" s="84">
        <f t="shared" si="938"/>
        <v>0</v>
      </c>
      <c r="QXH1360" s="84">
        <f t="shared" si="938"/>
        <v>2000000</v>
      </c>
      <c r="QXI1360" s="84">
        <f t="shared" si="938"/>
        <v>0</v>
      </c>
      <c r="QXJ1360" s="84">
        <f t="shared" si="938"/>
        <v>0</v>
      </c>
      <c r="QXK1360" s="84">
        <f t="shared" si="938"/>
        <v>2000000</v>
      </c>
      <c r="QXL1360" s="84">
        <f t="shared" si="938"/>
        <v>2000000</v>
      </c>
      <c r="QXR1360" s="84" t="s">
        <v>247</v>
      </c>
      <c r="QXS1360" s="84" t="s">
        <v>4692</v>
      </c>
      <c r="QXT1360" s="84">
        <f>QXT1356</f>
        <v>0</v>
      </c>
      <c r="QXU1360" s="84">
        <f t="shared" si="938"/>
        <v>0</v>
      </c>
      <c r="QXV1360" s="84">
        <f t="shared" si="938"/>
        <v>0</v>
      </c>
      <c r="QXW1360" s="84">
        <f t="shared" si="938"/>
        <v>0</v>
      </c>
      <c r="QXX1360" s="84">
        <f t="shared" si="938"/>
        <v>2000000</v>
      </c>
      <c r="QXY1360" s="84">
        <f t="shared" si="938"/>
        <v>0</v>
      </c>
      <c r="QXZ1360" s="84">
        <f t="shared" si="938"/>
        <v>0</v>
      </c>
      <c r="QYA1360" s="84">
        <f t="shared" si="938"/>
        <v>2000000</v>
      </c>
      <c r="QYB1360" s="84">
        <f t="shared" si="938"/>
        <v>2000000</v>
      </c>
      <c r="QYH1360" s="84" t="s">
        <v>247</v>
      </c>
      <c r="QYI1360" s="84" t="s">
        <v>4692</v>
      </c>
      <c r="QYJ1360" s="84">
        <f>QYJ1356</f>
        <v>0</v>
      </c>
      <c r="QYK1360" s="84">
        <f t="shared" si="938"/>
        <v>0</v>
      </c>
      <c r="QYL1360" s="84">
        <f t="shared" si="938"/>
        <v>0</v>
      </c>
      <c r="QYM1360" s="84">
        <f t="shared" si="938"/>
        <v>0</v>
      </c>
      <c r="QYN1360" s="84">
        <f t="shared" si="938"/>
        <v>2000000</v>
      </c>
      <c r="QYO1360" s="84">
        <f t="shared" si="938"/>
        <v>0</v>
      </c>
      <c r="QYP1360" s="84">
        <f t="shared" si="938"/>
        <v>0</v>
      </c>
      <c r="QYQ1360" s="84">
        <f t="shared" si="938"/>
        <v>2000000</v>
      </c>
      <c r="QYR1360" s="84">
        <f t="shared" si="938"/>
        <v>2000000</v>
      </c>
      <c r="QYX1360" s="84" t="s">
        <v>247</v>
      </c>
      <c r="QYY1360" s="84" t="s">
        <v>4692</v>
      </c>
      <c r="QYZ1360" s="84">
        <f>QYZ1356</f>
        <v>0</v>
      </c>
      <c r="QZA1360" s="84">
        <f t="shared" si="939"/>
        <v>0</v>
      </c>
      <c r="QZB1360" s="84">
        <f t="shared" si="939"/>
        <v>0</v>
      </c>
      <c r="QZC1360" s="84">
        <f t="shared" si="939"/>
        <v>0</v>
      </c>
      <c r="QZD1360" s="84">
        <f t="shared" si="939"/>
        <v>2000000</v>
      </c>
      <c r="QZE1360" s="84">
        <f t="shared" si="939"/>
        <v>0</v>
      </c>
      <c r="QZF1360" s="84">
        <f t="shared" si="939"/>
        <v>0</v>
      </c>
      <c r="QZG1360" s="84">
        <f t="shared" si="939"/>
        <v>2000000</v>
      </c>
      <c r="QZH1360" s="84">
        <f t="shared" si="939"/>
        <v>2000000</v>
      </c>
      <c r="QZN1360" s="84" t="s">
        <v>247</v>
      </c>
      <c r="QZO1360" s="84" t="s">
        <v>4692</v>
      </c>
      <c r="QZP1360" s="84">
        <f>QZP1356</f>
        <v>0</v>
      </c>
      <c r="QZQ1360" s="84">
        <f t="shared" si="939"/>
        <v>0</v>
      </c>
      <c r="QZR1360" s="84">
        <f t="shared" si="939"/>
        <v>0</v>
      </c>
      <c r="QZS1360" s="84">
        <f t="shared" si="939"/>
        <v>0</v>
      </c>
      <c r="QZT1360" s="84">
        <f t="shared" si="939"/>
        <v>2000000</v>
      </c>
      <c r="QZU1360" s="84">
        <f t="shared" si="939"/>
        <v>0</v>
      </c>
      <c r="QZV1360" s="84">
        <f t="shared" si="939"/>
        <v>0</v>
      </c>
      <c r="QZW1360" s="84">
        <f t="shared" si="939"/>
        <v>2000000</v>
      </c>
      <c r="QZX1360" s="84">
        <f t="shared" si="939"/>
        <v>2000000</v>
      </c>
      <c r="RAD1360" s="84" t="s">
        <v>247</v>
      </c>
      <c r="RAE1360" s="84" t="s">
        <v>4692</v>
      </c>
      <c r="RAF1360" s="84">
        <f>RAF1356</f>
        <v>0</v>
      </c>
      <c r="RAG1360" s="84">
        <f t="shared" si="939"/>
        <v>0</v>
      </c>
      <c r="RAH1360" s="84">
        <f t="shared" si="939"/>
        <v>0</v>
      </c>
      <c r="RAI1360" s="84">
        <f t="shared" si="939"/>
        <v>0</v>
      </c>
      <c r="RAJ1360" s="84">
        <f t="shared" si="939"/>
        <v>2000000</v>
      </c>
      <c r="RAK1360" s="84">
        <f t="shared" si="939"/>
        <v>0</v>
      </c>
      <c r="RAL1360" s="84">
        <f t="shared" si="939"/>
        <v>0</v>
      </c>
      <c r="RAM1360" s="84">
        <f t="shared" si="939"/>
        <v>2000000</v>
      </c>
      <c r="RAN1360" s="84">
        <f t="shared" si="939"/>
        <v>2000000</v>
      </c>
      <c r="RAT1360" s="84" t="s">
        <v>247</v>
      </c>
      <c r="RAU1360" s="84" t="s">
        <v>4692</v>
      </c>
      <c r="RAV1360" s="84">
        <f>RAV1356</f>
        <v>0</v>
      </c>
      <c r="RAW1360" s="84">
        <f t="shared" si="939"/>
        <v>0</v>
      </c>
      <c r="RAX1360" s="84">
        <f t="shared" si="939"/>
        <v>0</v>
      </c>
      <c r="RAY1360" s="84">
        <f t="shared" si="939"/>
        <v>0</v>
      </c>
      <c r="RAZ1360" s="84">
        <f t="shared" si="939"/>
        <v>2000000</v>
      </c>
      <c r="RBA1360" s="84">
        <f t="shared" si="939"/>
        <v>0</v>
      </c>
      <c r="RBB1360" s="84">
        <f t="shared" si="939"/>
        <v>0</v>
      </c>
      <c r="RBC1360" s="84">
        <f t="shared" si="939"/>
        <v>2000000</v>
      </c>
      <c r="RBD1360" s="84">
        <f t="shared" si="939"/>
        <v>2000000</v>
      </c>
      <c r="RBJ1360" s="84" t="s">
        <v>247</v>
      </c>
      <c r="RBK1360" s="84" t="s">
        <v>4692</v>
      </c>
      <c r="RBL1360" s="84">
        <f>RBL1356</f>
        <v>0</v>
      </c>
      <c r="RBM1360" s="84">
        <f t="shared" si="940"/>
        <v>0</v>
      </c>
      <c r="RBN1360" s="84">
        <f t="shared" si="940"/>
        <v>0</v>
      </c>
      <c r="RBO1360" s="84">
        <f t="shared" si="940"/>
        <v>0</v>
      </c>
      <c r="RBP1360" s="84">
        <f t="shared" si="940"/>
        <v>2000000</v>
      </c>
      <c r="RBQ1360" s="84">
        <f t="shared" si="940"/>
        <v>0</v>
      </c>
      <c r="RBR1360" s="84">
        <f t="shared" si="940"/>
        <v>0</v>
      </c>
      <c r="RBS1360" s="84">
        <f t="shared" si="940"/>
        <v>2000000</v>
      </c>
      <c r="RBT1360" s="84">
        <f t="shared" si="940"/>
        <v>2000000</v>
      </c>
      <c r="RBZ1360" s="84" t="s">
        <v>247</v>
      </c>
      <c r="RCA1360" s="84" t="s">
        <v>4692</v>
      </c>
      <c r="RCB1360" s="84">
        <f>RCB1356</f>
        <v>0</v>
      </c>
      <c r="RCC1360" s="84">
        <f t="shared" si="940"/>
        <v>0</v>
      </c>
      <c r="RCD1360" s="84">
        <f t="shared" si="940"/>
        <v>0</v>
      </c>
      <c r="RCE1360" s="84">
        <f t="shared" si="940"/>
        <v>0</v>
      </c>
      <c r="RCF1360" s="84">
        <f t="shared" si="940"/>
        <v>2000000</v>
      </c>
      <c r="RCG1360" s="84">
        <f t="shared" si="940"/>
        <v>0</v>
      </c>
      <c r="RCH1360" s="84">
        <f t="shared" si="940"/>
        <v>0</v>
      </c>
      <c r="RCI1360" s="84">
        <f t="shared" si="940"/>
        <v>2000000</v>
      </c>
      <c r="RCJ1360" s="84">
        <f t="shared" si="940"/>
        <v>2000000</v>
      </c>
      <c r="RCP1360" s="84" t="s">
        <v>247</v>
      </c>
      <c r="RCQ1360" s="84" t="s">
        <v>4692</v>
      </c>
      <c r="RCR1360" s="84">
        <f>RCR1356</f>
        <v>0</v>
      </c>
      <c r="RCS1360" s="84">
        <f t="shared" si="940"/>
        <v>0</v>
      </c>
      <c r="RCT1360" s="84">
        <f t="shared" si="940"/>
        <v>0</v>
      </c>
      <c r="RCU1360" s="84">
        <f t="shared" si="940"/>
        <v>0</v>
      </c>
      <c r="RCV1360" s="84">
        <f t="shared" si="940"/>
        <v>2000000</v>
      </c>
      <c r="RCW1360" s="84">
        <f t="shared" si="940"/>
        <v>0</v>
      </c>
      <c r="RCX1360" s="84">
        <f t="shared" si="940"/>
        <v>0</v>
      </c>
      <c r="RCY1360" s="84">
        <f t="shared" si="940"/>
        <v>2000000</v>
      </c>
      <c r="RCZ1360" s="84">
        <f t="shared" si="940"/>
        <v>2000000</v>
      </c>
      <c r="RDF1360" s="84" t="s">
        <v>247</v>
      </c>
      <c r="RDG1360" s="84" t="s">
        <v>4692</v>
      </c>
      <c r="RDH1360" s="84">
        <f>RDH1356</f>
        <v>0</v>
      </c>
      <c r="RDI1360" s="84">
        <f t="shared" si="940"/>
        <v>0</v>
      </c>
      <c r="RDJ1360" s="84">
        <f t="shared" si="940"/>
        <v>0</v>
      </c>
      <c r="RDK1360" s="84">
        <f t="shared" si="940"/>
        <v>0</v>
      </c>
      <c r="RDL1360" s="84">
        <f t="shared" si="940"/>
        <v>2000000</v>
      </c>
      <c r="RDM1360" s="84">
        <f t="shared" si="940"/>
        <v>0</v>
      </c>
      <c r="RDN1360" s="84">
        <f t="shared" si="940"/>
        <v>0</v>
      </c>
      <c r="RDO1360" s="84">
        <f t="shared" si="940"/>
        <v>2000000</v>
      </c>
      <c r="RDP1360" s="84">
        <f t="shared" si="940"/>
        <v>2000000</v>
      </c>
      <c r="RDV1360" s="84" t="s">
        <v>247</v>
      </c>
      <c r="RDW1360" s="84" t="s">
        <v>4692</v>
      </c>
      <c r="RDX1360" s="84">
        <f>RDX1356</f>
        <v>0</v>
      </c>
      <c r="RDY1360" s="84">
        <f t="shared" si="941"/>
        <v>0</v>
      </c>
      <c r="RDZ1360" s="84">
        <f t="shared" si="941"/>
        <v>0</v>
      </c>
      <c r="REA1360" s="84">
        <f t="shared" si="941"/>
        <v>0</v>
      </c>
      <c r="REB1360" s="84">
        <f t="shared" si="941"/>
        <v>2000000</v>
      </c>
      <c r="REC1360" s="84">
        <f t="shared" si="941"/>
        <v>0</v>
      </c>
      <c r="RED1360" s="84">
        <f t="shared" si="941"/>
        <v>0</v>
      </c>
      <c r="REE1360" s="84">
        <f t="shared" si="941"/>
        <v>2000000</v>
      </c>
      <c r="REF1360" s="84">
        <f t="shared" si="941"/>
        <v>2000000</v>
      </c>
      <c r="REL1360" s="84" t="s">
        <v>247</v>
      </c>
      <c r="REM1360" s="84" t="s">
        <v>4692</v>
      </c>
      <c r="REN1360" s="84">
        <f>REN1356</f>
        <v>0</v>
      </c>
      <c r="REO1360" s="84">
        <f t="shared" si="941"/>
        <v>0</v>
      </c>
      <c r="REP1360" s="84">
        <f t="shared" si="941"/>
        <v>0</v>
      </c>
      <c r="REQ1360" s="84">
        <f t="shared" si="941"/>
        <v>0</v>
      </c>
      <c r="RER1360" s="84">
        <f t="shared" si="941"/>
        <v>2000000</v>
      </c>
      <c r="RES1360" s="84">
        <f t="shared" si="941"/>
        <v>0</v>
      </c>
      <c r="RET1360" s="84">
        <f t="shared" si="941"/>
        <v>0</v>
      </c>
      <c r="REU1360" s="84">
        <f t="shared" si="941"/>
        <v>2000000</v>
      </c>
      <c r="REV1360" s="84">
        <f t="shared" si="941"/>
        <v>2000000</v>
      </c>
      <c r="RFB1360" s="84" t="s">
        <v>247</v>
      </c>
      <c r="RFC1360" s="84" t="s">
        <v>4692</v>
      </c>
      <c r="RFD1360" s="84">
        <f>RFD1356</f>
        <v>0</v>
      </c>
      <c r="RFE1360" s="84">
        <f t="shared" si="941"/>
        <v>0</v>
      </c>
      <c r="RFF1360" s="84">
        <f t="shared" si="941"/>
        <v>0</v>
      </c>
      <c r="RFG1360" s="84">
        <f t="shared" si="941"/>
        <v>0</v>
      </c>
      <c r="RFH1360" s="84">
        <f t="shared" si="941"/>
        <v>2000000</v>
      </c>
      <c r="RFI1360" s="84">
        <f t="shared" si="941"/>
        <v>0</v>
      </c>
      <c r="RFJ1360" s="84">
        <f t="shared" si="941"/>
        <v>0</v>
      </c>
      <c r="RFK1360" s="84">
        <f t="shared" si="941"/>
        <v>2000000</v>
      </c>
      <c r="RFL1360" s="84">
        <f t="shared" si="941"/>
        <v>2000000</v>
      </c>
      <c r="RFR1360" s="84" t="s">
        <v>247</v>
      </c>
      <c r="RFS1360" s="84" t="s">
        <v>4692</v>
      </c>
      <c r="RFT1360" s="84">
        <f>RFT1356</f>
        <v>0</v>
      </c>
      <c r="RFU1360" s="84">
        <f t="shared" si="941"/>
        <v>0</v>
      </c>
      <c r="RFV1360" s="84">
        <f t="shared" si="941"/>
        <v>0</v>
      </c>
      <c r="RFW1360" s="84">
        <f t="shared" si="941"/>
        <v>0</v>
      </c>
      <c r="RFX1360" s="84">
        <f t="shared" si="941"/>
        <v>2000000</v>
      </c>
      <c r="RFY1360" s="84">
        <f t="shared" si="941"/>
        <v>0</v>
      </c>
      <c r="RFZ1360" s="84">
        <f t="shared" si="941"/>
        <v>0</v>
      </c>
      <c r="RGA1360" s="84">
        <f t="shared" si="941"/>
        <v>2000000</v>
      </c>
      <c r="RGB1360" s="84">
        <f t="shared" si="941"/>
        <v>2000000</v>
      </c>
      <c r="RGH1360" s="84" t="s">
        <v>247</v>
      </c>
      <c r="RGI1360" s="84" t="s">
        <v>4692</v>
      </c>
      <c r="RGJ1360" s="84">
        <f>RGJ1356</f>
        <v>0</v>
      </c>
      <c r="RGK1360" s="84">
        <f t="shared" si="942"/>
        <v>0</v>
      </c>
      <c r="RGL1360" s="84">
        <f t="shared" si="942"/>
        <v>0</v>
      </c>
      <c r="RGM1360" s="84">
        <f t="shared" si="942"/>
        <v>0</v>
      </c>
      <c r="RGN1360" s="84">
        <f t="shared" si="942"/>
        <v>2000000</v>
      </c>
      <c r="RGO1360" s="84">
        <f t="shared" si="942"/>
        <v>0</v>
      </c>
      <c r="RGP1360" s="84">
        <f t="shared" si="942"/>
        <v>0</v>
      </c>
      <c r="RGQ1360" s="84">
        <f t="shared" si="942"/>
        <v>2000000</v>
      </c>
      <c r="RGR1360" s="84">
        <f t="shared" si="942"/>
        <v>2000000</v>
      </c>
      <c r="RGX1360" s="84" t="s">
        <v>247</v>
      </c>
      <c r="RGY1360" s="84" t="s">
        <v>4692</v>
      </c>
      <c r="RGZ1360" s="84">
        <f>RGZ1356</f>
        <v>0</v>
      </c>
      <c r="RHA1360" s="84">
        <f t="shared" si="942"/>
        <v>0</v>
      </c>
      <c r="RHB1360" s="84">
        <f t="shared" si="942"/>
        <v>0</v>
      </c>
      <c r="RHC1360" s="84">
        <f t="shared" si="942"/>
        <v>0</v>
      </c>
      <c r="RHD1360" s="84">
        <f t="shared" si="942"/>
        <v>2000000</v>
      </c>
      <c r="RHE1360" s="84">
        <f t="shared" si="942"/>
        <v>0</v>
      </c>
      <c r="RHF1360" s="84">
        <f t="shared" si="942"/>
        <v>0</v>
      </c>
      <c r="RHG1360" s="84">
        <f t="shared" si="942"/>
        <v>2000000</v>
      </c>
      <c r="RHH1360" s="84">
        <f t="shared" si="942"/>
        <v>2000000</v>
      </c>
      <c r="RHN1360" s="84" t="s">
        <v>247</v>
      </c>
      <c r="RHO1360" s="84" t="s">
        <v>4692</v>
      </c>
      <c r="RHP1360" s="84">
        <f>RHP1356</f>
        <v>0</v>
      </c>
      <c r="RHQ1360" s="84">
        <f t="shared" si="942"/>
        <v>0</v>
      </c>
      <c r="RHR1360" s="84">
        <f t="shared" si="942"/>
        <v>0</v>
      </c>
      <c r="RHS1360" s="84">
        <f t="shared" si="942"/>
        <v>0</v>
      </c>
      <c r="RHT1360" s="84">
        <f t="shared" si="942"/>
        <v>2000000</v>
      </c>
      <c r="RHU1360" s="84">
        <f t="shared" si="942"/>
        <v>0</v>
      </c>
      <c r="RHV1360" s="84">
        <f t="shared" si="942"/>
        <v>0</v>
      </c>
      <c r="RHW1360" s="84">
        <f t="shared" si="942"/>
        <v>2000000</v>
      </c>
      <c r="RHX1360" s="84">
        <f t="shared" si="942"/>
        <v>2000000</v>
      </c>
      <c r="RID1360" s="84" t="s">
        <v>247</v>
      </c>
      <c r="RIE1360" s="84" t="s">
        <v>4692</v>
      </c>
      <c r="RIF1360" s="84">
        <f>RIF1356</f>
        <v>0</v>
      </c>
      <c r="RIG1360" s="84">
        <f t="shared" si="942"/>
        <v>0</v>
      </c>
      <c r="RIH1360" s="84">
        <f t="shared" si="942"/>
        <v>0</v>
      </c>
      <c r="RII1360" s="84">
        <f t="shared" si="942"/>
        <v>0</v>
      </c>
      <c r="RIJ1360" s="84">
        <f t="shared" si="942"/>
        <v>2000000</v>
      </c>
      <c r="RIK1360" s="84">
        <f t="shared" si="942"/>
        <v>0</v>
      </c>
      <c r="RIL1360" s="84">
        <f t="shared" si="942"/>
        <v>0</v>
      </c>
      <c r="RIM1360" s="84">
        <f t="shared" si="942"/>
        <v>2000000</v>
      </c>
      <c r="RIN1360" s="84">
        <f t="shared" si="942"/>
        <v>2000000</v>
      </c>
      <c r="RIT1360" s="84" t="s">
        <v>247</v>
      </c>
      <c r="RIU1360" s="84" t="s">
        <v>4692</v>
      </c>
      <c r="RIV1360" s="84">
        <f>RIV1356</f>
        <v>0</v>
      </c>
      <c r="RIW1360" s="84">
        <f t="shared" si="943"/>
        <v>0</v>
      </c>
      <c r="RIX1360" s="84">
        <f t="shared" si="943"/>
        <v>0</v>
      </c>
      <c r="RIY1360" s="84">
        <f t="shared" si="943"/>
        <v>0</v>
      </c>
      <c r="RIZ1360" s="84">
        <f t="shared" si="943"/>
        <v>2000000</v>
      </c>
      <c r="RJA1360" s="84">
        <f t="shared" si="943"/>
        <v>0</v>
      </c>
      <c r="RJB1360" s="84">
        <f t="shared" si="943"/>
        <v>0</v>
      </c>
      <c r="RJC1360" s="84">
        <f t="shared" si="943"/>
        <v>2000000</v>
      </c>
      <c r="RJD1360" s="84">
        <f t="shared" si="943"/>
        <v>2000000</v>
      </c>
      <c r="RJJ1360" s="84" t="s">
        <v>247</v>
      </c>
      <c r="RJK1360" s="84" t="s">
        <v>4692</v>
      </c>
      <c r="RJL1360" s="84">
        <f>RJL1356</f>
        <v>0</v>
      </c>
      <c r="RJM1360" s="84">
        <f t="shared" si="943"/>
        <v>0</v>
      </c>
      <c r="RJN1360" s="84">
        <f t="shared" si="943"/>
        <v>0</v>
      </c>
      <c r="RJO1360" s="84">
        <f t="shared" si="943"/>
        <v>0</v>
      </c>
      <c r="RJP1360" s="84">
        <f t="shared" si="943"/>
        <v>2000000</v>
      </c>
      <c r="RJQ1360" s="84">
        <f t="shared" si="943"/>
        <v>0</v>
      </c>
      <c r="RJR1360" s="84">
        <f t="shared" si="943"/>
        <v>0</v>
      </c>
      <c r="RJS1360" s="84">
        <f t="shared" si="943"/>
        <v>2000000</v>
      </c>
      <c r="RJT1360" s="84">
        <f t="shared" si="943"/>
        <v>2000000</v>
      </c>
      <c r="RJZ1360" s="84" t="s">
        <v>247</v>
      </c>
      <c r="RKA1360" s="84" t="s">
        <v>4692</v>
      </c>
      <c r="RKB1360" s="84">
        <f>RKB1356</f>
        <v>0</v>
      </c>
      <c r="RKC1360" s="84">
        <f t="shared" si="943"/>
        <v>0</v>
      </c>
      <c r="RKD1360" s="84">
        <f t="shared" si="943"/>
        <v>0</v>
      </c>
      <c r="RKE1360" s="84">
        <f t="shared" si="943"/>
        <v>0</v>
      </c>
      <c r="RKF1360" s="84">
        <f t="shared" si="943"/>
        <v>2000000</v>
      </c>
      <c r="RKG1360" s="84">
        <f t="shared" si="943"/>
        <v>0</v>
      </c>
      <c r="RKH1360" s="84">
        <f t="shared" si="943"/>
        <v>0</v>
      </c>
      <c r="RKI1360" s="84">
        <f t="shared" si="943"/>
        <v>2000000</v>
      </c>
      <c r="RKJ1360" s="84">
        <f t="shared" si="943"/>
        <v>2000000</v>
      </c>
      <c r="RKP1360" s="84" t="s">
        <v>247</v>
      </c>
      <c r="RKQ1360" s="84" t="s">
        <v>4692</v>
      </c>
      <c r="RKR1360" s="84">
        <f>RKR1356</f>
        <v>0</v>
      </c>
      <c r="RKS1360" s="84">
        <f t="shared" si="943"/>
        <v>0</v>
      </c>
      <c r="RKT1360" s="84">
        <f t="shared" si="943"/>
        <v>0</v>
      </c>
      <c r="RKU1360" s="84">
        <f t="shared" si="943"/>
        <v>0</v>
      </c>
      <c r="RKV1360" s="84">
        <f t="shared" si="943"/>
        <v>2000000</v>
      </c>
      <c r="RKW1360" s="84">
        <f t="shared" si="943"/>
        <v>0</v>
      </c>
      <c r="RKX1360" s="84">
        <f t="shared" si="943"/>
        <v>0</v>
      </c>
      <c r="RKY1360" s="84">
        <f t="shared" si="943"/>
        <v>2000000</v>
      </c>
      <c r="RKZ1360" s="84">
        <f t="shared" si="943"/>
        <v>2000000</v>
      </c>
      <c r="RLF1360" s="84" t="s">
        <v>247</v>
      </c>
      <c r="RLG1360" s="84" t="s">
        <v>4692</v>
      </c>
      <c r="RLH1360" s="84">
        <f>RLH1356</f>
        <v>0</v>
      </c>
      <c r="RLI1360" s="84">
        <f t="shared" si="944"/>
        <v>0</v>
      </c>
      <c r="RLJ1360" s="84">
        <f t="shared" si="944"/>
        <v>0</v>
      </c>
      <c r="RLK1360" s="84">
        <f t="shared" si="944"/>
        <v>0</v>
      </c>
      <c r="RLL1360" s="84">
        <f t="shared" si="944"/>
        <v>2000000</v>
      </c>
      <c r="RLM1360" s="84">
        <f t="shared" si="944"/>
        <v>0</v>
      </c>
      <c r="RLN1360" s="84">
        <f t="shared" si="944"/>
        <v>0</v>
      </c>
      <c r="RLO1360" s="84">
        <f t="shared" si="944"/>
        <v>2000000</v>
      </c>
      <c r="RLP1360" s="84">
        <f t="shared" si="944"/>
        <v>2000000</v>
      </c>
      <c r="RLV1360" s="84" t="s">
        <v>247</v>
      </c>
      <c r="RLW1360" s="84" t="s">
        <v>4692</v>
      </c>
      <c r="RLX1360" s="84">
        <f>RLX1356</f>
        <v>0</v>
      </c>
      <c r="RLY1360" s="84">
        <f t="shared" si="944"/>
        <v>0</v>
      </c>
      <c r="RLZ1360" s="84">
        <f t="shared" si="944"/>
        <v>0</v>
      </c>
      <c r="RMA1360" s="84">
        <f t="shared" si="944"/>
        <v>0</v>
      </c>
      <c r="RMB1360" s="84">
        <f t="shared" si="944"/>
        <v>2000000</v>
      </c>
      <c r="RMC1360" s="84">
        <f t="shared" si="944"/>
        <v>0</v>
      </c>
      <c r="RMD1360" s="84">
        <f t="shared" si="944"/>
        <v>0</v>
      </c>
      <c r="RME1360" s="84">
        <f t="shared" si="944"/>
        <v>2000000</v>
      </c>
      <c r="RMF1360" s="84">
        <f t="shared" si="944"/>
        <v>2000000</v>
      </c>
      <c r="RML1360" s="84" t="s">
        <v>247</v>
      </c>
      <c r="RMM1360" s="84" t="s">
        <v>4692</v>
      </c>
      <c r="RMN1360" s="84">
        <f>RMN1356</f>
        <v>0</v>
      </c>
      <c r="RMO1360" s="84">
        <f t="shared" si="944"/>
        <v>0</v>
      </c>
      <c r="RMP1360" s="84">
        <f t="shared" si="944"/>
        <v>0</v>
      </c>
      <c r="RMQ1360" s="84">
        <f t="shared" si="944"/>
        <v>0</v>
      </c>
      <c r="RMR1360" s="84">
        <f t="shared" si="944"/>
        <v>2000000</v>
      </c>
      <c r="RMS1360" s="84">
        <f t="shared" si="944"/>
        <v>0</v>
      </c>
      <c r="RMT1360" s="84">
        <f t="shared" si="944"/>
        <v>0</v>
      </c>
      <c r="RMU1360" s="84">
        <f t="shared" si="944"/>
        <v>2000000</v>
      </c>
      <c r="RMV1360" s="84">
        <f t="shared" si="944"/>
        <v>2000000</v>
      </c>
      <c r="RNB1360" s="84" t="s">
        <v>247</v>
      </c>
      <c r="RNC1360" s="84" t="s">
        <v>4692</v>
      </c>
      <c r="RND1360" s="84">
        <f>RND1356</f>
        <v>0</v>
      </c>
      <c r="RNE1360" s="84">
        <f t="shared" si="944"/>
        <v>0</v>
      </c>
      <c r="RNF1360" s="84">
        <f t="shared" si="944"/>
        <v>0</v>
      </c>
      <c r="RNG1360" s="84">
        <f t="shared" si="944"/>
        <v>0</v>
      </c>
      <c r="RNH1360" s="84">
        <f t="shared" si="944"/>
        <v>2000000</v>
      </c>
      <c r="RNI1360" s="84">
        <f t="shared" si="944"/>
        <v>0</v>
      </c>
      <c r="RNJ1360" s="84">
        <f t="shared" si="944"/>
        <v>0</v>
      </c>
      <c r="RNK1360" s="84">
        <f t="shared" si="944"/>
        <v>2000000</v>
      </c>
      <c r="RNL1360" s="84">
        <f t="shared" si="944"/>
        <v>2000000</v>
      </c>
      <c r="RNR1360" s="84" t="s">
        <v>247</v>
      </c>
      <c r="RNS1360" s="84" t="s">
        <v>4692</v>
      </c>
      <c r="RNT1360" s="84">
        <f>RNT1356</f>
        <v>0</v>
      </c>
      <c r="RNU1360" s="84">
        <f t="shared" si="945"/>
        <v>0</v>
      </c>
      <c r="RNV1360" s="84">
        <f t="shared" si="945"/>
        <v>0</v>
      </c>
      <c r="RNW1360" s="84">
        <f t="shared" si="945"/>
        <v>0</v>
      </c>
      <c r="RNX1360" s="84">
        <f t="shared" si="945"/>
        <v>2000000</v>
      </c>
      <c r="RNY1360" s="84">
        <f t="shared" si="945"/>
        <v>0</v>
      </c>
      <c r="RNZ1360" s="84">
        <f t="shared" si="945"/>
        <v>0</v>
      </c>
      <c r="ROA1360" s="84">
        <f t="shared" si="945"/>
        <v>2000000</v>
      </c>
      <c r="ROB1360" s="84">
        <f t="shared" si="945"/>
        <v>2000000</v>
      </c>
      <c r="ROH1360" s="84" t="s">
        <v>247</v>
      </c>
      <c r="ROI1360" s="84" t="s">
        <v>4692</v>
      </c>
      <c r="ROJ1360" s="84">
        <f>ROJ1356</f>
        <v>0</v>
      </c>
      <c r="ROK1360" s="84">
        <f t="shared" si="945"/>
        <v>0</v>
      </c>
      <c r="ROL1360" s="84">
        <f t="shared" si="945"/>
        <v>0</v>
      </c>
      <c r="ROM1360" s="84">
        <f t="shared" si="945"/>
        <v>0</v>
      </c>
      <c r="RON1360" s="84">
        <f t="shared" si="945"/>
        <v>2000000</v>
      </c>
      <c r="ROO1360" s="84">
        <f t="shared" si="945"/>
        <v>0</v>
      </c>
      <c r="ROP1360" s="84">
        <f t="shared" si="945"/>
        <v>0</v>
      </c>
      <c r="ROQ1360" s="84">
        <f t="shared" si="945"/>
        <v>2000000</v>
      </c>
      <c r="ROR1360" s="84">
        <f t="shared" si="945"/>
        <v>2000000</v>
      </c>
      <c r="ROX1360" s="84" t="s">
        <v>247</v>
      </c>
      <c r="ROY1360" s="84" t="s">
        <v>4692</v>
      </c>
      <c r="ROZ1360" s="84">
        <f>ROZ1356</f>
        <v>0</v>
      </c>
      <c r="RPA1360" s="84">
        <f t="shared" si="945"/>
        <v>0</v>
      </c>
      <c r="RPB1360" s="84">
        <f t="shared" si="945"/>
        <v>0</v>
      </c>
      <c r="RPC1360" s="84">
        <f t="shared" si="945"/>
        <v>0</v>
      </c>
      <c r="RPD1360" s="84">
        <f t="shared" si="945"/>
        <v>2000000</v>
      </c>
      <c r="RPE1360" s="84">
        <f t="shared" si="945"/>
        <v>0</v>
      </c>
      <c r="RPF1360" s="84">
        <f t="shared" si="945"/>
        <v>0</v>
      </c>
      <c r="RPG1360" s="84">
        <f t="shared" si="945"/>
        <v>2000000</v>
      </c>
      <c r="RPH1360" s="84">
        <f t="shared" si="945"/>
        <v>2000000</v>
      </c>
      <c r="RPN1360" s="84" t="s">
        <v>247</v>
      </c>
      <c r="RPO1360" s="84" t="s">
        <v>4692</v>
      </c>
      <c r="RPP1360" s="84">
        <f>RPP1356</f>
        <v>0</v>
      </c>
      <c r="RPQ1360" s="84">
        <f t="shared" si="945"/>
        <v>0</v>
      </c>
      <c r="RPR1360" s="84">
        <f t="shared" si="945"/>
        <v>0</v>
      </c>
      <c r="RPS1360" s="84">
        <f t="shared" si="945"/>
        <v>0</v>
      </c>
      <c r="RPT1360" s="84">
        <f t="shared" si="945"/>
        <v>2000000</v>
      </c>
      <c r="RPU1360" s="84">
        <f t="shared" si="945"/>
        <v>0</v>
      </c>
      <c r="RPV1360" s="84">
        <f t="shared" si="945"/>
        <v>0</v>
      </c>
      <c r="RPW1360" s="84">
        <f t="shared" si="945"/>
        <v>2000000</v>
      </c>
      <c r="RPX1360" s="84">
        <f t="shared" si="945"/>
        <v>2000000</v>
      </c>
      <c r="RQD1360" s="84" t="s">
        <v>247</v>
      </c>
      <c r="RQE1360" s="84" t="s">
        <v>4692</v>
      </c>
      <c r="RQF1360" s="84">
        <f>RQF1356</f>
        <v>0</v>
      </c>
      <c r="RQG1360" s="84">
        <f t="shared" si="946"/>
        <v>0</v>
      </c>
      <c r="RQH1360" s="84">
        <f t="shared" si="946"/>
        <v>0</v>
      </c>
      <c r="RQI1360" s="84">
        <f t="shared" si="946"/>
        <v>0</v>
      </c>
      <c r="RQJ1360" s="84">
        <f t="shared" si="946"/>
        <v>2000000</v>
      </c>
      <c r="RQK1360" s="84">
        <f t="shared" si="946"/>
        <v>0</v>
      </c>
      <c r="RQL1360" s="84">
        <f t="shared" si="946"/>
        <v>0</v>
      </c>
      <c r="RQM1360" s="84">
        <f t="shared" si="946"/>
        <v>2000000</v>
      </c>
      <c r="RQN1360" s="84">
        <f t="shared" si="946"/>
        <v>2000000</v>
      </c>
      <c r="RQT1360" s="84" t="s">
        <v>247</v>
      </c>
      <c r="RQU1360" s="84" t="s">
        <v>4692</v>
      </c>
      <c r="RQV1360" s="84">
        <f>RQV1356</f>
        <v>0</v>
      </c>
      <c r="RQW1360" s="84">
        <f t="shared" si="946"/>
        <v>0</v>
      </c>
      <c r="RQX1360" s="84">
        <f t="shared" si="946"/>
        <v>0</v>
      </c>
      <c r="RQY1360" s="84">
        <f t="shared" si="946"/>
        <v>0</v>
      </c>
      <c r="RQZ1360" s="84">
        <f t="shared" si="946"/>
        <v>2000000</v>
      </c>
      <c r="RRA1360" s="84">
        <f t="shared" si="946"/>
        <v>0</v>
      </c>
      <c r="RRB1360" s="84">
        <f t="shared" si="946"/>
        <v>0</v>
      </c>
      <c r="RRC1360" s="84">
        <f t="shared" si="946"/>
        <v>2000000</v>
      </c>
      <c r="RRD1360" s="84">
        <f t="shared" si="946"/>
        <v>2000000</v>
      </c>
      <c r="RRJ1360" s="84" t="s">
        <v>247</v>
      </c>
      <c r="RRK1360" s="84" t="s">
        <v>4692</v>
      </c>
      <c r="RRL1360" s="84">
        <f>RRL1356</f>
        <v>0</v>
      </c>
      <c r="RRM1360" s="84">
        <f t="shared" si="946"/>
        <v>0</v>
      </c>
      <c r="RRN1360" s="84">
        <f t="shared" si="946"/>
        <v>0</v>
      </c>
      <c r="RRO1360" s="84">
        <f t="shared" si="946"/>
        <v>0</v>
      </c>
      <c r="RRP1360" s="84">
        <f t="shared" si="946"/>
        <v>2000000</v>
      </c>
      <c r="RRQ1360" s="84">
        <f t="shared" si="946"/>
        <v>0</v>
      </c>
      <c r="RRR1360" s="84">
        <f t="shared" si="946"/>
        <v>0</v>
      </c>
      <c r="RRS1360" s="84">
        <f t="shared" si="946"/>
        <v>2000000</v>
      </c>
      <c r="RRT1360" s="84">
        <f t="shared" si="946"/>
        <v>2000000</v>
      </c>
      <c r="RRZ1360" s="84" t="s">
        <v>247</v>
      </c>
      <c r="RSA1360" s="84" t="s">
        <v>4692</v>
      </c>
      <c r="RSB1360" s="84">
        <f>RSB1356</f>
        <v>0</v>
      </c>
      <c r="RSC1360" s="84">
        <f t="shared" si="946"/>
        <v>0</v>
      </c>
      <c r="RSD1360" s="84">
        <f t="shared" si="946"/>
        <v>0</v>
      </c>
      <c r="RSE1360" s="84">
        <f t="shared" si="946"/>
        <v>0</v>
      </c>
      <c r="RSF1360" s="84">
        <f t="shared" si="946"/>
        <v>2000000</v>
      </c>
      <c r="RSG1360" s="84">
        <f t="shared" si="946"/>
        <v>0</v>
      </c>
      <c r="RSH1360" s="84">
        <f t="shared" si="946"/>
        <v>0</v>
      </c>
      <c r="RSI1360" s="84">
        <f t="shared" si="946"/>
        <v>2000000</v>
      </c>
      <c r="RSJ1360" s="84">
        <f t="shared" si="946"/>
        <v>2000000</v>
      </c>
      <c r="RSP1360" s="84" t="s">
        <v>247</v>
      </c>
      <c r="RSQ1360" s="84" t="s">
        <v>4692</v>
      </c>
      <c r="RSR1360" s="84">
        <f>RSR1356</f>
        <v>0</v>
      </c>
      <c r="RSS1360" s="84">
        <f t="shared" si="947"/>
        <v>0</v>
      </c>
      <c r="RST1360" s="84">
        <f t="shared" si="947"/>
        <v>0</v>
      </c>
      <c r="RSU1360" s="84">
        <f t="shared" si="947"/>
        <v>0</v>
      </c>
      <c r="RSV1360" s="84">
        <f t="shared" si="947"/>
        <v>2000000</v>
      </c>
      <c r="RSW1360" s="84">
        <f t="shared" si="947"/>
        <v>0</v>
      </c>
      <c r="RSX1360" s="84">
        <f t="shared" si="947"/>
        <v>0</v>
      </c>
      <c r="RSY1360" s="84">
        <f t="shared" si="947"/>
        <v>2000000</v>
      </c>
      <c r="RSZ1360" s="84">
        <f t="shared" si="947"/>
        <v>2000000</v>
      </c>
      <c r="RTF1360" s="84" t="s">
        <v>247</v>
      </c>
      <c r="RTG1360" s="84" t="s">
        <v>4692</v>
      </c>
      <c r="RTH1360" s="84">
        <f>RTH1356</f>
        <v>0</v>
      </c>
      <c r="RTI1360" s="84">
        <f t="shared" si="947"/>
        <v>0</v>
      </c>
      <c r="RTJ1360" s="84">
        <f t="shared" si="947"/>
        <v>0</v>
      </c>
      <c r="RTK1360" s="84">
        <f t="shared" si="947"/>
        <v>0</v>
      </c>
      <c r="RTL1360" s="84">
        <f t="shared" si="947"/>
        <v>2000000</v>
      </c>
      <c r="RTM1360" s="84">
        <f t="shared" si="947"/>
        <v>0</v>
      </c>
      <c r="RTN1360" s="84">
        <f t="shared" si="947"/>
        <v>0</v>
      </c>
      <c r="RTO1360" s="84">
        <f t="shared" si="947"/>
        <v>2000000</v>
      </c>
      <c r="RTP1360" s="84">
        <f t="shared" si="947"/>
        <v>2000000</v>
      </c>
      <c r="RTV1360" s="84" t="s">
        <v>247</v>
      </c>
      <c r="RTW1360" s="84" t="s">
        <v>4692</v>
      </c>
      <c r="RTX1360" s="84">
        <f>RTX1356</f>
        <v>0</v>
      </c>
      <c r="RTY1360" s="84">
        <f t="shared" si="947"/>
        <v>0</v>
      </c>
      <c r="RTZ1360" s="84">
        <f t="shared" si="947"/>
        <v>0</v>
      </c>
      <c r="RUA1360" s="84">
        <f t="shared" si="947"/>
        <v>0</v>
      </c>
      <c r="RUB1360" s="84">
        <f t="shared" si="947"/>
        <v>2000000</v>
      </c>
      <c r="RUC1360" s="84">
        <f t="shared" si="947"/>
        <v>0</v>
      </c>
      <c r="RUD1360" s="84">
        <f t="shared" si="947"/>
        <v>0</v>
      </c>
      <c r="RUE1360" s="84">
        <f t="shared" si="947"/>
        <v>2000000</v>
      </c>
      <c r="RUF1360" s="84">
        <f t="shared" si="947"/>
        <v>2000000</v>
      </c>
      <c r="RUL1360" s="84" t="s">
        <v>247</v>
      </c>
      <c r="RUM1360" s="84" t="s">
        <v>4692</v>
      </c>
      <c r="RUN1360" s="84">
        <f>RUN1356</f>
        <v>0</v>
      </c>
      <c r="RUO1360" s="84">
        <f t="shared" si="947"/>
        <v>0</v>
      </c>
      <c r="RUP1360" s="84">
        <f t="shared" si="947"/>
        <v>0</v>
      </c>
      <c r="RUQ1360" s="84">
        <f t="shared" si="947"/>
        <v>0</v>
      </c>
      <c r="RUR1360" s="84">
        <f t="shared" si="947"/>
        <v>2000000</v>
      </c>
      <c r="RUS1360" s="84">
        <f t="shared" si="947"/>
        <v>0</v>
      </c>
      <c r="RUT1360" s="84">
        <f t="shared" si="947"/>
        <v>0</v>
      </c>
      <c r="RUU1360" s="84">
        <f t="shared" si="947"/>
        <v>2000000</v>
      </c>
      <c r="RUV1360" s="84">
        <f t="shared" si="947"/>
        <v>2000000</v>
      </c>
      <c r="RVB1360" s="84" t="s">
        <v>247</v>
      </c>
      <c r="RVC1360" s="84" t="s">
        <v>4692</v>
      </c>
      <c r="RVD1360" s="84">
        <f>RVD1356</f>
        <v>0</v>
      </c>
      <c r="RVE1360" s="84">
        <f t="shared" si="948"/>
        <v>0</v>
      </c>
      <c r="RVF1360" s="84">
        <f t="shared" si="948"/>
        <v>0</v>
      </c>
      <c r="RVG1360" s="84">
        <f t="shared" si="948"/>
        <v>0</v>
      </c>
      <c r="RVH1360" s="84">
        <f t="shared" si="948"/>
        <v>2000000</v>
      </c>
      <c r="RVI1360" s="84">
        <f t="shared" si="948"/>
        <v>0</v>
      </c>
      <c r="RVJ1360" s="84">
        <f t="shared" si="948"/>
        <v>0</v>
      </c>
      <c r="RVK1360" s="84">
        <f t="shared" si="948"/>
        <v>2000000</v>
      </c>
      <c r="RVL1360" s="84">
        <f t="shared" si="948"/>
        <v>2000000</v>
      </c>
      <c r="RVR1360" s="84" t="s">
        <v>247</v>
      </c>
      <c r="RVS1360" s="84" t="s">
        <v>4692</v>
      </c>
      <c r="RVT1360" s="84">
        <f>RVT1356</f>
        <v>0</v>
      </c>
      <c r="RVU1360" s="84">
        <f t="shared" si="948"/>
        <v>0</v>
      </c>
      <c r="RVV1360" s="84">
        <f t="shared" si="948"/>
        <v>0</v>
      </c>
      <c r="RVW1360" s="84">
        <f t="shared" si="948"/>
        <v>0</v>
      </c>
      <c r="RVX1360" s="84">
        <f t="shared" si="948"/>
        <v>2000000</v>
      </c>
      <c r="RVY1360" s="84">
        <f t="shared" si="948"/>
        <v>0</v>
      </c>
      <c r="RVZ1360" s="84">
        <f t="shared" si="948"/>
        <v>0</v>
      </c>
      <c r="RWA1360" s="84">
        <f t="shared" si="948"/>
        <v>2000000</v>
      </c>
      <c r="RWB1360" s="84">
        <f t="shared" si="948"/>
        <v>2000000</v>
      </c>
      <c r="RWH1360" s="84" t="s">
        <v>247</v>
      </c>
      <c r="RWI1360" s="84" t="s">
        <v>4692</v>
      </c>
      <c r="RWJ1360" s="84">
        <f>RWJ1356</f>
        <v>0</v>
      </c>
      <c r="RWK1360" s="84">
        <f t="shared" si="948"/>
        <v>0</v>
      </c>
      <c r="RWL1360" s="84">
        <f t="shared" si="948"/>
        <v>0</v>
      </c>
      <c r="RWM1360" s="84">
        <f t="shared" si="948"/>
        <v>0</v>
      </c>
      <c r="RWN1360" s="84">
        <f t="shared" si="948"/>
        <v>2000000</v>
      </c>
      <c r="RWO1360" s="84">
        <f t="shared" si="948"/>
        <v>0</v>
      </c>
      <c r="RWP1360" s="84">
        <f t="shared" si="948"/>
        <v>0</v>
      </c>
      <c r="RWQ1360" s="84">
        <f t="shared" si="948"/>
        <v>2000000</v>
      </c>
      <c r="RWR1360" s="84">
        <f t="shared" si="948"/>
        <v>2000000</v>
      </c>
      <c r="RWX1360" s="84" t="s">
        <v>247</v>
      </c>
      <c r="RWY1360" s="84" t="s">
        <v>4692</v>
      </c>
      <c r="RWZ1360" s="84">
        <f>RWZ1356</f>
        <v>0</v>
      </c>
      <c r="RXA1360" s="84">
        <f t="shared" si="948"/>
        <v>0</v>
      </c>
      <c r="RXB1360" s="84">
        <f t="shared" si="948"/>
        <v>0</v>
      </c>
      <c r="RXC1360" s="84">
        <f t="shared" si="948"/>
        <v>0</v>
      </c>
      <c r="RXD1360" s="84">
        <f t="shared" si="948"/>
        <v>2000000</v>
      </c>
      <c r="RXE1360" s="84">
        <f t="shared" si="948"/>
        <v>0</v>
      </c>
      <c r="RXF1360" s="84">
        <f t="shared" si="948"/>
        <v>0</v>
      </c>
      <c r="RXG1360" s="84">
        <f t="shared" si="948"/>
        <v>2000000</v>
      </c>
      <c r="RXH1360" s="84">
        <f t="shared" si="948"/>
        <v>2000000</v>
      </c>
      <c r="RXN1360" s="84" t="s">
        <v>247</v>
      </c>
      <c r="RXO1360" s="84" t="s">
        <v>4692</v>
      </c>
      <c r="RXP1360" s="84">
        <f>RXP1356</f>
        <v>0</v>
      </c>
      <c r="RXQ1360" s="84">
        <f t="shared" si="949"/>
        <v>0</v>
      </c>
      <c r="RXR1360" s="84">
        <f t="shared" si="949"/>
        <v>0</v>
      </c>
      <c r="RXS1360" s="84">
        <f t="shared" si="949"/>
        <v>0</v>
      </c>
      <c r="RXT1360" s="84">
        <f t="shared" si="949"/>
        <v>2000000</v>
      </c>
      <c r="RXU1360" s="84">
        <f t="shared" si="949"/>
        <v>0</v>
      </c>
      <c r="RXV1360" s="84">
        <f t="shared" si="949"/>
        <v>0</v>
      </c>
      <c r="RXW1360" s="84">
        <f t="shared" si="949"/>
        <v>2000000</v>
      </c>
      <c r="RXX1360" s="84">
        <f t="shared" si="949"/>
        <v>2000000</v>
      </c>
      <c r="RYD1360" s="84" t="s">
        <v>247</v>
      </c>
      <c r="RYE1360" s="84" t="s">
        <v>4692</v>
      </c>
      <c r="RYF1360" s="84">
        <f>RYF1356</f>
        <v>0</v>
      </c>
      <c r="RYG1360" s="84">
        <f t="shared" si="949"/>
        <v>0</v>
      </c>
      <c r="RYH1360" s="84">
        <f t="shared" si="949"/>
        <v>0</v>
      </c>
      <c r="RYI1360" s="84">
        <f t="shared" si="949"/>
        <v>0</v>
      </c>
      <c r="RYJ1360" s="84">
        <f t="shared" si="949"/>
        <v>2000000</v>
      </c>
      <c r="RYK1360" s="84">
        <f t="shared" si="949"/>
        <v>0</v>
      </c>
      <c r="RYL1360" s="84">
        <f t="shared" si="949"/>
        <v>0</v>
      </c>
      <c r="RYM1360" s="84">
        <f t="shared" si="949"/>
        <v>2000000</v>
      </c>
      <c r="RYN1360" s="84">
        <f t="shared" si="949"/>
        <v>2000000</v>
      </c>
      <c r="RYT1360" s="84" t="s">
        <v>247</v>
      </c>
      <c r="RYU1360" s="84" t="s">
        <v>4692</v>
      </c>
      <c r="RYV1360" s="84">
        <f>RYV1356</f>
        <v>0</v>
      </c>
      <c r="RYW1360" s="84">
        <f t="shared" si="949"/>
        <v>0</v>
      </c>
      <c r="RYX1360" s="84">
        <f t="shared" si="949"/>
        <v>0</v>
      </c>
      <c r="RYY1360" s="84">
        <f t="shared" si="949"/>
        <v>0</v>
      </c>
      <c r="RYZ1360" s="84">
        <f t="shared" si="949"/>
        <v>2000000</v>
      </c>
      <c r="RZA1360" s="84">
        <f t="shared" si="949"/>
        <v>0</v>
      </c>
      <c r="RZB1360" s="84">
        <f t="shared" si="949"/>
        <v>0</v>
      </c>
      <c r="RZC1360" s="84">
        <f t="shared" si="949"/>
        <v>2000000</v>
      </c>
      <c r="RZD1360" s="84">
        <f t="shared" si="949"/>
        <v>2000000</v>
      </c>
      <c r="RZJ1360" s="84" t="s">
        <v>247</v>
      </c>
      <c r="RZK1360" s="84" t="s">
        <v>4692</v>
      </c>
      <c r="RZL1360" s="84">
        <f>RZL1356</f>
        <v>0</v>
      </c>
      <c r="RZM1360" s="84">
        <f t="shared" si="949"/>
        <v>0</v>
      </c>
      <c r="RZN1360" s="84">
        <f t="shared" si="949"/>
        <v>0</v>
      </c>
      <c r="RZO1360" s="84">
        <f t="shared" si="949"/>
        <v>0</v>
      </c>
      <c r="RZP1360" s="84">
        <f t="shared" si="949"/>
        <v>2000000</v>
      </c>
      <c r="RZQ1360" s="84">
        <f t="shared" si="949"/>
        <v>0</v>
      </c>
      <c r="RZR1360" s="84">
        <f t="shared" si="949"/>
        <v>0</v>
      </c>
      <c r="RZS1360" s="84">
        <f t="shared" si="949"/>
        <v>2000000</v>
      </c>
      <c r="RZT1360" s="84">
        <f t="shared" si="949"/>
        <v>2000000</v>
      </c>
      <c r="RZZ1360" s="84" t="s">
        <v>247</v>
      </c>
      <c r="SAA1360" s="84" t="s">
        <v>4692</v>
      </c>
      <c r="SAB1360" s="84">
        <f>SAB1356</f>
        <v>0</v>
      </c>
      <c r="SAC1360" s="84">
        <f t="shared" si="950"/>
        <v>0</v>
      </c>
      <c r="SAD1360" s="84">
        <f t="shared" si="950"/>
        <v>0</v>
      </c>
      <c r="SAE1360" s="84">
        <f t="shared" si="950"/>
        <v>0</v>
      </c>
      <c r="SAF1360" s="84">
        <f t="shared" si="950"/>
        <v>2000000</v>
      </c>
      <c r="SAG1360" s="84">
        <f t="shared" si="950"/>
        <v>0</v>
      </c>
      <c r="SAH1360" s="84">
        <f t="shared" si="950"/>
        <v>0</v>
      </c>
      <c r="SAI1360" s="84">
        <f t="shared" si="950"/>
        <v>2000000</v>
      </c>
      <c r="SAJ1360" s="84">
        <f t="shared" si="950"/>
        <v>2000000</v>
      </c>
      <c r="SAP1360" s="84" t="s">
        <v>247</v>
      </c>
      <c r="SAQ1360" s="84" t="s">
        <v>4692</v>
      </c>
      <c r="SAR1360" s="84">
        <f>SAR1356</f>
        <v>0</v>
      </c>
      <c r="SAS1360" s="84">
        <f t="shared" si="950"/>
        <v>0</v>
      </c>
      <c r="SAT1360" s="84">
        <f t="shared" si="950"/>
        <v>0</v>
      </c>
      <c r="SAU1360" s="84">
        <f t="shared" si="950"/>
        <v>0</v>
      </c>
      <c r="SAV1360" s="84">
        <f t="shared" si="950"/>
        <v>2000000</v>
      </c>
      <c r="SAW1360" s="84">
        <f t="shared" si="950"/>
        <v>0</v>
      </c>
      <c r="SAX1360" s="84">
        <f t="shared" si="950"/>
        <v>0</v>
      </c>
      <c r="SAY1360" s="84">
        <f t="shared" si="950"/>
        <v>2000000</v>
      </c>
      <c r="SAZ1360" s="84">
        <f t="shared" si="950"/>
        <v>2000000</v>
      </c>
      <c r="SBF1360" s="84" t="s">
        <v>247</v>
      </c>
      <c r="SBG1360" s="84" t="s">
        <v>4692</v>
      </c>
      <c r="SBH1360" s="84">
        <f>SBH1356</f>
        <v>0</v>
      </c>
      <c r="SBI1360" s="84">
        <f t="shared" si="950"/>
        <v>0</v>
      </c>
      <c r="SBJ1360" s="84">
        <f t="shared" si="950"/>
        <v>0</v>
      </c>
      <c r="SBK1360" s="84">
        <f t="shared" si="950"/>
        <v>0</v>
      </c>
      <c r="SBL1360" s="84">
        <f t="shared" si="950"/>
        <v>2000000</v>
      </c>
      <c r="SBM1360" s="84">
        <f t="shared" si="950"/>
        <v>0</v>
      </c>
      <c r="SBN1360" s="84">
        <f t="shared" si="950"/>
        <v>0</v>
      </c>
      <c r="SBO1360" s="84">
        <f t="shared" si="950"/>
        <v>2000000</v>
      </c>
      <c r="SBP1360" s="84">
        <f t="shared" si="950"/>
        <v>2000000</v>
      </c>
      <c r="SBV1360" s="84" t="s">
        <v>247</v>
      </c>
      <c r="SBW1360" s="84" t="s">
        <v>4692</v>
      </c>
      <c r="SBX1360" s="84">
        <f>SBX1356</f>
        <v>0</v>
      </c>
      <c r="SBY1360" s="84">
        <f t="shared" si="950"/>
        <v>0</v>
      </c>
      <c r="SBZ1360" s="84">
        <f t="shared" si="950"/>
        <v>0</v>
      </c>
      <c r="SCA1360" s="84">
        <f t="shared" si="950"/>
        <v>0</v>
      </c>
      <c r="SCB1360" s="84">
        <f t="shared" si="950"/>
        <v>2000000</v>
      </c>
      <c r="SCC1360" s="84">
        <f t="shared" si="950"/>
        <v>0</v>
      </c>
      <c r="SCD1360" s="84">
        <f t="shared" si="950"/>
        <v>0</v>
      </c>
      <c r="SCE1360" s="84">
        <f t="shared" si="950"/>
        <v>2000000</v>
      </c>
      <c r="SCF1360" s="84">
        <f t="shared" si="950"/>
        <v>2000000</v>
      </c>
      <c r="SCL1360" s="84" t="s">
        <v>247</v>
      </c>
      <c r="SCM1360" s="84" t="s">
        <v>4692</v>
      </c>
      <c r="SCN1360" s="84">
        <f>SCN1356</f>
        <v>0</v>
      </c>
      <c r="SCO1360" s="84">
        <f t="shared" si="951"/>
        <v>0</v>
      </c>
      <c r="SCP1360" s="84">
        <f t="shared" si="951"/>
        <v>0</v>
      </c>
      <c r="SCQ1360" s="84">
        <f t="shared" si="951"/>
        <v>0</v>
      </c>
      <c r="SCR1360" s="84">
        <f t="shared" si="951"/>
        <v>2000000</v>
      </c>
      <c r="SCS1360" s="84">
        <f t="shared" si="951"/>
        <v>0</v>
      </c>
      <c r="SCT1360" s="84">
        <f t="shared" si="951"/>
        <v>0</v>
      </c>
      <c r="SCU1360" s="84">
        <f t="shared" si="951"/>
        <v>2000000</v>
      </c>
      <c r="SCV1360" s="84">
        <f t="shared" si="951"/>
        <v>2000000</v>
      </c>
      <c r="SDB1360" s="84" t="s">
        <v>247</v>
      </c>
      <c r="SDC1360" s="84" t="s">
        <v>4692</v>
      </c>
      <c r="SDD1360" s="84">
        <f>SDD1356</f>
        <v>0</v>
      </c>
      <c r="SDE1360" s="84">
        <f t="shared" si="951"/>
        <v>0</v>
      </c>
      <c r="SDF1360" s="84">
        <f t="shared" si="951"/>
        <v>0</v>
      </c>
      <c r="SDG1360" s="84">
        <f t="shared" si="951"/>
        <v>0</v>
      </c>
      <c r="SDH1360" s="84">
        <f t="shared" si="951"/>
        <v>2000000</v>
      </c>
      <c r="SDI1360" s="84">
        <f t="shared" si="951"/>
        <v>0</v>
      </c>
      <c r="SDJ1360" s="84">
        <f t="shared" si="951"/>
        <v>0</v>
      </c>
      <c r="SDK1360" s="84">
        <f t="shared" si="951"/>
        <v>2000000</v>
      </c>
      <c r="SDL1360" s="84">
        <f t="shared" si="951"/>
        <v>2000000</v>
      </c>
      <c r="SDR1360" s="84" t="s">
        <v>247</v>
      </c>
      <c r="SDS1360" s="84" t="s">
        <v>4692</v>
      </c>
      <c r="SDT1360" s="84">
        <f>SDT1356</f>
        <v>0</v>
      </c>
      <c r="SDU1360" s="84">
        <f t="shared" si="951"/>
        <v>0</v>
      </c>
      <c r="SDV1360" s="84">
        <f t="shared" si="951"/>
        <v>0</v>
      </c>
      <c r="SDW1360" s="84">
        <f t="shared" si="951"/>
        <v>0</v>
      </c>
      <c r="SDX1360" s="84">
        <f t="shared" si="951"/>
        <v>2000000</v>
      </c>
      <c r="SDY1360" s="84">
        <f t="shared" si="951"/>
        <v>0</v>
      </c>
      <c r="SDZ1360" s="84">
        <f t="shared" si="951"/>
        <v>0</v>
      </c>
      <c r="SEA1360" s="84">
        <f t="shared" si="951"/>
        <v>2000000</v>
      </c>
      <c r="SEB1360" s="84">
        <f t="shared" si="951"/>
        <v>2000000</v>
      </c>
      <c r="SEH1360" s="84" t="s">
        <v>247</v>
      </c>
      <c r="SEI1360" s="84" t="s">
        <v>4692</v>
      </c>
      <c r="SEJ1360" s="84">
        <f>SEJ1356</f>
        <v>0</v>
      </c>
      <c r="SEK1360" s="84">
        <f t="shared" si="951"/>
        <v>0</v>
      </c>
      <c r="SEL1360" s="84">
        <f t="shared" si="951"/>
        <v>0</v>
      </c>
      <c r="SEM1360" s="84">
        <f t="shared" si="951"/>
        <v>0</v>
      </c>
      <c r="SEN1360" s="84">
        <f t="shared" si="951"/>
        <v>2000000</v>
      </c>
      <c r="SEO1360" s="84">
        <f t="shared" si="951"/>
        <v>0</v>
      </c>
      <c r="SEP1360" s="84">
        <f t="shared" si="951"/>
        <v>0</v>
      </c>
      <c r="SEQ1360" s="84">
        <f t="shared" si="951"/>
        <v>2000000</v>
      </c>
      <c r="SER1360" s="84">
        <f t="shared" si="951"/>
        <v>2000000</v>
      </c>
      <c r="SEX1360" s="84" t="s">
        <v>247</v>
      </c>
      <c r="SEY1360" s="84" t="s">
        <v>4692</v>
      </c>
      <c r="SEZ1360" s="84">
        <f>SEZ1356</f>
        <v>0</v>
      </c>
      <c r="SFA1360" s="84">
        <f t="shared" si="952"/>
        <v>0</v>
      </c>
      <c r="SFB1360" s="84">
        <f t="shared" si="952"/>
        <v>0</v>
      </c>
      <c r="SFC1360" s="84">
        <f t="shared" si="952"/>
        <v>0</v>
      </c>
      <c r="SFD1360" s="84">
        <f t="shared" si="952"/>
        <v>2000000</v>
      </c>
      <c r="SFE1360" s="84">
        <f t="shared" si="952"/>
        <v>0</v>
      </c>
      <c r="SFF1360" s="84">
        <f t="shared" si="952"/>
        <v>0</v>
      </c>
      <c r="SFG1360" s="84">
        <f t="shared" si="952"/>
        <v>2000000</v>
      </c>
      <c r="SFH1360" s="84">
        <f t="shared" si="952"/>
        <v>2000000</v>
      </c>
      <c r="SFN1360" s="84" t="s">
        <v>247</v>
      </c>
      <c r="SFO1360" s="84" t="s">
        <v>4692</v>
      </c>
      <c r="SFP1360" s="84">
        <f>SFP1356</f>
        <v>0</v>
      </c>
      <c r="SFQ1360" s="84">
        <f t="shared" si="952"/>
        <v>0</v>
      </c>
      <c r="SFR1360" s="84">
        <f t="shared" si="952"/>
        <v>0</v>
      </c>
      <c r="SFS1360" s="84">
        <f t="shared" si="952"/>
        <v>0</v>
      </c>
      <c r="SFT1360" s="84">
        <f t="shared" si="952"/>
        <v>2000000</v>
      </c>
      <c r="SFU1360" s="84">
        <f t="shared" si="952"/>
        <v>0</v>
      </c>
      <c r="SFV1360" s="84">
        <f t="shared" si="952"/>
        <v>0</v>
      </c>
      <c r="SFW1360" s="84">
        <f t="shared" si="952"/>
        <v>2000000</v>
      </c>
      <c r="SFX1360" s="84">
        <f t="shared" si="952"/>
        <v>2000000</v>
      </c>
      <c r="SGD1360" s="84" t="s">
        <v>247</v>
      </c>
      <c r="SGE1360" s="84" t="s">
        <v>4692</v>
      </c>
      <c r="SGF1360" s="84">
        <f>SGF1356</f>
        <v>0</v>
      </c>
      <c r="SGG1360" s="84">
        <f t="shared" si="952"/>
        <v>0</v>
      </c>
      <c r="SGH1360" s="84">
        <f t="shared" si="952"/>
        <v>0</v>
      </c>
      <c r="SGI1360" s="84">
        <f t="shared" si="952"/>
        <v>0</v>
      </c>
      <c r="SGJ1360" s="84">
        <f t="shared" si="952"/>
        <v>2000000</v>
      </c>
      <c r="SGK1360" s="84">
        <f t="shared" si="952"/>
        <v>0</v>
      </c>
      <c r="SGL1360" s="84">
        <f t="shared" si="952"/>
        <v>0</v>
      </c>
      <c r="SGM1360" s="84">
        <f t="shared" si="952"/>
        <v>2000000</v>
      </c>
      <c r="SGN1360" s="84">
        <f t="shared" si="952"/>
        <v>2000000</v>
      </c>
      <c r="SGT1360" s="84" t="s">
        <v>247</v>
      </c>
      <c r="SGU1360" s="84" t="s">
        <v>4692</v>
      </c>
      <c r="SGV1360" s="84">
        <f>SGV1356</f>
        <v>0</v>
      </c>
      <c r="SGW1360" s="84">
        <f t="shared" si="952"/>
        <v>0</v>
      </c>
      <c r="SGX1360" s="84">
        <f t="shared" si="952"/>
        <v>0</v>
      </c>
      <c r="SGY1360" s="84">
        <f t="shared" si="952"/>
        <v>0</v>
      </c>
      <c r="SGZ1360" s="84">
        <f t="shared" si="952"/>
        <v>2000000</v>
      </c>
      <c r="SHA1360" s="84">
        <f t="shared" si="952"/>
        <v>0</v>
      </c>
      <c r="SHB1360" s="84">
        <f t="shared" si="952"/>
        <v>0</v>
      </c>
      <c r="SHC1360" s="84">
        <f t="shared" si="952"/>
        <v>2000000</v>
      </c>
      <c r="SHD1360" s="84">
        <f t="shared" si="952"/>
        <v>2000000</v>
      </c>
      <c r="SHJ1360" s="84" t="s">
        <v>247</v>
      </c>
      <c r="SHK1360" s="84" t="s">
        <v>4692</v>
      </c>
      <c r="SHL1360" s="84">
        <f>SHL1356</f>
        <v>0</v>
      </c>
      <c r="SHM1360" s="84">
        <f t="shared" si="953"/>
        <v>0</v>
      </c>
      <c r="SHN1360" s="84">
        <f t="shared" si="953"/>
        <v>0</v>
      </c>
      <c r="SHO1360" s="84">
        <f t="shared" si="953"/>
        <v>0</v>
      </c>
      <c r="SHP1360" s="84">
        <f t="shared" si="953"/>
        <v>2000000</v>
      </c>
      <c r="SHQ1360" s="84">
        <f t="shared" si="953"/>
        <v>0</v>
      </c>
      <c r="SHR1360" s="84">
        <f t="shared" si="953"/>
        <v>0</v>
      </c>
      <c r="SHS1360" s="84">
        <f t="shared" si="953"/>
        <v>2000000</v>
      </c>
      <c r="SHT1360" s="84">
        <f t="shared" si="953"/>
        <v>2000000</v>
      </c>
      <c r="SHZ1360" s="84" t="s">
        <v>247</v>
      </c>
      <c r="SIA1360" s="84" t="s">
        <v>4692</v>
      </c>
      <c r="SIB1360" s="84">
        <f>SIB1356</f>
        <v>0</v>
      </c>
      <c r="SIC1360" s="84">
        <f t="shared" si="953"/>
        <v>0</v>
      </c>
      <c r="SID1360" s="84">
        <f t="shared" si="953"/>
        <v>0</v>
      </c>
      <c r="SIE1360" s="84">
        <f t="shared" si="953"/>
        <v>0</v>
      </c>
      <c r="SIF1360" s="84">
        <f t="shared" si="953"/>
        <v>2000000</v>
      </c>
      <c r="SIG1360" s="84">
        <f t="shared" si="953"/>
        <v>0</v>
      </c>
      <c r="SIH1360" s="84">
        <f t="shared" si="953"/>
        <v>0</v>
      </c>
      <c r="SII1360" s="84">
        <f t="shared" si="953"/>
        <v>2000000</v>
      </c>
      <c r="SIJ1360" s="84">
        <f t="shared" si="953"/>
        <v>2000000</v>
      </c>
      <c r="SIP1360" s="84" t="s">
        <v>247</v>
      </c>
      <c r="SIQ1360" s="84" t="s">
        <v>4692</v>
      </c>
      <c r="SIR1360" s="84">
        <f>SIR1356</f>
        <v>0</v>
      </c>
      <c r="SIS1360" s="84">
        <f t="shared" si="953"/>
        <v>0</v>
      </c>
      <c r="SIT1360" s="84">
        <f t="shared" si="953"/>
        <v>0</v>
      </c>
      <c r="SIU1360" s="84">
        <f t="shared" si="953"/>
        <v>0</v>
      </c>
      <c r="SIV1360" s="84">
        <f t="shared" si="953"/>
        <v>2000000</v>
      </c>
      <c r="SIW1360" s="84">
        <f t="shared" si="953"/>
        <v>0</v>
      </c>
      <c r="SIX1360" s="84">
        <f t="shared" si="953"/>
        <v>0</v>
      </c>
      <c r="SIY1360" s="84">
        <f t="shared" si="953"/>
        <v>2000000</v>
      </c>
      <c r="SIZ1360" s="84">
        <f t="shared" si="953"/>
        <v>2000000</v>
      </c>
      <c r="SJF1360" s="84" t="s">
        <v>247</v>
      </c>
      <c r="SJG1360" s="84" t="s">
        <v>4692</v>
      </c>
      <c r="SJH1360" s="84">
        <f>SJH1356</f>
        <v>0</v>
      </c>
      <c r="SJI1360" s="84">
        <f t="shared" si="953"/>
        <v>0</v>
      </c>
      <c r="SJJ1360" s="84">
        <f t="shared" si="953"/>
        <v>0</v>
      </c>
      <c r="SJK1360" s="84">
        <f t="shared" si="953"/>
        <v>0</v>
      </c>
      <c r="SJL1360" s="84">
        <f t="shared" si="953"/>
        <v>2000000</v>
      </c>
      <c r="SJM1360" s="84">
        <f t="shared" si="953"/>
        <v>0</v>
      </c>
      <c r="SJN1360" s="84">
        <f t="shared" si="953"/>
        <v>0</v>
      </c>
      <c r="SJO1360" s="84">
        <f t="shared" si="953"/>
        <v>2000000</v>
      </c>
      <c r="SJP1360" s="84">
        <f t="shared" si="953"/>
        <v>2000000</v>
      </c>
      <c r="SJV1360" s="84" t="s">
        <v>247</v>
      </c>
      <c r="SJW1360" s="84" t="s">
        <v>4692</v>
      </c>
      <c r="SJX1360" s="84">
        <f>SJX1356</f>
        <v>0</v>
      </c>
      <c r="SJY1360" s="84">
        <f t="shared" si="954"/>
        <v>0</v>
      </c>
      <c r="SJZ1360" s="84">
        <f t="shared" si="954"/>
        <v>0</v>
      </c>
      <c r="SKA1360" s="84">
        <f t="shared" si="954"/>
        <v>0</v>
      </c>
      <c r="SKB1360" s="84">
        <f t="shared" si="954"/>
        <v>2000000</v>
      </c>
      <c r="SKC1360" s="84">
        <f t="shared" si="954"/>
        <v>0</v>
      </c>
      <c r="SKD1360" s="84">
        <f t="shared" si="954"/>
        <v>0</v>
      </c>
      <c r="SKE1360" s="84">
        <f t="shared" si="954"/>
        <v>2000000</v>
      </c>
      <c r="SKF1360" s="84">
        <f t="shared" si="954"/>
        <v>2000000</v>
      </c>
      <c r="SKL1360" s="84" t="s">
        <v>247</v>
      </c>
      <c r="SKM1360" s="84" t="s">
        <v>4692</v>
      </c>
      <c r="SKN1360" s="84">
        <f>SKN1356</f>
        <v>0</v>
      </c>
      <c r="SKO1360" s="84">
        <f t="shared" si="954"/>
        <v>0</v>
      </c>
      <c r="SKP1360" s="84">
        <f t="shared" si="954"/>
        <v>0</v>
      </c>
      <c r="SKQ1360" s="84">
        <f t="shared" si="954"/>
        <v>0</v>
      </c>
      <c r="SKR1360" s="84">
        <f t="shared" si="954"/>
        <v>2000000</v>
      </c>
      <c r="SKS1360" s="84">
        <f t="shared" si="954"/>
        <v>0</v>
      </c>
      <c r="SKT1360" s="84">
        <f t="shared" si="954"/>
        <v>0</v>
      </c>
      <c r="SKU1360" s="84">
        <f t="shared" si="954"/>
        <v>2000000</v>
      </c>
      <c r="SKV1360" s="84">
        <f t="shared" si="954"/>
        <v>2000000</v>
      </c>
      <c r="SLB1360" s="84" t="s">
        <v>247</v>
      </c>
      <c r="SLC1360" s="84" t="s">
        <v>4692</v>
      </c>
      <c r="SLD1360" s="84">
        <f>SLD1356</f>
        <v>0</v>
      </c>
      <c r="SLE1360" s="84">
        <f t="shared" si="954"/>
        <v>0</v>
      </c>
      <c r="SLF1360" s="84">
        <f t="shared" si="954"/>
        <v>0</v>
      </c>
      <c r="SLG1360" s="84">
        <f t="shared" si="954"/>
        <v>0</v>
      </c>
      <c r="SLH1360" s="84">
        <f t="shared" si="954"/>
        <v>2000000</v>
      </c>
      <c r="SLI1360" s="84">
        <f t="shared" si="954"/>
        <v>0</v>
      </c>
      <c r="SLJ1360" s="84">
        <f t="shared" si="954"/>
        <v>0</v>
      </c>
      <c r="SLK1360" s="84">
        <f t="shared" si="954"/>
        <v>2000000</v>
      </c>
      <c r="SLL1360" s="84">
        <f t="shared" si="954"/>
        <v>2000000</v>
      </c>
      <c r="SLR1360" s="84" t="s">
        <v>247</v>
      </c>
      <c r="SLS1360" s="84" t="s">
        <v>4692</v>
      </c>
      <c r="SLT1360" s="84">
        <f>SLT1356</f>
        <v>0</v>
      </c>
      <c r="SLU1360" s="84">
        <f t="shared" si="954"/>
        <v>0</v>
      </c>
      <c r="SLV1360" s="84">
        <f t="shared" si="954"/>
        <v>0</v>
      </c>
      <c r="SLW1360" s="84">
        <f t="shared" si="954"/>
        <v>0</v>
      </c>
      <c r="SLX1360" s="84">
        <f t="shared" si="954"/>
        <v>2000000</v>
      </c>
      <c r="SLY1360" s="84">
        <f t="shared" si="954"/>
        <v>0</v>
      </c>
      <c r="SLZ1360" s="84">
        <f t="shared" si="954"/>
        <v>0</v>
      </c>
      <c r="SMA1360" s="84">
        <f t="shared" si="954"/>
        <v>2000000</v>
      </c>
      <c r="SMB1360" s="84">
        <f t="shared" si="954"/>
        <v>2000000</v>
      </c>
      <c r="SMH1360" s="84" t="s">
        <v>247</v>
      </c>
      <c r="SMI1360" s="84" t="s">
        <v>4692</v>
      </c>
      <c r="SMJ1360" s="84">
        <f>SMJ1356</f>
        <v>0</v>
      </c>
      <c r="SMK1360" s="84">
        <f t="shared" si="955"/>
        <v>0</v>
      </c>
      <c r="SML1360" s="84">
        <f t="shared" si="955"/>
        <v>0</v>
      </c>
      <c r="SMM1360" s="84">
        <f t="shared" si="955"/>
        <v>0</v>
      </c>
      <c r="SMN1360" s="84">
        <f t="shared" si="955"/>
        <v>2000000</v>
      </c>
      <c r="SMO1360" s="84">
        <f t="shared" si="955"/>
        <v>0</v>
      </c>
      <c r="SMP1360" s="84">
        <f t="shared" si="955"/>
        <v>0</v>
      </c>
      <c r="SMQ1360" s="84">
        <f t="shared" si="955"/>
        <v>2000000</v>
      </c>
      <c r="SMR1360" s="84">
        <f t="shared" si="955"/>
        <v>2000000</v>
      </c>
      <c r="SMX1360" s="84" t="s">
        <v>247</v>
      </c>
      <c r="SMY1360" s="84" t="s">
        <v>4692</v>
      </c>
      <c r="SMZ1360" s="84">
        <f>SMZ1356</f>
        <v>0</v>
      </c>
      <c r="SNA1360" s="84">
        <f t="shared" si="955"/>
        <v>0</v>
      </c>
      <c r="SNB1360" s="84">
        <f t="shared" si="955"/>
        <v>0</v>
      </c>
      <c r="SNC1360" s="84">
        <f t="shared" si="955"/>
        <v>0</v>
      </c>
      <c r="SND1360" s="84">
        <f t="shared" si="955"/>
        <v>2000000</v>
      </c>
      <c r="SNE1360" s="84">
        <f t="shared" si="955"/>
        <v>0</v>
      </c>
      <c r="SNF1360" s="84">
        <f t="shared" si="955"/>
        <v>0</v>
      </c>
      <c r="SNG1360" s="84">
        <f t="shared" si="955"/>
        <v>2000000</v>
      </c>
      <c r="SNH1360" s="84">
        <f t="shared" si="955"/>
        <v>2000000</v>
      </c>
      <c r="SNN1360" s="84" t="s">
        <v>247</v>
      </c>
      <c r="SNO1360" s="84" t="s">
        <v>4692</v>
      </c>
      <c r="SNP1360" s="84">
        <f>SNP1356</f>
        <v>0</v>
      </c>
      <c r="SNQ1360" s="84">
        <f t="shared" si="955"/>
        <v>0</v>
      </c>
      <c r="SNR1360" s="84">
        <f t="shared" si="955"/>
        <v>0</v>
      </c>
      <c r="SNS1360" s="84">
        <f t="shared" si="955"/>
        <v>0</v>
      </c>
      <c r="SNT1360" s="84">
        <f t="shared" si="955"/>
        <v>2000000</v>
      </c>
      <c r="SNU1360" s="84">
        <f t="shared" si="955"/>
        <v>0</v>
      </c>
      <c r="SNV1360" s="84">
        <f t="shared" si="955"/>
        <v>0</v>
      </c>
      <c r="SNW1360" s="84">
        <f t="shared" si="955"/>
        <v>2000000</v>
      </c>
      <c r="SNX1360" s="84">
        <f t="shared" si="955"/>
        <v>2000000</v>
      </c>
      <c r="SOD1360" s="84" t="s">
        <v>247</v>
      </c>
      <c r="SOE1360" s="84" t="s">
        <v>4692</v>
      </c>
      <c r="SOF1360" s="84">
        <f>SOF1356</f>
        <v>0</v>
      </c>
      <c r="SOG1360" s="84">
        <f t="shared" si="955"/>
        <v>0</v>
      </c>
      <c r="SOH1360" s="84">
        <f t="shared" si="955"/>
        <v>0</v>
      </c>
      <c r="SOI1360" s="84">
        <f t="shared" si="955"/>
        <v>0</v>
      </c>
      <c r="SOJ1360" s="84">
        <f t="shared" si="955"/>
        <v>2000000</v>
      </c>
      <c r="SOK1360" s="84">
        <f t="shared" si="955"/>
        <v>0</v>
      </c>
      <c r="SOL1360" s="84">
        <f t="shared" si="955"/>
        <v>0</v>
      </c>
      <c r="SOM1360" s="84">
        <f t="shared" si="955"/>
        <v>2000000</v>
      </c>
      <c r="SON1360" s="84">
        <f t="shared" si="955"/>
        <v>2000000</v>
      </c>
      <c r="SOT1360" s="84" t="s">
        <v>247</v>
      </c>
      <c r="SOU1360" s="84" t="s">
        <v>4692</v>
      </c>
      <c r="SOV1360" s="84">
        <f>SOV1356</f>
        <v>0</v>
      </c>
      <c r="SOW1360" s="84">
        <f t="shared" si="956"/>
        <v>0</v>
      </c>
      <c r="SOX1360" s="84">
        <f t="shared" si="956"/>
        <v>0</v>
      </c>
      <c r="SOY1360" s="84">
        <f t="shared" si="956"/>
        <v>0</v>
      </c>
      <c r="SOZ1360" s="84">
        <f t="shared" si="956"/>
        <v>2000000</v>
      </c>
      <c r="SPA1360" s="84">
        <f t="shared" si="956"/>
        <v>0</v>
      </c>
      <c r="SPB1360" s="84">
        <f t="shared" si="956"/>
        <v>0</v>
      </c>
      <c r="SPC1360" s="84">
        <f t="shared" si="956"/>
        <v>2000000</v>
      </c>
      <c r="SPD1360" s="84">
        <f t="shared" si="956"/>
        <v>2000000</v>
      </c>
      <c r="SPJ1360" s="84" t="s">
        <v>247</v>
      </c>
      <c r="SPK1360" s="84" t="s">
        <v>4692</v>
      </c>
      <c r="SPL1360" s="84">
        <f>SPL1356</f>
        <v>0</v>
      </c>
      <c r="SPM1360" s="84">
        <f t="shared" si="956"/>
        <v>0</v>
      </c>
      <c r="SPN1360" s="84">
        <f t="shared" si="956"/>
        <v>0</v>
      </c>
      <c r="SPO1360" s="84">
        <f t="shared" si="956"/>
        <v>0</v>
      </c>
      <c r="SPP1360" s="84">
        <f t="shared" si="956"/>
        <v>2000000</v>
      </c>
      <c r="SPQ1360" s="84">
        <f t="shared" si="956"/>
        <v>0</v>
      </c>
      <c r="SPR1360" s="84">
        <f t="shared" si="956"/>
        <v>0</v>
      </c>
      <c r="SPS1360" s="84">
        <f t="shared" si="956"/>
        <v>2000000</v>
      </c>
      <c r="SPT1360" s="84">
        <f t="shared" si="956"/>
        <v>2000000</v>
      </c>
      <c r="SPZ1360" s="84" t="s">
        <v>247</v>
      </c>
      <c r="SQA1360" s="84" t="s">
        <v>4692</v>
      </c>
      <c r="SQB1360" s="84">
        <f>SQB1356</f>
        <v>0</v>
      </c>
      <c r="SQC1360" s="84">
        <f t="shared" si="956"/>
        <v>0</v>
      </c>
      <c r="SQD1360" s="84">
        <f t="shared" si="956"/>
        <v>0</v>
      </c>
      <c r="SQE1360" s="84">
        <f t="shared" si="956"/>
        <v>0</v>
      </c>
      <c r="SQF1360" s="84">
        <f t="shared" si="956"/>
        <v>2000000</v>
      </c>
      <c r="SQG1360" s="84">
        <f t="shared" si="956"/>
        <v>0</v>
      </c>
      <c r="SQH1360" s="84">
        <f t="shared" si="956"/>
        <v>0</v>
      </c>
      <c r="SQI1360" s="84">
        <f t="shared" si="956"/>
        <v>2000000</v>
      </c>
      <c r="SQJ1360" s="84">
        <f t="shared" si="956"/>
        <v>2000000</v>
      </c>
      <c r="SQP1360" s="84" t="s">
        <v>247</v>
      </c>
      <c r="SQQ1360" s="84" t="s">
        <v>4692</v>
      </c>
      <c r="SQR1360" s="84">
        <f>SQR1356</f>
        <v>0</v>
      </c>
      <c r="SQS1360" s="84">
        <f t="shared" si="956"/>
        <v>0</v>
      </c>
      <c r="SQT1360" s="84">
        <f t="shared" si="956"/>
        <v>0</v>
      </c>
      <c r="SQU1360" s="84">
        <f t="shared" si="956"/>
        <v>0</v>
      </c>
      <c r="SQV1360" s="84">
        <f t="shared" si="956"/>
        <v>2000000</v>
      </c>
      <c r="SQW1360" s="84">
        <f t="shared" si="956"/>
        <v>0</v>
      </c>
      <c r="SQX1360" s="84">
        <f t="shared" si="956"/>
        <v>0</v>
      </c>
      <c r="SQY1360" s="84">
        <f t="shared" si="956"/>
        <v>2000000</v>
      </c>
      <c r="SQZ1360" s="84">
        <f t="shared" si="956"/>
        <v>2000000</v>
      </c>
      <c r="SRF1360" s="84" t="s">
        <v>247</v>
      </c>
      <c r="SRG1360" s="84" t="s">
        <v>4692</v>
      </c>
      <c r="SRH1360" s="84">
        <f>SRH1356</f>
        <v>0</v>
      </c>
      <c r="SRI1360" s="84">
        <f t="shared" si="957"/>
        <v>0</v>
      </c>
      <c r="SRJ1360" s="84">
        <f t="shared" si="957"/>
        <v>0</v>
      </c>
      <c r="SRK1360" s="84">
        <f t="shared" si="957"/>
        <v>0</v>
      </c>
      <c r="SRL1360" s="84">
        <f t="shared" si="957"/>
        <v>2000000</v>
      </c>
      <c r="SRM1360" s="84">
        <f t="shared" si="957"/>
        <v>0</v>
      </c>
      <c r="SRN1360" s="84">
        <f t="shared" si="957"/>
        <v>0</v>
      </c>
      <c r="SRO1360" s="84">
        <f t="shared" si="957"/>
        <v>2000000</v>
      </c>
      <c r="SRP1360" s="84">
        <f t="shared" si="957"/>
        <v>2000000</v>
      </c>
      <c r="SRV1360" s="84" t="s">
        <v>247</v>
      </c>
      <c r="SRW1360" s="84" t="s">
        <v>4692</v>
      </c>
      <c r="SRX1360" s="84">
        <f>SRX1356</f>
        <v>0</v>
      </c>
      <c r="SRY1360" s="84">
        <f t="shared" si="957"/>
        <v>0</v>
      </c>
      <c r="SRZ1360" s="84">
        <f t="shared" si="957"/>
        <v>0</v>
      </c>
      <c r="SSA1360" s="84">
        <f t="shared" si="957"/>
        <v>0</v>
      </c>
      <c r="SSB1360" s="84">
        <f t="shared" si="957"/>
        <v>2000000</v>
      </c>
      <c r="SSC1360" s="84">
        <f t="shared" si="957"/>
        <v>0</v>
      </c>
      <c r="SSD1360" s="84">
        <f t="shared" si="957"/>
        <v>0</v>
      </c>
      <c r="SSE1360" s="84">
        <f t="shared" si="957"/>
        <v>2000000</v>
      </c>
      <c r="SSF1360" s="84">
        <f t="shared" si="957"/>
        <v>2000000</v>
      </c>
      <c r="SSL1360" s="84" t="s">
        <v>247</v>
      </c>
      <c r="SSM1360" s="84" t="s">
        <v>4692</v>
      </c>
      <c r="SSN1360" s="84">
        <f>SSN1356</f>
        <v>0</v>
      </c>
      <c r="SSO1360" s="84">
        <f t="shared" si="957"/>
        <v>0</v>
      </c>
      <c r="SSP1360" s="84">
        <f t="shared" si="957"/>
        <v>0</v>
      </c>
      <c r="SSQ1360" s="84">
        <f t="shared" si="957"/>
        <v>0</v>
      </c>
      <c r="SSR1360" s="84">
        <f t="shared" si="957"/>
        <v>2000000</v>
      </c>
      <c r="SSS1360" s="84">
        <f t="shared" si="957"/>
        <v>0</v>
      </c>
      <c r="SST1360" s="84">
        <f t="shared" si="957"/>
        <v>0</v>
      </c>
      <c r="SSU1360" s="84">
        <f t="shared" si="957"/>
        <v>2000000</v>
      </c>
      <c r="SSV1360" s="84">
        <f t="shared" si="957"/>
        <v>2000000</v>
      </c>
      <c r="STB1360" s="84" t="s">
        <v>247</v>
      </c>
      <c r="STC1360" s="84" t="s">
        <v>4692</v>
      </c>
      <c r="STD1360" s="84">
        <f>STD1356</f>
        <v>0</v>
      </c>
      <c r="STE1360" s="84">
        <f t="shared" si="957"/>
        <v>0</v>
      </c>
      <c r="STF1360" s="84">
        <f t="shared" si="957"/>
        <v>0</v>
      </c>
      <c r="STG1360" s="84">
        <f t="shared" si="957"/>
        <v>0</v>
      </c>
      <c r="STH1360" s="84">
        <f t="shared" si="957"/>
        <v>2000000</v>
      </c>
      <c r="STI1360" s="84">
        <f t="shared" si="957"/>
        <v>0</v>
      </c>
      <c r="STJ1360" s="84">
        <f t="shared" si="957"/>
        <v>0</v>
      </c>
      <c r="STK1360" s="84">
        <f t="shared" si="957"/>
        <v>2000000</v>
      </c>
      <c r="STL1360" s="84">
        <f t="shared" si="957"/>
        <v>2000000</v>
      </c>
      <c r="STR1360" s="84" t="s">
        <v>247</v>
      </c>
      <c r="STS1360" s="84" t="s">
        <v>4692</v>
      </c>
      <c r="STT1360" s="84">
        <f>STT1356</f>
        <v>0</v>
      </c>
      <c r="STU1360" s="84">
        <f t="shared" si="958"/>
        <v>0</v>
      </c>
      <c r="STV1360" s="84">
        <f t="shared" si="958"/>
        <v>0</v>
      </c>
      <c r="STW1360" s="84">
        <f t="shared" si="958"/>
        <v>0</v>
      </c>
      <c r="STX1360" s="84">
        <f t="shared" si="958"/>
        <v>2000000</v>
      </c>
      <c r="STY1360" s="84">
        <f t="shared" si="958"/>
        <v>0</v>
      </c>
      <c r="STZ1360" s="84">
        <f t="shared" si="958"/>
        <v>0</v>
      </c>
      <c r="SUA1360" s="84">
        <f t="shared" si="958"/>
        <v>2000000</v>
      </c>
      <c r="SUB1360" s="84">
        <f t="shared" si="958"/>
        <v>2000000</v>
      </c>
      <c r="SUH1360" s="84" t="s">
        <v>247</v>
      </c>
      <c r="SUI1360" s="84" t="s">
        <v>4692</v>
      </c>
      <c r="SUJ1360" s="84">
        <f>SUJ1356</f>
        <v>0</v>
      </c>
      <c r="SUK1360" s="84">
        <f t="shared" si="958"/>
        <v>0</v>
      </c>
      <c r="SUL1360" s="84">
        <f t="shared" si="958"/>
        <v>0</v>
      </c>
      <c r="SUM1360" s="84">
        <f t="shared" si="958"/>
        <v>0</v>
      </c>
      <c r="SUN1360" s="84">
        <f t="shared" si="958"/>
        <v>2000000</v>
      </c>
      <c r="SUO1360" s="84">
        <f t="shared" si="958"/>
        <v>0</v>
      </c>
      <c r="SUP1360" s="84">
        <f t="shared" si="958"/>
        <v>0</v>
      </c>
      <c r="SUQ1360" s="84">
        <f t="shared" si="958"/>
        <v>2000000</v>
      </c>
      <c r="SUR1360" s="84">
        <f t="shared" si="958"/>
        <v>2000000</v>
      </c>
      <c r="SUX1360" s="84" t="s">
        <v>247</v>
      </c>
      <c r="SUY1360" s="84" t="s">
        <v>4692</v>
      </c>
      <c r="SUZ1360" s="84">
        <f>SUZ1356</f>
        <v>0</v>
      </c>
      <c r="SVA1360" s="84">
        <f t="shared" si="958"/>
        <v>0</v>
      </c>
      <c r="SVB1360" s="84">
        <f t="shared" si="958"/>
        <v>0</v>
      </c>
      <c r="SVC1360" s="84">
        <f t="shared" si="958"/>
        <v>0</v>
      </c>
      <c r="SVD1360" s="84">
        <f t="shared" si="958"/>
        <v>2000000</v>
      </c>
      <c r="SVE1360" s="84">
        <f t="shared" si="958"/>
        <v>0</v>
      </c>
      <c r="SVF1360" s="84">
        <f t="shared" si="958"/>
        <v>0</v>
      </c>
      <c r="SVG1360" s="84">
        <f t="shared" si="958"/>
        <v>2000000</v>
      </c>
      <c r="SVH1360" s="84">
        <f t="shared" si="958"/>
        <v>2000000</v>
      </c>
      <c r="SVN1360" s="84" t="s">
        <v>247</v>
      </c>
      <c r="SVO1360" s="84" t="s">
        <v>4692</v>
      </c>
      <c r="SVP1360" s="84">
        <f>SVP1356</f>
        <v>0</v>
      </c>
      <c r="SVQ1360" s="84">
        <f t="shared" si="958"/>
        <v>0</v>
      </c>
      <c r="SVR1360" s="84">
        <f t="shared" si="958"/>
        <v>0</v>
      </c>
      <c r="SVS1360" s="84">
        <f t="shared" si="958"/>
        <v>0</v>
      </c>
      <c r="SVT1360" s="84">
        <f t="shared" si="958"/>
        <v>2000000</v>
      </c>
      <c r="SVU1360" s="84">
        <f t="shared" si="958"/>
        <v>0</v>
      </c>
      <c r="SVV1360" s="84">
        <f t="shared" si="958"/>
        <v>0</v>
      </c>
      <c r="SVW1360" s="84">
        <f t="shared" si="958"/>
        <v>2000000</v>
      </c>
      <c r="SVX1360" s="84">
        <f t="shared" si="958"/>
        <v>2000000</v>
      </c>
      <c r="SWD1360" s="84" t="s">
        <v>247</v>
      </c>
      <c r="SWE1360" s="84" t="s">
        <v>4692</v>
      </c>
      <c r="SWF1360" s="84">
        <f>SWF1356</f>
        <v>0</v>
      </c>
      <c r="SWG1360" s="84">
        <f t="shared" si="959"/>
        <v>0</v>
      </c>
      <c r="SWH1360" s="84">
        <f t="shared" si="959"/>
        <v>0</v>
      </c>
      <c r="SWI1360" s="84">
        <f t="shared" si="959"/>
        <v>0</v>
      </c>
      <c r="SWJ1360" s="84">
        <f t="shared" si="959"/>
        <v>2000000</v>
      </c>
      <c r="SWK1360" s="84">
        <f t="shared" si="959"/>
        <v>0</v>
      </c>
      <c r="SWL1360" s="84">
        <f t="shared" si="959"/>
        <v>0</v>
      </c>
      <c r="SWM1360" s="84">
        <f t="shared" si="959"/>
        <v>2000000</v>
      </c>
      <c r="SWN1360" s="84">
        <f t="shared" si="959"/>
        <v>2000000</v>
      </c>
      <c r="SWT1360" s="84" t="s">
        <v>247</v>
      </c>
      <c r="SWU1360" s="84" t="s">
        <v>4692</v>
      </c>
      <c r="SWV1360" s="84">
        <f>SWV1356</f>
        <v>0</v>
      </c>
      <c r="SWW1360" s="84">
        <f t="shared" si="959"/>
        <v>0</v>
      </c>
      <c r="SWX1360" s="84">
        <f t="shared" si="959"/>
        <v>0</v>
      </c>
      <c r="SWY1360" s="84">
        <f t="shared" si="959"/>
        <v>0</v>
      </c>
      <c r="SWZ1360" s="84">
        <f t="shared" si="959"/>
        <v>2000000</v>
      </c>
      <c r="SXA1360" s="84">
        <f t="shared" si="959"/>
        <v>0</v>
      </c>
      <c r="SXB1360" s="84">
        <f t="shared" si="959"/>
        <v>0</v>
      </c>
      <c r="SXC1360" s="84">
        <f t="shared" si="959"/>
        <v>2000000</v>
      </c>
      <c r="SXD1360" s="84">
        <f t="shared" si="959"/>
        <v>2000000</v>
      </c>
      <c r="SXJ1360" s="84" t="s">
        <v>247</v>
      </c>
      <c r="SXK1360" s="84" t="s">
        <v>4692</v>
      </c>
      <c r="SXL1360" s="84">
        <f>SXL1356</f>
        <v>0</v>
      </c>
      <c r="SXM1360" s="84">
        <f t="shared" si="959"/>
        <v>0</v>
      </c>
      <c r="SXN1360" s="84">
        <f t="shared" si="959"/>
        <v>0</v>
      </c>
      <c r="SXO1360" s="84">
        <f t="shared" si="959"/>
        <v>0</v>
      </c>
      <c r="SXP1360" s="84">
        <f t="shared" si="959"/>
        <v>2000000</v>
      </c>
      <c r="SXQ1360" s="84">
        <f t="shared" si="959"/>
        <v>0</v>
      </c>
      <c r="SXR1360" s="84">
        <f t="shared" si="959"/>
        <v>0</v>
      </c>
      <c r="SXS1360" s="84">
        <f t="shared" si="959"/>
        <v>2000000</v>
      </c>
      <c r="SXT1360" s="84">
        <f t="shared" si="959"/>
        <v>2000000</v>
      </c>
      <c r="SXZ1360" s="84" t="s">
        <v>247</v>
      </c>
      <c r="SYA1360" s="84" t="s">
        <v>4692</v>
      </c>
      <c r="SYB1360" s="84">
        <f>SYB1356</f>
        <v>0</v>
      </c>
      <c r="SYC1360" s="84">
        <f t="shared" si="959"/>
        <v>0</v>
      </c>
      <c r="SYD1360" s="84">
        <f t="shared" si="959"/>
        <v>0</v>
      </c>
      <c r="SYE1360" s="84">
        <f t="shared" si="959"/>
        <v>0</v>
      </c>
      <c r="SYF1360" s="84">
        <f t="shared" si="959"/>
        <v>2000000</v>
      </c>
      <c r="SYG1360" s="84">
        <f t="shared" si="959"/>
        <v>0</v>
      </c>
      <c r="SYH1360" s="84">
        <f t="shared" si="959"/>
        <v>0</v>
      </c>
      <c r="SYI1360" s="84">
        <f t="shared" si="959"/>
        <v>2000000</v>
      </c>
      <c r="SYJ1360" s="84">
        <f t="shared" si="959"/>
        <v>2000000</v>
      </c>
      <c r="SYP1360" s="84" t="s">
        <v>247</v>
      </c>
      <c r="SYQ1360" s="84" t="s">
        <v>4692</v>
      </c>
      <c r="SYR1360" s="84">
        <f>SYR1356</f>
        <v>0</v>
      </c>
      <c r="SYS1360" s="84">
        <f t="shared" si="960"/>
        <v>0</v>
      </c>
      <c r="SYT1360" s="84">
        <f t="shared" si="960"/>
        <v>0</v>
      </c>
      <c r="SYU1360" s="84">
        <f t="shared" si="960"/>
        <v>0</v>
      </c>
      <c r="SYV1360" s="84">
        <f t="shared" si="960"/>
        <v>2000000</v>
      </c>
      <c r="SYW1360" s="84">
        <f t="shared" si="960"/>
        <v>0</v>
      </c>
      <c r="SYX1360" s="84">
        <f t="shared" si="960"/>
        <v>0</v>
      </c>
      <c r="SYY1360" s="84">
        <f t="shared" si="960"/>
        <v>2000000</v>
      </c>
      <c r="SYZ1360" s="84">
        <f t="shared" si="960"/>
        <v>2000000</v>
      </c>
      <c r="SZF1360" s="84" t="s">
        <v>247</v>
      </c>
      <c r="SZG1360" s="84" t="s">
        <v>4692</v>
      </c>
      <c r="SZH1360" s="84">
        <f>SZH1356</f>
        <v>0</v>
      </c>
      <c r="SZI1360" s="84">
        <f t="shared" si="960"/>
        <v>0</v>
      </c>
      <c r="SZJ1360" s="84">
        <f t="shared" si="960"/>
        <v>0</v>
      </c>
      <c r="SZK1360" s="84">
        <f t="shared" si="960"/>
        <v>0</v>
      </c>
      <c r="SZL1360" s="84">
        <f t="shared" si="960"/>
        <v>2000000</v>
      </c>
      <c r="SZM1360" s="84">
        <f t="shared" si="960"/>
        <v>0</v>
      </c>
      <c r="SZN1360" s="84">
        <f t="shared" si="960"/>
        <v>0</v>
      </c>
      <c r="SZO1360" s="84">
        <f t="shared" si="960"/>
        <v>2000000</v>
      </c>
      <c r="SZP1360" s="84">
        <f t="shared" si="960"/>
        <v>2000000</v>
      </c>
      <c r="SZV1360" s="84" t="s">
        <v>247</v>
      </c>
      <c r="SZW1360" s="84" t="s">
        <v>4692</v>
      </c>
      <c r="SZX1360" s="84">
        <f>SZX1356</f>
        <v>0</v>
      </c>
      <c r="SZY1360" s="84">
        <f t="shared" si="960"/>
        <v>0</v>
      </c>
      <c r="SZZ1360" s="84">
        <f t="shared" si="960"/>
        <v>0</v>
      </c>
      <c r="TAA1360" s="84">
        <f t="shared" si="960"/>
        <v>0</v>
      </c>
      <c r="TAB1360" s="84">
        <f t="shared" si="960"/>
        <v>2000000</v>
      </c>
      <c r="TAC1360" s="84">
        <f t="shared" si="960"/>
        <v>0</v>
      </c>
      <c r="TAD1360" s="84">
        <f t="shared" si="960"/>
        <v>0</v>
      </c>
      <c r="TAE1360" s="84">
        <f t="shared" si="960"/>
        <v>2000000</v>
      </c>
      <c r="TAF1360" s="84">
        <f t="shared" si="960"/>
        <v>2000000</v>
      </c>
      <c r="TAL1360" s="84" t="s">
        <v>247</v>
      </c>
      <c r="TAM1360" s="84" t="s">
        <v>4692</v>
      </c>
      <c r="TAN1360" s="84">
        <f>TAN1356</f>
        <v>0</v>
      </c>
      <c r="TAO1360" s="84">
        <f t="shared" si="960"/>
        <v>0</v>
      </c>
      <c r="TAP1360" s="84">
        <f t="shared" si="960"/>
        <v>0</v>
      </c>
      <c r="TAQ1360" s="84">
        <f t="shared" si="960"/>
        <v>0</v>
      </c>
      <c r="TAR1360" s="84">
        <f t="shared" si="960"/>
        <v>2000000</v>
      </c>
      <c r="TAS1360" s="84">
        <f t="shared" si="960"/>
        <v>0</v>
      </c>
      <c r="TAT1360" s="84">
        <f t="shared" si="960"/>
        <v>0</v>
      </c>
      <c r="TAU1360" s="84">
        <f t="shared" si="960"/>
        <v>2000000</v>
      </c>
      <c r="TAV1360" s="84">
        <f t="shared" si="960"/>
        <v>2000000</v>
      </c>
      <c r="TBB1360" s="84" t="s">
        <v>247</v>
      </c>
      <c r="TBC1360" s="84" t="s">
        <v>4692</v>
      </c>
      <c r="TBD1360" s="84">
        <f>TBD1356</f>
        <v>0</v>
      </c>
      <c r="TBE1360" s="84">
        <f t="shared" si="961"/>
        <v>0</v>
      </c>
      <c r="TBF1360" s="84">
        <f t="shared" si="961"/>
        <v>0</v>
      </c>
      <c r="TBG1360" s="84">
        <f t="shared" si="961"/>
        <v>0</v>
      </c>
      <c r="TBH1360" s="84">
        <f t="shared" si="961"/>
        <v>2000000</v>
      </c>
      <c r="TBI1360" s="84">
        <f t="shared" si="961"/>
        <v>0</v>
      </c>
      <c r="TBJ1360" s="84">
        <f t="shared" si="961"/>
        <v>0</v>
      </c>
      <c r="TBK1360" s="84">
        <f t="shared" si="961"/>
        <v>2000000</v>
      </c>
      <c r="TBL1360" s="84">
        <f t="shared" si="961"/>
        <v>2000000</v>
      </c>
      <c r="TBR1360" s="84" t="s">
        <v>247</v>
      </c>
      <c r="TBS1360" s="84" t="s">
        <v>4692</v>
      </c>
      <c r="TBT1360" s="84">
        <f>TBT1356</f>
        <v>0</v>
      </c>
      <c r="TBU1360" s="84">
        <f t="shared" si="961"/>
        <v>0</v>
      </c>
      <c r="TBV1360" s="84">
        <f t="shared" si="961"/>
        <v>0</v>
      </c>
      <c r="TBW1360" s="84">
        <f t="shared" si="961"/>
        <v>0</v>
      </c>
      <c r="TBX1360" s="84">
        <f t="shared" si="961"/>
        <v>2000000</v>
      </c>
      <c r="TBY1360" s="84">
        <f t="shared" si="961"/>
        <v>0</v>
      </c>
      <c r="TBZ1360" s="84">
        <f t="shared" si="961"/>
        <v>0</v>
      </c>
      <c r="TCA1360" s="84">
        <f t="shared" si="961"/>
        <v>2000000</v>
      </c>
      <c r="TCB1360" s="84">
        <f t="shared" si="961"/>
        <v>2000000</v>
      </c>
      <c r="TCH1360" s="84" t="s">
        <v>247</v>
      </c>
      <c r="TCI1360" s="84" t="s">
        <v>4692</v>
      </c>
      <c r="TCJ1360" s="84">
        <f>TCJ1356</f>
        <v>0</v>
      </c>
      <c r="TCK1360" s="84">
        <f t="shared" si="961"/>
        <v>0</v>
      </c>
      <c r="TCL1360" s="84">
        <f t="shared" si="961"/>
        <v>0</v>
      </c>
      <c r="TCM1360" s="84">
        <f t="shared" si="961"/>
        <v>0</v>
      </c>
      <c r="TCN1360" s="84">
        <f t="shared" si="961"/>
        <v>2000000</v>
      </c>
      <c r="TCO1360" s="84">
        <f t="shared" si="961"/>
        <v>0</v>
      </c>
      <c r="TCP1360" s="84">
        <f t="shared" si="961"/>
        <v>0</v>
      </c>
      <c r="TCQ1360" s="84">
        <f t="shared" si="961"/>
        <v>2000000</v>
      </c>
      <c r="TCR1360" s="84">
        <f t="shared" si="961"/>
        <v>2000000</v>
      </c>
      <c r="TCX1360" s="84" t="s">
        <v>247</v>
      </c>
      <c r="TCY1360" s="84" t="s">
        <v>4692</v>
      </c>
      <c r="TCZ1360" s="84">
        <f>TCZ1356</f>
        <v>0</v>
      </c>
      <c r="TDA1360" s="84">
        <f t="shared" si="961"/>
        <v>0</v>
      </c>
      <c r="TDB1360" s="84">
        <f t="shared" si="961"/>
        <v>0</v>
      </c>
      <c r="TDC1360" s="84">
        <f t="shared" si="961"/>
        <v>0</v>
      </c>
      <c r="TDD1360" s="84">
        <f t="shared" si="961"/>
        <v>2000000</v>
      </c>
      <c r="TDE1360" s="84">
        <f t="shared" si="961"/>
        <v>0</v>
      </c>
      <c r="TDF1360" s="84">
        <f t="shared" si="961"/>
        <v>0</v>
      </c>
      <c r="TDG1360" s="84">
        <f t="shared" si="961"/>
        <v>2000000</v>
      </c>
      <c r="TDH1360" s="84">
        <f t="shared" si="961"/>
        <v>2000000</v>
      </c>
      <c r="TDN1360" s="84" t="s">
        <v>247</v>
      </c>
      <c r="TDO1360" s="84" t="s">
        <v>4692</v>
      </c>
      <c r="TDP1360" s="84">
        <f>TDP1356</f>
        <v>0</v>
      </c>
      <c r="TDQ1360" s="84">
        <f t="shared" si="962"/>
        <v>0</v>
      </c>
      <c r="TDR1360" s="84">
        <f t="shared" si="962"/>
        <v>0</v>
      </c>
      <c r="TDS1360" s="84">
        <f t="shared" si="962"/>
        <v>0</v>
      </c>
      <c r="TDT1360" s="84">
        <f t="shared" si="962"/>
        <v>2000000</v>
      </c>
      <c r="TDU1360" s="84">
        <f t="shared" si="962"/>
        <v>0</v>
      </c>
      <c r="TDV1360" s="84">
        <f t="shared" si="962"/>
        <v>0</v>
      </c>
      <c r="TDW1360" s="84">
        <f t="shared" si="962"/>
        <v>2000000</v>
      </c>
      <c r="TDX1360" s="84">
        <f t="shared" si="962"/>
        <v>2000000</v>
      </c>
      <c r="TED1360" s="84" t="s">
        <v>247</v>
      </c>
      <c r="TEE1360" s="84" t="s">
        <v>4692</v>
      </c>
      <c r="TEF1360" s="84">
        <f>TEF1356</f>
        <v>0</v>
      </c>
      <c r="TEG1360" s="84">
        <f t="shared" si="962"/>
        <v>0</v>
      </c>
      <c r="TEH1360" s="84">
        <f t="shared" si="962"/>
        <v>0</v>
      </c>
      <c r="TEI1360" s="84">
        <f t="shared" si="962"/>
        <v>0</v>
      </c>
      <c r="TEJ1360" s="84">
        <f t="shared" si="962"/>
        <v>2000000</v>
      </c>
      <c r="TEK1360" s="84">
        <f t="shared" si="962"/>
        <v>0</v>
      </c>
      <c r="TEL1360" s="84">
        <f t="shared" si="962"/>
        <v>0</v>
      </c>
      <c r="TEM1360" s="84">
        <f t="shared" si="962"/>
        <v>2000000</v>
      </c>
      <c r="TEN1360" s="84">
        <f t="shared" si="962"/>
        <v>2000000</v>
      </c>
      <c r="TET1360" s="84" t="s">
        <v>247</v>
      </c>
      <c r="TEU1360" s="84" t="s">
        <v>4692</v>
      </c>
      <c r="TEV1360" s="84">
        <f>TEV1356</f>
        <v>0</v>
      </c>
      <c r="TEW1360" s="84">
        <f t="shared" si="962"/>
        <v>0</v>
      </c>
      <c r="TEX1360" s="84">
        <f t="shared" si="962"/>
        <v>0</v>
      </c>
      <c r="TEY1360" s="84">
        <f t="shared" si="962"/>
        <v>0</v>
      </c>
      <c r="TEZ1360" s="84">
        <f t="shared" si="962"/>
        <v>2000000</v>
      </c>
      <c r="TFA1360" s="84">
        <f t="shared" si="962"/>
        <v>0</v>
      </c>
      <c r="TFB1360" s="84">
        <f t="shared" si="962"/>
        <v>0</v>
      </c>
      <c r="TFC1360" s="84">
        <f t="shared" si="962"/>
        <v>2000000</v>
      </c>
      <c r="TFD1360" s="84">
        <f t="shared" si="962"/>
        <v>2000000</v>
      </c>
      <c r="TFJ1360" s="84" t="s">
        <v>247</v>
      </c>
      <c r="TFK1360" s="84" t="s">
        <v>4692</v>
      </c>
      <c r="TFL1360" s="84">
        <f>TFL1356</f>
        <v>0</v>
      </c>
      <c r="TFM1360" s="84">
        <f t="shared" si="962"/>
        <v>0</v>
      </c>
      <c r="TFN1360" s="84">
        <f t="shared" si="962"/>
        <v>0</v>
      </c>
      <c r="TFO1360" s="84">
        <f t="shared" si="962"/>
        <v>0</v>
      </c>
      <c r="TFP1360" s="84">
        <f t="shared" si="962"/>
        <v>2000000</v>
      </c>
      <c r="TFQ1360" s="84">
        <f t="shared" si="962"/>
        <v>0</v>
      </c>
      <c r="TFR1360" s="84">
        <f t="shared" si="962"/>
        <v>0</v>
      </c>
      <c r="TFS1360" s="84">
        <f t="shared" si="962"/>
        <v>2000000</v>
      </c>
      <c r="TFT1360" s="84">
        <f t="shared" si="962"/>
        <v>2000000</v>
      </c>
      <c r="TFZ1360" s="84" t="s">
        <v>247</v>
      </c>
      <c r="TGA1360" s="84" t="s">
        <v>4692</v>
      </c>
      <c r="TGB1360" s="84">
        <f>TGB1356</f>
        <v>0</v>
      </c>
      <c r="TGC1360" s="84">
        <f t="shared" si="963"/>
        <v>0</v>
      </c>
      <c r="TGD1360" s="84">
        <f t="shared" si="963"/>
        <v>0</v>
      </c>
      <c r="TGE1360" s="84">
        <f t="shared" si="963"/>
        <v>0</v>
      </c>
      <c r="TGF1360" s="84">
        <f t="shared" si="963"/>
        <v>2000000</v>
      </c>
      <c r="TGG1360" s="84">
        <f t="shared" si="963"/>
        <v>0</v>
      </c>
      <c r="TGH1360" s="84">
        <f t="shared" si="963"/>
        <v>0</v>
      </c>
      <c r="TGI1360" s="84">
        <f t="shared" si="963"/>
        <v>2000000</v>
      </c>
      <c r="TGJ1360" s="84">
        <f t="shared" si="963"/>
        <v>2000000</v>
      </c>
      <c r="TGP1360" s="84" t="s">
        <v>247</v>
      </c>
      <c r="TGQ1360" s="84" t="s">
        <v>4692</v>
      </c>
      <c r="TGR1360" s="84">
        <f>TGR1356</f>
        <v>0</v>
      </c>
      <c r="TGS1360" s="84">
        <f t="shared" si="963"/>
        <v>0</v>
      </c>
      <c r="TGT1360" s="84">
        <f t="shared" si="963"/>
        <v>0</v>
      </c>
      <c r="TGU1360" s="84">
        <f t="shared" si="963"/>
        <v>0</v>
      </c>
      <c r="TGV1360" s="84">
        <f t="shared" si="963"/>
        <v>2000000</v>
      </c>
      <c r="TGW1360" s="84">
        <f t="shared" si="963"/>
        <v>0</v>
      </c>
      <c r="TGX1360" s="84">
        <f t="shared" si="963"/>
        <v>0</v>
      </c>
      <c r="TGY1360" s="84">
        <f t="shared" si="963"/>
        <v>2000000</v>
      </c>
      <c r="TGZ1360" s="84">
        <f t="shared" si="963"/>
        <v>2000000</v>
      </c>
      <c r="THF1360" s="84" t="s">
        <v>247</v>
      </c>
      <c r="THG1360" s="84" t="s">
        <v>4692</v>
      </c>
      <c r="THH1360" s="84">
        <f>THH1356</f>
        <v>0</v>
      </c>
      <c r="THI1360" s="84">
        <f t="shared" si="963"/>
        <v>0</v>
      </c>
      <c r="THJ1360" s="84">
        <f t="shared" si="963"/>
        <v>0</v>
      </c>
      <c r="THK1360" s="84">
        <f t="shared" si="963"/>
        <v>0</v>
      </c>
      <c r="THL1360" s="84">
        <f t="shared" si="963"/>
        <v>2000000</v>
      </c>
      <c r="THM1360" s="84">
        <f t="shared" si="963"/>
        <v>0</v>
      </c>
      <c r="THN1360" s="84">
        <f t="shared" si="963"/>
        <v>0</v>
      </c>
      <c r="THO1360" s="84">
        <f t="shared" si="963"/>
        <v>2000000</v>
      </c>
      <c r="THP1360" s="84">
        <f t="shared" si="963"/>
        <v>2000000</v>
      </c>
      <c r="THV1360" s="84" t="s">
        <v>247</v>
      </c>
      <c r="THW1360" s="84" t="s">
        <v>4692</v>
      </c>
      <c r="THX1360" s="84">
        <f>THX1356</f>
        <v>0</v>
      </c>
      <c r="THY1360" s="84">
        <f t="shared" si="963"/>
        <v>0</v>
      </c>
      <c r="THZ1360" s="84">
        <f t="shared" si="963"/>
        <v>0</v>
      </c>
      <c r="TIA1360" s="84">
        <f t="shared" si="963"/>
        <v>0</v>
      </c>
      <c r="TIB1360" s="84">
        <f t="shared" si="963"/>
        <v>2000000</v>
      </c>
      <c r="TIC1360" s="84">
        <f t="shared" si="963"/>
        <v>0</v>
      </c>
      <c r="TID1360" s="84">
        <f t="shared" si="963"/>
        <v>0</v>
      </c>
      <c r="TIE1360" s="84">
        <f t="shared" si="963"/>
        <v>2000000</v>
      </c>
      <c r="TIF1360" s="84">
        <f t="shared" si="963"/>
        <v>2000000</v>
      </c>
      <c r="TIL1360" s="84" t="s">
        <v>247</v>
      </c>
      <c r="TIM1360" s="84" t="s">
        <v>4692</v>
      </c>
      <c r="TIN1360" s="84">
        <f>TIN1356</f>
        <v>0</v>
      </c>
      <c r="TIO1360" s="84">
        <f t="shared" si="964"/>
        <v>0</v>
      </c>
      <c r="TIP1360" s="84">
        <f t="shared" si="964"/>
        <v>0</v>
      </c>
      <c r="TIQ1360" s="84">
        <f t="shared" si="964"/>
        <v>0</v>
      </c>
      <c r="TIR1360" s="84">
        <f t="shared" si="964"/>
        <v>2000000</v>
      </c>
      <c r="TIS1360" s="84">
        <f t="shared" si="964"/>
        <v>0</v>
      </c>
      <c r="TIT1360" s="84">
        <f t="shared" si="964"/>
        <v>0</v>
      </c>
      <c r="TIU1360" s="84">
        <f t="shared" si="964"/>
        <v>2000000</v>
      </c>
      <c r="TIV1360" s="84">
        <f t="shared" si="964"/>
        <v>2000000</v>
      </c>
      <c r="TJB1360" s="84" t="s">
        <v>247</v>
      </c>
      <c r="TJC1360" s="84" t="s">
        <v>4692</v>
      </c>
      <c r="TJD1360" s="84">
        <f>TJD1356</f>
        <v>0</v>
      </c>
      <c r="TJE1360" s="84">
        <f t="shared" si="964"/>
        <v>0</v>
      </c>
      <c r="TJF1360" s="84">
        <f t="shared" si="964"/>
        <v>0</v>
      </c>
      <c r="TJG1360" s="84">
        <f t="shared" si="964"/>
        <v>0</v>
      </c>
      <c r="TJH1360" s="84">
        <f t="shared" si="964"/>
        <v>2000000</v>
      </c>
      <c r="TJI1360" s="84">
        <f t="shared" si="964"/>
        <v>0</v>
      </c>
      <c r="TJJ1360" s="84">
        <f t="shared" si="964"/>
        <v>0</v>
      </c>
      <c r="TJK1360" s="84">
        <f t="shared" si="964"/>
        <v>2000000</v>
      </c>
      <c r="TJL1360" s="84">
        <f t="shared" si="964"/>
        <v>2000000</v>
      </c>
      <c r="TJR1360" s="84" t="s">
        <v>247</v>
      </c>
      <c r="TJS1360" s="84" t="s">
        <v>4692</v>
      </c>
      <c r="TJT1360" s="84">
        <f>TJT1356</f>
        <v>0</v>
      </c>
      <c r="TJU1360" s="84">
        <f t="shared" si="964"/>
        <v>0</v>
      </c>
      <c r="TJV1360" s="84">
        <f t="shared" si="964"/>
        <v>0</v>
      </c>
      <c r="TJW1360" s="84">
        <f t="shared" si="964"/>
        <v>0</v>
      </c>
      <c r="TJX1360" s="84">
        <f t="shared" si="964"/>
        <v>2000000</v>
      </c>
      <c r="TJY1360" s="84">
        <f t="shared" si="964"/>
        <v>0</v>
      </c>
      <c r="TJZ1360" s="84">
        <f t="shared" si="964"/>
        <v>0</v>
      </c>
      <c r="TKA1360" s="84">
        <f t="shared" si="964"/>
        <v>2000000</v>
      </c>
      <c r="TKB1360" s="84">
        <f t="shared" si="964"/>
        <v>2000000</v>
      </c>
      <c r="TKH1360" s="84" t="s">
        <v>247</v>
      </c>
      <c r="TKI1360" s="84" t="s">
        <v>4692</v>
      </c>
      <c r="TKJ1360" s="84">
        <f>TKJ1356</f>
        <v>0</v>
      </c>
      <c r="TKK1360" s="84">
        <f t="shared" si="964"/>
        <v>0</v>
      </c>
      <c r="TKL1360" s="84">
        <f t="shared" si="964"/>
        <v>0</v>
      </c>
      <c r="TKM1360" s="84">
        <f t="shared" si="964"/>
        <v>0</v>
      </c>
      <c r="TKN1360" s="84">
        <f t="shared" si="964"/>
        <v>2000000</v>
      </c>
      <c r="TKO1360" s="84">
        <f t="shared" si="964"/>
        <v>0</v>
      </c>
      <c r="TKP1360" s="84">
        <f t="shared" si="964"/>
        <v>0</v>
      </c>
      <c r="TKQ1360" s="84">
        <f t="shared" si="964"/>
        <v>2000000</v>
      </c>
      <c r="TKR1360" s="84">
        <f t="shared" si="964"/>
        <v>2000000</v>
      </c>
      <c r="TKX1360" s="84" t="s">
        <v>247</v>
      </c>
      <c r="TKY1360" s="84" t="s">
        <v>4692</v>
      </c>
      <c r="TKZ1360" s="84">
        <f>TKZ1356</f>
        <v>0</v>
      </c>
      <c r="TLA1360" s="84">
        <f t="shared" si="965"/>
        <v>0</v>
      </c>
      <c r="TLB1360" s="84">
        <f t="shared" si="965"/>
        <v>0</v>
      </c>
      <c r="TLC1360" s="84">
        <f t="shared" si="965"/>
        <v>0</v>
      </c>
      <c r="TLD1360" s="84">
        <f t="shared" si="965"/>
        <v>2000000</v>
      </c>
      <c r="TLE1360" s="84">
        <f t="shared" si="965"/>
        <v>0</v>
      </c>
      <c r="TLF1360" s="84">
        <f t="shared" si="965"/>
        <v>0</v>
      </c>
      <c r="TLG1360" s="84">
        <f t="shared" si="965"/>
        <v>2000000</v>
      </c>
      <c r="TLH1360" s="84">
        <f t="shared" si="965"/>
        <v>2000000</v>
      </c>
      <c r="TLN1360" s="84" t="s">
        <v>247</v>
      </c>
      <c r="TLO1360" s="84" t="s">
        <v>4692</v>
      </c>
      <c r="TLP1360" s="84">
        <f>TLP1356</f>
        <v>0</v>
      </c>
      <c r="TLQ1360" s="84">
        <f t="shared" si="965"/>
        <v>0</v>
      </c>
      <c r="TLR1360" s="84">
        <f t="shared" si="965"/>
        <v>0</v>
      </c>
      <c r="TLS1360" s="84">
        <f t="shared" si="965"/>
        <v>0</v>
      </c>
      <c r="TLT1360" s="84">
        <f t="shared" si="965"/>
        <v>2000000</v>
      </c>
      <c r="TLU1360" s="84">
        <f t="shared" si="965"/>
        <v>0</v>
      </c>
      <c r="TLV1360" s="84">
        <f t="shared" si="965"/>
        <v>0</v>
      </c>
      <c r="TLW1360" s="84">
        <f t="shared" si="965"/>
        <v>2000000</v>
      </c>
      <c r="TLX1360" s="84">
        <f t="shared" si="965"/>
        <v>2000000</v>
      </c>
      <c r="TMD1360" s="84" t="s">
        <v>247</v>
      </c>
      <c r="TME1360" s="84" t="s">
        <v>4692</v>
      </c>
      <c r="TMF1360" s="84">
        <f>TMF1356</f>
        <v>0</v>
      </c>
      <c r="TMG1360" s="84">
        <f t="shared" si="965"/>
        <v>0</v>
      </c>
      <c r="TMH1360" s="84">
        <f t="shared" si="965"/>
        <v>0</v>
      </c>
      <c r="TMI1360" s="84">
        <f t="shared" si="965"/>
        <v>0</v>
      </c>
      <c r="TMJ1360" s="84">
        <f t="shared" si="965"/>
        <v>2000000</v>
      </c>
      <c r="TMK1360" s="84">
        <f t="shared" si="965"/>
        <v>0</v>
      </c>
      <c r="TML1360" s="84">
        <f t="shared" si="965"/>
        <v>0</v>
      </c>
      <c r="TMM1360" s="84">
        <f t="shared" si="965"/>
        <v>2000000</v>
      </c>
      <c r="TMN1360" s="84">
        <f t="shared" si="965"/>
        <v>2000000</v>
      </c>
      <c r="TMT1360" s="84" t="s">
        <v>247</v>
      </c>
      <c r="TMU1360" s="84" t="s">
        <v>4692</v>
      </c>
      <c r="TMV1360" s="84">
        <f>TMV1356</f>
        <v>0</v>
      </c>
      <c r="TMW1360" s="84">
        <f t="shared" si="965"/>
        <v>0</v>
      </c>
      <c r="TMX1360" s="84">
        <f t="shared" si="965"/>
        <v>0</v>
      </c>
      <c r="TMY1360" s="84">
        <f t="shared" si="965"/>
        <v>0</v>
      </c>
      <c r="TMZ1360" s="84">
        <f t="shared" si="965"/>
        <v>2000000</v>
      </c>
      <c r="TNA1360" s="84">
        <f t="shared" si="965"/>
        <v>0</v>
      </c>
      <c r="TNB1360" s="84">
        <f t="shared" si="965"/>
        <v>0</v>
      </c>
      <c r="TNC1360" s="84">
        <f t="shared" si="965"/>
        <v>2000000</v>
      </c>
      <c r="TND1360" s="84">
        <f t="shared" si="965"/>
        <v>2000000</v>
      </c>
      <c r="TNJ1360" s="84" t="s">
        <v>247</v>
      </c>
      <c r="TNK1360" s="84" t="s">
        <v>4692</v>
      </c>
      <c r="TNL1360" s="84">
        <f>TNL1356</f>
        <v>0</v>
      </c>
      <c r="TNM1360" s="84">
        <f t="shared" si="966"/>
        <v>0</v>
      </c>
      <c r="TNN1360" s="84">
        <f t="shared" si="966"/>
        <v>0</v>
      </c>
      <c r="TNO1360" s="84">
        <f t="shared" si="966"/>
        <v>0</v>
      </c>
      <c r="TNP1360" s="84">
        <f t="shared" si="966"/>
        <v>2000000</v>
      </c>
      <c r="TNQ1360" s="84">
        <f t="shared" si="966"/>
        <v>0</v>
      </c>
      <c r="TNR1360" s="84">
        <f t="shared" si="966"/>
        <v>0</v>
      </c>
      <c r="TNS1360" s="84">
        <f t="shared" si="966"/>
        <v>2000000</v>
      </c>
      <c r="TNT1360" s="84">
        <f t="shared" si="966"/>
        <v>2000000</v>
      </c>
      <c r="TNZ1360" s="84" t="s">
        <v>247</v>
      </c>
      <c r="TOA1360" s="84" t="s">
        <v>4692</v>
      </c>
      <c r="TOB1360" s="84">
        <f>TOB1356</f>
        <v>0</v>
      </c>
      <c r="TOC1360" s="84">
        <f t="shared" si="966"/>
        <v>0</v>
      </c>
      <c r="TOD1360" s="84">
        <f t="shared" si="966"/>
        <v>0</v>
      </c>
      <c r="TOE1360" s="84">
        <f t="shared" si="966"/>
        <v>0</v>
      </c>
      <c r="TOF1360" s="84">
        <f t="shared" si="966"/>
        <v>2000000</v>
      </c>
      <c r="TOG1360" s="84">
        <f t="shared" si="966"/>
        <v>0</v>
      </c>
      <c r="TOH1360" s="84">
        <f t="shared" si="966"/>
        <v>0</v>
      </c>
      <c r="TOI1360" s="84">
        <f t="shared" si="966"/>
        <v>2000000</v>
      </c>
      <c r="TOJ1360" s="84">
        <f t="shared" si="966"/>
        <v>2000000</v>
      </c>
      <c r="TOP1360" s="84" t="s">
        <v>247</v>
      </c>
      <c r="TOQ1360" s="84" t="s">
        <v>4692</v>
      </c>
      <c r="TOR1360" s="84">
        <f>TOR1356</f>
        <v>0</v>
      </c>
      <c r="TOS1360" s="84">
        <f t="shared" si="966"/>
        <v>0</v>
      </c>
      <c r="TOT1360" s="84">
        <f t="shared" si="966"/>
        <v>0</v>
      </c>
      <c r="TOU1360" s="84">
        <f t="shared" si="966"/>
        <v>0</v>
      </c>
      <c r="TOV1360" s="84">
        <f t="shared" si="966"/>
        <v>2000000</v>
      </c>
      <c r="TOW1360" s="84">
        <f t="shared" si="966"/>
        <v>0</v>
      </c>
      <c r="TOX1360" s="84">
        <f t="shared" si="966"/>
        <v>0</v>
      </c>
      <c r="TOY1360" s="84">
        <f t="shared" si="966"/>
        <v>2000000</v>
      </c>
      <c r="TOZ1360" s="84">
        <f t="shared" si="966"/>
        <v>2000000</v>
      </c>
      <c r="TPF1360" s="84" t="s">
        <v>247</v>
      </c>
      <c r="TPG1360" s="84" t="s">
        <v>4692</v>
      </c>
      <c r="TPH1360" s="84">
        <f>TPH1356</f>
        <v>0</v>
      </c>
      <c r="TPI1360" s="84">
        <f t="shared" si="966"/>
        <v>0</v>
      </c>
      <c r="TPJ1360" s="84">
        <f t="shared" si="966"/>
        <v>0</v>
      </c>
      <c r="TPK1360" s="84">
        <f t="shared" si="966"/>
        <v>0</v>
      </c>
      <c r="TPL1360" s="84">
        <f t="shared" si="966"/>
        <v>2000000</v>
      </c>
      <c r="TPM1360" s="84">
        <f t="shared" si="966"/>
        <v>0</v>
      </c>
      <c r="TPN1360" s="84">
        <f t="shared" si="966"/>
        <v>0</v>
      </c>
      <c r="TPO1360" s="84">
        <f t="shared" si="966"/>
        <v>2000000</v>
      </c>
      <c r="TPP1360" s="84">
        <f t="shared" si="966"/>
        <v>2000000</v>
      </c>
      <c r="TPV1360" s="84" t="s">
        <v>247</v>
      </c>
      <c r="TPW1360" s="84" t="s">
        <v>4692</v>
      </c>
      <c r="TPX1360" s="84">
        <f>TPX1356</f>
        <v>0</v>
      </c>
      <c r="TPY1360" s="84">
        <f t="shared" si="967"/>
        <v>0</v>
      </c>
      <c r="TPZ1360" s="84">
        <f t="shared" si="967"/>
        <v>0</v>
      </c>
      <c r="TQA1360" s="84">
        <f t="shared" si="967"/>
        <v>0</v>
      </c>
      <c r="TQB1360" s="84">
        <f t="shared" si="967"/>
        <v>2000000</v>
      </c>
      <c r="TQC1360" s="84">
        <f t="shared" si="967"/>
        <v>0</v>
      </c>
      <c r="TQD1360" s="84">
        <f t="shared" si="967"/>
        <v>0</v>
      </c>
      <c r="TQE1360" s="84">
        <f t="shared" si="967"/>
        <v>2000000</v>
      </c>
      <c r="TQF1360" s="84">
        <f t="shared" si="967"/>
        <v>2000000</v>
      </c>
      <c r="TQL1360" s="84" t="s">
        <v>247</v>
      </c>
      <c r="TQM1360" s="84" t="s">
        <v>4692</v>
      </c>
      <c r="TQN1360" s="84">
        <f>TQN1356</f>
        <v>0</v>
      </c>
      <c r="TQO1360" s="84">
        <f t="shared" si="967"/>
        <v>0</v>
      </c>
      <c r="TQP1360" s="84">
        <f t="shared" si="967"/>
        <v>0</v>
      </c>
      <c r="TQQ1360" s="84">
        <f t="shared" si="967"/>
        <v>0</v>
      </c>
      <c r="TQR1360" s="84">
        <f t="shared" si="967"/>
        <v>2000000</v>
      </c>
      <c r="TQS1360" s="84">
        <f t="shared" si="967"/>
        <v>0</v>
      </c>
      <c r="TQT1360" s="84">
        <f t="shared" si="967"/>
        <v>0</v>
      </c>
      <c r="TQU1360" s="84">
        <f t="shared" si="967"/>
        <v>2000000</v>
      </c>
      <c r="TQV1360" s="84">
        <f t="shared" si="967"/>
        <v>2000000</v>
      </c>
      <c r="TRB1360" s="84" t="s">
        <v>247</v>
      </c>
      <c r="TRC1360" s="84" t="s">
        <v>4692</v>
      </c>
      <c r="TRD1360" s="84">
        <f>TRD1356</f>
        <v>0</v>
      </c>
      <c r="TRE1360" s="84">
        <f t="shared" si="967"/>
        <v>0</v>
      </c>
      <c r="TRF1360" s="84">
        <f t="shared" si="967"/>
        <v>0</v>
      </c>
      <c r="TRG1360" s="84">
        <f t="shared" si="967"/>
        <v>0</v>
      </c>
      <c r="TRH1360" s="84">
        <f t="shared" si="967"/>
        <v>2000000</v>
      </c>
      <c r="TRI1360" s="84">
        <f t="shared" si="967"/>
        <v>0</v>
      </c>
      <c r="TRJ1360" s="84">
        <f t="shared" si="967"/>
        <v>0</v>
      </c>
      <c r="TRK1360" s="84">
        <f t="shared" si="967"/>
        <v>2000000</v>
      </c>
      <c r="TRL1360" s="84">
        <f t="shared" si="967"/>
        <v>2000000</v>
      </c>
      <c r="TRR1360" s="84" t="s">
        <v>247</v>
      </c>
      <c r="TRS1360" s="84" t="s">
        <v>4692</v>
      </c>
      <c r="TRT1360" s="84">
        <f>TRT1356</f>
        <v>0</v>
      </c>
      <c r="TRU1360" s="84">
        <f t="shared" si="967"/>
        <v>0</v>
      </c>
      <c r="TRV1360" s="84">
        <f t="shared" si="967"/>
        <v>0</v>
      </c>
      <c r="TRW1360" s="84">
        <f t="shared" si="967"/>
        <v>0</v>
      </c>
      <c r="TRX1360" s="84">
        <f t="shared" si="967"/>
        <v>2000000</v>
      </c>
      <c r="TRY1360" s="84">
        <f t="shared" si="967"/>
        <v>0</v>
      </c>
      <c r="TRZ1360" s="84">
        <f t="shared" si="967"/>
        <v>0</v>
      </c>
      <c r="TSA1360" s="84">
        <f t="shared" si="967"/>
        <v>2000000</v>
      </c>
      <c r="TSB1360" s="84">
        <f t="shared" si="967"/>
        <v>2000000</v>
      </c>
      <c r="TSH1360" s="84" t="s">
        <v>247</v>
      </c>
      <c r="TSI1360" s="84" t="s">
        <v>4692</v>
      </c>
      <c r="TSJ1360" s="84">
        <f>TSJ1356</f>
        <v>0</v>
      </c>
      <c r="TSK1360" s="84">
        <f t="shared" si="968"/>
        <v>0</v>
      </c>
      <c r="TSL1360" s="84">
        <f t="shared" si="968"/>
        <v>0</v>
      </c>
      <c r="TSM1360" s="84">
        <f t="shared" si="968"/>
        <v>0</v>
      </c>
      <c r="TSN1360" s="84">
        <f t="shared" si="968"/>
        <v>2000000</v>
      </c>
      <c r="TSO1360" s="84">
        <f t="shared" si="968"/>
        <v>0</v>
      </c>
      <c r="TSP1360" s="84">
        <f t="shared" si="968"/>
        <v>0</v>
      </c>
      <c r="TSQ1360" s="84">
        <f t="shared" si="968"/>
        <v>2000000</v>
      </c>
      <c r="TSR1360" s="84">
        <f t="shared" si="968"/>
        <v>2000000</v>
      </c>
      <c r="TSX1360" s="84" t="s">
        <v>247</v>
      </c>
      <c r="TSY1360" s="84" t="s">
        <v>4692</v>
      </c>
      <c r="TSZ1360" s="84">
        <f>TSZ1356</f>
        <v>0</v>
      </c>
      <c r="TTA1360" s="84">
        <f t="shared" si="968"/>
        <v>0</v>
      </c>
      <c r="TTB1360" s="84">
        <f t="shared" si="968"/>
        <v>0</v>
      </c>
      <c r="TTC1360" s="84">
        <f t="shared" si="968"/>
        <v>0</v>
      </c>
      <c r="TTD1360" s="84">
        <f t="shared" si="968"/>
        <v>2000000</v>
      </c>
      <c r="TTE1360" s="84">
        <f t="shared" si="968"/>
        <v>0</v>
      </c>
      <c r="TTF1360" s="84">
        <f t="shared" si="968"/>
        <v>0</v>
      </c>
      <c r="TTG1360" s="84">
        <f t="shared" si="968"/>
        <v>2000000</v>
      </c>
      <c r="TTH1360" s="84">
        <f t="shared" si="968"/>
        <v>2000000</v>
      </c>
      <c r="TTN1360" s="84" t="s">
        <v>247</v>
      </c>
      <c r="TTO1360" s="84" t="s">
        <v>4692</v>
      </c>
      <c r="TTP1360" s="84">
        <f>TTP1356</f>
        <v>0</v>
      </c>
      <c r="TTQ1360" s="84">
        <f t="shared" si="968"/>
        <v>0</v>
      </c>
      <c r="TTR1360" s="84">
        <f t="shared" si="968"/>
        <v>0</v>
      </c>
      <c r="TTS1360" s="84">
        <f t="shared" si="968"/>
        <v>0</v>
      </c>
      <c r="TTT1360" s="84">
        <f t="shared" si="968"/>
        <v>2000000</v>
      </c>
      <c r="TTU1360" s="84">
        <f t="shared" si="968"/>
        <v>0</v>
      </c>
      <c r="TTV1360" s="84">
        <f t="shared" si="968"/>
        <v>0</v>
      </c>
      <c r="TTW1360" s="84">
        <f t="shared" si="968"/>
        <v>2000000</v>
      </c>
      <c r="TTX1360" s="84">
        <f t="shared" si="968"/>
        <v>2000000</v>
      </c>
      <c r="TUD1360" s="84" t="s">
        <v>247</v>
      </c>
      <c r="TUE1360" s="84" t="s">
        <v>4692</v>
      </c>
      <c r="TUF1360" s="84">
        <f>TUF1356</f>
        <v>0</v>
      </c>
      <c r="TUG1360" s="84">
        <f t="shared" si="968"/>
        <v>0</v>
      </c>
      <c r="TUH1360" s="84">
        <f t="shared" si="968"/>
        <v>0</v>
      </c>
      <c r="TUI1360" s="84">
        <f t="shared" si="968"/>
        <v>0</v>
      </c>
      <c r="TUJ1360" s="84">
        <f t="shared" si="968"/>
        <v>2000000</v>
      </c>
      <c r="TUK1360" s="84">
        <f t="shared" si="968"/>
        <v>0</v>
      </c>
      <c r="TUL1360" s="84">
        <f t="shared" si="968"/>
        <v>0</v>
      </c>
      <c r="TUM1360" s="84">
        <f t="shared" si="968"/>
        <v>2000000</v>
      </c>
      <c r="TUN1360" s="84">
        <f t="shared" si="968"/>
        <v>2000000</v>
      </c>
      <c r="TUT1360" s="84" t="s">
        <v>247</v>
      </c>
      <c r="TUU1360" s="84" t="s">
        <v>4692</v>
      </c>
      <c r="TUV1360" s="84">
        <f>TUV1356</f>
        <v>0</v>
      </c>
      <c r="TUW1360" s="84">
        <f t="shared" si="969"/>
        <v>0</v>
      </c>
      <c r="TUX1360" s="84">
        <f t="shared" si="969"/>
        <v>0</v>
      </c>
      <c r="TUY1360" s="84">
        <f t="shared" si="969"/>
        <v>0</v>
      </c>
      <c r="TUZ1360" s="84">
        <f t="shared" si="969"/>
        <v>2000000</v>
      </c>
      <c r="TVA1360" s="84">
        <f t="shared" si="969"/>
        <v>0</v>
      </c>
      <c r="TVB1360" s="84">
        <f t="shared" si="969"/>
        <v>0</v>
      </c>
      <c r="TVC1360" s="84">
        <f t="shared" si="969"/>
        <v>2000000</v>
      </c>
      <c r="TVD1360" s="84">
        <f t="shared" si="969"/>
        <v>2000000</v>
      </c>
      <c r="TVJ1360" s="84" t="s">
        <v>247</v>
      </c>
      <c r="TVK1360" s="84" t="s">
        <v>4692</v>
      </c>
      <c r="TVL1360" s="84">
        <f>TVL1356</f>
        <v>0</v>
      </c>
      <c r="TVM1360" s="84">
        <f t="shared" si="969"/>
        <v>0</v>
      </c>
      <c r="TVN1360" s="84">
        <f t="shared" si="969"/>
        <v>0</v>
      </c>
      <c r="TVO1360" s="84">
        <f t="shared" si="969"/>
        <v>0</v>
      </c>
      <c r="TVP1360" s="84">
        <f t="shared" si="969"/>
        <v>2000000</v>
      </c>
      <c r="TVQ1360" s="84">
        <f t="shared" si="969"/>
        <v>0</v>
      </c>
      <c r="TVR1360" s="84">
        <f t="shared" si="969"/>
        <v>0</v>
      </c>
      <c r="TVS1360" s="84">
        <f t="shared" si="969"/>
        <v>2000000</v>
      </c>
      <c r="TVT1360" s="84">
        <f t="shared" si="969"/>
        <v>2000000</v>
      </c>
      <c r="TVZ1360" s="84" t="s">
        <v>247</v>
      </c>
      <c r="TWA1360" s="84" t="s">
        <v>4692</v>
      </c>
      <c r="TWB1360" s="84">
        <f>TWB1356</f>
        <v>0</v>
      </c>
      <c r="TWC1360" s="84">
        <f t="shared" si="969"/>
        <v>0</v>
      </c>
      <c r="TWD1360" s="84">
        <f t="shared" si="969"/>
        <v>0</v>
      </c>
      <c r="TWE1360" s="84">
        <f t="shared" si="969"/>
        <v>0</v>
      </c>
      <c r="TWF1360" s="84">
        <f t="shared" si="969"/>
        <v>2000000</v>
      </c>
      <c r="TWG1360" s="84">
        <f t="shared" si="969"/>
        <v>0</v>
      </c>
      <c r="TWH1360" s="84">
        <f t="shared" si="969"/>
        <v>0</v>
      </c>
      <c r="TWI1360" s="84">
        <f t="shared" si="969"/>
        <v>2000000</v>
      </c>
      <c r="TWJ1360" s="84">
        <f t="shared" si="969"/>
        <v>2000000</v>
      </c>
      <c r="TWP1360" s="84" t="s">
        <v>247</v>
      </c>
      <c r="TWQ1360" s="84" t="s">
        <v>4692</v>
      </c>
      <c r="TWR1360" s="84">
        <f>TWR1356</f>
        <v>0</v>
      </c>
      <c r="TWS1360" s="84">
        <f t="shared" si="969"/>
        <v>0</v>
      </c>
      <c r="TWT1360" s="84">
        <f t="shared" si="969"/>
        <v>0</v>
      </c>
      <c r="TWU1360" s="84">
        <f t="shared" si="969"/>
        <v>0</v>
      </c>
      <c r="TWV1360" s="84">
        <f t="shared" si="969"/>
        <v>2000000</v>
      </c>
      <c r="TWW1360" s="84">
        <f t="shared" si="969"/>
        <v>0</v>
      </c>
      <c r="TWX1360" s="84">
        <f t="shared" si="969"/>
        <v>0</v>
      </c>
      <c r="TWY1360" s="84">
        <f t="shared" si="969"/>
        <v>2000000</v>
      </c>
      <c r="TWZ1360" s="84">
        <f t="shared" si="969"/>
        <v>2000000</v>
      </c>
      <c r="TXF1360" s="84" t="s">
        <v>247</v>
      </c>
      <c r="TXG1360" s="84" t="s">
        <v>4692</v>
      </c>
      <c r="TXH1360" s="84">
        <f>TXH1356</f>
        <v>0</v>
      </c>
      <c r="TXI1360" s="84">
        <f t="shared" si="970"/>
        <v>0</v>
      </c>
      <c r="TXJ1360" s="84">
        <f t="shared" si="970"/>
        <v>0</v>
      </c>
      <c r="TXK1360" s="84">
        <f t="shared" si="970"/>
        <v>0</v>
      </c>
      <c r="TXL1360" s="84">
        <f t="shared" si="970"/>
        <v>2000000</v>
      </c>
      <c r="TXM1360" s="84">
        <f t="shared" si="970"/>
        <v>0</v>
      </c>
      <c r="TXN1360" s="84">
        <f t="shared" si="970"/>
        <v>0</v>
      </c>
      <c r="TXO1360" s="84">
        <f t="shared" si="970"/>
        <v>2000000</v>
      </c>
      <c r="TXP1360" s="84">
        <f t="shared" si="970"/>
        <v>2000000</v>
      </c>
      <c r="TXV1360" s="84" t="s">
        <v>247</v>
      </c>
      <c r="TXW1360" s="84" t="s">
        <v>4692</v>
      </c>
      <c r="TXX1360" s="84">
        <f>TXX1356</f>
        <v>0</v>
      </c>
      <c r="TXY1360" s="84">
        <f t="shared" si="970"/>
        <v>0</v>
      </c>
      <c r="TXZ1360" s="84">
        <f t="shared" si="970"/>
        <v>0</v>
      </c>
      <c r="TYA1360" s="84">
        <f t="shared" si="970"/>
        <v>0</v>
      </c>
      <c r="TYB1360" s="84">
        <f t="shared" si="970"/>
        <v>2000000</v>
      </c>
      <c r="TYC1360" s="84">
        <f t="shared" si="970"/>
        <v>0</v>
      </c>
      <c r="TYD1360" s="84">
        <f t="shared" si="970"/>
        <v>0</v>
      </c>
      <c r="TYE1360" s="84">
        <f t="shared" si="970"/>
        <v>2000000</v>
      </c>
      <c r="TYF1360" s="84">
        <f t="shared" si="970"/>
        <v>2000000</v>
      </c>
      <c r="TYL1360" s="84" t="s">
        <v>247</v>
      </c>
      <c r="TYM1360" s="84" t="s">
        <v>4692</v>
      </c>
      <c r="TYN1360" s="84">
        <f>TYN1356</f>
        <v>0</v>
      </c>
      <c r="TYO1360" s="84">
        <f t="shared" si="970"/>
        <v>0</v>
      </c>
      <c r="TYP1360" s="84">
        <f t="shared" si="970"/>
        <v>0</v>
      </c>
      <c r="TYQ1360" s="84">
        <f t="shared" si="970"/>
        <v>0</v>
      </c>
      <c r="TYR1360" s="84">
        <f t="shared" si="970"/>
        <v>2000000</v>
      </c>
      <c r="TYS1360" s="84">
        <f t="shared" si="970"/>
        <v>0</v>
      </c>
      <c r="TYT1360" s="84">
        <f t="shared" si="970"/>
        <v>0</v>
      </c>
      <c r="TYU1360" s="84">
        <f t="shared" si="970"/>
        <v>2000000</v>
      </c>
      <c r="TYV1360" s="84">
        <f t="shared" si="970"/>
        <v>2000000</v>
      </c>
      <c r="TZB1360" s="84" t="s">
        <v>247</v>
      </c>
      <c r="TZC1360" s="84" t="s">
        <v>4692</v>
      </c>
      <c r="TZD1360" s="84">
        <f>TZD1356</f>
        <v>0</v>
      </c>
      <c r="TZE1360" s="84">
        <f t="shared" si="970"/>
        <v>0</v>
      </c>
      <c r="TZF1360" s="84">
        <f t="shared" si="970"/>
        <v>0</v>
      </c>
      <c r="TZG1360" s="84">
        <f t="shared" si="970"/>
        <v>0</v>
      </c>
      <c r="TZH1360" s="84">
        <f t="shared" si="970"/>
        <v>2000000</v>
      </c>
      <c r="TZI1360" s="84">
        <f t="shared" si="970"/>
        <v>0</v>
      </c>
      <c r="TZJ1360" s="84">
        <f t="shared" si="970"/>
        <v>0</v>
      </c>
      <c r="TZK1360" s="84">
        <f t="shared" si="970"/>
        <v>2000000</v>
      </c>
      <c r="TZL1360" s="84">
        <f t="shared" si="970"/>
        <v>2000000</v>
      </c>
      <c r="TZR1360" s="84" t="s">
        <v>247</v>
      </c>
      <c r="TZS1360" s="84" t="s">
        <v>4692</v>
      </c>
      <c r="TZT1360" s="84">
        <f>TZT1356</f>
        <v>0</v>
      </c>
      <c r="TZU1360" s="84">
        <f t="shared" si="971"/>
        <v>0</v>
      </c>
      <c r="TZV1360" s="84">
        <f t="shared" si="971"/>
        <v>0</v>
      </c>
      <c r="TZW1360" s="84">
        <f t="shared" si="971"/>
        <v>0</v>
      </c>
      <c r="TZX1360" s="84">
        <f t="shared" si="971"/>
        <v>2000000</v>
      </c>
      <c r="TZY1360" s="84">
        <f t="shared" si="971"/>
        <v>0</v>
      </c>
      <c r="TZZ1360" s="84">
        <f t="shared" si="971"/>
        <v>0</v>
      </c>
      <c r="UAA1360" s="84">
        <f t="shared" si="971"/>
        <v>2000000</v>
      </c>
      <c r="UAB1360" s="84">
        <f t="shared" si="971"/>
        <v>2000000</v>
      </c>
      <c r="UAH1360" s="84" t="s">
        <v>247</v>
      </c>
      <c r="UAI1360" s="84" t="s">
        <v>4692</v>
      </c>
      <c r="UAJ1360" s="84">
        <f>UAJ1356</f>
        <v>0</v>
      </c>
      <c r="UAK1360" s="84">
        <f t="shared" si="971"/>
        <v>0</v>
      </c>
      <c r="UAL1360" s="84">
        <f t="shared" si="971"/>
        <v>0</v>
      </c>
      <c r="UAM1360" s="84">
        <f t="shared" si="971"/>
        <v>0</v>
      </c>
      <c r="UAN1360" s="84">
        <f t="shared" si="971"/>
        <v>2000000</v>
      </c>
      <c r="UAO1360" s="84">
        <f t="shared" si="971"/>
        <v>0</v>
      </c>
      <c r="UAP1360" s="84">
        <f t="shared" si="971"/>
        <v>0</v>
      </c>
      <c r="UAQ1360" s="84">
        <f t="shared" si="971"/>
        <v>2000000</v>
      </c>
      <c r="UAR1360" s="84">
        <f t="shared" si="971"/>
        <v>2000000</v>
      </c>
      <c r="UAX1360" s="84" t="s">
        <v>247</v>
      </c>
      <c r="UAY1360" s="84" t="s">
        <v>4692</v>
      </c>
      <c r="UAZ1360" s="84">
        <f>UAZ1356</f>
        <v>0</v>
      </c>
      <c r="UBA1360" s="84">
        <f t="shared" si="971"/>
        <v>0</v>
      </c>
      <c r="UBB1360" s="84">
        <f t="shared" si="971"/>
        <v>0</v>
      </c>
      <c r="UBC1360" s="84">
        <f t="shared" si="971"/>
        <v>0</v>
      </c>
      <c r="UBD1360" s="84">
        <f t="shared" si="971"/>
        <v>2000000</v>
      </c>
      <c r="UBE1360" s="84">
        <f t="shared" si="971"/>
        <v>0</v>
      </c>
      <c r="UBF1360" s="84">
        <f t="shared" si="971"/>
        <v>0</v>
      </c>
      <c r="UBG1360" s="84">
        <f t="shared" si="971"/>
        <v>2000000</v>
      </c>
      <c r="UBH1360" s="84">
        <f t="shared" si="971"/>
        <v>2000000</v>
      </c>
      <c r="UBN1360" s="84" t="s">
        <v>247</v>
      </c>
      <c r="UBO1360" s="84" t="s">
        <v>4692</v>
      </c>
      <c r="UBP1360" s="84">
        <f>UBP1356</f>
        <v>0</v>
      </c>
      <c r="UBQ1360" s="84">
        <f t="shared" si="971"/>
        <v>0</v>
      </c>
      <c r="UBR1360" s="84">
        <f t="shared" si="971"/>
        <v>0</v>
      </c>
      <c r="UBS1360" s="84">
        <f t="shared" si="971"/>
        <v>0</v>
      </c>
      <c r="UBT1360" s="84">
        <f t="shared" si="971"/>
        <v>2000000</v>
      </c>
      <c r="UBU1360" s="84">
        <f t="shared" si="971"/>
        <v>0</v>
      </c>
      <c r="UBV1360" s="84">
        <f t="shared" si="971"/>
        <v>0</v>
      </c>
      <c r="UBW1360" s="84">
        <f t="shared" si="971"/>
        <v>2000000</v>
      </c>
      <c r="UBX1360" s="84">
        <f t="shared" si="971"/>
        <v>2000000</v>
      </c>
      <c r="UCD1360" s="84" t="s">
        <v>247</v>
      </c>
      <c r="UCE1360" s="84" t="s">
        <v>4692</v>
      </c>
      <c r="UCF1360" s="84">
        <f>UCF1356</f>
        <v>0</v>
      </c>
      <c r="UCG1360" s="84">
        <f t="shared" si="972"/>
        <v>0</v>
      </c>
      <c r="UCH1360" s="84">
        <f t="shared" si="972"/>
        <v>0</v>
      </c>
      <c r="UCI1360" s="84">
        <f t="shared" si="972"/>
        <v>0</v>
      </c>
      <c r="UCJ1360" s="84">
        <f t="shared" si="972"/>
        <v>2000000</v>
      </c>
      <c r="UCK1360" s="84">
        <f t="shared" si="972"/>
        <v>0</v>
      </c>
      <c r="UCL1360" s="84">
        <f t="shared" si="972"/>
        <v>0</v>
      </c>
      <c r="UCM1360" s="84">
        <f t="shared" si="972"/>
        <v>2000000</v>
      </c>
      <c r="UCN1360" s="84">
        <f t="shared" si="972"/>
        <v>2000000</v>
      </c>
      <c r="UCT1360" s="84" t="s">
        <v>247</v>
      </c>
      <c r="UCU1360" s="84" t="s">
        <v>4692</v>
      </c>
      <c r="UCV1360" s="84">
        <f>UCV1356</f>
        <v>0</v>
      </c>
      <c r="UCW1360" s="84">
        <f t="shared" si="972"/>
        <v>0</v>
      </c>
      <c r="UCX1360" s="84">
        <f t="shared" si="972"/>
        <v>0</v>
      </c>
      <c r="UCY1360" s="84">
        <f t="shared" si="972"/>
        <v>0</v>
      </c>
      <c r="UCZ1360" s="84">
        <f t="shared" si="972"/>
        <v>2000000</v>
      </c>
      <c r="UDA1360" s="84">
        <f t="shared" si="972"/>
        <v>0</v>
      </c>
      <c r="UDB1360" s="84">
        <f t="shared" si="972"/>
        <v>0</v>
      </c>
      <c r="UDC1360" s="84">
        <f t="shared" si="972"/>
        <v>2000000</v>
      </c>
      <c r="UDD1360" s="84">
        <f t="shared" si="972"/>
        <v>2000000</v>
      </c>
      <c r="UDJ1360" s="84" t="s">
        <v>247</v>
      </c>
      <c r="UDK1360" s="84" t="s">
        <v>4692</v>
      </c>
      <c r="UDL1360" s="84">
        <f>UDL1356</f>
        <v>0</v>
      </c>
      <c r="UDM1360" s="84">
        <f t="shared" si="972"/>
        <v>0</v>
      </c>
      <c r="UDN1360" s="84">
        <f t="shared" si="972"/>
        <v>0</v>
      </c>
      <c r="UDO1360" s="84">
        <f t="shared" si="972"/>
        <v>0</v>
      </c>
      <c r="UDP1360" s="84">
        <f t="shared" si="972"/>
        <v>2000000</v>
      </c>
      <c r="UDQ1360" s="84">
        <f t="shared" si="972"/>
        <v>0</v>
      </c>
      <c r="UDR1360" s="84">
        <f t="shared" si="972"/>
        <v>0</v>
      </c>
      <c r="UDS1360" s="84">
        <f t="shared" si="972"/>
        <v>2000000</v>
      </c>
      <c r="UDT1360" s="84">
        <f t="shared" si="972"/>
        <v>2000000</v>
      </c>
      <c r="UDZ1360" s="84" t="s">
        <v>247</v>
      </c>
      <c r="UEA1360" s="84" t="s">
        <v>4692</v>
      </c>
      <c r="UEB1360" s="84">
        <f>UEB1356</f>
        <v>0</v>
      </c>
      <c r="UEC1360" s="84">
        <f t="shared" si="972"/>
        <v>0</v>
      </c>
      <c r="UED1360" s="84">
        <f t="shared" si="972"/>
        <v>0</v>
      </c>
      <c r="UEE1360" s="84">
        <f t="shared" si="972"/>
        <v>0</v>
      </c>
      <c r="UEF1360" s="84">
        <f t="shared" si="972"/>
        <v>2000000</v>
      </c>
      <c r="UEG1360" s="84">
        <f t="shared" si="972"/>
        <v>0</v>
      </c>
      <c r="UEH1360" s="84">
        <f t="shared" si="972"/>
        <v>0</v>
      </c>
      <c r="UEI1360" s="84">
        <f t="shared" si="972"/>
        <v>2000000</v>
      </c>
      <c r="UEJ1360" s="84">
        <f t="shared" si="972"/>
        <v>2000000</v>
      </c>
      <c r="UEP1360" s="84" t="s">
        <v>247</v>
      </c>
      <c r="UEQ1360" s="84" t="s">
        <v>4692</v>
      </c>
      <c r="UER1360" s="84">
        <f>UER1356</f>
        <v>0</v>
      </c>
      <c r="UES1360" s="84">
        <f t="shared" si="973"/>
        <v>0</v>
      </c>
      <c r="UET1360" s="84">
        <f t="shared" si="973"/>
        <v>0</v>
      </c>
      <c r="UEU1360" s="84">
        <f t="shared" si="973"/>
        <v>0</v>
      </c>
      <c r="UEV1360" s="84">
        <f t="shared" si="973"/>
        <v>2000000</v>
      </c>
      <c r="UEW1360" s="84">
        <f t="shared" si="973"/>
        <v>0</v>
      </c>
      <c r="UEX1360" s="84">
        <f t="shared" si="973"/>
        <v>0</v>
      </c>
      <c r="UEY1360" s="84">
        <f t="shared" si="973"/>
        <v>2000000</v>
      </c>
      <c r="UEZ1360" s="84">
        <f t="shared" si="973"/>
        <v>2000000</v>
      </c>
      <c r="UFF1360" s="84" t="s">
        <v>247</v>
      </c>
      <c r="UFG1360" s="84" t="s">
        <v>4692</v>
      </c>
      <c r="UFH1360" s="84">
        <f>UFH1356</f>
        <v>0</v>
      </c>
      <c r="UFI1360" s="84">
        <f t="shared" si="973"/>
        <v>0</v>
      </c>
      <c r="UFJ1360" s="84">
        <f t="shared" si="973"/>
        <v>0</v>
      </c>
      <c r="UFK1360" s="84">
        <f t="shared" si="973"/>
        <v>0</v>
      </c>
      <c r="UFL1360" s="84">
        <f t="shared" si="973"/>
        <v>2000000</v>
      </c>
      <c r="UFM1360" s="84">
        <f t="shared" si="973"/>
        <v>0</v>
      </c>
      <c r="UFN1360" s="84">
        <f t="shared" si="973"/>
        <v>0</v>
      </c>
      <c r="UFO1360" s="84">
        <f t="shared" si="973"/>
        <v>2000000</v>
      </c>
      <c r="UFP1360" s="84">
        <f t="shared" si="973"/>
        <v>2000000</v>
      </c>
      <c r="UFV1360" s="84" t="s">
        <v>247</v>
      </c>
      <c r="UFW1360" s="84" t="s">
        <v>4692</v>
      </c>
      <c r="UFX1360" s="84">
        <f>UFX1356</f>
        <v>0</v>
      </c>
      <c r="UFY1360" s="84">
        <f t="shared" si="973"/>
        <v>0</v>
      </c>
      <c r="UFZ1360" s="84">
        <f t="shared" si="973"/>
        <v>0</v>
      </c>
      <c r="UGA1360" s="84">
        <f t="shared" si="973"/>
        <v>0</v>
      </c>
      <c r="UGB1360" s="84">
        <f t="shared" si="973"/>
        <v>2000000</v>
      </c>
      <c r="UGC1360" s="84">
        <f t="shared" si="973"/>
        <v>0</v>
      </c>
      <c r="UGD1360" s="84">
        <f t="shared" si="973"/>
        <v>0</v>
      </c>
      <c r="UGE1360" s="84">
        <f t="shared" si="973"/>
        <v>2000000</v>
      </c>
      <c r="UGF1360" s="84">
        <f t="shared" si="973"/>
        <v>2000000</v>
      </c>
      <c r="UGL1360" s="84" t="s">
        <v>247</v>
      </c>
      <c r="UGM1360" s="84" t="s">
        <v>4692</v>
      </c>
      <c r="UGN1360" s="84">
        <f>UGN1356</f>
        <v>0</v>
      </c>
      <c r="UGO1360" s="84">
        <f t="shared" si="973"/>
        <v>0</v>
      </c>
      <c r="UGP1360" s="84">
        <f t="shared" si="973"/>
        <v>0</v>
      </c>
      <c r="UGQ1360" s="84">
        <f t="shared" si="973"/>
        <v>0</v>
      </c>
      <c r="UGR1360" s="84">
        <f t="shared" si="973"/>
        <v>2000000</v>
      </c>
      <c r="UGS1360" s="84">
        <f t="shared" si="973"/>
        <v>0</v>
      </c>
      <c r="UGT1360" s="84">
        <f t="shared" si="973"/>
        <v>0</v>
      </c>
      <c r="UGU1360" s="84">
        <f t="shared" si="973"/>
        <v>2000000</v>
      </c>
      <c r="UGV1360" s="84">
        <f t="shared" si="973"/>
        <v>2000000</v>
      </c>
      <c r="UHB1360" s="84" t="s">
        <v>247</v>
      </c>
      <c r="UHC1360" s="84" t="s">
        <v>4692</v>
      </c>
      <c r="UHD1360" s="84">
        <f>UHD1356</f>
        <v>0</v>
      </c>
      <c r="UHE1360" s="84">
        <f t="shared" si="974"/>
        <v>0</v>
      </c>
      <c r="UHF1360" s="84">
        <f t="shared" si="974"/>
        <v>0</v>
      </c>
      <c r="UHG1360" s="84">
        <f t="shared" si="974"/>
        <v>0</v>
      </c>
      <c r="UHH1360" s="84">
        <f t="shared" si="974"/>
        <v>2000000</v>
      </c>
      <c r="UHI1360" s="84">
        <f t="shared" si="974"/>
        <v>0</v>
      </c>
      <c r="UHJ1360" s="84">
        <f t="shared" si="974"/>
        <v>0</v>
      </c>
      <c r="UHK1360" s="84">
        <f t="shared" si="974"/>
        <v>2000000</v>
      </c>
      <c r="UHL1360" s="84">
        <f t="shared" si="974"/>
        <v>2000000</v>
      </c>
      <c r="UHR1360" s="84" t="s">
        <v>247</v>
      </c>
      <c r="UHS1360" s="84" t="s">
        <v>4692</v>
      </c>
      <c r="UHT1360" s="84">
        <f>UHT1356</f>
        <v>0</v>
      </c>
      <c r="UHU1360" s="84">
        <f t="shared" si="974"/>
        <v>0</v>
      </c>
      <c r="UHV1360" s="84">
        <f t="shared" si="974"/>
        <v>0</v>
      </c>
      <c r="UHW1360" s="84">
        <f t="shared" si="974"/>
        <v>0</v>
      </c>
      <c r="UHX1360" s="84">
        <f t="shared" si="974"/>
        <v>2000000</v>
      </c>
      <c r="UHY1360" s="84">
        <f t="shared" si="974"/>
        <v>0</v>
      </c>
      <c r="UHZ1360" s="84">
        <f t="shared" si="974"/>
        <v>0</v>
      </c>
      <c r="UIA1360" s="84">
        <f t="shared" si="974"/>
        <v>2000000</v>
      </c>
      <c r="UIB1360" s="84">
        <f t="shared" si="974"/>
        <v>2000000</v>
      </c>
      <c r="UIH1360" s="84" t="s">
        <v>247</v>
      </c>
      <c r="UII1360" s="84" t="s">
        <v>4692</v>
      </c>
      <c r="UIJ1360" s="84">
        <f>UIJ1356</f>
        <v>0</v>
      </c>
      <c r="UIK1360" s="84">
        <f t="shared" si="974"/>
        <v>0</v>
      </c>
      <c r="UIL1360" s="84">
        <f t="shared" si="974"/>
        <v>0</v>
      </c>
      <c r="UIM1360" s="84">
        <f t="shared" si="974"/>
        <v>0</v>
      </c>
      <c r="UIN1360" s="84">
        <f t="shared" si="974"/>
        <v>2000000</v>
      </c>
      <c r="UIO1360" s="84">
        <f t="shared" si="974"/>
        <v>0</v>
      </c>
      <c r="UIP1360" s="84">
        <f t="shared" si="974"/>
        <v>0</v>
      </c>
      <c r="UIQ1360" s="84">
        <f t="shared" si="974"/>
        <v>2000000</v>
      </c>
      <c r="UIR1360" s="84">
        <f t="shared" si="974"/>
        <v>2000000</v>
      </c>
      <c r="UIX1360" s="84" t="s">
        <v>247</v>
      </c>
      <c r="UIY1360" s="84" t="s">
        <v>4692</v>
      </c>
      <c r="UIZ1360" s="84">
        <f>UIZ1356</f>
        <v>0</v>
      </c>
      <c r="UJA1360" s="84">
        <f t="shared" si="974"/>
        <v>0</v>
      </c>
      <c r="UJB1360" s="84">
        <f t="shared" si="974"/>
        <v>0</v>
      </c>
      <c r="UJC1360" s="84">
        <f t="shared" si="974"/>
        <v>0</v>
      </c>
      <c r="UJD1360" s="84">
        <f t="shared" si="974"/>
        <v>2000000</v>
      </c>
      <c r="UJE1360" s="84">
        <f t="shared" si="974"/>
        <v>0</v>
      </c>
      <c r="UJF1360" s="84">
        <f t="shared" si="974"/>
        <v>0</v>
      </c>
      <c r="UJG1360" s="84">
        <f t="shared" si="974"/>
        <v>2000000</v>
      </c>
      <c r="UJH1360" s="84">
        <f t="shared" si="974"/>
        <v>2000000</v>
      </c>
      <c r="UJN1360" s="84" t="s">
        <v>247</v>
      </c>
      <c r="UJO1360" s="84" t="s">
        <v>4692</v>
      </c>
      <c r="UJP1360" s="84">
        <f>UJP1356</f>
        <v>0</v>
      </c>
      <c r="UJQ1360" s="84">
        <f t="shared" si="975"/>
        <v>0</v>
      </c>
      <c r="UJR1360" s="84">
        <f t="shared" si="975"/>
        <v>0</v>
      </c>
      <c r="UJS1360" s="84">
        <f t="shared" si="975"/>
        <v>0</v>
      </c>
      <c r="UJT1360" s="84">
        <f t="shared" si="975"/>
        <v>2000000</v>
      </c>
      <c r="UJU1360" s="84">
        <f t="shared" si="975"/>
        <v>0</v>
      </c>
      <c r="UJV1360" s="84">
        <f t="shared" si="975"/>
        <v>0</v>
      </c>
      <c r="UJW1360" s="84">
        <f t="shared" si="975"/>
        <v>2000000</v>
      </c>
      <c r="UJX1360" s="84">
        <f t="shared" si="975"/>
        <v>2000000</v>
      </c>
      <c r="UKD1360" s="84" t="s">
        <v>247</v>
      </c>
      <c r="UKE1360" s="84" t="s">
        <v>4692</v>
      </c>
      <c r="UKF1360" s="84">
        <f>UKF1356</f>
        <v>0</v>
      </c>
      <c r="UKG1360" s="84">
        <f t="shared" si="975"/>
        <v>0</v>
      </c>
      <c r="UKH1360" s="84">
        <f t="shared" si="975"/>
        <v>0</v>
      </c>
      <c r="UKI1360" s="84">
        <f t="shared" si="975"/>
        <v>0</v>
      </c>
      <c r="UKJ1360" s="84">
        <f t="shared" si="975"/>
        <v>2000000</v>
      </c>
      <c r="UKK1360" s="84">
        <f t="shared" si="975"/>
        <v>0</v>
      </c>
      <c r="UKL1360" s="84">
        <f t="shared" si="975"/>
        <v>0</v>
      </c>
      <c r="UKM1360" s="84">
        <f t="shared" si="975"/>
        <v>2000000</v>
      </c>
      <c r="UKN1360" s="84">
        <f t="shared" si="975"/>
        <v>2000000</v>
      </c>
      <c r="UKT1360" s="84" t="s">
        <v>247</v>
      </c>
      <c r="UKU1360" s="84" t="s">
        <v>4692</v>
      </c>
      <c r="UKV1360" s="84">
        <f>UKV1356</f>
        <v>0</v>
      </c>
      <c r="UKW1360" s="84">
        <f t="shared" si="975"/>
        <v>0</v>
      </c>
      <c r="UKX1360" s="84">
        <f t="shared" si="975"/>
        <v>0</v>
      </c>
      <c r="UKY1360" s="84">
        <f t="shared" si="975"/>
        <v>0</v>
      </c>
      <c r="UKZ1360" s="84">
        <f t="shared" si="975"/>
        <v>2000000</v>
      </c>
      <c r="ULA1360" s="84">
        <f t="shared" si="975"/>
        <v>0</v>
      </c>
      <c r="ULB1360" s="84">
        <f t="shared" si="975"/>
        <v>0</v>
      </c>
      <c r="ULC1360" s="84">
        <f t="shared" si="975"/>
        <v>2000000</v>
      </c>
      <c r="ULD1360" s="84">
        <f t="shared" si="975"/>
        <v>2000000</v>
      </c>
      <c r="ULJ1360" s="84" t="s">
        <v>247</v>
      </c>
      <c r="ULK1360" s="84" t="s">
        <v>4692</v>
      </c>
      <c r="ULL1360" s="84">
        <f>ULL1356</f>
        <v>0</v>
      </c>
      <c r="ULM1360" s="84">
        <f t="shared" si="975"/>
        <v>0</v>
      </c>
      <c r="ULN1360" s="84">
        <f t="shared" si="975"/>
        <v>0</v>
      </c>
      <c r="ULO1360" s="84">
        <f t="shared" si="975"/>
        <v>0</v>
      </c>
      <c r="ULP1360" s="84">
        <f t="shared" si="975"/>
        <v>2000000</v>
      </c>
      <c r="ULQ1360" s="84">
        <f t="shared" si="975"/>
        <v>0</v>
      </c>
      <c r="ULR1360" s="84">
        <f t="shared" si="975"/>
        <v>0</v>
      </c>
      <c r="ULS1360" s="84">
        <f t="shared" si="975"/>
        <v>2000000</v>
      </c>
      <c r="ULT1360" s="84">
        <f t="shared" si="975"/>
        <v>2000000</v>
      </c>
      <c r="ULZ1360" s="84" t="s">
        <v>247</v>
      </c>
      <c r="UMA1360" s="84" t="s">
        <v>4692</v>
      </c>
      <c r="UMB1360" s="84">
        <f>UMB1356</f>
        <v>0</v>
      </c>
      <c r="UMC1360" s="84">
        <f t="shared" si="976"/>
        <v>0</v>
      </c>
      <c r="UMD1360" s="84">
        <f t="shared" si="976"/>
        <v>0</v>
      </c>
      <c r="UME1360" s="84">
        <f t="shared" si="976"/>
        <v>0</v>
      </c>
      <c r="UMF1360" s="84">
        <f t="shared" si="976"/>
        <v>2000000</v>
      </c>
      <c r="UMG1360" s="84">
        <f t="shared" si="976"/>
        <v>0</v>
      </c>
      <c r="UMH1360" s="84">
        <f t="shared" si="976"/>
        <v>0</v>
      </c>
      <c r="UMI1360" s="84">
        <f t="shared" si="976"/>
        <v>2000000</v>
      </c>
      <c r="UMJ1360" s="84">
        <f t="shared" si="976"/>
        <v>2000000</v>
      </c>
      <c r="UMP1360" s="84" t="s">
        <v>247</v>
      </c>
      <c r="UMQ1360" s="84" t="s">
        <v>4692</v>
      </c>
      <c r="UMR1360" s="84">
        <f>UMR1356</f>
        <v>0</v>
      </c>
      <c r="UMS1360" s="84">
        <f t="shared" si="976"/>
        <v>0</v>
      </c>
      <c r="UMT1360" s="84">
        <f t="shared" si="976"/>
        <v>0</v>
      </c>
      <c r="UMU1360" s="84">
        <f t="shared" si="976"/>
        <v>0</v>
      </c>
      <c r="UMV1360" s="84">
        <f t="shared" si="976"/>
        <v>2000000</v>
      </c>
      <c r="UMW1360" s="84">
        <f t="shared" si="976"/>
        <v>0</v>
      </c>
      <c r="UMX1360" s="84">
        <f t="shared" si="976"/>
        <v>0</v>
      </c>
      <c r="UMY1360" s="84">
        <f t="shared" si="976"/>
        <v>2000000</v>
      </c>
      <c r="UMZ1360" s="84">
        <f t="shared" si="976"/>
        <v>2000000</v>
      </c>
      <c r="UNF1360" s="84" t="s">
        <v>247</v>
      </c>
      <c r="UNG1360" s="84" t="s">
        <v>4692</v>
      </c>
      <c r="UNH1360" s="84">
        <f>UNH1356</f>
        <v>0</v>
      </c>
      <c r="UNI1360" s="84">
        <f t="shared" si="976"/>
        <v>0</v>
      </c>
      <c r="UNJ1360" s="84">
        <f t="shared" si="976"/>
        <v>0</v>
      </c>
      <c r="UNK1360" s="84">
        <f t="shared" si="976"/>
        <v>0</v>
      </c>
      <c r="UNL1360" s="84">
        <f t="shared" si="976"/>
        <v>2000000</v>
      </c>
      <c r="UNM1360" s="84">
        <f t="shared" si="976"/>
        <v>0</v>
      </c>
      <c r="UNN1360" s="84">
        <f t="shared" si="976"/>
        <v>0</v>
      </c>
      <c r="UNO1360" s="84">
        <f t="shared" si="976"/>
        <v>2000000</v>
      </c>
      <c r="UNP1360" s="84">
        <f t="shared" si="976"/>
        <v>2000000</v>
      </c>
      <c r="UNV1360" s="84" t="s">
        <v>247</v>
      </c>
      <c r="UNW1360" s="84" t="s">
        <v>4692</v>
      </c>
      <c r="UNX1360" s="84">
        <f>UNX1356</f>
        <v>0</v>
      </c>
      <c r="UNY1360" s="84">
        <f t="shared" si="976"/>
        <v>0</v>
      </c>
      <c r="UNZ1360" s="84">
        <f t="shared" si="976"/>
        <v>0</v>
      </c>
      <c r="UOA1360" s="84">
        <f t="shared" si="976"/>
        <v>0</v>
      </c>
      <c r="UOB1360" s="84">
        <f t="shared" si="976"/>
        <v>2000000</v>
      </c>
      <c r="UOC1360" s="84">
        <f t="shared" si="976"/>
        <v>0</v>
      </c>
      <c r="UOD1360" s="84">
        <f t="shared" si="976"/>
        <v>0</v>
      </c>
      <c r="UOE1360" s="84">
        <f t="shared" si="976"/>
        <v>2000000</v>
      </c>
      <c r="UOF1360" s="84">
        <f t="shared" si="976"/>
        <v>2000000</v>
      </c>
      <c r="UOL1360" s="84" t="s">
        <v>247</v>
      </c>
      <c r="UOM1360" s="84" t="s">
        <v>4692</v>
      </c>
      <c r="UON1360" s="84">
        <f>UON1356</f>
        <v>0</v>
      </c>
      <c r="UOO1360" s="84">
        <f t="shared" si="977"/>
        <v>0</v>
      </c>
      <c r="UOP1360" s="84">
        <f t="shared" si="977"/>
        <v>0</v>
      </c>
      <c r="UOQ1360" s="84">
        <f t="shared" si="977"/>
        <v>0</v>
      </c>
      <c r="UOR1360" s="84">
        <f t="shared" si="977"/>
        <v>2000000</v>
      </c>
      <c r="UOS1360" s="84">
        <f t="shared" si="977"/>
        <v>0</v>
      </c>
      <c r="UOT1360" s="84">
        <f t="shared" si="977"/>
        <v>0</v>
      </c>
      <c r="UOU1360" s="84">
        <f t="shared" si="977"/>
        <v>2000000</v>
      </c>
      <c r="UOV1360" s="84">
        <f t="shared" si="977"/>
        <v>2000000</v>
      </c>
      <c r="UPB1360" s="84" t="s">
        <v>247</v>
      </c>
      <c r="UPC1360" s="84" t="s">
        <v>4692</v>
      </c>
      <c r="UPD1360" s="84">
        <f>UPD1356</f>
        <v>0</v>
      </c>
      <c r="UPE1360" s="84">
        <f t="shared" si="977"/>
        <v>0</v>
      </c>
      <c r="UPF1360" s="84">
        <f t="shared" si="977"/>
        <v>0</v>
      </c>
      <c r="UPG1360" s="84">
        <f t="shared" si="977"/>
        <v>0</v>
      </c>
      <c r="UPH1360" s="84">
        <f t="shared" si="977"/>
        <v>2000000</v>
      </c>
      <c r="UPI1360" s="84">
        <f t="shared" si="977"/>
        <v>0</v>
      </c>
      <c r="UPJ1360" s="84">
        <f t="shared" si="977"/>
        <v>0</v>
      </c>
      <c r="UPK1360" s="84">
        <f t="shared" si="977"/>
        <v>2000000</v>
      </c>
      <c r="UPL1360" s="84">
        <f t="shared" si="977"/>
        <v>2000000</v>
      </c>
      <c r="UPR1360" s="84" t="s">
        <v>247</v>
      </c>
      <c r="UPS1360" s="84" t="s">
        <v>4692</v>
      </c>
      <c r="UPT1360" s="84">
        <f>UPT1356</f>
        <v>0</v>
      </c>
      <c r="UPU1360" s="84">
        <f t="shared" si="977"/>
        <v>0</v>
      </c>
      <c r="UPV1360" s="84">
        <f t="shared" si="977"/>
        <v>0</v>
      </c>
      <c r="UPW1360" s="84">
        <f t="shared" si="977"/>
        <v>0</v>
      </c>
      <c r="UPX1360" s="84">
        <f t="shared" si="977"/>
        <v>2000000</v>
      </c>
      <c r="UPY1360" s="84">
        <f t="shared" si="977"/>
        <v>0</v>
      </c>
      <c r="UPZ1360" s="84">
        <f t="shared" si="977"/>
        <v>0</v>
      </c>
      <c r="UQA1360" s="84">
        <f t="shared" si="977"/>
        <v>2000000</v>
      </c>
      <c r="UQB1360" s="84">
        <f t="shared" si="977"/>
        <v>2000000</v>
      </c>
      <c r="UQH1360" s="84" t="s">
        <v>247</v>
      </c>
      <c r="UQI1360" s="84" t="s">
        <v>4692</v>
      </c>
      <c r="UQJ1360" s="84">
        <f>UQJ1356</f>
        <v>0</v>
      </c>
      <c r="UQK1360" s="84">
        <f t="shared" si="977"/>
        <v>0</v>
      </c>
      <c r="UQL1360" s="84">
        <f t="shared" si="977"/>
        <v>0</v>
      </c>
      <c r="UQM1360" s="84">
        <f t="shared" si="977"/>
        <v>0</v>
      </c>
      <c r="UQN1360" s="84">
        <f t="shared" si="977"/>
        <v>2000000</v>
      </c>
      <c r="UQO1360" s="84">
        <f t="shared" si="977"/>
        <v>0</v>
      </c>
      <c r="UQP1360" s="84">
        <f t="shared" si="977"/>
        <v>0</v>
      </c>
      <c r="UQQ1360" s="84">
        <f t="shared" si="977"/>
        <v>2000000</v>
      </c>
      <c r="UQR1360" s="84">
        <f t="shared" si="977"/>
        <v>2000000</v>
      </c>
      <c r="UQX1360" s="84" t="s">
        <v>247</v>
      </c>
      <c r="UQY1360" s="84" t="s">
        <v>4692</v>
      </c>
      <c r="UQZ1360" s="84">
        <f>UQZ1356</f>
        <v>0</v>
      </c>
      <c r="URA1360" s="84">
        <f t="shared" si="978"/>
        <v>0</v>
      </c>
      <c r="URB1360" s="84">
        <f t="shared" si="978"/>
        <v>0</v>
      </c>
      <c r="URC1360" s="84">
        <f t="shared" si="978"/>
        <v>0</v>
      </c>
      <c r="URD1360" s="84">
        <f t="shared" si="978"/>
        <v>2000000</v>
      </c>
      <c r="URE1360" s="84">
        <f t="shared" si="978"/>
        <v>0</v>
      </c>
      <c r="URF1360" s="84">
        <f t="shared" si="978"/>
        <v>0</v>
      </c>
      <c r="URG1360" s="84">
        <f t="shared" si="978"/>
        <v>2000000</v>
      </c>
      <c r="URH1360" s="84">
        <f t="shared" si="978"/>
        <v>2000000</v>
      </c>
      <c r="URN1360" s="84" t="s">
        <v>247</v>
      </c>
      <c r="URO1360" s="84" t="s">
        <v>4692</v>
      </c>
      <c r="URP1360" s="84">
        <f>URP1356</f>
        <v>0</v>
      </c>
      <c r="URQ1360" s="84">
        <f t="shared" si="978"/>
        <v>0</v>
      </c>
      <c r="URR1360" s="84">
        <f t="shared" si="978"/>
        <v>0</v>
      </c>
      <c r="URS1360" s="84">
        <f t="shared" si="978"/>
        <v>0</v>
      </c>
      <c r="URT1360" s="84">
        <f t="shared" si="978"/>
        <v>2000000</v>
      </c>
      <c r="URU1360" s="84">
        <f t="shared" si="978"/>
        <v>0</v>
      </c>
      <c r="URV1360" s="84">
        <f t="shared" si="978"/>
        <v>0</v>
      </c>
      <c r="URW1360" s="84">
        <f t="shared" si="978"/>
        <v>2000000</v>
      </c>
      <c r="URX1360" s="84">
        <f t="shared" si="978"/>
        <v>2000000</v>
      </c>
      <c r="USD1360" s="84" t="s">
        <v>247</v>
      </c>
      <c r="USE1360" s="84" t="s">
        <v>4692</v>
      </c>
      <c r="USF1360" s="84">
        <f>USF1356</f>
        <v>0</v>
      </c>
      <c r="USG1360" s="84">
        <f t="shared" si="978"/>
        <v>0</v>
      </c>
      <c r="USH1360" s="84">
        <f t="shared" si="978"/>
        <v>0</v>
      </c>
      <c r="USI1360" s="84">
        <f t="shared" si="978"/>
        <v>0</v>
      </c>
      <c r="USJ1360" s="84">
        <f t="shared" si="978"/>
        <v>2000000</v>
      </c>
      <c r="USK1360" s="84">
        <f t="shared" si="978"/>
        <v>0</v>
      </c>
      <c r="USL1360" s="84">
        <f t="shared" si="978"/>
        <v>0</v>
      </c>
      <c r="USM1360" s="84">
        <f t="shared" si="978"/>
        <v>2000000</v>
      </c>
      <c r="USN1360" s="84">
        <f t="shared" si="978"/>
        <v>2000000</v>
      </c>
      <c r="UST1360" s="84" t="s">
        <v>247</v>
      </c>
      <c r="USU1360" s="84" t="s">
        <v>4692</v>
      </c>
      <c r="USV1360" s="84">
        <f>USV1356</f>
        <v>0</v>
      </c>
      <c r="USW1360" s="84">
        <f t="shared" si="978"/>
        <v>0</v>
      </c>
      <c r="USX1360" s="84">
        <f t="shared" si="978"/>
        <v>0</v>
      </c>
      <c r="USY1360" s="84">
        <f t="shared" si="978"/>
        <v>0</v>
      </c>
      <c r="USZ1360" s="84">
        <f t="shared" si="978"/>
        <v>2000000</v>
      </c>
      <c r="UTA1360" s="84">
        <f t="shared" si="978"/>
        <v>0</v>
      </c>
      <c r="UTB1360" s="84">
        <f t="shared" si="978"/>
        <v>0</v>
      </c>
      <c r="UTC1360" s="84">
        <f t="shared" si="978"/>
        <v>2000000</v>
      </c>
      <c r="UTD1360" s="84">
        <f t="shared" si="978"/>
        <v>2000000</v>
      </c>
      <c r="UTJ1360" s="84" t="s">
        <v>247</v>
      </c>
      <c r="UTK1360" s="84" t="s">
        <v>4692</v>
      </c>
      <c r="UTL1360" s="84">
        <f>UTL1356</f>
        <v>0</v>
      </c>
      <c r="UTM1360" s="84">
        <f t="shared" si="979"/>
        <v>0</v>
      </c>
      <c r="UTN1360" s="84">
        <f t="shared" si="979"/>
        <v>0</v>
      </c>
      <c r="UTO1360" s="84">
        <f t="shared" si="979"/>
        <v>0</v>
      </c>
      <c r="UTP1360" s="84">
        <f t="shared" si="979"/>
        <v>2000000</v>
      </c>
      <c r="UTQ1360" s="84">
        <f t="shared" si="979"/>
        <v>0</v>
      </c>
      <c r="UTR1360" s="84">
        <f t="shared" si="979"/>
        <v>0</v>
      </c>
      <c r="UTS1360" s="84">
        <f t="shared" si="979"/>
        <v>2000000</v>
      </c>
      <c r="UTT1360" s="84">
        <f t="shared" si="979"/>
        <v>2000000</v>
      </c>
      <c r="UTZ1360" s="84" t="s">
        <v>247</v>
      </c>
      <c r="UUA1360" s="84" t="s">
        <v>4692</v>
      </c>
      <c r="UUB1360" s="84">
        <f>UUB1356</f>
        <v>0</v>
      </c>
      <c r="UUC1360" s="84">
        <f t="shared" si="979"/>
        <v>0</v>
      </c>
      <c r="UUD1360" s="84">
        <f t="shared" si="979"/>
        <v>0</v>
      </c>
      <c r="UUE1360" s="84">
        <f t="shared" si="979"/>
        <v>0</v>
      </c>
      <c r="UUF1360" s="84">
        <f t="shared" si="979"/>
        <v>2000000</v>
      </c>
      <c r="UUG1360" s="84">
        <f t="shared" si="979"/>
        <v>0</v>
      </c>
      <c r="UUH1360" s="84">
        <f t="shared" si="979"/>
        <v>0</v>
      </c>
      <c r="UUI1360" s="84">
        <f t="shared" si="979"/>
        <v>2000000</v>
      </c>
      <c r="UUJ1360" s="84">
        <f t="shared" si="979"/>
        <v>2000000</v>
      </c>
      <c r="UUP1360" s="84" t="s">
        <v>247</v>
      </c>
      <c r="UUQ1360" s="84" t="s">
        <v>4692</v>
      </c>
      <c r="UUR1360" s="84">
        <f>UUR1356</f>
        <v>0</v>
      </c>
      <c r="UUS1360" s="84">
        <f t="shared" si="979"/>
        <v>0</v>
      </c>
      <c r="UUT1360" s="84">
        <f t="shared" si="979"/>
        <v>0</v>
      </c>
      <c r="UUU1360" s="84">
        <f t="shared" si="979"/>
        <v>0</v>
      </c>
      <c r="UUV1360" s="84">
        <f t="shared" si="979"/>
        <v>2000000</v>
      </c>
      <c r="UUW1360" s="84">
        <f t="shared" si="979"/>
        <v>0</v>
      </c>
      <c r="UUX1360" s="84">
        <f t="shared" si="979"/>
        <v>0</v>
      </c>
      <c r="UUY1360" s="84">
        <f t="shared" si="979"/>
        <v>2000000</v>
      </c>
      <c r="UUZ1360" s="84">
        <f t="shared" si="979"/>
        <v>2000000</v>
      </c>
      <c r="UVF1360" s="84" t="s">
        <v>247</v>
      </c>
      <c r="UVG1360" s="84" t="s">
        <v>4692</v>
      </c>
      <c r="UVH1360" s="84">
        <f>UVH1356</f>
        <v>0</v>
      </c>
      <c r="UVI1360" s="84">
        <f t="shared" si="979"/>
        <v>0</v>
      </c>
      <c r="UVJ1360" s="84">
        <f t="shared" si="979"/>
        <v>0</v>
      </c>
      <c r="UVK1360" s="84">
        <f t="shared" si="979"/>
        <v>0</v>
      </c>
      <c r="UVL1360" s="84">
        <f t="shared" si="979"/>
        <v>2000000</v>
      </c>
      <c r="UVM1360" s="84">
        <f t="shared" si="979"/>
        <v>0</v>
      </c>
      <c r="UVN1360" s="84">
        <f t="shared" si="979"/>
        <v>0</v>
      </c>
      <c r="UVO1360" s="84">
        <f t="shared" si="979"/>
        <v>2000000</v>
      </c>
      <c r="UVP1360" s="84">
        <f t="shared" si="979"/>
        <v>2000000</v>
      </c>
      <c r="UVV1360" s="84" t="s">
        <v>247</v>
      </c>
      <c r="UVW1360" s="84" t="s">
        <v>4692</v>
      </c>
      <c r="UVX1360" s="84">
        <f>UVX1356</f>
        <v>0</v>
      </c>
      <c r="UVY1360" s="84">
        <f t="shared" si="980"/>
        <v>0</v>
      </c>
      <c r="UVZ1360" s="84">
        <f t="shared" si="980"/>
        <v>0</v>
      </c>
      <c r="UWA1360" s="84">
        <f t="shared" si="980"/>
        <v>0</v>
      </c>
      <c r="UWB1360" s="84">
        <f t="shared" si="980"/>
        <v>2000000</v>
      </c>
      <c r="UWC1360" s="84">
        <f t="shared" si="980"/>
        <v>0</v>
      </c>
      <c r="UWD1360" s="84">
        <f t="shared" si="980"/>
        <v>0</v>
      </c>
      <c r="UWE1360" s="84">
        <f t="shared" si="980"/>
        <v>2000000</v>
      </c>
      <c r="UWF1360" s="84">
        <f t="shared" si="980"/>
        <v>2000000</v>
      </c>
      <c r="UWL1360" s="84" t="s">
        <v>247</v>
      </c>
      <c r="UWM1360" s="84" t="s">
        <v>4692</v>
      </c>
      <c r="UWN1360" s="84">
        <f>UWN1356</f>
        <v>0</v>
      </c>
      <c r="UWO1360" s="84">
        <f t="shared" si="980"/>
        <v>0</v>
      </c>
      <c r="UWP1360" s="84">
        <f t="shared" si="980"/>
        <v>0</v>
      </c>
      <c r="UWQ1360" s="84">
        <f t="shared" si="980"/>
        <v>0</v>
      </c>
      <c r="UWR1360" s="84">
        <f t="shared" si="980"/>
        <v>2000000</v>
      </c>
      <c r="UWS1360" s="84">
        <f t="shared" si="980"/>
        <v>0</v>
      </c>
      <c r="UWT1360" s="84">
        <f t="shared" si="980"/>
        <v>0</v>
      </c>
      <c r="UWU1360" s="84">
        <f t="shared" si="980"/>
        <v>2000000</v>
      </c>
      <c r="UWV1360" s="84">
        <f t="shared" si="980"/>
        <v>2000000</v>
      </c>
      <c r="UXB1360" s="84" t="s">
        <v>247</v>
      </c>
      <c r="UXC1360" s="84" t="s">
        <v>4692</v>
      </c>
      <c r="UXD1360" s="84">
        <f>UXD1356</f>
        <v>0</v>
      </c>
      <c r="UXE1360" s="84">
        <f t="shared" si="980"/>
        <v>0</v>
      </c>
      <c r="UXF1360" s="84">
        <f t="shared" si="980"/>
        <v>0</v>
      </c>
      <c r="UXG1360" s="84">
        <f t="shared" si="980"/>
        <v>0</v>
      </c>
      <c r="UXH1360" s="84">
        <f t="shared" si="980"/>
        <v>2000000</v>
      </c>
      <c r="UXI1360" s="84">
        <f t="shared" si="980"/>
        <v>0</v>
      </c>
      <c r="UXJ1360" s="84">
        <f t="shared" si="980"/>
        <v>0</v>
      </c>
      <c r="UXK1360" s="84">
        <f t="shared" si="980"/>
        <v>2000000</v>
      </c>
      <c r="UXL1360" s="84">
        <f t="shared" si="980"/>
        <v>2000000</v>
      </c>
      <c r="UXR1360" s="84" t="s">
        <v>247</v>
      </c>
      <c r="UXS1360" s="84" t="s">
        <v>4692</v>
      </c>
      <c r="UXT1360" s="84">
        <f>UXT1356</f>
        <v>0</v>
      </c>
      <c r="UXU1360" s="84">
        <f t="shared" si="980"/>
        <v>0</v>
      </c>
      <c r="UXV1360" s="84">
        <f t="shared" si="980"/>
        <v>0</v>
      </c>
      <c r="UXW1360" s="84">
        <f t="shared" si="980"/>
        <v>0</v>
      </c>
      <c r="UXX1360" s="84">
        <f t="shared" si="980"/>
        <v>2000000</v>
      </c>
      <c r="UXY1360" s="84">
        <f t="shared" si="980"/>
        <v>0</v>
      </c>
      <c r="UXZ1360" s="84">
        <f t="shared" si="980"/>
        <v>0</v>
      </c>
      <c r="UYA1360" s="84">
        <f t="shared" si="980"/>
        <v>2000000</v>
      </c>
      <c r="UYB1360" s="84">
        <f t="shared" si="980"/>
        <v>2000000</v>
      </c>
      <c r="UYH1360" s="84" t="s">
        <v>247</v>
      </c>
      <c r="UYI1360" s="84" t="s">
        <v>4692</v>
      </c>
      <c r="UYJ1360" s="84">
        <f>UYJ1356</f>
        <v>0</v>
      </c>
      <c r="UYK1360" s="84">
        <f t="shared" si="981"/>
        <v>0</v>
      </c>
      <c r="UYL1360" s="84">
        <f t="shared" si="981"/>
        <v>0</v>
      </c>
      <c r="UYM1360" s="84">
        <f t="shared" si="981"/>
        <v>0</v>
      </c>
      <c r="UYN1360" s="84">
        <f t="shared" si="981"/>
        <v>2000000</v>
      </c>
      <c r="UYO1360" s="84">
        <f t="shared" si="981"/>
        <v>0</v>
      </c>
      <c r="UYP1360" s="84">
        <f t="shared" si="981"/>
        <v>0</v>
      </c>
      <c r="UYQ1360" s="84">
        <f t="shared" si="981"/>
        <v>2000000</v>
      </c>
      <c r="UYR1360" s="84">
        <f t="shared" si="981"/>
        <v>2000000</v>
      </c>
      <c r="UYX1360" s="84" t="s">
        <v>247</v>
      </c>
      <c r="UYY1360" s="84" t="s">
        <v>4692</v>
      </c>
      <c r="UYZ1360" s="84">
        <f>UYZ1356</f>
        <v>0</v>
      </c>
      <c r="UZA1360" s="84">
        <f t="shared" si="981"/>
        <v>0</v>
      </c>
      <c r="UZB1360" s="84">
        <f t="shared" si="981"/>
        <v>0</v>
      </c>
      <c r="UZC1360" s="84">
        <f t="shared" si="981"/>
        <v>0</v>
      </c>
      <c r="UZD1360" s="84">
        <f t="shared" si="981"/>
        <v>2000000</v>
      </c>
      <c r="UZE1360" s="84">
        <f t="shared" si="981"/>
        <v>0</v>
      </c>
      <c r="UZF1360" s="84">
        <f t="shared" si="981"/>
        <v>0</v>
      </c>
      <c r="UZG1360" s="84">
        <f t="shared" si="981"/>
        <v>2000000</v>
      </c>
      <c r="UZH1360" s="84">
        <f t="shared" si="981"/>
        <v>2000000</v>
      </c>
      <c r="UZN1360" s="84" t="s">
        <v>247</v>
      </c>
      <c r="UZO1360" s="84" t="s">
        <v>4692</v>
      </c>
      <c r="UZP1360" s="84">
        <f>UZP1356</f>
        <v>0</v>
      </c>
      <c r="UZQ1360" s="84">
        <f t="shared" si="981"/>
        <v>0</v>
      </c>
      <c r="UZR1360" s="84">
        <f t="shared" si="981"/>
        <v>0</v>
      </c>
      <c r="UZS1360" s="84">
        <f t="shared" si="981"/>
        <v>0</v>
      </c>
      <c r="UZT1360" s="84">
        <f t="shared" si="981"/>
        <v>2000000</v>
      </c>
      <c r="UZU1360" s="84">
        <f t="shared" si="981"/>
        <v>0</v>
      </c>
      <c r="UZV1360" s="84">
        <f t="shared" si="981"/>
        <v>0</v>
      </c>
      <c r="UZW1360" s="84">
        <f t="shared" si="981"/>
        <v>2000000</v>
      </c>
      <c r="UZX1360" s="84">
        <f t="shared" si="981"/>
        <v>2000000</v>
      </c>
      <c r="VAD1360" s="84" t="s">
        <v>247</v>
      </c>
      <c r="VAE1360" s="84" t="s">
        <v>4692</v>
      </c>
      <c r="VAF1360" s="84">
        <f>VAF1356</f>
        <v>0</v>
      </c>
      <c r="VAG1360" s="84">
        <f t="shared" si="981"/>
        <v>0</v>
      </c>
      <c r="VAH1360" s="84">
        <f t="shared" si="981"/>
        <v>0</v>
      </c>
      <c r="VAI1360" s="84">
        <f t="shared" si="981"/>
        <v>0</v>
      </c>
      <c r="VAJ1360" s="84">
        <f t="shared" si="981"/>
        <v>2000000</v>
      </c>
      <c r="VAK1360" s="84">
        <f t="shared" si="981"/>
        <v>0</v>
      </c>
      <c r="VAL1360" s="84">
        <f t="shared" si="981"/>
        <v>0</v>
      </c>
      <c r="VAM1360" s="84">
        <f t="shared" si="981"/>
        <v>2000000</v>
      </c>
      <c r="VAN1360" s="84">
        <f t="shared" si="981"/>
        <v>2000000</v>
      </c>
      <c r="VAT1360" s="84" t="s">
        <v>247</v>
      </c>
      <c r="VAU1360" s="84" t="s">
        <v>4692</v>
      </c>
      <c r="VAV1360" s="84">
        <f>VAV1356</f>
        <v>0</v>
      </c>
      <c r="VAW1360" s="84">
        <f t="shared" si="982"/>
        <v>0</v>
      </c>
      <c r="VAX1360" s="84">
        <f t="shared" si="982"/>
        <v>0</v>
      </c>
      <c r="VAY1360" s="84">
        <f t="shared" si="982"/>
        <v>0</v>
      </c>
      <c r="VAZ1360" s="84">
        <f t="shared" si="982"/>
        <v>2000000</v>
      </c>
      <c r="VBA1360" s="84">
        <f t="shared" si="982"/>
        <v>0</v>
      </c>
      <c r="VBB1360" s="84">
        <f t="shared" si="982"/>
        <v>0</v>
      </c>
      <c r="VBC1360" s="84">
        <f t="shared" si="982"/>
        <v>2000000</v>
      </c>
      <c r="VBD1360" s="84">
        <f t="shared" si="982"/>
        <v>2000000</v>
      </c>
      <c r="VBJ1360" s="84" t="s">
        <v>247</v>
      </c>
      <c r="VBK1360" s="84" t="s">
        <v>4692</v>
      </c>
      <c r="VBL1360" s="84">
        <f>VBL1356</f>
        <v>0</v>
      </c>
      <c r="VBM1360" s="84">
        <f t="shared" si="982"/>
        <v>0</v>
      </c>
      <c r="VBN1360" s="84">
        <f t="shared" si="982"/>
        <v>0</v>
      </c>
      <c r="VBO1360" s="84">
        <f t="shared" si="982"/>
        <v>0</v>
      </c>
      <c r="VBP1360" s="84">
        <f t="shared" si="982"/>
        <v>2000000</v>
      </c>
      <c r="VBQ1360" s="84">
        <f t="shared" si="982"/>
        <v>0</v>
      </c>
      <c r="VBR1360" s="84">
        <f t="shared" si="982"/>
        <v>0</v>
      </c>
      <c r="VBS1360" s="84">
        <f t="shared" si="982"/>
        <v>2000000</v>
      </c>
      <c r="VBT1360" s="84">
        <f t="shared" si="982"/>
        <v>2000000</v>
      </c>
      <c r="VBZ1360" s="84" t="s">
        <v>247</v>
      </c>
      <c r="VCA1360" s="84" t="s">
        <v>4692</v>
      </c>
      <c r="VCB1360" s="84">
        <f>VCB1356</f>
        <v>0</v>
      </c>
      <c r="VCC1360" s="84">
        <f t="shared" si="982"/>
        <v>0</v>
      </c>
      <c r="VCD1360" s="84">
        <f t="shared" si="982"/>
        <v>0</v>
      </c>
      <c r="VCE1360" s="84">
        <f t="shared" si="982"/>
        <v>0</v>
      </c>
      <c r="VCF1360" s="84">
        <f t="shared" si="982"/>
        <v>2000000</v>
      </c>
      <c r="VCG1360" s="84">
        <f t="shared" si="982"/>
        <v>0</v>
      </c>
      <c r="VCH1360" s="84">
        <f t="shared" si="982"/>
        <v>0</v>
      </c>
      <c r="VCI1360" s="84">
        <f t="shared" si="982"/>
        <v>2000000</v>
      </c>
      <c r="VCJ1360" s="84">
        <f t="shared" si="982"/>
        <v>2000000</v>
      </c>
      <c r="VCP1360" s="84" t="s">
        <v>247</v>
      </c>
      <c r="VCQ1360" s="84" t="s">
        <v>4692</v>
      </c>
      <c r="VCR1360" s="84">
        <f>VCR1356</f>
        <v>0</v>
      </c>
      <c r="VCS1360" s="84">
        <f t="shared" si="982"/>
        <v>0</v>
      </c>
      <c r="VCT1360" s="84">
        <f t="shared" si="982"/>
        <v>0</v>
      </c>
      <c r="VCU1360" s="84">
        <f t="shared" si="982"/>
        <v>0</v>
      </c>
      <c r="VCV1360" s="84">
        <f t="shared" si="982"/>
        <v>2000000</v>
      </c>
      <c r="VCW1360" s="84">
        <f t="shared" si="982"/>
        <v>0</v>
      </c>
      <c r="VCX1360" s="84">
        <f t="shared" si="982"/>
        <v>0</v>
      </c>
      <c r="VCY1360" s="84">
        <f t="shared" si="982"/>
        <v>2000000</v>
      </c>
      <c r="VCZ1360" s="84">
        <f t="shared" si="982"/>
        <v>2000000</v>
      </c>
      <c r="VDF1360" s="84" t="s">
        <v>247</v>
      </c>
      <c r="VDG1360" s="84" t="s">
        <v>4692</v>
      </c>
      <c r="VDH1360" s="84">
        <f>VDH1356</f>
        <v>0</v>
      </c>
      <c r="VDI1360" s="84">
        <f t="shared" si="983"/>
        <v>0</v>
      </c>
      <c r="VDJ1360" s="84">
        <f t="shared" si="983"/>
        <v>0</v>
      </c>
      <c r="VDK1360" s="84">
        <f t="shared" si="983"/>
        <v>0</v>
      </c>
      <c r="VDL1360" s="84">
        <f t="shared" si="983"/>
        <v>2000000</v>
      </c>
      <c r="VDM1360" s="84">
        <f t="shared" si="983"/>
        <v>0</v>
      </c>
      <c r="VDN1360" s="84">
        <f t="shared" si="983"/>
        <v>0</v>
      </c>
      <c r="VDO1360" s="84">
        <f t="shared" si="983"/>
        <v>2000000</v>
      </c>
      <c r="VDP1360" s="84">
        <f t="shared" si="983"/>
        <v>2000000</v>
      </c>
      <c r="VDV1360" s="84" t="s">
        <v>247</v>
      </c>
      <c r="VDW1360" s="84" t="s">
        <v>4692</v>
      </c>
      <c r="VDX1360" s="84">
        <f>VDX1356</f>
        <v>0</v>
      </c>
      <c r="VDY1360" s="84">
        <f t="shared" si="983"/>
        <v>0</v>
      </c>
      <c r="VDZ1360" s="84">
        <f t="shared" si="983"/>
        <v>0</v>
      </c>
      <c r="VEA1360" s="84">
        <f t="shared" si="983"/>
        <v>0</v>
      </c>
      <c r="VEB1360" s="84">
        <f t="shared" si="983"/>
        <v>2000000</v>
      </c>
      <c r="VEC1360" s="84">
        <f t="shared" si="983"/>
        <v>0</v>
      </c>
      <c r="VED1360" s="84">
        <f t="shared" si="983"/>
        <v>0</v>
      </c>
      <c r="VEE1360" s="84">
        <f t="shared" si="983"/>
        <v>2000000</v>
      </c>
      <c r="VEF1360" s="84">
        <f t="shared" si="983"/>
        <v>2000000</v>
      </c>
      <c r="VEL1360" s="84" t="s">
        <v>247</v>
      </c>
      <c r="VEM1360" s="84" t="s">
        <v>4692</v>
      </c>
      <c r="VEN1360" s="84">
        <f>VEN1356</f>
        <v>0</v>
      </c>
      <c r="VEO1360" s="84">
        <f t="shared" si="983"/>
        <v>0</v>
      </c>
      <c r="VEP1360" s="84">
        <f t="shared" si="983"/>
        <v>0</v>
      </c>
      <c r="VEQ1360" s="84">
        <f t="shared" si="983"/>
        <v>0</v>
      </c>
      <c r="VER1360" s="84">
        <f t="shared" si="983"/>
        <v>2000000</v>
      </c>
      <c r="VES1360" s="84">
        <f t="shared" si="983"/>
        <v>0</v>
      </c>
      <c r="VET1360" s="84">
        <f t="shared" si="983"/>
        <v>0</v>
      </c>
      <c r="VEU1360" s="84">
        <f t="shared" si="983"/>
        <v>2000000</v>
      </c>
      <c r="VEV1360" s="84">
        <f t="shared" si="983"/>
        <v>2000000</v>
      </c>
      <c r="VFB1360" s="84" t="s">
        <v>247</v>
      </c>
      <c r="VFC1360" s="84" t="s">
        <v>4692</v>
      </c>
      <c r="VFD1360" s="84">
        <f>VFD1356</f>
        <v>0</v>
      </c>
      <c r="VFE1360" s="84">
        <f t="shared" si="983"/>
        <v>0</v>
      </c>
      <c r="VFF1360" s="84">
        <f t="shared" si="983"/>
        <v>0</v>
      </c>
      <c r="VFG1360" s="84">
        <f t="shared" si="983"/>
        <v>0</v>
      </c>
      <c r="VFH1360" s="84">
        <f t="shared" si="983"/>
        <v>2000000</v>
      </c>
      <c r="VFI1360" s="84">
        <f t="shared" si="983"/>
        <v>0</v>
      </c>
      <c r="VFJ1360" s="84">
        <f t="shared" si="983"/>
        <v>0</v>
      </c>
      <c r="VFK1360" s="84">
        <f t="shared" si="983"/>
        <v>2000000</v>
      </c>
      <c r="VFL1360" s="84">
        <f t="shared" si="983"/>
        <v>2000000</v>
      </c>
      <c r="VFR1360" s="84" t="s">
        <v>247</v>
      </c>
      <c r="VFS1360" s="84" t="s">
        <v>4692</v>
      </c>
      <c r="VFT1360" s="84">
        <f>VFT1356</f>
        <v>0</v>
      </c>
      <c r="VFU1360" s="84">
        <f t="shared" si="984"/>
        <v>0</v>
      </c>
      <c r="VFV1360" s="84">
        <f t="shared" si="984"/>
        <v>0</v>
      </c>
      <c r="VFW1360" s="84">
        <f t="shared" si="984"/>
        <v>0</v>
      </c>
      <c r="VFX1360" s="84">
        <f t="shared" si="984"/>
        <v>2000000</v>
      </c>
      <c r="VFY1360" s="84">
        <f t="shared" si="984"/>
        <v>0</v>
      </c>
      <c r="VFZ1360" s="84">
        <f t="shared" si="984"/>
        <v>0</v>
      </c>
      <c r="VGA1360" s="84">
        <f t="shared" si="984"/>
        <v>2000000</v>
      </c>
      <c r="VGB1360" s="84">
        <f t="shared" si="984"/>
        <v>2000000</v>
      </c>
      <c r="VGH1360" s="84" t="s">
        <v>247</v>
      </c>
      <c r="VGI1360" s="84" t="s">
        <v>4692</v>
      </c>
      <c r="VGJ1360" s="84">
        <f>VGJ1356</f>
        <v>0</v>
      </c>
      <c r="VGK1360" s="84">
        <f t="shared" si="984"/>
        <v>0</v>
      </c>
      <c r="VGL1360" s="84">
        <f t="shared" si="984"/>
        <v>0</v>
      </c>
      <c r="VGM1360" s="84">
        <f t="shared" si="984"/>
        <v>0</v>
      </c>
      <c r="VGN1360" s="84">
        <f t="shared" si="984"/>
        <v>2000000</v>
      </c>
      <c r="VGO1360" s="84">
        <f t="shared" si="984"/>
        <v>0</v>
      </c>
      <c r="VGP1360" s="84">
        <f t="shared" si="984"/>
        <v>0</v>
      </c>
      <c r="VGQ1360" s="84">
        <f t="shared" si="984"/>
        <v>2000000</v>
      </c>
      <c r="VGR1360" s="84">
        <f t="shared" si="984"/>
        <v>2000000</v>
      </c>
      <c r="VGX1360" s="84" t="s">
        <v>247</v>
      </c>
      <c r="VGY1360" s="84" t="s">
        <v>4692</v>
      </c>
      <c r="VGZ1360" s="84">
        <f>VGZ1356</f>
        <v>0</v>
      </c>
      <c r="VHA1360" s="84">
        <f t="shared" si="984"/>
        <v>0</v>
      </c>
      <c r="VHB1360" s="84">
        <f t="shared" si="984"/>
        <v>0</v>
      </c>
      <c r="VHC1360" s="84">
        <f t="shared" si="984"/>
        <v>0</v>
      </c>
      <c r="VHD1360" s="84">
        <f t="shared" si="984"/>
        <v>2000000</v>
      </c>
      <c r="VHE1360" s="84">
        <f t="shared" si="984"/>
        <v>0</v>
      </c>
      <c r="VHF1360" s="84">
        <f t="shared" si="984"/>
        <v>0</v>
      </c>
      <c r="VHG1360" s="84">
        <f t="shared" si="984"/>
        <v>2000000</v>
      </c>
      <c r="VHH1360" s="84">
        <f t="shared" si="984"/>
        <v>2000000</v>
      </c>
      <c r="VHN1360" s="84" t="s">
        <v>247</v>
      </c>
      <c r="VHO1360" s="84" t="s">
        <v>4692</v>
      </c>
      <c r="VHP1360" s="84">
        <f>VHP1356</f>
        <v>0</v>
      </c>
      <c r="VHQ1360" s="84">
        <f t="shared" si="984"/>
        <v>0</v>
      </c>
      <c r="VHR1360" s="84">
        <f t="shared" si="984"/>
        <v>0</v>
      </c>
      <c r="VHS1360" s="84">
        <f t="shared" si="984"/>
        <v>0</v>
      </c>
      <c r="VHT1360" s="84">
        <f t="shared" si="984"/>
        <v>2000000</v>
      </c>
      <c r="VHU1360" s="84">
        <f t="shared" si="984"/>
        <v>0</v>
      </c>
      <c r="VHV1360" s="84">
        <f t="shared" si="984"/>
        <v>0</v>
      </c>
      <c r="VHW1360" s="84">
        <f t="shared" si="984"/>
        <v>2000000</v>
      </c>
      <c r="VHX1360" s="84">
        <f t="shared" si="984"/>
        <v>2000000</v>
      </c>
      <c r="VID1360" s="84" t="s">
        <v>247</v>
      </c>
      <c r="VIE1360" s="84" t="s">
        <v>4692</v>
      </c>
      <c r="VIF1360" s="84">
        <f>VIF1356</f>
        <v>0</v>
      </c>
      <c r="VIG1360" s="84">
        <f t="shared" si="985"/>
        <v>0</v>
      </c>
      <c r="VIH1360" s="84">
        <f t="shared" si="985"/>
        <v>0</v>
      </c>
      <c r="VII1360" s="84">
        <f t="shared" si="985"/>
        <v>0</v>
      </c>
      <c r="VIJ1360" s="84">
        <f t="shared" si="985"/>
        <v>2000000</v>
      </c>
      <c r="VIK1360" s="84">
        <f t="shared" si="985"/>
        <v>0</v>
      </c>
      <c r="VIL1360" s="84">
        <f t="shared" si="985"/>
        <v>0</v>
      </c>
      <c r="VIM1360" s="84">
        <f t="shared" si="985"/>
        <v>2000000</v>
      </c>
      <c r="VIN1360" s="84">
        <f t="shared" si="985"/>
        <v>2000000</v>
      </c>
      <c r="VIT1360" s="84" t="s">
        <v>247</v>
      </c>
      <c r="VIU1360" s="84" t="s">
        <v>4692</v>
      </c>
      <c r="VIV1360" s="84">
        <f>VIV1356</f>
        <v>0</v>
      </c>
      <c r="VIW1360" s="84">
        <f t="shared" si="985"/>
        <v>0</v>
      </c>
      <c r="VIX1360" s="84">
        <f t="shared" si="985"/>
        <v>0</v>
      </c>
      <c r="VIY1360" s="84">
        <f t="shared" si="985"/>
        <v>0</v>
      </c>
      <c r="VIZ1360" s="84">
        <f t="shared" si="985"/>
        <v>2000000</v>
      </c>
      <c r="VJA1360" s="84">
        <f t="shared" si="985"/>
        <v>0</v>
      </c>
      <c r="VJB1360" s="84">
        <f t="shared" si="985"/>
        <v>0</v>
      </c>
      <c r="VJC1360" s="84">
        <f t="shared" si="985"/>
        <v>2000000</v>
      </c>
      <c r="VJD1360" s="84">
        <f t="shared" si="985"/>
        <v>2000000</v>
      </c>
      <c r="VJJ1360" s="84" t="s">
        <v>247</v>
      </c>
      <c r="VJK1360" s="84" t="s">
        <v>4692</v>
      </c>
      <c r="VJL1360" s="84">
        <f>VJL1356</f>
        <v>0</v>
      </c>
      <c r="VJM1360" s="84">
        <f t="shared" si="985"/>
        <v>0</v>
      </c>
      <c r="VJN1360" s="84">
        <f t="shared" si="985"/>
        <v>0</v>
      </c>
      <c r="VJO1360" s="84">
        <f t="shared" si="985"/>
        <v>0</v>
      </c>
      <c r="VJP1360" s="84">
        <f t="shared" si="985"/>
        <v>2000000</v>
      </c>
      <c r="VJQ1360" s="84">
        <f t="shared" si="985"/>
        <v>0</v>
      </c>
      <c r="VJR1360" s="84">
        <f t="shared" si="985"/>
        <v>0</v>
      </c>
      <c r="VJS1360" s="84">
        <f t="shared" si="985"/>
        <v>2000000</v>
      </c>
      <c r="VJT1360" s="84">
        <f t="shared" si="985"/>
        <v>2000000</v>
      </c>
      <c r="VJZ1360" s="84" t="s">
        <v>247</v>
      </c>
      <c r="VKA1360" s="84" t="s">
        <v>4692</v>
      </c>
      <c r="VKB1360" s="84">
        <f>VKB1356</f>
        <v>0</v>
      </c>
      <c r="VKC1360" s="84">
        <f t="shared" si="985"/>
        <v>0</v>
      </c>
      <c r="VKD1360" s="84">
        <f t="shared" si="985"/>
        <v>0</v>
      </c>
      <c r="VKE1360" s="84">
        <f t="shared" si="985"/>
        <v>0</v>
      </c>
      <c r="VKF1360" s="84">
        <f t="shared" si="985"/>
        <v>2000000</v>
      </c>
      <c r="VKG1360" s="84">
        <f t="shared" si="985"/>
        <v>0</v>
      </c>
      <c r="VKH1360" s="84">
        <f t="shared" si="985"/>
        <v>0</v>
      </c>
      <c r="VKI1360" s="84">
        <f t="shared" si="985"/>
        <v>2000000</v>
      </c>
      <c r="VKJ1360" s="84">
        <f t="shared" si="985"/>
        <v>2000000</v>
      </c>
      <c r="VKP1360" s="84" t="s">
        <v>247</v>
      </c>
      <c r="VKQ1360" s="84" t="s">
        <v>4692</v>
      </c>
      <c r="VKR1360" s="84">
        <f>VKR1356</f>
        <v>0</v>
      </c>
      <c r="VKS1360" s="84">
        <f t="shared" si="986"/>
        <v>0</v>
      </c>
      <c r="VKT1360" s="84">
        <f t="shared" si="986"/>
        <v>0</v>
      </c>
      <c r="VKU1360" s="84">
        <f t="shared" si="986"/>
        <v>0</v>
      </c>
      <c r="VKV1360" s="84">
        <f t="shared" si="986"/>
        <v>2000000</v>
      </c>
      <c r="VKW1360" s="84">
        <f t="shared" si="986"/>
        <v>0</v>
      </c>
      <c r="VKX1360" s="84">
        <f t="shared" si="986"/>
        <v>0</v>
      </c>
      <c r="VKY1360" s="84">
        <f t="shared" si="986"/>
        <v>2000000</v>
      </c>
      <c r="VKZ1360" s="84">
        <f t="shared" si="986"/>
        <v>2000000</v>
      </c>
      <c r="VLF1360" s="84" t="s">
        <v>247</v>
      </c>
      <c r="VLG1360" s="84" t="s">
        <v>4692</v>
      </c>
      <c r="VLH1360" s="84">
        <f>VLH1356</f>
        <v>0</v>
      </c>
      <c r="VLI1360" s="84">
        <f t="shared" si="986"/>
        <v>0</v>
      </c>
      <c r="VLJ1360" s="84">
        <f t="shared" si="986"/>
        <v>0</v>
      </c>
      <c r="VLK1360" s="84">
        <f t="shared" si="986"/>
        <v>0</v>
      </c>
      <c r="VLL1360" s="84">
        <f t="shared" si="986"/>
        <v>2000000</v>
      </c>
      <c r="VLM1360" s="84">
        <f t="shared" si="986"/>
        <v>0</v>
      </c>
      <c r="VLN1360" s="84">
        <f t="shared" si="986"/>
        <v>0</v>
      </c>
      <c r="VLO1360" s="84">
        <f t="shared" si="986"/>
        <v>2000000</v>
      </c>
      <c r="VLP1360" s="84">
        <f t="shared" si="986"/>
        <v>2000000</v>
      </c>
      <c r="VLV1360" s="84" t="s">
        <v>247</v>
      </c>
      <c r="VLW1360" s="84" t="s">
        <v>4692</v>
      </c>
      <c r="VLX1360" s="84">
        <f>VLX1356</f>
        <v>0</v>
      </c>
      <c r="VLY1360" s="84">
        <f t="shared" si="986"/>
        <v>0</v>
      </c>
      <c r="VLZ1360" s="84">
        <f t="shared" si="986"/>
        <v>0</v>
      </c>
      <c r="VMA1360" s="84">
        <f t="shared" si="986"/>
        <v>0</v>
      </c>
      <c r="VMB1360" s="84">
        <f t="shared" si="986"/>
        <v>2000000</v>
      </c>
      <c r="VMC1360" s="84">
        <f t="shared" si="986"/>
        <v>0</v>
      </c>
      <c r="VMD1360" s="84">
        <f t="shared" si="986"/>
        <v>0</v>
      </c>
      <c r="VME1360" s="84">
        <f t="shared" si="986"/>
        <v>2000000</v>
      </c>
      <c r="VMF1360" s="84">
        <f t="shared" si="986"/>
        <v>2000000</v>
      </c>
      <c r="VML1360" s="84" t="s">
        <v>247</v>
      </c>
      <c r="VMM1360" s="84" t="s">
        <v>4692</v>
      </c>
      <c r="VMN1360" s="84">
        <f>VMN1356</f>
        <v>0</v>
      </c>
      <c r="VMO1360" s="84">
        <f t="shared" si="986"/>
        <v>0</v>
      </c>
      <c r="VMP1360" s="84">
        <f t="shared" si="986"/>
        <v>0</v>
      </c>
      <c r="VMQ1360" s="84">
        <f t="shared" si="986"/>
        <v>0</v>
      </c>
      <c r="VMR1360" s="84">
        <f t="shared" si="986"/>
        <v>2000000</v>
      </c>
      <c r="VMS1360" s="84">
        <f t="shared" si="986"/>
        <v>0</v>
      </c>
      <c r="VMT1360" s="84">
        <f t="shared" si="986"/>
        <v>0</v>
      </c>
      <c r="VMU1360" s="84">
        <f t="shared" si="986"/>
        <v>2000000</v>
      </c>
      <c r="VMV1360" s="84">
        <f t="shared" si="986"/>
        <v>2000000</v>
      </c>
      <c r="VNB1360" s="84" t="s">
        <v>247</v>
      </c>
      <c r="VNC1360" s="84" t="s">
        <v>4692</v>
      </c>
      <c r="VND1360" s="84">
        <f>VND1356</f>
        <v>0</v>
      </c>
      <c r="VNE1360" s="84">
        <f t="shared" si="987"/>
        <v>0</v>
      </c>
      <c r="VNF1360" s="84">
        <f t="shared" si="987"/>
        <v>0</v>
      </c>
      <c r="VNG1360" s="84">
        <f t="shared" si="987"/>
        <v>0</v>
      </c>
      <c r="VNH1360" s="84">
        <f t="shared" si="987"/>
        <v>2000000</v>
      </c>
      <c r="VNI1360" s="84">
        <f t="shared" si="987"/>
        <v>0</v>
      </c>
      <c r="VNJ1360" s="84">
        <f t="shared" si="987"/>
        <v>0</v>
      </c>
      <c r="VNK1360" s="84">
        <f t="shared" si="987"/>
        <v>2000000</v>
      </c>
      <c r="VNL1360" s="84">
        <f t="shared" si="987"/>
        <v>2000000</v>
      </c>
      <c r="VNR1360" s="84" t="s">
        <v>247</v>
      </c>
      <c r="VNS1360" s="84" t="s">
        <v>4692</v>
      </c>
      <c r="VNT1360" s="84">
        <f>VNT1356</f>
        <v>0</v>
      </c>
      <c r="VNU1360" s="84">
        <f t="shared" si="987"/>
        <v>0</v>
      </c>
      <c r="VNV1360" s="84">
        <f t="shared" si="987"/>
        <v>0</v>
      </c>
      <c r="VNW1360" s="84">
        <f t="shared" si="987"/>
        <v>0</v>
      </c>
      <c r="VNX1360" s="84">
        <f t="shared" si="987"/>
        <v>2000000</v>
      </c>
      <c r="VNY1360" s="84">
        <f t="shared" si="987"/>
        <v>0</v>
      </c>
      <c r="VNZ1360" s="84">
        <f t="shared" si="987"/>
        <v>0</v>
      </c>
      <c r="VOA1360" s="84">
        <f t="shared" si="987"/>
        <v>2000000</v>
      </c>
      <c r="VOB1360" s="84">
        <f t="shared" si="987"/>
        <v>2000000</v>
      </c>
      <c r="VOH1360" s="84" t="s">
        <v>247</v>
      </c>
      <c r="VOI1360" s="84" t="s">
        <v>4692</v>
      </c>
      <c r="VOJ1360" s="84">
        <f>VOJ1356</f>
        <v>0</v>
      </c>
      <c r="VOK1360" s="84">
        <f t="shared" si="987"/>
        <v>0</v>
      </c>
      <c r="VOL1360" s="84">
        <f t="shared" si="987"/>
        <v>0</v>
      </c>
      <c r="VOM1360" s="84">
        <f t="shared" si="987"/>
        <v>0</v>
      </c>
      <c r="VON1360" s="84">
        <f t="shared" si="987"/>
        <v>2000000</v>
      </c>
      <c r="VOO1360" s="84">
        <f t="shared" si="987"/>
        <v>0</v>
      </c>
      <c r="VOP1360" s="84">
        <f t="shared" si="987"/>
        <v>0</v>
      </c>
      <c r="VOQ1360" s="84">
        <f t="shared" si="987"/>
        <v>2000000</v>
      </c>
      <c r="VOR1360" s="84">
        <f t="shared" si="987"/>
        <v>2000000</v>
      </c>
      <c r="VOX1360" s="84" t="s">
        <v>247</v>
      </c>
      <c r="VOY1360" s="84" t="s">
        <v>4692</v>
      </c>
      <c r="VOZ1360" s="84">
        <f>VOZ1356</f>
        <v>0</v>
      </c>
      <c r="VPA1360" s="84">
        <f t="shared" si="987"/>
        <v>0</v>
      </c>
      <c r="VPB1360" s="84">
        <f t="shared" si="987"/>
        <v>0</v>
      </c>
      <c r="VPC1360" s="84">
        <f t="shared" si="987"/>
        <v>0</v>
      </c>
      <c r="VPD1360" s="84">
        <f t="shared" si="987"/>
        <v>2000000</v>
      </c>
      <c r="VPE1360" s="84">
        <f t="shared" si="987"/>
        <v>0</v>
      </c>
      <c r="VPF1360" s="84">
        <f t="shared" si="987"/>
        <v>0</v>
      </c>
      <c r="VPG1360" s="84">
        <f t="shared" si="987"/>
        <v>2000000</v>
      </c>
      <c r="VPH1360" s="84">
        <f t="shared" si="987"/>
        <v>2000000</v>
      </c>
      <c r="VPN1360" s="84" t="s">
        <v>247</v>
      </c>
      <c r="VPO1360" s="84" t="s">
        <v>4692</v>
      </c>
      <c r="VPP1360" s="84">
        <f>VPP1356</f>
        <v>0</v>
      </c>
      <c r="VPQ1360" s="84">
        <f t="shared" si="988"/>
        <v>0</v>
      </c>
      <c r="VPR1360" s="84">
        <f t="shared" si="988"/>
        <v>0</v>
      </c>
      <c r="VPS1360" s="84">
        <f t="shared" si="988"/>
        <v>0</v>
      </c>
      <c r="VPT1360" s="84">
        <f t="shared" si="988"/>
        <v>2000000</v>
      </c>
      <c r="VPU1360" s="84">
        <f t="shared" si="988"/>
        <v>0</v>
      </c>
      <c r="VPV1360" s="84">
        <f t="shared" si="988"/>
        <v>0</v>
      </c>
      <c r="VPW1360" s="84">
        <f t="shared" si="988"/>
        <v>2000000</v>
      </c>
      <c r="VPX1360" s="84">
        <f t="shared" si="988"/>
        <v>2000000</v>
      </c>
      <c r="VQD1360" s="84" t="s">
        <v>247</v>
      </c>
      <c r="VQE1360" s="84" t="s">
        <v>4692</v>
      </c>
      <c r="VQF1360" s="84">
        <f>VQF1356</f>
        <v>0</v>
      </c>
      <c r="VQG1360" s="84">
        <f t="shared" si="988"/>
        <v>0</v>
      </c>
      <c r="VQH1360" s="84">
        <f t="shared" si="988"/>
        <v>0</v>
      </c>
      <c r="VQI1360" s="84">
        <f t="shared" si="988"/>
        <v>0</v>
      </c>
      <c r="VQJ1360" s="84">
        <f t="shared" si="988"/>
        <v>2000000</v>
      </c>
      <c r="VQK1360" s="84">
        <f t="shared" si="988"/>
        <v>0</v>
      </c>
      <c r="VQL1360" s="84">
        <f t="shared" si="988"/>
        <v>0</v>
      </c>
      <c r="VQM1360" s="84">
        <f t="shared" si="988"/>
        <v>2000000</v>
      </c>
      <c r="VQN1360" s="84">
        <f t="shared" si="988"/>
        <v>2000000</v>
      </c>
      <c r="VQT1360" s="84" t="s">
        <v>247</v>
      </c>
      <c r="VQU1360" s="84" t="s">
        <v>4692</v>
      </c>
      <c r="VQV1360" s="84">
        <f>VQV1356</f>
        <v>0</v>
      </c>
      <c r="VQW1360" s="84">
        <f t="shared" si="988"/>
        <v>0</v>
      </c>
      <c r="VQX1360" s="84">
        <f t="shared" si="988"/>
        <v>0</v>
      </c>
      <c r="VQY1360" s="84">
        <f t="shared" si="988"/>
        <v>0</v>
      </c>
      <c r="VQZ1360" s="84">
        <f t="shared" si="988"/>
        <v>2000000</v>
      </c>
      <c r="VRA1360" s="84">
        <f t="shared" si="988"/>
        <v>0</v>
      </c>
      <c r="VRB1360" s="84">
        <f t="shared" si="988"/>
        <v>0</v>
      </c>
      <c r="VRC1360" s="84">
        <f t="shared" si="988"/>
        <v>2000000</v>
      </c>
      <c r="VRD1360" s="84">
        <f t="shared" si="988"/>
        <v>2000000</v>
      </c>
      <c r="VRJ1360" s="84" t="s">
        <v>247</v>
      </c>
      <c r="VRK1360" s="84" t="s">
        <v>4692</v>
      </c>
      <c r="VRL1360" s="84">
        <f>VRL1356</f>
        <v>0</v>
      </c>
      <c r="VRM1360" s="84">
        <f t="shared" si="988"/>
        <v>0</v>
      </c>
      <c r="VRN1360" s="84">
        <f t="shared" si="988"/>
        <v>0</v>
      </c>
      <c r="VRO1360" s="84">
        <f t="shared" si="988"/>
        <v>0</v>
      </c>
      <c r="VRP1360" s="84">
        <f t="shared" si="988"/>
        <v>2000000</v>
      </c>
      <c r="VRQ1360" s="84">
        <f t="shared" si="988"/>
        <v>0</v>
      </c>
      <c r="VRR1360" s="84">
        <f t="shared" si="988"/>
        <v>0</v>
      </c>
      <c r="VRS1360" s="84">
        <f t="shared" si="988"/>
        <v>2000000</v>
      </c>
      <c r="VRT1360" s="84">
        <f t="shared" si="988"/>
        <v>2000000</v>
      </c>
      <c r="VRZ1360" s="84" t="s">
        <v>247</v>
      </c>
      <c r="VSA1360" s="84" t="s">
        <v>4692</v>
      </c>
      <c r="VSB1360" s="84">
        <f>VSB1356</f>
        <v>0</v>
      </c>
      <c r="VSC1360" s="84">
        <f t="shared" si="989"/>
        <v>0</v>
      </c>
      <c r="VSD1360" s="84">
        <f t="shared" si="989"/>
        <v>0</v>
      </c>
      <c r="VSE1360" s="84">
        <f t="shared" si="989"/>
        <v>0</v>
      </c>
      <c r="VSF1360" s="84">
        <f t="shared" si="989"/>
        <v>2000000</v>
      </c>
      <c r="VSG1360" s="84">
        <f t="shared" si="989"/>
        <v>0</v>
      </c>
      <c r="VSH1360" s="84">
        <f t="shared" si="989"/>
        <v>0</v>
      </c>
      <c r="VSI1360" s="84">
        <f t="shared" si="989"/>
        <v>2000000</v>
      </c>
      <c r="VSJ1360" s="84">
        <f t="shared" si="989"/>
        <v>2000000</v>
      </c>
      <c r="VSP1360" s="84" t="s">
        <v>247</v>
      </c>
      <c r="VSQ1360" s="84" t="s">
        <v>4692</v>
      </c>
      <c r="VSR1360" s="84">
        <f>VSR1356</f>
        <v>0</v>
      </c>
      <c r="VSS1360" s="84">
        <f t="shared" si="989"/>
        <v>0</v>
      </c>
      <c r="VST1360" s="84">
        <f t="shared" si="989"/>
        <v>0</v>
      </c>
      <c r="VSU1360" s="84">
        <f t="shared" si="989"/>
        <v>0</v>
      </c>
      <c r="VSV1360" s="84">
        <f t="shared" si="989"/>
        <v>2000000</v>
      </c>
      <c r="VSW1360" s="84">
        <f t="shared" si="989"/>
        <v>0</v>
      </c>
      <c r="VSX1360" s="84">
        <f t="shared" si="989"/>
        <v>0</v>
      </c>
      <c r="VSY1360" s="84">
        <f t="shared" si="989"/>
        <v>2000000</v>
      </c>
      <c r="VSZ1360" s="84">
        <f t="shared" si="989"/>
        <v>2000000</v>
      </c>
      <c r="VTF1360" s="84" t="s">
        <v>247</v>
      </c>
      <c r="VTG1360" s="84" t="s">
        <v>4692</v>
      </c>
      <c r="VTH1360" s="84">
        <f>VTH1356</f>
        <v>0</v>
      </c>
      <c r="VTI1360" s="84">
        <f t="shared" si="989"/>
        <v>0</v>
      </c>
      <c r="VTJ1360" s="84">
        <f t="shared" si="989"/>
        <v>0</v>
      </c>
      <c r="VTK1360" s="84">
        <f t="shared" si="989"/>
        <v>0</v>
      </c>
      <c r="VTL1360" s="84">
        <f t="shared" si="989"/>
        <v>2000000</v>
      </c>
      <c r="VTM1360" s="84">
        <f t="shared" si="989"/>
        <v>0</v>
      </c>
      <c r="VTN1360" s="84">
        <f t="shared" si="989"/>
        <v>0</v>
      </c>
      <c r="VTO1360" s="84">
        <f t="shared" si="989"/>
        <v>2000000</v>
      </c>
      <c r="VTP1360" s="84">
        <f t="shared" si="989"/>
        <v>2000000</v>
      </c>
      <c r="VTV1360" s="84" t="s">
        <v>247</v>
      </c>
      <c r="VTW1360" s="84" t="s">
        <v>4692</v>
      </c>
      <c r="VTX1360" s="84">
        <f>VTX1356</f>
        <v>0</v>
      </c>
      <c r="VTY1360" s="84">
        <f t="shared" si="989"/>
        <v>0</v>
      </c>
      <c r="VTZ1360" s="84">
        <f t="shared" si="989"/>
        <v>0</v>
      </c>
      <c r="VUA1360" s="84">
        <f t="shared" si="989"/>
        <v>0</v>
      </c>
      <c r="VUB1360" s="84">
        <f t="shared" si="989"/>
        <v>2000000</v>
      </c>
      <c r="VUC1360" s="84">
        <f t="shared" si="989"/>
        <v>0</v>
      </c>
      <c r="VUD1360" s="84">
        <f t="shared" si="989"/>
        <v>0</v>
      </c>
      <c r="VUE1360" s="84">
        <f t="shared" si="989"/>
        <v>2000000</v>
      </c>
      <c r="VUF1360" s="84">
        <f t="shared" si="989"/>
        <v>2000000</v>
      </c>
      <c r="VUL1360" s="84" t="s">
        <v>247</v>
      </c>
      <c r="VUM1360" s="84" t="s">
        <v>4692</v>
      </c>
      <c r="VUN1360" s="84">
        <f>VUN1356</f>
        <v>0</v>
      </c>
      <c r="VUO1360" s="84">
        <f t="shared" si="990"/>
        <v>0</v>
      </c>
      <c r="VUP1360" s="84">
        <f t="shared" si="990"/>
        <v>0</v>
      </c>
      <c r="VUQ1360" s="84">
        <f t="shared" si="990"/>
        <v>0</v>
      </c>
      <c r="VUR1360" s="84">
        <f t="shared" si="990"/>
        <v>2000000</v>
      </c>
      <c r="VUS1360" s="84">
        <f t="shared" si="990"/>
        <v>0</v>
      </c>
      <c r="VUT1360" s="84">
        <f t="shared" si="990"/>
        <v>0</v>
      </c>
      <c r="VUU1360" s="84">
        <f t="shared" si="990"/>
        <v>2000000</v>
      </c>
      <c r="VUV1360" s="84">
        <f t="shared" si="990"/>
        <v>2000000</v>
      </c>
      <c r="VVB1360" s="84" t="s">
        <v>247</v>
      </c>
      <c r="VVC1360" s="84" t="s">
        <v>4692</v>
      </c>
      <c r="VVD1360" s="84">
        <f>VVD1356</f>
        <v>0</v>
      </c>
      <c r="VVE1360" s="84">
        <f t="shared" si="990"/>
        <v>0</v>
      </c>
      <c r="VVF1360" s="84">
        <f t="shared" si="990"/>
        <v>0</v>
      </c>
      <c r="VVG1360" s="84">
        <f t="shared" si="990"/>
        <v>0</v>
      </c>
      <c r="VVH1360" s="84">
        <f t="shared" si="990"/>
        <v>2000000</v>
      </c>
      <c r="VVI1360" s="84">
        <f t="shared" si="990"/>
        <v>0</v>
      </c>
      <c r="VVJ1360" s="84">
        <f t="shared" si="990"/>
        <v>0</v>
      </c>
      <c r="VVK1360" s="84">
        <f t="shared" si="990"/>
        <v>2000000</v>
      </c>
      <c r="VVL1360" s="84">
        <f t="shared" si="990"/>
        <v>2000000</v>
      </c>
      <c r="VVR1360" s="84" t="s">
        <v>247</v>
      </c>
      <c r="VVS1360" s="84" t="s">
        <v>4692</v>
      </c>
      <c r="VVT1360" s="84">
        <f>VVT1356</f>
        <v>0</v>
      </c>
      <c r="VVU1360" s="84">
        <f t="shared" si="990"/>
        <v>0</v>
      </c>
      <c r="VVV1360" s="84">
        <f t="shared" si="990"/>
        <v>0</v>
      </c>
      <c r="VVW1360" s="84">
        <f t="shared" si="990"/>
        <v>0</v>
      </c>
      <c r="VVX1360" s="84">
        <f t="shared" si="990"/>
        <v>2000000</v>
      </c>
      <c r="VVY1360" s="84">
        <f t="shared" si="990"/>
        <v>0</v>
      </c>
      <c r="VVZ1360" s="84">
        <f t="shared" si="990"/>
        <v>0</v>
      </c>
      <c r="VWA1360" s="84">
        <f t="shared" si="990"/>
        <v>2000000</v>
      </c>
      <c r="VWB1360" s="84">
        <f t="shared" si="990"/>
        <v>2000000</v>
      </c>
      <c r="VWH1360" s="84" t="s">
        <v>247</v>
      </c>
      <c r="VWI1360" s="84" t="s">
        <v>4692</v>
      </c>
      <c r="VWJ1360" s="84">
        <f>VWJ1356</f>
        <v>0</v>
      </c>
      <c r="VWK1360" s="84">
        <f t="shared" si="990"/>
        <v>0</v>
      </c>
      <c r="VWL1360" s="84">
        <f t="shared" si="990"/>
        <v>0</v>
      </c>
      <c r="VWM1360" s="84">
        <f t="shared" si="990"/>
        <v>0</v>
      </c>
      <c r="VWN1360" s="84">
        <f t="shared" si="990"/>
        <v>2000000</v>
      </c>
      <c r="VWO1360" s="84">
        <f t="shared" si="990"/>
        <v>0</v>
      </c>
      <c r="VWP1360" s="84">
        <f t="shared" si="990"/>
        <v>0</v>
      </c>
      <c r="VWQ1360" s="84">
        <f t="shared" si="990"/>
        <v>2000000</v>
      </c>
      <c r="VWR1360" s="84">
        <f t="shared" si="990"/>
        <v>2000000</v>
      </c>
      <c r="VWX1360" s="84" t="s">
        <v>247</v>
      </c>
      <c r="VWY1360" s="84" t="s">
        <v>4692</v>
      </c>
      <c r="VWZ1360" s="84">
        <f>VWZ1356</f>
        <v>0</v>
      </c>
      <c r="VXA1360" s="84">
        <f t="shared" si="991"/>
        <v>0</v>
      </c>
      <c r="VXB1360" s="84">
        <f t="shared" si="991"/>
        <v>0</v>
      </c>
      <c r="VXC1360" s="84">
        <f t="shared" si="991"/>
        <v>0</v>
      </c>
      <c r="VXD1360" s="84">
        <f t="shared" si="991"/>
        <v>2000000</v>
      </c>
      <c r="VXE1360" s="84">
        <f t="shared" si="991"/>
        <v>0</v>
      </c>
      <c r="VXF1360" s="84">
        <f t="shared" si="991"/>
        <v>0</v>
      </c>
      <c r="VXG1360" s="84">
        <f t="shared" si="991"/>
        <v>2000000</v>
      </c>
      <c r="VXH1360" s="84">
        <f t="shared" si="991"/>
        <v>2000000</v>
      </c>
      <c r="VXN1360" s="84" t="s">
        <v>247</v>
      </c>
      <c r="VXO1360" s="84" t="s">
        <v>4692</v>
      </c>
      <c r="VXP1360" s="84">
        <f>VXP1356</f>
        <v>0</v>
      </c>
      <c r="VXQ1360" s="84">
        <f t="shared" si="991"/>
        <v>0</v>
      </c>
      <c r="VXR1360" s="84">
        <f t="shared" si="991"/>
        <v>0</v>
      </c>
      <c r="VXS1360" s="84">
        <f t="shared" si="991"/>
        <v>0</v>
      </c>
      <c r="VXT1360" s="84">
        <f t="shared" si="991"/>
        <v>2000000</v>
      </c>
      <c r="VXU1360" s="84">
        <f t="shared" si="991"/>
        <v>0</v>
      </c>
      <c r="VXV1360" s="84">
        <f t="shared" si="991"/>
        <v>0</v>
      </c>
      <c r="VXW1360" s="84">
        <f t="shared" si="991"/>
        <v>2000000</v>
      </c>
      <c r="VXX1360" s="84">
        <f t="shared" si="991"/>
        <v>2000000</v>
      </c>
      <c r="VYD1360" s="84" t="s">
        <v>247</v>
      </c>
      <c r="VYE1360" s="84" t="s">
        <v>4692</v>
      </c>
      <c r="VYF1360" s="84">
        <f>VYF1356</f>
        <v>0</v>
      </c>
      <c r="VYG1360" s="84">
        <f t="shared" si="991"/>
        <v>0</v>
      </c>
      <c r="VYH1360" s="84">
        <f t="shared" si="991"/>
        <v>0</v>
      </c>
      <c r="VYI1360" s="84">
        <f t="shared" si="991"/>
        <v>0</v>
      </c>
      <c r="VYJ1360" s="84">
        <f t="shared" si="991"/>
        <v>2000000</v>
      </c>
      <c r="VYK1360" s="84">
        <f t="shared" si="991"/>
        <v>0</v>
      </c>
      <c r="VYL1360" s="84">
        <f t="shared" si="991"/>
        <v>0</v>
      </c>
      <c r="VYM1360" s="84">
        <f t="shared" si="991"/>
        <v>2000000</v>
      </c>
      <c r="VYN1360" s="84">
        <f t="shared" si="991"/>
        <v>2000000</v>
      </c>
      <c r="VYT1360" s="84" t="s">
        <v>247</v>
      </c>
      <c r="VYU1360" s="84" t="s">
        <v>4692</v>
      </c>
      <c r="VYV1360" s="84">
        <f>VYV1356</f>
        <v>0</v>
      </c>
      <c r="VYW1360" s="84">
        <f t="shared" si="991"/>
        <v>0</v>
      </c>
      <c r="VYX1360" s="84">
        <f t="shared" si="991"/>
        <v>0</v>
      </c>
      <c r="VYY1360" s="84">
        <f t="shared" si="991"/>
        <v>0</v>
      </c>
      <c r="VYZ1360" s="84">
        <f t="shared" si="991"/>
        <v>2000000</v>
      </c>
      <c r="VZA1360" s="84">
        <f t="shared" si="991"/>
        <v>0</v>
      </c>
      <c r="VZB1360" s="84">
        <f t="shared" si="991"/>
        <v>0</v>
      </c>
      <c r="VZC1360" s="84">
        <f t="shared" si="991"/>
        <v>2000000</v>
      </c>
      <c r="VZD1360" s="84">
        <f t="shared" si="991"/>
        <v>2000000</v>
      </c>
      <c r="VZJ1360" s="84" t="s">
        <v>247</v>
      </c>
      <c r="VZK1360" s="84" t="s">
        <v>4692</v>
      </c>
      <c r="VZL1360" s="84">
        <f>VZL1356</f>
        <v>0</v>
      </c>
      <c r="VZM1360" s="84">
        <f t="shared" si="992"/>
        <v>0</v>
      </c>
      <c r="VZN1360" s="84">
        <f t="shared" si="992"/>
        <v>0</v>
      </c>
      <c r="VZO1360" s="84">
        <f t="shared" si="992"/>
        <v>0</v>
      </c>
      <c r="VZP1360" s="84">
        <f t="shared" si="992"/>
        <v>2000000</v>
      </c>
      <c r="VZQ1360" s="84">
        <f t="shared" si="992"/>
        <v>0</v>
      </c>
      <c r="VZR1360" s="84">
        <f t="shared" si="992"/>
        <v>0</v>
      </c>
      <c r="VZS1360" s="84">
        <f t="shared" si="992"/>
        <v>2000000</v>
      </c>
      <c r="VZT1360" s="84">
        <f t="shared" si="992"/>
        <v>2000000</v>
      </c>
      <c r="VZZ1360" s="84" t="s">
        <v>247</v>
      </c>
      <c r="WAA1360" s="84" t="s">
        <v>4692</v>
      </c>
      <c r="WAB1360" s="84">
        <f>WAB1356</f>
        <v>0</v>
      </c>
      <c r="WAC1360" s="84">
        <f t="shared" si="992"/>
        <v>0</v>
      </c>
      <c r="WAD1360" s="84">
        <f t="shared" si="992"/>
        <v>0</v>
      </c>
      <c r="WAE1360" s="84">
        <f t="shared" si="992"/>
        <v>0</v>
      </c>
      <c r="WAF1360" s="84">
        <f t="shared" si="992"/>
        <v>2000000</v>
      </c>
      <c r="WAG1360" s="84">
        <f t="shared" si="992"/>
        <v>0</v>
      </c>
      <c r="WAH1360" s="84">
        <f t="shared" si="992"/>
        <v>0</v>
      </c>
      <c r="WAI1360" s="84">
        <f t="shared" si="992"/>
        <v>2000000</v>
      </c>
      <c r="WAJ1360" s="84">
        <f t="shared" si="992"/>
        <v>2000000</v>
      </c>
      <c r="WAP1360" s="84" t="s">
        <v>247</v>
      </c>
      <c r="WAQ1360" s="84" t="s">
        <v>4692</v>
      </c>
      <c r="WAR1360" s="84">
        <f>WAR1356</f>
        <v>0</v>
      </c>
      <c r="WAS1360" s="84">
        <f t="shared" si="992"/>
        <v>0</v>
      </c>
      <c r="WAT1360" s="84">
        <f t="shared" si="992"/>
        <v>0</v>
      </c>
      <c r="WAU1360" s="84">
        <f t="shared" si="992"/>
        <v>0</v>
      </c>
      <c r="WAV1360" s="84">
        <f t="shared" si="992"/>
        <v>2000000</v>
      </c>
      <c r="WAW1360" s="84">
        <f t="shared" si="992"/>
        <v>0</v>
      </c>
      <c r="WAX1360" s="84">
        <f t="shared" si="992"/>
        <v>0</v>
      </c>
      <c r="WAY1360" s="84">
        <f t="shared" si="992"/>
        <v>2000000</v>
      </c>
      <c r="WAZ1360" s="84">
        <f t="shared" si="992"/>
        <v>2000000</v>
      </c>
      <c r="WBF1360" s="84" t="s">
        <v>247</v>
      </c>
      <c r="WBG1360" s="84" t="s">
        <v>4692</v>
      </c>
      <c r="WBH1360" s="84">
        <f>WBH1356</f>
        <v>0</v>
      </c>
      <c r="WBI1360" s="84">
        <f t="shared" si="992"/>
        <v>0</v>
      </c>
      <c r="WBJ1360" s="84">
        <f t="shared" si="992"/>
        <v>0</v>
      </c>
      <c r="WBK1360" s="84">
        <f t="shared" si="992"/>
        <v>0</v>
      </c>
      <c r="WBL1360" s="84">
        <f t="shared" si="992"/>
        <v>2000000</v>
      </c>
      <c r="WBM1360" s="84">
        <f t="shared" si="992"/>
        <v>0</v>
      </c>
      <c r="WBN1360" s="84">
        <f t="shared" si="992"/>
        <v>0</v>
      </c>
      <c r="WBO1360" s="84">
        <f t="shared" si="992"/>
        <v>2000000</v>
      </c>
      <c r="WBP1360" s="84">
        <f t="shared" si="992"/>
        <v>2000000</v>
      </c>
      <c r="WBV1360" s="84" t="s">
        <v>247</v>
      </c>
      <c r="WBW1360" s="84" t="s">
        <v>4692</v>
      </c>
      <c r="WBX1360" s="84">
        <f>WBX1356</f>
        <v>0</v>
      </c>
      <c r="WBY1360" s="84">
        <f t="shared" si="993"/>
        <v>0</v>
      </c>
      <c r="WBZ1360" s="84">
        <f t="shared" si="993"/>
        <v>0</v>
      </c>
      <c r="WCA1360" s="84">
        <f t="shared" si="993"/>
        <v>0</v>
      </c>
      <c r="WCB1360" s="84">
        <f t="shared" si="993"/>
        <v>2000000</v>
      </c>
      <c r="WCC1360" s="84">
        <f t="shared" si="993"/>
        <v>0</v>
      </c>
      <c r="WCD1360" s="84">
        <f t="shared" si="993"/>
        <v>0</v>
      </c>
      <c r="WCE1360" s="84">
        <f t="shared" si="993"/>
        <v>2000000</v>
      </c>
      <c r="WCF1360" s="84">
        <f t="shared" si="993"/>
        <v>2000000</v>
      </c>
      <c r="WCL1360" s="84" t="s">
        <v>247</v>
      </c>
      <c r="WCM1360" s="84" t="s">
        <v>4692</v>
      </c>
      <c r="WCN1360" s="84">
        <f>WCN1356</f>
        <v>0</v>
      </c>
      <c r="WCO1360" s="84">
        <f t="shared" si="993"/>
        <v>0</v>
      </c>
      <c r="WCP1360" s="84">
        <f t="shared" si="993"/>
        <v>0</v>
      </c>
      <c r="WCQ1360" s="84">
        <f t="shared" si="993"/>
        <v>0</v>
      </c>
      <c r="WCR1360" s="84">
        <f t="shared" si="993"/>
        <v>2000000</v>
      </c>
      <c r="WCS1360" s="84">
        <f t="shared" si="993"/>
        <v>0</v>
      </c>
      <c r="WCT1360" s="84">
        <f t="shared" si="993"/>
        <v>0</v>
      </c>
      <c r="WCU1360" s="84">
        <f t="shared" si="993"/>
        <v>2000000</v>
      </c>
      <c r="WCV1360" s="84">
        <f t="shared" si="993"/>
        <v>2000000</v>
      </c>
      <c r="WDB1360" s="84" t="s">
        <v>247</v>
      </c>
      <c r="WDC1360" s="84" t="s">
        <v>4692</v>
      </c>
      <c r="WDD1360" s="84">
        <f>WDD1356</f>
        <v>0</v>
      </c>
      <c r="WDE1360" s="84">
        <f t="shared" si="993"/>
        <v>0</v>
      </c>
      <c r="WDF1360" s="84">
        <f t="shared" si="993"/>
        <v>0</v>
      </c>
      <c r="WDG1360" s="84">
        <f t="shared" si="993"/>
        <v>0</v>
      </c>
      <c r="WDH1360" s="84">
        <f t="shared" si="993"/>
        <v>2000000</v>
      </c>
      <c r="WDI1360" s="84">
        <f t="shared" si="993"/>
        <v>0</v>
      </c>
      <c r="WDJ1360" s="84">
        <f t="shared" si="993"/>
        <v>0</v>
      </c>
      <c r="WDK1360" s="84">
        <f t="shared" si="993"/>
        <v>2000000</v>
      </c>
      <c r="WDL1360" s="84">
        <f t="shared" si="993"/>
        <v>2000000</v>
      </c>
      <c r="WDR1360" s="84" t="s">
        <v>247</v>
      </c>
      <c r="WDS1360" s="84" t="s">
        <v>4692</v>
      </c>
      <c r="WDT1360" s="84">
        <f>WDT1356</f>
        <v>0</v>
      </c>
      <c r="WDU1360" s="84">
        <f t="shared" si="993"/>
        <v>0</v>
      </c>
      <c r="WDV1360" s="84">
        <f t="shared" si="993"/>
        <v>0</v>
      </c>
      <c r="WDW1360" s="84">
        <f t="shared" si="993"/>
        <v>0</v>
      </c>
      <c r="WDX1360" s="84">
        <f t="shared" si="993"/>
        <v>2000000</v>
      </c>
      <c r="WDY1360" s="84">
        <f t="shared" si="993"/>
        <v>0</v>
      </c>
      <c r="WDZ1360" s="84">
        <f t="shared" si="993"/>
        <v>0</v>
      </c>
      <c r="WEA1360" s="84">
        <f t="shared" si="993"/>
        <v>2000000</v>
      </c>
      <c r="WEB1360" s="84">
        <f t="shared" si="993"/>
        <v>2000000</v>
      </c>
      <c r="WEH1360" s="84" t="s">
        <v>247</v>
      </c>
      <c r="WEI1360" s="84" t="s">
        <v>4692</v>
      </c>
      <c r="WEJ1360" s="84">
        <f>WEJ1356</f>
        <v>0</v>
      </c>
      <c r="WEK1360" s="84">
        <f t="shared" si="994"/>
        <v>0</v>
      </c>
      <c r="WEL1360" s="84">
        <f t="shared" si="994"/>
        <v>0</v>
      </c>
      <c r="WEM1360" s="84">
        <f t="shared" si="994"/>
        <v>0</v>
      </c>
      <c r="WEN1360" s="84">
        <f t="shared" si="994"/>
        <v>2000000</v>
      </c>
      <c r="WEO1360" s="84">
        <f t="shared" si="994"/>
        <v>0</v>
      </c>
      <c r="WEP1360" s="84">
        <f t="shared" si="994"/>
        <v>0</v>
      </c>
      <c r="WEQ1360" s="84">
        <f t="shared" si="994"/>
        <v>2000000</v>
      </c>
      <c r="WER1360" s="84">
        <f t="shared" si="994"/>
        <v>2000000</v>
      </c>
      <c r="WEX1360" s="84" t="s">
        <v>247</v>
      </c>
      <c r="WEY1360" s="84" t="s">
        <v>4692</v>
      </c>
      <c r="WEZ1360" s="84">
        <f>WEZ1356</f>
        <v>0</v>
      </c>
      <c r="WFA1360" s="84">
        <f t="shared" si="994"/>
        <v>0</v>
      </c>
      <c r="WFB1360" s="84">
        <f t="shared" si="994"/>
        <v>0</v>
      </c>
      <c r="WFC1360" s="84">
        <f t="shared" si="994"/>
        <v>0</v>
      </c>
      <c r="WFD1360" s="84">
        <f t="shared" si="994"/>
        <v>2000000</v>
      </c>
      <c r="WFE1360" s="84">
        <f t="shared" si="994"/>
        <v>0</v>
      </c>
      <c r="WFF1360" s="84">
        <f t="shared" si="994"/>
        <v>0</v>
      </c>
      <c r="WFG1360" s="84">
        <f t="shared" si="994"/>
        <v>2000000</v>
      </c>
      <c r="WFH1360" s="84">
        <f t="shared" si="994"/>
        <v>2000000</v>
      </c>
      <c r="WFN1360" s="84" t="s">
        <v>247</v>
      </c>
      <c r="WFO1360" s="84" t="s">
        <v>4692</v>
      </c>
      <c r="WFP1360" s="84">
        <f>WFP1356</f>
        <v>0</v>
      </c>
      <c r="WFQ1360" s="84">
        <f t="shared" si="994"/>
        <v>0</v>
      </c>
      <c r="WFR1360" s="84">
        <f t="shared" si="994"/>
        <v>0</v>
      </c>
      <c r="WFS1360" s="84">
        <f t="shared" si="994"/>
        <v>0</v>
      </c>
      <c r="WFT1360" s="84">
        <f t="shared" si="994"/>
        <v>2000000</v>
      </c>
      <c r="WFU1360" s="84">
        <f t="shared" si="994"/>
        <v>0</v>
      </c>
      <c r="WFV1360" s="84">
        <f t="shared" si="994"/>
        <v>0</v>
      </c>
      <c r="WFW1360" s="84">
        <f t="shared" si="994"/>
        <v>2000000</v>
      </c>
      <c r="WFX1360" s="84">
        <f t="shared" si="994"/>
        <v>2000000</v>
      </c>
      <c r="WGD1360" s="84" t="s">
        <v>247</v>
      </c>
      <c r="WGE1360" s="84" t="s">
        <v>4692</v>
      </c>
      <c r="WGF1360" s="84">
        <f>WGF1356</f>
        <v>0</v>
      </c>
      <c r="WGG1360" s="84">
        <f t="shared" si="994"/>
        <v>0</v>
      </c>
      <c r="WGH1360" s="84">
        <f t="shared" si="994"/>
        <v>0</v>
      </c>
      <c r="WGI1360" s="84">
        <f t="shared" si="994"/>
        <v>0</v>
      </c>
      <c r="WGJ1360" s="84">
        <f t="shared" si="994"/>
        <v>2000000</v>
      </c>
      <c r="WGK1360" s="84">
        <f t="shared" si="994"/>
        <v>0</v>
      </c>
      <c r="WGL1360" s="84">
        <f t="shared" si="994"/>
        <v>0</v>
      </c>
      <c r="WGM1360" s="84">
        <f t="shared" si="994"/>
        <v>2000000</v>
      </c>
      <c r="WGN1360" s="84">
        <f t="shared" si="994"/>
        <v>2000000</v>
      </c>
      <c r="WGT1360" s="84" t="s">
        <v>247</v>
      </c>
      <c r="WGU1360" s="84" t="s">
        <v>4692</v>
      </c>
      <c r="WGV1360" s="84">
        <f>WGV1356</f>
        <v>0</v>
      </c>
      <c r="WGW1360" s="84">
        <f t="shared" si="995"/>
        <v>0</v>
      </c>
      <c r="WGX1360" s="84">
        <f t="shared" si="995"/>
        <v>0</v>
      </c>
      <c r="WGY1360" s="84">
        <f t="shared" si="995"/>
        <v>0</v>
      </c>
      <c r="WGZ1360" s="84">
        <f t="shared" si="995"/>
        <v>2000000</v>
      </c>
      <c r="WHA1360" s="84">
        <f t="shared" si="995"/>
        <v>0</v>
      </c>
      <c r="WHB1360" s="84">
        <f t="shared" si="995"/>
        <v>0</v>
      </c>
      <c r="WHC1360" s="84">
        <f t="shared" si="995"/>
        <v>2000000</v>
      </c>
      <c r="WHD1360" s="84">
        <f t="shared" si="995"/>
        <v>2000000</v>
      </c>
      <c r="WHJ1360" s="84" t="s">
        <v>247</v>
      </c>
      <c r="WHK1360" s="84" t="s">
        <v>4692</v>
      </c>
      <c r="WHL1360" s="84">
        <f>WHL1356</f>
        <v>0</v>
      </c>
      <c r="WHM1360" s="84">
        <f t="shared" si="995"/>
        <v>0</v>
      </c>
      <c r="WHN1360" s="84">
        <f t="shared" si="995"/>
        <v>0</v>
      </c>
      <c r="WHO1360" s="84">
        <f t="shared" si="995"/>
        <v>0</v>
      </c>
      <c r="WHP1360" s="84">
        <f t="shared" si="995"/>
        <v>2000000</v>
      </c>
      <c r="WHQ1360" s="84">
        <f t="shared" si="995"/>
        <v>0</v>
      </c>
      <c r="WHR1360" s="84">
        <f t="shared" si="995"/>
        <v>0</v>
      </c>
      <c r="WHS1360" s="84">
        <f t="shared" si="995"/>
        <v>2000000</v>
      </c>
      <c r="WHT1360" s="84">
        <f t="shared" si="995"/>
        <v>2000000</v>
      </c>
      <c r="WHZ1360" s="84" t="s">
        <v>247</v>
      </c>
      <c r="WIA1360" s="84" t="s">
        <v>4692</v>
      </c>
      <c r="WIB1360" s="84">
        <f>WIB1356</f>
        <v>0</v>
      </c>
      <c r="WIC1360" s="84">
        <f t="shared" si="995"/>
        <v>0</v>
      </c>
      <c r="WID1360" s="84">
        <f t="shared" si="995"/>
        <v>0</v>
      </c>
      <c r="WIE1360" s="84">
        <f t="shared" si="995"/>
        <v>0</v>
      </c>
      <c r="WIF1360" s="84">
        <f t="shared" si="995"/>
        <v>2000000</v>
      </c>
      <c r="WIG1360" s="84">
        <f t="shared" si="995"/>
        <v>0</v>
      </c>
      <c r="WIH1360" s="84">
        <f t="shared" si="995"/>
        <v>0</v>
      </c>
      <c r="WII1360" s="84">
        <f t="shared" si="995"/>
        <v>2000000</v>
      </c>
      <c r="WIJ1360" s="84">
        <f t="shared" si="995"/>
        <v>2000000</v>
      </c>
      <c r="WIP1360" s="84" t="s">
        <v>247</v>
      </c>
      <c r="WIQ1360" s="84" t="s">
        <v>4692</v>
      </c>
      <c r="WIR1360" s="84">
        <f>WIR1356</f>
        <v>0</v>
      </c>
      <c r="WIS1360" s="84">
        <f t="shared" si="995"/>
        <v>0</v>
      </c>
      <c r="WIT1360" s="84">
        <f t="shared" si="995"/>
        <v>0</v>
      </c>
      <c r="WIU1360" s="84">
        <f t="shared" si="995"/>
        <v>0</v>
      </c>
      <c r="WIV1360" s="84">
        <f t="shared" si="995"/>
        <v>2000000</v>
      </c>
      <c r="WIW1360" s="84">
        <f t="shared" si="995"/>
        <v>0</v>
      </c>
      <c r="WIX1360" s="84">
        <f t="shared" si="995"/>
        <v>0</v>
      </c>
      <c r="WIY1360" s="84">
        <f t="shared" si="995"/>
        <v>2000000</v>
      </c>
      <c r="WIZ1360" s="84">
        <f t="shared" si="995"/>
        <v>2000000</v>
      </c>
      <c r="WJF1360" s="84" t="s">
        <v>247</v>
      </c>
      <c r="WJG1360" s="84" t="s">
        <v>4692</v>
      </c>
      <c r="WJH1360" s="84">
        <f>WJH1356</f>
        <v>0</v>
      </c>
      <c r="WJI1360" s="84">
        <f t="shared" si="996"/>
        <v>0</v>
      </c>
      <c r="WJJ1360" s="84">
        <f t="shared" si="996"/>
        <v>0</v>
      </c>
      <c r="WJK1360" s="84">
        <f t="shared" si="996"/>
        <v>0</v>
      </c>
      <c r="WJL1360" s="84">
        <f t="shared" si="996"/>
        <v>2000000</v>
      </c>
      <c r="WJM1360" s="84">
        <f t="shared" si="996"/>
        <v>0</v>
      </c>
      <c r="WJN1360" s="84">
        <f t="shared" si="996"/>
        <v>0</v>
      </c>
      <c r="WJO1360" s="84">
        <f t="shared" si="996"/>
        <v>2000000</v>
      </c>
      <c r="WJP1360" s="84">
        <f t="shared" si="996"/>
        <v>2000000</v>
      </c>
      <c r="WJV1360" s="84" t="s">
        <v>247</v>
      </c>
      <c r="WJW1360" s="84" t="s">
        <v>4692</v>
      </c>
      <c r="WJX1360" s="84">
        <f>WJX1356</f>
        <v>0</v>
      </c>
      <c r="WJY1360" s="84">
        <f t="shared" si="996"/>
        <v>0</v>
      </c>
      <c r="WJZ1360" s="84">
        <f t="shared" si="996"/>
        <v>0</v>
      </c>
      <c r="WKA1360" s="84">
        <f t="shared" si="996"/>
        <v>0</v>
      </c>
      <c r="WKB1360" s="84">
        <f t="shared" si="996"/>
        <v>2000000</v>
      </c>
      <c r="WKC1360" s="84">
        <f t="shared" si="996"/>
        <v>0</v>
      </c>
      <c r="WKD1360" s="84">
        <f t="shared" si="996"/>
        <v>0</v>
      </c>
      <c r="WKE1360" s="84">
        <f t="shared" si="996"/>
        <v>2000000</v>
      </c>
      <c r="WKF1360" s="84">
        <f t="shared" si="996"/>
        <v>2000000</v>
      </c>
      <c r="WKL1360" s="84" t="s">
        <v>247</v>
      </c>
      <c r="WKM1360" s="84" t="s">
        <v>4692</v>
      </c>
      <c r="WKN1360" s="84">
        <f>WKN1356</f>
        <v>0</v>
      </c>
      <c r="WKO1360" s="84">
        <f t="shared" si="996"/>
        <v>0</v>
      </c>
      <c r="WKP1360" s="84">
        <f t="shared" si="996"/>
        <v>0</v>
      </c>
      <c r="WKQ1360" s="84">
        <f t="shared" si="996"/>
        <v>0</v>
      </c>
      <c r="WKR1360" s="84">
        <f t="shared" si="996"/>
        <v>2000000</v>
      </c>
      <c r="WKS1360" s="84">
        <f t="shared" si="996"/>
        <v>0</v>
      </c>
      <c r="WKT1360" s="84">
        <f t="shared" si="996"/>
        <v>0</v>
      </c>
      <c r="WKU1360" s="84">
        <f t="shared" si="996"/>
        <v>2000000</v>
      </c>
      <c r="WKV1360" s="84">
        <f t="shared" si="996"/>
        <v>2000000</v>
      </c>
      <c r="WLB1360" s="84" t="s">
        <v>247</v>
      </c>
      <c r="WLC1360" s="84" t="s">
        <v>4692</v>
      </c>
      <c r="WLD1360" s="84">
        <f>WLD1356</f>
        <v>0</v>
      </c>
      <c r="WLE1360" s="84">
        <f t="shared" si="996"/>
        <v>0</v>
      </c>
      <c r="WLF1360" s="84">
        <f t="shared" si="996"/>
        <v>0</v>
      </c>
      <c r="WLG1360" s="84">
        <f t="shared" si="996"/>
        <v>0</v>
      </c>
      <c r="WLH1360" s="84">
        <f t="shared" si="996"/>
        <v>2000000</v>
      </c>
      <c r="WLI1360" s="84">
        <f t="shared" si="996"/>
        <v>0</v>
      </c>
      <c r="WLJ1360" s="84">
        <f t="shared" si="996"/>
        <v>0</v>
      </c>
      <c r="WLK1360" s="84">
        <f t="shared" si="996"/>
        <v>2000000</v>
      </c>
      <c r="WLL1360" s="84">
        <f t="shared" si="996"/>
        <v>2000000</v>
      </c>
      <c r="WLR1360" s="84" t="s">
        <v>247</v>
      </c>
      <c r="WLS1360" s="84" t="s">
        <v>4692</v>
      </c>
      <c r="WLT1360" s="84">
        <f>WLT1356</f>
        <v>0</v>
      </c>
      <c r="WLU1360" s="84">
        <f t="shared" si="997"/>
        <v>0</v>
      </c>
      <c r="WLV1360" s="84">
        <f t="shared" si="997"/>
        <v>0</v>
      </c>
      <c r="WLW1360" s="84">
        <f t="shared" si="997"/>
        <v>0</v>
      </c>
      <c r="WLX1360" s="84">
        <f t="shared" si="997"/>
        <v>2000000</v>
      </c>
      <c r="WLY1360" s="84">
        <f t="shared" si="997"/>
        <v>0</v>
      </c>
      <c r="WLZ1360" s="84">
        <f t="shared" si="997"/>
        <v>0</v>
      </c>
      <c r="WMA1360" s="84">
        <f t="shared" si="997"/>
        <v>2000000</v>
      </c>
      <c r="WMB1360" s="84">
        <f t="shared" si="997"/>
        <v>2000000</v>
      </c>
      <c r="WMH1360" s="84" t="s">
        <v>247</v>
      </c>
      <c r="WMI1360" s="84" t="s">
        <v>4692</v>
      </c>
      <c r="WMJ1360" s="84">
        <f>WMJ1356</f>
        <v>0</v>
      </c>
      <c r="WMK1360" s="84">
        <f t="shared" si="997"/>
        <v>0</v>
      </c>
      <c r="WML1360" s="84">
        <f t="shared" si="997"/>
        <v>0</v>
      </c>
      <c r="WMM1360" s="84">
        <f t="shared" si="997"/>
        <v>0</v>
      </c>
      <c r="WMN1360" s="84">
        <f t="shared" si="997"/>
        <v>2000000</v>
      </c>
      <c r="WMO1360" s="84">
        <f t="shared" si="997"/>
        <v>0</v>
      </c>
      <c r="WMP1360" s="84">
        <f t="shared" si="997"/>
        <v>0</v>
      </c>
      <c r="WMQ1360" s="84">
        <f t="shared" si="997"/>
        <v>2000000</v>
      </c>
      <c r="WMR1360" s="84">
        <f t="shared" si="997"/>
        <v>2000000</v>
      </c>
      <c r="WMX1360" s="84" t="s">
        <v>247</v>
      </c>
      <c r="WMY1360" s="84" t="s">
        <v>4692</v>
      </c>
      <c r="WMZ1360" s="84">
        <f>WMZ1356</f>
        <v>0</v>
      </c>
      <c r="WNA1360" s="84">
        <f t="shared" si="997"/>
        <v>0</v>
      </c>
      <c r="WNB1360" s="84">
        <f t="shared" si="997"/>
        <v>0</v>
      </c>
      <c r="WNC1360" s="84">
        <f t="shared" si="997"/>
        <v>0</v>
      </c>
      <c r="WND1360" s="84">
        <f t="shared" si="997"/>
        <v>2000000</v>
      </c>
      <c r="WNE1360" s="84">
        <f t="shared" si="997"/>
        <v>0</v>
      </c>
      <c r="WNF1360" s="84">
        <f t="shared" si="997"/>
        <v>0</v>
      </c>
      <c r="WNG1360" s="84">
        <f t="shared" si="997"/>
        <v>2000000</v>
      </c>
      <c r="WNH1360" s="84">
        <f t="shared" si="997"/>
        <v>2000000</v>
      </c>
      <c r="WNN1360" s="84" t="s">
        <v>247</v>
      </c>
      <c r="WNO1360" s="84" t="s">
        <v>4692</v>
      </c>
      <c r="WNP1360" s="84">
        <f>WNP1356</f>
        <v>0</v>
      </c>
      <c r="WNQ1360" s="84">
        <f t="shared" si="997"/>
        <v>0</v>
      </c>
      <c r="WNR1360" s="84">
        <f t="shared" si="997"/>
        <v>0</v>
      </c>
      <c r="WNS1360" s="84">
        <f t="shared" si="997"/>
        <v>0</v>
      </c>
      <c r="WNT1360" s="84">
        <f t="shared" si="997"/>
        <v>2000000</v>
      </c>
      <c r="WNU1360" s="84">
        <f t="shared" si="997"/>
        <v>0</v>
      </c>
      <c r="WNV1360" s="84">
        <f t="shared" si="997"/>
        <v>0</v>
      </c>
      <c r="WNW1360" s="84">
        <f t="shared" si="997"/>
        <v>2000000</v>
      </c>
      <c r="WNX1360" s="84">
        <f t="shared" si="997"/>
        <v>2000000</v>
      </c>
      <c r="WOD1360" s="84" t="s">
        <v>247</v>
      </c>
      <c r="WOE1360" s="84" t="s">
        <v>4692</v>
      </c>
      <c r="WOF1360" s="84">
        <f>WOF1356</f>
        <v>0</v>
      </c>
      <c r="WOG1360" s="84">
        <f t="shared" si="998"/>
        <v>0</v>
      </c>
      <c r="WOH1360" s="84">
        <f t="shared" si="998"/>
        <v>0</v>
      </c>
      <c r="WOI1360" s="84">
        <f t="shared" si="998"/>
        <v>0</v>
      </c>
      <c r="WOJ1360" s="84">
        <f t="shared" si="998"/>
        <v>2000000</v>
      </c>
      <c r="WOK1360" s="84">
        <f t="shared" si="998"/>
        <v>0</v>
      </c>
      <c r="WOL1360" s="84">
        <f t="shared" si="998"/>
        <v>0</v>
      </c>
      <c r="WOM1360" s="84">
        <f t="shared" si="998"/>
        <v>2000000</v>
      </c>
      <c r="WON1360" s="84">
        <f t="shared" si="998"/>
        <v>2000000</v>
      </c>
      <c r="WOT1360" s="84" t="s">
        <v>247</v>
      </c>
      <c r="WOU1360" s="84" t="s">
        <v>4692</v>
      </c>
      <c r="WOV1360" s="84">
        <f>WOV1356</f>
        <v>0</v>
      </c>
      <c r="WOW1360" s="84">
        <f t="shared" si="998"/>
        <v>0</v>
      </c>
      <c r="WOX1360" s="84">
        <f t="shared" si="998"/>
        <v>0</v>
      </c>
      <c r="WOY1360" s="84">
        <f t="shared" si="998"/>
        <v>0</v>
      </c>
      <c r="WOZ1360" s="84">
        <f t="shared" si="998"/>
        <v>2000000</v>
      </c>
      <c r="WPA1360" s="84">
        <f t="shared" si="998"/>
        <v>0</v>
      </c>
      <c r="WPB1360" s="84">
        <f t="shared" si="998"/>
        <v>0</v>
      </c>
      <c r="WPC1360" s="84">
        <f t="shared" si="998"/>
        <v>2000000</v>
      </c>
      <c r="WPD1360" s="84">
        <f t="shared" si="998"/>
        <v>2000000</v>
      </c>
      <c r="WPJ1360" s="84" t="s">
        <v>247</v>
      </c>
      <c r="WPK1360" s="84" t="s">
        <v>4692</v>
      </c>
      <c r="WPL1360" s="84">
        <f>WPL1356</f>
        <v>0</v>
      </c>
      <c r="WPM1360" s="84">
        <f t="shared" si="998"/>
        <v>0</v>
      </c>
      <c r="WPN1360" s="84">
        <f t="shared" si="998"/>
        <v>0</v>
      </c>
      <c r="WPO1360" s="84">
        <f t="shared" si="998"/>
        <v>0</v>
      </c>
      <c r="WPP1360" s="84">
        <f t="shared" si="998"/>
        <v>2000000</v>
      </c>
      <c r="WPQ1360" s="84">
        <f t="shared" si="998"/>
        <v>0</v>
      </c>
      <c r="WPR1360" s="84">
        <f t="shared" si="998"/>
        <v>0</v>
      </c>
      <c r="WPS1360" s="84">
        <f t="shared" si="998"/>
        <v>2000000</v>
      </c>
      <c r="WPT1360" s="84">
        <f t="shared" si="998"/>
        <v>2000000</v>
      </c>
      <c r="WPZ1360" s="84" t="s">
        <v>247</v>
      </c>
      <c r="WQA1360" s="84" t="s">
        <v>4692</v>
      </c>
      <c r="WQB1360" s="84">
        <f>WQB1356</f>
        <v>0</v>
      </c>
      <c r="WQC1360" s="84">
        <f t="shared" si="998"/>
        <v>0</v>
      </c>
      <c r="WQD1360" s="84">
        <f t="shared" si="998"/>
        <v>0</v>
      </c>
      <c r="WQE1360" s="84">
        <f t="shared" si="998"/>
        <v>0</v>
      </c>
      <c r="WQF1360" s="84">
        <f t="shared" si="998"/>
        <v>2000000</v>
      </c>
      <c r="WQG1360" s="84">
        <f t="shared" si="998"/>
        <v>0</v>
      </c>
      <c r="WQH1360" s="84">
        <f t="shared" si="998"/>
        <v>0</v>
      </c>
      <c r="WQI1360" s="84">
        <f t="shared" si="998"/>
        <v>2000000</v>
      </c>
      <c r="WQJ1360" s="84">
        <f t="shared" si="998"/>
        <v>2000000</v>
      </c>
      <c r="WQP1360" s="84" t="s">
        <v>247</v>
      </c>
      <c r="WQQ1360" s="84" t="s">
        <v>4692</v>
      </c>
      <c r="WQR1360" s="84">
        <f>WQR1356</f>
        <v>0</v>
      </c>
      <c r="WQS1360" s="84">
        <f t="shared" si="999"/>
        <v>0</v>
      </c>
      <c r="WQT1360" s="84">
        <f t="shared" si="999"/>
        <v>0</v>
      </c>
      <c r="WQU1360" s="84">
        <f t="shared" si="999"/>
        <v>0</v>
      </c>
      <c r="WQV1360" s="84">
        <f t="shared" si="999"/>
        <v>2000000</v>
      </c>
      <c r="WQW1360" s="84">
        <f t="shared" si="999"/>
        <v>0</v>
      </c>
      <c r="WQX1360" s="84">
        <f t="shared" si="999"/>
        <v>0</v>
      </c>
      <c r="WQY1360" s="84">
        <f t="shared" si="999"/>
        <v>2000000</v>
      </c>
      <c r="WQZ1360" s="84">
        <f t="shared" si="999"/>
        <v>2000000</v>
      </c>
      <c r="WRF1360" s="84" t="s">
        <v>247</v>
      </c>
      <c r="WRG1360" s="84" t="s">
        <v>4692</v>
      </c>
      <c r="WRH1360" s="84">
        <f>WRH1356</f>
        <v>0</v>
      </c>
      <c r="WRI1360" s="84">
        <f t="shared" si="999"/>
        <v>0</v>
      </c>
      <c r="WRJ1360" s="84">
        <f t="shared" si="999"/>
        <v>0</v>
      </c>
      <c r="WRK1360" s="84">
        <f t="shared" si="999"/>
        <v>0</v>
      </c>
      <c r="WRL1360" s="84">
        <f t="shared" si="999"/>
        <v>2000000</v>
      </c>
      <c r="WRM1360" s="84">
        <f t="shared" si="999"/>
        <v>0</v>
      </c>
      <c r="WRN1360" s="84">
        <f t="shared" si="999"/>
        <v>0</v>
      </c>
      <c r="WRO1360" s="84">
        <f t="shared" si="999"/>
        <v>2000000</v>
      </c>
      <c r="WRP1360" s="84">
        <f t="shared" si="999"/>
        <v>2000000</v>
      </c>
      <c r="WRV1360" s="84" t="s">
        <v>247</v>
      </c>
      <c r="WRW1360" s="84" t="s">
        <v>4692</v>
      </c>
      <c r="WRX1360" s="84">
        <f>WRX1356</f>
        <v>0</v>
      </c>
      <c r="WRY1360" s="84">
        <f t="shared" si="999"/>
        <v>0</v>
      </c>
      <c r="WRZ1360" s="84">
        <f t="shared" si="999"/>
        <v>0</v>
      </c>
      <c r="WSA1360" s="84">
        <f t="shared" si="999"/>
        <v>0</v>
      </c>
      <c r="WSB1360" s="84">
        <f t="shared" si="999"/>
        <v>2000000</v>
      </c>
      <c r="WSC1360" s="84">
        <f t="shared" si="999"/>
        <v>0</v>
      </c>
      <c r="WSD1360" s="84">
        <f t="shared" si="999"/>
        <v>0</v>
      </c>
      <c r="WSE1360" s="84">
        <f t="shared" si="999"/>
        <v>2000000</v>
      </c>
      <c r="WSF1360" s="84">
        <f t="shared" si="999"/>
        <v>2000000</v>
      </c>
      <c r="WSL1360" s="84" t="s">
        <v>247</v>
      </c>
      <c r="WSM1360" s="84" t="s">
        <v>4692</v>
      </c>
      <c r="WSN1360" s="84">
        <f>WSN1356</f>
        <v>0</v>
      </c>
      <c r="WSO1360" s="84">
        <f t="shared" si="999"/>
        <v>0</v>
      </c>
      <c r="WSP1360" s="84">
        <f t="shared" si="999"/>
        <v>0</v>
      </c>
      <c r="WSQ1360" s="84">
        <f t="shared" si="999"/>
        <v>0</v>
      </c>
      <c r="WSR1360" s="84">
        <f t="shared" si="999"/>
        <v>2000000</v>
      </c>
      <c r="WSS1360" s="84">
        <f t="shared" si="999"/>
        <v>0</v>
      </c>
      <c r="WST1360" s="84">
        <f t="shared" si="999"/>
        <v>0</v>
      </c>
      <c r="WSU1360" s="84">
        <f t="shared" si="999"/>
        <v>2000000</v>
      </c>
      <c r="WSV1360" s="84">
        <f t="shared" si="999"/>
        <v>2000000</v>
      </c>
      <c r="WTB1360" s="84" t="s">
        <v>247</v>
      </c>
      <c r="WTC1360" s="84" t="s">
        <v>4692</v>
      </c>
      <c r="WTD1360" s="84">
        <f>WTD1356</f>
        <v>0</v>
      </c>
      <c r="WTE1360" s="84">
        <f t="shared" si="1000"/>
        <v>0</v>
      </c>
      <c r="WTF1360" s="84">
        <f t="shared" si="1000"/>
        <v>0</v>
      </c>
      <c r="WTG1360" s="84">
        <f t="shared" si="1000"/>
        <v>0</v>
      </c>
      <c r="WTH1360" s="84">
        <f t="shared" si="1000"/>
        <v>2000000</v>
      </c>
      <c r="WTI1360" s="84">
        <f t="shared" si="1000"/>
        <v>0</v>
      </c>
      <c r="WTJ1360" s="84">
        <f t="shared" si="1000"/>
        <v>0</v>
      </c>
      <c r="WTK1360" s="84">
        <f t="shared" si="1000"/>
        <v>2000000</v>
      </c>
      <c r="WTL1360" s="84">
        <f t="shared" si="1000"/>
        <v>2000000</v>
      </c>
      <c r="WTR1360" s="84" t="s">
        <v>247</v>
      </c>
      <c r="WTS1360" s="84" t="s">
        <v>4692</v>
      </c>
      <c r="WTT1360" s="84">
        <f>WTT1356</f>
        <v>0</v>
      </c>
      <c r="WTU1360" s="84">
        <f t="shared" si="1000"/>
        <v>0</v>
      </c>
      <c r="WTV1360" s="84">
        <f t="shared" si="1000"/>
        <v>0</v>
      </c>
      <c r="WTW1360" s="84">
        <f t="shared" si="1000"/>
        <v>0</v>
      </c>
      <c r="WTX1360" s="84">
        <f t="shared" si="1000"/>
        <v>2000000</v>
      </c>
      <c r="WTY1360" s="84">
        <f t="shared" si="1000"/>
        <v>0</v>
      </c>
      <c r="WTZ1360" s="84">
        <f t="shared" si="1000"/>
        <v>0</v>
      </c>
      <c r="WUA1360" s="84">
        <f t="shared" si="1000"/>
        <v>2000000</v>
      </c>
      <c r="WUB1360" s="84">
        <f t="shared" si="1000"/>
        <v>2000000</v>
      </c>
      <c r="WUH1360" s="84" t="s">
        <v>247</v>
      </c>
      <c r="WUI1360" s="84" t="s">
        <v>4692</v>
      </c>
      <c r="WUJ1360" s="84">
        <f>WUJ1356</f>
        <v>0</v>
      </c>
      <c r="WUK1360" s="84">
        <f t="shared" si="1000"/>
        <v>0</v>
      </c>
      <c r="WUL1360" s="84">
        <f t="shared" si="1000"/>
        <v>0</v>
      </c>
      <c r="WUM1360" s="84">
        <f t="shared" si="1000"/>
        <v>0</v>
      </c>
      <c r="WUN1360" s="84">
        <f t="shared" si="1000"/>
        <v>2000000</v>
      </c>
      <c r="WUO1360" s="84">
        <f t="shared" si="1000"/>
        <v>0</v>
      </c>
      <c r="WUP1360" s="84">
        <f t="shared" si="1000"/>
        <v>0</v>
      </c>
      <c r="WUQ1360" s="84">
        <f t="shared" si="1000"/>
        <v>2000000</v>
      </c>
      <c r="WUR1360" s="84">
        <f t="shared" si="1000"/>
        <v>2000000</v>
      </c>
      <c r="WUX1360" s="84" t="s">
        <v>247</v>
      </c>
      <c r="WUY1360" s="84" t="s">
        <v>4692</v>
      </c>
      <c r="WUZ1360" s="84">
        <f>WUZ1356</f>
        <v>0</v>
      </c>
      <c r="WVA1360" s="84">
        <f t="shared" si="1000"/>
        <v>0</v>
      </c>
      <c r="WVB1360" s="84">
        <f t="shared" si="1000"/>
        <v>0</v>
      </c>
      <c r="WVC1360" s="84">
        <f t="shared" si="1000"/>
        <v>0</v>
      </c>
      <c r="WVD1360" s="84">
        <f t="shared" si="1000"/>
        <v>2000000</v>
      </c>
      <c r="WVE1360" s="84">
        <f t="shared" si="1000"/>
        <v>0</v>
      </c>
      <c r="WVF1360" s="84">
        <f t="shared" si="1000"/>
        <v>0</v>
      </c>
      <c r="WVG1360" s="84">
        <f t="shared" si="1000"/>
        <v>2000000</v>
      </c>
      <c r="WVH1360" s="84">
        <f t="shared" si="1000"/>
        <v>2000000</v>
      </c>
      <c r="WVN1360" s="84" t="s">
        <v>247</v>
      </c>
      <c r="WVO1360" s="84" t="s">
        <v>4692</v>
      </c>
      <c r="WVP1360" s="84">
        <f>WVP1356</f>
        <v>0</v>
      </c>
      <c r="WVQ1360" s="84">
        <f t="shared" si="1001"/>
        <v>0</v>
      </c>
      <c r="WVR1360" s="84">
        <f t="shared" si="1001"/>
        <v>0</v>
      </c>
      <c r="WVS1360" s="84">
        <f t="shared" si="1001"/>
        <v>0</v>
      </c>
      <c r="WVT1360" s="84">
        <f t="shared" si="1001"/>
        <v>2000000</v>
      </c>
      <c r="WVU1360" s="84">
        <f t="shared" si="1001"/>
        <v>0</v>
      </c>
      <c r="WVV1360" s="84">
        <f t="shared" si="1001"/>
        <v>0</v>
      </c>
      <c r="WVW1360" s="84">
        <f t="shared" si="1001"/>
        <v>2000000</v>
      </c>
      <c r="WVX1360" s="84">
        <f t="shared" si="1001"/>
        <v>2000000</v>
      </c>
      <c r="WWD1360" s="84" t="s">
        <v>247</v>
      </c>
      <c r="WWE1360" s="84" t="s">
        <v>4692</v>
      </c>
      <c r="WWF1360" s="84">
        <f>WWF1356</f>
        <v>0</v>
      </c>
      <c r="WWG1360" s="84">
        <f t="shared" si="1001"/>
        <v>0</v>
      </c>
      <c r="WWH1360" s="84">
        <f t="shared" si="1001"/>
        <v>0</v>
      </c>
      <c r="WWI1360" s="84">
        <f t="shared" si="1001"/>
        <v>0</v>
      </c>
      <c r="WWJ1360" s="84">
        <f t="shared" si="1001"/>
        <v>2000000</v>
      </c>
      <c r="WWK1360" s="84">
        <f t="shared" si="1001"/>
        <v>0</v>
      </c>
      <c r="WWL1360" s="84">
        <f t="shared" si="1001"/>
        <v>0</v>
      </c>
      <c r="WWM1360" s="84">
        <f t="shared" si="1001"/>
        <v>2000000</v>
      </c>
      <c r="WWN1360" s="84">
        <f t="shared" si="1001"/>
        <v>2000000</v>
      </c>
      <c r="WWT1360" s="84" t="s">
        <v>247</v>
      </c>
      <c r="WWU1360" s="84" t="s">
        <v>4692</v>
      </c>
      <c r="WWV1360" s="84">
        <f>WWV1356</f>
        <v>0</v>
      </c>
      <c r="WWW1360" s="84">
        <f t="shared" si="1001"/>
        <v>0</v>
      </c>
      <c r="WWX1360" s="84">
        <f t="shared" si="1001"/>
        <v>0</v>
      </c>
      <c r="WWY1360" s="84">
        <f t="shared" si="1001"/>
        <v>0</v>
      </c>
      <c r="WWZ1360" s="84">
        <f t="shared" si="1001"/>
        <v>2000000</v>
      </c>
      <c r="WXA1360" s="84">
        <f t="shared" si="1001"/>
        <v>0</v>
      </c>
      <c r="WXB1360" s="84">
        <f t="shared" si="1001"/>
        <v>0</v>
      </c>
      <c r="WXC1360" s="84">
        <f t="shared" si="1001"/>
        <v>2000000</v>
      </c>
      <c r="WXD1360" s="84">
        <f t="shared" si="1001"/>
        <v>2000000</v>
      </c>
      <c r="WXJ1360" s="84" t="s">
        <v>247</v>
      </c>
      <c r="WXK1360" s="84" t="s">
        <v>4692</v>
      </c>
      <c r="WXL1360" s="84">
        <f>WXL1356</f>
        <v>0</v>
      </c>
      <c r="WXM1360" s="84">
        <f t="shared" si="1001"/>
        <v>0</v>
      </c>
      <c r="WXN1360" s="84">
        <f t="shared" si="1001"/>
        <v>0</v>
      </c>
      <c r="WXO1360" s="84">
        <f t="shared" si="1001"/>
        <v>0</v>
      </c>
      <c r="WXP1360" s="84">
        <f t="shared" si="1001"/>
        <v>2000000</v>
      </c>
      <c r="WXQ1360" s="84">
        <f t="shared" si="1001"/>
        <v>0</v>
      </c>
      <c r="WXR1360" s="84">
        <f t="shared" si="1001"/>
        <v>0</v>
      </c>
      <c r="WXS1360" s="84">
        <f t="shared" si="1001"/>
        <v>2000000</v>
      </c>
      <c r="WXT1360" s="84">
        <f t="shared" si="1001"/>
        <v>2000000</v>
      </c>
      <c r="WXZ1360" s="84" t="s">
        <v>247</v>
      </c>
      <c r="WYA1360" s="84" t="s">
        <v>4692</v>
      </c>
      <c r="WYB1360" s="84">
        <f>WYB1356</f>
        <v>0</v>
      </c>
      <c r="WYC1360" s="84">
        <f t="shared" si="1002"/>
        <v>0</v>
      </c>
      <c r="WYD1360" s="84">
        <f t="shared" si="1002"/>
        <v>0</v>
      </c>
      <c r="WYE1360" s="84">
        <f t="shared" si="1002"/>
        <v>0</v>
      </c>
      <c r="WYF1360" s="84">
        <f t="shared" si="1002"/>
        <v>2000000</v>
      </c>
      <c r="WYG1360" s="84">
        <f t="shared" si="1002"/>
        <v>0</v>
      </c>
      <c r="WYH1360" s="84">
        <f t="shared" si="1002"/>
        <v>0</v>
      </c>
      <c r="WYI1360" s="84">
        <f t="shared" si="1002"/>
        <v>2000000</v>
      </c>
      <c r="WYJ1360" s="84">
        <f t="shared" si="1002"/>
        <v>2000000</v>
      </c>
      <c r="WYP1360" s="84" t="s">
        <v>247</v>
      </c>
      <c r="WYQ1360" s="84" t="s">
        <v>4692</v>
      </c>
      <c r="WYR1360" s="84">
        <f>WYR1356</f>
        <v>0</v>
      </c>
      <c r="WYS1360" s="84">
        <f t="shared" si="1002"/>
        <v>0</v>
      </c>
      <c r="WYT1360" s="84">
        <f t="shared" si="1002"/>
        <v>0</v>
      </c>
      <c r="WYU1360" s="84">
        <f t="shared" si="1002"/>
        <v>0</v>
      </c>
      <c r="WYV1360" s="84">
        <f t="shared" si="1002"/>
        <v>2000000</v>
      </c>
      <c r="WYW1360" s="84">
        <f t="shared" si="1002"/>
        <v>0</v>
      </c>
      <c r="WYX1360" s="84">
        <f t="shared" si="1002"/>
        <v>0</v>
      </c>
      <c r="WYY1360" s="84">
        <f t="shared" si="1002"/>
        <v>2000000</v>
      </c>
      <c r="WYZ1360" s="84">
        <f t="shared" si="1002"/>
        <v>2000000</v>
      </c>
      <c r="WZF1360" s="84" t="s">
        <v>247</v>
      </c>
      <c r="WZG1360" s="84" t="s">
        <v>4692</v>
      </c>
      <c r="WZH1360" s="84">
        <f>WZH1356</f>
        <v>0</v>
      </c>
      <c r="WZI1360" s="84">
        <f t="shared" si="1002"/>
        <v>0</v>
      </c>
      <c r="WZJ1360" s="84">
        <f t="shared" si="1002"/>
        <v>0</v>
      </c>
      <c r="WZK1360" s="84">
        <f t="shared" si="1002"/>
        <v>0</v>
      </c>
      <c r="WZL1360" s="84">
        <f t="shared" si="1002"/>
        <v>2000000</v>
      </c>
      <c r="WZM1360" s="84">
        <f t="shared" si="1002"/>
        <v>0</v>
      </c>
      <c r="WZN1360" s="84">
        <f t="shared" si="1002"/>
        <v>0</v>
      </c>
      <c r="WZO1360" s="84">
        <f t="shared" si="1002"/>
        <v>2000000</v>
      </c>
      <c r="WZP1360" s="84">
        <f t="shared" si="1002"/>
        <v>2000000</v>
      </c>
      <c r="WZV1360" s="84" t="s">
        <v>247</v>
      </c>
      <c r="WZW1360" s="84" t="s">
        <v>4692</v>
      </c>
      <c r="WZX1360" s="84">
        <f>WZX1356</f>
        <v>0</v>
      </c>
      <c r="WZY1360" s="84">
        <f t="shared" si="1002"/>
        <v>0</v>
      </c>
      <c r="WZZ1360" s="84">
        <f t="shared" si="1002"/>
        <v>0</v>
      </c>
      <c r="XAA1360" s="84">
        <f t="shared" si="1002"/>
        <v>0</v>
      </c>
      <c r="XAB1360" s="84">
        <f t="shared" si="1002"/>
        <v>2000000</v>
      </c>
      <c r="XAC1360" s="84">
        <f t="shared" si="1002"/>
        <v>0</v>
      </c>
      <c r="XAD1360" s="84">
        <f t="shared" si="1002"/>
        <v>0</v>
      </c>
      <c r="XAE1360" s="84">
        <f t="shared" si="1002"/>
        <v>2000000</v>
      </c>
      <c r="XAF1360" s="84">
        <f t="shared" si="1002"/>
        <v>2000000</v>
      </c>
      <c r="XAL1360" s="84" t="s">
        <v>247</v>
      </c>
      <c r="XAM1360" s="84" t="s">
        <v>4692</v>
      </c>
      <c r="XAN1360" s="84">
        <f>XAN1356</f>
        <v>0</v>
      </c>
      <c r="XAO1360" s="84">
        <f t="shared" si="1003"/>
        <v>0</v>
      </c>
      <c r="XAP1360" s="84">
        <f t="shared" si="1003"/>
        <v>0</v>
      </c>
      <c r="XAQ1360" s="84">
        <f t="shared" si="1003"/>
        <v>0</v>
      </c>
      <c r="XAR1360" s="84">
        <f t="shared" si="1003"/>
        <v>2000000</v>
      </c>
      <c r="XAS1360" s="84">
        <f t="shared" si="1003"/>
        <v>0</v>
      </c>
      <c r="XAT1360" s="84">
        <f t="shared" si="1003"/>
        <v>0</v>
      </c>
      <c r="XAU1360" s="84">
        <f t="shared" si="1003"/>
        <v>2000000</v>
      </c>
      <c r="XAV1360" s="84">
        <f t="shared" si="1003"/>
        <v>2000000</v>
      </c>
      <c r="XBB1360" s="84" t="s">
        <v>247</v>
      </c>
      <c r="XBC1360" s="84" t="s">
        <v>4692</v>
      </c>
      <c r="XBD1360" s="84">
        <f>XBD1356</f>
        <v>0</v>
      </c>
      <c r="XBE1360" s="84">
        <f t="shared" si="1003"/>
        <v>0</v>
      </c>
      <c r="XBF1360" s="84">
        <f t="shared" si="1003"/>
        <v>0</v>
      </c>
      <c r="XBG1360" s="84">
        <f t="shared" si="1003"/>
        <v>0</v>
      </c>
      <c r="XBH1360" s="84">
        <f t="shared" si="1003"/>
        <v>2000000</v>
      </c>
      <c r="XBI1360" s="84">
        <f t="shared" si="1003"/>
        <v>0</v>
      </c>
      <c r="XBJ1360" s="84">
        <f t="shared" si="1003"/>
        <v>0</v>
      </c>
      <c r="XBK1360" s="84">
        <f t="shared" si="1003"/>
        <v>2000000</v>
      </c>
      <c r="XBL1360" s="84">
        <f t="shared" si="1003"/>
        <v>2000000</v>
      </c>
      <c r="XBR1360" s="84" t="s">
        <v>247</v>
      </c>
      <c r="XBS1360" s="84" t="s">
        <v>4692</v>
      </c>
      <c r="XBT1360" s="84">
        <f>XBT1356</f>
        <v>0</v>
      </c>
      <c r="XBU1360" s="84">
        <f t="shared" si="1003"/>
        <v>0</v>
      </c>
      <c r="XBV1360" s="84">
        <f t="shared" si="1003"/>
        <v>0</v>
      </c>
      <c r="XBW1360" s="84">
        <f t="shared" si="1003"/>
        <v>0</v>
      </c>
      <c r="XBX1360" s="84">
        <f t="shared" si="1003"/>
        <v>2000000</v>
      </c>
      <c r="XBY1360" s="84">
        <f t="shared" si="1003"/>
        <v>0</v>
      </c>
      <c r="XBZ1360" s="84">
        <f t="shared" si="1003"/>
        <v>0</v>
      </c>
      <c r="XCA1360" s="84">
        <f t="shared" si="1003"/>
        <v>2000000</v>
      </c>
      <c r="XCB1360" s="84">
        <f t="shared" si="1003"/>
        <v>2000000</v>
      </c>
      <c r="XCH1360" s="84" t="s">
        <v>247</v>
      </c>
      <c r="XCI1360" s="84" t="s">
        <v>4692</v>
      </c>
      <c r="XCJ1360" s="84">
        <f>XCJ1356</f>
        <v>0</v>
      </c>
      <c r="XCK1360" s="84">
        <f t="shared" si="1003"/>
        <v>0</v>
      </c>
      <c r="XCL1360" s="84">
        <f t="shared" si="1003"/>
        <v>0</v>
      </c>
      <c r="XCM1360" s="84">
        <f t="shared" si="1003"/>
        <v>0</v>
      </c>
      <c r="XCN1360" s="84">
        <f t="shared" si="1003"/>
        <v>2000000</v>
      </c>
      <c r="XCO1360" s="84">
        <f t="shared" si="1003"/>
        <v>0</v>
      </c>
      <c r="XCP1360" s="84">
        <f t="shared" si="1003"/>
        <v>0</v>
      </c>
      <c r="XCQ1360" s="84">
        <f t="shared" si="1003"/>
        <v>2000000</v>
      </c>
      <c r="XCR1360" s="84">
        <f t="shared" si="1003"/>
        <v>2000000</v>
      </c>
      <c r="XCX1360" s="84" t="s">
        <v>247</v>
      </c>
      <c r="XCY1360" s="84" t="s">
        <v>4692</v>
      </c>
      <c r="XCZ1360" s="84">
        <f>XCZ1356</f>
        <v>0</v>
      </c>
      <c r="XDA1360" s="84">
        <f t="shared" si="1004"/>
        <v>0</v>
      </c>
      <c r="XDB1360" s="84">
        <f t="shared" si="1004"/>
        <v>0</v>
      </c>
      <c r="XDC1360" s="84">
        <f t="shared" si="1004"/>
        <v>0</v>
      </c>
      <c r="XDD1360" s="84">
        <f t="shared" si="1004"/>
        <v>2000000</v>
      </c>
      <c r="XDE1360" s="84">
        <f t="shared" si="1004"/>
        <v>0</v>
      </c>
      <c r="XDF1360" s="84">
        <f t="shared" si="1004"/>
        <v>0</v>
      </c>
      <c r="XDG1360" s="84">
        <f t="shared" si="1004"/>
        <v>2000000</v>
      </c>
      <c r="XDH1360" s="84">
        <f t="shared" si="1004"/>
        <v>2000000</v>
      </c>
      <c r="XDN1360" s="84" t="s">
        <v>247</v>
      </c>
      <c r="XDO1360" s="84" t="s">
        <v>4692</v>
      </c>
      <c r="XDP1360" s="84">
        <f>XDP1356</f>
        <v>0</v>
      </c>
      <c r="XDQ1360" s="84">
        <f t="shared" si="1004"/>
        <v>0</v>
      </c>
      <c r="XDR1360" s="84">
        <f t="shared" si="1004"/>
        <v>0</v>
      </c>
      <c r="XDS1360" s="84">
        <f t="shared" si="1004"/>
        <v>0</v>
      </c>
      <c r="XDT1360" s="84">
        <f t="shared" si="1004"/>
        <v>2000000</v>
      </c>
      <c r="XDU1360" s="84">
        <f t="shared" si="1004"/>
        <v>0</v>
      </c>
      <c r="XDV1360" s="84">
        <f t="shared" si="1004"/>
        <v>0</v>
      </c>
      <c r="XDW1360" s="84">
        <f t="shared" si="1004"/>
        <v>2000000</v>
      </c>
      <c r="XDX1360" s="84">
        <f t="shared" si="1004"/>
        <v>2000000</v>
      </c>
      <c r="XED1360" s="84" t="s">
        <v>247</v>
      </c>
      <c r="XEE1360" s="84" t="s">
        <v>4692</v>
      </c>
      <c r="XEF1360" s="84">
        <f>XEF1356</f>
        <v>0</v>
      </c>
      <c r="XEG1360" s="84">
        <f t="shared" si="1004"/>
        <v>0</v>
      </c>
      <c r="XEH1360" s="84">
        <f t="shared" si="1004"/>
        <v>0</v>
      </c>
      <c r="XEI1360" s="84">
        <f t="shared" si="1004"/>
        <v>0</v>
      </c>
      <c r="XEJ1360" s="84">
        <f t="shared" si="1004"/>
        <v>2000000</v>
      </c>
      <c r="XEK1360" s="84">
        <f t="shared" si="1004"/>
        <v>0</v>
      </c>
      <c r="XEL1360" s="84">
        <f t="shared" si="1004"/>
        <v>0</v>
      </c>
      <c r="XEM1360" s="84">
        <f t="shared" si="1004"/>
        <v>2000000</v>
      </c>
      <c r="XEN1360" s="84">
        <f t="shared" si="1004"/>
        <v>2000000</v>
      </c>
      <c r="XET1360" s="84" t="s">
        <v>247</v>
      </c>
      <c r="XEU1360" s="84" t="s">
        <v>4692</v>
      </c>
      <c r="XEV1360" s="84">
        <f>XEV1356</f>
        <v>0</v>
      </c>
      <c r="XEW1360" s="84">
        <f t="shared" si="1004"/>
        <v>0</v>
      </c>
      <c r="XEX1360" s="84">
        <f t="shared" si="1004"/>
        <v>0</v>
      </c>
      <c r="XEY1360" s="84">
        <f t="shared" si="1004"/>
        <v>0</v>
      </c>
      <c r="XEZ1360" s="84">
        <f t="shared" si="1004"/>
        <v>2000000</v>
      </c>
      <c r="XFA1360" s="84">
        <f t="shared" si="1004"/>
        <v>0</v>
      </c>
      <c r="XFB1360" s="84">
        <f t="shared" si="1004"/>
        <v>0</v>
      </c>
      <c r="XFC1360" s="84">
        <f t="shared" si="1004"/>
        <v>2000000</v>
      </c>
      <c r="XFD1360" s="84">
        <f t="shared" si="1004"/>
        <v>2000000</v>
      </c>
    </row>
    <row r="1361" spans="1:1024 1030:2048 2054:3072 3078:4096 4102:5120 5126:6144 6150:7168 7174:8192 8198:9216 9222:10240 10246:11264 11270:12288 12294:13312 13318:14336 14342:15360 15366:16384" ht="30" x14ac:dyDescent="0.25">
      <c r="A1361" s="84"/>
      <c r="B1361" s="84"/>
      <c r="E1361" s="1136"/>
      <c r="F1361" s="1000">
        <v>17</v>
      </c>
      <c r="G1361" s="1001" t="s">
        <v>5479</v>
      </c>
      <c r="H1361" s="780"/>
      <c r="I1361" s="780"/>
      <c r="J1361" s="781"/>
      <c r="K1361" s="780"/>
      <c r="L1361" s="782">
        <v>669757</v>
      </c>
      <c r="M1361" s="782"/>
      <c r="N1361" s="783"/>
      <c r="O1361" s="782"/>
      <c r="P1361" s="782">
        <f>L1361</f>
        <v>669757</v>
      </c>
      <c r="Q1361" s="800"/>
      <c r="R1361" s="801"/>
      <c r="S1361" s="800"/>
      <c r="T1361" s="84"/>
      <c r="V1361" s="84"/>
      <c r="W1361" s="84"/>
    </row>
    <row r="1362" spans="1:1024 1030:2048 2054:3072 3078:4096 4102:5120 5126:6144 6150:7168 7174:8192 8198:9216 9222:10240 10246:11264 11270:12288 12294:13312 13318:14336 14342:15360 15366:16384" x14ac:dyDescent="0.25">
      <c r="A1362" s="84"/>
      <c r="B1362" s="84"/>
      <c r="F1362" s="756"/>
      <c r="G1362" s="797" t="s">
        <v>5399</v>
      </c>
      <c r="H1362" s="798">
        <f>SUM(H1359:H1360)</f>
        <v>3000000</v>
      </c>
      <c r="I1362" s="798">
        <f>SUM(I1359:I1360)</f>
        <v>0</v>
      </c>
      <c r="J1362" s="799">
        <f>I1362/H1362</f>
        <v>0</v>
      </c>
      <c r="K1362" s="798">
        <f>H1362-I1362</f>
        <v>3000000</v>
      </c>
      <c r="L1362" s="800">
        <f>SUM(L1359:L1361)</f>
        <v>3669757</v>
      </c>
      <c r="M1362" s="800">
        <f>SUM(M1359:M1360)</f>
        <v>0</v>
      </c>
      <c r="N1362" s="801">
        <f>M1362/L1362</f>
        <v>0</v>
      </c>
      <c r="O1362" s="800">
        <f>L1362-M1362</f>
        <v>3669757</v>
      </c>
      <c r="P1362" s="800">
        <f>L1362+H1362</f>
        <v>6669757</v>
      </c>
      <c r="Q1362" s="800"/>
      <c r="R1362" s="801"/>
      <c r="S1362" s="800"/>
      <c r="T1362" s="84"/>
      <c r="V1362" s="84"/>
      <c r="W1362" s="84" t="s">
        <v>5399</v>
      </c>
      <c r="X1362" s="815">
        <f>SUM(X1359:X1360)</f>
        <v>1000000</v>
      </c>
      <c r="Y1362" s="816">
        <f>SUM(Y1359:Y1360)</f>
        <v>0</v>
      </c>
      <c r="Z1362" s="812">
        <f>Y1362/X1362</f>
        <v>0</v>
      </c>
      <c r="AA1362" s="813">
        <f>X1362-Y1362</f>
        <v>1000000</v>
      </c>
      <c r="AB1362" s="84">
        <f>SUM(AB1359:AB1360)</f>
        <v>2000000</v>
      </c>
      <c r="AC1362" s="84">
        <f>SUM(AC1359:AC1360)</f>
        <v>0</v>
      </c>
      <c r="AD1362" s="84">
        <f>AC1362/AB1362</f>
        <v>0</v>
      </c>
      <c r="AE1362" s="84">
        <f>AB1362-AC1362</f>
        <v>2000000</v>
      </c>
      <c r="AF1362" s="84">
        <f>AB1362+X1362</f>
        <v>3000000</v>
      </c>
      <c r="AM1362" s="84" t="s">
        <v>5399</v>
      </c>
      <c r="AN1362" s="84">
        <f>SUM(AN1359:AN1360)</f>
        <v>1000000</v>
      </c>
      <c r="AO1362" s="84">
        <f>SUM(AO1359:AO1360)</f>
        <v>0</v>
      </c>
      <c r="AP1362" s="84">
        <f>AO1362/AN1362</f>
        <v>0</v>
      </c>
      <c r="AQ1362" s="84">
        <f>AN1362-AO1362</f>
        <v>1000000</v>
      </c>
      <c r="AR1362" s="84">
        <f>SUM(AR1359:AR1360)</f>
        <v>2000000</v>
      </c>
      <c r="AS1362" s="84">
        <f>SUM(AS1359:AS1360)</f>
        <v>0</v>
      </c>
      <c r="AT1362" s="84">
        <f>AS1362/AR1362</f>
        <v>0</v>
      </c>
      <c r="AU1362" s="84">
        <f>AR1362-AS1362</f>
        <v>2000000</v>
      </c>
      <c r="AV1362" s="84">
        <f>AR1362+AN1362</f>
        <v>3000000</v>
      </c>
      <c r="BC1362" s="84" t="s">
        <v>5399</v>
      </c>
      <c r="BD1362" s="84">
        <f>SUM(BD1359:BD1360)</f>
        <v>1000000</v>
      </c>
      <c r="BE1362" s="84">
        <f>SUM(BE1359:BE1360)</f>
        <v>0</v>
      </c>
      <c r="BF1362" s="84">
        <f>BE1362/BD1362</f>
        <v>0</v>
      </c>
      <c r="BG1362" s="84">
        <f>BD1362-BE1362</f>
        <v>1000000</v>
      </c>
      <c r="BH1362" s="84">
        <f>SUM(BH1359:BH1360)</f>
        <v>2000000</v>
      </c>
      <c r="BI1362" s="84">
        <f>SUM(BI1359:BI1360)</f>
        <v>0</v>
      </c>
      <c r="BJ1362" s="84">
        <f>BI1362/BH1362</f>
        <v>0</v>
      </c>
      <c r="BK1362" s="84">
        <f>BH1362-BI1362</f>
        <v>2000000</v>
      </c>
      <c r="BL1362" s="84">
        <f>BH1362+BD1362</f>
        <v>3000000</v>
      </c>
      <c r="BS1362" s="84" t="s">
        <v>5399</v>
      </c>
      <c r="BT1362" s="84">
        <f>SUM(BT1359:BT1360)</f>
        <v>1000000</v>
      </c>
      <c r="BU1362" s="84">
        <f>SUM(BU1359:BU1360)</f>
        <v>0</v>
      </c>
      <c r="BV1362" s="84">
        <f>BU1362/BT1362</f>
        <v>0</v>
      </c>
      <c r="BW1362" s="84">
        <f>BT1362-BU1362</f>
        <v>1000000</v>
      </c>
      <c r="BX1362" s="84">
        <f>SUM(BX1359:BX1360)</f>
        <v>2000000</v>
      </c>
      <c r="BY1362" s="84">
        <f>SUM(BY1359:BY1360)</f>
        <v>0</v>
      </c>
      <c r="BZ1362" s="84">
        <f>BY1362/BX1362</f>
        <v>0</v>
      </c>
      <c r="CA1362" s="84">
        <f>BX1362-BY1362</f>
        <v>2000000</v>
      </c>
      <c r="CB1362" s="84">
        <f>BX1362+BT1362</f>
        <v>3000000</v>
      </c>
      <c r="CI1362" s="84" t="s">
        <v>5399</v>
      </c>
      <c r="CJ1362" s="84">
        <f>SUM(CJ1359:CJ1360)</f>
        <v>1000000</v>
      </c>
      <c r="CK1362" s="84">
        <f>SUM(CK1359:CK1360)</f>
        <v>0</v>
      </c>
      <c r="CL1362" s="84">
        <f>CK1362/CJ1362</f>
        <v>0</v>
      </c>
      <c r="CM1362" s="84">
        <f>CJ1362-CK1362</f>
        <v>1000000</v>
      </c>
      <c r="CN1362" s="84">
        <f>SUM(CN1359:CN1360)</f>
        <v>2000000</v>
      </c>
      <c r="CO1362" s="84">
        <f>SUM(CO1359:CO1360)</f>
        <v>0</v>
      </c>
      <c r="CP1362" s="84">
        <f>CO1362/CN1362</f>
        <v>0</v>
      </c>
      <c r="CQ1362" s="84">
        <f>CN1362-CO1362</f>
        <v>2000000</v>
      </c>
      <c r="CR1362" s="84">
        <f>CN1362+CJ1362</f>
        <v>3000000</v>
      </c>
      <c r="CY1362" s="84" t="s">
        <v>5399</v>
      </c>
      <c r="CZ1362" s="84">
        <f>SUM(CZ1359:CZ1360)</f>
        <v>1000000</v>
      </c>
      <c r="DA1362" s="84">
        <f>SUM(DA1359:DA1360)</f>
        <v>0</v>
      </c>
      <c r="DB1362" s="84">
        <f>DA1362/CZ1362</f>
        <v>0</v>
      </c>
      <c r="DC1362" s="84">
        <f>CZ1362-DA1362</f>
        <v>1000000</v>
      </c>
      <c r="DD1362" s="84">
        <f>SUM(DD1359:DD1360)</f>
        <v>2000000</v>
      </c>
      <c r="DE1362" s="84">
        <f>SUM(DE1359:DE1360)</f>
        <v>0</v>
      </c>
      <c r="DF1362" s="84">
        <f>DE1362/DD1362</f>
        <v>0</v>
      </c>
      <c r="DG1362" s="84">
        <f>DD1362-DE1362</f>
        <v>2000000</v>
      </c>
      <c r="DH1362" s="84">
        <f>DD1362+CZ1362</f>
        <v>3000000</v>
      </c>
      <c r="DO1362" s="84" t="s">
        <v>5399</v>
      </c>
      <c r="DP1362" s="84">
        <f>SUM(DP1359:DP1360)</f>
        <v>1000000</v>
      </c>
      <c r="DQ1362" s="84">
        <f>SUM(DQ1359:DQ1360)</f>
        <v>0</v>
      </c>
      <c r="DR1362" s="84">
        <f>DQ1362/DP1362</f>
        <v>0</v>
      </c>
      <c r="DS1362" s="84">
        <f>DP1362-DQ1362</f>
        <v>1000000</v>
      </c>
      <c r="DT1362" s="84">
        <f>SUM(DT1359:DT1360)</f>
        <v>2000000</v>
      </c>
      <c r="DU1362" s="84">
        <f>SUM(DU1359:DU1360)</f>
        <v>0</v>
      </c>
      <c r="DV1362" s="84">
        <f>DU1362/DT1362</f>
        <v>0</v>
      </c>
      <c r="DW1362" s="84">
        <f>DT1362-DU1362</f>
        <v>2000000</v>
      </c>
      <c r="DX1362" s="84">
        <f>DT1362+DP1362</f>
        <v>3000000</v>
      </c>
      <c r="EE1362" s="84" t="s">
        <v>5399</v>
      </c>
      <c r="EF1362" s="84">
        <f>SUM(EF1359:EF1360)</f>
        <v>1000000</v>
      </c>
      <c r="EG1362" s="84">
        <f>SUM(EG1359:EG1360)</f>
        <v>0</v>
      </c>
      <c r="EH1362" s="84">
        <f>EG1362/EF1362</f>
        <v>0</v>
      </c>
      <c r="EI1362" s="84">
        <f>EF1362-EG1362</f>
        <v>1000000</v>
      </c>
      <c r="EJ1362" s="84">
        <f>SUM(EJ1359:EJ1360)</f>
        <v>2000000</v>
      </c>
      <c r="EK1362" s="84">
        <f>SUM(EK1359:EK1360)</f>
        <v>0</v>
      </c>
      <c r="EL1362" s="84">
        <f>EK1362/EJ1362</f>
        <v>0</v>
      </c>
      <c r="EM1362" s="84">
        <f>EJ1362-EK1362</f>
        <v>2000000</v>
      </c>
      <c r="EN1362" s="84">
        <f>EJ1362+EF1362</f>
        <v>3000000</v>
      </c>
      <c r="EU1362" s="84" t="s">
        <v>5399</v>
      </c>
      <c r="EV1362" s="84">
        <f>SUM(EV1359:EV1360)</f>
        <v>1000000</v>
      </c>
      <c r="EW1362" s="84">
        <f>SUM(EW1359:EW1360)</f>
        <v>0</v>
      </c>
      <c r="EX1362" s="84">
        <f>EW1362/EV1362</f>
        <v>0</v>
      </c>
      <c r="EY1362" s="84">
        <f>EV1362-EW1362</f>
        <v>1000000</v>
      </c>
      <c r="EZ1362" s="84">
        <f>SUM(EZ1359:EZ1360)</f>
        <v>2000000</v>
      </c>
      <c r="FA1362" s="84">
        <f>SUM(FA1359:FA1360)</f>
        <v>0</v>
      </c>
      <c r="FB1362" s="84">
        <f>FA1362/EZ1362</f>
        <v>0</v>
      </c>
      <c r="FC1362" s="84">
        <f>EZ1362-FA1362</f>
        <v>2000000</v>
      </c>
      <c r="FD1362" s="84">
        <f>EZ1362+EV1362</f>
        <v>3000000</v>
      </c>
      <c r="FK1362" s="84" t="s">
        <v>5399</v>
      </c>
      <c r="FL1362" s="84">
        <f>SUM(FL1359:FL1360)</f>
        <v>1000000</v>
      </c>
      <c r="FM1362" s="84">
        <f>SUM(FM1359:FM1360)</f>
        <v>0</v>
      </c>
      <c r="FN1362" s="84">
        <f>FM1362/FL1362</f>
        <v>0</v>
      </c>
      <c r="FO1362" s="84">
        <f>FL1362-FM1362</f>
        <v>1000000</v>
      </c>
      <c r="FP1362" s="84">
        <f>SUM(FP1359:FP1360)</f>
        <v>2000000</v>
      </c>
      <c r="FQ1362" s="84">
        <f>SUM(FQ1359:FQ1360)</f>
        <v>0</v>
      </c>
      <c r="FR1362" s="84">
        <f>FQ1362/FP1362</f>
        <v>0</v>
      </c>
      <c r="FS1362" s="84">
        <f>FP1362-FQ1362</f>
        <v>2000000</v>
      </c>
      <c r="FT1362" s="84">
        <f>FP1362+FL1362</f>
        <v>3000000</v>
      </c>
      <c r="GA1362" s="84" t="s">
        <v>5399</v>
      </c>
      <c r="GB1362" s="84">
        <f>SUM(GB1359:GB1360)</f>
        <v>1000000</v>
      </c>
      <c r="GC1362" s="84">
        <f>SUM(GC1359:GC1360)</f>
        <v>0</v>
      </c>
      <c r="GD1362" s="84">
        <f>GC1362/GB1362</f>
        <v>0</v>
      </c>
      <c r="GE1362" s="84">
        <f>GB1362-GC1362</f>
        <v>1000000</v>
      </c>
      <c r="GF1362" s="84">
        <f>SUM(GF1359:GF1360)</f>
        <v>2000000</v>
      </c>
      <c r="GG1362" s="84">
        <f>SUM(GG1359:GG1360)</f>
        <v>0</v>
      </c>
      <c r="GH1362" s="84">
        <f>GG1362/GF1362</f>
        <v>0</v>
      </c>
      <c r="GI1362" s="84">
        <f>GF1362-GG1362</f>
        <v>2000000</v>
      </c>
      <c r="GJ1362" s="84">
        <f>GF1362+GB1362</f>
        <v>3000000</v>
      </c>
      <c r="GQ1362" s="84" t="s">
        <v>5399</v>
      </c>
      <c r="GR1362" s="84">
        <f>SUM(GR1359:GR1360)</f>
        <v>1000000</v>
      </c>
      <c r="GS1362" s="84">
        <f>SUM(GS1359:GS1360)</f>
        <v>0</v>
      </c>
      <c r="GT1362" s="84">
        <f>GS1362/GR1362</f>
        <v>0</v>
      </c>
      <c r="GU1362" s="84">
        <f>GR1362-GS1362</f>
        <v>1000000</v>
      </c>
      <c r="GV1362" s="84">
        <f>SUM(GV1359:GV1360)</f>
        <v>2000000</v>
      </c>
      <c r="GW1362" s="84">
        <f>SUM(GW1359:GW1360)</f>
        <v>0</v>
      </c>
      <c r="GX1362" s="84">
        <f>GW1362/GV1362</f>
        <v>0</v>
      </c>
      <c r="GY1362" s="84">
        <f>GV1362-GW1362</f>
        <v>2000000</v>
      </c>
      <c r="GZ1362" s="84">
        <f>GV1362+GR1362</f>
        <v>3000000</v>
      </c>
      <c r="HG1362" s="84" t="s">
        <v>5399</v>
      </c>
      <c r="HH1362" s="84">
        <f>SUM(HH1359:HH1360)</f>
        <v>1000000</v>
      </c>
      <c r="HI1362" s="84">
        <f>SUM(HI1359:HI1360)</f>
        <v>0</v>
      </c>
      <c r="HJ1362" s="84">
        <f>HI1362/HH1362</f>
        <v>0</v>
      </c>
      <c r="HK1362" s="84">
        <f>HH1362-HI1362</f>
        <v>1000000</v>
      </c>
      <c r="HL1362" s="84">
        <f>SUM(HL1359:HL1360)</f>
        <v>2000000</v>
      </c>
      <c r="HM1362" s="84">
        <f>SUM(HM1359:HM1360)</f>
        <v>0</v>
      </c>
      <c r="HN1362" s="84">
        <f>HM1362/HL1362</f>
        <v>0</v>
      </c>
      <c r="HO1362" s="84">
        <f>HL1362-HM1362</f>
        <v>2000000</v>
      </c>
      <c r="HP1362" s="84">
        <f>HL1362+HH1362</f>
        <v>3000000</v>
      </c>
      <c r="HW1362" s="84" t="s">
        <v>5399</v>
      </c>
      <c r="HX1362" s="84">
        <f>SUM(HX1359:HX1360)</f>
        <v>1000000</v>
      </c>
      <c r="HY1362" s="84">
        <f>SUM(HY1359:HY1360)</f>
        <v>0</v>
      </c>
      <c r="HZ1362" s="84">
        <f>HY1362/HX1362</f>
        <v>0</v>
      </c>
      <c r="IA1362" s="84">
        <f>HX1362-HY1362</f>
        <v>1000000</v>
      </c>
      <c r="IB1362" s="84">
        <f>SUM(IB1359:IB1360)</f>
        <v>2000000</v>
      </c>
      <c r="IC1362" s="84">
        <f>SUM(IC1359:IC1360)</f>
        <v>0</v>
      </c>
      <c r="ID1362" s="84">
        <f>IC1362/IB1362</f>
        <v>0</v>
      </c>
      <c r="IE1362" s="84">
        <f>IB1362-IC1362</f>
        <v>2000000</v>
      </c>
      <c r="IF1362" s="84">
        <f>IB1362+HX1362</f>
        <v>3000000</v>
      </c>
      <c r="IM1362" s="84" t="s">
        <v>5399</v>
      </c>
      <c r="IN1362" s="84">
        <f>SUM(IN1359:IN1360)</f>
        <v>1000000</v>
      </c>
      <c r="IO1362" s="84">
        <f>SUM(IO1359:IO1360)</f>
        <v>0</v>
      </c>
      <c r="IP1362" s="84">
        <f>IO1362/IN1362</f>
        <v>0</v>
      </c>
      <c r="IQ1362" s="84">
        <f>IN1362-IO1362</f>
        <v>1000000</v>
      </c>
      <c r="IR1362" s="84">
        <f>SUM(IR1359:IR1360)</f>
        <v>2000000</v>
      </c>
      <c r="IS1362" s="84">
        <f>SUM(IS1359:IS1360)</f>
        <v>0</v>
      </c>
      <c r="IT1362" s="84">
        <f>IS1362/IR1362</f>
        <v>0</v>
      </c>
      <c r="IU1362" s="84">
        <f>IR1362-IS1362</f>
        <v>2000000</v>
      </c>
      <c r="IV1362" s="84">
        <f>IR1362+IN1362</f>
        <v>3000000</v>
      </c>
      <c r="JC1362" s="84" t="s">
        <v>5399</v>
      </c>
      <c r="JD1362" s="84">
        <f>SUM(JD1359:JD1360)</f>
        <v>1000000</v>
      </c>
      <c r="JE1362" s="84">
        <f>SUM(JE1359:JE1360)</f>
        <v>0</v>
      </c>
      <c r="JF1362" s="84">
        <f>JE1362/JD1362</f>
        <v>0</v>
      </c>
      <c r="JG1362" s="84">
        <f>JD1362-JE1362</f>
        <v>1000000</v>
      </c>
      <c r="JH1362" s="84">
        <f>SUM(JH1359:JH1360)</f>
        <v>2000000</v>
      </c>
      <c r="JI1362" s="84">
        <f>SUM(JI1359:JI1360)</f>
        <v>0</v>
      </c>
      <c r="JJ1362" s="84">
        <f>JI1362/JH1362</f>
        <v>0</v>
      </c>
      <c r="JK1362" s="84">
        <f>JH1362-JI1362</f>
        <v>2000000</v>
      </c>
      <c r="JL1362" s="84">
        <f>JH1362+JD1362</f>
        <v>3000000</v>
      </c>
      <c r="JS1362" s="84" t="s">
        <v>5399</v>
      </c>
      <c r="JT1362" s="84">
        <f>SUM(JT1359:JT1360)</f>
        <v>1000000</v>
      </c>
      <c r="JU1362" s="84">
        <f>SUM(JU1359:JU1360)</f>
        <v>0</v>
      </c>
      <c r="JV1362" s="84">
        <f>JU1362/JT1362</f>
        <v>0</v>
      </c>
      <c r="JW1362" s="84">
        <f>JT1362-JU1362</f>
        <v>1000000</v>
      </c>
      <c r="JX1362" s="84">
        <f>SUM(JX1359:JX1360)</f>
        <v>2000000</v>
      </c>
      <c r="JY1362" s="84">
        <f>SUM(JY1359:JY1360)</f>
        <v>0</v>
      </c>
      <c r="JZ1362" s="84">
        <f>JY1362/JX1362</f>
        <v>0</v>
      </c>
      <c r="KA1362" s="84">
        <f>JX1362-JY1362</f>
        <v>2000000</v>
      </c>
      <c r="KB1362" s="84">
        <f>JX1362+JT1362</f>
        <v>3000000</v>
      </c>
      <c r="KI1362" s="84" t="s">
        <v>5399</v>
      </c>
      <c r="KJ1362" s="84">
        <f>SUM(KJ1359:KJ1360)</f>
        <v>1000000</v>
      </c>
      <c r="KK1362" s="84">
        <f>SUM(KK1359:KK1360)</f>
        <v>0</v>
      </c>
      <c r="KL1362" s="84">
        <f>KK1362/KJ1362</f>
        <v>0</v>
      </c>
      <c r="KM1362" s="84">
        <f>KJ1362-KK1362</f>
        <v>1000000</v>
      </c>
      <c r="KN1362" s="84">
        <f>SUM(KN1359:KN1360)</f>
        <v>2000000</v>
      </c>
      <c r="KO1362" s="84">
        <f>SUM(KO1359:KO1360)</f>
        <v>0</v>
      </c>
      <c r="KP1362" s="84">
        <f>KO1362/KN1362</f>
        <v>0</v>
      </c>
      <c r="KQ1362" s="84">
        <f>KN1362-KO1362</f>
        <v>2000000</v>
      </c>
      <c r="KR1362" s="84">
        <f>KN1362+KJ1362</f>
        <v>3000000</v>
      </c>
      <c r="KY1362" s="84" t="s">
        <v>5399</v>
      </c>
      <c r="KZ1362" s="84">
        <f>SUM(KZ1359:KZ1360)</f>
        <v>1000000</v>
      </c>
      <c r="LA1362" s="84">
        <f>SUM(LA1359:LA1360)</f>
        <v>0</v>
      </c>
      <c r="LB1362" s="84">
        <f>LA1362/KZ1362</f>
        <v>0</v>
      </c>
      <c r="LC1362" s="84">
        <f>KZ1362-LA1362</f>
        <v>1000000</v>
      </c>
      <c r="LD1362" s="84">
        <f>SUM(LD1359:LD1360)</f>
        <v>2000000</v>
      </c>
      <c r="LE1362" s="84">
        <f>SUM(LE1359:LE1360)</f>
        <v>0</v>
      </c>
      <c r="LF1362" s="84">
        <f>LE1362/LD1362</f>
        <v>0</v>
      </c>
      <c r="LG1362" s="84">
        <f>LD1362-LE1362</f>
        <v>2000000</v>
      </c>
      <c r="LH1362" s="84">
        <f>LD1362+KZ1362</f>
        <v>3000000</v>
      </c>
      <c r="LO1362" s="84" t="s">
        <v>5399</v>
      </c>
      <c r="LP1362" s="84">
        <f>SUM(LP1359:LP1360)</f>
        <v>1000000</v>
      </c>
      <c r="LQ1362" s="84">
        <f>SUM(LQ1359:LQ1360)</f>
        <v>0</v>
      </c>
      <c r="LR1362" s="84">
        <f>LQ1362/LP1362</f>
        <v>0</v>
      </c>
      <c r="LS1362" s="84">
        <f>LP1362-LQ1362</f>
        <v>1000000</v>
      </c>
      <c r="LT1362" s="84">
        <f>SUM(LT1359:LT1360)</f>
        <v>2000000</v>
      </c>
      <c r="LU1362" s="84">
        <f>SUM(LU1359:LU1360)</f>
        <v>0</v>
      </c>
      <c r="LV1362" s="84">
        <f>LU1362/LT1362</f>
        <v>0</v>
      </c>
      <c r="LW1362" s="84">
        <f>LT1362-LU1362</f>
        <v>2000000</v>
      </c>
      <c r="LX1362" s="84">
        <f>LT1362+LP1362</f>
        <v>3000000</v>
      </c>
      <c r="ME1362" s="84" t="s">
        <v>5399</v>
      </c>
      <c r="MF1362" s="84">
        <f>SUM(MF1359:MF1360)</f>
        <v>1000000</v>
      </c>
      <c r="MG1362" s="84">
        <f>SUM(MG1359:MG1360)</f>
        <v>0</v>
      </c>
      <c r="MH1362" s="84">
        <f>MG1362/MF1362</f>
        <v>0</v>
      </c>
      <c r="MI1362" s="84">
        <f>MF1362-MG1362</f>
        <v>1000000</v>
      </c>
      <c r="MJ1362" s="84">
        <f>SUM(MJ1359:MJ1360)</f>
        <v>2000000</v>
      </c>
      <c r="MK1362" s="84">
        <f>SUM(MK1359:MK1360)</f>
        <v>0</v>
      </c>
      <c r="ML1362" s="84">
        <f>MK1362/MJ1362</f>
        <v>0</v>
      </c>
      <c r="MM1362" s="84">
        <f>MJ1362-MK1362</f>
        <v>2000000</v>
      </c>
      <c r="MN1362" s="84">
        <f>MJ1362+MF1362</f>
        <v>3000000</v>
      </c>
      <c r="MU1362" s="84" t="s">
        <v>5399</v>
      </c>
      <c r="MV1362" s="84">
        <f>SUM(MV1359:MV1360)</f>
        <v>1000000</v>
      </c>
      <c r="MW1362" s="84">
        <f>SUM(MW1359:MW1360)</f>
        <v>0</v>
      </c>
      <c r="MX1362" s="84">
        <f>MW1362/MV1362</f>
        <v>0</v>
      </c>
      <c r="MY1362" s="84">
        <f>MV1362-MW1362</f>
        <v>1000000</v>
      </c>
      <c r="MZ1362" s="84">
        <f>SUM(MZ1359:MZ1360)</f>
        <v>2000000</v>
      </c>
      <c r="NA1362" s="84">
        <f>SUM(NA1359:NA1360)</f>
        <v>0</v>
      </c>
      <c r="NB1362" s="84">
        <f>NA1362/MZ1362</f>
        <v>0</v>
      </c>
      <c r="NC1362" s="84">
        <f>MZ1362-NA1362</f>
        <v>2000000</v>
      </c>
      <c r="ND1362" s="84">
        <f>MZ1362+MV1362</f>
        <v>3000000</v>
      </c>
      <c r="NK1362" s="84" t="s">
        <v>5399</v>
      </c>
      <c r="NL1362" s="84">
        <f>SUM(NL1359:NL1360)</f>
        <v>1000000</v>
      </c>
      <c r="NM1362" s="84">
        <f>SUM(NM1359:NM1360)</f>
        <v>0</v>
      </c>
      <c r="NN1362" s="84">
        <f>NM1362/NL1362</f>
        <v>0</v>
      </c>
      <c r="NO1362" s="84">
        <f>NL1362-NM1362</f>
        <v>1000000</v>
      </c>
      <c r="NP1362" s="84">
        <f>SUM(NP1359:NP1360)</f>
        <v>2000000</v>
      </c>
      <c r="NQ1362" s="84">
        <f>SUM(NQ1359:NQ1360)</f>
        <v>0</v>
      </c>
      <c r="NR1362" s="84">
        <f>NQ1362/NP1362</f>
        <v>0</v>
      </c>
      <c r="NS1362" s="84">
        <f>NP1362-NQ1362</f>
        <v>2000000</v>
      </c>
      <c r="NT1362" s="84">
        <f>NP1362+NL1362</f>
        <v>3000000</v>
      </c>
      <c r="OA1362" s="84" t="s">
        <v>5399</v>
      </c>
      <c r="OB1362" s="84">
        <f>SUM(OB1359:OB1360)</f>
        <v>1000000</v>
      </c>
      <c r="OC1362" s="84">
        <f>SUM(OC1359:OC1360)</f>
        <v>0</v>
      </c>
      <c r="OD1362" s="84">
        <f>OC1362/OB1362</f>
        <v>0</v>
      </c>
      <c r="OE1362" s="84">
        <f>OB1362-OC1362</f>
        <v>1000000</v>
      </c>
      <c r="OF1362" s="84">
        <f>SUM(OF1359:OF1360)</f>
        <v>2000000</v>
      </c>
      <c r="OG1362" s="84">
        <f>SUM(OG1359:OG1360)</f>
        <v>0</v>
      </c>
      <c r="OH1362" s="84">
        <f>OG1362/OF1362</f>
        <v>0</v>
      </c>
      <c r="OI1362" s="84">
        <f>OF1362-OG1362</f>
        <v>2000000</v>
      </c>
      <c r="OJ1362" s="84">
        <f>OF1362+OB1362</f>
        <v>3000000</v>
      </c>
      <c r="OQ1362" s="84" t="s">
        <v>5399</v>
      </c>
      <c r="OR1362" s="84">
        <f>SUM(OR1359:OR1360)</f>
        <v>1000000</v>
      </c>
      <c r="OS1362" s="84">
        <f>SUM(OS1359:OS1360)</f>
        <v>0</v>
      </c>
      <c r="OT1362" s="84">
        <f>OS1362/OR1362</f>
        <v>0</v>
      </c>
      <c r="OU1362" s="84">
        <f>OR1362-OS1362</f>
        <v>1000000</v>
      </c>
      <c r="OV1362" s="84">
        <f>SUM(OV1359:OV1360)</f>
        <v>2000000</v>
      </c>
      <c r="OW1362" s="84">
        <f>SUM(OW1359:OW1360)</f>
        <v>0</v>
      </c>
      <c r="OX1362" s="84">
        <f>OW1362/OV1362</f>
        <v>0</v>
      </c>
      <c r="OY1362" s="84">
        <f>OV1362-OW1362</f>
        <v>2000000</v>
      </c>
      <c r="OZ1362" s="84">
        <f>OV1362+OR1362</f>
        <v>3000000</v>
      </c>
      <c r="PG1362" s="84" t="s">
        <v>5399</v>
      </c>
      <c r="PH1362" s="84">
        <f>SUM(PH1359:PH1360)</f>
        <v>1000000</v>
      </c>
      <c r="PI1362" s="84">
        <f>SUM(PI1359:PI1360)</f>
        <v>0</v>
      </c>
      <c r="PJ1362" s="84">
        <f>PI1362/PH1362</f>
        <v>0</v>
      </c>
      <c r="PK1362" s="84">
        <f>PH1362-PI1362</f>
        <v>1000000</v>
      </c>
      <c r="PL1362" s="84">
        <f>SUM(PL1359:PL1360)</f>
        <v>2000000</v>
      </c>
      <c r="PM1362" s="84">
        <f>SUM(PM1359:PM1360)</f>
        <v>0</v>
      </c>
      <c r="PN1362" s="84">
        <f>PM1362/PL1362</f>
        <v>0</v>
      </c>
      <c r="PO1362" s="84">
        <f>PL1362-PM1362</f>
        <v>2000000</v>
      </c>
      <c r="PP1362" s="84">
        <f>PL1362+PH1362</f>
        <v>3000000</v>
      </c>
      <c r="PW1362" s="84" t="s">
        <v>5399</v>
      </c>
      <c r="PX1362" s="84">
        <f>SUM(PX1359:PX1360)</f>
        <v>1000000</v>
      </c>
      <c r="PY1362" s="84">
        <f>SUM(PY1359:PY1360)</f>
        <v>0</v>
      </c>
      <c r="PZ1362" s="84">
        <f>PY1362/PX1362</f>
        <v>0</v>
      </c>
      <c r="QA1362" s="84">
        <f>PX1362-PY1362</f>
        <v>1000000</v>
      </c>
      <c r="QB1362" s="84">
        <f>SUM(QB1359:QB1360)</f>
        <v>2000000</v>
      </c>
      <c r="QC1362" s="84">
        <f>SUM(QC1359:QC1360)</f>
        <v>0</v>
      </c>
      <c r="QD1362" s="84">
        <f>QC1362/QB1362</f>
        <v>0</v>
      </c>
      <c r="QE1362" s="84">
        <f>QB1362-QC1362</f>
        <v>2000000</v>
      </c>
      <c r="QF1362" s="84">
        <f>QB1362+PX1362</f>
        <v>3000000</v>
      </c>
      <c r="QM1362" s="84" t="s">
        <v>5399</v>
      </c>
      <c r="QN1362" s="84">
        <f>SUM(QN1359:QN1360)</f>
        <v>1000000</v>
      </c>
      <c r="QO1362" s="84">
        <f>SUM(QO1359:QO1360)</f>
        <v>0</v>
      </c>
      <c r="QP1362" s="84">
        <f>QO1362/QN1362</f>
        <v>0</v>
      </c>
      <c r="QQ1362" s="84">
        <f>QN1362-QO1362</f>
        <v>1000000</v>
      </c>
      <c r="QR1362" s="84">
        <f>SUM(QR1359:QR1360)</f>
        <v>2000000</v>
      </c>
      <c r="QS1362" s="84">
        <f>SUM(QS1359:QS1360)</f>
        <v>0</v>
      </c>
      <c r="QT1362" s="84">
        <f>QS1362/QR1362</f>
        <v>0</v>
      </c>
      <c r="QU1362" s="84">
        <f>QR1362-QS1362</f>
        <v>2000000</v>
      </c>
      <c r="QV1362" s="84">
        <f>QR1362+QN1362</f>
        <v>3000000</v>
      </c>
      <c r="RC1362" s="84" t="s">
        <v>5399</v>
      </c>
      <c r="RD1362" s="84">
        <f>SUM(RD1359:RD1360)</f>
        <v>1000000</v>
      </c>
      <c r="RE1362" s="84">
        <f>SUM(RE1359:RE1360)</f>
        <v>0</v>
      </c>
      <c r="RF1362" s="84">
        <f>RE1362/RD1362</f>
        <v>0</v>
      </c>
      <c r="RG1362" s="84">
        <f>RD1362-RE1362</f>
        <v>1000000</v>
      </c>
      <c r="RH1362" s="84">
        <f>SUM(RH1359:RH1360)</f>
        <v>2000000</v>
      </c>
      <c r="RI1362" s="84">
        <f>SUM(RI1359:RI1360)</f>
        <v>0</v>
      </c>
      <c r="RJ1362" s="84">
        <f>RI1362/RH1362</f>
        <v>0</v>
      </c>
      <c r="RK1362" s="84">
        <f>RH1362-RI1362</f>
        <v>2000000</v>
      </c>
      <c r="RL1362" s="84">
        <f>RH1362+RD1362</f>
        <v>3000000</v>
      </c>
      <c r="RS1362" s="84" t="s">
        <v>5399</v>
      </c>
      <c r="RT1362" s="84">
        <f>SUM(RT1359:RT1360)</f>
        <v>1000000</v>
      </c>
      <c r="RU1362" s="84">
        <f>SUM(RU1359:RU1360)</f>
        <v>0</v>
      </c>
      <c r="RV1362" s="84">
        <f>RU1362/RT1362</f>
        <v>0</v>
      </c>
      <c r="RW1362" s="84">
        <f>RT1362-RU1362</f>
        <v>1000000</v>
      </c>
      <c r="RX1362" s="84">
        <f>SUM(RX1359:RX1360)</f>
        <v>2000000</v>
      </c>
      <c r="RY1362" s="84">
        <f>SUM(RY1359:RY1360)</f>
        <v>0</v>
      </c>
      <c r="RZ1362" s="84">
        <f>RY1362/RX1362</f>
        <v>0</v>
      </c>
      <c r="SA1362" s="84">
        <f>RX1362-RY1362</f>
        <v>2000000</v>
      </c>
      <c r="SB1362" s="84">
        <f>RX1362+RT1362</f>
        <v>3000000</v>
      </c>
      <c r="SI1362" s="84" t="s">
        <v>5399</v>
      </c>
      <c r="SJ1362" s="84">
        <f>SUM(SJ1359:SJ1360)</f>
        <v>1000000</v>
      </c>
      <c r="SK1362" s="84">
        <f>SUM(SK1359:SK1360)</f>
        <v>0</v>
      </c>
      <c r="SL1362" s="84">
        <f>SK1362/SJ1362</f>
        <v>0</v>
      </c>
      <c r="SM1362" s="84">
        <f>SJ1362-SK1362</f>
        <v>1000000</v>
      </c>
      <c r="SN1362" s="84">
        <f>SUM(SN1359:SN1360)</f>
        <v>2000000</v>
      </c>
      <c r="SO1362" s="84">
        <f>SUM(SO1359:SO1360)</f>
        <v>0</v>
      </c>
      <c r="SP1362" s="84">
        <f>SO1362/SN1362</f>
        <v>0</v>
      </c>
      <c r="SQ1362" s="84">
        <f>SN1362-SO1362</f>
        <v>2000000</v>
      </c>
      <c r="SR1362" s="84">
        <f>SN1362+SJ1362</f>
        <v>3000000</v>
      </c>
      <c r="SY1362" s="84" t="s">
        <v>5399</v>
      </c>
      <c r="SZ1362" s="84">
        <f>SUM(SZ1359:SZ1360)</f>
        <v>1000000</v>
      </c>
      <c r="TA1362" s="84">
        <f>SUM(TA1359:TA1360)</f>
        <v>0</v>
      </c>
      <c r="TB1362" s="84">
        <f>TA1362/SZ1362</f>
        <v>0</v>
      </c>
      <c r="TC1362" s="84">
        <f>SZ1362-TA1362</f>
        <v>1000000</v>
      </c>
      <c r="TD1362" s="84">
        <f>SUM(TD1359:TD1360)</f>
        <v>2000000</v>
      </c>
      <c r="TE1362" s="84">
        <f>SUM(TE1359:TE1360)</f>
        <v>0</v>
      </c>
      <c r="TF1362" s="84">
        <f>TE1362/TD1362</f>
        <v>0</v>
      </c>
      <c r="TG1362" s="84">
        <f>TD1362-TE1362</f>
        <v>2000000</v>
      </c>
      <c r="TH1362" s="84">
        <f>TD1362+SZ1362</f>
        <v>3000000</v>
      </c>
      <c r="TO1362" s="84" t="s">
        <v>5399</v>
      </c>
      <c r="TP1362" s="84">
        <f>SUM(TP1359:TP1360)</f>
        <v>1000000</v>
      </c>
      <c r="TQ1362" s="84">
        <f>SUM(TQ1359:TQ1360)</f>
        <v>0</v>
      </c>
      <c r="TR1362" s="84">
        <f>TQ1362/TP1362</f>
        <v>0</v>
      </c>
      <c r="TS1362" s="84">
        <f>TP1362-TQ1362</f>
        <v>1000000</v>
      </c>
      <c r="TT1362" s="84">
        <f>SUM(TT1359:TT1360)</f>
        <v>2000000</v>
      </c>
      <c r="TU1362" s="84">
        <f>SUM(TU1359:TU1360)</f>
        <v>0</v>
      </c>
      <c r="TV1362" s="84">
        <f>TU1362/TT1362</f>
        <v>0</v>
      </c>
      <c r="TW1362" s="84">
        <f>TT1362-TU1362</f>
        <v>2000000</v>
      </c>
      <c r="TX1362" s="84">
        <f>TT1362+TP1362</f>
        <v>3000000</v>
      </c>
      <c r="UE1362" s="84" t="s">
        <v>5399</v>
      </c>
      <c r="UF1362" s="84">
        <f>SUM(UF1359:UF1360)</f>
        <v>1000000</v>
      </c>
      <c r="UG1362" s="84">
        <f>SUM(UG1359:UG1360)</f>
        <v>0</v>
      </c>
      <c r="UH1362" s="84">
        <f>UG1362/UF1362</f>
        <v>0</v>
      </c>
      <c r="UI1362" s="84">
        <f>UF1362-UG1362</f>
        <v>1000000</v>
      </c>
      <c r="UJ1362" s="84">
        <f>SUM(UJ1359:UJ1360)</f>
        <v>2000000</v>
      </c>
      <c r="UK1362" s="84">
        <f>SUM(UK1359:UK1360)</f>
        <v>0</v>
      </c>
      <c r="UL1362" s="84">
        <f>UK1362/UJ1362</f>
        <v>0</v>
      </c>
      <c r="UM1362" s="84">
        <f>UJ1362-UK1362</f>
        <v>2000000</v>
      </c>
      <c r="UN1362" s="84">
        <f>UJ1362+UF1362</f>
        <v>3000000</v>
      </c>
      <c r="UU1362" s="84" t="s">
        <v>5399</v>
      </c>
      <c r="UV1362" s="84">
        <f>SUM(UV1359:UV1360)</f>
        <v>1000000</v>
      </c>
      <c r="UW1362" s="84">
        <f>SUM(UW1359:UW1360)</f>
        <v>0</v>
      </c>
      <c r="UX1362" s="84">
        <f>UW1362/UV1362</f>
        <v>0</v>
      </c>
      <c r="UY1362" s="84">
        <f>UV1362-UW1362</f>
        <v>1000000</v>
      </c>
      <c r="UZ1362" s="84">
        <f>SUM(UZ1359:UZ1360)</f>
        <v>2000000</v>
      </c>
      <c r="VA1362" s="84">
        <f>SUM(VA1359:VA1360)</f>
        <v>0</v>
      </c>
      <c r="VB1362" s="84">
        <f>VA1362/UZ1362</f>
        <v>0</v>
      </c>
      <c r="VC1362" s="84">
        <f>UZ1362-VA1362</f>
        <v>2000000</v>
      </c>
      <c r="VD1362" s="84">
        <f>UZ1362+UV1362</f>
        <v>3000000</v>
      </c>
      <c r="VK1362" s="84" t="s">
        <v>5399</v>
      </c>
      <c r="VL1362" s="84">
        <f>SUM(VL1359:VL1360)</f>
        <v>1000000</v>
      </c>
      <c r="VM1362" s="84">
        <f>SUM(VM1359:VM1360)</f>
        <v>0</v>
      </c>
      <c r="VN1362" s="84">
        <f>VM1362/VL1362</f>
        <v>0</v>
      </c>
      <c r="VO1362" s="84">
        <f>VL1362-VM1362</f>
        <v>1000000</v>
      </c>
      <c r="VP1362" s="84">
        <f>SUM(VP1359:VP1360)</f>
        <v>2000000</v>
      </c>
      <c r="VQ1362" s="84">
        <f>SUM(VQ1359:VQ1360)</f>
        <v>0</v>
      </c>
      <c r="VR1362" s="84">
        <f>VQ1362/VP1362</f>
        <v>0</v>
      </c>
      <c r="VS1362" s="84">
        <f>VP1362-VQ1362</f>
        <v>2000000</v>
      </c>
      <c r="VT1362" s="84">
        <f>VP1362+VL1362</f>
        <v>3000000</v>
      </c>
      <c r="WA1362" s="84" t="s">
        <v>5399</v>
      </c>
      <c r="WB1362" s="84">
        <f>SUM(WB1359:WB1360)</f>
        <v>1000000</v>
      </c>
      <c r="WC1362" s="84">
        <f>SUM(WC1359:WC1360)</f>
        <v>0</v>
      </c>
      <c r="WD1362" s="84">
        <f>WC1362/WB1362</f>
        <v>0</v>
      </c>
      <c r="WE1362" s="84">
        <f>WB1362-WC1362</f>
        <v>1000000</v>
      </c>
      <c r="WF1362" s="84">
        <f>SUM(WF1359:WF1360)</f>
        <v>2000000</v>
      </c>
      <c r="WG1362" s="84">
        <f>SUM(WG1359:WG1360)</f>
        <v>0</v>
      </c>
      <c r="WH1362" s="84">
        <f>WG1362/WF1362</f>
        <v>0</v>
      </c>
      <c r="WI1362" s="84">
        <f>WF1362-WG1362</f>
        <v>2000000</v>
      </c>
      <c r="WJ1362" s="84">
        <f>WF1362+WB1362</f>
        <v>3000000</v>
      </c>
      <c r="WQ1362" s="84" t="s">
        <v>5399</v>
      </c>
      <c r="WR1362" s="84">
        <f>SUM(WR1359:WR1360)</f>
        <v>1000000</v>
      </c>
      <c r="WS1362" s="84">
        <f>SUM(WS1359:WS1360)</f>
        <v>0</v>
      </c>
      <c r="WT1362" s="84">
        <f>WS1362/WR1362</f>
        <v>0</v>
      </c>
      <c r="WU1362" s="84">
        <f>WR1362-WS1362</f>
        <v>1000000</v>
      </c>
      <c r="WV1362" s="84">
        <f>SUM(WV1359:WV1360)</f>
        <v>2000000</v>
      </c>
      <c r="WW1362" s="84">
        <f>SUM(WW1359:WW1360)</f>
        <v>0</v>
      </c>
      <c r="WX1362" s="84">
        <f>WW1362/WV1362</f>
        <v>0</v>
      </c>
      <c r="WY1362" s="84">
        <f>WV1362-WW1362</f>
        <v>2000000</v>
      </c>
      <c r="WZ1362" s="84">
        <f>WV1362+WR1362</f>
        <v>3000000</v>
      </c>
      <c r="XG1362" s="84" t="s">
        <v>5399</v>
      </c>
      <c r="XH1362" s="84">
        <f>SUM(XH1359:XH1360)</f>
        <v>1000000</v>
      </c>
      <c r="XI1362" s="84">
        <f>SUM(XI1359:XI1360)</f>
        <v>0</v>
      </c>
      <c r="XJ1362" s="84">
        <f>XI1362/XH1362</f>
        <v>0</v>
      </c>
      <c r="XK1362" s="84">
        <f>XH1362-XI1362</f>
        <v>1000000</v>
      </c>
      <c r="XL1362" s="84">
        <f>SUM(XL1359:XL1360)</f>
        <v>2000000</v>
      </c>
      <c r="XM1362" s="84">
        <f>SUM(XM1359:XM1360)</f>
        <v>0</v>
      </c>
      <c r="XN1362" s="84">
        <f>XM1362/XL1362</f>
        <v>0</v>
      </c>
      <c r="XO1362" s="84">
        <f>XL1362-XM1362</f>
        <v>2000000</v>
      </c>
      <c r="XP1362" s="84">
        <f>XL1362+XH1362</f>
        <v>3000000</v>
      </c>
      <c r="XW1362" s="84" t="s">
        <v>5399</v>
      </c>
      <c r="XX1362" s="84">
        <f>SUM(XX1359:XX1360)</f>
        <v>1000000</v>
      </c>
      <c r="XY1362" s="84">
        <f>SUM(XY1359:XY1360)</f>
        <v>0</v>
      </c>
      <c r="XZ1362" s="84">
        <f>XY1362/XX1362</f>
        <v>0</v>
      </c>
      <c r="YA1362" s="84">
        <f>XX1362-XY1362</f>
        <v>1000000</v>
      </c>
      <c r="YB1362" s="84">
        <f>SUM(YB1359:YB1360)</f>
        <v>2000000</v>
      </c>
      <c r="YC1362" s="84">
        <f>SUM(YC1359:YC1360)</f>
        <v>0</v>
      </c>
      <c r="YD1362" s="84">
        <f>YC1362/YB1362</f>
        <v>0</v>
      </c>
      <c r="YE1362" s="84">
        <f>YB1362-YC1362</f>
        <v>2000000</v>
      </c>
      <c r="YF1362" s="84">
        <f>YB1362+XX1362</f>
        <v>3000000</v>
      </c>
      <c r="YM1362" s="84" t="s">
        <v>5399</v>
      </c>
      <c r="YN1362" s="84">
        <f>SUM(YN1359:YN1360)</f>
        <v>1000000</v>
      </c>
      <c r="YO1362" s="84">
        <f>SUM(YO1359:YO1360)</f>
        <v>0</v>
      </c>
      <c r="YP1362" s="84">
        <f>YO1362/YN1362</f>
        <v>0</v>
      </c>
      <c r="YQ1362" s="84">
        <f>YN1362-YO1362</f>
        <v>1000000</v>
      </c>
      <c r="YR1362" s="84">
        <f>SUM(YR1359:YR1360)</f>
        <v>2000000</v>
      </c>
      <c r="YS1362" s="84">
        <f>SUM(YS1359:YS1360)</f>
        <v>0</v>
      </c>
      <c r="YT1362" s="84">
        <f>YS1362/YR1362</f>
        <v>0</v>
      </c>
      <c r="YU1362" s="84">
        <f>YR1362-YS1362</f>
        <v>2000000</v>
      </c>
      <c r="YV1362" s="84">
        <f>YR1362+YN1362</f>
        <v>3000000</v>
      </c>
      <c r="ZC1362" s="84" t="s">
        <v>5399</v>
      </c>
      <c r="ZD1362" s="84">
        <f>SUM(ZD1359:ZD1360)</f>
        <v>1000000</v>
      </c>
      <c r="ZE1362" s="84">
        <f>SUM(ZE1359:ZE1360)</f>
        <v>0</v>
      </c>
      <c r="ZF1362" s="84">
        <f>ZE1362/ZD1362</f>
        <v>0</v>
      </c>
      <c r="ZG1362" s="84">
        <f>ZD1362-ZE1362</f>
        <v>1000000</v>
      </c>
      <c r="ZH1362" s="84">
        <f>SUM(ZH1359:ZH1360)</f>
        <v>2000000</v>
      </c>
      <c r="ZI1362" s="84">
        <f>SUM(ZI1359:ZI1360)</f>
        <v>0</v>
      </c>
      <c r="ZJ1362" s="84">
        <f>ZI1362/ZH1362</f>
        <v>0</v>
      </c>
      <c r="ZK1362" s="84">
        <f>ZH1362-ZI1362</f>
        <v>2000000</v>
      </c>
      <c r="ZL1362" s="84">
        <f>ZH1362+ZD1362</f>
        <v>3000000</v>
      </c>
      <c r="ZS1362" s="84" t="s">
        <v>5399</v>
      </c>
      <c r="ZT1362" s="84">
        <f>SUM(ZT1359:ZT1360)</f>
        <v>1000000</v>
      </c>
      <c r="ZU1362" s="84">
        <f>SUM(ZU1359:ZU1360)</f>
        <v>0</v>
      </c>
      <c r="ZV1362" s="84">
        <f>ZU1362/ZT1362</f>
        <v>0</v>
      </c>
      <c r="ZW1362" s="84">
        <f>ZT1362-ZU1362</f>
        <v>1000000</v>
      </c>
      <c r="ZX1362" s="84">
        <f>SUM(ZX1359:ZX1360)</f>
        <v>2000000</v>
      </c>
      <c r="ZY1362" s="84">
        <f>SUM(ZY1359:ZY1360)</f>
        <v>0</v>
      </c>
      <c r="ZZ1362" s="84">
        <f>ZY1362/ZX1362</f>
        <v>0</v>
      </c>
      <c r="AAA1362" s="84">
        <f>ZX1362-ZY1362</f>
        <v>2000000</v>
      </c>
      <c r="AAB1362" s="84">
        <f>ZX1362+ZT1362</f>
        <v>3000000</v>
      </c>
      <c r="AAI1362" s="84" t="s">
        <v>5399</v>
      </c>
      <c r="AAJ1362" s="84">
        <f>SUM(AAJ1359:AAJ1360)</f>
        <v>1000000</v>
      </c>
      <c r="AAK1362" s="84">
        <f>SUM(AAK1359:AAK1360)</f>
        <v>0</v>
      </c>
      <c r="AAL1362" s="84">
        <f>AAK1362/AAJ1362</f>
        <v>0</v>
      </c>
      <c r="AAM1362" s="84">
        <f>AAJ1362-AAK1362</f>
        <v>1000000</v>
      </c>
      <c r="AAN1362" s="84">
        <f>SUM(AAN1359:AAN1360)</f>
        <v>2000000</v>
      </c>
      <c r="AAO1362" s="84">
        <f>SUM(AAO1359:AAO1360)</f>
        <v>0</v>
      </c>
      <c r="AAP1362" s="84">
        <f>AAO1362/AAN1362</f>
        <v>0</v>
      </c>
      <c r="AAQ1362" s="84">
        <f>AAN1362-AAO1362</f>
        <v>2000000</v>
      </c>
      <c r="AAR1362" s="84">
        <f>AAN1362+AAJ1362</f>
        <v>3000000</v>
      </c>
      <c r="AAY1362" s="84" t="s">
        <v>5399</v>
      </c>
      <c r="AAZ1362" s="84">
        <f>SUM(AAZ1359:AAZ1360)</f>
        <v>1000000</v>
      </c>
      <c r="ABA1362" s="84">
        <f>SUM(ABA1359:ABA1360)</f>
        <v>0</v>
      </c>
      <c r="ABB1362" s="84">
        <f>ABA1362/AAZ1362</f>
        <v>0</v>
      </c>
      <c r="ABC1362" s="84">
        <f>AAZ1362-ABA1362</f>
        <v>1000000</v>
      </c>
      <c r="ABD1362" s="84">
        <f>SUM(ABD1359:ABD1360)</f>
        <v>2000000</v>
      </c>
      <c r="ABE1362" s="84">
        <f>SUM(ABE1359:ABE1360)</f>
        <v>0</v>
      </c>
      <c r="ABF1362" s="84">
        <f>ABE1362/ABD1362</f>
        <v>0</v>
      </c>
      <c r="ABG1362" s="84">
        <f>ABD1362-ABE1362</f>
        <v>2000000</v>
      </c>
      <c r="ABH1362" s="84">
        <f>ABD1362+AAZ1362</f>
        <v>3000000</v>
      </c>
      <c r="ABO1362" s="84" t="s">
        <v>5399</v>
      </c>
      <c r="ABP1362" s="84">
        <f>SUM(ABP1359:ABP1360)</f>
        <v>1000000</v>
      </c>
      <c r="ABQ1362" s="84">
        <f>SUM(ABQ1359:ABQ1360)</f>
        <v>0</v>
      </c>
      <c r="ABR1362" s="84">
        <f>ABQ1362/ABP1362</f>
        <v>0</v>
      </c>
      <c r="ABS1362" s="84">
        <f>ABP1362-ABQ1362</f>
        <v>1000000</v>
      </c>
      <c r="ABT1362" s="84">
        <f>SUM(ABT1359:ABT1360)</f>
        <v>2000000</v>
      </c>
      <c r="ABU1362" s="84">
        <f>SUM(ABU1359:ABU1360)</f>
        <v>0</v>
      </c>
      <c r="ABV1362" s="84">
        <f>ABU1362/ABT1362</f>
        <v>0</v>
      </c>
      <c r="ABW1362" s="84">
        <f>ABT1362-ABU1362</f>
        <v>2000000</v>
      </c>
      <c r="ABX1362" s="84">
        <f>ABT1362+ABP1362</f>
        <v>3000000</v>
      </c>
      <c r="ACE1362" s="84" t="s">
        <v>5399</v>
      </c>
      <c r="ACF1362" s="84">
        <f>SUM(ACF1359:ACF1360)</f>
        <v>1000000</v>
      </c>
      <c r="ACG1362" s="84">
        <f>SUM(ACG1359:ACG1360)</f>
        <v>0</v>
      </c>
      <c r="ACH1362" s="84">
        <f>ACG1362/ACF1362</f>
        <v>0</v>
      </c>
      <c r="ACI1362" s="84">
        <f>ACF1362-ACG1362</f>
        <v>1000000</v>
      </c>
      <c r="ACJ1362" s="84">
        <f>SUM(ACJ1359:ACJ1360)</f>
        <v>2000000</v>
      </c>
      <c r="ACK1362" s="84">
        <f>SUM(ACK1359:ACK1360)</f>
        <v>0</v>
      </c>
      <c r="ACL1362" s="84">
        <f>ACK1362/ACJ1362</f>
        <v>0</v>
      </c>
      <c r="ACM1362" s="84">
        <f>ACJ1362-ACK1362</f>
        <v>2000000</v>
      </c>
      <c r="ACN1362" s="84">
        <f>ACJ1362+ACF1362</f>
        <v>3000000</v>
      </c>
      <c r="ACU1362" s="84" t="s">
        <v>5399</v>
      </c>
      <c r="ACV1362" s="84">
        <f>SUM(ACV1359:ACV1360)</f>
        <v>1000000</v>
      </c>
      <c r="ACW1362" s="84">
        <f>SUM(ACW1359:ACW1360)</f>
        <v>0</v>
      </c>
      <c r="ACX1362" s="84">
        <f>ACW1362/ACV1362</f>
        <v>0</v>
      </c>
      <c r="ACY1362" s="84">
        <f>ACV1362-ACW1362</f>
        <v>1000000</v>
      </c>
      <c r="ACZ1362" s="84">
        <f>SUM(ACZ1359:ACZ1360)</f>
        <v>2000000</v>
      </c>
      <c r="ADA1362" s="84">
        <f>SUM(ADA1359:ADA1360)</f>
        <v>0</v>
      </c>
      <c r="ADB1362" s="84">
        <f>ADA1362/ACZ1362</f>
        <v>0</v>
      </c>
      <c r="ADC1362" s="84">
        <f>ACZ1362-ADA1362</f>
        <v>2000000</v>
      </c>
      <c r="ADD1362" s="84">
        <f>ACZ1362+ACV1362</f>
        <v>3000000</v>
      </c>
      <c r="ADK1362" s="84" t="s">
        <v>5399</v>
      </c>
      <c r="ADL1362" s="84">
        <f>SUM(ADL1359:ADL1360)</f>
        <v>1000000</v>
      </c>
      <c r="ADM1362" s="84">
        <f>SUM(ADM1359:ADM1360)</f>
        <v>0</v>
      </c>
      <c r="ADN1362" s="84">
        <f>ADM1362/ADL1362</f>
        <v>0</v>
      </c>
      <c r="ADO1362" s="84">
        <f>ADL1362-ADM1362</f>
        <v>1000000</v>
      </c>
      <c r="ADP1362" s="84">
        <f>SUM(ADP1359:ADP1360)</f>
        <v>2000000</v>
      </c>
      <c r="ADQ1362" s="84">
        <f>SUM(ADQ1359:ADQ1360)</f>
        <v>0</v>
      </c>
      <c r="ADR1362" s="84">
        <f>ADQ1362/ADP1362</f>
        <v>0</v>
      </c>
      <c r="ADS1362" s="84">
        <f>ADP1362-ADQ1362</f>
        <v>2000000</v>
      </c>
      <c r="ADT1362" s="84">
        <f>ADP1362+ADL1362</f>
        <v>3000000</v>
      </c>
      <c r="AEA1362" s="84" t="s">
        <v>5399</v>
      </c>
      <c r="AEB1362" s="84">
        <f>SUM(AEB1359:AEB1360)</f>
        <v>1000000</v>
      </c>
      <c r="AEC1362" s="84">
        <f>SUM(AEC1359:AEC1360)</f>
        <v>0</v>
      </c>
      <c r="AED1362" s="84">
        <f>AEC1362/AEB1362</f>
        <v>0</v>
      </c>
      <c r="AEE1362" s="84">
        <f>AEB1362-AEC1362</f>
        <v>1000000</v>
      </c>
      <c r="AEF1362" s="84">
        <f>SUM(AEF1359:AEF1360)</f>
        <v>2000000</v>
      </c>
      <c r="AEG1362" s="84">
        <f>SUM(AEG1359:AEG1360)</f>
        <v>0</v>
      </c>
      <c r="AEH1362" s="84">
        <f>AEG1362/AEF1362</f>
        <v>0</v>
      </c>
      <c r="AEI1362" s="84">
        <f>AEF1362-AEG1362</f>
        <v>2000000</v>
      </c>
      <c r="AEJ1362" s="84">
        <f>AEF1362+AEB1362</f>
        <v>3000000</v>
      </c>
      <c r="AEQ1362" s="84" t="s">
        <v>5399</v>
      </c>
      <c r="AER1362" s="84">
        <f>SUM(AER1359:AER1360)</f>
        <v>1000000</v>
      </c>
      <c r="AES1362" s="84">
        <f>SUM(AES1359:AES1360)</f>
        <v>0</v>
      </c>
      <c r="AET1362" s="84">
        <f>AES1362/AER1362</f>
        <v>0</v>
      </c>
      <c r="AEU1362" s="84">
        <f>AER1362-AES1362</f>
        <v>1000000</v>
      </c>
      <c r="AEV1362" s="84">
        <f>SUM(AEV1359:AEV1360)</f>
        <v>2000000</v>
      </c>
      <c r="AEW1362" s="84">
        <f>SUM(AEW1359:AEW1360)</f>
        <v>0</v>
      </c>
      <c r="AEX1362" s="84">
        <f>AEW1362/AEV1362</f>
        <v>0</v>
      </c>
      <c r="AEY1362" s="84">
        <f>AEV1362-AEW1362</f>
        <v>2000000</v>
      </c>
      <c r="AEZ1362" s="84">
        <f>AEV1362+AER1362</f>
        <v>3000000</v>
      </c>
      <c r="AFG1362" s="84" t="s">
        <v>5399</v>
      </c>
      <c r="AFH1362" s="84">
        <f>SUM(AFH1359:AFH1360)</f>
        <v>1000000</v>
      </c>
      <c r="AFI1362" s="84">
        <f>SUM(AFI1359:AFI1360)</f>
        <v>0</v>
      </c>
      <c r="AFJ1362" s="84">
        <f>AFI1362/AFH1362</f>
        <v>0</v>
      </c>
      <c r="AFK1362" s="84">
        <f>AFH1362-AFI1362</f>
        <v>1000000</v>
      </c>
      <c r="AFL1362" s="84">
        <f>SUM(AFL1359:AFL1360)</f>
        <v>2000000</v>
      </c>
      <c r="AFM1362" s="84">
        <f>SUM(AFM1359:AFM1360)</f>
        <v>0</v>
      </c>
      <c r="AFN1362" s="84">
        <f>AFM1362/AFL1362</f>
        <v>0</v>
      </c>
      <c r="AFO1362" s="84">
        <f>AFL1362-AFM1362</f>
        <v>2000000</v>
      </c>
      <c r="AFP1362" s="84">
        <f>AFL1362+AFH1362</f>
        <v>3000000</v>
      </c>
      <c r="AFW1362" s="84" t="s">
        <v>5399</v>
      </c>
      <c r="AFX1362" s="84">
        <f>SUM(AFX1359:AFX1360)</f>
        <v>1000000</v>
      </c>
      <c r="AFY1362" s="84">
        <f>SUM(AFY1359:AFY1360)</f>
        <v>0</v>
      </c>
      <c r="AFZ1362" s="84">
        <f>AFY1362/AFX1362</f>
        <v>0</v>
      </c>
      <c r="AGA1362" s="84">
        <f>AFX1362-AFY1362</f>
        <v>1000000</v>
      </c>
      <c r="AGB1362" s="84">
        <f>SUM(AGB1359:AGB1360)</f>
        <v>2000000</v>
      </c>
      <c r="AGC1362" s="84">
        <f>SUM(AGC1359:AGC1360)</f>
        <v>0</v>
      </c>
      <c r="AGD1362" s="84">
        <f>AGC1362/AGB1362</f>
        <v>0</v>
      </c>
      <c r="AGE1362" s="84">
        <f>AGB1362-AGC1362</f>
        <v>2000000</v>
      </c>
      <c r="AGF1362" s="84">
        <f>AGB1362+AFX1362</f>
        <v>3000000</v>
      </c>
      <c r="AGM1362" s="84" t="s">
        <v>5399</v>
      </c>
      <c r="AGN1362" s="84">
        <f>SUM(AGN1359:AGN1360)</f>
        <v>1000000</v>
      </c>
      <c r="AGO1362" s="84">
        <f>SUM(AGO1359:AGO1360)</f>
        <v>0</v>
      </c>
      <c r="AGP1362" s="84">
        <f>AGO1362/AGN1362</f>
        <v>0</v>
      </c>
      <c r="AGQ1362" s="84">
        <f>AGN1362-AGO1362</f>
        <v>1000000</v>
      </c>
      <c r="AGR1362" s="84">
        <f>SUM(AGR1359:AGR1360)</f>
        <v>2000000</v>
      </c>
      <c r="AGS1362" s="84">
        <f>SUM(AGS1359:AGS1360)</f>
        <v>0</v>
      </c>
      <c r="AGT1362" s="84">
        <f>AGS1362/AGR1362</f>
        <v>0</v>
      </c>
      <c r="AGU1362" s="84">
        <f>AGR1362-AGS1362</f>
        <v>2000000</v>
      </c>
      <c r="AGV1362" s="84">
        <f>AGR1362+AGN1362</f>
        <v>3000000</v>
      </c>
      <c r="AHC1362" s="84" t="s">
        <v>5399</v>
      </c>
      <c r="AHD1362" s="84">
        <f>SUM(AHD1359:AHD1360)</f>
        <v>1000000</v>
      </c>
      <c r="AHE1362" s="84">
        <f>SUM(AHE1359:AHE1360)</f>
        <v>0</v>
      </c>
      <c r="AHF1362" s="84">
        <f>AHE1362/AHD1362</f>
        <v>0</v>
      </c>
      <c r="AHG1362" s="84">
        <f>AHD1362-AHE1362</f>
        <v>1000000</v>
      </c>
      <c r="AHH1362" s="84">
        <f>SUM(AHH1359:AHH1360)</f>
        <v>2000000</v>
      </c>
      <c r="AHI1362" s="84">
        <f>SUM(AHI1359:AHI1360)</f>
        <v>0</v>
      </c>
      <c r="AHJ1362" s="84">
        <f>AHI1362/AHH1362</f>
        <v>0</v>
      </c>
      <c r="AHK1362" s="84">
        <f>AHH1362-AHI1362</f>
        <v>2000000</v>
      </c>
      <c r="AHL1362" s="84">
        <f>AHH1362+AHD1362</f>
        <v>3000000</v>
      </c>
      <c r="AHS1362" s="84" t="s">
        <v>5399</v>
      </c>
      <c r="AHT1362" s="84">
        <f>SUM(AHT1359:AHT1360)</f>
        <v>1000000</v>
      </c>
      <c r="AHU1362" s="84">
        <f>SUM(AHU1359:AHU1360)</f>
        <v>0</v>
      </c>
      <c r="AHV1362" s="84">
        <f>AHU1362/AHT1362</f>
        <v>0</v>
      </c>
      <c r="AHW1362" s="84">
        <f>AHT1362-AHU1362</f>
        <v>1000000</v>
      </c>
      <c r="AHX1362" s="84">
        <f>SUM(AHX1359:AHX1360)</f>
        <v>2000000</v>
      </c>
      <c r="AHY1362" s="84">
        <f>SUM(AHY1359:AHY1360)</f>
        <v>0</v>
      </c>
      <c r="AHZ1362" s="84">
        <f>AHY1362/AHX1362</f>
        <v>0</v>
      </c>
      <c r="AIA1362" s="84">
        <f>AHX1362-AHY1362</f>
        <v>2000000</v>
      </c>
      <c r="AIB1362" s="84">
        <f>AHX1362+AHT1362</f>
        <v>3000000</v>
      </c>
      <c r="AII1362" s="84" t="s">
        <v>5399</v>
      </c>
      <c r="AIJ1362" s="84">
        <f>SUM(AIJ1359:AIJ1360)</f>
        <v>1000000</v>
      </c>
      <c r="AIK1362" s="84">
        <f>SUM(AIK1359:AIK1360)</f>
        <v>0</v>
      </c>
      <c r="AIL1362" s="84">
        <f>AIK1362/AIJ1362</f>
        <v>0</v>
      </c>
      <c r="AIM1362" s="84">
        <f>AIJ1362-AIK1362</f>
        <v>1000000</v>
      </c>
      <c r="AIN1362" s="84">
        <f>SUM(AIN1359:AIN1360)</f>
        <v>2000000</v>
      </c>
      <c r="AIO1362" s="84">
        <f>SUM(AIO1359:AIO1360)</f>
        <v>0</v>
      </c>
      <c r="AIP1362" s="84">
        <f>AIO1362/AIN1362</f>
        <v>0</v>
      </c>
      <c r="AIQ1362" s="84">
        <f>AIN1362-AIO1362</f>
        <v>2000000</v>
      </c>
      <c r="AIR1362" s="84">
        <f>AIN1362+AIJ1362</f>
        <v>3000000</v>
      </c>
      <c r="AIY1362" s="84" t="s">
        <v>5399</v>
      </c>
      <c r="AIZ1362" s="84">
        <f>SUM(AIZ1359:AIZ1360)</f>
        <v>1000000</v>
      </c>
      <c r="AJA1362" s="84">
        <f>SUM(AJA1359:AJA1360)</f>
        <v>0</v>
      </c>
      <c r="AJB1362" s="84">
        <f>AJA1362/AIZ1362</f>
        <v>0</v>
      </c>
      <c r="AJC1362" s="84">
        <f>AIZ1362-AJA1362</f>
        <v>1000000</v>
      </c>
      <c r="AJD1362" s="84">
        <f>SUM(AJD1359:AJD1360)</f>
        <v>2000000</v>
      </c>
      <c r="AJE1362" s="84">
        <f>SUM(AJE1359:AJE1360)</f>
        <v>0</v>
      </c>
      <c r="AJF1362" s="84">
        <f>AJE1362/AJD1362</f>
        <v>0</v>
      </c>
      <c r="AJG1362" s="84">
        <f>AJD1362-AJE1362</f>
        <v>2000000</v>
      </c>
      <c r="AJH1362" s="84">
        <f>AJD1362+AIZ1362</f>
        <v>3000000</v>
      </c>
      <c r="AJO1362" s="84" t="s">
        <v>5399</v>
      </c>
      <c r="AJP1362" s="84">
        <f>SUM(AJP1359:AJP1360)</f>
        <v>1000000</v>
      </c>
      <c r="AJQ1362" s="84">
        <f>SUM(AJQ1359:AJQ1360)</f>
        <v>0</v>
      </c>
      <c r="AJR1362" s="84">
        <f>AJQ1362/AJP1362</f>
        <v>0</v>
      </c>
      <c r="AJS1362" s="84">
        <f>AJP1362-AJQ1362</f>
        <v>1000000</v>
      </c>
      <c r="AJT1362" s="84">
        <f>SUM(AJT1359:AJT1360)</f>
        <v>2000000</v>
      </c>
      <c r="AJU1362" s="84">
        <f>SUM(AJU1359:AJU1360)</f>
        <v>0</v>
      </c>
      <c r="AJV1362" s="84">
        <f>AJU1362/AJT1362</f>
        <v>0</v>
      </c>
      <c r="AJW1362" s="84">
        <f>AJT1362-AJU1362</f>
        <v>2000000</v>
      </c>
      <c r="AJX1362" s="84">
        <f>AJT1362+AJP1362</f>
        <v>3000000</v>
      </c>
      <c r="AKE1362" s="84" t="s">
        <v>5399</v>
      </c>
      <c r="AKF1362" s="84">
        <f>SUM(AKF1359:AKF1360)</f>
        <v>1000000</v>
      </c>
      <c r="AKG1362" s="84">
        <f>SUM(AKG1359:AKG1360)</f>
        <v>0</v>
      </c>
      <c r="AKH1362" s="84">
        <f>AKG1362/AKF1362</f>
        <v>0</v>
      </c>
      <c r="AKI1362" s="84">
        <f>AKF1362-AKG1362</f>
        <v>1000000</v>
      </c>
      <c r="AKJ1362" s="84">
        <f>SUM(AKJ1359:AKJ1360)</f>
        <v>2000000</v>
      </c>
      <c r="AKK1362" s="84">
        <f>SUM(AKK1359:AKK1360)</f>
        <v>0</v>
      </c>
      <c r="AKL1362" s="84">
        <f>AKK1362/AKJ1362</f>
        <v>0</v>
      </c>
      <c r="AKM1362" s="84">
        <f>AKJ1362-AKK1362</f>
        <v>2000000</v>
      </c>
      <c r="AKN1362" s="84">
        <f>AKJ1362+AKF1362</f>
        <v>3000000</v>
      </c>
      <c r="AKU1362" s="84" t="s">
        <v>5399</v>
      </c>
      <c r="AKV1362" s="84">
        <f>SUM(AKV1359:AKV1360)</f>
        <v>1000000</v>
      </c>
      <c r="AKW1362" s="84">
        <f>SUM(AKW1359:AKW1360)</f>
        <v>0</v>
      </c>
      <c r="AKX1362" s="84">
        <f>AKW1362/AKV1362</f>
        <v>0</v>
      </c>
      <c r="AKY1362" s="84">
        <f>AKV1362-AKW1362</f>
        <v>1000000</v>
      </c>
      <c r="AKZ1362" s="84">
        <f>SUM(AKZ1359:AKZ1360)</f>
        <v>2000000</v>
      </c>
      <c r="ALA1362" s="84">
        <f>SUM(ALA1359:ALA1360)</f>
        <v>0</v>
      </c>
      <c r="ALB1362" s="84">
        <f>ALA1362/AKZ1362</f>
        <v>0</v>
      </c>
      <c r="ALC1362" s="84">
        <f>AKZ1362-ALA1362</f>
        <v>2000000</v>
      </c>
      <c r="ALD1362" s="84">
        <f>AKZ1362+AKV1362</f>
        <v>3000000</v>
      </c>
      <c r="ALK1362" s="84" t="s">
        <v>5399</v>
      </c>
      <c r="ALL1362" s="84">
        <f>SUM(ALL1359:ALL1360)</f>
        <v>1000000</v>
      </c>
      <c r="ALM1362" s="84">
        <f>SUM(ALM1359:ALM1360)</f>
        <v>0</v>
      </c>
      <c r="ALN1362" s="84">
        <f>ALM1362/ALL1362</f>
        <v>0</v>
      </c>
      <c r="ALO1362" s="84">
        <f>ALL1362-ALM1362</f>
        <v>1000000</v>
      </c>
      <c r="ALP1362" s="84">
        <f>SUM(ALP1359:ALP1360)</f>
        <v>2000000</v>
      </c>
      <c r="ALQ1362" s="84">
        <f>SUM(ALQ1359:ALQ1360)</f>
        <v>0</v>
      </c>
      <c r="ALR1362" s="84">
        <f>ALQ1362/ALP1362</f>
        <v>0</v>
      </c>
      <c r="ALS1362" s="84">
        <f>ALP1362-ALQ1362</f>
        <v>2000000</v>
      </c>
      <c r="ALT1362" s="84">
        <f>ALP1362+ALL1362</f>
        <v>3000000</v>
      </c>
      <c r="AMA1362" s="84" t="s">
        <v>5399</v>
      </c>
      <c r="AMB1362" s="84">
        <f>SUM(AMB1359:AMB1360)</f>
        <v>1000000</v>
      </c>
      <c r="AMC1362" s="84">
        <f>SUM(AMC1359:AMC1360)</f>
        <v>0</v>
      </c>
      <c r="AMD1362" s="84">
        <f>AMC1362/AMB1362</f>
        <v>0</v>
      </c>
      <c r="AME1362" s="84">
        <f>AMB1362-AMC1362</f>
        <v>1000000</v>
      </c>
      <c r="AMF1362" s="84">
        <f>SUM(AMF1359:AMF1360)</f>
        <v>2000000</v>
      </c>
      <c r="AMG1362" s="84">
        <f>SUM(AMG1359:AMG1360)</f>
        <v>0</v>
      </c>
      <c r="AMH1362" s="84">
        <f>AMG1362/AMF1362</f>
        <v>0</v>
      </c>
      <c r="AMI1362" s="84">
        <f>AMF1362-AMG1362</f>
        <v>2000000</v>
      </c>
      <c r="AMJ1362" s="84">
        <f>AMF1362+AMB1362</f>
        <v>3000000</v>
      </c>
      <c r="AMQ1362" s="84" t="s">
        <v>5399</v>
      </c>
      <c r="AMR1362" s="84">
        <f>SUM(AMR1359:AMR1360)</f>
        <v>1000000</v>
      </c>
      <c r="AMS1362" s="84">
        <f>SUM(AMS1359:AMS1360)</f>
        <v>0</v>
      </c>
      <c r="AMT1362" s="84">
        <f>AMS1362/AMR1362</f>
        <v>0</v>
      </c>
      <c r="AMU1362" s="84">
        <f>AMR1362-AMS1362</f>
        <v>1000000</v>
      </c>
      <c r="AMV1362" s="84">
        <f>SUM(AMV1359:AMV1360)</f>
        <v>2000000</v>
      </c>
      <c r="AMW1362" s="84">
        <f>SUM(AMW1359:AMW1360)</f>
        <v>0</v>
      </c>
      <c r="AMX1362" s="84">
        <f>AMW1362/AMV1362</f>
        <v>0</v>
      </c>
      <c r="AMY1362" s="84">
        <f>AMV1362-AMW1362</f>
        <v>2000000</v>
      </c>
      <c r="AMZ1362" s="84">
        <f>AMV1362+AMR1362</f>
        <v>3000000</v>
      </c>
      <c r="ANG1362" s="84" t="s">
        <v>5399</v>
      </c>
      <c r="ANH1362" s="84">
        <f>SUM(ANH1359:ANH1360)</f>
        <v>1000000</v>
      </c>
      <c r="ANI1362" s="84">
        <f>SUM(ANI1359:ANI1360)</f>
        <v>0</v>
      </c>
      <c r="ANJ1362" s="84">
        <f>ANI1362/ANH1362</f>
        <v>0</v>
      </c>
      <c r="ANK1362" s="84">
        <f>ANH1362-ANI1362</f>
        <v>1000000</v>
      </c>
      <c r="ANL1362" s="84">
        <f>SUM(ANL1359:ANL1360)</f>
        <v>2000000</v>
      </c>
      <c r="ANM1362" s="84">
        <f>SUM(ANM1359:ANM1360)</f>
        <v>0</v>
      </c>
      <c r="ANN1362" s="84">
        <f>ANM1362/ANL1362</f>
        <v>0</v>
      </c>
      <c r="ANO1362" s="84">
        <f>ANL1362-ANM1362</f>
        <v>2000000</v>
      </c>
      <c r="ANP1362" s="84">
        <f>ANL1362+ANH1362</f>
        <v>3000000</v>
      </c>
      <c r="ANW1362" s="84" t="s">
        <v>5399</v>
      </c>
      <c r="ANX1362" s="84">
        <f>SUM(ANX1359:ANX1360)</f>
        <v>1000000</v>
      </c>
      <c r="ANY1362" s="84">
        <f>SUM(ANY1359:ANY1360)</f>
        <v>0</v>
      </c>
      <c r="ANZ1362" s="84">
        <f>ANY1362/ANX1362</f>
        <v>0</v>
      </c>
      <c r="AOA1362" s="84">
        <f>ANX1362-ANY1362</f>
        <v>1000000</v>
      </c>
      <c r="AOB1362" s="84">
        <f>SUM(AOB1359:AOB1360)</f>
        <v>2000000</v>
      </c>
      <c r="AOC1362" s="84">
        <f>SUM(AOC1359:AOC1360)</f>
        <v>0</v>
      </c>
      <c r="AOD1362" s="84">
        <f>AOC1362/AOB1362</f>
        <v>0</v>
      </c>
      <c r="AOE1362" s="84">
        <f>AOB1362-AOC1362</f>
        <v>2000000</v>
      </c>
      <c r="AOF1362" s="84">
        <f>AOB1362+ANX1362</f>
        <v>3000000</v>
      </c>
      <c r="AOM1362" s="84" t="s">
        <v>5399</v>
      </c>
      <c r="AON1362" s="84">
        <f>SUM(AON1359:AON1360)</f>
        <v>1000000</v>
      </c>
      <c r="AOO1362" s="84">
        <f>SUM(AOO1359:AOO1360)</f>
        <v>0</v>
      </c>
      <c r="AOP1362" s="84">
        <f>AOO1362/AON1362</f>
        <v>0</v>
      </c>
      <c r="AOQ1362" s="84">
        <f>AON1362-AOO1362</f>
        <v>1000000</v>
      </c>
      <c r="AOR1362" s="84">
        <f>SUM(AOR1359:AOR1360)</f>
        <v>2000000</v>
      </c>
      <c r="AOS1362" s="84">
        <f>SUM(AOS1359:AOS1360)</f>
        <v>0</v>
      </c>
      <c r="AOT1362" s="84">
        <f>AOS1362/AOR1362</f>
        <v>0</v>
      </c>
      <c r="AOU1362" s="84">
        <f>AOR1362-AOS1362</f>
        <v>2000000</v>
      </c>
      <c r="AOV1362" s="84">
        <f>AOR1362+AON1362</f>
        <v>3000000</v>
      </c>
      <c r="APC1362" s="84" t="s">
        <v>5399</v>
      </c>
      <c r="APD1362" s="84">
        <f>SUM(APD1359:APD1360)</f>
        <v>1000000</v>
      </c>
      <c r="APE1362" s="84">
        <f>SUM(APE1359:APE1360)</f>
        <v>0</v>
      </c>
      <c r="APF1362" s="84">
        <f>APE1362/APD1362</f>
        <v>0</v>
      </c>
      <c r="APG1362" s="84">
        <f>APD1362-APE1362</f>
        <v>1000000</v>
      </c>
      <c r="APH1362" s="84">
        <f>SUM(APH1359:APH1360)</f>
        <v>2000000</v>
      </c>
      <c r="API1362" s="84">
        <f>SUM(API1359:API1360)</f>
        <v>0</v>
      </c>
      <c r="APJ1362" s="84">
        <f>API1362/APH1362</f>
        <v>0</v>
      </c>
      <c r="APK1362" s="84">
        <f>APH1362-API1362</f>
        <v>2000000</v>
      </c>
      <c r="APL1362" s="84">
        <f>APH1362+APD1362</f>
        <v>3000000</v>
      </c>
      <c r="APS1362" s="84" t="s">
        <v>5399</v>
      </c>
      <c r="APT1362" s="84">
        <f>SUM(APT1359:APT1360)</f>
        <v>1000000</v>
      </c>
      <c r="APU1362" s="84">
        <f>SUM(APU1359:APU1360)</f>
        <v>0</v>
      </c>
      <c r="APV1362" s="84">
        <f>APU1362/APT1362</f>
        <v>0</v>
      </c>
      <c r="APW1362" s="84">
        <f>APT1362-APU1362</f>
        <v>1000000</v>
      </c>
      <c r="APX1362" s="84">
        <f>SUM(APX1359:APX1360)</f>
        <v>2000000</v>
      </c>
      <c r="APY1362" s="84">
        <f>SUM(APY1359:APY1360)</f>
        <v>0</v>
      </c>
      <c r="APZ1362" s="84">
        <f>APY1362/APX1362</f>
        <v>0</v>
      </c>
      <c r="AQA1362" s="84">
        <f>APX1362-APY1362</f>
        <v>2000000</v>
      </c>
      <c r="AQB1362" s="84">
        <f>APX1362+APT1362</f>
        <v>3000000</v>
      </c>
      <c r="AQI1362" s="84" t="s">
        <v>5399</v>
      </c>
      <c r="AQJ1362" s="84">
        <f>SUM(AQJ1359:AQJ1360)</f>
        <v>1000000</v>
      </c>
      <c r="AQK1362" s="84">
        <f>SUM(AQK1359:AQK1360)</f>
        <v>0</v>
      </c>
      <c r="AQL1362" s="84">
        <f>AQK1362/AQJ1362</f>
        <v>0</v>
      </c>
      <c r="AQM1362" s="84">
        <f>AQJ1362-AQK1362</f>
        <v>1000000</v>
      </c>
      <c r="AQN1362" s="84">
        <f>SUM(AQN1359:AQN1360)</f>
        <v>2000000</v>
      </c>
      <c r="AQO1362" s="84">
        <f>SUM(AQO1359:AQO1360)</f>
        <v>0</v>
      </c>
      <c r="AQP1362" s="84">
        <f>AQO1362/AQN1362</f>
        <v>0</v>
      </c>
      <c r="AQQ1362" s="84">
        <f>AQN1362-AQO1362</f>
        <v>2000000</v>
      </c>
      <c r="AQR1362" s="84">
        <f>AQN1362+AQJ1362</f>
        <v>3000000</v>
      </c>
      <c r="AQY1362" s="84" t="s">
        <v>5399</v>
      </c>
      <c r="AQZ1362" s="84">
        <f>SUM(AQZ1359:AQZ1360)</f>
        <v>1000000</v>
      </c>
      <c r="ARA1362" s="84">
        <f>SUM(ARA1359:ARA1360)</f>
        <v>0</v>
      </c>
      <c r="ARB1362" s="84">
        <f>ARA1362/AQZ1362</f>
        <v>0</v>
      </c>
      <c r="ARC1362" s="84">
        <f>AQZ1362-ARA1362</f>
        <v>1000000</v>
      </c>
      <c r="ARD1362" s="84">
        <f>SUM(ARD1359:ARD1360)</f>
        <v>2000000</v>
      </c>
      <c r="ARE1362" s="84">
        <f>SUM(ARE1359:ARE1360)</f>
        <v>0</v>
      </c>
      <c r="ARF1362" s="84">
        <f>ARE1362/ARD1362</f>
        <v>0</v>
      </c>
      <c r="ARG1362" s="84">
        <f>ARD1362-ARE1362</f>
        <v>2000000</v>
      </c>
      <c r="ARH1362" s="84">
        <f>ARD1362+AQZ1362</f>
        <v>3000000</v>
      </c>
      <c r="ARO1362" s="84" t="s">
        <v>5399</v>
      </c>
      <c r="ARP1362" s="84">
        <f>SUM(ARP1359:ARP1360)</f>
        <v>1000000</v>
      </c>
      <c r="ARQ1362" s="84">
        <f>SUM(ARQ1359:ARQ1360)</f>
        <v>0</v>
      </c>
      <c r="ARR1362" s="84">
        <f>ARQ1362/ARP1362</f>
        <v>0</v>
      </c>
      <c r="ARS1362" s="84">
        <f>ARP1362-ARQ1362</f>
        <v>1000000</v>
      </c>
      <c r="ART1362" s="84">
        <f>SUM(ART1359:ART1360)</f>
        <v>2000000</v>
      </c>
      <c r="ARU1362" s="84">
        <f>SUM(ARU1359:ARU1360)</f>
        <v>0</v>
      </c>
      <c r="ARV1362" s="84">
        <f>ARU1362/ART1362</f>
        <v>0</v>
      </c>
      <c r="ARW1362" s="84">
        <f>ART1362-ARU1362</f>
        <v>2000000</v>
      </c>
      <c r="ARX1362" s="84">
        <f>ART1362+ARP1362</f>
        <v>3000000</v>
      </c>
      <c r="ASE1362" s="84" t="s">
        <v>5399</v>
      </c>
      <c r="ASF1362" s="84">
        <f>SUM(ASF1359:ASF1360)</f>
        <v>1000000</v>
      </c>
      <c r="ASG1362" s="84">
        <f>SUM(ASG1359:ASG1360)</f>
        <v>0</v>
      </c>
      <c r="ASH1362" s="84">
        <f>ASG1362/ASF1362</f>
        <v>0</v>
      </c>
      <c r="ASI1362" s="84">
        <f>ASF1362-ASG1362</f>
        <v>1000000</v>
      </c>
      <c r="ASJ1362" s="84">
        <f>SUM(ASJ1359:ASJ1360)</f>
        <v>2000000</v>
      </c>
      <c r="ASK1362" s="84">
        <f>SUM(ASK1359:ASK1360)</f>
        <v>0</v>
      </c>
      <c r="ASL1362" s="84">
        <f>ASK1362/ASJ1362</f>
        <v>0</v>
      </c>
      <c r="ASM1362" s="84">
        <f>ASJ1362-ASK1362</f>
        <v>2000000</v>
      </c>
      <c r="ASN1362" s="84">
        <f>ASJ1362+ASF1362</f>
        <v>3000000</v>
      </c>
      <c r="ASU1362" s="84" t="s">
        <v>5399</v>
      </c>
      <c r="ASV1362" s="84">
        <f>SUM(ASV1359:ASV1360)</f>
        <v>1000000</v>
      </c>
      <c r="ASW1362" s="84">
        <f>SUM(ASW1359:ASW1360)</f>
        <v>0</v>
      </c>
      <c r="ASX1362" s="84">
        <f>ASW1362/ASV1362</f>
        <v>0</v>
      </c>
      <c r="ASY1362" s="84">
        <f>ASV1362-ASW1362</f>
        <v>1000000</v>
      </c>
      <c r="ASZ1362" s="84">
        <f>SUM(ASZ1359:ASZ1360)</f>
        <v>2000000</v>
      </c>
      <c r="ATA1362" s="84">
        <f>SUM(ATA1359:ATA1360)</f>
        <v>0</v>
      </c>
      <c r="ATB1362" s="84">
        <f>ATA1362/ASZ1362</f>
        <v>0</v>
      </c>
      <c r="ATC1362" s="84">
        <f>ASZ1362-ATA1362</f>
        <v>2000000</v>
      </c>
      <c r="ATD1362" s="84">
        <f>ASZ1362+ASV1362</f>
        <v>3000000</v>
      </c>
      <c r="ATK1362" s="84" t="s">
        <v>5399</v>
      </c>
      <c r="ATL1362" s="84">
        <f>SUM(ATL1359:ATL1360)</f>
        <v>1000000</v>
      </c>
      <c r="ATM1362" s="84">
        <f>SUM(ATM1359:ATM1360)</f>
        <v>0</v>
      </c>
      <c r="ATN1362" s="84">
        <f>ATM1362/ATL1362</f>
        <v>0</v>
      </c>
      <c r="ATO1362" s="84">
        <f>ATL1362-ATM1362</f>
        <v>1000000</v>
      </c>
      <c r="ATP1362" s="84">
        <f>SUM(ATP1359:ATP1360)</f>
        <v>2000000</v>
      </c>
      <c r="ATQ1362" s="84">
        <f>SUM(ATQ1359:ATQ1360)</f>
        <v>0</v>
      </c>
      <c r="ATR1362" s="84">
        <f>ATQ1362/ATP1362</f>
        <v>0</v>
      </c>
      <c r="ATS1362" s="84">
        <f>ATP1362-ATQ1362</f>
        <v>2000000</v>
      </c>
      <c r="ATT1362" s="84">
        <f>ATP1362+ATL1362</f>
        <v>3000000</v>
      </c>
      <c r="AUA1362" s="84" t="s">
        <v>5399</v>
      </c>
      <c r="AUB1362" s="84">
        <f>SUM(AUB1359:AUB1360)</f>
        <v>1000000</v>
      </c>
      <c r="AUC1362" s="84">
        <f>SUM(AUC1359:AUC1360)</f>
        <v>0</v>
      </c>
      <c r="AUD1362" s="84">
        <f>AUC1362/AUB1362</f>
        <v>0</v>
      </c>
      <c r="AUE1362" s="84">
        <f>AUB1362-AUC1362</f>
        <v>1000000</v>
      </c>
      <c r="AUF1362" s="84">
        <f>SUM(AUF1359:AUF1360)</f>
        <v>2000000</v>
      </c>
      <c r="AUG1362" s="84">
        <f>SUM(AUG1359:AUG1360)</f>
        <v>0</v>
      </c>
      <c r="AUH1362" s="84">
        <f>AUG1362/AUF1362</f>
        <v>0</v>
      </c>
      <c r="AUI1362" s="84">
        <f>AUF1362-AUG1362</f>
        <v>2000000</v>
      </c>
      <c r="AUJ1362" s="84">
        <f>AUF1362+AUB1362</f>
        <v>3000000</v>
      </c>
      <c r="AUQ1362" s="84" t="s">
        <v>5399</v>
      </c>
      <c r="AUR1362" s="84">
        <f>SUM(AUR1359:AUR1360)</f>
        <v>1000000</v>
      </c>
      <c r="AUS1362" s="84">
        <f>SUM(AUS1359:AUS1360)</f>
        <v>0</v>
      </c>
      <c r="AUT1362" s="84">
        <f>AUS1362/AUR1362</f>
        <v>0</v>
      </c>
      <c r="AUU1362" s="84">
        <f>AUR1362-AUS1362</f>
        <v>1000000</v>
      </c>
      <c r="AUV1362" s="84">
        <f>SUM(AUV1359:AUV1360)</f>
        <v>2000000</v>
      </c>
      <c r="AUW1362" s="84">
        <f>SUM(AUW1359:AUW1360)</f>
        <v>0</v>
      </c>
      <c r="AUX1362" s="84">
        <f>AUW1362/AUV1362</f>
        <v>0</v>
      </c>
      <c r="AUY1362" s="84">
        <f>AUV1362-AUW1362</f>
        <v>2000000</v>
      </c>
      <c r="AUZ1362" s="84">
        <f>AUV1362+AUR1362</f>
        <v>3000000</v>
      </c>
      <c r="AVG1362" s="84" t="s">
        <v>5399</v>
      </c>
      <c r="AVH1362" s="84">
        <f>SUM(AVH1359:AVH1360)</f>
        <v>1000000</v>
      </c>
      <c r="AVI1362" s="84">
        <f>SUM(AVI1359:AVI1360)</f>
        <v>0</v>
      </c>
      <c r="AVJ1362" s="84">
        <f>AVI1362/AVH1362</f>
        <v>0</v>
      </c>
      <c r="AVK1362" s="84">
        <f>AVH1362-AVI1362</f>
        <v>1000000</v>
      </c>
      <c r="AVL1362" s="84">
        <f>SUM(AVL1359:AVL1360)</f>
        <v>2000000</v>
      </c>
      <c r="AVM1362" s="84">
        <f>SUM(AVM1359:AVM1360)</f>
        <v>0</v>
      </c>
      <c r="AVN1362" s="84">
        <f>AVM1362/AVL1362</f>
        <v>0</v>
      </c>
      <c r="AVO1362" s="84">
        <f>AVL1362-AVM1362</f>
        <v>2000000</v>
      </c>
      <c r="AVP1362" s="84">
        <f>AVL1362+AVH1362</f>
        <v>3000000</v>
      </c>
      <c r="AVW1362" s="84" t="s">
        <v>5399</v>
      </c>
      <c r="AVX1362" s="84">
        <f>SUM(AVX1359:AVX1360)</f>
        <v>1000000</v>
      </c>
      <c r="AVY1362" s="84">
        <f>SUM(AVY1359:AVY1360)</f>
        <v>0</v>
      </c>
      <c r="AVZ1362" s="84">
        <f>AVY1362/AVX1362</f>
        <v>0</v>
      </c>
      <c r="AWA1362" s="84">
        <f>AVX1362-AVY1362</f>
        <v>1000000</v>
      </c>
      <c r="AWB1362" s="84">
        <f>SUM(AWB1359:AWB1360)</f>
        <v>2000000</v>
      </c>
      <c r="AWC1362" s="84">
        <f>SUM(AWC1359:AWC1360)</f>
        <v>0</v>
      </c>
      <c r="AWD1362" s="84">
        <f>AWC1362/AWB1362</f>
        <v>0</v>
      </c>
      <c r="AWE1362" s="84">
        <f>AWB1362-AWC1362</f>
        <v>2000000</v>
      </c>
      <c r="AWF1362" s="84">
        <f>AWB1362+AVX1362</f>
        <v>3000000</v>
      </c>
      <c r="AWM1362" s="84" t="s">
        <v>5399</v>
      </c>
      <c r="AWN1362" s="84">
        <f>SUM(AWN1359:AWN1360)</f>
        <v>1000000</v>
      </c>
      <c r="AWO1362" s="84">
        <f>SUM(AWO1359:AWO1360)</f>
        <v>0</v>
      </c>
      <c r="AWP1362" s="84">
        <f>AWO1362/AWN1362</f>
        <v>0</v>
      </c>
      <c r="AWQ1362" s="84">
        <f>AWN1362-AWO1362</f>
        <v>1000000</v>
      </c>
      <c r="AWR1362" s="84">
        <f>SUM(AWR1359:AWR1360)</f>
        <v>2000000</v>
      </c>
      <c r="AWS1362" s="84">
        <f>SUM(AWS1359:AWS1360)</f>
        <v>0</v>
      </c>
      <c r="AWT1362" s="84">
        <f>AWS1362/AWR1362</f>
        <v>0</v>
      </c>
      <c r="AWU1362" s="84">
        <f>AWR1362-AWS1362</f>
        <v>2000000</v>
      </c>
      <c r="AWV1362" s="84">
        <f>AWR1362+AWN1362</f>
        <v>3000000</v>
      </c>
      <c r="AXC1362" s="84" t="s">
        <v>5399</v>
      </c>
      <c r="AXD1362" s="84">
        <f>SUM(AXD1359:AXD1360)</f>
        <v>1000000</v>
      </c>
      <c r="AXE1362" s="84">
        <f>SUM(AXE1359:AXE1360)</f>
        <v>0</v>
      </c>
      <c r="AXF1362" s="84">
        <f>AXE1362/AXD1362</f>
        <v>0</v>
      </c>
      <c r="AXG1362" s="84">
        <f>AXD1362-AXE1362</f>
        <v>1000000</v>
      </c>
      <c r="AXH1362" s="84">
        <f>SUM(AXH1359:AXH1360)</f>
        <v>2000000</v>
      </c>
      <c r="AXI1362" s="84">
        <f>SUM(AXI1359:AXI1360)</f>
        <v>0</v>
      </c>
      <c r="AXJ1362" s="84">
        <f>AXI1362/AXH1362</f>
        <v>0</v>
      </c>
      <c r="AXK1362" s="84">
        <f>AXH1362-AXI1362</f>
        <v>2000000</v>
      </c>
      <c r="AXL1362" s="84">
        <f>AXH1362+AXD1362</f>
        <v>3000000</v>
      </c>
      <c r="AXS1362" s="84" t="s">
        <v>5399</v>
      </c>
      <c r="AXT1362" s="84">
        <f>SUM(AXT1359:AXT1360)</f>
        <v>1000000</v>
      </c>
      <c r="AXU1362" s="84">
        <f>SUM(AXU1359:AXU1360)</f>
        <v>0</v>
      </c>
      <c r="AXV1362" s="84">
        <f>AXU1362/AXT1362</f>
        <v>0</v>
      </c>
      <c r="AXW1362" s="84">
        <f>AXT1362-AXU1362</f>
        <v>1000000</v>
      </c>
      <c r="AXX1362" s="84">
        <f>SUM(AXX1359:AXX1360)</f>
        <v>2000000</v>
      </c>
      <c r="AXY1362" s="84">
        <f>SUM(AXY1359:AXY1360)</f>
        <v>0</v>
      </c>
      <c r="AXZ1362" s="84">
        <f>AXY1362/AXX1362</f>
        <v>0</v>
      </c>
      <c r="AYA1362" s="84">
        <f>AXX1362-AXY1362</f>
        <v>2000000</v>
      </c>
      <c r="AYB1362" s="84">
        <f>AXX1362+AXT1362</f>
        <v>3000000</v>
      </c>
      <c r="AYI1362" s="84" t="s">
        <v>5399</v>
      </c>
      <c r="AYJ1362" s="84">
        <f>SUM(AYJ1359:AYJ1360)</f>
        <v>1000000</v>
      </c>
      <c r="AYK1362" s="84">
        <f>SUM(AYK1359:AYK1360)</f>
        <v>0</v>
      </c>
      <c r="AYL1362" s="84">
        <f>AYK1362/AYJ1362</f>
        <v>0</v>
      </c>
      <c r="AYM1362" s="84">
        <f>AYJ1362-AYK1362</f>
        <v>1000000</v>
      </c>
      <c r="AYN1362" s="84">
        <f>SUM(AYN1359:AYN1360)</f>
        <v>2000000</v>
      </c>
      <c r="AYO1362" s="84">
        <f>SUM(AYO1359:AYO1360)</f>
        <v>0</v>
      </c>
      <c r="AYP1362" s="84">
        <f>AYO1362/AYN1362</f>
        <v>0</v>
      </c>
      <c r="AYQ1362" s="84">
        <f>AYN1362-AYO1362</f>
        <v>2000000</v>
      </c>
      <c r="AYR1362" s="84">
        <f>AYN1362+AYJ1362</f>
        <v>3000000</v>
      </c>
      <c r="AYY1362" s="84" t="s">
        <v>5399</v>
      </c>
      <c r="AYZ1362" s="84">
        <f>SUM(AYZ1359:AYZ1360)</f>
        <v>1000000</v>
      </c>
      <c r="AZA1362" s="84">
        <f>SUM(AZA1359:AZA1360)</f>
        <v>0</v>
      </c>
      <c r="AZB1362" s="84">
        <f>AZA1362/AYZ1362</f>
        <v>0</v>
      </c>
      <c r="AZC1362" s="84">
        <f>AYZ1362-AZA1362</f>
        <v>1000000</v>
      </c>
      <c r="AZD1362" s="84">
        <f>SUM(AZD1359:AZD1360)</f>
        <v>2000000</v>
      </c>
      <c r="AZE1362" s="84">
        <f>SUM(AZE1359:AZE1360)</f>
        <v>0</v>
      </c>
      <c r="AZF1362" s="84">
        <f>AZE1362/AZD1362</f>
        <v>0</v>
      </c>
      <c r="AZG1362" s="84">
        <f>AZD1362-AZE1362</f>
        <v>2000000</v>
      </c>
      <c r="AZH1362" s="84">
        <f>AZD1362+AYZ1362</f>
        <v>3000000</v>
      </c>
      <c r="AZO1362" s="84" t="s">
        <v>5399</v>
      </c>
      <c r="AZP1362" s="84">
        <f>SUM(AZP1359:AZP1360)</f>
        <v>1000000</v>
      </c>
      <c r="AZQ1362" s="84">
        <f>SUM(AZQ1359:AZQ1360)</f>
        <v>0</v>
      </c>
      <c r="AZR1362" s="84">
        <f>AZQ1362/AZP1362</f>
        <v>0</v>
      </c>
      <c r="AZS1362" s="84">
        <f>AZP1362-AZQ1362</f>
        <v>1000000</v>
      </c>
      <c r="AZT1362" s="84">
        <f>SUM(AZT1359:AZT1360)</f>
        <v>2000000</v>
      </c>
      <c r="AZU1362" s="84">
        <f>SUM(AZU1359:AZU1360)</f>
        <v>0</v>
      </c>
      <c r="AZV1362" s="84">
        <f>AZU1362/AZT1362</f>
        <v>0</v>
      </c>
      <c r="AZW1362" s="84">
        <f>AZT1362-AZU1362</f>
        <v>2000000</v>
      </c>
      <c r="AZX1362" s="84">
        <f>AZT1362+AZP1362</f>
        <v>3000000</v>
      </c>
      <c r="BAE1362" s="84" t="s">
        <v>5399</v>
      </c>
      <c r="BAF1362" s="84">
        <f>SUM(BAF1359:BAF1360)</f>
        <v>1000000</v>
      </c>
      <c r="BAG1362" s="84">
        <f>SUM(BAG1359:BAG1360)</f>
        <v>0</v>
      </c>
      <c r="BAH1362" s="84">
        <f>BAG1362/BAF1362</f>
        <v>0</v>
      </c>
      <c r="BAI1362" s="84">
        <f>BAF1362-BAG1362</f>
        <v>1000000</v>
      </c>
      <c r="BAJ1362" s="84">
        <f>SUM(BAJ1359:BAJ1360)</f>
        <v>2000000</v>
      </c>
      <c r="BAK1362" s="84">
        <f>SUM(BAK1359:BAK1360)</f>
        <v>0</v>
      </c>
      <c r="BAL1362" s="84">
        <f>BAK1362/BAJ1362</f>
        <v>0</v>
      </c>
      <c r="BAM1362" s="84">
        <f>BAJ1362-BAK1362</f>
        <v>2000000</v>
      </c>
      <c r="BAN1362" s="84">
        <f>BAJ1362+BAF1362</f>
        <v>3000000</v>
      </c>
      <c r="BAU1362" s="84" t="s">
        <v>5399</v>
      </c>
      <c r="BAV1362" s="84">
        <f>SUM(BAV1359:BAV1360)</f>
        <v>1000000</v>
      </c>
      <c r="BAW1362" s="84">
        <f>SUM(BAW1359:BAW1360)</f>
        <v>0</v>
      </c>
      <c r="BAX1362" s="84">
        <f>BAW1362/BAV1362</f>
        <v>0</v>
      </c>
      <c r="BAY1362" s="84">
        <f>BAV1362-BAW1362</f>
        <v>1000000</v>
      </c>
      <c r="BAZ1362" s="84">
        <f>SUM(BAZ1359:BAZ1360)</f>
        <v>2000000</v>
      </c>
      <c r="BBA1362" s="84">
        <f>SUM(BBA1359:BBA1360)</f>
        <v>0</v>
      </c>
      <c r="BBB1362" s="84">
        <f>BBA1362/BAZ1362</f>
        <v>0</v>
      </c>
      <c r="BBC1362" s="84">
        <f>BAZ1362-BBA1362</f>
        <v>2000000</v>
      </c>
      <c r="BBD1362" s="84">
        <f>BAZ1362+BAV1362</f>
        <v>3000000</v>
      </c>
      <c r="BBK1362" s="84" t="s">
        <v>5399</v>
      </c>
      <c r="BBL1362" s="84">
        <f>SUM(BBL1359:BBL1360)</f>
        <v>1000000</v>
      </c>
      <c r="BBM1362" s="84">
        <f>SUM(BBM1359:BBM1360)</f>
        <v>0</v>
      </c>
      <c r="BBN1362" s="84">
        <f>BBM1362/BBL1362</f>
        <v>0</v>
      </c>
      <c r="BBO1362" s="84">
        <f>BBL1362-BBM1362</f>
        <v>1000000</v>
      </c>
      <c r="BBP1362" s="84">
        <f>SUM(BBP1359:BBP1360)</f>
        <v>2000000</v>
      </c>
      <c r="BBQ1362" s="84">
        <f>SUM(BBQ1359:BBQ1360)</f>
        <v>0</v>
      </c>
      <c r="BBR1362" s="84">
        <f>BBQ1362/BBP1362</f>
        <v>0</v>
      </c>
      <c r="BBS1362" s="84">
        <f>BBP1362-BBQ1362</f>
        <v>2000000</v>
      </c>
      <c r="BBT1362" s="84">
        <f>BBP1362+BBL1362</f>
        <v>3000000</v>
      </c>
      <c r="BCA1362" s="84" t="s">
        <v>5399</v>
      </c>
      <c r="BCB1362" s="84">
        <f>SUM(BCB1359:BCB1360)</f>
        <v>1000000</v>
      </c>
      <c r="BCC1362" s="84">
        <f>SUM(BCC1359:BCC1360)</f>
        <v>0</v>
      </c>
      <c r="BCD1362" s="84">
        <f>BCC1362/BCB1362</f>
        <v>0</v>
      </c>
      <c r="BCE1362" s="84">
        <f>BCB1362-BCC1362</f>
        <v>1000000</v>
      </c>
      <c r="BCF1362" s="84">
        <f>SUM(BCF1359:BCF1360)</f>
        <v>2000000</v>
      </c>
      <c r="BCG1362" s="84">
        <f>SUM(BCG1359:BCG1360)</f>
        <v>0</v>
      </c>
      <c r="BCH1362" s="84">
        <f>BCG1362/BCF1362</f>
        <v>0</v>
      </c>
      <c r="BCI1362" s="84">
        <f>BCF1362-BCG1362</f>
        <v>2000000</v>
      </c>
      <c r="BCJ1362" s="84">
        <f>BCF1362+BCB1362</f>
        <v>3000000</v>
      </c>
      <c r="BCQ1362" s="84" t="s">
        <v>5399</v>
      </c>
      <c r="BCR1362" s="84">
        <f>SUM(BCR1359:BCR1360)</f>
        <v>1000000</v>
      </c>
      <c r="BCS1362" s="84">
        <f>SUM(BCS1359:BCS1360)</f>
        <v>0</v>
      </c>
      <c r="BCT1362" s="84">
        <f>BCS1362/BCR1362</f>
        <v>0</v>
      </c>
      <c r="BCU1362" s="84">
        <f>BCR1362-BCS1362</f>
        <v>1000000</v>
      </c>
      <c r="BCV1362" s="84">
        <f>SUM(BCV1359:BCV1360)</f>
        <v>2000000</v>
      </c>
      <c r="BCW1362" s="84">
        <f>SUM(BCW1359:BCW1360)</f>
        <v>0</v>
      </c>
      <c r="BCX1362" s="84">
        <f>BCW1362/BCV1362</f>
        <v>0</v>
      </c>
      <c r="BCY1362" s="84">
        <f>BCV1362-BCW1362</f>
        <v>2000000</v>
      </c>
      <c r="BCZ1362" s="84">
        <f>BCV1362+BCR1362</f>
        <v>3000000</v>
      </c>
      <c r="BDG1362" s="84" t="s">
        <v>5399</v>
      </c>
      <c r="BDH1362" s="84">
        <f>SUM(BDH1359:BDH1360)</f>
        <v>1000000</v>
      </c>
      <c r="BDI1362" s="84">
        <f>SUM(BDI1359:BDI1360)</f>
        <v>0</v>
      </c>
      <c r="BDJ1362" s="84">
        <f>BDI1362/BDH1362</f>
        <v>0</v>
      </c>
      <c r="BDK1362" s="84">
        <f>BDH1362-BDI1362</f>
        <v>1000000</v>
      </c>
      <c r="BDL1362" s="84">
        <f>SUM(BDL1359:BDL1360)</f>
        <v>2000000</v>
      </c>
      <c r="BDM1362" s="84">
        <f>SUM(BDM1359:BDM1360)</f>
        <v>0</v>
      </c>
      <c r="BDN1362" s="84">
        <f>BDM1362/BDL1362</f>
        <v>0</v>
      </c>
      <c r="BDO1362" s="84">
        <f>BDL1362-BDM1362</f>
        <v>2000000</v>
      </c>
      <c r="BDP1362" s="84">
        <f>BDL1362+BDH1362</f>
        <v>3000000</v>
      </c>
      <c r="BDW1362" s="84" t="s">
        <v>5399</v>
      </c>
      <c r="BDX1362" s="84">
        <f>SUM(BDX1359:BDX1360)</f>
        <v>1000000</v>
      </c>
      <c r="BDY1362" s="84">
        <f>SUM(BDY1359:BDY1360)</f>
        <v>0</v>
      </c>
      <c r="BDZ1362" s="84">
        <f>BDY1362/BDX1362</f>
        <v>0</v>
      </c>
      <c r="BEA1362" s="84">
        <f>BDX1362-BDY1362</f>
        <v>1000000</v>
      </c>
      <c r="BEB1362" s="84">
        <f>SUM(BEB1359:BEB1360)</f>
        <v>2000000</v>
      </c>
      <c r="BEC1362" s="84">
        <f>SUM(BEC1359:BEC1360)</f>
        <v>0</v>
      </c>
      <c r="BED1362" s="84">
        <f>BEC1362/BEB1362</f>
        <v>0</v>
      </c>
      <c r="BEE1362" s="84">
        <f>BEB1362-BEC1362</f>
        <v>2000000</v>
      </c>
      <c r="BEF1362" s="84">
        <f>BEB1362+BDX1362</f>
        <v>3000000</v>
      </c>
      <c r="BEM1362" s="84" t="s">
        <v>5399</v>
      </c>
      <c r="BEN1362" s="84">
        <f>SUM(BEN1359:BEN1360)</f>
        <v>1000000</v>
      </c>
      <c r="BEO1362" s="84">
        <f>SUM(BEO1359:BEO1360)</f>
        <v>0</v>
      </c>
      <c r="BEP1362" s="84">
        <f>BEO1362/BEN1362</f>
        <v>0</v>
      </c>
      <c r="BEQ1362" s="84">
        <f>BEN1362-BEO1362</f>
        <v>1000000</v>
      </c>
      <c r="BER1362" s="84">
        <f>SUM(BER1359:BER1360)</f>
        <v>2000000</v>
      </c>
      <c r="BES1362" s="84">
        <f>SUM(BES1359:BES1360)</f>
        <v>0</v>
      </c>
      <c r="BET1362" s="84">
        <f>BES1362/BER1362</f>
        <v>0</v>
      </c>
      <c r="BEU1362" s="84">
        <f>BER1362-BES1362</f>
        <v>2000000</v>
      </c>
      <c r="BEV1362" s="84">
        <f>BER1362+BEN1362</f>
        <v>3000000</v>
      </c>
      <c r="BFC1362" s="84" t="s">
        <v>5399</v>
      </c>
      <c r="BFD1362" s="84">
        <f>SUM(BFD1359:BFD1360)</f>
        <v>1000000</v>
      </c>
      <c r="BFE1362" s="84">
        <f>SUM(BFE1359:BFE1360)</f>
        <v>0</v>
      </c>
      <c r="BFF1362" s="84">
        <f>BFE1362/BFD1362</f>
        <v>0</v>
      </c>
      <c r="BFG1362" s="84">
        <f>BFD1362-BFE1362</f>
        <v>1000000</v>
      </c>
      <c r="BFH1362" s="84">
        <f>SUM(BFH1359:BFH1360)</f>
        <v>2000000</v>
      </c>
      <c r="BFI1362" s="84">
        <f>SUM(BFI1359:BFI1360)</f>
        <v>0</v>
      </c>
      <c r="BFJ1362" s="84">
        <f>BFI1362/BFH1362</f>
        <v>0</v>
      </c>
      <c r="BFK1362" s="84">
        <f>BFH1362-BFI1362</f>
        <v>2000000</v>
      </c>
      <c r="BFL1362" s="84">
        <f>BFH1362+BFD1362</f>
        <v>3000000</v>
      </c>
      <c r="BFS1362" s="84" t="s">
        <v>5399</v>
      </c>
      <c r="BFT1362" s="84">
        <f>SUM(BFT1359:BFT1360)</f>
        <v>1000000</v>
      </c>
      <c r="BFU1362" s="84">
        <f>SUM(BFU1359:BFU1360)</f>
        <v>0</v>
      </c>
      <c r="BFV1362" s="84">
        <f>BFU1362/BFT1362</f>
        <v>0</v>
      </c>
      <c r="BFW1362" s="84">
        <f>BFT1362-BFU1362</f>
        <v>1000000</v>
      </c>
      <c r="BFX1362" s="84">
        <f>SUM(BFX1359:BFX1360)</f>
        <v>2000000</v>
      </c>
      <c r="BFY1362" s="84">
        <f>SUM(BFY1359:BFY1360)</f>
        <v>0</v>
      </c>
      <c r="BFZ1362" s="84">
        <f>BFY1362/BFX1362</f>
        <v>0</v>
      </c>
      <c r="BGA1362" s="84">
        <f>BFX1362-BFY1362</f>
        <v>2000000</v>
      </c>
      <c r="BGB1362" s="84">
        <f>BFX1362+BFT1362</f>
        <v>3000000</v>
      </c>
      <c r="BGI1362" s="84" t="s">
        <v>5399</v>
      </c>
      <c r="BGJ1362" s="84">
        <f>SUM(BGJ1359:BGJ1360)</f>
        <v>1000000</v>
      </c>
      <c r="BGK1362" s="84">
        <f>SUM(BGK1359:BGK1360)</f>
        <v>0</v>
      </c>
      <c r="BGL1362" s="84">
        <f>BGK1362/BGJ1362</f>
        <v>0</v>
      </c>
      <c r="BGM1362" s="84">
        <f>BGJ1362-BGK1362</f>
        <v>1000000</v>
      </c>
      <c r="BGN1362" s="84">
        <f>SUM(BGN1359:BGN1360)</f>
        <v>2000000</v>
      </c>
      <c r="BGO1362" s="84">
        <f>SUM(BGO1359:BGO1360)</f>
        <v>0</v>
      </c>
      <c r="BGP1362" s="84">
        <f>BGO1362/BGN1362</f>
        <v>0</v>
      </c>
      <c r="BGQ1362" s="84">
        <f>BGN1362-BGO1362</f>
        <v>2000000</v>
      </c>
      <c r="BGR1362" s="84">
        <f>BGN1362+BGJ1362</f>
        <v>3000000</v>
      </c>
      <c r="BGY1362" s="84" t="s">
        <v>5399</v>
      </c>
      <c r="BGZ1362" s="84">
        <f>SUM(BGZ1359:BGZ1360)</f>
        <v>1000000</v>
      </c>
      <c r="BHA1362" s="84">
        <f>SUM(BHA1359:BHA1360)</f>
        <v>0</v>
      </c>
      <c r="BHB1362" s="84">
        <f>BHA1362/BGZ1362</f>
        <v>0</v>
      </c>
      <c r="BHC1362" s="84">
        <f>BGZ1362-BHA1362</f>
        <v>1000000</v>
      </c>
      <c r="BHD1362" s="84">
        <f>SUM(BHD1359:BHD1360)</f>
        <v>2000000</v>
      </c>
      <c r="BHE1362" s="84">
        <f>SUM(BHE1359:BHE1360)</f>
        <v>0</v>
      </c>
      <c r="BHF1362" s="84">
        <f>BHE1362/BHD1362</f>
        <v>0</v>
      </c>
      <c r="BHG1362" s="84">
        <f>BHD1362-BHE1362</f>
        <v>2000000</v>
      </c>
      <c r="BHH1362" s="84">
        <f>BHD1362+BGZ1362</f>
        <v>3000000</v>
      </c>
      <c r="BHO1362" s="84" t="s">
        <v>5399</v>
      </c>
      <c r="BHP1362" s="84">
        <f>SUM(BHP1359:BHP1360)</f>
        <v>1000000</v>
      </c>
      <c r="BHQ1362" s="84">
        <f>SUM(BHQ1359:BHQ1360)</f>
        <v>0</v>
      </c>
      <c r="BHR1362" s="84">
        <f>BHQ1362/BHP1362</f>
        <v>0</v>
      </c>
      <c r="BHS1362" s="84">
        <f>BHP1362-BHQ1362</f>
        <v>1000000</v>
      </c>
      <c r="BHT1362" s="84">
        <f>SUM(BHT1359:BHT1360)</f>
        <v>2000000</v>
      </c>
      <c r="BHU1362" s="84">
        <f>SUM(BHU1359:BHU1360)</f>
        <v>0</v>
      </c>
      <c r="BHV1362" s="84">
        <f>BHU1362/BHT1362</f>
        <v>0</v>
      </c>
      <c r="BHW1362" s="84">
        <f>BHT1362-BHU1362</f>
        <v>2000000</v>
      </c>
      <c r="BHX1362" s="84">
        <f>BHT1362+BHP1362</f>
        <v>3000000</v>
      </c>
      <c r="BIE1362" s="84" t="s">
        <v>5399</v>
      </c>
      <c r="BIF1362" s="84">
        <f>SUM(BIF1359:BIF1360)</f>
        <v>1000000</v>
      </c>
      <c r="BIG1362" s="84">
        <f>SUM(BIG1359:BIG1360)</f>
        <v>0</v>
      </c>
      <c r="BIH1362" s="84">
        <f>BIG1362/BIF1362</f>
        <v>0</v>
      </c>
      <c r="BII1362" s="84">
        <f>BIF1362-BIG1362</f>
        <v>1000000</v>
      </c>
      <c r="BIJ1362" s="84">
        <f>SUM(BIJ1359:BIJ1360)</f>
        <v>2000000</v>
      </c>
      <c r="BIK1362" s="84">
        <f>SUM(BIK1359:BIK1360)</f>
        <v>0</v>
      </c>
      <c r="BIL1362" s="84">
        <f>BIK1362/BIJ1362</f>
        <v>0</v>
      </c>
      <c r="BIM1362" s="84">
        <f>BIJ1362-BIK1362</f>
        <v>2000000</v>
      </c>
      <c r="BIN1362" s="84">
        <f>BIJ1362+BIF1362</f>
        <v>3000000</v>
      </c>
      <c r="BIU1362" s="84" t="s">
        <v>5399</v>
      </c>
      <c r="BIV1362" s="84">
        <f>SUM(BIV1359:BIV1360)</f>
        <v>1000000</v>
      </c>
      <c r="BIW1362" s="84">
        <f>SUM(BIW1359:BIW1360)</f>
        <v>0</v>
      </c>
      <c r="BIX1362" s="84">
        <f>BIW1362/BIV1362</f>
        <v>0</v>
      </c>
      <c r="BIY1362" s="84">
        <f>BIV1362-BIW1362</f>
        <v>1000000</v>
      </c>
      <c r="BIZ1362" s="84">
        <f>SUM(BIZ1359:BIZ1360)</f>
        <v>2000000</v>
      </c>
      <c r="BJA1362" s="84">
        <f>SUM(BJA1359:BJA1360)</f>
        <v>0</v>
      </c>
      <c r="BJB1362" s="84">
        <f>BJA1362/BIZ1362</f>
        <v>0</v>
      </c>
      <c r="BJC1362" s="84">
        <f>BIZ1362-BJA1362</f>
        <v>2000000</v>
      </c>
      <c r="BJD1362" s="84">
        <f>BIZ1362+BIV1362</f>
        <v>3000000</v>
      </c>
      <c r="BJK1362" s="84" t="s">
        <v>5399</v>
      </c>
      <c r="BJL1362" s="84">
        <f>SUM(BJL1359:BJL1360)</f>
        <v>1000000</v>
      </c>
      <c r="BJM1362" s="84">
        <f>SUM(BJM1359:BJM1360)</f>
        <v>0</v>
      </c>
      <c r="BJN1362" s="84">
        <f>BJM1362/BJL1362</f>
        <v>0</v>
      </c>
      <c r="BJO1362" s="84">
        <f>BJL1362-BJM1362</f>
        <v>1000000</v>
      </c>
      <c r="BJP1362" s="84">
        <f>SUM(BJP1359:BJP1360)</f>
        <v>2000000</v>
      </c>
      <c r="BJQ1362" s="84">
        <f>SUM(BJQ1359:BJQ1360)</f>
        <v>0</v>
      </c>
      <c r="BJR1362" s="84">
        <f>BJQ1362/BJP1362</f>
        <v>0</v>
      </c>
      <c r="BJS1362" s="84">
        <f>BJP1362-BJQ1362</f>
        <v>2000000</v>
      </c>
      <c r="BJT1362" s="84">
        <f>BJP1362+BJL1362</f>
        <v>3000000</v>
      </c>
      <c r="BKA1362" s="84" t="s">
        <v>5399</v>
      </c>
      <c r="BKB1362" s="84">
        <f>SUM(BKB1359:BKB1360)</f>
        <v>1000000</v>
      </c>
      <c r="BKC1362" s="84">
        <f>SUM(BKC1359:BKC1360)</f>
        <v>0</v>
      </c>
      <c r="BKD1362" s="84">
        <f>BKC1362/BKB1362</f>
        <v>0</v>
      </c>
      <c r="BKE1362" s="84">
        <f>BKB1362-BKC1362</f>
        <v>1000000</v>
      </c>
      <c r="BKF1362" s="84">
        <f>SUM(BKF1359:BKF1360)</f>
        <v>2000000</v>
      </c>
      <c r="BKG1362" s="84">
        <f>SUM(BKG1359:BKG1360)</f>
        <v>0</v>
      </c>
      <c r="BKH1362" s="84">
        <f>BKG1362/BKF1362</f>
        <v>0</v>
      </c>
      <c r="BKI1362" s="84">
        <f>BKF1362-BKG1362</f>
        <v>2000000</v>
      </c>
      <c r="BKJ1362" s="84">
        <f>BKF1362+BKB1362</f>
        <v>3000000</v>
      </c>
      <c r="BKQ1362" s="84" t="s">
        <v>5399</v>
      </c>
      <c r="BKR1362" s="84">
        <f>SUM(BKR1359:BKR1360)</f>
        <v>1000000</v>
      </c>
      <c r="BKS1362" s="84">
        <f>SUM(BKS1359:BKS1360)</f>
        <v>0</v>
      </c>
      <c r="BKT1362" s="84">
        <f>BKS1362/BKR1362</f>
        <v>0</v>
      </c>
      <c r="BKU1362" s="84">
        <f>BKR1362-BKS1362</f>
        <v>1000000</v>
      </c>
      <c r="BKV1362" s="84">
        <f>SUM(BKV1359:BKV1360)</f>
        <v>2000000</v>
      </c>
      <c r="BKW1362" s="84">
        <f>SUM(BKW1359:BKW1360)</f>
        <v>0</v>
      </c>
      <c r="BKX1362" s="84">
        <f>BKW1362/BKV1362</f>
        <v>0</v>
      </c>
      <c r="BKY1362" s="84">
        <f>BKV1362-BKW1362</f>
        <v>2000000</v>
      </c>
      <c r="BKZ1362" s="84">
        <f>BKV1362+BKR1362</f>
        <v>3000000</v>
      </c>
      <c r="BLG1362" s="84" t="s">
        <v>5399</v>
      </c>
      <c r="BLH1362" s="84">
        <f>SUM(BLH1359:BLH1360)</f>
        <v>1000000</v>
      </c>
      <c r="BLI1362" s="84">
        <f>SUM(BLI1359:BLI1360)</f>
        <v>0</v>
      </c>
      <c r="BLJ1362" s="84">
        <f>BLI1362/BLH1362</f>
        <v>0</v>
      </c>
      <c r="BLK1362" s="84">
        <f>BLH1362-BLI1362</f>
        <v>1000000</v>
      </c>
      <c r="BLL1362" s="84">
        <f>SUM(BLL1359:BLL1360)</f>
        <v>2000000</v>
      </c>
      <c r="BLM1362" s="84">
        <f>SUM(BLM1359:BLM1360)</f>
        <v>0</v>
      </c>
      <c r="BLN1362" s="84">
        <f>BLM1362/BLL1362</f>
        <v>0</v>
      </c>
      <c r="BLO1362" s="84">
        <f>BLL1362-BLM1362</f>
        <v>2000000</v>
      </c>
      <c r="BLP1362" s="84">
        <f>BLL1362+BLH1362</f>
        <v>3000000</v>
      </c>
      <c r="BLW1362" s="84" t="s">
        <v>5399</v>
      </c>
      <c r="BLX1362" s="84">
        <f>SUM(BLX1359:BLX1360)</f>
        <v>1000000</v>
      </c>
      <c r="BLY1362" s="84">
        <f>SUM(BLY1359:BLY1360)</f>
        <v>0</v>
      </c>
      <c r="BLZ1362" s="84">
        <f>BLY1362/BLX1362</f>
        <v>0</v>
      </c>
      <c r="BMA1362" s="84">
        <f>BLX1362-BLY1362</f>
        <v>1000000</v>
      </c>
      <c r="BMB1362" s="84">
        <f>SUM(BMB1359:BMB1360)</f>
        <v>2000000</v>
      </c>
      <c r="BMC1362" s="84">
        <f>SUM(BMC1359:BMC1360)</f>
        <v>0</v>
      </c>
      <c r="BMD1362" s="84">
        <f>BMC1362/BMB1362</f>
        <v>0</v>
      </c>
      <c r="BME1362" s="84">
        <f>BMB1362-BMC1362</f>
        <v>2000000</v>
      </c>
      <c r="BMF1362" s="84">
        <f>BMB1362+BLX1362</f>
        <v>3000000</v>
      </c>
      <c r="BMM1362" s="84" t="s">
        <v>5399</v>
      </c>
      <c r="BMN1362" s="84">
        <f>SUM(BMN1359:BMN1360)</f>
        <v>1000000</v>
      </c>
      <c r="BMO1362" s="84">
        <f>SUM(BMO1359:BMO1360)</f>
        <v>0</v>
      </c>
      <c r="BMP1362" s="84">
        <f>BMO1362/BMN1362</f>
        <v>0</v>
      </c>
      <c r="BMQ1362" s="84">
        <f>BMN1362-BMO1362</f>
        <v>1000000</v>
      </c>
      <c r="BMR1362" s="84">
        <f>SUM(BMR1359:BMR1360)</f>
        <v>2000000</v>
      </c>
      <c r="BMS1362" s="84">
        <f>SUM(BMS1359:BMS1360)</f>
        <v>0</v>
      </c>
      <c r="BMT1362" s="84">
        <f>BMS1362/BMR1362</f>
        <v>0</v>
      </c>
      <c r="BMU1362" s="84">
        <f>BMR1362-BMS1362</f>
        <v>2000000</v>
      </c>
      <c r="BMV1362" s="84">
        <f>BMR1362+BMN1362</f>
        <v>3000000</v>
      </c>
      <c r="BNC1362" s="84" t="s">
        <v>5399</v>
      </c>
      <c r="BND1362" s="84">
        <f>SUM(BND1359:BND1360)</f>
        <v>1000000</v>
      </c>
      <c r="BNE1362" s="84">
        <f>SUM(BNE1359:BNE1360)</f>
        <v>0</v>
      </c>
      <c r="BNF1362" s="84">
        <f>BNE1362/BND1362</f>
        <v>0</v>
      </c>
      <c r="BNG1362" s="84">
        <f>BND1362-BNE1362</f>
        <v>1000000</v>
      </c>
      <c r="BNH1362" s="84">
        <f>SUM(BNH1359:BNH1360)</f>
        <v>2000000</v>
      </c>
      <c r="BNI1362" s="84">
        <f>SUM(BNI1359:BNI1360)</f>
        <v>0</v>
      </c>
      <c r="BNJ1362" s="84">
        <f>BNI1362/BNH1362</f>
        <v>0</v>
      </c>
      <c r="BNK1362" s="84">
        <f>BNH1362-BNI1362</f>
        <v>2000000</v>
      </c>
      <c r="BNL1362" s="84">
        <f>BNH1362+BND1362</f>
        <v>3000000</v>
      </c>
      <c r="BNS1362" s="84" t="s">
        <v>5399</v>
      </c>
      <c r="BNT1362" s="84">
        <f>SUM(BNT1359:BNT1360)</f>
        <v>1000000</v>
      </c>
      <c r="BNU1362" s="84">
        <f>SUM(BNU1359:BNU1360)</f>
        <v>0</v>
      </c>
      <c r="BNV1362" s="84">
        <f>BNU1362/BNT1362</f>
        <v>0</v>
      </c>
      <c r="BNW1362" s="84">
        <f>BNT1362-BNU1362</f>
        <v>1000000</v>
      </c>
      <c r="BNX1362" s="84">
        <f>SUM(BNX1359:BNX1360)</f>
        <v>2000000</v>
      </c>
      <c r="BNY1362" s="84">
        <f>SUM(BNY1359:BNY1360)</f>
        <v>0</v>
      </c>
      <c r="BNZ1362" s="84">
        <f>BNY1362/BNX1362</f>
        <v>0</v>
      </c>
      <c r="BOA1362" s="84">
        <f>BNX1362-BNY1362</f>
        <v>2000000</v>
      </c>
      <c r="BOB1362" s="84">
        <f>BNX1362+BNT1362</f>
        <v>3000000</v>
      </c>
      <c r="BOI1362" s="84" t="s">
        <v>5399</v>
      </c>
      <c r="BOJ1362" s="84">
        <f>SUM(BOJ1359:BOJ1360)</f>
        <v>1000000</v>
      </c>
      <c r="BOK1362" s="84">
        <f>SUM(BOK1359:BOK1360)</f>
        <v>0</v>
      </c>
      <c r="BOL1362" s="84">
        <f>BOK1362/BOJ1362</f>
        <v>0</v>
      </c>
      <c r="BOM1362" s="84">
        <f>BOJ1362-BOK1362</f>
        <v>1000000</v>
      </c>
      <c r="BON1362" s="84">
        <f>SUM(BON1359:BON1360)</f>
        <v>2000000</v>
      </c>
      <c r="BOO1362" s="84">
        <f>SUM(BOO1359:BOO1360)</f>
        <v>0</v>
      </c>
      <c r="BOP1362" s="84">
        <f>BOO1362/BON1362</f>
        <v>0</v>
      </c>
      <c r="BOQ1362" s="84">
        <f>BON1362-BOO1362</f>
        <v>2000000</v>
      </c>
      <c r="BOR1362" s="84">
        <f>BON1362+BOJ1362</f>
        <v>3000000</v>
      </c>
      <c r="BOY1362" s="84" t="s">
        <v>5399</v>
      </c>
      <c r="BOZ1362" s="84">
        <f>SUM(BOZ1359:BOZ1360)</f>
        <v>1000000</v>
      </c>
      <c r="BPA1362" s="84">
        <f>SUM(BPA1359:BPA1360)</f>
        <v>0</v>
      </c>
      <c r="BPB1362" s="84">
        <f>BPA1362/BOZ1362</f>
        <v>0</v>
      </c>
      <c r="BPC1362" s="84">
        <f>BOZ1362-BPA1362</f>
        <v>1000000</v>
      </c>
      <c r="BPD1362" s="84">
        <f>SUM(BPD1359:BPD1360)</f>
        <v>2000000</v>
      </c>
      <c r="BPE1362" s="84">
        <f>SUM(BPE1359:BPE1360)</f>
        <v>0</v>
      </c>
      <c r="BPF1362" s="84">
        <f>BPE1362/BPD1362</f>
        <v>0</v>
      </c>
      <c r="BPG1362" s="84">
        <f>BPD1362-BPE1362</f>
        <v>2000000</v>
      </c>
      <c r="BPH1362" s="84">
        <f>BPD1362+BOZ1362</f>
        <v>3000000</v>
      </c>
      <c r="BPO1362" s="84" t="s">
        <v>5399</v>
      </c>
      <c r="BPP1362" s="84">
        <f>SUM(BPP1359:BPP1360)</f>
        <v>1000000</v>
      </c>
      <c r="BPQ1362" s="84">
        <f>SUM(BPQ1359:BPQ1360)</f>
        <v>0</v>
      </c>
      <c r="BPR1362" s="84">
        <f>BPQ1362/BPP1362</f>
        <v>0</v>
      </c>
      <c r="BPS1362" s="84">
        <f>BPP1362-BPQ1362</f>
        <v>1000000</v>
      </c>
      <c r="BPT1362" s="84">
        <f>SUM(BPT1359:BPT1360)</f>
        <v>2000000</v>
      </c>
      <c r="BPU1362" s="84">
        <f>SUM(BPU1359:BPU1360)</f>
        <v>0</v>
      </c>
      <c r="BPV1362" s="84">
        <f>BPU1362/BPT1362</f>
        <v>0</v>
      </c>
      <c r="BPW1362" s="84">
        <f>BPT1362-BPU1362</f>
        <v>2000000</v>
      </c>
      <c r="BPX1362" s="84">
        <f>BPT1362+BPP1362</f>
        <v>3000000</v>
      </c>
      <c r="BQE1362" s="84" t="s">
        <v>5399</v>
      </c>
      <c r="BQF1362" s="84">
        <f>SUM(BQF1359:BQF1360)</f>
        <v>1000000</v>
      </c>
      <c r="BQG1362" s="84">
        <f>SUM(BQG1359:BQG1360)</f>
        <v>0</v>
      </c>
      <c r="BQH1362" s="84">
        <f>BQG1362/BQF1362</f>
        <v>0</v>
      </c>
      <c r="BQI1362" s="84">
        <f>BQF1362-BQG1362</f>
        <v>1000000</v>
      </c>
      <c r="BQJ1362" s="84">
        <f>SUM(BQJ1359:BQJ1360)</f>
        <v>2000000</v>
      </c>
      <c r="BQK1362" s="84">
        <f>SUM(BQK1359:BQK1360)</f>
        <v>0</v>
      </c>
      <c r="BQL1362" s="84">
        <f>BQK1362/BQJ1362</f>
        <v>0</v>
      </c>
      <c r="BQM1362" s="84">
        <f>BQJ1362-BQK1362</f>
        <v>2000000</v>
      </c>
      <c r="BQN1362" s="84">
        <f>BQJ1362+BQF1362</f>
        <v>3000000</v>
      </c>
      <c r="BQU1362" s="84" t="s">
        <v>5399</v>
      </c>
      <c r="BQV1362" s="84">
        <f>SUM(BQV1359:BQV1360)</f>
        <v>1000000</v>
      </c>
      <c r="BQW1362" s="84">
        <f>SUM(BQW1359:BQW1360)</f>
        <v>0</v>
      </c>
      <c r="BQX1362" s="84">
        <f>BQW1362/BQV1362</f>
        <v>0</v>
      </c>
      <c r="BQY1362" s="84">
        <f>BQV1362-BQW1362</f>
        <v>1000000</v>
      </c>
      <c r="BQZ1362" s="84">
        <f>SUM(BQZ1359:BQZ1360)</f>
        <v>2000000</v>
      </c>
      <c r="BRA1362" s="84">
        <f>SUM(BRA1359:BRA1360)</f>
        <v>0</v>
      </c>
      <c r="BRB1362" s="84">
        <f>BRA1362/BQZ1362</f>
        <v>0</v>
      </c>
      <c r="BRC1362" s="84">
        <f>BQZ1362-BRA1362</f>
        <v>2000000</v>
      </c>
      <c r="BRD1362" s="84">
        <f>BQZ1362+BQV1362</f>
        <v>3000000</v>
      </c>
      <c r="BRK1362" s="84" t="s">
        <v>5399</v>
      </c>
      <c r="BRL1362" s="84">
        <f>SUM(BRL1359:BRL1360)</f>
        <v>1000000</v>
      </c>
      <c r="BRM1362" s="84">
        <f>SUM(BRM1359:BRM1360)</f>
        <v>0</v>
      </c>
      <c r="BRN1362" s="84">
        <f>BRM1362/BRL1362</f>
        <v>0</v>
      </c>
      <c r="BRO1362" s="84">
        <f>BRL1362-BRM1362</f>
        <v>1000000</v>
      </c>
      <c r="BRP1362" s="84">
        <f>SUM(BRP1359:BRP1360)</f>
        <v>2000000</v>
      </c>
      <c r="BRQ1362" s="84">
        <f>SUM(BRQ1359:BRQ1360)</f>
        <v>0</v>
      </c>
      <c r="BRR1362" s="84">
        <f>BRQ1362/BRP1362</f>
        <v>0</v>
      </c>
      <c r="BRS1362" s="84">
        <f>BRP1362-BRQ1362</f>
        <v>2000000</v>
      </c>
      <c r="BRT1362" s="84">
        <f>BRP1362+BRL1362</f>
        <v>3000000</v>
      </c>
      <c r="BSA1362" s="84" t="s">
        <v>5399</v>
      </c>
      <c r="BSB1362" s="84">
        <f>SUM(BSB1359:BSB1360)</f>
        <v>1000000</v>
      </c>
      <c r="BSC1362" s="84">
        <f>SUM(BSC1359:BSC1360)</f>
        <v>0</v>
      </c>
      <c r="BSD1362" s="84">
        <f>BSC1362/BSB1362</f>
        <v>0</v>
      </c>
      <c r="BSE1362" s="84">
        <f>BSB1362-BSC1362</f>
        <v>1000000</v>
      </c>
      <c r="BSF1362" s="84">
        <f>SUM(BSF1359:BSF1360)</f>
        <v>2000000</v>
      </c>
      <c r="BSG1362" s="84">
        <f>SUM(BSG1359:BSG1360)</f>
        <v>0</v>
      </c>
      <c r="BSH1362" s="84">
        <f>BSG1362/BSF1362</f>
        <v>0</v>
      </c>
      <c r="BSI1362" s="84">
        <f>BSF1362-BSG1362</f>
        <v>2000000</v>
      </c>
      <c r="BSJ1362" s="84">
        <f>BSF1362+BSB1362</f>
        <v>3000000</v>
      </c>
      <c r="BSQ1362" s="84" t="s">
        <v>5399</v>
      </c>
      <c r="BSR1362" s="84">
        <f>SUM(BSR1359:BSR1360)</f>
        <v>1000000</v>
      </c>
      <c r="BSS1362" s="84">
        <f>SUM(BSS1359:BSS1360)</f>
        <v>0</v>
      </c>
      <c r="BST1362" s="84">
        <f>BSS1362/BSR1362</f>
        <v>0</v>
      </c>
      <c r="BSU1362" s="84">
        <f>BSR1362-BSS1362</f>
        <v>1000000</v>
      </c>
      <c r="BSV1362" s="84">
        <f>SUM(BSV1359:BSV1360)</f>
        <v>2000000</v>
      </c>
      <c r="BSW1362" s="84">
        <f>SUM(BSW1359:BSW1360)</f>
        <v>0</v>
      </c>
      <c r="BSX1362" s="84">
        <f>BSW1362/BSV1362</f>
        <v>0</v>
      </c>
      <c r="BSY1362" s="84">
        <f>BSV1362-BSW1362</f>
        <v>2000000</v>
      </c>
      <c r="BSZ1362" s="84">
        <f>BSV1362+BSR1362</f>
        <v>3000000</v>
      </c>
      <c r="BTG1362" s="84" t="s">
        <v>5399</v>
      </c>
      <c r="BTH1362" s="84">
        <f>SUM(BTH1359:BTH1360)</f>
        <v>1000000</v>
      </c>
      <c r="BTI1362" s="84">
        <f>SUM(BTI1359:BTI1360)</f>
        <v>0</v>
      </c>
      <c r="BTJ1362" s="84">
        <f>BTI1362/BTH1362</f>
        <v>0</v>
      </c>
      <c r="BTK1362" s="84">
        <f>BTH1362-BTI1362</f>
        <v>1000000</v>
      </c>
      <c r="BTL1362" s="84">
        <f>SUM(BTL1359:BTL1360)</f>
        <v>2000000</v>
      </c>
      <c r="BTM1362" s="84">
        <f>SUM(BTM1359:BTM1360)</f>
        <v>0</v>
      </c>
      <c r="BTN1362" s="84">
        <f>BTM1362/BTL1362</f>
        <v>0</v>
      </c>
      <c r="BTO1362" s="84">
        <f>BTL1362-BTM1362</f>
        <v>2000000</v>
      </c>
      <c r="BTP1362" s="84">
        <f>BTL1362+BTH1362</f>
        <v>3000000</v>
      </c>
      <c r="BTW1362" s="84" t="s">
        <v>5399</v>
      </c>
      <c r="BTX1362" s="84">
        <f>SUM(BTX1359:BTX1360)</f>
        <v>1000000</v>
      </c>
      <c r="BTY1362" s="84">
        <f>SUM(BTY1359:BTY1360)</f>
        <v>0</v>
      </c>
      <c r="BTZ1362" s="84">
        <f>BTY1362/BTX1362</f>
        <v>0</v>
      </c>
      <c r="BUA1362" s="84">
        <f>BTX1362-BTY1362</f>
        <v>1000000</v>
      </c>
      <c r="BUB1362" s="84">
        <f>SUM(BUB1359:BUB1360)</f>
        <v>2000000</v>
      </c>
      <c r="BUC1362" s="84">
        <f>SUM(BUC1359:BUC1360)</f>
        <v>0</v>
      </c>
      <c r="BUD1362" s="84">
        <f>BUC1362/BUB1362</f>
        <v>0</v>
      </c>
      <c r="BUE1362" s="84">
        <f>BUB1362-BUC1362</f>
        <v>2000000</v>
      </c>
      <c r="BUF1362" s="84">
        <f>BUB1362+BTX1362</f>
        <v>3000000</v>
      </c>
      <c r="BUM1362" s="84" t="s">
        <v>5399</v>
      </c>
      <c r="BUN1362" s="84">
        <f>SUM(BUN1359:BUN1360)</f>
        <v>1000000</v>
      </c>
      <c r="BUO1362" s="84">
        <f>SUM(BUO1359:BUO1360)</f>
        <v>0</v>
      </c>
      <c r="BUP1362" s="84">
        <f>BUO1362/BUN1362</f>
        <v>0</v>
      </c>
      <c r="BUQ1362" s="84">
        <f>BUN1362-BUO1362</f>
        <v>1000000</v>
      </c>
      <c r="BUR1362" s="84">
        <f>SUM(BUR1359:BUR1360)</f>
        <v>2000000</v>
      </c>
      <c r="BUS1362" s="84">
        <f>SUM(BUS1359:BUS1360)</f>
        <v>0</v>
      </c>
      <c r="BUT1362" s="84">
        <f>BUS1362/BUR1362</f>
        <v>0</v>
      </c>
      <c r="BUU1362" s="84">
        <f>BUR1362-BUS1362</f>
        <v>2000000</v>
      </c>
      <c r="BUV1362" s="84">
        <f>BUR1362+BUN1362</f>
        <v>3000000</v>
      </c>
      <c r="BVC1362" s="84" t="s">
        <v>5399</v>
      </c>
      <c r="BVD1362" s="84">
        <f>SUM(BVD1359:BVD1360)</f>
        <v>1000000</v>
      </c>
      <c r="BVE1362" s="84">
        <f>SUM(BVE1359:BVE1360)</f>
        <v>0</v>
      </c>
      <c r="BVF1362" s="84">
        <f>BVE1362/BVD1362</f>
        <v>0</v>
      </c>
      <c r="BVG1362" s="84">
        <f>BVD1362-BVE1362</f>
        <v>1000000</v>
      </c>
      <c r="BVH1362" s="84">
        <f>SUM(BVH1359:BVH1360)</f>
        <v>2000000</v>
      </c>
      <c r="BVI1362" s="84">
        <f>SUM(BVI1359:BVI1360)</f>
        <v>0</v>
      </c>
      <c r="BVJ1362" s="84">
        <f>BVI1362/BVH1362</f>
        <v>0</v>
      </c>
      <c r="BVK1362" s="84">
        <f>BVH1362-BVI1362</f>
        <v>2000000</v>
      </c>
      <c r="BVL1362" s="84">
        <f>BVH1362+BVD1362</f>
        <v>3000000</v>
      </c>
      <c r="BVS1362" s="84" t="s">
        <v>5399</v>
      </c>
      <c r="BVT1362" s="84">
        <f>SUM(BVT1359:BVT1360)</f>
        <v>1000000</v>
      </c>
      <c r="BVU1362" s="84">
        <f>SUM(BVU1359:BVU1360)</f>
        <v>0</v>
      </c>
      <c r="BVV1362" s="84">
        <f>BVU1362/BVT1362</f>
        <v>0</v>
      </c>
      <c r="BVW1362" s="84">
        <f>BVT1362-BVU1362</f>
        <v>1000000</v>
      </c>
      <c r="BVX1362" s="84">
        <f>SUM(BVX1359:BVX1360)</f>
        <v>2000000</v>
      </c>
      <c r="BVY1362" s="84">
        <f>SUM(BVY1359:BVY1360)</f>
        <v>0</v>
      </c>
      <c r="BVZ1362" s="84">
        <f>BVY1362/BVX1362</f>
        <v>0</v>
      </c>
      <c r="BWA1362" s="84">
        <f>BVX1362-BVY1362</f>
        <v>2000000</v>
      </c>
      <c r="BWB1362" s="84">
        <f>BVX1362+BVT1362</f>
        <v>3000000</v>
      </c>
      <c r="BWI1362" s="84" t="s">
        <v>5399</v>
      </c>
      <c r="BWJ1362" s="84">
        <f>SUM(BWJ1359:BWJ1360)</f>
        <v>1000000</v>
      </c>
      <c r="BWK1362" s="84">
        <f>SUM(BWK1359:BWK1360)</f>
        <v>0</v>
      </c>
      <c r="BWL1362" s="84">
        <f>BWK1362/BWJ1362</f>
        <v>0</v>
      </c>
      <c r="BWM1362" s="84">
        <f>BWJ1362-BWK1362</f>
        <v>1000000</v>
      </c>
      <c r="BWN1362" s="84">
        <f>SUM(BWN1359:BWN1360)</f>
        <v>2000000</v>
      </c>
      <c r="BWO1362" s="84">
        <f>SUM(BWO1359:BWO1360)</f>
        <v>0</v>
      </c>
      <c r="BWP1362" s="84">
        <f>BWO1362/BWN1362</f>
        <v>0</v>
      </c>
      <c r="BWQ1362" s="84">
        <f>BWN1362-BWO1362</f>
        <v>2000000</v>
      </c>
      <c r="BWR1362" s="84">
        <f>BWN1362+BWJ1362</f>
        <v>3000000</v>
      </c>
      <c r="BWY1362" s="84" t="s">
        <v>5399</v>
      </c>
      <c r="BWZ1362" s="84">
        <f>SUM(BWZ1359:BWZ1360)</f>
        <v>1000000</v>
      </c>
      <c r="BXA1362" s="84">
        <f>SUM(BXA1359:BXA1360)</f>
        <v>0</v>
      </c>
      <c r="BXB1362" s="84">
        <f>BXA1362/BWZ1362</f>
        <v>0</v>
      </c>
      <c r="BXC1362" s="84">
        <f>BWZ1362-BXA1362</f>
        <v>1000000</v>
      </c>
      <c r="BXD1362" s="84">
        <f>SUM(BXD1359:BXD1360)</f>
        <v>2000000</v>
      </c>
      <c r="BXE1362" s="84">
        <f>SUM(BXE1359:BXE1360)</f>
        <v>0</v>
      </c>
      <c r="BXF1362" s="84">
        <f>BXE1362/BXD1362</f>
        <v>0</v>
      </c>
      <c r="BXG1362" s="84">
        <f>BXD1362-BXE1362</f>
        <v>2000000</v>
      </c>
      <c r="BXH1362" s="84">
        <f>BXD1362+BWZ1362</f>
        <v>3000000</v>
      </c>
      <c r="BXO1362" s="84" t="s">
        <v>5399</v>
      </c>
      <c r="BXP1362" s="84">
        <f>SUM(BXP1359:BXP1360)</f>
        <v>1000000</v>
      </c>
      <c r="BXQ1362" s="84">
        <f>SUM(BXQ1359:BXQ1360)</f>
        <v>0</v>
      </c>
      <c r="BXR1362" s="84">
        <f>BXQ1362/BXP1362</f>
        <v>0</v>
      </c>
      <c r="BXS1362" s="84">
        <f>BXP1362-BXQ1362</f>
        <v>1000000</v>
      </c>
      <c r="BXT1362" s="84">
        <f>SUM(BXT1359:BXT1360)</f>
        <v>2000000</v>
      </c>
      <c r="BXU1362" s="84">
        <f>SUM(BXU1359:BXU1360)</f>
        <v>0</v>
      </c>
      <c r="BXV1362" s="84">
        <f>BXU1362/BXT1362</f>
        <v>0</v>
      </c>
      <c r="BXW1362" s="84">
        <f>BXT1362-BXU1362</f>
        <v>2000000</v>
      </c>
      <c r="BXX1362" s="84">
        <f>BXT1362+BXP1362</f>
        <v>3000000</v>
      </c>
      <c r="BYE1362" s="84" t="s">
        <v>5399</v>
      </c>
      <c r="BYF1362" s="84">
        <f>SUM(BYF1359:BYF1360)</f>
        <v>1000000</v>
      </c>
      <c r="BYG1362" s="84">
        <f>SUM(BYG1359:BYG1360)</f>
        <v>0</v>
      </c>
      <c r="BYH1362" s="84">
        <f>BYG1362/BYF1362</f>
        <v>0</v>
      </c>
      <c r="BYI1362" s="84">
        <f>BYF1362-BYG1362</f>
        <v>1000000</v>
      </c>
      <c r="BYJ1362" s="84">
        <f>SUM(BYJ1359:BYJ1360)</f>
        <v>2000000</v>
      </c>
      <c r="BYK1362" s="84">
        <f>SUM(BYK1359:BYK1360)</f>
        <v>0</v>
      </c>
      <c r="BYL1362" s="84">
        <f>BYK1362/BYJ1362</f>
        <v>0</v>
      </c>
      <c r="BYM1362" s="84">
        <f>BYJ1362-BYK1362</f>
        <v>2000000</v>
      </c>
      <c r="BYN1362" s="84">
        <f>BYJ1362+BYF1362</f>
        <v>3000000</v>
      </c>
      <c r="BYU1362" s="84" t="s">
        <v>5399</v>
      </c>
      <c r="BYV1362" s="84">
        <f>SUM(BYV1359:BYV1360)</f>
        <v>1000000</v>
      </c>
      <c r="BYW1362" s="84">
        <f>SUM(BYW1359:BYW1360)</f>
        <v>0</v>
      </c>
      <c r="BYX1362" s="84">
        <f>BYW1362/BYV1362</f>
        <v>0</v>
      </c>
      <c r="BYY1362" s="84">
        <f>BYV1362-BYW1362</f>
        <v>1000000</v>
      </c>
      <c r="BYZ1362" s="84">
        <f>SUM(BYZ1359:BYZ1360)</f>
        <v>2000000</v>
      </c>
      <c r="BZA1362" s="84">
        <f>SUM(BZA1359:BZA1360)</f>
        <v>0</v>
      </c>
      <c r="BZB1362" s="84">
        <f>BZA1362/BYZ1362</f>
        <v>0</v>
      </c>
      <c r="BZC1362" s="84">
        <f>BYZ1362-BZA1362</f>
        <v>2000000</v>
      </c>
      <c r="BZD1362" s="84">
        <f>BYZ1362+BYV1362</f>
        <v>3000000</v>
      </c>
      <c r="BZK1362" s="84" t="s">
        <v>5399</v>
      </c>
      <c r="BZL1362" s="84">
        <f>SUM(BZL1359:BZL1360)</f>
        <v>1000000</v>
      </c>
      <c r="BZM1362" s="84">
        <f>SUM(BZM1359:BZM1360)</f>
        <v>0</v>
      </c>
      <c r="BZN1362" s="84">
        <f>BZM1362/BZL1362</f>
        <v>0</v>
      </c>
      <c r="BZO1362" s="84">
        <f>BZL1362-BZM1362</f>
        <v>1000000</v>
      </c>
      <c r="BZP1362" s="84">
        <f>SUM(BZP1359:BZP1360)</f>
        <v>2000000</v>
      </c>
      <c r="BZQ1362" s="84">
        <f>SUM(BZQ1359:BZQ1360)</f>
        <v>0</v>
      </c>
      <c r="BZR1362" s="84">
        <f>BZQ1362/BZP1362</f>
        <v>0</v>
      </c>
      <c r="BZS1362" s="84">
        <f>BZP1362-BZQ1362</f>
        <v>2000000</v>
      </c>
      <c r="BZT1362" s="84">
        <f>BZP1362+BZL1362</f>
        <v>3000000</v>
      </c>
      <c r="CAA1362" s="84" t="s">
        <v>5399</v>
      </c>
      <c r="CAB1362" s="84">
        <f>SUM(CAB1359:CAB1360)</f>
        <v>1000000</v>
      </c>
      <c r="CAC1362" s="84">
        <f>SUM(CAC1359:CAC1360)</f>
        <v>0</v>
      </c>
      <c r="CAD1362" s="84">
        <f>CAC1362/CAB1362</f>
        <v>0</v>
      </c>
      <c r="CAE1362" s="84">
        <f>CAB1362-CAC1362</f>
        <v>1000000</v>
      </c>
      <c r="CAF1362" s="84">
        <f>SUM(CAF1359:CAF1360)</f>
        <v>2000000</v>
      </c>
      <c r="CAG1362" s="84">
        <f>SUM(CAG1359:CAG1360)</f>
        <v>0</v>
      </c>
      <c r="CAH1362" s="84">
        <f>CAG1362/CAF1362</f>
        <v>0</v>
      </c>
      <c r="CAI1362" s="84">
        <f>CAF1362-CAG1362</f>
        <v>2000000</v>
      </c>
      <c r="CAJ1362" s="84">
        <f>CAF1362+CAB1362</f>
        <v>3000000</v>
      </c>
      <c r="CAQ1362" s="84" t="s">
        <v>5399</v>
      </c>
      <c r="CAR1362" s="84">
        <f>SUM(CAR1359:CAR1360)</f>
        <v>1000000</v>
      </c>
      <c r="CAS1362" s="84">
        <f>SUM(CAS1359:CAS1360)</f>
        <v>0</v>
      </c>
      <c r="CAT1362" s="84">
        <f>CAS1362/CAR1362</f>
        <v>0</v>
      </c>
      <c r="CAU1362" s="84">
        <f>CAR1362-CAS1362</f>
        <v>1000000</v>
      </c>
      <c r="CAV1362" s="84">
        <f>SUM(CAV1359:CAV1360)</f>
        <v>2000000</v>
      </c>
      <c r="CAW1362" s="84">
        <f>SUM(CAW1359:CAW1360)</f>
        <v>0</v>
      </c>
      <c r="CAX1362" s="84">
        <f>CAW1362/CAV1362</f>
        <v>0</v>
      </c>
      <c r="CAY1362" s="84">
        <f>CAV1362-CAW1362</f>
        <v>2000000</v>
      </c>
      <c r="CAZ1362" s="84">
        <f>CAV1362+CAR1362</f>
        <v>3000000</v>
      </c>
      <c r="CBG1362" s="84" t="s">
        <v>5399</v>
      </c>
      <c r="CBH1362" s="84">
        <f>SUM(CBH1359:CBH1360)</f>
        <v>1000000</v>
      </c>
      <c r="CBI1362" s="84">
        <f>SUM(CBI1359:CBI1360)</f>
        <v>0</v>
      </c>
      <c r="CBJ1362" s="84">
        <f>CBI1362/CBH1362</f>
        <v>0</v>
      </c>
      <c r="CBK1362" s="84">
        <f>CBH1362-CBI1362</f>
        <v>1000000</v>
      </c>
      <c r="CBL1362" s="84">
        <f>SUM(CBL1359:CBL1360)</f>
        <v>2000000</v>
      </c>
      <c r="CBM1362" s="84">
        <f>SUM(CBM1359:CBM1360)</f>
        <v>0</v>
      </c>
      <c r="CBN1362" s="84">
        <f>CBM1362/CBL1362</f>
        <v>0</v>
      </c>
      <c r="CBO1362" s="84">
        <f>CBL1362-CBM1362</f>
        <v>2000000</v>
      </c>
      <c r="CBP1362" s="84">
        <f>CBL1362+CBH1362</f>
        <v>3000000</v>
      </c>
      <c r="CBW1362" s="84" t="s">
        <v>5399</v>
      </c>
      <c r="CBX1362" s="84">
        <f>SUM(CBX1359:CBX1360)</f>
        <v>1000000</v>
      </c>
      <c r="CBY1362" s="84">
        <f>SUM(CBY1359:CBY1360)</f>
        <v>0</v>
      </c>
      <c r="CBZ1362" s="84">
        <f>CBY1362/CBX1362</f>
        <v>0</v>
      </c>
      <c r="CCA1362" s="84">
        <f>CBX1362-CBY1362</f>
        <v>1000000</v>
      </c>
      <c r="CCB1362" s="84">
        <f>SUM(CCB1359:CCB1360)</f>
        <v>2000000</v>
      </c>
      <c r="CCC1362" s="84">
        <f>SUM(CCC1359:CCC1360)</f>
        <v>0</v>
      </c>
      <c r="CCD1362" s="84">
        <f>CCC1362/CCB1362</f>
        <v>0</v>
      </c>
      <c r="CCE1362" s="84">
        <f>CCB1362-CCC1362</f>
        <v>2000000</v>
      </c>
      <c r="CCF1362" s="84">
        <f>CCB1362+CBX1362</f>
        <v>3000000</v>
      </c>
      <c r="CCM1362" s="84" t="s">
        <v>5399</v>
      </c>
      <c r="CCN1362" s="84">
        <f>SUM(CCN1359:CCN1360)</f>
        <v>1000000</v>
      </c>
      <c r="CCO1362" s="84">
        <f>SUM(CCO1359:CCO1360)</f>
        <v>0</v>
      </c>
      <c r="CCP1362" s="84">
        <f>CCO1362/CCN1362</f>
        <v>0</v>
      </c>
      <c r="CCQ1362" s="84">
        <f>CCN1362-CCO1362</f>
        <v>1000000</v>
      </c>
      <c r="CCR1362" s="84">
        <f>SUM(CCR1359:CCR1360)</f>
        <v>2000000</v>
      </c>
      <c r="CCS1362" s="84">
        <f>SUM(CCS1359:CCS1360)</f>
        <v>0</v>
      </c>
      <c r="CCT1362" s="84">
        <f>CCS1362/CCR1362</f>
        <v>0</v>
      </c>
      <c r="CCU1362" s="84">
        <f>CCR1362-CCS1362</f>
        <v>2000000</v>
      </c>
      <c r="CCV1362" s="84">
        <f>CCR1362+CCN1362</f>
        <v>3000000</v>
      </c>
      <c r="CDC1362" s="84" t="s">
        <v>5399</v>
      </c>
      <c r="CDD1362" s="84">
        <f>SUM(CDD1359:CDD1360)</f>
        <v>1000000</v>
      </c>
      <c r="CDE1362" s="84">
        <f>SUM(CDE1359:CDE1360)</f>
        <v>0</v>
      </c>
      <c r="CDF1362" s="84">
        <f>CDE1362/CDD1362</f>
        <v>0</v>
      </c>
      <c r="CDG1362" s="84">
        <f>CDD1362-CDE1362</f>
        <v>1000000</v>
      </c>
      <c r="CDH1362" s="84">
        <f>SUM(CDH1359:CDH1360)</f>
        <v>2000000</v>
      </c>
      <c r="CDI1362" s="84">
        <f>SUM(CDI1359:CDI1360)</f>
        <v>0</v>
      </c>
      <c r="CDJ1362" s="84">
        <f>CDI1362/CDH1362</f>
        <v>0</v>
      </c>
      <c r="CDK1362" s="84">
        <f>CDH1362-CDI1362</f>
        <v>2000000</v>
      </c>
      <c r="CDL1362" s="84">
        <f>CDH1362+CDD1362</f>
        <v>3000000</v>
      </c>
      <c r="CDS1362" s="84" t="s">
        <v>5399</v>
      </c>
      <c r="CDT1362" s="84">
        <f>SUM(CDT1359:CDT1360)</f>
        <v>1000000</v>
      </c>
      <c r="CDU1362" s="84">
        <f>SUM(CDU1359:CDU1360)</f>
        <v>0</v>
      </c>
      <c r="CDV1362" s="84">
        <f>CDU1362/CDT1362</f>
        <v>0</v>
      </c>
      <c r="CDW1362" s="84">
        <f>CDT1362-CDU1362</f>
        <v>1000000</v>
      </c>
      <c r="CDX1362" s="84">
        <f>SUM(CDX1359:CDX1360)</f>
        <v>2000000</v>
      </c>
      <c r="CDY1362" s="84">
        <f>SUM(CDY1359:CDY1360)</f>
        <v>0</v>
      </c>
      <c r="CDZ1362" s="84">
        <f>CDY1362/CDX1362</f>
        <v>0</v>
      </c>
      <c r="CEA1362" s="84">
        <f>CDX1362-CDY1362</f>
        <v>2000000</v>
      </c>
      <c r="CEB1362" s="84">
        <f>CDX1362+CDT1362</f>
        <v>3000000</v>
      </c>
      <c r="CEI1362" s="84" t="s">
        <v>5399</v>
      </c>
      <c r="CEJ1362" s="84">
        <f>SUM(CEJ1359:CEJ1360)</f>
        <v>1000000</v>
      </c>
      <c r="CEK1362" s="84">
        <f>SUM(CEK1359:CEK1360)</f>
        <v>0</v>
      </c>
      <c r="CEL1362" s="84">
        <f>CEK1362/CEJ1362</f>
        <v>0</v>
      </c>
      <c r="CEM1362" s="84">
        <f>CEJ1362-CEK1362</f>
        <v>1000000</v>
      </c>
      <c r="CEN1362" s="84">
        <f>SUM(CEN1359:CEN1360)</f>
        <v>2000000</v>
      </c>
      <c r="CEO1362" s="84">
        <f>SUM(CEO1359:CEO1360)</f>
        <v>0</v>
      </c>
      <c r="CEP1362" s="84">
        <f>CEO1362/CEN1362</f>
        <v>0</v>
      </c>
      <c r="CEQ1362" s="84">
        <f>CEN1362-CEO1362</f>
        <v>2000000</v>
      </c>
      <c r="CER1362" s="84">
        <f>CEN1362+CEJ1362</f>
        <v>3000000</v>
      </c>
      <c r="CEY1362" s="84" t="s">
        <v>5399</v>
      </c>
      <c r="CEZ1362" s="84">
        <f>SUM(CEZ1359:CEZ1360)</f>
        <v>1000000</v>
      </c>
      <c r="CFA1362" s="84">
        <f>SUM(CFA1359:CFA1360)</f>
        <v>0</v>
      </c>
      <c r="CFB1362" s="84">
        <f>CFA1362/CEZ1362</f>
        <v>0</v>
      </c>
      <c r="CFC1362" s="84">
        <f>CEZ1362-CFA1362</f>
        <v>1000000</v>
      </c>
      <c r="CFD1362" s="84">
        <f>SUM(CFD1359:CFD1360)</f>
        <v>2000000</v>
      </c>
      <c r="CFE1362" s="84">
        <f>SUM(CFE1359:CFE1360)</f>
        <v>0</v>
      </c>
      <c r="CFF1362" s="84">
        <f>CFE1362/CFD1362</f>
        <v>0</v>
      </c>
      <c r="CFG1362" s="84">
        <f>CFD1362-CFE1362</f>
        <v>2000000</v>
      </c>
      <c r="CFH1362" s="84">
        <f>CFD1362+CEZ1362</f>
        <v>3000000</v>
      </c>
      <c r="CFO1362" s="84" t="s">
        <v>5399</v>
      </c>
      <c r="CFP1362" s="84">
        <f>SUM(CFP1359:CFP1360)</f>
        <v>1000000</v>
      </c>
      <c r="CFQ1362" s="84">
        <f>SUM(CFQ1359:CFQ1360)</f>
        <v>0</v>
      </c>
      <c r="CFR1362" s="84">
        <f>CFQ1362/CFP1362</f>
        <v>0</v>
      </c>
      <c r="CFS1362" s="84">
        <f>CFP1362-CFQ1362</f>
        <v>1000000</v>
      </c>
      <c r="CFT1362" s="84">
        <f>SUM(CFT1359:CFT1360)</f>
        <v>2000000</v>
      </c>
      <c r="CFU1362" s="84">
        <f>SUM(CFU1359:CFU1360)</f>
        <v>0</v>
      </c>
      <c r="CFV1362" s="84">
        <f>CFU1362/CFT1362</f>
        <v>0</v>
      </c>
      <c r="CFW1362" s="84">
        <f>CFT1362-CFU1362</f>
        <v>2000000</v>
      </c>
      <c r="CFX1362" s="84">
        <f>CFT1362+CFP1362</f>
        <v>3000000</v>
      </c>
      <c r="CGE1362" s="84" t="s">
        <v>5399</v>
      </c>
      <c r="CGF1362" s="84">
        <f>SUM(CGF1359:CGF1360)</f>
        <v>1000000</v>
      </c>
      <c r="CGG1362" s="84">
        <f>SUM(CGG1359:CGG1360)</f>
        <v>0</v>
      </c>
      <c r="CGH1362" s="84">
        <f>CGG1362/CGF1362</f>
        <v>0</v>
      </c>
      <c r="CGI1362" s="84">
        <f>CGF1362-CGG1362</f>
        <v>1000000</v>
      </c>
      <c r="CGJ1362" s="84">
        <f>SUM(CGJ1359:CGJ1360)</f>
        <v>2000000</v>
      </c>
      <c r="CGK1362" s="84">
        <f>SUM(CGK1359:CGK1360)</f>
        <v>0</v>
      </c>
      <c r="CGL1362" s="84">
        <f>CGK1362/CGJ1362</f>
        <v>0</v>
      </c>
      <c r="CGM1362" s="84">
        <f>CGJ1362-CGK1362</f>
        <v>2000000</v>
      </c>
      <c r="CGN1362" s="84">
        <f>CGJ1362+CGF1362</f>
        <v>3000000</v>
      </c>
      <c r="CGU1362" s="84" t="s">
        <v>5399</v>
      </c>
      <c r="CGV1362" s="84">
        <f>SUM(CGV1359:CGV1360)</f>
        <v>1000000</v>
      </c>
      <c r="CGW1362" s="84">
        <f>SUM(CGW1359:CGW1360)</f>
        <v>0</v>
      </c>
      <c r="CGX1362" s="84">
        <f>CGW1362/CGV1362</f>
        <v>0</v>
      </c>
      <c r="CGY1362" s="84">
        <f>CGV1362-CGW1362</f>
        <v>1000000</v>
      </c>
      <c r="CGZ1362" s="84">
        <f>SUM(CGZ1359:CGZ1360)</f>
        <v>2000000</v>
      </c>
      <c r="CHA1362" s="84">
        <f>SUM(CHA1359:CHA1360)</f>
        <v>0</v>
      </c>
      <c r="CHB1362" s="84">
        <f>CHA1362/CGZ1362</f>
        <v>0</v>
      </c>
      <c r="CHC1362" s="84">
        <f>CGZ1362-CHA1362</f>
        <v>2000000</v>
      </c>
      <c r="CHD1362" s="84">
        <f>CGZ1362+CGV1362</f>
        <v>3000000</v>
      </c>
      <c r="CHK1362" s="84" t="s">
        <v>5399</v>
      </c>
      <c r="CHL1362" s="84">
        <f>SUM(CHL1359:CHL1360)</f>
        <v>1000000</v>
      </c>
      <c r="CHM1362" s="84">
        <f>SUM(CHM1359:CHM1360)</f>
        <v>0</v>
      </c>
      <c r="CHN1362" s="84">
        <f>CHM1362/CHL1362</f>
        <v>0</v>
      </c>
      <c r="CHO1362" s="84">
        <f>CHL1362-CHM1362</f>
        <v>1000000</v>
      </c>
      <c r="CHP1362" s="84">
        <f>SUM(CHP1359:CHP1360)</f>
        <v>2000000</v>
      </c>
      <c r="CHQ1362" s="84">
        <f>SUM(CHQ1359:CHQ1360)</f>
        <v>0</v>
      </c>
      <c r="CHR1362" s="84">
        <f>CHQ1362/CHP1362</f>
        <v>0</v>
      </c>
      <c r="CHS1362" s="84">
        <f>CHP1362-CHQ1362</f>
        <v>2000000</v>
      </c>
      <c r="CHT1362" s="84">
        <f>CHP1362+CHL1362</f>
        <v>3000000</v>
      </c>
      <c r="CIA1362" s="84" t="s">
        <v>5399</v>
      </c>
      <c r="CIB1362" s="84">
        <f>SUM(CIB1359:CIB1360)</f>
        <v>1000000</v>
      </c>
      <c r="CIC1362" s="84">
        <f>SUM(CIC1359:CIC1360)</f>
        <v>0</v>
      </c>
      <c r="CID1362" s="84">
        <f>CIC1362/CIB1362</f>
        <v>0</v>
      </c>
      <c r="CIE1362" s="84">
        <f>CIB1362-CIC1362</f>
        <v>1000000</v>
      </c>
      <c r="CIF1362" s="84">
        <f>SUM(CIF1359:CIF1360)</f>
        <v>2000000</v>
      </c>
      <c r="CIG1362" s="84">
        <f>SUM(CIG1359:CIG1360)</f>
        <v>0</v>
      </c>
      <c r="CIH1362" s="84">
        <f>CIG1362/CIF1362</f>
        <v>0</v>
      </c>
      <c r="CII1362" s="84">
        <f>CIF1362-CIG1362</f>
        <v>2000000</v>
      </c>
      <c r="CIJ1362" s="84">
        <f>CIF1362+CIB1362</f>
        <v>3000000</v>
      </c>
      <c r="CIQ1362" s="84" t="s">
        <v>5399</v>
      </c>
      <c r="CIR1362" s="84">
        <f>SUM(CIR1359:CIR1360)</f>
        <v>1000000</v>
      </c>
      <c r="CIS1362" s="84">
        <f>SUM(CIS1359:CIS1360)</f>
        <v>0</v>
      </c>
      <c r="CIT1362" s="84">
        <f>CIS1362/CIR1362</f>
        <v>0</v>
      </c>
      <c r="CIU1362" s="84">
        <f>CIR1362-CIS1362</f>
        <v>1000000</v>
      </c>
      <c r="CIV1362" s="84">
        <f>SUM(CIV1359:CIV1360)</f>
        <v>2000000</v>
      </c>
      <c r="CIW1362" s="84">
        <f>SUM(CIW1359:CIW1360)</f>
        <v>0</v>
      </c>
      <c r="CIX1362" s="84">
        <f>CIW1362/CIV1362</f>
        <v>0</v>
      </c>
      <c r="CIY1362" s="84">
        <f>CIV1362-CIW1362</f>
        <v>2000000</v>
      </c>
      <c r="CIZ1362" s="84">
        <f>CIV1362+CIR1362</f>
        <v>3000000</v>
      </c>
      <c r="CJG1362" s="84" t="s">
        <v>5399</v>
      </c>
      <c r="CJH1362" s="84">
        <f>SUM(CJH1359:CJH1360)</f>
        <v>1000000</v>
      </c>
      <c r="CJI1362" s="84">
        <f>SUM(CJI1359:CJI1360)</f>
        <v>0</v>
      </c>
      <c r="CJJ1362" s="84">
        <f>CJI1362/CJH1362</f>
        <v>0</v>
      </c>
      <c r="CJK1362" s="84">
        <f>CJH1362-CJI1362</f>
        <v>1000000</v>
      </c>
      <c r="CJL1362" s="84">
        <f>SUM(CJL1359:CJL1360)</f>
        <v>2000000</v>
      </c>
      <c r="CJM1362" s="84">
        <f>SUM(CJM1359:CJM1360)</f>
        <v>0</v>
      </c>
      <c r="CJN1362" s="84">
        <f>CJM1362/CJL1362</f>
        <v>0</v>
      </c>
      <c r="CJO1362" s="84">
        <f>CJL1362-CJM1362</f>
        <v>2000000</v>
      </c>
      <c r="CJP1362" s="84">
        <f>CJL1362+CJH1362</f>
        <v>3000000</v>
      </c>
      <c r="CJW1362" s="84" t="s">
        <v>5399</v>
      </c>
      <c r="CJX1362" s="84">
        <f>SUM(CJX1359:CJX1360)</f>
        <v>1000000</v>
      </c>
      <c r="CJY1362" s="84">
        <f>SUM(CJY1359:CJY1360)</f>
        <v>0</v>
      </c>
      <c r="CJZ1362" s="84">
        <f>CJY1362/CJX1362</f>
        <v>0</v>
      </c>
      <c r="CKA1362" s="84">
        <f>CJX1362-CJY1362</f>
        <v>1000000</v>
      </c>
      <c r="CKB1362" s="84">
        <f>SUM(CKB1359:CKB1360)</f>
        <v>2000000</v>
      </c>
      <c r="CKC1362" s="84">
        <f>SUM(CKC1359:CKC1360)</f>
        <v>0</v>
      </c>
      <c r="CKD1362" s="84">
        <f>CKC1362/CKB1362</f>
        <v>0</v>
      </c>
      <c r="CKE1362" s="84">
        <f>CKB1362-CKC1362</f>
        <v>2000000</v>
      </c>
      <c r="CKF1362" s="84">
        <f>CKB1362+CJX1362</f>
        <v>3000000</v>
      </c>
      <c r="CKM1362" s="84" t="s">
        <v>5399</v>
      </c>
      <c r="CKN1362" s="84">
        <f>SUM(CKN1359:CKN1360)</f>
        <v>1000000</v>
      </c>
      <c r="CKO1362" s="84">
        <f>SUM(CKO1359:CKO1360)</f>
        <v>0</v>
      </c>
      <c r="CKP1362" s="84">
        <f>CKO1362/CKN1362</f>
        <v>0</v>
      </c>
      <c r="CKQ1362" s="84">
        <f>CKN1362-CKO1362</f>
        <v>1000000</v>
      </c>
      <c r="CKR1362" s="84">
        <f>SUM(CKR1359:CKR1360)</f>
        <v>2000000</v>
      </c>
      <c r="CKS1362" s="84">
        <f>SUM(CKS1359:CKS1360)</f>
        <v>0</v>
      </c>
      <c r="CKT1362" s="84">
        <f>CKS1362/CKR1362</f>
        <v>0</v>
      </c>
      <c r="CKU1362" s="84">
        <f>CKR1362-CKS1362</f>
        <v>2000000</v>
      </c>
      <c r="CKV1362" s="84">
        <f>CKR1362+CKN1362</f>
        <v>3000000</v>
      </c>
      <c r="CLC1362" s="84" t="s">
        <v>5399</v>
      </c>
      <c r="CLD1362" s="84">
        <f>SUM(CLD1359:CLD1360)</f>
        <v>1000000</v>
      </c>
      <c r="CLE1362" s="84">
        <f>SUM(CLE1359:CLE1360)</f>
        <v>0</v>
      </c>
      <c r="CLF1362" s="84">
        <f>CLE1362/CLD1362</f>
        <v>0</v>
      </c>
      <c r="CLG1362" s="84">
        <f>CLD1362-CLE1362</f>
        <v>1000000</v>
      </c>
      <c r="CLH1362" s="84">
        <f>SUM(CLH1359:CLH1360)</f>
        <v>2000000</v>
      </c>
      <c r="CLI1362" s="84">
        <f>SUM(CLI1359:CLI1360)</f>
        <v>0</v>
      </c>
      <c r="CLJ1362" s="84">
        <f>CLI1362/CLH1362</f>
        <v>0</v>
      </c>
      <c r="CLK1362" s="84">
        <f>CLH1362-CLI1362</f>
        <v>2000000</v>
      </c>
      <c r="CLL1362" s="84">
        <f>CLH1362+CLD1362</f>
        <v>3000000</v>
      </c>
      <c r="CLS1362" s="84" t="s">
        <v>5399</v>
      </c>
      <c r="CLT1362" s="84">
        <f>SUM(CLT1359:CLT1360)</f>
        <v>1000000</v>
      </c>
      <c r="CLU1362" s="84">
        <f>SUM(CLU1359:CLU1360)</f>
        <v>0</v>
      </c>
      <c r="CLV1362" s="84">
        <f>CLU1362/CLT1362</f>
        <v>0</v>
      </c>
      <c r="CLW1362" s="84">
        <f>CLT1362-CLU1362</f>
        <v>1000000</v>
      </c>
      <c r="CLX1362" s="84">
        <f>SUM(CLX1359:CLX1360)</f>
        <v>2000000</v>
      </c>
      <c r="CLY1362" s="84">
        <f>SUM(CLY1359:CLY1360)</f>
        <v>0</v>
      </c>
      <c r="CLZ1362" s="84">
        <f>CLY1362/CLX1362</f>
        <v>0</v>
      </c>
      <c r="CMA1362" s="84">
        <f>CLX1362-CLY1362</f>
        <v>2000000</v>
      </c>
      <c r="CMB1362" s="84">
        <f>CLX1362+CLT1362</f>
        <v>3000000</v>
      </c>
      <c r="CMI1362" s="84" t="s">
        <v>5399</v>
      </c>
      <c r="CMJ1362" s="84">
        <f>SUM(CMJ1359:CMJ1360)</f>
        <v>1000000</v>
      </c>
      <c r="CMK1362" s="84">
        <f>SUM(CMK1359:CMK1360)</f>
        <v>0</v>
      </c>
      <c r="CML1362" s="84">
        <f>CMK1362/CMJ1362</f>
        <v>0</v>
      </c>
      <c r="CMM1362" s="84">
        <f>CMJ1362-CMK1362</f>
        <v>1000000</v>
      </c>
      <c r="CMN1362" s="84">
        <f>SUM(CMN1359:CMN1360)</f>
        <v>2000000</v>
      </c>
      <c r="CMO1362" s="84">
        <f>SUM(CMO1359:CMO1360)</f>
        <v>0</v>
      </c>
      <c r="CMP1362" s="84">
        <f>CMO1362/CMN1362</f>
        <v>0</v>
      </c>
      <c r="CMQ1362" s="84">
        <f>CMN1362-CMO1362</f>
        <v>2000000</v>
      </c>
      <c r="CMR1362" s="84">
        <f>CMN1362+CMJ1362</f>
        <v>3000000</v>
      </c>
      <c r="CMY1362" s="84" t="s">
        <v>5399</v>
      </c>
      <c r="CMZ1362" s="84">
        <f>SUM(CMZ1359:CMZ1360)</f>
        <v>1000000</v>
      </c>
      <c r="CNA1362" s="84">
        <f>SUM(CNA1359:CNA1360)</f>
        <v>0</v>
      </c>
      <c r="CNB1362" s="84">
        <f>CNA1362/CMZ1362</f>
        <v>0</v>
      </c>
      <c r="CNC1362" s="84">
        <f>CMZ1362-CNA1362</f>
        <v>1000000</v>
      </c>
      <c r="CND1362" s="84">
        <f>SUM(CND1359:CND1360)</f>
        <v>2000000</v>
      </c>
      <c r="CNE1362" s="84">
        <f>SUM(CNE1359:CNE1360)</f>
        <v>0</v>
      </c>
      <c r="CNF1362" s="84">
        <f>CNE1362/CND1362</f>
        <v>0</v>
      </c>
      <c r="CNG1362" s="84">
        <f>CND1362-CNE1362</f>
        <v>2000000</v>
      </c>
      <c r="CNH1362" s="84">
        <f>CND1362+CMZ1362</f>
        <v>3000000</v>
      </c>
      <c r="CNO1362" s="84" t="s">
        <v>5399</v>
      </c>
      <c r="CNP1362" s="84">
        <f>SUM(CNP1359:CNP1360)</f>
        <v>1000000</v>
      </c>
      <c r="CNQ1362" s="84">
        <f>SUM(CNQ1359:CNQ1360)</f>
        <v>0</v>
      </c>
      <c r="CNR1362" s="84">
        <f>CNQ1362/CNP1362</f>
        <v>0</v>
      </c>
      <c r="CNS1362" s="84">
        <f>CNP1362-CNQ1362</f>
        <v>1000000</v>
      </c>
      <c r="CNT1362" s="84">
        <f>SUM(CNT1359:CNT1360)</f>
        <v>2000000</v>
      </c>
      <c r="CNU1362" s="84">
        <f>SUM(CNU1359:CNU1360)</f>
        <v>0</v>
      </c>
      <c r="CNV1362" s="84">
        <f>CNU1362/CNT1362</f>
        <v>0</v>
      </c>
      <c r="CNW1362" s="84">
        <f>CNT1362-CNU1362</f>
        <v>2000000</v>
      </c>
      <c r="CNX1362" s="84">
        <f>CNT1362+CNP1362</f>
        <v>3000000</v>
      </c>
      <c r="COE1362" s="84" t="s">
        <v>5399</v>
      </c>
      <c r="COF1362" s="84">
        <f>SUM(COF1359:COF1360)</f>
        <v>1000000</v>
      </c>
      <c r="COG1362" s="84">
        <f>SUM(COG1359:COG1360)</f>
        <v>0</v>
      </c>
      <c r="COH1362" s="84">
        <f>COG1362/COF1362</f>
        <v>0</v>
      </c>
      <c r="COI1362" s="84">
        <f>COF1362-COG1362</f>
        <v>1000000</v>
      </c>
      <c r="COJ1362" s="84">
        <f>SUM(COJ1359:COJ1360)</f>
        <v>2000000</v>
      </c>
      <c r="COK1362" s="84">
        <f>SUM(COK1359:COK1360)</f>
        <v>0</v>
      </c>
      <c r="COL1362" s="84">
        <f>COK1362/COJ1362</f>
        <v>0</v>
      </c>
      <c r="COM1362" s="84">
        <f>COJ1362-COK1362</f>
        <v>2000000</v>
      </c>
      <c r="CON1362" s="84">
        <f>COJ1362+COF1362</f>
        <v>3000000</v>
      </c>
      <c r="COU1362" s="84" t="s">
        <v>5399</v>
      </c>
      <c r="COV1362" s="84">
        <f>SUM(COV1359:COV1360)</f>
        <v>1000000</v>
      </c>
      <c r="COW1362" s="84">
        <f>SUM(COW1359:COW1360)</f>
        <v>0</v>
      </c>
      <c r="COX1362" s="84">
        <f>COW1362/COV1362</f>
        <v>0</v>
      </c>
      <c r="COY1362" s="84">
        <f>COV1362-COW1362</f>
        <v>1000000</v>
      </c>
      <c r="COZ1362" s="84">
        <f>SUM(COZ1359:COZ1360)</f>
        <v>2000000</v>
      </c>
      <c r="CPA1362" s="84">
        <f>SUM(CPA1359:CPA1360)</f>
        <v>0</v>
      </c>
      <c r="CPB1362" s="84">
        <f>CPA1362/COZ1362</f>
        <v>0</v>
      </c>
      <c r="CPC1362" s="84">
        <f>COZ1362-CPA1362</f>
        <v>2000000</v>
      </c>
      <c r="CPD1362" s="84">
        <f>COZ1362+COV1362</f>
        <v>3000000</v>
      </c>
      <c r="CPK1362" s="84" t="s">
        <v>5399</v>
      </c>
      <c r="CPL1362" s="84">
        <f>SUM(CPL1359:CPL1360)</f>
        <v>1000000</v>
      </c>
      <c r="CPM1362" s="84">
        <f>SUM(CPM1359:CPM1360)</f>
        <v>0</v>
      </c>
      <c r="CPN1362" s="84">
        <f>CPM1362/CPL1362</f>
        <v>0</v>
      </c>
      <c r="CPO1362" s="84">
        <f>CPL1362-CPM1362</f>
        <v>1000000</v>
      </c>
      <c r="CPP1362" s="84">
        <f>SUM(CPP1359:CPP1360)</f>
        <v>2000000</v>
      </c>
      <c r="CPQ1362" s="84">
        <f>SUM(CPQ1359:CPQ1360)</f>
        <v>0</v>
      </c>
      <c r="CPR1362" s="84">
        <f>CPQ1362/CPP1362</f>
        <v>0</v>
      </c>
      <c r="CPS1362" s="84">
        <f>CPP1362-CPQ1362</f>
        <v>2000000</v>
      </c>
      <c r="CPT1362" s="84">
        <f>CPP1362+CPL1362</f>
        <v>3000000</v>
      </c>
      <c r="CQA1362" s="84" t="s">
        <v>5399</v>
      </c>
      <c r="CQB1362" s="84">
        <f>SUM(CQB1359:CQB1360)</f>
        <v>1000000</v>
      </c>
      <c r="CQC1362" s="84">
        <f>SUM(CQC1359:CQC1360)</f>
        <v>0</v>
      </c>
      <c r="CQD1362" s="84">
        <f>CQC1362/CQB1362</f>
        <v>0</v>
      </c>
      <c r="CQE1362" s="84">
        <f>CQB1362-CQC1362</f>
        <v>1000000</v>
      </c>
      <c r="CQF1362" s="84">
        <f>SUM(CQF1359:CQF1360)</f>
        <v>2000000</v>
      </c>
      <c r="CQG1362" s="84">
        <f>SUM(CQG1359:CQG1360)</f>
        <v>0</v>
      </c>
      <c r="CQH1362" s="84">
        <f>CQG1362/CQF1362</f>
        <v>0</v>
      </c>
      <c r="CQI1362" s="84">
        <f>CQF1362-CQG1362</f>
        <v>2000000</v>
      </c>
      <c r="CQJ1362" s="84">
        <f>CQF1362+CQB1362</f>
        <v>3000000</v>
      </c>
      <c r="CQQ1362" s="84" t="s">
        <v>5399</v>
      </c>
      <c r="CQR1362" s="84">
        <f>SUM(CQR1359:CQR1360)</f>
        <v>1000000</v>
      </c>
      <c r="CQS1362" s="84">
        <f>SUM(CQS1359:CQS1360)</f>
        <v>0</v>
      </c>
      <c r="CQT1362" s="84">
        <f>CQS1362/CQR1362</f>
        <v>0</v>
      </c>
      <c r="CQU1362" s="84">
        <f>CQR1362-CQS1362</f>
        <v>1000000</v>
      </c>
      <c r="CQV1362" s="84">
        <f>SUM(CQV1359:CQV1360)</f>
        <v>2000000</v>
      </c>
      <c r="CQW1362" s="84">
        <f>SUM(CQW1359:CQW1360)</f>
        <v>0</v>
      </c>
      <c r="CQX1362" s="84">
        <f>CQW1362/CQV1362</f>
        <v>0</v>
      </c>
      <c r="CQY1362" s="84">
        <f>CQV1362-CQW1362</f>
        <v>2000000</v>
      </c>
      <c r="CQZ1362" s="84">
        <f>CQV1362+CQR1362</f>
        <v>3000000</v>
      </c>
      <c r="CRG1362" s="84" t="s">
        <v>5399</v>
      </c>
      <c r="CRH1362" s="84">
        <f>SUM(CRH1359:CRH1360)</f>
        <v>1000000</v>
      </c>
      <c r="CRI1362" s="84">
        <f>SUM(CRI1359:CRI1360)</f>
        <v>0</v>
      </c>
      <c r="CRJ1362" s="84">
        <f>CRI1362/CRH1362</f>
        <v>0</v>
      </c>
      <c r="CRK1362" s="84">
        <f>CRH1362-CRI1362</f>
        <v>1000000</v>
      </c>
      <c r="CRL1362" s="84">
        <f>SUM(CRL1359:CRL1360)</f>
        <v>2000000</v>
      </c>
      <c r="CRM1362" s="84">
        <f>SUM(CRM1359:CRM1360)</f>
        <v>0</v>
      </c>
      <c r="CRN1362" s="84">
        <f>CRM1362/CRL1362</f>
        <v>0</v>
      </c>
      <c r="CRO1362" s="84">
        <f>CRL1362-CRM1362</f>
        <v>2000000</v>
      </c>
      <c r="CRP1362" s="84">
        <f>CRL1362+CRH1362</f>
        <v>3000000</v>
      </c>
      <c r="CRW1362" s="84" t="s">
        <v>5399</v>
      </c>
      <c r="CRX1362" s="84">
        <f>SUM(CRX1359:CRX1360)</f>
        <v>1000000</v>
      </c>
      <c r="CRY1362" s="84">
        <f>SUM(CRY1359:CRY1360)</f>
        <v>0</v>
      </c>
      <c r="CRZ1362" s="84">
        <f>CRY1362/CRX1362</f>
        <v>0</v>
      </c>
      <c r="CSA1362" s="84">
        <f>CRX1362-CRY1362</f>
        <v>1000000</v>
      </c>
      <c r="CSB1362" s="84">
        <f>SUM(CSB1359:CSB1360)</f>
        <v>2000000</v>
      </c>
      <c r="CSC1362" s="84">
        <f>SUM(CSC1359:CSC1360)</f>
        <v>0</v>
      </c>
      <c r="CSD1362" s="84">
        <f>CSC1362/CSB1362</f>
        <v>0</v>
      </c>
      <c r="CSE1362" s="84">
        <f>CSB1362-CSC1362</f>
        <v>2000000</v>
      </c>
      <c r="CSF1362" s="84">
        <f>CSB1362+CRX1362</f>
        <v>3000000</v>
      </c>
      <c r="CSM1362" s="84" t="s">
        <v>5399</v>
      </c>
      <c r="CSN1362" s="84">
        <f>SUM(CSN1359:CSN1360)</f>
        <v>1000000</v>
      </c>
      <c r="CSO1362" s="84">
        <f>SUM(CSO1359:CSO1360)</f>
        <v>0</v>
      </c>
      <c r="CSP1362" s="84">
        <f>CSO1362/CSN1362</f>
        <v>0</v>
      </c>
      <c r="CSQ1362" s="84">
        <f>CSN1362-CSO1362</f>
        <v>1000000</v>
      </c>
      <c r="CSR1362" s="84">
        <f>SUM(CSR1359:CSR1360)</f>
        <v>2000000</v>
      </c>
      <c r="CSS1362" s="84">
        <f>SUM(CSS1359:CSS1360)</f>
        <v>0</v>
      </c>
      <c r="CST1362" s="84">
        <f>CSS1362/CSR1362</f>
        <v>0</v>
      </c>
      <c r="CSU1362" s="84">
        <f>CSR1362-CSS1362</f>
        <v>2000000</v>
      </c>
      <c r="CSV1362" s="84">
        <f>CSR1362+CSN1362</f>
        <v>3000000</v>
      </c>
      <c r="CTC1362" s="84" t="s">
        <v>5399</v>
      </c>
      <c r="CTD1362" s="84">
        <f>SUM(CTD1359:CTD1360)</f>
        <v>1000000</v>
      </c>
      <c r="CTE1362" s="84">
        <f>SUM(CTE1359:CTE1360)</f>
        <v>0</v>
      </c>
      <c r="CTF1362" s="84">
        <f>CTE1362/CTD1362</f>
        <v>0</v>
      </c>
      <c r="CTG1362" s="84">
        <f>CTD1362-CTE1362</f>
        <v>1000000</v>
      </c>
      <c r="CTH1362" s="84">
        <f>SUM(CTH1359:CTH1360)</f>
        <v>2000000</v>
      </c>
      <c r="CTI1362" s="84">
        <f>SUM(CTI1359:CTI1360)</f>
        <v>0</v>
      </c>
      <c r="CTJ1362" s="84">
        <f>CTI1362/CTH1362</f>
        <v>0</v>
      </c>
      <c r="CTK1362" s="84">
        <f>CTH1362-CTI1362</f>
        <v>2000000</v>
      </c>
      <c r="CTL1362" s="84">
        <f>CTH1362+CTD1362</f>
        <v>3000000</v>
      </c>
      <c r="CTS1362" s="84" t="s">
        <v>5399</v>
      </c>
      <c r="CTT1362" s="84">
        <f>SUM(CTT1359:CTT1360)</f>
        <v>1000000</v>
      </c>
      <c r="CTU1362" s="84">
        <f>SUM(CTU1359:CTU1360)</f>
        <v>0</v>
      </c>
      <c r="CTV1362" s="84">
        <f>CTU1362/CTT1362</f>
        <v>0</v>
      </c>
      <c r="CTW1362" s="84">
        <f>CTT1362-CTU1362</f>
        <v>1000000</v>
      </c>
      <c r="CTX1362" s="84">
        <f>SUM(CTX1359:CTX1360)</f>
        <v>2000000</v>
      </c>
      <c r="CTY1362" s="84">
        <f>SUM(CTY1359:CTY1360)</f>
        <v>0</v>
      </c>
      <c r="CTZ1362" s="84">
        <f>CTY1362/CTX1362</f>
        <v>0</v>
      </c>
      <c r="CUA1362" s="84">
        <f>CTX1362-CTY1362</f>
        <v>2000000</v>
      </c>
      <c r="CUB1362" s="84">
        <f>CTX1362+CTT1362</f>
        <v>3000000</v>
      </c>
      <c r="CUI1362" s="84" t="s">
        <v>5399</v>
      </c>
      <c r="CUJ1362" s="84">
        <f>SUM(CUJ1359:CUJ1360)</f>
        <v>1000000</v>
      </c>
      <c r="CUK1362" s="84">
        <f>SUM(CUK1359:CUK1360)</f>
        <v>0</v>
      </c>
      <c r="CUL1362" s="84">
        <f>CUK1362/CUJ1362</f>
        <v>0</v>
      </c>
      <c r="CUM1362" s="84">
        <f>CUJ1362-CUK1362</f>
        <v>1000000</v>
      </c>
      <c r="CUN1362" s="84">
        <f>SUM(CUN1359:CUN1360)</f>
        <v>2000000</v>
      </c>
      <c r="CUO1362" s="84">
        <f>SUM(CUO1359:CUO1360)</f>
        <v>0</v>
      </c>
      <c r="CUP1362" s="84">
        <f>CUO1362/CUN1362</f>
        <v>0</v>
      </c>
      <c r="CUQ1362" s="84">
        <f>CUN1362-CUO1362</f>
        <v>2000000</v>
      </c>
      <c r="CUR1362" s="84">
        <f>CUN1362+CUJ1362</f>
        <v>3000000</v>
      </c>
      <c r="CUY1362" s="84" t="s">
        <v>5399</v>
      </c>
      <c r="CUZ1362" s="84">
        <f>SUM(CUZ1359:CUZ1360)</f>
        <v>1000000</v>
      </c>
      <c r="CVA1362" s="84">
        <f>SUM(CVA1359:CVA1360)</f>
        <v>0</v>
      </c>
      <c r="CVB1362" s="84">
        <f>CVA1362/CUZ1362</f>
        <v>0</v>
      </c>
      <c r="CVC1362" s="84">
        <f>CUZ1362-CVA1362</f>
        <v>1000000</v>
      </c>
      <c r="CVD1362" s="84">
        <f>SUM(CVD1359:CVD1360)</f>
        <v>2000000</v>
      </c>
      <c r="CVE1362" s="84">
        <f>SUM(CVE1359:CVE1360)</f>
        <v>0</v>
      </c>
      <c r="CVF1362" s="84">
        <f>CVE1362/CVD1362</f>
        <v>0</v>
      </c>
      <c r="CVG1362" s="84">
        <f>CVD1362-CVE1362</f>
        <v>2000000</v>
      </c>
      <c r="CVH1362" s="84">
        <f>CVD1362+CUZ1362</f>
        <v>3000000</v>
      </c>
      <c r="CVO1362" s="84" t="s">
        <v>5399</v>
      </c>
      <c r="CVP1362" s="84">
        <f>SUM(CVP1359:CVP1360)</f>
        <v>1000000</v>
      </c>
      <c r="CVQ1362" s="84">
        <f>SUM(CVQ1359:CVQ1360)</f>
        <v>0</v>
      </c>
      <c r="CVR1362" s="84">
        <f>CVQ1362/CVP1362</f>
        <v>0</v>
      </c>
      <c r="CVS1362" s="84">
        <f>CVP1362-CVQ1362</f>
        <v>1000000</v>
      </c>
      <c r="CVT1362" s="84">
        <f>SUM(CVT1359:CVT1360)</f>
        <v>2000000</v>
      </c>
      <c r="CVU1362" s="84">
        <f>SUM(CVU1359:CVU1360)</f>
        <v>0</v>
      </c>
      <c r="CVV1362" s="84">
        <f>CVU1362/CVT1362</f>
        <v>0</v>
      </c>
      <c r="CVW1362" s="84">
        <f>CVT1362-CVU1362</f>
        <v>2000000</v>
      </c>
      <c r="CVX1362" s="84">
        <f>CVT1362+CVP1362</f>
        <v>3000000</v>
      </c>
      <c r="CWE1362" s="84" t="s">
        <v>5399</v>
      </c>
      <c r="CWF1362" s="84">
        <f>SUM(CWF1359:CWF1360)</f>
        <v>1000000</v>
      </c>
      <c r="CWG1362" s="84">
        <f>SUM(CWG1359:CWG1360)</f>
        <v>0</v>
      </c>
      <c r="CWH1362" s="84">
        <f>CWG1362/CWF1362</f>
        <v>0</v>
      </c>
      <c r="CWI1362" s="84">
        <f>CWF1362-CWG1362</f>
        <v>1000000</v>
      </c>
      <c r="CWJ1362" s="84">
        <f>SUM(CWJ1359:CWJ1360)</f>
        <v>2000000</v>
      </c>
      <c r="CWK1362" s="84">
        <f>SUM(CWK1359:CWK1360)</f>
        <v>0</v>
      </c>
      <c r="CWL1362" s="84">
        <f>CWK1362/CWJ1362</f>
        <v>0</v>
      </c>
      <c r="CWM1362" s="84">
        <f>CWJ1362-CWK1362</f>
        <v>2000000</v>
      </c>
      <c r="CWN1362" s="84">
        <f>CWJ1362+CWF1362</f>
        <v>3000000</v>
      </c>
      <c r="CWU1362" s="84" t="s">
        <v>5399</v>
      </c>
      <c r="CWV1362" s="84">
        <f>SUM(CWV1359:CWV1360)</f>
        <v>1000000</v>
      </c>
      <c r="CWW1362" s="84">
        <f>SUM(CWW1359:CWW1360)</f>
        <v>0</v>
      </c>
      <c r="CWX1362" s="84">
        <f>CWW1362/CWV1362</f>
        <v>0</v>
      </c>
      <c r="CWY1362" s="84">
        <f>CWV1362-CWW1362</f>
        <v>1000000</v>
      </c>
      <c r="CWZ1362" s="84">
        <f>SUM(CWZ1359:CWZ1360)</f>
        <v>2000000</v>
      </c>
      <c r="CXA1362" s="84">
        <f>SUM(CXA1359:CXA1360)</f>
        <v>0</v>
      </c>
      <c r="CXB1362" s="84">
        <f>CXA1362/CWZ1362</f>
        <v>0</v>
      </c>
      <c r="CXC1362" s="84">
        <f>CWZ1362-CXA1362</f>
        <v>2000000</v>
      </c>
      <c r="CXD1362" s="84">
        <f>CWZ1362+CWV1362</f>
        <v>3000000</v>
      </c>
      <c r="CXK1362" s="84" t="s">
        <v>5399</v>
      </c>
      <c r="CXL1362" s="84">
        <f>SUM(CXL1359:CXL1360)</f>
        <v>1000000</v>
      </c>
      <c r="CXM1362" s="84">
        <f>SUM(CXM1359:CXM1360)</f>
        <v>0</v>
      </c>
      <c r="CXN1362" s="84">
        <f>CXM1362/CXL1362</f>
        <v>0</v>
      </c>
      <c r="CXO1362" s="84">
        <f>CXL1362-CXM1362</f>
        <v>1000000</v>
      </c>
      <c r="CXP1362" s="84">
        <f>SUM(CXP1359:CXP1360)</f>
        <v>2000000</v>
      </c>
      <c r="CXQ1362" s="84">
        <f>SUM(CXQ1359:CXQ1360)</f>
        <v>0</v>
      </c>
      <c r="CXR1362" s="84">
        <f>CXQ1362/CXP1362</f>
        <v>0</v>
      </c>
      <c r="CXS1362" s="84">
        <f>CXP1362-CXQ1362</f>
        <v>2000000</v>
      </c>
      <c r="CXT1362" s="84">
        <f>CXP1362+CXL1362</f>
        <v>3000000</v>
      </c>
      <c r="CYA1362" s="84" t="s">
        <v>5399</v>
      </c>
      <c r="CYB1362" s="84">
        <f>SUM(CYB1359:CYB1360)</f>
        <v>1000000</v>
      </c>
      <c r="CYC1362" s="84">
        <f>SUM(CYC1359:CYC1360)</f>
        <v>0</v>
      </c>
      <c r="CYD1362" s="84">
        <f>CYC1362/CYB1362</f>
        <v>0</v>
      </c>
      <c r="CYE1362" s="84">
        <f>CYB1362-CYC1362</f>
        <v>1000000</v>
      </c>
      <c r="CYF1362" s="84">
        <f>SUM(CYF1359:CYF1360)</f>
        <v>2000000</v>
      </c>
      <c r="CYG1362" s="84">
        <f>SUM(CYG1359:CYG1360)</f>
        <v>0</v>
      </c>
      <c r="CYH1362" s="84">
        <f>CYG1362/CYF1362</f>
        <v>0</v>
      </c>
      <c r="CYI1362" s="84">
        <f>CYF1362-CYG1362</f>
        <v>2000000</v>
      </c>
      <c r="CYJ1362" s="84">
        <f>CYF1362+CYB1362</f>
        <v>3000000</v>
      </c>
      <c r="CYQ1362" s="84" t="s">
        <v>5399</v>
      </c>
      <c r="CYR1362" s="84">
        <f>SUM(CYR1359:CYR1360)</f>
        <v>1000000</v>
      </c>
      <c r="CYS1362" s="84">
        <f>SUM(CYS1359:CYS1360)</f>
        <v>0</v>
      </c>
      <c r="CYT1362" s="84">
        <f>CYS1362/CYR1362</f>
        <v>0</v>
      </c>
      <c r="CYU1362" s="84">
        <f>CYR1362-CYS1362</f>
        <v>1000000</v>
      </c>
      <c r="CYV1362" s="84">
        <f>SUM(CYV1359:CYV1360)</f>
        <v>2000000</v>
      </c>
      <c r="CYW1362" s="84">
        <f>SUM(CYW1359:CYW1360)</f>
        <v>0</v>
      </c>
      <c r="CYX1362" s="84">
        <f>CYW1362/CYV1362</f>
        <v>0</v>
      </c>
      <c r="CYY1362" s="84">
        <f>CYV1362-CYW1362</f>
        <v>2000000</v>
      </c>
      <c r="CYZ1362" s="84">
        <f>CYV1362+CYR1362</f>
        <v>3000000</v>
      </c>
      <c r="CZG1362" s="84" t="s">
        <v>5399</v>
      </c>
      <c r="CZH1362" s="84">
        <f>SUM(CZH1359:CZH1360)</f>
        <v>1000000</v>
      </c>
      <c r="CZI1362" s="84">
        <f>SUM(CZI1359:CZI1360)</f>
        <v>0</v>
      </c>
      <c r="CZJ1362" s="84">
        <f>CZI1362/CZH1362</f>
        <v>0</v>
      </c>
      <c r="CZK1362" s="84">
        <f>CZH1362-CZI1362</f>
        <v>1000000</v>
      </c>
      <c r="CZL1362" s="84">
        <f>SUM(CZL1359:CZL1360)</f>
        <v>2000000</v>
      </c>
      <c r="CZM1362" s="84">
        <f>SUM(CZM1359:CZM1360)</f>
        <v>0</v>
      </c>
      <c r="CZN1362" s="84">
        <f>CZM1362/CZL1362</f>
        <v>0</v>
      </c>
      <c r="CZO1362" s="84">
        <f>CZL1362-CZM1362</f>
        <v>2000000</v>
      </c>
      <c r="CZP1362" s="84">
        <f>CZL1362+CZH1362</f>
        <v>3000000</v>
      </c>
      <c r="CZW1362" s="84" t="s">
        <v>5399</v>
      </c>
      <c r="CZX1362" s="84">
        <f>SUM(CZX1359:CZX1360)</f>
        <v>1000000</v>
      </c>
      <c r="CZY1362" s="84">
        <f>SUM(CZY1359:CZY1360)</f>
        <v>0</v>
      </c>
      <c r="CZZ1362" s="84">
        <f>CZY1362/CZX1362</f>
        <v>0</v>
      </c>
      <c r="DAA1362" s="84">
        <f>CZX1362-CZY1362</f>
        <v>1000000</v>
      </c>
      <c r="DAB1362" s="84">
        <f>SUM(DAB1359:DAB1360)</f>
        <v>2000000</v>
      </c>
      <c r="DAC1362" s="84">
        <f>SUM(DAC1359:DAC1360)</f>
        <v>0</v>
      </c>
      <c r="DAD1362" s="84">
        <f>DAC1362/DAB1362</f>
        <v>0</v>
      </c>
      <c r="DAE1362" s="84">
        <f>DAB1362-DAC1362</f>
        <v>2000000</v>
      </c>
      <c r="DAF1362" s="84">
        <f>DAB1362+CZX1362</f>
        <v>3000000</v>
      </c>
      <c r="DAM1362" s="84" t="s">
        <v>5399</v>
      </c>
      <c r="DAN1362" s="84">
        <f>SUM(DAN1359:DAN1360)</f>
        <v>1000000</v>
      </c>
      <c r="DAO1362" s="84">
        <f>SUM(DAO1359:DAO1360)</f>
        <v>0</v>
      </c>
      <c r="DAP1362" s="84">
        <f>DAO1362/DAN1362</f>
        <v>0</v>
      </c>
      <c r="DAQ1362" s="84">
        <f>DAN1362-DAO1362</f>
        <v>1000000</v>
      </c>
      <c r="DAR1362" s="84">
        <f>SUM(DAR1359:DAR1360)</f>
        <v>2000000</v>
      </c>
      <c r="DAS1362" s="84">
        <f>SUM(DAS1359:DAS1360)</f>
        <v>0</v>
      </c>
      <c r="DAT1362" s="84">
        <f>DAS1362/DAR1362</f>
        <v>0</v>
      </c>
      <c r="DAU1362" s="84">
        <f>DAR1362-DAS1362</f>
        <v>2000000</v>
      </c>
      <c r="DAV1362" s="84">
        <f>DAR1362+DAN1362</f>
        <v>3000000</v>
      </c>
      <c r="DBC1362" s="84" t="s">
        <v>5399</v>
      </c>
      <c r="DBD1362" s="84">
        <f>SUM(DBD1359:DBD1360)</f>
        <v>1000000</v>
      </c>
      <c r="DBE1362" s="84">
        <f>SUM(DBE1359:DBE1360)</f>
        <v>0</v>
      </c>
      <c r="DBF1362" s="84">
        <f>DBE1362/DBD1362</f>
        <v>0</v>
      </c>
      <c r="DBG1362" s="84">
        <f>DBD1362-DBE1362</f>
        <v>1000000</v>
      </c>
      <c r="DBH1362" s="84">
        <f>SUM(DBH1359:DBH1360)</f>
        <v>2000000</v>
      </c>
      <c r="DBI1362" s="84">
        <f>SUM(DBI1359:DBI1360)</f>
        <v>0</v>
      </c>
      <c r="DBJ1362" s="84">
        <f>DBI1362/DBH1362</f>
        <v>0</v>
      </c>
      <c r="DBK1362" s="84">
        <f>DBH1362-DBI1362</f>
        <v>2000000</v>
      </c>
      <c r="DBL1362" s="84">
        <f>DBH1362+DBD1362</f>
        <v>3000000</v>
      </c>
      <c r="DBS1362" s="84" t="s">
        <v>5399</v>
      </c>
      <c r="DBT1362" s="84">
        <f>SUM(DBT1359:DBT1360)</f>
        <v>1000000</v>
      </c>
      <c r="DBU1362" s="84">
        <f>SUM(DBU1359:DBU1360)</f>
        <v>0</v>
      </c>
      <c r="DBV1362" s="84">
        <f>DBU1362/DBT1362</f>
        <v>0</v>
      </c>
      <c r="DBW1362" s="84">
        <f>DBT1362-DBU1362</f>
        <v>1000000</v>
      </c>
      <c r="DBX1362" s="84">
        <f>SUM(DBX1359:DBX1360)</f>
        <v>2000000</v>
      </c>
      <c r="DBY1362" s="84">
        <f>SUM(DBY1359:DBY1360)</f>
        <v>0</v>
      </c>
      <c r="DBZ1362" s="84">
        <f>DBY1362/DBX1362</f>
        <v>0</v>
      </c>
      <c r="DCA1362" s="84">
        <f>DBX1362-DBY1362</f>
        <v>2000000</v>
      </c>
      <c r="DCB1362" s="84">
        <f>DBX1362+DBT1362</f>
        <v>3000000</v>
      </c>
      <c r="DCI1362" s="84" t="s">
        <v>5399</v>
      </c>
      <c r="DCJ1362" s="84">
        <f>SUM(DCJ1359:DCJ1360)</f>
        <v>1000000</v>
      </c>
      <c r="DCK1362" s="84">
        <f>SUM(DCK1359:DCK1360)</f>
        <v>0</v>
      </c>
      <c r="DCL1362" s="84">
        <f>DCK1362/DCJ1362</f>
        <v>0</v>
      </c>
      <c r="DCM1362" s="84">
        <f>DCJ1362-DCK1362</f>
        <v>1000000</v>
      </c>
      <c r="DCN1362" s="84">
        <f>SUM(DCN1359:DCN1360)</f>
        <v>2000000</v>
      </c>
      <c r="DCO1362" s="84">
        <f>SUM(DCO1359:DCO1360)</f>
        <v>0</v>
      </c>
      <c r="DCP1362" s="84">
        <f>DCO1362/DCN1362</f>
        <v>0</v>
      </c>
      <c r="DCQ1362" s="84">
        <f>DCN1362-DCO1362</f>
        <v>2000000</v>
      </c>
      <c r="DCR1362" s="84">
        <f>DCN1362+DCJ1362</f>
        <v>3000000</v>
      </c>
      <c r="DCY1362" s="84" t="s">
        <v>5399</v>
      </c>
      <c r="DCZ1362" s="84">
        <f>SUM(DCZ1359:DCZ1360)</f>
        <v>1000000</v>
      </c>
      <c r="DDA1362" s="84">
        <f>SUM(DDA1359:DDA1360)</f>
        <v>0</v>
      </c>
      <c r="DDB1362" s="84">
        <f>DDA1362/DCZ1362</f>
        <v>0</v>
      </c>
      <c r="DDC1362" s="84">
        <f>DCZ1362-DDA1362</f>
        <v>1000000</v>
      </c>
      <c r="DDD1362" s="84">
        <f>SUM(DDD1359:DDD1360)</f>
        <v>2000000</v>
      </c>
      <c r="DDE1362" s="84">
        <f>SUM(DDE1359:DDE1360)</f>
        <v>0</v>
      </c>
      <c r="DDF1362" s="84">
        <f>DDE1362/DDD1362</f>
        <v>0</v>
      </c>
      <c r="DDG1362" s="84">
        <f>DDD1362-DDE1362</f>
        <v>2000000</v>
      </c>
      <c r="DDH1362" s="84">
        <f>DDD1362+DCZ1362</f>
        <v>3000000</v>
      </c>
      <c r="DDO1362" s="84" t="s">
        <v>5399</v>
      </c>
      <c r="DDP1362" s="84">
        <f>SUM(DDP1359:DDP1360)</f>
        <v>1000000</v>
      </c>
      <c r="DDQ1362" s="84">
        <f>SUM(DDQ1359:DDQ1360)</f>
        <v>0</v>
      </c>
      <c r="DDR1362" s="84">
        <f>DDQ1362/DDP1362</f>
        <v>0</v>
      </c>
      <c r="DDS1362" s="84">
        <f>DDP1362-DDQ1362</f>
        <v>1000000</v>
      </c>
      <c r="DDT1362" s="84">
        <f>SUM(DDT1359:DDT1360)</f>
        <v>2000000</v>
      </c>
      <c r="DDU1362" s="84">
        <f>SUM(DDU1359:DDU1360)</f>
        <v>0</v>
      </c>
      <c r="DDV1362" s="84">
        <f>DDU1362/DDT1362</f>
        <v>0</v>
      </c>
      <c r="DDW1362" s="84">
        <f>DDT1362-DDU1362</f>
        <v>2000000</v>
      </c>
      <c r="DDX1362" s="84">
        <f>DDT1362+DDP1362</f>
        <v>3000000</v>
      </c>
      <c r="DEE1362" s="84" t="s">
        <v>5399</v>
      </c>
      <c r="DEF1362" s="84">
        <f>SUM(DEF1359:DEF1360)</f>
        <v>1000000</v>
      </c>
      <c r="DEG1362" s="84">
        <f>SUM(DEG1359:DEG1360)</f>
        <v>0</v>
      </c>
      <c r="DEH1362" s="84">
        <f>DEG1362/DEF1362</f>
        <v>0</v>
      </c>
      <c r="DEI1362" s="84">
        <f>DEF1362-DEG1362</f>
        <v>1000000</v>
      </c>
      <c r="DEJ1362" s="84">
        <f>SUM(DEJ1359:DEJ1360)</f>
        <v>2000000</v>
      </c>
      <c r="DEK1362" s="84">
        <f>SUM(DEK1359:DEK1360)</f>
        <v>0</v>
      </c>
      <c r="DEL1362" s="84">
        <f>DEK1362/DEJ1362</f>
        <v>0</v>
      </c>
      <c r="DEM1362" s="84">
        <f>DEJ1362-DEK1362</f>
        <v>2000000</v>
      </c>
      <c r="DEN1362" s="84">
        <f>DEJ1362+DEF1362</f>
        <v>3000000</v>
      </c>
      <c r="DEU1362" s="84" t="s">
        <v>5399</v>
      </c>
      <c r="DEV1362" s="84">
        <f>SUM(DEV1359:DEV1360)</f>
        <v>1000000</v>
      </c>
      <c r="DEW1362" s="84">
        <f>SUM(DEW1359:DEW1360)</f>
        <v>0</v>
      </c>
      <c r="DEX1362" s="84">
        <f>DEW1362/DEV1362</f>
        <v>0</v>
      </c>
      <c r="DEY1362" s="84">
        <f>DEV1362-DEW1362</f>
        <v>1000000</v>
      </c>
      <c r="DEZ1362" s="84">
        <f>SUM(DEZ1359:DEZ1360)</f>
        <v>2000000</v>
      </c>
      <c r="DFA1362" s="84">
        <f>SUM(DFA1359:DFA1360)</f>
        <v>0</v>
      </c>
      <c r="DFB1362" s="84">
        <f>DFA1362/DEZ1362</f>
        <v>0</v>
      </c>
      <c r="DFC1362" s="84">
        <f>DEZ1362-DFA1362</f>
        <v>2000000</v>
      </c>
      <c r="DFD1362" s="84">
        <f>DEZ1362+DEV1362</f>
        <v>3000000</v>
      </c>
      <c r="DFK1362" s="84" t="s">
        <v>5399</v>
      </c>
      <c r="DFL1362" s="84">
        <f>SUM(DFL1359:DFL1360)</f>
        <v>1000000</v>
      </c>
      <c r="DFM1362" s="84">
        <f>SUM(DFM1359:DFM1360)</f>
        <v>0</v>
      </c>
      <c r="DFN1362" s="84">
        <f>DFM1362/DFL1362</f>
        <v>0</v>
      </c>
      <c r="DFO1362" s="84">
        <f>DFL1362-DFM1362</f>
        <v>1000000</v>
      </c>
      <c r="DFP1362" s="84">
        <f>SUM(DFP1359:DFP1360)</f>
        <v>2000000</v>
      </c>
      <c r="DFQ1362" s="84">
        <f>SUM(DFQ1359:DFQ1360)</f>
        <v>0</v>
      </c>
      <c r="DFR1362" s="84">
        <f>DFQ1362/DFP1362</f>
        <v>0</v>
      </c>
      <c r="DFS1362" s="84">
        <f>DFP1362-DFQ1362</f>
        <v>2000000</v>
      </c>
      <c r="DFT1362" s="84">
        <f>DFP1362+DFL1362</f>
        <v>3000000</v>
      </c>
      <c r="DGA1362" s="84" t="s">
        <v>5399</v>
      </c>
      <c r="DGB1362" s="84">
        <f>SUM(DGB1359:DGB1360)</f>
        <v>1000000</v>
      </c>
      <c r="DGC1362" s="84">
        <f>SUM(DGC1359:DGC1360)</f>
        <v>0</v>
      </c>
      <c r="DGD1362" s="84">
        <f>DGC1362/DGB1362</f>
        <v>0</v>
      </c>
      <c r="DGE1362" s="84">
        <f>DGB1362-DGC1362</f>
        <v>1000000</v>
      </c>
      <c r="DGF1362" s="84">
        <f>SUM(DGF1359:DGF1360)</f>
        <v>2000000</v>
      </c>
      <c r="DGG1362" s="84">
        <f>SUM(DGG1359:DGG1360)</f>
        <v>0</v>
      </c>
      <c r="DGH1362" s="84">
        <f>DGG1362/DGF1362</f>
        <v>0</v>
      </c>
      <c r="DGI1362" s="84">
        <f>DGF1362-DGG1362</f>
        <v>2000000</v>
      </c>
      <c r="DGJ1362" s="84">
        <f>DGF1362+DGB1362</f>
        <v>3000000</v>
      </c>
      <c r="DGQ1362" s="84" t="s">
        <v>5399</v>
      </c>
      <c r="DGR1362" s="84">
        <f>SUM(DGR1359:DGR1360)</f>
        <v>1000000</v>
      </c>
      <c r="DGS1362" s="84">
        <f>SUM(DGS1359:DGS1360)</f>
        <v>0</v>
      </c>
      <c r="DGT1362" s="84">
        <f>DGS1362/DGR1362</f>
        <v>0</v>
      </c>
      <c r="DGU1362" s="84">
        <f>DGR1362-DGS1362</f>
        <v>1000000</v>
      </c>
      <c r="DGV1362" s="84">
        <f>SUM(DGV1359:DGV1360)</f>
        <v>2000000</v>
      </c>
      <c r="DGW1362" s="84">
        <f>SUM(DGW1359:DGW1360)</f>
        <v>0</v>
      </c>
      <c r="DGX1362" s="84">
        <f>DGW1362/DGV1362</f>
        <v>0</v>
      </c>
      <c r="DGY1362" s="84">
        <f>DGV1362-DGW1362</f>
        <v>2000000</v>
      </c>
      <c r="DGZ1362" s="84">
        <f>DGV1362+DGR1362</f>
        <v>3000000</v>
      </c>
      <c r="DHG1362" s="84" t="s">
        <v>5399</v>
      </c>
      <c r="DHH1362" s="84">
        <f>SUM(DHH1359:DHH1360)</f>
        <v>1000000</v>
      </c>
      <c r="DHI1362" s="84">
        <f>SUM(DHI1359:DHI1360)</f>
        <v>0</v>
      </c>
      <c r="DHJ1362" s="84">
        <f>DHI1362/DHH1362</f>
        <v>0</v>
      </c>
      <c r="DHK1362" s="84">
        <f>DHH1362-DHI1362</f>
        <v>1000000</v>
      </c>
      <c r="DHL1362" s="84">
        <f>SUM(DHL1359:DHL1360)</f>
        <v>2000000</v>
      </c>
      <c r="DHM1362" s="84">
        <f>SUM(DHM1359:DHM1360)</f>
        <v>0</v>
      </c>
      <c r="DHN1362" s="84">
        <f>DHM1362/DHL1362</f>
        <v>0</v>
      </c>
      <c r="DHO1362" s="84">
        <f>DHL1362-DHM1362</f>
        <v>2000000</v>
      </c>
      <c r="DHP1362" s="84">
        <f>DHL1362+DHH1362</f>
        <v>3000000</v>
      </c>
      <c r="DHW1362" s="84" t="s">
        <v>5399</v>
      </c>
      <c r="DHX1362" s="84">
        <f>SUM(DHX1359:DHX1360)</f>
        <v>1000000</v>
      </c>
      <c r="DHY1362" s="84">
        <f>SUM(DHY1359:DHY1360)</f>
        <v>0</v>
      </c>
      <c r="DHZ1362" s="84">
        <f>DHY1362/DHX1362</f>
        <v>0</v>
      </c>
      <c r="DIA1362" s="84">
        <f>DHX1362-DHY1362</f>
        <v>1000000</v>
      </c>
      <c r="DIB1362" s="84">
        <f>SUM(DIB1359:DIB1360)</f>
        <v>2000000</v>
      </c>
      <c r="DIC1362" s="84">
        <f>SUM(DIC1359:DIC1360)</f>
        <v>0</v>
      </c>
      <c r="DID1362" s="84">
        <f>DIC1362/DIB1362</f>
        <v>0</v>
      </c>
      <c r="DIE1362" s="84">
        <f>DIB1362-DIC1362</f>
        <v>2000000</v>
      </c>
      <c r="DIF1362" s="84">
        <f>DIB1362+DHX1362</f>
        <v>3000000</v>
      </c>
      <c r="DIM1362" s="84" t="s">
        <v>5399</v>
      </c>
      <c r="DIN1362" s="84">
        <f>SUM(DIN1359:DIN1360)</f>
        <v>1000000</v>
      </c>
      <c r="DIO1362" s="84">
        <f>SUM(DIO1359:DIO1360)</f>
        <v>0</v>
      </c>
      <c r="DIP1362" s="84">
        <f>DIO1362/DIN1362</f>
        <v>0</v>
      </c>
      <c r="DIQ1362" s="84">
        <f>DIN1362-DIO1362</f>
        <v>1000000</v>
      </c>
      <c r="DIR1362" s="84">
        <f>SUM(DIR1359:DIR1360)</f>
        <v>2000000</v>
      </c>
      <c r="DIS1362" s="84">
        <f>SUM(DIS1359:DIS1360)</f>
        <v>0</v>
      </c>
      <c r="DIT1362" s="84">
        <f>DIS1362/DIR1362</f>
        <v>0</v>
      </c>
      <c r="DIU1362" s="84">
        <f>DIR1362-DIS1362</f>
        <v>2000000</v>
      </c>
      <c r="DIV1362" s="84">
        <f>DIR1362+DIN1362</f>
        <v>3000000</v>
      </c>
      <c r="DJC1362" s="84" t="s">
        <v>5399</v>
      </c>
      <c r="DJD1362" s="84">
        <f>SUM(DJD1359:DJD1360)</f>
        <v>1000000</v>
      </c>
      <c r="DJE1362" s="84">
        <f>SUM(DJE1359:DJE1360)</f>
        <v>0</v>
      </c>
      <c r="DJF1362" s="84">
        <f>DJE1362/DJD1362</f>
        <v>0</v>
      </c>
      <c r="DJG1362" s="84">
        <f>DJD1362-DJE1362</f>
        <v>1000000</v>
      </c>
      <c r="DJH1362" s="84">
        <f>SUM(DJH1359:DJH1360)</f>
        <v>2000000</v>
      </c>
      <c r="DJI1362" s="84">
        <f>SUM(DJI1359:DJI1360)</f>
        <v>0</v>
      </c>
      <c r="DJJ1362" s="84">
        <f>DJI1362/DJH1362</f>
        <v>0</v>
      </c>
      <c r="DJK1362" s="84">
        <f>DJH1362-DJI1362</f>
        <v>2000000</v>
      </c>
      <c r="DJL1362" s="84">
        <f>DJH1362+DJD1362</f>
        <v>3000000</v>
      </c>
      <c r="DJS1362" s="84" t="s">
        <v>5399</v>
      </c>
      <c r="DJT1362" s="84">
        <f>SUM(DJT1359:DJT1360)</f>
        <v>1000000</v>
      </c>
      <c r="DJU1362" s="84">
        <f>SUM(DJU1359:DJU1360)</f>
        <v>0</v>
      </c>
      <c r="DJV1362" s="84">
        <f>DJU1362/DJT1362</f>
        <v>0</v>
      </c>
      <c r="DJW1362" s="84">
        <f>DJT1362-DJU1362</f>
        <v>1000000</v>
      </c>
      <c r="DJX1362" s="84">
        <f>SUM(DJX1359:DJX1360)</f>
        <v>2000000</v>
      </c>
      <c r="DJY1362" s="84">
        <f>SUM(DJY1359:DJY1360)</f>
        <v>0</v>
      </c>
      <c r="DJZ1362" s="84">
        <f>DJY1362/DJX1362</f>
        <v>0</v>
      </c>
      <c r="DKA1362" s="84">
        <f>DJX1362-DJY1362</f>
        <v>2000000</v>
      </c>
      <c r="DKB1362" s="84">
        <f>DJX1362+DJT1362</f>
        <v>3000000</v>
      </c>
      <c r="DKI1362" s="84" t="s">
        <v>5399</v>
      </c>
      <c r="DKJ1362" s="84">
        <f>SUM(DKJ1359:DKJ1360)</f>
        <v>1000000</v>
      </c>
      <c r="DKK1362" s="84">
        <f>SUM(DKK1359:DKK1360)</f>
        <v>0</v>
      </c>
      <c r="DKL1362" s="84">
        <f>DKK1362/DKJ1362</f>
        <v>0</v>
      </c>
      <c r="DKM1362" s="84">
        <f>DKJ1362-DKK1362</f>
        <v>1000000</v>
      </c>
      <c r="DKN1362" s="84">
        <f>SUM(DKN1359:DKN1360)</f>
        <v>2000000</v>
      </c>
      <c r="DKO1362" s="84">
        <f>SUM(DKO1359:DKO1360)</f>
        <v>0</v>
      </c>
      <c r="DKP1362" s="84">
        <f>DKO1362/DKN1362</f>
        <v>0</v>
      </c>
      <c r="DKQ1362" s="84">
        <f>DKN1362-DKO1362</f>
        <v>2000000</v>
      </c>
      <c r="DKR1362" s="84">
        <f>DKN1362+DKJ1362</f>
        <v>3000000</v>
      </c>
      <c r="DKY1362" s="84" t="s">
        <v>5399</v>
      </c>
      <c r="DKZ1362" s="84">
        <f>SUM(DKZ1359:DKZ1360)</f>
        <v>1000000</v>
      </c>
      <c r="DLA1362" s="84">
        <f>SUM(DLA1359:DLA1360)</f>
        <v>0</v>
      </c>
      <c r="DLB1362" s="84">
        <f>DLA1362/DKZ1362</f>
        <v>0</v>
      </c>
      <c r="DLC1362" s="84">
        <f>DKZ1362-DLA1362</f>
        <v>1000000</v>
      </c>
      <c r="DLD1362" s="84">
        <f>SUM(DLD1359:DLD1360)</f>
        <v>2000000</v>
      </c>
      <c r="DLE1362" s="84">
        <f>SUM(DLE1359:DLE1360)</f>
        <v>0</v>
      </c>
      <c r="DLF1362" s="84">
        <f>DLE1362/DLD1362</f>
        <v>0</v>
      </c>
      <c r="DLG1362" s="84">
        <f>DLD1362-DLE1362</f>
        <v>2000000</v>
      </c>
      <c r="DLH1362" s="84">
        <f>DLD1362+DKZ1362</f>
        <v>3000000</v>
      </c>
      <c r="DLO1362" s="84" t="s">
        <v>5399</v>
      </c>
      <c r="DLP1362" s="84">
        <f>SUM(DLP1359:DLP1360)</f>
        <v>1000000</v>
      </c>
      <c r="DLQ1362" s="84">
        <f>SUM(DLQ1359:DLQ1360)</f>
        <v>0</v>
      </c>
      <c r="DLR1362" s="84">
        <f>DLQ1362/DLP1362</f>
        <v>0</v>
      </c>
      <c r="DLS1362" s="84">
        <f>DLP1362-DLQ1362</f>
        <v>1000000</v>
      </c>
      <c r="DLT1362" s="84">
        <f>SUM(DLT1359:DLT1360)</f>
        <v>2000000</v>
      </c>
      <c r="DLU1362" s="84">
        <f>SUM(DLU1359:DLU1360)</f>
        <v>0</v>
      </c>
      <c r="DLV1362" s="84">
        <f>DLU1362/DLT1362</f>
        <v>0</v>
      </c>
      <c r="DLW1362" s="84">
        <f>DLT1362-DLU1362</f>
        <v>2000000</v>
      </c>
      <c r="DLX1362" s="84">
        <f>DLT1362+DLP1362</f>
        <v>3000000</v>
      </c>
      <c r="DME1362" s="84" t="s">
        <v>5399</v>
      </c>
      <c r="DMF1362" s="84">
        <f>SUM(DMF1359:DMF1360)</f>
        <v>1000000</v>
      </c>
      <c r="DMG1362" s="84">
        <f>SUM(DMG1359:DMG1360)</f>
        <v>0</v>
      </c>
      <c r="DMH1362" s="84">
        <f>DMG1362/DMF1362</f>
        <v>0</v>
      </c>
      <c r="DMI1362" s="84">
        <f>DMF1362-DMG1362</f>
        <v>1000000</v>
      </c>
      <c r="DMJ1362" s="84">
        <f>SUM(DMJ1359:DMJ1360)</f>
        <v>2000000</v>
      </c>
      <c r="DMK1362" s="84">
        <f>SUM(DMK1359:DMK1360)</f>
        <v>0</v>
      </c>
      <c r="DML1362" s="84">
        <f>DMK1362/DMJ1362</f>
        <v>0</v>
      </c>
      <c r="DMM1362" s="84">
        <f>DMJ1362-DMK1362</f>
        <v>2000000</v>
      </c>
      <c r="DMN1362" s="84">
        <f>DMJ1362+DMF1362</f>
        <v>3000000</v>
      </c>
      <c r="DMU1362" s="84" t="s">
        <v>5399</v>
      </c>
      <c r="DMV1362" s="84">
        <f>SUM(DMV1359:DMV1360)</f>
        <v>1000000</v>
      </c>
      <c r="DMW1362" s="84">
        <f>SUM(DMW1359:DMW1360)</f>
        <v>0</v>
      </c>
      <c r="DMX1362" s="84">
        <f>DMW1362/DMV1362</f>
        <v>0</v>
      </c>
      <c r="DMY1362" s="84">
        <f>DMV1362-DMW1362</f>
        <v>1000000</v>
      </c>
      <c r="DMZ1362" s="84">
        <f>SUM(DMZ1359:DMZ1360)</f>
        <v>2000000</v>
      </c>
      <c r="DNA1362" s="84">
        <f>SUM(DNA1359:DNA1360)</f>
        <v>0</v>
      </c>
      <c r="DNB1362" s="84">
        <f>DNA1362/DMZ1362</f>
        <v>0</v>
      </c>
      <c r="DNC1362" s="84">
        <f>DMZ1362-DNA1362</f>
        <v>2000000</v>
      </c>
      <c r="DND1362" s="84">
        <f>DMZ1362+DMV1362</f>
        <v>3000000</v>
      </c>
      <c r="DNK1362" s="84" t="s">
        <v>5399</v>
      </c>
      <c r="DNL1362" s="84">
        <f>SUM(DNL1359:DNL1360)</f>
        <v>1000000</v>
      </c>
      <c r="DNM1362" s="84">
        <f>SUM(DNM1359:DNM1360)</f>
        <v>0</v>
      </c>
      <c r="DNN1362" s="84">
        <f>DNM1362/DNL1362</f>
        <v>0</v>
      </c>
      <c r="DNO1362" s="84">
        <f>DNL1362-DNM1362</f>
        <v>1000000</v>
      </c>
      <c r="DNP1362" s="84">
        <f>SUM(DNP1359:DNP1360)</f>
        <v>2000000</v>
      </c>
      <c r="DNQ1362" s="84">
        <f>SUM(DNQ1359:DNQ1360)</f>
        <v>0</v>
      </c>
      <c r="DNR1362" s="84">
        <f>DNQ1362/DNP1362</f>
        <v>0</v>
      </c>
      <c r="DNS1362" s="84">
        <f>DNP1362-DNQ1362</f>
        <v>2000000</v>
      </c>
      <c r="DNT1362" s="84">
        <f>DNP1362+DNL1362</f>
        <v>3000000</v>
      </c>
      <c r="DOA1362" s="84" t="s">
        <v>5399</v>
      </c>
      <c r="DOB1362" s="84">
        <f>SUM(DOB1359:DOB1360)</f>
        <v>1000000</v>
      </c>
      <c r="DOC1362" s="84">
        <f>SUM(DOC1359:DOC1360)</f>
        <v>0</v>
      </c>
      <c r="DOD1362" s="84">
        <f>DOC1362/DOB1362</f>
        <v>0</v>
      </c>
      <c r="DOE1362" s="84">
        <f>DOB1362-DOC1362</f>
        <v>1000000</v>
      </c>
      <c r="DOF1362" s="84">
        <f>SUM(DOF1359:DOF1360)</f>
        <v>2000000</v>
      </c>
      <c r="DOG1362" s="84">
        <f>SUM(DOG1359:DOG1360)</f>
        <v>0</v>
      </c>
      <c r="DOH1362" s="84">
        <f>DOG1362/DOF1362</f>
        <v>0</v>
      </c>
      <c r="DOI1362" s="84">
        <f>DOF1362-DOG1362</f>
        <v>2000000</v>
      </c>
      <c r="DOJ1362" s="84">
        <f>DOF1362+DOB1362</f>
        <v>3000000</v>
      </c>
      <c r="DOQ1362" s="84" t="s">
        <v>5399</v>
      </c>
      <c r="DOR1362" s="84">
        <f>SUM(DOR1359:DOR1360)</f>
        <v>1000000</v>
      </c>
      <c r="DOS1362" s="84">
        <f>SUM(DOS1359:DOS1360)</f>
        <v>0</v>
      </c>
      <c r="DOT1362" s="84">
        <f>DOS1362/DOR1362</f>
        <v>0</v>
      </c>
      <c r="DOU1362" s="84">
        <f>DOR1362-DOS1362</f>
        <v>1000000</v>
      </c>
      <c r="DOV1362" s="84">
        <f>SUM(DOV1359:DOV1360)</f>
        <v>2000000</v>
      </c>
      <c r="DOW1362" s="84">
        <f>SUM(DOW1359:DOW1360)</f>
        <v>0</v>
      </c>
      <c r="DOX1362" s="84">
        <f>DOW1362/DOV1362</f>
        <v>0</v>
      </c>
      <c r="DOY1362" s="84">
        <f>DOV1362-DOW1362</f>
        <v>2000000</v>
      </c>
      <c r="DOZ1362" s="84">
        <f>DOV1362+DOR1362</f>
        <v>3000000</v>
      </c>
      <c r="DPG1362" s="84" t="s">
        <v>5399</v>
      </c>
      <c r="DPH1362" s="84">
        <f>SUM(DPH1359:DPH1360)</f>
        <v>1000000</v>
      </c>
      <c r="DPI1362" s="84">
        <f>SUM(DPI1359:DPI1360)</f>
        <v>0</v>
      </c>
      <c r="DPJ1362" s="84">
        <f>DPI1362/DPH1362</f>
        <v>0</v>
      </c>
      <c r="DPK1362" s="84">
        <f>DPH1362-DPI1362</f>
        <v>1000000</v>
      </c>
      <c r="DPL1362" s="84">
        <f>SUM(DPL1359:DPL1360)</f>
        <v>2000000</v>
      </c>
      <c r="DPM1362" s="84">
        <f>SUM(DPM1359:DPM1360)</f>
        <v>0</v>
      </c>
      <c r="DPN1362" s="84">
        <f>DPM1362/DPL1362</f>
        <v>0</v>
      </c>
      <c r="DPO1362" s="84">
        <f>DPL1362-DPM1362</f>
        <v>2000000</v>
      </c>
      <c r="DPP1362" s="84">
        <f>DPL1362+DPH1362</f>
        <v>3000000</v>
      </c>
      <c r="DPW1362" s="84" t="s">
        <v>5399</v>
      </c>
      <c r="DPX1362" s="84">
        <f>SUM(DPX1359:DPX1360)</f>
        <v>1000000</v>
      </c>
      <c r="DPY1362" s="84">
        <f>SUM(DPY1359:DPY1360)</f>
        <v>0</v>
      </c>
      <c r="DPZ1362" s="84">
        <f>DPY1362/DPX1362</f>
        <v>0</v>
      </c>
      <c r="DQA1362" s="84">
        <f>DPX1362-DPY1362</f>
        <v>1000000</v>
      </c>
      <c r="DQB1362" s="84">
        <f>SUM(DQB1359:DQB1360)</f>
        <v>2000000</v>
      </c>
      <c r="DQC1362" s="84">
        <f>SUM(DQC1359:DQC1360)</f>
        <v>0</v>
      </c>
      <c r="DQD1362" s="84">
        <f>DQC1362/DQB1362</f>
        <v>0</v>
      </c>
      <c r="DQE1362" s="84">
        <f>DQB1362-DQC1362</f>
        <v>2000000</v>
      </c>
      <c r="DQF1362" s="84">
        <f>DQB1362+DPX1362</f>
        <v>3000000</v>
      </c>
      <c r="DQM1362" s="84" t="s">
        <v>5399</v>
      </c>
      <c r="DQN1362" s="84">
        <f>SUM(DQN1359:DQN1360)</f>
        <v>1000000</v>
      </c>
      <c r="DQO1362" s="84">
        <f>SUM(DQO1359:DQO1360)</f>
        <v>0</v>
      </c>
      <c r="DQP1362" s="84">
        <f>DQO1362/DQN1362</f>
        <v>0</v>
      </c>
      <c r="DQQ1362" s="84">
        <f>DQN1362-DQO1362</f>
        <v>1000000</v>
      </c>
      <c r="DQR1362" s="84">
        <f>SUM(DQR1359:DQR1360)</f>
        <v>2000000</v>
      </c>
      <c r="DQS1362" s="84">
        <f>SUM(DQS1359:DQS1360)</f>
        <v>0</v>
      </c>
      <c r="DQT1362" s="84">
        <f>DQS1362/DQR1362</f>
        <v>0</v>
      </c>
      <c r="DQU1362" s="84">
        <f>DQR1362-DQS1362</f>
        <v>2000000</v>
      </c>
      <c r="DQV1362" s="84">
        <f>DQR1362+DQN1362</f>
        <v>3000000</v>
      </c>
      <c r="DRC1362" s="84" t="s">
        <v>5399</v>
      </c>
      <c r="DRD1362" s="84">
        <f>SUM(DRD1359:DRD1360)</f>
        <v>1000000</v>
      </c>
      <c r="DRE1362" s="84">
        <f>SUM(DRE1359:DRE1360)</f>
        <v>0</v>
      </c>
      <c r="DRF1362" s="84">
        <f>DRE1362/DRD1362</f>
        <v>0</v>
      </c>
      <c r="DRG1362" s="84">
        <f>DRD1362-DRE1362</f>
        <v>1000000</v>
      </c>
      <c r="DRH1362" s="84">
        <f>SUM(DRH1359:DRH1360)</f>
        <v>2000000</v>
      </c>
      <c r="DRI1362" s="84">
        <f>SUM(DRI1359:DRI1360)</f>
        <v>0</v>
      </c>
      <c r="DRJ1362" s="84">
        <f>DRI1362/DRH1362</f>
        <v>0</v>
      </c>
      <c r="DRK1362" s="84">
        <f>DRH1362-DRI1362</f>
        <v>2000000</v>
      </c>
      <c r="DRL1362" s="84">
        <f>DRH1362+DRD1362</f>
        <v>3000000</v>
      </c>
      <c r="DRS1362" s="84" t="s">
        <v>5399</v>
      </c>
      <c r="DRT1362" s="84">
        <f>SUM(DRT1359:DRT1360)</f>
        <v>1000000</v>
      </c>
      <c r="DRU1362" s="84">
        <f>SUM(DRU1359:DRU1360)</f>
        <v>0</v>
      </c>
      <c r="DRV1362" s="84">
        <f>DRU1362/DRT1362</f>
        <v>0</v>
      </c>
      <c r="DRW1362" s="84">
        <f>DRT1362-DRU1362</f>
        <v>1000000</v>
      </c>
      <c r="DRX1362" s="84">
        <f>SUM(DRX1359:DRX1360)</f>
        <v>2000000</v>
      </c>
      <c r="DRY1362" s="84">
        <f>SUM(DRY1359:DRY1360)</f>
        <v>0</v>
      </c>
      <c r="DRZ1362" s="84">
        <f>DRY1362/DRX1362</f>
        <v>0</v>
      </c>
      <c r="DSA1362" s="84">
        <f>DRX1362-DRY1362</f>
        <v>2000000</v>
      </c>
      <c r="DSB1362" s="84">
        <f>DRX1362+DRT1362</f>
        <v>3000000</v>
      </c>
      <c r="DSI1362" s="84" t="s">
        <v>5399</v>
      </c>
      <c r="DSJ1362" s="84">
        <f>SUM(DSJ1359:DSJ1360)</f>
        <v>1000000</v>
      </c>
      <c r="DSK1362" s="84">
        <f>SUM(DSK1359:DSK1360)</f>
        <v>0</v>
      </c>
      <c r="DSL1362" s="84">
        <f>DSK1362/DSJ1362</f>
        <v>0</v>
      </c>
      <c r="DSM1362" s="84">
        <f>DSJ1362-DSK1362</f>
        <v>1000000</v>
      </c>
      <c r="DSN1362" s="84">
        <f>SUM(DSN1359:DSN1360)</f>
        <v>2000000</v>
      </c>
      <c r="DSO1362" s="84">
        <f>SUM(DSO1359:DSO1360)</f>
        <v>0</v>
      </c>
      <c r="DSP1362" s="84">
        <f>DSO1362/DSN1362</f>
        <v>0</v>
      </c>
      <c r="DSQ1362" s="84">
        <f>DSN1362-DSO1362</f>
        <v>2000000</v>
      </c>
      <c r="DSR1362" s="84">
        <f>DSN1362+DSJ1362</f>
        <v>3000000</v>
      </c>
      <c r="DSY1362" s="84" t="s">
        <v>5399</v>
      </c>
      <c r="DSZ1362" s="84">
        <f>SUM(DSZ1359:DSZ1360)</f>
        <v>1000000</v>
      </c>
      <c r="DTA1362" s="84">
        <f>SUM(DTA1359:DTA1360)</f>
        <v>0</v>
      </c>
      <c r="DTB1362" s="84">
        <f>DTA1362/DSZ1362</f>
        <v>0</v>
      </c>
      <c r="DTC1362" s="84">
        <f>DSZ1362-DTA1362</f>
        <v>1000000</v>
      </c>
      <c r="DTD1362" s="84">
        <f>SUM(DTD1359:DTD1360)</f>
        <v>2000000</v>
      </c>
      <c r="DTE1362" s="84">
        <f>SUM(DTE1359:DTE1360)</f>
        <v>0</v>
      </c>
      <c r="DTF1362" s="84">
        <f>DTE1362/DTD1362</f>
        <v>0</v>
      </c>
      <c r="DTG1362" s="84">
        <f>DTD1362-DTE1362</f>
        <v>2000000</v>
      </c>
      <c r="DTH1362" s="84">
        <f>DTD1362+DSZ1362</f>
        <v>3000000</v>
      </c>
      <c r="DTO1362" s="84" t="s">
        <v>5399</v>
      </c>
      <c r="DTP1362" s="84">
        <f>SUM(DTP1359:DTP1360)</f>
        <v>1000000</v>
      </c>
      <c r="DTQ1362" s="84">
        <f>SUM(DTQ1359:DTQ1360)</f>
        <v>0</v>
      </c>
      <c r="DTR1362" s="84">
        <f>DTQ1362/DTP1362</f>
        <v>0</v>
      </c>
      <c r="DTS1362" s="84">
        <f>DTP1362-DTQ1362</f>
        <v>1000000</v>
      </c>
      <c r="DTT1362" s="84">
        <f>SUM(DTT1359:DTT1360)</f>
        <v>2000000</v>
      </c>
      <c r="DTU1362" s="84">
        <f>SUM(DTU1359:DTU1360)</f>
        <v>0</v>
      </c>
      <c r="DTV1362" s="84">
        <f>DTU1362/DTT1362</f>
        <v>0</v>
      </c>
      <c r="DTW1362" s="84">
        <f>DTT1362-DTU1362</f>
        <v>2000000</v>
      </c>
      <c r="DTX1362" s="84">
        <f>DTT1362+DTP1362</f>
        <v>3000000</v>
      </c>
      <c r="DUE1362" s="84" t="s">
        <v>5399</v>
      </c>
      <c r="DUF1362" s="84">
        <f>SUM(DUF1359:DUF1360)</f>
        <v>1000000</v>
      </c>
      <c r="DUG1362" s="84">
        <f>SUM(DUG1359:DUG1360)</f>
        <v>0</v>
      </c>
      <c r="DUH1362" s="84">
        <f>DUG1362/DUF1362</f>
        <v>0</v>
      </c>
      <c r="DUI1362" s="84">
        <f>DUF1362-DUG1362</f>
        <v>1000000</v>
      </c>
      <c r="DUJ1362" s="84">
        <f>SUM(DUJ1359:DUJ1360)</f>
        <v>2000000</v>
      </c>
      <c r="DUK1362" s="84">
        <f>SUM(DUK1359:DUK1360)</f>
        <v>0</v>
      </c>
      <c r="DUL1362" s="84">
        <f>DUK1362/DUJ1362</f>
        <v>0</v>
      </c>
      <c r="DUM1362" s="84">
        <f>DUJ1362-DUK1362</f>
        <v>2000000</v>
      </c>
      <c r="DUN1362" s="84">
        <f>DUJ1362+DUF1362</f>
        <v>3000000</v>
      </c>
      <c r="DUU1362" s="84" t="s">
        <v>5399</v>
      </c>
      <c r="DUV1362" s="84">
        <f>SUM(DUV1359:DUV1360)</f>
        <v>1000000</v>
      </c>
      <c r="DUW1362" s="84">
        <f>SUM(DUW1359:DUW1360)</f>
        <v>0</v>
      </c>
      <c r="DUX1362" s="84">
        <f>DUW1362/DUV1362</f>
        <v>0</v>
      </c>
      <c r="DUY1362" s="84">
        <f>DUV1362-DUW1362</f>
        <v>1000000</v>
      </c>
      <c r="DUZ1362" s="84">
        <f>SUM(DUZ1359:DUZ1360)</f>
        <v>2000000</v>
      </c>
      <c r="DVA1362" s="84">
        <f>SUM(DVA1359:DVA1360)</f>
        <v>0</v>
      </c>
      <c r="DVB1362" s="84">
        <f>DVA1362/DUZ1362</f>
        <v>0</v>
      </c>
      <c r="DVC1362" s="84">
        <f>DUZ1362-DVA1362</f>
        <v>2000000</v>
      </c>
      <c r="DVD1362" s="84">
        <f>DUZ1362+DUV1362</f>
        <v>3000000</v>
      </c>
      <c r="DVK1362" s="84" t="s">
        <v>5399</v>
      </c>
      <c r="DVL1362" s="84">
        <f>SUM(DVL1359:DVL1360)</f>
        <v>1000000</v>
      </c>
      <c r="DVM1362" s="84">
        <f>SUM(DVM1359:DVM1360)</f>
        <v>0</v>
      </c>
      <c r="DVN1362" s="84">
        <f>DVM1362/DVL1362</f>
        <v>0</v>
      </c>
      <c r="DVO1362" s="84">
        <f>DVL1362-DVM1362</f>
        <v>1000000</v>
      </c>
      <c r="DVP1362" s="84">
        <f>SUM(DVP1359:DVP1360)</f>
        <v>2000000</v>
      </c>
      <c r="DVQ1362" s="84">
        <f>SUM(DVQ1359:DVQ1360)</f>
        <v>0</v>
      </c>
      <c r="DVR1362" s="84">
        <f>DVQ1362/DVP1362</f>
        <v>0</v>
      </c>
      <c r="DVS1362" s="84">
        <f>DVP1362-DVQ1362</f>
        <v>2000000</v>
      </c>
      <c r="DVT1362" s="84">
        <f>DVP1362+DVL1362</f>
        <v>3000000</v>
      </c>
      <c r="DWA1362" s="84" t="s">
        <v>5399</v>
      </c>
      <c r="DWB1362" s="84">
        <f>SUM(DWB1359:DWB1360)</f>
        <v>1000000</v>
      </c>
      <c r="DWC1362" s="84">
        <f>SUM(DWC1359:DWC1360)</f>
        <v>0</v>
      </c>
      <c r="DWD1362" s="84">
        <f>DWC1362/DWB1362</f>
        <v>0</v>
      </c>
      <c r="DWE1362" s="84">
        <f>DWB1362-DWC1362</f>
        <v>1000000</v>
      </c>
      <c r="DWF1362" s="84">
        <f>SUM(DWF1359:DWF1360)</f>
        <v>2000000</v>
      </c>
      <c r="DWG1362" s="84">
        <f>SUM(DWG1359:DWG1360)</f>
        <v>0</v>
      </c>
      <c r="DWH1362" s="84">
        <f>DWG1362/DWF1362</f>
        <v>0</v>
      </c>
      <c r="DWI1362" s="84">
        <f>DWF1362-DWG1362</f>
        <v>2000000</v>
      </c>
      <c r="DWJ1362" s="84">
        <f>DWF1362+DWB1362</f>
        <v>3000000</v>
      </c>
      <c r="DWQ1362" s="84" t="s">
        <v>5399</v>
      </c>
      <c r="DWR1362" s="84">
        <f>SUM(DWR1359:DWR1360)</f>
        <v>1000000</v>
      </c>
      <c r="DWS1362" s="84">
        <f>SUM(DWS1359:DWS1360)</f>
        <v>0</v>
      </c>
      <c r="DWT1362" s="84">
        <f>DWS1362/DWR1362</f>
        <v>0</v>
      </c>
      <c r="DWU1362" s="84">
        <f>DWR1362-DWS1362</f>
        <v>1000000</v>
      </c>
      <c r="DWV1362" s="84">
        <f>SUM(DWV1359:DWV1360)</f>
        <v>2000000</v>
      </c>
      <c r="DWW1362" s="84">
        <f>SUM(DWW1359:DWW1360)</f>
        <v>0</v>
      </c>
      <c r="DWX1362" s="84">
        <f>DWW1362/DWV1362</f>
        <v>0</v>
      </c>
      <c r="DWY1362" s="84">
        <f>DWV1362-DWW1362</f>
        <v>2000000</v>
      </c>
      <c r="DWZ1362" s="84">
        <f>DWV1362+DWR1362</f>
        <v>3000000</v>
      </c>
      <c r="DXG1362" s="84" t="s">
        <v>5399</v>
      </c>
      <c r="DXH1362" s="84">
        <f>SUM(DXH1359:DXH1360)</f>
        <v>1000000</v>
      </c>
      <c r="DXI1362" s="84">
        <f>SUM(DXI1359:DXI1360)</f>
        <v>0</v>
      </c>
      <c r="DXJ1362" s="84">
        <f>DXI1362/DXH1362</f>
        <v>0</v>
      </c>
      <c r="DXK1362" s="84">
        <f>DXH1362-DXI1362</f>
        <v>1000000</v>
      </c>
      <c r="DXL1362" s="84">
        <f>SUM(DXL1359:DXL1360)</f>
        <v>2000000</v>
      </c>
      <c r="DXM1362" s="84">
        <f>SUM(DXM1359:DXM1360)</f>
        <v>0</v>
      </c>
      <c r="DXN1362" s="84">
        <f>DXM1362/DXL1362</f>
        <v>0</v>
      </c>
      <c r="DXO1362" s="84">
        <f>DXL1362-DXM1362</f>
        <v>2000000</v>
      </c>
      <c r="DXP1362" s="84">
        <f>DXL1362+DXH1362</f>
        <v>3000000</v>
      </c>
      <c r="DXW1362" s="84" t="s">
        <v>5399</v>
      </c>
      <c r="DXX1362" s="84">
        <f>SUM(DXX1359:DXX1360)</f>
        <v>1000000</v>
      </c>
      <c r="DXY1362" s="84">
        <f>SUM(DXY1359:DXY1360)</f>
        <v>0</v>
      </c>
      <c r="DXZ1362" s="84">
        <f>DXY1362/DXX1362</f>
        <v>0</v>
      </c>
      <c r="DYA1362" s="84">
        <f>DXX1362-DXY1362</f>
        <v>1000000</v>
      </c>
      <c r="DYB1362" s="84">
        <f>SUM(DYB1359:DYB1360)</f>
        <v>2000000</v>
      </c>
      <c r="DYC1362" s="84">
        <f>SUM(DYC1359:DYC1360)</f>
        <v>0</v>
      </c>
      <c r="DYD1362" s="84">
        <f>DYC1362/DYB1362</f>
        <v>0</v>
      </c>
      <c r="DYE1362" s="84">
        <f>DYB1362-DYC1362</f>
        <v>2000000</v>
      </c>
      <c r="DYF1362" s="84">
        <f>DYB1362+DXX1362</f>
        <v>3000000</v>
      </c>
      <c r="DYM1362" s="84" t="s">
        <v>5399</v>
      </c>
      <c r="DYN1362" s="84">
        <f>SUM(DYN1359:DYN1360)</f>
        <v>1000000</v>
      </c>
      <c r="DYO1362" s="84">
        <f>SUM(DYO1359:DYO1360)</f>
        <v>0</v>
      </c>
      <c r="DYP1362" s="84">
        <f>DYO1362/DYN1362</f>
        <v>0</v>
      </c>
      <c r="DYQ1362" s="84">
        <f>DYN1362-DYO1362</f>
        <v>1000000</v>
      </c>
      <c r="DYR1362" s="84">
        <f>SUM(DYR1359:DYR1360)</f>
        <v>2000000</v>
      </c>
      <c r="DYS1362" s="84">
        <f>SUM(DYS1359:DYS1360)</f>
        <v>0</v>
      </c>
      <c r="DYT1362" s="84">
        <f>DYS1362/DYR1362</f>
        <v>0</v>
      </c>
      <c r="DYU1362" s="84">
        <f>DYR1362-DYS1362</f>
        <v>2000000</v>
      </c>
      <c r="DYV1362" s="84">
        <f>DYR1362+DYN1362</f>
        <v>3000000</v>
      </c>
      <c r="DZC1362" s="84" t="s">
        <v>5399</v>
      </c>
      <c r="DZD1362" s="84">
        <f>SUM(DZD1359:DZD1360)</f>
        <v>1000000</v>
      </c>
      <c r="DZE1362" s="84">
        <f>SUM(DZE1359:DZE1360)</f>
        <v>0</v>
      </c>
      <c r="DZF1362" s="84">
        <f>DZE1362/DZD1362</f>
        <v>0</v>
      </c>
      <c r="DZG1362" s="84">
        <f>DZD1362-DZE1362</f>
        <v>1000000</v>
      </c>
      <c r="DZH1362" s="84">
        <f>SUM(DZH1359:DZH1360)</f>
        <v>2000000</v>
      </c>
      <c r="DZI1362" s="84">
        <f>SUM(DZI1359:DZI1360)</f>
        <v>0</v>
      </c>
      <c r="DZJ1362" s="84">
        <f>DZI1362/DZH1362</f>
        <v>0</v>
      </c>
      <c r="DZK1362" s="84">
        <f>DZH1362-DZI1362</f>
        <v>2000000</v>
      </c>
      <c r="DZL1362" s="84">
        <f>DZH1362+DZD1362</f>
        <v>3000000</v>
      </c>
      <c r="DZS1362" s="84" t="s">
        <v>5399</v>
      </c>
      <c r="DZT1362" s="84">
        <f>SUM(DZT1359:DZT1360)</f>
        <v>1000000</v>
      </c>
      <c r="DZU1362" s="84">
        <f>SUM(DZU1359:DZU1360)</f>
        <v>0</v>
      </c>
      <c r="DZV1362" s="84">
        <f>DZU1362/DZT1362</f>
        <v>0</v>
      </c>
      <c r="DZW1362" s="84">
        <f>DZT1362-DZU1362</f>
        <v>1000000</v>
      </c>
      <c r="DZX1362" s="84">
        <f>SUM(DZX1359:DZX1360)</f>
        <v>2000000</v>
      </c>
      <c r="DZY1362" s="84">
        <f>SUM(DZY1359:DZY1360)</f>
        <v>0</v>
      </c>
      <c r="DZZ1362" s="84">
        <f>DZY1362/DZX1362</f>
        <v>0</v>
      </c>
      <c r="EAA1362" s="84">
        <f>DZX1362-DZY1362</f>
        <v>2000000</v>
      </c>
      <c r="EAB1362" s="84">
        <f>DZX1362+DZT1362</f>
        <v>3000000</v>
      </c>
      <c r="EAI1362" s="84" t="s">
        <v>5399</v>
      </c>
      <c r="EAJ1362" s="84">
        <f>SUM(EAJ1359:EAJ1360)</f>
        <v>1000000</v>
      </c>
      <c r="EAK1362" s="84">
        <f>SUM(EAK1359:EAK1360)</f>
        <v>0</v>
      </c>
      <c r="EAL1362" s="84">
        <f>EAK1362/EAJ1362</f>
        <v>0</v>
      </c>
      <c r="EAM1362" s="84">
        <f>EAJ1362-EAK1362</f>
        <v>1000000</v>
      </c>
      <c r="EAN1362" s="84">
        <f>SUM(EAN1359:EAN1360)</f>
        <v>2000000</v>
      </c>
      <c r="EAO1362" s="84">
        <f>SUM(EAO1359:EAO1360)</f>
        <v>0</v>
      </c>
      <c r="EAP1362" s="84">
        <f>EAO1362/EAN1362</f>
        <v>0</v>
      </c>
      <c r="EAQ1362" s="84">
        <f>EAN1362-EAO1362</f>
        <v>2000000</v>
      </c>
      <c r="EAR1362" s="84">
        <f>EAN1362+EAJ1362</f>
        <v>3000000</v>
      </c>
      <c r="EAY1362" s="84" t="s">
        <v>5399</v>
      </c>
      <c r="EAZ1362" s="84">
        <f>SUM(EAZ1359:EAZ1360)</f>
        <v>1000000</v>
      </c>
      <c r="EBA1362" s="84">
        <f>SUM(EBA1359:EBA1360)</f>
        <v>0</v>
      </c>
      <c r="EBB1362" s="84">
        <f>EBA1362/EAZ1362</f>
        <v>0</v>
      </c>
      <c r="EBC1362" s="84">
        <f>EAZ1362-EBA1362</f>
        <v>1000000</v>
      </c>
      <c r="EBD1362" s="84">
        <f>SUM(EBD1359:EBD1360)</f>
        <v>2000000</v>
      </c>
      <c r="EBE1362" s="84">
        <f>SUM(EBE1359:EBE1360)</f>
        <v>0</v>
      </c>
      <c r="EBF1362" s="84">
        <f>EBE1362/EBD1362</f>
        <v>0</v>
      </c>
      <c r="EBG1362" s="84">
        <f>EBD1362-EBE1362</f>
        <v>2000000</v>
      </c>
      <c r="EBH1362" s="84">
        <f>EBD1362+EAZ1362</f>
        <v>3000000</v>
      </c>
      <c r="EBO1362" s="84" t="s">
        <v>5399</v>
      </c>
      <c r="EBP1362" s="84">
        <f>SUM(EBP1359:EBP1360)</f>
        <v>1000000</v>
      </c>
      <c r="EBQ1362" s="84">
        <f>SUM(EBQ1359:EBQ1360)</f>
        <v>0</v>
      </c>
      <c r="EBR1362" s="84">
        <f>EBQ1362/EBP1362</f>
        <v>0</v>
      </c>
      <c r="EBS1362" s="84">
        <f>EBP1362-EBQ1362</f>
        <v>1000000</v>
      </c>
      <c r="EBT1362" s="84">
        <f>SUM(EBT1359:EBT1360)</f>
        <v>2000000</v>
      </c>
      <c r="EBU1362" s="84">
        <f>SUM(EBU1359:EBU1360)</f>
        <v>0</v>
      </c>
      <c r="EBV1362" s="84">
        <f>EBU1362/EBT1362</f>
        <v>0</v>
      </c>
      <c r="EBW1362" s="84">
        <f>EBT1362-EBU1362</f>
        <v>2000000</v>
      </c>
      <c r="EBX1362" s="84">
        <f>EBT1362+EBP1362</f>
        <v>3000000</v>
      </c>
      <c r="ECE1362" s="84" t="s">
        <v>5399</v>
      </c>
      <c r="ECF1362" s="84">
        <f>SUM(ECF1359:ECF1360)</f>
        <v>1000000</v>
      </c>
      <c r="ECG1362" s="84">
        <f>SUM(ECG1359:ECG1360)</f>
        <v>0</v>
      </c>
      <c r="ECH1362" s="84">
        <f>ECG1362/ECF1362</f>
        <v>0</v>
      </c>
      <c r="ECI1362" s="84">
        <f>ECF1362-ECG1362</f>
        <v>1000000</v>
      </c>
      <c r="ECJ1362" s="84">
        <f>SUM(ECJ1359:ECJ1360)</f>
        <v>2000000</v>
      </c>
      <c r="ECK1362" s="84">
        <f>SUM(ECK1359:ECK1360)</f>
        <v>0</v>
      </c>
      <c r="ECL1362" s="84">
        <f>ECK1362/ECJ1362</f>
        <v>0</v>
      </c>
      <c r="ECM1362" s="84">
        <f>ECJ1362-ECK1362</f>
        <v>2000000</v>
      </c>
      <c r="ECN1362" s="84">
        <f>ECJ1362+ECF1362</f>
        <v>3000000</v>
      </c>
      <c r="ECU1362" s="84" t="s">
        <v>5399</v>
      </c>
      <c r="ECV1362" s="84">
        <f>SUM(ECV1359:ECV1360)</f>
        <v>1000000</v>
      </c>
      <c r="ECW1362" s="84">
        <f>SUM(ECW1359:ECW1360)</f>
        <v>0</v>
      </c>
      <c r="ECX1362" s="84">
        <f>ECW1362/ECV1362</f>
        <v>0</v>
      </c>
      <c r="ECY1362" s="84">
        <f>ECV1362-ECW1362</f>
        <v>1000000</v>
      </c>
      <c r="ECZ1362" s="84">
        <f>SUM(ECZ1359:ECZ1360)</f>
        <v>2000000</v>
      </c>
      <c r="EDA1362" s="84">
        <f>SUM(EDA1359:EDA1360)</f>
        <v>0</v>
      </c>
      <c r="EDB1362" s="84">
        <f>EDA1362/ECZ1362</f>
        <v>0</v>
      </c>
      <c r="EDC1362" s="84">
        <f>ECZ1362-EDA1362</f>
        <v>2000000</v>
      </c>
      <c r="EDD1362" s="84">
        <f>ECZ1362+ECV1362</f>
        <v>3000000</v>
      </c>
      <c r="EDK1362" s="84" t="s">
        <v>5399</v>
      </c>
      <c r="EDL1362" s="84">
        <f>SUM(EDL1359:EDL1360)</f>
        <v>1000000</v>
      </c>
      <c r="EDM1362" s="84">
        <f>SUM(EDM1359:EDM1360)</f>
        <v>0</v>
      </c>
      <c r="EDN1362" s="84">
        <f>EDM1362/EDL1362</f>
        <v>0</v>
      </c>
      <c r="EDO1362" s="84">
        <f>EDL1362-EDM1362</f>
        <v>1000000</v>
      </c>
      <c r="EDP1362" s="84">
        <f>SUM(EDP1359:EDP1360)</f>
        <v>2000000</v>
      </c>
      <c r="EDQ1362" s="84">
        <f>SUM(EDQ1359:EDQ1360)</f>
        <v>0</v>
      </c>
      <c r="EDR1362" s="84">
        <f>EDQ1362/EDP1362</f>
        <v>0</v>
      </c>
      <c r="EDS1362" s="84">
        <f>EDP1362-EDQ1362</f>
        <v>2000000</v>
      </c>
      <c r="EDT1362" s="84">
        <f>EDP1362+EDL1362</f>
        <v>3000000</v>
      </c>
      <c r="EEA1362" s="84" t="s">
        <v>5399</v>
      </c>
      <c r="EEB1362" s="84">
        <f>SUM(EEB1359:EEB1360)</f>
        <v>1000000</v>
      </c>
      <c r="EEC1362" s="84">
        <f>SUM(EEC1359:EEC1360)</f>
        <v>0</v>
      </c>
      <c r="EED1362" s="84">
        <f>EEC1362/EEB1362</f>
        <v>0</v>
      </c>
      <c r="EEE1362" s="84">
        <f>EEB1362-EEC1362</f>
        <v>1000000</v>
      </c>
      <c r="EEF1362" s="84">
        <f>SUM(EEF1359:EEF1360)</f>
        <v>2000000</v>
      </c>
      <c r="EEG1362" s="84">
        <f>SUM(EEG1359:EEG1360)</f>
        <v>0</v>
      </c>
      <c r="EEH1362" s="84">
        <f>EEG1362/EEF1362</f>
        <v>0</v>
      </c>
      <c r="EEI1362" s="84">
        <f>EEF1362-EEG1362</f>
        <v>2000000</v>
      </c>
      <c r="EEJ1362" s="84">
        <f>EEF1362+EEB1362</f>
        <v>3000000</v>
      </c>
      <c r="EEQ1362" s="84" t="s">
        <v>5399</v>
      </c>
      <c r="EER1362" s="84">
        <f>SUM(EER1359:EER1360)</f>
        <v>1000000</v>
      </c>
      <c r="EES1362" s="84">
        <f>SUM(EES1359:EES1360)</f>
        <v>0</v>
      </c>
      <c r="EET1362" s="84">
        <f>EES1362/EER1362</f>
        <v>0</v>
      </c>
      <c r="EEU1362" s="84">
        <f>EER1362-EES1362</f>
        <v>1000000</v>
      </c>
      <c r="EEV1362" s="84">
        <f>SUM(EEV1359:EEV1360)</f>
        <v>2000000</v>
      </c>
      <c r="EEW1362" s="84">
        <f>SUM(EEW1359:EEW1360)</f>
        <v>0</v>
      </c>
      <c r="EEX1362" s="84">
        <f>EEW1362/EEV1362</f>
        <v>0</v>
      </c>
      <c r="EEY1362" s="84">
        <f>EEV1362-EEW1362</f>
        <v>2000000</v>
      </c>
      <c r="EEZ1362" s="84">
        <f>EEV1362+EER1362</f>
        <v>3000000</v>
      </c>
      <c r="EFG1362" s="84" t="s">
        <v>5399</v>
      </c>
      <c r="EFH1362" s="84">
        <f>SUM(EFH1359:EFH1360)</f>
        <v>1000000</v>
      </c>
      <c r="EFI1362" s="84">
        <f>SUM(EFI1359:EFI1360)</f>
        <v>0</v>
      </c>
      <c r="EFJ1362" s="84">
        <f>EFI1362/EFH1362</f>
        <v>0</v>
      </c>
      <c r="EFK1362" s="84">
        <f>EFH1362-EFI1362</f>
        <v>1000000</v>
      </c>
      <c r="EFL1362" s="84">
        <f>SUM(EFL1359:EFL1360)</f>
        <v>2000000</v>
      </c>
      <c r="EFM1362" s="84">
        <f>SUM(EFM1359:EFM1360)</f>
        <v>0</v>
      </c>
      <c r="EFN1362" s="84">
        <f>EFM1362/EFL1362</f>
        <v>0</v>
      </c>
      <c r="EFO1362" s="84">
        <f>EFL1362-EFM1362</f>
        <v>2000000</v>
      </c>
      <c r="EFP1362" s="84">
        <f>EFL1362+EFH1362</f>
        <v>3000000</v>
      </c>
      <c r="EFW1362" s="84" t="s">
        <v>5399</v>
      </c>
      <c r="EFX1362" s="84">
        <f>SUM(EFX1359:EFX1360)</f>
        <v>1000000</v>
      </c>
      <c r="EFY1362" s="84">
        <f>SUM(EFY1359:EFY1360)</f>
        <v>0</v>
      </c>
      <c r="EFZ1362" s="84">
        <f>EFY1362/EFX1362</f>
        <v>0</v>
      </c>
      <c r="EGA1362" s="84">
        <f>EFX1362-EFY1362</f>
        <v>1000000</v>
      </c>
      <c r="EGB1362" s="84">
        <f>SUM(EGB1359:EGB1360)</f>
        <v>2000000</v>
      </c>
      <c r="EGC1362" s="84">
        <f>SUM(EGC1359:EGC1360)</f>
        <v>0</v>
      </c>
      <c r="EGD1362" s="84">
        <f>EGC1362/EGB1362</f>
        <v>0</v>
      </c>
      <c r="EGE1362" s="84">
        <f>EGB1362-EGC1362</f>
        <v>2000000</v>
      </c>
      <c r="EGF1362" s="84">
        <f>EGB1362+EFX1362</f>
        <v>3000000</v>
      </c>
      <c r="EGM1362" s="84" t="s">
        <v>5399</v>
      </c>
      <c r="EGN1362" s="84">
        <f>SUM(EGN1359:EGN1360)</f>
        <v>1000000</v>
      </c>
      <c r="EGO1362" s="84">
        <f>SUM(EGO1359:EGO1360)</f>
        <v>0</v>
      </c>
      <c r="EGP1362" s="84">
        <f>EGO1362/EGN1362</f>
        <v>0</v>
      </c>
      <c r="EGQ1362" s="84">
        <f>EGN1362-EGO1362</f>
        <v>1000000</v>
      </c>
      <c r="EGR1362" s="84">
        <f>SUM(EGR1359:EGR1360)</f>
        <v>2000000</v>
      </c>
      <c r="EGS1362" s="84">
        <f>SUM(EGS1359:EGS1360)</f>
        <v>0</v>
      </c>
      <c r="EGT1362" s="84">
        <f>EGS1362/EGR1362</f>
        <v>0</v>
      </c>
      <c r="EGU1362" s="84">
        <f>EGR1362-EGS1362</f>
        <v>2000000</v>
      </c>
      <c r="EGV1362" s="84">
        <f>EGR1362+EGN1362</f>
        <v>3000000</v>
      </c>
      <c r="EHC1362" s="84" t="s">
        <v>5399</v>
      </c>
      <c r="EHD1362" s="84">
        <f>SUM(EHD1359:EHD1360)</f>
        <v>1000000</v>
      </c>
      <c r="EHE1362" s="84">
        <f>SUM(EHE1359:EHE1360)</f>
        <v>0</v>
      </c>
      <c r="EHF1362" s="84">
        <f>EHE1362/EHD1362</f>
        <v>0</v>
      </c>
      <c r="EHG1362" s="84">
        <f>EHD1362-EHE1362</f>
        <v>1000000</v>
      </c>
      <c r="EHH1362" s="84">
        <f>SUM(EHH1359:EHH1360)</f>
        <v>2000000</v>
      </c>
      <c r="EHI1362" s="84">
        <f>SUM(EHI1359:EHI1360)</f>
        <v>0</v>
      </c>
      <c r="EHJ1362" s="84">
        <f>EHI1362/EHH1362</f>
        <v>0</v>
      </c>
      <c r="EHK1362" s="84">
        <f>EHH1362-EHI1362</f>
        <v>2000000</v>
      </c>
      <c r="EHL1362" s="84">
        <f>EHH1362+EHD1362</f>
        <v>3000000</v>
      </c>
      <c r="EHS1362" s="84" t="s">
        <v>5399</v>
      </c>
      <c r="EHT1362" s="84">
        <f>SUM(EHT1359:EHT1360)</f>
        <v>1000000</v>
      </c>
      <c r="EHU1362" s="84">
        <f>SUM(EHU1359:EHU1360)</f>
        <v>0</v>
      </c>
      <c r="EHV1362" s="84">
        <f>EHU1362/EHT1362</f>
        <v>0</v>
      </c>
      <c r="EHW1362" s="84">
        <f>EHT1362-EHU1362</f>
        <v>1000000</v>
      </c>
      <c r="EHX1362" s="84">
        <f>SUM(EHX1359:EHX1360)</f>
        <v>2000000</v>
      </c>
      <c r="EHY1362" s="84">
        <f>SUM(EHY1359:EHY1360)</f>
        <v>0</v>
      </c>
      <c r="EHZ1362" s="84">
        <f>EHY1362/EHX1362</f>
        <v>0</v>
      </c>
      <c r="EIA1362" s="84">
        <f>EHX1362-EHY1362</f>
        <v>2000000</v>
      </c>
      <c r="EIB1362" s="84">
        <f>EHX1362+EHT1362</f>
        <v>3000000</v>
      </c>
      <c r="EII1362" s="84" t="s">
        <v>5399</v>
      </c>
      <c r="EIJ1362" s="84">
        <f>SUM(EIJ1359:EIJ1360)</f>
        <v>1000000</v>
      </c>
      <c r="EIK1362" s="84">
        <f>SUM(EIK1359:EIK1360)</f>
        <v>0</v>
      </c>
      <c r="EIL1362" s="84">
        <f>EIK1362/EIJ1362</f>
        <v>0</v>
      </c>
      <c r="EIM1362" s="84">
        <f>EIJ1362-EIK1362</f>
        <v>1000000</v>
      </c>
      <c r="EIN1362" s="84">
        <f>SUM(EIN1359:EIN1360)</f>
        <v>2000000</v>
      </c>
      <c r="EIO1362" s="84">
        <f>SUM(EIO1359:EIO1360)</f>
        <v>0</v>
      </c>
      <c r="EIP1362" s="84">
        <f>EIO1362/EIN1362</f>
        <v>0</v>
      </c>
      <c r="EIQ1362" s="84">
        <f>EIN1362-EIO1362</f>
        <v>2000000</v>
      </c>
      <c r="EIR1362" s="84">
        <f>EIN1362+EIJ1362</f>
        <v>3000000</v>
      </c>
      <c r="EIY1362" s="84" t="s">
        <v>5399</v>
      </c>
      <c r="EIZ1362" s="84">
        <f>SUM(EIZ1359:EIZ1360)</f>
        <v>1000000</v>
      </c>
      <c r="EJA1362" s="84">
        <f>SUM(EJA1359:EJA1360)</f>
        <v>0</v>
      </c>
      <c r="EJB1362" s="84">
        <f>EJA1362/EIZ1362</f>
        <v>0</v>
      </c>
      <c r="EJC1362" s="84">
        <f>EIZ1362-EJA1362</f>
        <v>1000000</v>
      </c>
      <c r="EJD1362" s="84">
        <f>SUM(EJD1359:EJD1360)</f>
        <v>2000000</v>
      </c>
      <c r="EJE1362" s="84">
        <f>SUM(EJE1359:EJE1360)</f>
        <v>0</v>
      </c>
      <c r="EJF1362" s="84">
        <f>EJE1362/EJD1362</f>
        <v>0</v>
      </c>
      <c r="EJG1362" s="84">
        <f>EJD1362-EJE1362</f>
        <v>2000000</v>
      </c>
      <c r="EJH1362" s="84">
        <f>EJD1362+EIZ1362</f>
        <v>3000000</v>
      </c>
      <c r="EJO1362" s="84" t="s">
        <v>5399</v>
      </c>
      <c r="EJP1362" s="84">
        <f>SUM(EJP1359:EJP1360)</f>
        <v>1000000</v>
      </c>
      <c r="EJQ1362" s="84">
        <f>SUM(EJQ1359:EJQ1360)</f>
        <v>0</v>
      </c>
      <c r="EJR1362" s="84">
        <f>EJQ1362/EJP1362</f>
        <v>0</v>
      </c>
      <c r="EJS1362" s="84">
        <f>EJP1362-EJQ1362</f>
        <v>1000000</v>
      </c>
      <c r="EJT1362" s="84">
        <f>SUM(EJT1359:EJT1360)</f>
        <v>2000000</v>
      </c>
      <c r="EJU1362" s="84">
        <f>SUM(EJU1359:EJU1360)</f>
        <v>0</v>
      </c>
      <c r="EJV1362" s="84">
        <f>EJU1362/EJT1362</f>
        <v>0</v>
      </c>
      <c r="EJW1362" s="84">
        <f>EJT1362-EJU1362</f>
        <v>2000000</v>
      </c>
      <c r="EJX1362" s="84">
        <f>EJT1362+EJP1362</f>
        <v>3000000</v>
      </c>
      <c r="EKE1362" s="84" t="s">
        <v>5399</v>
      </c>
      <c r="EKF1362" s="84">
        <f>SUM(EKF1359:EKF1360)</f>
        <v>1000000</v>
      </c>
      <c r="EKG1362" s="84">
        <f>SUM(EKG1359:EKG1360)</f>
        <v>0</v>
      </c>
      <c r="EKH1362" s="84">
        <f>EKG1362/EKF1362</f>
        <v>0</v>
      </c>
      <c r="EKI1362" s="84">
        <f>EKF1362-EKG1362</f>
        <v>1000000</v>
      </c>
      <c r="EKJ1362" s="84">
        <f>SUM(EKJ1359:EKJ1360)</f>
        <v>2000000</v>
      </c>
      <c r="EKK1362" s="84">
        <f>SUM(EKK1359:EKK1360)</f>
        <v>0</v>
      </c>
      <c r="EKL1362" s="84">
        <f>EKK1362/EKJ1362</f>
        <v>0</v>
      </c>
      <c r="EKM1362" s="84">
        <f>EKJ1362-EKK1362</f>
        <v>2000000</v>
      </c>
      <c r="EKN1362" s="84">
        <f>EKJ1362+EKF1362</f>
        <v>3000000</v>
      </c>
      <c r="EKU1362" s="84" t="s">
        <v>5399</v>
      </c>
      <c r="EKV1362" s="84">
        <f>SUM(EKV1359:EKV1360)</f>
        <v>1000000</v>
      </c>
      <c r="EKW1362" s="84">
        <f>SUM(EKW1359:EKW1360)</f>
        <v>0</v>
      </c>
      <c r="EKX1362" s="84">
        <f>EKW1362/EKV1362</f>
        <v>0</v>
      </c>
      <c r="EKY1362" s="84">
        <f>EKV1362-EKW1362</f>
        <v>1000000</v>
      </c>
      <c r="EKZ1362" s="84">
        <f>SUM(EKZ1359:EKZ1360)</f>
        <v>2000000</v>
      </c>
      <c r="ELA1362" s="84">
        <f>SUM(ELA1359:ELA1360)</f>
        <v>0</v>
      </c>
      <c r="ELB1362" s="84">
        <f>ELA1362/EKZ1362</f>
        <v>0</v>
      </c>
      <c r="ELC1362" s="84">
        <f>EKZ1362-ELA1362</f>
        <v>2000000</v>
      </c>
      <c r="ELD1362" s="84">
        <f>EKZ1362+EKV1362</f>
        <v>3000000</v>
      </c>
      <c r="ELK1362" s="84" t="s">
        <v>5399</v>
      </c>
      <c r="ELL1362" s="84">
        <f>SUM(ELL1359:ELL1360)</f>
        <v>1000000</v>
      </c>
      <c r="ELM1362" s="84">
        <f>SUM(ELM1359:ELM1360)</f>
        <v>0</v>
      </c>
      <c r="ELN1362" s="84">
        <f>ELM1362/ELL1362</f>
        <v>0</v>
      </c>
      <c r="ELO1362" s="84">
        <f>ELL1362-ELM1362</f>
        <v>1000000</v>
      </c>
      <c r="ELP1362" s="84">
        <f>SUM(ELP1359:ELP1360)</f>
        <v>2000000</v>
      </c>
      <c r="ELQ1362" s="84">
        <f>SUM(ELQ1359:ELQ1360)</f>
        <v>0</v>
      </c>
      <c r="ELR1362" s="84">
        <f>ELQ1362/ELP1362</f>
        <v>0</v>
      </c>
      <c r="ELS1362" s="84">
        <f>ELP1362-ELQ1362</f>
        <v>2000000</v>
      </c>
      <c r="ELT1362" s="84">
        <f>ELP1362+ELL1362</f>
        <v>3000000</v>
      </c>
      <c r="EMA1362" s="84" t="s">
        <v>5399</v>
      </c>
      <c r="EMB1362" s="84">
        <f>SUM(EMB1359:EMB1360)</f>
        <v>1000000</v>
      </c>
      <c r="EMC1362" s="84">
        <f>SUM(EMC1359:EMC1360)</f>
        <v>0</v>
      </c>
      <c r="EMD1362" s="84">
        <f>EMC1362/EMB1362</f>
        <v>0</v>
      </c>
      <c r="EME1362" s="84">
        <f>EMB1362-EMC1362</f>
        <v>1000000</v>
      </c>
      <c r="EMF1362" s="84">
        <f>SUM(EMF1359:EMF1360)</f>
        <v>2000000</v>
      </c>
      <c r="EMG1362" s="84">
        <f>SUM(EMG1359:EMG1360)</f>
        <v>0</v>
      </c>
      <c r="EMH1362" s="84">
        <f>EMG1362/EMF1362</f>
        <v>0</v>
      </c>
      <c r="EMI1362" s="84">
        <f>EMF1362-EMG1362</f>
        <v>2000000</v>
      </c>
      <c r="EMJ1362" s="84">
        <f>EMF1362+EMB1362</f>
        <v>3000000</v>
      </c>
      <c r="EMQ1362" s="84" t="s">
        <v>5399</v>
      </c>
      <c r="EMR1362" s="84">
        <f>SUM(EMR1359:EMR1360)</f>
        <v>1000000</v>
      </c>
      <c r="EMS1362" s="84">
        <f>SUM(EMS1359:EMS1360)</f>
        <v>0</v>
      </c>
      <c r="EMT1362" s="84">
        <f>EMS1362/EMR1362</f>
        <v>0</v>
      </c>
      <c r="EMU1362" s="84">
        <f>EMR1362-EMS1362</f>
        <v>1000000</v>
      </c>
      <c r="EMV1362" s="84">
        <f>SUM(EMV1359:EMV1360)</f>
        <v>2000000</v>
      </c>
      <c r="EMW1362" s="84">
        <f>SUM(EMW1359:EMW1360)</f>
        <v>0</v>
      </c>
      <c r="EMX1362" s="84">
        <f>EMW1362/EMV1362</f>
        <v>0</v>
      </c>
      <c r="EMY1362" s="84">
        <f>EMV1362-EMW1362</f>
        <v>2000000</v>
      </c>
      <c r="EMZ1362" s="84">
        <f>EMV1362+EMR1362</f>
        <v>3000000</v>
      </c>
      <c r="ENG1362" s="84" t="s">
        <v>5399</v>
      </c>
      <c r="ENH1362" s="84">
        <f>SUM(ENH1359:ENH1360)</f>
        <v>1000000</v>
      </c>
      <c r="ENI1362" s="84">
        <f>SUM(ENI1359:ENI1360)</f>
        <v>0</v>
      </c>
      <c r="ENJ1362" s="84">
        <f>ENI1362/ENH1362</f>
        <v>0</v>
      </c>
      <c r="ENK1362" s="84">
        <f>ENH1362-ENI1362</f>
        <v>1000000</v>
      </c>
      <c r="ENL1362" s="84">
        <f>SUM(ENL1359:ENL1360)</f>
        <v>2000000</v>
      </c>
      <c r="ENM1362" s="84">
        <f>SUM(ENM1359:ENM1360)</f>
        <v>0</v>
      </c>
      <c r="ENN1362" s="84">
        <f>ENM1362/ENL1362</f>
        <v>0</v>
      </c>
      <c r="ENO1362" s="84">
        <f>ENL1362-ENM1362</f>
        <v>2000000</v>
      </c>
      <c r="ENP1362" s="84">
        <f>ENL1362+ENH1362</f>
        <v>3000000</v>
      </c>
      <c r="ENW1362" s="84" t="s">
        <v>5399</v>
      </c>
      <c r="ENX1362" s="84">
        <f>SUM(ENX1359:ENX1360)</f>
        <v>1000000</v>
      </c>
      <c r="ENY1362" s="84">
        <f>SUM(ENY1359:ENY1360)</f>
        <v>0</v>
      </c>
      <c r="ENZ1362" s="84">
        <f>ENY1362/ENX1362</f>
        <v>0</v>
      </c>
      <c r="EOA1362" s="84">
        <f>ENX1362-ENY1362</f>
        <v>1000000</v>
      </c>
      <c r="EOB1362" s="84">
        <f>SUM(EOB1359:EOB1360)</f>
        <v>2000000</v>
      </c>
      <c r="EOC1362" s="84">
        <f>SUM(EOC1359:EOC1360)</f>
        <v>0</v>
      </c>
      <c r="EOD1362" s="84">
        <f>EOC1362/EOB1362</f>
        <v>0</v>
      </c>
      <c r="EOE1362" s="84">
        <f>EOB1362-EOC1362</f>
        <v>2000000</v>
      </c>
      <c r="EOF1362" s="84">
        <f>EOB1362+ENX1362</f>
        <v>3000000</v>
      </c>
      <c r="EOM1362" s="84" t="s">
        <v>5399</v>
      </c>
      <c r="EON1362" s="84">
        <f>SUM(EON1359:EON1360)</f>
        <v>1000000</v>
      </c>
      <c r="EOO1362" s="84">
        <f>SUM(EOO1359:EOO1360)</f>
        <v>0</v>
      </c>
      <c r="EOP1362" s="84">
        <f>EOO1362/EON1362</f>
        <v>0</v>
      </c>
      <c r="EOQ1362" s="84">
        <f>EON1362-EOO1362</f>
        <v>1000000</v>
      </c>
      <c r="EOR1362" s="84">
        <f>SUM(EOR1359:EOR1360)</f>
        <v>2000000</v>
      </c>
      <c r="EOS1362" s="84">
        <f>SUM(EOS1359:EOS1360)</f>
        <v>0</v>
      </c>
      <c r="EOT1362" s="84">
        <f>EOS1362/EOR1362</f>
        <v>0</v>
      </c>
      <c r="EOU1362" s="84">
        <f>EOR1362-EOS1362</f>
        <v>2000000</v>
      </c>
      <c r="EOV1362" s="84">
        <f>EOR1362+EON1362</f>
        <v>3000000</v>
      </c>
      <c r="EPC1362" s="84" t="s">
        <v>5399</v>
      </c>
      <c r="EPD1362" s="84">
        <f>SUM(EPD1359:EPD1360)</f>
        <v>1000000</v>
      </c>
      <c r="EPE1362" s="84">
        <f>SUM(EPE1359:EPE1360)</f>
        <v>0</v>
      </c>
      <c r="EPF1362" s="84">
        <f>EPE1362/EPD1362</f>
        <v>0</v>
      </c>
      <c r="EPG1362" s="84">
        <f>EPD1362-EPE1362</f>
        <v>1000000</v>
      </c>
      <c r="EPH1362" s="84">
        <f>SUM(EPH1359:EPH1360)</f>
        <v>2000000</v>
      </c>
      <c r="EPI1362" s="84">
        <f>SUM(EPI1359:EPI1360)</f>
        <v>0</v>
      </c>
      <c r="EPJ1362" s="84">
        <f>EPI1362/EPH1362</f>
        <v>0</v>
      </c>
      <c r="EPK1362" s="84">
        <f>EPH1362-EPI1362</f>
        <v>2000000</v>
      </c>
      <c r="EPL1362" s="84">
        <f>EPH1362+EPD1362</f>
        <v>3000000</v>
      </c>
      <c r="EPS1362" s="84" t="s">
        <v>5399</v>
      </c>
      <c r="EPT1362" s="84">
        <f>SUM(EPT1359:EPT1360)</f>
        <v>1000000</v>
      </c>
      <c r="EPU1362" s="84">
        <f>SUM(EPU1359:EPU1360)</f>
        <v>0</v>
      </c>
      <c r="EPV1362" s="84">
        <f>EPU1362/EPT1362</f>
        <v>0</v>
      </c>
      <c r="EPW1362" s="84">
        <f>EPT1362-EPU1362</f>
        <v>1000000</v>
      </c>
      <c r="EPX1362" s="84">
        <f>SUM(EPX1359:EPX1360)</f>
        <v>2000000</v>
      </c>
      <c r="EPY1362" s="84">
        <f>SUM(EPY1359:EPY1360)</f>
        <v>0</v>
      </c>
      <c r="EPZ1362" s="84">
        <f>EPY1362/EPX1362</f>
        <v>0</v>
      </c>
      <c r="EQA1362" s="84">
        <f>EPX1362-EPY1362</f>
        <v>2000000</v>
      </c>
      <c r="EQB1362" s="84">
        <f>EPX1362+EPT1362</f>
        <v>3000000</v>
      </c>
      <c r="EQI1362" s="84" t="s">
        <v>5399</v>
      </c>
      <c r="EQJ1362" s="84">
        <f>SUM(EQJ1359:EQJ1360)</f>
        <v>1000000</v>
      </c>
      <c r="EQK1362" s="84">
        <f>SUM(EQK1359:EQK1360)</f>
        <v>0</v>
      </c>
      <c r="EQL1362" s="84">
        <f>EQK1362/EQJ1362</f>
        <v>0</v>
      </c>
      <c r="EQM1362" s="84">
        <f>EQJ1362-EQK1362</f>
        <v>1000000</v>
      </c>
      <c r="EQN1362" s="84">
        <f>SUM(EQN1359:EQN1360)</f>
        <v>2000000</v>
      </c>
      <c r="EQO1362" s="84">
        <f>SUM(EQO1359:EQO1360)</f>
        <v>0</v>
      </c>
      <c r="EQP1362" s="84">
        <f>EQO1362/EQN1362</f>
        <v>0</v>
      </c>
      <c r="EQQ1362" s="84">
        <f>EQN1362-EQO1362</f>
        <v>2000000</v>
      </c>
      <c r="EQR1362" s="84">
        <f>EQN1362+EQJ1362</f>
        <v>3000000</v>
      </c>
      <c r="EQY1362" s="84" t="s">
        <v>5399</v>
      </c>
      <c r="EQZ1362" s="84">
        <f>SUM(EQZ1359:EQZ1360)</f>
        <v>1000000</v>
      </c>
      <c r="ERA1362" s="84">
        <f>SUM(ERA1359:ERA1360)</f>
        <v>0</v>
      </c>
      <c r="ERB1362" s="84">
        <f>ERA1362/EQZ1362</f>
        <v>0</v>
      </c>
      <c r="ERC1362" s="84">
        <f>EQZ1362-ERA1362</f>
        <v>1000000</v>
      </c>
      <c r="ERD1362" s="84">
        <f>SUM(ERD1359:ERD1360)</f>
        <v>2000000</v>
      </c>
      <c r="ERE1362" s="84">
        <f>SUM(ERE1359:ERE1360)</f>
        <v>0</v>
      </c>
      <c r="ERF1362" s="84">
        <f>ERE1362/ERD1362</f>
        <v>0</v>
      </c>
      <c r="ERG1362" s="84">
        <f>ERD1362-ERE1362</f>
        <v>2000000</v>
      </c>
      <c r="ERH1362" s="84">
        <f>ERD1362+EQZ1362</f>
        <v>3000000</v>
      </c>
      <c r="ERO1362" s="84" t="s">
        <v>5399</v>
      </c>
      <c r="ERP1362" s="84">
        <f>SUM(ERP1359:ERP1360)</f>
        <v>1000000</v>
      </c>
      <c r="ERQ1362" s="84">
        <f>SUM(ERQ1359:ERQ1360)</f>
        <v>0</v>
      </c>
      <c r="ERR1362" s="84">
        <f>ERQ1362/ERP1362</f>
        <v>0</v>
      </c>
      <c r="ERS1362" s="84">
        <f>ERP1362-ERQ1362</f>
        <v>1000000</v>
      </c>
      <c r="ERT1362" s="84">
        <f>SUM(ERT1359:ERT1360)</f>
        <v>2000000</v>
      </c>
      <c r="ERU1362" s="84">
        <f>SUM(ERU1359:ERU1360)</f>
        <v>0</v>
      </c>
      <c r="ERV1362" s="84">
        <f>ERU1362/ERT1362</f>
        <v>0</v>
      </c>
      <c r="ERW1362" s="84">
        <f>ERT1362-ERU1362</f>
        <v>2000000</v>
      </c>
      <c r="ERX1362" s="84">
        <f>ERT1362+ERP1362</f>
        <v>3000000</v>
      </c>
      <c r="ESE1362" s="84" t="s">
        <v>5399</v>
      </c>
      <c r="ESF1362" s="84">
        <f>SUM(ESF1359:ESF1360)</f>
        <v>1000000</v>
      </c>
      <c r="ESG1362" s="84">
        <f>SUM(ESG1359:ESG1360)</f>
        <v>0</v>
      </c>
      <c r="ESH1362" s="84">
        <f>ESG1362/ESF1362</f>
        <v>0</v>
      </c>
      <c r="ESI1362" s="84">
        <f>ESF1362-ESG1362</f>
        <v>1000000</v>
      </c>
      <c r="ESJ1362" s="84">
        <f>SUM(ESJ1359:ESJ1360)</f>
        <v>2000000</v>
      </c>
      <c r="ESK1362" s="84">
        <f>SUM(ESK1359:ESK1360)</f>
        <v>0</v>
      </c>
      <c r="ESL1362" s="84">
        <f>ESK1362/ESJ1362</f>
        <v>0</v>
      </c>
      <c r="ESM1362" s="84">
        <f>ESJ1362-ESK1362</f>
        <v>2000000</v>
      </c>
      <c r="ESN1362" s="84">
        <f>ESJ1362+ESF1362</f>
        <v>3000000</v>
      </c>
      <c r="ESU1362" s="84" t="s">
        <v>5399</v>
      </c>
      <c r="ESV1362" s="84">
        <f>SUM(ESV1359:ESV1360)</f>
        <v>1000000</v>
      </c>
      <c r="ESW1362" s="84">
        <f>SUM(ESW1359:ESW1360)</f>
        <v>0</v>
      </c>
      <c r="ESX1362" s="84">
        <f>ESW1362/ESV1362</f>
        <v>0</v>
      </c>
      <c r="ESY1362" s="84">
        <f>ESV1362-ESW1362</f>
        <v>1000000</v>
      </c>
      <c r="ESZ1362" s="84">
        <f>SUM(ESZ1359:ESZ1360)</f>
        <v>2000000</v>
      </c>
      <c r="ETA1362" s="84">
        <f>SUM(ETA1359:ETA1360)</f>
        <v>0</v>
      </c>
      <c r="ETB1362" s="84">
        <f>ETA1362/ESZ1362</f>
        <v>0</v>
      </c>
      <c r="ETC1362" s="84">
        <f>ESZ1362-ETA1362</f>
        <v>2000000</v>
      </c>
      <c r="ETD1362" s="84">
        <f>ESZ1362+ESV1362</f>
        <v>3000000</v>
      </c>
      <c r="ETK1362" s="84" t="s">
        <v>5399</v>
      </c>
      <c r="ETL1362" s="84">
        <f>SUM(ETL1359:ETL1360)</f>
        <v>1000000</v>
      </c>
      <c r="ETM1362" s="84">
        <f>SUM(ETM1359:ETM1360)</f>
        <v>0</v>
      </c>
      <c r="ETN1362" s="84">
        <f>ETM1362/ETL1362</f>
        <v>0</v>
      </c>
      <c r="ETO1362" s="84">
        <f>ETL1362-ETM1362</f>
        <v>1000000</v>
      </c>
      <c r="ETP1362" s="84">
        <f>SUM(ETP1359:ETP1360)</f>
        <v>2000000</v>
      </c>
      <c r="ETQ1362" s="84">
        <f>SUM(ETQ1359:ETQ1360)</f>
        <v>0</v>
      </c>
      <c r="ETR1362" s="84">
        <f>ETQ1362/ETP1362</f>
        <v>0</v>
      </c>
      <c r="ETS1362" s="84">
        <f>ETP1362-ETQ1362</f>
        <v>2000000</v>
      </c>
      <c r="ETT1362" s="84">
        <f>ETP1362+ETL1362</f>
        <v>3000000</v>
      </c>
      <c r="EUA1362" s="84" t="s">
        <v>5399</v>
      </c>
      <c r="EUB1362" s="84">
        <f>SUM(EUB1359:EUB1360)</f>
        <v>1000000</v>
      </c>
      <c r="EUC1362" s="84">
        <f>SUM(EUC1359:EUC1360)</f>
        <v>0</v>
      </c>
      <c r="EUD1362" s="84">
        <f>EUC1362/EUB1362</f>
        <v>0</v>
      </c>
      <c r="EUE1362" s="84">
        <f>EUB1362-EUC1362</f>
        <v>1000000</v>
      </c>
      <c r="EUF1362" s="84">
        <f>SUM(EUF1359:EUF1360)</f>
        <v>2000000</v>
      </c>
      <c r="EUG1362" s="84">
        <f>SUM(EUG1359:EUG1360)</f>
        <v>0</v>
      </c>
      <c r="EUH1362" s="84">
        <f>EUG1362/EUF1362</f>
        <v>0</v>
      </c>
      <c r="EUI1362" s="84">
        <f>EUF1362-EUG1362</f>
        <v>2000000</v>
      </c>
      <c r="EUJ1362" s="84">
        <f>EUF1362+EUB1362</f>
        <v>3000000</v>
      </c>
      <c r="EUQ1362" s="84" t="s">
        <v>5399</v>
      </c>
      <c r="EUR1362" s="84">
        <f>SUM(EUR1359:EUR1360)</f>
        <v>1000000</v>
      </c>
      <c r="EUS1362" s="84">
        <f>SUM(EUS1359:EUS1360)</f>
        <v>0</v>
      </c>
      <c r="EUT1362" s="84">
        <f>EUS1362/EUR1362</f>
        <v>0</v>
      </c>
      <c r="EUU1362" s="84">
        <f>EUR1362-EUS1362</f>
        <v>1000000</v>
      </c>
      <c r="EUV1362" s="84">
        <f>SUM(EUV1359:EUV1360)</f>
        <v>2000000</v>
      </c>
      <c r="EUW1362" s="84">
        <f>SUM(EUW1359:EUW1360)</f>
        <v>0</v>
      </c>
      <c r="EUX1362" s="84">
        <f>EUW1362/EUV1362</f>
        <v>0</v>
      </c>
      <c r="EUY1362" s="84">
        <f>EUV1362-EUW1362</f>
        <v>2000000</v>
      </c>
      <c r="EUZ1362" s="84">
        <f>EUV1362+EUR1362</f>
        <v>3000000</v>
      </c>
      <c r="EVG1362" s="84" t="s">
        <v>5399</v>
      </c>
      <c r="EVH1362" s="84">
        <f>SUM(EVH1359:EVH1360)</f>
        <v>1000000</v>
      </c>
      <c r="EVI1362" s="84">
        <f>SUM(EVI1359:EVI1360)</f>
        <v>0</v>
      </c>
      <c r="EVJ1362" s="84">
        <f>EVI1362/EVH1362</f>
        <v>0</v>
      </c>
      <c r="EVK1362" s="84">
        <f>EVH1362-EVI1362</f>
        <v>1000000</v>
      </c>
      <c r="EVL1362" s="84">
        <f>SUM(EVL1359:EVL1360)</f>
        <v>2000000</v>
      </c>
      <c r="EVM1362" s="84">
        <f>SUM(EVM1359:EVM1360)</f>
        <v>0</v>
      </c>
      <c r="EVN1362" s="84">
        <f>EVM1362/EVL1362</f>
        <v>0</v>
      </c>
      <c r="EVO1362" s="84">
        <f>EVL1362-EVM1362</f>
        <v>2000000</v>
      </c>
      <c r="EVP1362" s="84">
        <f>EVL1362+EVH1362</f>
        <v>3000000</v>
      </c>
      <c r="EVW1362" s="84" t="s">
        <v>5399</v>
      </c>
      <c r="EVX1362" s="84">
        <f>SUM(EVX1359:EVX1360)</f>
        <v>1000000</v>
      </c>
      <c r="EVY1362" s="84">
        <f>SUM(EVY1359:EVY1360)</f>
        <v>0</v>
      </c>
      <c r="EVZ1362" s="84">
        <f>EVY1362/EVX1362</f>
        <v>0</v>
      </c>
      <c r="EWA1362" s="84">
        <f>EVX1362-EVY1362</f>
        <v>1000000</v>
      </c>
      <c r="EWB1362" s="84">
        <f>SUM(EWB1359:EWB1360)</f>
        <v>2000000</v>
      </c>
      <c r="EWC1362" s="84">
        <f>SUM(EWC1359:EWC1360)</f>
        <v>0</v>
      </c>
      <c r="EWD1362" s="84">
        <f>EWC1362/EWB1362</f>
        <v>0</v>
      </c>
      <c r="EWE1362" s="84">
        <f>EWB1362-EWC1362</f>
        <v>2000000</v>
      </c>
      <c r="EWF1362" s="84">
        <f>EWB1362+EVX1362</f>
        <v>3000000</v>
      </c>
      <c r="EWM1362" s="84" t="s">
        <v>5399</v>
      </c>
      <c r="EWN1362" s="84">
        <f>SUM(EWN1359:EWN1360)</f>
        <v>1000000</v>
      </c>
      <c r="EWO1362" s="84">
        <f>SUM(EWO1359:EWO1360)</f>
        <v>0</v>
      </c>
      <c r="EWP1362" s="84">
        <f>EWO1362/EWN1362</f>
        <v>0</v>
      </c>
      <c r="EWQ1362" s="84">
        <f>EWN1362-EWO1362</f>
        <v>1000000</v>
      </c>
      <c r="EWR1362" s="84">
        <f>SUM(EWR1359:EWR1360)</f>
        <v>2000000</v>
      </c>
      <c r="EWS1362" s="84">
        <f>SUM(EWS1359:EWS1360)</f>
        <v>0</v>
      </c>
      <c r="EWT1362" s="84">
        <f>EWS1362/EWR1362</f>
        <v>0</v>
      </c>
      <c r="EWU1362" s="84">
        <f>EWR1362-EWS1362</f>
        <v>2000000</v>
      </c>
      <c r="EWV1362" s="84">
        <f>EWR1362+EWN1362</f>
        <v>3000000</v>
      </c>
      <c r="EXC1362" s="84" t="s">
        <v>5399</v>
      </c>
      <c r="EXD1362" s="84">
        <f>SUM(EXD1359:EXD1360)</f>
        <v>1000000</v>
      </c>
      <c r="EXE1362" s="84">
        <f>SUM(EXE1359:EXE1360)</f>
        <v>0</v>
      </c>
      <c r="EXF1362" s="84">
        <f>EXE1362/EXD1362</f>
        <v>0</v>
      </c>
      <c r="EXG1362" s="84">
        <f>EXD1362-EXE1362</f>
        <v>1000000</v>
      </c>
      <c r="EXH1362" s="84">
        <f>SUM(EXH1359:EXH1360)</f>
        <v>2000000</v>
      </c>
      <c r="EXI1362" s="84">
        <f>SUM(EXI1359:EXI1360)</f>
        <v>0</v>
      </c>
      <c r="EXJ1362" s="84">
        <f>EXI1362/EXH1362</f>
        <v>0</v>
      </c>
      <c r="EXK1362" s="84">
        <f>EXH1362-EXI1362</f>
        <v>2000000</v>
      </c>
      <c r="EXL1362" s="84">
        <f>EXH1362+EXD1362</f>
        <v>3000000</v>
      </c>
      <c r="EXS1362" s="84" t="s">
        <v>5399</v>
      </c>
      <c r="EXT1362" s="84">
        <f>SUM(EXT1359:EXT1360)</f>
        <v>1000000</v>
      </c>
      <c r="EXU1362" s="84">
        <f>SUM(EXU1359:EXU1360)</f>
        <v>0</v>
      </c>
      <c r="EXV1362" s="84">
        <f>EXU1362/EXT1362</f>
        <v>0</v>
      </c>
      <c r="EXW1362" s="84">
        <f>EXT1362-EXU1362</f>
        <v>1000000</v>
      </c>
      <c r="EXX1362" s="84">
        <f>SUM(EXX1359:EXX1360)</f>
        <v>2000000</v>
      </c>
      <c r="EXY1362" s="84">
        <f>SUM(EXY1359:EXY1360)</f>
        <v>0</v>
      </c>
      <c r="EXZ1362" s="84">
        <f>EXY1362/EXX1362</f>
        <v>0</v>
      </c>
      <c r="EYA1362" s="84">
        <f>EXX1362-EXY1362</f>
        <v>2000000</v>
      </c>
      <c r="EYB1362" s="84">
        <f>EXX1362+EXT1362</f>
        <v>3000000</v>
      </c>
      <c r="EYI1362" s="84" t="s">
        <v>5399</v>
      </c>
      <c r="EYJ1362" s="84">
        <f>SUM(EYJ1359:EYJ1360)</f>
        <v>1000000</v>
      </c>
      <c r="EYK1362" s="84">
        <f>SUM(EYK1359:EYK1360)</f>
        <v>0</v>
      </c>
      <c r="EYL1362" s="84">
        <f>EYK1362/EYJ1362</f>
        <v>0</v>
      </c>
      <c r="EYM1362" s="84">
        <f>EYJ1362-EYK1362</f>
        <v>1000000</v>
      </c>
      <c r="EYN1362" s="84">
        <f>SUM(EYN1359:EYN1360)</f>
        <v>2000000</v>
      </c>
      <c r="EYO1362" s="84">
        <f>SUM(EYO1359:EYO1360)</f>
        <v>0</v>
      </c>
      <c r="EYP1362" s="84">
        <f>EYO1362/EYN1362</f>
        <v>0</v>
      </c>
      <c r="EYQ1362" s="84">
        <f>EYN1362-EYO1362</f>
        <v>2000000</v>
      </c>
      <c r="EYR1362" s="84">
        <f>EYN1362+EYJ1362</f>
        <v>3000000</v>
      </c>
      <c r="EYY1362" s="84" t="s">
        <v>5399</v>
      </c>
      <c r="EYZ1362" s="84">
        <f>SUM(EYZ1359:EYZ1360)</f>
        <v>1000000</v>
      </c>
      <c r="EZA1362" s="84">
        <f>SUM(EZA1359:EZA1360)</f>
        <v>0</v>
      </c>
      <c r="EZB1362" s="84">
        <f>EZA1362/EYZ1362</f>
        <v>0</v>
      </c>
      <c r="EZC1362" s="84">
        <f>EYZ1362-EZA1362</f>
        <v>1000000</v>
      </c>
      <c r="EZD1362" s="84">
        <f>SUM(EZD1359:EZD1360)</f>
        <v>2000000</v>
      </c>
      <c r="EZE1362" s="84">
        <f>SUM(EZE1359:EZE1360)</f>
        <v>0</v>
      </c>
      <c r="EZF1362" s="84">
        <f>EZE1362/EZD1362</f>
        <v>0</v>
      </c>
      <c r="EZG1362" s="84">
        <f>EZD1362-EZE1362</f>
        <v>2000000</v>
      </c>
      <c r="EZH1362" s="84">
        <f>EZD1362+EYZ1362</f>
        <v>3000000</v>
      </c>
      <c r="EZO1362" s="84" t="s">
        <v>5399</v>
      </c>
      <c r="EZP1362" s="84">
        <f>SUM(EZP1359:EZP1360)</f>
        <v>1000000</v>
      </c>
      <c r="EZQ1362" s="84">
        <f>SUM(EZQ1359:EZQ1360)</f>
        <v>0</v>
      </c>
      <c r="EZR1362" s="84">
        <f>EZQ1362/EZP1362</f>
        <v>0</v>
      </c>
      <c r="EZS1362" s="84">
        <f>EZP1362-EZQ1362</f>
        <v>1000000</v>
      </c>
      <c r="EZT1362" s="84">
        <f>SUM(EZT1359:EZT1360)</f>
        <v>2000000</v>
      </c>
      <c r="EZU1362" s="84">
        <f>SUM(EZU1359:EZU1360)</f>
        <v>0</v>
      </c>
      <c r="EZV1362" s="84">
        <f>EZU1362/EZT1362</f>
        <v>0</v>
      </c>
      <c r="EZW1362" s="84">
        <f>EZT1362-EZU1362</f>
        <v>2000000</v>
      </c>
      <c r="EZX1362" s="84">
        <f>EZT1362+EZP1362</f>
        <v>3000000</v>
      </c>
      <c r="FAE1362" s="84" t="s">
        <v>5399</v>
      </c>
      <c r="FAF1362" s="84">
        <f>SUM(FAF1359:FAF1360)</f>
        <v>1000000</v>
      </c>
      <c r="FAG1362" s="84">
        <f>SUM(FAG1359:FAG1360)</f>
        <v>0</v>
      </c>
      <c r="FAH1362" s="84">
        <f>FAG1362/FAF1362</f>
        <v>0</v>
      </c>
      <c r="FAI1362" s="84">
        <f>FAF1362-FAG1362</f>
        <v>1000000</v>
      </c>
      <c r="FAJ1362" s="84">
        <f>SUM(FAJ1359:FAJ1360)</f>
        <v>2000000</v>
      </c>
      <c r="FAK1362" s="84">
        <f>SUM(FAK1359:FAK1360)</f>
        <v>0</v>
      </c>
      <c r="FAL1362" s="84">
        <f>FAK1362/FAJ1362</f>
        <v>0</v>
      </c>
      <c r="FAM1362" s="84">
        <f>FAJ1362-FAK1362</f>
        <v>2000000</v>
      </c>
      <c r="FAN1362" s="84">
        <f>FAJ1362+FAF1362</f>
        <v>3000000</v>
      </c>
      <c r="FAU1362" s="84" t="s">
        <v>5399</v>
      </c>
      <c r="FAV1362" s="84">
        <f>SUM(FAV1359:FAV1360)</f>
        <v>1000000</v>
      </c>
      <c r="FAW1362" s="84">
        <f>SUM(FAW1359:FAW1360)</f>
        <v>0</v>
      </c>
      <c r="FAX1362" s="84">
        <f>FAW1362/FAV1362</f>
        <v>0</v>
      </c>
      <c r="FAY1362" s="84">
        <f>FAV1362-FAW1362</f>
        <v>1000000</v>
      </c>
      <c r="FAZ1362" s="84">
        <f>SUM(FAZ1359:FAZ1360)</f>
        <v>2000000</v>
      </c>
      <c r="FBA1362" s="84">
        <f>SUM(FBA1359:FBA1360)</f>
        <v>0</v>
      </c>
      <c r="FBB1362" s="84">
        <f>FBA1362/FAZ1362</f>
        <v>0</v>
      </c>
      <c r="FBC1362" s="84">
        <f>FAZ1362-FBA1362</f>
        <v>2000000</v>
      </c>
      <c r="FBD1362" s="84">
        <f>FAZ1362+FAV1362</f>
        <v>3000000</v>
      </c>
      <c r="FBK1362" s="84" t="s">
        <v>5399</v>
      </c>
      <c r="FBL1362" s="84">
        <f>SUM(FBL1359:FBL1360)</f>
        <v>1000000</v>
      </c>
      <c r="FBM1362" s="84">
        <f>SUM(FBM1359:FBM1360)</f>
        <v>0</v>
      </c>
      <c r="FBN1362" s="84">
        <f>FBM1362/FBL1362</f>
        <v>0</v>
      </c>
      <c r="FBO1362" s="84">
        <f>FBL1362-FBM1362</f>
        <v>1000000</v>
      </c>
      <c r="FBP1362" s="84">
        <f>SUM(FBP1359:FBP1360)</f>
        <v>2000000</v>
      </c>
      <c r="FBQ1362" s="84">
        <f>SUM(FBQ1359:FBQ1360)</f>
        <v>0</v>
      </c>
      <c r="FBR1362" s="84">
        <f>FBQ1362/FBP1362</f>
        <v>0</v>
      </c>
      <c r="FBS1362" s="84">
        <f>FBP1362-FBQ1362</f>
        <v>2000000</v>
      </c>
      <c r="FBT1362" s="84">
        <f>FBP1362+FBL1362</f>
        <v>3000000</v>
      </c>
      <c r="FCA1362" s="84" t="s">
        <v>5399</v>
      </c>
      <c r="FCB1362" s="84">
        <f>SUM(FCB1359:FCB1360)</f>
        <v>1000000</v>
      </c>
      <c r="FCC1362" s="84">
        <f>SUM(FCC1359:FCC1360)</f>
        <v>0</v>
      </c>
      <c r="FCD1362" s="84">
        <f>FCC1362/FCB1362</f>
        <v>0</v>
      </c>
      <c r="FCE1362" s="84">
        <f>FCB1362-FCC1362</f>
        <v>1000000</v>
      </c>
      <c r="FCF1362" s="84">
        <f>SUM(FCF1359:FCF1360)</f>
        <v>2000000</v>
      </c>
      <c r="FCG1362" s="84">
        <f>SUM(FCG1359:FCG1360)</f>
        <v>0</v>
      </c>
      <c r="FCH1362" s="84">
        <f>FCG1362/FCF1362</f>
        <v>0</v>
      </c>
      <c r="FCI1362" s="84">
        <f>FCF1362-FCG1362</f>
        <v>2000000</v>
      </c>
      <c r="FCJ1362" s="84">
        <f>FCF1362+FCB1362</f>
        <v>3000000</v>
      </c>
      <c r="FCQ1362" s="84" t="s">
        <v>5399</v>
      </c>
      <c r="FCR1362" s="84">
        <f>SUM(FCR1359:FCR1360)</f>
        <v>1000000</v>
      </c>
      <c r="FCS1362" s="84">
        <f>SUM(FCS1359:FCS1360)</f>
        <v>0</v>
      </c>
      <c r="FCT1362" s="84">
        <f>FCS1362/FCR1362</f>
        <v>0</v>
      </c>
      <c r="FCU1362" s="84">
        <f>FCR1362-FCS1362</f>
        <v>1000000</v>
      </c>
      <c r="FCV1362" s="84">
        <f>SUM(FCV1359:FCV1360)</f>
        <v>2000000</v>
      </c>
      <c r="FCW1362" s="84">
        <f>SUM(FCW1359:FCW1360)</f>
        <v>0</v>
      </c>
      <c r="FCX1362" s="84">
        <f>FCW1362/FCV1362</f>
        <v>0</v>
      </c>
      <c r="FCY1362" s="84">
        <f>FCV1362-FCW1362</f>
        <v>2000000</v>
      </c>
      <c r="FCZ1362" s="84">
        <f>FCV1362+FCR1362</f>
        <v>3000000</v>
      </c>
      <c r="FDG1362" s="84" t="s">
        <v>5399</v>
      </c>
      <c r="FDH1362" s="84">
        <f>SUM(FDH1359:FDH1360)</f>
        <v>1000000</v>
      </c>
      <c r="FDI1362" s="84">
        <f>SUM(FDI1359:FDI1360)</f>
        <v>0</v>
      </c>
      <c r="FDJ1362" s="84">
        <f>FDI1362/FDH1362</f>
        <v>0</v>
      </c>
      <c r="FDK1362" s="84">
        <f>FDH1362-FDI1362</f>
        <v>1000000</v>
      </c>
      <c r="FDL1362" s="84">
        <f>SUM(FDL1359:FDL1360)</f>
        <v>2000000</v>
      </c>
      <c r="FDM1362" s="84">
        <f>SUM(FDM1359:FDM1360)</f>
        <v>0</v>
      </c>
      <c r="FDN1362" s="84">
        <f>FDM1362/FDL1362</f>
        <v>0</v>
      </c>
      <c r="FDO1362" s="84">
        <f>FDL1362-FDM1362</f>
        <v>2000000</v>
      </c>
      <c r="FDP1362" s="84">
        <f>FDL1362+FDH1362</f>
        <v>3000000</v>
      </c>
      <c r="FDW1362" s="84" t="s">
        <v>5399</v>
      </c>
      <c r="FDX1362" s="84">
        <f>SUM(FDX1359:FDX1360)</f>
        <v>1000000</v>
      </c>
      <c r="FDY1362" s="84">
        <f>SUM(FDY1359:FDY1360)</f>
        <v>0</v>
      </c>
      <c r="FDZ1362" s="84">
        <f>FDY1362/FDX1362</f>
        <v>0</v>
      </c>
      <c r="FEA1362" s="84">
        <f>FDX1362-FDY1362</f>
        <v>1000000</v>
      </c>
      <c r="FEB1362" s="84">
        <f>SUM(FEB1359:FEB1360)</f>
        <v>2000000</v>
      </c>
      <c r="FEC1362" s="84">
        <f>SUM(FEC1359:FEC1360)</f>
        <v>0</v>
      </c>
      <c r="FED1362" s="84">
        <f>FEC1362/FEB1362</f>
        <v>0</v>
      </c>
      <c r="FEE1362" s="84">
        <f>FEB1362-FEC1362</f>
        <v>2000000</v>
      </c>
      <c r="FEF1362" s="84">
        <f>FEB1362+FDX1362</f>
        <v>3000000</v>
      </c>
      <c r="FEM1362" s="84" t="s">
        <v>5399</v>
      </c>
      <c r="FEN1362" s="84">
        <f>SUM(FEN1359:FEN1360)</f>
        <v>1000000</v>
      </c>
      <c r="FEO1362" s="84">
        <f>SUM(FEO1359:FEO1360)</f>
        <v>0</v>
      </c>
      <c r="FEP1362" s="84">
        <f>FEO1362/FEN1362</f>
        <v>0</v>
      </c>
      <c r="FEQ1362" s="84">
        <f>FEN1362-FEO1362</f>
        <v>1000000</v>
      </c>
      <c r="FER1362" s="84">
        <f>SUM(FER1359:FER1360)</f>
        <v>2000000</v>
      </c>
      <c r="FES1362" s="84">
        <f>SUM(FES1359:FES1360)</f>
        <v>0</v>
      </c>
      <c r="FET1362" s="84">
        <f>FES1362/FER1362</f>
        <v>0</v>
      </c>
      <c r="FEU1362" s="84">
        <f>FER1362-FES1362</f>
        <v>2000000</v>
      </c>
      <c r="FEV1362" s="84">
        <f>FER1362+FEN1362</f>
        <v>3000000</v>
      </c>
      <c r="FFC1362" s="84" t="s">
        <v>5399</v>
      </c>
      <c r="FFD1362" s="84">
        <f>SUM(FFD1359:FFD1360)</f>
        <v>1000000</v>
      </c>
      <c r="FFE1362" s="84">
        <f>SUM(FFE1359:FFE1360)</f>
        <v>0</v>
      </c>
      <c r="FFF1362" s="84">
        <f>FFE1362/FFD1362</f>
        <v>0</v>
      </c>
      <c r="FFG1362" s="84">
        <f>FFD1362-FFE1362</f>
        <v>1000000</v>
      </c>
      <c r="FFH1362" s="84">
        <f>SUM(FFH1359:FFH1360)</f>
        <v>2000000</v>
      </c>
      <c r="FFI1362" s="84">
        <f>SUM(FFI1359:FFI1360)</f>
        <v>0</v>
      </c>
      <c r="FFJ1362" s="84">
        <f>FFI1362/FFH1362</f>
        <v>0</v>
      </c>
      <c r="FFK1362" s="84">
        <f>FFH1362-FFI1362</f>
        <v>2000000</v>
      </c>
      <c r="FFL1362" s="84">
        <f>FFH1362+FFD1362</f>
        <v>3000000</v>
      </c>
      <c r="FFS1362" s="84" t="s">
        <v>5399</v>
      </c>
      <c r="FFT1362" s="84">
        <f>SUM(FFT1359:FFT1360)</f>
        <v>1000000</v>
      </c>
      <c r="FFU1362" s="84">
        <f>SUM(FFU1359:FFU1360)</f>
        <v>0</v>
      </c>
      <c r="FFV1362" s="84">
        <f>FFU1362/FFT1362</f>
        <v>0</v>
      </c>
      <c r="FFW1362" s="84">
        <f>FFT1362-FFU1362</f>
        <v>1000000</v>
      </c>
      <c r="FFX1362" s="84">
        <f>SUM(FFX1359:FFX1360)</f>
        <v>2000000</v>
      </c>
      <c r="FFY1362" s="84">
        <f>SUM(FFY1359:FFY1360)</f>
        <v>0</v>
      </c>
      <c r="FFZ1362" s="84">
        <f>FFY1362/FFX1362</f>
        <v>0</v>
      </c>
      <c r="FGA1362" s="84">
        <f>FFX1362-FFY1362</f>
        <v>2000000</v>
      </c>
      <c r="FGB1362" s="84">
        <f>FFX1362+FFT1362</f>
        <v>3000000</v>
      </c>
      <c r="FGI1362" s="84" t="s">
        <v>5399</v>
      </c>
      <c r="FGJ1362" s="84">
        <f>SUM(FGJ1359:FGJ1360)</f>
        <v>1000000</v>
      </c>
      <c r="FGK1362" s="84">
        <f>SUM(FGK1359:FGK1360)</f>
        <v>0</v>
      </c>
      <c r="FGL1362" s="84">
        <f>FGK1362/FGJ1362</f>
        <v>0</v>
      </c>
      <c r="FGM1362" s="84">
        <f>FGJ1362-FGK1362</f>
        <v>1000000</v>
      </c>
      <c r="FGN1362" s="84">
        <f>SUM(FGN1359:FGN1360)</f>
        <v>2000000</v>
      </c>
      <c r="FGO1362" s="84">
        <f>SUM(FGO1359:FGO1360)</f>
        <v>0</v>
      </c>
      <c r="FGP1362" s="84">
        <f>FGO1362/FGN1362</f>
        <v>0</v>
      </c>
      <c r="FGQ1362" s="84">
        <f>FGN1362-FGO1362</f>
        <v>2000000</v>
      </c>
      <c r="FGR1362" s="84">
        <f>FGN1362+FGJ1362</f>
        <v>3000000</v>
      </c>
      <c r="FGY1362" s="84" t="s">
        <v>5399</v>
      </c>
      <c r="FGZ1362" s="84">
        <f>SUM(FGZ1359:FGZ1360)</f>
        <v>1000000</v>
      </c>
      <c r="FHA1362" s="84">
        <f>SUM(FHA1359:FHA1360)</f>
        <v>0</v>
      </c>
      <c r="FHB1362" s="84">
        <f>FHA1362/FGZ1362</f>
        <v>0</v>
      </c>
      <c r="FHC1362" s="84">
        <f>FGZ1362-FHA1362</f>
        <v>1000000</v>
      </c>
      <c r="FHD1362" s="84">
        <f>SUM(FHD1359:FHD1360)</f>
        <v>2000000</v>
      </c>
      <c r="FHE1362" s="84">
        <f>SUM(FHE1359:FHE1360)</f>
        <v>0</v>
      </c>
      <c r="FHF1362" s="84">
        <f>FHE1362/FHD1362</f>
        <v>0</v>
      </c>
      <c r="FHG1362" s="84">
        <f>FHD1362-FHE1362</f>
        <v>2000000</v>
      </c>
      <c r="FHH1362" s="84">
        <f>FHD1362+FGZ1362</f>
        <v>3000000</v>
      </c>
      <c r="FHO1362" s="84" t="s">
        <v>5399</v>
      </c>
      <c r="FHP1362" s="84">
        <f>SUM(FHP1359:FHP1360)</f>
        <v>1000000</v>
      </c>
      <c r="FHQ1362" s="84">
        <f>SUM(FHQ1359:FHQ1360)</f>
        <v>0</v>
      </c>
      <c r="FHR1362" s="84">
        <f>FHQ1362/FHP1362</f>
        <v>0</v>
      </c>
      <c r="FHS1362" s="84">
        <f>FHP1362-FHQ1362</f>
        <v>1000000</v>
      </c>
      <c r="FHT1362" s="84">
        <f>SUM(FHT1359:FHT1360)</f>
        <v>2000000</v>
      </c>
      <c r="FHU1362" s="84">
        <f>SUM(FHU1359:FHU1360)</f>
        <v>0</v>
      </c>
      <c r="FHV1362" s="84">
        <f>FHU1362/FHT1362</f>
        <v>0</v>
      </c>
      <c r="FHW1362" s="84">
        <f>FHT1362-FHU1362</f>
        <v>2000000</v>
      </c>
      <c r="FHX1362" s="84">
        <f>FHT1362+FHP1362</f>
        <v>3000000</v>
      </c>
      <c r="FIE1362" s="84" t="s">
        <v>5399</v>
      </c>
      <c r="FIF1362" s="84">
        <f>SUM(FIF1359:FIF1360)</f>
        <v>1000000</v>
      </c>
      <c r="FIG1362" s="84">
        <f>SUM(FIG1359:FIG1360)</f>
        <v>0</v>
      </c>
      <c r="FIH1362" s="84">
        <f>FIG1362/FIF1362</f>
        <v>0</v>
      </c>
      <c r="FII1362" s="84">
        <f>FIF1362-FIG1362</f>
        <v>1000000</v>
      </c>
      <c r="FIJ1362" s="84">
        <f>SUM(FIJ1359:FIJ1360)</f>
        <v>2000000</v>
      </c>
      <c r="FIK1362" s="84">
        <f>SUM(FIK1359:FIK1360)</f>
        <v>0</v>
      </c>
      <c r="FIL1362" s="84">
        <f>FIK1362/FIJ1362</f>
        <v>0</v>
      </c>
      <c r="FIM1362" s="84">
        <f>FIJ1362-FIK1362</f>
        <v>2000000</v>
      </c>
      <c r="FIN1362" s="84">
        <f>FIJ1362+FIF1362</f>
        <v>3000000</v>
      </c>
      <c r="FIU1362" s="84" t="s">
        <v>5399</v>
      </c>
      <c r="FIV1362" s="84">
        <f>SUM(FIV1359:FIV1360)</f>
        <v>1000000</v>
      </c>
      <c r="FIW1362" s="84">
        <f>SUM(FIW1359:FIW1360)</f>
        <v>0</v>
      </c>
      <c r="FIX1362" s="84">
        <f>FIW1362/FIV1362</f>
        <v>0</v>
      </c>
      <c r="FIY1362" s="84">
        <f>FIV1362-FIW1362</f>
        <v>1000000</v>
      </c>
      <c r="FIZ1362" s="84">
        <f>SUM(FIZ1359:FIZ1360)</f>
        <v>2000000</v>
      </c>
      <c r="FJA1362" s="84">
        <f>SUM(FJA1359:FJA1360)</f>
        <v>0</v>
      </c>
      <c r="FJB1362" s="84">
        <f>FJA1362/FIZ1362</f>
        <v>0</v>
      </c>
      <c r="FJC1362" s="84">
        <f>FIZ1362-FJA1362</f>
        <v>2000000</v>
      </c>
      <c r="FJD1362" s="84">
        <f>FIZ1362+FIV1362</f>
        <v>3000000</v>
      </c>
      <c r="FJK1362" s="84" t="s">
        <v>5399</v>
      </c>
      <c r="FJL1362" s="84">
        <f>SUM(FJL1359:FJL1360)</f>
        <v>1000000</v>
      </c>
      <c r="FJM1362" s="84">
        <f>SUM(FJM1359:FJM1360)</f>
        <v>0</v>
      </c>
      <c r="FJN1362" s="84">
        <f>FJM1362/FJL1362</f>
        <v>0</v>
      </c>
      <c r="FJO1362" s="84">
        <f>FJL1362-FJM1362</f>
        <v>1000000</v>
      </c>
      <c r="FJP1362" s="84">
        <f>SUM(FJP1359:FJP1360)</f>
        <v>2000000</v>
      </c>
      <c r="FJQ1362" s="84">
        <f>SUM(FJQ1359:FJQ1360)</f>
        <v>0</v>
      </c>
      <c r="FJR1362" s="84">
        <f>FJQ1362/FJP1362</f>
        <v>0</v>
      </c>
      <c r="FJS1362" s="84">
        <f>FJP1362-FJQ1362</f>
        <v>2000000</v>
      </c>
      <c r="FJT1362" s="84">
        <f>FJP1362+FJL1362</f>
        <v>3000000</v>
      </c>
      <c r="FKA1362" s="84" t="s">
        <v>5399</v>
      </c>
      <c r="FKB1362" s="84">
        <f>SUM(FKB1359:FKB1360)</f>
        <v>1000000</v>
      </c>
      <c r="FKC1362" s="84">
        <f>SUM(FKC1359:FKC1360)</f>
        <v>0</v>
      </c>
      <c r="FKD1362" s="84">
        <f>FKC1362/FKB1362</f>
        <v>0</v>
      </c>
      <c r="FKE1362" s="84">
        <f>FKB1362-FKC1362</f>
        <v>1000000</v>
      </c>
      <c r="FKF1362" s="84">
        <f>SUM(FKF1359:FKF1360)</f>
        <v>2000000</v>
      </c>
      <c r="FKG1362" s="84">
        <f>SUM(FKG1359:FKG1360)</f>
        <v>0</v>
      </c>
      <c r="FKH1362" s="84">
        <f>FKG1362/FKF1362</f>
        <v>0</v>
      </c>
      <c r="FKI1362" s="84">
        <f>FKF1362-FKG1362</f>
        <v>2000000</v>
      </c>
      <c r="FKJ1362" s="84">
        <f>FKF1362+FKB1362</f>
        <v>3000000</v>
      </c>
      <c r="FKQ1362" s="84" t="s">
        <v>5399</v>
      </c>
      <c r="FKR1362" s="84">
        <f>SUM(FKR1359:FKR1360)</f>
        <v>1000000</v>
      </c>
      <c r="FKS1362" s="84">
        <f>SUM(FKS1359:FKS1360)</f>
        <v>0</v>
      </c>
      <c r="FKT1362" s="84">
        <f>FKS1362/FKR1362</f>
        <v>0</v>
      </c>
      <c r="FKU1362" s="84">
        <f>FKR1362-FKS1362</f>
        <v>1000000</v>
      </c>
      <c r="FKV1362" s="84">
        <f>SUM(FKV1359:FKV1360)</f>
        <v>2000000</v>
      </c>
      <c r="FKW1362" s="84">
        <f>SUM(FKW1359:FKW1360)</f>
        <v>0</v>
      </c>
      <c r="FKX1362" s="84">
        <f>FKW1362/FKV1362</f>
        <v>0</v>
      </c>
      <c r="FKY1362" s="84">
        <f>FKV1362-FKW1362</f>
        <v>2000000</v>
      </c>
      <c r="FKZ1362" s="84">
        <f>FKV1362+FKR1362</f>
        <v>3000000</v>
      </c>
      <c r="FLG1362" s="84" t="s">
        <v>5399</v>
      </c>
      <c r="FLH1362" s="84">
        <f>SUM(FLH1359:FLH1360)</f>
        <v>1000000</v>
      </c>
      <c r="FLI1362" s="84">
        <f>SUM(FLI1359:FLI1360)</f>
        <v>0</v>
      </c>
      <c r="FLJ1362" s="84">
        <f>FLI1362/FLH1362</f>
        <v>0</v>
      </c>
      <c r="FLK1362" s="84">
        <f>FLH1362-FLI1362</f>
        <v>1000000</v>
      </c>
      <c r="FLL1362" s="84">
        <f>SUM(FLL1359:FLL1360)</f>
        <v>2000000</v>
      </c>
      <c r="FLM1362" s="84">
        <f>SUM(FLM1359:FLM1360)</f>
        <v>0</v>
      </c>
      <c r="FLN1362" s="84">
        <f>FLM1362/FLL1362</f>
        <v>0</v>
      </c>
      <c r="FLO1362" s="84">
        <f>FLL1362-FLM1362</f>
        <v>2000000</v>
      </c>
      <c r="FLP1362" s="84">
        <f>FLL1362+FLH1362</f>
        <v>3000000</v>
      </c>
      <c r="FLW1362" s="84" t="s">
        <v>5399</v>
      </c>
      <c r="FLX1362" s="84">
        <f>SUM(FLX1359:FLX1360)</f>
        <v>1000000</v>
      </c>
      <c r="FLY1362" s="84">
        <f>SUM(FLY1359:FLY1360)</f>
        <v>0</v>
      </c>
      <c r="FLZ1362" s="84">
        <f>FLY1362/FLX1362</f>
        <v>0</v>
      </c>
      <c r="FMA1362" s="84">
        <f>FLX1362-FLY1362</f>
        <v>1000000</v>
      </c>
      <c r="FMB1362" s="84">
        <f>SUM(FMB1359:FMB1360)</f>
        <v>2000000</v>
      </c>
      <c r="FMC1362" s="84">
        <f>SUM(FMC1359:FMC1360)</f>
        <v>0</v>
      </c>
      <c r="FMD1362" s="84">
        <f>FMC1362/FMB1362</f>
        <v>0</v>
      </c>
      <c r="FME1362" s="84">
        <f>FMB1362-FMC1362</f>
        <v>2000000</v>
      </c>
      <c r="FMF1362" s="84">
        <f>FMB1362+FLX1362</f>
        <v>3000000</v>
      </c>
      <c r="FMM1362" s="84" t="s">
        <v>5399</v>
      </c>
      <c r="FMN1362" s="84">
        <f>SUM(FMN1359:FMN1360)</f>
        <v>1000000</v>
      </c>
      <c r="FMO1362" s="84">
        <f>SUM(FMO1359:FMO1360)</f>
        <v>0</v>
      </c>
      <c r="FMP1362" s="84">
        <f>FMO1362/FMN1362</f>
        <v>0</v>
      </c>
      <c r="FMQ1362" s="84">
        <f>FMN1362-FMO1362</f>
        <v>1000000</v>
      </c>
      <c r="FMR1362" s="84">
        <f>SUM(FMR1359:FMR1360)</f>
        <v>2000000</v>
      </c>
      <c r="FMS1362" s="84">
        <f>SUM(FMS1359:FMS1360)</f>
        <v>0</v>
      </c>
      <c r="FMT1362" s="84">
        <f>FMS1362/FMR1362</f>
        <v>0</v>
      </c>
      <c r="FMU1362" s="84">
        <f>FMR1362-FMS1362</f>
        <v>2000000</v>
      </c>
      <c r="FMV1362" s="84">
        <f>FMR1362+FMN1362</f>
        <v>3000000</v>
      </c>
      <c r="FNC1362" s="84" t="s">
        <v>5399</v>
      </c>
      <c r="FND1362" s="84">
        <f>SUM(FND1359:FND1360)</f>
        <v>1000000</v>
      </c>
      <c r="FNE1362" s="84">
        <f>SUM(FNE1359:FNE1360)</f>
        <v>0</v>
      </c>
      <c r="FNF1362" s="84">
        <f>FNE1362/FND1362</f>
        <v>0</v>
      </c>
      <c r="FNG1362" s="84">
        <f>FND1362-FNE1362</f>
        <v>1000000</v>
      </c>
      <c r="FNH1362" s="84">
        <f>SUM(FNH1359:FNH1360)</f>
        <v>2000000</v>
      </c>
      <c r="FNI1362" s="84">
        <f>SUM(FNI1359:FNI1360)</f>
        <v>0</v>
      </c>
      <c r="FNJ1362" s="84">
        <f>FNI1362/FNH1362</f>
        <v>0</v>
      </c>
      <c r="FNK1362" s="84">
        <f>FNH1362-FNI1362</f>
        <v>2000000</v>
      </c>
      <c r="FNL1362" s="84">
        <f>FNH1362+FND1362</f>
        <v>3000000</v>
      </c>
      <c r="FNS1362" s="84" t="s">
        <v>5399</v>
      </c>
      <c r="FNT1362" s="84">
        <f>SUM(FNT1359:FNT1360)</f>
        <v>1000000</v>
      </c>
      <c r="FNU1362" s="84">
        <f>SUM(FNU1359:FNU1360)</f>
        <v>0</v>
      </c>
      <c r="FNV1362" s="84">
        <f>FNU1362/FNT1362</f>
        <v>0</v>
      </c>
      <c r="FNW1362" s="84">
        <f>FNT1362-FNU1362</f>
        <v>1000000</v>
      </c>
      <c r="FNX1362" s="84">
        <f>SUM(FNX1359:FNX1360)</f>
        <v>2000000</v>
      </c>
      <c r="FNY1362" s="84">
        <f>SUM(FNY1359:FNY1360)</f>
        <v>0</v>
      </c>
      <c r="FNZ1362" s="84">
        <f>FNY1362/FNX1362</f>
        <v>0</v>
      </c>
      <c r="FOA1362" s="84">
        <f>FNX1362-FNY1362</f>
        <v>2000000</v>
      </c>
      <c r="FOB1362" s="84">
        <f>FNX1362+FNT1362</f>
        <v>3000000</v>
      </c>
      <c r="FOI1362" s="84" t="s">
        <v>5399</v>
      </c>
      <c r="FOJ1362" s="84">
        <f>SUM(FOJ1359:FOJ1360)</f>
        <v>1000000</v>
      </c>
      <c r="FOK1362" s="84">
        <f>SUM(FOK1359:FOK1360)</f>
        <v>0</v>
      </c>
      <c r="FOL1362" s="84">
        <f>FOK1362/FOJ1362</f>
        <v>0</v>
      </c>
      <c r="FOM1362" s="84">
        <f>FOJ1362-FOK1362</f>
        <v>1000000</v>
      </c>
      <c r="FON1362" s="84">
        <f>SUM(FON1359:FON1360)</f>
        <v>2000000</v>
      </c>
      <c r="FOO1362" s="84">
        <f>SUM(FOO1359:FOO1360)</f>
        <v>0</v>
      </c>
      <c r="FOP1362" s="84">
        <f>FOO1362/FON1362</f>
        <v>0</v>
      </c>
      <c r="FOQ1362" s="84">
        <f>FON1362-FOO1362</f>
        <v>2000000</v>
      </c>
      <c r="FOR1362" s="84">
        <f>FON1362+FOJ1362</f>
        <v>3000000</v>
      </c>
      <c r="FOY1362" s="84" t="s">
        <v>5399</v>
      </c>
      <c r="FOZ1362" s="84">
        <f>SUM(FOZ1359:FOZ1360)</f>
        <v>1000000</v>
      </c>
      <c r="FPA1362" s="84">
        <f>SUM(FPA1359:FPA1360)</f>
        <v>0</v>
      </c>
      <c r="FPB1362" s="84">
        <f>FPA1362/FOZ1362</f>
        <v>0</v>
      </c>
      <c r="FPC1362" s="84">
        <f>FOZ1362-FPA1362</f>
        <v>1000000</v>
      </c>
      <c r="FPD1362" s="84">
        <f>SUM(FPD1359:FPD1360)</f>
        <v>2000000</v>
      </c>
      <c r="FPE1362" s="84">
        <f>SUM(FPE1359:FPE1360)</f>
        <v>0</v>
      </c>
      <c r="FPF1362" s="84">
        <f>FPE1362/FPD1362</f>
        <v>0</v>
      </c>
      <c r="FPG1362" s="84">
        <f>FPD1362-FPE1362</f>
        <v>2000000</v>
      </c>
      <c r="FPH1362" s="84">
        <f>FPD1362+FOZ1362</f>
        <v>3000000</v>
      </c>
      <c r="FPO1362" s="84" t="s">
        <v>5399</v>
      </c>
      <c r="FPP1362" s="84">
        <f>SUM(FPP1359:FPP1360)</f>
        <v>1000000</v>
      </c>
      <c r="FPQ1362" s="84">
        <f>SUM(FPQ1359:FPQ1360)</f>
        <v>0</v>
      </c>
      <c r="FPR1362" s="84">
        <f>FPQ1362/FPP1362</f>
        <v>0</v>
      </c>
      <c r="FPS1362" s="84">
        <f>FPP1362-FPQ1362</f>
        <v>1000000</v>
      </c>
      <c r="FPT1362" s="84">
        <f>SUM(FPT1359:FPT1360)</f>
        <v>2000000</v>
      </c>
      <c r="FPU1362" s="84">
        <f>SUM(FPU1359:FPU1360)</f>
        <v>0</v>
      </c>
      <c r="FPV1362" s="84">
        <f>FPU1362/FPT1362</f>
        <v>0</v>
      </c>
      <c r="FPW1362" s="84">
        <f>FPT1362-FPU1362</f>
        <v>2000000</v>
      </c>
      <c r="FPX1362" s="84">
        <f>FPT1362+FPP1362</f>
        <v>3000000</v>
      </c>
      <c r="FQE1362" s="84" t="s">
        <v>5399</v>
      </c>
      <c r="FQF1362" s="84">
        <f>SUM(FQF1359:FQF1360)</f>
        <v>1000000</v>
      </c>
      <c r="FQG1362" s="84">
        <f>SUM(FQG1359:FQG1360)</f>
        <v>0</v>
      </c>
      <c r="FQH1362" s="84">
        <f>FQG1362/FQF1362</f>
        <v>0</v>
      </c>
      <c r="FQI1362" s="84">
        <f>FQF1362-FQG1362</f>
        <v>1000000</v>
      </c>
      <c r="FQJ1362" s="84">
        <f>SUM(FQJ1359:FQJ1360)</f>
        <v>2000000</v>
      </c>
      <c r="FQK1362" s="84">
        <f>SUM(FQK1359:FQK1360)</f>
        <v>0</v>
      </c>
      <c r="FQL1362" s="84">
        <f>FQK1362/FQJ1362</f>
        <v>0</v>
      </c>
      <c r="FQM1362" s="84">
        <f>FQJ1362-FQK1362</f>
        <v>2000000</v>
      </c>
      <c r="FQN1362" s="84">
        <f>FQJ1362+FQF1362</f>
        <v>3000000</v>
      </c>
      <c r="FQU1362" s="84" t="s">
        <v>5399</v>
      </c>
      <c r="FQV1362" s="84">
        <f>SUM(FQV1359:FQV1360)</f>
        <v>1000000</v>
      </c>
      <c r="FQW1362" s="84">
        <f>SUM(FQW1359:FQW1360)</f>
        <v>0</v>
      </c>
      <c r="FQX1362" s="84">
        <f>FQW1362/FQV1362</f>
        <v>0</v>
      </c>
      <c r="FQY1362" s="84">
        <f>FQV1362-FQW1362</f>
        <v>1000000</v>
      </c>
      <c r="FQZ1362" s="84">
        <f>SUM(FQZ1359:FQZ1360)</f>
        <v>2000000</v>
      </c>
      <c r="FRA1362" s="84">
        <f>SUM(FRA1359:FRA1360)</f>
        <v>0</v>
      </c>
      <c r="FRB1362" s="84">
        <f>FRA1362/FQZ1362</f>
        <v>0</v>
      </c>
      <c r="FRC1362" s="84">
        <f>FQZ1362-FRA1362</f>
        <v>2000000</v>
      </c>
      <c r="FRD1362" s="84">
        <f>FQZ1362+FQV1362</f>
        <v>3000000</v>
      </c>
      <c r="FRK1362" s="84" t="s">
        <v>5399</v>
      </c>
      <c r="FRL1362" s="84">
        <f>SUM(FRL1359:FRL1360)</f>
        <v>1000000</v>
      </c>
      <c r="FRM1362" s="84">
        <f>SUM(FRM1359:FRM1360)</f>
        <v>0</v>
      </c>
      <c r="FRN1362" s="84">
        <f>FRM1362/FRL1362</f>
        <v>0</v>
      </c>
      <c r="FRO1362" s="84">
        <f>FRL1362-FRM1362</f>
        <v>1000000</v>
      </c>
      <c r="FRP1362" s="84">
        <f>SUM(FRP1359:FRP1360)</f>
        <v>2000000</v>
      </c>
      <c r="FRQ1362" s="84">
        <f>SUM(FRQ1359:FRQ1360)</f>
        <v>0</v>
      </c>
      <c r="FRR1362" s="84">
        <f>FRQ1362/FRP1362</f>
        <v>0</v>
      </c>
      <c r="FRS1362" s="84">
        <f>FRP1362-FRQ1362</f>
        <v>2000000</v>
      </c>
      <c r="FRT1362" s="84">
        <f>FRP1362+FRL1362</f>
        <v>3000000</v>
      </c>
      <c r="FSA1362" s="84" t="s">
        <v>5399</v>
      </c>
      <c r="FSB1362" s="84">
        <f>SUM(FSB1359:FSB1360)</f>
        <v>1000000</v>
      </c>
      <c r="FSC1362" s="84">
        <f>SUM(FSC1359:FSC1360)</f>
        <v>0</v>
      </c>
      <c r="FSD1362" s="84">
        <f>FSC1362/FSB1362</f>
        <v>0</v>
      </c>
      <c r="FSE1362" s="84">
        <f>FSB1362-FSC1362</f>
        <v>1000000</v>
      </c>
      <c r="FSF1362" s="84">
        <f>SUM(FSF1359:FSF1360)</f>
        <v>2000000</v>
      </c>
      <c r="FSG1362" s="84">
        <f>SUM(FSG1359:FSG1360)</f>
        <v>0</v>
      </c>
      <c r="FSH1362" s="84">
        <f>FSG1362/FSF1362</f>
        <v>0</v>
      </c>
      <c r="FSI1362" s="84">
        <f>FSF1362-FSG1362</f>
        <v>2000000</v>
      </c>
      <c r="FSJ1362" s="84">
        <f>FSF1362+FSB1362</f>
        <v>3000000</v>
      </c>
      <c r="FSQ1362" s="84" t="s">
        <v>5399</v>
      </c>
      <c r="FSR1362" s="84">
        <f>SUM(FSR1359:FSR1360)</f>
        <v>1000000</v>
      </c>
      <c r="FSS1362" s="84">
        <f>SUM(FSS1359:FSS1360)</f>
        <v>0</v>
      </c>
      <c r="FST1362" s="84">
        <f>FSS1362/FSR1362</f>
        <v>0</v>
      </c>
      <c r="FSU1362" s="84">
        <f>FSR1362-FSS1362</f>
        <v>1000000</v>
      </c>
      <c r="FSV1362" s="84">
        <f>SUM(FSV1359:FSV1360)</f>
        <v>2000000</v>
      </c>
      <c r="FSW1362" s="84">
        <f>SUM(FSW1359:FSW1360)</f>
        <v>0</v>
      </c>
      <c r="FSX1362" s="84">
        <f>FSW1362/FSV1362</f>
        <v>0</v>
      </c>
      <c r="FSY1362" s="84">
        <f>FSV1362-FSW1362</f>
        <v>2000000</v>
      </c>
      <c r="FSZ1362" s="84">
        <f>FSV1362+FSR1362</f>
        <v>3000000</v>
      </c>
      <c r="FTG1362" s="84" t="s">
        <v>5399</v>
      </c>
      <c r="FTH1362" s="84">
        <f>SUM(FTH1359:FTH1360)</f>
        <v>1000000</v>
      </c>
      <c r="FTI1362" s="84">
        <f>SUM(FTI1359:FTI1360)</f>
        <v>0</v>
      </c>
      <c r="FTJ1362" s="84">
        <f>FTI1362/FTH1362</f>
        <v>0</v>
      </c>
      <c r="FTK1362" s="84">
        <f>FTH1362-FTI1362</f>
        <v>1000000</v>
      </c>
      <c r="FTL1362" s="84">
        <f>SUM(FTL1359:FTL1360)</f>
        <v>2000000</v>
      </c>
      <c r="FTM1362" s="84">
        <f>SUM(FTM1359:FTM1360)</f>
        <v>0</v>
      </c>
      <c r="FTN1362" s="84">
        <f>FTM1362/FTL1362</f>
        <v>0</v>
      </c>
      <c r="FTO1362" s="84">
        <f>FTL1362-FTM1362</f>
        <v>2000000</v>
      </c>
      <c r="FTP1362" s="84">
        <f>FTL1362+FTH1362</f>
        <v>3000000</v>
      </c>
      <c r="FTW1362" s="84" t="s">
        <v>5399</v>
      </c>
      <c r="FTX1362" s="84">
        <f>SUM(FTX1359:FTX1360)</f>
        <v>1000000</v>
      </c>
      <c r="FTY1362" s="84">
        <f>SUM(FTY1359:FTY1360)</f>
        <v>0</v>
      </c>
      <c r="FTZ1362" s="84">
        <f>FTY1362/FTX1362</f>
        <v>0</v>
      </c>
      <c r="FUA1362" s="84">
        <f>FTX1362-FTY1362</f>
        <v>1000000</v>
      </c>
      <c r="FUB1362" s="84">
        <f>SUM(FUB1359:FUB1360)</f>
        <v>2000000</v>
      </c>
      <c r="FUC1362" s="84">
        <f>SUM(FUC1359:FUC1360)</f>
        <v>0</v>
      </c>
      <c r="FUD1362" s="84">
        <f>FUC1362/FUB1362</f>
        <v>0</v>
      </c>
      <c r="FUE1362" s="84">
        <f>FUB1362-FUC1362</f>
        <v>2000000</v>
      </c>
      <c r="FUF1362" s="84">
        <f>FUB1362+FTX1362</f>
        <v>3000000</v>
      </c>
      <c r="FUM1362" s="84" t="s">
        <v>5399</v>
      </c>
      <c r="FUN1362" s="84">
        <f>SUM(FUN1359:FUN1360)</f>
        <v>1000000</v>
      </c>
      <c r="FUO1362" s="84">
        <f>SUM(FUO1359:FUO1360)</f>
        <v>0</v>
      </c>
      <c r="FUP1362" s="84">
        <f>FUO1362/FUN1362</f>
        <v>0</v>
      </c>
      <c r="FUQ1362" s="84">
        <f>FUN1362-FUO1362</f>
        <v>1000000</v>
      </c>
      <c r="FUR1362" s="84">
        <f>SUM(FUR1359:FUR1360)</f>
        <v>2000000</v>
      </c>
      <c r="FUS1362" s="84">
        <f>SUM(FUS1359:FUS1360)</f>
        <v>0</v>
      </c>
      <c r="FUT1362" s="84">
        <f>FUS1362/FUR1362</f>
        <v>0</v>
      </c>
      <c r="FUU1362" s="84">
        <f>FUR1362-FUS1362</f>
        <v>2000000</v>
      </c>
      <c r="FUV1362" s="84">
        <f>FUR1362+FUN1362</f>
        <v>3000000</v>
      </c>
      <c r="FVC1362" s="84" t="s">
        <v>5399</v>
      </c>
      <c r="FVD1362" s="84">
        <f>SUM(FVD1359:FVD1360)</f>
        <v>1000000</v>
      </c>
      <c r="FVE1362" s="84">
        <f>SUM(FVE1359:FVE1360)</f>
        <v>0</v>
      </c>
      <c r="FVF1362" s="84">
        <f>FVE1362/FVD1362</f>
        <v>0</v>
      </c>
      <c r="FVG1362" s="84">
        <f>FVD1362-FVE1362</f>
        <v>1000000</v>
      </c>
      <c r="FVH1362" s="84">
        <f>SUM(FVH1359:FVH1360)</f>
        <v>2000000</v>
      </c>
      <c r="FVI1362" s="84">
        <f>SUM(FVI1359:FVI1360)</f>
        <v>0</v>
      </c>
      <c r="FVJ1362" s="84">
        <f>FVI1362/FVH1362</f>
        <v>0</v>
      </c>
      <c r="FVK1362" s="84">
        <f>FVH1362-FVI1362</f>
        <v>2000000</v>
      </c>
      <c r="FVL1362" s="84">
        <f>FVH1362+FVD1362</f>
        <v>3000000</v>
      </c>
      <c r="FVS1362" s="84" t="s">
        <v>5399</v>
      </c>
      <c r="FVT1362" s="84">
        <f>SUM(FVT1359:FVT1360)</f>
        <v>1000000</v>
      </c>
      <c r="FVU1362" s="84">
        <f>SUM(FVU1359:FVU1360)</f>
        <v>0</v>
      </c>
      <c r="FVV1362" s="84">
        <f>FVU1362/FVT1362</f>
        <v>0</v>
      </c>
      <c r="FVW1362" s="84">
        <f>FVT1362-FVU1362</f>
        <v>1000000</v>
      </c>
      <c r="FVX1362" s="84">
        <f>SUM(FVX1359:FVX1360)</f>
        <v>2000000</v>
      </c>
      <c r="FVY1362" s="84">
        <f>SUM(FVY1359:FVY1360)</f>
        <v>0</v>
      </c>
      <c r="FVZ1362" s="84">
        <f>FVY1362/FVX1362</f>
        <v>0</v>
      </c>
      <c r="FWA1362" s="84">
        <f>FVX1362-FVY1362</f>
        <v>2000000</v>
      </c>
      <c r="FWB1362" s="84">
        <f>FVX1362+FVT1362</f>
        <v>3000000</v>
      </c>
      <c r="FWI1362" s="84" t="s">
        <v>5399</v>
      </c>
      <c r="FWJ1362" s="84">
        <f>SUM(FWJ1359:FWJ1360)</f>
        <v>1000000</v>
      </c>
      <c r="FWK1362" s="84">
        <f>SUM(FWK1359:FWK1360)</f>
        <v>0</v>
      </c>
      <c r="FWL1362" s="84">
        <f>FWK1362/FWJ1362</f>
        <v>0</v>
      </c>
      <c r="FWM1362" s="84">
        <f>FWJ1362-FWK1362</f>
        <v>1000000</v>
      </c>
      <c r="FWN1362" s="84">
        <f>SUM(FWN1359:FWN1360)</f>
        <v>2000000</v>
      </c>
      <c r="FWO1362" s="84">
        <f>SUM(FWO1359:FWO1360)</f>
        <v>0</v>
      </c>
      <c r="FWP1362" s="84">
        <f>FWO1362/FWN1362</f>
        <v>0</v>
      </c>
      <c r="FWQ1362" s="84">
        <f>FWN1362-FWO1362</f>
        <v>2000000</v>
      </c>
      <c r="FWR1362" s="84">
        <f>FWN1362+FWJ1362</f>
        <v>3000000</v>
      </c>
      <c r="FWY1362" s="84" t="s">
        <v>5399</v>
      </c>
      <c r="FWZ1362" s="84">
        <f>SUM(FWZ1359:FWZ1360)</f>
        <v>1000000</v>
      </c>
      <c r="FXA1362" s="84">
        <f>SUM(FXA1359:FXA1360)</f>
        <v>0</v>
      </c>
      <c r="FXB1362" s="84">
        <f>FXA1362/FWZ1362</f>
        <v>0</v>
      </c>
      <c r="FXC1362" s="84">
        <f>FWZ1362-FXA1362</f>
        <v>1000000</v>
      </c>
      <c r="FXD1362" s="84">
        <f>SUM(FXD1359:FXD1360)</f>
        <v>2000000</v>
      </c>
      <c r="FXE1362" s="84">
        <f>SUM(FXE1359:FXE1360)</f>
        <v>0</v>
      </c>
      <c r="FXF1362" s="84">
        <f>FXE1362/FXD1362</f>
        <v>0</v>
      </c>
      <c r="FXG1362" s="84">
        <f>FXD1362-FXE1362</f>
        <v>2000000</v>
      </c>
      <c r="FXH1362" s="84">
        <f>FXD1362+FWZ1362</f>
        <v>3000000</v>
      </c>
      <c r="FXO1362" s="84" t="s">
        <v>5399</v>
      </c>
      <c r="FXP1362" s="84">
        <f>SUM(FXP1359:FXP1360)</f>
        <v>1000000</v>
      </c>
      <c r="FXQ1362" s="84">
        <f>SUM(FXQ1359:FXQ1360)</f>
        <v>0</v>
      </c>
      <c r="FXR1362" s="84">
        <f>FXQ1362/FXP1362</f>
        <v>0</v>
      </c>
      <c r="FXS1362" s="84">
        <f>FXP1362-FXQ1362</f>
        <v>1000000</v>
      </c>
      <c r="FXT1362" s="84">
        <f>SUM(FXT1359:FXT1360)</f>
        <v>2000000</v>
      </c>
      <c r="FXU1362" s="84">
        <f>SUM(FXU1359:FXU1360)</f>
        <v>0</v>
      </c>
      <c r="FXV1362" s="84">
        <f>FXU1362/FXT1362</f>
        <v>0</v>
      </c>
      <c r="FXW1362" s="84">
        <f>FXT1362-FXU1362</f>
        <v>2000000</v>
      </c>
      <c r="FXX1362" s="84">
        <f>FXT1362+FXP1362</f>
        <v>3000000</v>
      </c>
      <c r="FYE1362" s="84" t="s">
        <v>5399</v>
      </c>
      <c r="FYF1362" s="84">
        <f>SUM(FYF1359:FYF1360)</f>
        <v>1000000</v>
      </c>
      <c r="FYG1362" s="84">
        <f>SUM(FYG1359:FYG1360)</f>
        <v>0</v>
      </c>
      <c r="FYH1362" s="84">
        <f>FYG1362/FYF1362</f>
        <v>0</v>
      </c>
      <c r="FYI1362" s="84">
        <f>FYF1362-FYG1362</f>
        <v>1000000</v>
      </c>
      <c r="FYJ1362" s="84">
        <f>SUM(FYJ1359:FYJ1360)</f>
        <v>2000000</v>
      </c>
      <c r="FYK1362" s="84">
        <f>SUM(FYK1359:FYK1360)</f>
        <v>0</v>
      </c>
      <c r="FYL1362" s="84">
        <f>FYK1362/FYJ1362</f>
        <v>0</v>
      </c>
      <c r="FYM1362" s="84">
        <f>FYJ1362-FYK1362</f>
        <v>2000000</v>
      </c>
      <c r="FYN1362" s="84">
        <f>FYJ1362+FYF1362</f>
        <v>3000000</v>
      </c>
      <c r="FYU1362" s="84" t="s">
        <v>5399</v>
      </c>
      <c r="FYV1362" s="84">
        <f>SUM(FYV1359:FYV1360)</f>
        <v>1000000</v>
      </c>
      <c r="FYW1362" s="84">
        <f>SUM(FYW1359:FYW1360)</f>
        <v>0</v>
      </c>
      <c r="FYX1362" s="84">
        <f>FYW1362/FYV1362</f>
        <v>0</v>
      </c>
      <c r="FYY1362" s="84">
        <f>FYV1362-FYW1362</f>
        <v>1000000</v>
      </c>
      <c r="FYZ1362" s="84">
        <f>SUM(FYZ1359:FYZ1360)</f>
        <v>2000000</v>
      </c>
      <c r="FZA1362" s="84">
        <f>SUM(FZA1359:FZA1360)</f>
        <v>0</v>
      </c>
      <c r="FZB1362" s="84">
        <f>FZA1362/FYZ1362</f>
        <v>0</v>
      </c>
      <c r="FZC1362" s="84">
        <f>FYZ1362-FZA1362</f>
        <v>2000000</v>
      </c>
      <c r="FZD1362" s="84">
        <f>FYZ1362+FYV1362</f>
        <v>3000000</v>
      </c>
      <c r="FZK1362" s="84" t="s">
        <v>5399</v>
      </c>
      <c r="FZL1362" s="84">
        <f>SUM(FZL1359:FZL1360)</f>
        <v>1000000</v>
      </c>
      <c r="FZM1362" s="84">
        <f>SUM(FZM1359:FZM1360)</f>
        <v>0</v>
      </c>
      <c r="FZN1362" s="84">
        <f>FZM1362/FZL1362</f>
        <v>0</v>
      </c>
      <c r="FZO1362" s="84">
        <f>FZL1362-FZM1362</f>
        <v>1000000</v>
      </c>
      <c r="FZP1362" s="84">
        <f>SUM(FZP1359:FZP1360)</f>
        <v>2000000</v>
      </c>
      <c r="FZQ1362" s="84">
        <f>SUM(FZQ1359:FZQ1360)</f>
        <v>0</v>
      </c>
      <c r="FZR1362" s="84">
        <f>FZQ1362/FZP1362</f>
        <v>0</v>
      </c>
      <c r="FZS1362" s="84">
        <f>FZP1362-FZQ1362</f>
        <v>2000000</v>
      </c>
      <c r="FZT1362" s="84">
        <f>FZP1362+FZL1362</f>
        <v>3000000</v>
      </c>
      <c r="GAA1362" s="84" t="s">
        <v>5399</v>
      </c>
      <c r="GAB1362" s="84">
        <f>SUM(GAB1359:GAB1360)</f>
        <v>1000000</v>
      </c>
      <c r="GAC1362" s="84">
        <f>SUM(GAC1359:GAC1360)</f>
        <v>0</v>
      </c>
      <c r="GAD1362" s="84">
        <f>GAC1362/GAB1362</f>
        <v>0</v>
      </c>
      <c r="GAE1362" s="84">
        <f>GAB1362-GAC1362</f>
        <v>1000000</v>
      </c>
      <c r="GAF1362" s="84">
        <f>SUM(GAF1359:GAF1360)</f>
        <v>2000000</v>
      </c>
      <c r="GAG1362" s="84">
        <f>SUM(GAG1359:GAG1360)</f>
        <v>0</v>
      </c>
      <c r="GAH1362" s="84">
        <f>GAG1362/GAF1362</f>
        <v>0</v>
      </c>
      <c r="GAI1362" s="84">
        <f>GAF1362-GAG1362</f>
        <v>2000000</v>
      </c>
      <c r="GAJ1362" s="84">
        <f>GAF1362+GAB1362</f>
        <v>3000000</v>
      </c>
      <c r="GAQ1362" s="84" t="s">
        <v>5399</v>
      </c>
      <c r="GAR1362" s="84">
        <f>SUM(GAR1359:GAR1360)</f>
        <v>1000000</v>
      </c>
      <c r="GAS1362" s="84">
        <f>SUM(GAS1359:GAS1360)</f>
        <v>0</v>
      </c>
      <c r="GAT1362" s="84">
        <f>GAS1362/GAR1362</f>
        <v>0</v>
      </c>
      <c r="GAU1362" s="84">
        <f>GAR1362-GAS1362</f>
        <v>1000000</v>
      </c>
      <c r="GAV1362" s="84">
        <f>SUM(GAV1359:GAV1360)</f>
        <v>2000000</v>
      </c>
      <c r="GAW1362" s="84">
        <f>SUM(GAW1359:GAW1360)</f>
        <v>0</v>
      </c>
      <c r="GAX1362" s="84">
        <f>GAW1362/GAV1362</f>
        <v>0</v>
      </c>
      <c r="GAY1362" s="84">
        <f>GAV1362-GAW1362</f>
        <v>2000000</v>
      </c>
      <c r="GAZ1362" s="84">
        <f>GAV1362+GAR1362</f>
        <v>3000000</v>
      </c>
      <c r="GBG1362" s="84" t="s">
        <v>5399</v>
      </c>
      <c r="GBH1362" s="84">
        <f>SUM(GBH1359:GBH1360)</f>
        <v>1000000</v>
      </c>
      <c r="GBI1362" s="84">
        <f>SUM(GBI1359:GBI1360)</f>
        <v>0</v>
      </c>
      <c r="GBJ1362" s="84">
        <f>GBI1362/GBH1362</f>
        <v>0</v>
      </c>
      <c r="GBK1362" s="84">
        <f>GBH1362-GBI1362</f>
        <v>1000000</v>
      </c>
      <c r="GBL1362" s="84">
        <f>SUM(GBL1359:GBL1360)</f>
        <v>2000000</v>
      </c>
      <c r="GBM1362" s="84">
        <f>SUM(GBM1359:GBM1360)</f>
        <v>0</v>
      </c>
      <c r="GBN1362" s="84">
        <f>GBM1362/GBL1362</f>
        <v>0</v>
      </c>
      <c r="GBO1362" s="84">
        <f>GBL1362-GBM1362</f>
        <v>2000000</v>
      </c>
      <c r="GBP1362" s="84">
        <f>GBL1362+GBH1362</f>
        <v>3000000</v>
      </c>
      <c r="GBW1362" s="84" t="s">
        <v>5399</v>
      </c>
      <c r="GBX1362" s="84">
        <f>SUM(GBX1359:GBX1360)</f>
        <v>1000000</v>
      </c>
      <c r="GBY1362" s="84">
        <f>SUM(GBY1359:GBY1360)</f>
        <v>0</v>
      </c>
      <c r="GBZ1362" s="84">
        <f>GBY1362/GBX1362</f>
        <v>0</v>
      </c>
      <c r="GCA1362" s="84">
        <f>GBX1362-GBY1362</f>
        <v>1000000</v>
      </c>
      <c r="GCB1362" s="84">
        <f>SUM(GCB1359:GCB1360)</f>
        <v>2000000</v>
      </c>
      <c r="GCC1362" s="84">
        <f>SUM(GCC1359:GCC1360)</f>
        <v>0</v>
      </c>
      <c r="GCD1362" s="84">
        <f>GCC1362/GCB1362</f>
        <v>0</v>
      </c>
      <c r="GCE1362" s="84">
        <f>GCB1362-GCC1362</f>
        <v>2000000</v>
      </c>
      <c r="GCF1362" s="84">
        <f>GCB1362+GBX1362</f>
        <v>3000000</v>
      </c>
      <c r="GCM1362" s="84" t="s">
        <v>5399</v>
      </c>
      <c r="GCN1362" s="84">
        <f>SUM(GCN1359:GCN1360)</f>
        <v>1000000</v>
      </c>
      <c r="GCO1362" s="84">
        <f>SUM(GCO1359:GCO1360)</f>
        <v>0</v>
      </c>
      <c r="GCP1362" s="84">
        <f>GCO1362/GCN1362</f>
        <v>0</v>
      </c>
      <c r="GCQ1362" s="84">
        <f>GCN1362-GCO1362</f>
        <v>1000000</v>
      </c>
      <c r="GCR1362" s="84">
        <f>SUM(GCR1359:GCR1360)</f>
        <v>2000000</v>
      </c>
      <c r="GCS1362" s="84">
        <f>SUM(GCS1359:GCS1360)</f>
        <v>0</v>
      </c>
      <c r="GCT1362" s="84">
        <f>GCS1362/GCR1362</f>
        <v>0</v>
      </c>
      <c r="GCU1362" s="84">
        <f>GCR1362-GCS1362</f>
        <v>2000000</v>
      </c>
      <c r="GCV1362" s="84">
        <f>GCR1362+GCN1362</f>
        <v>3000000</v>
      </c>
      <c r="GDC1362" s="84" t="s">
        <v>5399</v>
      </c>
      <c r="GDD1362" s="84">
        <f>SUM(GDD1359:GDD1360)</f>
        <v>1000000</v>
      </c>
      <c r="GDE1362" s="84">
        <f>SUM(GDE1359:GDE1360)</f>
        <v>0</v>
      </c>
      <c r="GDF1362" s="84">
        <f>GDE1362/GDD1362</f>
        <v>0</v>
      </c>
      <c r="GDG1362" s="84">
        <f>GDD1362-GDE1362</f>
        <v>1000000</v>
      </c>
      <c r="GDH1362" s="84">
        <f>SUM(GDH1359:GDH1360)</f>
        <v>2000000</v>
      </c>
      <c r="GDI1362" s="84">
        <f>SUM(GDI1359:GDI1360)</f>
        <v>0</v>
      </c>
      <c r="GDJ1362" s="84">
        <f>GDI1362/GDH1362</f>
        <v>0</v>
      </c>
      <c r="GDK1362" s="84">
        <f>GDH1362-GDI1362</f>
        <v>2000000</v>
      </c>
      <c r="GDL1362" s="84">
        <f>GDH1362+GDD1362</f>
        <v>3000000</v>
      </c>
      <c r="GDS1362" s="84" t="s">
        <v>5399</v>
      </c>
      <c r="GDT1362" s="84">
        <f>SUM(GDT1359:GDT1360)</f>
        <v>1000000</v>
      </c>
      <c r="GDU1362" s="84">
        <f>SUM(GDU1359:GDU1360)</f>
        <v>0</v>
      </c>
      <c r="GDV1362" s="84">
        <f>GDU1362/GDT1362</f>
        <v>0</v>
      </c>
      <c r="GDW1362" s="84">
        <f>GDT1362-GDU1362</f>
        <v>1000000</v>
      </c>
      <c r="GDX1362" s="84">
        <f>SUM(GDX1359:GDX1360)</f>
        <v>2000000</v>
      </c>
      <c r="GDY1362" s="84">
        <f>SUM(GDY1359:GDY1360)</f>
        <v>0</v>
      </c>
      <c r="GDZ1362" s="84">
        <f>GDY1362/GDX1362</f>
        <v>0</v>
      </c>
      <c r="GEA1362" s="84">
        <f>GDX1362-GDY1362</f>
        <v>2000000</v>
      </c>
      <c r="GEB1362" s="84">
        <f>GDX1362+GDT1362</f>
        <v>3000000</v>
      </c>
      <c r="GEI1362" s="84" t="s">
        <v>5399</v>
      </c>
      <c r="GEJ1362" s="84">
        <f>SUM(GEJ1359:GEJ1360)</f>
        <v>1000000</v>
      </c>
      <c r="GEK1362" s="84">
        <f>SUM(GEK1359:GEK1360)</f>
        <v>0</v>
      </c>
      <c r="GEL1362" s="84">
        <f>GEK1362/GEJ1362</f>
        <v>0</v>
      </c>
      <c r="GEM1362" s="84">
        <f>GEJ1362-GEK1362</f>
        <v>1000000</v>
      </c>
      <c r="GEN1362" s="84">
        <f>SUM(GEN1359:GEN1360)</f>
        <v>2000000</v>
      </c>
      <c r="GEO1362" s="84">
        <f>SUM(GEO1359:GEO1360)</f>
        <v>0</v>
      </c>
      <c r="GEP1362" s="84">
        <f>GEO1362/GEN1362</f>
        <v>0</v>
      </c>
      <c r="GEQ1362" s="84">
        <f>GEN1362-GEO1362</f>
        <v>2000000</v>
      </c>
      <c r="GER1362" s="84">
        <f>GEN1362+GEJ1362</f>
        <v>3000000</v>
      </c>
      <c r="GEY1362" s="84" t="s">
        <v>5399</v>
      </c>
      <c r="GEZ1362" s="84">
        <f>SUM(GEZ1359:GEZ1360)</f>
        <v>1000000</v>
      </c>
      <c r="GFA1362" s="84">
        <f>SUM(GFA1359:GFA1360)</f>
        <v>0</v>
      </c>
      <c r="GFB1362" s="84">
        <f>GFA1362/GEZ1362</f>
        <v>0</v>
      </c>
      <c r="GFC1362" s="84">
        <f>GEZ1362-GFA1362</f>
        <v>1000000</v>
      </c>
      <c r="GFD1362" s="84">
        <f>SUM(GFD1359:GFD1360)</f>
        <v>2000000</v>
      </c>
      <c r="GFE1362" s="84">
        <f>SUM(GFE1359:GFE1360)</f>
        <v>0</v>
      </c>
      <c r="GFF1362" s="84">
        <f>GFE1362/GFD1362</f>
        <v>0</v>
      </c>
      <c r="GFG1362" s="84">
        <f>GFD1362-GFE1362</f>
        <v>2000000</v>
      </c>
      <c r="GFH1362" s="84">
        <f>GFD1362+GEZ1362</f>
        <v>3000000</v>
      </c>
      <c r="GFO1362" s="84" t="s">
        <v>5399</v>
      </c>
      <c r="GFP1362" s="84">
        <f>SUM(GFP1359:GFP1360)</f>
        <v>1000000</v>
      </c>
      <c r="GFQ1362" s="84">
        <f>SUM(GFQ1359:GFQ1360)</f>
        <v>0</v>
      </c>
      <c r="GFR1362" s="84">
        <f>GFQ1362/GFP1362</f>
        <v>0</v>
      </c>
      <c r="GFS1362" s="84">
        <f>GFP1362-GFQ1362</f>
        <v>1000000</v>
      </c>
      <c r="GFT1362" s="84">
        <f>SUM(GFT1359:GFT1360)</f>
        <v>2000000</v>
      </c>
      <c r="GFU1362" s="84">
        <f>SUM(GFU1359:GFU1360)</f>
        <v>0</v>
      </c>
      <c r="GFV1362" s="84">
        <f>GFU1362/GFT1362</f>
        <v>0</v>
      </c>
      <c r="GFW1362" s="84">
        <f>GFT1362-GFU1362</f>
        <v>2000000</v>
      </c>
      <c r="GFX1362" s="84">
        <f>GFT1362+GFP1362</f>
        <v>3000000</v>
      </c>
      <c r="GGE1362" s="84" t="s">
        <v>5399</v>
      </c>
      <c r="GGF1362" s="84">
        <f>SUM(GGF1359:GGF1360)</f>
        <v>1000000</v>
      </c>
      <c r="GGG1362" s="84">
        <f>SUM(GGG1359:GGG1360)</f>
        <v>0</v>
      </c>
      <c r="GGH1362" s="84">
        <f>GGG1362/GGF1362</f>
        <v>0</v>
      </c>
      <c r="GGI1362" s="84">
        <f>GGF1362-GGG1362</f>
        <v>1000000</v>
      </c>
      <c r="GGJ1362" s="84">
        <f>SUM(GGJ1359:GGJ1360)</f>
        <v>2000000</v>
      </c>
      <c r="GGK1362" s="84">
        <f>SUM(GGK1359:GGK1360)</f>
        <v>0</v>
      </c>
      <c r="GGL1362" s="84">
        <f>GGK1362/GGJ1362</f>
        <v>0</v>
      </c>
      <c r="GGM1362" s="84">
        <f>GGJ1362-GGK1362</f>
        <v>2000000</v>
      </c>
      <c r="GGN1362" s="84">
        <f>GGJ1362+GGF1362</f>
        <v>3000000</v>
      </c>
      <c r="GGU1362" s="84" t="s">
        <v>5399</v>
      </c>
      <c r="GGV1362" s="84">
        <f>SUM(GGV1359:GGV1360)</f>
        <v>1000000</v>
      </c>
      <c r="GGW1362" s="84">
        <f>SUM(GGW1359:GGW1360)</f>
        <v>0</v>
      </c>
      <c r="GGX1362" s="84">
        <f>GGW1362/GGV1362</f>
        <v>0</v>
      </c>
      <c r="GGY1362" s="84">
        <f>GGV1362-GGW1362</f>
        <v>1000000</v>
      </c>
      <c r="GGZ1362" s="84">
        <f>SUM(GGZ1359:GGZ1360)</f>
        <v>2000000</v>
      </c>
      <c r="GHA1362" s="84">
        <f>SUM(GHA1359:GHA1360)</f>
        <v>0</v>
      </c>
      <c r="GHB1362" s="84">
        <f>GHA1362/GGZ1362</f>
        <v>0</v>
      </c>
      <c r="GHC1362" s="84">
        <f>GGZ1362-GHA1362</f>
        <v>2000000</v>
      </c>
      <c r="GHD1362" s="84">
        <f>GGZ1362+GGV1362</f>
        <v>3000000</v>
      </c>
      <c r="GHK1362" s="84" t="s">
        <v>5399</v>
      </c>
      <c r="GHL1362" s="84">
        <f>SUM(GHL1359:GHL1360)</f>
        <v>1000000</v>
      </c>
      <c r="GHM1362" s="84">
        <f>SUM(GHM1359:GHM1360)</f>
        <v>0</v>
      </c>
      <c r="GHN1362" s="84">
        <f>GHM1362/GHL1362</f>
        <v>0</v>
      </c>
      <c r="GHO1362" s="84">
        <f>GHL1362-GHM1362</f>
        <v>1000000</v>
      </c>
      <c r="GHP1362" s="84">
        <f>SUM(GHP1359:GHP1360)</f>
        <v>2000000</v>
      </c>
      <c r="GHQ1362" s="84">
        <f>SUM(GHQ1359:GHQ1360)</f>
        <v>0</v>
      </c>
      <c r="GHR1362" s="84">
        <f>GHQ1362/GHP1362</f>
        <v>0</v>
      </c>
      <c r="GHS1362" s="84">
        <f>GHP1362-GHQ1362</f>
        <v>2000000</v>
      </c>
      <c r="GHT1362" s="84">
        <f>GHP1362+GHL1362</f>
        <v>3000000</v>
      </c>
      <c r="GIA1362" s="84" t="s">
        <v>5399</v>
      </c>
      <c r="GIB1362" s="84">
        <f>SUM(GIB1359:GIB1360)</f>
        <v>1000000</v>
      </c>
      <c r="GIC1362" s="84">
        <f>SUM(GIC1359:GIC1360)</f>
        <v>0</v>
      </c>
      <c r="GID1362" s="84">
        <f>GIC1362/GIB1362</f>
        <v>0</v>
      </c>
      <c r="GIE1362" s="84">
        <f>GIB1362-GIC1362</f>
        <v>1000000</v>
      </c>
      <c r="GIF1362" s="84">
        <f>SUM(GIF1359:GIF1360)</f>
        <v>2000000</v>
      </c>
      <c r="GIG1362" s="84">
        <f>SUM(GIG1359:GIG1360)</f>
        <v>0</v>
      </c>
      <c r="GIH1362" s="84">
        <f>GIG1362/GIF1362</f>
        <v>0</v>
      </c>
      <c r="GII1362" s="84">
        <f>GIF1362-GIG1362</f>
        <v>2000000</v>
      </c>
      <c r="GIJ1362" s="84">
        <f>GIF1362+GIB1362</f>
        <v>3000000</v>
      </c>
      <c r="GIQ1362" s="84" t="s">
        <v>5399</v>
      </c>
      <c r="GIR1362" s="84">
        <f>SUM(GIR1359:GIR1360)</f>
        <v>1000000</v>
      </c>
      <c r="GIS1362" s="84">
        <f>SUM(GIS1359:GIS1360)</f>
        <v>0</v>
      </c>
      <c r="GIT1362" s="84">
        <f>GIS1362/GIR1362</f>
        <v>0</v>
      </c>
      <c r="GIU1362" s="84">
        <f>GIR1362-GIS1362</f>
        <v>1000000</v>
      </c>
      <c r="GIV1362" s="84">
        <f>SUM(GIV1359:GIV1360)</f>
        <v>2000000</v>
      </c>
      <c r="GIW1362" s="84">
        <f>SUM(GIW1359:GIW1360)</f>
        <v>0</v>
      </c>
      <c r="GIX1362" s="84">
        <f>GIW1362/GIV1362</f>
        <v>0</v>
      </c>
      <c r="GIY1362" s="84">
        <f>GIV1362-GIW1362</f>
        <v>2000000</v>
      </c>
      <c r="GIZ1362" s="84">
        <f>GIV1362+GIR1362</f>
        <v>3000000</v>
      </c>
      <c r="GJG1362" s="84" t="s">
        <v>5399</v>
      </c>
      <c r="GJH1362" s="84">
        <f>SUM(GJH1359:GJH1360)</f>
        <v>1000000</v>
      </c>
      <c r="GJI1362" s="84">
        <f>SUM(GJI1359:GJI1360)</f>
        <v>0</v>
      </c>
      <c r="GJJ1362" s="84">
        <f>GJI1362/GJH1362</f>
        <v>0</v>
      </c>
      <c r="GJK1362" s="84">
        <f>GJH1362-GJI1362</f>
        <v>1000000</v>
      </c>
      <c r="GJL1362" s="84">
        <f>SUM(GJL1359:GJL1360)</f>
        <v>2000000</v>
      </c>
      <c r="GJM1362" s="84">
        <f>SUM(GJM1359:GJM1360)</f>
        <v>0</v>
      </c>
      <c r="GJN1362" s="84">
        <f>GJM1362/GJL1362</f>
        <v>0</v>
      </c>
      <c r="GJO1362" s="84">
        <f>GJL1362-GJM1362</f>
        <v>2000000</v>
      </c>
      <c r="GJP1362" s="84">
        <f>GJL1362+GJH1362</f>
        <v>3000000</v>
      </c>
      <c r="GJW1362" s="84" t="s">
        <v>5399</v>
      </c>
      <c r="GJX1362" s="84">
        <f>SUM(GJX1359:GJX1360)</f>
        <v>1000000</v>
      </c>
      <c r="GJY1362" s="84">
        <f>SUM(GJY1359:GJY1360)</f>
        <v>0</v>
      </c>
      <c r="GJZ1362" s="84">
        <f>GJY1362/GJX1362</f>
        <v>0</v>
      </c>
      <c r="GKA1362" s="84">
        <f>GJX1362-GJY1362</f>
        <v>1000000</v>
      </c>
      <c r="GKB1362" s="84">
        <f>SUM(GKB1359:GKB1360)</f>
        <v>2000000</v>
      </c>
      <c r="GKC1362" s="84">
        <f>SUM(GKC1359:GKC1360)</f>
        <v>0</v>
      </c>
      <c r="GKD1362" s="84">
        <f>GKC1362/GKB1362</f>
        <v>0</v>
      </c>
      <c r="GKE1362" s="84">
        <f>GKB1362-GKC1362</f>
        <v>2000000</v>
      </c>
      <c r="GKF1362" s="84">
        <f>GKB1362+GJX1362</f>
        <v>3000000</v>
      </c>
      <c r="GKM1362" s="84" t="s">
        <v>5399</v>
      </c>
      <c r="GKN1362" s="84">
        <f>SUM(GKN1359:GKN1360)</f>
        <v>1000000</v>
      </c>
      <c r="GKO1362" s="84">
        <f>SUM(GKO1359:GKO1360)</f>
        <v>0</v>
      </c>
      <c r="GKP1362" s="84">
        <f>GKO1362/GKN1362</f>
        <v>0</v>
      </c>
      <c r="GKQ1362" s="84">
        <f>GKN1362-GKO1362</f>
        <v>1000000</v>
      </c>
      <c r="GKR1362" s="84">
        <f>SUM(GKR1359:GKR1360)</f>
        <v>2000000</v>
      </c>
      <c r="GKS1362" s="84">
        <f>SUM(GKS1359:GKS1360)</f>
        <v>0</v>
      </c>
      <c r="GKT1362" s="84">
        <f>GKS1362/GKR1362</f>
        <v>0</v>
      </c>
      <c r="GKU1362" s="84">
        <f>GKR1362-GKS1362</f>
        <v>2000000</v>
      </c>
      <c r="GKV1362" s="84">
        <f>GKR1362+GKN1362</f>
        <v>3000000</v>
      </c>
      <c r="GLC1362" s="84" t="s">
        <v>5399</v>
      </c>
      <c r="GLD1362" s="84">
        <f>SUM(GLD1359:GLD1360)</f>
        <v>1000000</v>
      </c>
      <c r="GLE1362" s="84">
        <f>SUM(GLE1359:GLE1360)</f>
        <v>0</v>
      </c>
      <c r="GLF1362" s="84">
        <f>GLE1362/GLD1362</f>
        <v>0</v>
      </c>
      <c r="GLG1362" s="84">
        <f>GLD1362-GLE1362</f>
        <v>1000000</v>
      </c>
      <c r="GLH1362" s="84">
        <f>SUM(GLH1359:GLH1360)</f>
        <v>2000000</v>
      </c>
      <c r="GLI1362" s="84">
        <f>SUM(GLI1359:GLI1360)</f>
        <v>0</v>
      </c>
      <c r="GLJ1362" s="84">
        <f>GLI1362/GLH1362</f>
        <v>0</v>
      </c>
      <c r="GLK1362" s="84">
        <f>GLH1362-GLI1362</f>
        <v>2000000</v>
      </c>
      <c r="GLL1362" s="84">
        <f>GLH1362+GLD1362</f>
        <v>3000000</v>
      </c>
      <c r="GLS1362" s="84" t="s">
        <v>5399</v>
      </c>
      <c r="GLT1362" s="84">
        <f>SUM(GLT1359:GLT1360)</f>
        <v>1000000</v>
      </c>
      <c r="GLU1362" s="84">
        <f>SUM(GLU1359:GLU1360)</f>
        <v>0</v>
      </c>
      <c r="GLV1362" s="84">
        <f>GLU1362/GLT1362</f>
        <v>0</v>
      </c>
      <c r="GLW1362" s="84">
        <f>GLT1362-GLU1362</f>
        <v>1000000</v>
      </c>
      <c r="GLX1362" s="84">
        <f>SUM(GLX1359:GLX1360)</f>
        <v>2000000</v>
      </c>
      <c r="GLY1362" s="84">
        <f>SUM(GLY1359:GLY1360)</f>
        <v>0</v>
      </c>
      <c r="GLZ1362" s="84">
        <f>GLY1362/GLX1362</f>
        <v>0</v>
      </c>
      <c r="GMA1362" s="84">
        <f>GLX1362-GLY1362</f>
        <v>2000000</v>
      </c>
      <c r="GMB1362" s="84">
        <f>GLX1362+GLT1362</f>
        <v>3000000</v>
      </c>
      <c r="GMI1362" s="84" t="s">
        <v>5399</v>
      </c>
      <c r="GMJ1362" s="84">
        <f>SUM(GMJ1359:GMJ1360)</f>
        <v>1000000</v>
      </c>
      <c r="GMK1362" s="84">
        <f>SUM(GMK1359:GMK1360)</f>
        <v>0</v>
      </c>
      <c r="GML1362" s="84">
        <f>GMK1362/GMJ1362</f>
        <v>0</v>
      </c>
      <c r="GMM1362" s="84">
        <f>GMJ1362-GMK1362</f>
        <v>1000000</v>
      </c>
      <c r="GMN1362" s="84">
        <f>SUM(GMN1359:GMN1360)</f>
        <v>2000000</v>
      </c>
      <c r="GMO1362" s="84">
        <f>SUM(GMO1359:GMO1360)</f>
        <v>0</v>
      </c>
      <c r="GMP1362" s="84">
        <f>GMO1362/GMN1362</f>
        <v>0</v>
      </c>
      <c r="GMQ1362" s="84">
        <f>GMN1362-GMO1362</f>
        <v>2000000</v>
      </c>
      <c r="GMR1362" s="84">
        <f>GMN1362+GMJ1362</f>
        <v>3000000</v>
      </c>
      <c r="GMY1362" s="84" t="s">
        <v>5399</v>
      </c>
      <c r="GMZ1362" s="84">
        <f>SUM(GMZ1359:GMZ1360)</f>
        <v>1000000</v>
      </c>
      <c r="GNA1362" s="84">
        <f>SUM(GNA1359:GNA1360)</f>
        <v>0</v>
      </c>
      <c r="GNB1362" s="84">
        <f>GNA1362/GMZ1362</f>
        <v>0</v>
      </c>
      <c r="GNC1362" s="84">
        <f>GMZ1362-GNA1362</f>
        <v>1000000</v>
      </c>
      <c r="GND1362" s="84">
        <f>SUM(GND1359:GND1360)</f>
        <v>2000000</v>
      </c>
      <c r="GNE1362" s="84">
        <f>SUM(GNE1359:GNE1360)</f>
        <v>0</v>
      </c>
      <c r="GNF1362" s="84">
        <f>GNE1362/GND1362</f>
        <v>0</v>
      </c>
      <c r="GNG1362" s="84">
        <f>GND1362-GNE1362</f>
        <v>2000000</v>
      </c>
      <c r="GNH1362" s="84">
        <f>GND1362+GMZ1362</f>
        <v>3000000</v>
      </c>
      <c r="GNO1362" s="84" t="s">
        <v>5399</v>
      </c>
      <c r="GNP1362" s="84">
        <f>SUM(GNP1359:GNP1360)</f>
        <v>1000000</v>
      </c>
      <c r="GNQ1362" s="84">
        <f>SUM(GNQ1359:GNQ1360)</f>
        <v>0</v>
      </c>
      <c r="GNR1362" s="84">
        <f>GNQ1362/GNP1362</f>
        <v>0</v>
      </c>
      <c r="GNS1362" s="84">
        <f>GNP1362-GNQ1362</f>
        <v>1000000</v>
      </c>
      <c r="GNT1362" s="84">
        <f>SUM(GNT1359:GNT1360)</f>
        <v>2000000</v>
      </c>
      <c r="GNU1362" s="84">
        <f>SUM(GNU1359:GNU1360)</f>
        <v>0</v>
      </c>
      <c r="GNV1362" s="84">
        <f>GNU1362/GNT1362</f>
        <v>0</v>
      </c>
      <c r="GNW1362" s="84">
        <f>GNT1362-GNU1362</f>
        <v>2000000</v>
      </c>
      <c r="GNX1362" s="84">
        <f>GNT1362+GNP1362</f>
        <v>3000000</v>
      </c>
      <c r="GOE1362" s="84" t="s">
        <v>5399</v>
      </c>
      <c r="GOF1362" s="84">
        <f>SUM(GOF1359:GOF1360)</f>
        <v>1000000</v>
      </c>
      <c r="GOG1362" s="84">
        <f>SUM(GOG1359:GOG1360)</f>
        <v>0</v>
      </c>
      <c r="GOH1362" s="84">
        <f>GOG1362/GOF1362</f>
        <v>0</v>
      </c>
      <c r="GOI1362" s="84">
        <f>GOF1362-GOG1362</f>
        <v>1000000</v>
      </c>
      <c r="GOJ1362" s="84">
        <f>SUM(GOJ1359:GOJ1360)</f>
        <v>2000000</v>
      </c>
      <c r="GOK1362" s="84">
        <f>SUM(GOK1359:GOK1360)</f>
        <v>0</v>
      </c>
      <c r="GOL1362" s="84">
        <f>GOK1362/GOJ1362</f>
        <v>0</v>
      </c>
      <c r="GOM1362" s="84">
        <f>GOJ1362-GOK1362</f>
        <v>2000000</v>
      </c>
      <c r="GON1362" s="84">
        <f>GOJ1362+GOF1362</f>
        <v>3000000</v>
      </c>
      <c r="GOU1362" s="84" t="s">
        <v>5399</v>
      </c>
      <c r="GOV1362" s="84">
        <f>SUM(GOV1359:GOV1360)</f>
        <v>1000000</v>
      </c>
      <c r="GOW1362" s="84">
        <f>SUM(GOW1359:GOW1360)</f>
        <v>0</v>
      </c>
      <c r="GOX1362" s="84">
        <f>GOW1362/GOV1362</f>
        <v>0</v>
      </c>
      <c r="GOY1362" s="84">
        <f>GOV1362-GOW1362</f>
        <v>1000000</v>
      </c>
      <c r="GOZ1362" s="84">
        <f>SUM(GOZ1359:GOZ1360)</f>
        <v>2000000</v>
      </c>
      <c r="GPA1362" s="84">
        <f>SUM(GPA1359:GPA1360)</f>
        <v>0</v>
      </c>
      <c r="GPB1362" s="84">
        <f>GPA1362/GOZ1362</f>
        <v>0</v>
      </c>
      <c r="GPC1362" s="84">
        <f>GOZ1362-GPA1362</f>
        <v>2000000</v>
      </c>
      <c r="GPD1362" s="84">
        <f>GOZ1362+GOV1362</f>
        <v>3000000</v>
      </c>
      <c r="GPK1362" s="84" t="s">
        <v>5399</v>
      </c>
      <c r="GPL1362" s="84">
        <f>SUM(GPL1359:GPL1360)</f>
        <v>1000000</v>
      </c>
      <c r="GPM1362" s="84">
        <f>SUM(GPM1359:GPM1360)</f>
        <v>0</v>
      </c>
      <c r="GPN1362" s="84">
        <f>GPM1362/GPL1362</f>
        <v>0</v>
      </c>
      <c r="GPO1362" s="84">
        <f>GPL1362-GPM1362</f>
        <v>1000000</v>
      </c>
      <c r="GPP1362" s="84">
        <f>SUM(GPP1359:GPP1360)</f>
        <v>2000000</v>
      </c>
      <c r="GPQ1362" s="84">
        <f>SUM(GPQ1359:GPQ1360)</f>
        <v>0</v>
      </c>
      <c r="GPR1362" s="84">
        <f>GPQ1362/GPP1362</f>
        <v>0</v>
      </c>
      <c r="GPS1362" s="84">
        <f>GPP1362-GPQ1362</f>
        <v>2000000</v>
      </c>
      <c r="GPT1362" s="84">
        <f>GPP1362+GPL1362</f>
        <v>3000000</v>
      </c>
      <c r="GQA1362" s="84" t="s">
        <v>5399</v>
      </c>
      <c r="GQB1362" s="84">
        <f>SUM(GQB1359:GQB1360)</f>
        <v>1000000</v>
      </c>
      <c r="GQC1362" s="84">
        <f>SUM(GQC1359:GQC1360)</f>
        <v>0</v>
      </c>
      <c r="GQD1362" s="84">
        <f>GQC1362/GQB1362</f>
        <v>0</v>
      </c>
      <c r="GQE1362" s="84">
        <f>GQB1362-GQC1362</f>
        <v>1000000</v>
      </c>
      <c r="GQF1362" s="84">
        <f>SUM(GQF1359:GQF1360)</f>
        <v>2000000</v>
      </c>
      <c r="GQG1362" s="84">
        <f>SUM(GQG1359:GQG1360)</f>
        <v>0</v>
      </c>
      <c r="GQH1362" s="84">
        <f>GQG1362/GQF1362</f>
        <v>0</v>
      </c>
      <c r="GQI1362" s="84">
        <f>GQF1362-GQG1362</f>
        <v>2000000</v>
      </c>
      <c r="GQJ1362" s="84">
        <f>GQF1362+GQB1362</f>
        <v>3000000</v>
      </c>
      <c r="GQQ1362" s="84" t="s">
        <v>5399</v>
      </c>
      <c r="GQR1362" s="84">
        <f>SUM(GQR1359:GQR1360)</f>
        <v>1000000</v>
      </c>
      <c r="GQS1362" s="84">
        <f>SUM(GQS1359:GQS1360)</f>
        <v>0</v>
      </c>
      <c r="GQT1362" s="84">
        <f>GQS1362/GQR1362</f>
        <v>0</v>
      </c>
      <c r="GQU1362" s="84">
        <f>GQR1362-GQS1362</f>
        <v>1000000</v>
      </c>
      <c r="GQV1362" s="84">
        <f>SUM(GQV1359:GQV1360)</f>
        <v>2000000</v>
      </c>
      <c r="GQW1362" s="84">
        <f>SUM(GQW1359:GQW1360)</f>
        <v>0</v>
      </c>
      <c r="GQX1362" s="84">
        <f>GQW1362/GQV1362</f>
        <v>0</v>
      </c>
      <c r="GQY1362" s="84">
        <f>GQV1362-GQW1362</f>
        <v>2000000</v>
      </c>
      <c r="GQZ1362" s="84">
        <f>GQV1362+GQR1362</f>
        <v>3000000</v>
      </c>
      <c r="GRG1362" s="84" t="s">
        <v>5399</v>
      </c>
      <c r="GRH1362" s="84">
        <f>SUM(GRH1359:GRH1360)</f>
        <v>1000000</v>
      </c>
      <c r="GRI1362" s="84">
        <f>SUM(GRI1359:GRI1360)</f>
        <v>0</v>
      </c>
      <c r="GRJ1362" s="84">
        <f>GRI1362/GRH1362</f>
        <v>0</v>
      </c>
      <c r="GRK1362" s="84">
        <f>GRH1362-GRI1362</f>
        <v>1000000</v>
      </c>
      <c r="GRL1362" s="84">
        <f>SUM(GRL1359:GRL1360)</f>
        <v>2000000</v>
      </c>
      <c r="GRM1362" s="84">
        <f>SUM(GRM1359:GRM1360)</f>
        <v>0</v>
      </c>
      <c r="GRN1362" s="84">
        <f>GRM1362/GRL1362</f>
        <v>0</v>
      </c>
      <c r="GRO1362" s="84">
        <f>GRL1362-GRM1362</f>
        <v>2000000</v>
      </c>
      <c r="GRP1362" s="84">
        <f>GRL1362+GRH1362</f>
        <v>3000000</v>
      </c>
      <c r="GRW1362" s="84" t="s">
        <v>5399</v>
      </c>
      <c r="GRX1362" s="84">
        <f>SUM(GRX1359:GRX1360)</f>
        <v>1000000</v>
      </c>
      <c r="GRY1362" s="84">
        <f>SUM(GRY1359:GRY1360)</f>
        <v>0</v>
      </c>
      <c r="GRZ1362" s="84">
        <f>GRY1362/GRX1362</f>
        <v>0</v>
      </c>
      <c r="GSA1362" s="84">
        <f>GRX1362-GRY1362</f>
        <v>1000000</v>
      </c>
      <c r="GSB1362" s="84">
        <f>SUM(GSB1359:GSB1360)</f>
        <v>2000000</v>
      </c>
      <c r="GSC1362" s="84">
        <f>SUM(GSC1359:GSC1360)</f>
        <v>0</v>
      </c>
      <c r="GSD1362" s="84">
        <f>GSC1362/GSB1362</f>
        <v>0</v>
      </c>
      <c r="GSE1362" s="84">
        <f>GSB1362-GSC1362</f>
        <v>2000000</v>
      </c>
      <c r="GSF1362" s="84">
        <f>GSB1362+GRX1362</f>
        <v>3000000</v>
      </c>
      <c r="GSM1362" s="84" t="s">
        <v>5399</v>
      </c>
      <c r="GSN1362" s="84">
        <f>SUM(GSN1359:GSN1360)</f>
        <v>1000000</v>
      </c>
      <c r="GSO1362" s="84">
        <f>SUM(GSO1359:GSO1360)</f>
        <v>0</v>
      </c>
      <c r="GSP1362" s="84">
        <f>GSO1362/GSN1362</f>
        <v>0</v>
      </c>
      <c r="GSQ1362" s="84">
        <f>GSN1362-GSO1362</f>
        <v>1000000</v>
      </c>
      <c r="GSR1362" s="84">
        <f>SUM(GSR1359:GSR1360)</f>
        <v>2000000</v>
      </c>
      <c r="GSS1362" s="84">
        <f>SUM(GSS1359:GSS1360)</f>
        <v>0</v>
      </c>
      <c r="GST1362" s="84">
        <f>GSS1362/GSR1362</f>
        <v>0</v>
      </c>
      <c r="GSU1362" s="84">
        <f>GSR1362-GSS1362</f>
        <v>2000000</v>
      </c>
      <c r="GSV1362" s="84">
        <f>GSR1362+GSN1362</f>
        <v>3000000</v>
      </c>
      <c r="GTC1362" s="84" t="s">
        <v>5399</v>
      </c>
      <c r="GTD1362" s="84">
        <f>SUM(GTD1359:GTD1360)</f>
        <v>1000000</v>
      </c>
      <c r="GTE1362" s="84">
        <f>SUM(GTE1359:GTE1360)</f>
        <v>0</v>
      </c>
      <c r="GTF1362" s="84">
        <f>GTE1362/GTD1362</f>
        <v>0</v>
      </c>
      <c r="GTG1362" s="84">
        <f>GTD1362-GTE1362</f>
        <v>1000000</v>
      </c>
      <c r="GTH1362" s="84">
        <f>SUM(GTH1359:GTH1360)</f>
        <v>2000000</v>
      </c>
      <c r="GTI1362" s="84">
        <f>SUM(GTI1359:GTI1360)</f>
        <v>0</v>
      </c>
      <c r="GTJ1362" s="84">
        <f>GTI1362/GTH1362</f>
        <v>0</v>
      </c>
      <c r="GTK1362" s="84">
        <f>GTH1362-GTI1362</f>
        <v>2000000</v>
      </c>
      <c r="GTL1362" s="84">
        <f>GTH1362+GTD1362</f>
        <v>3000000</v>
      </c>
      <c r="GTS1362" s="84" t="s">
        <v>5399</v>
      </c>
      <c r="GTT1362" s="84">
        <f>SUM(GTT1359:GTT1360)</f>
        <v>1000000</v>
      </c>
      <c r="GTU1362" s="84">
        <f>SUM(GTU1359:GTU1360)</f>
        <v>0</v>
      </c>
      <c r="GTV1362" s="84">
        <f>GTU1362/GTT1362</f>
        <v>0</v>
      </c>
      <c r="GTW1362" s="84">
        <f>GTT1362-GTU1362</f>
        <v>1000000</v>
      </c>
      <c r="GTX1362" s="84">
        <f>SUM(GTX1359:GTX1360)</f>
        <v>2000000</v>
      </c>
      <c r="GTY1362" s="84">
        <f>SUM(GTY1359:GTY1360)</f>
        <v>0</v>
      </c>
      <c r="GTZ1362" s="84">
        <f>GTY1362/GTX1362</f>
        <v>0</v>
      </c>
      <c r="GUA1362" s="84">
        <f>GTX1362-GTY1362</f>
        <v>2000000</v>
      </c>
      <c r="GUB1362" s="84">
        <f>GTX1362+GTT1362</f>
        <v>3000000</v>
      </c>
      <c r="GUI1362" s="84" t="s">
        <v>5399</v>
      </c>
      <c r="GUJ1362" s="84">
        <f>SUM(GUJ1359:GUJ1360)</f>
        <v>1000000</v>
      </c>
      <c r="GUK1362" s="84">
        <f>SUM(GUK1359:GUK1360)</f>
        <v>0</v>
      </c>
      <c r="GUL1362" s="84">
        <f>GUK1362/GUJ1362</f>
        <v>0</v>
      </c>
      <c r="GUM1362" s="84">
        <f>GUJ1362-GUK1362</f>
        <v>1000000</v>
      </c>
      <c r="GUN1362" s="84">
        <f>SUM(GUN1359:GUN1360)</f>
        <v>2000000</v>
      </c>
      <c r="GUO1362" s="84">
        <f>SUM(GUO1359:GUO1360)</f>
        <v>0</v>
      </c>
      <c r="GUP1362" s="84">
        <f>GUO1362/GUN1362</f>
        <v>0</v>
      </c>
      <c r="GUQ1362" s="84">
        <f>GUN1362-GUO1362</f>
        <v>2000000</v>
      </c>
      <c r="GUR1362" s="84">
        <f>GUN1362+GUJ1362</f>
        <v>3000000</v>
      </c>
      <c r="GUY1362" s="84" t="s">
        <v>5399</v>
      </c>
      <c r="GUZ1362" s="84">
        <f>SUM(GUZ1359:GUZ1360)</f>
        <v>1000000</v>
      </c>
      <c r="GVA1362" s="84">
        <f>SUM(GVA1359:GVA1360)</f>
        <v>0</v>
      </c>
      <c r="GVB1362" s="84">
        <f>GVA1362/GUZ1362</f>
        <v>0</v>
      </c>
      <c r="GVC1362" s="84">
        <f>GUZ1362-GVA1362</f>
        <v>1000000</v>
      </c>
      <c r="GVD1362" s="84">
        <f>SUM(GVD1359:GVD1360)</f>
        <v>2000000</v>
      </c>
      <c r="GVE1362" s="84">
        <f>SUM(GVE1359:GVE1360)</f>
        <v>0</v>
      </c>
      <c r="GVF1362" s="84">
        <f>GVE1362/GVD1362</f>
        <v>0</v>
      </c>
      <c r="GVG1362" s="84">
        <f>GVD1362-GVE1362</f>
        <v>2000000</v>
      </c>
      <c r="GVH1362" s="84">
        <f>GVD1362+GUZ1362</f>
        <v>3000000</v>
      </c>
      <c r="GVO1362" s="84" t="s">
        <v>5399</v>
      </c>
      <c r="GVP1362" s="84">
        <f>SUM(GVP1359:GVP1360)</f>
        <v>1000000</v>
      </c>
      <c r="GVQ1362" s="84">
        <f>SUM(GVQ1359:GVQ1360)</f>
        <v>0</v>
      </c>
      <c r="GVR1362" s="84">
        <f>GVQ1362/GVP1362</f>
        <v>0</v>
      </c>
      <c r="GVS1362" s="84">
        <f>GVP1362-GVQ1362</f>
        <v>1000000</v>
      </c>
      <c r="GVT1362" s="84">
        <f>SUM(GVT1359:GVT1360)</f>
        <v>2000000</v>
      </c>
      <c r="GVU1362" s="84">
        <f>SUM(GVU1359:GVU1360)</f>
        <v>0</v>
      </c>
      <c r="GVV1362" s="84">
        <f>GVU1362/GVT1362</f>
        <v>0</v>
      </c>
      <c r="GVW1362" s="84">
        <f>GVT1362-GVU1362</f>
        <v>2000000</v>
      </c>
      <c r="GVX1362" s="84">
        <f>GVT1362+GVP1362</f>
        <v>3000000</v>
      </c>
      <c r="GWE1362" s="84" t="s">
        <v>5399</v>
      </c>
      <c r="GWF1362" s="84">
        <f>SUM(GWF1359:GWF1360)</f>
        <v>1000000</v>
      </c>
      <c r="GWG1362" s="84">
        <f>SUM(GWG1359:GWG1360)</f>
        <v>0</v>
      </c>
      <c r="GWH1362" s="84">
        <f>GWG1362/GWF1362</f>
        <v>0</v>
      </c>
      <c r="GWI1362" s="84">
        <f>GWF1362-GWG1362</f>
        <v>1000000</v>
      </c>
      <c r="GWJ1362" s="84">
        <f>SUM(GWJ1359:GWJ1360)</f>
        <v>2000000</v>
      </c>
      <c r="GWK1362" s="84">
        <f>SUM(GWK1359:GWK1360)</f>
        <v>0</v>
      </c>
      <c r="GWL1362" s="84">
        <f>GWK1362/GWJ1362</f>
        <v>0</v>
      </c>
      <c r="GWM1362" s="84">
        <f>GWJ1362-GWK1362</f>
        <v>2000000</v>
      </c>
      <c r="GWN1362" s="84">
        <f>GWJ1362+GWF1362</f>
        <v>3000000</v>
      </c>
      <c r="GWU1362" s="84" t="s">
        <v>5399</v>
      </c>
      <c r="GWV1362" s="84">
        <f>SUM(GWV1359:GWV1360)</f>
        <v>1000000</v>
      </c>
      <c r="GWW1362" s="84">
        <f>SUM(GWW1359:GWW1360)</f>
        <v>0</v>
      </c>
      <c r="GWX1362" s="84">
        <f>GWW1362/GWV1362</f>
        <v>0</v>
      </c>
      <c r="GWY1362" s="84">
        <f>GWV1362-GWW1362</f>
        <v>1000000</v>
      </c>
      <c r="GWZ1362" s="84">
        <f>SUM(GWZ1359:GWZ1360)</f>
        <v>2000000</v>
      </c>
      <c r="GXA1362" s="84">
        <f>SUM(GXA1359:GXA1360)</f>
        <v>0</v>
      </c>
      <c r="GXB1362" s="84">
        <f>GXA1362/GWZ1362</f>
        <v>0</v>
      </c>
      <c r="GXC1362" s="84">
        <f>GWZ1362-GXA1362</f>
        <v>2000000</v>
      </c>
      <c r="GXD1362" s="84">
        <f>GWZ1362+GWV1362</f>
        <v>3000000</v>
      </c>
      <c r="GXK1362" s="84" t="s">
        <v>5399</v>
      </c>
      <c r="GXL1362" s="84">
        <f>SUM(GXL1359:GXL1360)</f>
        <v>1000000</v>
      </c>
      <c r="GXM1362" s="84">
        <f>SUM(GXM1359:GXM1360)</f>
        <v>0</v>
      </c>
      <c r="GXN1362" s="84">
        <f>GXM1362/GXL1362</f>
        <v>0</v>
      </c>
      <c r="GXO1362" s="84">
        <f>GXL1362-GXM1362</f>
        <v>1000000</v>
      </c>
      <c r="GXP1362" s="84">
        <f>SUM(GXP1359:GXP1360)</f>
        <v>2000000</v>
      </c>
      <c r="GXQ1362" s="84">
        <f>SUM(GXQ1359:GXQ1360)</f>
        <v>0</v>
      </c>
      <c r="GXR1362" s="84">
        <f>GXQ1362/GXP1362</f>
        <v>0</v>
      </c>
      <c r="GXS1362" s="84">
        <f>GXP1362-GXQ1362</f>
        <v>2000000</v>
      </c>
      <c r="GXT1362" s="84">
        <f>GXP1362+GXL1362</f>
        <v>3000000</v>
      </c>
      <c r="GYA1362" s="84" t="s">
        <v>5399</v>
      </c>
      <c r="GYB1362" s="84">
        <f>SUM(GYB1359:GYB1360)</f>
        <v>1000000</v>
      </c>
      <c r="GYC1362" s="84">
        <f>SUM(GYC1359:GYC1360)</f>
        <v>0</v>
      </c>
      <c r="GYD1362" s="84">
        <f>GYC1362/GYB1362</f>
        <v>0</v>
      </c>
      <c r="GYE1362" s="84">
        <f>GYB1362-GYC1362</f>
        <v>1000000</v>
      </c>
      <c r="GYF1362" s="84">
        <f>SUM(GYF1359:GYF1360)</f>
        <v>2000000</v>
      </c>
      <c r="GYG1362" s="84">
        <f>SUM(GYG1359:GYG1360)</f>
        <v>0</v>
      </c>
      <c r="GYH1362" s="84">
        <f>GYG1362/GYF1362</f>
        <v>0</v>
      </c>
      <c r="GYI1362" s="84">
        <f>GYF1362-GYG1362</f>
        <v>2000000</v>
      </c>
      <c r="GYJ1362" s="84">
        <f>GYF1362+GYB1362</f>
        <v>3000000</v>
      </c>
      <c r="GYQ1362" s="84" t="s">
        <v>5399</v>
      </c>
      <c r="GYR1362" s="84">
        <f>SUM(GYR1359:GYR1360)</f>
        <v>1000000</v>
      </c>
      <c r="GYS1362" s="84">
        <f>SUM(GYS1359:GYS1360)</f>
        <v>0</v>
      </c>
      <c r="GYT1362" s="84">
        <f>GYS1362/GYR1362</f>
        <v>0</v>
      </c>
      <c r="GYU1362" s="84">
        <f>GYR1362-GYS1362</f>
        <v>1000000</v>
      </c>
      <c r="GYV1362" s="84">
        <f>SUM(GYV1359:GYV1360)</f>
        <v>2000000</v>
      </c>
      <c r="GYW1362" s="84">
        <f>SUM(GYW1359:GYW1360)</f>
        <v>0</v>
      </c>
      <c r="GYX1362" s="84">
        <f>GYW1362/GYV1362</f>
        <v>0</v>
      </c>
      <c r="GYY1362" s="84">
        <f>GYV1362-GYW1362</f>
        <v>2000000</v>
      </c>
      <c r="GYZ1362" s="84">
        <f>GYV1362+GYR1362</f>
        <v>3000000</v>
      </c>
      <c r="GZG1362" s="84" t="s">
        <v>5399</v>
      </c>
      <c r="GZH1362" s="84">
        <f>SUM(GZH1359:GZH1360)</f>
        <v>1000000</v>
      </c>
      <c r="GZI1362" s="84">
        <f>SUM(GZI1359:GZI1360)</f>
        <v>0</v>
      </c>
      <c r="GZJ1362" s="84">
        <f>GZI1362/GZH1362</f>
        <v>0</v>
      </c>
      <c r="GZK1362" s="84">
        <f>GZH1362-GZI1362</f>
        <v>1000000</v>
      </c>
      <c r="GZL1362" s="84">
        <f>SUM(GZL1359:GZL1360)</f>
        <v>2000000</v>
      </c>
      <c r="GZM1362" s="84">
        <f>SUM(GZM1359:GZM1360)</f>
        <v>0</v>
      </c>
      <c r="GZN1362" s="84">
        <f>GZM1362/GZL1362</f>
        <v>0</v>
      </c>
      <c r="GZO1362" s="84">
        <f>GZL1362-GZM1362</f>
        <v>2000000</v>
      </c>
      <c r="GZP1362" s="84">
        <f>GZL1362+GZH1362</f>
        <v>3000000</v>
      </c>
      <c r="GZW1362" s="84" t="s">
        <v>5399</v>
      </c>
      <c r="GZX1362" s="84">
        <f>SUM(GZX1359:GZX1360)</f>
        <v>1000000</v>
      </c>
      <c r="GZY1362" s="84">
        <f>SUM(GZY1359:GZY1360)</f>
        <v>0</v>
      </c>
      <c r="GZZ1362" s="84">
        <f>GZY1362/GZX1362</f>
        <v>0</v>
      </c>
      <c r="HAA1362" s="84">
        <f>GZX1362-GZY1362</f>
        <v>1000000</v>
      </c>
      <c r="HAB1362" s="84">
        <f>SUM(HAB1359:HAB1360)</f>
        <v>2000000</v>
      </c>
      <c r="HAC1362" s="84">
        <f>SUM(HAC1359:HAC1360)</f>
        <v>0</v>
      </c>
      <c r="HAD1362" s="84">
        <f>HAC1362/HAB1362</f>
        <v>0</v>
      </c>
      <c r="HAE1362" s="84">
        <f>HAB1362-HAC1362</f>
        <v>2000000</v>
      </c>
      <c r="HAF1362" s="84">
        <f>HAB1362+GZX1362</f>
        <v>3000000</v>
      </c>
      <c r="HAM1362" s="84" t="s">
        <v>5399</v>
      </c>
      <c r="HAN1362" s="84">
        <f>SUM(HAN1359:HAN1360)</f>
        <v>1000000</v>
      </c>
      <c r="HAO1362" s="84">
        <f>SUM(HAO1359:HAO1360)</f>
        <v>0</v>
      </c>
      <c r="HAP1362" s="84">
        <f>HAO1362/HAN1362</f>
        <v>0</v>
      </c>
      <c r="HAQ1362" s="84">
        <f>HAN1362-HAO1362</f>
        <v>1000000</v>
      </c>
      <c r="HAR1362" s="84">
        <f>SUM(HAR1359:HAR1360)</f>
        <v>2000000</v>
      </c>
      <c r="HAS1362" s="84">
        <f>SUM(HAS1359:HAS1360)</f>
        <v>0</v>
      </c>
      <c r="HAT1362" s="84">
        <f>HAS1362/HAR1362</f>
        <v>0</v>
      </c>
      <c r="HAU1362" s="84">
        <f>HAR1362-HAS1362</f>
        <v>2000000</v>
      </c>
      <c r="HAV1362" s="84">
        <f>HAR1362+HAN1362</f>
        <v>3000000</v>
      </c>
      <c r="HBC1362" s="84" t="s">
        <v>5399</v>
      </c>
      <c r="HBD1362" s="84">
        <f>SUM(HBD1359:HBD1360)</f>
        <v>1000000</v>
      </c>
      <c r="HBE1362" s="84">
        <f>SUM(HBE1359:HBE1360)</f>
        <v>0</v>
      </c>
      <c r="HBF1362" s="84">
        <f>HBE1362/HBD1362</f>
        <v>0</v>
      </c>
      <c r="HBG1362" s="84">
        <f>HBD1362-HBE1362</f>
        <v>1000000</v>
      </c>
      <c r="HBH1362" s="84">
        <f>SUM(HBH1359:HBH1360)</f>
        <v>2000000</v>
      </c>
      <c r="HBI1362" s="84">
        <f>SUM(HBI1359:HBI1360)</f>
        <v>0</v>
      </c>
      <c r="HBJ1362" s="84">
        <f>HBI1362/HBH1362</f>
        <v>0</v>
      </c>
      <c r="HBK1362" s="84">
        <f>HBH1362-HBI1362</f>
        <v>2000000</v>
      </c>
      <c r="HBL1362" s="84">
        <f>HBH1362+HBD1362</f>
        <v>3000000</v>
      </c>
      <c r="HBS1362" s="84" t="s">
        <v>5399</v>
      </c>
      <c r="HBT1362" s="84">
        <f>SUM(HBT1359:HBT1360)</f>
        <v>1000000</v>
      </c>
      <c r="HBU1362" s="84">
        <f>SUM(HBU1359:HBU1360)</f>
        <v>0</v>
      </c>
      <c r="HBV1362" s="84">
        <f>HBU1362/HBT1362</f>
        <v>0</v>
      </c>
      <c r="HBW1362" s="84">
        <f>HBT1362-HBU1362</f>
        <v>1000000</v>
      </c>
      <c r="HBX1362" s="84">
        <f>SUM(HBX1359:HBX1360)</f>
        <v>2000000</v>
      </c>
      <c r="HBY1362" s="84">
        <f>SUM(HBY1359:HBY1360)</f>
        <v>0</v>
      </c>
      <c r="HBZ1362" s="84">
        <f>HBY1362/HBX1362</f>
        <v>0</v>
      </c>
      <c r="HCA1362" s="84">
        <f>HBX1362-HBY1362</f>
        <v>2000000</v>
      </c>
      <c r="HCB1362" s="84">
        <f>HBX1362+HBT1362</f>
        <v>3000000</v>
      </c>
      <c r="HCI1362" s="84" t="s">
        <v>5399</v>
      </c>
      <c r="HCJ1362" s="84">
        <f>SUM(HCJ1359:HCJ1360)</f>
        <v>1000000</v>
      </c>
      <c r="HCK1362" s="84">
        <f>SUM(HCK1359:HCK1360)</f>
        <v>0</v>
      </c>
      <c r="HCL1362" s="84">
        <f>HCK1362/HCJ1362</f>
        <v>0</v>
      </c>
      <c r="HCM1362" s="84">
        <f>HCJ1362-HCK1362</f>
        <v>1000000</v>
      </c>
      <c r="HCN1362" s="84">
        <f>SUM(HCN1359:HCN1360)</f>
        <v>2000000</v>
      </c>
      <c r="HCO1362" s="84">
        <f>SUM(HCO1359:HCO1360)</f>
        <v>0</v>
      </c>
      <c r="HCP1362" s="84">
        <f>HCO1362/HCN1362</f>
        <v>0</v>
      </c>
      <c r="HCQ1362" s="84">
        <f>HCN1362-HCO1362</f>
        <v>2000000</v>
      </c>
      <c r="HCR1362" s="84">
        <f>HCN1362+HCJ1362</f>
        <v>3000000</v>
      </c>
      <c r="HCY1362" s="84" t="s">
        <v>5399</v>
      </c>
      <c r="HCZ1362" s="84">
        <f>SUM(HCZ1359:HCZ1360)</f>
        <v>1000000</v>
      </c>
      <c r="HDA1362" s="84">
        <f>SUM(HDA1359:HDA1360)</f>
        <v>0</v>
      </c>
      <c r="HDB1362" s="84">
        <f>HDA1362/HCZ1362</f>
        <v>0</v>
      </c>
      <c r="HDC1362" s="84">
        <f>HCZ1362-HDA1362</f>
        <v>1000000</v>
      </c>
      <c r="HDD1362" s="84">
        <f>SUM(HDD1359:HDD1360)</f>
        <v>2000000</v>
      </c>
      <c r="HDE1362" s="84">
        <f>SUM(HDE1359:HDE1360)</f>
        <v>0</v>
      </c>
      <c r="HDF1362" s="84">
        <f>HDE1362/HDD1362</f>
        <v>0</v>
      </c>
      <c r="HDG1362" s="84">
        <f>HDD1362-HDE1362</f>
        <v>2000000</v>
      </c>
      <c r="HDH1362" s="84">
        <f>HDD1362+HCZ1362</f>
        <v>3000000</v>
      </c>
      <c r="HDO1362" s="84" t="s">
        <v>5399</v>
      </c>
      <c r="HDP1362" s="84">
        <f>SUM(HDP1359:HDP1360)</f>
        <v>1000000</v>
      </c>
      <c r="HDQ1362" s="84">
        <f>SUM(HDQ1359:HDQ1360)</f>
        <v>0</v>
      </c>
      <c r="HDR1362" s="84">
        <f>HDQ1362/HDP1362</f>
        <v>0</v>
      </c>
      <c r="HDS1362" s="84">
        <f>HDP1362-HDQ1362</f>
        <v>1000000</v>
      </c>
      <c r="HDT1362" s="84">
        <f>SUM(HDT1359:HDT1360)</f>
        <v>2000000</v>
      </c>
      <c r="HDU1362" s="84">
        <f>SUM(HDU1359:HDU1360)</f>
        <v>0</v>
      </c>
      <c r="HDV1362" s="84">
        <f>HDU1362/HDT1362</f>
        <v>0</v>
      </c>
      <c r="HDW1362" s="84">
        <f>HDT1362-HDU1362</f>
        <v>2000000</v>
      </c>
      <c r="HDX1362" s="84">
        <f>HDT1362+HDP1362</f>
        <v>3000000</v>
      </c>
      <c r="HEE1362" s="84" t="s">
        <v>5399</v>
      </c>
      <c r="HEF1362" s="84">
        <f>SUM(HEF1359:HEF1360)</f>
        <v>1000000</v>
      </c>
      <c r="HEG1362" s="84">
        <f>SUM(HEG1359:HEG1360)</f>
        <v>0</v>
      </c>
      <c r="HEH1362" s="84">
        <f>HEG1362/HEF1362</f>
        <v>0</v>
      </c>
      <c r="HEI1362" s="84">
        <f>HEF1362-HEG1362</f>
        <v>1000000</v>
      </c>
      <c r="HEJ1362" s="84">
        <f>SUM(HEJ1359:HEJ1360)</f>
        <v>2000000</v>
      </c>
      <c r="HEK1362" s="84">
        <f>SUM(HEK1359:HEK1360)</f>
        <v>0</v>
      </c>
      <c r="HEL1362" s="84">
        <f>HEK1362/HEJ1362</f>
        <v>0</v>
      </c>
      <c r="HEM1362" s="84">
        <f>HEJ1362-HEK1362</f>
        <v>2000000</v>
      </c>
      <c r="HEN1362" s="84">
        <f>HEJ1362+HEF1362</f>
        <v>3000000</v>
      </c>
      <c r="HEU1362" s="84" t="s">
        <v>5399</v>
      </c>
      <c r="HEV1362" s="84">
        <f>SUM(HEV1359:HEV1360)</f>
        <v>1000000</v>
      </c>
      <c r="HEW1362" s="84">
        <f>SUM(HEW1359:HEW1360)</f>
        <v>0</v>
      </c>
      <c r="HEX1362" s="84">
        <f>HEW1362/HEV1362</f>
        <v>0</v>
      </c>
      <c r="HEY1362" s="84">
        <f>HEV1362-HEW1362</f>
        <v>1000000</v>
      </c>
      <c r="HEZ1362" s="84">
        <f>SUM(HEZ1359:HEZ1360)</f>
        <v>2000000</v>
      </c>
      <c r="HFA1362" s="84">
        <f>SUM(HFA1359:HFA1360)</f>
        <v>0</v>
      </c>
      <c r="HFB1362" s="84">
        <f>HFA1362/HEZ1362</f>
        <v>0</v>
      </c>
      <c r="HFC1362" s="84">
        <f>HEZ1362-HFA1362</f>
        <v>2000000</v>
      </c>
      <c r="HFD1362" s="84">
        <f>HEZ1362+HEV1362</f>
        <v>3000000</v>
      </c>
      <c r="HFK1362" s="84" t="s">
        <v>5399</v>
      </c>
      <c r="HFL1362" s="84">
        <f>SUM(HFL1359:HFL1360)</f>
        <v>1000000</v>
      </c>
      <c r="HFM1362" s="84">
        <f>SUM(HFM1359:HFM1360)</f>
        <v>0</v>
      </c>
      <c r="HFN1362" s="84">
        <f>HFM1362/HFL1362</f>
        <v>0</v>
      </c>
      <c r="HFO1362" s="84">
        <f>HFL1362-HFM1362</f>
        <v>1000000</v>
      </c>
      <c r="HFP1362" s="84">
        <f>SUM(HFP1359:HFP1360)</f>
        <v>2000000</v>
      </c>
      <c r="HFQ1362" s="84">
        <f>SUM(HFQ1359:HFQ1360)</f>
        <v>0</v>
      </c>
      <c r="HFR1362" s="84">
        <f>HFQ1362/HFP1362</f>
        <v>0</v>
      </c>
      <c r="HFS1362" s="84">
        <f>HFP1362-HFQ1362</f>
        <v>2000000</v>
      </c>
      <c r="HFT1362" s="84">
        <f>HFP1362+HFL1362</f>
        <v>3000000</v>
      </c>
      <c r="HGA1362" s="84" t="s">
        <v>5399</v>
      </c>
      <c r="HGB1362" s="84">
        <f>SUM(HGB1359:HGB1360)</f>
        <v>1000000</v>
      </c>
      <c r="HGC1362" s="84">
        <f>SUM(HGC1359:HGC1360)</f>
        <v>0</v>
      </c>
      <c r="HGD1362" s="84">
        <f>HGC1362/HGB1362</f>
        <v>0</v>
      </c>
      <c r="HGE1362" s="84">
        <f>HGB1362-HGC1362</f>
        <v>1000000</v>
      </c>
      <c r="HGF1362" s="84">
        <f>SUM(HGF1359:HGF1360)</f>
        <v>2000000</v>
      </c>
      <c r="HGG1362" s="84">
        <f>SUM(HGG1359:HGG1360)</f>
        <v>0</v>
      </c>
      <c r="HGH1362" s="84">
        <f>HGG1362/HGF1362</f>
        <v>0</v>
      </c>
      <c r="HGI1362" s="84">
        <f>HGF1362-HGG1362</f>
        <v>2000000</v>
      </c>
      <c r="HGJ1362" s="84">
        <f>HGF1362+HGB1362</f>
        <v>3000000</v>
      </c>
      <c r="HGQ1362" s="84" t="s">
        <v>5399</v>
      </c>
      <c r="HGR1362" s="84">
        <f>SUM(HGR1359:HGR1360)</f>
        <v>1000000</v>
      </c>
      <c r="HGS1362" s="84">
        <f>SUM(HGS1359:HGS1360)</f>
        <v>0</v>
      </c>
      <c r="HGT1362" s="84">
        <f>HGS1362/HGR1362</f>
        <v>0</v>
      </c>
      <c r="HGU1362" s="84">
        <f>HGR1362-HGS1362</f>
        <v>1000000</v>
      </c>
      <c r="HGV1362" s="84">
        <f>SUM(HGV1359:HGV1360)</f>
        <v>2000000</v>
      </c>
      <c r="HGW1362" s="84">
        <f>SUM(HGW1359:HGW1360)</f>
        <v>0</v>
      </c>
      <c r="HGX1362" s="84">
        <f>HGW1362/HGV1362</f>
        <v>0</v>
      </c>
      <c r="HGY1362" s="84">
        <f>HGV1362-HGW1362</f>
        <v>2000000</v>
      </c>
      <c r="HGZ1362" s="84">
        <f>HGV1362+HGR1362</f>
        <v>3000000</v>
      </c>
      <c r="HHG1362" s="84" t="s">
        <v>5399</v>
      </c>
      <c r="HHH1362" s="84">
        <f>SUM(HHH1359:HHH1360)</f>
        <v>1000000</v>
      </c>
      <c r="HHI1362" s="84">
        <f>SUM(HHI1359:HHI1360)</f>
        <v>0</v>
      </c>
      <c r="HHJ1362" s="84">
        <f>HHI1362/HHH1362</f>
        <v>0</v>
      </c>
      <c r="HHK1362" s="84">
        <f>HHH1362-HHI1362</f>
        <v>1000000</v>
      </c>
      <c r="HHL1362" s="84">
        <f>SUM(HHL1359:HHL1360)</f>
        <v>2000000</v>
      </c>
      <c r="HHM1362" s="84">
        <f>SUM(HHM1359:HHM1360)</f>
        <v>0</v>
      </c>
      <c r="HHN1362" s="84">
        <f>HHM1362/HHL1362</f>
        <v>0</v>
      </c>
      <c r="HHO1362" s="84">
        <f>HHL1362-HHM1362</f>
        <v>2000000</v>
      </c>
      <c r="HHP1362" s="84">
        <f>HHL1362+HHH1362</f>
        <v>3000000</v>
      </c>
      <c r="HHW1362" s="84" t="s">
        <v>5399</v>
      </c>
      <c r="HHX1362" s="84">
        <f>SUM(HHX1359:HHX1360)</f>
        <v>1000000</v>
      </c>
      <c r="HHY1362" s="84">
        <f>SUM(HHY1359:HHY1360)</f>
        <v>0</v>
      </c>
      <c r="HHZ1362" s="84">
        <f>HHY1362/HHX1362</f>
        <v>0</v>
      </c>
      <c r="HIA1362" s="84">
        <f>HHX1362-HHY1362</f>
        <v>1000000</v>
      </c>
      <c r="HIB1362" s="84">
        <f>SUM(HIB1359:HIB1360)</f>
        <v>2000000</v>
      </c>
      <c r="HIC1362" s="84">
        <f>SUM(HIC1359:HIC1360)</f>
        <v>0</v>
      </c>
      <c r="HID1362" s="84">
        <f>HIC1362/HIB1362</f>
        <v>0</v>
      </c>
      <c r="HIE1362" s="84">
        <f>HIB1362-HIC1362</f>
        <v>2000000</v>
      </c>
      <c r="HIF1362" s="84">
        <f>HIB1362+HHX1362</f>
        <v>3000000</v>
      </c>
      <c r="HIM1362" s="84" t="s">
        <v>5399</v>
      </c>
      <c r="HIN1362" s="84">
        <f>SUM(HIN1359:HIN1360)</f>
        <v>1000000</v>
      </c>
      <c r="HIO1362" s="84">
        <f>SUM(HIO1359:HIO1360)</f>
        <v>0</v>
      </c>
      <c r="HIP1362" s="84">
        <f>HIO1362/HIN1362</f>
        <v>0</v>
      </c>
      <c r="HIQ1362" s="84">
        <f>HIN1362-HIO1362</f>
        <v>1000000</v>
      </c>
      <c r="HIR1362" s="84">
        <f>SUM(HIR1359:HIR1360)</f>
        <v>2000000</v>
      </c>
      <c r="HIS1362" s="84">
        <f>SUM(HIS1359:HIS1360)</f>
        <v>0</v>
      </c>
      <c r="HIT1362" s="84">
        <f>HIS1362/HIR1362</f>
        <v>0</v>
      </c>
      <c r="HIU1362" s="84">
        <f>HIR1362-HIS1362</f>
        <v>2000000</v>
      </c>
      <c r="HIV1362" s="84">
        <f>HIR1362+HIN1362</f>
        <v>3000000</v>
      </c>
      <c r="HJC1362" s="84" t="s">
        <v>5399</v>
      </c>
      <c r="HJD1362" s="84">
        <f>SUM(HJD1359:HJD1360)</f>
        <v>1000000</v>
      </c>
      <c r="HJE1362" s="84">
        <f>SUM(HJE1359:HJE1360)</f>
        <v>0</v>
      </c>
      <c r="HJF1362" s="84">
        <f>HJE1362/HJD1362</f>
        <v>0</v>
      </c>
      <c r="HJG1362" s="84">
        <f>HJD1362-HJE1362</f>
        <v>1000000</v>
      </c>
      <c r="HJH1362" s="84">
        <f>SUM(HJH1359:HJH1360)</f>
        <v>2000000</v>
      </c>
      <c r="HJI1362" s="84">
        <f>SUM(HJI1359:HJI1360)</f>
        <v>0</v>
      </c>
      <c r="HJJ1362" s="84">
        <f>HJI1362/HJH1362</f>
        <v>0</v>
      </c>
      <c r="HJK1362" s="84">
        <f>HJH1362-HJI1362</f>
        <v>2000000</v>
      </c>
      <c r="HJL1362" s="84">
        <f>HJH1362+HJD1362</f>
        <v>3000000</v>
      </c>
      <c r="HJS1362" s="84" t="s">
        <v>5399</v>
      </c>
      <c r="HJT1362" s="84">
        <f>SUM(HJT1359:HJT1360)</f>
        <v>1000000</v>
      </c>
      <c r="HJU1362" s="84">
        <f>SUM(HJU1359:HJU1360)</f>
        <v>0</v>
      </c>
      <c r="HJV1362" s="84">
        <f>HJU1362/HJT1362</f>
        <v>0</v>
      </c>
      <c r="HJW1362" s="84">
        <f>HJT1362-HJU1362</f>
        <v>1000000</v>
      </c>
      <c r="HJX1362" s="84">
        <f>SUM(HJX1359:HJX1360)</f>
        <v>2000000</v>
      </c>
      <c r="HJY1362" s="84">
        <f>SUM(HJY1359:HJY1360)</f>
        <v>0</v>
      </c>
      <c r="HJZ1362" s="84">
        <f>HJY1362/HJX1362</f>
        <v>0</v>
      </c>
      <c r="HKA1362" s="84">
        <f>HJX1362-HJY1362</f>
        <v>2000000</v>
      </c>
      <c r="HKB1362" s="84">
        <f>HJX1362+HJT1362</f>
        <v>3000000</v>
      </c>
      <c r="HKI1362" s="84" t="s">
        <v>5399</v>
      </c>
      <c r="HKJ1362" s="84">
        <f>SUM(HKJ1359:HKJ1360)</f>
        <v>1000000</v>
      </c>
      <c r="HKK1362" s="84">
        <f>SUM(HKK1359:HKK1360)</f>
        <v>0</v>
      </c>
      <c r="HKL1362" s="84">
        <f>HKK1362/HKJ1362</f>
        <v>0</v>
      </c>
      <c r="HKM1362" s="84">
        <f>HKJ1362-HKK1362</f>
        <v>1000000</v>
      </c>
      <c r="HKN1362" s="84">
        <f>SUM(HKN1359:HKN1360)</f>
        <v>2000000</v>
      </c>
      <c r="HKO1362" s="84">
        <f>SUM(HKO1359:HKO1360)</f>
        <v>0</v>
      </c>
      <c r="HKP1362" s="84">
        <f>HKO1362/HKN1362</f>
        <v>0</v>
      </c>
      <c r="HKQ1362" s="84">
        <f>HKN1362-HKO1362</f>
        <v>2000000</v>
      </c>
      <c r="HKR1362" s="84">
        <f>HKN1362+HKJ1362</f>
        <v>3000000</v>
      </c>
      <c r="HKY1362" s="84" t="s">
        <v>5399</v>
      </c>
      <c r="HKZ1362" s="84">
        <f>SUM(HKZ1359:HKZ1360)</f>
        <v>1000000</v>
      </c>
      <c r="HLA1362" s="84">
        <f>SUM(HLA1359:HLA1360)</f>
        <v>0</v>
      </c>
      <c r="HLB1362" s="84">
        <f>HLA1362/HKZ1362</f>
        <v>0</v>
      </c>
      <c r="HLC1362" s="84">
        <f>HKZ1362-HLA1362</f>
        <v>1000000</v>
      </c>
      <c r="HLD1362" s="84">
        <f>SUM(HLD1359:HLD1360)</f>
        <v>2000000</v>
      </c>
      <c r="HLE1362" s="84">
        <f>SUM(HLE1359:HLE1360)</f>
        <v>0</v>
      </c>
      <c r="HLF1362" s="84">
        <f>HLE1362/HLD1362</f>
        <v>0</v>
      </c>
      <c r="HLG1362" s="84">
        <f>HLD1362-HLE1362</f>
        <v>2000000</v>
      </c>
      <c r="HLH1362" s="84">
        <f>HLD1362+HKZ1362</f>
        <v>3000000</v>
      </c>
      <c r="HLO1362" s="84" t="s">
        <v>5399</v>
      </c>
      <c r="HLP1362" s="84">
        <f>SUM(HLP1359:HLP1360)</f>
        <v>1000000</v>
      </c>
      <c r="HLQ1362" s="84">
        <f>SUM(HLQ1359:HLQ1360)</f>
        <v>0</v>
      </c>
      <c r="HLR1362" s="84">
        <f>HLQ1362/HLP1362</f>
        <v>0</v>
      </c>
      <c r="HLS1362" s="84">
        <f>HLP1362-HLQ1362</f>
        <v>1000000</v>
      </c>
      <c r="HLT1362" s="84">
        <f>SUM(HLT1359:HLT1360)</f>
        <v>2000000</v>
      </c>
      <c r="HLU1362" s="84">
        <f>SUM(HLU1359:HLU1360)</f>
        <v>0</v>
      </c>
      <c r="HLV1362" s="84">
        <f>HLU1362/HLT1362</f>
        <v>0</v>
      </c>
      <c r="HLW1362" s="84">
        <f>HLT1362-HLU1362</f>
        <v>2000000</v>
      </c>
      <c r="HLX1362" s="84">
        <f>HLT1362+HLP1362</f>
        <v>3000000</v>
      </c>
      <c r="HME1362" s="84" t="s">
        <v>5399</v>
      </c>
      <c r="HMF1362" s="84">
        <f>SUM(HMF1359:HMF1360)</f>
        <v>1000000</v>
      </c>
      <c r="HMG1362" s="84">
        <f>SUM(HMG1359:HMG1360)</f>
        <v>0</v>
      </c>
      <c r="HMH1362" s="84">
        <f>HMG1362/HMF1362</f>
        <v>0</v>
      </c>
      <c r="HMI1362" s="84">
        <f>HMF1362-HMG1362</f>
        <v>1000000</v>
      </c>
      <c r="HMJ1362" s="84">
        <f>SUM(HMJ1359:HMJ1360)</f>
        <v>2000000</v>
      </c>
      <c r="HMK1362" s="84">
        <f>SUM(HMK1359:HMK1360)</f>
        <v>0</v>
      </c>
      <c r="HML1362" s="84">
        <f>HMK1362/HMJ1362</f>
        <v>0</v>
      </c>
      <c r="HMM1362" s="84">
        <f>HMJ1362-HMK1362</f>
        <v>2000000</v>
      </c>
      <c r="HMN1362" s="84">
        <f>HMJ1362+HMF1362</f>
        <v>3000000</v>
      </c>
      <c r="HMU1362" s="84" t="s">
        <v>5399</v>
      </c>
      <c r="HMV1362" s="84">
        <f>SUM(HMV1359:HMV1360)</f>
        <v>1000000</v>
      </c>
      <c r="HMW1362" s="84">
        <f>SUM(HMW1359:HMW1360)</f>
        <v>0</v>
      </c>
      <c r="HMX1362" s="84">
        <f>HMW1362/HMV1362</f>
        <v>0</v>
      </c>
      <c r="HMY1362" s="84">
        <f>HMV1362-HMW1362</f>
        <v>1000000</v>
      </c>
      <c r="HMZ1362" s="84">
        <f>SUM(HMZ1359:HMZ1360)</f>
        <v>2000000</v>
      </c>
      <c r="HNA1362" s="84">
        <f>SUM(HNA1359:HNA1360)</f>
        <v>0</v>
      </c>
      <c r="HNB1362" s="84">
        <f>HNA1362/HMZ1362</f>
        <v>0</v>
      </c>
      <c r="HNC1362" s="84">
        <f>HMZ1362-HNA1362</f>
        <v>2000000</v>
      </c>
      <c r="HND1362" s="84">
        <f>HMZ1362+HMV1362</f>
        <v>3000000</v>
      </c>
      <c r="HNK1362" s="84" t="s">
        <v>5399</v>
      </c>
      <c r="HNL1362" s="84">
        <f>SUM(HNL1359:HNL1360)</f>
        <v>1000000</v>
      </c>
      <c r="HNM1362" s="84">
        <f>SUM(HNM1359:HNM1360)</f>
        <v>0</v>
      </c>
      <c r="HNN1362" s="84">
        <f>HNM1362/HNL1362</f>
        <v>0</v>
      </c>
      <c r="HNO1362" s="84">
        <f>HNL1362-HNM1362</f>
        <v>1000000</v>
      </c>
      <c r="HNP1362" s="84">
        <f>SUM(HNP1359:HNP1360)</f>
        <v>2000000</v>
      </c>
      <c r="HNQ1362" s="84">
        <f>SUM(HNQ1359:HNQ1360)</f>
        <v>0</v>
      </c>
      <c r="HNR1362" s="84">
        <f>HNQ1362/HNP1362</f>
        <v>0</v>
      </c>
      <c r="HNS1362" s="84">
        <f>HNP1362-HNQ1362</f>
        <v>2000000</v>
      </c>
      <c r="HNT1362" s="84">
        <f>HNP1362+HNL1362</f>
        <v>3000000</v>
      </c>
      <c r="HOA1362" s="84" t="s">
        <v>5399</v>
      </c>
      <c r="HOB1362" s="84">
        <f>SUM(HOB1359:HOB1360)</f>
        <v>1000000</v>
      </c>
      <c r="HOC1362" s="84">
        <f>SUM(HOC1359:HOC1360)</f>
        <v>0</v>
      </c>
      <c r="HOD1362" s="84">
        <f>HOC1362/HOB1362</f>
        <v>0</v>
      </c>
      <c r="HOE1362" s="84">
        <f>HOB1362-HOC1362</f>
        <v>1000000</v>
      </c>
      <c r="HOF1362" s="84">
        <f>SUM(HOF1359:HOF1360)</f>
        <v>2000000</v>
      </c>
      <c r="HOG1362" s="84">
        <f>SUM(HOG1359:HOG1360)</f>
        <v>0</v>
      </c>
      <c r="HOH1362" s="84">
        <f>HOG1362/HOF1362</f>
        <v>0</v>
      </c>
      <c r="HOI1362" s="84">
        <f>HOF1362-HOG1362</f>
        <v>2000000</v>
      </c>
      <c r="HOJ1362" s="84">
        <f>HOF1362+HOB1362</f>
        <v>3000000</v>
      </c>
      <c r="HOQ1362" s="84" t="s">
        <v>5399</v>
      </c>
      <c r="HOR1362" s="84">
        <f>SUM(HOR1359:HOR1360)</f>
        <v>1000000</v>
      </c>
      <c r="HOS1362" s="84">
        <f>SUM(HOS1359:HOS1360)</f>
        <v>0</v>
      </c>
      <c r="HOT1362" s="84">
        <f>HOS1362/HOR1362</f>
        <v>0</v>
      </c>
      <c r="HOU1362" s="84">
        <f>HOR1362-HOS1362</f>
        <v>1000000</v>
      </c>
      <c r="HOV1362" s="84">
        <f>SUM(HOV1359:HOV1360)</f>
        <v>2000000</v>
      </c>
      <c r="HOW1362" s="84">
        <f>SUM(HOW1359:HOW1360)</f>
        <v>0</v>
      </c>
      <c r="HOX1362" s="84">
        <f>HOW1362/HOV1362</f>
        <v>0</v>
      </c>
      <c r="HOY1362" s="84">
        <f>HOV1362-HOW1362</f>
        <v>2000000</v>
      </c>
      <c r="HOZ1362" s="84">
        <f>HOV1362+HOR1362</f>
        <v>3000000</v>
      </c>
      <c r="HPG1362" s="84" t="s">
        <v>5399</v>
      </c>
      <c r="HPH1362" s="84">
        <f>SUM(HPH1359:HPH1360)</f>
        <v>1000000</v>
      </c>
      <c r="HPI1362" s="84">
        <f>SUM(HPI1359:HPI1360)</f>
        <v>0</v>
      </c>
      <c r="HPJ1362" s="84">
        <f>HPI1362/HPH1362</f>
        <v>0</v>
      </c>
      <c r="HPK1362" s="84">
        <f>HPH1362-HPI1362</f>
        <v>1000000</v>
      </c>
      <c r="HPL1362" s="84">
        <f>SUM(HPL1359:HPL1360)</f>
        <v>2000000</v>
      </c>
      <c r="HPM1362" s="84">
        <f>SUM(HPM1359:HPM1360)</f>
        <v>0</v>
      </c>
      <c r="HPN1362" s="84">
        <f>HPM1362/HPL1362</f>
        <v>0</v>
      </c>
      <c r="HPO1362" s="84">
        <f>HPL1362-HPM1362</f>
        <v>2000000</v>
      </c>
      <c r="HPP1362" s="84">
        <f>HPL1362+HPH1362</f>
        <v>3000000</v>
      </c>
      <c r="HPW1362" s="84" t="s">
        <v>5399</v>
      </c>
      <c r="HPX1362" s="84">
        <f>SUM(HPX1359:HPX1360)</f>
        <v>1000000</v>
      </c>
      <c r="HPY1362" s="84">
        <f>SUM(HPY1359:HPY1360)</f>
        <v>0</v>
      </c>
      <c r="HPZ1362" s="84">
        <f>HPY1362/HPX1362</f>
        <v>0</v>
      </c>
      <c r="HQA1362" s="84">
        <f>HPX1362-HPY1362</f>
        <v>1000000</v>
      </c>
      <c r="HQB1362" s="84">
        <f>SUM(HQB1359:HQB1360)</f>
        <v>2000000</v>
      </c>
      <c r="HQC1362" s="84">
        <f>SUM(HQC1359:HQC1360)</f>
        <v>0</v>
      </c>
      <c r="HQD1362" s="84">
        <f>HQC1362/HQB1362</f>
        <v>0</v>
      </c>
      <c r="HQE1362" s="84">
        <f>HQB1362-HQC1362</f>
        <v>2000000</v>
      </c>
      <c r="HQF1362" s="84">
        <f>HQB1362+HPX1362</f>
        <v>3000000</v>
      </c>
      <c r="HQM1362" s="84" t="s">
        <v>5399</v>
      </c>
      <c r="HQN1362" s="84">
        <f>SUM(HQN1359:HQN1360)</f>
        <v>1000000</v>
      </c>
      <c r="HQO1362" s="84">
        <f>SUM(HQO1359:HQO1360)</f>
        <v>0</v>
      </c>
      <c r="HQP1362" s="84">
        <f>HQO1362/HQN1362</f>
        <v>0</v>
      </c>
      <c r="HQQ1362" s="84">
        <f>HQN1362-HQO1362</f>
        <v>1000000</v>
      </c>
      <c r="HQR1362" s="84">
        <f>SUM(HQR1359:HQR1360)</f>
        <v>2000000</v>
      </c>
      <c r="HQS1362" s="84">
        <f>SUM(HQS1359:HQS1360)</f>
        <v>0</v>
      </c>
      <c r="HQT1362" s="84">
        <f>HQS1362/HQR1362</f>
        <v>0</v>
      </c>
      <c r="HQU1362" s="84">
        <f>HQR1362-HQS1362</f>
        <v>2000000</v>
      </c>
      <c r="HQV1362" s="84">
        <f>HQR1362+HQN1362</f>
        <v>3000000</v>
      </c>
      <c r="HRC1362" s="84" t="s">
        <v>5399</v>
      </c>
      <c r="HRD1362" s="84">
        <f>SUM(HRD1359:HRD1360)</f>
        <v>1000000</v>
      </c>
      <c r="HRE1362" s="84">
        <f>SUM(HRE1359:HRE1360)</f>
        <v>0</v>
      </c>
      <c r="HRF1362" s="84">
        <f>HRE1362/HRD1362</f>
        <v>0</v>
      </c>
      <c r="HRG1362" s="84">
        <f>HRD1362-HRE1362</f>
        <v>1000000</v>
      </c>
      <c r="HRH1362" s="84">
        <f>SUM(HRH1359:HRH1360)</f>
        <v>2000000</v>
      </c>
      <c r="HRI1362" s="84">
        <f>SUM(HRI1359:HRI1360)</f>
        <v>0</v>
      </c>
      <c r="HRJ1362" s="84">
        <f>HRI1362/HRH1362</f>
        <v>0</v>
      </c>
      <c r="HRK1362" s="84">
        <f>HRH1362-HRI1362</f>
        <v>2000000</v>
      </c>
      <c r="HRL1362" s="84">
        <f>HRH1362+HRD1362</f>
        <v>3000000</v>
      </c>
      <c r="HRS1362" s="84" t="s">
        <v>5399</v>
      </c>
      <c r="HRT1362" s="84">
        <f>SUM(HRT1359:HRT1360)</f>
        <v>1000000</v>
      </c>
      <c r="HRU1362" s="84">
        <f>SUM(HRU1359:HRU1360)</f>
        <v>0</v>
      </c>
      <c r="HRV1362" s="84">
        <f>HRU1362/HRT1362</f>
        <v>0</v>
      </c>
      <c r="HRW1362" s="84">
        <f>HRT1362-HRU1362</f>
        <v>1000000</v>
      </c>
      <c r="HRX1362" s="84">
        <f>SUM(HRX1359:HRX1360)</f>
        <v>2000000</v>
      </c>
      <c r="HRY1362" s="84">
        <f>SUM(HRY1359:HRY1360)</f>
        <v>0</v>
      </c>
      <c r="HRZ1362" s="84">
        <f>HRY1362/HRX1362</f>
        <v>0</v>
      </c>
      <c r="HSA1362" s="84">
        <f>HRX1362-HRY1362</f>
        <v>2000000</v>
      </c>
      <c r="HSB1362" s="84">
        <f>HRX1362+HRT1362</f>
        <v>3000000</v>
      </c>
      <c r="HSI1362" s="84" t="s">
        <v>5399</v>
      </c>
      <c r="HSJ1362" s="84">
        <f>SUM(HSJ1359:HSJ1360)</f>
        <v>1000000</v>
      </c>
      <c r="HSK1362" s="84">
        <f>SUM(HSK1359:HSK1360)</f>
        <v>0</v>
      </c>
      <c r="HSL1362" s="84">
        <f>HSK1362/HSJ1362</f>
        <v>0</v>
      </c>
      <c r="HSM1362" s="84">
        <f>HSJ1362-HSK1362</f>
        <v>1000000</v>
      </c>
      <c r="HSN1362" s="84">
        <f>SUM(HSN1359:HSN1360)</f>
        <v>2000000</v>
      </c>
      <c r="HSO1362" s="84">
        <f>SUM(HSO1359:HSO1360)</f>
        <v>0</v>
      </c>
      <c r="HSP1362" s="84">
        <f>HSO1362/HSN1362</f>
        <v>0</v>
      </c>
      <c r="HSQ1362" s="84">
        <f>HSN1362-HSO1362</f>
        <v>2000000</v>
      </c>
      <c r="HSR1362" s="84">
        <f>HSN1362+HSJ1362</f>
        <v>3000000</v>
      </c>
      <c r="HSY1362" s="84" t="s">
        <v>5399</v>
      </c>
      <c r="HSZ1362" s="84">
        <f>SUM(HSZ1359:HSZ1360)</f>
        <v>1000000</v>
      </c>
      <c r="HTA1362" s="84">
        <f>SUM(HTA1359:HTA1360)</f>
        <v>0</v>
      </c>
      <c r="HTB1362" s="84">
        <f>HTA1362/HSZ1362</f>
        <v>0</v>
      </c>
      <c r="HTC1362" s="84">
        <f>HSZ1362-HTA1362</f>
        <v>1000000</v>
      </c>
      <c r="HTD1362" s="84">
        <f>SUM(HTD1359:HTD1360)</f>
        <v>2000000</v>
      </c>
      <c r="HTE1362" s="84">
        <f>SUM(HTE1359:HTE1360)</f>
        <v>0</v>
      </c>
      <c r="HTF1362" s="84">
        <f>HTE1362/HTD1362</f>
        <v>0</v>
      </c>
      <c r="HTG1362" s="84">
        <f>HTD1362-HTE1362</f>
        <v>2000000</v>
      </c>
      <c r="HTH1362" s="84">
        <f>HTD1362+HSZ1362</f>
        <v>3000000</v>
      </c>
      <c r="HTO1362" s="84" t="s">
        <v>5399</v>
      </c>
      <c r="HTP1362" s="84">
        <f>SUM(HTP1359:HTP1360)</f>
        <v>1000000</v>
      </c>
      <c r="HTQ1362" s="84">
        <f>SUM(HTQ1359:HTQ1360)</f>
        <v>0</v>
      </c>
      <c r="HTR1362" s="84">
        <f>HTQ1362/HTP1362</f>
        <v>0</v>
      </c>
      <c r="HTS1362" s="84">
        <f>HTP1362-HTQ1362</f>
        <v>1000000</v>
      </c>
      <c r="HTT1362" s="84">
        <f>SUM(HTT1359:HTT1360)</f>
        <v>2000000</v>
      </c>
      <c r="HTU1362" s="84">
        <f>SUM(HTU1359:HTU1360)</f>
        <v>0</v>
      </c>
      <c r="HTV1362" s="84">
        <f>HTU1362/HTT1362</f>
        <v>0</v>
      </c>
      <c r="HTW1362" s="84">
        <f>HTT1362-HTU1362</f>
        <v>2000000</v>
      </c>
      <c r="HTX1362" s="84">
        <f>HTT1362+HTP1362</f>
        <v>3000000</v>
      </c>
      <c r="HUE1362" s="84" t="s">
        <v>5399</v>
      </c>
      <c r="HUF1362" s="84">
        <f>SUM(HUF1359:HUF1360)</f>
        <v>1000000</v>
      </c>
      <c r="HUG1362" s="84">
        <f>SUM(HUG1359:HUG1360)</f>
        <v>0</v>
      </c>
      <c r="HUH1362" s="84">
        <f>HUG1362/HUF1362</f>
        <v>0</v>
      </c>
      <c r="HUI1362" s="84">
        <f>HUF1362-HUG1362</f>
        <v>1000000</v>
      </c>
      <c r="HUJ1362" s="84">
        <f>SUM(HUJ1359:HUJ1360)</f>
        <v>2000000</v>
      </c>
      <c r="HUK1362" s="84">
        <f>SUM(HUK1359:HUK1360)</f>
        <v>0</v>
      </c>
      <c r="HUL1362" s="84">
        <f>HUK1362/HUJ1362</f>
        <v>0</v>
      </c>
      <c r="HUM1362" s="84">
        <f>HUJ1362-HUK1362</f>
        <v>2000000</v>
      </c>
      <c r="HUN1362" s="84">
        <f>HUJ1362+HUF1362</f>
        <v>3000000</v>
      </c>
      <c r="HUU1362" s="84" t="s">
        <v>5399</v>
      </c>
      <c r="HUV1362" s="84">
        <f>SUM(HUV1359:HUV1360)</f>
        <v>1000000</v>
      </c>
      <c r="HUW1362" s="84">
        <f>SUM(HUW1359:HUW1360)</f>
        <v>0</v>
      </c>
      <c r="HUX1362" s="84">
        <f>HUW1362/HUV1362</f>
        <v>0</v>
      </c>
      <c r="HUY1362" s="84">
        <f>HUV1362-HUW1362</f>
        <v>1000000</v>
      </c>
      <c r="HUZ1362" s="84">
        <f>SUM(HUZ1359:HUZ1360)</f>
        <v>2000000</v>
      </c>
      <c r="HVA1362" s="84">
        <f>SUM(HVA1359:HVA1360)</f>
        <v>0</v>
      </c>
      <c r="HVB1362" s="84">
        <f>HVA1362/HUZ1362</f>
        <v>0</v>
      </c>
      <c r="HVC1362" s="84">
        <f>HUZ1362-HVA1362</f>
        <v>2000000</v>
      </c>
      <c r="HVD1362" s="84">
        <f>HUZ1362+HUV1362</f>
        <v>3000000</v>
      </c>
      <c r="HVK1362" s="84" t="s">
        <v>5399</v>
      </c>
      <c r="HVL1362" s="84">
        <f>SUM(HVL1359:HVL1360)</f>
        <v>1000000</v>
      </c>
      <c r="HVM1362" s="84">
        <f>SUM(HVM1359:HVM1360)</f>
        <v>0</v>
      </c>
      <c r="HVN1362" s="84">
        <f>HVM1362/HVL1362</f>
        <v>0</v>
      </c>
      <c r="HVO1362" s="84">
        <f>HVL1362-HVM1362</f>
        <v>1000000</v>
      </c>
      <c r="HVP1362" s="84">
        <f>SUM(HVP1359:HVP1360)</f>
        <v>2000000</v>
      </c>
      <c r="HVQ1362" s="84">
        <f>SUM(HVQ1359:HVQ1360)</f>
        <v>0</v>
      </c>
      <c r="HVR1362" s="84">
        <f>HVQ1362/HVP1362</f>
        <v>0</v>
      </c>
      <c r="HVS1362" s="84">
        <f>HVP1362-HVQ1362</f>
        <v>2000000</v>
      </c>
      <c r="HVT1362" s="84">
        <f>HVP1362+HVL1362</f>
        <v>3000000</v>
      </c>
      <c r="HWA1362" s="84" t="s">
        <v>5399</v>
      </c>
      <c r="HWB1362" s="84">
        <f>SUM(HWB1359:HWB1360)</f>
        <v>1000000</v>
      </c>
      <c r="HWC1362" s="84">
        <f>SUM(HWC1359:HWC1360)</f>
        <v>0</v>
      </c>
      <c r="HWD1362" s="84">
        <f>HWC1362/HWB1362</f>
        <v>0</v>
      </c>
      <c r="HWE1362" s="84">
        <f>HWB1362-HWC1362</f>
        <v>1000000</v>
      </c>
      <c r="HWF1362" s="84">
        <f>SUM(HWF1359:HWF1360)</f>
        <v>2000000</v>
      </c>
      <c r="HWG1362" s="84">
        <f>SUM(HWG1359:HWG1360)</f>
        <v>0</v>
      </c>
      <c r="HWH1362" s="84">
        <f>HWG1362/HWF1362</f>
        <v>0</v>
      </c>
      <c r="HWI1362" s="84">
        <f>HWF1362-HWG1362</f>
        <v>2000000</v>
      </c>
      <c r="HWJ1362" s="84">
        <f>HWF1362+HWB1362</f>
        <v>3000000</v>
      </c>
      <c r="HWQ1362" s="84" t="s">
        <v>5399</v>
      </c>
      <c r="HWR1362" s="84">
        <f>SUM(HWR1359:HWR1360)</f>
        <v>1000000</v>
      </c>
      <c r="HWS1362" s="84">
        <f>SUM(HWS1359:HWS1360)</f>
        <v>0</v>
      </c>
      <c r="HWT1362" s="84">
        <f>HWS1362/HWR1362</f>
        <v>0</v>
      </c>
      <c r="HWU1362" s="84">
        <f>HWR1362-HWS1362</f>
        <v>1000000</v>
      </c>
      <c r="HWV1362" s="84">
        <f>SUM(HWV1359:HWV1360)</f>
        <v>2000000</v>
      </c>
      <c r="HWW1362" s="84">
        <f>SUM(HWW1359:HWW1360)</f>
        <v>0</v>
      </c>
      <c r="HWX1362" s="84">
        <f>HWW1362/HWV1362</f>
        <v>0</v>
      </c>
      <c r="HWY1362" s="84">
        <f>HWV1362-HWW1362</f>
        <v>2000000</v>
      </c>
      <c r="HWZ1362" s="84">
        <f>HWV1362+HWR1362</f>
        <v>3000000</v>
      </c>
      <c r="HXG1362" s="84" t="s">
        <v>5399</v>
      </c>
      <c r="HXH1362" s="84">
        <f>SUM(HXH1359:HXH1360)</f>
        <v>1000000</v>
      </c>
      <c r="HXI1362" s="84">
        <f>SUM(HXI1359:HXI1360)</f>
        <v>0</v>
      </c>
      <c r="HXJ1362" s="84">
        <f>HXI1362/HXH1362</f>
        <v>0</v>
      </c>
      <c r="HXK1362" s="84">
        <f>HXH1362-HXI1362</f>
        <v>1000000</v>
      </c>
      <c r="HXL1362" s="84">
        <f>SUM(HXL1359:HXL1360)</f>
        <v>2000000</v>
      </c>
      <c r="HXM1362" s="84">
        <f>SUM(HXM1359:HXM1360)</f>
        <v>0</v>
      </c>
      <c r="HXN1362" s="84">
        <f>HXM1362/HXL1362</f>
        <v>0</v>
      </c>
      <c r="HXO1362" s="84">
        <f>HXL1362-HXM1362</f>
        <v>2000000</v>
      </c>
      <c r="HXP1362" s="84">
        <f>HXL1362+HXH1362</f>
        <v>3000000</v>
      </c>
      <c r="HXW1362" s="84" t="s">
        <v>5399</v>
      </c>
      <c r="HXX1362" s="84">
        <f>SUM(HXX1359:HXX1360)</f>
        <v>1000000</v>
      </c>
      <c r="HXY1362" s="84">
        <f>SUM(HXY1359:HXY1360)</f>
        <v>0</v>
      </c>
      <c r="HXZ1362" s="84">
        <f>HXY1362/HXX1362</f>
        <v>0</v>
      </c>
      <c r="HYA1362" s="84">
        <f>HXX1362-HXY1362</f>
        <v>1000000</v>
      </c>
      <c r="HYB1362" s="84">
        <f>SUM(HYB1359:HYB1360)</f>
        <v>2000000</v>
      </c>
      <c r="HYC1362" s="84">
        <f>SUM(HYC1359:HYC1360)</f>
        <v>0</v>
      </c>
      <c r="HYD1362" s="84">
        <f>HYC1362/HYB1362</f>
        <v>0</v>
      </c>
      <c r="HYE1362" s="84">
        <f>HYB1362-HYC1362</f>
        <v>2000000</v>
      </c>
      <c r="HYF1362" s="84">
        <f>HYB1362+HXX1362</f>
        <v>3000000</v>
      </c>
      <c r="HYM1362" s="84" t="s">
        <v>5399</v>
      </c>
      <c r="HYN1362" s="84">
        <f>SUM(HYN1359:HYN1360)</f>
        <v>1000000</v>
      </c>
      <c r="HYO1362" s="84">
        <f>SUM(HYO1359:HYO1360)</f>
        <v>0</v>
      </c>
      <c r="HYP1362" s="84">
        <f>HYO1362/HYN1362</f>
        <v>0</v>
      </c>
      <c r="HYQ1362" s="84">
        <f>HYN1362-HYO1362</f>
        <v>1000000</v>
      </c>
      <c r="HYR1362" s="84">
        <f>SUM(HYR1359:HYR1360)</f>
        <v>2000000</v>
      </c>
      <c r="HYS1362" s="84">
        <f>SUM(HYS1359:HYS1360)</f>
        <v>0</v>
      </c>
      <c r="HYT1362" s="84">
        <f>HYS1362/HYR1362</f>
        <v>0</v>
      </c>
      <c r="HYU1362" s="84">
        <f>HYR1362-HYS1362</f>
        <v>2000000</v>
      </c>
      <c r="HYV1362" s="84">
        <f>HYR1362+HYN1362</f>
        <v>3000000</v>
      </c>
      <c r="HZC1362" s="84" t="s">
        <v>5399</v>
      </c>
      <c r="HZD1362" s="84">
        <f>SUM(HZD1359:HZD1360)</f>
        <v>1000000</v>
      </c>
      <c r="HZE1362" s="84">
        <f>SUM(HZE1359:HZE1360)</f>
        <v>0</v>
      </c>
      <c r="HZF1362" s="84">
        <f>HZE1362/HZD1362</f>
        <v>0</v>
      </c>
      <c r="HZG1362" s="84">
        <f>HZD1362-HZE1362</f>
        <v>1000000</v>
      </c>
      <c r="HZH1362" s="84">
        <f>SUM(HZH1359:HZH1360)</f>
        <v>2000000</v>
      </c>
      <c r="HZI1362" s="84">
        <f>SUM(HZI1359:HZI1360)</f>
        <v>0</v>
      </c>
      <c r="HZJ1362" s="84">
        <f>HZI1362/HZH1362</f>
        <v>0</v>
      </c>
      <c r="HZK1362" s="84">
        <f>HZH1362-HZI1362</f>
        <v>2000000</v>
      </c>
      <c r="HZL1362" s="84">
        <f>HZH1362+HZD1362</f>
        <v>3000000</v>
      </c>
      <c r="HZS1362" s="84" t="s">
        <v>5399</v>
      </c>
      <c r="HZT1362" s="84">
        <f>SUM(HZT1359:HZT1360)</f>
        <v>1000000</v>
      </c>
      <c r="HZU1362" s="84">
        <f>SUM(HZU1359:HZU1360)</f>
        <v>0</v>
      </c>
      <c r="HZV1362" s="84">
        <f>HZU1362/HZT1362</f>
        <v>0</v>
      </c>
      <c r="HZW1362" s="84">
        <f>HZT1362-HZU1362</f>
        <v>1000000</v>
      </c>
      <c r="HZX1362" s="84">
        <f>SUM(HZX1359:HZX1360)</f>
        <v>2000000</v>
      </c>
      <c r="HZY1362" s="84">
        <f>SUM(HZY1359:HZY1360)</f>
        <v>0</v>
      </c>
      <c r="HZZ1362" s="84">
        <f>HZY1362/HZX1362</f>
        <v>0</v>
      </c>
      <c r="IAA1362" s="84">
        <f>HZX1362-HZY1362</f>
        <v>2000000</v>
      </c>
      <c r="IAB1362" s="84">
        <f>HZX1362+HZT1362</f>
        <v>3000000</v>
      </c>
      <c r="IAI1362" s="84" t="s">
        <v>5399</v>
      </c>
      <c r="IAJ1362" s="84">
        <f>SUM(IAJ1359:IAJ1360)</f>
        <v>1000000</v>
      </c>
      <c r="IAK1362" s="84">
        <f>SUM(IAK1359:IAK1360)</f>
        <v>0</v>
      </c>
      <c r="IAL1362" s="84">
        <f>IAK1362/IAJ1362</f>
        <v>0</v>
      </c>
      <c r="IAM1362" s="84">
        <f>IAJ1362-IAK1362</f>
        <v>1000000</v>
      </c>
      <c r="IAN1362" s="84">
        <f>SUM(IAN1359:IAN1360)</f>
        <v>2000000</v>
      </c>
      <c r="IAO1362" s="84">
        <f>SUM(IAO1359:IAO1360)</f>
        <v>0</v>
      </c>
      <c r="IAP1362" s="84">
        <f>IAO1362/IAN1362</f>
        <v>0</v>
      </c>
      <c r="IAQ1362" s="84">
        <f>IAN1362-IAO1362</f>
        <v>2000000</v>
      </c>
      <c r="IAR1362" s="84">
        <f>IAN1362+IAJ1362</f>
        <v>3000000</v>
      </c>
      <c r="IAY1362" s="84" t="s">
        <v>5399</v>
      </c>
      <c r="IAZ1362" s="84">
        <f>SUM(IAZ1359:IAZ1360)</f>
        <v>1000000</v>
      </c>
      <c r="IBA1362" s="84">
        <f>SUM(IBA1359:IBA1360)</f>
        <v>0</v>
      </c>
      <c r="IBB1362" s="84">
        <f>IBA1362/IAZ1362</f>
        <v>0</v>
      </c>
      <c r="IBC1362" s="84">
        <f>IAZ1362-IBA1362</f>
        <v>1000000</v>
      </c>
      <c r="IBD1362" s="84">
        <f>SUM(IBD1359:IBD1360)</f>
        <v>2000000</v>
      </c>
      <c r="IBE1362" s="84">
        <f>SUM(IBE1359:IBE1360)</f>
        <v>0</v>
      </c>
      <c r="IBF1362" s="84">
        <f>IBE1362/IBD1362</f>
        <v>0</v>
      </c>
      <c r="IBG1362" s="84">
        <f>IBD1362-IBE1362</f>
        <v>2000000</v>
      </c>
      <c r="IBH1362" s="84">
        <f>IBD1362+IAZ1362</f>
        <v>3000000</v>
      </c>
      <c r="IBO1362" s="84" t="s">
        <v>5399</v>
      </c>
      <c r="IBP1362" s="84">
        <f>SUM(IBP1359:IBP1360)</f>
        <v>1000000</v>
      </c>
      <c r="IBQ1362" s="84">
        <f>SUM(IBQ1359:IBQ1360)</f>
        <v>0</v>
      </c>
      <c r="IBR1362" s="84">
        <f>IBQ1362/IBP1362</f>
        <v>0</v>
      </c>
      <c r="IBS1362" s="84">
        <f>IBP1362-IBQ1362</f>
        <v>1000000</v>
      </c>
      <c r="IBT1362" s="84">
        <f>SUM(IBT1359:IBT1360)</f>
        <v>2000000</v>
      </c>
      <c r="IBU1362" s="84">
        <f>SUM(IBU1359:IBU1360)</f>
        <v>0</v>
      </c>
      <c r="IBV1362" s="84">
        <f>IBU1362/IBT1362</f>
        <v>0</v>
      </c>
      <c r="IBW1362" s="84">
        <f>IBT1362-IBU1362</f>
        <v>2000000</v>
      </c>
      <c r="IBX1362" s="84">
        <f>IBT1362+IBP1362</f>
        <v>3000000</v>
      </c>
      <c r="ICE1362" s="84" t="s">
        <v>5399</v>
      </c>
      <c r="ICF1362" s="84">
        <f>SUM(ICF1359:ICF1360)</f>
        <v>1000000</v>
      </c>
      <c r="ICG1362" s="84">
        <f>SUM(ICG1359:ICG1360)</f>
        <v>0</v>
      </c>
      <c r="ICH1362" s="84">
        <f>ICG1362/ICF1362</f>
        <v>0</v>
      </c>
      <c r="ICI1362" s="84">
        <f>ICF1362-ICG1362</f>
        <v>1000000</v>
      </c>
      <c r="ICJ1362" s="84">
        <f>SUM(ICJ1359:ICJ1360)</f>
        <v>2000000</v>
      </c>
      <c r="ICK1362" s="84">
        <f>SUM(ICK1359:ICK1360)</f>
        <v>0</v>
      </c>
      <c r="ICL1362" s="84">
        <f>ICK1362/ICJ1362</f>
        <v>0</v>
      </c>
      <c r="ICM1362" s="84">
        <f>ICJ1362-ICK1362</f>
        <v>2000000</v>
      </c>
      <c r="ICN1362" s="84">
        <f>ICJ1362+ICF1362</f>
        <v>3000000</v>
      </c>
      <c r="ICU1362" s="84" t="s">
        <v>5399</v>
      </c>
      <c r="ICV1362" s="84">
        <f>SUM(ICV1359:ICV1360)</f>
        <v>1000000</v>
      </c>
      <c r="ICW1362" s="84">
        <f>SUM(ICW1359:ICW1360)</f>
        <v>0</v>
      </c>
      <c r="ICX1362" s="84">
        <f>ICW1362/ICV1362</f>
        <v>0</v>
      </c>
      <c r="ICY1362" s="84">
        <f>ICV1362-ICW1362</f>
        <v>1000000</v>
      </c>
      <c r="ICZ1362" s="84">
        <f>SUM(ICZ1359:ICZ1360)</f>
        <v>2000000</v>
      </c>
      <c r="IDA1362" s="84">
        <f>SUM(IDA1359:IDA1360)</f>
        <v>0</v>
      </c>
      <c r="IDB1362" s="84">
        <f>IDA1362/ICZ1362</f>
        <v>0</v>
      </c>
      <c r="IDC1362" s="84">
        <f>ICZ1362-IDA1362</f>
        <v>2000000</v>
      </c>
      <c r="IDD1362" s="84">
        <f>ICZ1362+ICV1362</f>
        <v>3000000</v>
      </c>
      <c r="IDK1362" s="84" t="s">
        <v>5399</v>
      </c>
      <c r="IDL1362" s="84">
        <f>SUM(IDL1359:IDL1360)</f>
        <v>1000000</v>
      </c>
      <c r="IDM1362" s="84">
        <f>SUM(IDM1359:IDM1360)</f>
        <v>0</v>
      </c>
      <c r="IDN1362" s="84">
        <f>IDM1362/IDL1362</f>
        <v>0</v>
      </c>
      <c r="IDO1362" s="84">
        <f>IDL1362-IDM1362</f>
        <v>1000000</v>
      </c>
      <c r="IDP1362" s="84">
        <f>SUM(IDP1359:IDP1360)</f>
        <v>2000000</v>
      </c>
      <c r="IDQ1362" s="84">
        <f>SUM(IDQ1359:IDQ1360)</f>
        <v>0</v>
      </c>
      <c r="IDR1362" s="84">
        <f>IDQ1362/IDP1362</f>
        <v>0</v>
      </c>
      <c r="IDS1362" s="84">
        <f>IDP1362-IDQ1362</f>
        <v>2000000</v>
      </c>
      <c r="IDT1362" s="84">
        <f>IDP1362+IDL1362</f>
        <v>3000000</v>
      </c>
      <c r="IEA1362" s="84" t="s">
        <v>5399</v>
      </c>
      <c r="IEB1362" s="84">
        <f>SUM(IEB1359:IEB1360)</f>
        <v>1000000</v>
      </c>
      <c r="IEC1362" s="84">
        <f>SUM(IEC1359:IEC1360)</f>
        <v>0</v>
      </c>
      <c r="IED1362" s="84">
        <f>IEC1362/IEB1362</f>
        <v>0</v>
      </c>
      <c r="IEE1362" s="84">
        <f>IEB1362-IEC1362</f>
        <v>1000000</v>
      </c>
      <c r="IEF1362" s="84">
        <f>SUM(IEF1359:IEF1360)</f>
        <v>2000000</v>
      </c>
      <c r="IEG1362" s="84">
        <f>SUM(IEG1359:IEG1360)</f>
        <v>0</v>
      </c>
      <c r="IEH1362" s="84">
        <f>IEG1362/IEF1362</f>
        <v>0</v>
      </c>
      <c r="IEI1362" s="84">
        <f>IEF1362-IEG1362</f>
        <v>2000000</v>
      </c>
      <c r="IEJ1362" s="84">
        <f>IEF1362+IEB1362</f>
        <v>3000000</v>
      </c>
      <c r="IEQ1362" s="84" t="s">
        <v>5399</v>
      </c>
      <c r="IER1362" s="84">
        <f>SUM(IER1359:IER1360)</f>
        <v>1000000</v>
      </c>
      <c r="IES1362" s="84">
        <f>SUM(IES1359:IES1360)</f>
        <v>0</v>
      </c>
      <c r="IET1362" s="84">
        <f>IES1362/IER1362</f>
        <v>0</v>
      </c>
      <c r="IEU1362" s="84">
        <f>IER1362-IES1362</f>
        <v>1000000</v>
      </c>
      <c r="IEV1362" s="84">
        <f>SUM(IEV1359:IEV1360)</f>
        <v>2000000</v>
      </c>
      <c r="IEW1362" s="84">
        <f>SUM(IEW1359:IEW1360)</f>
        <v>0</v>
      </c>
      <c r="IEX1362" s="84">
        <f>IEW1362/IEV1362</f>
        <v>0</v>
      </c>
      <c r="IEY1362" s="84">
        <f>IEV1362-IEW1362</f>
        <v>2000000</v>
      </c>
      <c r="IEZ1362" s="84">
        <f>IEV1362+IER1362</f>
        <v>3000000</v>
      </c>
      <c r="IFG1362" s="84" t="s">
        <v>5399</v>
      </c>
      <c r="IFH1362" s="84">
        <f>SUM(IFH1359:IFH1360)</f>
        <v>1000000</v>
      </c>
      <c r="IFI1362" s="84">
        <f>SUM(IFI1359:IFI1360)</f>
        <v>0</v>
      </c>
      <c r="IFJ1362" s="84">
        <f>IFI1362/IFH1362</f>
        <v>0</v>
      </c>
      <c r="IFK1362" s="84">
        <f>IFH1362-IFI1362</f>
        <v>1000000</v>
      </c>
      <c r="IFL1362" s="84">
        <f>SUM(IFL1359:IFL1360)</f>
        <v>2000000</v>
      </c>
      <c r="IFM1362" s="84">
        <f>SUM(IFM1359:IFM1360)</f>
        <v>0</v>
      </c>
      <c r="IFN1362" s="84">
        <f>IFM1362/IFL1362</f>
        <v>0</v>
      </c>
      <c r="IFO1362" s="84">
        <f>IFL1362-IFM1362</f>
        <v>2000000</v>
      </c>
      <c r="IFP1362" s="84">
        <f>IFL1362+IFH1362</f>
        <v>3000000</v>
      </c>
      <c r="IFW1362" s="84" t="s">
        <v>5399</v>
      </c>
      <c r="IFX1362" s="84">
        <f>SUM(IFX1359:IFX1360)</f>
        <v>1000000</v>
      </c>
      <c r="IFY1362" s="84">
        <f>SUM(IFY1359:IFY1360)</f>
        <v>0</v>
      </c>
      <c r="IFZ1362" s="84">
        <f>IFY1362/IFX1362</f>
        <v>0</v>
      </c>
      <c r="IGA1362" s="84">
        <f>IFX1362-IFY1362</f>
        <v>1000000</v>
      </c>
      <c r="IGB1362" s="84">
        <f>SUM(IGB1359:IGB1360)</f>
        <v>2000000</v>
      </c>
      <c r="IGC1362" s="84">
        <f>SUM(IGC1359:IGC1360)</f>
        <v>0</v>
      </c>
      <c r="IGD1362" s="84">
        <f>IGC1362/IGB1362</f>
        <v>0</v>
      </c>
      <c r="IGE1362" s="84">
        <f>IGB1362-IGC1362</f>
        <v>2000000</v>
      </c>
      <c r="IGF1362" s="84">
        <f>IGB1362+IFX1362</f>
        <v>3000000</v>
      </c>
      <c r="IGM1362" s="84" t="s">
        <v>5399</v>
      </c>
      <c r="IGN1362" s="84">
        <f>SUM(IGN1359:IGN1360)</f>
        <v>1000000</v>
      </c>
      <c r="IGO1362" s="84">
        <f>SUM(IGO1359:IGO1360)</f>
        <v>0</v>
      </c>
      <c r="IGP1362" s="84">
        <f>IGO1362/IGN1362</f>
        <v>0</v>
      </c>
      <c r="IGQ1362" s="84">
        <f>IGN1362-IGO1362</f>
        <v>1000000</v>
      </c>
      <c r="IGR1362" s="84">
        <f>SUM(IGR1359:IGR1360)</f>
        <v>2000000</v>
      </c>
      <c r="IGS1362" s="84">
        <f>SUM(IGS1359:IGS1360)</f>
        <v>0</v>
      </c>
      <c r="IGT1362" s="84">
        <f>IGS1362/IGR1362</f>
        <v>0</v>
      </c>
      <c r="IGU1362" s="84">
        <f>IGR1362-IGS1362</f>
        <v>2000000</v>
      </c>
      <c r="IGV1362" s="84">
        <f>IGR1362+IGN1362</f>
        <v>3000000</v>
      </c>
      <c r="IHC1362" s="84" t="s">
        <v>5399</v>
      </c>
      <c r="IHD1362" s="84">
        <f>SUM(IHD1359:IHD1360)</f>
        <v>1000000</v>
      </c>
      <c r="IHE1362" s="84">
        <f>SUM(IHE1359:IHE1360)</f>
        <v>0</v>
      </c>
      <c r="IHF1362" s="84">
        <f>IHE1362/IHD1362</f>
        <v>0</v>
      </c>
      <c r="IHG1362" s="84">
        <f>IHD1362-IHE1362</f>
        <v>1000000</v>
      </c>
      <c r="IHH1362" s="84">
        <f>SUM(IHH1359:IHH1360)</f>
        <v>2000000</v>
      </c>
      <c r="IHI1362" s="84">
        <f>SUM(IHI1359:IHI1360)</f>
        <v>0</v>
      </c>
      <c r="IHJ1362" s="84">
        <f>IHI1362/IHH1362</f>
        <v>0</v>
      </c>
      <c r="IHK1362" s="84">
        <f>IHH1362-IHI1362</f>
        <v>2000000</v>
      </c>
      <c r="IHL1362" s="84">
        <f>IHH1362+IHD1362</f>
        <v>3000000</v>
      </c>
      <c r="IHS1362" s="84" t="s">
        <v>5399</v>
      </c>
      <c r="IHT1362" s="84">
        <f>SUM(IHT1359:IHT1360)</f>
        <v>1000000</v>
      </c>
      <c r="IHU1362" s="84">
        <f>SUM(IHU1359:IHU1360)</f>
        <v>0</v>
      </c>
      <c r="IHV1362" s="84">
        <f>IHU1362/IHT1362</f>
        <v>0</v>
      </c>
      <c r="IHW1362" s="84">
        <f>IHT1362-IHU1362</f>
        <v>1000000</v>
      </c>
      <c r="IHX1362" s="84">
        <f>SUM(IHX1359:IHX1360)</f>
        <v>2000000</v>
      </c>
      <c r="IHY1362" s="84">
        <f>SUM(IHY1359:IHY1360)</f>
        <v>0</v>
      </c>
      <c r="IHZ1362" s="84">
        <f>IHY1362/IHX1362</f>
        <v>0</v>
      </c>
      <c r="IIA1362" s="84">
        <f>IHX1362-IHY1362</f>
        <v>2000000</v>
      </c>
      <c r="IIB1362" s="84">
        <f>IHX1362+IHT1362</f>
        <v>3000000</v>
      </c>
      <c r="III1362" s="84" t="s">
        <v>5399</v>
      </c>
      <c r="IIJ1362" s="84">
        <f>SUM(IIJ1359:IIJ1360)</f>
        <v>1000000</v>
      </c>
      <c r="IIK1362" s="84">
        <f>SUM(IIK1359:IIK1360)</f>
        <v>0</v>
      </c>
      <c r="IIL1362" s="84">
        <f>IIK1362/IIJ1362</f>
        <v>0</v>
      </c>
      <c r="IIM1362" s="84">
        <f>IIJ1362-IIK1362</f>
        <v>1000000</v>
      </c>
      <c r="IIN1362" s="84">
        <f>SUM(IIN1359:IIN1360)</f>
        <v>2000000</v>
      </c>
      <c r="IIO1362" s="84">
        <f>SUM(IIO1359:IIO1360)</f>
        <v>0</v>
      </c>
      <c r="IIP1362" s="84">
        <f>IIO1362/IIN1362</f>
        <v>0</v>
      </c>
      <c r="IIQ1362" s="84">
        <f>IIN1362-IIO1362</f>
        <v>2000000</v>
      </c>
      <c r="IIR1362" s="84">
        <f>IIN1362+IIJ1362</f>
        <v>3000000</v>
      </c>
      <c r="IIY1362" s="84" t="s">
        <v>5399</v>
      </c>
      <c r="IIZ1362" s="84">
        <f>SUM(IIZ1359:IIZ1360)</f>
        <v>1000000</v>
      </c>
      <c r="IJA1362" s="84">
        <f>SUM(IJA1359:IJA1360)</f>
        <v>0</v>
      </c>
      <c r="IJB1362" s="84">
        <f>IJA1362/IIZ1362</f>
        <v>0</v>
      </c>
      <c r="IJC1362" s="84">
        <f>IIZ1362-IJA1362</f>
        <v>1000000</v>
      </c>
      <c r="IJD1362" s="84">
        <f>SUM(IJD1359:IJD1360)</f>
        <v>2000000</v>
      </c>
      <c r="IJE1362" s="84">
        <f>SUM(IJE1359:IJE1360)</f>
        <v>0</v>
      </c>
      <c r="IJF1362" s="84">
        <f>IJE1362/IJD1362</f>
        <v>0</v>
      </c>
      <c r="IJG1362" s="84">
        <f>IJD1362-IJE1362</f>
        <v>2000000</v>
      </c>
      <c r="IJH1362" s="84">
        <f>IJD1362+IIZ1362</f>
        <v>3000000</v>
      </c>
      <c r="IJO1362" s="84" t="s">
        <v>5399</v>
      </c>
      <c r="IJP1362" s="84">
        <f>SUM(IJP1359:IJP1360)</f>
        <v>1000000</v>
      </c>
      <c r="IJQ1362" s="84">
        <f>SUM(IJQ1359:IJQ1360)</f>
        <v>0</v>
      </c>
      <c r="IJR1362" s="84">
        <f>IJQ1362/IJP1362</f>
        <v>0</v>
      </c>
      <c r="IJS1362" s="84">
        <f>IJP1362-IJQ1362</f>
        <v>1000000</v>
      </c>
      <c r="IJT1362" s="84">
        <f>SUM(IJT1359:IJT1360)</f>
        <v>2000000</v>
      </c>
      <c r="IJU1362" s="84">
        <f>SUM(IJU1359:IJU1360)</f>
        <v>0</v>
      </c>
      <c r="IJV1362" s="84">
        <f>IJU1362/IJT1362</f>
        <v>0</v>
      </c>
      <c r="IJW1362" s="84">
        <f>IJT1362-IJU1362</f>
        <v>2000000</v>
      </c>
      <c r="IJX1362" s="84">
        <f>IJT1362+IJP1362</f>
        <v>3000000</v>
      </c>
      <c r="IKE1362" s="84" t="s">
        <v>5399</v>
      </c>
      <c r="IKF1362" s="84">
        <f>SUM(IKF1359:IKF1360)</f>
        <v>1000000</v>
      </c>
      <c r="IKG1362" s="84">
        <f>SUM(IKG1359:IKG1360)</f>
        <v>0</v>
      </c>
      <c r="IKH1362" s="84">
        <f>IKG1362/IKF1362</f>
        <v>0</v>
      </c>
      <c r="IKI1362" s="84">
        <f>IKF1362-IKG1362</f>
        <v>1000000</v>
      </c>
      <c r="IKJ1362" s="84">
        <f>SUM(IKJ1359:IKJ1360)</f>
        <v>2000000</v>
      </c>
      <c r="IKK1362" s="84">
        <f>SUM(IKK1359:IKK1360)</f>
        <v>0</v>
      </c>
      <c r="IKL1362" s="84">
        <f>IKK1362/IKJ1362</f>
        <v>0</v>
      </c>
      <c r="IKM1362" s="84">
        <f>IKJ1362-IKK1362</f>
        <v>2000000</v>
      </c>
      <c r="IKN1362" s="84">
        <f>IKJ1362+IKF1362</f>
        <v>3000000</v>
      </c>
      <c r="IKU1362" s="84" t="s">
        <v>5399</v>
      </c>
      <c r="IKV1362" s="84">
        <f>SUM(IKV1359:IKV1360)</f>
        <v>1000000</v>
      </c>
      <c r="IKW1362" s="84">
        <f>SUM(IKW1359:IKW1360)</f>
        <v>0</v>
      </c>
      <c r="IKX1362" s="84">
        <f>IKW1362/IKV1362</f>
        <v>0</v>
      </c>
      <c r="IKY1362" s="84">
        <f>IKV1362-IKW1362</f>
        <v>1000000</v>
      </c>
      <c r="IKZ1362" s="84">
        <f>SUM(IKZ1359:IKZ1360)</f>
        <v>2000000</v>
      </c>
      <c r="ILA1362" s="84">
        <f>SUM(ILA1359:ILA1360)</f>
        <v>0</v>
      </c>
      <c r="ILB1362" s="84">
        <f>ILA1362/IKZ1362</f>
        <v>0</v>
      </c>
      <c r="ILC1362" s="84">
        <f>IKZ1362-ILA1362</f>
        <v>2000000</v>
      </c>
      <c r="ILD1362" s="84">
        <f>IKZ1362+IKV1362</f>
        <v>3000000</v>
      </c>
      <c r="ILK1362" s="84" t="s">
        <v>5399</v>
      </c>
      <c r="ILL1362" s="84">
        <f>SUM(ILL1359:ILL1360)</f>
        <v>1000000</v>
      </c>
      <c r="ILM1362" s="84">
        <f>SUM(ILM1359:ILM1360)</f>
        <v>0</v>
      </c>
      <c r="ILN1362" s="84">
        <f>ILM1362/ILL1362</f>
        <v>0</v>
      </c>
      <c r="ILO1362" s="84">
        <f>ILL1362-ILM1362</f>
        <v>1000000</v>
      </c>
      <c r="ILP1362" s="84">
        <f>SUM(ILP1359:ILP1360)</f>
        <v>2000000</v>
      </c>
      <c r="ILQ1362" s="84">
        <f>SUM(ILQ1359:ILQ1360)</f>
        <v>0</v>
      </c>
      <c r="ILR1362" s="84">
        <f>ILQ1362/ILP1362</f>
        <v>0</v>
      </c>
      <c r="ILS1362" s="84">
        <f>ILP1362-ILQ1362</f>
        <v>2000000</v>
      </c>
      <c r="ILT1362" s="84">
        <f>ILP1362+ILL1362</f>
        <v>3000000</v>
      </c>
      <c r="IMA1362" s="84" t="s">
        <v>5399</v>
      </c>
      <c r="IMB1362" s="84">
        <f>SUM(IMB1359:IMB1360)</f>
        <v>1000000</v>
      </c>
      <c r="IMC1362" s="84">
        <f>SUM(IMC1359:IMC1360)</f>
        <v>0</v>
      </c>
      <c r="IMD1362" s="84">
        <f>IMC1362/IMB1362</f>
        <v>0</v>
      </c>
      <c r="IME1362" s="84">
        <f>IMB1362-IMC1362</f>
        <v>1000000</v>
      </c>
      <c r="IMF1362" s="84">
        <f>SUM(IMF1359:IMF1360)</f>
        <v>2000000</v>
      </c>
      <c r="IMG1362" s="84">
        <f>SUM(IMG1359:IMG1360)</f>
        <v>0</v>
      </c>
      <c r="IMH1362" s="84">
        <f>IMG1362/IMF1362</f>
        <v>0</v>
      </c>
      <c r="IMI1362" s="84">
        <f>IMF1362-IMG1362</f>
        <v>2000000</v>
      </c>
      <c r="IMJ1362" s="84">
        <f>IMF1362+IMB1362</f>
        <v>3000000</v>
      </c>
      <c r="IMQ1362" s="84" t="s">
        <v>5399</v>
      </c>
      <c r="IMR1362" s="84">
        <f>SUM(IMR1359:IMR1360)</f>
        <v>1000000</v>
      </c>
      <c r="IMS1362" s="84">
        <f>SUM(IMS1359:IMS1360)</f>
        <v>0</v>
      </c>
      <c r="IMT1362" s="84">
        <f>IMS1362/IMR1362</f>
        <v>0</v>
      </c>
      <c r="IMU1362" s="84">
        <f>IMR1362-IMS1362</f>
        <v>1000000</v>
      </c>
      <c r="IMV1362" s="84">
        <f>SUM(IMV1359:IMV1360)</f>
        <v>2000000</v>
      </c>
      <c r="IMW1362" s="84">
        <f>SUM(IMW1359:IMW1360)</f>
        <v>0</v>
      </c>
      <c r="IMX1362" s="84">
        <f>IMW1362/IMV1362</f>
        <v>0</v>
      </c>
      <c r="IMY1362" s="84">
        <f>IMV1362-IMW1362</f>
        <v>2000000</v>
      </c>
      <c r="IMZ1362" s="84">
        <f>IMV1362+IMR1362</f>
        <v>3000000</v>
      </c>
      <c r="ING1362" s="84" t="s">
        <v>5399</v>
      </c>
      <c r="INH1362" s="84">
        <f>SUM(INH1359:INH1360)</f>
        <v>1000000</v>
      </c>
      <c r="INI1362" s="84">
        <f>SUM(INI1359:INI1360)</f>
        <v>0</v>
      </c>
      <c r="INJ1362" s="84">
        <f>INI1362/INH1362</f>
        <v>0</v>
      </c>
      <c r="INK1362" s="84">
        <f>INH1362-INI1362</f>
        <v>1000000</v>
      </c>
      <c r="INL1362" s="84">
        <f>SUM(INL1359:INL1360)</f>
        <v>2000000</v>
      </c>
      <c r="INM1362" s="84">
        <f>SUM(INM1359:INM1360)</f>
        <v>0</v>
      </c>
      <c r="INN1362" s="84">
        <f>INM1362/INL1362</f>
        <v>0</v>
      </c>
      <c r="INO1362" s="84">
        <f>INL1362-INM1362</f>
        <v>2000000</v>
      </c>
      <c r="INP1362" s="84">
        <f>INL1362+INH1362</f>
        <v>3000000</v>
      </c>
      <c r="INW1362" s="84" t="s">
        <v>5399</v>
      </c>
      <c r="INX1362" s="84">
        <f>SUM(INX1359:INX1360)</f>
        <v>1000000</v>
      </c>
      <c r="INY1362" s="84">
        <f>SUM(INY1359:INY1360)</f>
        <v>0</v>
      </c>
      <c r="INZ1362" s="84">
        <f>INY1362/INX1362</f>
        <v>0</v>
      </c>
      <c r="IOA1362" s="84">
        <f>INX1362-INY1362</f>
        <v>1000000</v>
      </c>
      <c r="IOB1362" s="84">
        <f>SUM(IOB1359:IOB1360)</f>
        <v>2000000</v>
      </c>
      <c r="IOC1362" s="84">
        <f>SUM(IOC1359:IOC1360)</f>
        <v>0</v>
      </c>
      <c r="IOD1362" s="84">
        <f>IOC1362/IOB1362</f>
        <v>0</v>
      </c>
      <c r="IOE1362" s="84">
        <f>IOB1362-IOC1362</f>
        <v>2000000</v>
      </c>
      <c r="IOF1362" s="84">
        <f>IOB1362+INX1362</f>
        <v>3000000</v>
      </c>
      <c r="IOM1362" s="84" t="s">
        <v>5399</v>
      </c>
      <c r="ION1362" s="84">
        <f>SUM(ION1359:ION1360)</f>
        <v>1000000</v>
      </c>
      <c r="IOO1362" s="84">
        <f>SUM(IOO1359:IOO1360)</f>
        <v>0</v>
      </c>
      <c r="IOP1362" s="84">
        <f>IOO1362/ION1362</f>
        <v>0</v>
      </c>
      <c r="IOQ1362" s="84">
        <f>ION1362-IOO1362</f>
        <v>1000000</v>
      </c>
      <c r="IOR1362" s="84">
        <f>SUM(IOR1359:IOR1360)</f>
        <v>2000000</v>
      </c>
      <c r="IOS1362" s="84">
        <f>SUM(IOS1359:IOS1360)</f>
        <v>0</v>
      </c>
      <c r="IOT1362" s="84">
        <f>IOS1362/IOR1362</f>
        <v>0</v>
      </c>
      <c r="IOU1362" s="84">
        <f>IOR1362-IOS1362</f>
        <v>2000000</v>
      </c>
      <c r="IOV1362" s="84">
        <f>IOR1362+ION1362</f>
        <v>3000000</v>
      </c>
      <c r="IPC1362" s="84" t="s">
        <v>5399</v>
      </c>
      <c r="IPD1362" s="84">
        <f>SUM(IPD1359:IPD1360)</f>
        <v>1000000</v>
      </c>
      <c r="IPE1362" s="84">
        <f>SUM(IPE1359:IPE1360)</f>
        <v>0</v>
      </c>
      <c r="IPF1362" s="84">
        <f>IPE1362/IPD1362</f>
        <v>0</v>
      </c>
      <c r="IPG1362" s="84">
        <f>IPD1362-IPE1362</f>
        <v>1000000</v>
      </c>
      <c r="IPH1362" s="84">
        <f>SUM(IPH1359:IPH1360)</f>
        <v>2000000</v>
      </c>
      <c r="IPI1362" s="84">
        <f>SUM(IPI1359:IPI1360)</f>
        <v>0</v>
      </c>
      <c r="IPJ1362" s="84">
        <f>IPI1362/IPH1362</f>
        <v>0</v>
      </c>
      <c r="IPK1362" s="84">
        <f>IPH1362-IPI1362</f>
        <v>2000000</v>
      </c>
      <c r="IPL1362" s="84">
        <f>IPH1362+IPD1362</f>
        <v>3000000</v>
      </c>
      <c r="IPS1362" s="84" t="s">
        <v>5399</v>
      </c>
      <c r="IPT1362" s="84">
        <f>SUM(IPT1359:IPT1360)</f>
        <v>1000000</v>
      </c>
      <c r="IPU1362" s="84">
        <f>SUM(IPU1359:IPU1360)</f>
        <v>0</v>
      </c>
      <c r="IPV1362" s="84">
        <f>IPU1362/IPT1362</f>
        <v>0</v>
      </c>
      <c r="IPW1362" s="84">
        <f>IPT1362-IPU1362</f>
        <v>1000000</v>
      </c>
      <c r="IPX1362" s="84">
        <f>SUM(IPX1359:IPX1360)</f>
        <v>2000000</v>
      </c>
      <c r="IPY1362" s="84">
        <f>SUM(IPY1359:IPY1360)</f>
        <v>0</v>
      </c>
      <c r="IPZ1362" s="84">
        <f>IPY1362/IPX1362</f>
        <v>0</v>
      </c>
      <c r="IQA1362" s="84">
        <f>IPX1362-IPY1362</f>
        <v>2000000</v>
      </c>
      <c r="IQB1362" s="84">
        <f>IPX1362+IPT1362</f>
        <v>3000000</v>
      </c>
      <c r="IQI1362" s="84" t="s">
        <v>5399</v>
      </c>
      <c r="IQJ1362" s="84">
        <f>SUM(IQJ1359:IQJ1360)</f>
        <v>1000000</v>
      </c>
      <c r="IQK1362" s="84">
        <f>SUM(IQK1359:IQK1360)</f>
        <v>0</v>
      </c>
      <c r="IQL1362" s="84">
        <f>IQK1362/IQJ1362</f>
        <v>0</v>
      </c>
      <c r="IQM1362" s="84">
        <f>IQJ1362-IQK1362</f>
        <v>1000000</v>
      </c>
      <c r="IQN1362" s="84">
        <f>SUM(IQN1359:IQN1360)</f>
        <v>2000000</v>
      </c>
      <c r="IQO1362" s="84">
        <f>SUM(IQO1359:IQO1360)</f>
        <v>0</v>
      </c>
      <c r="IQP1362" s="84">
        <f>IQO1362/IQN1362</f>
        <v>0</v>
      </c>
      <c r="IQQ1362" s="84">
        <f>IQN1362-IQO1362</f>
        <v>2000000</v>
      </c>
      <c r="IQR1362" s="84">
        <f>IQN1362+IQJ1362</f>
        <v>3000000</v>
      </c>
      <c r="IQY1362" s="84" t="s">
        <v>5399</v>
      </c>
      <c r="IQZ1362" s="84">
        <f>SUM(IQZ1359:IQZ1360)</f>
        <v>1000000</v>
      </c>
      <c r="IRA1362" s="84">
        <f>SUM(IRA1359:IRA1360)</f>
        <v>0</v>
      </c>
      <c r="IRB1362" s="84">
        <f>IRA1362/IQZ1362</f>
        <v>0</v>
      </c>
      <c r="IRC1362" s="84">
        <f>IQZ1362-IRA1362</f>
        <v>1000000</v>
      </c>
      <c r="IRD1362" s="84">
        <f>SUM(IRD1359:IRD1360)</f>
        <v>2000000</v>
      </c>
      <c r="IRE1362" s="84">
        <f>SUM(IRE1359:IRE1360)</f>
        <v>0</v>
      </c>
      <c r="IRF1362" s="84">
        <f>IRE1362/IRD1362</f>
        <v>0</v>
      </c>
      <c r="IRG1362" s="84">
        <f>IRD1362-IRE1362</f>
        <v>2000000</v>
      </c>
      <c r="IRH1362" s="84">
        <f>IRD1362+IQZ1362</f>
        <v>3000000</v>
      </c>
      <c r="IRO1362" s="84" t="s">
        <v>5399</v>
      </c>
      <c r="IRP1362" s="84">
        <f>SUM(IRP1359:IRP1360)</f>
        <v>1000000</v>
      </c>
      <c r="IRQ1362" s="84">
        <f>SUM(IRQ1359:IRQ1360)</f>
        <v>0</v>
      </c>
      <c r="IRR1362" s="84">
        <f>IRQ1362/IRP1362</f>
        <v>0</v>
      </c>
      <c r="IRS1362" s="84">
        <f>IRP1362-IRQ1362</f>
        <v>1000000</v>
      </c>
      <c r="IRT1362" s="84">
        <f>SUM(IRT1359:IRT1360)</f>
        <v>2000000</v>
      </c>
      <c r="IRU1362" s="84">
        <f>SUM(IRU1359:IRU1360)</f>
        <v>0</v>
      </c>
      <c r="IRV1362" s="84">
        <f>IRU1362/IRT1362</f>
        <v>0</v>
      </c>
      <c r="IRW1362" s="84">
        <f>IRT1362-IRU1362</f>
        <v>2000000</v>
      </c>
      <c r="IRX1362" s="84">
        <f>IRT1362+IRP1362</f>
        <v>3000000</v>
      </c>
      <c r="ISE1362" s="84" t="s">
        <v>5399</v>
      </c>
      <c r="ISF1362" s="84">
        <f>SUM(ISF1359:ISF1360)</f>
        <v>1000000</v>
      </c>
      <c r="ISG1362" s="84">
        <f>SUM(ISG1359:ISG1360)</f>
        <v>0</v>
      </c>
      <c r="ISH1362" s="84">
        <f>ISG1362/ISF1362</f>
        <v>0</v>
      </c>
      <c r="ISI1362" s="84">
        <f>ISF1362-ISG1362</f>
        <v>1000000</v>
      </c>
      <c r="ISJ1362" s="84">
        <f>SUM(ISJ1359:ISJ1360)</f>
        <v>2000000</v>
      </c>
      <c r="ISK1362" s="84">
        <f>SUM(ISK1359:ISK1360)</f>
        <v>0</v>
      </c>
      <c r="ISL1362" s="84">
        <f>ISK1362/ISJ1362</f>
        <v>0</v>
      </c>
      <c r="ISM1362" s="84">
        <f>ISJ1362-ISK1362</f>
        <v>2000000</v>
      </c>
      <c r="ISN1362" s="84">
        <f>ISJ1362+ISF1362</f>
        <v>3000000</v>
      </c>
      <c r="ISU1362" s="84" t="s">
        <v>5399</v>
      </c>
      <c r="ISV1362" s="84">
        <f>SUM(ISV1359:ISV1360)</f>
        <v>1000000</v>
      </c>
      <c r="ISW1362" s="84">
        <f>SUM(ISW1359:ISW1360)</f>
        <v>0</v>
      </c>
      <c r="ISX1362" s="84">
        <f>ISW1362/ISV1362</f>
        <v>0</v>
      </c>
      <c r="ISY1362" s="84">
        <f>ISV1362-ISW1362</f>
        <v>1000000</v>
      </c>
      <c r="ISZ1362" s="84">
        <f>SUM(ISZ1359:ISZ1360)</f>
        <v>2000000</v>
      </c>
      <c r="ITA1362" s="84">
        <f>SUM(ITA1359:ITA1360)</f>
        <v>0</v>
      </c>
      <c r="ITB1362" s="84">
        <f>ITA1362/ISZ1362</f>
        <v>0</v>
      </c>
      <c r="ITC1362" s="84">
        <f>ISZ1362-ITA1362</f>
        <v>2000000</v>
      </c>
      <c r="ITD1362" s="84">
        <f>ISZ1362+ISV1362</f>
        <v>3000000</v>
      </c>
      <c r="ITK1362" s="84" t="s">
        <v>5399</v>
      </c>
      <c r="ITL1362" s="84">
        <f>SUM(ITL1359:ITL1360)</f>
        <v>1000000</v>
      </c>
      <c r="ITM1362" s="84">
        <f>SUM(ITM1359:ITM1360)</f>
        <v>0</v>
      </c>
      <c r="ITN1362" s="84">
        <f>ITM1362/ITL1362</f>
        <v>0</v>
      </c>
      <c r="ITO1362" s="84">
        <f>ITL1362-ITM1362</f>
        <v>1000000</v>
      </c>
      <c r="ITP1362" s="84">
        <f>SUM(ITP1359:ITP1360)</f>
        <v>2000000</v>
      </c>
      <c r="ITQ1362" s="84">
        <f>SUM(ITQ1359:ITQ1360)</f>
        <v>0</v>
      </c>
      <c r="ITR1362" s="84">
        <f>ITQ1362/ITP1362</f>
        <v>0</v>
      </c>
      <c r="ITS1362" s="84">
        <f>ITP1362-ITQ1362</f>
        <v>2000000</v>
      </c>
      <c r="ITT1362" s="84">
        <f>ITP1362+ITL1362</f>
        <v>3000000</v>
      </c>
      <c r="IUA1362" s="84" t="s">
        <v>5399</v>
      </c>
      <c r="IUB1362" s="84">
        <f>SUM(IUB1359:IUB1360)</f>
        <v>1000000</v>
      </c>
      <c r="IUC1362" s="84">
        <f>SUM(IUC1359:IUC1360)</f>
        <v>0</v>
      </c>
      <c r="IUD1362" s="84">
        <f>IUC1362/IUB1362</f>
        <v>0</v>
      </c>
      <c r="IUE1362" s="84">
        <f>IUB1362-IUC1362</f>
        <v>1000000</v>
      </c>
      <c r="IUF1362" s="84">
        <f>SUM(IUF1359:IUF1360)</f>
        <v>2000000</v>
      </c>
      <c r="IUG1362" s="84">
        <f>SUM(IUG1359:IUG1360)</f>
        <v>0</v>
      </c>
      <c r="IUH1362" s="84">
        <f>IUG1362/IUF1362</f>
        <v>0</v>
      </c>
      <c r="IUI1362" s="84">
        <f>IUF1362-IUG1362</f>
        <v>2000000</v>
      </c>
      <c r="IUJ1362" s="84">
        <f>IUF1362+IUB1362</f>
        <v>3000000</v>
      </c>
      <c r="IUQ1362" s="84" t="s">
        <v>5399</v>
      </c>
      <c r="IUR1362" s="84">
        <f>SUM(IUR1359:IUR1360)</f>
        <v>1000000</v>
      </c>
      <c r="IUS1362" s="84">
        <f>SUM(IUS1359:IUS1360)</f>
        <v>0</v>
      </c>
      <c r="IUT1362" s="84">
        <f>IUS1362/IUR1362</f>
        <v>0</v>
      </c>
      <c r="IUU1362" s="84">
        <f>IUR1362-IUS1362</f>
        <v>1000000</v>
      </c>
      <c r="IUV1362" s="84">
        <f>SUM(IUV1359:IUV1360)</f>
        <v>2000000</v>
      </c>
      <c r="IUW1362" s="84">
        <f>SUM(IUW1359:IUW1360)</f>
        <v>0</v>
      </c>
      <c r="IUX1362" s="84">
        <f>IUW1362/IUV1362</f>
        <v>0</v>
      </c>
      <c r="IUY1362" s="84">
        <f>IUV1362-IUW1362</f>
        <v>2000000</v>
      </c>
      <c r="IUZ1362" s="84">
        <f>IUV1362+IUR1362</f>
        <v>3000000</v>
      </c>
      <c r="IVG1362" s="84" t="s">
        <v>5399</v>
      </c>
      <c r="IVH1362" s="84">
        <f>SUM(IVH1359:IVH1360)</f>
        <v>1000000</v>
      </c>
      <c r="IVI1362" s="84">
        <f>SUM(IVI1359:IVI1360)</f>
        <v>0</v>
      </c>
      <c r="IVJ1362" s="84">
        <f>IVI1362/IVH1362</f>
        <v>0</v>
      </c>
      <c r="IVK1362" s="84">
        <f>IVH1362-IVI1362</f>
        <v>1000000</v>
      </c>
      <c r="IVL1362" s="84">
        <f>SUM(IVL1359:IVL1360)</f>
        <v>2000000</v>
      </c>
      <c r="IVM1362" s="84">
        <f>SUM(IVM1359:IVM1360)</f>
        <v>0</v>
      </c>
      <c r="IVN1362" s="84">
        <f>IVM1362/IVL1362</f>
        <v>0</v>
      </c>
      <c r="IVO1362" s="84">
        <f>IVL1362-IVM1362</f>
        <v>2000000</v>
      </c>
      <c r="IVP1362" s="84">
        <f>IVL1362+IVH1362</f>
        <v>3000000</v>
      </c>
      <c r="IVW1362" s="84" t="s">
        <v>5399</v>
      </c>
      <c r="IVX1362" s="84">
        <f>SUM(IVX1359:IVX1360)</f>
        <v>1000000</v>
      </c>
      <c r="IVY1362" s="84">
        <f>SUM(IVY1359:IVY1360)</f>
        <v>0</v>
      </c>
      <c r="IVZ1362" s="84">
        <f>IVY1362/IVX1362</f>
        <v>0</v>
      </c>
      <c r="IWA1362" s="84">
        <f>IVX1362-IVY1362</f>
        <v>1000000</v>
      </c>
      <c r="IWB1362" s="84">
        <f>SUM(IWB1359:IWB1360)</f>
        <v>2000000</v>
      </c>
      <c r="IWC1362" s="84">
        <f>SUM(IWC1359:IWC1360)</f>
        <v>0</v>
      </c>
      <c r="IWD1362" s="84">
        <f>IWC1362/IWB1362</f>
        <v>0</v>
      </c>
      <c r="IWE1362" s="84">
        <f>IWB1362-IWC1362</f>
        <v>2000000</v>
      </c>
      <c r="IWF1362" s="84">
        <f>IWB1362+IVX1362</f>
        <v>3000000</v>
      </c>
      <c r="IWM1362" s="84" t="s">
        <v>5399</v>
      </c>
      <c r="IWN1362" s="84">
        <f>SUM(IWN1359:IWN1360)</f>
        <v>1000000</v>
      </c>
      <c r="IWO1362" s="84">
        <f>SUM(IWO1359:IWO1360)</f>
        <v>0</v>
      </c>
      <c r="IWP1362" s="84">
        <f>IWO1362/IWN1362</f>
        <v>0</v>
      </c>
      <c r="IWQ1362" s="84">
        <f>IWN1362-IWO1362</f>
        <v>1000000</v>
      </c>
      <c r="IWR1362" s="84">
        <f>SUM(IWR1359:IWR1360)</f>
        <v>2000000</v>
      </c>
      <c r="IWS1362" s="84">
        <f>SUM(IWS1359:IWS1360)</f>
        <v>0</v>
      </c>
      <c r="IWT1362" s="84">
        <f>IWS1362/IWR1362</f>
        <v>0</v>
      </c>
      <c r="IWU1362" s="84">
        <f>IWR1362-IWS1362</f>
        <v>2000000</v>
      </c>
      <c r="IWV1362" s="84">
        <f>IWR1362+IWN1362</f>
        <v>3000000</v>
      </c>
      <c r="IXC1362" s="84" t="s">
        <v>5399</v>
      </c>
      <c r="IXD1362" s="84">
        <f>SUM(IXD1359:IXD1360)</f>
        <v>1000000</v>
      </c>
      <c r="IXE1362" s="84">
        <f>SUM(IXE1359:IXE1360)</f>
        <v>0</v>
      </c>
      <c r="IXF1362" s="84">
        <f>IXE1362/IXD1362</f>
        <v>0</v>
      </c>
      <c r="IXG1362" s="84">
        <f>IXD1362-IXE1362</f>
        <v>1000000</v>
      </c>
      <c r="IXH1362" s="84">
        <f>SUM(IXH1359:IXH1360)</f>
        <v>2000000</v>
      </c>
      <c r="IXI1362" s="84">
        <f>SUM(IXI1359:IXI1360)</f>
        <v>0</v>
      </c>
      <c r="IXJ1362" s="84">
        <f>IXI1362/IXH1362</f>
        <v>0</v>
      </c>
      <c r="IXK1362" s="84">
        <f>IXH1362-IXI1362</f>
        <v>2000000</v>
      </c>
      <c r="IXL1362" s="84">
        <f>IXH1362+IXD1362</f>
        <v>3000000</v>
      </c>
      <c r="IXS1362" s="84" t="s">
        <v>5399</v>
      </c>
      <c r="IXT1362" s="84">
        <f>SUM(IXT1359:IXT1360)</f>
        <v>1000000</v>
      </c>
      <c r="IXU1362" s="84">
        <f>SUM(IXU1359:IXU1360)</f>
        <v>0</v>
      </c>
      <c r="IXV1362" s="84">
        <f>IXU1362/IXT1362</f>
        <v>0</v>
      </c>
      <c r="IXW1362" s="84">
        <f>IXT1362-IXU1362</f>
        <v>1000000</v>
      </c>
      <c r="IXX1362" s="84">
        <f>SUM(IXX1359:IXX1360)</f>
        <v>2000000</v>
      </c>
      <c r="IXY1362" s="84">
        <f>SUM(IXY1359:IXY1360)</f>
        <v>0</v>
      </c>
      <c r="IXZ1362" s="84">
        <f>IXY1362/IXX1362</f>
        <v>0</v>
      </c>
      <c r="IYA1362" s="84">
        <f>IXX1362-IXY1362</f>
        <v>2000000</v>
      </c>
      <c r="IYB1362" s="84">
        <f>IXX1362+IXT1362</f>
        <v>3000000</v>
      </c>
      <c r="IYI1362" s="84" t="s">
        <v>5399</v>
      </c>
      <c r="IYJ1362" s="84">
        <f>SUM(IYJ1359:IYJ1360)</f>
        <v>1000000</v>
      </c>
      <c r="IYK1362" s="84">
        <f>SUM(IYK1359:IYK1360)</f>
        <v>0</v>
      </c>
      <c r="IYL1362" s="84">
        <f>IYK1362/IYJ1362</f>
        <v>0</v>
      </c>
      <c r="IYM1362" s="84">
        <f>IYJ1362-IYK1362</f>
        <v>1000000</v>
      </c>
      <c r="IYN1362" s="84">
        <f>SUM(IYN1359:IYN1360)</f>
        <v>2000000</v>
      </c>
      <c r="IYO1362" s="84">
        <f>SUM(IYO1359:IYO1360)</f>
        <v>0</v>
      </c>
      <c r="IYP1362" s="84">
        <f>IYO1362/IYN1362</f>
        <v>0</v>
      </c>
      <c r="IYQ1362" s="84">
        <f>IYN1362-IYO1362</f>
        <v>2000000</v>
      </c>
      <c r="IYR1362" s="84">
        <f>IYN1362+IYJ1362</f>
        <v>3000000</v>
      </c>
      <c r="IYY1362" s="84" t="s">
        <v>5399</v>
      </c>
      <c r="IYZ1362" s="84">
        <f>SUM(IYZ1359:IYZ1360)</f>
        <v>1000000</v>
      </c>
      <c r="IZA1362" s="84">
        <f>SUM(IZA1359:IZA1360)</f>
        <v>0</v>
      </c>
      <c r="IZB1362" s="84">
        <f>IZA1362/IYZ1362</f>
        <v>0</v>
      </c>
      <c r="IZC1362" s="84">
        <f>IYZ1362-IZA1362</f>
        <v>1000000</v>
      </c>
      <c r="IZD1362" s="84">
        <f>SUM(IZD1359:IZD1360)</f>
        <v>2000000</v>
      </c>
      <c r="IZE1362" s="84">
        <f>SUM(IZE1359:IZE1360)</f>
        <v>0</v>
      </c>
      <c r="IZF1362" s="84">
        <f>IZE1362/IZD1362</f>
        <v>0</v>
      </c>
      <c r="IZG1362" s="84">
        <f>IZD1362-IZE1362</f>
        <v>2000000</v>
      </c>
      <c r="IZH1362" s="84">
        <f>IZD1362+IYZ1362</f>
        <v>3000000</v>
      </c>
      <c r="IZO1362" s="84" t="s">
        <v>5399</v>
      </c>
      <c r="IZP1362" s="84">
        <f>SUM(IZP1359:IZP1360)</f>
        <v>1000000</v>
      </c>
      <c r="IZQ1362" s="84">
        <f>SUM(IZQ1359:IZQ1360)</f>
        <v>0</v>
      </c>
      <c r="IZR1362" s="84">
        <f>IZQ1362/IZP1362</f>
        <v>0</v>
      </c>
      <c r="IZS1362" s="84">
        <f>IZP1362-IZQ1362</f>
        <v>1000000</v>
      </c>
      <c r="IZT1362" s="84">
        <f>SUM(IZT1359:IZT1360)</f>
        <v>2000000</v>
      </c>
      <c r="IZU1362" s="84">
        <f>SUM(IZU1359:IZU1360)</f>
        <v>0</v>
      </c>
      <c r="IZV1362" s="84">
        <f>IZU1362/IZT1362</f>
        <v>0</v>
      </c>
      <c r="IZW1362" s="84">
        <f>IZT1362-IZU1362</f>
        <v>2000000</v>
      </c>
      <c r="IZX1362" s="84">
        <f>IZT1362+IZP1362</f>
        <v>3000000</v>
      </c>
      <c r="JAE1362" s="84" t="s">
        <v>5399</v>
      </c>
      <c r="JAF1362" s="84">
        <f>SUM(JAF1359:JAF1360)</f>
        <v>1000000</v>
      </c>
      <c r="JAG1362" s="84">
        <f>SUM(JAG1359:JAG1360)</f>
        <v>0</v>
      </c>
      <c r="JAH1362" s="84">
        <f>JAG1362/JAF1362</f>
        <v>0</v>
      </c>
      <c r="JAI1362" s="84">
        <f>JAF1362-JAG1362</f>
        <v>1000000</v>
      </c>
      <c r="JAJ1362" s="84">
        <f>SUM(JAJ1359:JAJ1360)</f>
        <v>2000000</v>
      </c>
      <c r="JAK1362" s="84">
        <f>SUM(JAK1359:JAK1360)</f>
        <v>0</v>
      </c>
      <c r="JAL1362" s="84">
        <f>JAK1362/JAJ1362</f>
        <v>0</v>
      </c>
      <c r="JAM1362" s="84">
        <f>JAJ1362-JAK1362</f>
        <v>2000000</v>
      </c>
      <c r="JAN1362" s="84">
        <f>JAJ1362+JAF1362</f>
        <v>3000000</v>
      </c>
      <c r="JAU1362" s="84" t="s">
        <v>5399</v>
      </c>
      <c r="JAV1362" s="84">
        <f>SUM(JAV1359:JAV1360)</f>
        <v>1000000</v>
      </c>
      <c r="JAW1362" s="84">
        <f>SUM(JAW1359:JAW1360)</f>
        <v>0</v>
      </c>
      <c r="JAX1362" s="84">
        <f>JAW1362/JAV1362</f>
        <v>0</v>
      </c>
      <c r="JAY1362" s="84">
        <f>JAV1362-JAW1362</f>
        <v>1000000</v>
      </c>
      <c r="JAZ1362" s="84">
        <f>SUM(JAZ1359:JAZ1360)</f>
        <v>2000000</v>
      </c>
      <c r="JBA1362" s="84">
        <f>SUM(JBA1359:JBA1360)</f>
        <v>0</v>
      </c>
      <c r="JBB1362" s="84">
        <f>JBA1362/JAZ1362</f>
        <v>0</v>
      </c>
      <c r="JBC1362" s="84">
        <f>JAZ1362-JBA1362</f>
        <v>2000000</v>
      </c>
      <c r="JBD1362" s="84">
        <f>JAZ1362+JAV1362</f>
        <v>3000000</v>
      </c>
      <c r="JBK1362" s="84" t="s">
        <v>5399</v>
      </c>
      <c r="JBL1362" s="84">
        <f>SUM(JBL1359:JBL1360)</f>
        <v>1000000</v>
      </c>
      <c r="JBM1362" s="84">
        <f>SUM(JBM1359:JBM1360)</f>
        <v>0</v>
      </c>
      <c r="JBN1362" s="84">
        <f>JBM1362/JBL1362</f>
        <v>0</v>
      </c>
      <c r="JBO1362" s="84">
        <f>JBL1362-JBM1362</f>
        <v>1000000</v>
      </c>
      <c r="JBP1362" s="84">
        <f>SUM(JBP1359:JBP1360)</f>
        <v>2000000</v>
      </c>
      <c r="JBQ1362" s="84">
        <f>SUM(JBQ1359:JBQ1360)</f>
        <v>0</v>
      </c>
      <c r="JBR1362" s="84">
        <f>JBQ1362/JBP1362</f>
        <v>0</v>
      </c>
      <c r="JBS1362" s="84">
        <f>JBP1362-JBQ1362</f>
        <v>2000000</v>
      </c>
      <c r="JBT1362" s="84">
        <f>JBP1362+JBL1362</f>
        <v>3000000</v>
      </c>
      <c r="JCA1362" s="84" t="s">
        <v>5399</v>
      </c>
      <c r="JCB1362" s="84">
        <f>SUM(JCB1359:JCB1360)</f>
        <v>1000000</v>
      </c>
      <c r="JCC1362" s="84">
        <f>SUM(JCC1359:JCC1360)</f>
        <v>0</v>
      </c>
      <c r="JCD1362" s="84">
        <f>JCC1362/JCB1362</f>
        <v>0</v>
      </c>
      <c r="JCE1362" s="84">
        <f>JCB1362-JCC1362</f>
        <v>1000000</v>
      </c>
      <c r="JCF1362" s="84">
        <f>SUM(JCF1359:JCF1360)</f>
        <v>2000000</v>
      </c>
      <c r="JCG1362" s="84">
        <f>SUM(JCG1359:JCG1360)</f>
        <v>0</v>
      </c>
      <c r="JCH1362" s="84">
        <f>JCG1362/JCF1362</f>
        <v>0</v>
      </c>
      <c r="JCI1362" s="84">
        <f>JCF1362-JCG1362</f>
        <v>2000000</v>
      </c>
      <c r="JCJ1362" s="84">
        <f>JCF1362+JCB1362</f>
        <v>3000000</v>
      </c>
      <c r="JCQ1362" s="84" t="s">
        <v>5399</v>
      </c>
      <c r="JCR1362" s="84">
        <f>SUM(JCR1359:JCR1360)</f>
        <v>1000000</v>
      </c>
      <c r="JCS1362" s="84">
        <f>SUM(JCS1359:JCS1360)</f>
        <v>0</v>
      </c>
      <c r="JCT1362" s="84">
        <f>JCS1362/JCR1362</f>
        <v>0</v>
      </c>
      <c r="JCU1362" s="84">
        <f>JCR1362-JCS1362</f>
        <v>1000000</v>
      </c>
      <c r="JCV1362" s="84">
        <f>SUM(JCV1359:JCV1360)</f>
        <v>2000000</v>
      </c>
      <c r="JCW1362" s="84">
        <f>SUM(JCW1359:JCW1360)</f>
        <v>0</v>
      </c>
      <c r="JCX1362" s="84">
        <f>JCW1362/JCV1362</f>
        <v>0</v>
      </c>
      <c r="JCY1362" s="84">
        <f>JCV1362-JCW1362</f>
        <v>2000000</v>
      </c>
      <c r="JCZ1362" s="84">
        <f>JCV1362+JCR1362</f>
        <v>3000000</v>
      </c>
      <c r="JDG1362" s="84" t="s">
        <v>5399</v>
      </c>
      <c r="JDH1362" s="84">
        <f>SUM(JDH1359:JDH1360)</f>
        <v>1000000</v>
      </c>
      <c r="JDI1362" s="84">
        <f>SUM(JDI1359:JDI1360)</f>
        <v>0</v>
      </c>
      <c r="JDJ1362" s="84">
        <f>JDI1362/JDH1362</f>
        <v>0</v>
      </c>
      <c r="JDK1362" s="84">
        <f>JDH1362-JDI1362</f>
        <v>1000000</v>
      </c>
      <c r="JDL1362" s="84">
        <f>SUM(JDL1359:JDL1360)</f>
        <v>2000000</v>
      </c>
      <c r="JDM1362" s="84">
        <f>SUM(JDM1359:JDM1360)</f>
        <v>0</v>
      </c>
      <c r="JDN1362" s="84">
        <f>JDM1362/JDL1362</f>
        <v>0</v>
      </c>
      <c r="JDO1362" s="84">
        <f>JDL1362-JDM1362</f>
        <v>2000000</v>
      </c>
      <c r="JDP1362" s="84">
        <f>JDL1362+JDH1362</f>
        <v>3000000</v>
      </c>
      <c r="JDW1362" s="84" t="s">
        <v>5399</v>
      </c>
      <c r="JDX1362" s="84">
        <f>SUM(JDX1359:JDX1360)</f>
        <v>1000000</v>
      </c>
      <c r="JDY1362" s="84">
        <f>SUM(JDY1359:JDY1360)</f>
        <v>0</v>
      </c>
      <c r="JDZ1362" s="84">
        <f>JDY1362/JDX1362</f>
        <v>0</v>
      </c>
      <c r="JEA1362" s="84">
        <f>JDX1362-JDY1362</f>
        <v>1000000</v>
      </c>
      <c r="JEB1362" s="84">
        <f>SUM(JEB1359:JEB1360)</f>
        <v>2000000</v>
      </c>
      <c r="JEC1362" s="84">
        <f>SUM(JEC1359:JEC1360)</f>
        <v>0</v>
      </c>
      <c r="JED1362" s="84">
        <f>JEC1362/JEB1362</f>
        <v>0</v>
      </c>
      <c r="JEE1362" s="84">
        <f>JEB1362-JEC1362</f>
        <v>2000000</v>
      </c>
      <c r="JEF1362" s="84">
        <f>JEB1362+JDX1362</f>
        <v>3000000</v>
      </c>
      <c r="JEM1362" s="84" t="s">
        <v>5399</v>
      </c>
      <c r="JEN1362" s="84">
        <f>SUM(JEN1359:JEN1360)</f>
        <v>1000000</v>
      </c>
      <c r="JEO1362" s="84">
        <f>SUM(JEO1359:JEO1360)</f>
        <v>0</v>
      </c>
      <c r="JEP1362" s="84">
        <f>JEO1362/JEN1362</f>
        <v>0</v>
      </c>
      <c r="JEQ1362" s="84">
        <f>JEN1362-JEO1362</f>
        <v>1000000</v>
      </c>
      <c r="JER1362" s="84">
        <f>SUM(JER1359:JER1360)</f>
        <v>2000000</v>
      </c>
      <c r="JES1362" s="84">
        <f>SUM(JES1359:JES1360)</f>
        <v>0</v>
      </c>
      <c r="JET1362" s="84">
        <f>JES1362/JER1362</f>
        <v>0</v>
      </c>
      <c r="JEU1362" s="84">
        <f>JER1362-JES1362</f>
        <v>2000000</v>
      </c>
      <c r="JEV1362" s="84">
        <f>JER1362+JEN1362</f>
        <v>3000000</v>
      </c>
      <c r="JFC1362" s="84" t="s">
        <v>5399</v>
      </c>
      <c r="JFD1362" s="84">
        <f>SUM(JFD1359:JFD1360)</f>
        <v>1000000</v>
      </c>
      <c r="JFE1362" s="84">
        <f>SUM(JFE1359:JFE1360)</f>
        <v>0</v>
      </c>
      <c r="JFF1362" s="84">
        <f>JFE1362/JFD1362</f>
        <v>0</v>
      </c>
      <c r="JFG1362" s="84">
        <f>JFD1362-JFE1362</f>
        <v>1000000</v>
      </c>
      <c r="JFH1362" s="84">
        <f>SUM(JFH1359:JFH1360)</f>
        <v>2000000</v>
      </c>
      <c r="JFI1362" s="84">
        <f>SUM(JFI1359:JFI1360)</f>
        <v>0</v>
      </c>
      <c r="JFJ1362" s="84">
        <f>JFI1362/JFH1362</f>
        <v>0</v>
      </c>
      <c r="JFK1362" s="84">
        <f>JFH1362-JFI1362</f>
        <v>2000000</v>
      </c>
      <c r="JFL1362" s="84">
        <f>JFH1362+JFD1362</f>
        <v>3000000</v>
      </c>
      <c r="JFS1362" s="84" t="s">
        <v>5399</v>
      </c>
      <c r="JFT1362" s="84">
        <f>SUM(JFT1359:JFT1360)</f>
        <v>1000000</v>
      </c>
      <c r="JFU1362" s="84">
        <f>SUM(JFU1359:JFU1360)</f>
        <v>0</v>
      </c>
      <c r="JFV1362" s="84">
        <f>JFU1362/JFT1362</f>
        <v>0</v>
      </c>
      <c r="JFW1362" s="84">
        <f>JFT1362-JFU1362</f>
        <v>1000000</v>
      </c>
      <c r="JFX1362" s="84">
        <f>SUM(JFX1359:JFX1360)</f>
        <v>2000000</v>
      </c>
      <c r="JFY1362" s="84">
        <f>SUM(JFY1359:JFY1360)</f>
        <v>0</v>
      </c>
      <c r="JFZ1362" s="84">
        <f>JFY1362/JFX1362</f>
        <v>0</v>
      </c>
      <c r="JGA1362" s="84">
        <f>JFX1362-JFY1362</f>
        <v>2000000</v>
      </c>
      <c r="JGB1362" s="84">
        <f>JFX1362+JFT1362</f>
        <v>3000000</v>
      </c>
      <c r="JGI1362" s="84" t="s">
        <v>5399</v>
      </c>
      <c r="JGJ1362" s="84">
        <f>SUM(JGJ1359:JGJ1360)</f>
        <v>1000000</v>
      </c>
      <c r="JGK1362" s="84">
        <f>SUM(JGK1359:JGK1360)</f>
        <v>0</v>
      </c>
      <c r="JGL1362" s="84">
        <f>JGK1362/JGJ1362</f>
        <v>0</v>
      </c>
      <c r="JGM1362" s="84">
        <f>JGJ1362-JGK1362</f>
        <v>1000000</v>
      </c>
      <c r="JGN1362" s="84">
        <f>SUM(JGN1359:JGN1360)</f>
        <v>2000000</v>
      </c>
      <c r="JGO1362" s="84">
        <f>SUM(JGO1359:JGO1360)</f>
        <v>0</v>
      </c>
      <c r="JGP1362" s="84">
        <f>JGO1362/JGN1362</f>
        <v>0</v>
      </c>
      <c r="JGQ1362" s="84">
        <f>JGN1362-JGO1362</f>
        <v>2000000</v>
      </c>
      <c r="JGR1362" s="84">
        <f>JGN1362+JGJ1362</f>
        <v>3000000</v>
      </c>
      <c r="JGY1362" s="84" t="s">
        <v>5399</v>
      </c>
      <c r="JGZ1362" s="84">
        <f>SUM(JGZ1359:JGZ1360)</f>
        <v>1000000</v>
      </c>
      <c r="JHA1362" s="84">
        <f>SUM(JHA1359:JHA1360)</f>
        <v>0</v>
      </c>
      <c r="JHB1362" s="84">
        <f>JHA1362/JGZ1362</f>
        <v>0</v>
      </c>
      <c r="JHC1362" s="84">
        <f>JGZ1362-JHA1362</f>
        <v>1000000</v>
      </c>
      <c r="JHD1362" s="84">
        <f>SUM(JHD1359:JHD1360)</f>
        <v>2000000</v>
      </c>
      <c r="JHE1362" s="84">
        <f>SUM(JHE1359:JHE1360)</f>
        <v>0</v>
      </c>
      <c r="JHF1362" s="84">
        <f>JHE1362/JHD1362</f>
        <v>0</v>
      </c>
      <c r="JHG1362" s="84">
        <f>JHD1362-JHE1362</f>
        <v>2000000</v>
      </c>
      <c r="JHH1362" s="84">
        <f>JHD1362+JGZ1362</f>
        <v>3000000</v>
      </c>
      <c r="JHO1362" s="84" t="s">
        <v>5399</v>
      </c>
      <c r="JHP1362" s="84">
        <f>SUM(JHP1359:JHP1360)</f>
        <v>1000000</v>
      </c>
      <c r="JHQ1362" s="84">
        <f>SUM(JHQ1359:JHQ1360)</f>
        <v>0</v>
      </c>
      <c r="JHR1362" s="84">
        <f>JHQ1362/JHP1362</f>
        <v>0</v>
      </c>
      <c r="JHS1362" s="84">
        <f>JHP1362-JHQ1362</f>
        <v>1000000</v>
      </c>
      <c r="JHT1362" s="84">
        <f>SUM(JHT1359:JHT1360)</f>
        <v>2000000</v>
      </c>
      <c r="JHU1362" s="84">
        <f>SUM(JHU1359:JHU1360)</f>
        <v>0</v>
      </c>
      <c r="JHV1362" s="84">
        <f>JHU1362/JHT1362</f>
        <v>0</v>
      </c>
      <c r="JHW1362" s="84">
        <f>JHT1362-JHU1362</f>
        <v>2000000</v>
      </c>
      <c r="JHX1362" s="84">
        <f>JHT1362+JHP1362</f>
        <v>3000000</v>
      </c>
      <c r="JIE1362" s="84" t="s">
        <v>5399</v>
      </c>
      <c r="JIF1362" s="84">
        <f>SUM(JIF1359:JIF1360)</f>
        <v>1000000</v>
      </c>
      <c r="JIG1362" s="84">
        <f>SUM(JIG1359:JIG1360)</f>
        <v>0</v>
      </c>
      <c r="JIH1362" s="84">
        <f>JIG1362/JIF1362</f>
        <v>0</v>
      </c>
      <c r="JII1362" s="84">
        <f>JIF1362-JIG1362</f>
        <v>1000000</v>
      </c>
      <c r="JIJ1362" s="84">
        <f>SUM(JIJ1359:JIJ1360)</f>
        <v>2000000</v>
      </c>
      <c r="JIK1362" s="84">
        <f>SUM(JIK1359:JIK1360)</f>
        <v>0</v>
      </c>
      <c r="JIL1362" s="84">
        <f>JIK1362/JIJ1362</f>
        <v>0</v>
      </c>
      <c r="JIM1362" s="84">
        <f>JIJ1362-JIK1362</f>
        <v>2000000</v>
      </c>
      <c r="JIN1362" s="84">
        <f>JIJ1362+JIF1362</f>
        <v>3000000</v>
      </c>
      <c r="JIU1362" s="84" t="s">
        <v>5399</v>
      </c>
      <c r="JIV1362" s="84">
        <f>SUM(JIV1359:JIV1360)</f>
        <v>1000000</v>
      </c>
      <c r="JIW1362" s="84">
        <f>SUM(JIW1359:JIW1360)</f>
        <v>0</v>
      </c>
      <c r="JIX1362" s="84">
        <f>JIW1362/JIV1362</f>
        <v>0</v>
      </c>
      <c r="JIY1362" s="84">
        <f>JIV1362-JIW1362</f>
        <v>1000000</v>
      </c>
      <c r="JIZ1362" s="84">
        <f>SUM(JIZ1359:JIZ1360)</f>
        <v>2000000</v>
      </c>
      <c r="JJA1362" s="84">
        <f>SUM(JJA1359:JJA1360)</f>
        <v>0</v>
      </c>
      <c r="JJB1362" s="84">
        <f>JJA1362/JIZ1362</f>
        <v>0</v>
      </c>
      <c r="JJC1362" s="84">
        <f>JIZ1362-JJA1362</f>
        <v>2000000</v>
      </c>
      <c r="JJD1362" s="84">
        <f>JIZ1362+JIV1362</f>
        <v>3000000</v>
      </c>
      <c r="JJK1362" s="84" t="s">
        <v>5399</v>
      </c>
      <c r="JJL1362" s="84">
        <f>SUM(JJL1359:JJL1360)</f>
        <v>1000000</v>
      </c>
      <c r="JJM1362" s="84">
        <f>SUM(JJM1359:JJM1360)</f>
        <v>0</v>
      </c>
      <c r="JJN1362" s="84">
        <f>JJM1362/JJL1362</f>
        <v>0</v>
      </c>
      <c r="JJO1362" s="84">
        <f>JJL1362-JJM1362</f>
        <v>1000000</v>
      </c>
      <c r="JJP1362" s="84">
        <f>SUM(JJP1359:JJP1360)</f>
        <v>2000000</v>
      </c>
      <c r="JJQ1362" s="84">
        <f>SUM(JJQ1359:JJQ1360)</f>
        <v>0</v>
      </c>
      <c r="JJR1362" s="84">
        <f>JJQ1362/JJP1362</f>
        <v>0</v>
      </c>
      <c r="JJS1362" s="84">
        <f>JJP1362-JJQ1362</f>
        <v>2000000</v>
      </c>
      <c r="JJT1362" s="84">
        <f>JJP1362+JJL1362</f>
        <v>3000000</v>
      </c>
      <c r="JKA1362" s="84" t="s">
        <v>5399</v>
      </c>
      <c r="JKB1362" s="84">
        <f>SUM(JKB1359:JKB1360)</f>
        <v>1000000</v>
      </c>
      <c r="JKC1362" s="84">
        <f>SUM(JKC1359:JKC1360)</f>
        <v>0</v>
      </c>
      <c r="JKD1362" s="84">
        <f>JKC1362/JKB1362</f>
        <v>0</v>
      </c>
      <c r="JKE1362" s="84">
        <f>JKB1362-JKC1362</f>
        <v>1000000</v>
      </c>
      <c r="JKF1362" s="84">
        <f>SUM(JKF1359:JKF1360)</f>
        <v>2000000</v>
      </c>
      <c r="JKG1362" s="84">
        <f>SUM(JKG1359:JKG1360)</f>
        <v>0</v>
      </c>
      <c r="JKH1362" s="84">
        <f>JKG1362/JKF1362</f>
        <v>0</v>
      </c>
      <c r="JKI1362" s="84">
        <f>JKF1362-JKG1362</f>
        <v>2000000</v>
      </c>
      <c r="JKJ1362" s="84">
        <f>JKF1362+JKB1362</f>
        <v>3000000</v>
      </c>
      <c r="JKQ1362" s="84" t="s">
        <v>5399</v>
      </c>
      <c r="JKR1362" s="84">
        <f>SUM(JKR1359:JKR1360)</f>
        <v>1000000</v>
      </c>
      <c r="JKS1362" s="84">
        <f>SUM(JKS1359:JKS1360)</f>
        <v>0</v>
      </c>
      <c r="JKT1362" s="84">
        <f>JKS1362/JKR1362</f>
        <v>0</v>
      </c>
      <c r="JKU1362" s="84">
        <f>JKR1362-JKS1362</f>
        <v>1000000</v>
      </c>
      <c r="JKV1362" s="84">
        <f>SUM(JKV1359:JKV1360)</f>
        <v>2000000</v>
      </c>
      <c r="JKW1362" s="84">
        <f>SUM(JKW1359:JKW1360)</f>
        <v>0</v>
      </c>
      <c r="JKX1362" s="84">
        <f>JKW1362/JKV1362</f>
        <v>0</v>
      </c>
      <c r="JKY1362" s="84">
        <f>JKV1362-JKW1362</f>
        <v>2000000</v>
      </c>
      <c r="JKZ1362" s="84">
        <f>JKV1362+JKR1362</f>
        <v>3000000</v>
      </c>
      <c r="JLG1362" s="84" t="s">
        <v>5399</v>
      </c>
      <c r="JLH1362" s="84">
        <f>SUM(JLH1359:JLH1360)</f>
        <v>1000000</v>
      </c>
      <c r="JLI1362" s="84">
        <f>SUM(JLI1359:JLI1360)</f>
        <v>0</v>
      </c>
      <c r="JLJ1362" s="84">
        <f>JLI1362/JLH1362</f>
        <v>0</v>
      </c>
      <c r="JLK1362" s="84">
        <f>JLH1362-JLI1362</f>
        <v>1000000</v>
      </c>
      <c r="JLL1362" s="84">
        <f>SUM(JLL1359:JLL1360)</f>
        <v>2000000</v>
      </c>
      <c r="JLM1362" s="84">
        <f>SUM(JLM1359:JLM1360)</f>
        <v>0</v>
      </c>
      <c r="JLN1362" s="84">
        <f>JLM1362/JLL1362</f>
        <v>0</v>
      </c>
      <c r="JLO1362" s="84">
        <f>JLL1362-JLM1362</f>
        <v>2000000</v>
      </c>
      <c r="JLP1362" s="84">
        <f>JLL1362+JLH1362</f>
        <v>3000000</v>
      </c>
      <c r="JLW1362" s="84" t="s">
        <v>5399</v>
      </c>
      <c r="JLX1362" s="84">
        <f>SUM(JLX1359:JLX1360)</f>
        <v>1000000</v>
      </c>
      <c r="JLY1362" s="84">
        <f>SUM(JLY1359:JLY1360)</f>
        <v>0</v>
      </c>
      <c r="JLZ1362" s="84">
        <f>JLY1362/JLX1362</f>
        <v>0</v>
      </c>
      <c r="JMA1362" s="84">
        <f>JLX1362-JLY1362</f>
        <v>1000000</v>
      </c>
      <c r="JMB1362" s="84">
        <f>SUM(JMB1359:JMB1360)</f>
        <v>2000000</v>
      </c>
      <c r="JMC1362" s="84">
        <f>SUM(JMC1359:JMC1360)</f>
        <v>0</v>
      </c>
      <c r="JMD1362" s="84">
        <f>JMC1362/JMB1362</f>
        <v>0</v>
      </c>
      <c r="JME1362" s="84">
        <f>JMB1362-JMC1362</f>
        <v>2000000</v>
      </c>
      <c r="JMF1362" s="84">
        <f>JMB1362+JLX1362</f>
        <v>3000000</v>
      </c>
      <c r="JMM1362" s="84" t="s">
        <v>5399</v>
      </c>
      <c r="JMN1362" s="84">
        <f>SUM(JMN1359:JMN1360)</f>
        <v>1000000</v>
      </c>
      <c r="JMO1362" s="84">
        <f>SUM(JMO1359:JMO1360)</f>
        <v>0</v>
      </c>
      <c r="JMP1362" s="84">
        <f>JMO1362/JMN1362</f>
        <v>0</v>
      </c>
      <c r="JMQ1362" s="84">
        <f>JMN1362-JMO1362</f>
        <v>1000000</v>
      </c>
      <c r="JMR1362" s="84">
        <f>SUM(JMR1359:JMR1360)</f>
        <v>2000000</v>
      </c>
      <c r="JMS1362" s="84">
        <f>SUM(JMS1359:JMS1360)</f>
        <v>0</v>
      </c>
      <c r="JMT1362" s="84">
        <f>JMS1362/JMR1362</f>
        <v>0</v>
      </c>
      <c r="JMU1362" s="84">
        <f>JMR1362-JMS1362</f>
        <v>2000000</v>
      </c>
      <c r="JMV1362" s="84">
        <f>JMR1362+JMN1362</f>
        <v>3000000</v>
      </c>
      <c r="JNC1362" s="84" t="s">
        <v>5399</v>
      </c>
      <c r="JND1362" s="84">
        <f>SUM(JND1359:JND1360)</f>
        <v>1000000</v>
      </c>
      <c r="JNE1362" s="84">
        <f>SUM(JNE1359:JNE1360)</f>
        <v>0</v>
      </c>
      <c r="JNF1362" s="84">
        <f>JNE1362/JND1362</f>
        <v>0</v>
      </c>
      <c r="JNG1362" s="84">
        <f>JND1362-JNE1362</f>
        <v>1000000</v>
      </c>
      <c r="JNH1362" s="84">
        <f>SUM(JNH1359:JNH1360)</f>
        <v>2000000</v>
      </c>
      <c r="JNI1362" s="84">
        <f>SUM(JNI1359:JNI1360)</f>
        <v>0</v>
      </c>
      <c r="JNJ1362" s="84">
        <f>JNI1362/JNH1362</f>
        <v>0</v>
      </c>
      <c r="JNK1362" s="84">
        <f>JNH1362-JNI1362</f>
        <v>2000000</v>
      </c>
      <c r="JNL1362" s="84">
        <f>JNH1362+JND1362</f>
        <v>3000000</v>
      </c>
      <c r="JNS1362" s="84" t="s">
        <v>5399</v>
      </c>
      <c r="JNT1362" s="84">
        <f>SUM(JNT1359:JNT1360)</f>
        <v>1000000</v>
      </c>
      <c r="JNU1362" s="84">
        <f>SUM(JNU1359:JNU1360)</f>
        <v>0</v>
      </c>
      <c r="JNV1362" s="84">
        <f>JNU1362/JNT1362</f>
        <v>0</v>
      </c>
      <c r="JNW1362" s="84">
        <f>JNT1362-JNU1362</f>
        <v>1000000</v>
      </c>
      <c r="JNX1362" s="84">
        <f>SUM(JNX1359:JNX1360)</f>
        <v>2000000</v>
      </c>
      <c r="JNY1362" s="84">
        <f>SUM(JNY1359:JNY1360)</f>
        <v>0</v>
      </c>
      <c r="JNZ1362" s="84">
        <f>JNY1362/JNX1362</f>
        <v>0</v>
      </c>
      <c r="JOA1362" s="84">
        <f>JNX1362-JNY1362</f>
        <v>2000000</v>
      </c>
      <c r="JOB1362" s="84">
        <f>JNX1362+JNT1362</f>
        <v>3000000</v>
      </c>
      <c r="JOI1362" s="84" t="s">
        <v>5399</v>
      </c>
      <c r="JOJ1362" s="84">
        <f>SUM(JOJ1359:JOJ1360)</f>
        <v>1000000</v>
      </c>
      <c r="JOK1362" s="84">
        <f>SUM(JOK1359:JOK1360)</f>
        <v>0</v>
      </c>
      <c r="JOL1362" s="84">
        <f>JOK1362/JOJ1362</f>
        <v>0</v>
      </c>
      <c r="JOM1362" s="84">
        <f>JOJ1362-JOK1362</f>
        <v>1000000</v>
      </c>
      <c r="JON1362" s="84">
        <f>SUM(JON1359:JON1360)</f>
        <v>2000000</v>
      </c>
      <c r="JOO1362" s="84">
        <f>SUM(JOO1359:JOO1360)</f>
        <v>0</v>
      </c>
      <c r="JOP1362" s="84">
        <f>JOO1362/JON1362</f>
        <v>0</v>
      </c>
      <c r="JOQ1362" s="84">
        <f>JON1362-JOO1362</f>
        <v>2000000</v>
      </c>
      <c r="JOR1362" s="84">
        <f>JON1362+JOJ1362</f>
        <v>3000000</v>
      </c>
      <c r="JOY1362" s="84" t="s">
        <v>5399</v>
      </c>
      <c r="JOZ1362" s="84">
        <f>SUM(JOZ1359:JOZ1360)</f>
        <v>1000000</v>
      </c>
      <c r="JPA1362" s="84">
        <f>SUM(JPA1359:JPA1360)</f>
        <v>0</v>
      </c>
      <c r="JPB1362" s="84">
        <f>JPA1362/JOZ1362</f>
        <v>0</v>
      </c>
      <c r="JPC1362" s="84">
        <f>JOZ1362-JPA1362</f>
        <v>1000000</v>
      </c>
      <c r="JPD1362" s="84">
        <f>SUM(JPD1359:JPD1360)</f>
        <v>2000000</v>
      </c>
      <c r="JPE1362" s="84">
        <f>SUM(JPE1359:JPE1360)</f>
        <v>0</v>
      </c>
      <c r="JPF1362" s="84">
        <f>JPE1362/JPD1362</f>
        <v>0</v>
      </c>
      <c r="JPG1362" s="84">
        <f>JPD1362-JPE1362</f>
        <v>2000000</v>
      </c>
      <c r="JPH1362" s="84">
        <f>JPD1362+JOZ1362</f>
        <v>3000000</v>
      </c>
      <c r="JPO1362" s="84" t="s">
        <v>5399</v>
      </c>
      <c r="JPP1362" s="84">
        <f>SUM(JPP1359:JPP1360)</f>
        <v>1000000</v>
      </c>
      <c r="JPQ1362" s="84">
        <f>SUM(JPQ1359:JPQ1360)</f>
        <v>0</v>
      </c>
      <c r="JPR1362" s="84">
        <f>JPQ1362/JPP1362</f>
        <v>0</v>
      </c>
      <c r="JPS1362" s="84">
        <f>JPP1362-JPQ1362</f>
        <v>1000000</v>
      </c>
      <c r="JPT1362" s="84">
        <f>SUM(JPT1359:JPT1360)</f>
        <v>2000000</v>
      </c>
      <c r="JPU1362" s="84">
        <f>SUM(JPU1359:JPU1360)</f>
        <v>0</v>
      </c>
      <c r="JPV1362" s="84">
        <f>JPU1362/JPT1362</f>
        <v>0</v>
      </c>
      <c r="JPW1362" s="84">
        <f>JPT1362-JPU1362</f>
        <v>2000000</v>
      </c>
      <c r="JPX1362" s="84">
        <f>JPT1362+JPP1362</f>
        <v>3000000</v>
      </c>
      <c r="JQE1362" s="84" t="s">
        <v>5399</v>
      </c>
      <c r="JQF1362" s="84">
        <f>SUM(JQF1359:JQF1360)</f>
        <v>1000000</v>
      </c>
      <c r="JQG1362" s="84">
        <f>SUM(JQG1359:JQG1360)</f>
        <v>0</v>
      </c>
      <c r="JQH1362" s="84">
        <f>JQG1362/JQF1362</f>
        <v>0</v>
      </c>
      <c r="JQI1362" s="84">
        <f>JQF1362-JQG1362</f>
        <v>1000000</v>
      </c>
      <c r="JQJ1362" s="84">
        <f>SUM(JQJ1359:JQJ1360)</f>
        <v>2000000</v>
      </c>
      <c r="JQK1362" s="84">
        <f>SUM(JQK1359:JQK1360)</f>
        <v>0</v>
      </c>
      <c r="JQL1362" s="84">
        <f>JQK1362/JQJ1362</f>
        <v>0</v>
      </c>
      <c r="JQM1362" s="84">
        <f>JQJ1362-JQK1362</f>
        <v>2000000</v>
      </c>
      <c r="JQN1362" s="84">
        <f>JQJ1362+JQF1362</f>
        <v>3000000</v>
      </c>
      <c r="JQU1362" s="84" t="s">
        <v>5399</v>
      </c>
      <c r="JQV1362" s="84">
        <f>SUM(JQV1359:JQV1360)</f>
        <v>1000000</v>
      </c>
      <c r="JQW1362" s="84">
        <f>SUM(JQW1359:JQW1360)</f>
        <v>0</v>
      </c>
      <c r="JQX1362" s="84">
        <f>JQW1362/JQV1362</f>
        <v>0</v>
      </c>
      <c r="JQY1362" s="84">
        <f>JQV1362-JQW1362</f>
        <v>1000000</v>
      </c>
      <c r="JQZ1362" s="84">
        <f>SUM(JQZ1359:JQZ1360)</f>
        <v>2000000</v>
      </c>
      <c r="JRA1362" s="84">
        <f>SUM(JRA1359:JRA1360)</f>
        <v>0</v>
      </c>
      <c r="JRB1362" s="84">
        <f>JRA1362/JQZ1362</f>
        <v>0</v>
      </c>
      <c r="JRC1362" s="84">
        <f>JQZ1362-JRA1362</f>
        <v>2000000</v>
      </c>
      <c r="JRD1362" s="84">
        <f>JQZ1362+JQV1362</f>
        <v>3000000</v>
      </c>
      <c r="JRK1362" s="84" t="s">
        <v>5399</v>
      </c>
      <c r="JRL1362" s="84">
        <f>SUM(JRL1359:JRL1360)</f>
        <v>1000000</v>
      </c>
      <c r="JRM1362" s="84">
        <f>SUM(JRM1359:JRM1360)</f>
        <v>0</v>
      </c>
      <c r="JRN1362" s="84">
        <f>JRM1362/JRL1362</f>
        <v>0</v>
      </c>
      <c r="JRO1362" s="84">
        <f>JRL1362-JRM1362</f>
        <v>1000000</v>
      </c>
      <c r="JRP1362" s="84">
        <f>SUM(JRP1359:JRP1360)</f>
        <v>2000000</v>
      </c>
      <c r="JRQ1362" s="84">
        <f>SUM(JRQ1359:JRQ1360)</f>
        <v>0</v>
      </c>
      <c r="JRR1362" s="84">
        <f>JRQ1362/JRP1362</f>
        <v>0</v>
      </c>
      <c r="JRS1362" s="84">
        <f>JRP1362-JRQ1362</f>
        <v>2000000</v>
      </c>
      <c r="JRT1362" s="84">
        <f>JRP1362+JRL1362</f>
        <v>3000000</v>
      </c>
      <c r="JSA1362" s="84" t="s">
        <v>5399</v>
      </c>
      <c r="JSB1362" s="84">
        <f>SUM(JSB1359:JSB1360)</f>
        <v>1000000</v>
      </c>
      <c r="JSC1362" s="84">
        <f>SUM(JSC1359:JSC1360)</f>
        <v>0</v>
      </c>
      <c r="JSD1362" s="84">
        <f>JSC1362/JSB1362</f>
        <v>0</v>
      </c>
      <c r="JSE1362" s="84">
        <f>JSB1362-JSC1362</f>
        <v>1000000</v>
      </c>
      <c r="JSF1362" s="84">
        <f>SUM(JSF1359:JSF1360)</f>
        <v>2000000</v>
      </c>
      <c r="JSG1362" s="84">
        <f>SUM(JSG1359:JSG1360)</f>
        <v>0</v>
      </c>
      <c r="JSH1362" s="84">
        <f>JSG1362/JSF1362</f>
        <v>0</v>
      </c>
      <c r="JSI1362" s="84">
        <f>JSF1362-JSG1362</f>
        <v>2000000</v>
      </c>
      <c r="JSJ1362" s="84">
        <f>JSF1362+JSB1362</f>
        <v>3000000</v>
      </c>
      <c r="JSQ1362" s="84" t="s">
        <v>5399</v>
      </c>
      <c r="JSR1362" s="84">
        <f>SUM(JSR1359:JSR1360)</f>
        <v>1000000</v>
      </c>
      <c r="JSS1362" s="84">
        <f>SUM(JSS1359:JSS1360)</f>
        <v>0</v>
      </c>
      <c r="JST1362" s="84">
        <f>JSS1362/JSR1362</f>
        <v>0</v>
      </c>
      <c r="JSU1362" s="84">
        <f>JSR1362-JSS1362</f>
        <v>1000000</v>
      </c>
      <c r="JSV1362" s="84">
        <f>SUM(JSV1359:JSV1360)</f>
        <v>2000000</v>
      </c>
      <c r="JSW1362" s="84">
        <f>SUM(JSW1359:JSW1360)</f>
        <v>0</v>
      </c>
      <c r="JSX1362" s="84">
        <f>JSW1362/JSV1362</f>
        <v>0</v>
      </c>
      <c r="JSY1362" s="84">
        <f>JSV1362-JSW1362</f>
        <v>2000000</v>
      </c>
      <c r="JSZ1362" s="84">
        <f>JSV1362+JSR1362</f>
        <v>3000000</v>
      </c>
      <c r="JTG1362" s="84" t="s">
        <v>5399</v>
      </c>
      <c r="JTH1362" s="84">
        <f>SUM(JTH1359:JTH1360)</f>
        <v>1000000</v>
      </c>
      <c r="JTI1362" s="84">
        <f>SUM(JTI1359:JTI1360)</f>
        <v>0</v>
      </c>
      <c r="JTJ1362" s="84">
        <f>JTI1362/JTH1362</f>
        <v>0</v>
      </c>
      <c r="JTK1362" s="84">
        <f>JTH1362-JTI1362</f>
        <v>1000000</v>
      </c>
      <c r="JTL1362" s="84">
        <f>SUM(JTL1359:JTL1360)</f>
        <v>2000000</v>
      </c>
      <c r="JTM1362" s="84">
        <f>SUM(JTM1359:JTM1360)</f>
        <v>0</v>
      </c>
      <c r="JTN1362" s="84">
        <f>JTM1362/JTL1362</f>
        <v>0</v>
      </c>
      <c r="JTO1362" s="84">
        <f>JTL1362-JTM1362</f>
        <v>2000000</v>
      </c>
      <c r="JTP1362" s="84">
        <f>JTL1362+JTH1362</f>
        <v>3000000</v>
      </c>
      <c r="JTW1362" s="84" t="s">
        <v>5399</v>
      </c>
      <c r="JTX1362" s="84">
        <f>SUM(JTX1359:JTX1360)</f>
        <v>1000000</v>
      </c>
      <c r="JTY1362" s="84">
        <f>SUM(JTY1359:JTY1360)</f>
        <v>0</v>
      </c>
      <c r="JTZ1362" s="84">
        <f>JTY1362/JTX1362</f>
        <v>0</v>
      </c>
      <c r="JUA1362" s="84">
        <f>JTX1362-JTY1362</f>
        <v>1000000</v>
      </c>
      <c r="JUB1362" s="84">
        <f>SUM(JUB1359:JUB1360)</f>
        <v>2000000</v>
      </c>
      <c r="JUC1362" s="84">
        <f>SUM(JUC1359:JUC1360)</f>
        <v>0</v>
      </c>
      <c r="JUD1362" s="84">
        <f>JUC1362/JUB1362</f>
        <v>0</v>
      </c>
      <c r="JUE1362" s="84">
        <f>JUB1362-JUC1362</f>
        <v>2000000</v>
      </c>
      <c r="JUF1362" s="84">
        <f>JUB1362+JTX1362</f>
        <v>3000000</v>
      </c>
      <c r="JUM1362" s="84" t="s">
        <v>5399</v>
      </c>
      <c r="JUN1362" s="84">
        <f>SUM(JUN1359:JUN1360)</f>
        <v>1000000</v>
      </c>
      <c r="JUO1362" s="84">
        <f>SUM(JUO1359:JUO1360)</f>
        <v>0</v>
      </c>
      <c r="JUP1362" s="84">
        <f>JUO1362/JUN1362</f>
        <v>0</v>
      </c>
      <c r="JUQ1362" s="84">
        <f>JUN1362-JUO1362</f>
        <v>1000000</v>
      </c>
      <c r="JUR1362" s="84">
        <f>SUM(JUR1359:JUR1360)</f>
        <v>2000000</v>
      </c>
      <c r="JUS1362" s="84">
        <f>SUM(JUS1359:JUS1360)</f>
        <v>0</v>
      </c>
      <c r="JUT1362" s="84">
        <f>JUS1362/JUR1362</f>
        <v>0</v>
      </c>
      <c r="JUU1362" s="84">
        <f>JUR1362-JUS1362</f>
        <v>2000000</v>
      </c>
      <c r="JUV1362" s="84">
        <f>JUR1362+JUN1362</f>
        <v>3000000</v>
      </c>
      <c r="JVC1362" s="84" t="s">
        <v>5399</v>
      </c>
      <c r="JVD1362" s="84">
        <f>SUM(JVD1359:JVD1360)</f>
        <v>1000000</v>
      </c>
      <c r="JVE1362" s="84">
        <f>SUM(JVE1359:JVE1360)</f>
        <v>0</v>
      </c>
      <c r="JVF1362" s="84">
        <f>JVE1362/JVD1362</f>
        <v>0</v>
      </c>
      <c r="JVG1362" s="84">
        <f>JVD1362-JVE1362</f>
        <v>1000000</v>
      </c>
      <c r="JVH1362" s="84">
        <f>SUM(JVH1359:JVH1360)</f>
        <v>2000000</v>
      </c>
      <c r="JVI1362" s="84">
        <f>SUM(JVI1359:JVI1360)</f>
        <v>0</v>
      </c>
      <c r="JVJ1362" s="84">
        <f>JVI1362/JVH1362</f>
        <v>0</v>
      </c>
      <c r="JVK1362" s="84">
        <f>JVH1362-JVI1362</f>
        <v>2000000</v>
      </c>
      <c r="JVL1362" s="84">
        <f>JVH1362+JVD1362</f>
        <v>3000000</v>
      </c>
      <c r="JVS1362" s="84" t="s">
        <v>5399</v>
      </c>
      <c r="JVT1362" s="84">
        <f>SUM(JVT1359:JVT1360)</f>
        <v>1000000</v>
      </c>
      <c r="JVU1362" s="84">
        <f>SUM(JVU1359:JVU1360)</f>
        <v>0</v>
      </c>
      <c r="JVV1362" s="84">
        <f>JVU1362/JVT1362</f>
        <v>0</v>
      </c>
      <c r="JVW1362" s="84">
        <f>JVT1362-JVU1362</f>
        <v>1000000</v>
      </c>
      <c r="JVX1362" s="84">
        <f>SUM(JVX1359:JVX1360)</f>
        <v>2000000</v>
      </c>
      <c r="JVY1362" s="84">
        <f>SUM(JVY1359:JVY1360)</f>
        <v>0</v>
      </c>
      <c r="JVZ1362" s="84">
        <f>JVY1362/JVX1362</f>
        <v>0</v>
      </c>
      <c r="JWA1362" s="84">
        <f>JVX1362-JVY1362</f>
        <v>2000000</v>
      </c>
      <c r="JWB1362" s="84">
        <f>JVX1362+JVT1362</f>
        <v>3000000</v>
      </c>
      <c r="JWI1362" s="84" t="s">
        <v>5399</v>
      </c>
      <c r="JWJ1362" s="84">
        <f>SUM(JWJ1359:JWJ1360)</f>
        <v>1000000</v>
      </c>
      <c r="JWK1362" s="84">
        <f>SUM(JWK1359:JWK1360)</f>
        <v>0</v>
      </c>
      <c r="JWL1362" s="84">
        <f>JWK1362/JWJ1362</f>
        <v>0</v>
      </c>
      <c r="JWM1362" s="84">
        <f>JWJ1362-JWK1362</f>
        <v>1000000</v>
      </c>
      <c r="JWN1362" s="84">
        <f>SUM(JWN1359:JWN1360)</f>
        <v>2000000</v>
      </c>
      <c r="JWO1362" s="84">
        <f>SUM(JWO1359:JWO1360)</f>
        <v>0</v>
      </c>
      <c r="JWP1362" s="84">
        <f>JWO1362/JWN1362</f>
        <v>0</v>
      </c>
      <c r="JWQ1362" s="84">
        <f>JWN1362-JWO1362</f>
        <v>2000000</v>
      </c>
      <c r="JWR1362" s="84">
        <f>JWN1362+JWJ1362</f>
        <v>3000000</v>
      </c>
      <c r="JWY1362" s="84" t="s">
        <v>5399</v>
      </c>
      <c r="JWZ1362" s="84">
        <f>SUM(JWZ1359:JWZ1360)</f>
        <v>1000000</v>
      </c>
      <c r="JXA1362" s="84">
        <f>SUM(JXA1359:JXA1360)</f>
        <v>0</v>
      </c>
      <c r="JXB1362" s="84">
        <f>JXA1362/JWZ1362</f>
        <v>0</v>
      </c>
      <c r="JXC1362" s="84">
        <f>JWZ1362-JXA1362</f>
        <v>1000000</v>
      </c>
      <c r="JXD1362" s="84">
        <f>SUM(JXD1359:JXD1360)</f>
        <v>2000000</v>
      </c>
      <c r="JXE1362" s="84">
        <f>SUM(JXE1359:JXE1360)</f>
        <v>0</v>
      </c>
      <c r="JXF1362" s="84">
        <f>JXE1362/JXD1362</f>
        <v>0</v>
      </c>
      <c r="JXG1362" s="84">
        <f>JXD1362-JXE1362</f>
        <v>2000000</v>
      </c>
      <c r="JXH1362" s="84">
        <f>JXD1362+JWZ1362</f>
        <v>3000000</v>
      </c>
      <c r="JXO1362" s="84" t="s">
        <v>5399</v>
      </c>
      <c r="JXP1362" s="84">
        <f>SUM(JXP1359:JXP1360)</f>
        <v>1000000</v>
      </c>
      <c r="JXQ1362" s="84">
        <f>SUM(JXQ1359:JXQ1360)</f>
        <v>0</v>
      </c>
      <c r="JXR1362" s="84">
        <f>JXQ1362/JXP1362</f>
        <v>0</v>
      </c>
      <c r="JXS1362" s="84">
        <f>JXP1362-JXQ1362</f>
        <v>1000000</v>
      </c>
      <c r="JXT1362" s="84">
        <f>SUM(JXT1359:JXT1360)</f>
        <v>2000000</v>
      </c>
      <c r="JXU1362" s="84">
        <f>SUM(JXU1359:JXU1360)</f>
        <v>0</v>
      </c>
      <c r="JXV1362" s="84">
        <f>JXU1362/JXT1362</f>
        <v>0</v>
      </c>
      <c r="JXW1362" s="84">
        <f>JXT1362-JXU1362</f>
        <v>2000000</v>
      </c>
      <c r="JXX1362" s="84">
        <f>JXT1362+JXP1362</f>
        <v>3000000</v>
      </c>
      <c r="JYE1362" s="84" t="s">
        <v>5399</v>
      </c>
      <c r="JYF1362" s="84">
        <f>SUM(JYF1359:JYF1360)</f>
        <v>1000000</v>
      </c>
      <c r="JYG1362" s="84">
        <f>SUM(JYG1359:JYG1360)</f>
        <v>0</v>
      </c>
      <c r="JYH1362" s="84">
        <f>JYG1362/JYF1362</f>
        <v>0</v>
      </c>
      <c r="JYI1362" s="84">
        <f>JYF1362-JYG1362</f>
        <v>1000000</v>
      </c>
      <c r="JYJ1362" s="84">
        <f>SUM(JYJ1359:JYJ1360)</f>
        <v>2000000</v>
      </c>
      <c r="JYK1362" s="84">
        <f>SUM(JYK1359:JYK1360)</f>
        <v>0</v>
      </c>
      <c r="JYL1362" s="84">
        <f>JYK1362/JYJ1362</f>
        <v>0</v>
      </c>
      <c r="JYM1362" s="84">
        <f>JYJ1362-JYK1362</f>
        <v>2000000</v>
      </c>
      <c r="JYN1362" s="84">
        <f>JYJ1362+JYF1362</f>
        <v>3000000</v>
      </c>
      <c r="JYU1362" s="84" t="s">
        <v>5399</v>
      </c>
      <c r="JYV1362" s="84">
        <f>SUM(JYV1359:JYV1360)</f>
        <v>1000000</v>
      </c>
      <c r="JYW1362" s="84">
        <f>SUM(JYW1359:JYW1360)</f>
        <v>0</v>
      </c>
      <c r="JYX1362" s="84">
        <f>JYW1362/JYV1362</f>
        <v>0</v>
      </c>
      <c r="JYY1362" s="84">
        <f>JYV1362-JYW1362</f>
        <v>1000000</v>
      </c>
      <c r="JYZ1362" s="84">
        <f>SUM(JYZ1359:JYZ1360)</f>
        <v>2000000</v>
      </c>
      <c r="JZA1362" s="84">
        <f>SUM(JZA1359:JZA1360)</f>
        <v>0</v>
      </c>
      <c r="JZB1362" s="84">
        <f>JZA1362/JYZ1362</f>
        <v>0</v>
      </c>
      <c r="JZC1362" s="84">
        <f>JYZ1362-JZA1362</f>
        <v>2000000</v>
      </c>
      <c r="JZD1362" s="84">
        <f>JYZ1362+JYV1362</f>
        <v>3000000</v>
      </c>
      <c r="JZK1362" s="84" t="s">
        <v>5399</v>
      </c>
      <c r="JZL1362" s="84">
        <f>SUM(JZL1359:JZL1360)</f>
        <v>1000000</v>
      </c>
      <c r="JZM1362" s="84">
        <f>SUM(JZM1359:JZM1360)</f>
        <v>0</v>
      </c>
      <c r="JZN1362" s="84">
        <f>JZM1362/JZL1362</f>
        <v>0</v>
      </c>
      <c r="JZO1362" s="84">
        <f>JZL1362-JZM1362</f>
        <v>1000000</v>
      </c>
      <c r="JZP1362" s="84">
        <f>SUM(JZP1359:JZP1360)</f>
        <v>2000000</v>
      </c>
      <c r="JZQ1362" s="84">
        <f>SUM(JZQ1359:JZQ1360)</f>
        <v>0</v>
      </c>
      <c r="JZR1362" s="84">
        <f>JZQ1362/JZP1362</f>
        <v>0</v>
      </c>
      <c r="JZS1362" s="84">
        <f>JZP1362-JZQ1362</f>
        <v>2000000</v>
      </c>
      <c r="JZT1362" s="84">
        <f>JZP1362+JZL1362</f>
        <v>3000000</v>
      </c>
      <c r="KAA1362" s="84" t="s">
        <v>5399</v>
      </c>
      <c r="KAB1362" s="84">
        <f>SUM(KAB1359:KAB1360)</f>
        <v>1000000</v>
      </c>
      <c r="KAC1362" s="84">
        <f>SUM(KAC1359:KAC1360)</f>
        <v>0</v>
      </c>
      <c r="KAD1362" s="84">
        <f>KAC1362/KAB1362</f>
        <v>0</v>
      </c>
      <c r="KAE1362" s="84">
        <f>KAB1362-KAC1362</f>
        <v>1000000</v>
      </c>
      <c r="KAF1362" s="84">
        <f>SUM(KAF1359:KAF1360)</f>
        <v>2000000</v>
      </c>
      <c r="KAG1362" s="84">
        <f>SUM(KAG1359:KAG1360)</f>
        <v>0</v>
      </c>
      <c r="KAH1362" s="84">
        <f>KAG1362/KAF1362</f>
        <v>0</v>
      </c>
      <c r="KAI1362" s="84">
        <f>KAF1362-KAG1362</f>
        <v>2000000</v>
      </c>
      <c r="KAJ1362" s="84">
        <f>KAF1362+KAB1362</f>
        <v>3000000</v>
      </c>
      <c r="KAQ1362" s="84" t="s">
        <v>5399</v>
      </c>
      <c r="KAR1362" s="84">
        <f>SUM(KAR1359:KAR1360)</f>
        <v>1000000</v>
      </c>
      <c r="KAS1362" s="84">
        <f>SUM(KAS1359:KAS1360)</f>
        <v>0</v>
      </c>
      <c r="KAT1362" s="84">
        <f>KAS1362/KAR1362</f>
        <v>0</v>
      </c>
      <c r="KAU1362" s="84">
        <f>KAR1362-KAS1362</f>
        <v>1000000</v>
      </c>
      <c r="KAV1362" s="84">
        <f>SUM(KAV1359:KAV1360)</f>
        <v>2000000</v>
      </c>
      <c r="KAW1362" s="84">
        <f>SUM(KAW1359:KAW1360)</f>
        <v>0</v>
      </c>
      <c r="KAX1362" s="84">
        <f>KAW1362/KAV1362</f>
        <v>0</v>
      </c>
      <c r="KAY1362" s="84">
        <f>KAV1362-KAW1362</f>
        <v>2000000</v>
      </c>
      <c r="KAZ1362" s="84">
        <f>KAV1362+KAR1362</f>
        <v>3000000</v>
      </c>
      <c r="KBG1362" s="84" t="s">
        <v>5399</v>
      </c>
      <c r="KBH1362" s="84">
        <f>SUM(KBH1359:KBH1360)</f>
        <v>1000000</v>
      </c>
      <c r="KBI1362" s="84">
        <f>SUM(KBI1359:KBI1360)</f>
        <v>0</v>
      </c>
      <c r="KBJ1362" s="84">
        <f>KBI1362/KBH1362</f>
        <v>0</v>
      </c>
      <c r="KBK1362" s="84">
        <f>KBH1362-KBI1362</f>
        <v>1000000</v>
      </c>
      <c r="KBL1362" s="84">
        <f>SUM(KBL1359:KBL1360)</f>
        <v>2000000</v>
      </c>
      <c r="KBM1362" s="84">
        <f>SUM(KBM1359:KBM1360)</f>
        <v>0</v>
      </c>
      <c r="KBN1362" s="84">
        <f>KBM1362/KBL1362</f>
        <v>0</v>
      </c>
      <c r="KBO1362" s="84">
        <f>KBL1362-KBM1362</f>
        <v>2000000</v>
      </c>
      <c r="KBP1362" s="84">
        <f>KBL1362+KBH1362</f>
        <v>3000000</v>
      </c>
      <c r="KBW1362" s="84" t="s">
        <v>5399</v>
      </c>
      <c r="KBX1362" s="84">
        <f>SUM(KBX1359:KBX1360)</f>
        <v>1000000</v>
      </c>
      <c r="KBY1362" s="84">
        <f>SUM(KBY1359:KBY1360)</f>
        <v>0</v>
      </c>
      <c r="KBZ1362" s="84">
        <f>KBY1362/KBX1362</f>
        <v>0</v>
      </c>
      <c r="KCA1362" s="84">
        <f>KBX1362-KBY1362</f>
        <v>1000000</v>
      </c>
      <c r="KCB1362" s="84">
        <f>SUM(KCB1359:KCB1360)</f>
        <v>2000000</v>
      </c>
      <c r="KCC1362" s="84">
        <f>SUM(KCC1359:KCC1360)</f>
        <v>0</v>
      </c>
      <c r="KCD1362" s="84">
        <f>KCC1362/KCB1362</f>
        <v>0</v>
      </c>
      <c r="KCE1362" s="84">
        <f>KCB1362-KCC1362</f>
        <v>2000000</v>
      </c>
      <c r="KCF1362" s="84">
        <f>KCB1362+KBX1362</f>
        <v>3000000</v>
      </c>
      <c r="KCM1362" s="84" t="s">
        <v>5399</v>
      </c>
      <c r="KCN1362" s="84">
        <f>SUM(KCN1359:KCN1360)</f>
        <v>1000000</v>
      </c>
      <c r="KCO1362" s="84">
        <f>SUM(KCO1359:KCO1360)</f>
        <v>0</v>
      </c>
      <c r="KCP1362" s="84">
        <f>KCO1362/KCN1362</f>
        <v>0</v>
      </c>
      <c r="KCQ1362" s="84">
        <f>KCN1362-KCO1362</f>
        <v>1000000</v>
      </c>
      <c r="KCR1362" s="84">
        <f>SUM(KCR1359:KCR1360)</f>
        <v>2000000</v>
      </c>
      <c r="KCS1362" s="84">
        <f>SUM(KCS1359:KCS1360)</f>
        <v>0</v>
      </c>
      <c r="KCT1362" s="84">
        <f>KCS1362/KCR1362</f>
        <v>0</v>
      </c>
      <c r="KCU1362" s="84">
        <f>KCR1362-KCS1362</f>
        <v>2000000</v>
      </c>
      <c r="KCV1362" s="84">
        <f>KCR1362+KCN1362</f>
        <v>3000000</v>
      </c>
      <c r="KDC1362" s="84" t="s">
        <v>5399</v>
      </c>
      <c r="KDD1362" s="84">
        <f>SUM(KDD1359:KDD1360)</f>
        <v>1000000</v>
      </c>
      <c r="KDE1362" s="84">
        <f>SUM(KDE1359:KDE1360)</f>
        <v>0</v>
      </c>
      <c r="KDF1362" s="84">
        <f>KDE1362/KDD1362</f>
        <v>0</v>
      </c>
      <c r="KDG1362" s="84">
        <f>KDD1362-KDE1362</f>
        <v>1000000</v>
      </c>
      <c r="KDH1362" s="84">
        <f>SUM(KDH1359:KDH1360)</f>
        <v>2000000</v>
      </c>
      <c r="KDI1362" s="84">
        <f>SUM(KDI1359:KDI1360)</f>
        <v>0</v>
      </c>
      <c r="KDJ1362" s="84">
        <f>KDI1362/KDH1362</f>
        <v>0</v>
      </c>
      <c r="KDK1362" s="84">
        <f>KDH1362-KDI1362</f>
        <v>2000000</v>
      </c>
      <c r="KDL1362" s="84">
        <f>KDH1362+KDD1362</f>
        <v>3000000</v>
      </c>
      <c r="KDS1362" s="84" t="s">
        <v>5399</v>
      </c>
      <c r="KDT1362" s="84">
        <f>SUM(KDT1359:KDT1360)</f>
        <v>1000000</v>
      </c>
      <c r="KDU1362" s="84">
        <f>SUM(KDU1359:KDU1360)</f>
        <v>0</v>
      </c>
      <c r="KDV1362" s="84">
        <f>KDU1362/KDT1362</f>
        <v>0</v>
      </c>
      <c r="KDW1362" s="84">
        <f>KDT1362-KDU1362</f>
        <v>1000000</v>
      </c>
      <c r="KDX1362" s="84">
        <f>SUM(KDX1359:KDX1360)</f>
        <v>2000000</v>
      </c>
      <c r="KDY1362" s="84">
        <f>SUM(KDY1359:KDY1360)</f>
        <v>0</v>
      </c>
      <c r="KDZ1362" s="84">
        <f>KDY1362/KDX1362</f>
        <v>0</v>
      </c>
      <c r="KEA1362" s="84">
        <f>KDX1362-KDY1362</f>
        <v>2000000</v>
      </c>
      <c r="KEB1362" s="84">
        <f>KDX1362+KDT1362</f>
        <v>3000000</v>
      </c>
      <c r="KEI1362" s="84" t="s">
        <v>5399</v>
      </c>
      <c r="KEJ1362" s="84">
        <f>SUM(KEJ1359:KEJ1360)</f>
        <v>1000000</v>
      </c>
      <c r="KEK1362" s="84">
        <f>SUM(KEK1359:KEK1360)</f>
        <v>0</v>
      </c>
      <c r="KEL1362" s="84">
        <f>KEK1362/KEJ1362</f>
        <v>0</v>
      </c>
      <c r="KEM1362" s="84">
        <f>KEJ1362-KEK1362</f>
        <v>1000000</v>
      </c>
      <c r="KEN1362" s="84">
        <f>SUM(KEN1359:KEN1360)</f>
        <v>2000000</v>
      </c>
      <c r="KEO1362" s="84">
        <f>SUM(KEO1359:KEO1360)</f>
        <v>0</v>
      </c>
      <c r="KEP1362" s="84">
        <f>KEO1362/KEN1362</f>
        <v>0</v>
      </c>
      <c r="KEQ1362" s="84">
        <f>KEN1362-KEO1362</f>
        <v>2000000</v>
      </c>
      <c r="KER1362" s="84">
        <f>KEN1362+KEJ1362</f>
        <v>3000000</v>
      </c>
      <c r="KEY1362" s="84" t="s">
        <v>5399</v>
      </c>
      <c r="KEZ1362" s="84">
        <f>SUM(KEZ1359:KEZ1360)</f>
        <v>1000000</v>
      </c>
      <c r="KFA1362" s="84">
        <f>SUM(KFA1359:KFA1360)</f>
        <v>0</v>
      </c>
      <c r="KFB1362" s="84">
        <f>KFA1362/KEZ1362</f>
        <v>0</v>
      </c>
      <c r="KFC1362" s="84">
        <f>KEZ1362-KFA1362</f>
        <v>1000000</v>
      </c>
      <c r="KFD1362" s="84">
        <f>SUM(KFD1359:KFD1360)</f>
        <v>2000000</v>
      </c>
      <c r="KFE1362" s="84">
        <f>SUM(KFE1359:KFE1360)</f>
        <v>0</v>
      </c>
      <c r="KFF1362" s="84">
        <f>KFE1362/KFD1362</f>
        <v>0</v>
      </c>
      <c r="KFG1362" s="84">
        <f>KFD1362-KFE1362</f>
        <v>2000000</v>
      </c>
      <c r="KFH1362" s="84">
        <f>KFD1362+KEZ1362</f>
        <v>3000000</v>
      </c>
      <c r="KFO1362" s="84" t="s">
        <v>5399</v>
      </c>
      <c r="KFP1362" s="84">
        <f>SUM(KFP1359:KFP1360)</f>
        <v>1000000</v>
      </c>
      <c r="KFQ1362" s="84">
        <f>SUM(KFQ1359:KFQ1360)</f>
        <v>0</v>
      </c>
      <c r="KFR1362" s="84">
        <f>KFQ1362/KFP1362</f>
        <v>0</v>
      </c>
      <c r="KFS1362" s="84">
        <f>KFP1362-KFQ1362</f>
        <v>1000000</v>
      </c>
      <c r="KFT1362" s="84">
        <f>SUM(KFT1359:KFT1360)</f>
        <v>2000000</v>
      </c>
      <c r="KFU1362" s="84">
        <f>SUM(KFU1359:KFU1360)</f>
        <v>0</v>
      </c>
      <c r="KFV1362" s="84">
        <f>KFU1362/KFT1362</f>
        <v>0</v>
      </c>
      <c r="KFW1362" s="84">
        <f>KFT1362-KFU1362</f>
        <v>2000000</v>
      </c>
      <c r="KFX1362" s="84">
        <f>KFT1362+KFP1362</f>
        <v>3000000</v>
      </c>
      <c r="KGE1362" s="84" t="s">
        <v>5399</v>
      </c>
      <c r="KGF1362" s="84">
        <f>SUM(KGF1359:KGF1360)</f>
        <v>1000000</v>
      </c>
      <c r="KGG1362" s="84">
        <f>SUM(KGG1359:KGG1360)</f>
        <v>0</v>
      </c>
      <c r="KGH1362" s="84">
        <f>KGG1362/KGF1362</f>
        <v>0</v>
      </c>
      <c r="KGI1362" s="84">
        <f>KGF1362-KGG1362</f>
        <v>1000000</v>
      </c>
      <c r="KGJ1362" s="84">
        <f>SUM(KGJ1359:KGJ1360)</f>
        <v>2000000</v>
      </c>
      <c r="KGK1362" s="84">
        <f>SUM(KGK1359:KGK1360)</f>
        <v>0</v>
      </c>
      <c r="KGL1362" s="84">
        <f>KGK1362/KGJ1362</f>
        <v>0</v>
      </c>
      <c r="KGM1362" s="84">
        <f>KGJ1362-KGK1362</f>
        <v>2000000</v>
      </c>
      <c r="KGN1362" s="84">
        <f>KGJ1362+KGF1362</f>
        <v>3000000</v>
      </c>
      <c r="KGU1362" s="84" t="s">
        <v>5399</v>
      </c>
      <c r="KGV1362" s="84">
        <f>SUM(KGV1359:KGV1360)</f>
        <v>1000000</v>
      </c>
      <c r="KGW1362" s="84">
        <f>SUM(KGW1359:KGW1360)</f>
        <v>0</v>
      </c>
      <c r="KGX1362" s="84">
        <f>KGW1362/KGV1362</f>
        <v>0</v>
      </c>
      <c r="KGY1362" s="84">
        <f>KGV1362-KGW1362</f>
        <v>1000000</v>
      </c>
      <c r="KGZ1362" s="84">
        <f>SUM(KGZ1359:KGZ1360)</f>
        <v>2000000</v>
      </c>
      <c r="KHA1362" s="84">
        <f>SUM(KHA1359:KHA1360)</f>
        <v>0</v>
      </c>
      <c r="KHB1362" s="84">
        <f>KHA1362/KGZ1362</f>
        <v>0</v>
      </c>
      <c r="KHC1362" s="84">
        <f>KGZ1362-KHA1362</f>
        <v>2000000</v>
      </c>
      <c r="KHD1362" s="84">
        <f>KGZ1362+KGV1362</f>
        <v>3000000</v>
      </c>
      <c r="KHK1362" s="84" t="s">
        <v>5399</v>
      </c>
      <c r="KHL1362" s="84">
        <f>SUM(KHL1359:KHL1360)</f>
        <v>1000000</v>
      </c>
      <c r="KHM1362" s="84">
        <f>SUM(KHM1359:KHM1360)</f>
        <v>0</v>
      </c>
      <c r="KHN1362" s="84">
        <f>KHM1362/KHL1362</f>
        <v>0</v>
      </c>
      <c r="KHO1362" s="84">
        <f>KHL1362-KHM1362</f>
        <v>1000000</v>
      </c>
      <c r="KHP1362" s="84">
        <f>SUM(KHP1359:KHP1360)</f>
        <v>2000000</v>
      </c>
      <c r="KHQ1362" s="84">
        <f>SUM(KHQ1359:KHQ1360)</f>
        <v>0</v>
      </c>
      <c r="KHR1362" s="84">
        <f>KHQ1362/KHP1362</f>
        <v>0</v>
      </c>
      <c r="KHS1362" s="84">
        <f>KHP1362-KHQ1362</f>
        <v>2000000</v>
      </c>
      <c r="KHT1362" s="84">
        <f>KHP1362+KHL1362</f>
        <v>3000000</v>
      </c>
      <c r="KIA1362" s="84" t="s">
        <v>5399</v>
      </c>
      <c r="KIB1362" s="84">
        <f>SUM(KIB1359:KIB1360)</f>
        <v>1000000</v>
      </c>
      <c r="KIC1362" s="84">
        <f>SUM(KIC1359:KIC1360)</f>
        <v>0</v>
      </c>
      <c r="KID1362" s="84">
        <f>KIC1362/KIB1362</f>
        <v>0</v>
      </c>
      <c r="KIE1362" s="84">
        <f>KIB1362-KIC1362</f>
        <v>1000000</v>
      </c>
      <c r="KIF1362" s="84">
        <f>SUM(KIF1359:KIF1360)</f>
        <v>2000000</v>
      </c>
      <c r="KIG1362" s="84">
        <f>SUM(KIG1359:KIG1360)</f>
        <v>0</v>
      </c>
      <c r="KIH1362" s="84">
        <f>KIG1362/KIF1362</f>
        <v>0</v>
      </c>
      <c r="KII1362" s="84">
        <f>KIF1362-KIG1362</f>
        <v>2000000</v>
      </c>
      <c r="KIJ1362" s="84">
        <f>KIF1362+KIB1362</f>
        <v>3000000</v>
      </c>
      <c r="KIQ1362" s="84" t="s">
        <v>5399</v>
      </c>
      <c r="KIR1362" s="84">
        <f>SUM(KIR1359:KIR1360)</f>
        <v>1000000</v>
      </c>
      <c r="KIS1362" s="84">
        <f>SUM(KIS1359:KIS1360)</f>
        <v>0</v>
      </c>
      <c r="KIT1362" s="84">
        <f>KIS1362/KIR1362</f>
        <v>0</v>
      </c>
      <c r="KIU1362" s="84">
        <f>KIR1362-KIS1362</f>
        <v>1000000</v>
      </c>
      <c r="KIV1362" s="84">
        <f>SUM(KIV1359:KIV1360)</f>
        <v>2000000</v>
      </c>
      <c r="KIW1362" s="84">
        <f>SUM(KIW1359:KIW1360)</f>
        <v>0</v>
      </c>
      <c r="KIX1362" s="84">
        <f>KIW1362/KIV1362</f>
        <v>0</v>
      </c>
      <c r="KIY1362" s="84">
        <f>KIV1362-KIW1362</f>
        <v>2000000</v>
      </c>
      <c r="KIZ1362" s="84">
        <f>KIV1362+KIR1362</f>
        <v>3000000</v>
      </c>
      <c r="KJG1362" s="84" t="s">
        <v>5399</v>
      </c>
      <c r="KJH1362" s="84">
        <f>SUM(KJH1359:KJH1360)</f>
        <v>1000000</v>
      </c>
      <c r="KJI1362" s="84">
        <f>SUM(KJI1359:KJI1360)</f>
        <v>0</v>
      </c>
      <c r="KJJ1362" s="84">
        <f>KJI1362/KJH1362</f>
        <v>0</v>
      </c>
      <c r="KJK1362" s="84">
        <f>KJH1362-KJI1362</f>
        <v>1000000</v>
      </c>
      <c r="KJL1362" s="84">
        <f>SUM(KJL1359:KJL1360)</f>
        <v>2000000</v>
      </c>
      <c r="KJM1362" s="84">
        <f>SUM(KJM1359:KJM1360)</f>
        <v>0</v>
      </c>
      <c r="KJN1362" s="84">
        <f>KJM1362/KJL1362</f>
        <v>0</v>
      </c>
      <c r="KJO1362" s="84">
        <f>KJL1362-KJM1362</f>
        <v>2000000</v>
      </c>
      <c r="KJP1362" s="84">
        <f>KJL1362+KJH1362</f>
        <v>3000000</v>
      </c>
      <c r="KJW1362" s="84" t="s">
        <v>5399</v>
      </c>
      <c r="KJX1362" s="84">
        <f>SUM(KJX1359:KJX1360)</f>
        <v>1000000</v>
      </c>
      <c r="KJY1362" s="84">
        <f>SUM(KJY1359:KJY1360)</f>
        <v>0</v>
      </c>
      <c r="KJZ1362" s="84">
        <f>KJY1362/KJX1362</f>
        <v>0</v>
      </c>
      <c r="KKA1362" s="84">
        <f>KJX1362-KJY1362</f>
        <v>1000000</v>
      </c>
      <c r="KKB1362" s="84">
        <f>SUM(KKB1359:KKB1360)</f>
        <v>2000000</v>
      </c>
      <c r="KKC1362" s="84">
        <f>SUM(KKC1359:KKC1360)</f>
        <v>0</v>
      </c>
      <c r="KKD1362" s="84">
        <f>KKC1362/KKB1362</f>
        <v>0</v>
      </c>
      <c r="KKE1362" s="84">
        <f>KKB1362-KKC1362</f>
        <v>2000000</v>
      </c>
      <c r="KKF1362" s="84">
        <f>KKB1362+KJX1362</f>
        <v>3000000</v>
      </c>
      <c r="KKM1362" s="84" t="s">
        <v>5399</v>
      </c>
      <c r="KKN1362" s="84">
        <f>SUM(KKN1359:KKN1360)</f>
        <v>1000000</v>
      </c>
      <c r="KKO1362" s="84">
        <f>SUM(KKO1359:KKO1360)</f>
        <v>0</v>
      </c>
      <c r="KKP1362" s="84">
        <f>KKO1362/KKN1362</f>
        <v>0</v>
      </c>
      <c r="KKQ1362" s="84">
        <f>KKN1362-KKO1362</f>
        <v>1000000</v>
      </c>
      <c r="KKR1362" s="84">
        <f>SUM(KKR1359:KKR1360)</f>
        <v>2000000</v>
      </c>
      <c r="KKS1362" s="84">
        <f>SUM(KKS1359:KKS1360)</f>
        <v>0</v>
      </c>
      <c r="KKT1362" s="84">
        <f>KKS1362/KKR1362</f>
        <v>0</v>
      </c>
      <c r="KKU1362" s="84">
        <f>KKR1362-KKS1362</f>
        <v>2000000</v>
      </c>
      <c r="KKV1362" s="84">
        <f>KKR1362+KKN1362</f>
        <v>3000000</v>
      </c>
      <c r="KLC1362" s="84" t="s">
        <v>5399</v>
      </c>
      <c r="KLD1362" s="84">
        <f>SUM(KLD1359:KLD1360)</f>
        <v>1000000</v>
      </c>
      <c r="KLE1362" s="84">
        <f>SUM(KLE1359:KLE1360)</f>
        <v>0</v>
      </c>
      <c r="KLF1362" s="84">
        <f>KLE1362/KLD1362</f>
        <v>0</v>
      </c>
      <c r="KLG1362" s="84">
        <f>KLD1362-KLE1362</f>
        <v>1000000</v>
      </c>
      <c r="KLH1362" s="84">
        <f>SUM(KLH1359:KLH1360)</f>
        <v>2000000</v>
      </c>
      <c r="KLI1362" s="84">
        <f>SUM(KLI1359:KLI1360)</f>
        <v>0</v>
      </c>
      <c r="KLJ1362" s="84">
        <f>KLI1362/KLH1362</f>
        <v>0</v>
      </c>
      <c r="KLK1362" s="84">
        <f>KLH1362-KLI1362</f>
        <v>2000000</v>
      </c>
      <c r="KLL1362" s="84">
        <f>KLH1362+KLD1362</f>
        <v>3000000</v>
      </c>
      <c r="KLS1362" s="84" t="s">
        <v>5399</v>
      </c>
      <c r="KLT1362" s="84">
        <f>SUM(KLT1359:KLT1360)</f>
        <v>1000000</v>
      </c>
      <c r="KLU1362" s="84">
        <f>SUM(KLU1359:KLU1360)</f>
        <v>0</v>
      </c>
      <c r="KLV1362" s="84">
        <f>KLU1362/KLT1362</f>
        <v>0</v>
      </c>
      <c r="KLW1362" s="84">
        <f>KLT1362-KLU1362</f>
        <v>1000000</v>
      </c>
      <c r="KLX1362" s="84">
        <f>SUM(KLX1359:KLX1360)</f>
        <v>2000000</v>
      </c>
      <c r="KLY1362" s="84">
        <f>SUM(KLY1359:KLY1360)</f>
        <v>0</v>
      </c>
      <c r="KLZ1362" s="84">
        <f>KLY1362/KLX1362</f>
        <v>0</v>
      </c>
      <c r="KMA1362" s="84">
        <f>KLX1362-KLY1362</f>
        <v>2000000</v>
      </c>
      <c r="KMB1362" s="84">
        <f>KLX1362+KLT1362</f>
        <v>3000000</v>
      </c>
      <c r="KMI1362" s="84" t="s">
        <v>5399</v>
      </c>
      <c r="KMJ1362" s="84">
        <f>SUM(KMJ1359:KMJ1360)</f>
        <v>1000000</v>
      </c>
      <c r="KMK1362" s="84">
        <f>SUM(KMK1359:KMK1360)</f>
        <v>0</v>
      </c>
      <c r="KML1362" s="84">
        <f>KMK1362/KMJ1362</f>
        <v>0</v>
      </c>
      <c r="KMM1362" s="84">
        <f>KMJ1362-KMK1362</f>
        <v>1000000</v>
      </c>
      <c r="KMN1362" s="84">
        <f>SUM(KMN1359:KMN1360)</f>
        <v>2000000</v>
      </c>
      <c r="KMO1362" s="84">
        <f>SUM(KMO1359:KMO1360)</f>
        <v>0</v>
      </c>
      <c r="KMP1362" s="84">
        <f>KMO1362/KMN1362</f>
        <v>0</v>
      </c>
      <c r="KMQ1362" s="84">
        <f>KMN1362-KMO1362</f>
        <v>2000000</v>
      </c>
      <c r="KMR1362" s="84">
        <f>KMN1362+KMJ1362</f>
        <v>3000000</v>
      </c>
      <c r="KMY1362" s="84" t="s">
        <v>5399</v>
      </c>
      <c r="KMZ1362" s="84">
        <f>SUM(KMZ1359:KMZ1360)</f>
        <v>1000000</v>
      </c>
      <c r="KNA1362" s="84">
        <f>SUM(KNA1359:KNA1360)</f>
        <v>0</v>
      </c>
      <c r="KNB1362" s="84">
        <f>KNA1362/KMZ1362</f>
        <v>0</v>
      </c>
      <c r="KNC1362" s="84">
        <f>KMZ1362-KNA1362</f>
        <v>1000000</v>
      </c>
      <c r="KND1362" s="84">
        <f>SUM(KND1359:KND1360)</f>
        <v>2000000</v>
      </c>
      <c r="KNE1362" s="84">
        <f>SUM(KNE1359:KNE1360)</f>
        <v>0</v>
      </c>
      <c r="KNF1362" s="84">
        <f>KNE1362/KND1362</f>
        <v>0</v>
      </c>
      <c r="KNG1362" s="84">
        <f>KND1362-KNE1362</f>
        <v>2000000</v>
      </c>
      <c r="KNH1362" s="84">
        <f>KND1362+KMZ1362</f>
        <v>3000000</v>
      </c>
      <c r="KNO1362" s="84" t="s">
        <v>5399</v>
      </c>
      <c r="KNP1362" s="84">
        <f>SUM(KNP1359:KNP1360)</f>
        <v>1000000</v>
      </c>
      <c r="KNQ1362" s="84">
        <f>SUM(KNQ1359:KNQ1360)</f>
        <v>0</v>
      </c>
      <c r="KNR1362" s="84">
        <f>KNQ1362/KNP1362</f>
        <v>0</v>
      </c>
      <c r="KNS1362" s="84">
        <f>KNP1362-KNQ1362</f>
        <v>1000000</v>
      </c>
      <c r="KNT1362" s="84">
        <f>SUM(KNT1359:KNT1360)</f>
        <v>2000000</v>
      </c>
      <c r="KNU1362" s="84">
        <f>SUM(KNU1359:KNU1360)</f>
        <v>0</v>
      </c>
      <c r="KNV1362" s="84">
        <f>KNU1362/KNT1362</f>
        <v>0</v>
      </c>
      <c r="KNW1362" s="84">
        <f>KNT1362-KNU1362</f>
        <v>2000000</v>
      </c>
      <c r="KNX1362" s="84">
        <f>KNT1362+KNP1362</f>
        <v>3000000</v>
      </c>
      <c r="KOE1362" s="84" t="s">
        <v>5399</v>
      </c>
      <c r="KOF1362" s="84">
        <f>SUM(KOF1359:KOF1360)</f>
        <v>1000000</v>
      </c>
      <c r="KOG1362" s="84">
        <f>SUM(KOG1359:KOG1360)</f>
        <v>0</v>
      </c>
      <c r="KOH1362" s="84">
        <f>KOG1362/KOF1362</f>
        <v>0</v>
      </c>
      <c r="KOI1362" s="84">
        <f>KOF1362-KOG1362</f>
        <v>1000000</v>
      </c>
      <c r="KOJ1362" s="84">
        <f>SUM(KOJ1359:KOJ1360)</f>
        <v>2000000</v>
      </c>
      <c r="KOK1362" s="84">
        <f>SUM(KOK1359:KOK1360)</f>
        <v>0</v>
      </c>
      <c r="KOL1362" s="84">
        <f>KOK1362/KOJ1362</f>
        <v>0</v>
      </c>
      <c r="KOM1362" s="84">
        <f>KOJ1362-KOK1362</f>
        <v>2000000</v>
      </c>
      <c r="KON1362" s="84">
        <f>KOJ1362+KOF1362</f>
        <v>3000000</v>
      </c>
      <c r="KOU1362" s="84" t="s">
        <v>5399</v>
      </c>
      <c r="KOV1362" s="84">
        <f>SUM(KOV1359:KOV1360)</f>
        <v>1000000</v>
      </c>
      <c r="KOW1362" s="84">
        <f>SUM(KOW1359:KOW1360)</f>
        <v>0</v>
      </c>
      <c r="KOX1362" s="84">
        <f>KOW1362/KOV1362</f>
        <v>0</v>
      </c>
      <c r="KOY1362" s="84">
        <f>KOV1362-KOW1362</f>
        <v>1000000</v>
      </c>
      <c r="KOZ1362" s="84">
        <f>SUM(KOZ1359:KOZ1360)</f>
        <v>2000000</v>
      </c>
      <c r="KPA1362" s="84">
        <f>SUM(KPA1359:KPA1360)</f>
        <v>0</v>
      </c>
      <c r="KPB1362" s="84">
        <f>KPA1362/KOZ1362</f>
        <v>0</v>
      </c>
      <c r="KPC1362" s="84">
        <f>KOZ1362-KPA1362</f>
        <v>2000000</v>
      </c>
      <c r="KPD1362" s="84">
        <f>KOZ1362+KOV1362</f>
        <v>3000000</v>
      </c>
      <c r="KPK1362" s="84" t="s">
        <v>5399</v>
      </c>
      <c r="KPL1362" s="84">
        <f>SUM(KPL1359:KPL1360)</f>
        <v>1000000</v>
      </c>
      <c r="KPM1362" s="84">
        <f>SUM(KPM1359:KPM1360)</f>
        <v>0</v>
      </c>
      <c r="KPN1362" s="84">
        <f>KPM1362/KPL1362</f>
        <v>0</v>
      </c>
      <c r="KPO1362" s="84">
        <f>KPL1362-KPM1362</f>
        <v>1000000</v>
      </c>
      <c r="KPP1362" s="84">
        <f>SUM(KPP1359:KPP1360)</f>
        <v>2000000</v>
      </c>
      <c r="KPQ1362" s="84">
        <f>SUM(KPQ1359:KPQ1360)</f>
        <v>0</v>
      </c>
      <c r="KPR1362" s="84">
        <f>KPQ1362/KPP1362</f>
        <v>0</v>
      </c>
      <c r="KPS1362" s="84">
        <f>KPP1362-KPQ1362</f>
        <v>2000000</v>
      </c>
      <c r="KPT1362" s="84">
        <f>KPP1362+KPL1362</f>
        <v>3000000</v>
      </c>
      <c r="KQA1362" s="84" t="s">
        <v>5399</v>
      </c>
      <c r="KQB1362" s="84">
        <f>SUM(KQB1359:KQB1360)</f>
        <v>1000000</v>
      </c>
      <c r="KQC1362" s="84">
        <f>SUM(KQC1359:KQC1360)</f>
        <v>0</v>
      </c>
      <c r="KQD1362" s="84">
        <f>KQC1362/KQB1362</f>
        <v>0</v>
      </c>
      <c r="KQE1362" s="84">
        <f>KQB1362-KQC1362</f>
        <v>1000000</v>
      </c>
      <c r="KQF1362" s="84">
        <f>SUM(KQF1359:KQF1360)</f>
        <v>2000000</v>
      </c>
      <c r="KQG1362" s="84">
        <f>SUM(KQG1359:KQG1360)</f>
        <v>0</v>
      </c>
      <c r="KQH1362" s="84">
        <f>KQG1362/KQF1362</f>
        <v>0</v>
      </c>
      <c r="KQI1362" s="84">
        <f>KQF1362-KQG1362</f>
        <v>2000000</v>
      </c>
      <c r="KQJ1362" s="84">
        <f>KQF1362+KQB1362</f>
        <v>3000000</v>
      </c>
      <c r="KQQ1362" s="84" t="s">
        <v>5399</v>
      </c>
      <c r="KQR1362" s="84">
        <f>SUM(KQR1359:KQR1360)</f>
        <v>1000000</v>
      </c>
      <c r="KQS1362" s="84">
        <f>SUM(KQS1359:KQS1360)</f>
        <v>0</v>
      </c>
      <c r="KQT1362" s="84">
        <f>KQS1362/KQR1362</f>
        <v>0</v>
      </c>
      <c r="KQU1362" s="84">
        <f>KQR1362-KQS1362</f>
        <v>1000000</v>
      </c>
      <c r="KQV1362" s="84">
        <f>SUM(KQV1359:KQV1360)</f>
        <v>2000000</v>
      </c>
      <c r="KQW1362" s="84">
        <f>SUM(KQW1359:KQW1360)</f>
        <v>0</v>
      </c>
      <c r="KQX1362" s="84">
        <f>KQW1362/KQV1362</f>
        <v>0</v>
      </c>
      <c r="KQY1362" s="84">
        <f>KQV1362-KQW1362</f>
        <v>2000000</v>
      </c>
      <c r="KQZ1362" s="84">
        <f>KQV1362+KQR1362</f>
        <v>3000000</v>
      </c>
      <c r="KRG1362" s="84" t="s">
        <v>5399</v>
      </c>
      <c r="KRH1362" s="84">
        <f>SUM(KRH1359:KRH1360)</f>
        <v>1000000</v>
      </c>
      <c r="KRI1362" s="84">
        <f>SUM(KRI1359:KRI1360)</f>
        <v>0</v>
      </c>
      <c r="KRJ1362" s="84">
        <f>KRI1362/KRH1362</f>
        <v>0</v>
      </c>
      <c r="KRK1362" s="84">
        <f>KRH1362-KRI1362</f>
        <v>1000000</v>
      </c>
      <c r="KRL1362" s="84">
        <f>SUM(KRL1359:KRL1360)</f>
        <v>2000000</v>
      </c>
      <c r="KRM1362" s="84">
        <f>SUM(KRM1359:KRM1360)</f>
        <v>0</v>
      </c>
      <c r="KRN1362" s="84">
        <f>KRM1362/KRL1362</f>
        <v>0</v>
      </c>
      <c r="KRO1362" s="84">
        <f>KRL1362-KRM1362</f>
        <v>2000000</v>
      </c>
      <c r="KRP1362" s="84">
        <f>KRL1362+KRH1362</f>
        <v>3000000</v>
      </c>
      <c r="KRW1362" s="84" t="s">
        <v>5399</v>
      </c>
      <c r="KRX1362" s="84">
        <f>SUM(KRX1359:KRX1360)</f>
        <v>1000000</v>
      </c>
      <c r="KRY1362" s="84">
        <f>SUM(KRY1359:KRY1360)</f>
        <v>0</v>
      </c>
      <c r="KRZ1362" s="84">
        <f>KRY1362/KRX1362</f>
        <v>0</v>
      </c>
      <c r="KSA1362" s="84">
        <f>KRX1362-KRY1362</f>
        <v>1000000</v>
      </c>
      <c r="KSB1362" s="84">
        <f>SUM(KSB1359:KSB1360)</f>
        <v>2000000</v>
      </c>
      <c r="KSC1362" s="84">
        <f>SUM(KSC1359:KSC1360)</f>
        <v>0</v>
      </c>
      <c r="KSD1362" s="84">
        <f>KSC1362/KSB1362</f>
        <v>0</v>
      </c>
      <c r="KSE1362" s="84">
        <f>KSB1362-KSC1362</f>
        <v>2000000</v>
      </c>
      <c r="KSF1362" s="84">
        <f>KSB1362+KRX1362</f>
        <v>3000000</v>
      </c>
      <c r="KSM1362" s="84" t="s">
        <v>5399</v>
      </c>
      <c r="KSN1362" s="84">
        <f>SUM(KSN1359:KSN1360)</f>
        <v>1000000</v>
      </c>
      <c r="KSO1362" s="84">
        <f>SUM(KSO1359:KSO1360)</f>
        <v>0</v>
      </c>
      <c r="KSP1362" s="84">
        <f>KSO1362/KSN1362</f>
        <v>0</v>
      </c>
      <c r="KSQ1362" s="84">
        <f>KSN1362-KSO1362</f>
        <v>1000000</v>
      </c>
      <c r="KSR1362" s="84">
        <f>SUM(KSR1359:KSR1360)</f>
        <v>2000000</v>
      </c>
      <c r="KSS1362" s="84">
        <f>SUM(KSS1359:KSS1360)</f>
        <v>0</v>
      </c>
      <c r="KST1362" s="84">
        <f>KSS1362/KSR1362</f>
        <v>0</v>
      </c>
      <c r="KSU1362" s="84">
        <f>KSR1362-KSS1362</f>
        <v>2000000</v>
      </c>
      <c r="KSV1362" s="84">
        <f>KSR1362+KSN1362</f>
        <v>3000000</v>
      </c>
      <c r="KTC1362" s="84" t="s">
        <v>5399</v>
      </c>
      <c r="KTD1362" s="84">
        <f>SUM(KTD1359:KTD1360)</f>
        <v>1000000</v>
      </c>
      <c r="KTE1362" s="84">
        <f>SUM(KTE1359:KTE1360)</f>
        <v>0</v>
      </c>
      <c r="KTF1362" s="84">
        <f>KTE1362/KTD1362</f>
        <v>0</v>
      </c>
      <c r="KTG1362" s="84">
        <f>KTD1362-KTE1362</f>
        <v>1000000</v>
      </c>
      <c r="KTH1362" s="84">
        <f>SUM(KTH1359:KTH1360)</f>
        <v>2000000</v>
      </c>
      <c r="KTI1362" s="84">
        <f>SUM(KTI1359:KTI1360)</f>
        <v>0</v>
      </c>
      <c r="KTJ1362" s="84">
        <f>KTI1362/KTH1362</f>
        <v>0</v>
      </c>
      <c r="KTK1362" s="84">
        <f>KTH1362-KTI1362</f>
        <v>2000000</v>
      </c>
      <c r="KTL1362" s="84">
        <f>KTH1362+KTD1362</f>
        <v>3000000</v>
      </c>
      <c r="KTS1362" s="84" t="s">
        <v>5399</v>
      </c>
      <c r="KTT1362" s="84">
        <f>SUM(KTT1359:KTT1360)</f>
        <v>1000000</v>
      </c>
      <c r="KTU1362" s="84">
        <f>SUM(KTU1359:KTU1360)</f>
        <v>0</v>
      </c>
      <c r="KTV1362" s="84">
        <f>KTU1362/KTT1362</f>
        <v>0</v>
      </c>
      <c r="KTW1362" s="84">
        <f>KTT1362-KTU1362</f>
        <v>1000000</v>
      </c>
      <c r="KTX1362" s="84">
        <f>SUM(KTX1359:KTX1360)</f>
        <v>2000000</v>
      </c>
      <c r="KTY1362" s="84">
        <f>SUM(KTY1359:KTY1360)</f>
        <v>0</v>
      </c>
      <c r="KTZ1362" s="84">
        <f>KTY1362/KTX1362</f>
        <v>0</v>
      </c>
      <c r="KUA1362" s="84">
        <f>KTX1362-KTY1362</f>
        <v>2000000</v>
      </c>
      <c r="KUB1362" s="84">
        <f>KTX1362+KTT1362</f>
        <v>3000000</v>
      </c>
      <c r="KUI1362" s="84" t="s">
        <v>5399</v>
      </c>
      <c r="KUJ1362" s="84">
        <f>SUM(KUJ1359:KUJ1360)</f>
        <v>1000000</v>
      </c>
      <c r="KUK1362" s="84">
        <f>SUM(KUK1359:KUK1360)</f>
        <v>0</v>
      </c>
      <c r="KUL1362" s="84">
        <f>KUK1362/KUJ1362</f>
        <v>0</v>
      </c>
      <c r="KUM1362" s="84">
        <f>KUJ1362-KUK1362</f>
        <v>1000000</v>
      </c>
      <c r="KUN1362" s="84">
        <f>SUM(KUN1359:KUN1360)</f>
        <v>2000000</v>
      </c>
      <c r="KUO1362" s="84">
        <f>SUM(KUO1359:KUO1360)</f>
        <v>0</v>
      </c>
      <c r="KUP1362" s="84">
        <f>KUO1362/KUN1362</f>
        <v>0</v>
      </c>
      <c r="KUQ1362" s="84">
        <f>KUN1362-KUO1362</f>
        <v>2000000</v>
      </c>
      <c r="KUR1362" s="84">
        <f>KUN1362+KUJ1362</f>
        <v>3000000</v>
      </c>
      <c r="KUY1362" s="84" t="s">
        <v>5399</v>
      </c>
      <c r="KUZ1362" s="84">
        <f>SUM(KUZ1359:KUZ1360)</f>
        <v>1000000</v>
      </c>
      <c r="KVA1362" s="84">
        <f>SUM(KVA1359:KVA1360)</f>
        <v>0</v>
      </c>
      <c r="KVB1362" s="84">
        <f>KVA1362/KUZ1362</f>
        <v>0</v>
      </c>
      <c r="KVC1362" s="84">
        <f>KUZ1362-KVA1362</f>
        <v>1000000</v>
      </c>
      <c r="KVD1362" s="84">
        <f>SUM(KVD1359:KVD1360)</f>
        <v>2000000</v>
      </c>
      <c r="KVE1362" s="84">
        <f>SUM(KVE1359:KVE1360)</f>
        <v>0</v>
      </c>
      <c r="KVF1362" s="84">
        <f>KVE1362/KVD1362</f>
        <v>0</v>
      </c>
      <c r="KVG1362" s="84">
        <f>KVD1362-KVE1362</f>
        <v>2000000</v>
      </c>
      <c r="KVH1362" s="84">
        <f>KVD1362+KUZ1362</f>
        <v>3000000</v>
      </c>
      <c r="KVO1362" s="84" t="s">
        <v>5399</v>
      </c>
      <c r="KVP1362" s="84">
        <f>SUM(KVP1359:KVP1360)</f>
        <v>1000000</v>
      </c>
      <c r="KVQ1362" s="84">
        <f>SUM(KVQ1359:KVQ1360)</f>
        <v>0</v>
      </c>
      <c r="KVR1362" s="84">
        <f>KVQ1362/KVP1362</f>
        <v>0</v>
      </c>
      <c r="KVS1362" s="84">
        <f>KVP1362-KVQ1362</f>
        <v>1000000</v>
      </c>
      <c r="KVT1362" s="84">
        <f>SUM(KVT1359:KVT1360)</f>
        <v>2000000</v>
      </c>
      <c r="KVU1362" s="84">
        <f>SUM(KVU1359:KVU1360)</f>
        <v>0</v>
      </c>
      <c r="KVV1362" s="84">
        <f>KVU1362/KVT1362</f>
        <v>0</v>
      </c>
      <c r="KVW1362" s="84">
        <f>KVT1362-KVU1362</f>
        <v>2000000</v>
      </c>
      <c r="KVX1362" s="84">
        <f>KVT1362+KVP1362</f>
        <v>3000000</v>
      </c>
      <c r="KWE1362" s="84" t="s">
        <v>5399</v>
      </c>
      <c r="KWF1362" s="84">
        <f>SUM(KWF1359:KWF1360)</f>
        <v>1000000</v>
      </c>
      <c r="KWG1362" s="84">
        <f>SUM(KWG1359:KWG1360)</f>
        <v>0</v>
      </c>
      <c r="KWH1362" s="84">
        <f>KWG1362/KWF1362</f>
        <v>0</v>
      </c>
      <c r="KWI1362" s="84">
        <f>KWF1362-KWG1362</f>
        <v>1000000</v>
      </c>
      <c r="KWJ1362" s="84">
        <f>SUM(KWJ1359:KWJ1360)</f>
        <v>2000000</v>
      </c>
      <c r="KWK1362" s="84">
        <f>SUM(KWK1359:KWK1360)</f>
        <v>0</v>
      </c>
      <c r="KWL1362" s="84">
        <f>KWK1362/KWJ1362</f>
        <v>0</v>
      </c>
      <c r="KWM1362" s="84">
        <f>KWJ1362-KWK1362</f>
        <v>2000000</v>
      </c>
      <c r="KWN1362" s="84">
        <f>KWJ1362+KWF1362</f>
        <v>3000000</v>
      </c>
      <c r="KWU1362" s="84" t="s">
        <v>5399</v>
      </c>
      <c r="KWV1362" s="84">
        <f>SUM(KWV1359:KWV1360)</f>
        <v>1000000</v>
      </c>
      <c r="KWW1362" s="84">
        <f>SUM(KWW1359:KWW1360)</f>
        <v>0</v>
      </c>
      <c r="KWX1362" s="84">
        <f>KWW1362/KWV1362</f>
        <v>0</v>
      </c>
      <c r="KWY1362" s="84">
        <f>KWV1362-KWW1362</f>
        <v>1000000</v>
      </c>
      <c r="KWZ1362" s="84">
        <f>SUM(KWZ1359:KWZ1360)</f>
        <v>2000000</v>
      </c>
      <c r="KXA1362" s="84">
        <f>SUM(KXA1359:KXA1360)</f>
        <v>0</v>
      </c>
      <c r="KXB1362" s="84">
        <f>KXA1362/KWZ1362</f>
        <v>0</v>
      </c>
      <c r="KXC1362" s="84">
        <f>KWZ1362-KXA1362</f>
        <v>2000000</v>
      </c>
      <c r="KXD1362" s="84">
        <f>KWZ1362+KWV1362</f>
        <v>3000000</v>
      </c>
      <c r="KXK1362" s="84" t="s">
        <v>5399</v>
      </c>
      <c r="KXL1362" s="84">
        <f>SUM(KXL1359:KXL1360)</f>
        <v>1000000</v>
      </c>
      <c r="KXM1362" s="84">
        <f>SUM(KXM1359:KXM1360)</f>
        <v>0</v>
      </c>
      <c r="KXN1362" s="84">
        <f>KXM1362/KXL1362</f>
        <v>0</v>
      </c>
      <c r="KXO1362" s="84">
        <f>KXL1362-KXM1362</f>
        <v>1000000</v>
      </c>
      <c r="KXP1362" s="84">
        <f>SUM(KXP1359:KXP1360)</f>
        <v>2000000</v>
      </c>
      <c r="KXQ1362" s="84">
        <f>SUM(KXQ1359:KXQ1360)</f>
        <v>0</v>
      </c>
      <c r="KXR1362" s="84">
        <f>KXQ1362/KXP1362</f>
        <v>0</v>
      </c>
      <c r="KXS1362" s="84">
        <f>KXP1362-KXQ1362</f>
        <v>2000000</v>
      </c>
      <c r="KXT1362" s="84">
        <f>KXP1362+KXL1362</f>
        <v>3000000</v>
      </c>
      <c r="KYA1362" s="84" t="s">
        <v>5399</v>
      </c>
      <c r="KYB1362" s="84">
        <f>SUM(KYB1359:KYB1360)</f>
        <v>1000000</v>
      </c>
      <c r="KYC1362" s="84">
        <f>SUM(KYC1359:KYC1360)</f>
        <v>0</v>
      </c>
      <c r="KYD1362" s="84">
        <f>KYC1362/KYB1362</f>
        <v>0</v>
      </c>
      <c r="KYE1362" s="84">
        <f>KYB1362-KYC1362</f>
        <v>1000000</v>
      </c>
      <c r="KYF1362" s="84">
        <f>SUM(KYF1359:KYF1360)</f>
        <v>2000000</v>
      </c>
      <c r="KYG1362" s="84">
        <f>SUM(KYG1359:KYG1360)</f>
        <v>0</v>
      </c>
      <c r="KYH1362" s="84">
        <f>KYG1362/KYF1362</f>
        <v>0</v>
      </c>
      <c r="KYI1362" s="84">
        <f>KYF1362-KYG1362</f>
        <v>2000000</v>
      </c>
      <c r="KYJ1362" s="84">
        <f>KYF1362+KYB1362</f>
        <v>3000000</v>
      </c>
      <c r="KYQ1362" s="84" t="s">
        <v>5399</v>
      </c>
      <c r="KYR1362" s="84">
        <f>SUM(KYR1359:KYR1360)</f>
        <v>1000000</v>
      </c>
      <c r="KYS1362" s="84">
        <f>SUM(KYS1359:KYS1360)</f>
        <v>0</v>
      </c>
      <c r="KYT1362" s="84">
        <f>KYS1362/KYR1362</f>
        <v>0</v>
      </c>
      <c r="KYU1362" s="84">
        <f>KYR1362-KYS1362</f>
        <v>1000000</v>
      </c>
      <c r="KYV1362" s="84">
        <f>SUM(KYV1359:KYV1360)</f>
        <v>2000000</v>
      </c>
      <c r="KYW1362" s="84">
        <f>SUM(KYW1359:KYW1360)</f>
        <v>0</v>
      </c>
      <c r="KYX1362" s="84">
        <f>KYW1362/KYV1362</f>
        <v>0</v>
      </c>
      <c r="KYY1362" s="84">
        <f>KYV1362-KYW1362</f>
        <v>2000000</v>
      </c>
      <c r="KYZ1362" s="84">
        <f>KYV1362+KYR1362</f>
        <v>3000000</v>
      </c>
      <c r="KZG1362" s="84" t="s">
        <v>5399</v>
      </c>
      <c r="KZH1362" s="84">
        <f>SUM(KZH1359:KZH1360)</f>
        <v>1000000</v>
      </c>
      <c r="KZI1362" s="84">
        <f>SUM(KZI1359:KZI1360)</f>
        <v>0</v>
      </c>
      <c r="KZJ1362" s="84">
        <f>KZI1362/KZH1362</f>
        <v>0</v>
      </c>
      <c r="KZK1362" s="84">
        <f>KZH1362-KZI1362</f>
        <v>1000000</v>
      </c>
      <c r="KZL1362" s="84">
        <f>SUM(KZL1359:KZL1360)</f>
        <v>2000000</v>
      </c>
      <c r="KZM1362" s="84">
        <f>SUM(KZM1359:KZM1360)</f>
        <v>0</v>
      </c>
      <c r="KZN1362" s="84">
        <f>KZM1362/KZL1362</f>
        <v>0</v>
      </c>
      <c r="KZO1362" s="84">
        <f>KZL1362-KZM1362</f>
        <v>2000000</v>
      </c>
      <c r="KZP1362" s="84">
        <f>KZL1362+KZH1362</f>
        <v>3000000</v>
      </c>
      <c r="KZW1362" s="84" t="s">
        <v>5399</v>
      </c>
      <c r="KZX1362" s="84">
        <f>SUM(KZX1359:KZX1360)</f>
        <v>1000000</v>
      </c>
      <c r="KZY1362" s="84">
        <f>SUM(KZY1359:KZY1360)</f>
        <v>0</v>
      </c>
      <c r="KZZ1362" s="84">
        <f>KZY1362/KZX1362</f>
        <v>0</v>
      </c>
      <c r="LAA1362" s="84">
        <f>KZX1362-KZY1362</f>
        <v>1000000</v>
      </c>
      <c r="LAB1362" s="84">
        <f>SUM(LAB1359:LAB1360)</f>
        <v>2000000</v>
      </c>
      <c r="LAC1362" s="84">
        <f>SUM(LAC1359:LAC1360)</f>
        <v>0</v>
      </c>
      <c r="LAD1362" s="84">
        <f>LAC1362/LAB1362</f>
        <v>0</v>
      </c>
      <c r="LAE1362" s="84">
        <f>LAB1362-LAC1362</f>
        <v>2000000</v>
      </c>
      <c r="LAF1362" s="84">
        <f>LAB1362+KZX1362</f>
        <v>3000000</v>
      </c>
      <c r="LAM1362" s="84" t="s">
        <v>5399</v>
      </c>
      <c r="LAN1362" s="84">
        <f>SUM(LAN1359:LAN1360)</f>
        <v>1000000</v>
      </c>
      <c r="LAO1362" s="84">
        <f>SUM(LAO1359:LAO1360)</f>
        <v>0</v>
      </c>
      <c r="LAP1362" s="84">
        <f>LAO1362/LAN1362</f>
        <v>0</v>
      </c>
      <c r="LAQ1362" s="84">
        <f>LAN1362-LAO1362</f>
        <v>1000000</v>
      </c>
      <c r="LAR1362" s="84">
        <f>SUM(LAR1359:LAR1360)</f>
        <v>2000000</v>
      </c>
      <c r="LAS1362" s="84">
        <f>SUM(LAS1359:LAS1360)</f>
        <v>0</v>
      </c>
      <c r="LAT1362" s="84">
        <f>LAS1362/LAR1362</f>
        <v>0</v>
      </c>
      <c r="LAU1362" s="84">
        <f>LAR1362-LAS1362</f>
        <v>2000000</v>
      </c>
      <c r="LAV1362" s="84">
        <f>LAR1362+LAN1362</f>
        <v>3000000</v>
      </c>
      <c r="LBC1362" s="84" t="s">
        <v>5399</v>
      </c>
      <c r="LBD1362" s="84">
        <f>SUM(LBD1359:LBD1360)</f>
        <v>1000000</v>
      </c>
      <c r="LBE1362" s="84">
        <f>SUM(LBE1359:LBE1360)</f>
        <v>0</v>
      </c>
      <c r="LBF1362" s="84">
        <f>LBE1362/LBD1362</f>
        <v>0</v>
      </c>
      <c r="LBG1362" s="84">
        <f>LBD1362-LBE1362</f>
        <v>1000000</v>
      </c>
      <c r="LBH1362" s="84">
        <f>SUM(LBH1359:LBH1360)</f>
        <v>2000000</v>
      </c>
      <c r="LBI1362" s="84">
        <f>SUM(LBI1359:LBI1360)</f>
        <v>0</v>
      </c>
      <c r="LBJ1362" s="84">
        <f>LBI1362/LBH1362</f>
        <v>0</v>
      </c>
      <c r="LBK1362" s="84">
        <f>LBH1362-LBI1362</f>
        <v>2000000</v>
      </c>
      <c r="LBL1362" s="84">
        <f>LBH1362+LBD1362</f>
        <v>3000000</v>
      </c>
      <c r="LBS1362" s="84" t="s">
        <v>5399</v>
      </c>
      <c r="LBT1362" s="84">
        <f>SUM(LBT1359:LBT1360)</f>
        <v>1000000</v>
      </c>
      <c r="LBU1362" s="84">
        <f>SUM(LBU1359:LBU1360)</f>
        <v>0</v>
      </c>
      <c r="LBV1362" s="84">
        <f>LBU1362/LBT1362</f>
        <v>0</v>
      </c>
      <c r="LBW1362" s="84">
        <f>LBT1362-LBU1362</f>
        <v>1000000</v>
      </c>
      <c r="LBX1362" s="84">
        <f>SUM(LBX1359:LBX1360)</f>
        <v>2000000</v>
      </c>
      <c r="LBY1362" s="84">
        <f>SUM(LBY1359:LBY1360)</f>
        <v>0</v>
      </c>
      <c r="LBZ1362" s="84">
        <f>LBY1362/LBX1362</f>
        <v>0</v>
      </c>
      <c r="LCA1362" s="84">
        <f>LBX1362-LBY1362</f>
        <v>2000000</v>
      </c>
      <c r="LCB1362" s="84">
        <f>LBX1362+LBT1362</f>
        <v>3000000</v>
      </c>
      <c r="LCI1362" s="84" t="s">
        <v>5399</v>
      </c>
      <c r="LCJ1362" s="84">
        <f>SUM(LCJ1359:LCJ1360)</f>
        <v>1000000</v>
      </c>
      <c r="LCK1362" s="84">
        <f>SUM(LCK1359:LCK1360)</f>
        <v>0</v>
      </c>
      <c r="LCL1362" s="84">
        <f>LCK1362/LCJ1362</f>
        <v>0</v>
      </c>
      <c r="LCM1362" s="84">
        <f>LCJ1362-LCK1362</f>
        <v>1000000</v>
      </c>
      <c r="LCN1362" s="84">
        <f>SUM(LCN1359:LCN1360)</f>
        <v>2000000</v>
      </c>
      <c r="LCO1362" s="84">
        <f>SUM(LCO1359:LCO1360)</f>
        <v>0</v>
      </c>
      <c r="LCP1362" s="84">
        <f>LCO1362/LCN1362</f>
        <v>0</v>
      </c>
      <c r="LCQ1362" s="84">
        <f>LCN1362-LCO1362</f>
        <v>2000000</v>
      </c>
      <c r="LCR1362" s="84">
        <f>LCN1362+LCJ1362</f>
        <v>3000000</v>
      </c>
      <c r="LCY1362" s="84" t="s">
        <v>5399</v>
      </c>
      <c r="LCZ1362" s="84">
        <f>SUM(LCZ1359:LCZ1360)</f>
        <v>1000000</v>
      </c>
      <c r="LDA1362" s="84">
        <f>SUM(LDA1359:LDA1360)</f>
        <v>0</v>
      </c>
      <c r="LDB1362" s="84">
        <f>LDA1362/LCZ1362</f>
        <v>0</v>
      </c>
      <c r="LDC1362" s="84">
        <f>LCZ1362-LDA1362</f>
        <v>1000000</v>
      </c>
      <c r="LDD1362" s="84">
        <f>SUM(LDD1359:LDD1360)</f>
        <v>2000000</v>
      </c>
      <c r="LDE1362" s="84">
        <f>SUM(LDE1359:LDE1360)</f>
        <v>0</v>
      </c>
      <c r="LDF1362" s="84">
        <f>LDE1362/LDD1362</f>
        <v>0</v>
      </c>
      <c r="LDG1362" s="84">
        <f>LDD1362-LDE1362</f>
        <v>2000000</v>
      </c>
      <c r="LDH1362" s="84">
        <f>LDD1362+LCZ1362</f>
        <v>3000000</v>
      </c>
      <c r="LDO1362" s="84" t="s">
        <v>5399</v>
      </c>
      <c r="LDP1362" s="84">
        <f>SUM(LDP1359:LDP1360)</f>
        <v>1000000</v>
      </c>
      <c r="LDQ1362" s="84">
        <f>SUM(LDQ1359:LDQ1360)</f>
        <v>0</v>
      </c>
      <c r="LDR1362" s="84">
        <f>LDQ1362/LDP1362</f>
        <v>0</v>
      </c>
      <c r="LDS1362" s="84">
        <f>LDP1362-LDQ1362</f>
        <v>1000000</v>
      </c>
      <c r="LDT1362" s="84">
        <f>SUM(LDT1359:LDT1360)</f>
        <v>2000000</v>
      </c>
      <c r="LDU1362" s="84">
        <f>SUM(LDU1359:LDU1360)</f>
        <v>0</v>
      </c>
      <c r="LDV1362" s="84">
        <f>LDU1362/LDT1362</f>
        <v>0</v>
      </c>
      <c r="LDW1362" s="84">
        <f>LDT1362-LDU1362</f>
        <v>2000000</v>
      </c>
      <c r="LDX1362" s="84">
        <f>LDT1362+LDP1362</f>
        <v>3000000</v>
      </c>
      <c r="LEE1362" s="84" t="s">
        <v>5399</v>
      </c>
      <c r="LEF1362" s="84">
        <f>SUM(LEF1359:LEF1360)</f>
        <v>1000000</v>
      </c>
      <c r="LEG1362" s="84">
        <f>SUM(LEG1359:LEG1360)</f>
        <v>0</v>
      </c>
      <c r="LEH1362" s="84">
        <f>LEG1362/LEF1362</f>
        <v>0</v>
      </c>
      <c r="LEI1362" s="84">
        <f>LEF1362-LEG1362</f>
        <v>1000000</v>
      </c>
      <c r="LEJ1362" s="84">
        <f>SUM(LEJ1359:LEJ1360)</f>
        <v>2000000</v>
      </c>
      <c r="LEK1362" s="84">
        <f>SUM(LEK1359:LEK1360)</f>
        <v>0</v>
      </c>
      <c r="LEL1362" s="84">
        <f>LEK1362/LEJ1362</f>
        <v>0</v>
      </c>
      <c r="LEM1362" s="84">
        <f>LEJ1362-LEK1362</f>
        <v>2000000</v>
      </c>
      <c r="LEN1362" s="84">
        <f>LEJ1362+LEF1362</f>
        <v>3000000</v>
      </c>
      <c r="LEU1362" s="84" t="s">
        <v>5399</v>
      </c>
      <c r="LEV1362" s="84">
        <f>SUM(LEV1359:LEV1360)</f>
        <v>1000000</v>
      </c>
      <c r="LEW1362" s="84">
        <f>SUM(LEW1359:LEW1360)</f>
        <v>0</v>
      </c>
      <c r="LEX1362" s="84">
        <f>LEW1362/LEV1362</f>
        <v>0</v>
      </c>
      <c r="LEY1362" s="84">
        <f>LEV1362-LEW1362</f>
        <v>1000000</v>
      </c>
      <c r="LEZ1362" s="84">
        <f>SUM(LEZ1359:LEZ1360)</f>
        <v>2000000</v>
      </c>
      <c r="LFA1362" s="84">
        <f>SUM(LFA1359:LFA1360)</f>
        <v>0</v>
      </c>
      <c r="LFB1362" s="84">
        <f>LFA1362/LEZ1362</f>
        <v>0</v>
      </c>
      <c r="LFC1362" s="84">
        <f>LEZ1362-LFA1362</f>
        <v>2000000</v>
      </c>
      <c r="LFD1362" s="84">
        <f>LEZ1362+LEV1362</f>
        <v>3000000</v>
      </c>
      <c r="LFK1362" s="84" t="s">
        <v>5399</v>
      </c>
      <c r="LFL1362" s="84">
        <f>SUM(LFL1359:LFL1360)</f>
        <v>1000000</v>
      </c>
      <c r="LFM1362" s="84">
        <f>SUM(LFM1359:LFM1360)</f>
        <v>0</v>
      </c>
      <c r="LFN1362" s="84">
        <f>LFM1362/LFL1362</f>
        <v>0</v>
      </c>
      <c r="LFO1362" s="84">
        <f>LFL1362-LFM1362</f>
        <v>1000000</v>
      </c>
      <c r="LFP1362" s="84">
        <f>SUM(LFP1359:LFP1360)</f>
        <v>2000000</v>
      </c>
      <c r="LFQ1362" s="84">
        <f>SUM(LFQ1359:LFQ1360)</f>
        <v>0</v>
      </c>
      <c r="LFR1362" s="84">
        <f>LFQ1362/LFP1362</f>
        <v>0</v>
      </c>
      <c r="LFS1362" s="84">
        <f>LFP1362-LFQ1362</f>
        <v>2000000</v>
      </c>
      <c r="LFT1362" s="84">
        <f>LFP1362+LFL1362</f>
        <v>3000000</v>
      </c>
      <c r="LGA1362" s="84" t="s">
        <v>5399</v>
      </c>
      <c r="LGB1362" s="84">
        <f>SUM(LGB1359:LGB1360)</f>
        <v>1000000</v>
      </c>
      <c r="LGC1362" s="84">
        <f>SUM(LGC1359:LGC1360)</f>
        <v>0</v>
      </c>
      <c r="LGD1362" s="84">
        <f>LGC1362/LGB1362</f>
        <v>0</v>
      </c>
      <c r="LGE1362" s="84">
        <f>LGB1362-LGC1362</f>
        <v>1000000</v>
      </c>
      <c r="LGF1362" s="84">
        <f>SUM(LGF1359:LGF1360)</f>
        <v>2000000</v>
      </c>
      <c r="LGG1362" s="84">
        <f>SUM(LGG1359:LGG1360)</f>
        <v>0</v>
      </c>
      <c r="LGH1362" s="84">
        <f>LGG1362/LGF1362</f>
        <v>0</v>
      </c>
      <c r="LGI1362" s="84">
        <f>LGF1362-LGG1362</f>
        <v>2000000</v>
      </c>
      <c r="LGJ1362" s="84">
        <f>LGF1362+LGB1362</f>
        <v>3000000</v>
      </c>
      <c r="LGQ1362" s="84" t="s">
        <v>5399</v>
      </c>
      <c r="LGR1362" s="84">
        <f>SUM(LGR1359:LGR1360)</f>
        <v>1000000</v>
      </c>
      <c r="LGS1362" s="84">
        <f>SUM(LGS1359:LGS1360)</f>
        <v>0</v>
      </c>
      <c r="LGT1362" s="84">
        <f>LGS1362/LGR1362</f>
        <v>0</v>
      </c>
      <c r="LGU1362" s="84">
        <f>LGR1362-LGS1362</f>
        <v>1000000</v>
      </c>
      <c r="LGV1362" s="84">
        <f>SUM(LGV1359:LGV1360)</f>
        <v>2000000</v>
      </c>
      <c r="LGW1362" s="84">
        <f>SUM(LGW1359:LGW1360)</f>
        <v>0</v>
      </c>
      <c r="LGX1362" s="84">
        <f>LGW1362/LGV1362</f>
        <v>0</v>
      </c>
      <c r="LGY1362" s="84">
        <f>LGV1362-LGW1362</f>
        <v>2000000</v>
      </c>
      <c r="LGZ1362" s="84">
        <f>LGV1362+LGR1362</f>
        <v>3000000</v>
      </c>
      <c r="LHG1362" s="84" t="s">
        <v>5399</v>
      </c>
      <c r="LHH1362" s="84">
        <f>SUM(LHH1359:LHH1360)</f>
        <v>1000000</v>
      </c>
      <c r="LHI1362" s="84">
        <f>SUM(LHI1359:LHI1360)</f>
        <v>0</v>
      </c>
      <c r="LHJ1362" s="84">
        <f>LHI1362/LHH1362</f>
        <v>0</v>
      </c>
      <c r="LHK1362" s="84">
        <f>LHH1362-LHI1362</f>
        <v>1000000</v>
      </c>
      <c r="LHL1362" s="84">
        <f>SUM(LHL1359:LHL1360)</f>
        <v>2000000</v>
      </c>
      <c r="LHM1362" s="84">
        <f>SUM(LHM1359:LHM1360)</f>
        <v>0</v>
      </c>
      <c r="LHN1362" s="84">
        <f>LHM1362/LHL1362</f>
        <v>0</v>
      </c>
      <c r="LHO1362" s="84">
        <f>LHL1362-LHM1362</f>
        <v>2000000</v>
      </c>
      <c r="LHP1362" s="84">
        <f>LHL1362+LHH1362</f>
        <v>3000000</v>
      </c>
      <c r="LHW1362" s="84" t="s">
        <v>5399</v>
      </c>
      <c r="LHX1362" s="84">
        <f>SUM(LHX1359:LHX1360)</f>
        <v>1000000</v>
      </c>
      <c r="LHY1362" s="84">
        <f>SUM(LHY1359:LHY1360)</f>
        <v>0</v>
      </c>
      <c r="LHZ1362" s="84">
        <f>LHY1362/LHX1362</f>
        <v>0</v>
      </c>
      <c r="LIA1362" s="84">
        <f>LHX1362-LHY1362</f>
        <v>1000000</v>
      </c>
      <c r="LIB1362" s="84">
        <f>SUM(LIB1359:LIB1360)</f>
        <v>2000000</v>
      </c>
      <c r="LIC1362" s="84">
        <f>SUM(LIC1359:LIC1360)</f>
        <v>0</v>
      </c>
      <c r="LID1362" s="84">
        <f>LIC1362/LIB1362</f>
        <v>0</v>
      </c>
      <c r="LIE1362" s="84">
        <f>LIB1362-LIC1362</f>
        <v>2000000</v>
      </c>
      <c r="LIF1362" s="84">
        <f>LIB1362+LHX1362</f>
        <v>3000000</v>
      </c>
      <c r="LIM1362" s="84" t="s">
        <v>5399</v>
      </c>
      <c r="LIN1362" s="84">
        <f>SUM(LIN1359:LIN1360)</f>
        <v>1000000</v>
      </c>
      <c r="LIO1362" s="84">
        <f>SUM(LIO1359:LIO1360)</f>
        <v>0</v>
      </c>
      <c r="LIP1362" s="84">
        <f>LIO1362/LIN1362</f>
        <v>0</v>
      </c>
      <c r="LIQ1362" s="84">
        <f>LIN1362-LIO1362</f>
        <v>1000000</v>
      </c>
      <c r="LIR1362" s="84">
        <f>SUM(LIR1359:LIR1360)</f>
        <v>2000000</v>
      </c>
      <c r="LIS1362" s="84">
        <f>SUM(LIS1359:LIS1360)</f>
        <v>0</v>
      </c>
      <c r="LIT1362" s="84">
        <f>LIS1362/LIR1362</f>
        <v>0</v>
      </c>
      <c r="LIU1362" s="84">
        <f>LIR1362-LIS1362</f>
        <v>2000000</v>
      </c>
      <c r="LIV1362" s="84">
        <f>LIR1362+LIN1362</f>
        <v>3000000</v>
      </c>
      <c r="LJC1362" s="84" t="s">
        <v>5399</v>
      </c>
      <c r="LJD1362" s="84">
        <f>SUM(LJD1359:LJD1360)</f>
        <v>1000000</v>
      </c>
      <c r="LJE1362" s="84">
        <f>SUM(LJE1359:LJE1360)</f>
        <v>0</v>
      </c>
      <c r="LJF1362" s="84">
        <f>LJE1362/LJD1362</f>
        <v>0</v>
      </c>
      <c r="LJG1362" s="84">
        <f>LJD1362-LJE1362</f>
        <v>1000000</v>
      </c>
      <c r="LJH1362" s="84">
        <f>SUM(LJH1359:LJH1360)</f>
        <v>2000000</v>
      </c>
      <c r="LJI1362" s="84">
        <f>SUM(LJI1359:LJI1360)</f>
        <v>0</v>
      </c>
      <c r="LJJ1362" s="84">
        <f>LJI1362/LJH1362</f>
        <v>0</v>
      </c>
      <c r="LJK1362" s="84">
        <f>LJH1362-LJI1362</f>
        <v>2000000</v>
      </c>
      <c r="LJL1362" s="84">
        <f>LJH1362+LJD1362</f>
        <v>3000000</v>
      </c>
      <c r="LJS1362" s="84" t="s">
        <v>5399</v>
      </c>
      <c r="LJT1362" s="84">
        <f>SUM(LJT1359:LJT1360)</f>
        <v>1000000</v>
      </c>
      <c r="LJU1362" s="84">
        <f>SUM(LJU1359:LJU1360)</f>
        <v>0</v>
      </c>
      <c r="LJV1362" s="84">
        <f>LJU1362/LJT1362</f>
        <v>0</v>
      </c>
      <c r="LJW1362" s="84">
        <f>LJT1362-LJU1362</f>
        <v>1000000</v>
      </c>
      <c r="LJX1362" s="84">
        <f>SUM(LJX1359:LJX1360)</f>
        <v>2000000</v>
      </c>
      <c r="LJY1362" s="84">
        <f>SUM(LJY1359:LJY1360)</f>
        <v>0</v>
      </c>
      <c r="LJZ1362" s="84">
        <f>LJY1362/LJX1362</f>
        <v>0</v>
      </c>
      <c r="LKA1362" s="84">
        <f>LJX1362-LJY1362</f>
        <v>2000000</v>
      </c>
      <c r="LKB1362" s="84">
        <f>LJX1362+LJT1362</f>
        <v>3000000</v>
      </c>
      <c r="LKI1362" s="84" t="s">
        <v>5399</v>
      </c>
      <c r="LKJ1362" s="84">
        <f>SUM(LKJ1359:LKJ1360)</f>
        <v>1000000</v>
      </c>
      <c r="LKK1362" s="84">
        <f>SUM(LKK1359:LKK1360)</f>
        <v>0</v>
      </c>
      <c r="LKL1362" s="84">
        <f>LKK1362/LKJ1362</f>
        <v>0</v>
      </c>
      <c r="LKM1362" s="84">
        <f>LKJ1362-LKK1362</f>
        <v>1000000</v>
      </c>
      <c r="LKN1362" s="84">
        <f>SUM(LKN1359:LKN1360)</f>
        <v>2000000</v>
      </c>
      <c r="LKO1362" s="84">
        <f>SUM(LKO1359:LKO1360)</f>
        <v>0</v>
      </c>
      <c r="LKP1362" s="84">
        <f>LKO1362/LKN1362</f>
        <v>0</v>
      </c>
      <c r="LKQ1362" s="84">
        <f>LKN1362-LKO1362</f>
        <v>2000000</v>
      </c>
      <c r="LKR1362" s="84">
        <f>LKN1362+LKJ1362</f>
        <v>3000000</v>
      </c>
      <c r="LKY1362" s="84" t="s">
        <v>5399</v>
      </c>
      <c r="LKZ1362" s="84">
        <f>SUM(LKZ1359:LKZ1360)</f>
        <v>1000000</v>
      </c>
      <c r="LLA1362" s="84">
        <f>SUM(LLA1359:LLA1360)</f>
        <v>0</v>
      </c>
      <c r="LLB1362" s="84">
        <f>LLA1362/LKZ1362</f>
        <v>0</v>
      </c>
      <c r="LLC1362" s="84">
        <f>LKZ1362-LLA1362</f>
        <v>1000000</v>
      </c>
      <c r="LLD1362" s="84">
        <f>SUM(LLD1359:LLD1360)</f>
        <v>2000000</v>
      </c>
      <c r="LLE1362" s="84">
        <f>SUM(LLE1359:LLE1360)</f>
        <v>0</v>
      </c>
      <c r="LLF1362" s="84">
        <f>LLE1362/LLD1362</f>
        <v>0</v>
      </c>
      <c r="LLG1362" s="84">
        <f>LLD1362-LLE1362</f>
        <v>2000000</v>
      </c>
      <c r="LLH1362" s="84">
        <f>LLD1362+LKZ1362</f>
        <v>3000000</v>
      </c>
      <c r="LLO1362" s="84" t="s">
        <v>5399</v>
      </c>
      <c r="LLP1362" s="84">
        <f>SUM(LLP1359:LLP1360)</f>
        <v>1000000</v>
      </c>
      <c r="LLQ1362" s="84">
        <f>SUM(LLQ1359:LLQ1360)</f>
        <v>0</v>
      </c>
      <c r="LLR1362" s="84">
        <f>LLQ1362/LLP1362</f>
        <v>0</v>
      </c>
      <c r="LLS1362" s="84">
        <f>LLP1362-LLQ1362</f>
        <v>1000000</v>
      </c>
      <c r="LLT1362" s="84">
        <f>SUM(LLT1359:LLT1360)</f>
        <v>2000000</v>
      </c>
      <c r="LLU1362" s="84">
        <f>SUM(LLU1359:LLU1360)</f>
        <v>0</v>
      </c>
      <c r="LLV1362" s="84">
        <f>LLU1362/LLT1362</f>
        <v>0</v>
      </c>
      <c r="LLW1362" s="84">
        <f>LLT1362-LLU1362</f>
        <v>2000000</v>
      </c>
      <c r="LLX1362" s="84">
        <f>LLT1362+LLP1362</f>
        <v>3000000</v>
      </c>
      <c r="LME1362" s="84" t="s">
        <v>5399</v>
      </c>
      <c r="LMF1362" s="84">
        <f>SUM(LMF1359:LMF1360)</f>
        <v>1000000</v>
      </c>
      <c r="LMG1362" s="84">
        <f>SUM(LMG1359:LMG1360)</f>
        <v>0</v>
      </c>
      <c r="LMH1362" s="84">
        <f>LMG1362/LMF1362</f>
        <v>0</v>
      </c>
      <c r="LMI1362" s="84">
        <f>LMF1362-LMG1362</f>
        <v>1000000</v>
      </c>
      <c r="LMJ1362" s="84">
        <f>SUM(LMJ1359:LMJ1360)</f>
        <v>2000000</v>
      </c>
      <c r="LMK1362" s="84">
        <f>SUM(LMK1359:LMK1360)</f>
        <v>0</v>
      </c>
      <c r="LML1362" s="84">
        <f>LMK1362/LMJ1362</f>
        <v>0</v>
      </c>
      <c r="LMM1362" s="84">
        <f>LMJ1362-LMK1362</f>
        <v>2000000</v>
      </c>
      <c r="LMN1362" s="84">
        <f>LMJ1362+LMF1362</f>
        <v>3000000</v>
      </c>
      <c r="LMU1362" s="84" t="s">
        <v>5399</v>
      </c>
      <c r="LMV1362" s="84">
        <f>SUM(LMV1359:LMV1360)</f>
        <v>1000000</v>
      </c>
      <c r="LMW1362" s="84">
        <f>SUM(LMW1359:LMW1360)</f>
        <v>0</v>
      </c>
      <c r="LMX1362" s="84">
        <f>LMW1362/LMV1362</f>
        <v>0</v>
      </c>
      <c r="LMY1362" s="84">
        <f>LMV1362-LMW1362</f>
        <v>1000000</v>
      </c>
      <c r="LMZ1362" s="84">
        <f>SUM(LMZ1359:LMZ1360)</f>
        <v>2000000</v>
      </c>
      <c r="LNA1362" s="84">
        <f>SUM(LNA1359:LNA1360)</f>
        <v>0</v>
      </c>
      <c r="LNB1362" s="84">
        <f>LNA1362/LMZ1362</f>
        <v>0</v>
      </c>
      <c r="LNC1362" s="84">
        <f>LMZ1362-LNA1362</f>
        <v>2000000</v>
      </c>
      <c r="LND1362" s="84">
        <f>LMZ1362+LMV1362</f>
        <v>3000000</v>
      </c>
      <c r="LNK1362" s="84" t="s">
        <v>5399</v>
      </c>
      <c r="LNL1362" s="84">
        <f>SUM(LNL1359:LNL1360)</f>
        <v>1000000</v>
      </c>
      <c r="LNM1362" s="84">
        <f>SUM(LNM1359:LNM1360)</f>
        <v>0</v>
      </c>
      <c r="LNN1362" s="84">
        <f>LNM1362/LNL1362</f>
        <v>0</v>
      </c>
      <c r="LNO1362" s="84">
        <f>LNL1362-LNM1362</f>
        <v>1000000</v>
      </c>
      <c r="LNP1362" s="84">
        <f>SUM(LNP1359:LNP1360)</f>
        <v>2000000</v>
      </c>
      <c r="LNQ1362" s="84">
        <f>SUM(LNQ1359:LNQ1360)</f>
        <v>0</v>
      </c>
      <c r="LNR1362" s="84">
        <f>LNQ1362/LNP1362</f>
        <v>0</v>
      </c>
      <c r="LNS1362" s="84">
        <f>LNP1362-LNQ1362</f>
        <v>2000000</v>
      </c>
      <c r="LNT1362" s="84">
        <f>LNP1362+LNL1362</f>
        <v>3000000</v>
      </c>
      <c r="LOA1362" s="84" t="s">
        <v>5399</v>
      </c>
      <c r="LOB1362" s="84">
        <f>SUM(LOB1359:LOB1360)</f>
        <v>1000000</v>
      </c>
      <c r="LOC1362" s="84">
        <f>SUM(LOC1359:LOC1360)</f>
        <v>0</v>
      </c>
      <c r="LOD1362" s="84">
        <f>LOC1362/LOB1362</f>
        <v>0</v>
      </c>
      <c r="LOE1362" s="84">
        <f>LOB1362-LOC1362</f>
        <v>1000000</v>
      </c>
      <c r="LOF1362" s="84">
        <f>SUM(LOF1359:LOF1360)</f>
        <v>2000000</v>
      </c>
      <c r="LOG1362" s="84">
        <f>SUM(LOG1359:LOG1360)</f>
        <v>0</v>
      </c>
      <c r="LOH1362" s="84">
        <f>LOG1362/LOF1362</f>
        <v>0</v>
      </c>
      <c r="LOI1362" s="84">
        <f>LOF1362-LOG1362</f>
        <v>2000000</v>
      </c>
      <c r="LOJ1362" s="84">
        <f>LOF1362+LOB1362</f>
        <v>3000000</v>
      </c>
      <c r="LOQ1362" s="84" t="s">
        <v>5399</v>
      </c>
      <c r="LOR1362" s="84">
        <f>SUM(LOR1359:LOR1360)</f>
        <v>1000000</v>
      </c>
      <c r="LOS1362" s="84">
        <f>SUM(LOS1359:LOS1360)</f>
        <v>0</v>
      </c>
      <c r="LOT1362" s="84">
        <f>LOS1362/LOR1362</f>
        <v>0</v>
      </c>
      <c r="LOU1362" s="84">
        <f>LOR1362-LOS1362</f>
        <v>1000000</v>
      </c>
      <c r="LOV1362" s="84">
        <f>SUM(LOV1359:LOV1360)</f>
        <v>2000000</v>
      </c>
      <c r="LOW1362" s="84">
        <f>SUM(LOW1359:LOW1360)</f>
        <v>0</v>
      </c>
      <c r="LOX1362" s="84">
        <f>LOW1362/LOV1362</f>
        <v>0</v>
      </c>
      <c r="LOY1362" s="84">
        <f>LOV1362-LOW1362</f>
        <v>2000000</v>
      </c>
      <c r="LOZ1362" s="84">
        <f>LOV1362+LOR1362</f>
        <v>3000000</v>
      </c>
      <c r="LPG1362" s="84" t="s">
        <v>5399</v>
      </c>
      <c r="LPH1362" s="84">
        <f>SUM(LPH1359:LPH1360)</f>
        <v>1000000</v>
      </c>
      <c r="LPI1362" s="84">
        <f>SUM(LPI1359:LPI1360)</f>
        <v>0</v>
      </c>
      <c r="LPJ1362" s="84">
        <f>LPI1362/LPH1362</f>
        <v>0</v>
      </c>
      <c r="LPK1362" s="84">
        <f>LPH1362-LPI1362</f>
        <v>1000000</v>
      </c>
      <c r="LPL1362" s="84">
        <f>SUM(LPL1359:LPL1360)</f>
        <v>2000000</v>
      </c>
      <c r="LPM1362" s="84">
        <f>SUM(LPM1359:LPM1360)</f>
        <v>0</v>
      </c>
      <c r="LPN1362" s="84">
        <f>LPM1362/LPL1362</f>
        <v>0</v>
      </c>
      <c r="LPO1362" s="84">
        <f>LPL1362-LPM1362</f>
        <v>2000000</v>
      </c>
      <c r="LPP1362" s="84">
        <f>LPL1362+LPH1362</f>
        <v>3000000</v>
      </c>
      <c r="LPW1362" s="84" t="s">
        <v>5399</v>
      </c>
      <c r="LPX1362" s="84">
        <f>SUM(LPX1359:LPX1360)</f>
        <v>1000000</v>
      </c>
      <c r="LPY1362" s="84">
        <f>SUM(LPY1359:LPY1360)</f>
        <v>0</v>
      </c>
      <c r="LPZ1362" s="84">
        <f>LPY1362/LPX1362</f>
        <v>0</v>
      </c>
      <c r="LQA1362" s="84">
        <f>LPX1362-LPY1362</f>
        <v>1000000</v>
      </c>
      <c r="LQB1362" s="84">
        <f>SUM(LQB1359:LQB1360)</f>
        <v>2000000</v>
      </c>
      <c r="LQC1362" s="84">
        <f>SUM(LQC1359:LQC1360)</f>
        <v>0</v>
      </c>
      <c r="LQD1362" s="84">
        <f>LQC1362/LQB1362</f>
        <v>0</v>
      </c>
      <c r="LQE1362" s="84">
        <f>LQB1362-LQC1362</f>
        <v>2000000</v>
      </c>
      <c r="LQF1362" s="84">
        <f>LQB1362+LPX1362</f>
        <v>3000000</v>
      </c>
      <c r="LQM1362" s="84" t="s">
        <v>5399</v>
      </c>
      <c r="LQN1362" s="84">
        <f>SUM(LQN1359:LQN1360)</f>
        <v>1000000</v>
      </c>
      <c r="LQO1362" s="84">
        <f>SUM(LQO1359:LQO1360)</f>
        <v>0</v>
      </c>
      <c r="LQP1362" s="84">
        <f>LQO1362/LQN1362</f>
        <v>0</v>
      </c>
      <c r="LQQ1362" s="84">
        <f>LQN1362-LQO1362</f>
        <v>1000000</v>
      </c>
      <c r="LQR1362" s="84">
        <f>SUM(LQR1359:LQR1360)</f>
        <v>2000000</v>
      </c>
      <c r="LQS1362" s="84">
        <f>SUM(LQS1359:LQS1360)</f>
        <v>0</v>
      </c>
      <c r="LQT1362" s="84">
        <f>LQS1362/LQR1362</f>
        <v>0</v>
      </c>
      <c r="LQU1362" s="84">
        <f>LQR1362-LQS1362</f>
        <v>2000000</v>
      </c>
      <c r="LQV1362" s="84">
        <f>LQR1362+LQN1362</f>
        <v>3000000</v>
      </c>
      <c r="LRC1362" s="84" t="s">
        <v>5399</v>
      </c>
      <c r="LRD1362" s="84">
        <f>SUM(LRD1359:LRD1360)</f>
        <v>1000000</v>
      </c>
      <c r="LRE1362" s="84">
        <f>SUM(LRE1359:LRE1360)</f>
        <v>0</v>
      </c>
      <c r="LRF1362" s="84">
        <f>LRE1362/LRD1362</f>
        <v>0</v>
      </c>
      <c r="LRG1362" s="84">
        <f>LRD1362-LRE1362</f>
        <v>1000000</v>
      </c>
      <c r="LRH1362" s="84">
        <f>SUM(LRH1359:LRH1360)</f>
        <v>2000000</v>
      </c>
      <c r="LRI1362" s="84">
        <f>SUM(LRI1359:LRI1360)</f>
        <v>0</v>
      </c>
      <c r="LRJ1362" s="84">
        <f>LRI1362/LRH1362</f>
        <v>0</v>
      </c>
      <c r="LRK1362" s="84">
        <f>LRH1362-LRI1362</f>
        <v>2000000</v>
      </c>
      <c r="LRL1362" s="84">
        <f>LRH1362+LRD1362</f>
        <v>3000000</v>
      </c>
      <c r="LRS1362" s="84" t="s">
        <v>5399</v>
      </c>
      <c r="LRT1362" s="84">
        <f>SUM(LRT1359:LRT1360)</f>
        <v>1000000</v>
      </c>
      <c r="LRU1362" s="84">
        <f>SUM(LRU1359:LRU1360)</f>
        <v>0</v>
      </c>
      <c r="LRV1362" s="84">
        <f>LRU1362/LRT1362</f>
        <v>0</v>
      </c>
      <c r="LRW1362" s="84">
        <f>LRT1362-LRU1362</f>
        <v>1000000</v>
      </c>
      <c r="LRX1362" s="84">
        <f>SUM(LRX1359:LRX1360)</f>
        <v>2000000</v>
      </c>
      <c r="LRY1362" s="84">
        <f>SUM(LRY1359:LRY1360)</f>
        <v>0</v>
      </c>
      <c r="LRZ1362" s="84">
        <f>LRY1362/LRX1362</f>
        <v>0</v>
      </c>
      <c r="LSA1362" s="84">
        <f>LRX1362-LRY1362</f>
        <v>2000000</v>
      </c>
      <c r="LSB1362" s="84">
        <f>LRX1362+LRT1362</f>
        <v>3000000</v>
      </c>
      <c r="LSI1362" s="84" t="s">
        <v>5399</v>
      </c>
      <c r="LSJ1362" s="84">
        <f>SUM(LSJ1359:LSJ1360)</f>
        <v>1000000</v>
      </c>
      <c r="LSK1362" s="84">
        <f>SUM(LSK1359:LSK1360)</f>
        <v>0</v>
      </c>
      <c r="LSL1362" s="84">
        <f>LSK1362/LSJ1362</f>
        <v>0</v>
      </c>
      <c r="LSM1362" s="84">
        <f>LSJ1362-LSK1362</f>
        <v>1000000</v>
      </c>
      <c r="LSN1362" s="84">
        <f>SUM(LSN1359:LSN1360)</f>
        <v>2000000</v>
      </c>
      <c r="LSO1362" s="84">
        <f>SUM(LSO1359:LSO1360)</f>
        <v>0</v>
      </c>
      <c r="LSP1362" s="84">
        <f>LSO1362/LSN1362</f>
        <v>0</v>
      </c>
      <c r="LSQ1362" s="84">
        <f>LSN1362-LSO1362</f>
        <v>2000000</v>
      </c>
      <c r="LSR1362" s="84">
        <f>LSN1362+LSJ1362</f>
        <v>3000000</v>
      </c>
      <c r="LSY1362" s="84" t="s">
        <v>5399</v>
      </c>
      <c r="LSZ1362" s="84">
        <f>SUM(LSZ1359:LSZ1360)</f>
        <v>1000000</v>
      </c>
      <c r="LTA1362" s="84">
        <f>SUM(LTA1359:LTA1360)</f>
        <v>0</v>
      </c>
      <c r="LTB1362" s="84">
        <f>LTA1362/LSZ1362</f>
        <v>0</v>
      </c>
      <c r="LTC1362" s="84">
        <f>LSZ1362-LTA1362</f>
        <v>1000000</v>
      </c>
      <c r="LTD1362" s="84">
        <f>SUM(LTD1359:LTD1360)</f>
        <v>2000000</v>
      </c>
      <c r="LTE1362" s="84">
        <f>SUM(LTE1359:LTE1360)</f>
        <v>0</v>
      </c>
      <c r="LTF1362" s="84">
        <f>LTE1362/LTD1362</f>
        <v>0</v>
      </c>
      <c r="LTG1362" s="84">
        <f>LTD1362-LTE1362</f>
        <v>2000000</v>
      </c>
      <c r="LTH1362" s="84">
        <f>LTD1362+LSZ1362</f>
        <v>3000000</v>
      </c>
      <c r="LTO1362" s="84" t="s">
        <v>5399</v>
      </c>
      <c r="LTP1362" s="84">
        <f>SUM(LTP1359:LTP1360)</f>
        <v>1000000</v>
      </c>
      <c r="LTQ1362" s="84">
        <f>SUM(LTQ1359:LTQ1360)</f>
        <v>0</v>
      </c>
      <c r="LTR1362" s="84">
        <f>LTQ1362/LTP1362</f>
        <v>0</v>
      </c>
      <c r="LTS1362" s="84">
        <f>LTP1362-LTQ1362</f>
        <v>1000000</v>
      </c>
      <c r="LTT1362" s="84">
        <f>SUM(LTT1359:LTT1360)</f>
        <v>2000000</v>
      </c>
      <c r="LTU1362" s="84">
        <f>SUM(LTU1359:LTU1360)</f>
        <v>0</v>
      </c>
      <c r="LTV1362" s="84">
        <f>LTU1362/LTT1362</f>
        <v>0</v>
      </c>
      <c r="LTW1362" s="84">
        <f>LTT1362-LTU1362</f>
        <v>2000000</v>
      </c>
      <c r="LTX1362" s="84">
        <f>LTT1362+LTP1362</f>
        <v>3000000</v>
      </c>
      <c r="LUE1362" s="84" t="s">
        <v>5399</v>
      </c>
      <c r="LUF1362" s="84">
        <f>SUM(LUF1359:LUF1360)</f>
        <v>1000000</v>
      </c>
      <c r="LUG1362" s="84">
        <f>SUM(LUG1359:LUG1360)</f>
        <v>0</v>
      </c>
      <c r="LUH1362" s="84">
        <f>LUG1362/LUF1362</f>
        <v>0</v>
      </c>
      <c r="LUI1362" s="84">
        <f>LUF1362-LUG1362</f>
        <v>1000000</v>
      </c>
      <c r="LUJ1362" s="84">
        <f>SUM(LUJ1359:LUJ1360)</f>
        <v>2000000</v>
      </c>
      <c r="LUK1362" s="84">
        <f>SUM(LUK1359:LUK1360)</f>
        <v>0</v>
      </c>
      <c r="LUL1362" s="84">
        <f>LUK1362/LUJ1362</f>
        <v>0</v>
      </c>
      <c r="LUM1362" s="84">
        <f>LUJ1362-LUK1362</f>
        <v>2000000</v>
      </c>
      <c r="LUN1362" s="84">
        <f>LUJ1362+LUF1362</f>
        <v>3000000</v>
      </c>
      <c r="LUU1362" s="84" t="s">
        <v>5399</v>
      </c>
      <c r="LUV1362" s="84">
        <f>SUM(LUV1359:LUV1360)</f>
        <v>1000000</v>
      </c>
      <c r="LUW1362" s="84">
        <f>SUM(LUW1359:LUW1360)</f>
        <v>0</v>
      </c>
      <c r="LUX1362" s="84">
        <f>LUW1362/LUV1362</f>
        <v>0</v>
      </c>
      <c r="LUY1362" s="84">
        <f>LUV1362-LUW1362</f>
        <v>1000000</v>
      </c>
      <c r="LUZ1362" s="84">
        <f>SUM(LUZ1359:LUZ1360)</f>
        <v>2000000</v>
      </c>
      <c r="LVA1362" s="84">
        <f>SUM(LVA1359:LVA1360)</f>
        <v>0</v>
      </c>
      <c r="LVB1362" s="84">
        <f>LVA1362/LUZ1362</f>
        <v>0</v>
      </c>
      <c r="LVC1362" s="84">
        <f>LUZ1362-LVA1362</f>
        <v>2000000</v>
      </c>
      <c r="LVD1362" s="84">
        <f>LUZ1362+LUV1362</f>
        <v>3000000</v>
      </c>
      <c r="LVK1362" s="84" t="s">
        <v>5399</v>
      </c>
      <c r="LVL1362" s="84">
        <f>SUM(LVL1359:LVL1360)</f>
        <v>1000000</v>
      </c>
      <c r="LVM1362" s="84">
        <f>SUM(LVM1359:LVM1360)</f>
        <v>0</v>
      </c>
      <c r="LVN1362" s="84">
        <f>LVM1362/LVL1362</f>
        <v>0</v>
      </c>
      <c r="LVO1362" s="84">
        <f>LVL1362-LVM1362</f>
        <v>1000000</v>
      </c>
      <c r="LVP1362" s="84">
        <f>SUM(LVP1359:LVP1360)</f>
        <v>2000000</v>
      </c>
      <c r="LVQ1362" s="84">
        <f>SUM(LVQ1359:LVQ1360)</f>
        <v>0</v>
      </c>
      <c r="LVR1362" s="84">
        <f>LVQ1362/LVP1362</f>
        <v>0</v>
      </c>
      <c r="LVS1362" s="84">
        <f>LVP1362-LVQ1362</f>
        <v>2000000</v>
      </c>
      <c r="LVT1362" s="84">
        <f>LVP1362+LVL1362</f>
        <v>3000000</v>
      </c>
      <c r="LWA1362" s="84" t="s">
        <v>5399</v>
      </c>
      <c r="LWB1362" s="84">
        <f>SUM(LWB1359:LWB1360)</f>
        <v>1000000</v>
      </c>
      <c r="LWC1362" s="84">
        <f>SUM(LWC1359:LWC1360)</f>
        <v>0</v>
      </c>
      <c r="LWD1362" s="84">
        <f>LWC1362/LWB1362</f>
        <v>0</v>
      </c>
      <c r="LWE1362" s="84">
        <f>LWB1362-LWC1362</f>
        <v>1000000</v>
      </c>
      <c r="LWF1362" s="84">
        <f>SUM(LWF1359:LWF1360)</f>
        <v>2000000</v>
      </c>
      <c r="LWG1362" s="84">
        <f>SUM(LWG1359:LWG1360)</f>
        <v>0</v>
      </c>
      <c r="LWH1362" s="84">
        <f>LWG1362/LWF1362</f>
        <v>0</v>
      </c>
      <c r="LWI1362" s="84">
        <f>LWF1362-LWG1362</f>
        <v>2000000</v>
      </c>
      <c r="LWJ1362" s="84">
        <f>LWF1362+LWB1362</f>
        <v>3000000</v>
      </c>
      <c r="LWQ1362" s="84" t="s">
        <v>5399</v>
      </c>
      <c r="LWR1362" s="84">
        <f>SUM(LWR1359:LWR1360)</f>
        <v>1000000</v>
      </c>
      <c r="LWS1362" s="84">
        <f>SUM(LWS1359:LWS1360)</f>
        <v>0</v>
      </c>
      <c r="LWT1362" s="84">
        <f>LWS1362/LWR1362</f>
        <v>0</v>
      </c>
      <c r="LWU1362" s="84">
        <f>LWR1362-LWS1362</f>
        <v>1000000</v>
      </c>
      <c r="LWV1362" s="84">
        <f>SUM(LWV1359:LWV1360)</f>
        <v>2000000</v>
      </c>
      <c r="LWW1362" s="84">
        <f>SUM(LWW1359:LWW1360)</f>
        <v>0</v>
      </c>
      <c r="LWX1362" s="84">
        <f>LWW1362/LWV1362</f>
        <v>0</v>
      </c>
      <c r="LWY1362" s="84">
        <f>LWV1362-LWW1362</f>
        <v>2000000</v>
      </c>
      <c r="LWZ1362" s="84">
        <f>LWV1362+LWR1362</f>
        <v>3000000</v>
      </c>
      <c r="LXG1362" s="84" t="s">
        <v>5399</v>
      </c>
      <c r="LXH1362" s="84">
        <f>SUM(LXH1359:LXH1360)</f>
        <v>1000000</v>
      </c>
      <c r="LXI1362" s="84">
        <f>SUM(LXI1359:LXI1360)</f>
        <v>0</v>
      </c>
      <c r="LXJ1362" s="84">
        <f>LXI1362/LXH1362</f>
        <v>0</v>
      </c>
      <c r="LXK1362" s="84">
        <f>LXH1362-LXI1362</f>
        <v>1000000</v>
      </c>
      <c r="LXL1362" s="84">
        <f>SUM(LXL1359:LXL1360)</f>
        <v>2000000</v>
      </c>
      <c r="LXM1362" s="84">
        <f>SUM(LXM1359:LXM1360)</f>
        <v>0</v>
      </c>
      <c r="LXN1362" s="84">
        <f>LXM1362/LXL1362</f>
        <v>0</v>
      </c>
      <c r="LXO1362" s="84">
        <f>LXL1362-LXM1362</f>
        <v>2000000</v>
      </c>
      <c r="LXP1362" s="84">
        <f>LXL1362+LXH1362</f>
        <v>3000000</v>
      </c>
      <c r="LXW1362" s="84" t="s">
        <v>5399</v>
      </c>
      <c r="LXX1362" s="84">
        <f>SUM(LXX1359:LXX1360)</f>
        <v>1000000</v>
      </c>
      <c r="LXY1362" s="84">
        <f>SUM(LXY1359:LXY1360)</f>
        <v>0</v>
      </c>
      <c r="LXZ1362" s="84">
        <f>LXY1362/LXX1362</f>
        <v>0</v>
      </c>
      <c r="LYA1362" s="84">
        <f>LXX1362-LXY1362</f>
        <v>1000000</v>
      </c>
      <c r="LYB1362" s="84">
        <f>SUM(LYB1359:LYB1360)</f>
        <v>2000000</v>
      </c>
      <c r="LYC1362" s="84">
        <f>SUM(LYC1359:LYC1360)</f>
        <v>0</v>
      </c>
      <c r="LYD1362" s="84">
        <f>LYC1362/LYB1362</f>
        <v>0</v>
      </c>
      <c r="LYE1362" s="84">
        <f>LYB1362-LYC1362</f>
        <v>2000000</v>
      </c>
      <c r="LYF1362" s="84">
        <f>LYB1362+LXX1362</f>
        <v>3000000</v>
      </c>
      <c r="LYM1362" s="84" t="s">
        <v>5399</v>
      </c>
      <c r="LYN1362" s="84">
        <f>SUM(LYN1359:LYN1360)</f>
        <v>1000000</v>
      </c>
      <c r="LYO1362" s="84">
        <f>SUM(LYO1359:LYO1360)</f>
        <v>0</v>
      </c>
      <c r="LYP1362" s="84">
        <f>LYO1362/LYN1362</f>
        <v>0</v>
      </c>
      <c r="LYQ1362" s="84">
        <f>LYN1362-LYO1362</f>
        <v>1000000</v>
      </c>
      <c r="LYR1362" s="84">
        <f>SUM(LYR1359:LYR1360)</f>
        <v>2000000</v>
      </c>
      <c r="LYS1362" s="84">
        <f>SUM(LYS1359:LYS1360)</f>
        <v>0</v>
      </c>
      <c r="LYT1362" s="84">
        <f>LYS1362/LYR1362</f>
        <v>0</v>
      </c>
      <c r="LYU1362" s="84">
        <f>LYR1362-LYS1362</f>
        <v>2000000</v>
      </c>
      <c r="LYV1362" s="84">
        <f>LYR1362+LYN1362</f>
        <v>3000000</v>
      </c>
      <c r="LZC1362" s="84" t="s">
        <v>5399</v>
      </c>
      <c r="LZD1362" s="84">
        <f>SUM(LZD1359:LZD1360)</f>
        <v>1000000</v>
      </c>
      <c r="LZE1362" s="84">
        <f>SUM(LZE1359:LZE1360)</f>
        <v>0</v>
      </c>
      <c r="LZF1362" s="84">
        <f>LZE1362/LZD1362</f>
        <v>0</v>
      </c>
      <c r="LZG1362" s="84">
        <f>LZD1362-LZE1362</f>
        <v>1000000</v>
      </c>
      <c r="LZH1362" s="84">
        <f>SUM(LZH1359:LZH1360)</f>
        <v>2000000</v>
      </c>
      <c r="LZI1362" s="84">
        <f>SUM(LZI1359:LZI1360)</f>
        <v>0</v>
      </c>
      <c r="LZJ1362" s="84">
        <f>LZI1362/LZH1362</f>
        <v>0</v>
      </c>
      <c r="LZK1362" s="84">
        <f>LZH1362-LZI1362</f>
        <v>2000000</v>
      </c>
      <c r="LZL1362" s="84">
        <f>LZH1362+LZD1362</f>
        <v>3000000</v>
      </c>
      <c r="LZS1362" s="84" t="s">
        <v>5399</v>
      </c>
      <c r="LZT1362" s="84">
        <f>SUM(LZT1359:LZT1360)</f>
        <v>1000000</v>
      </c>
      <c r="LZU1362" s="84">
        <f>SUM(LZU1359:LZU1360)</f>
        <v>0</v>
      </c>
      <c r="LZV1362" s="84">
        <f>LZU1362/LZT1362</f>
        <v>0</v>
      </c>
      <c r="LZW1362" s="84">
        <f>LZT1362-LZU1362</f>
        <v>1000000</v>
      </c>
      <c r="LZX1362" s="84">
        <f>SUM(LZX1359:LZX1360)</f>
        <v>2000000</v>
      </c>
      <c r="LZY1362" s="84">
        <f>SUM(LZY1359:LZY1360)</f>
        <v>0</v>
      </c>
      <c r="LZZ1362" s="84">
        <f>LZY1362/LZX1362</f>
        <v>0</v>
      </c>
      <c r="MAA1362" s="84">
        <f>LZX1362-LZY1362</f>
        <v>2000000</v>
      </c>
      <c r="MAB1362" s="84">
        <f>LZX1362+LZT1362</f>
        <v>3000000</v>
      </c>
      <c r="MAI1362" s="84" t="s">
        <v>5399</v>
      </c>
      <c r="MAJ1362" s="84">
        <f>SUM(MAJ1359:MAJ1360)</f>
        <v>1000000</v>
      </c>
      <c r="MAK1362" s="84">
        <f>SUM(MAK1359:MAK1360)</f>
        <v>0</v>
      </c>
      <c r="MAL1362" s="84">
        <f>MAK1362/MAJ1362</f>
        <v>0</v>
      </c>
      <c r="MAM1362" s="84">
        <f>MAJ1362-MAK1362</f>
        <v>1000000</v>
      </c>
      <c r="MAN1362" s="84">
        <f>SUM(MAN1359:MAN1360)</f>
        <v>2000000</v>
      </c>
      <c r="MAO1362" s="84">
        <f>SUM(MAO1359:MAO1360)</f>
        <v>0</v>
      </c>
      <c r="MAP1362" s="84">
        <f>MAO1362/MAN1362</f>
        <v>0</v>
      </c>
      <c r="MAQ1362" s="84">
        <f>MAN1362-MAO1362</f>
        <v>2000000</v>
      </c>
      <c r="MAR1362" s="84">
        <f>MAN1362+MAJ1362</f>
        <v>3000000</v>
      </c>
      <c r="MAY1362" s="84" t="s">
        <v>5399</v>
      </c>
      <c r="MAZ1362" s="84">
        <f>SUM(MAZ1359:MAZ1360)</f>
        <v>1000000</v>
      </c>
      <c r="MBA1362" s="84">
        <f>SUM(MBA1359:MBA1360)</f>
        <v>0</v>
      </c>
      <c r="MBB1362" s="84">
        <f>MBA1362/MAZ1362</f>
        <v>0</v>
      </c>
      <c r="MBC1362" s="84">
        <f>MAZ1362-MBA1362</f>
        <v>1000000</v>
      </c>
      <c r="MBD1362" s="84">
        <f>SUM(MBD1359:MBD1360)</f>
        <v>2000000</v>
      </c>
      <c r="MBE1362" s="84">
        <f>SUM(MBE1359:MBE1360)</f>
        <v>0</v>
      </c>
      <c r="MBF1362" s="84">
        <f>MBE1362/MBD1362</f>
        <v>0</v>
      </c>
      <c r="MBG1362" s="84">
        <f>MBD1362-MBE1362</f>
        <v>2000000</v>
      </c>
      <c r="MBH1362" s="84">
        <f>MBD1362+MAZ1362</f>
        <v>3000000</v>
      </c>
      <c r="MBO1362" s="84" t="s">
        <v>5399</v>
      </c>
      <c r="MBP1362" s="84">
        <f>SUM(MBP1359:MBP1360)</f>
        <v>1000000</v>
      </c>
      <c r="MBQ1362" s="84">
        <f>SUM(MBQ1359:MBQ1360)</f>
        <v>0</v>
      </c>
      <c r="MBR1362" s="84">
        <f>MBQ1362/MBP1362</f>
        <v>0</v>
      </c>
      <c r="MBS1362" s="84">
        <f>MBP1362-MBQ1362</f>
        <v>1000000</v>
      </c>
      <c r="MBT1362" s="84">
        <f>SUM(MBT1359:MBT1360)</f>
        <v>2000000</v>
      </c>
      <c r="MBU1362" s="84">
        <f>SUM(MBU1359:MBU1360)</f>
        <v>0</v>
      </c>
      <c r="MBV1362" s="84">
        <f>MBU1362/MBT1362</f>
        <v>0</v>
      </c>
      <c r="MBW1362" s="84">
        <f>MBT1362-MBU1362</f>
        <v>2000000</v>
      </c>
      <c r="MBX1362" s="84">
        <f>MBT1362+MBP1362</f>
        <v>3000000</v>
      </c>
      <c r="MCE1362" s="84" t="s">
        <v>5399</v>
      </c>
      <c r="MCF1362" s="84">
        <f>SUM(MCF1359:MCF1360)</f>
        <v>1000000</v>
      </c>
      <c r="MCG1362" s="84">
        <f>SUM(MCG1359:MCG1360)</f>
        <v>0</v>
      </c>
      <c r="MCH1362" s="84">
        <f>MCG1362/MCF1362</f>
        <v>0</v>
      </c>
      <c r="MCI1362" s="84">
        <f>MCF1362-MCG1362</f>
        <v>1000000</v>
      </c>
      <c r="MCJ1362" s="84">
        <f>SUM(MCJ1359:MCJ1360)</f>
        <v>2000000</v>
      </c>
      <c r="MCK1362" s="84">
        <f>SUM(MCK1359:MCK1360)</f>
        <v>0</v>
      </c>
      <c r="MCL1362" s="84">
        <f>MCK1362/MCJ1362</f>
        <v>0</v>
      </c>
      <c r="MCM1362" s="84">
        <f>MCJ1362-MCK1362</f>
        <v>2000000</v>
      </c>
      <c r="MCN1362" s="84">
        <f>MCJ1362+MCF1362</f>
        <v>3000000</v>
      </c>
      <c r="MCU1362" s="84" t="s">
        <v>5399</v>
      </c>
      <c r="MCV1362" s="84">
        <f>SUM(MCV1359:MCV1360)</f>
        <v>1000000</v>
      </c>
      <c r="MCW1362" s="84">
        <f>SUM(MCW1359:MCW1360)</f>
        <v>0</v>
      </c>
      <c r="MCX1362" s="84">
        <f>MCW1362/MCV1362</f>
        <v>0</v>
      </c>
      <c r="MCY1362" s="84">
        <f>MCV1362-MCW1362</f>
        <v>1000000</v>
      </c>
      <c r="MCZ1362" s="84">
        <f>SUM(MCZ1359:MCZ1360)</f>
        <v>2000000</v>
      </c>
      <c r="MDA1362" s="84">
        <f>SUM(MDA1359:MDA1360)</f>
        <v>0</v>
      </c>
      <c r="MDB1362" s="84">
        <f>MDA1362/MCZ1362</f>
        <v>0</v>
      </c>
      <c r="MDC1362" s="84">
        <f>MCZ1362-MDA1362</f>
        <v>2000000</v>
      </c>
      <c r="MDD1362" s="84">
        <f>MCZ1362+MCV1362</f>
        <v>3000000</v>
      </c>
      <c r="MDK1362" s="84" t="s">
        <v>5399</v>
      </c>
      <c r="MDL1362" s="84">
        <f>SUM(MDL1359:MDL1360)</f>
        <v>1000000</v>
      </c>
      <c r="MDM1362" s="84">
        <f>SUM(MDM1359:MDM1360)</f>
        <v>0</v>
      </c>
      <c r="MDN1362" s="84">
        <f>MDM1362/MDL1362</f>
        <v>0</v>
      </c>
      <c r="MDO1362" s="84">
        <f>MDL1362-MDM1362</f>
        <v>1000000</v>
      </c>
      <c r="MDP1362" s="84">
        <f>SUM(MDP1359:MDP1360)</f>
        <v>2000000</v>
      </c>
      <c r="MDQ1362" s="84">
        <f>SUM(MDQ1359:MDQ1360)</f>
        <v>0</v>
      </c>
      <c r="MDR1362" s="84">
        <f>MDQ1362/MDP1362</f>
        <v>0</v>
      </c>
      <c r="MDS1362" s="84">
        <f>MDP1362-MDQ1362</f>
        <v>2000000</v>
      </c>
      <c r="MDT1362" s="84">
        <f>MDP1362+MDL1362</f>
        <v>3000000</v>
      </c>
      <c r="MEA1362" s="84" t="s">
        <v>5399</v>
      </c>
      <c r="MEB1362" s="84">
        <f>SUM(MEB1359:MEB1360)</f>
        <v>1000000</v>
      </c>
      <c r="MEC1362" s="84">
        <f>SUM(MEC1359:MEC1360)</f>
        <v>0</v>
      </c>
      <c r="MED1362" s="84">
        <f>MEC1362/MEB1362</f>
        <v>0</v>
      </c>
      <c r="MEE1362" s="84">
        <f>MEB1362-MEC1362</f>
        <v>1000000</v>
      </c>
      <c r="MEF1362" s="84">
        <f>SUM(MEF1359:MEF1360)</f>
        <v>2000000</v>
      </c>
      <c r="MEG1362" s="84">
        <f>SUM(MEG1359:MEG1360)</f>
        <v>0</v>
      </c>
      <c r="MEH1362" s="84">
        <f>MEG1362/MEF1362</f>
        <v>0</v>
      </c>
      <c r="MEI1362" s="84">
        <f>MEF1362-MEG1362</f>
        <v>2000000</v>
      </c>
      <c r="MEJ1362" s="84">
        <f>MEF1362+MEB1362</f>
        <v>3000000</v>
      </c>
      <c r="MEQ1362" s="84" t="s">
        <v>5399</v>
      </c>
      <c r="MER1362" s="84">
        <f>SUM(MER1359:MER1360)</f>
        <v>1000000</v>
      </c>
      <c r="MES1362" s="84">
        <f>SUM(MES1359:MES1360)</f>
        <v>0</v>
      </c>
      <c r="MET1362" s="84">
        <f>MES1362/MER1362</f>
        <v>0</v>
      </c>
      <c r="MEU1362" s="84">
        <f>MER1362-MES1362</f>
        <v>1000000</v>
      </c>
      <c r="MEV1362" s="84">
        <f>SUM(MEV1359:MEV1360)</f>
        <v>2000000</v>
      </c>
      <c r="MEW1362" s="84">
        <f>SUM(MEW1359:MEW1360)</f>
        <v>0</v>
      </c>
      <c r="MEX1362" s="84">
        <f>MEW1362/MEV1362</f>
        <v>0</v>
      </c>
      <c r="MEY1362" s="84">
        <f>MEV1362-MEW1362</f>
        <v>2000000</v>
      </c>
      <c r="MEZ1362" s="84">
        <f>MEV1362+MER1362</f>
        <v>3000000</v>
      </c>
      <c r="MFG1362" s="84" t="s">
        <v>5399</v>
      </c>
      <c r="MFH1362" s="84">
        <f>SUM(MFH1359:MFH1360)</f>
        <v>1000000</v>
      </c>
      <c r="MFI1362" s="84">
        <f>SUM(MFI1359:MFI1360)</f>
        <v>0</v>
      </c>
      <c r="MFJ1362" s="84">
        <f>MFI1362/MFH1362</f>
        <v>0</v>
      </c>
      <c r="MFK1362" s="84">
        <f>MFH1362-MFI1362</f>
        <v>1000000</v>
      </c>
      <c r="MFL1362" s="84">
        <f>SUM(MFL1359:MFL1360)</f>
        <v>2000000</v>
      </c>
      <c r="MFM1362" s="84">
        <f>SUM(MFM1359:MFM1360)</f>
        <v>0</v>
      </c>
      <c r="MFN1362" s="84">
        <f>MFM1362/MFL1362</f>
        <v>0</v>
      </c>
      <c r="MFO1362" s="84">
        <f>MFL1362-MFM1362</f>
        <v>2000000</v>
      </c>
      <c r="MFP1362" s="84">
        <f>MFL1362+MFH1362</f>
        <v>3000000</v>
      </c>
      <c r="MFW1362" s="84" t="s">
        <v>5399</v>
      </c>
      <c r="MFX1362" s="84">
        <f>SUM(MFX1359:MFX1360)</f>
        <v>1000000</v>
      </c>
      <c r="MFY1362" s="84">
        <f>SUM(MFY1359:MFY1360)</f>
        <v>0</v>
      </c>
      <c r="MFZ1362" s="84">
        <f>MFY1362/MFX1362</f>
        <v>0</v>
      </c>
      <c r="MGA1362" s="84">
        <f>MFX1362-MFY1362</f>
        <v>1000000</v>
      </c>
      <c r="MGB1362" s="84">
        <f>SUM(MGB1359:MGB1360)</f>
        <v>2000000</v>
      </c>
      <c r="MGC1362" s="84">
        <f>SUM(MGC1359:MGC1360)</f>
        <v>0</v>
      </c>
      <c r="MGD1362" s="84">
        <f>MGC1362/MGB1362</f>
        <v>0</v>
      </c>
      <c r="MGE1362" s="84">
        <f>MGB1362-MGC1362</f>
        <v>2000000</v>
      </c>
      <c r="MGF1362" s="84">
        <f>MGB1362+MFX1362</f>
        <v>3000000</v>
      </c>
      <c r="MGM1362" s="84" t="s">
        <v>5399</v>
      </c>
      <c r="MGN1362" s="84">
        <f>SUM(MGN1359:MGN1360)</f>
        <v>1000000</v>
      </c>
      <c r="MGO1362" s="84">
        <f>SUM(MGO1359:MGO1360)</f>
        <v>0</v>
      </c>
      <c r="MGP1362" s="84">
        <f>MGO1362/MGN1362</f>
        <v>0</v>
      </c>
      <c r="MGQ1362" s="84">
        <f>MGN1362-MGO1362</f>
        <v>1000000</v>
      </c>
      <c r="MGR1362" s="84">
        <f>SUM(MGR1359:MGR1360)</f>
        <v>2000000</v>
      </c>
      <c r="MGS1362" s="84">
        <f>SUM(MGS1359:MGS1360)</f>
        <v>0</v>
      </c>
      <c r="MGT1362" s="84">
        <f>MGS1362/MGR1362</f>
        <v>0</v>
      </c>
      <c r="MGU1362" s="84">
        <f>MGR1362-MGS1362</f>
        <v>2000000</v>
      </c>
      <c r="MGV1362" s="84">
        <f>MGR1362+MGN1362</f>
        <v>3000000</v>
      </c>
      <c r="MHC1362" s="84" t="s">
        <v>5399</v>
      </c>
      <c r="MHD1362" s="84">
        <f>SUM(MHD1359:MHD1360)</f>
        <v>1000000</v>
      </c>
      <c r="MHE1362" s="84">
        <f>SUM(MHE1359:MHE1360)</f>
        <v>0</v>
      </c>
      <c r="MHF1362" s="84">
        <f>MHE1362/MHD1362</f>
        <v>0</v>
      </c>
      <c r="MHG1362" s="84">
        <f>MHD1362-MHE1362</f>
        <v>1000000</v>
      </c>
      <c r="MHH1362" s="84">
        <f>SUM(MHH1359:MHH1360)</f>
        <v>2000000</v>
      </c>
      <c r="MHI1362" s="84">
        <f>SUM(MHI1359:MHI1360)</f>
        <v>0</v>
      </c>
      <c r="MHJ1362" s="84">
        <f>MHI1362/MHH1362</f>
        <v>0</v>
      </c>
      <c r="MHK1362" s="84">
        <f>MHH1362-MHI1362</f>
        <v>2000000</v>
      </c>
      <c r="MHL1362" s="84">
        <f>MHH1362+MHD1362</f>
        <v>3000000</v>
      </c>
      <c r="MHS1362" s="84" t="s">
        <v>5399</v>
      </c>
      <c r="MHT1362" s="84">
        <f>SUM(MHT1359:MHT1360)</f>
        <v>1000000</v>
      </c>
      <c r="MHU1362" s="84">
        <f>SUM(MHU1359:MHU1360)</f>
        <v>0</v>
      </c>
      <c r="MHV1362" s="84">
        <f>MHU1362/MHT1362</f>
        <v>0</v>
      </c>
      <c r="MHW1362" s="84">
        <f>MHT1362-MHU1362</f>
        <v>1000000</v>
      </c>
      <c r="MHX1362" s="84">
        <f>SUM(MHX1359:MHX1360)</f>
        <v>2000000</v>
      </c>
      <c r="MHY1362" s="84">
        <f>SUM(MHY1359:MHY1360)</f>
        <v>0</v>
      </c>
      <c r="MHZ1362" s="84">
        <f>MHY1362/MHX1362</f>
        <v>0</v>
      </c>
      <c r="MIA1362" s="84">
        <f>MHX1362-MHY1362</f>
        <v>2000000</v>
      </c>
      <c r="MIB1362" s="84">
        <f>MHX1362+MHT1362</f>
        <v>3000000</v>
      </c>
      <c r="MII1362" s="84" t="s">
        <v>5399</v>
      </c>
      <c r="MIJ1362" s="84">
        <f>SUM(MIJ1359:MIJ1360)</f>
        <v>1000000</v>
      </c>
      <c r="MIK1362" s="84">
        <f>SUM(MIK1359:MIK1360)</f>
        <v>0</v>
      </c>
      <c r="MIL1362" s="84">
        <f>MIK1362/MIJ1362</f>
        <v>0</v>
      </c>
      <c r="MIM1362" s="84">
        <f>MIJ1362-MIK1362</f>
        <v>1000000</v>
      </c>
      <c r="MIN1362" s="84">
        <f>SUM(MIN1359:MIN1360)</f>
        <v>2000000</v>
      </c>
      <c r="MIO1362" s="84">
        <f>SUM(MIO1359:MIO1360)</f>
        <v>0</v>
      </c>
      <c r="MIP1362" s="84">
        <f>MIO1362/MIN1362</f>
        <v>0</v>
      </c>
      <c r="MIQ1362" s="84">
        <f>MIN1362-MIO1362</f>
        <v>2000000</v>
      </c>
      <c r="MIR1362" s="84">
        <f>MIN1362+MIJ1362</f>
        <v>3000000</v>
      </c>
      <c r="MIY1362" s="84" t="s">
        <v>5399</v>
      </c>
      <c r="MIZ1362" s="84">
        <f>SUM(MIZ1359:MIZ1360)</f>
        <v>1000000</v>
      </c>
      <c r="MJA1362" s="84">
        <f>SUM(MJA1359:MJA1360)</f>
        <v>0</v>
      </c>
      <c r="MJB1362" s="84">
        <f>MJA1362/MIZ1362</f>
        <v>0</v>
      </c>
      <c r="MJC1362" s="84">
        <f>MIZ1362-MJA1362</f>
        <v>1000000</v>
      </c>
      <c r="MJD1362" s="84">
        <f>SUM(MJD1359:MJD1360)</f>
        <v>2000000</v>
      </c>
      <c r="MJE1362" s="84">
        <f>SUM(MJE1359:MJE1360)</f>
        <v>0</v>
      </c>
      <c r="MJF1362" s="84">
        <f>MJE1362/MJD1362</f>
        <v>0</v>
      </c>
      <c r="MJG1362" s="84">
        <f>MJD1362-MJE1362</f>
        <v>2000000</v>
      </c>
      <c r="MJH1362" s="84">
        <f>MJD1362+MIZ1362</f>
        <v>3000000</v>
      </c>
      <c r="MJO1362" s="84" t="s">
        <v>5399</v>
      </c>
      <c r="MJP1362" s="84">
        <f>SUM(MJP1359:MJP1360)</f>
        <v>1000000</v>
      </c>
      <c r="MJQ1362" s="84">
        <f>SUM(MJQ1359:MJQ1360)</f>
        <v>0</v>
      </c>
      <c r="MJR1362" s="84">
        <f>MJQ1362/MJP1362</f>
        <v>0</v>
      </c>
      <c r="MJS1362" s="84">
        <f>MJP1362-MJQ1362</f>
        <v>1000000</v>
      </c>
      <c r="MJT1362" s="84">
        <f>SUM(MJT1359:MJT1360)</f>
        <v>2000000</v>
      </c>
      <c r="MJU1362" s="84">
        <f>SUM(MJU1359:MJU1360)</f>
        <v>0</v>
      </c>
      <c r="MJV1362" s="84">
        <f>MJU1362/MJT1362</f>
        <v>0</v>
      </c>
      <c r="MJW1362" s="84">
        <f>MJT1362-MJU1362</f>
        <v>2000000</v>
      </c>
      <c r="MJX1362" s="84">
        <f>MJT1362+MJP1362</f>
        <v>3000000</v>
      </c>
      <c r="MKE1362" s="84" t="s">
        <v>5399</v>
      </c>
      <c r="MKF1362" s="84">
        <f>SUM(MKF1359:MKF1360)</f>
        <v>1000000</v>
      </c>
      <c r="MKG1362" s="84">
        <f>SUM(MKG1359:MKG1360)</f>
        <v>0</v>
      </c>
      <c r="MKH1362" s="84">
        <f>MKG1362/MKF1362</f>
        <v>0</v>
      </c>
      <c r="MKI1362" s="84">
        <f>MKF1362-MKG1362</f>
        <v>1000000</v>
      </c>
      <c r="MKJ1362" s="84">
        <f>SUM(MKJ1359:MKJ1360)</f>
        <v>2000000</v>
      </c>
      <c r="MKK1362" s="84">
        <f>SUM(MKK1359:MKK1360)</f>
        <v>0</v>
      </c>
      <c r="MKL1362" s="84">
        <f>MKK1362/MKJ1362</f>
        <v>0</v>
      </c>
      <c r="MKM1362" s="84">
        <f>MKJ1362-MKK1362</f>
        <v>2000000</v>
      </c>
      <c r="MKN1362" s="84">
        <f>MKJ1362+MKF1362</f>
        <v>3000000</v>
      </c>
      <c r="MKU1362" s="84" t="s">
        <v>5399</v>
      </c>
      <c r="MKV1362" s="84">
        <f>SUM(MKV1359:MKV1360)</f>
        <v>1000000</v>
      </c>
      <c r="MKW1362" s="84">
        <f>SUM(MKW1359:MKW1360)</f>
        <v>0</v>
      </c>
      <c r="MKX1362" s="84">
        <f>MKW1362/MKV1362</f>
        <v>0</v>
      </c>
      <c r="MKY1362" s="84">
        <f>MKV1362-MKW1362</f>
        <v>1000000</v>
      </c>
      <c r="MKZ1362" s="84">
        <f>SUM(MKZ1359:MKZ1360)</f>
        <v>2000000</v>
      </c>
      <c r="MLA1362" s="84">
        <f>SUM(MLA1359:MLA1360)</f>
        <v>0</v>
      </c>
      <c r="MLB1362" s="84">
        <f>MLA1362/MKZ1362</f>
        <v>0</v>
      </c>
      <c r="MLC1362" s="84">
        <f>MKZ1362-MLA1362</f>
        <v>2000000</v>
      </c>
      <c r="MLD1362" s="84">
        <f>MKZ1362+MKV1362</f>
        <v>3000000</v>
      </c>
      <c r="MLK1362" s="84" t="s">
        <v>5399</v>
      </c>
      <c r="MLL1362" s="84">
        <f>SUM(MLL1359:MLL1360)</f>
        <v>1000000</v>
      </c>
      <c r="MLM1362" s="84">
        <f>SUM(MLM1359:MLM1360)</f>
        <v>0</v>
      </c>
      <c r="MLN1362" s="84">
        <f>MLM1362/MLL1362</f>
        <v>0</v>
      </c>
      <c r="MLO1362" s="84">
        <f>MLL1362-MLM1362</f>
        <v>1000000</v>
      </c>
      <c r="MLP1362" s="84">
        <f>SUM(MLP1359:MLP1360)</f>
        <v>2000000</v>
      </c>
      <c r="MLQ1362" s="84">
        <f>SUM(MLQ1359:MLQ1360)</f>
        <v>0</v>
      </c>
      <c r="MLR1362" s="84">
        <f>MLQ1362/MLP1362</f>
        <v>0</v>
      </c>
      <c r="MLS1362" s="84">
        <f>MLP1362-MLQ1362</f>
        <v>2000000</v>
      </c>
      <c r="MLT1362" s="84">
        <f>MLP1362+MLL1362</f>
        <v>3000000</v>
      </c>
      <c r="MMA1362" s="84" t="s">
        <v>5399</v>
      </c>
      <c r="MMB1362" s="84">
        <f>SUM(MMB1359:MMB1360)</f>
        <v>1000000</v>
      </c>
      <c r="MMC1362" s="84">
        <f>SUM(MMC1359:MMC1360)</f>
        <v>0</v>
      </c>
      <c r="MMD1362" s="84">
        <f>MMC1362/MMB1362</f>
        <v>0</v>
      </c>
      <c r="MME1362" s="84">
        <f>MMB1362-MMC1362</f>
        <v>1000000</v>
      </c>
      <c r="MMF1362" s="84">
        <f>SUM(MMF1359:MMF1360)</f>
        <v>2000000</v>
      </c>
      <c r="MMG1362" s="84">
        <f>SUM(MMG1359:MMG1360)</f>
        <v>0</v>
      </c>
      <c r="MMH1362" s="84">
        <f>MMG1362/MMF1362</f>
        <v>0</v>
      </c>
      <c r="MMI1362" s="84">
        <f>MMF1362-MMG1362</f>
        <v>2000000</v>
      </c>
      <c r="MMJ1362" s="84">
        <f>MMF1362+MMB1362</f>
        <v>3000000</v>
      </c>
      <c r="MMQ1362" s="84" t="s">
        <v>5399</v>
      </c>
      <c r="MMR1362" s="84">
        <f>SUM(MMR1359:MMR1360)</f>
        <v>1000000</v>
      </c>
      <c r="MMS1362" s="84">
        <f>SUM(MMS1359:MMS1360)</f>
        <v>0</v>
      </c>
      <c r="MMT1362" s="84">
        <f>MMS1362/MMR1362</f>
        <v>0</v>
      </c>
      <c r="MMU1362" s="84">
        <f>MMR1362-MMS1362</f>
        <v>1000000</v>
      </c>
      <c r="MMV1362" s="84">
        <f>SUM(MMV1359:MMV1360)</f>
        <v>2000000</v>
      </c>
      <c r="MMW1362" s="84">
        <f>SUM(MMW1359:MMW1360)</f>
        <v>0</v>
      </c>
      <c r="MMX1362" s="84">
        <f>MMW1362/MMV1362</f>
        <v>0</v>
      </c>
      <c r="MMY1362" s="84">
        <f>MMV1362-MMW1362</f>
        <v>2000000</v>
      </c>
      <c r="MMZ1362" s="84">
        <f>MMV1362+MMR1362</f>
        <v>3000000</v>
      </c>
      <c r="MNG1362" s="84" t="s">
        <v>5399</v>
      </c>
      <c r="MNH1362" s="84">
        <f>SUM(MNH1359:MNH1360)</f>
        <v>1000000</v>
      </c>
      <c r="MNI1362" s="84">
        <f>SUM(MNI1359:MNI1360)</f>
        <v>0</v>
      </c>
      <c r="MNJ1362" s="84">
        <f>MNI1362/MNH1362</f>
        <v>0</v>
      </c>
      <c r="MNK1362" s="84">
        <f>MNH1362-MNI1362</f>
        <v>1000000</v>
      </c>
      <c r="MNL1362" s="84">
        <f>SUM(MNL1359:MNL1360)</f>
        <v>2000000</v>
      </c>
      <c r="MNM1362" s="84">
        <f>SUM(MNM1359:MNM1360)</f>
        <v>0</v>
      </c>
      <c r="MNN1362" s="84">
        <f>MNM1362/MNL1362</f>
        <v>0</v>
      </c>
      <c r="MNO1362" s="84">
        <f>MNL1362-MNM1362</f>
        <v>2000000</v>
      </c>
      <c r="MNP1362" s="84">
        <f>MNL1362+MNH1362</f>
        <v>3000000</v>
      </c>
      <c r="MNW1362" s="84" t="s">
        <v>5399</v>
      </c>
      <c r="MNX1362" s="84">
        <f>SUM(MNX1359:MNX1360)</f>
        <v>1000000</v>
      </c>
      <c r="MNY1362" s="84">
        <f>SUM(MNY1359:MNY1360)</f>
        <v>0</v>
      </c>
      <c r="MNZ1362" s="84">
        <f>MNY1362/MNX1362</f>
        <v>0</v>
      </c>
      <c r="MOA1362" s="84">
        <f>MNX1362-MNY1362</f>
        <v>1000000</v>
      </c>
      <c r="MOB1362" s="84">
        <f>SUM(MOB1359:MOB1360)</f>
        <v>2000000</v>
      </c>
      <c r="MOC1362" s="84">
        <f>SUM(MOC1359:MOC1360)</f>
        <v>0</v>
      </c>
      <c r="MOD1362" s="84">
        <f>MOC1362/MOB1362</f>
        <v>0</v>
      </c>
      <c r="MOE1362" s="84">
        <f>MOB1362-MOC1362</f>
        <v>2000000</v>
      </c>
      <c r="MOF1362" s="84">
        <f>MOB1362+MNX1362</f>
        <v>3000000</v>
      </c>
      <c r="MOM1362" s="84" t="s">
        <v>5399</v>
      </c>
      <c r="MON1362" s="84">
        <f>SUM(MON1359:MON1360)</f>
        <v>1000000</v>
      </c>
      <c r="MOO1362" s="84">
        <f>SUM(MOO1359:MOO1360)</f>
        <v>0</v>
      </c>
      <c r="MOP1362" s="84">
        <f>MOO1362/MON1362</f>
        <v>0</v>
      </c>
      <c r="MOQ1362" s="84">
        <f>MON1362-MOO1362</f>
        <v>1000000</v>
      </c>
      <c r="MOR1362" s="84">
        <f>SUM(MOR1359:MOR1360)</f>
        <v>2000000</v>
      </c>
      <c r="MOS1362" s="84">
        <f>SUM(MOS1359:MOS1360)</f>
        <v>0</v>
      </c>
      <c r="MOT1362" s="84">
        <f>MOS1362/MOR1362</f>
        <v>0</v>
      </c>
      <c r="MOU1362" s="84">
        <f>MOR1362-MOS1362</f>
        <v>2000000</v>
      </c>
      <c r="MOV1362" s="84">
        <f>MOR1362+MON1362</f>
        <v>3000000</v>
      </c>
      <c r="MPC1362" s="84" t="s">
        <v>5399</v>
      </c>
      <c r="MPD1362" s="84">
        <f>SUM(MPD1359:MPD1360)</f>
        <v>1000000</v>
      </c>
      <c r="MPE1362" s="84">
        <f>SUM(MPE1359:MPE1360)</f>
        <v>0</v>
      </c>
      <c r="MPF1362" s="84">
        <f>MPE1362/MPD1362</f>
        <v>0</v>
      </c>
      <c r="MPG1362" s="84">
        <f>MPD1362-MPE1362</f>
        <v>1000000</v>
      </c>
      <c r="MPH1362" s="84">
        <f>SUM(MPH1359:MPH1360)</f>
        <v>2000000</v>
      </c>
      <c r="MPI1362" s="84">
        <f>SUM(MPI1359:MPI1360)</f>
        <v>0</v>
      </c>
      <c r="MPJ1362" s="84">
        <f>MPI1362/MPH1362</f>
        <v>0</v>
      </c>
      <c r="MPK1362" s="84">
        <f>MPH1362-MPI1362</f>
        <v>2000000</v>
      </c>
      <c r="MPL1362" s="84">
        <f>MPH1362+MPD1362</f>
        <v>3000000</v>
      </c>
      <c r="MPS1362" s="84" t="s">
        <v>5399</v>
      </c>
      <c r="MPT1362" s="84">
        <f>SUM(MPT1359:MPT1360)</f>
        <v>1000000</v>
      </c>
      <c r="MPU1362" s="84">
        <f>SUM(MPU1359:MPU1360)</f>
        <v>0</v>
      </c>
      <c r="MPV1362" s="84">
        <f>MPU1362/MPT1362</f>
        <v>0</v>
      </c>
      <c r="MPW1362" s="84">
        <f>MPT1362-MPU1362</f>
        <v>1000000</v>
      </c>
      <c r="MPX1362" s="84">
        <f>SUM(MPX1359:MPX1360)</f>
        <v>2000000</v>
      </c>
      <c r="MPY1362" s="84">
        <f>SUM(MPY1359:MPY1360)</f>
        <v>0</v>
      </c>
      <c r="MPZ1362" s="84">
        <f>MPY1362/MPX1362</f>
        <v>0</v>
      </c>
      <c r="MQA1362" s="84">
        <f>MPX1362-MPY1362</f>
        <v>2000000</v>
      </c>
      <c r="MQB1362" s="84">
        <f>MPX1362+MPT1362</f>
        <v>3000000</v>
      </c>
      <c r="MQI1362" s="84" t="s">
        <v>5399</v>
      </c>
      <c r="MQJ1362" s="84">
        <f>SUM(MQJ1359:MQJ1360)</f>
        <v>1000000</v>
      </c>
      <c r="MQK1362" s="84">
        <f>SUM(MQK1359:MQK1360)</f>
        <v>0</v>
      </c>
      <c r="MQL1362" s="84">
        <f>MQK1362/MQJ1362</f>
        <v>0</v>
      </c>
      <c r="MQM1362" s="84">
        <f>MQJ1362-MQK1362</f>
        <v>1000000</v>
      </c>
      <c r="MQN1362" s="84">
        <f>SUM(MQN1359:MQN1360)</f>
        <v>2000000</v>
      </c>
      <c r="MQO1362" s="84">
        <f>SUM(MQO1359:MQO1360)</f>
        <v>0</v>
      </c>
      <c r="MQP1362" s="84">
        <f>MQO1362/MQN1362</f>
        <v>0</v>
      </c>
      <c r="MQQ1362" s="84">
        <f>MQN1362-MQO1362</f>
        <v>2000000</v>
      </c>
      <c r="MQR1362" s="84">
        <f>MQN1362+MQJ1362</f>
        <v>3000000</v>
      </c>
      <c r="MQY1362" s="84" t="s">
        <v>5399</v>
      </c>
      <c r="MQZ1362" s="84">
        <f>SUM(MQZ1359:MQZ1360)</f>
        <v>1000000</v>
      </c>
      <c r="MRA1362" s="84">
        <f>SUM(MRA1359:MRA1360)</f>
        <v>0</v>
      </c>
      <c r="MRB1362" s="84">
        <f>MRA1362/MQZ1362</f>
        <v>0</v>
      </c>
      <c r="MRC1362" s="84">
        <f>MQZ1362-MRA1362</f>
        <v>1000000</v>
      </c>
      <c r="MRD1362" s="84">
        <f>SUM(MRD1359:MRD1360)</f>
        <v>2000000</v>
      </c>
      <c r="MRE1362" s="84">
        <f>SUM(MRE1359:MRE1360)</f>
        <v>0</v>
      </c>
      <c r="MRF1362" s="84">
        <f>MRE1362/MRD1362</f>
        <v>0</v>
      </c>
      <c r="MRG1362" s="84">
        <f>MRD1362-MRE1362</f>
        <v>2000000</v>
      </c>
      <c r="MRH1362" s="84">
        <f>MRD1362+MQZ1362</f>
        <v>3000000</v>
      </c>
      <c r="MRO1362" s="84" t="s">
        <v>5399</v>
      </c>
      <c r="MRP1362" s="84">
        <f>SUM(MRP1359:MRP1360)</f>
        <v>1000000</v>
      </c>
      <c r="MRQ1362" s="84">
        <f>SUM(MRQ1359:MRQ1360)</f>
        <v>0</v>
      </c>
      <c r="MRR1362" s="84">
        <f>MRQ1362/MRP1362</f>
        <v>0</v>
      </c>
      <c r="MRS1362" s="84">
        <f>MRP1362-MRQ1362</f>
        <v>1000000</v>
      </c>
      <c r="MRT1362" s="84">
        <f>SUM(MRT1359:MRT1360)</f>
        <v>2000000</v>
      </c>
      <c r="MRU1362" s="84">
        <f>SUM(MRU1359:MRU1360)</f>
        <v>0</v>
      </c>
      <c r="MRV1362" s="84">
        <f>MRU1362/MRT1362</f>
        <v>0</v>
      </c>
      <c r="MRW1362" s="84">
        <f>MRT1362-MRU1362</f>
        <v>2000000</v>
      </c>
      <c r="MRX1362" s="84">
        <f>MRT1362+MRP1362</f>
        <v>3000000</v>
      </c>
      <c r="MSE1362" s="84" t="s">
        <v>5399</v>
      </c>
      <c r="MSF1362" s="84">
        <f>SUM(MSF1359:MSF1360)</f>
        <v>1000000</v>
      </c>
      <c r="MSG1362" s="84">
        <f>SUM(MSG1359:MSG1360)</f>
        <v>0</v>
      </c>
      <c r="MSH1362" s="84">
        <f>MSG1362/MSF1362</f>
        <v>0</v>
      </c>
      <c r="MSI1362" s="84">
        <f>MSF1362-MSG1362</f>
        <v>1000000</v>
      </c>
      <c r="MSJ1362" s="84">
        <f>SUM(MSJ1359:MSJ1360)</f>
        <v>2000000</v>
      </c>
      <c r="MSK1362" s="84">
        <f>SUM(MSK1359:MSK1360)</f>
        <v>0</v>
      </c>
      <c r="MSL1362" s="84">
        <f>MSK1362/MSJ1362</f>
        <v>0</v>
      </c>
      <c r="MSM1362" s="84">
        <f>MSJ1362-MSK1362</f>
        <v>2000000</v>
      </c>
      <c r="MSN1362" s="84">
        <f>MSJ1362+MSF1362</f>
        <v>3000000</v>
      </c>
      <c r="MSU1362" s="84" t="s">
        <v>5399</v>
      </c>
      <c r="MSV1362" s="84">
        <f>SUM(MSV1359:MSV1360)</f>
        <v>1000000</v>
      </c>
      <c r="MSW1362" s="84">
        <f>SUM(MSW1359:MSW1360)</f>
        <v>0</v>
      </c>
      <c r="MSX1362" s="84">
        <f>MSW1362/MSV1362</f>
        <v>0</v>
      </c>
      <c r="MSY1362" s="84">
        <f>MSV1362-MSW1362</f>
        <v>1000000</v>
      </c>
      <c r="MSZ1362" s="84">
        <f>SUM(MSZ1359:MSZ1360)</f>
        <v>2000000</v>
      </c>
      <c r="MTA1362" s="84">
        <f>SUM(MTA1359:MTA1360)</f>
        <v>0</v>
      </c>
      <c r="MTB1362" s="84">
        <f>MTA1362/MSZ1362</f>
        <v>0</v>
      </c>
      <c r="MTC1362" s="84">
        <f>MSZ1362-MTA1362</f>
        <v>2000000</v>
      </c>
      <c r="MTD1362" s="84">
        <f>MSZ1362+MSV1362</f>
        <v>3000000</v>
      </c>
      <c r="MTK1362" s="84" t="s">
        <v>5399</v>
      </c>
      <c r="MTL1362" s="84">
        <f>SUM(MTL1359:MTL1360)</f>
        <v>1000000</v>
      </c>
      <c r="MTM1362" s="84">
        <f>SUM(MTM1359:MTM1360)</f>
        <v>0</v>
      </c>
      <c r="MTN1362" s="84">
        <f>MTM1362/MTL1362</f>
        <v>0</v>
      </c>
      <c r="MTO1362" s="84">
        <f>MTL1362-MTM1362</f>
        <v>1000000</v>
      </c>
      <c r="MTP1362" s="84">
        <f>SUM(MTP1359:MTP1360)</f>
        <v>2000000</v>
      </c>
      <c r="MTQ1362" s="84">
        <f>SUM(MTQ1359:MTQ1360)</f>
        <v>0</v>
      </c>
      <c r="MTR1362" s="84">
        <f>MTQ1362/MTP1362</f>
        <v>0</v>
      </c>
      <c r="MTS1362" s="84">
        <f>MTP1362-MTQ1362</f>
        <v>2000000</v>
      </c>
      <c r="MTT1362" s="84">
        <f>MTP1362+MTL1362</f>
        <v>3000000</v>
      </c>
      <c r="MUA1362" s="84" t="s">
        <v>5399</v>
      </c>
      <c r="MUB1362" s="84">
        <f>SUM(MUB1359:MUB1360)</f>
        <v>1000000</v>
      </c>
      <c r="MUC1362" s="84">
        <f>SUM(MUC1359:MUC1360)</f>
        <v>0</v>
      </c>
      <c r="MUD1362" s="84">
        <f>MUC1362/MUB1362</f>
        <v>0</v>
      </c>
      <c r="MUE1362" s="84">
        <f>MUB1362-MUC1362</f>
        <v>1000000</v>
      </c>
      <c r="MUF1362" s="84">
        <f>SUM(MUF1359:MUF1360)</f>
        <v>2000000</v>
      </c>
      <c r="MUG1362" s="84">
        <f>SUM(MUG1359:MUG1360)</f>
        <v>0</v>
      </c>
      <c r="MUH1362" s="84">
        <f>MUG1362/MUF1362</f>
        <v>0</v>
      </c>
      <c r="MUI1362" s="84">
        <f>MUF1362-MUG1362</f>
        <v>2000000</v>
      </c>
      <c r="MUJ1362" s="84">
        <f>MUF1362+MUB1362</f>
        <v>3000000</v>
      </c>
      <c r="MUQ1362" s="84" t="s">
        <v>5399</v>
      </c>
      <c r="MUR1362" s="84">
        <f>SUM(MUR1359:MUR1360)</f>
        <v>1000000</v>
      </c>
      <c r="MUS1362" s="84">
        <f>SUM(MUS1359:MUS1360)</f>
        <v>0</v>
      </c>
      <c r="MUT1362" s="84">
        <f>MUS1362/MUR1362</f>
        <v>0</v>
      </c>
      <c r="MUU1362" s="84">
        <f>MUR1362-MUS1362</f>
        <v>1000000</v>
      </c>
      <c r="MUV1362" s="84">
        <f>SUM(MUV1359:MUV1360)</f>
        <v>2000000</v>
      </c>
      <c r="MUW1362" s="84">
        <f>SUM(MUW1359:MUW1360)</f>
        <v>0</v>
      </c>
      <c r="MUX1362" s="84">
        <f>MUW1362/MUV1362</f>
        <v>0</v>
      </c>
      <c r="MUY1362" s="84">
        <f>MUV1362-MUW1362</f>
        <v>2000000</v>
      </c>
      <c r="MUZ1362" s="84">
        <f>MUV1362+MUR1362</f>
        <v>3000000</v>
      </c>
      <c r="MVG1362" s="84" t="s">
        <v>5399</v>
      </c>
      <c r="MVH1362" s="84">
        <f>SUM(MVH1359:MVH1360)</f>
        <v>1000000</v>
      </c>
      <c r="MVI1362" s="84">
        <f>SUM(MVI1359:MVI1360)</f>
        <v>0</v>
      </c>
      <c r="MVJ1362" s="84">
        <f>MVI1362/MVH1362</f>
        <v>0</v>
      </c>
      <c r="MVK1362" s="84">
        <f>MVH1362-MVI1362</f>
        <v>1000000</v>
      </c>
      <c r="MVL1362" s="84">
        <f>SUM(MVL1359:MVL1360)</f>
        <v>2000000</v>
      </c>
      <c r="MVM1362" s="84">
        <f>SUM(MVM1359:MVM1360)</f>
        <v>0</v>
      </c>
      <c r="MVN1362" s="84">
        <f>MVM1362/MVL1362</f>
        <v>0</v>
      </c>
      <c r="MVO1362" s="84">
        <f>MVL1362-MVM1362</f>
        <v>2000000</v>
      </c>
      <c r="MVP1362" s="84">
        <f>MVL1362+MVH1362</f>
        <v>3000000</v>
      </c>
      <c r="MVW1362" s="84" t="s">
        <v>5399</v>
      </c>
      <c r="MVX1362" s="84">
        <f>SUM(MVX1359:MVX1360)</f>
        <v>1000000</v>
      </c>
      <c r="MVY1362" s="84">
        <f>SUM(MVY1359:MVY1360)</f>
        <v>0</v>
      </c>
      <c r="MVZ1362" s="84">
        <f>MVY1362/MVX1362</f>
        <v>0</v>
      </c>
      <c r="MWA1362" s="84">
        <f>MVX1362-MVY1362</f>
        <v>1000000</v>
      </c>
      <c r="MWB1362" s="84">
        <f>SUM(MWB1359:MWB1360)</f>
        <v>2000000</v>
      </c>
      <c r="MWC1362" s="84">
        <f>SUM(MWC1359:MWC1360)</f>
        <v>0</v>
      </c>
      <c r="MWD1362" s="84">
        <f>MWC1362/MWB1362</f>
        <v>0</v>
      </c>
      <c r="MWE1362" s="84">
        <f>MWB1362-MWC1362</f>
        <v>2000000</v>
      </c>
      <c r="MWF1362" s="84">
        <f>MWB1362+MVX1362</f>
        <v>3000000</v>
      </c>
      <c r="MWM1362" s="84" t="s">
        <v>5399</v>
      </c>
      <c r="MWN1362" s="84">
        <f>SUM(MWN1359:MWN1360)</f>
        <v>1000000</v>
      </c>
      <c r="MWO1362" s="84">
        <f>SUM(MWO1359:MWO1360)</f>
        <v>0</v>
      </c>
      <c r="MWP1362" s="84">
        <f>MWO1362/MWN1362</f>
        <v>0</v>
      </c>
      <c r="MWQ1362" s="84">
        <f>MWN1362-MWO1362</f>
        <v>1000000</v>
      </c>
      <c r="MWR1362" s="84">
        <f>SUM(MWR1359:MWR1360)</f>
        <v>2000000</v>
      </c>
      <c r="MWS1362" s="84">
        <f>SUM(MWS1359:MWS1360)</f>
        <v>0</v>
      </c>
      <c r="MWT1362" s="84">
        <f>MWS1362/MWR1362</f>
        <v>0</v>
      </c>
      <c r="MWU1362" s="84">
        <f>MWR1362-MWS1362</f>
        <v>2000000</v>
      </c>
      <c r="MWV1362" s="84">
        <f>MWR1362+MWN1362</f>
        <v>3000000</v>
      </c>
      <c r="MXC1362" s="84" t="s">
        <v>5399</v>
      </c>
      <c r="MXD1362" s="84">
        <f>SUM(MXD1359:MXD1360)</f>
        <v>1000000</v>
      </c>
      <c r="MXE1362" s="84">
        <f>SUM(MXE1359:MXE1360)</f>
        <v>0</v>
      </c>
      <c r="MXF1362" s="84">
        <f>MXE1362/MXD1362</f>
        <v>0</v>
      </c>
      <c r="MXG1362" s="84">
        <f>MXD1362-MXE1362</f>
        <v>1000000</v>
      </c>
      <c r="MXH1362" s="84">
        <f>SUM(MXH1359:MXH1360)</f>
        <v>2000000</v>
      </c>
      <c r="MXI1362" s="84">
        <f>SUM(MXI1359:MXI1360)</f>
        <v>0</v>
      </c>
      <c r="MXJ1362" s="84">
        <f>MXI1362/MXH1362</f>
        <v>0</v>
      </c>
      <c r="MXK1362" s="84">
        <f>MXH1362-MXI1362</f>
        <v>2000000</v>
      </c>
      <c r="MXL1362" s="84">
        <f>MXH1362+MXD1362</f>
        <v>3000000</v>
      </c>
      <c r="MXS1362" s="84" t="s">
        <v>5399</v>
      </c>
      <c r="MXT1362" s="84">
        <f>SUM(MXT1359:MXT1360)</f>
        <v>1000000</v>
      </c>
      <c r="MXU1362" s="84">
        <f>SUM(MXU1359:MXU1360)</f>
        <v>0</v>
      </c>
      <c r="MXV1362" s="84">
        <f>MXU1362/MXT1362</f>
        <v>0</v>
      </c>
      <c r="MXW1362" s="84">
        <f>MXT1362-MXU1362</f>
        <v>1000000</v>
      </c>
      <c r="MXX1362" s="84">
        <f>SUM(MXX1359:MXX1360)</f>
        <v>2000000</v>
      </c>
      <c r="MXY1362" s="84">
        <f>SUM(MXY1359:MXY1360)</f>
        <v>0</v>
      </c>
      <c r="MXZ1362" s="84">
        <f>MXY1362/MXX1362</f>
        <v>0</v>
      </c>
      <c r="MYA1362" s="84">
        <f>MXX1362-MXY1362</f>
        <v>2000000</v>
      </c>
      <c r="MYB1362" s="84">
        <f>MXX1362+MXT1362</f>
        <v>3000000</v>
      </c>
      <c r="MYI1362" s="84" t="s">
        <v>5399</v>
      </c>
      <c r="MYJ1362" s="84">
        <f>SUM(MYJ1359:MYJ1360)</f>
        <v>1000000</v>
      </c>
      <c r="MYK1362" s="84">
        <f>SUM(MYK1359:MYK1360)</f>
        <v>0</v>
      </c>
      <c r="MYL1362" s="84">
        <f>MYK1362/MYJ1362</f>
        <v>0</v>
      </c>
      <c r="MYM1362" s="84">
        <f>MYJ1362-MYK1362</f>
        <v>1000000</v>
      </c>
      <c r="MYN1362" s="84">
        <f>SUM(MYN1359:MYN1360)</f>
        <v>2000000</v>
      </c>
      <c r="MYO1362" s="84">
        <f>SUM(MYO1359:MYO1360)</f>
        <v>0</v>
      </c>
      <c r="MYP1362" s="84">
        <f>MYO1362/MYN1362</f>
        <v>0</v>
      </c>
      <c r="MYQ1362" s="84">
        <f>MYN1362-MYO1362</f>
        <v>2000000</v>
      </c>
      <c r="MYR1362" s="84">
        <f>MYN1362+MYJ1362</f>
        <v>3000000</v>
      </c>
      <c r="MYY1362" s="84" t="s">
        <v>5399</v>
      </c>
      <c r="MYZ1362" s="84">
        <f>SUM(MYZ1359:MYZ1360)</f>
        <v>1000000</v>
      </c>
      <c r="MZA1362" s="84">
        <f>SUM(MZA1359:MZA1360)</f>
        <v>0</v>
      </c>
      <c r="MZB1362" s="84">
        <f>MZA1362/MYZ1362</f>
        <v>0</v>
      </c>
      <c r="MZC1362" s="84">
        <f>MYZ1362-MZA1362</f>
        <v>1000000</v>
      </c>
      <c r="MZD1362" s="84">
        <f>SUM(MZD1359:MZD1360)</f>
        <v>2000000</v>
      </c>
      <c r="MZE1362" s="84">
        <f>SUM(MZE1359:MZE1360)</f>
        <v>0</v>
      </c>
      <c r="MZF1362" s="84">
        <f>MZE1362/MZD1362</f>
        <v>0</v>
      </c>
      <c r="MZG1362" s="84">
        <f>MZD1362-MZE1362</f>
        <v>2000000</v>
      </c>
      <c r="MZH1362" s="84">
        <f>MZD1362+MYZ1362</f>
        <v>3000000</v>
      </c>
      <c r="MZO1362" s="84" t="s">
        <v>5399</v>
      </c>
      <c r="MZP1362" s="84">
        <f>SUM(MZP1359:MZP1360)</f>
        <v>1000000</v>
      </c>
      <c r="MZQ1362" s="84">
        <f>SUM(MZQ1359:MZQ1360)</f>
        <v>0</v>
      </c>
      <c r="MZR1362" s="84">
        <f>MZQ1362/MZP1362</f>
        <v>0</v>
      </c>
      <c r="MZS1362" s="84">
        <f>MZP1362-MZQ1362</f>
        <v>1000000</v>
      </c>
      <c r="MZT1362" s="84">
        <f>SUM(MZT1359:MZT1360)</f>
        <v>2000000</v>
      </c>
      <c r="MZU1362" s="84">
        <f>SUM(MZU1359:MZU1360)</f>
        <v>0</v>
      </c>
      <c r="MZV1362" s="84">
        <f>MZU1362/MZT1362</f>
        <v>0</v>
      </c>
      <c r="MZW1362" s="84">
        <f>MZT1362-MZU1362</f>
        <v>2000000</v>
      </c>
      <c r="MZX1362" s="84">
        <f>MZT1362+MZP1362</f>
        <v>3000000</v>
      </c>
      <c r="NAE1362" s="84" t="s">
        <v>5399</v>
      </c>
      <c r="NAF1362" s="84">
        <f>SUM(NAF1359:NAF1360)</f>
        <v>1000000</v>
      </c>
      <c r="NAG1362" s="84">
        <f>SUM(NAG1359:NAG1360)</f>
        <v>0</v>
      </c>
      <c r="NAH1362" s="84">
        <f>NAG1362/NAF1362</f>
        <v>0</v>
      </c>
      <c r="NAI1362" s="84">
        <f>NAF1362-NAG1362</f>
        <v>1000000</v>
      </c>
      <c r="NAJ1362" s="84">
        <f>SUM(NAJ1359:NAJ1360)</f>
        <v>2000000</v>
      </c>
      <c r="NAK1362" s="84">
        <f>SUM(NAK1359:NAK1360)</f>
        <v>0</v>
      </c>
      <c r="NAL1362" s="84">
        <f>NAK1362/NAJ1362</f>
        <v>0</v>
      </c>
      <c r="NAM1362" s="84">
        <f>NAJ1362-NAK1362</f>
        <v>2000000</v>
      </c>
      <c r="NAN1362" s="84">
        <f>NAJ1362+NAF1362</f>
        <v>3000000</v>
      </c>
      <c r="NAU1362" s="84" t="s">
        <v>5399</v>
      </c>
      <c r="NAV1362" s="84">
        <f>SUM(NAV1359:NAV1360)</f>
        <v>1000000</v>
      </c>
      <c r="NAW1362" s="84">
        <f>SUM(NAW1359:NAW1360)</f>
        <v>0</v>
      </c>
      <c r="NAX1362" s="84">
        <f>NAW1362/NAV1362</f>
        <v>0</v>
      </c>
      <c r="NAY1362" s="84">
        <f>NAV1362-NAW1362</f>
        <v>1000000</v>
      </c>
      <c r="NAZ1362" s="84">
        <f>SUM(NAZ1359:NAZ1360)</f>
        <v>2000000</v>
      </c>
      <c r="NBA1362" s="84">
        <f>SUM(NBA1359:NBA1360)</f>
        <v>0</v>
      </c>
      <c r="NBB1362" s="84">
        <f>NBA1362/NAZ1362</f>
        <v>0</v>
      </c>
      <c r="NBC1362" s="84">
        <f>NAZ1362-NBA1362</f>
        <v>2000000</v>
      </c>
      <c r="NBD1362" s="84">
        <f>NAZ1362+NAV1362</f>
        <v>3000000</v>
      </c>
      <c r="NBK1362" s="84" t="s">
        <v>5399</v>
      </c>
      <c r="NBL1362" s="84">
        <f>SUM(NBL1359:NBL1360)</f>
        <v>1000000</v>
      </c>
      <c r="NBM1362" s="84">
        <f>SUM(NBM1359:NBM1360)</f>
        <v>0</v>
      </c>
      <c r="NBN1362" s="84">
        <f>NBM1362/NBL1362</f>
        <v>0</v>
      </c>
      <c r="NBO1362" s="84">
        <f>NBL1362-NBM1362</f>
        <v>1000000</v>
      </c>
      <c r="NBP1362" s="84">
        <f>SUM(NBP1359:NBP1360)</f>
        <v>2000000</v>
      </c>
      <c r="NBQ1362" s="84">
        <f>SUM(NBQ1359:NBQ1360)</f>
        <v>0</v>
      </c>
      <c r="NBR1362" s="84">
        <f>NBQ1362/NBP1362</f>
        <v>0</v>
      </c>
      <c r="NBS1362" s="84">
        <f>NBP1362-NBQ1362</f>
        <v>2000000</v>
      </c>
      <c r="NBT1362" s="84">
        <f>NBP1362+NBL1362</f>
        <v>3000000</v>
      </c>
      <c r="NCA1362" s="84" t="s">
        <v>5399</v>
      </c>
      <c r="NCB1362" s="84">
        <f>SUM(NCB1359:NCB1360)</f>
        <v>1000000</v>
      </c>
      <c r="NCC1362" s="84">
        <f>SUM(NCC1359:NCC1360)</f>
        <v>0</v>
      </c>
      <c r="NCD1362" s="84">
        <f>NCC1362/NCB1362</f>
        <v>0</v>
      </c>
      <c r="NCE1362" s="84">
        <f>NCB1362-NCC1362</f>
        <v>1000000</v>
      </c>
      <c r="NCF1362" s="84">
        <f>SUM(NCF1359:NCF1360)</f>
        <v>2000000</v>
      </c>
      <c r="NCG1362" s="84">
        <f>SUM(NCG1359:NCG1360)</f>
        <v>0</v>
      </c>
      <c r="NCH1362" s="84">
        <f>NCG1362/NCF1362</f>
        <v>0</v>
      </c>
      <c r="NCI1362" s="84">
        <f>NCF1362-NCG1362</f>
        <v>2000000</v>
      </c>
      <c r="NCJ1362" s="84">
        <f>NCF1362+NCB1362</f>
        <v>3000000</v>
      </c>
      <c r="NCQ1362" s="84" t="s">
        <v>5399</v>
      </c>
      <c r="NCR1362" s="84">
        <f>SUM(NCR1359:NCR1360)</f>
        <v>1000000</v>
      </c>
      <c r="NCS1362" s="84">
        <f>SUM(NCS1359:NCS1360)</f>
        <v>0</v>
      </c>
      <c r="NCT1362" s="84">
        <f>NCS1362/NCR1362</f>
        <v>0</v>
      </c>
      <c r="NCU1362" s="84">
        <f>NCR1362-NCS1362</f>
        <v>1000000</v>
      </c>
      <c r="NCV1362" s="84">
        <f>SUM(NCV1359:NCV1360)</f>
        <v>2000000</v>
      </c>
      <c r="NCW1362" s="84">
        <f>SUM(NCW1359:NCW1360)</f>
        <v>0</v>
      </c>
      <c r="NCX1362" s="84">
        <f>NCW1362/NCV1362</f>
        <v>0</v>
      </c>
      <c r="NCY1362" s="84">
        <f>NCV1362-NCW1362</f>
        <v>2000000</v>
      </c>
      <c r="NCZ1362" s="84">
        <f>NCV1362+NCR1362</f>
        <v>3000000</v>
      </c>
      <c r="NDG1362" s="84" t="s">
        <v>5399</v>
      </c>
      <c r="NDH1362" s="84">
        <f>SUM(NDH1359:NDH1360)</f>
        <v>1000000</v>
      </c>
      <c r="NDI1362" s="84">
        <f>SUM(NDI1359:NDI1360)</f>
        <v>0</v>
      </c>
      <c r="NDJ1362" s="84">
        <f>NDI1362/NDH1362</f>
        <v>0</v>
      </c>
      <c r="NDK1362" s="84">
        <f>NDH1362-NDI1362</f>
        <v>1000000</v>
      </c>
      <c r="NDL1362" s="84">
        <f>SUM(NDL1359:NDL1360)</f>
        <v>2000000</v>
      </c>
      <c r="NDM1362" s="84">
        <f>SUM(NDM1359:NDM1360)</f>
        <v>0</v>
      </c>
      <c r="NDN1362" s="84">
        <f>NDM1362/NDL1362</f>
        <v>0</v>
      </c>
      <c r="NDO1362" s="84">
        <f>NDL1362-NDM1362</f>
        <v>2000000</v>
      </c>
      <c r="NDP1362" s="84">
        <f>NDL1362+NDH1362</f>
        <v>3000000</v>
      </c>
      <c r="NDW1362" s="84" t="s">
        <v>5399</v>
      </c>
      <c r="NDX1362" s="84">
        <f>SUM(NDX1359:NDX1360)</f>
        <v>1000000</v>
      </c>
      <c r="NDY1362" s="84">
        <f>SUM(NDY1359:NDY1360)</f>
        <v>0</v>
      </c>
      <c r="NDZ1362" s="84">
        <f>NDY1362/NDX1362</f>
        <v>0</v>
      </c>
      <c r="NEA1362" s="84">
        <f>NDX1362-NDY1362</f>
        <v>1000000</v>
      </c>
      <c r="NEB1362" s="84">
        <f>SUM(NEB1359:NEB1360)</f>
        <v>2000000</v>
      </c>
      <c r="NEC1362" s="84">
        <f>SUM(NEC1359:NEC1360)</f>
        <v>0</v>
      </c>
      <c r="NED1362" s="84">
        <f>NEC1362/NEB1362</f>
        <v>0</v>
      </c>
      <c r="NEE1362" s="84">
        <f>NEB1362-NEC1362</f>
        <v>2000000</v>
      </c>
      <c r="NEF1362" s="84">
        <f>NEB1362+NDX1362</f>
        <v>3000000</v>
      </c>
      <c r="NEM1362" s="84" t="s">
        <v>5399</v>
      </c>
      <c r="NEN1362" s="84">
        <f>SUM(NEN1359:NEN1360)</f>
        <v>1000000</v>
      </c>
      <c r="NEO1362" s="84">
        <f>SUM(NEO1359:NEO1360)</f>
        <v>0</v>
      </c>
      <c r="NEP1362" s="84">
        <f>NEO1362/NEN1362</f>
        <v>0</v>
      </c>
      <c r="NEQ1362" s="84">
        <f>NEN1362-NEO1362</f>
        <v>1000000</v>
      </c>
      <c r="NER1362" s="84">
        <f>SUM(NER1359:NER1360)</f>
        <v>2000000</v>
      </c>
      <c r="NES1362" s="84">
        <f>SUM(NES1359:NES1360)</f>
        <v>0</v>
      </c>
      <c r="NET1362" s="84">
        <f>NES1362/NER1362</f>
        <v>0</v>
      </c>
      <c r="NEU1362" s="84">
        <f>NER1362-NES1362</f>
        <v>2000000</v>
      </c>
      <c r="NEV1362" s="84">
        <f>NER1362+NEN1362</f>
        <v>3000000</v>
      </c>
      <c r="NFC1362" s="84" t="s">
        <v>5399</v>
      </c>
      <c r="NFD1362" s="84">
        <f>SUM(NFD1359:NFD1360)</f>
        <v>1000000</v>
      </c>
      <c r="NFE1362" s="84">
        <f>SUM(NFE1359:NFE1360)</f>
        <v>0</v>
      </c>
      <c r="NFF1362" s="84">
        <f>NFE1362/NFD1362</f>
        <v>0</v>
      </c>
      <c r="NFG1362" s="84">
        <f>NFD1362-NFE1362</f>
        <v>1000000</v>
      </c>
      <c r="NFH1362" s="84">
        <f>SUM(NFH1359:NFH1360)</f>
        <v>2000000</v>
      </c>
      <c r="NFI1362" s="84">
        <f>SUM(NFI1359:NFI1360)</f>
        <v>0</v>
      </c>
      <c r="NFJ1362" s="84">
        <f>NFI1362/NFH1362</f>
        <v>0</v>
      </c>
      <c r="NFK1362" s="84">
        <f>NFH1362-NFI1362</f>
        <v>2000000</v>
      </c>
      <c r="NFL1362" s="84">
        <f>NFH1362+NFD1362</f>
        <v>3000000</v>
      </c>
      <c r="NFS1362" s="84" t="s">
        <v>5399</v>
      </c>
      <c r="NFT1362" s="84">
        <f>SUM(NFT1359:NFT1360)</f>
        <v>1000000</v>
      </c>
      <c r="NFU1362" s="84">
        <f>SUM(NFU1359:NFU1360)</f>
        <v>0</v>
      </c>
      <c r="NFV1362" s="84">
        <f>NFU1362/NFT1362</f>
        <v>0</v>
      </c>
      <c r="NFW1362" s="84">
        <f>NFT1362-NFU1362</f>
        <v>1000000</v>
      </c>
      <c r="NFX1362" s="84">
        <f>SUM(NFX1359:NFX1360)</f>
        <v>2000000</v>
      </c>
      <c r="NFY1362" s="84">
        <f>SUM(NFY1359:NFY1360)</f>
        <v>0</v>
      </c>
      <c r="NFZ1362" s="84">
        <f>NFY1362/NFX1362</f>
        <v>0</v>
      </c>
      <c r="NGA1362" s="84">
        <f>NFX1362-NFY1362</f>
        <v>2000000</v>
      </c>
      <c r="NGB1362" s="84">
        <f>NFX1362+NFT1362</f>
        <v>3000000</v>
      </c>
      <c r="NGI1362" s="84" t="s">
        <v>5399</v>
      </c>
      <c r="NGJ1362" s="84">
        <f>SUM(NGJ1359:NGJ1360)</f>
        <v>1000000</v>
      </c>
      <c r="NGK1362" s="84">
        <f>SUM(NGK1359:NGK1360)</f>
        <v>0</v>
      </c>
      <c r="NGL1362" s="84">
        <f>NGK1362/NGJ1362</f>
        <v>0</v>
      </c>
      <c r="NGM1362" s="84">
        <f>NGJ1362-NGK1362</f>
        <v>1000000</v>
      </c>
      <c r="NGN1362" s="84">
        <f>SUM(NGN1359:NGN1360)</f>
        <v>2000000</v>
      </c>
      <c r="NGO1362" s="84">
        <f>SUM(NGO1359:NGO1360)</f>
        <v>0</v>
      </c>
      <c r="NGP1362" s="84">
        <f>NGO1362/NGN1362</f>
        <v>0</v>
      </c>
      <c r="NGQ1362" s="84">
        <f>NGN1362-NGO1362</f>
        <v>2000000</v>
      </c>
      <c r="NGR1362" s="84">
        <f>NGN1362+NGJ1362</f>
        <v>3000000</v>
      </c>
      <c r="NGY1362" s="84" t="s">
        <v>5399</v>
      </c>
      <c r="NGZ1362" s="84">
        <f>SUM(NGZ1359:NGZ1360)</f>
        <v>1000000</v>
      </c>
      <c r="NHA1362" s="84">
        <f>SUM(NHA1359:NHA1360)</f>
        <v>0</v>
      </c>
      <c r="NHB1362" s="84">
        <f>NHA1362/NGZ1362</f>
        <v>0</v>
      </c>
      <c r="NHC1362" s="84">
        <f>NGZ1362-NHA1362</f>
        <v>1000000</v>
      </c>
      <c r="NHD1362" s="84">
        <f>SUM(NHD1359:NHD1360)</f>
        <v>2000000</v>
      </c>
      <c r="NHE1362" s="84">
        <f>SUM(NHE1359:NHE1360)</f>
        <v>0</v>
      </c>
      <c r="NHF1362" s="84">
        <f>NHE1362/NHD1362</f>
        <v>0</v>
      </c>
      <c r="NHG1362" s="84">
        <f>NHD1362-NHE1362</f>
        <v>2000000</v>
      </c>
      <c r="NHH1362" s="84">
        <f>NHD1362+NGZ1362</f>
        <v>3000000</v>
      </c>
      <c r="NHO1362" s="84" t="s">
        <v>5399</v>
      </c>
      <c r="NHP1362" s="84">
        <f>SUM(NHP1359:NHP1360)</f>
        <v>1000000</v>
      </c>
      <c r="NHQ1362" s="84">
        <f>SUM(NHQ1359:NHQ1360)</f>
        <v>0</v>
      </c>
      <c r="NHR1362" s="84">
        <f>NHQ1362/NHP1362</f>
        <v>0</v>
      </c>
      <c r="NHS1362" s="84">
        <f>NHP1362-NHQ1362</f>
        <v>1000000</v>
      </c>
      <c r="NHT1362" s="84">
        <f>SUM(NHT1359:NHT1360)</f>
        <v>2000000</v>
      </c>
      <c r="NHU1362" s="84">
        <f>SUM(NHU1359:NHU1360)</f>
        <v>0</v>
      </c>
      <c r="NHV1362" s="84">
        <f>NHU1362/NHT1362</f>
        <v>0</v>
      </c>
      <c r="NHW1362" s="84">
        <f>NHT1362-NHU1362</f>
        <v>2000000</v>
      </c>
      <c r="NHX1362" s="84">
        <f>NHT1362+NHP1362</f>
        <v>3000000</v>
      </c>
      <c r="NIE1362" s="84" t="s">
        <v>5399</v>
      </c>
      <c r="NIF1362" s="84">
        <f>SUM(NIF1359:NIF1360)</f>
        <v>1000000</v>
      </c>
      <c r="NIG1362" s="84">
        <f>SUM(NIG1359:NIG1360)</f>
        <v>0</v>
      </c>
      <c r="NIH1362" s="84">
        <f>NIG1362/NIF1362</f>
        <v>0</v>
      </c>
      <c r="NII1362" s="84">
        <f>NIF1362-NIG1362</f>
        <v>1000000</v>
      </c>
      <c r="NIJ1362" s="84">
        <f>SUM(NIJ1359:NIJ1360)</f>
        <v>2000000</v>
      </c>
      <c r="NIK1362" s="84">
        <f>SUM(NIK1359:NIK1360)</f>
        <v>0</v>
      </c>
      <c r="NIL1362" s="84">
        <f>NIK1362/NIJ1362</f>
        <v>0</v>
      </c>
      <c r="NIM1362" s="84">
        <f>NIJ1362-NIK1362</f>
        <v>2000000</v>
      </c>
      <c r="NIN1362" s="84">
        <f>NIJ1362+NIF1362</f>
        <v>3000000</v>
      </c>
      <c r="NIU1362" s="84" t="s">
        <v>5399</v>
      </c>
      <c r="NIV1362" s="84">
        <f>SUM(NIV1359:NIV1360)</f>
        <v>1000000</v>
      </c>
      <c r="NIW1362" s="84">
        <f>SUM(NIW1359:NIW1360)</f>
        <v>0</v>
      </c>
      <c r="NIX1362" s="84">
        <f>NIW1362/NIV1362</f>
        <v>0</v>
      </c>
      <c r="NIY1362" s="84">
        <f>NIV1362-NIW1362</f>
        <v>1000000</v>
      </c>
      <c r="NIZ1362" s="84">
        <f>SUM(NIZ1359:NIZ1360)</f>
        <v>2000000</v>
      </c>
      <c r="NJA1362" s="84">
        <f>SUM(NJA1359:NJA1360)</f>
        <v>0</v>
      </c>
      <c r="NJB1362" s="84">
        <f>NJA1362/NIZ1362</f>
        <v>0</v>
      </c>
      <c r="NJC1362" s="84">
        <f>NIZ1362-NJA1362</f>
        <v>2000000</v>
      </c>
      <c r="NJD1362" s="84">
        <f>NIZ1362+NIV1362</f>
        <v>3000000</v>
      </c>
      <c r="NJK1362" s="84" t="s">
        <v>5399</v>
      </c>
      <c r="NJL1362" s="84">
        <f>SUM(NJL1359:NJL1360)</f>
        <v>1000000</v>
      </c>
      <c r="NJM1362" s="84">
        <f>SUM(NJM1359:NJM1360)</f>
        <v>0</v>
      </c>
      <c r="NJN1362" s="84">
        <f>NJM1362/NJL1362</f>
        <v>0</v>
      </c>
      <c r="NJO1362" s="84">
        <f>NJL1362-NJM1362</f>
        <v>1000000</v>
      </c>
      <c r="NJP1362" s="84">
        <f>SUM(NJP1359:NJP1360)</f>
        <v>2000000</v>
      </c>
      <c r="NJQ1362" s="84">
        <f>SUM(NJQ1359:NJQ1360)</f>
        <v>0</v>
      </c>
      <c r="NJR1362" s="84">
        <f>NJQ1362/NJP1362</f>
        <v>0</v>
      </c>
      <c r="NJS1362" s="84">
        <f>NJP1362-NJQ1362</f>
        <v>2000000</v>
      </c>
      <c r="NJT1362" s="84">
        <f>NJP1362+NJL1362</f>
        <v>3000000</v>
      </c>
      <c r="NKA1362" s="84" t="s">
        <v>5399</v>
      </c>
      <c r="NKB1362" s="84">
        <f>SUM(NKB1359:NKB1360)</f>
        <v>1000000</v>
      </c>
      <c r="NKC1362" s="84">
        <f>SUM(NKC1359:NKC1360)</f>
        <v>0</v>
      </c>
      <c r="NKD1362" s="84">
        <f>NKC1362/NKB1362</f>
        <v>0</v>
      </c>
      <c r="NKE1362" s="84">
        <f>NKB1362-NKC1362</f>
        <v>1000000</v>
      </c>
      <c r="NKF1362" s="84">
        <f>SUM(NKF1359:NKF1360)</f>
        <v>2000000</v>
      </c>
      <c r="NKG1362" s="84">
        <f>SUM(NKG1359:NKG1360)</f>
        <v>0</v>
      </c>
      <c r="NKH1362" s="84">
        <f>NKG1362/NKF1362</f>
        <v>0</v>
      </c>
      <c r="NKI1362" s="84">
        <f>NKF1362-NKG1362</f>
        <v>2000000</v>
      </c>
      <c r="NKJ1362" s="84">
        <f>NKF1362+NKB1362</f>
        <v>3000000</v>
      </c>
      <c r="NKQ1362" s="84" t="s">
        <v>5399</v>
      </c>
      <c r="NKR1362" s="84">
        <f>SUM(NKR1359:NKR1360)</f>
        <v>1000000</v>
      </c>
      <c r="NKS1362" s="84">
        <f>SUM(NKS1359:NKS1360)</f>
        <v>0</v>
      </c>
      <c r="NKT1362" s="84">
        <f>NKS1362/NKR1362</f>
        <v>0</v>
      </c>
      <c r="NKU1362" s="84">
        <f>NKR1362-NKS1362</f>
        <v>1000000</v>
      </c>
      <c r="NKV1362" s="84">
        <f>SUM(NKV1359:NKV1360)</f>
        <v>2000000</v>
      </c>
      <c r="NKW1362" s="84">
        <f>SUM(NKW1359:NKW1360)</f>
        <v>0</v>
      </c>
      <c r="NKX1362" s="84">
        <f>NKW1362/NKV1362</f>
        <v>0</v>
      </c>
      <c r="NKY1362" s="84">
        <f>NKV1362-NKW1362</f>
        <v>2000000</v>
      </c>
      <c r="NKZ1362" s="84">
        <f>NKV1362+NKR1362</f>
        <v>3000000</v>
      </c>
      <c r="NLG1362" s="84" t="s">
        <v>5399</v>
      </c>
      <c r="NLH1362" s="84">
        <f>SUM(NLH1359:NLH1360)</f>
        <v>1000000</v>
      </c>
      <c r="NLI1362" s="84">
        <f>SUM(NLI1359:NLI1360)</f>
        <v>0</v>
      </c>
      <c r="NLJ1362" s="84">
        <f>NLI1362/NLH1362</f>
        <v>0</v>
      </c>
      <c r="NLK1362" s="84">
        <f>NLH1362-NLI1362</f>
        <v>1000000</v>
      </c>
      <c r="NLL1362" s="84">
        <f>SUM(NLL1359:NLL1360)</f>
        <v>2000000</v>
      </c>
      <c r="NLM1362" s="84">
        <f>SUM(NLM1359:NLM1360)</f>
        <v>0</v>
      </c>
      <c r="NLN1362" s="84">
        <f>NLM1362/NLL1362</f>
        <v>0</v>
      </c>
      <c r="NLO1362" s="84">
        <f>NLL1362-NLM1362</f>
        <v>2000000</v>
      </c>
      <c r="NLP1362" s="84">
        <f>NLL1362+NLH1362</f>
        <v>3000000</v>
      </c>
      <c r="NLW1362" s="84" t="s">
        <v>5399</v>
      </c>
      <c r="NLX1362" s="84">
        <f>SUM(NLX1359:NLX1360)</f>
        <v>1000000</v>
      </c>
      <c r="NLY1362" s="84">
        <f>SUM(NLY1359:NLY1360)</f>
        <v>0</v>
      </c>
      <c r="NLZ1362" s="84">
        <f>NLY1362/NLX1362</f>
        <v>0</v>
      </c>
      <c r="NMA1362" s="84">
        <f>NLX1362-NLY1362</f>
        <v>1000000</v>
      </c>
      <c r="NMB1362" s="84">
        <f>SUM(NMB1359:NMB1360)</f>
        <v>2000000</v>
      </c>
      <c r="NMC1362" s="84">
        <f>SUM(NMC1359:NMC1360)</f>
        <v>0</v>
      </c>
      <c r="NMD1362" s="84">
        <f>NMC1362/NMB1362</f>
        <v>0</v>
      </c>
      <c r="NME1362" s="84">
        <f>NMB1362-NMC1362</f>
        <v>2000000</v>
      </c>
      <c r="NMF1362" s="84">
        <f>NMB1362+NLX1362</f>
        <v>3000000</v>
      </c>
      <c r="NMM1362" s="84" t="s">
        <v>5399</v>
      </c>
      <c r="NMN1362" s="84">
        <f>SUM(NMN1359:NMN1360)</f>
        <v>1000000</v>
      </c>
      <c r="NMO1362" s="84">
        <f>SUM(NMO1359:NMO1360)</f>
        <v>0</v>
      </c>
      <c r="NMP1362" s="84">
        <f>NMO1362/NMN1362</f>
        <v>0</v>
      </c>
      <c r="NMQ1362" s="84">
        <f>NMN1362-NMO1362</f>
        <v>1000000</v>
      </c>
      <c r="NMR1362" s="84">
        <f>SUM(NMR1359:NMR1360)</f>
        <v>2000000</v>
      </c>
      <c r="NMS1362" s="84">
        <f>SUM(NMS1359:NMS1360)</f>
        <v>0</v>
      </c>
      <c r="NMT1362" s="84">
        <f>NMS1362/NMR1362</f>
        <v>0</v>
      </c>
      <c r="NMU1362" s="84">
        <f>NMR1362-NMS1362</f>
        <v>2000000</v>
      </c>
      <c r="NMV1362" s="84">
        <f>NMR1362+NMN1362</f>
        <v>3000000</v>
      </c>
      <c r="NNC1362" s="84" t="s">
        <v>5399</v>
      </c>
      <c r="NND1362" s="84">
        <f>SUM(NND1359:NND1360)</f>
        <v>1000000</v>
      </c>
      <c r="NNE1362" s="84">
        <f>SUM(NNE1359:NNE1360)</f>
        <v>0</v>
      </c>
      <c r="NNF1362" s="84">
        <f>NNE1362/NND1362</f>
        <v>0</v>
      </c>
      <c r="NNG1362" s="84">
        <f>NND1362-NNE1362</f>
        <v>1000000</v>
      </c>
      <c r="NNH1362" s="84">
        <f>SUM(NNH1359:NNH1360)</f>
        <v>2000000</v>
      </c>
      <c r="NNI1362" s="84">
        <f>SUM(NNI1359:NNI1360)</f>
        <v>0</v>
      </c>
      <c r="NNJ1362" s="84">
        <f>NNI1362/NNH1362</f>
        <v>0</v>
      </c>
      <c r="NNK1362" s="84">
        <f>NNH1362-NNI1362</f>
        <v>2000000</v>
      </c>
      <c r="NNL1362" s="84">
        <f>NNH1362+NND1362</f>
        <v>3000000</v>
      </c>
      <c r="NNS1362" s="84" t="s">
        <v>5399</v>
      </c>
      <c r="NNT1362" s="84">
        <f>SUM(NNT1359:NNT1360)</f>
        <v>1000000</v>
      </c>
      <c r="NNU1362" s="84">
        <f>SUM(NNU1359:NNU1360)</f>
        <v>0</v>
      </c>
      <c r="NNV1362" s="84">
        <f>NNU1362/NNT1362</f>
        <v>0</v>
      </c>
      <c r="NNW1362" s="84">
        <f>NNT1362-NNU1362</f>
        <v>1000000</v>
      </c>
      <c r="NNX1362" s="84">
        <f>SUM(NNX1359:NNX1360)</f>
        <v>2000000</v>
      </c>
      <c r="NNY1362" s="84">
        <f>SUM(NNY1359:NNY1360)</f>
        <v>0</v>
      </c>
      <c r="NNZ1362" s="84">
        <f>NNY1362/NNX1362</f>
        <v>0</v>
      </c>
      <c r="NOA1362" s="84">
        <f>NNX1362-NNY1362</f>
        <v>2000000</v>
      </c>
      <c r="NOB1362" s="84">
        <f>NNX1362+NNT1362</f>
        <v>3000000</v>
      </c>
      <c r="NOI1362" s="84" t="s">
        <v>5399</v>
      </c>
      <c r="NOJ1362" s="84">
        <f>SUM(NOJ1359:NOJ1360)</f>
        <v>1000000</v>
      </c>
      <c r="NOK1362" s="84">
        <f>SUM(NOK1359:NOK1360)</f>
        <v>0</v>
      </c>
      <c r="NOL1362" s="84">
        <f>NOK1362/NOJ1362</f>
        <v>0</v>
      </c>
      <c r="NOM1362" s="84">
        <f>NOJ1362-NOK1362</f>
        <v>1000000</v>
      </c>
      <c r="NON1362" s="84">
        <f>SUM(NON1359:NON1360)</f>
        <v>2000000</v>
      </c>
      <c r="NOO1362" s="84">
        <f>SUM(NOO1359:NOO1360)</f>
        <v>0</v>
      </c>
      <c r="NOP1362" s="84">
        <f>NOO1362/NON1362</f>
        <v>0</v>
      </c>
      <c r="NOQ1362" s="84">
        <f>NON1362-NOO1362</f>
        <v>2000000</v>
      </c>
      <c r="NOR1362" s="84">
        <f>NON1362+NOJ1362</f>
        <v>3000000</v>
      </c>
      <c r="NOY1362" s="84" t="s">
        <v>5399</v>
      </c>
      <c r="NOZ1362" s="84">
        <f>SUM(NOZ1359:NOZ1360)</f>
        <v>1000000</v>
      </c>
      <c r="NPA1362" s="84">
        <f>SUM(NPA1359:NPA1360)</f>
        <v>0</v>
      </c>
      <c r="NPB1362" s="84">
        <f>NPA1362/NOZ1362</f>
        <v>0</v>
      </c>
      <c r="NPC1362" s="84">
        <f>NOZ1362-NPA1362</f>
        <v>1000000</v>
      </c>
      <c r="NPD1362" s="84">
        <f>SUM(NPD1359:NPD1360)</f>
        <v>2000000</v>
      </c>
      <c r="NPE1362" s="84">
        <f>SUM(NPE1359:NPE1360)</f>
        <v>0</v>
      </c>
      <c r="NPF1362" s="84">
        <f>NPE1362/NPD1362</f>
        <v>0</v>
      </c>
      <c r="NPG1362" s="84">
        <f>NPD1362-NPE1362</f>
        <v>2000000</v>
      </c>
      <c r="NPH1362" s="84">
        <f>NPD1362+NOZ1362</f>
        <v>3000000</v>
      </c>
      <c r="NPO1362" s="84" t="s">
        <v>5399</v>
      </c>
      <c r="NPP1362" s="84">
        <f>SUM(NPP1359:NPP1360)</f>
        <v>1000000</v>
      </c>
      <c r="NPQ1362" s="84">
        <f>SUM(NPQ1359:NPQ1360)</f>
        <v>0</v>
      </c>
      <c r="NPR1362" s="84">
        <f>NPQ1362/NPP1362</f>
        <v>0</v>
      </c>
      <c r="NPS1362" s="84">
        <f>NPP1362-NPQ1362</f>
        <v>1000000</v>
      </c>
      <c r="NPT1362" s="84">
        <f>SUM(NPT1359:NPT1360)</f>
        <v>2000000</v>
      </c>
      <c r="NPU1362" s="84">
        <f>SUM(NPU1359:NPU1360)</f>
        <v>0</v>
      </c>
      <c r="NPV1362" s="84">
        <f>NPU1362/NPT1362</f>
        <v>0</v>
      </c>
      <c r="NPW1362" s="84">
        <f>NPT1362-NPU1362</f>
        <v>2000000</v>
      </c>
      <c r="NPX1362" s="84">
        <f>NPT1362+NPP1362</f>
        <v>3000000</v>
      </c>
      <c r="NQE1362" s="84" t="s">
        <v>5399</v>
      </c>
      <c r="NQF1362" s="84">
        <f>SUM(NQF1359:NQF1360)</f>
        <v>1000000</v>
      </c>
      <c r="NQG1362" s="84">
        <f>SUM(NQG1359:NQG1360)</f>
        <v>0</v>
      </c>
      <c r="NQH1362" s="84">
        <f>NQG1362/NQF1362</f>
        <v>0</v>
      </c>
      <c r="NQI1362" s="84">
        <f>NQF1362-NQG1362</f>
        <v>1000000</v>
      </c>
      <c r="NQJ1362" s="84">
        <f>SUM(NQJ1359:NQJ1360)</f>
        <v>2000000</v>
      </c>
      <c r="NQK1362" s="84">
        <f>SUM(NQK1359:NQK1360)</f>
        <v>0</v>
      </c>
      <c r="NQL1362" s="84">
        <f>NQK1362/NQJ1362</f>
        <v>0</v>
      </c>
      <c r="NQM1362" s="84">
        <f>NQJ1362-NQK1362</f>
        <v>2000000</v>
      </c>
      <c r="NQN1362" s="84">
        <f>NQJ1362+NQF1362</f>
        <v>3000000</v>
      </c>
      <c r="NQU1362" s="84" t="s">
        <v>5399</v>
      </c>
      <c r="NQV1362" s="84">
        <f>SUM(NQV1359:NQV1360)</f>
        <v>1000000</v>
      </c>
      <c r="NQW1362" s="84">
        <f>SUM(NQW1359:NQW1360)</f>
        <v>0</v>
      </c>
      <c r="NQX1362" s="84">
        <f>NQW1362/NQV1362</f>
        <v>0</v>
      </c>
      <c r="NQY1362" s="84">
        <f>NQV1362-NQW1362</f>
        <v>1000000</v>
      </c>
      <c r="NQZ1362" s="84">
        <f>SUM(NQZ1359:NQZ1360)</f>
        <v>2000000</v>
      </c>
      <c r="NRA1362" s="84">
        <f>SUM(NRA1359:NRA1360)</f>
        <v>0</v>
      </c>
      <c r="NRB1362" s="84">
        <f>NRA1362/NQZ1362</f>
        <v>0</v>
      </c>
      <c r="NRC1362" s="84">
        <f>NQZ1362-NRA1362</f>
        <v>2000000</v>
      </c>
      <c r="NRD1362" s="84">
        <f>NQZ1362+NQV1362</f>
        <v>3000000</v>
      </c>
      <c r="NRK1362" s="84" t="s">
        <v>5399</v>
      </c>
      <c r="NRL1362" s="84">
        <f>SUM(NRL1359:NRL1360)</f>
        <v>1000000</v>
      </c>
      <c r="NRM1362" s="84">
        <f>SUM(NRM1359:NRM1360)</f>
        <v>0</v>
      </c>
      <c r="NRN1362" s="84">
        <f>NRM1362/NRL1362</f>
        <v>0</v>
      </c>
      <c r="NRO1362" s="84">
        <f>NRL1362-NRM1362</f>
        <v>1000000</v>
      </c>
      <c r="NRP1362" s="84">
        <f>SUM(NRP1359:NRP1360)</f>
        <v>2000000</v>
      </c>
      <c r="NRQ1362" s="84">
        <f>SUM(NRQ1359:NRQ1360)</f>
        <v>0</v>
      </c>
      <c r="NRR1362" s="84">
        <f>NRQ1362/NRP1362</f>
        <v>0</v>
      </c>
      <c r="NRS1362" s="84">
        <f>NRP1362-NRQ1362</f>
        <v>2000000</v>
      </c>
      <c r="NRT1362" s="84">
        <f>NRP1362+NRL1362</f>
        <v>3000000</v>
      </c>
      <c r="NSA1362" s="84" t="s">
        <v>5399</v>
      </c>
      <c r="NSB1362" s="84">
        <f>SUM(NSB1359:NSB1360)</f>
        <v>1000000</v>
      </c>
      <c r="NSC1362" s="84">
        <f>SUM(NSC1359:NSC1360)</f>
        <v>0</v>
      </c>
      <c r="NSD1362" s="84">
        <f>NSC1362/NSB1362</f>
        <v>0</v>
      </c>
      <c r="NSE1362" s="84">
        <f>NSB1362-NSC1362</f>
        <v>1000000</v>
      </c>
      <c r="NSF1362" s="84">
        <f>SUM(NSF1359:NSF1360)</f>
        <v>2000000</v>
      </c>
      <c r="NSG1362" s="84">
        <f>SUM(NSG1359:NSG1360)</f>
        <v>0</v>
      </c>
      <c r="NSH1362" s="84">
        <f>NSG1362/NSF1362</f>
        <v>0</v>
      </c>
      <c r="NSI1362" s="84">
        <f>NSF1362-NSG1362</f>
        <v>2000000</v>
      </c>
      <c r="NSJ1362" s="84">
        <f>NSF1362+NSB1362</f>
        <v>3000000</v>
      </c>
      <c r="NSQ1362" s="84" t="s">
        <v>5399</v>
      </c>
      <c r="NSR1362" s="84">
        <f>SUM(NSR1359:NSR1360)</f>
        <v>1000000</v>
      </c>
      <c r="NSS1362" s="84">
        <f>SUM(NSS1359:NSS1360)</f>
        <v>0</v>
      </c>
      <c r="NST1362" s="84">
        <f>NSS1362/NSR1362</f>
        <v>0</v>
      </c>
      <c r="NSU1362" s="84">
        <f>NSR1362-NSS1362</f>
        <v>1000000</v>
      </c>
      <c r="NSV1362" s="84">
        <f>SUM(NSV1359:NSV1360)</f>
        <v>2000000</v>
      </c>
      <c r="NSW1362" s="84">
        <f>SUM(NSW1359:NSW1360)</f>
        <v>0</v>
      </c>
      <c r="NSX1362" s="84">
        <f>NSW1362/NSV1362</f>
        <v>0</v>
      </c>
      <c r="NSY1362" s="84">
        <f>NSV1362-NSW1362</f>
        <v>2000000</v>
      </c>
      <c r="NSZ1362" s="84">
        <f>NSV1362+NSR1362</f>
        <v>3000000</v>
      </c>
      <c r="NTG1362" s="84" t="s">
        <v>5399</v>
      </c>
      <c r="NTH1362" s="84">
        <f>SUM(NTH1359:NTH1360)</f>
        <v>1000000</v>
      </c>
      <c r="NTI1362" s="84">
        <f>SUM(NTI1359:NTI1360)</f>
        <v>0</v>
      </c>
      <c r="NTJ1362" s="84">
        <f>NTI1362/NTH1362</f>
        <v>0</v>
      </c>
      <c r="NTK1362" s="84">
        <f>NTH1362-NTI1362</f>
        <v>1000000</v>
      </c>
      <c r="NTL1362" s="84">
        <f>SUM(NTL1359:NTL1360)</f>
        <v>2000000</v>
      </c>
      <c r="NTM1362" s="84">
        <f>SUM(NTM1359:NTM1360)</f>
        <v>0</v>
      </c>
      <c r="NTN1362" s="84">
        <f>NTM1362/NTL1362</f>
        <v>0</v>
      </c>
      <c r="NTO1362" s="84">
        <f>NTL1362-NTM1362</f>
        <v>2000000</v>
      </c>
      <c r="NTP1362" s="84">
        <f>NTL1362+NTH1362</f>
        <v>3000000</v>
      </c>
      <c r="NTW1362" s="84" t="s">
        <v>5399</v>
      </c>
      <c r="NTX1362" s="84">
        <f>SUM(NTX1359:NTX1360)</f>
        <v>1000000</v>
      </c>
      <c r="NTY1362" s="84">
        <f>SUM(NTY1359:NTY1360)</f>
        <v>0</v>
      </c>
      <c r="NTZ1362" s="84">
        <f>NTY1362/NTX1362</f>
        <v>0</v>
      </c>
      <c r="NUA1362" s="84">
        <f>NTX1362-NTY1362</f>
        <v>1000000</v>
      </c>
      <c r="NUB1362" s="84">
        <f>SUM(NUB1359:NUB1360)</f>
        <v>2000000</v>
      </c>
      <c r="NUC1362" s="84">
        <f>SUM(NUC1359:NUC1360)</f>
        <v>0</v>
      </c>
      <c r="NUD1362" s="84">
        <f>NUC1362/NUB1362</f>
        <v>0</v>
      </c>
      <c r="NUE1362" s="84">
        <f>NUB1362-NUC1362</f>
        <v>2000000</v>
      </c>
      <c r="NUF1362" s="84">
        <f>NUB1362+NTX1362</f>
        <v>3000000</v>
      </c>
      <c r="NUM1362" s="84" t="s">
        <v>5399</v>
      </c>
      <c r="NUN1362" s="84">
        <f>SUM(NUN1359:NUN1360)</f>
        <v>1000000</v>
      </c>
      <c r="NUO1362" s="84">
        <f>SUM(NUO1359:NUO1360)</f>
        <v>0</v>
      </c>
      <c r="NUP1362" s="84">
        <f>NUO1362/NUN1362</f>
        <v>0</v>
      </c>
      <c r="NUQ1362" s="84">
        <f>NUN1362-NUO1362</f>
        <v>1000000</v>
      </c>
      <c r="NUR1362" s="84">
        <f>SUM(NUR1359:NUR1360)</f>
        <v>2000000</v>
      </c>
      <c r="NUS1362" s="84">
        <f>SUM(NUS1359:NUS1360)</f>
        <v>0</v>
      </c>
      <c r="NUT1362" s="84">
        <f>NUS1362/NUR1362</f>
        <v>0</v>
      </c>
      <c r="NUU1362" s="84">
        <f>NUR1362-NUS1362</f>
        <v>2000000</v>
      </c>
      <c r="NUV1362" s="84">
        <f>NUR1362+NUN1362</f>
        <v>3000000</v>
      </c>
      <c r="NVC1362" s="84" t="s">
        <v>5399</v>
      </c>
      <c r="NVD1362" s="84">
        <f>SUM(NVD1359:NVD1360)</f>
        <v>1000000</v>
      </c>
      <c r="NVE1362" s="84">
        <f>SUM(NVE1359:NVE1360)</f>
        <v>0</v>
      </c>
      <c r="NVF1362" s="84">
        <f>NVE1362/NVD1362</f>
        <v>0</v>
      </c>
      <c r="NVG1362" s="84">
        <f>NVD1362-NVE1362</f>
        <v>1000000</v>
      </c>
      <c r="NVH1362" s="84">
        <f>SUM(NVH1359:NVH1360)</f>
        <v>2000000</v>
      </c>
      <c r="NVI1362" s="84">
        <f>SUM(NVI1359:NVI1360)</f>
        <v>0</v>
      </c>
      <c r="NVJ1362" s="84">
        <f>NVI1362/NVH1362</f>
        <v>0</v>
      </c>
      <c r="NVK1362" s="84">
        <f>NVH1362-NVI1362</f>
        <v>2000000</v>
      </c>
      <c r="NVL1362" s="84">
        <f>NVH1362+NVD1362</f>
        <v>3000000</v>
      </c>
      <c r="NVS1362" s="84" t="s">
        <v>5399</v>
      </c>
      <c r="NVT1362" s="84">
        <f>SUM(NVT1359:NVT1360)</f>
        <v>1000000</v>
      </c>
      <c r="NVU1362" s="84">
        <f>SUM(NVU1359:NVU1360)</f>
        <v>0</v>
      </c>
      <c r="NVV1362" s="84">
        <f>NVU1362/NVT1362</f>
        <v>0</v>
      </c>
      <c r="NVW1362" s="84">
        <f>NVT1362-NVU1362</f>
        <v>1000000</v>
      </c>
      <c r="NVX1362" s="84">
        <f>SUM(NVX1359:NVX1360)</f>
        <v>2000000</v>
      </c>
      <c r="NVY1362" s="84">
        <f>SUM(NVY1359:NVY1360)</f>
        <v>0</v>
      </c>
      <c r="NVZ1362" s="84">
        <f>NVY1362/NVX1362</f>
        <v>0</v>
      </c>
      <c r="NWA1362" s="84">
        <f>NVX1362-NVY1362</f>
        <v>2000000</v>
      </c>
      <c r="NWB1362" s="84">
        <f>NVX1362+NVT1362</f>
        <v>3000000</v>
      </c>
      <c r="NWI1362" s="84" t="s">
        <v>5399</v>
      </c>
      <c r="NWJ1362" s="84">
        <f>SUM(NWJ1359:NWJ1360)</f>
        <v>1000000</v>
      </c>
      <c r="NWK1362" s="84">
        <f>SUM(NWK1359:NWK1360)</f>
        <v>0</v>
      </c>
      <c r="NWL1362" s="84">
        <f>NWK1362/NWJ1362</f>
        <v>0</v>
      </c>
      <c r="NWM1362" s="84">
        <f>NWJ1362-NWK1362</f>
        <v>1000000</v>
      </c>
      <c r="NWN1362" s="84">
        <f>SUM(NWN1359:NWN1360)</f>
        <v>2000000</v>
      </c>
      <c r="NWO1362" s="84">
        <f>SUM(NWO1359:NWO1360)</f>
        <v>0</v>
      </c>
      <c r="NWP1362" s="84">
        <f>NWO1362/NWN1362</f>
        <v>0</v>
      </c>
      <c r="NWQ1362" s="84">
        <f>NWN1362-NWO1362</f>
        <v>2000000</v>
      </c>
      <c r="NWR1362" s="84">
        <f>NWN1362+NWJ1362</f>
        <v>3000000</v>
      </c>
      <c r="NWY1362" s="84" t="s">
        <v>5399</v>
      </c>
      <c r="NWZ1362" s="84">
        <f>SUM(NWZ1359:NWZ1360)</f>
        <v>1000000</v>
      </c>
      <c r="NXA1362" s="84">
        <f>SUM(NXA1359:NXA1360)</f>
        <v>0</v>
      </c>
      <c r="NXB1362" s="84">
        <f>NXA1362/NWZ1362</f>
        <v>0</v>
      </c>
      <c r="NXC1362" s="84">
        <f>NWZ1362-NXA1362</f>
        <v>1000000</v>
      </c>
      <c r="NXD1362" s="84">
        <f>SUM(NXD1359:NXD1360)</f>
        <v>2000000</v>
      </c>
      <c r="NXE1362" s="84">
        <f>SUM(NXE1359:NXE1360)</f>
        <v>0</v>
      </c>
      <c r="NXF1362" s="84">
        <f>NXE1362/NXD1362</f>
        <v>0</v>
      </c>
      <c r="NXG1362" s="84">
        <f>NXD1362-NXE1362</f>
        <v>2000000</v>
      </c>
      <c r="NXH1362" s="84">
        <f>NXD1362+NWZ1362</f>
        <v>3000000</v>
      </c>
      <c r="NXO1362" s="84" t="s">
        <v>5399</v>
      </c>
      <c r="NXP1362" s="84">
        <f>SUM(NXP1359:NXP1360)</f>
        <v>1000000</v>
      </c>
      <c r="NXQ1362" s="84">
        <f>SUM(NXQ1359:NXQ1360)</f>
        <v>0</v>
      </c>
      <c r="NXR1362" s="84">
        <f>NXQ1362/NXP1362</f>
        <v>0</v>
      </c>
      <c r="NXS1362" s="84">
        <f>NXP1362-NXQ1362</f>
        <v>1000000</v>
      </c>
      <c r="NXT1362" s="84">
        <f>SUM(NXT1359:NXT1360)</f>
        <v>2000000</v>
      </c>
      <c r="NXU1362" s="84">
        <f>SUM(NXU1359:NXU1360)</f>
        <v>0</v>
      </c>
      <c r="NXV1362" s="84">
        <f>NXU1362/NXT1362</f>
        <v>0</v>
      </c>
      <c r="NXW1362" s="84">
        <f>NXT1362-NXU1362</f>
        <v>2000000</v>
      </c>
      <c r="NXX1362" s="84">
        <f>NXT1362+NXP1362</f>
        <v>3000000</v>
      </c>
      <c r="NYE1362" s="84" t="s">
        <v>5399</v>
      </c>
      <c r="NYF1362" s="84">
        <f>SUM(NYF1359:NYF1360)</f>
        <v>1000000</v>
      </c>
      <c r="NYG1362" s="84">
        <f>SUM(NYG1359:NYG1360)</f>
        <v>0</v>
      </c>
      <c r="NYH1362" s="84">
        <f>NYG1362/NYF1362</f>
        <v>0</v>
      </c>
      <c r="NYI1362" s="84">
        <f>NYF1362-NYG1362</f>
        <v>1000000</v>
      </c>
      <c r="NYJ1362" s="84">
        <f>SUM(NYJ1359:NYJ1360)</f>
        <v>2000000</v>
      </c>
      <c r="NYK1362" s="84">
        <f>SUM(NYK1359:NYK1360)</f>
        <v>0</v>
      </c>
      <c r="NYL1362" s="84">
        <f>NYK1362/NYJ1362</f>
        <v>0</v>
      </c>
      <c r="NYM1362" s="84">
        <f>NYJ1362-NYK1362</f>
        <v>2000000</v>
      </c>
      <c r="NYN1362" s="84">
        <f>NYJ1362+NYF1362</f>
        <v>3000000</v>
      </c>
      <c r="NYU1362" s="84" t="s">
        <v>5399</v>
      </c>
      <c r="NYV1362" s="84">
        <f>SUM(NYV1359:NYV1360)</f>
        <v>1000000</v>
      </c>
      <c r="NYW1362" s="84">
        <f>SUM(NYW1359:NYW1360)</f>
        <v>0</v>
      </c>
      <c r="NYX1362" s="84">
        <f>NYW1362/NYV1362</f>
        <v>0</v>
      </c>
      <c r="NYY1362" s="84">
        <f>NYV1362-NYW1362</f>
        <v>1000000</v>
      </c>
      <c r="NYZ1362" s="84">
        <f>SUM(NYZ1359:NYZ1360)</f>
        <v>2000000</v>
      </c>
      <c r="NZA1362" s="84">
        <f>SUM(NZA1359:NZA1360)</f>
        <v>0</v>
      </c>
      <c r="NZB1362" s="84">
        <f>NZA1362/NYZ1362</f>
        <v>0</v>
      </c>
      <c r="NZC1362" s="84">
        <f>NYZ1362-NZA1362</f>
        <v>2000000</v>
      </c>
      <c r="NZD1362" s="84">
        <f>NYZ1362+NYV1362</f>
        <v>3000000</v>
      </c>
      <c r="NZK1362" s="84" t="s">
        <v>5399</v>
      </c>
      <c r="NZL1362" s="84">
        <f>SUM(NZL1359:NZL1360)</f>
        <v>1000000</v>
      </c>
      <c r="NZM1362" s="84">
        <f>SUM(NZM1359:NZM1360)</f>
        <v>0</v>
      </c>
      <c r="NZN1362" s="84">
        <f>NZM1362/NZL1362</f>
        <v>0</v>
      </c>
      <c r="NZO1362" s="84">
        <f>NZL1362-NZM1362</f>
        <v>1000000</v>
      </c>
      <c r="NZP1362" s="84">
        <f>SUM(NZP1359:NZP1360)</f>
        <v>2000000</v>
      </c>
      <c r="NZQ1362" s="84">
        <f>SUM(NZQ1359:NZQ1360)</f>
        <v>0</v>
      </c>
      <c r="NZR1362" s="84">
        <f>NZQ1362/NZP1362</f>
        <v>0</v>
      </c>
      <c r="NZS1362" s="84">
        <f>NZP1362-NZQ1362</f>
        <v>2000000</v>
      </c>
      <c r="NZT1362" s="84">
        <f>NZP1362+NZL1362</f>
        <v>3000000</v>
      </c>
      <c r="OAA1362" s="84" t="s">
        <v>5399</v>
      </c>
      <c r="OAB1362" s="84">
        <f>SUM(OAB1359:OAB1360)</f>
        <v>1000000</v>
      </c>
      <c r="OAC1362" s="84">
        <f>SUM(OAC1359:OAC1360)</f>
        <v>0</v>
      </c>
      <c r="OAD1362" s="84">
        <f>OAC1362/OAB1362</f>
        <v>0</v>
      </c>
      <c r="OAE1362" s="84">
        <f>OAB1362-OAC1362</f>
        <v>1000000</v>
      </c>
      <c r="OAF1362" s="84">
        <f>SUM(OAF1359:OAF1360)</f>
        <v>2000000</v>
      </c>
      <c r="OAG1362" s="84">
        <f>SUM(OAG1359:OAG1360)</f>
        <v>0</v>
      </c>
      <c r="OAH1362" s="84">
        <f>OAG1362/OAF1362</f>
        <v>0</v>
      </c>
      <c r="OAI1362" s="84">
        <f>OAF1362-OAG1362</f>
        <v>2000000</v>
      </c>
      <c r="OAJ1362" s="84">
        <f>OAF1362+OAB1362</f>
        <v>3000000</v>
      </c>
      <c r="OAQ1362" s="84" t="s">
        <v>5399</v>
      </c>
      <c r="OAR1362" s="84">
        <f>SUM(OAR1359:OAR1360)</f>
        <v>1000000</v>
      </c>
      <c r="OAS1362" s="84">
        <f>SUM(OAS1359:OAS1360)</f>
        <v>0</v>
      </c>
      <c r="OAT1362" s="84">
        <f>OAS1362/OAR1362</f>
        <v>0</v>
      </c>
      <c r="OAU1362" s="84">
        <f>OAR1362-OAS1362</f>
        <v>1000000</v>
      </c>
      <c r="OAV1362" s="84">
        <f>SUM(OAV1359:OAV1360)</f>
        <v>2000000</v>
      </c>
      <c r="OAW1362" s="84">
        <f>SUM(OAW1359:OAW1360)</f>
        <v>0</v>
      </c>
      <c r="OAX1362" s="84">
        <f>OAW1362/OAV1362</f>
        <v>0</v>
      </c>
      <c r="OAY1362" s="84">
        <f>OAV1362-OAW1362</f>
        <v>2000000</v>
      </c>
      <c r="OAZ1362" s="84">
        <f>OAV1362+OAR1362</f>
        <v>3000000</v>
      </c>
      <c r="OBG1362" s="84" t="s">
        <v>5399</v>
      </c>
      <c r="OBH1362" s="84">
        <f>SUM(OBH1359:OBH1360)</f>
        <v>1000000</v>
      </c>
      <c r="OBI1362" s="84">
        <f>SUM(OBI1359:OBI1360)</f>
        <v>0</v>
      </c>
      <c r="OBJ1362" s="84">
        <f>OBI1362/OBH1362</f>
        <v>0</v>
      </c>
      <c r="OBK1362" s="84">
        <f>OBH1362-OBI1362</f>
        <v>1000000</v>
      </c>
      <c r="OBL1362" s="84">
        <f>SUM(OBL1359:OBL1360)</f>
        <v>2000000</v>
      </c>
      <c r="OBM1362" s="84">
        <f>SUM(OBM1359:OBM1360)</f>
        <v>0</v>
      </c>
      <c r="OBN1362" s="84">
        <f>OBM1362/OBL1362</f>
        <v>0</v>
      </c>
      <c r="OBO1362" s="84">
        <f>OBL1362-OBM1362</f>
        <v>2000000</v>
      </c>
      <c r="OBP1362" s="84">
        <f>OBL1362+OBH1362</f>
        <v>3000000</v>
      </c>
      <c r="OBW1362" s="84" t="s">
        <v>5399</v>
      </c>
      <c r="OBX1362" s="84">
        <f>SUM(OBX1359:OBX1360)</f>
        <v>1000000</v>
      </c>
      <c r="OBY1362" s="84">
        <f>SUM(OBY1359:OBY1360)</f>
        <v>0</v>
      </c>
      <c r="OBZ1362" s="84">
        <f>OBY1362/OBX1362</f>
        <v>0</v>
      </c>
      <c r="OCA1362" s="84">
        <f>OBX1362-OBY1362</f>
        <v>1000000</v>
      </c>
      <c r="OCB1362" s="84">
        <f>SUM(OCB1359:OCB1360)</f>
        <v>2000000</v>
      </c>
      <c r="OCC1362" s="84">
        <f>SUM(OCC1359:OCC1360)</f>
        <v>0</v>
      </c>
      <c r="OCD1362" s="84">
        <f>OCC1362/OCB1362</f>
        <v>0</v>
      </c>
      <c r="OCE1362" s="84">
        <f>OCB1362-OCC1362</f>
        <v>2000000</v>
      </c>
      <c r="OCF1362" s="84">
        <f>OCB1362+OBX1362</f>
        <v>3000000</v>
      </c>
      <c r="OCM1362" s="84" t="s">
        <v>5399</v>
      </c>
      <c r="OCN1362" s="84">
        <f>SUM(OCN1359:OCN1360)</f>
        <v>1000000</v>
      </c>
      <c r="OCO1362" s="84">
        <f>SUM(OCO1359:OCO1360)</f>
        <v>0</v>
      </c>
      <c r="OCP1362" s="84">
        <f>OCO1362/OCN1362</f>
        <v>0</v>
      </c>
      <c r="OCQ1362" s="84">
        <f>OCN1362-OCO1362</f>
        <v>1000000</v>
      </c>
      <c r="OCR1362" s="84">
        <f>SUM(OCR1359:OCR1360)</f>
        <v>2000000</v>
      </c>
      <c r="OCS1362" s="84">
        <f>SUM(OCS1359:OCS1360)</f>
        <v>0</v>
      </c>
      <c r="OCT1362" s="84">
        <f>OCS1362/OCR1362</f>
        <v>0</v>
      </c>
      <c r="OCU1362" s="84">
        <f>OCR1362-OCS1362</f>
        <v>2000000</v>
      </c>
      <c r="OCV1362" s="84">
        <f>OCR1362+OCN1362</f>
        <v>3000000</v>
      </c>
      <c r="ODC1362" s="84" t="s">
        <v>5399</v>
      </c>
      <c r="ODD1362" s="84">
        <f>SUM(ODD1359:ODD1360)</f>
        <v>1000000</v>
      </c>
      <c r="ODE1362" s="84">
        <f>SUM(ODE1359:ODE1360)</f>
        <v>0</v>
      </c>
      <c r="ODF1362" s="84">
        <f>ODE1362/ODD1362</f>
        <v>0</v>
      </c>
      <c r="ODG1362" s="84">
        <f>ODD1362-ODE1362</f>
        <v>1000000</v>
      </c>
      <c r="ODH1362" s="84">
        <f>SUM(ODH1359:ODH1360)</f>
        <v>2000000</v>
      </c>
      <c r="ODI1362" s="84">
        <f>SUM(ODI1359:ODI1360)</f>
        <v>0</v>
      </c>
      <c r="ODJ1362" s="84">
        <f>ODI1362/ODH1362</f>
        <v>0</v>
      </c>
      <c r="ODK1362" s="84">
        <f>ODH1362-ODI1362</f>
        <v>2000000</v>
      </c>
      <c r="ODL1362" s="84">
        <f>ODH1362+ODD1362</f>
        <v>3000000</v>
      </c>
      <c r="ODS1362" s="84" t="s">
        <v>5399</v>
      </c>
      <c r="ODT1362" s="84">
        <f>SUM(ODT1359:ODT1360)</f>
        <v>1000000</v>
      </c>
      <c r="ODU1362" s="84">
        <f>SUM(ODU1359:ODU1360)</f>
        <v>0</v>
      </c>
      <c r="ODV1362" s="84">
        <f>ODU1362/ODT1362</f>
        <v>0</v>
      </c>
      <c r="ODW1362" s="84">
        <f>ODT1362-ODU1362</f>
        <v>1000000</v>
      </c>
      <c r="ODX1362" s="84">
        <f>SUM(ODX1359:ODX1360)</f>
        <v>2000000</v>
      </c>
      <c r="ODY1362" s="84">
        <f>SUM(ODY1359:ODY1360)</f>
        <v>0</v>
      </c>
      <c r="ODZ1362" s="84">
        <f>ODY1362/ODX1362</f>
        <v>0</v>
      </c>
      <c r="OEA1362" s="84">
        <f>ODX1362-ODY1362</f>
        <v>2000000</v>
      </c>
      <c r="OEB1362" s="84">
        <f>ODX1362+ODT1362</f>
        <v>3000000</v>
      </c>
      <c r="OEI1362" s="84" t="s">
        <v>5399</v>
      </c>
      <c r="OEJ1362" s="84">
        <f>SUM(OEJ1359:OEJ1360)</f>
        <v>1000000</v>
      </c>
      <c r="OEK1362" s="84">
        <f>SUM(OEK1359:OEK1360)</f>
        <v>0</v>
      </c>
      <c r="OEL1362" s="84">
        <f>OEK1362/OEJ1362</f>
        <v>0</v>
      </c>
      <c r="OEM1362" s="84">
        <f>OEJ1362-OEK1362</f>
        <v>1000000</v>
      </c>
      <c r="OEN1362" s="84">
        <f>SUM(OEN1359:OEN1360)</f>
        <v>2000000</v>
      </c>
      <c r="OEO1362" s="84">
        <f>SUM(OEO1359:OEO1360)</f>
        <v>0</v>
      </c>
      <c r="OEP1362" s="84">
        <f>OEO1362/OEN1362</f>
        <v>0</v>
      </c>
      <c r="OEQ1362" s="84">
        <f>OEN1362-OEO1362</f>
        <v>2000000</v>
      </c>
      <c r="OER1362" s="84">
        <f>OEN1362+OEJ1362</f>
        <v>3000000</v>
      </c>
      <c r="OEY1362" s="84" t="s">
        <v>5399</v>
      </c>
      <c r="OEZ1362" s="84">
        <f>SUM(OEZ1359:OEZ1360)</f>
        <v>1000000</v>
      </c>
      <c r="OFA1362" s="84">
        <f>SUM(OFA1359:OFA1360)</f>
        <v>0</v>
      </c>
      <c r="OFB1362" s="84">
        <f>OFA1362/OEZ1362</f>
        <v>0</v>
      </c>
      <c r="OFC1362" s="84">
        <f>OEZ1362-OFA1362</f>
        <v>1000000</v>
      </c>
      <c r="OFD1362" s="84">
        <f>SUM(OFD1359:OFD1360)</f>
        <v>2000000</v>
      </c>
      <c r="OFE1362" s="84">
        <f>SUM(OFE1359:OFE1360)</f>
        <v>0</v>
      </c>
      <c r="OFF1362" s="84">
        <f>OFE1362/OFD1362</f>
        <v>0</v>
      </c>
      <c r="OFG1362" s="84">
        <f>OFD1362-OFE1362</f>
        <v>2000000</v>
      </c>
      <c r="OFH1362" s="84">
        <f>OFD1362+OEZ1362</f>
        <v>3000000</v>
      </c>
      <c r="OFO1362" s="84" t="s">
        <v>5399</v>
      </c>
      <c r="OFP1362" s="84">
        <f>SUM(OFP1359:OFP1360)</f>
        <v>1000000</v>
      </c>
      <c r="OFQ1362" s="84">
        <f>SUM(OFQ1359:OFQ1360)</f>
        <v>0</v>
      </c>
      <c r="OFR1362" s="84">
        <f>OFQ1362/OFP1362</f>
        <v>0</v>
      </c>
      <c r="OFS1362" s="84">
        <f>OFP1362-OFQ1362</f>
        <v>1000000</v>
      </c>
      <c r="OFT1362" s="84">
        <f>SUM(OFT1359:OFT1360)</f>
        <v>2000000</v>
      </c>
      <c r="OFU1362" s="84">
        <f>SUM(OFU1359:OFU1360)</f>
        <v>0</v>
      </c>
      <c r="OFV1362" s="84">
        <f>OFU1362/OFT1362</f>
        <v>0</v>
      </c>
      <c r="OFW1362" s="84">
        <f>OFT1362-OFU1362</f>
        <v>2000000</v>
      </c>
      <c r="OFX1362" s="84">
        <f>OFT1362+OFP1362</f>
        <v>3000000</v>
      </c>
      <c r="OGE1362" s="84" t="s">
        <v>5399</v>
      </c>
      <c r="OGF1362" s="84">
        <f>SUM(OGF1359:OGF1360)</f>
        <v>1000000</v>
      </c>
      <c r="OGG1362" s="84">
        <f>SUM(OGG1359:OGG1360)</f>
        <v>0</v>
      </c>
      <c r="OGH1362" s="84">
        <f>OGG1362/OGF1362</f>
        <v>0</v>
      </c>
      <c r="OGI1362" s="84">
        <f>OGF1362-OGG1362</f>
        <v>1000000</v>
      </c>
      <c r="OGJ1362" s="84">
        <f>SUM(OGJ1359:OGJ1360)</f>
        <v>2000000</v>
      </c>
      <c r="OGK1362" s="84">
        <f>SUM(OGK1359:OGK1360)</f>
        <v>0</v>
      </c>
      <c r="OGL1362" s="84">
        <f>OGK1362/OGJ1362</f>
        <v>0</v>
      </c>
      <c r="OGM1362" s="84">
        <f>OGJ1362-OGK1362</f>
        <v>2000000</v>
      </c>
      <c r="OGN1362" s="84">
        <f>OGJ1362+OGF1362</f>
        <v>3000000</v>
      </c>
      <c r="OGU1362" s="84" t="s">
        <v>5399</v>
      </c>
      <c r="OGV1362" s="84">
        <f>SUM(OGV1359:OGV1360)</f>
        <v>1000000</v>
      </c>
      <c r="OGW1362" s="84">
        <f>SUM(OGW1359:OGW1360)</f>
        <v>0</v>
      </c>
      <c r="OGX1362" s="84">
        <f>OGW1362/OGV1362</f>
        <v>0</v>
      </c>
      <c r="OGY1362" s="84">
        <f>OGV1362-OGW1362</f>
        <v>1000000</v>
      </c>
      <c r="OGZ1362" s="84">
        <f>SUM(OGZ1359:OGZ1360)</f>
        <v>2000000</v>
      </c>
      <c r="OHA1362" s="84">
        <f>SUM(OHA1359:OHA1360)</f>
        <v>0</v>
      </c>
      <c r="OHB1362" s="84">
        <f>OHA1362/OGZ1362</f>
        <v>0</v>
      </c>
      <c r="OHC1362" s="84">
        <f>OGZ1362-OHA1362</f>
        <v>2000000</v>
      </c>
      <c r="OHD1362" s="84">
        <f>OGZ1362+OGV1362</f>
        <v>3000000</v>
      </c>
      <c r="OHK1362" s="84" t="s">
        <v>5399</v>
      </c>
      <c r="OHL1362" s="84">
        <f>SUM(OHL1359:OHL1360)</f>
        <v>1000000</v>
      </c>
      <c r="OHM1362" s="84">
        <f>SUM(OHM1359:OHM1360)</f>
        <v>0</v>
      </c>
      <c r="OHN1362" s="84">
        <f>OHM1362/OHL1362</f>
        <v>0</v>
      </c>
      <c r="OHO1362" s="84">
        <f>OHL1362-OHM1362</f>
        <v>1000000</v>
      </c>
      <c r="OHP1362" s="84">
        <f>SUM(OHP1359:OHP1360)</f>
        <v>2000000</v>
      </c>
      <c r="OHQ1362" s="84">
        <f>SUM(OHQ1359:OHQ1360)</f>
        <v>0</v>
      </c>
      <c r="OHR1362" s="84">
        <f>OHQ1362/OHP1362</f>
        <v>0</v>
      </c>
      <c r="OHS1362" s="84">
        <f>OHP1362-OHQ1362</f>
        <v>2000000</v>
      </c>
      <c r="OHT1362" s="84">
        <f>OHP1362+OHL1362</f>
        <v>3000000</v>
      </c>
      <c r="OIA1362" s="84" t="s">
        <v>5399</v>
      </c>
      <c r="OIB1362" s="84">
        <f>SUM(OIB1359:OIB1360)</f>
        <v>1000000</v>
      </c>
      <c r="OIC1362" s="84">
        <f>SUM(OIC1359:OIC1360)</f>
        <v>0</v>
      </c>
      <c r="OID1362" s="84">
        <f>OIC1362/OIB1362</f>
        <v>0</v>
      </c>
      <c r="OIE1362" s="84">
        <f>OIB1362-OIC1362</f>
        <v>1000000</v>
      </c>
      <c r="OIF1362" s="84">
        <f>SUM(OIF1359:OIF1360)</f>
        <v>2000000</v>
      </c>
      <c r="OIG1362" s="84">
        <f>SUM(OIG1359:OIG1360)</f>
        <v>0</v>
      </c>
      <c r="OIH1362" s="84">
        <f>OIG1362/OIF1362</f>
        <v>0</v>
      </c>
      <c r="OII1362" s="84">
        <f>OIF1362-OIG1362</f>
        <v>2000000</v>
      </c>
      <c r="OIJ1362" s="84">
        <f>OIF1362+OIB1362</f>
        <v>3000000</v>
      </c>
      <c r="OIQ1362" s="84" t="s">
        <v>5399</v>
      </c>
      <c r="OIR1362" s="84">
        <f>SUM(OIR1359:OIR1360)</f>
        <v>1000000</v>
      </c>
      <c r="OIS1362" s="84">
        <f>SUM(OIS1359:OIS1360)</f>
        <v>0</v>
      </c>
      <c r="OIT1362" s="84">
        <f>OIS1362/OIR1362</f>
        <v>0</v>
      </c>
      <c r="OIU1362" s="84">
        <f>OIR1362-OIS1362</f>
        <v>1000000</v>
      </c>
      <c r="OIV1362" s="84">
        <f>SUM(OIV1359:OIV1360)</f>
        <v>2000000</v>
      </c>
      <c r="OIW1362" s="84">
        <f>SUM(OIW1359:OIW1360)</f>
        <v>0</v>
      </c>
      <c r="OIX1362" s="84">
        <f>OIW1362/OIV1362</f>
        <v>0</v>
      </c>
      <c r="OIY1362" s="84">
        <f>OIV1362-OIW1362</f>
        <v>2000000</v>
      </c>
      <c r="OIZ1362" s="84">
        <f>OIV1362+OIR1362</f>
        <v>3000000</v>
      </c>
      <c r="OJG1362" s="84" t="s">
        <v>5399</v>
      </c>
      <c r="OJH1362" s="84">
        <f>SUM(OJH1359:OJH1360)</f>
        <v>1000000</v>
      </c>
      <c r="OJI1362" s="84">
        <f>SUM(OJI1359:OJI1360)</f>
        <v>0</v>
      </c>
      <c r="OJJ1362" s="84">
        <f>OJI1362/OJH1362</f>
        <v>0</v>
      </c>
      <c r="OJK1362" s="84">
        <f>OJH1362-OJI1362</f>
        <v>1000000</v>
      </c>
      <c r="OJL1362" s="84">
        <f>SUM(OJL1359:OJL1360)</f>
        <v>2000000</v>
      </c>
      <c r="OJM1362" s="84">
        <f>SUM(OJM1359:OJM1360)</f>
        <v>0</v>
      </c>
      <c r="OJN1362" s="84">
        <f>OJM1362/OJL1362</f>
        <v>0</v>
      </c>
      <c r="OJO1362" s="84">
        <f>OJL1362-OJM1362</f>
        <v>2000000</v>
      </c>
      <c r="OJP1362" s="84">
        <f>OJL1362+OJH1362</f>
        <v>3000000</v>
      </c>
      <c r="OJW1362" s="84" t="s">
        <v>5399</v>
      </c>
      <c r="OJX1362" s="84">
        <f>SUM(OJX1359:OJX1360)</f>
        <v>1000000</v>
      </c>
      <c r="OJY1362" s="84">
        <f>SUM(OJY1359:OJY1360)</f>
        <v>0</v>
      </c>
      <c r="OJZ1362" s="84">
        <f>OJY1362/OJX1362</f>
        <v>0</v>
      </c>
      <c r="OKA1362" s="84">
        <f>OJX1362-OJY1362</f>
        <v>1000000</v>
      </c>
      <c r="OKB1362" s="84">
        <f>SUM(OKB1359:OKB1360)</f>
        <v>2000000</v>
      </c>
      <c r="OKC1362" s="84">
        <f>SUM(OKC1359:OKC1360)</f>
        <v>0</v>
      </c>
      <c r="OKD1362" s="84">
        <f>OKC1362/OKB1362</f>
        <v>0</v>
      </c>
      <c r="OKE1362" s="84">
        <f>OKB1362-OKC1362</f>
        <v>2000000</v>
      </c>
      <c r="OKF1362" s="84">
        <f>OKB1362+OJX1362</f>
        <v>3000000</v>
      </c>
      <c r="OKM1362" s="84" t="s">
        <v>5399</v>
      </c>
      <c r="OKN1362" s="84">
        <f>SUM(OKN1359:OKN1360)</f>
        <v>1000000</v>
      </c>
      <c r="OKO1362" s="84">
        <f>SUM(OKO1359:OKO1360)</f>
        <v>0</v>
      </c>
      <c r="OKP1362" s="84">
        <f>OKO1362/OKN1362</f>
        <v>0</v>
      </c>
      <c r="OKQ1362" s="84">
        <f>OKN1362-OKO1362</f>
        <v>1000000</v>
      </c>
      <c r="OKR1362" s="84">
        <f>SUM(OKR1359:OKR1360)</f>
        <v>2000000</v>
      </c>
      <c r="OKS1362" s="84">
        <f>SUM(OKS1359:OKS1360)</f>
        <v>0</v>
      </c>
      <c r="OKT1362" s="84">
        <f>OKS1362/OKR1362</f>
        <v>0</v>
      </c>
      <c r="OKU1362" s="84">
        <f>OKR1362-OKS1362</f>
        <v>2000000</v>
      </c>
      <c r="OKV1362" s="84">
        <f>OKR1362+OKN1362</f>
        <v>3000000</v>
      </c>
      <c r="OLC1362" s="84" t="s">
        <v>5399</v>
      </c>
      <c r="OLD1362" s="84">
        <f>SUM(OLD1359:OLD1360)</f>
        <v>1000000</v>
      </c>
      <c r="OLE1362" s="84">
        <f>SUM(OLE1359:OLE1360)</f>
        <v>0</v>
      </c>
      <c r="OLF1362" s="84">
        <f>OLE1362/OLD1362</f>
        <v>0</v>
      </c>
      <c r="OLG1362" s="84">
        <f>OLD1362-OLE1362</f>
        <v>1000000</v>
      </c>
      <c r="OLH1362" s="84">
        <f>SUM(OLH1359:OLH1360)</f>
        <v>2000000</v>
      </c>
      <c r="OLI1362" s="84">
        <f>SUM(OLI1359:OLI1360)</f>
        <v>0</v>
      </c>
      <c r="OLJ1362" s="84">
        <f>OLI1362/OLH1362</f>
        <v>0</v>
      </c>
      <c r="OLK1362" s="84">
        <f>OLH1362-OLI1362</f>
        <v>2000000</v>
      </c>
      <c r="OLL1362" s="84">
        <f>OLH1362+OLD1362</f>
        <v>3000000</v>
      </c>
      <c r="OLS1362" s="84" t="s">
        <v>5399</v>
      </c>
      <c r="OLT1362" s="84">
        <f>SUM(OLT1359:OLT1360)</f>
        <v>1000000</v>
      </c>
      <c r="OLU1362" s="84">
        <f>SUM(OLU1359:OLU1360)</f>
        <v>0</v>
      </c>
      <c r="OLV1362" s="84">
        <f>OLU1362/OLT1362</f>
        <v>0</v>
      </c>
      <c r="OLW1362" s="84">
        <f>OLT1362-OLU1362</f>
        <v>1000000</v>
      </c>
      <c r="OLX1362" s="84">
        <f>SUM(OLX1359:OLX1360)</f>
        <v>2000000</v>
      </c>
      <c r="OLY1362" s="84">
        <f>SUM(OLY1359:OLY1360)</f>
        <v>0</v>
      </c>
      <c r="OLZ1362" s="84">
        <f>OLY1362/OLX1362</f>
        <v>0</v>
      </c>
      <c r="OMA1362" s="84">
        <f>OLX1362-OLY1362</f>
        <v>2000000</v>
      </c>
      <c r="OMB1362" s="84">
        <f>OLX1362+OLT1362</f>
        <v>3000000</v>
      </c>
      <c r="OMI1362" s="84" t="s">
        <v>5399</v>
      </c>
      <c r="OMJ1362" s="84">
        <f>SUM(OMJ1359:OMJ1360)</f>
        <v>1000000</v>
      </c>
      <c r="OMK1362" s="84">
        <f>SUM(OMK1359:OMK1360)</f>
        <v>0</v>
      </c>
      <c r="OML1362" s="84">
        <f>OMK1362/OMJ1362</f>
        <v>0</v>
      </c>
      <c r="OMM1362" s="84">
        <f>OMJ1362-OMK1362</f>
        <v>1000000</v>
      </c>
      <c r="OMN1362" s="84">
        <f>SUM(OMN1359:OMN1360)</f>
        <v>2000000</v>
      </c>
      <c r="OMO1362" s="84">
        <f>SUM(OMO1359:OMO1360)</f>
        <v>0</v>
      </c>
      <c r="OMP1362" s="84">
        <f>OMO1362/OMN1362</f>
        <v>0</v>
      </c>
      <c r="OMQ1362" s="84">
        <f>OMN1362-OMO1362</f>
        <v>2000000</v>
      </c>
      <c r="OMR1362" s="84">
        <f>OMN1362+OMJ1362</f>
        <v>3000000</v>
      </c>
      <c r="OMY1362" s="84" t="s">
        <v>5399</v>
      </c>
      <c r="OMZ1362" s="84">
        <f>SUM(OMZ1359:OMZ1360)</f>
        <v>1000000</v>
      </c>
      <c r="ONA1362" s="84">
        <f>SUM(ONA1359:ONA1360)</f>
        <v>0</v>
      </c>
      <c r="ONB1362" s="84">
        <f>ONA1362/OMZ1362</f>
        <v>0</v>
      </c>
      <c r="ONC1362" s="84">
        <f>OMZ1362-ONA1362</f>
        <v>1000000</v>
      </c>
      <c r="OND1362" s="84">
        <f>SUM(OND1359:OND1360)</f>
        <v>2000000</v>
      </c>
      <c r="ONE1362" s="84">
        <f>SUM(ONE1359:ONE1360)</f>
        <v>0</v>
      </c>
      <c r="ONF1362" s="84">
        <f>ONE1362/OND1362</f>
        <v>0</v>
      </c>
      <c r="ONG1362" s="84">
        <f>OND1362-ONE1362</f>
        <v>2000000</v>
      </c>
      <c r="ONH1362" s="84">
        <f>OND1362+OMZ1362</f>
        <v>3000000</v>
      </c>
      <c r="ONO1362" s="84" t="s">
        <v>5399</v>
      </c>
      <c r="ONP1362" s="84">
        <f>SUM(ONP1359:ONP1360)</f>
        <v>1000000</v>
      </c>
      <c r="ONQ1362" s="84">
        <f>SUM(ONQ1359:ONQ1360)</f>
        <v>0</v>
      </c>
      <c r="ONR1362" s="84">
        <f>ONQ1362/ONP1362</f>
        <v>0</v>
      </c>
      <c r="ONS1362" s="84">
        <f>ONP1362-ONQ1362</f>
        <v>1000000</v>
      </c>
      <c r="ONT1362" s="84">
        <f>SUM(ONT1359:ONT1360)</f>
        <v>2000000</v>
      </c>
      <c r="ONU1362" s="84">
        <f>SUM(ONU1359:ONU1360)</f>
        <v>0</v>
      </c>
      <c r="ONV1362" s="84">
        <f>ONU1362/ONT1362</f>
        <v>0</v>
      </c>
      <c r="ONW1362" s="84">
        <f>ONT1362-ONU1362</f>
        <v>2000000</v>
      </c>
      <c r="ONX1362" s="84">
        <f>ONT1362+ONP1362</f>
        <v>3000000</v>
      </c>
      <c r="OOE1362" s="84" t="s">
        <v>5399</v>
      </c>
      <c r="OOF1362" s="84">
        <f>SUM(OOF1359:OOF1360)</f>
        <v>1000000</v>
      </c>
      <c r="OOG1362" s="84">
        <f>SUM(OOG1359:OOG1360)</f>
        <v>0</v>
      </c>
      <c r="OOH1362" s="84">
        <f>OOG1362/OOF1362</f>
        <v>0</v>
      </c>
      <c r="OOI1362" s="84">
        <f>OOF1362-OOG1362</f>
        <v>1000000</v>
      </c>
      <c r="OOJ1362" s="84">
        <f>SUM(OOJ1359:OOJ1360)</f>
        <v>2000000</v>
      </c>
      <c r="OOK1362" s="84">
        <f>SUM(OOK1359:OOK1360)</f>
        <v>0</v>
      </c>
      <c r="OOL1362" s="84">
        <f>OOK1362/OOJ1362</f>
        <v>0</v>
      </c>
      <c r="OOM1362" s="84">
        <f>OOJ1362-OOK1362</f>
        <v>2000000</v>
      </c>
      <c r="OON1362" s="84">
        <f>OOJ1362+OOF1362</f>
        <v>3000000</v>
      </c>
      <c r="OOU1362" s="84" t="s">
        <v>5399</v>
      </c>
      <c r="OOV1362" s="84">
        <f>SUM(OOV1359:OOV1360)</f>
        <v>1000000</v>
      </c>
      <c r="OOW1362" s="84">
        <f>SUM(OOW1359:OOW1360)</f>
        <v>0</v>
      </c>
      <c r="OOX1362" s="84">
        <f>OOW1362/OOV1362</f>
        <v>0</v>
      </c>
      <c r="OOY1362" s="84">
        <f>OOV1362-OOW1362</f>
        <v>1000000</v>
      </c>
      <c r="OOZ1362" s="84">
        <f>SUM(OOZ1359:OOZ1360)</f>
        <v>2000000</v>
      </c>
      <c r="OPA1362" s="84">
        <f>SUM(OPA1359:OPA1360)</f>
        <v>0</v>
      </c>
      <c r="OPB1362" s="84">
        <f>OPA1362/OOZ1362</f>
        <v>0</v>
      </c>
      <c r="OPC1362" s="84">
        <f>OOZ1362-OPA1362</f>
        <v>2000000</v>
      </c>
      <c r="OPD1362" s="84">
        <f>OOZ1362+OOV1362</f>
        <v>3000000</v>
      </c>
      <c r="OPK1362" s="84" t="s">
        <v>5399</v>
      </c>
      <c r="OPL1362" s="84">
        <f>SUM(OPL1359:OPL1360)</f>
        <v>1000000</v>
      </c>
      <c r="OPM1362" s="84">
        <f>SUM(OPM1359:OPM1360)</f>
        <v>0</v>
      </c>
      <c r="OPN1362" s="84">
        <f>OPM1362/OPL1362</f>
        <v>0</v>
      </c>
      <c r="OPO1362" s="84">
        <f>OPL1362-OPM1362</f>
        <v>1000000</v>
      </c>
      <c r="OPP1362" s="84">
        <f>SUM(OPP1359:OPP1360)</f>
        <v>2000000</v>
      </c>
      <c r="OPQ1362" s="84">
        <f>SUM(OPQ1359:OPQ1360)</f>
        <v>0</v>
      </c>
      <c r="OPR1362" s="84">
        <f>OPQ1362/OPP1362</f>
        <v>0</v>
      </c>
      <c r="OPS1362" s="84">
        <f>OPP1362-OPQ1362</f>
        <v>2000000</v>
      </c>
      <c r="OPT1362" s="84">
        <f>OPP1362+OPL1362</f>
        <v>3000000</v>
      </c>
      <c r="OQA1362" s="84" t="s">
        <v>5399</v>
      </c>
      <c r="OQB1362" s="84">
        <f>SUM(OQB1359:OQB1360)</f>
        <v>1000000</v>
      </c>
      <c r="OQC1362" s="84">
        <f>SUM(OQC1359:OQC1360)</f>
        <v>0</v>
      </c>
      <c r="OQD1362" s="84">
        <f>OQC1362/OQB1362</f>
        <v>0</v>
      </c>
      <c r="OQE1362" s="84">
        <f>OQB1362-OQC1362</f>
        <v>1000000</v>
      </c>
      <c r="OQF1362" s="84">
        <f>SUM(OQF1359:OQF1360)</f>
        <v>2000000</v>
      </c>
      <c r="OQG1362" s="84">
        <f>SUM(OQG1359:OQG1360)</f>
        <v>0</v>
      </c>
      <c r="OQH1362" s="84">
        <f>OQG1362/OQF1362</f>
        <v>0</v>
      </c>
      <c r="OQI1362" s="84">
        <f>OQF1362-OQG1362</f>
        <v>2000000</v>
      </c>
      <c r="OQJ1362" s="84">
        <f>OQF1362+OQB1362</f>
        <v>3000000</v>
      </c>
      <c r="OQQ1362" s="84" t="s">
        <v>5399</v>
      </c>
      <c r="OQR1362" s="84">
        <f>SUM(OQR1359:OQR1360)</f>
        <v>1000000</v>
      </c>
      <c r="OQS1362" s="84">
        <f>SUM(OQS1359:OQS1360)</f>
        <v>0</v>
      </c>
      <c r="OQT1362" s="84">
        <f>OQS1362/OQR1362</f>
        <v>0</v>
      </c>
      <c r="OQU1362" s="84">
        <f>OQR1362-OQS1362</f>
        <v>1000000</v>
      </c>
      <c r="OQV1362" s="84">
        <f>SUM(OQV1359:OQV1360)</f>
        <v>2000000</v>
      </c>
      <c r="OQW1362" s="84">
        <f>SUM(OQW1359:OQW1360)</f>
        <v>0</v>
      </c>
      <c r="OQX1362" s="84">
        <f>OQW1362/OQV1362</f>
        <v>0</v>
      </c>
      <c r="OQY1362" s="84">
        <f>OQV1362-OQW1362</f>
        <v>2000000</v>
      </c>
      <c r="OQZ1362" s="84">
        <f>OQV1362+OQR1362</f>
        <v>3000000</v>
      </c>
      <c r="ORG1362" s="84" t="s">
        <v>5399</v>
      </c>
      <c r="ORH1362" s="84">
        <f>SUM(ORH1359:ORH1360)</f>
        <v>1000000</v>
      </c>
      <c r="ORI1362" s="84">
        <f>SUM(ORI1359:ORI1360)</f>
        <v>0</v>
      </c>
      <c r="ORJ1362" s="84">
        <f>ORI1362/ORH1362</f>
        <v>0</v>
      </c>
      <c r="ORK1362" s="84">
        <f>ORH1362-ORI1362</f>
        <v>1000000</v>
      </c>
      <c r="ORL1362" s="84">
        <f>SUM(ORL1359:ORL1360)</f>
        <v>2000000</v>
      </c>
      <c r="ORM1362" s="84">
        <f>SUM(ORM1359:ORM1360)</f>
        <v>0</v>
      </c>
      <c r="ORN1362" s="84">
        <f>ORM1362/ORL1362</f>
        <v>0</v>
      </c>
      <c r="ORO1362" s="84">
        <f>ORL1362-ORM1362</f>
        <v>2000000</v>
      </c>
      <c r="ORP1362" s="84">
        <f>ORL1362+ORH1362</f>
        <v>3000000</v>
      </c>
      <c r="ORW1362" s="84" t="s">
        <v>5399</v>
      </c>
      <c r="ORX1362" s="84">
        <f>SUM(ORX1359:ORX1360)</f>
        <v>1000000</v>
      </c>
      <c r="ORY1362" s="84">
        <f>SUM(ORY1359:ORY1360)</f>
        <v>0</v>
      </c>
      <c r="ORZ1362" s="84">
        <f>ORY1362/ORX1362</f>
        <v>0</v>
      </c>
      <c r="OSA1362" s="84">
        <f>ORX1362-ORY1362</f>
        <v>1000000</v>
      </c>
      <c r="OSB1362" s="84">
        <f>SUM(OSB1359:OSB1360)</f>
        <v>2000000</v>
      </c>
      <c r="OSC1362" s="84">
        <f>SUM(OSC1359:OSC1360)</f>
        <v>0</v>
      </c>
      <c r="OSD1362" s="84">
        <f>OSC1362/OSB1362</f>
        <v>0</v>
      </c>
      <c r="OSE1362" s="84">
        <f>OSB1362-OSC1362</f>
        <v>2000000</v>
      </c>
      <c r="OSF1362" s="84">
        <f>OSB1362+ORX1362</f>
        <v>3000000</v>
      </c>
      <c r="OSM1362" s="84" t="s">
        <v>5399</v>
      </c>
      <c r="OSN1362" s="84">
        <f>SUM(OSN1359:OSN1360)</f>
        <v>1000000</v>
      </c>
      <c r="OSO1362" s="84">
        <f>SUM(OSO1359:OSO1360)</f>
        <v>0</v>
      </c>
      <c r="OSP1362" s="84">
        <f>OSO1362/OSN1362</f>
        <v>0</v>
      </c>
      <c r="OSQ1362" s="84">
        <f>OSN1362-OSO1362</f>
        <v>1000000</v>
      </c>
      <c r="OSR1362" s="84">
        <f>SUM(OSR1359:OSR1360)</f>
        <v>2000000</v>
      </c>
      <c r="OSS1362" s="84">
        <f>SUM(OSS1359:OSS1360)</f>
        <v>0</v>
      </c>
      <c r="OST1362" s="84">
        <f>OSS1362/OSR1362</f>
        <v>0</v>
      </c>
      <c r="OSU1362" s="84">
        <f>OSR1362-OSS1362</f>
        <v>2000000</v>
      </c>
      <c r="OSV1362" s="84">
        <f>OSR1362+OSN1362</f>
        <v>3000000</v>
      </c>
      <c r="OTC1362" s="84" t="s">
        <v>5399</v>
      </c>
      <c r="OTD1362" s="84">
        <f>SUM(OTD1359:OTD1360)</f>
        <v>1000000</v>
      </c>
      <c r="OTE1362" s="84">
        <f>SUM(OTE1359:OTE1360)</f>
        <v>0</v>
      </c>
      <c r="OTF1362" s="84">
        <f>OTE1362/OTD1362</f>
        <v>0</v>
      </c>
      <c r="OTG1362" s="84">
        <f>OTD1362-OTE1362</f>
        <v>1000000</v>
      </c>
      <c r="OTH1362" s="84">
        <f>SUM(OTH1359:OTH1360)</f>
        <v>2000000</v>
      </c>
      <c r="OTI1362" s="84">
        <f>SUM(OTI1359:OTI1360)</f>
        <v>0</v>
      </c>
      <c r="OTJ1362" s="84">
        <f>OTI1362/OTH1362</f>
        <v>0</v>
      </c>
      <c r="OTK1362" s="84">
        <f>OTH1362-OTI1362</f>
        <v>2000000</v>
      </c>
      <c r="OTL1362" s="84">
        <f>OTH1362+OTD1362</f>
        <v>3000000</v>
      </c>
      <c r="OTS1362" s="84" t="s">
        <v>5399</v>
      </c>
      <c r="OTT1362" s="84">
        <f>SUM(OTT1359:OTT1360)</f>
        <v>1000000</v>
      </c>
      <c r="OTU1362" s="84">
        <f>SUM(OTU1359:OTU1360)</f>
        <v>0</v>
      </c>
      <c r="OTV1362" s="84">
        <f>OTU1362/OTT1362</f>
        <v>0</v>
      </c>
      <c r="OTW1362" s="84">
        <f>OTT1362-OTU1362</f>
        <v>1000000</v>
      </c>
      <c r="OTX1362" s="84">
        <f>SUM(OTX1359:OTX1360)</f>
        <v>2000000</v>
      </c>
      <c r="OTY1362" s="84">
        <f>SUM(OTY1359:OTY1360)</f>
        <v>0</v>
      </c>
      <c r="OTZ1362" s="84">
        <f>OTY1362/OTX1362</f>
        <v>0</v>
      </c>
      <c r="OUA1362" s="84">
        <f>OTX1362-OTY1362</f>
        <v>2000000</v>
      </c>
      <c r="OUB1362" s="84">
        <f>OTX1362+OTT1362</f>
        <v>3000000</v>
      </c>
      <c r="OUI1362" s="84" t="s">
        <v>5399</v>
      </c>
      <c r="OUJ1362" s="84">
        <f>SUM(OUJ1359:OUJ1360)</f>
        <v>1000000</v>
      </c>
      <c r="OUK1362" s="84">
        <f>SUM(OUK1359:OUK1360)</f>
        <v>0</v>
      </c>
      <c r="OUL1362" s="84">
        <f>OUK1362/OUJ1362</f>
        <v>0</v>
      </c>
      <c r="OUM1362" s="84">
        <f>OUJ1362-OUK1362</f>
        <v>1000000</v>
      </c>
      <c r="OUN1362" s="84">
        <f>SUM(OUN1359:OUN1360)</f>
        <v>2000000</v>
      </c>
      <c r="OUO1362" s="84">
        <f>SUM(OUO1359:OUO1360)</f>
        <v>0</v>
      </c>
      <c r="OUP1362" s="84">
        <f>OUO1362/OUN1362</f>
        <v>0</v>
      </c>
      <c r="OUQ1362" s="84">
        <f>OUN1362-OUO1362</f>
        <v>2000000</v>
      </c>
      <c r="OUR1362" s="84">
        <f>OUN1362+OUJ1362</f>
        <v>3000000</v>
      </c>
      <c r="OUY1362" s="84" t="s">
        <v>5399</v>
      </c>
      <c r="OUZ1362" s="84">
        <f>SUM(OUZ1359:OUZ1360)</f>
        <v>1000000</v>
      </c>
      <c r="OVA1362" s="84">
        <f>SUM(OVA1359:OVA1360)</f>
        <v>0</v>
      </c>
      <c r="OVB1362" s="84">
        <f>OVA1362/OUZ1362</f>
        <v>0</v>
      </c>
      <c r="OVC1362" s="84">
        <f>OUZ1362-OVA1362</f>
        <v>1000000</v>
      </c>
      <c r="OVD1362" s="84">
        <f>SUM(OVD1359:OVD1360)</f>
        <v>2000000</v>
      </c>
      <c r="OVE1362" s="84">
        <f>SUM(OVE1359:OVE1360)</f>
        <v>0</v>
      </c>
      <c r="OVF1362" s="84">
        <f>OVE1362/OVD1362</f>
        <v>0</v>
      </c>
      <c r="OVG1362" s="84">
        <f>OVD1362-OVE1362</f>
        <v>2000000</v>
      </c>
      <c r="OVH1362" s="84">
        <f>OVD1362+OUZ1362</f>
        <v>3000000</v>
      </c>
      <c r="OVO1362" s="84" t="s">
        <v>5399</v>
      </c>
      <c r="OVP1362" s="84">
        <f>SUM(OVP1359:OVP1360)</f>
        <v>1000000</v>
      </c>
      <c r="OVQ1362" s="84">
        <f>SUM(OVQ1359:OVQ1360)</f>
        <v>0</v>
      </c>
      <c r="OVR1362" s="84">
        <f>OVQ1362/OVP1362</f>
        <v>0</v>
      </c>
      <c r="OVS1362" s="84">
        <f>OVP1362-OVQ1362</f>
        <v>1000000</v>
      </c>
      <c r="OVT1362" s="84">
        <f>SUM(OVT1359:OVT1360)</f>
        <v>2000000</v>
      </c>
      <c r="OVU1362" s="84">
        <f>SUM(OVU1359:OVU1360)</f>
        <v>0</v>
      </c>
      <c r="OVV1362" s="84">
        <f>OVU1362/OVT1362</f>
        <v>0</v>
      </c>
      <c r="OVW1362" s="84">
        <f>OVT1362-OVU1362</f>
        <v>2000000</v>
      </c>
      <c r="OVX1362" s="84">
        <f>OVT1362+OVP1362</f>
        <v>3000000</v>
      </c>
      <c r="OWE1362" s="84" t="s">
        <v>5399</v>
      </c>
      <c r="OWF1362" s="84">
        <f>SUM(OWF1359:OWF1360)</f>
        <v>1000000</v>
      </c>
      <c r="OWG1362" s="84">
        <f>SUM(OWG1359:OWG1360)</f>
        <v>0</v>
      </c>
      <c r="OWH1362" s="84">
        <f>OWG1362/OWF1362</f>
        <v>0</v>
      </c>
      <c r="OWI1362" s="84">
        <f>OWF1362-OWG1362</f>
        <v>1000000</v>
      </c>
      <c r="OWJ1362" s="84">
        <f>SUM(OWJ1359:OWJ1360)</f>
        <v>2000000</v>
      </c>
      <c r="OWK1362" s="84">
        <f>SUM(OWK1359:OWK1360)</f>
        <v>0</v>
      </c>
      <c r="OWL1362" s="84">
        <f>OWK1362/OWJ1362</f>
        <v>0</v>
      </c>
      <c r="OWM1362" s="84">
        <f>OWJ1362-OWK1362</f>
        <v>2000000</v>
      </c>
      <c r="OWN1362" s="84">
        <f>OWJ1362+OWF1362</f>
        <v>3000000</v>
      </c>
      <c r="OWU1362" s="84" t="s">
        <v>5399</v>
      </c>
      <c r="OWV1362" s="84">
        <f>SUM(OWV1359:OWV1360)</f>
        <v>1000000</v>
      </c>
      <c r="OWW1362" s="84">
        <f>SUM(OWW1359:OWW1360)</f>
        <v>0</v>
      </c>
      <c r="OWX1362" s="84">
        <f>OWW1362/OWV1362</f>
        <v>0</v>
      </c>
      <c r="OWY1362" s="84">
        <f>OWV1362-OWW1362</f>
        <v>1000000</v>
      </c>
      <c r="OWZ1362" s="84">
        <f>SUM(OWZ1359:OWZ1360)</f>
        <v>2000000</v>
      </c>
      <c r="OXA1362" s="84">
        <f>SUM(OXA1359:OXA1360)</f>
        <v>0</v>
      </c>
      <c r="OXB1362" s="84">
        <f>OXA1362/OWZ1362</f>
        <v>0</v>
      </c>
      <c r="OXC1362" s="84">
        <f>OWZ1362-OXA1362</f>
        <v>2000000</v>
      </c>
      <c r="OXD1362" s="84">
        <f>OWZ1362+OWV1362</f>
        <v>3000000</v>
      </c>
      <c r="OXK1362" s="84" t="s">
        <v>5399</v>
      </c>
      <c r="OXL1362" s="84">
        <f>SUM(OXL1359:OXL1360)</f>
        <v>1000000</v>
      </c>
      <c r="OXM1362" s="84">
        <f>SUM(OXM1359:OXM1360)</f>
        <v>0</v>
      </c>
      <c r="OXN1362" s="84">
        <f>OXM1362/OXL1362</f>
        <v>0</v>
      </c>
      <c r="OXO1362" s="84">
        <f>OXL1362-OXM1362</f>
        <v>1000000</v>
      </c>
      <c r="OXP1362" s="84">
        <f>SUM(OXP1359:OXP1360)</f>
        <v>2000000</v>
      </c>
      <c r="OXQ1362" s="84">
        <f>SUM(OXQ1359:OXQ1360)</f>
        <v>0</v>
      </c>
      <c r="OXR1362" s="84">
        <f>OXQ1362/OXP1362</f>
        <v>0</v>
      </c>
      <c r="OXS1362" s="84">
        <f>OXP1362-OXQ1362</f>
        <v>2000000</v>
      </c>
      <c r="OXT1362" s="84">
        <f>OXP1362+OXL1362</f>
        <v>3000000</v>
      </c>
      <c r="OYA1362" s="84" t="s">
        <v>5399</v>
      </c>
      <c r="OYB1362" s="84">
        <f>SUM(OYB1359:OYB1360)</f>
        <v>1000000</v>
      </c>
      <c r="OYC1362" s="84">
        <f>SUM(OYC1359:OYC1360)</f>
        <v>0</v>
      </c>
      <c r="OYD1362" s="84">
        <f>OYC1362/OYB1362</f>
        <v>0</v>
      </c>
      <c r="OYE1362" s="84">
        <f>OYB1362-OYC1362</f>
        <v>1000000</v>
      </c>
      <c r="OYF1362" s="84">
        <f>SUM(OYF1359:OYF1360)</f>
        <v>2000000</v>
      </c>
      <c r="OYG1362" s="84">
        <f>SUM(OYG1359:OYG1360)</f>
        <v>0</v>
      </c>
      <c r="OYH1362" s="84">
        <f>OYG1362/OYF1362</f>
        <v>0</v>
      </c>
      <c r="OYI1362" s="84">
        <f>OYF1362-OYG1362</f>
        <v>2000000</v>
      </c>
      <c r="OYJ1362" s="84">
        <f>OYF1362+OYB1362</f>
        <v>3000000</v>
      </c>
      <c r="OYQ1362" s="84" t="s">
        <v>5399</v>
      </c>
      <c r="OYR1362" s="84">
        <f>SUM(OYR1359:OYR1360)</f>
        <v>1000000</v>
      </c>
      <c r="OYS1362" s="84">
        <f>SUM(OYS1359:OYS1360)</f>
        <v>0</v>
      </c>
      <c r="OYT1362" s="84">
        <f>OYS1362/OYR1362</f>
        <v>0</v>
      </c>
      <c r="OYU1362" s="84">
        <f>OYR1362-OYS1362</f>
        <v>1000000</v>
      </c>
      <c r="OYV1362" s="84">
        <f>SUM(OYV1359:OYV1360)</f>
        <v>2000000</v>
      </c>
      <c r="OYW1362" s="84">
        <f>SUM(OYW1359:OYW1360)</f>
        <v>0</v>
      </c>
      <c r="OYX1362" s="84">
        <f>OYW1362/OYV1362</f>
        <v>0</v>
      </c>
      <c r="OYY1362" s="84">
        <f>OYV1362-OYW1362</f>
        <v>2000000</v>
      </c>
      <c r="OYZ1362" s="84">
        <f>OYV1362+OYR1362</f>
        <v>3000000</v>
      </c>
      <c r="OZG1362" s="84" t="s">
        <v>5399</v>
      </c>
      <c r="OZH1362" s="84">
        <f>SUM(OZH1359:OZH1360)</f>
        <v>1000000</v>
      </c>
      <c r="OZI1362" s="84">
        <f>SUM(OZI1359:OZI1360)</f>
        <v>0</v>
      </c>
      <c r="OZJ1362" s="84">
        <f>OZI1362/OZH1362</f>
        <v>0</v>
      </c>
      <c r="OZK1362" s="84">
        <f>OZH1362-OZI1362</f>
        <v>1000000</v>
      </c>
      <c r="OZL1362" s="84">
        <f>SUM(OZL1359:OZL1360)</f>
        <v>2000000</v>
      </c>
      <c r="OZM1362" s="84">
        <f>SUM(OZM1359:OZM1360)</f>
        <v>0</v>
      </c>
      <c r="OZN1362" s="84">
        <f>OZM1362/OZL1362</f>
        <v>0</v>
      </c>
      <c r="OZO1362" s="84">
        <f>OZL1362-OZM1362</f>
        <v>2000000</v>
      </c>
      <c r="OZP1362" s="84">
        <f>OZL1362+OZH1362</f>
        <v>3000000</v>
      </c>
      <c r="OZW1362" s="84" t="s">
        <v>5399</v>
      </c>
      <c r="OZX1362" s="84">
        <f>SUM(OZX1359:OZX1360)</f>
        <v>1000000</v>
      </c>
      <c r="OZY1362" s="84">
        <f>SUM(OZY1359:OZY1360)</f>
        <v>0</v>
      </c>
      <c r="OZZ1362" s="84">
        <f>OZY1362/OZX1362</f>
        <v>0</v>
      </c>
      <c r="PAA1362" s="84">
        <f>OZX1362-OZY1362</f>
        <v>1000000</v>
      </c>
      <c r="PAB1362" s="84">
        <f>SUM(PAB1359:PAB1360)</f>
        <v>2000000</v>
      </c>
      <c r="PAC1362" s="84">
        <f>SUM(PAC1359:PAC1360)</f>
        <v>0</v>
      </c>
      <c r="PAD1362" s="84">
        <f>PAC1362/PAB1362</f>
        <v>0</v>
      </c>
      <c r="PAE1362" s="84">
        <f>PAB1362-PAC1362</f>
        <v>2000000</v>
      </c>
      <c r="PAF1362" s="84">
        <f>PAB1362+OZX1362</f>
        <v>3000000</v>
      </c>
      <c r="PAM1362" s="84" t="s">
        <v>5399</v>
      </c>
      <c r="PAN1362" s="84">
        <f>SUM(PAN1359:PAN1360)</f>
        <v>1000000</v>
      </c>
      <c r="PAO1362" s="84">
        <f>SUM(PAO1359:PAO1360)</f>
        <v>0</v>
      </c>
      <c r="PAP1362" s="84">
        <f>PAO1362/PAN1362</f>
        <v>0</v>
      </c>
      <c r="PAQ1362" s="84">
        <f>PAN1362-PAO1362</f>
        <v>1000000</v>
      </c>
      <c r="PAR1362" s="84">
        <f>SUM(PAR1359:PAR1360)</f>
        <v>2000000</v>
      </c>
      <c r="PAS1362" s="84">
        <f>SUM(PAS1359:PAS1360)</f>
        <v>0</v>
      </c>
      <c r="PAT1362" s="84">
        <f>PAS1362/PAR1362</f>
        <v>0</v>
      </c>
      <c r="PAU1362" s="84">
        <f>PAR1362-PAS1362</f>
        <v>2000000</v>
      </c>
      <c r="PAV1362" s="84">
        <f>PAR1362+PAN1362</f>
        <v>3000000</v>
      </c>
      <c r="PBC1362" s="84" t="s">
        <v>5399</v>
      </c>
      <c r="PBD1362" s="84">
        <f>SUM(PBD1359:PBD1360)</f>
        <v>1000000</v>
      </c>
      <c r="PBE1362" s="84">
        <f>SUM(PBE1359:PBE1360)</f>
        <v>0</v>
      </c>
      <c r="PBF1362" s="84">
        <f>PBE1362/PBD1362</f>
        <v>0</v>
      </c>
      <c r="PBG1362" s="84">
        <f>PBD1362-PBE1362</f>
        <v>1000000</v>
      </c>
      <c r="PBH1362" s="84">
        <f>SUM(PBH1359:PBH1360)</f>
        <v>2000000</v>
      </c>
      <c r="PBI1362" s="84">
        <f>SUM(PBI1359:PBI1360)</f>
        <v>0</v>
      </c>
      <c r="PBJ1362" s="84">
        <f>PBI1362/PBH1362</f>
        <v>0</v>
      </c>
      <c r="PBK1362" s="84">
        <f>PBH1362-PBI1362</f>
        <v>2000000</v>
      </c>
      <c r="PBL1362" s="84">
        <f>PBH1362+PBD1362</f>
        <v>3000000</v>
      </c>
      <c r="PBS1362" s="84" t="s">
        <v>5399</v>
      </c>
      <c r="PBT1362" s="84">
        <f>SUM(PBT1359:PBT1360)</f>
        <v>1000000</v>
      </c>
      <c r="PBU1362" s="84">
        <f>SUM(PBU1359:PBU1360)</f>
        <v>0</v>
      </c>
      <c r="PBV1362" s="84">
        <f>PBU1362/PBT1362</f>
        <v>0</v>
      </c>
      <c r="PBW1362" s="84">
        <f>PBT1362-PBU1362</f>
        <v>1000000</v>
      </c>
      <c r="PBX1362" s="84">
        <f>SUM(PBX1359:PBX1360)</f>
        <v>2000000</v>
      </c>
      <c r="PBY1362" s="84">
        <f>SUM(PBY1359:PBY1360)</f>
        <v>0</v>
      </c>
      <c r="PBZ1362" s="84">
        <f>PBY1362/PBX1362</f>
        <v>0</v>
      </c>
      <c r="PCA1362" s="84">
        <f>PBX1362-PBY1362</f>
        <v>2000000</v>
      </c>
      <c r="PCB1362" s="84">
        <f>PBX1362+PBT1362</f>
        <v>3000000</v>
      </c>
      <c r="PCI1362" s="84" t="s">
        <v>5399</v>
      </c>
      <c r="PCJ1362" s="84">
        <f>SUM(PCJ1359:PCJ1360)</f>
        <v>1000000</v>
      </c>
      <c r="PCK1362" s="84">
        <f>SUM(PCK1359:PCK1360)</f>
        <v>0</v>
      </c>
      <c r="PCL1362" s="84">
        <f>PCK1362/PCJ1362</f>
        <v>0</v>
      </c>
      <c r="PCM1362" s="84">
        <f>PCJ1362-PCK1362</f>
        <v>1000000</v>
      </c>
      <c r="PCN1362" s="84">
        <f>SUM(PCN1359:PCN1360)</f>
        <v>2000000</v>
      </c>
      <c r="PCO1362" s="84">
        <f>SUM(PCO1359:PCO1360)</f>
        <v>0</v>
      </c>
      <c r="PCP1362" s="84">
        <f>PCO1362/PCN1362</f>
        <v>0</v>
      </c>
      <c r="PCQ1362" s="84">
        <f>PCN1362-PCO1362</f>
        <v>2000000</v>
      </c>
      <c r="PCR1362" s="84">
        <f>PCN1362+PCJ1362</f>
        <v>3000000</v>
      </c>
      <c r="PCY1362" s="84" t="s">
        <v>5399</v>
      </c>
      <c r="PCZ1362" s="84">
        <f>SUM(PCZ1359:PCZ1360)</f>
        <v>1000000</v>
      </c>
      <c r="PDA1362" s="84">
        <f>SUM(PDA1359:PDA1360)</f>
        <v>0</v>
      </c>
      <c r="PDB1362" s="84">
        <f>PDA1362/PCZ1362</f>
        <v>0</v>
      </c>
      <c r="PDC1362" s="84">
        <f>PCZ1362-PDA1362</f>
        <v>1000000</v>
      </c>
      <c r="PDD1362" s="84">
        <f>SUM(PDD1359:PDD1360)</f>
        <v>2000000</v>
      </c>
      <c r="PDE1362" s="84">
        <f>SUM(PDE1359:PDE1360)</f>
        <v>0</v>
      </c>
      <c r="PDF1362" s="84">
        <f>PDE1362/PDD1362</f>
        <v>0</v>
      </c>
      <c r="PDG1362" s="84">
        <f>PDD1362-PDE1362</f>
        <v>2000000</v>
      </c>
      <c r="PDH1362" s="84">
        <f>PDD1362+PCZ1362</f>
        <v>3000000</v>
      </c>
      <c r="PDO1362" s="84" t="s">
        <v>5399</v>
      </c>
      <c r="PDP1362" s="84">
        <f>SUM(PDP1359:PDP1360)</f>
        <v>1000000</v>
      </c>
      <c r="PDQ1362" s="84">
        <f>SUM(PDQ1359:PDQ1360)</f>
        <v>0</v>
      </c>
      <c r="PDR1362" s="84">
        <f>PDQ1362/PDP1362</f>
        <v>0</v>
      </c>
      <c r="PDS1362" s="84">
        <f>PDP1362-PDQ1362</f>
        <v>1000000</v>
      </c>
      <c r="PDT1362" s="84">
        <f>SUM(PDT1359:PDT1360)</f>
        <v>2000000</v>
      </c>
      <c r="PDU1362" s="84">
        <f>SUM(PDU1359:PDU1360)</f>
        <v>0</v>
      </c>
      <c r="PDV1362" s="84">
        <f>PDU1362/PDT1362</f>
        <v>0</v>
      </c>
      <c r="PDW1362" s="84">
        <f>PDT1362-PDU1362</f>
        <v>2000000</v>
      </c>
      <c r="PDX1362" s="84">
        <f>PDT1362+PDP1362</f>
        <v>3000000</v>
      </c>
      <c r="PEE1362" s="84" t="s">
        <v>5399</v>
      </c>
      <c r="PEF1362" s="84">
        <f>SUM(PEF1359:PEF1360)</f>
        <v>1000000</v>
      </c>
      <c r="PEG1362" s="84">
        <f>SUM(PEG1359:PEG1360)</f>
        <v>0</v>
      </c>
      <c r="PEH1362" s="84">
        <f>PEG1362/PEF1362</f>
        <v>0</v>
      </c>
      <c r="PEI1362" s="84">
        <f>PEF1362-PEG1362</f>
        <v>1000000</v>
      </c>
      <c r="PEJ1362" s="84">
        <f>SUM(PEJ1359:PEJ1360)</f>
        <v>2000000</v>
      </c>
      <c r="PEK1362" s="84">
        <f>SUM(PEK1359:PEK1360)</f>
        <v>0</v>
      </c>
      <c r="PEL1362" s="84">
        <f>PEK1362/PEJ1362</f>
        <v>0</v>
      </c>
      <c r="PEM1362" s="84">
        <f>PEJ1362-PEK1362</f>
        <v>2000000</v>
      </c>
      <c r="PEN1362" s="84">
        <f>PEJ1362+PEF1362</f>
        <v>3000000</v>
      </c>
      <c r="PEU1362" s="84" t="s">
        <v>5399</v>
      </c>
      <c r="PEV1362" s="84">
        <f>SUM(PEV1359:PEV1360)</f>
        <v>1000000</v>
      </c>
      <c r="PEW1362" s="84">
        <f>SUM(PEW1359:PEW1360)</f>
        <v>0</v>
      </c>
      <c r="PEX1362" s="84">
        <f>PEW1362/PEV1362</f>
        <v>0</v>
      </c>
      <c r="PEY1362" s="84">
        <f>PEV1362-PEW1362</f>
        <v>1000000</v>
      </c>
      <c r="PEZ1362" s="84">
        <f>SUM(PEZ1359:PEZ1360)</f>
        <v>2000000</v>
      </c>
      <c r="PFA1362" s="84">
        <f>SUM(PFA1359:PFA1360)</f>
        <v>0</v>
      </c>
      <c r="PFB1362" s="84">
        <f>PFA1362/PEZ1362</f>
        <v>0</v>
      </c>
      <c r="PFC1362" s="84">
        <f>PEZ1362-PFA1362</f>
        <v>2000000</v>
      </c>
      <c r="PFD1362" s="84">
        <f>PEZ1362+PEV1362</f>
        <v>3000000</v>
      </c>
      <c r="PFK1362" s="84" t="s">
        <v>5399</v>
      </c>
      <c r="PFL1362" s="84">
        <f>SUM(PFL1359:PFL1360)</f>
        <v>1000000</v>
      </c>
      <c r="PFM1362" s="84">
        <f>SUM(PFM1359:PFM1360)</f>
        <v>0</v>
      </c>
      <c r="PFN1362" s="84">
        <f>PFM1362/PFL1362</f>
        <v>0</v>
      </c>
      <c r="PFO1362" s="84">
        <f>PFL1362-PFM1362</f>
        <v>1000000</v>
      </c>
      <c r="PFP1362" s="84">
        <f>SUM(PFP1359:PFP1360)</f>
        <v>2000000</v>
      </c>
      <c r="PFQ1362" s="84">
        <f>SUM(PFQ1359:PFQ1360)</f>
        <v>0</v>
      </c>
      <c r="PFR1362" s="84">
        <f>PFQ1362/PFP1362</f>
        <v>0</v>
      </c>
      <c r="PFS1362" s="84">
        <f>PFP1362-PFQ1362</f>
        <v>2000000</v>
      </c>
      <c r="PFT1362" s="84">
        <f>PFP1362+PFL1362</f>
        <v>3000000</v>
      </c>
      <c r="PGA1362" s="84" t="s">
        <v>5399</v>
      </c>
      <c r="PGB1362" s="84">
        <f>SUM(PGB1359:PGB1360)</f>
        <v>1000000</v>
      </c>
      <c r="PGC1362" s="84">
        <f>SUM(PGC1359:PGC1360)</f>
        <v>0</v>
      </c>
      <c r="PGD1362" s="84">
        <f>PGC1362/PGB1362</f>
        <v>0</v>
      </c>
      <c r="PGE1362" s="84">
        <f>PGB1362-PGC1362</f>
        <v>1000000</v>
      </c>
      <c r="PGF1362" s="84">
        <f>SUM(PGF1359:PGF1360)</f>
        <v>2000000</v>
      </c>
      <c r="PGG1362" s="84">
        <f>SUM(PGG1359:PGG1360)</f>
        <v>0</v>
      </c>
      <c r="PGH1362" s="84">
        <f>PGG1362/PGF1362</f>
        <v>0</v>
      </c>
      <c r="PGI1362" s="84">
        <f>PGF1362-PGG1362</f>
        <v>2000000</v>
      </c>
      <c r="PGJ1362" s="84">
        <f>PGF1362+PGB1362</f>
        <v>3000000</v>
      </c>
      <c r="PGQ1362" s="84" t="s">
        <v>5399</v>
      </c>
      <c r="PGR1362" s="84">
        <f>SUM(PGR1359:PGR1360)</f>
        <v>1000000</v>
      </c>
      <c r="PGS1362" s="84">
        <f>SUM(PGS1359:PGS1360)</f>
        <v>0</v>
      </c>
      <c r="PGT1362" s="84">
        <f>PGS1362/PGR1362</f>
        <v>0</v>
      </c>
      <c r="PGU1362" s="84">
        <f>PGR1362-PGS1362</f>
        <v>1000000</v>
      </c>
      <c r="PGV1362" s="84">
        <f>SUM(PGV1359:PGV1360)</f>
        <v>2000000</v>
      </c>
      <c r="PGW1362" s="84">
        <f>SUM(PGW1359:PGW1360)</f>
        <v>0</v>
      </c>
      <c r="PGX1362" s="84">
        <f>PGW1362/PGV1362</f>
        <v>0</v>
      </c>
      <c r="PGY1362" s="84">
        <f>PGV1362-PGW1362</f>
        <v>2000000</v>
      </c>
      <c r="PGZ1362" s="84">
        <f>PGV1362+PGR1362</f>
        <v>3000000</v>
      </c>
      <c r="PHG1362" s="84" t="s">
        <v>5399</v>
      </c>
      <c r="PHH1362" s="84">
        <f>SUM(PHH1359:PHH1360)</f>
        <v>1000000</v>
      </c>
      <c r="PHI1362" s="84">
        <f>SUM(PHI1359:PHI1360)</f>
        <v>0</v>
      </c>
      <c r="PHJ1362" s="84">
        <f>PHI1362/PHH1362</f>
        <v>0</v>
      </c>
      <c r="PHK1362" s="84">
        <f>PHH1362-PHI1362</f>
        <v>1000000</v>
      </c>
      <c r="PHL1362" s="84">
        <f>SUM(PHL1359:PHL1360)</f>
        <v>2000000</v>
      </c>
      <c r="PHM1362" s="84">
        <f>SUM(PHM1359:PHM1360)</f>
        <v>0</v>
      </c>
      <c r="PHN1362" s="84">
        <f>PHM1362/PHL1362</f>
        <v>0</v>
      </c>
      <c r="PHO1362" s="84">
        <f>PHL1362-PHM1362</f>
        <v>2000000</v>
      </c>
      <c r="PHP1362" s="84">
        <f>PHL1362+PHH1362</f>
        <v>3000000</v>
      </c>
      <c r="PHW1362" s="84" t="s">
        <v>5399</v>
      </c>
      <c r="PHX1362" s="84">
        <f>SUM(PHX1359:PHX1360)</f>
        <v>1000000</v>
      </c>
      <c r="PHY1362" s="84">
        <f>SUM(PHY1359:PHY1360)</f>
        <v>0</v>
      </c>
      <c r="PHZ1362" s="84">
        <f>PHY1362/PHX1362</f>
        <v>0</v>
      </c>
      <c r="PIA1362" s="84">
        <f>PHX1362-PHY1362</f>
        <v>1000000</v>
      </c>
      <c r="PIB1362" s="84">
        <f>SUM(PIB1359:PIB1360)</f>
        <v>2000000</v>
      </c>
      <c r="PIC1362" s="84">
        <f>SUM(PIC1359:PIC1360)</f>
        <v>0</v>
      </c>
      <c r="PID1362" s="84">
        <f>PIC1362/PIB1362</f>
        <v>0</v>
      </c>
      <c r="PIE1362" s="84">
        <f>PIB1362-PIC1362</f>
        <v>2000000</v>
      </c>
      <c r="PIF1362" s="84">
        <f>PIB1362+PHX1362</f>
        <v>3000000</v>
      </c>
      <c r="PIM1362" s="84" t="s">
        <v>5399</v>
      </c>
      <c r="PIN1362" s="84">
        <f>SUM(PIN1359:PIN1360)</f>
        <v>1000000</v>
      </c>
      <c r="PIO1362" s="84">
        <f>SUM(PIO1359:PIO1360)</f>
        <v>0</v>
      </c>
      <c r="PIP1362" s="84">
        <f>PIO1362/PIN1362</f>
        <v>0</v>
      </c>
      <c r="PIQ1362" s="84">
        <f>PIN1362-PIO1362</f>
        <v>1000000</v>
      </c>
      <c r="PIR1362" s="84">
        <f>SUM(PIR1359:PIR1360)</f>
        <v>2000000</v>
      </c>
      <c r="PIS1362" s="84">
        <f>SUM(PIS1359:PIS1360)</f>
        <v>0</v>
      </c>
      <c r="PIT1362" s="84">
        <f>PIS1362/PIR1362</f>
        <v>0</v>
      </c>
      <c r="PIU1362" s="84">
        <f>PIR1362-PIS1362</f>
        <v>2000000</v>
      </c>
      <c r="PIV1362" s="84">
        <f>PIR1362+PIN1362</f>
        <v>3000000</v>
      </c>
      <c r="PJC1362" s="84" t="s">
        <v>5399</v>
      </c>
      <c r="PJD1362" s="84">
        <f>SUM(PJD1359:PJD1360)</f>
        <v>1000000</v>
      </c>
      <c r="PJE1362" s="84">
        <f>SUM(PJE1359:PJE1360)</f>
        <v>0</v>
      </c>
      <c r="PJF1362" s="84">
        <f>PJE1362/PJD1362</f>
        <v>0</v>
      </c>
      <c r="PJG1362" s="84">
        <f>PJD1362-PJE1362</f>
        <v>1000000</v>
      </c>
      <c r="PJH1362" s="84">
        <f>SUM(PJH1359:PJH1360)</f>
        <v>2000000</v>
      </c>
      <c r="PJI1362" s="84">
        <f>SUM(PJI1359:PJI1360)</f>
        <v>0</v>
      </c>
      <c r="PJJ1362" s="84">
        <f>PJI1362/PJH1362</f>
        <v>0</v>
      </c>
      <c r="PJK1362" s="84">
        <f>PJH1362-PJI1362</f>
        <v>2000000</v>
      </c>
      <c r="PJL1362" s="84">
        <f>PJH1362+PJD1362</f>
        <v>3000000</v>
      </c>
      <c r="PJS1362" s="84" t="s">
        <v>5399</v>
      </c>
      <c r="PJT1362" s="84">
        <f>SUM(PJT1359:PJT1360)</f>
        <v>1000000</v>
      </c>
      <c r="PJU1362" s="84">
        <f>SUM(PJU1359:PJU1360)</f>
        <v>0</v>
      </c>
      <c r="PJV1362" s="84">
        <f>PJU1362/PJT1362</f>
        <v>0</v>
      </c>
      <c r="PJW1362" s="84">
        <f>PJT1362-PJU1362</f>
        <v>1000000</v>
      </c>
      <c r="PJX1362" s="84">
        <f>SUM(PJX1359:PJX1360)</f>
        <v>2000000</v>
      </c>
      <c r="PJY1362" s="84">
        <f>SUM(PJY1359:PJY1360)</f>
        <v>0</v>
      </c>
      <c r="PJZ1362" s="84">
        <f>PJY1362/PJX1362</f>
        <v>0</v>
      </c>
      <c r="PKA1362" s="84">
        <f>PJX1362-PJY1362</f>
        <v>2000000</v>
      </c>
      <c r="PKB1362" s="84">
        <f>PJX1362+PJT1362</f>
        <v>3000000</v>
      </c>
      <c r="PKI1362" s="84" t="s">
        <v>5399</v>
      </c>
      <c r="PKJ1362" s="84">
        <f>SUM(PKJ1359:PKJ1360)</f>
        <v>1000000</v>
      </c>
      <c r="PKK1362" s="84">
        <f>SUM(PKK1359:PKK1360)</f>
        <v>0</v>
      </c>
      <c r="PKL1362" s="84">
        <f>PKK1362/PKJ1362</f>
        <v>0</v>
      </c>
      <c r="PKM1362" s="84">
        <f>PKJ1362-PKK1362</f>
        <v>1000000</v>
      </c>
      <c r="PKN1362" s="84">
        <f>SUM(PKN1359:PKN1360)</f>
        <v>2000000</v>
      </c>
      <c r="PKO1362" s="84">
        <f>SUM(PKO1359:PKO1360)</f>
        <v>0</v>
      </c>
      <c r="PKP1362" s="84">
        <f>PKO1362/PKN1362</f>
        <v>0</v>
      </c>
      <c r="PKQ1362" s="84">
        <f>PKN1362-PKO1362</f>
        <v>2000000</v>
      </c>
      <c r="PKR1362" s="84">
        <f>PKN1362+PKJ1362</f>
        <v>3000000</v>
      </c>
      <c r="PKY1362" s="84" t="s">
        <v>5399</v>
      </c>
      <c r="PKZ1362" s="84">
        <f>SUM(PKZ1359:PKZ1360)</f>
        <v>1000000</v>
      </c>
      <c r="PLA1362" s="84">
        <f>SUM(PLA1359:PLA1360)</f>
        <v>0</v>
      </c>
      <c r="PLB1362" s="84">
        <f>PLA1362/PKZ1362</f>
        <v>0</v>
      </c>
      <c r="PLC1362" s="84">
        <f>PKZ1362-PLA1362</f>
        <v>1000000</v>
      </c>
      <c r="PLD1362" s="84">
        <f>SUM(PLD1359:PLD1360)</f>
        <v>2000000</v>
      </c>
      <c r="PLE1362" s="84">
        <f>SUM(PLE1359:PLE1360)</f>
        <v>0</v>
      </c>
      <c r="PLF1362" s="84">
        <f>PLE1362/PLD1362</f>
        <v>0</v>
      </c>
      <c r="PLG1362" s="84">
        <f>PLD1362-PLE1362</f>
        <v>2000000</v>
      </c>
      <c r="PLH1362" s="84">
        <f>PLD1362+PKZ1362</f>
        <v>3000000</v>
      </c>
      <c r="PLO1362" s="84" t="s">
        <v>5399</v>
      </c>
      <c r="PLP1362" s="84">
        <f>SUM(PLP1359:PLP1360)</f>
        <v>1000000</v>
      </c>
      <c r="PLQ1362" s="84">
        <f>SUM(PLQ1359:PLQ1360)</f>
        <v>0</v>
      </c>
      <c r="PLR1362" s="84">
        <f>PLQ1362/PLP1362</f>
        <v>0</v>
      </c>
      <c r="PLS1362" s="84">
        <f>PLP1362-PLQ1362</f>
        <v>1000000</v>
      </c>
      <c r="PLT1362" s="84">
        <f>SUM(PLT1359:PLT1360)</f>
        <v>2000000</v>
      </c>
      <c r="PLU1362" s="84">
        <f>SUM(PLU1359:PLU1360)</f>
        <v>0</v>
      </c>
      <c r="PLV1362" s="84">
        <f>PLU1362/PLT1362</f>
        <v>0</v>
      </c>
      <c r="PLW1362" s="84">
        <f>PLT1362-PLU1362</f>
        <v>2000000</v>
      </c>
      <c r="PLX1362" s="84">
        <f>PLT1362+PLP1362</f>
        <v>3000000</v>
      </c>
      <c r="PME1362" s="84" t="s">
        <v>5399</v>
      </c>
      <c r="PMF1362" s="84">
        <f>SUM(PMF1359:PMF1360)</f>
        <v>1000000</v>
      </c>
      <c r="PMG1362" s="84">
        <f>SUM(PMG1359:PMG1360)</f>
        <v>0</v>
      </c>
      <c r="PMH1362" s="84">
        <f>PMG1362/PMF1362</f>
        <v>0</v>
      </c>
      <c r="PMI1362" s="84">
        <f>PMF1362-PMG1362</f>
        <v>1000000</v>
      </c>
      <c r="PMJ1362" s="84">
        <f>SUM(PMJ1359:PMJ1360)</f>
        <v>2000000</v>
      </c>
      <c r="PMK1362" s="84">
        <f>SUM(PMK1359:PMK1360)</f>
        <v>0</v>
      </c>
      <c r="PML1362" s="84">
        <f>PMK1362/PMJ1362</f>
        <v>0</v>
      </c>
      <c r="PMM1362" s="84">
        <f>PMJ1362-PMK1362</f>
        <v>2000000</v>
      </c>
      <c r="PMN1362" s="84">
        <f>PMJ1362+PMF1362</f>
        <v>3000000</v>
      </c>
      <c r="PMU1362" s="84" t="s">
        <v>5399</v>
      </c>
      <c r="PMV1362" s="84">
        <f>SUM(PMV1359:PMV1360)</f>
        <v>1000000</v>
      </c>
      <c r="PMW1362" s="84">
        <f>SUM(PMW1359:PMW1360)</f>
        <v>0</v>
      </c>
      <c r="PMX1362" s="84">
        <f>PMW1362/PMV1362</f>
        <v>0</v>
      </c>
      <c r="PMY1362" s="84">
        <f>PMV1362-PMW1362</f>
        <v>1000000</v>
      </c>
      <c r="PMZ1362" s="84">
        <f>SUM(PMZ1359:PMZ1360)</f>
        <v>2000000</v>
      </c>
      <c r="PNA1362" s="84">
        <f>SUM(PNA1359:PNA1360)</f>
        <v>0</v>
      </c>
      <c r="PNB1362" s="84">
        <f>PNA1362/PMZ1362</f>
        <v>0</v>
      </c>
      <c r="PNC1362" s="84">
        <f>PMZ1362-PNA1362</f>
        <v>2000000</v>
      </c>
      <c r="PND1362" s="84">
        <f>PMZ1362+PMV1362</f>
        <v>3000000</v>
      </c>
      <c r="PNK1362" s="84" t="s">
        <v>5399</v>
      </c>
      <c r="PNL1362" s="84">
        <f>SUM(PNL1359:PNL1360)</f>
        <v>1000000</v>
      </c>
      <c r="PNM1362" s="84">
        <f>SUM(PNM1359:PNM1360)</f>
        <v>0</v>
      </c>
      <c r="PNN1362" s="84">
        <f>PNM1362/PNL1362</f>
        <v>0</v>
      </c>
      <c r="PNO1362" s="84">
        <f>PNL1362-PNM1362</f>
        <v>1000000</v>
      </c>
      <c r="PNP1362" s="84">
        <f>SUM(PNP1359:PNP1360)</f>
        <v>2000000</v>
      </c>
      <c r="PNQ1362" s="84">
        <f>SUM(PNQ1359:PNQ1360)</f>
        <v>0</v>
      </c>
      <c r="PNR1362" s="84">
        <f>PNQ1362/PNP1362</f>
        <v>0</v>
      </c>
      <c r="PNS1362" s="84">
        <f>PNP1362-PNQ1362</f>
        <v>2000000</v>
      </c>
      <c r="PNT1362" s="84">
        <f>PNP1362+PNL1362</f>
        <v>3000000</v>
      </c>
      <c r="POA1362" s="84" t="s">
        <v>5399</v>
      </c>
      <c r="POB1362" s="84">
        <f>SUM(POB1359:POB1360)</f>
        <v>1000000</v>
      </c>
      <c r="POC1362" s="84">
        <f>SUM(POC1359:POC1360)</f>
        <v>0</v>
      </c>
      <c r="POD1362" s="84">
        <f>POC1362/POB1362</f>
        <v>0</v>
      </c>
      <c r="POE1362" s="84">
        <f>POB1362-POC1362</f>
        <v>1000000</v>
      </c>
      <c r="POF1362" s="84">
        <f>SUM(POF1359:POF1360)</f>
        <v>2000000</v>
      </c>
      <c r="POG1362" s="84">
        <f>SUM(POG1359:POG1360)</f>
        <v>0</v>
      </c>
      <c r="POH1362" s="84">
        <f>POG1362/POF1362</f>
        <v>0</v>
      </c>
      <c r="POI1362" s="84">
        <f>POF1362-POG1362</f>
        <v>2000000</v>
      </c>
      <c r="POJ1362" s="84">
        <f>POF1362+POB1362</f>
        <v>3000000</v>
      </c>
      <c r="POQ1362" s="84" t="s">
        <v>5399</v>
      </c>
      <c r="POR1362" s="84">
        <f>SUM(POR1359:POR1360)</f>
        <v>1000000</v>
      </c>
      <c r="POS1362" s="84">
        <f>SUM(POS1359:POS1360)</f>
        <v>0</v>
      </c>
      <c r="POT1362" s="84">
        <f>POS1362/POR1362</f>
        <v>0</v>
      </c>
      <c r="POU1362" s="84">
        <f>POR1362-POS1362</f>
        <v>1000000</v>
      </c>
      <c r="POV1362" s="84">
        <f>SUM(POV1359:POV1360)</f>
        <v>2000000</v>
      </c>
      <c r="POW1362" s="84">
        <f>SUM(POW1359:POW1360)</f>
        <v>0</v>
      </c>
      <c r="POX1362" s="84">
        <f>POW1362/POV1362</f>
        <v>0</v>
      </c>
      <c r="POY1362" s="84">
        <f>POV1362-POW1362</f>
        <v>2000000</v>
      </c>
      <c r="POZ1362" s="84">
        <f>POV1362+POR1362</f>
        <v>3000000</v>
      </c>
      <c r="PPG1362" s="84" t="s">
        <v>5399</v>
      </c>
      <c r="PPH1362" s="84">
        <f>SUM(PPH1359:PPH1360)</f>
        <v>1000000</v>
      </c>
      <c r="PPI1362" s="84">
        <f>SUM(PPI1359:PPI1360)</f>
        <v>0</v>
      </c>
      <c r="PPJ1362" s="84">
        <f>PPI1362/PPH1362</f>
        <v>0</v>
      </c>
      <c r="PPK1362" s="84">
        <f>PPH1362-PPI1362</f>
        <v>1000000</v>
      </c>
      <c r="PPL1362" s="84">
        <f>SUM(PPL1359:PPL1360)</f>
        <v>2000000</v>
      </c>
      <c r="PPM1362" s="84">
        <f>SUM(PPM1359:PPM1360)</f>
        <v>0</v>
      </c>
      <c r="PPN1362" s="84">
        <f>PPM1362/PPL1362</f>
        <v>0</v>
      </c>
      <c r="PPO1362" s="84">
        <f>PPL1362-PPM1362</f>
        <v>2000000</v>
      </c>
      <c r="PPP1362" s="84">
        <f>PPL1362+PPH1362</f>
        <v>3000000</v>
      </c>
      <c r="PPW1362" s="84" t="s">
        <v>5399</v>
      </c>
      <c r="PPX1362" s="84">
        <f>SUM(PPX1359:PPX1360)</f>
        <v>1000000</v>
      </c>
      <c r="PPY1362" s="84">
        <f>SUM(PPY1359:PPY1360)</f>
        <v>0</v>
      </c>
      <c r="PPZ1362" s="84">
        <f>PPY1362/PPX1362</f>
        <v>0</v>
      </c>
      <c r="PQA1362" s="84">
        <f>PPX1362-PPY1362</f>
        <v>1000000</v>
      </c>
      <c r="PQB1362" s="84">
        <f>SUM(PQB1359:PQB1360)</f>
        <v>2000000</v>
      </c>
      <c r="PQC1362" s="84">
        <f>SUM(PQC1359:PQC1360)</f>
        <v>0</v>
      </c>
      <c r="PQD1362" s="84">
        <f>PQC1362/PQB1362</f>
        <v>0</v>
      </c>
      <c r="PQE1362" s="84">
        <f>PQB1362-PQC1362</f>
        <v>2000000</v>
      </c>
      <c r="PQF1362" s="84">
        <f>PQB1362+PPX1362</f>
        <v>3000000</v>
      </c>
      <c r="PQM1362" s="84" t="s">
        <v>5399</v>
      </c>
      <c r="PQN1362" s="84">
        <f>SUM(PQN1359:PQN1360)</f>
        <v>1000000</v>
      </c>
      <c r="PQO1362" s="84">
        <f>SUM(PQO1359:PQO1360)</f>
        <v>0</v>
      </c>
      <c r="PQP1362" s="84">
        <f>PQO1362/PQN1362</f>
        <v>0</v>
      </c>
      <c r="PQQ1362" s="84">
        <f>PQN1362-PQO1362</f>
        <v>1000000</v>
      </c>
      <c r="PQR1362" s="84">
        <f>SUM(PQR1359:PQR1360)</f>
        <v>2000000</v>
      </c>
      <c r="PQS1362" s="84">
        <f>SUM(PQS1359:PQS1360)</f>
        <v>0</v>
      </c>
      <c r="PQT1362" s="84">
        <f>PQS1362/PQR1362</f>
        <v>0</v>
      </c>
      <c r="PQU1362" s="84">
        <f>PQR1362-PQS1362</f>
        <v>2000000</v>
      </c>
      <c r="PQV1362" s="84">
        <f>PQR1362+PQN1362</f>
        <v>3000000</v>
      </c>
      <c r="PRC1362" s="84" t="s">
        <v>5399</v>
      </c>
      <c r="PRD1362" s="84">
        <f>SUM(PRD1359:PRD1360)</f>
        <v>1000000</v>
      </c>
      <c r="PRE1362" s="84">
        <f>SUM(PRE1359:PRE1360)</f>
        <v>0</v>
      </c>
      <c r="PRF1362" s="84">
        <f>PRE1362/PRD1362</f>
        <v>0</v>
      </c>
      <c r="PRG1362" s="84">
        <f>PRD1362-PRE1362</f>
        <v>1000000</v>
      </c>
      <c r="PRH1362" s="84">
        <f>SUM(PRH1359:PRH1360)</f>
        <v>2000000</v>
      </c>
      <c r="PRI1362" s="84">
        <f>SUM(PRI1359:PRI1360)</f>
        <v>0</v>
      </c>
      <c r="PRJ1362" s="84">
        <f>PRI1362/PRH1362</f>
        <v>0</v>
      </c>
      <c r="PRK1362" s="84">
        <f>PRH1362-PRI1362</f>
        <v>2000000</v>
      </c>
      <c r="PRL1362" s="84">
        <f>PRH1362+PRD1362</f>
        <v>3000000</v>
      </c>
      <c r="PRS1362" s="84" t="s">
        <v>5399</v>
      </c>
      <c r="PRT1362" s="84">
        <f>SUM(PRT1359:PRT1360)</f>
        <v>1000000</v>
      </c>
      <c r="PRU1362" s="84">
        <f>SUM(PRU1359:PRU1360)</f>
        <v>0</v>
      </c>
      <c r="PRV1362" s="84">
        <f>PRU1362/PRT1362</f>
        <v>0</v>
      </c>
      <c r="PRW1362" s="84">
        <f>PRT1362-PRU1362</f>
        <v>1000000</v>
      </c>
      <c r="PRX1362" s="84">
        <f>SUM(PRX1359:PRX1360)</f>
        <v>2000000</v>
      </c>
      <c r="PRY1362" s="84">
        <f>SUM(PRY1359:PRY1360)</f>
        <v>0</v>
      </c>
      <c r="PRZ1362" s="84">
        <f>PRY1362/PRX1362</f>
        <v>0</v>
      </c>
      <c r="PSA1362" s="84">
        <f>PRX1362-PRY1362</f>
        <v>2000000</v>
      </c>
      <c r="PSB1362" s="84">
        <f>PRX1362+PRT1362</f>
        <v>3000000</v>
      </c>
      <c r="PSI1362" s="84" t="s">
        <v>5399</v>
      </c>
      <c r="PSJ1362" s="84">
        <f>SUM(PSJ1359:PSJ1360)</f>
        <v>1000000</v>
      </c>
      <c r="PSK1362" s="84">
        <f>SUM(PSK1359:PSK1360)</f>
        <v>0</v>
      </c>
      <c r="PSL1362" s="84">
        <f>PSK1362/PSJ1362</f>
        <v>0</v>
      </c>
      <c r="PSM1362" s="84">
        <f>PSJ1362-PSK1362</f>
        <v>1000000</v>
      </c>
      <c r="PSN1362" s="84">
        <f>SUM(PSN1359:PSN1360)</f>
        <v>2000000</v>
      </c>
      <c r="PSO1362" s="84">
        <f>SUM(PSO1359:PSO1360)</f>
        <v>0</v>
      </c>
      <c r="PSP1362" s="84">
        <f>PSO1362/PSN1362</f>
        <v>0</v>
      </c>
      <c r="PSQ1362" s="84">
        <f>PSN1362-PSO1362</f>
        <v>2000000</v>
      </c>
      <c r="PSR1362" s="84">
        <f>PSN1362+PSJ1362</f>
        <v>3000000</v>
      </c>
      <c r="PSY1362" s="84" t="s">
        <v>5399</v>
      </c>
      <c r="PSZ1362" s="84">
        <f>SUM(PSZ1359:PSZ1360)</f>
        <v>1000000</v>
      </c>
      <c r="PTA1362" s="84">
        <f>SUM(PTA1359:PTA1360)</f>
        <v>0</v>
      </c>
      <c r="PTB1362" s="84">
        <f>PTA1362/PSZ1362</f>
        <v>0</v>
      </c>
      <c r="PTC1362" s="84">
        <f>PSZ1362-PTA1362</f>
        <v>1000000</v>
      </c>
      <c r="PTD1362" s="84">
        <f>SUM(PTD1359:PTD1360)</f>
        <v>2000000</v>
      </c>
      <c r="PTE1362" s="84">
        <f>SUM(PTE1359:PTE1360)</f>
        <v>0</v>
      </c>
      <c r="PTF1362" s="84">
        <f>PTE1362/PTD1362</f>
        <v>0</v>
      </c>
      <c r="PTG1362" s="84">
        <f>PTD1362-PTE1362</f>
        <v>2000000</v>
      </c>
      <c r="PTH1362" s="84">
        <f>PTD1362+PSZ1362</f>
        <v>3000000</v>
      </c>
      <c r="PTO1362" s="84" t="s">
        <v>5399</v>
      </c>
      <c r="PTP1362" s="84">
        <f>SUM(PTP1359:PTP1360)</f>
        <v>1000000</v>
      </c>
      <c r="PTQ1362" s="84">
        <f>SUM(PTQ1359:PTQ1360)</f>
        <v>0</v>
      </c>
      <c r="PTR1362" s="84">
        <f>PTQ1362/PTP1362</f>
        <v>0</v>
      </c>
      <c r="PTS1362" s="84">
        <f>PTP1362-PTQ1362</f>
        <v>1000000</v>
      </c>
      <c r="PTT1362" s="84">
        <f>SUM(PTT1359:PTT1360)</f>
        <v>2000000</v>
      </c>
      <c r="PTU1362" s="84">
        <f>SUM(PTU1359:PTU1360)</f>
        <v>0</v>
      </c>
      <c r="PTV1362" s="84">
        <f>PTU1362/PTT1362</f>
        <v>0</v>
      </c>
      <c r="PTW1362" s="84">
        <f>PTT1362-PTU1362</f>
        <v>2000000</v>
      </c>
      <c r="PTX1362" s="84">
        <f>PTT1362+PTP1362</f>
        <v>3000000</v>
      </c>
      <c r="PUE1362" s="84" t="s">
        <v>5399</v>
      </c>
      <c r="PUF1362" s="84">
        <f>SUM(PUF1359:PUF1360)</f>
        <v>1000000</v>
      </c>
      <c r="PUG1362" s="84">
        <f>SUM(PUG1359:PUG1360)</f>
        <v>0</v>
      </c>
      <c r="PUH1362" s="84">
        <f>PUG1362/PUF1362</f>
        <v>0</v>
      </c>
      <c r="PUI1362" s="84">
        <f>PUF1362-PUG1362</f>
        <v>1000000</v>
      </c>
      <c r="PUJ1362" s="84">
        <f>SUM(PUJ1359:PUJ1360)</f>
        <v>2000000</v>
      </c>
      <c r="PUK1362" s="84">
        <f>SUM(PUK1359:PUK1360)</f>
        <v>0</v>
      </c>
      <c r="PUL1362" s="84">
        <f>PUK1362/PUJ1362</f>
        <v>0</v>
      </c>
      <c r="PUM1362" s="84">
        <f>PUJ1362-PUK1362</f>
        <v>2000000</v>
      </c>
      <c r="PUN1362" s="84">
        <f>PUJ1362+PUF1362</f>
        <v>3000000</v>
      </c>
      <c r="PUU1362" s="84" t="s">
        <v>5399</v>
      </c>
      <c r="PUV1362" s="84">
        <f>SUM(PUV1359:PUV1360)</f>
        <v>1000000</v>
      </c>
      <c r="PUW1362" s="84">
        <f>SUM(PUW1359:PUW1360)</f>
        <v>0</v>
      </c>
      <c r="PUX1362" s="84">
        <f>PUW1362/PUV1362</f>
        <v>0</v>
      </c>
      <c r="PUY1362" s="84">
        <f>PUV1362-PUW1362</f>
        <v>1000000</v>
      </c>
      <c r="PUZ1362" s="84">
        <f>SUM(PUZ1359:PUZ1360)</f>
        <v>2000000</v>
      </c>
      <c r="PVA1362" s="84">
        <f>SUM(PVA1359:PVA1360)</f>
        <v>0</v>
      </c>
      <c r="PVB1362" s="84">
        <f>PVA1362/PUZ1362</f>
        <v>0</v>
      </c>
      <c r="PVC1362" s="84">
        <f>PUZ1362-PVA1362</f>
        <v>2000000</v>
      </c>
      <c r="PVD1362" s="84">
        <f>PUZ1362+PUV1362</f>
        <v>3000000</v>
      </c>
      <c r="PVK1362" s="84" t="s">
        <v>5399</v>
      </c>
      <c r="PVL1362" s="84">
        <f>SUM(PVL1359:PVL1360)</f>
        <v>1000000</v>
      </c>
      <c r="PVM1362" s="84">
        <f>SUM(PVM1359:PVM1360)</f>
        <v>0</v>
      </c>
      <c r="PVN1362" s="84">
        <f>PVM1362/PVL1362</f>
        <v>0</v>
      </c>
      <c r="PVO1362" s="84">
        <f>PVL1362-PVM1362</f>
        <v>1000000</v>
      </c>
      <c r="PVP1362" s="84">
        <f>SUM(PVP1359:PVP1360)</f>
        <v>2000000</v>
      </c>
      <c r="PVQ1362" s="84">
        <f>SUM(PVQ1359:PVQ1360)</f>
        <v>0</v>
      </c>
      <c r="PVR1362" s="84">
        <f>PVQ1362/PVP1362</f>
        <v>0</v>
      </c>
      <c r="PVS1362" s="84">
        <f>PVP1362-PVQ1362</f>
        <v>2000000</v>
      </c>
      <c r="PVT1362" s="84">
        <f>PVP1362+PVL1362</f>
        <v>3000000</v>
      </c>
      <c r="PWA1362" s="84" t="s">
        <v>5399</v>
      </c>
      <c r="PWB1362" s="84">
        <f>SUM(PWB1359:PWB1360)</f>
        <v>1000000</v>
      </c>
      <c r="PWC1362" s="84">
        <f>SUM(PWC1359:PWC1360)</f>
        <v>0</v>
      </c>
      <c r="PWD1362" s="84">
        <f>PWC1362/PWB1362</f>
        <v>0</v>
      </c>
      <c r="PWE1362" s="84">
        <f>PWB1362-PWC1362</f>
        <v>1000000</v>
      </c>
      <c r="PWF1362" s="84">
        <f>SUM(PWF1359:PWF1360)</f>
        <v>2000000</v>
      </c>
      <c r="PWG1362" s="84">
        <f>SUM(PWG1359:PWG1360)</f>
        <v>0</v>
      </c>
      <c r="PWH1362" s="84">
        <f>PWG1362/PWF1362</f>
        <v>0</v>
      </c>
      <c r="PWI1362" s="84">
        <f>PWF1362-PWG1362</f>
        <v>2000000</v>
      </c>
      <c r="PWJ1362" s="84">
        <f>PWF1362+PWB1362</f>
        <v>3000000</v>
      </c>
      <c r="PWQ1362" s="84" t="s">
        <v>5399</v>
      </c>
      <c r="PWR1362" s="84">
        <f>SUM(PWR1359:PWR1360)</f>
        <v>1000000</v>
      </c>
      <c r="PWS1362" s="84">
        <f>SUM(PWS1359:PWS1360)</f>
        <v>0</v>
      </c>
      <c r="PWT1362" s="84">
        <f>PWS1362/PWR1362</f>
        <v>0</v>
      </c>
      <c r="PWU1362" s="84">
        <f>PWR1362-PWS1362</f>
        <v>1000000</v>
      </c>
      <c r="PWV1362" s="84">
        <f>SUM(PWV1359:PWV1360)</f>
        <v>2000000</v>
      </c>
      <c r="PWW1362" s="84">
        <f>SUM(PWW1359:PWW1360)</f>
        <v>0</v>
      </c>
      <c r="PWX1362" s="84">
        <f>PWW1362/PWV1362</f>
        <v>0</v>
      </c>
      <c r="PWY1362" s="84">
        <f>PWV1362-PWW1362</f>
        <v>2000000</v>
      </c>
      <c r="PWZ1362" s="84">
        <f>PWV1362+PWR1362</f>
        <v>3000000</v>
      </c>
      <c r="PXG1362" s="84" t="s">
        <v>5399</v>
      </c>
      <c r="PXH1362" s="84">
        <f>SUM(PXH1359:PXH1360)</f>
        <v>1000000</v>
      </c>
      <c r="PXI1362" s="84">
        <f>SUM(PXI1359:PXI1360)</f>
        <v>0</v>
      </c>
      <c r="PXJ1362" s="84">
        <f>PXI1362/PXH1362</f>
        <v>0</v>
      </c>
      <c r="PXK1362" s="84">
        <f>PXH1362-PXI1362</f>
        <v>1000000</v>
      </c>
      <c r="PXL1362" s="84">
        <f>SUM(PXL1359:PXL1360)</f>
        <v>2000000</v>
      </c>
      <c r="PXM1362" s="84">
        <f>SUM(PXM1359:PXM1360)</f>
        <v>0</v>
      </c>
      <c r="PXN1362" s="84">
        <f>PXM1362/PXL1362</f>
        <v>0</v>
      </c>
      <c r="PXO1362" s="84">
        <f>PXL1362-PXM1362</f>
        <v>2000000</v>
      </c>
      <c r="PXP1362" s="84">
        <f>PXL1362+PXH1362</f>
        <v>3000000</v>
      </c>
      <c r="PXW1362" s="84" t="s">
        <v>5399</v>
      </c>
      <c r="PXX1362" s="84">
        <f>SUM(PXX1359:PXX1360)</f>
        <v>1000000</v>
      </c>
      <c r="PXY1362" s="84">
        <f>SUM(PXY1359:PXY1360)</f>
        <v>0</v>
      </c>
      <c r="PXZ1362" s="84">
        <f>PXY1362/PXX1362</f>
        <v>0</v>
      </c>
      <c r="PYA1362" s="84">
        <f>PXX1362-PXY1362</f>
        <v>1000000</v>
      </c>
      <c r="PYB1362" s="84">
        <f>SUM(PYB1359:PYB1360)</f>
        <v>2000000</v>
      </c>
      <c r="PYC1362" s="84">
        <f>SUM(PYC1359:PYC1360)</f>
        <v>0</v>
      </c>
      <c r="PYD1362" s="84">
        <f>PYC1362/PYB1362</f>
        <v>0</v>
      </c>
      <c r="PYE1362" s="84">
        <f>PYB1362-PYC1362</f>
        <v>2000000</v>
      </c>
      <c r="PYF1362" s="84">
        <f>PYB1362+PXX1362</f>
        <v>3000000</v>
      </c>
      <c r="PYM1362" s="84" t="s">
        <v>5399</v>
      </c>
      <c r="PYN1362" s="84">
        <f>SUM(PYN1359:PYN1360)</f>
        <v>1000000</v>
      </c>
      <c r="PYO1362" s="84">
        <f>SUM(PYO1359:PYO1360)</f>
        <v>0</v>
      </c>
      <c r="PYP1362" s="84">
        <f>PYO1362/PYN1362</f>
        <v>0</v>
      </c>
      <c r="PYQ1362" s="84">
        <f>PYN1362-PYO1362</f>
        <v>1000000</v>
      </c>
      <c r="PYR1362" s="84">
        <f>SUM(PYR1359:PYR1360)</f>
        <v>2000000</v>
      </c>
      <c r="PYS1362" s="84">
        <f>SUM(PYS1359:PYS1360)</f>
        <v>0</v>
      </c>
      <c r="PYT1362" s="84">
        <f>PYS1362/PYR1362</f>
        <v>0</v>
      </c>
      <c r="PYU1362" s="84">
        <f>PYR1362-PYS1362</f>
        <v>2000000</v>
      </c>
      <c r="PYV1362" s="84">
        <f>PYR1362+PYN1362</f>
        <v>3000000</v>
      </c>
      <c r="PZC1362" s="84" t="s">
        <v>5399</v>
      </c>
      <c r="PZD1362" s="84">
        <f>SUM(PZD1359:PZD1360)</f>
        <v>1000000</v>
      </c>
      <c r="PZE1362" s="84">
        <f>SUM(PZE1359:PZE1360)</f>
        <v>0</v>
      </c>
      <c r="PZF1362" s="84">
        <f>PZE1362/PZD1362</f>
        <v>0</v>
      </c>
      <c r="PZG1362" s="84">
        <f>PZD1362-PZE1362</f>
        <v>1000000</v>
      </c>
      <c r="PZH1362" s="84">
        <f>SUM(PZH1359:PZH1360)</f>
        <v>2000000</v>
      </c>
      <c r="PZI1362" s="84">
        <f>SUM(PZI1359:PZI1360)</f>
        <v>0</v>
      </c>
      <c r="PZJ1362" s="84">
        <f>PZI1362/PZH1362</f>
        <v>0</v>
      </c>
      <c r="PZK1362" s="84">
        <f>PZH1362-PZI1362</f>
        <v>2000000</v>
      </c>
      <c r="PZL1362" s="84">
        <f>PZH1362+PZD1362</f>
        <v>3000000</v>
      </c>
      <c r="PZS1362" s="84" t="s">
        <v>5399</v>
      </c>
      <c r="PZT1362" s="84">
        <f>SUM(PZT1359:PZT1360)</f>
        <v>1000000</v>
      </c>
      <c r="PZU1362" s="84">
        <f>SUM(PZU1359:PZU1360)</f>
        <v>0</v>
      </c>
      <c r="PZV1362" s="84">
        <f>PZU1362/PZT1362</f>
        <v>0</v>
      </c>
      <c r="PZW1362" s="84">
        <f>PZT1362-PZU1362</f>
        <v>1000000</v>
      </c>
      <c r="PZX1362" s="84">
        <f>SUM(PZX1359:PZX1360)</f>
        <v>2000000</v>
      </c>
      <c r="PZY1362" s="84">
        <f>SUM(PZY1359:PZY1360)</f>
        <v>0</v>
      </c>
      <c r="PZZ1362" s="84">
        <f>PZY1362/PZX1362</f>
        <v>0</v>
      </c>
      <c r="QAA1362" s="84">
        <f>PZX1362-PZY1362</f>
        <v>2000000</v>
      </c>
      <c r="QAB1362" s="84">
        <f>PZX1362+PZT1362</f>
        <v>3000000</v>
      </c>
      <c r="QAI1362" s="84" t="s">
        <v>5399</v>
      </c>
      <c r="QAJ1362" s="84">
        <f>SUM(QAJ1359:QAJ1360)</f>
        <v>1000000</v>
      </c>
      <c r="QAK1362" s="84">
        <f>SUM(QAK1359:QAK1360)</f>
        <v>0</v>
      </c>
      <c r="QAL1362" s="84">
        <f>QAK1362/QAJ1362</f>
        <v>0</v>
      </c>
      <c r="QAM1362" s="84">
        <f>QAJ1362-QAK1362</f>
        <v>1000000</v>
      </c>
      <c r="QAN1362" s="84">
        <f>SUM(QAN1359:QAN1360)</f>
        <v>2000000</v>
      </c>
      <c r="QAO1362" s="84">
        <f>SUM(QAO1359:QAO1360)</f>
        <v>0</v>
      </c>
      <c r="QAP1362" s="84">
        <f>QAO1362/QAN1362</f>
        <v>0</v>
      </c>
      <c r="QAQ1362" s="84">
        <f>QAN1362-QAO1362</f>
        <v>2000000</v>
      </c>
      <c r="QAR1362" s="84">
        <f>QAN1362+QAJ1362</f>
        <v>3000000</v>
      </c>
      <c r="QAY1362" s="84" t="s">
        <v>5399</v>
      </c>
      <c r="QAZ1362" s="84">
        <f>SUM(QAZ1359:QAZ1360)</f>
        <v>1000000</v>
      </c>
      <c r="QBA1362" s="84">
        <f>SUM(QBA1359:QBA1360)</f>
        <v>0</v>
      </c>
      <c r="QBB1362" s="84">
        <f>QBA1362/QAZ1362</f>
        <v>0</v>
      </c>
      <c r="QBC1362" s="84">
        <f>QAZ1362-QBA1362</f>
        <v>1000000</v>
      </c>
      <c r="QBD1362" s="84">
        <f>SUM(QBD1359:QBD1360)</f>
        <v>2000000</v>
      </c>
      <c r="QBE1362" s="84">
        <f>SUM(QBE1359:QBE1360)</f>
        <v>0</v>
      </c>
      <c r="QBF1362" s="84">
        <f>QBE1362/QBD1362</f>
        <v>0</v>
      </c>
      <c r="QBG1362" s="84">
        <f>QBD1362-QBE1362</f>
        <v>2000000</v>
      </c>
      <c r="QBH1362" s="84">
        <f>QBD1362+QAZ1362</f>
        <v>3000000</v>
      </c>
      <c r="QBO1362" s="84" t="s">
        <v>5399</v>
      </c>
      <c r="QBP1362" s="84">
        <f>SUM(QBP1359:QBP1360)</f>
        <v>1000000</v>
      </c>
      <c r="QBQ1362" s="84">
        <f>SUM(QBQ1359:QBQ1360)</f>
        <v>0</v>
      </c>
      <c r="QBR1362" s="84">
        <f>QBQ1362/QBP1362</f>
        <v>0</v>
      </c>
      <c r="QBS1362" s="84">
        <f>QBP1362-QBQ1362</f>
        <v>1000000</v>
      </c>
      <c r="QBT1362" s="84">
        <f>SUM(QBT1359:QBT1360)</f>
        <v>2000000</v>
      </c>
      <c r="QBU1362" s="84">
        <f>SUM(QBU1359:QBU1360)</f>
        <v>0</v>
      </c>
      <c r="QBV1362" s="84">
        <f>QBU1362/QBT1362</f>
        <v>0</v>
      </c>
      <c r="QBW1362" s="84">
        <f>QBT1362-QBU1362</f>
        <v>2000000</v>
      </c>
      <c r="QBX1362" s="84">
        <f>QBT1362+QBP1362</f>
        <v>3000000</v>
      </c>
      <c r="QCE1362" s="84" t="s">
        <v>5399</v>
      </c>
      <c r="QCF1362" s="84">
        <f>SUM(QCF1359:QCF1360)</f>
        <v>1000000</v>
      </c>
      <c r="QCG1362" s="84">
        <f>SUM(QCG1359:QCG1360)</f>
        <v>0</v>
      </c>
      <c r="QCH1362" s="84">
        <f>QCG1362/QCF1362</f>
        <v>0</v>
      </c>
      <c r="QCI1362" s="84">
        <f>QCF1362-QCG1362</f>
        <v>1000000</v>
      </c>
      <c r="QCJ1362" s="84">
        <f>SUM(QCJ1359:QCJ1360)</f>
        <v>2000000</v>
      </c>
      <c r="QCK1362" s="84">
        <f>SUM(QCK1359:QCK1360)</f>
        <v>0</v>
      </c>
      <c r="QCL1362" s="84">
        <f>QCK1362/QCJ1362</f>
        <v>0</v>
      </c>
      <c r="QCM1362" s="84">
        <f>QCJ1362-QCK1362</f>
        <v>2000000</v>
      </c>
      <c r="QCN1362" s="84">
        <f>QCJ1362+QCF1362</f>
        <v>3000000</v>
      </c>
      <c r="QCU1362" s="84" t="s">
        <v>5399</v>
      </c>
      <c r="QCV1362" s="84">
        <f>SUM(QCV1359:QCV1360)</f>
        <v>1000000</v>
      </c>
      <c r="QCW1362" s="84">
        <f>SUM(QCW1359:QCW1360)</f>
        <v>0</v>
      </c>
      <c r="QCX1362" s="84">
        <f>QCW1362/QCV1362</f>
        <v>0</v>
      </c>
      <c r="QCY1362" s="84">
        <f>QCV1362-QCW1362</f>
        <v>1000000</v>
      </c>
      <c r="QCZ1362" s="84">
        <f>SUM(QCZ1359:QCZ1360)</f>
        <v>2000000</v>
      </c>
      <c r="QDA1362" s="84">
        <f>SUM(QDA1359:QDA1360)</f>
        <v>0</v>
      </c>
      <c r="QDB1362" s="84">
        <f>QDA1362/QCZ1362</f>
        <v>0</v>
      </c>
      <c r="QDC1362" s="84">
        <f>QCZ1362-QDA1362</f>
        <v>2000000</v>
      </c>
      <c r="QDD1362" s="84">
        <f>QCZ1362+QCV1362</f>
        <v>3000000</v>
      </c>
      <c r="QDK1362" s="84" t="s">
        <v>5399</v>
      </c>
      <c r="QDL1362" s="84">
        <f>SUM(QDL1359:QDL1360)</f>
        <v>1000000</v>
      </c>
      <c r="QDM1362" s="84">
        <f>SUM(QDM1359:QDM1360)</f>
        <v>0</v>
      </c>
      <c r="QDN1362" s="84">
        <f>QDM1362/QDL1362</f>
        <v>0</v>
      </c>
      <c r="QDO1362" s="84">
        <f>QDL1362-QDM1362</f>
        <v>1000000</v>
      </c>
      <c r="QDP1362" s="84">
        <f>SUM(QDP1359:QDP1360)</f>
        <v>2000000</v>
      </c>
      <c r="QDQ1362" s="84">
        <f>SUM(QDQ1359:QDQ1360)</f>
        <v>0</v>
      </c>
      <c r="QDR1362" s="84">
        <f>QDQ1362/QDP1362</f>
        <v>0</v>
      </c>
      <c r="QDS1362" s="84">
        <f>QDP1362-QDQ1362</f>
        <v>2000000</v>
      </c>
      <c r="QDT1362" s="84">
        <f>QDP1362+QDL1362</f>
        <v>3000000</v>
      </c>
      <c r="QEA1362" s="84" t="s">
        <v>5399</v>
      </c>
      <c r="QEB1362" s="84">
        <f>SUM(QEB1359:QEB1360)</f>
        <v>1000000</v>
      </c>
      <c r="QEC1362" s="84">
        <f>SUM(QEC1359:QEC1360)</f>
        <v>0</v>
      </c>
      <c r="QED1362" s="84">
        <f>QEC1362/QEB1362</f>
        <v>0</v>
      </c>
      <c r="QEE1362" s="84">
        <f>QEB1362-QEC1362</f>
        <v>1000000</v>
      </c>
      <c r="QEF1362" s="84">
        <f>SUM(QEF1359:QEF1360)</f>
        <v>2000000</v>
      </c>
      <c r="QEG1362" s="84">
        <f>SUM(QEG1359:QEG1360)</f>
        <v>0</v>
      </c>
      <c r="QEH1362" s="84">
        <f>QEG1362/QEF1362</f>
        <v>0</v>
      </c>
      <c r="QEI1362" s="84">
        <f>QEF1362-QEG1362</f>
        <v>2000000</v>
      </c>
      <c r="QEJ1362" s="84">
        <f>QEF1362+QEB1362</f>
        <v>3000000</v>
      </c>
      <c r="QEQ1362" s="84" t="s">
        <v>5399</v>
      </c>
      <c r="QER1362" s="84">
        <f>SUM(QER1359:QER1360)</f>
        <v>1000000</v>
      </c>
      <c r="QES1362" s="84">
        <f>SUM(QES1359:QES1360)</f>
        <v>0</v>
      </c>
      <c r="QET1362" s="84">
        <f>QES1362/QER1362</f>
        <v>0</v>
      </c>
      <c r="QEU1362" s="84">
        <f>QER1362-QES1362</f>
        <v>1000000</v>
      </c>
      <c r="QEV1362" s="84">
        <f>SUM(QEV1359:QEV1360)</f>
        <v>2000000</v>
      </c>
      <c r="QEW1362" s="84">
        <f>SUM(QEW1359:QEW1360)</f>
        <v>0</v>
      </c>
      <c r="QEX1362" s="84">
        <f>QEW1362/QEV1362</f>
        <v>0</v>
      </c>
      <c r="QEY1362" s="84">
        <f>QEV1362-QEW1362</f>
        <v>2000000</v>
      </c>
      <c r="QEZ1362" s="84">
        <f>QEV1362+QER1362</f>
        <v>3000000</v>
      </c>
      <c r="QFG1362" s="84" t="s">
        <v>5399</v>
      </c>
      <c r="QFH1362" s="84">
        <f>SUM(QFH1359:QFH1360)</f>
        <v>1000000</v>
      </c>
      <c r="QFI1362" s="84">
        <f>SUM(QFI1359:QFI1360)</f>
        <v>0</v>
      </c>
      <c r="QFJ1362" s="84">
        <f>QFI1362/QFH1362</f>
        <v>0</v>
      </c>
      <c r="QFK1362" s="84">
        <f>QFH1362-QFI1362</f>
        <v>1000000</v>
      </c>
      <c r="QFL1362" s="84">
        <f>SUM(QFL1359:QFL1360)</f>
        <v>2000000</v>
      </c>
      <c r="QFM1362" s="84">
        <f>SUM(QFM1359:QFM1360)</f>
        <v>0</v>
      </c>
      <c r="QFN1362" s="84">
        <f>QFM1362/QFL1362</f>
        <v>0</v>
      </c>
      <c r="QFO1362" s="84">
        <f>QFL1362-QFM1362</f>
        <v>2000000</v>
      </c>
      <c r="QFP1362" s="84">
        <f>QFL1362+QFH1362</f>
        <v>3000000</v>
      </c>
      <c r="QFW1362" s="84" t="s">
        <v>5399</v>
      </c>
      <c r="QFX1362" s="84">
        <f>SUM(QFX1359:QFX1360)</f>
        <v>1000000</v>
      </c>
      <c r="QFY1362" s="84">
        <f>SUM(QFY1359:QFY1360)</f>
        <v>0</v>
      </c>
      <c r="QFZ1362" s="84">
        <f>QFY1362/QFX1362</f>
        <v>0</v>
      </c>
      <c r="QGA1362" s="84">
        <f>QFX1362-QFY1362</f>
        <v>1000000</v>
      </c>
      <c r="QGB1362" s="84">
        <f>SUM(QGB1359:QGB1360)</f>
        <v>2000000</v>
      </c>
      <c r="QGC1362" s="84">
        <f>SUM(QGC1359:QGC1360)</f>
        <v>0</v>
      </c>
      <c r="QGD1362" s="84">
        <f>QGC1362/QGB1362</f>
        <v>0</v>
      </c>
      <c r="QGE1362" s="84">
        <f>QGB1362-QGC1362</f>
        <v>2000000</v>
      </c>
      <c r="QGF1362" s="84">
        <f>QGB1362+QFX1362</f>
        <v>3000000</v>
      </c>
      <c r="QGM1362" s="84" t="s">
        <v>5399</v>
      </c>
      <c r="QGN1362" s="84">
        <f>SUM(QGN1359:QGN1360)</f>
        <v>1000000</v>
      </c>
      <c r="QGO1362" s="84">
        <f>SUM(QGO1359:QGO1360)</f>
        <v>0</v>
      </c>
      <c r="QGP1362" s="84">
        <f>QGO1362/QGN1362</f>
        <v>0</v>
      </c>
      <c r="QGQ1362" s="84">
        <f>QGN1362-QGO1362</f>
        <v>1000000</v>
      </c>
      <c r="QGR1362" s="84">
        <f>SUM(QGR1359:QGR1360)</f>
        <v>2000000</v>
      </c>
      <c r="QGS1362" s="84">
        <f>SUM(QGS1359:QGS1360)</f>
        <v>0</v>
      </c>
      <c r="QGT1362" s="84">
        <f>QGS1362/QGR1362</f>
        <v>0</v>
      </c>
      <c r="QGU1362" s="84">
        <f>QGR1362-QGS1362</f>
        <v>2000000</v>
      </c>
      <c r="QGV1362" s="84">
        <f>QGR1362+QGN1362</f>
        <v>3000000</v>
      </c>
      <c r="QHC1362" s="84" t="s">
        <v>5399</v>
      </c>
      <c r="QHD1362" s="84">
        <f>SUM(QHD1359:QHD1360)</f>
        <v>1000000</v>
      </c>
      <c r="QHE1362" s="84">
        <f>SUM(QHE1359:QHE1360)</f>
        <v>0</v>
      </c>
      <c r="QHF1362" s="84">
        <f>QHE1362/QHD1362</f>
        <v>0</v>
      </c>
      <c r="QHG1362" s="84">
        <f>QHD1362-QHE1362</f>
        <v>1000000</v>
      </c>
      <c r="QHH1362" s="84">
        <f>SUM(QHH1359:QHH1360)</f>
        <v>2000000</v>
      </c>
      <c r="QHI1362" s="84">
        <f>SUM(QHI1359:QHI1360)</f>
        <v>0</v>
      </c>
      <c r="QHJ1362" s="84">
        <f>QHI1362/QHH1362</f>
        <v>0</v>
      </c>
      <c r="QHK1362" s="84">
        <f>QHH1362-QHI1362</f>
        <v>2000000</v>
      </c>
      <c r="QHL1362" s="84">
        <f>QHH1362+QHD1362</f>
        <v>3000000</v>
      </c>
      <c r="QHS1362" s="84" t="s">
        <v>5399</v>
      </c>
      <c r="QHT1362" s="84">
        <f>SUM(QHT1359:QHT1360)</f>
        <v>1000000</v>
      </c>
      <c r="QHU1362" s="84">
        <f>SUM(QHU1359:QHU1360)</f>
        <v>0</v>
      </c>
      <c r="QHV1362" s="84">
        <f>QHU1362/QHT1362</f>
        <v>0</v>
      </c>
      <c r="QHW1362" s="84">
        <f>QHT1362-QHU1362</f>
        <v>1000000</v>
      </c>
      <c r="QHX1362" s="84">
        <f>SUM(QHX1359:QHX1360)</f>
        <v>2000000</v>
      </c>
      <c r="QHY1362" s="84">
        <f>SUM(QHY1359:QHY1360)</f>
        <v>0</v>
      </c>
      <c r="QHZ1362" s="84">
        <f>QHY1362/QHX1362</f>
        <v>0</v>
      </c>
      <c r="QIA1362" s="84">
        <f>QHX1362-QHY1362</f>
        <v>2000000</v>
      </c>
      <c r="QIB1362" s="84">
        <f>QHX1362+QHT1362</f>
        <v>3000000</v>
      </c>
      <c r="QII1362" s="84" t="s">
        <v>5399</v>
      </c>
      <c r="QIJ1362" s="84">
        <f>SUM(QIJ1359:QIJ1360)</f>
        <v>1000000</v>
      </c>
      <c r="QIK1362" s="84">
        <f>SUM(QIK1359:QIK1360)</f>
        <v>0</v>
      </c>
      <c r="QIL1362" s="84">
        <f>QIK1362/QIJ1362</f>
        <v>0</v>
      </c>
      <c r="QIM1362" s="84">
        <f>QIJ1362-QIK1362</f>
        <v>1000000</v>
      </c>
      <c r="QIN1362" s="84">
        <f>SUM(QIN1359:QIN1360)</f>
        <v>2000000</v>
      </c>
      <c r="QIO1362" s="84">
        <f>SUM(QIO1359:QIO1360)</f>
        <v>0</v>
      </c>
      <c r="QIP1362" s="84">
        <f>QIO1362/QIN1362</f>
        <v>0</v>
      </c>
      <c r="QIQ1362" s="84">
        <f>QIN1362-QIO1362</f>
        <v>2000000</v>
      </c>
      <c r="QIR1362" s="84">
        <f>QIN1362+QIJ1362</f>
        <v>3000000</v>
      </c>
      <c r="QIY1362" s="84" t="s">
        <v>5399</v>
      </c>
      <c r="QIZ1362" s="84">
        <f>SUM(QIZ1359:QIZ1360)</f>
        <v>1000000</v>
      </c>
      <c r="QJA1362" s="84">
        <f>SUM(QJA1359:QJA1360)</f>
        <v>0</v>
      </c>
      <c r="QJB1362" s="84">
        <f>QJA1362/QIZ1362</f>
        <v>0</v>
      </c>
      <c r="QJC1362" s="84">
        <f>QIZ1362-QJA1362</f>
        <v>1000000</v>
      </c>
      <c r="QJD1362" s="84">
        <f>SUM(QJD1359:QJD1360)</f>
        <v>2000000</v>
      </c>
      <c r="QJE1362" s="84">
        <f>SUM(QJE1359:QJE1360)</f>
        <v>0</v>
      </c>
      <c r="QJF1362" s="84">
        <f>QJE1362/QJD1362</f>
        <v>0</v>
      </c>
      <c r="QJG1362" s="84">
        <f>QJD1362-QJE1362</f>
        <v>2000000</v>
      </c>
      <c r="QJH1362" s="84">
        <f>QJD1362+QIZ1362</f>
        <v>3000000</v>
      </c>
      <c r="QJO1362" s="84" t="s">
        <v>5399</v>
      </c>
      <c r="QJP1362" s="84">
        <f>SUM(QJP1359:QJP1360)</f>
        <v>1000000</v>
      </c>
      <c r="QJQ1362" s="84">
        <f>SUM(QJQ1359:QJQ1360)</f>
        <v>0</v>
      </c>
      <c r="QJR1362" s="84">
        <f>QJQ1362/QJP1362</f>
        <v>0</v>
      </c>
      <c r="QJS1362" s="84">
        <f>QJP1362-QJQ1362</f>
        <v>1000000</v>
      </c>
      <c r="QJT1362" s="84">
        <f>SUM(QJT1359:QJT1360)</f>
        <v>2000000</v>
      </c>
      <c r="QJU1362" s="84">
        <f>SUM(QJU1359:QJU1360)</f>
        <v>0</v>
      </c>
      <c r="QJV1362" s="84">
        <f>QJU1362/QJT1362</f>
        <v>0</v>
      </c>
      <c r="QJW1362" s="84">
        <f>QJT1362-QJU1362</f>
        <v>2000000</v>
      </c>
      <c r="QJX1362" s="84">
        <f>QJT1362+QJP1362</f>
        <v>3000000</v>
      </c>
      <c r="QKE1362" s="84" t="s">
        <v>5399</v>
      </c>
      <c r="QKF1362" s="84">
        <f>SUM(QKF1359:QKF1360)</f>
        <v>1000000</v>
      </c>
      <c r="QKG1362" s="84">
        <f>SUM(QKG1359:QKG1360)</f>
        <v>0</v>
      </c>
      <c r="QKH1362" s="84">
        <f>QKG1362/QKF1362</f>
        <v>0</v>
      </c>
      <c r="QKI1362" s="84">
        <f>QKF1362-QKG1362</f>
        <v>1000000</v>
      </c>
      <c r="QKJ1362" s="84">
        <f>SUM(QKJ1359:QKJ1360)</f>
        <v>2000000</v>
      </c>
      <c r="QKK1362" s="84">
        <f>SUM(QKK1359:QKK1360)</f>
        <v>0</v>
      </c>
      <c r="QKL1362" s="84">
        <f>QKK1362/QKJ1362</f>
        <v>0</v>
      </c>
      <c r="QKM1362" s="84">
        <f>QKJ1362-QKK1362</f>
        <v>2000000</v>
      </c>
      <c r="QKN1362" s="84">
        <f>QKJ1362+QKF1362</f>
        <v>3000000</v>
      </c>
      <c r="QKU1362" s="84" t="s">
        <v>5399</v>
      </c>
      <c r="QKV1362" s="84">
        <f>SUM(QKV1359:QKV1360)</f>
        <v>1000000</v>
      </c>
      <c r="QKW1362" s="84">
        <f>SUM(QKW1359:QKW1360)</f>
        <v>0</v>
      </c>
      <c r="QKX1362" s="84">
        <f>QKW1362/QKV1362</f>
        <v>0</v>
      </c>
      <c r="QKY1362" s="84">
        <f>QKV1362-QKW1362</f>
        <v>1000000</v>
      </c>
      <c r="QKZ1362" s="84">
        <f>SUM(QKZ1359:QKZ1360)</f>
        <v>2000000</v>
      </c>
      <c r="QLA1362" s="84">
        <f>SUM(QLA1359:QLA1360)</f>
        <v>0</v>
      </c>
      <c r="QLB1362" s="84">
        <f>QLA1362/QKZ1362</f>
        <v>0</v>
      </c>
      <c r="QLC1362" s="84">
        <f>QKZ1362-QLA1362</f>
        <v>2000000</v>
      </c>
      <c r="QLD1362" s="84">
        <f>QKZ1362+QKV1362</f>
        <v>3000000</v>
      </c>
      <c r="QLK1362" s="84" t="s">
        <v>5399</v>
      </c>
      <c r="QLL1362" s="84">
        <f>SUM(QLL1359:QLL1360)</f>
        <v>1000000</v>
      </c>
      <c r="QLM1362" s="84">
        <f>SUM(QLM1359:QLM1360)</f>
        <v>0</v>
      </c>
      <c r="QLN1362" s="84">
        <f>QLM1362/QLL1362</f>
        <v>0</v>
      </c>
      <c r="QLO1362" s="84">
        <f>QLL1362-QLM1362</f>
        <v>1000000</v>
      </c>
      <c r="QLP1362" s="84">
        <f>SUM(QLP1359:QLP1360)</f>
        <v>2000000</v>
      </c>
      <c r="QLQ1362" s="84">
        <f>SUM(QLQ1359:QLQ1360)</f>
        <v>0</v>
      </c>
      <c r="QLR1362" s="84">
        <f>QLQ1362/QLP1362</f>
        <v>0</v>
      </c>
      <c r="QLS1362" s="84">
        <f>QLP1362-QLQ1362</f>
        <v>2000000</v>
      </c>
      <c r="QLT1362" s="84">
        <f>QLP1362+QLL1362</f>
        <v>3000000</v>
      </c>
      <c r="QMA1362" s="84" t="s">
        <v>5399</v>
      </c>
      <c r="QMB1362" s="84">
        <f>SUM(QMB1359:QMB1360)</f>
        <v>1000000</v>
      </c>
      <c r="QMC1362" s="84">
        <f>SUM(QMC1359:QMC1360)</f>
        <v>0</v>
      </c>
      <c r="QMD1362" s="84">
        <f>QMC1362/QMB1362</f>
        <v>0</v>
      </c>
      <c r="QME1362" s="84">
        <f>QMB1362-QMC1362</f>
        <v>1000000</v>
      </c>
      <c r="QMF1362" s="84">
        <f>SUM(QMF1359:QMF1360)</f>
        <v>2000000</v>
      </c>
      <c r="QMG1362" s="84">
        <f>SUM(QMG1359:QMG1360)</f>
        <v>0</v>
      </c>
      <c r="QMH1362" s="84">
        <f>QMG1362/QMF1362</f>
        <v>0</v>
      </c>
      <c r="QMI1362" s="84">
        <f>QMF1362-QMG1362</f>
        <v>2000000</v>
      </c>
      <c r="QMJ1362" s="84">
        <f>QMF1362+QMB1362</f>
        <v>3000000</v>
      </c>
      <c r="QMQ1362" s="84" t="s">
        <v>5399</v>
      </c>
      <c r="QMR1362" s="84">
        <f>SUM(QMR1359:QMR1360)</f>
        <v>1000000</v>
      </c>
      <c r="QMS1362" s="84">
        <f>SUM(QMS1359:QMS1360)</f>
        <v>0</v>
      </c>
      <c r="QMT1362" s="84">
        <f>QMS1362/QMR1362</f>
        <v>0</v>
      </c>
      <c r="QMU1362" s="84">
        <f>QMR1362-QMS1362</f>
        <v>1000000</v>
      </c>
      <c r="QMV1362" s="84">
        <f>SUM(QMV1359:QMV1360)</f>
        <v>2000000</v>
      </c>
      <c r="QMW1362" s="84">
        <f>SUM(QMW1359:QMW1360)</f>
        <v>0</v>
      </c>
      <c r="QMX1362" s="84">
        <f>QMW1362/QMV1362</f>
        <v>0</v>
      </c>
      <c r="QMY1362" s="84">
        <f>QMV1362-QMW1362</f>
        <v>2000000</v>
      </c>
      <c r="QMZ1362" s="84">
        <f>QMV1362+QMR1362</f>
        <v>3000000</v>
      </c>
      <c r="QNG1362" s="84" t="s">
        <v>5399</v>
      </c>
      <c r="QNH1362" s="84">
        <f>SUM(QNH1359:QNH1360)</f>
        <v>1000000</v>
      </c>
      <c r="QNI1362" s="84">
        <f>SUM(QNI1359:QNI1360)</f>
        <v>0</v>
      </c>
      <c r="QNJ1362" s="84">
        <f>QNI1362/QNH1362</f>
        <v>0</v>
      </c>
      <c r="QNK1362" s="84">
        <f>QNH1362-QNI1362</f>
        <v>1000000</v>
      </c>
      <c r="QNL1362" s="84">
        <f>SUM(QNL1359:QNL1360)</f>
        <v>2000000</v>
      </c>
      <c r="QNM1362" s="84">
        <f>SUM(QNM1359:QNM1360)</f>
        <v>0</v>
      </c>
      <c r="QNN1362" s="84">
        <f>QNM1362/QNL1362</f>
        <v>0</v>
      </c>
      <c r="QNO1362" s="84">
        <f>QNL1362-QNM1362</f>
        <v>2000000</v>
      </c>
      <c r="QNP1362" s="84">
        <f>QNL1362+QNH1362</f>
        <v>3000000</v>
      </c>
      <c r="QNW1362" s="84" t="s">
        <v>5399</v>
      </c>
      <c r="QNX1362" s="84">
        <f>SUM(QNX1359:QNX1360)</f>
        <v>1000000</v>
      </c>
      <c r="QNY1362" s="84">
        <f>SUM(QNY1359:QNY1360)</f>
        <v>0</v>
      </c>
      <c r="QNZ1362" s="84">
        <f>QNY1362/QNX1362</f>
        <v>0</v>
      </c>
      <c r="QOA1362" s="84">
        <f>QNX1362-QNY1362</f>
        <v>1000000</v>
      </c>
      <c r="QOB1362" s="84">
        <f>SUM(QOB1359:QOB1360)</f>
        <v>2000000</v>
      </c>
      <c r="QOC1362" s="84">
        <f>SUM(QOC1359:QOC1360)</f>
        <v>0</v>
      </c>
      <c r="QOD1362" s="84">
        <f>QOC1362/QOB1362</f>
        <v>0</v>
      </c>
      <c r="QOE1362" s="84">
        <f>QOB1362-QOC1362</f>
        <v>2000000</v>
      </c>
      <c r="QOF1362" s="84">
        <f>QOB1362+QNX1362</f>
        <v>3000000</v>
      </c>
      <c r="QOM1362" s="84" t="s">
        <v>5399</v>
      </c>
      <c r="QON1362" s="84">
        <f>SUM(QON1359:QON1360)</f>
        <v>1000000</v>
      </c>
      <c r="QOO1362" s="84">
        <f>SUM(QOO1359:QOO1360)</f>
        <v>0</v>
      </c>
      <c r="QOP1362" s="84">
        <f>QOO1362/QON1362</f>
        <v>0</v>
      </c>
      <c r="QOQ1362" s="84">
        <f>QON1362-QOO1362</f>
        <v>1000000</v>
      </c>
      <c r="QOR1362" s="84">
        <f>SUM(QOR1359:QOR1360)</f>
        <v>2000000</v>
      </c>
      <c r="QOS1362" s="84">
        <f>SUM(QOS1359:QOS1360)</f>
        <v>0</v>
      </c>
      <c r="QOT1362" s="84">
        <f>QOS1362/QOR1362</f>
        <v>0</v>
      </c>
      <c r="QOU1362" s="84">
        <f>QOR1362-QOS1362</f>
        <v>2000000</v>
      </c>
      <c r="QOV1362" s="84">
        <f>QOR1362+QON1362</f>
        <v>3000000</v>
      </c>
      <c r="QPC1362" s="84" t="s">
        <v>5399</v>
      </c>
      <c r="QPD1362" s="84">
        <f>SUM(QPD1359:QPD1360)</f>
        <v>1000000</v>
      </c>
      <c r="QPE1362" s="84">
        <f>SUM(QPE1359:QPE1360)</f>
        <v>0</v>
      </c>
      <c r="QPF1362" s="84">
        <f>QPE1362/QPD1362</f>
        <v>0</v>
      </c>
      <c r="QPG1362" s="84">
        <f>QPD1362-QPE1362</f>
        <v>1000000</v>
      </c>
      <c r="QPH1362" s="84">
        <f>SUM(QPH1359:QPH1360)</f>
        <v>2000000</v>
      </c>
      <c r="QPI1362" s="84">
        <f>SUM(QPI1359:QPI1360)</f>
        <v>0</v>
      </c>
      <c r="QPJ1362" s="84">
        <f>QPI1362/QPH1362</f>
        <v>0</v>
      </c>
      <c r="QPK1362" s="84">
        <f>QPH1362-QPI1362</f>
        <v>2000000</v>
      </c>
      <c r="QPL1362" s="84">
        <f>QPH1362+QPD1362</f>
        <v>3000000</v>
      </c>
      <c r="QPS1362" s="84" t="s">
        <v>5399</v>
      </c>
      <c r="QPT1362" s="84">
        <f>SUM(QPT1359:QPT1360)</f>
        <v>1000000</v>
      </c>
      <c r="QPU1362" s="84">
        <f>SUM(QPU1359:QPU1360)</f>
        <v>0</v>
      </c>
      <c r="QPV1362" s="84">
        <f>QPU1362/QPT1362</f>
        <v>0</v>
      </c>
      <c r="QPW1362" s="84">
        <f>QPT1362-QPU1362</f>
        <v>1000000</v>
      </c>
      <c r="QPX1362" s="84">
        <f>SUM(QPX1359:QPX1360)</f>
        <v>2000000</v>
      </c>
      <c r="QPY1362" s="84">
        <f>SUM(QPY1359:QPY1360)</f>
        <v>0</v>
      </c>
      <c r="QPZ1362" s="84">
        <f>QPY1362/QPX1362</f>
        <v>0</v>
      </c>
      <c r="QQA1362" s="84">
        <f>QPX1362-QPY1362</f>
        <v>2000000</v>
      </c>
      <c r="QQB1362" s="84">
        <f>QPX1362+QPT1362</f>
        <v>3000000</v>
      </c>
      <c r="QQI1362" s="84" t="s">
        <v>5399</v>
      </c>
      <c r="QQJ1362" s="84">
        <f>SUM(QQJ1359:QQJ1360)</f>
        <v>1000000</v>
      </c>
      <c r="QQK1362" s="84">
        <f>SUM(QQK1359:QQK1360)</f>
        <v>0</v>
      </c>
      <c r="QQL1362" s="84">
        <f>QQK1362/QQJ1362</f>
        <v>0</v>
      </c>
      <c r="QQM1362" s="84">
        <f>QQJ1362-QQK1362</f>
        <v>1000000</v>
      </c>
      <c r="QQN1362" s="84">
        <f>SUM(QQN1359:QQN1360)</f>
        <v>2000000</v>
      </c>
      <c r="QQO1362" s="84">
        <f>SUM(QQO1359:QQO1360)</f>
        <v>0</v>
      </c>
      <c r="QQP1362" s="84">
        <f>QQO1362/QQN1362</f>
        <v>0</v>
      </c>
      <c r="QQQ1362" s="84">
        <f>QQN1362-QQO1362</f>
        <v>2000000</v>
      </c>
      <c r="QQR1362" s="84">
        <f>QQN1362+QQJ1362</f>
        <v>3000000</v>
      </c>
      <c r="QQY1362" s="84" t="s">
        <v>5399</v>
      </c>
      <c r="QQZ1362" s="84">
        <f>SUM(QQZ1359:QQZ1360)</f>
        <v>1000000</v>
      </c>
      <c r="QRA1362" s="84">
        <f>SUM(QRA1359:QRA1360)</f>
        <v>0</v>
      </c>
      <c r="QRB1362" s="84">
        <f>QRA1362/QQZ1362</f>
        <v>0</v>
      </c>
      <c r="QRC1362" s="84">
        <f>QQZ1362-QRA1362</f>
        <v>1000000</v>
      </c>
      <c r="QRD1362" s="84">
        <f>SUM(QRD1359:QRD1360)</f>
        <v>2000000</v>
      </c>
      <c r="QRE1362" s="84">
        <f>SUM(QRE1359:QRE1360)</f>
        <v>0</v>
      </c>
      <c r="QRF1362" s="84">
        <f>QRE1362/QRD1362</f>
        <v>0</v>
      </c>
      <c r="QRG1362" s="84">
        <f>QRD1362-QRE1362</f>
        <v>2000000</v>
      </c>
      <c r="QRH1362" s="84">
        <f>QRD1362+QQZ1362</f>
        <v>3000000</v>
      </c>
      <c r="QRO1362" s="84" t="s">
        <v>5399</v>
      </c>
      <c r="QRP1362" s="84">
        <f>SUM(QRP1359:QRP1360)</f>
        <v>1000000</v>
      </c>
      <c r="QRQ1362" s="84">
        <f>SUM(QRQ1359:QRQ1360)</f>
        <v>0</v>
      </c>
      <c r="QRR1362" s="84">
        <f>QRQ1362/QRP1362</f>
        <v>0</v>
      </c>
      <c r="QRS1362" s="84">
        <f>QRP1362-QRQ1362</f>
        <v>1000000</v>
      </c>
      <c r="QRT1362" s="84">
        <f>SUM(QRT1359:QRT1360)</f>
        <v>2000000</v>
      </c>
      <c r="QRU1362" s="84">
        <f>SUM(QRU1359:QRU1360)</f>
        <v>0</v>
      </c>
      <c r="QRV1362" s="84">
        <f>QRU1362/QRT1362</f>
        <v>0</v>
      </c>
      <c r="QRW1362" s="84">
        <f>QRT1362-QRU1362</f>
        <v>2000000</v>
      </c>
      <c r="QRX1362" s="84">
        <f>QRT1362+QRP1362</f>
        <v>3000000</v>
      </c>
      <c r="QSE1362" s="84" t="s">
        <v>5399</v>
      </c>
      <c r="QSF1362" s="84">
        <f>SUM(QSF1359:QSF1360)</f>
        <v>1000000</v>
      </c>
      <c r="QSG1362" s="84">
        <f>SUM(QSG1359:QSG1360)</f>
        <v>0</v>
      </c>
      <c r="QSH1362" s="84">
        <f>QSG1362/QSF1362</f>
        <v>0</v>
      </c>
      <c r="QSI1362" s="84">
        <f>QSF1362-QSG1362</f>
        <v>1000000</v>
      </c>
      <c r="QSJ1362" s="84">
        <f>SUM(QSJ1359:QSJ1360)</f>
        <v>2000000</v>
      </c>
      <c r="QSK1362" s="84">
        <f>SUM(QSK1359:QSK1360)</f>
        <v>0</v>
      </c>
      <c r="QSL1362" s="84">
        <f>QSK1362/QSJ1362</f>
        <v>0</v>
      </c>
      <c r="QSM1362" s="84">
        <f>QSJ1362-QSK1362</f>
        <v>2000000</v>
      </c>
      <c r="QSN1362" s="84">
        <f>QSJ1362+QSF1362</f>
        <v>3000000</v>
      </c>
      <c r="QSU1362" s="84" t="s">
        <v>5399</v>
      </c>
      <c r="QSV1362" s="84">
        <f>SUM(QSV1359:QSV1360)</f>
        <v>1000000</v>
      </c>
      <c r="QSW1362" s="84">
        <f>SUM(QSW1359:QSW1360)</f>
        <v>0</v>
      </c>
      <c r="QSX1362" s="84">
        <f>QSW1362/QSV1362</f>
        <v>0</v>
      </c>
      <c r="QSY1362" s="84">
        <f>QSV1362-QSW1362</f>
        <v>1000000</v>
      </c>
      <c r="QSZ1362" s="84">
        <f>SUM(QSZ1359:QSZ1360)</f>
        <v>2000000</v>
      </c>
      <c r="QTA1362" s="84">
        <f>SUM(QTA1359:QTA1360)</f>
        <v>0</v>
      </c>
      <c r="QTB1362" s="84">
        <f>QTA1362/QSZ1362</f>
        <v>0</v>
      </c>
      <c r="QTC1362" s="84">
        <f>QSZ1362-QTA1362</f>
        <v>2000000</v>
      </c>
      <c r="QTD1362" s="84">
        <f>QSZ1362+QSV1362</f>
        <v>3000000</v>
      </c>
      <c r="QTK1362" s="84" t="s">
        <v>5399</v>
      </c>
      <c r="QTL1362" s="84">
        <f>SUM(QTL1359:QTL1360)</f>
        <v>1000000</v>
      </c>
      <c r="QTM1362" s="84">
        <f>SUM(QTM1359:QTM1360)</f>
        <v>0</v>
      </c>
      <c r="QTN1362" s="84">
        <f>QTM1362/QTL1362</f>
        <v>0</v>
      </c>
      <c r="QTO1362" s="84">
        <f>QTL1362-QTM1362</f>
        <v>1000000</v>
      </c>
      <c r="QTP1362" s="84">
        <f>SUM(QTP1359:QTP1360)</f>
        <v>2000000</v>
      </c>
      <c r="QTQ1362" s="84">
        <f>SUM(QTQ1359:QTQ1360)</f>
        <v>0</v>
      </c>
      <c r="QTR1362" s="84">
        <f>QTQ1362/QTP1362</f>
        <v>0</v>
      </c>
      <c r="QTS1362" s="84">
        <f>QTP1362-QTQ1362</f>
        <v>2000000</v>
      </c>
      <c r="QTT1362" s="84">
        <f>QTP1362+QTL1362</f>
        <v>3000000</v>
      </c>
      <c r="QUA1362" s="84" t="s">
        <v>5399</v>
      </c>
      <c r="QUB1362" s="84">
        <f>SUM(QUB1359:QUB1360)</f>
        <v>1000000</v>
      </c>
      <c r="QUC1362" s="84">
        <f>SUM(QUC1359:QUC1360)</f>
        <v>0</v>
      </c>
      <c r="QUD1362" s="84">
        <f>QUC1362/QUB1362</f>
        <v>0</v>
      </c>
      <c r="QUE1362" s="84">
        <f>QUB1362-QUC1362</f>
        <v>1000000</v>
      </c>
      <c r="QUF1362" s="84">
        <f>SUM(QUF1359:QUF1360)</f>
        <v>2000000</v>
      </c>
      <c r="QUG1362" s="84">
        <f>SUM(QUG1359:QUG1360)</f>
        <v>0</v>
      </c>
      <c r="QUH1362" s="84">
        <f>QUG1362/QUF1362</f>
        <v>0</v>
      </c>
      <c r="QUI1362" s="84">
        <f>QUF1362-QUG1362</f>
        <v>2000000</v>
      </c>
      <c r="QUJ1362" s="84">
        <f>QUF1362+QUB1362</f>
        <v>3000000</v>
      </c>
      <c r="QUQ1362" s="84" t="s">
        <v>5399</v>
      </c>
      <c r="QUR1362" s="84">
        <f>SUM(QUR1359:QUR1360)</f>
        <v>1000000</v>
      </c>
      <c r="QUS1362" s="84">
        <f>SUM(QUS1359:QUS1360)</f>
        <v>0</v>
      </c>
      <c r="QUT1362" s="84">
        <f>QUS1362/QUR1362</f>
        <v>0</v>
      </c>
      <c r="QUU1362" s="84">
        <f>QUR1362-QUS1362</f>
        <v>1000000</v>
      </c>
      <c r="QUV1362" s="84">
        <f>SUM(QUV1359:QUV1360)</f>
        <v>2000000</v>
      </c>
      <c r="QUW1362" s="84">
        <f>SUM(QUW1359:QUW1360)</f>
        <v>0</v>
      </c>
      <c r="QUX1362" s="84">
        <f>QUW1362/QUV1362</f>
        <v>0</v>
      </c>
      <c r="QUY1362" s="84">
        <f>QUV1362-QUW1362</f>
        <v>2000000</v>
      </c>
      <c r="QUZ1362" s="84">
        <f>QUV1362+QUR1362</f>
        <v>3000000</v>
      </c>
      <c r="QVG1362" s="84" t="s">
        <v>5399</v>
      </c>
      <c r="QVH1362" s="84">
        <f>SUM(QVH1359:QVH1360)</f>
        <v>1000000</v>
      </c>
      <c r="QVI1362" s="84">
        <f>SUM(QVI1359:QVI1360)</f>
        <v>0</v>
      </c>
      <c r="QVJ1362" s="84">
        <f>QVI1362/QVH1362</f>
        <v>0</v>
      </c>
      <c r="QVK1362" s="84">
        <f>QVH1362-QVI1362</f>
        <v>1000000</v>
      </c>
      <c r="QVL1362" s="84">
        <f>SUM(QVL1359:QVL1360)</f>
        <v>2000000</v>
      </c>
      <c r="QVM1362" s="84">
        <f>SUM(QVM1359:QVM1360)</f>
        <v>0</v>
      </c>
      <c r="QVN1362" s="84">
        <f>QVM1362/QVL1362</f>
        <v>0</v>
      </c>
      <c r="QVO1362" s="84">
        <f>QVL1362-QVM1362</f>
        <v>2000000</v>
      </c>
      <c r="QVP1362" s="84">
        <f>QVL1362+QVH1362</f>
        <v>3000000</v>
      </c>
      <c r="QVW1362" s="84" t="s">
        <v>5399</v>
      </c>
      <c r="QVX1362" s="84">
        <f>SUM(QVX1359:QVX1360)</f>
        <v>1000000</v>
      </c>
      <c r="QVY1362" s="84">
        <f>SUM(QVY1359:QVY1360)</f>
        <v>0</v>
      </c>
      <c r="QVZ1362" s="84">
        <f>QVY1362/QVX1362</f>
        <v>0</v>
      </c>
      <c r="QWA1362" s="84">
        <f>QVX1362-QVY1362</f>
        <v>1000000</v>
      </c>
      <c r="QWB1362" s="84">
        <f>SUM(QWB1359:QWB1360)</f>
        <v>2000000</v>
      </c>
      <c r="QWC1362" s="84">
        <f>SUM(QWC1359:QWC1360)</f>
        <v>0</v>
      </c>
      <c r="QWD1362" s="84">
        <f>QWC1362/QWB1362</f>
        <v>0</v>
      </c>
      <c r="QWE1362" s="84">
        <f>QWB1362-QWC1362</f>
        <v>2000000</v>
      </c>
      <c r="QWF1362" s="84">
        <f>QWB1362+QVX1362</f>
        <v>3000000</v>
      </c>
      <c r="QWM1362" s="84" t="s">
        <v>5399</v>
      </c>
      <c r="QWN1362" s="84">
        <f>SUM(QWN1359:QWN1360)</f>
        <v>1000000</v>
      </c>
      <c r="QWO1362" s="84">
        <f>SUM(QWO1359:QWO1360)</f>
        <v>0</v>
      </c>
      <c r="QWP1362" s="84">
        <f>QWO1362/QWN1362</f>
        <v>0</v>
      </c>
      <c r="QWQ1362" s="84">
        <f>QWN1362-QWO1362</f>
        <v>1000000</v>
      </c>
      <c r="QWR1362" s="84">
        <f>SUM(QWR1359:QWR1360)</f>
        <v>2000000</v>
      </c>
      <c r="QWS1362" s="84">
        <f>SUM(QWS1359:QWS1360)</f>
        <v>0</v>
      </c>
      <c r="QWT1362" s="84">
        <f>QWS1362/QWR1362</f>
        <v>0</v>
      </c>
      <c r="QWU1362" s="84">
        <f>QWR1362-QWS1362</f>
        <v>2000000</v>
      </c>
      <c r="QWV1362" s="84">
        <f>QWR1362+QWN1362</f>
        <v>3000000</v>
      </c>
      <c r="QXC1362" s="84" t="s">
        <v>5399</v>
      </c>
      <c r="QXD1362" s="84">
        <f>SUM(QXD1359:QXD1360)</f>
        <v>1000000</v>
      </c>
      <c r="QXE1362" s="84">
        <f>SUM(QXE1359:QXE1360)</f>
        <v>0</v>
      </c>
      <c r="QXF1362" s="84">
        <f>QXE1362/QXD1362</f>
        <v>0</v>
      </c>
      <c r="QXG1362" s="84">
        <f>QXD1362-QXE1362</f>
        <v>1000000</v>
      </c>
      <c r="QXH1362" s="84">
        <f>SUM(QXH1359:QXH1360)</f>
        <v>2000000</v>
      </c>
      <c r="QXI1362" s="84">
        <f>SUM(QXI1359:QXI1360)</f>
        <v>0</v>
      </c>
      <c r="QXJ1362" s="84">
        <f>QXI1362/QXH1362</f>
        <v>0</v>
      </c>
      <c r="QXK1362" s="84">
        <f>QXH1362-QXI1362</f>
        <v>2000000</v>
      </c>
      <c r="QXL1362" s="84">
        <f>QXH1362+QXD1362</f>
        <v>3000000</v>
      </c>
      <c r="QXS1362" s="84" t="s">
        <v>5399</v>
      </c>
      <c r="QXT1362" s="84">
        <f>SUM(QXT1359:QXT1360)</f>
        <v>1000000</v>
      </c>
      <c r="QXU1362" s="84">
        <f>SUM(QXU1359:QXU1360)</f>
        <v>0</v>
      </c>
      <c r="QXV1362" s="84">
        <f>QXU1362/QXT1362</f>
        <v>0</v>
      </c>
      <c r="QXW1362" s="84">
        <f>QXT1362-QXU1362</f>
        <v>1000000</v>
      </c>
      <c r="QXX1362" s="84">
        <f>SUM(QXX1359:QXX1360)</f>
        <v>2000000</v>
      </c>
      <c r="QXY1362" s="84">
        <f>SUM(QXY1359:QXY1360)</f>
        <v>0</v>
      </c>
      <c r="QXZ1362" s="84">
        <f>QXY1362/QXX1362</f>
        <v>0</v>
      </c>
      <c r="QYA1362" s="84">
        <f>QXX1362-QXY1362</f>
        <v>2000000</v>
      </c>
      <c r="QYB1362" s="84">
        <f>QXX1362+QXT1362</f>
        <v>3000000</v>
      </c>
      <c r="QYI1362" s="84" t="s">
        <v>5399</v>
      </c>
      <c r="QYJ1362" s="84">
        <f>SUM(QYJ1359:QYJ1360)</f>
        <v>1000000</v>
      </c>
      <c r="QYK1362" s="84">
        <f>SUM(QYK1359:QYK1360)</f>
        <v>0</v>
      </c>
      <c r="QYL1362" s="84">
        <f>QYK1362/QYJ1362</f>
        <v>0</v>
      </c>
      <c r="QYM1362" s="84">
        <f>QYJ1362-QYK1362</f>
        <v>1000000</v>
      </c>
      <c r="QYN1362" s="84">
        <f>SUM(QYN1359:QYN1360)</f>
        <v>2000000</v>
      </c>
      <c r="QYO1362" s="84">
        <f>SUM(QYO1359:QYO1360)</f>
        <v>0</v>
      </c>
      <c r="QYP1362" s="84">
        <f>QYO1362/QYN1362</f>
        <v>0</v>
      </c>
      <c r="QYQ1362" s="84">
        <f>QYN1362-QYO1362</f>
        <v>2000000</v>
      </c>
      <c r="QYR1362" s="84">
        <f>QYN1362+QYJ1362</f>
        <v>3000000</v>
      </c>
      <c r="QYY1362" s="84" t="s">
        <v>5399</v>
      </c>
      <c r="QYZ1362" s="84">
        <f>SUM(QYZ1359:QYZ1360)</f>
        <v>1000000</v>
      </c>
      <c r="QZA1362" s="84">
        <f>SUM(QZA1359:QZA1360)</f>
        <v>0</v>
      </c>
      <c r="QZB1362" s="84">
        <f>QZA1362/QYZ1362</f>
        <v>0</v>
      </c>
      <c r="QZC1362" s="84">
        <f>QYZ1362-QZA1362</f>
        <v>1000000</v>
      </c>
      <c r="QZD1362" s="84">
        <f>SUM(QZD1359:QZD1360)</f>
        <v>2000000</v>
      </c>
      <c r="QZE1362" s="84">
        <f>SUM(QZE1359:QZE1360)</f>
        <v>0</v>
      </c>
      <c r="QZF1362" s="84">
        <f>QZE1362/QZD1362</f>
        <v>0</v>
      </c>
      <c r="QZG1362" s="84">
        <f>QZD1362-QZE1362</f>
        <v>2000000</v>
      </c>
      <c r="QZH1362" s="84">
        <f>QZD1362+QYZ1362</f>
        <v>3000000</v>
      </c>
      <c r="QZO1362" s="84" t="s">
        <v>5399</v>
      </c>
      <c r="QZP1362" s="84">
        <f>SUM(QZP1359:QZP1360)</f>
        <v>1000000</v>
      </c>
      <c r="QZQ1362" s="84">
        <f>SUM(QZQ1359:QZQ1360)</f>
        <v>0</v>
      </c>
      <c r="QZR1362" s="84">
        <f>QZQ1362/QZP1362</f>
        <v>0</v>
      </c>
      <c r="QZS1362" s="84">
        <f>QZP1362-QZQ1362</f>
        <v>1000000</v>
      </c>
      <c r="QZT1362" s="84">
        <f>SUM(QZT1359:QZT1360)</f>
        <v>2000000</v>
      </c>
      <c r="QZU1362" s="84">
        <f>SUM(QZU1359:QZU1360)</f>
        <v>0</v>
      </c>
      <c r="QZV1362" s="84">
        <f>QZU1362/QZT1362</f>
        <v>0</v>
      </c>
      <c r="QZW1362" s="84">
        <f>QZT1362-QZU1362</f>
        <v>2000000</v>
      </c>
      <c r="QZX1362" s="84">
        <f>QZT1362+QZP1362</f>
        <v>3000000</v>
      </c>
      <c r="RAE1362" s="84" t="s">
        <v>5399</v>
      </c>
      <c r="RAF1362" s="84">
        <f>SUM(RAF1359:RAF1360)</f>
        <v>1000000</v>
      </c>
      <c r="RAG1362" s="84">
        <f>SUM(RAG1359:RAG1360)</f>
        <v>0</v>
      </c>
      <c r="RAH1362" s="84">
        <f>RAG1362/RAF1362</f>
        <v>0</v>
      </c>
      <c r="RAI1362" s="84">
        <f>RAF1362-RAG1362</f>
        <v>1000000</v>
      </c>
      <c r="RAJ1362" s="84">
        <f>SUM(RAJ1359:RAJ1360)</f>
        <v>2000000</v>
      </c>
      <c r="RAK1362" s="84">
        <f>SUM(RAK1359:RAK1360)</f>
        <v>0</v>
      </c>
      <c r="RAL1362" s="84">
        <f>RAK1362/RAJ1362</f>
        <v>0</v>
      </c>
      <c r="RAM1362" s="84">
        <f>RAJ1362-RAK1362</f>
        <v>2000000</v>
      </c>
      <c r="RAN1362" s="84">
        <f>RAJ1362+RAF1362</f>
        <v>3000000</v>
      </c>
      <c r="RAU1362" s="84" t="s">
        <v>5399</v>
      </c>
      <c r="RAV1362" s="84">
        <f>SUM(RAV1359:RAV1360)</f>
        <v>1000000</v>
      </c>
      <c r="RAW1362" s="84">
        <f>SUM(RAW1359:RAW1360)</f>
        <v>0</v>
      </c>
      <c r="RAX1362" s="84">
        <f>RAW1362/RAV1362</f>
        <v>0</v>
      </c>
      <c r="RAY1362" s="84">
        <f>RAV1362-RAW1362</f>
        <v>1000000</v>
      </c>
      <c r="RAZ1362" s="84">
        <f>SUM(RAZ1359:RAZ1360)</f>
        <v>2000000</v>
      </c>
      <c r="RBA1362" s="84">
        <f>SUM(RBA1359:RBA1360)</f>
        <v>0</v>
      </c>
      <c r="RBB1362" s="84">
        <f>RBA1362/RAZ1362</f>
        <v>0</v>
      </c>
      <c r="RBC1362" s="84">
        <f>RAZ1362-RBA1362</f>
        <v>2000000</v>
      </c>
      <c r="RBD1362" s="84">
        <f>RAZ1362+RAV1362</f>
        <v>3000000</v>
      </c>
      <c r="RBK1362" s="84" t="s">
        <v>5399</v>
      </c>
      <c r="RBL1362" s="84">
        <f>SUM(RBL1359:RBL1360)</f>
        <v>1000000</v>
      </c>
      <c r="RBM1362" s="84">
        <f>SUM(RBM1359:RBM1360)</f>
        <v>0</v>
      </c>
      <c r="RBN1362" s="84">
        <f>RBM1362/RBL1362</f>
        <v>0</v>
      </c>
      <c r="RBO1362" s="84">
        <f>RBL1362-RBM1362</f>
        <v>1000000</v>
      </c>
      <c r="RBP1362" s="84">
        <f>SUM(RBP1359:RBP1360)</f>
        <v>2000000</v>
      </c>
      <c r="RBQ1362" s="84">
        <f>SUM(RBQ1359:RBQ1360)</f>
        <v>0</v>
      </c>
      <c r="RBR1362" s="84">
        <f>RBQ1362/RBP1362</f>
        <v>0</v>
      </c>
      <c r="RBS1362" s="84">
        <f>RBP1362-RBQ1362</f>
        <v>2000000</v>
      </c>
      <c r="RBT1362" s="84">
        <f>RBP1362+RBL1362</f>
        <v>3000000</v>
      </c>
      <c r="RCA1362" s="84" t="s">
        <v>5399</v>
      </c>
      <c r="RCB1362" s="84">
        <f>SUM(RCB1359:RCB1360)</f>
        <v>1000000</v>
      </c>
      <c r="RCC1362" s="84">
        <f>SUM(RCC1359:RCC1360)</f>
        <v>0</v>
      </c>
      <c r="RCD1362" s="84">
        <f>RCC1362/RCB1362</f>
        <v>0</v>
      </c>
      <c r="RCE1362" s="84">
        <f>RCB1362-RCC1362</f>
        <v>1000000</v>
      </c>
      <c r="RCF1362" s="84">
        <f>SUM(RCF1359:RCF1360)</f>
        <v>2000000</v>
      </c>
      <c r="RCG1362" s="84">
        <f>SUM(RCG1359:RCG1360)</f>
        <v>0</v>
      </c>
      <c r="RCH1362" s="84">
        <f>RCG1362/RCF1362</f>
        <v>0</v>
      </c>
      <c r="RCI1362" s="84">
        <f>RCF1362-RCG1362</f>
        <v>2000000</v>
      </c>
      <c r="RCJ1362" s="84">
        <f>RCF1362+RCB1362</f>
        <v>3000000</v>
      </c>
      <c r="RCQ1362" s="84" t="s">
        <v>5399</v>
      </c>
      <c r="RCR1362" s="84">
        <f>SUM(RCR1359:RCR1360)</f>
        <v>1000000</v>
      </c>
      <c r="RCS1362" s="84">
        <f>SUM(RCS1359:RCS1360)</f>
        <v>0</v>
      </c>
      <c r="RCT1362" s="84">
        <f>RCS1362/RCR1362</f>
        <v>0</v>
      </c>
      <c r="RCU1362" s="84">
        <f>RCR1362-RCS1362</f>
        <v>1000000</v>
      </c>
      <c r="RCV1362" s="84">
        <f>SUM(RCV1359:RCV1360)</f>
        <v>2000000</v>
      </c>
      <c r="RCW1362" s="84">
        <f>SUM(RCW1359:RCW1360)</f>
        <v>0</v>
      </c>
      <c r="RCX1362" s="84">
        <f>RCW1362/RCV1362</f>
        <v>0</v>
      </c>
      <c r="RCY1362" s="84">
        <f>RCV1362-RCW1362</f>
        <v>2000000</v>
      </c>
      <c r="RCZ1362" s="84">
        <f>RCV1362+RCR1362</f>
        <v>3000000</v>
      </c>
      <c r="RDG1362" s="84" t="s">
        <v>5399</v>
      </c>
      <c r="RDH1362" s="84">
        <f>SUM(RDH1359:RDH1360)</f>
        <v>1000000</v>
      </c>
      <c r="RDI1362" s="84">
        <f>SUM(RDI1359:RDI1360)</f>
        <v>0</v>
      </c>
      <c r="RDJ1362" s="84">
        <f>RDI1362/RDH1362</f>
        <v>0</v>
      </c>
      <c r="RDK1362" s="84">
        <f>RDH1362-RDI1362</f>
        <v>1000000</v>
      </c>
      <c r="RDL1362" s="84">
        <f>SUM(RDL1359:RDL1360)</f>
        <v>2000000</v>
      </c>
      <c r="RDM1362" s="84">
        <f>SUM(RDM1359:RDM1360)</f>
        <v>0</v>
      </c>
      <c r="RDN1362" s="84">
        <f>RDM1362/RDL1362</f>
        <v>0</v>
      </c>
      <c r="RDO1362" s="84">
        <f>RDL1362-RDM1362</f>
        <v>2000000</v>
      </c>
      <c r="RDP1362" s="84">
        <f>RDL1362+RDH1362</f>
        <v>3000000</v>
      </c>
      <c r="RDW1362" s="84" t="s">
        <v>5399</v>
      </c>
      <c r="RDX1362" s="84">
        <f>SUM(RDX1359:RDX1360)</f>
        <v>1000000</v>
      </c>
      <c r="RDY1362" s="84">
        <f>SUM(RDY1359:RDY1360)</f>
        <v>0</v>
      </c>
      <c r="RDZ1362" s="84">
        <f>RDY1362/RDX1362</f>
        <v>0</v>
      </c>
      <c r="REA1362" s="84">
        <f>RDX1362-RDY1362</f>
        <v>1000000</v>
      </c>
      <c r="REB1362" s="84">
        <f>SUM(REB1359:REB1360)</f>
        <v>2000000</v>
      </c>
      <c r="REC1362" s="84">
        <f>SUM(REC1359:REC1360)</f>
        <v>0</v>
      </c>
      <c r="RED1362" s="84">
        <f>REC1362/REB1362</f>
        <v>0</v>
      </c>
      <c r="REE1362" s="84">
        <f>REB1362-REC1362</f>
        <v>2000000</v>
      </c>
      <c r="REF1362" s="84">
        <f>REB1362+RDX1362</f>
        <v>3000000</v>
      </c>
      <c r="REM1362" s="84" t="s">
        <v>5399</v>
      </c>
      <c r="REN1362" s="84">
        <f>SUM(REN1359:REN1360)</f>
        <v>1000000</v>
      </c>
      <c r="REO1362" s="84">
        <f>SUM(REO1359:REO1360)</f>
        <v>0</v>
      </c>
      <c r="REP1362" s="84">
        <f>REO1362/REN1362</f>
        <v>0</v>
      </c>
      <c r="REQ1362" s="84">
        <f>REN1362-REO1362</f>
        <v>1000000</v>
      </c>
      <c r="RER1362" s="84">
        <f>SUM(RER1359:RER1360)</f>
        <v>2000000</v>
      </c>
      <c r="RES1362" s="84">
        <f>SUM(RES1359:RES1360)</f>
        <v>0</v>
      </c>
      <c r="RET1362" s="84">
        <f>RES1362/RER1362</f>
        <v>0</v>
      </c>
      <c r="REU1362" s="84">
        <f>RER1362-RES1362</f>
        <v>2000000</v>
      </c>
      <c r="REV1362" s="84">
        <f>RER1362+REN1362</f>
        <v>3000000</v>
      </c>
      <c r="RFC1362" s="84" t="s">
        <v>5399</v>
      </c>
      <c r="RFD1362" s="84">
        <f>SUM(RFD1359:RFD1360)</f>
        <v>1000000</v>
      </c>
      <c r="RFE1362" s="84">
        <f>SUM(RFE1359:RFE1360)</f>
        <v>0</v>
      </c>
      <c r="RFF1362" s="84">
        <f>RFE1362/RFD1362</f>
        <v>0</v>
      </c>
      <c r="RFG1362" s="84">
        <f>RFD1362-RFE1362</f>
        <v>1000000</v>
      </c>
      <c r="RFH1362" s="84">
        <f>SUM(RFH1359:RFH1360)</f>
        <v>2000000</v>
      </c>
      <c r="RFI1362" s="84">
        <f>SUM(RFI1359:RFI1360)</f>
        <v>0</v>
      </c>
      <c r="RFJ1362" s="84">
        <f>RFI1362/RFH1362</f>
        <v>0</v>
      </c>
      <c r="RFK1362" s="84">
        <f>RFH1362-RFI1362</f>
        <v>2000000</v>
      </c>
      <c r="RFL1362" s="84">
        <f>RFH1362+RFD1362</f>
        <v>3000000</v>
      </c>
      <c r="RFS1362" s="84" t="s">
        <v>5399</v>
      </c>
      <c r="RFT1362" s="84">
        <f>SUM(RFT1359:RFT1360)</f>
        <v>1000000</v>
      </c>
      <c r="RFU1362" s="84">
        <f>SUM(RFU1359:RFU1360)</f>
        <v>0</v>
      </c>
      <c r="RFV1362" s="84">
        <f>RFU1362/RFT1362</f>
        <v>0</v>
      </c>
      <c r="RFW1362" s="84">
        <f>RFT1362-RFU1362</f>
        <v>1000000</v>
      </c>
      <c r="RFX1362" s="84">
        <f>SUM(RFX1359:RFX1360)</f>
        <v>2000000</v>
      </c>
      <c r="RFY1362" s="84">
        <f>SUM(RFY1359:RFY1360)</f>
        <v>0</v>
      </c>
      <c r="RFZ1362" s="84">
        <f>RFY1362/RFX1362</f>
        <v>0</v>
      </c>
      <c r="RGA1362" s="84">
        <f>RFX1362-RFY1362</f>
        <v>2000000</v>
      </c>
      <c r="RGB1362" s="84">
        <f>RFX1362+RFT1362</f>
        <v>3000000</v>
      </c>
      <c r="RGI1362" s="84" t="s">
        <v>5399</v>
      </c>
      <c r="RGJ1362" s="84">
        <f>SUM(RGJ1359:RGJ1360)</f>
        <v>1000000</v>
      </c>
      <c r="RGK1362" s="84">
        <f>SUM(RGK1359:RGK1360)</f>
        <v>0</v>
      </c>
      <c r="RGL1362" s="84">
        <f>RGK1362/RGJ1362</f>
        <v>0</v>
      </c>
      <c r="RGM1362" s="84">
        <f>RGJ1362-RGK1362</f>
        <v>1000000</v>
      </c>
      <c r="RGN1362" s="84">
        <f>SUM(RGN1359:RGN1360)</f>
        <v>2000000</v>
      </c>
      <c r="RGO1362" s="84">
        <f>SUM(RGO1359:RGO1360)</f>
        <v>0</v>
      </c>
      <c r="RGP1362" s="84">
        <f>RGO1362/RGN1362</f>
        <v>0</v>
      </c>
      <c r="RGQ1362" s="84">
        <f>RGN1362-RGO1362</f>
        <v>2000000</v>
      </c>
      <c r="RGR1362" s="84">
        <f>RGN1362+RGJ1362</f>
        <v>3000000</v>
      </c>
      <c r="RGY1362" s="84" t="s">
        <v>5399</v>
      </c>
      <c r="RGZ1362" s="84">
        <f>SUM(RGZ1359:RGZ1360)</f>
        <v>1000000</v>
      </c>
      <c r="RHA1362" s="84">
        <f>SUM(RHA1359:RHA1360)</f>
        <v>0</v>
      </c>
      <c r="RHB1362" s="84">
        <f>RHA1362/RGZ1362</f>
        <v>0</v>
      </c>
      <c r="RHC1362" s="84">
        <f>RGZ1362-RHA1362</f>
        <v>1000000</v>
      </c>
      <c r="RHD1362" s="84">
        <f>SUM(RHD1359:RHD1360)</f>
        <v>2000000</v>
      </c>
      <c r="RHE1362" s="84">
        <f>SUM(RHE1359:RHE1360)</f>
        <v>0</v>
      </c>
      <c r="RHF1362" s="84">
        <f>RHE1362/RHD1362</f>
        <v>0</v>
      </c>
      <c r="RHG1362" s="84">
        <f>RHD1362-RHE1362</f>
        <v>2000000</v>
      </c>
      <c r="RHH1362" s="84">
        <f>RHD1362+RGZ1362</f>
        <v>3000000</v>
      </c>
      <c r="RHO1362" s="84" t="s">
        <v>5399</v>
      </c>
      <c r="RHP1362" s="84">
        <f>SUM(RHP1359:RHP1360)</f>
        <v>1000000</v>
      </c>
      <c r="RHQ1362" s="84">
        <f>SUM(RHQ1359:RHQ1360)</f>
        <v>0</v>
      </c>
      <c r="RHR1362" s="84">
        <f>RHQ1362/RHP1362</f>
        <v>0</v>
      </c>
      <c r="RHS1362" s="84">
        <f>RHP1362-RHQ1362</f>
        <v>1000000</v>
      </c>
      <c r="RHT1362" s="84">
        <f>SUM(RHT1359:RHT1360)</f>
        <v>2000000</v>
      </c>
      <c r="RHU1362" s="84">
        <f>SUM(RHU1359:RHU1360)</f>
        <v>0</v>
      </c>
      <c r="RHV1362" s="84">
        <f>RHU1362/RHT1362</f>
        <v>0</v>
      </c>
      <c r="RHW1362" s="84">
        <f>RHT1362-RHU1362</f>
        <v>2000000</v>
      </c>
      <c r="RHX1362" s="84">
        <f>RHT1362+RHP1362</f>
        <v>3000000</v>
      </c>
      <c r="RIE1362" s="84" t="s">
        <v>5399</v>
      </c>
      <c r="RIF1362" s="84">
        <f>SUM(RIF1359:RIF1360)</f>
        <v>1000000</v>
      </c>
      <c r="RIG1362" s="84">
        <f>SUM(RIG1359:RIG1360)</f>
        <v>0</v>
      </c>
      <c r="RIH1362" s="84">
        <f>RIG1362/RIF1362</f>
        <v>0</v>
      </c>
      <c r="RII1362" s="84">
        <f>RIF1362-RIG1362</f>
        <v>1000000</v>
      </c>
      <c r="RIJ1362" s="84">
        <f>SUM(RIJ1359:RIJ1360)</f>
        <v>2000000</v>
      </c>
      <c r="RIK1362" s="84">
        <f>SUM(RIK1359:RIK1360)</f>
        <v>0</v>
      </c>
      <c r="RIL1362" s="84">
        <f>RIK1362/RIJ1362</f>
        <v>0</v>
      </c>
      <c r="RIM1362" s="84">
        <f>RIJ1362-RIK1362</f>
        <v>2000000</v>
      </c>
      <c r="RIN1362" s="84">
        <f>RIJ1362+RIF1362</f>
        <v>3000000</v>
      </c>
      <c r="RIU1362" s="84" t="s">
        <v>5399</v>
      </c>
      <c r="RIV1362" s="84">
        <f>SUM(RIV1359:RIV1360)</f>
        <v>1000000</v>
      </c>
      <c r="RIW1362" s="84">
        <f>SUM(RIW1359:RIW1360)</f>
        <v>0</v>
      </c>
      <c r="RIX1362" s="84">
        <f>RIW1362/RIV1362</f>
        <v>0</v>
      </c>
      <c r="RIY1362" s="84">
        <f>RIV1362-RIW1362</f>
        <v>1000000</v>
      </c>
      <c r="RIZ1362" s="84">
        <f>SUM(RIZ1359:RIZ1360)</f>
        <v>2000000</v>
      </c>
      <c r="RJA1362" s="84">
        <f>SUM(RJA1359:RJA1360)</f>
        <v>0</v>
      </c>
      <c r="RJB1362" s="84">
        <f>RJA1362/RIZ1362</f>
        <v>0</v>
      </c>
      <c r="RJC1362" s="84">
        <f>RIZ1362-RJA1362</f>
        <v>2000000</v>
      </c>
      <c r="RJD1362" s="84">
        <f>RIZ1362+RIV1362</f>
        <v>3000000</v>
      </c>
      <c r="RJK1362" s="84" t="s">
        <v>5399</v>
      </c>
      <c r="RJL1362" s="84">
        <f>SUM(RJL1359:RJL1360)</f>
        <v>1000000</v>
      </c>
      <c r="RJM1362" s="84">
        <f>SUM(RJM1359:RJM1360)</f>
        <v>0</v>
      </c>
      <c r="RJN1362" s="84">
        <f>RJM1362/RJL1362</f>
        <v>0</v>
      </c>
      <c r="RJO1362" s="84">
        <f>RJL1362-RJM1362</f>
        <v>1000000</v>
      </c>
      <c r="RJP1362" s="84">
        <f>SUM(RJP1359:RJP1360)</f>
        <v>2000000</v>
      </c>
      <c r="RJQ1362" s="84">
        <f>SUM(RJQ1359:RJQ1360)</f>
        <v>0</v>
      </c>
      <c r="RJR1362" s="84">
        <f>RJQ1362/RJP1362</f>
        <v>0</v>
      </c>
      <c r="RJS1362" s="84">
        <f>RJP1362-RJQ1362</f>
        <v>2000000</v>
      </c>
      <c r="RJT1362" s="84">
        <f>RJP1362+RJL1362</f>
        <v>3000000</v>
      </c>
      <c r="RKA1362" s="84" t="s">
        <v>5399</v>
      </c>
      <c r="RKB1362" s="84">
        <f>SUM(RKB1359:RKB1360)</f>
        <v>1000000</v>
      </c>
      <c r="RKC1362" s="84">
        <f>SUM(RKC1359:RKC1360)</f>
        <v>0</v>
      </c>
      <c r="RKD1362" s="84">
        <f>RKC1362/RKB1362</f>
        <v>0</v>
      </c>
      <c r="RKE1362" s="84">
        <f>RKB1362-RKC1362</f>
        <v>1000000</v>
      </c>
      <c r="RKF1362" s="84">
        <f>SUM(RKF1359:RKF1360)</f>
        <v>2000000</v>
      </c>
      <c r="RKG1362" s="84">
        <f>SUM(RKG1359:RKG1360)</f>
        <v>0</v>
      </c>
      <c r="RKH1362" s="84">
        <f>RKG1362/RKF1362</f>
        <v>0</v>
      </c>
      <c r="RKI1362" s="84">
        <f>RKF1362-RKG1362</f>
        <v>2000000</v>
      </c>
      <c r="RKJ1362" s="84">
        <f>RKF1362+RKB1362</f>
        <v>3000000</v>
      </c>
      <c r="RKQ1362" s="84" t="s">
        <v>5399</v>
      </c>
      <c r="RKR1362" s="84">
        <f>SUM(RKR1359:RKR1360)</f>
        <v>1000000</v>
      </c>
      <c r="RKS1362" s="84">
        <f>SUM(RKS1359:RKS1360)</f>
        <v>0</v>
      </c>
      <c r="RKT1362" s="84">
        <f>RKS1362/RKR1362</f>
        <v>0</v>
      </c>
      <c r="RKU1362" s="84">
        <f>RKR1362-RKS1362</f>
        <v>1000000</v>
      </c>
      <c r="RKV1362" s="84">
        <f>SUM(RKV1359:RKV1360)</f>
        <v>2000000</v>
      </c>
      <c r="RKW1362" s="84">
        <f>SUM(RKW1359:RKW1360)</f>
        <v>0</v>
      </c>
      <c r="RKX1362" s="84">
        <f>RKW1362/RKV1362</f>
        <v>0</v>
      </c>
      <c r="RKY1362" s="84">
        <f>RKV1362-RKW1362</f>
        <v>2000000</v>
      </c>
      <c r="RKZ1362" s="84">
        <f>RKV1362+RKR1362</f>
        <v>3000000</v>
      </c>
      <c r="RLG1362" s="84" t="s">
        <v>5399</v>
      </c>
      <c r="RLH1362" s="84">
        <f>SUM(RLH1359:RLH1360)</f>
        <v>1000000</v>
      </c>
      <c r="RLI1362" s="84">
        <f>SUM(RLI1359:RLI1360)</f>
        <v>0</v>
      </c>
      <c r="RLJ1362" s="84">
        <f>RLI1362/RLH1362</f>
        <v>0</v>
      </c>
      <c r="RLK1362" s="84">
        <f>RLH1362-RLI1362</f>
        <v>1000000</v>
      </c>
      <c r="RLL1362" s="84">
        <f>SUM(RLL1359:RLL1360)</f>
        <v>2000000</v>
      </c>
      <c r="RLM1362" s="84">
        <f>SUM(RLM1359:RLM1360)</f>
        <v>0</v>
      </c>
      <c r="RLN1362" s="84">
        <f>RLM1362/RLL1362</f>
        <v>0</v>
      </c>
      <c r="RLO1362" s="84">
        <f>RLL1362-RLM1362</f>
        <v>2000000</v>
      </c>
      <c r="RLP1362" s="84">
        <f>RLL1362+RLH1362</f>
        <v>3000000</v>
      </c>
      <c r="RLW1362" s="84" t="s">
        <v>5399</v>
      </c>
      <c r="RLX1362" s="84">
        <f>SUM(RLX1359:RLX1360)</f>
        <v>1000000</v>
      </c>
      <c r="RLY1362" s="84">
        <f>SUM(RLY1359:RLY1360)</f>
        <v>0</v>
      </c>
      <c r="RLZ1362" s="84">
        <f>RLY1362/RLX1362</f>
        <v>0</v>
      </c>
      <c r="RMA1362" s="84">
        <f>RLX1362-RLY1362</f>
        <v>1000000</v>
      </c>
      <c r="RMB1362" s="84">
        <f>SUM(RMB1359:RMB1360)</f>
        <v>2000000</v>
      </c>
      <c r="RMC1362" s="84">
        <f>SUM(RMC1359:RMC1360)</f>
        <v>0</v>
      </c>
      <c r="RMD1362" s="84">
        <f>RMC1362/RMB1362</f>
        <v>0</v>
      </c>
      <c r="RME1362" s="84">
        <f>RMB1362-RMC1362</f>
        <v>2000000</v>
      </c>
      <c r="RMF1362" s="84">
        <f>RMB1362+RLX1362</f>
        <v>3000000</v>
      </c>
      <c r="RMM1362" s="84" t="s">
        <v>5399</v>
      </c>
      <c r="RMN1362" s="84">
        <f>SUM(RMN1359:RMN1360)</f>
        <v>1000000</v>
      </c>
      <c r="RMO1362" s="84">
        <f>SUM(RMO1359:RMO1360)</f>
        <v>0</v>
      </c>
      <c r="RMP1362" s="84">
        <f>RMO1362/RMN1362</f>
        <v>0</v>
      </c>
      <c r="RMQ1362" s="84">
        <f>RMN1362-RMO1362</f>
        <v>1000000</v>
      </c>
      <c r="RMR1362" s="84">
        <f>SUM(RMR1359:RMR1360)</f>
        <v>2000000</v>
      </c>
      <c r="RMS1362" s="84">
        <f>SUM(RMS1359:RMS1360)</f>
        <v>0</v>
      </c>
      <c r="RMT1362" s="84">
        <f>RMS1362/RMR1362</f>
        <v>0</v>
      </c>
      <c r="RMU1362" s="84">
        <f>RMR1362-RMS1362</f>
        <v>2000000</v>
      </c>
      <c r="RMV1362" s="84">
        <f>RMR1362+RMN1362</f>
        <v>3000000</v>
      </c>
      <c r="RNC1362" s="84" t="s">
        <v>5399</v>
      </c>
      <c r="RND1362" s="84">
        <f>SUM(RND1359:RND1360)</f>
        <v>1000000</v>
      </c>
      <c r="RNE1362" s="84">
        <f>SUM(RNE1359:RNE1360)</f>
        <v>0</v>
      </c>
      <c r="RNF1362" s="84">
        <f>RNE1362/RND1362</f>
        <v>0</v>
      </c>
      <c r="RNG1362" s="84">
        <f>RND1362-RNE1362</f>
        <v>1000000</v>
      </c>
      <c r="RNH1362" s="84">
        <f>SUM(RNH1359:RNH1360)</f>
        <v>2000000</v>
      </c>
      <c r="RNI1362" s="84">
        <f>SUM(RNI1359:RNI1360)</f>
        <v>0</v>
      </c>
      <c r="RNJ1362" s="84">
        <f>RNI1362/RNH1362</f>
        <v>0</v>
      </c>
      <c r="RNK1362" s="84">
        <f>RNH1362-RNI1362</f>
        <v>2000000</v>
      </c>
      <c r="RNL1362" s="84">
        <f>RNH1362+RND1362</f>
        <v>3000000</v>
      </c>
      <c r="RNS1362" s="84" t="s">
        <v>5399</v>
      </c>
      <c r="RNT1362" s="84">
        <f>SUM(RNT1359:RNT1360)</f>
        <v>1000000</v>
      </c>
      <c r="RNU1362" s="84">
        <f>SUM(RNU1359:RNU1360)</f>
        <v>0</v>
      </c>
      <c r="RNV1362" s="84">
        <f>RNU1362/RNT1362</f>
        <v>0</v>
      </c>
      <c r="RNW1362" s="84">
        <f>RNT1362-RNU1362</f>
        <v>1000000</v>
      </c>
      <c r="RNX1362" s="84">
        <f>SUM(RNX1359:RNX1360)</f>
        <v>2000000</v>
      </c>
      <c r="RNY1362" s="84">
        <f>SUM(RNY1359:RNY1360)</f>
        <v>0</v>
      </c>
      <c r="RNZ1362" s="84">
        <f>RNY1362/RNX1362</f>
        <v>0</v>
      </c>
      <c r="ROA1362" s="84">
        <f>RNX1362-RNY1362</f>
        <v>2000000</v>
      </c>
      <c r="ROB1362" s="84">
        <f>RNX1362+RNT1362</f>
        <v>3000000</v>
      </c>
      <c r="ROI1362" s="84" t="s">
        <v>5399</v>
      </c>
      <c r="ROJ1362" s="84">
        <f>SUM(ROJ1359:ROJ1360)</f>
        <v>1000000</v>
      </c>
      <c r="ROK1362" s="84">
        <f>SUM(ROK1359:ROK1360)</f>
        <v>0</v>
      </c>
      <c r="ROL1362" s="84">
        <f>ROK1362/ROJ1362</f>
        <v>0</v>
      </c>
      <c r="ROM1362" s="84">
        <f>ROJ1362-ROK1362</f>
        <v>1000000</v>
      </c>
      <c r="RON1362" s="84">
        <f>SUM(RON1359:RON1360)</f>
        <v>2000000</v>
      </c>
      <c r="ROO1362" s="84">
        <f>SUM(ROO1359:ROO1360)</f>
        <v>0</v>
      </c>
      <c r="ROP1362" s="84">
        <f>ROO1362/RON1362</f>
        <v>0</v>
      </c>
      <c r="ROQ1362" s="84">
        <f>RON1362-ROO1362</f>
        <v>2000000</v>
      </c>
      <c r="ROR1362" s="84">
        <f>RON1362+ROJ1362</f>
        <v>3000000</v>
      </c>
      <c r="ROY1362" s="84" t="s">
        <v>5399</v>
      </c>
      <c r="ROZ1362" s="84">
        <f>SUM(ROZ1359:ROZ1360)</f>
        <v>1000000</v>
      </c>
      <c r="RPA1362" s="84">
        <f>SUM(RPA1359:RPA1360)</f>
        <v>0</v>
      </c>
      <c r="RPB1362" s="84">
        <f>RPA1362/ROZ1362</f>
        <v>0</v>
      </c>
      <c r="RPC1362" s="84">
        <f>ROZ1362-RPA1362</f>
        <v>1000000</v>
      </c>
      <c r="RPD1362" s="84">
        <f>SUM(RPD1359:RPD1360)</f>
        <v>2000000</v>
      </c>
      <c r="RPE1362" s="84">
        <f>SUM(RPE1359:RPE1360)</f>
        <v>0</v>
      </c>
      <c r="RPF1362" s="84">
        <f>RPE1362/RPD1362</f>
        <v>0</v>
      </c>
      <c r="RPG1362" s="84">
        <f>RPD1362-RPE1362</f>
        <v>2000000</v>
      </c>
      <c r="RPH1362" s="84">
        <f>RPD1362+ROZ1362</f>
        <v>3000000</v>
      </c>
      <c r="RPO1362" s="84" t="s">
        <v>5399</v>
      </c>
      <c r="RPP1362" s="84">
        <f>SUM(RPP1359:RPP1360)</f>
        <v>1000000</v>
      </c>
      <c r="RPQ1362" s="84">
        <f>SUM(RPQ1359:RPQ1360)</f>
        <v>0</v>
      </c>
      <c r="RPR1362" s="84">
        <f>RPQ1362/RPP1362</f>
        <v>0</v>
      </c>
      <c r="RPS1362" s="84">
        <f>RPP1362-RPQ1362</f>
        <v>1000000</v>
      </c>
      <c r="RPT1362" s="84">
        <f>SUM(RPT1359:RPT1360)</f>
        <v>2000000</v>
      </c>
      <c r="RPU1362" s="84">
        <f>SUM(RPU1359:RPU1360)</f>
        <v>0</v>
      </c>
      <c r="RPV1362" s="84">
        <f>RPU1362/RPT1362</f>
        <v>0</v>
      </c>
      <c r="RPW1362" s="84">
        <f>RPT1362-RPU1362</f>
        <v>2000000</v>
      </c>
      <c r="RPX1362" s="84">
        <f>RPT1362+RPP1362</f>
        <v>3000000</v>
      </c>
      <c r="RQE1362" s="84" t="s">
        <v>5399</v>
      </c>
      <c r="RQF1362" s="84">
        <f>SUM(RQF1359:RQF1360)</f>
        <v>1000000</v>
      </c>
      <c r="RQG1362" s="84">
        <f>SUM(RQG1359:RQG1360)</f>
        <v>0</v>
      </c>
      <c r="RQH1362" s="84">
        <f>RQG1362/RQF1362</f>
        <v>0</v>
      </c>
      <c r="RQI1362" s="84">
        <f>RQF1362-RQG1362</f>
        <v>1000000</v>
      </c>
      <c r="RQJ1362" s="84">
        <f>SUM(RQJ1359:RQJ1360)</f>
        <v>2000000</v>
      </c>
      <c r="RQK1362" s="84">
        <f>SUM(RQK1359:RQK1360)</f>
        <v>0</v>
      </c>
      <c r="RQL1362" s="84">
        <f>RQK1362/RQJ1362</f>
        <v>0</v>
      </c>
      <c r="RQM1362" s="84">
        <f>RQJ1362-RQK1362</f>
        <v>2000000</v>
      </c>
      <c r="RQN1362" s="84">
        <f>RQJ1362+RQF1362</f>
        <v>3000000</v>
      </c>
      <c r="RQU1362" s="84" t="s">
        <v>5399</v>
      </c>
      <c r="RQV1362" s="84">
        <f>SUM(RQV1359:RQV1360)</f>
        <v>1000000</v>
      </c>
      <c r="RQW1362" s="84">
        <f>SUM(RQW1359:RQW1360)</f>
        <v>0</v>
      </c>
      <c r="RQX1362" s="84">
        <f>RQW1362/RQV1362</f>
        <v>0</v>
      </c>
      <c r="RQY1362" s="84">
        <f>RQV1362-RQW1362</f>
        <v>1000000</v>
      </c>
      <c r="RQZ1362" s="84">
        <f>SUM(RQZ1359:RQZ1360)</f>
        <v>2000000</v>
      </c>
      <c r="RRA1362" s="84">
        <f>SUM(RRA1359:RRA1360)</f>
        <v>0</v>
      </c>
      <c r="RRB1362" s="84">
        <f>RRA1362/RQZ1362</f>
        <v>0</v>
      </c>
      <c r="RRC1362" s="84">
        <f>RQZ1362-RRA1362</f>
        <v>2000000</v>
      </c>
      <c r="RRD1362" s="84">
        <f>RQZ1362+RQV1362</f>
        <v>3000000</v>
      </c>
      <c r="RRK1362" s="84" t="s">
        <v>5399</v>
      </c>
      <c r="RRL1362" s="84">
        <f>SUM(RRL1359:RRL1360)</f>
        <v>1000000</v>
      </c>
      <c r="RRM1362" s="84">
        <f>SUM(RRM1359:RRM1360)</f>
        <v>0</v>
      </c>
      <c r="RRN1362" s="84">
        <f>RRM1362/RRL1362</f>
        <v>0</v>
      </c>
      <c r="RRO1362" s="84">
        <f>RRL1362-RRM1362</f>
        <v>1000000</v>
      </c>
      <c r="RRP1362" s="84">
        <f>SUM(RRP1359:RRP1360)</f>
        <v>2000000</v>
      </c>
      <c r="RRQ1362" s="84">
        <f>SUM(RRQ1359:RRQ1360)</f>
        <v>0</v>
      </c>
      <c r="RRR1362" s="84">
        <f>RRQ1362/RRP1362</f>
        <v>0</v>
      </c>
      <c r="RRS1362" s="84">
        <f>RRP1362-RRQ1362</f>
        <v>2000000</v>
      </c>
      <c r="RRT1362" s="84">
        <f>RRP1362+RRL1362</f>
        <v>3000000</v>
      </c>
      <c r="RSA1362" s="84" t="s">
        <v>5399</v>
      </c>
      <c r="RSB1362" s="84">
        <f>SUM(RSB1359:RSB1360)</f>
        <v>1000000</v>
      </c>
      <c r="RSC1362" s="84">
        <f>SUM(RSC1359:RSC1360)</f>
        <v>0</v>
      </c>
      <c r="RSD1362" s="84">
        <f>RSC1362/RSB1362</f>
        <v>0</v>
      </c>
      <c r="RSE1362" s="84">
        <f>RSB1362-RSC1362</f>
        <v>1000000</v>
      </c>
      <c r="RSF1362" s="84">
        <f>SUM(RSF1359:RSF1360)</f>
        <v>2000000</v>
      </c>
      <c r="RSG1362" s="84">
        <f>SUM(RSG1359:RSG1360)</f>
        <v>0</v>
      </c>
      <c r="RSH1362" s="84">
        <f>RSG1362/RSF1362</f>
        <v>0</v>
      </c>
      <c r="RSI1362" s="84">
        <f>RSF1362-RSG1362</f>
        <v>2000000</v>
      </c>
      <c r="RSJ1362" s="84">
        <f>RSF1362+RSB1362</f>
        <v>3000000</v>
      </c>
      <c r="RSQ1362" s="84" t="s">
        <v>5399</v>
      </c>
      <c r="RSR1362" s="84">
        <f>SUM(RSR1359:RSR1360)</f>
        <v>1000000</v>
      </c>
      <c r="RSS1362" s="84">
        <f>SUM(RSS1359:RSS1360)</f>
        <v>0</v>
      </c>
      <c r="RST1362" s="84">
        <f>RSS1362/RSR1362</f>
        <v>0</v>
      </c>
      <c r="RSU1362" s="84">
        <f>RSR1362-RSS1362</f>
        <v>1000000</v>
      </c>
      <c r="RSV1362" s="84">
        <f>SUM(RSV1359:RSV1360)</f>
        <v>2000000</v>
      </c>
      <c r="RSW1362" s="84">
        <f>SUM(RSW1359:RSW1360)</f>
        <v>0</v>
      </c>
      <c r="RSX1362" s="84">
        <f>RSW1362/RSV1362</f>
        <v>0</v>
      </c>
      <c r="RSY1362" s="84">
        <f>RSV1362-RSW1362</f>
        <v>2000000</v>
      </c>
      <c r="RSZ1362" s="84">
        <f>RSV1362+RSR1362</f>
        <v>3000000</v>
      </c>
      <c r="RTG1362" s="84" t="s">
        <v>5399</v>
      </c>
      <c r="RTH1362" s="84">
        <f>SUM(RTH1359:RTH1360)</f>
        <v>1000000</v>
      </c>
      <c r="RTI1362" s="84">
        <f>SUM(RTI1359:RTI1360)</f>
        <v>0</v>
      </c>
      <c r="RTJ1362" s="84">
        <f>RTI1362/RTH1362</f>
        <v>0</v>
      </c>
      <c r="RTK1362" s="84">
        <f>RTH1362-RTI1362</f>
        <v>1000000</v>
      </c>
      <c r="RTL1362" s="84">
        <f>SUM(RTL1359:RTL1360)</f>
        <v>2000000</v>
      </c>
      <c r="RTM1362" s="84">
        <f>SUM(RTM1359:RTM1360)</f>
        <v>0</v>
      </c>
      <c r="RTN1362" s="84">
        <f>RTM1362/RTL1362</f>
        <v>0</v>
      </c>
      <c r="RTO1362" s="84">
        <f>RTL1362-RTM1362</f>
        <v>2000000</v>
      </c>
      <c r="RTP1362" s="84">
        <f>RTL1362+RTH1362</f>
        <v>3000000</v>
      </c>
      <c r="RTW1362" s="84" t="s">
        <v>5399</v>
      </c>
      <c r="RTX1362" s="84">
        <f>SUM(RTX1359:RTX1360)</f>
        <v>1000000</v>
      </c>
      <c r="RTY1362" s="84">
        <f>SUM(RTY1359:RTY1360)</f>
        <v>0</v>
      </c>
      <c r="RTZ1362" s="84">
        <f>RTY1362/RTX1362</f>
        <v>0</v>
      </c>
      <c r="RUA1362" s="84">
        <f>RTX1362-RTY1362</f>
        <v>1000000</v>
      </c>
      <c r="RUB1362" s="84">
        <f>SUM(RUB1359:RUB1360)</f>
        <v>2000000</v>
      </c>
      <c r="RUC1362" s="84">
        <f>SUM(RUC1359:RUC1360)</f>
        <v>0</v>
      </c>
      <c r="RUD1362" s="84">
        <f>RUC1362/RUB1362</f>
        <v>0</v>
      </c>
      <c r="RUE1362" s="84">
        <f>RUB1362-RUC1362</f>
        <v>2000000</v>
      </c>
      <c r="RUF1362" s="84">
        <f>RUB1362+RTX1362</f>
        <v>3000000</v>
      </c>
      <c r="RUM1362" s="84" t="s">
        <v>5399</v>
      </c>
      <c r="RUN1362" s="84">
        <f>SUM(RUN1359:RUN1360)</f>
        <v>1000000</v>
      </c>
      <c r="RUO1362" s="84">
        <f>SUM(RUO1359:RUO1360)</f>
        <v>0</v>
      </c>
      <c r="RUP1362" s="84">
        <f>RUO1362/RUN1362</f>
        <v>0</v>
      </c>
      <c r="RUQ1362" s="84">
        <f>RUN1362-RUO1362</f>
        <v>1000000</v>
      </c>
      <c r="RUR1362" s="84">
        <f>SUM(RUR1359:RUR1360)</f>
        <v>2000000</v>
      </c>
      <c r="RUS1362" s="84">
        <f>SUM(RUS1359:RUS1360)</f>
        <v>0</v>
      </c>
      <c r="RUT1362" s="84">
        <f>RUS1362/RUR1362</f>
        <v>0</v>
      </c>
      <c r="RUU1362" s="84">
        <f>RUR1362-RUS1362</f>
        <v>2000000</v>
      </c>
      <c r="RUV1362" s="84">
        <f>RUR1362+RUN1362</f>
        <v>3000000</v>
      </c>
      <c r="RVC1362" s="84" t="s">
        <v>5399</v>
      </c>
      <c r="RVD1362" s="84">
        <f>SUM(RVD1359:RVD1360)</f>
        <v>1000000</v>
      </c>
      <c r="RVE1362" s="84">
        <f>SUM(RVE1359:RVE1360)</f>
        <v>0</v>
      </c>
      <c r="RVF1362" s="84">
        <f>RVE1362/RVD1362</f>
        <v>0</v>
      </c>
      <c r="RVG1362" s="84">
        <f>RVD1362-RVE1362</f>
        <v>1000000</v>
      </c>
      <c r="RVH1362" s="84">
        <f>SUM(RVH1359:RVH1360)</f>
        <v>2000000</v>
      </c>
      <c r="RVI1362" s="84">
        <f>SUM(RVI1359:RVI1360)</f>
        <v>0</v>
      </c>
      <c r="RVJ1362" s="84">
        <f>RVI1362/RVH1362</f>
        <v>0</v>
      </c>
      <c r="RVK1362" s="84">
        <f>RVH1362-RVI1362</f>
        <v>2000000</v>
      </c>
      <c r="RVL1362" s="84">
        <f>RVH1362+RVD1362</f>
        <v>3000000</v>
      </c>
      <c r="RVS1362" s="84" t="s">
        <v>5399</v>
      </c>
      <c r="RVT1362" s="84">
        <f>SUM(RVT1359:RVT1360)</f>
        <v>1000000</v>
      </c>
      <c r="RVU1362" s="84">
        <f>SUM(RVU1359:RVU1360)</f>
        <v>0</v>
      </c>
      <c r="RVV1362" s="84">
        <f>RVU1362/RVT1362</f>
        <v>0</v>
      </c>
      <c r="RVW1362" s="84">
        <f>RVT1362-RVU1362</f>
        <v>1000000</v>
      </c>
      <c r="RVX1362" s="84">
        <f>SUM(RVX1359:RVX1360)</f>
        <v>2000000</v>
      </c>
      <c r="RVY1362" s="84">
        <f>SUM(RVY1359:RVY1360)</f>
        <v>0</v>
      </c>
      <c r="RVZ1362" s="84">
        <f>RVY1362/RVX1362</f>
        <v>0</v>
      </c>
      <c r="RWA1362" s="84">
        <f>RVX1362-RVY1362</f>
        <v>2000000</v>
      </c>
      <c r="RWB1362" s="84">
        <f>RVX1362+RVT1362</f>
        <v>3000000</v>
      </c>
      <c r="RWI1362" s="84" t="s">
        <v>5399</v>
      </c>
      <c r="RWJ1362" s="84">
        <f>SUM(RWJ1359:RWJ1360)</f>
        <v>1000000</v>
      </c>
      <c r="RWK1362" s="84">
        <f>SUM(RWK1359:RWK1360)</f>
        <v>0</v>
      </c>
      <c r="RWL1362" s="84">
        <f>RWK1362/RWJ1362</f>
        <v>0</v>
      </c>
      <c r="RWM1362" s="84">
        <f>RWJ1362-RWK1362</f>
        <v>1000000</v>
      </c>
      <c r="RWN1362" s="84">
        <f>SUM(RWN1359:RWN1360)</f>
        <v>2000000</v>
      </c>
      <c r="RWO1362" s="84">
        <f>SUM(RWO1359:RWO1360)</f>
        <v>0</v>
      </c>
      <c r="RWP1362" s="84">
        <f>RWO1362/RWN1362</f>
        <v>0</v>
      </c>
      <c r="RWQ1362" s="84">
        <f>RWN1362-RWO1362</f>
        <v>2000000</v>
      </c>
      <c r="RWR1362" s="84">
        <f>RWN1362+RWJ1362</f>
        <v>3000000</v>
      </c>
      <c r="RWY1362" s="84" t="s">
        <v>5399</v>
      </c>
      <c r="RWZ1362" s="84">
        <f>SUM(RWZ1359:RWZ1360)</f>
        <v>1000000</v>
      </c>
      <c r="RXA1362" s="84">
        <f>SUM(RXA1359:RXA1360)</f>
        <v>0</v>
      </c>
      <c r="RXB1362" s="84">
        <f>RXA1362/RWZ1362</f>
        <v>0</v>
      </c>
      <c r="RXC1362" s="84">
        <f>RWZ1362-RXA1362</f>
        <v>1000000</v>
      </c>
      <c r="RXD1362" s="84">
        <f>SUM(RXD1359:RXD1360)</f>
        <v>2000000</v>
      </c>
      <c r="RXE1362" s="84">
        <f>SUM(RXE1359:RXE1360)</f>
        <v>0</v>
      </c>
      <c r="RXF1362" s="84">
        <f>RXE1362/RXD1362</f>
        <v>0</v>
      </c>
      <c r="RXG1362" s="84">
        <f>RXD1362-RXE1362</f>
        <v>2000000</v>
      </c>
      <c r="RXH1362" s="84">
        <f>RXD1362+RWZ1362</f>
        <v>3000000</v>
      </c>
      <c r="RXO1362" s="84" t="s">
        <v>5399</v>
      </c>
      <c r="RXP1362" s="84">
        <f>SUM(RXP1359:RXP1360)</f>
        <v>1000000</v>
      </c>
      <c r="RXQ1362" s="84">
        <f>SUM(RXQ1359:RXQ1360)</f>
        <v>0</v>
      </c>
      <c r="RXR1362" s="84">
        <f>RXQ1362/RXP1362</f>
        <v>0</v>
      </c>
      <c r="RXS1362" s="84">
        <f>RXP1362-RXQ1362</f>
        <v>1000000</v>
      </c>
      <c r="RXT1362" s="84">
        <f>SUM(RXT1359:RXT1360)</f>
        <v>2000000</v>
      </c>
      <c r="RXU1362" s="84">
        <f>SUM(RXU1359:RXU1360)</f>
        <v>0</v>
      </c>
      <c r="RXV1362" s="84">
        <f>RXU1362/RXT1362</f>
        <v>0</v>
      </c>
      <c r="RXW1362" s="84">
        <f>RXT1362-RXU1362</f>
        <v>2000000</v>
      </c>
      <c r="RXX1362" s="84">
        <f>RXT1362+RXP1362</f>
        <v>3000000</v>
      </c>
      <c r="RYE1362" s="84" t="s">
        <v>5399</v>
      </c>
      <c r="RYF1362" s="84">
        <f>SUM(RYF1359:RYF1360)</f>
        <v>1000000</v>
      </c>
      <c r="RYG1362" s="84">
        <f>SUM(RYG1359:RYG1360)</f>
        <v>0</v>
      </c>
      <c r="RYH1362" s="84">
        <f>RYG1362/RYF1362</f>
        <v>0</v>
      </c>
      <c r="RYI1362" s="84">
        <f>RYF1362-RYG1362</f>
        <v>1000000</v>
      </c>
      <c r="RYJ1362" s="84">
        <f>SUM(RYJ1359:RYJ1360)</f>
        <v>2000000</v>
      </c>
      <c r="RYK1362" s="84">
        <f>SUM(RYK1359:RYK1360)</f>
        <v>0</v>
      </c>
      <c r="RYL1362" s="84">
        <f>RYK1362/RYJ1362</f>
        <v>0</v>
      </c>
      <c r="RYM1362" s="84">
        <f>RYJ1362-RYK1362</f>
        <v>2000000</v>
      </c>
      <c r="RYN1362" s="84">
        <f>RYJ1362+RYF1362</f>
        <v>3000000</v>
      </c>
      <c r="RYU1362" s="84" t="s">
        <v>5399</v>
      </c>
      <c r="RYV1362" s="84">
        <f>SUM(RYV1359:RYV1360)</f>
        <v>1000000</v>
      </c>
      <c r="RYW1362" s="84">
        <f>SUM(RYW1359:RYW1360)</f>
        <v>0</v>
      </c>
      <c r="RYX1362" s="84">
        <f>RYW1362/RYV1362</f>
        <v>0</v>
      </c>
      <c r="RYY1362" s="84">
        <f>RYV1362-RYW1362</f>
        <v>1000000</v>
      </c>
      <c r="RYZ1362" s="84">
        <f>SUM(RYZ1359:RYZ1360)</f>
        <v>2000000</v>
      </c>
      <c r="RZA1362" s="84">
        <f>SUM(RZA1359:RZA1360)</f>
        <v>0</v>
      </c>
      <c r="RZB1362" s="84">
        <f>RZA1362/RYZ1362</f>
        <v>0</v>
      </c>
      <c r="RZC1362" s="84">
        <f>RYZ1362-RZA1362</f>
        <v>2000000</v>
      </c>
      <c r="RZD1362" s="84">
        <f>RYZ1362+RYV1362</f>
        <v>3000000</v>
      </c>
      <c r="RZK1362" s="84" t="s">
        <v>5399</v>
      </c>
      <c r="RZL1362" s="84">
        <f>SUM(RZL1359:RZL1360)</f>
        <v>1000000</v>
      </c>
      <c r="RZM1362" s="84">
        <f>SUM(RZM1359:RZM1360)</f>
        <v>0</v>
      </c>
      <c r="RZN1362" s="84">
        <f>RZM1362/RZL1362</f>
        <v>0</v>
      </c>
      <c r="RZO1362" s="84">
        <f>RZL1362-RZM1362</f>
        <v>1000000</v>
      </c>
      <c r="RZP1362" s="84">
        <f>SUM(RZP1359:RZP1360)</f>
        <v>2000000</v>
      </c>
      <c r="RZQ1362" s="84">
        <f>SUM(RZQ1359:RZQ1360)</f>
        <v>0</v>
      </c>
      <c r="RZR1362" s="84">
        <f>RZQ1362/RZP1362</f>
        <v>0</v>
      </c>
      <c r="RZS1362" s="84">
        <f>RZP1362-RZQ1362</f>
        <v>2000000</v>
      </c>
      <c r="RZT1362" s="84">
        <f>RZP1362+RZL1362</f>
        <v>3000000</v>
      </c>
      <c r="SAA1362" s="84" t="s">
        <v>5399</v>
      </c>
      <c r="SAB1362" s="84">
        <f>SUM(SAB1359:SAB1360)</f>
        <v>1000000</v>
      </c>
      <c r="SAC1362" s="84">
        <f>SUM(SAC1359:SAC1360)</f>
        <v>0</v>
      </c>
      <c r="SAD1362" s="84">
        <f>SAC1362/SAB1362</f>
        <v>0</v>
      </c>
      <c r="SAE1362" s="84">
        <f>SAB1362-SAC1362</f>
        <v>1000000</v>
      </c>
      <c r="SAF1362" s="84">
        <f>SUM(SAF1359:SAF1360)</f>
        <v>2000000</v>
      </c>
      <c r="SAG1362" s="84">
        <f>SUM(SAG1359:SAG1360)</f>
        <v>0</v>
      </c>
      <c r="SAH1362" s="84">
        <f>SAG1362/SAF1362</f>
        <v>0</v>
      </c>
      <c r="SAI1362" s="84">
        <f>SAF1362-SAG1362</f>
        <v>2000000</v>
      </c>
      <c r="SAJ1362" s="84">
        <f>SAF1362+SAB1362</f>
        <v>3000000</v>
      </c>
      <c r="SAQ1362" s="84" t="s">
        <v>5399</v>
      </c>
      <c r="SAR1362" s="84">
        <f>SUM(SAR1359:SAR1360)</f>
        <v>1000000</v>
      </c>
      <c r="SAS1362" s="84">
        <f>SUM(SAS1359:SAS1360)</f>
        <v>0</v>
      </c>
      <c r="SAT1362" s="84">
        <f>SAS1362/SAR1362</f>
        <v>0</v>
      </c>
      <c r="SAU1362" s="84">
        <f>SAR1362-SAS1362</f>
        <v>1000000</v>
      </c>
      <c r="SAV1362" s="84">
        <f>SUM(SAV1359:SAV1360)</f>
        <v>2000000</v>
      </c>
      <c r="SAW1362" s="84">
        <f>SUM(SAW1359:SAW1360)</f>
        <v>0</v>
      </c>
      <c r="SAX1362" s="84">
        <f>SAW1362/SAV1362</f>
        <v>0</v>
      </c>
      <c r="SAY1362" s="84">
        <f>SAV1362-SAW1362</f>
        <v>2000000</v>
      </c>
      <c r="SAZ1362" s="84">
        <f>SAV1362+SAR1362</f>
        <v>3000000</v>
      </c>
      <c r="SBG1362" s="84" t="s">
        <v>5399</v>
      </c>
      <c r="SBH1362" s="84">
        <f>SUM(SBH1359:SBH1360)</f>
        <v>1000000</v>
      </c>
      <c r="SBI1362" s="84">
        <f>SUM(SBI1359:SBI1360)</f>
        <v>0</v>
      </c>
      <c r="SBJ1362" s="84">
        <f>SBI1362/SBH1362</f>
        <v>0</v>
      </c>
      <c r="SBK1362" s="84">
        <f>SBH1362-SBI1362</f>
        <v>1000000</v>
      </c>
      <c r="SBL1362" s="84">
        <f>SUM(SBL1359:SBL1360)</f>
        <v>2000000</v>
      </c>
      <c r="SBM1362" s="84">
        <f>SUM(SBM1359:SBM1360)</f>
        <v>0</v>
      </c>
      <c r="SBN1362" s="84">
        <f>SBM1362/SBL1362</f>
        <v>0</v>
      </c>
      <c r="SBO1362" s="84">
        <f>SBL1362-SBM1362</f>
        <v>2000000</v>
      </c>
      <c r="SBP1362" s="84">
        <f>SBL1362+SBH1362</f>
        <v>3000000</v>
      </c>
      <c r="SBW1362" s="84" t="s">
        <v>5399</v>
      </c>
      <c r="SBX1362" s="84">
        <f>SUM(SBX1359:SBX1360)</f>
        <v>1000000</v>
      </c>
      <c r="SBY1362" s="84">
        <f>SUM(SBY1359:SBY1360)</f>
        <v>0</v>
      </c>
      <c r="SBZ1362" s="84">
        <f>SBY1362/SBX1362</f>
        <v>0</v>
      </c>
      <c r="SCA1362" s="84">
        <f>SBX1362-SBY1362</f>
        <v>1000000</v>
      </c>
      <c r="SCB1362" s="84">
        <f>SUM(SCB1359:SCB1360)</f>
        <v>2000000</v>
      </c>
      <c r="SCC1362" s="84">
        <f>SUM(SCC1359:SCC1360)</f>
        <v>0</v>
      </c>
      <c r="SCD1362" s="84">
        <f>SCC1362/SCB1362</f>
        <v>0</v>
      </c>
      <c r="SCE1362" s="84">
        <f>SCB1362-SCC1362</f>
        <v>2000000</v>
      </c>
      <c r="SCF1362" s="84">
        <f>SCB1362+SBX1362</f>
        <v>3000000</v>
      </c>
      <c r="SCM1362" s="84" t="s">
        <v>5399</v>
      </c>
      <c r="SCN1362" s="84">
        <f>SUM(SCN1359:SCN1360)</f>
        <v>1000000</v>
      </c>
      <c r="SCO1362" s="84">
        <f>SUM(SCO1359:SCO1360)</f>
        <v>0</v>
      </c>
      <c r="SCP1362" s="84">
        <f>SCO1362/SCN1362</f>
        <v>0</v>
      </c>
      <c r="SCQ1362" s="84">
        <f>SCN1362-SCO1362</f>
        <v>1000000</v>
      </c>
      <c r="SCR1362" s="84">
        <f>SUM(SCR1359:SCR1360)</f>
        <v>2000000</v>
      </c>
      <c r="SCS1362" s="84">
        <f>SUM(SCS1359:SCS1360)</f>
        <v>0</v>
      </c>
      <c r="SCT1362" s="84">
        <f>SCS1362/SCR1362</f>
        <v>0</v>
      </c>
      <c r="SCU1362" s="84">
        <f>SCR1362-SCS1362</f>
        <v>2000000</v>
      </c>
      <c r="SCV1362" s="84">
        <f>SCR1362+SCN1362</f>
        <v>3000000</v>
      </c>
      <c r="SDC1362" s="84" t="s">
        <v>5399</v>
      </c>
      <c r="SDD1362" s="84">
        <f>SUM(SDD1359:SDD1360)</f>
        <v>1000000</v>
      </c>
      <c r="SDE1362" s="84">
        <f>SUM(SDE1359:SDE1360)</f>
        <v>0</v>
      </c>
      <c r="SDF1362" s="84">
        <f>SDE1362/SDD1362</f>
        <v>0</v>
      </c>
      <c r="SDG1362" s="84">
        <f>SDD1362-SDE1362</f>
        <v>1000000</v>
      </c>
      <c r="SDH1362" s="84">
        <f>SUM(SDH1359:SDH1360)</f>
        <v>2000000</v>
      </c>
      <c r="SDI1362" s="84">
        <f>SUM(SDI1359:SDI1360)</f>
        <v>0</v>
      </c>
      <c r="SDJ1362" s="84">
        <f>SDI1362/SDH1362</f>
        <v>0</v>
      </c>
      <c r="SDK1362" s="84">
        <f>SDH1362-SDI1362</f>
        <v>2000000</v>
      </c>
      <c r="SDL1362" s="84">
        <f>SDH1362+SDD1362</f>
        <v>3000000</v>
      </c>
      <c r="SDS1362" s="84" t="s">
        <v>5399</v>
      </c>
      <c r="SDT1362" s="84">
        <f>SUM(SDT1359:SDT1360)</f>
        <v>1000000</v>
      </c>
      <c r="SDU1362" s="84">
        <f>SUM(SDU1359:SDU1360)</f>
        <v>0</v>
      </c>
      <c r="SDV1362" s="84">
        <f>SDU1362/SDT1362</f>
        <v>0</v>
      </c>
      <c r="SDW1362" s="84">
        <f>SDT1362-SDU1362</f>
        <v>1000000</v>
      </c>
      <c r="SDX1362" s="84">
        <f>SUM(SDX1359:SDX1360)</f>
        <v>2000000</v>
      </c>
      <c r="SDY1362" s="84">
        <f>SUM(SDY1359:SDY1360)</f>
        <v>0</v>
      </c>
      <c r="SDZ1362" s="84">
        <f>SDY1362/SDX1362</f>
        <v>0</v>
      </c>
      <c r="SEA1362" s="84">
        <f>SDX1362-SDY1362</f>
        <v>2000000</v>
      </c>
      <c r="SEB1362" s="84">
        <f>SDX1362+SDT1362</f>
        <v>3000000</v>
      </c>
      <c r="SEI1362" s="84" t="s">
        <v>5399</v>
      </c>
      <c r="SEJ1362" s="84">
        <f>SUM(SEJ1359:SEJ1360)</f>
        <v>1000000</v>
      </c>
      <c r="SEK1362" s="84">
        <f>SUM(SEK1359:SEK1360)</f>
        <v>0</v>
      </c>
      <c r="SEL1362" s="84">
        <f>SEK1362/SEJ1362</f>
        <v>0</v>
      </c>
      <c r="SEM1362" s="84">
        <f>SEJ1362-SEK1362</f>
        <v>1000000</v>
      </c>
      <c r="SEN1362" s="84">
        <f>SUM(SEN1359:SEN1360)</f>
        <v>2000000</v>
      </c>
      <c r="SEO1362" s="84">
        <f>SUM(SEO1359:SEO1360)</f>
        <v>0</v>
      </c>
      <c r="SEP1362" s="84">
        <f>SEO1362/SEN1362</f>
        <v>0</v>
      </c>
      <c r="SEQ1362" s="84">
        <f>SEN1362-SEO1362</f>
        <v>2000000</v>
      </c>
      <c r="SER1362" s="84">
        <f>SEN1362+SEJ1362</f>
        <v>3000000</v>
      </c>
      <c r="SEY1362" s="84" t="s">
        <v>5399</v>
      </c>
      <c r="SEZ1362" s="84">
        <f>SUM(SEZ1359:SEZ1360)</f>
        <v>1000000</v>
      </c>
      <c r="SFA1362" s="84">
        <f>SUM(SFA1359:SFA1360)</f>
        <v>0</v>
      </c>
      <c r="SFB1362" s="84">
        <f>SFA1362/SEZ1362</f>
        <v>0</v>
      </c>
      <c r="SFC1362" s="84">
        <f>SEZ1362-SFA1362</f>
        <v>1000000</v>
      </c>
      <c r="SFD1362" s="84">
        <f>SUM(SFD1359:SFD1360)</f>
        <v>2000000</v>
      </c>
      <c r="SFE1362" s="84">
        <f>SUM(SFE1359:SFE1360)</f>
        <v>0</v>
      </c>
      <c r="SFF1362" s="84">
        <f>SFE1362/SFD1362</f>
        <v>0</v>
      </c>
      <c r="SFG1362" s="84">
        <f>SFD1362-SFE1362</f>
        <v>2000000</v>
      </c>
      <c r="SFH1362" s="84">
        <f>SFD1362+SEZ1362</f>
        <v>3000000</v>
      </c>
      <c r="SFO1362" s="84" t="s">
        <v>5399</v>
      </c>
      <c r="SFP1362" s="84">
        <f>SUM(SFP1359:SFP1360)</f>
        <v>1000000</v>
      </c>
      <c r="SFQ1362" s="84">
        <f>SUM(SFQ1359:SFQ1360)</f>
        <v>0</v>
      </c>
      <c r="SFR1362" s="84">
        <f>SFQ1362/SFP1362</f>
        <v>0</v>
      </c>
      <c r="SFS1362" s="84">
        <f>SFP1362-SFQ1362</f>
        <v>1000000</v>
      </c>
      <c r="SFT1362" s="84">
        <f>SUM(SFT1359:SFT1360)</f>
        <v>2000000</v>
      </c>
      <c r="SFU1362" s="84">
        <f>SUM(SFU1359:SFU1360)</f>
        <v>0</v>
      </c>
      <c r="SFV1362" s="84">
        <f>SFU1362/SFT1362</f>
        <v>0</v>
      </c>
      <c r="SFW1362" s="84">
        <f>SFT1362-SFU1362</f>
        <v>2000000</v>
      </c>
      <c r="SFX1362" s="84">
        <f>SFT1362+SFP1362</f>
        <v>3000000</v>
      </c>
      <c r="SGE1362" s="84" t="s">
        <v>5399</v>
      </c>
      <c r="SGF1362" s="84">
        <f>SUM(SGF1359:SGF1360)</f>
        <v>1000000</v>
      </c>
      <c r="SGG1362" s="84">
        <f>SUM(SGG1359:SGG1360)</f>
        <v>0</v>
      </c>
      <c r="SGH1362" s="84">
        <f>SGG1362/SGF1362</f>
        <v>0</v>
      </c>
      <c r="SGI1362" s="84">
        <f>SGF1362-SGG1362</f>
        <v>1000000</v>
      </c>
      <c r="SGJ1362" s="84">
        <f>SUM(SGJ1359:SGJ1360)</f>
        <v>2000000</v>
      </c>
      <c r="SGK1362" s="84">
        <f>SUM(SGK1359:SGK1360)</f>
        <v>0</v>
      </c>
      <c r="SGL1362" s="84">
        <f>SGK1362/SGJ1362</f>
        <v>0</v>
      </c>
      <c r="SGM1362" s="84">
        <f>SGJ1362-SGK1362</f>
        <v>2000000</v>
      </c>
      <c r="SGN1362" s="84">
        <f>SGJ1362+SGF1362</f>
        <v>3000000</v>
      </c>
      <c r="SGU1362" s="84" t="s">
        <v>5399</v>
      </c>
      <c r="SGV1362" s="84">
        <f>SUM(SGV1359:SGV1360)</f>
        <v>1000000</v>
      </c>
      <c r="SGW1362" s="84">
        <f>SUM(SGW1359:SGW1360)</f>
        <v>0</v>
      </c>
      <c r="SGX1362" s="84">
        <f>SGW1362/SGV1362</f>
        <v>0</v>
      </c>
      <c r="SGY1362" s="84">
        <f>SGV1362-SGW1362</f>
        <v>1000000</v>
      </c>
      <c r="SGZ1362" s="84">
        <f>SUM(SGZ1359:SGZ1360)</f>
        <v>2000000</v>
      </c>
      <c r="SHA1362" s="84">
        <f>SUM(SHA1359:SHA1360)</f>
        <v>0</v>
      </c>
      <c r="SHB1362" s="84">
        <f>SHA1362/SGZ1362</f>
        <v>0</v>
      </c>
      <c r="SHC1362" s="84">
        <f>SGZ1362-SHA1362</f>
        <v>2000000</v>
      </c>
      <c r="SHD1362" s="84">
        <f>SGZ1362+SGV1362</f>
        <v>3000000</v>
      </c>
      <c r="SHK1362" s="84" t="s">
        <v>5399</v>
      </c>
      <c r="SHL1362" s="84">
        <f>SUM(SHL1359:SHL1360)</f>
        <v>1000000</v>
      </c>
      <c r="SHM1362" s="84">
        <f>SUM(SHM1359:SHM1360)</f>
        <v>0</v>
      </c>
      <c r="SHN1362" s="84">
        <f>SHM1362/SHL1362</f>
        <v>0</v>
      </c>
      <c r="SHO1362" s="84">
        <f>SHL1362-SHM1362</f>
        <v>1000000</v>
      </c>
      <c r="SHP1362" s="84">
        <f>SUM(SHP1359:SHP1360)</f>
        <v>2000000</v>
      </c>
      <c r="SHQ1362" s="84">
        <f>SUM(SHQ1359:SHQ1360)</f>
        <v>0</v>
      </c>
      <c r="SHR1362" s="84">
        <f>SHQ1362/SHP1362</f>
        <v>0</v>
      </c>
      <c r="SHS1362" s="84">
        <f>SHP1362-SHQ1362</f>
        <v>2000000</v>
      </c>
      <c r="SHT1362" s="84">
        <f>SHP1362+SHL1362</f>
        <v>3000000</v>
      </c>
      <c r="SIA1362" s="84" t="s">
        <v>5399</v>
      </c>
      <c r="SIB1362" s="84">
        <f>SUM(SIB1359:SIB1360)</f>
        <v>1000000</v>
      </c>
      <c r="SIC1362" s="84">
        <f>SUM(SIC1359:SIC1360)</f>
        <v>0</v>
      </c>
      <c r="SID1362" s="84">
        <f>SIC1362/SIB1362</f>
        <v>0</v>
      </c>
      <c r="SIE1362" s="84">
        <f>SIB1362-SIC1362</f>
        <v>1000000</v>
      </c>
      <c r="SIF1362" s="84">
        <f>SUM(SIF1359:SIF1360)</f>
        <v>2000000</v>
      </c>
      <c r="SIG1362" s="84">
        <f>SUM(SIG1359:SIG1360)</f>
        <v>0</v>
      </c>
      <c r="SIH1362" s="84">
        <f>SIG1362/SIF1362</f>
        <v>0</v>
      </c>
      <c r="SII1362" s="84">
        <f>SIF1362-SIG1362</f>
        <v>2000000</v>
      </c>
      <c r="SIJ1362" s="84">
        <f>SIF1362+SIB1362</f>
        <v>3000000</v>
      </c>
      <c r="SIQ1362" s="84" t="s">
        <v>5399</v>
      </c>
      <c r="SIR1362" s="84">
        <f>SUM(SIR1359:SIR1360)</f>
        <v>1000000</v>
      </c>
      <c r="SIS1362" s="84">
        <f>SUM(SIS1359:SIS1360)</f>
        <v>0</v>
      </c>
      <c r="SIT1362" s="84">
        <f>SIS1362/SIR1362</f>
        <v>0</v>
      </c>
      <c r="SIU1362" s="84">
        <f>SIR1362-SIS1362</f>
        <v>1000000</v>
      </c>
      <c r="SIV1362" s="84">
        <f>SUM(SIV1359:SIV1360)</f>
        <v>2000000</v>
      </c>
      <c r="SIW1362" s="84">
        <f>SUM(SIW1359:SIW1360)</f>
        <v>0</v>
      </c>
      <c r="SIX1362" s="84">
        <f>SIW1362/SIV1362</f>
        <v>0</v>
      </c>
      <c r="SIY1362" s="84">
        <f>SIV1362-SIW1362</f>
        <v>2000000</v>
      </c>
      <c r="SIZ1362" s="84">
        <f>SIV1362+SIR1362</f>
        <v>3000000</v>
      </c>
      <c r="SJG1362" s="84" t="s">
        <v>5399</v>
      </c>
      <c r="SJH1362" s="84">
        <f>SUM(SJH1359:SJH1360)</f>
        <v>1000000</v>
      </c>
      <c r="SJI1362" s="84">
        <f>SUM(SJI1359:SJI1360)</f>
        <v>0</v>
      </c>
      <c r="SJJ1362" s="84">
        <f>SJI1362/SJH1362</f>
        <v>0</v>
      </c>
      <c r="SJK1362" s="84">
        <f>SJH1362-SJI1362</f>
        <v>1000000</v>
      </c>
      <c r="SJL1362" s="84">
        <f>SUM(SJL1359:SJL1360)</f>
        <v>2000000</v>
      </c>
      <c r="SJM1362" s="84">
        <f>SUM(SJM1359:SJM1360)</f>
        <v>0</v>
      </c>
      <c r="SJN1362" s="84">
        <f>SJM1362/SJL1362</f>
        <v>0</v>
      </c>
      <c r="SJO1362" s="84">
        <f>SJL1362-SJM1362</f>
        <v>2000000</v>
      </c>
      <c r="SJP1362" s="84">
        <f>SJL1362+SJH1362</f>
        <v>3000000</v>
      </c>
      <c r="SJW1362" s="84" t="s">
        <v>5399</v>
      </c>
      <c r="SJX1362" s="84">
        <f>SUM(SJX1359:SJX1360)</f>
        <v>1000000</v>
      </c>
      <c r="SJY1362" s="84">
        <f>SUM(SJY1359:SJY1360)</f>
        <v>0</v>
      </c>
      <c r="SJZ1362" s="84">
        <f>SJY1362/SJX1362</f>
        <v>0</v>
      </c>
      <c r="SKA1362" s="84">
        <f>SJX1362-SJY1362</f>
        <v>1000000</v>
      </c>
      <c r="SKB1362" s="84">
        <f>SUM(SKB1359:SKB1360)</f>
        <v>2000000</v>
      </c>
      <c r="SKC1362" s="84">
        <f>SUM(SKC1359:SKC1360)</f>
        <v>0</v>
      </c>
      <c r="SKD1362" s="84">
        <f>SKC1362/SKB1362</f>
        <v>0</v>
      </c>
      <c r="SKE1362" s="84">
        <f>SKB1362-SKC1362</f>
        <v>2000000</v>
      </c>
      <c r="SKF1362" s="84">
        <f>SKB1362+SJX1362</f>
        <v>3000000</v>
      </c>
      <c r="SKM1362" s="84" t="s">
        <v>5399</v>
      </c>
      <c r="SKN1362" s="84">
        <f>SUM(SKN1359:SKN1360)</f>
        <v>1000000</v>
      </c>
      <c r="SKO1362" s="84">
        <f>SUM(SKO1359:SKO1360)</f>
        <v>0</v>
      </c>
      <c r="SKP1362" s="84">
        <f>SKO1362/SKN1362</f>
        <v>0</v>
      </c>
      <c r="SKQ1362" s="84">
        <f>SKN1362-SKO1362</f>
        <v>1000000</v>
      </c>
      <c r="SKR1362" s="84">
        <f>SUM(SKR1359:SKR1360)</f>
        <v>2000000</v>
      </c>
      <c r="SKS1362" s="84">
        <f>SUM(SKS1359:SKS1360)</f>
        <v>0</v>
      </c>
      <c r="SKT1362" s="84">
        <f>SKS1362/SKR1362</f>
        <v>0</v>
      </c>
      <c r="SKU1362" s="84">
        <f>SKR1362-SKS1362</f>
        <v>2000000</v>
      </c>
      <c r="SKV1362" s="84">
        <f>SKR1362+SKN1362</f>
        <v>3000000</v>
      </c>
      <c r="SLC1362" s="84" t="s">
        <v>5399</v>
      </c>
      <c r="SLD1362" s="84">
        <f>SUM(SLD1359:SLD1360)</f>
        <v>1000000</v>
      </c>
      <c r="SLE1362" s="84">
        <f>SUM(SLE1359:SLE1360)</f>
        <v>0</v>
      </c>
      <c r="SLF1362" s="84">
        <f>SLE1362/SLD1362</f>
        <v>0</v>
      </c>
      <c r="SLG1362" s="84">
        <f>SLD1362-SLE1362</f>
        <v>1000000</v>
      </c>
      <c r="SLH1362" s="84">
        <f>SUM(SLH1359:SLH1360)</f>
        <v>2000000</v>
      </c>
      <c r="SLI1362" s="84">
        <f>SUM(SLI1359:SLI1360)</f>
        <v>0</v>
      </c>
      <c r="SLJ1362" s="84">
        <f>SLI1362/SLH1362</f>
        <v>0</v>
      </c>
      <c r="SLK1362" s="84">
        <f>SLH1362-SLI1362</f>
        <v>2000000</v>
      </c>
      <c r="SLL1362" s="84">
        <f>SLH1362+SLD1362</f>
        <v>3000000</v>
      </c>
      <c r="SLS1362" s="84" t="s">
        <v>5399</v>
      </c>
      <c r="SLT1362" s="84">
        <f>SUM(SLT1359:SLT1360)</f>
        <v>1000000</v>
      </c>
      <c r="SLU1362" s="84">
        <f>SUM(SLU1359:SLU1360)</f>
        <v>0</v>
      </c>
      <c r="SLV1362" s="84">
        <f>SLU1362/SLT1362</f>
        <v>0</v>
      </c>
      <c r="SLW1362" s="84">
        <f>SLT1362-SLU1362</f>
        <v>1000000</v>
      </c>
      <c r="SLX1362" s="84">
        <f>SUM(SLX1359:SLX1360)</f>
        <v>2000000</v>
      </c>
      <c r="SLY1362" s="84">
        <f>SUM(SLY1359:SLY1360)</f>
        <v>0</v>
      </c>
      <c r="SLZ1362" s="84">
        <f>SLY1362/SLX1362</f>
        <v>0</v>
      </c>
      <c r="SMA1362" s="84">
        <f>SLX1362-SLY1362</f>
        <v>2000000</v>
      </c>
      <c r="SMB1362" s="84">
        <f>SLX1362+SLT1362</f>
        <v>3000000</v>
      </c>
      <c r="SMI1362" s="84" t="s">
        <v>5399</v>
      </c>
      <c r="SMJ1362" s="84">
        <f>SUM(SMJ1359:SMJ1360)</f>
        <v>1000000</v>
      </c>
      <c r="SMK1362" s="84">
        <f>SUM(SMK1359:SMK1360)</f>
        <v>0</v>
      </c>
      <c r="SML1362" s="84">
        <f>SMK1362/SMJ1362</f>
        <v>0</v>
      </c>
      <c r="SMM1362" s="84">
        <f>SMJ1362-SMK1362</f>
        <v>1000000</v>
      </c>
      <c r="SMN1362" s="84">
        <f>SUM(SMN1359:SMN1360)</f>
        <v>2000000</v>
      </c>
      <c r="SMO1362" s="84">
        <f>SUM(SMO1359:SMO1360)</f>
        <v>0</v>
      </c>
      <c r="SMP1362" s="84">
        <f>SMO1362/SMN1362</f>
        <v>0</v>
      </c>
      <c r="SMQ1362" s="84">
        <f>SMN1362-SMO1362</f>
        <v>2000000</v>
      </c>
      <c r="SMR1362" s="84">
        <f>SMN1362+SMJ1362</f>
        <v>3000000</v>
      </c>
      <c r="SMY1362" s="84" t="s">
        <v>5399</v>
      </c>
      <c r="SMZ1362" s="84">
        <f>SUM(SMZ1359:SMZ1360)</f>
        <v>1000000</v>
      </c>
      <c r="SNA1362" s="84">
        <f>SUM(SNA1359:SNA1360)</f>
        <v>0</v>
      </c>
      <c r="SNB1362" s="84">
        <f>SNA1362/SMZ1362</f>
        <v>0</v>
      </c>
      <c r="SNC1362" s="84">
        <f>SMZ1362-SNA1362</f>
        <v>1000000</v>
      </c>
      <c r="SND1362" s="84">
        <f>SUM(SND1359:SND1360)</f>
        <v>2000000</v>
      </c>
      <c r="SNE1362" s="84">
        <f>SUM(SNE1359:SNE1360)</f>
        <v>0</v>
      </c>
      <c r="SNF1362" s="84">
        <f>SNE1362/SND1362</f>
        <v>0</v>
      </c>
      <c r="SNG1362" s="84">
        <f>SND1362-SNE1362</f>
        <v>2000000</v>
      </c>
      <c r="SNH1362" s="84">
        <f>SND1362+SMZ1362</f>
        <v>3000000</v>
      </c>
      <c r="SNO1362" s="84" t="s">
        <v>5399</v>
      </c>
      <c r="SNP1362" s="84">
        <f>SUM(SNP1359:SNP1360)</f>
        <v>1000000</v>
      </c>
      <c r="SNQ1362" s="84">
        <f>SUM(SNQ1359:SNQ1360)</f>
        <v>0</v>
      </c>
      <c r="SNR1362" s="84">
        <f>SNQ1362/SNP1362</f>
        <v>0</v>
      </c>
      <c r="SNS1362" s="84">
        <f>SNP1362-SNQ1362</f>
        <v>1000000</v>
      </c>
      <c r="SNT1362" s="84">
        <f>SUM(SNT1359:SNT1360)</f>
        <v>2000000</v>
      </c>
      <c r="SNU1362" s="84">
        <f>SUM(SNU1359:SNU1360)</f>
        <v>0</v>
      </c>
      <c r="SNV1362" s="84">
        <f>SNU1362/SNT1362</f>
        <v>0</v>
      </c>
      <c r="SNW1362" s="84">
        <f>SNT1362-SNU1362</f>
        <v>2000000</v>
      </c>
      <c r="SNX1362" s="84">
        <f>SNT1362+SNP1362</f>
        <v>3000000</v>
      </c>
      <c r="SOE1362" s="84" t="s">
        <v>5399</v>
      </c>
      <c r="SOF1362" s="84">
        <f>SUM(SOF1359:SOF1360)</f>
        <v>1000000</v>
      </c>
      <c r="SOG1362" s="84">
        <f>SUM(SOG1359:SOG1360)</f>
        <v>0</v>
      </c>
      <c r="SOH1362" s="84">
        <f>SOG1362/SOF1362</f>
        <v>0</v>
      </c>
      <c r="SOI1362" s="84">
        <f>SOF1362-SOG1362</f>
        <v>1000000</v>
      </c>
      <c r="SOJ1362" s="84">
        <f>SUM(SOJ1359:SOJ1360)</f>
        <v>2000000</v>
      </c>
      <c r="SOK1362" s="84">
        <f>SUM(SOK1359:SOK1360)</f>
        <v>0</v>
      </c>
      <c r="SOL1362" s="84">
        <f>SOK1362/SOJ1362</f>
        <v>0</v>
      </c>
      <c r="SOM1362" s="84">
        <f>SOJ1362-SOK1362</f>
        <v>2000000</v>
      </c>
      <c r="SON1362" s="84">
        <f>SOJ1362+SOF1362</f>
        <v>3000000</v>
      </c>
      <c r="SOU1362" s="84" t="s">
        <v>5399</v>
      </c>
      <c r="SOV1362" s="84">
        <f>SUM(SOV1359:SOV1360)</f>
        <v>1000000</v>
      </c>
      <c r="SOW1362" s="84">
        <f>SUM(SOW1359:SOW1360)</f>
        <v>0</v>
      </c>
      <c r="SOX1362" s="84">
        <f>SOW1362/SOV1362</f>
        <v>0</v>
      </c>
      <c r="SOY1362" s="84">
        <f>SOV1362-SOW1362</f>
        <v>1000000</v>
      </c>
      <c r="SOZ1362" s="84">
        <f>SUM(SOZ1359:SOZ1360)</f>
        <v>2000000</v>
      </c>
      <c r="SPA1362" s="84">
        <f>SUM(SPA1359:SPA1360)</f>
        <v>0</v>
      </c>
      <c r="SPB1362" s="84">
        <f>SPA1362/SOZ1362</f>
        <v>0</v>
      </c>
      <c r="SPC1362" s="84">
        <f>SOZ1362-SPA1362</f>
        <v>2000000</v>
      </c>
      <c r="SPD1362" s="84">
        <f>SOZ1362+SOV1362</f>
        <v>3000000</v>
      </c>
      <c r="SPK1362" s="84" t="s">
        <v>5399</v>
      </c>
      <c r="SPL1362" s="84">
        <f>SUM(SPL1359:SPL1360)</f>
        <v>1000000</v>
      </c>
      <c r="SPM1362" s="84">
        <f>SUM(SPM1359:SPM1360)</f>
        <v>0</v>
      </c>
      <c r="SPN1362" s="84">
        <f>SPM1362/SPL1362</f>
        <v>0</v>
      </c>
      <c r="SPO1362" s="84">
        <f>SPL1362-SPM1362</f>
        <v>1000000</v>
      </c>
      <c r="SPP1362" s="84">
        <f>SUM(SPP1359:SPP1360)</f>
        <v>2000000</v>
      </c>
      <c r="SPQ1362" s="84">
        <f>SUM(SPQ1359:SPQ1360)</f>
        <v>0</v>
      </c>
      <c r="SPR1362" s="84">
        <f>SPQ1362/SPP1362</f>
        <v>0</v>
      </c>
      <c r="SPS1362" s="84">
        <f>SPP1362-SPQ1362</f>
        <v>2000000</v>
      </c>
      <c r="SPT1362" s="84">
        <f>SPP1362+SPL1362</f>
        <v>3000000</v>
      </c>
      <c r="SQA1362" s="84" t="s">
        <v>5399</v>
      </c>
      <c r="SQB1362" s="84">
        <f>SUM(SQB1359:SQB1360)</f>
        <v>1000000</v>
      </c>
      <c r="SQC1362" s="84">
        <f>SUM(SQC1359:SQC1360)</f>
        <v>0</v>
      </c>
      <c r="SQD1362" s="84">
        <f>SQC1362/SQB1362</f>
        <v>0</v>
      </c>
      <c r="SQE1362" s="84">
        <f>SQB1362-SQC1362</f>
        <v>1000000</v>
      </c>
      <c r="SQF1362" s="84">
        <f>SUM(SQF1359:SQF1360)</f>
        <v>2000000</v>
      </c>
      <c r="SQG1362" s="84">
        <f>SUM(SQG1359:SQG1360)</f>
        <v>0</v>
      </c>
      <c r="SQH1362" s="84">
        <f>SQG1362/SQF1362</f>
        <v>0</v>
      </c>
      <c r="SQI1362" s="84">
        <f>SQF1362-SQG1362</f>
        <v>2000000</v>
      </c>
      <c r="SQJ1362" s="84">
        <f>SQF1362+SQB1362</f>
        <v>3000000</v>
      </c>
      <c r="SQQ1362" s="84" t="s">
        <v>5399</v>
      </c>
      <c r="SQR1362" s="84">
        <f>SUM(SQR1359:SQR1360)</f>
        <v>1000000</v>
      </c>
      <c r="SQS1362" s="84">
        <f>SUM(SQS1359:SQS1360)</f>
        <v>0</v>
      </c>
      <c r="SQT1362" s="84">
        <f>SQS1362/SQR1362</f>
        <v>0</v>
      </c>
      <c r="SQU1362" s="84">
        <f>SQR1362-SQS1362</f>
        <v>1000000</v>
      </c>
      <c r="SQV1362" s="84">
        <f>SUM(SQV1359:SQV1360)</f>
        <v>2000000</v>
      </c>
      <c r="SQW1362" s="84">
        <f>SUM(SQW1359:SQW1360)</f>
        <v>0</v>
      </c>
      <c r="SQX1362" s="84">
        <f>SQW1362/SQV1362</f>
        <v>0</v>
      </c>
      <c r="SQY1362" s="84">
        <f>SQV1362-SQW1362</f>
        <v>2000000</v>
      </c>
      <c r="SQZ1362" s="84">
        <f>SQV1362+SQR1362</f>
        <v>3000000</v>
      </c>
      <c r="SRG1362" s="84" t="s">
        <v>5399</v>
      </c>
      <c r="SRH1362" s="84">
        <f>SUM(SRH1359:SRH1360)</f>
        <v>1000000</v>
      </c>
      <c r="SRI1362" s="84">
        <f>SUM(SRI1359:SRI1360)</f>
        <v>0</v>
      </c>
      <c r="SRJ1362" s="84">
        <f>SRI1362/SRH1362</f>
        <v>0</v>
      </c>
      <c r="SRK1362" s="84">
        <f>SRH1362-SRI1362</f>
        <v>1000000</v>
      </c>
      <c r="SRL1362" s="84">
        <f>SUM(SRL1359:SRL1360)</f>
        <v>2000000</v>
      </c>
      <c r="SRM1362" s="84">
        <f>SUM(SRM1359:SRM1360)</f>
        <v>0</v>
      </c>
      <c r="SRN1362" s="84">
        <f>SRM1362/SRL1362</f>
        <v>0</v>
      </c>
      <c r="SRO1362" s="84">
        <f>SRL1362-SRM1362</f>
        <v>2000000</v>
      </c>
      <c r="SRP1362" s="84">
        <f>SRL1362+SRH1362</f>
        <v>3000000</v>
      </c>
      <c r="SRW1362" s="84" t="s">
        <v>5399</v>
      </c>
      <c r="SRX1362" s="84">
        <f>SUM(SRX1359:SRX1360)</f>
        <v>1000000</v>
      </c>
      <c r="SRY1362" s="84">
        <f>SUM(SRY1359:SRY1360)</f>
        <v>0</v>
      </c>
      <c r="SRZ1362" s="84">
        <f>SRY1362/SRX1362</f>
        <v>0</v>
      </c>
      <c r="SSA1362" s="84">
        <f>SRX1362-SRY1362</f>
        <v>1000000</v>
      </c>
      <c r="SSB1362" s="84">
        <f>SUM(SSB1359:SSB1360)</f>
        <v>2000000</v>
      </c>
      <c r="SSC1362" s="84">
        <f>SUM(SSC1359:SSC1360)</f>
        <v>0</v>
      </c>
      <c r="SSD1362" s="84">
        <f>SSC1362/SSB1362</f>
        <v>0</v>
      </c>
      <c r="SSE1362" s="84">
        <f>SSB1362-SSC1362</f>
        <v>2000000</v>
      </c>
      <c r="SSF1362" s="84">
        <f>SSB1362+SRX1362</f>
        <v>3000000</v>
      </c>
      <c r="SSM1362" s="84" t="s">
        <v>5399</v>
      </c>
      <c r="SSN1362" s="84">
        <f>SUM(SSN1359:SSN1360)</f>
        <v>1000000</v>
      </c>
      <c r="SSO1362" s="84">
        <f>SUM(SSO1359:SSO1360)</f>
        <v>0</v>
      </c>
      <c r="SSP1362" s="84">
        <f>SSO1362/SSN1362</f>
        <v>0</v>
      </c>
      <c r="SSQ1362" s="84">
        <f>SSN1362-SSO1362</f>
        <v>1000000</v>
      </c>
      <c r="SSR1362" s="84">
        <f>SUM(SSR1359:SSR1360)</f>
        <v>2000000</v>
      </c>
      <c r="SSS1362" s="84">
        <f>SUM(SSS1359:SSS1360)</f>
        <v>0</v>
      </c>
      <c r="SST1362" s="84">
        <f>SSS1362/SSR1362</f>
        <v>0</v>
      </c>
      <c r="SSU1362" s="84">
        <f>SSR1362-SSS1362</f>
        <v>2000000</v>
      </c>
      <c r="SSV1362" s="84">
        <f>SSR1362+SSN1362</f>
        <v>3000000</v>
      </c>
      <c r="STC1362" s="84" t="s">
        <v>5399</v>
      </c>
      <c r="STD1362" s="84">
        <f>SUM(STD1359:STD1360)</f>
        <v>1000000</v>
      </c>
      <c r="STE1362" s="84">
        <f>SUM(STE1359:STE1360)</f>
        <v>0</v>
      </c>
      <c r="STF1362" s="84">
        <f>STE1362/STD1362</f>
        <v>0</v>
      </c>
      <c r="STG1362" s="84">
        <f>STD1362-STE1362</f>
        <v>1000000</v>
      </c>
      <c r="STH1362" s="84">
        <f>SUM(STH1359:STH1360)</f>
        <v>2000000</v>
      </c>
      <c r="STI1362" s="84">
        <f>SUM(STI1359:STI1360)</f>
        <v>0</v>
      </c>
      <c r="STJ1362" s="84">
        <f>STI1362/STH1362</f>
        <v>0</v>
      </c>
      <c r="STK1362" s="84">
        <f>STH1362-STI1362</f>
        <v>2000000</v>
      </c>
      <c r="STL1362" s="84">
        <f>STH1362+STD1362</f>
        <v>3000000</v>
      </c>
      <c r="STS1362" s="84" t="s">
        <v>5399</v>
      </c>
      <c r="STT1362" s="84">
        <f>SUM(STT1359:STT1360)</f>
        <v>1000000</v>
      </c>
      <c r="STU1362" s="84">
        <f>SUM(STU1359:STU1360)</f>
        <v>0</v>
      </c>
      <c r="STV1362" s="84">
        <f>STU1362/STT1362</f>
        <v>0</v>
      </c>
      <c r="STW1362" s="84">
        <f>STT1362-STU1362</f>
        <v>1000000</v>
      </c>
      <c r="STX1362" s="84">
        <f>SUM(STX1359:STX1360)</f>
        <v>2000000</v>
      </c>
      <c r="STY1362" s="84">
        <f>SUM(STY1359:STY1360)</f>
        <v>0</v>
      </c>
      <c r="STZ1362" s="84">
        <f>STY1362/STX1362</f>
        <v>0</v>
      </c>
      <c r="SUA1362" s="84">
        <f>STX1362-STY1362</f>
        <v>2000000</v>
      </c>
      <c r="SUB1362" s="84">
        <f>STX1362+STT1362</f>
        <v>3000000</v>
      </c>
      <c r="SUI1362" s="84" t="s">
        <v>5399</v>
      </c>
      <c r="SUJ1362" s="84">
        <f>SUM(SUJ1359:SUJ1360)</f>
        <v>1000000</v>
      </c>
      <c r="SUK1362" s="84">
        <f>SUM(SUK1359:SUK1360)</f>
        <v>0</v>
      </c>
      <c r="SUL1362" s="84">
        <f>SUK1362/SUJ1362</f>
        <v>0</v>
      </c>
      <c r="SUM1362" s="84">
        <f>SUJ1362-SUK1362</f>
        <v>1000000</v>
      </c>
      <c r="SUN1362" s="84">
        <f>SUM(SUN1359:SUN1360)</f>
        <v>2000000</v>
      </c>
      <c r="SUO1362" s="84">
        <f>SUM(SUO1359:SUO1360)</f>
        <v>0</v>
      </c>
      <c r="SUP1362" s="84">
        <f>SUO1362/SUN1362</f>
        <v>0</v>
      </c>
      <c r="SUQ1362" s="84">
        <f>SUN1362-SUO1362</f>
        <v>2000000</v>
      </c>
      <c r="SUR1362" s="84">
        <f>SUN1362+SUJ1362</f>
        <v>3000000</v>
      </c>
      <c r="SUY1362" s="84" t="s">
        <v>5399</v>
      </c>
      <c r="SUZ1362" s="84">
        <f>SUM(SUZ1359:SUZ1360)</f>
        <v>1000000</v>
      </c>
      <c r="SVA1362" s="84">
        <f>SUM(SVA1359:SVA1360)</f>
        <v>0</v>
      </c>
      <c r="SVB1362" s="84">
        <f>SVA1362/SUZ1362</f>
        <v>0</v>
      </c>
      <c r="SVC1362" s="84">
        <f>SUZ1362-SVA1362</f>
        <v>1000000</v>
      </c>
      <c r="SVD1362" s="84">
        <f>SUM(SVD1359:SVD1360)</f>
        <v>2000000</v>
      </c>
      <c r="SVE1362" s="84">
        <f>SUM(SVE1359:SVE1360)</f>
        <v>0</v>
      </c>
      <c r="SVF1362" s="84">
        <f>SVE1362/SVD1362</f>
        <v>0</v>
      </c>
      <c r="SVG1362" s="84">
        <f>SVD1362-SVE1362</f>
        <v>2000000</v>
      </c>
      <c r="SVH1362" s="84">
        <f>SVD1362+SUZ1362</f>
        <v>3000000</v>
      </c>
      <c r="SVO1362" s="84" t="s">
        <v>5399</v>
      </c>
      <c r="SVP1362" s="84">
        <f>SUM(SVP1359:SVP1360)</f>
        <v>1000000</v>
      </c>
      <c r="SVQ1362" s="84">
        <f>SUM(SVQ1359:SVQ1360)</f>
        <v>0</v>
      </c>
      <c r="SVR1362" s="84">
        <f>SVQ1362/SVP1362</f>
        <v>0</v>
      </c>
      <c r="SVS1362" s="84">
        <f>SVP1362-SVQ1362</f>
        <v>1000000</v>
      </c>
      <c r="SVT1362" s="84">
        <f>SUM(SVT1359:SVT1360)</f>
        <v>2000000</v>
      </c>
      <c r="SVU1362" s="84">
        <f>SUM(SVU1359:SVU1360)</f>
        <v>0</v>
      </c>
      <c r="SVV1362" s="84">
        <f>SVU1362/SVT1362</f>
        <v>0</v>
      </c>
      <c r="SVW1362" s="84">
        <f>SVT1362-SVU1362</f>
        <v>2000000</v>
      </c>
      <c r="SVX1362" s="84">
        <f>SVT1362+SVP1362</f>
        <v>3000000</v>
      </c>
      <c r="SWE1362" s="84" t="s">
        <v>5399</v>
      </c>
      <c r="SWF1362" s="84">
        <f>SUM(SWF1359:SWF1360)</f>
        <v>1000000</v>
      </c>
      <c r="SWG1362" s="84">
        <f>SUM(SWG1359:SWG1360)</f>
        <v>0</v>
      </c>
      <c r="SWH1362" s="84">
        <f>SWG1362/SWF1362</f>
        <v>0</v>
      </c>
      <c r="SWI1362" s="84">
        <f>SWF1362-SWG1362</f>
        <v>1000000</v>
      </c>
      <c r="SWJ1362" s="84">
        <f>SUM(SWJ1359:SWJ1360)</f>
        <v>2000000</v>
      </c>
      <c r="SWK1362" s="84">
        <f>SUM(SWK1359:SWK1360)</f>
        <v>0</v>
      </c>
      <c r="SWL1362" s="84">
        <f>SWK1362/SWJ1362</f>
        <v>0</v>
      </c>
      <c r="SWM1362" s="84">
        <f>SWJ1362-SWK1362</f>
        <v>2000000</v>
      </c>
      <c r="SWN1362" s="84">
        <f>SWJ1362+SWF1362</f>
        <v>3000000</v>
      </c>
      <c r="SWU1362" s="84" t="s">
        <v>5399</v>
      </c>
      <c r="SWV1362" s="84">
        <f>SUM(SWV1359:SWV1360)</f>
        <v>1000000</v>
      </c>
      <c r="SWW1362" s="84">
        <f>SUM(SWW1359:SWW1360)</f>
        <v>0</v>
      </c>
      <c r="SWX1362" s="84">
        <f>SWW1362/SWV1362</f>
        <v>0</v>
      </c>
      <c r="SWY1362" s="84">
        <f>SWV1362-SWW1362</f>
        <v>1000000</v>
      </c>
      <c r="SWZ1362" s="84">
        <f>SUM(SWZ1359:SWZ1360)</f>
        <v>2000000</v>
      </c>
      <c r="SXA1362" s="84">
        <f>SUM(SXA1359:SXA1360)</f>
        <v>0</v>
      </c>
      <c r="SXB1362" s="84">
        <f>SXA1362/SWZ1362</f>
        <v>0</v>
      </c>
      <c r="SXC1362" s="84">
        <f>SWZ1362-SXA1362</f>
        <v>2000000</v>
      </c>
      <c r="SXD1362" s="84">
        <f>SWZ1362+SWV1362</f>
        <v>3000000</v>
      </c>
      <c r="SXK1362" s="84" t="s">
        <v>5399</v>
      </c>
      <c r="SXL1362" s="84">
        <f>SUM(SXL1359:SXL1360)</f>
        <v>1000000</v>
      </c>
      <c r="SXM1362" s="84">
        <f>SUM(SXM1359:SXM1360)</f>
        <v>0</v>
      </c>
      <c r="SXN1362" s="84">
        <f>SXM1362/SXL1362</f>
        <v>0</v>
      </c>
      <c r="SXO1362" s="84">
        <f>SXL1362-SXM1362</f>
        <v>1000000</v>
      </c>
      <c r="SXP1362" s="84">
        <f>SUM(SXP1359:SXP1360)</f>
        <v>2000000</v>
      </c>
      <c r="SXQ1362" s="84">
        <f>SUM(SXQ1359:SXQ1360)</f>
        <v>0</v>
      </c>
      <c r="SXR1362" s="84">
        <f>SXQ1362/SXP1362</f>
        <v>0</v>
      </c>
      <c r="SXS1362" s="84">
        <f>SXP1362-SXQ1362</f>
        <v>2000000</v>
      </c>
      <c r="SXT1362" s="84">
        <f>SXP1362+SXL1362</f>
        <v>3000000</v>
      </c>
      <c r="SYA1362" s="84" t="s">
        <v>5399</v>
      </c>
      <c r="SYB1362" s="84">
        <f>SUM(SYB1359:SYB1360)</f>
        <v>1000000</v>
      </c>
      <c r="SYC1362" s="84">
        <f>SUM(SYC1359:SYC1360)</f>
        <v>0</v>
      </c>
      <c r="SYD1362" s="84">
        <f>SYC1362/SYB1362</f>
        <v>0</v>
      </c>
      <c r="SYE1362" s="84">
        <f>SYB1362-SYC1362</f>
        <v>1000000</v>
      </c>
      <c r="SYF1362" s="84">
        <f>SUM(SYF1359:SYF1360)</f>
        <v>2000000</v>
      </c>
      <c r="SYG1362" s="84">
        <f>SUM(SYG1359:SYG1360)</f>
        <v>0</v>
      </c>
      <c r="SYH1362" s="84">
        <f>SYG1362/SYF1362</f>
        <v>0</v>
      </c>
      <c r="SYI1362" s="84">
        <f>SYF1362-SYG1362</f>
        <v>2000000</v>
      </c>
      <c r="SYJ1362" s="84">
        <f>SYF1362+SYB1362</f>
        <v>3000000</v>
      </c>
      <c r="SYQ1362" s="84" t="s">
        <v>5399</v>
      </c>
      <c r="SYR1362" s="84">
        <f>SUM(SYR1359:SYR1360)</f>
        <v>1000000</v>
      </c>
      <c r="SYS1362" s="84">
        <f>SUM(SYS1359:SYS1360)</f>
        <v>0</v>
      </c>
      <c r="SYT1362" s="84">
        <f>SYS1362/SYR1362</f>
        <v>0</v>
      </c>
      <c r="SYU1362" s="84">
        <f>SYR1362-SYS1362</f>
        <v>1000000</v>
      </c>
      <c r="SYV1362" s="84">
        <f>SUM(SYV1359:SYV1360)</f>
        <v>2000000</v>
      </c>
      <c r="SYW1362" s="84">
        <f>SUM(SYW1359:SYW1360)</f>
        <v>0</v>
      </c>
      <c r="SYX1362" s="84">
        <f>SYW1362/SYV1362</f>
        <v>0</v>
      </c>
      <c r="SYY1362" s="84">
        <f>SYV1362-SYW1362</f>
        <v>2000000</v>
      </c>
      <c r="SYZ1362" s="84">
        <f>SYV1362+SYR1362</f>
        <v>3000000</v>
      </c>
      <c r="SZG1362" s="84" t="s">
        <v>5399</v>
      </c>
      <c r="SZH1362" s="84">
        <f>SUM(SZH1359:SZH1360)</f>
        <v>1000000</v>
      </c>
      <c r="SZI1362" s="84">
        <f>SUM(SZI1359:SZI1360)</f>
        <v>0</v>
      </c>
      <c r="SZJ1362" s="84">
        <f>SZI1362/SZH1362</f>
        <v>0</v>
      </c>
      <c r="SZK1362" s="84">
        <f>SZH1362-SZI1362</f>
        <v>1000000</v>
      </c>
      <c r="SZL1362" s="84">
        <f>SUM(SZL1359:SZL1360)</f>
        <v>2000000</v>
      </c>
      <c r="SZM1362" s="84">
        <f>SUM(SZM1359:SZM1360)</f>
        <v>0</v>
      </c>
      <c r="SZN1362" s="84">
        <f>SZM1362/SZL1362</f>
        <v>0</v>
      </c>
      <c r="SZO1362" s="84">
        <f>SZL1362-SZM1362</f>
        <v>2000000</v>
      </c>
      <c r="SZP1362" s="84">
        <f>SZL1362+SZH1362</f>
        <v>3000000</v>
      </c>
      <c r="SZW1362" s="84" t="s">
        <v>5399</v>
      </c>
      <c r="SZX1362" s="84">
        <f>SUM(SZX1359:SZX1360)</f>
        <v>1000000</v>
      </c>
      <c r="SZY1362" s="84">
        <f>SUM(SZY1359:SZY1360)</f>
        <v>0</v>
      </c>
      <c r="SZZ1362" s="84">
        <f>SZY1362/SZX1362</f>
        <v>0</v>
      </c>
      <c r="TAA1362" s="84">
        <f>SZX1362-SZY1362</f>
        <v>1000000</v>
      </c>
      <c r="TAB1362" s="84">
        <f>SUM(TAB1359:TAB1360)</f>
        <v>2000000</v>
      </c>
      <c r="TAC1362" s="84">
        <f>SUM(TAC1359:TAC1360)</f>
        <v>0</v>
      </c>
      <c r="TAD1362" s="84">
        <f>TAC1362/TAB1362</f>
        <v>0</v>
      </c>
      <c r="TAE1362" s="84">
        <f>TAB1362-TAC1362</f>
        <v>2000000</v>
      </c>
      <c r="TAF1362" s="84">
        <f>TAB1362+SZX1362</f>
        <v>3000000</v>
      </c>
      <c r="TAM1362" s="84" t="s">
        <v>5399</v>
      </c>
      <c r="TAN1362" s="84">
        <f>SUM(TAN1359:TAN1360)</f>
        <v>1000000</v>
      </c>
      <c r="TAO1362" s="84">
        <f>SUM(TAO1359:TAO1360)</f>
        <v>0</v>
      </c>
      <c r="TAP1362" s="84">
        <f>TAO1362/TAN1362</f>
        <v>0</v>
      </c>
      <c r="TAQ1362" s="84">
        <f>TAN1362-TAO1362</f>
        <v>1000000</v>
      </c>
      <c r="TAR1362" s="84">
        <f>SUM(TAR1359:TAR1360)</f>
        <v>2000000</v>
      </c>
      <c r="TAS1362" s="84">
        <f>SUM(TAS1359:TAS1360)</f>
        <v>0</v>
      </c>
      <c r="TAT1362" s="84">
        <f>TAS1362/TAR1362</f>
        <v>0</v>
      </c>
      <c r="TAU1362" s="84">
        <f>TAR1362-TAS1362</f>
        <v>2000000</v>
      </c>
      <c r="TAV1362" s="84">
        <f>TAR1362+TAN1362</f>
        <v>3000000</v>
      </c>
      <c r="TBC1362" s="84" t="s">
        <v>5399</v>
      </c>
      <c r="TBD1362" s="84">
        <f>SUM(TBD1359:TBD1360)</f>
        <v>1000000</v>
      </c>
      <c r="TBE1362" s="84">
        <f>SUM(TBE1359:TBE1360)</f>
        <v>0</v>
      </c>
      <c r="TBF1362" s="84">
        <f>TBE1362/TBD1362</f>
        <v>0</v>
      </c>
      <c r="TBG1362" s="84">
        <f>TBD1362-TBE1362</f>
        <v>1000000</v>
      </c>
      <c r="TBH1362" s="84">
        <f>SUM(TBH1359:TBH1360)</f>
        <v>2000000</v>
      </c>
      <c r="TBI1362" s="84">
        <f>SUM(TBI1359:TBI1360)</f>
        <v>0</v>
      </c>
      <c r="TBJ1362" s="84">
        <f>TBI1362/TBH1362</f>
        <v>0</v>
      </c>
      <c r="TBK1362" s="84">
        <f>TBH1362-TBI1362</f>
        <v>2000000</v>
      </c>
      <c r="TBL1362" s="84">
        <f>TBH1362+TBD1362</f>
        <v>3000000</v>
      </c>
      <c r="TBS1362" s="84" t="s">
        <v>5399</v>
      </c>
      <c r="TBT1362" s="84">
        <f>SUM(TBT1359:TBT1360)</f>
        <v>1000000</v>
      </c>
      <c r="TBU1362" s="84">
        <f>SUM(TBU1359:TBU1360)</f>
        <v>0</v>
      </c>
      <c r="TBV1362" s="84">
        <f>TBU1362/TBT1362</f>
        <v>0</v>
      </c>
      <c r="TBW1362" s="84">
        <f>TBT1362-TBU1362</f>
        <v>1000000</v>
      </c>
      <c r="TBX1362" s="84">
        <f>SUM(TBX1359:TBX1360)</f>
        <v>2000000</v>
      </c>
      <c r="TBY1362" s="84">
        <f>SUM(TBY1359:TBY1360)</f>
        <v>0</v>
      </c>
      <c r="TBZ1362" s="84">
        <f>TBY1362/TBX1362</f>
        <v>0</v>
      </c>
      <c r="TCA1362" s="84">
        <f>TBX1362-TBY1362</f>
        <v>2000000</v>
      </c>
      <c r="TCB1362" s="84">
        <f>TBX1362+TBT1362</f>
        <v>3000000</v>
      </c>
      <c r="TCI1362" s="84" t="s">
        <v>5399</v>
      </c>
      <c r="TCJ1362" s="84">
        <f>SUM(TCJ1359:TCJ1360)</f>
        <v>1000000</v>
      </c>
      <c r="TCK1362" s="84">
        <f>SUM(TCK1359:TCK1360)</f>
        <v>0</v>
      </c>
      <c r="TCL1362" s="84">
        <f>TCK1362/TCJ1362</f>
        <v>0</v>
      </c>
      <c r="TCM1362" s="84">
        <f>TCJ1362-TCK1362</f>
        <v>1000000</v>
      </c>
      <c r="TCN1362" s="84">
        <f>SUM(TCN1359:TCN1360)</f>
        <v>2000000</v>
      </c>
      <c r="TCO1362" s="84">
        <f>SUM(TCO1359:TCO1360)</f>
        <v>0</v>
      </c>
      <c r="TCP1362" s="84">
        <f>TCO1362/TCN1362</f>
        <v>0</v>
      </c>
      <c r="TCQ1362" s="84">
        <f>TCN1362-TCO1362</f>
        <v>2000000</v>
      </c>
      <c r="TCR1362" s="84">
        <f>TCN1362+TCJ1362</f>
        <v>3000000</v>
      </c>
      <c r="TCY1362" s="84" t="s">
        <v>5399</v>
      </c>
      <c r="TCZ1362" s="84">
        <f>SUM(TCZ1359:TCZ1360)</f>
        <v>1000000</v>
      </c>
      <c r="TDA1362" s="84">
        <f>SUM(TDA1359:TDA1360)</f>
        <v>0</v>
      </c>
      <c r="TDB1362" s="84">
        <f>TDA1362/TCZ1362</f>
        <v>0</v>
      </c>
      <c r="TDC1362" s="84">
        <f>TCZ1362-TDA1362</f>
        <v>1000000</v>
      </c>
      <c r="TDD1362" s="84">
        <f>SUM(TDD1359:TDD1360)</f>
        <v>2000000</v>
      </c>
      <c r="TDE1362" s="84">
        <f>SUM(TDE1359:TDE1360)</f>
        <v>0</v>
      </c>
      <c r="TDF1362" s="84">
        <f>TDE1362/TDD1362</f>
        <v>0</v>
      </c>
      <c r="TDG1362" s="84">
        <f>TDD1362-TDE1362</f>
        <v>2000000</v>
      </c>
      <c r="TDH1362" s="84">
        <f>TDD1362+TCZ1362</f>
        <v>3000000</v>
      </c>
      <c r="TDO1362" s="84" t="s">
        <v>5399</v>
      </c>
      <c r="TDP1362" s="84">
        <f>SUM(TDP1359:TDP1360)</f>
        <v>1000000</v>
      </c>
      <c r="TDQ1362" s="84">
        <f>SUM(TDQ1359:TDQ1360)</f>
        <v>0</v>
      </c>
      <c r="TDR1362" s="84">
        <f>TDQ1362/TDP1362</f>
        <v>0</v>
      </c>
      <c r="TDS1362" s="84">
        <f>TDP1362-TDQ1362</f>
        <v>1000000</v>
      </c>
      <c r="TDT1362" s="84">
        <f>SUM(TDT1359:TDT1360)</f>
        <v>2000000</v>
      </c>
      <c r="TDU1362" s="84">
        <f>SUM(TDU1359:TDU1360)</f>
        <v>0</v>
      </c>
      <c r="TDV1362" s="84">
        <f>TDU1362/TDT1362</f>
        <v>0</v>
      </c>
      <c r="TDW1362" s="84">
        <f>TDT1362-TDU1362</f>
        <v>2000000</v>
      </c>
      <c r="TDX1362" s="84">
        <f>TDT1362+TDP1362</f>
        <v>3000000</v>
      </c>
      <c r="TEE1362" s="84" t="s">
        <v>5399</v>
      </c>
      <c r="TEF1362" s="84">
        <f>SUM(TEF1359:TEF1360)</f>
        <v>1000000</v>
      </c>
      <c r="TEG1362" s="84">
        <f>SUM(TEG1359:TEG1360)</f>
        <v>0</v>
      </c>
      <c r="TEH1362" s="84">
        <f>TEG1362/TEF1362</f>
        <v>0</v>
      </c>
      <c r="TEI1362" s="84">
        <f>TEF1362-TEG1362</f>
        <v>1000000</v>
      </c>
      <c r="TEJ1362" s="84">
        <f>SUM(TEJ1359:TEJ1360)</f>
        <v>2000000</v>
      </c>
      <c r="TEK1362" s="84">
        <f>SUM(TEK1359:TEK1360)</f>
        <v>0</v>
      </c>
      <c r="TEL1362" s="84">
        <f>TEK1362/TEJ1362</f>
        <v>0</v>
      </c>
      <c r="TEM1362" s="84">
        <f>TEJ1362-TEK1362</f>
        <v>2000000</v>
      </c>
      <c r="TEN1362" s="84">
        <f>TEJ1362+TEF1362</f>
        <v>3000000</v>
      </c>
      <c r="TEU1362" s="84" t="s">
        <v>5399</v>
      </c>
      <c r="TEV1362" s="84">
        <f>SUM(TEV1359:TEV1360)</f>
        <v>1000000</v>
      </c>
      <c r="TEW1362" s="84">
        <f>SUM(TEW1359:TEW1360)</f>
        <v>0</v>
      </c>
      <c r="TEX1362" s="84">
        <f>TEW1362/TEV1362</f>
        <v>0</v>
      </c>
      <c r="TEY1362" s="84">
        <f>TEV1362-TEW1362</f>
        <v>1000000</v>
      </c>
      <c r="TEZ1362" s="84">
        <f>SUM(TEZ1359:TEZ1360)</f>
        <v>2000000</v>
      </c>
      <c r="TFA1362" s="84">
        <f>SUM(TFA1359:TFA1360)</f>
        <v>0</v>
      </c>
      <c r="TFB1362" s="84">
        <f>TFA1362/TEZ1362</f>
        <v>0</v>
      </c>
      <c r="TFC1362" s="84">
        <f>TEZ1362-TFA1362</f>
        <v>2000000</v>
      </c>
      <c r="TFD1362" s="84">
        <f>TEZ1362+TEV1362</f>
        <v>3000000</v>
      </c>
      <c r="TFK1362" s="84" t="s">
        <v>5399</v>
      </c>
      <c r="TFL1362" s="84">
        <f>SUM(TFL1359:TFL1360)</f>
        <v>1000000</v>
      </c>
      <c r="TFM1362" s="84">
        <f>SUM(TFM1359:TFM1360)</f>
        <v>0</v>
      </c>
      <c r="TFN1362" s="84">
        <f>TFM1362/TFL1362</f>
        <v>0</v>
      </c>
      <c r="TFO1362" s="84">
        <f>TFL1362-TFM1362</f>
        <v>1000000</v>
      </c>
      <c r="TFP1362" s="84">
        <f>SUM(TFP1359:TFP1360)</f>
        <v>2000000</v>
      </c>
      <c r="TFQ1362" s="84">
        <f>SUM(TFQ1359:TFQ1360)</f>
        <v>0</v>
      </c>
      <c r="TFR1362" s="84">
        <f>TFQ1362/TFP1362</f>
        <v>0</v>
      </c>
      <c r="TFS1362" s="84">
        <f>TFP1362-TFQ1362</f>
        <v>2000000</v>
      </c>
      <c r="TFT1362" s="84">
        <f>TFP1362+TFL1362</f>
        <v>3000000</v>
      </c>
      <c r="TGA1362" s="84" t="s">
        <v>5399</v>
      </c>
      <c r="TGB1362" s="84">
        <f>SUM(TGB1359:TGB1360)</f>
        <v>1000000</v>
      </c>
      <c r="TGC1362" s="84">
        <f>SUM(TGC1359:TGC1360)</f>
        <v>0</v>
      </c>
      <c r="TGD1362" s="84">
        <f>TGC1362/TGB1362</f>
        <v>0</v>
      </c>
      <c r="TGE1362" s="84">
        <f>TGB1362-TGC1362</f>
        <v>1000000</v>
      </c>
      <c r="TGF1362" s="84">
        <f>SUM(TGF1359:TGF1360)</f>
        <v>2000000</v>
      </c>
      <c r="TGG1362" s="84">
        <f>SUM(TGG1359:TGG1360)</f>
        <v>0</v>
      </c>
      <c r="TGH1362" s="84">
        <f>TGG1362/TGF1362</f>
        <v>0</v>
      </c>
      <c r="TGI1362" s="84">
        <f>TGF1362-TGG1362</f>
        <v>2000000</v>
      </c>
      <c r="TGJ1362" s="84">
        <f>TGF1362+TGB1362</f>
        <v>3000000</v>
      </c>
      <c r="TGQ1362" s="84" t="s">
        <v>5399</v>
      </c>
      <c r="TGR1362" s="84">
        <f>SUM(TGR1359:TGR1360)</f>
        <v>1000000</v>
      </c>
      <c r="TGS1362" s="84">
        <f>SUM(TGS1359:TGS1360)</f>
        <v>0</v>
      </c>
      <c r="TGT1362" s="84">
        <f>TGS1362/TGR1362</f>
        <v>0</v>
      </c>
      <c r="TGU1362" s="84">
        <f>TGR1362-TGS1362</f>
        <v>1000000</v>
      </c>
      <c r="TGV1362" s="84">
        <f>SUM(TGV1359:TGV1360)</f>
        <v>2000000</v>
      </c>
      <c r="TGW1362" s="84">
        <f>SUM(TGW1359:TGW1360)</f>
        <v>0</v>
      </c>
      <c r="TGX1362" s="84">
        <f>TGW1362/TGV1362</f>
        <v>0</v>
      </c>
      <c r="TGY1362" s="84">
        <f>TGV1362-TGW1362</f>
        <v>2000000</v>
      </c>
      <c r="TGZ1362" s="84">
        <f>TGV1362+TGR1362</f>
        <v>3000000</v>
      </c>
      <c r="THG1362" s="84" t="s">
        <v>5399</v>
      </c>
      <c r="THH1362" s="84">
        <f>SUM(THH1359:THH1360)</f>
        <v>1000000</v>
      </c>
      <c r="THI1362" s="84">
        <f>SUM(THI1359:THI1360)</f>
        <v>0</v>
      </c>
      <c r="THJ1362" s="84">
        <f>THI1362/THH1362</f>
        <v>0</v>
      </c>
      <c r="THK1362" s="84">
        <f>THH1362-THI1362</f>
        <v>1000000</v>
      </c>
      <c r="THL1362" s="84">
        <f>SUM(THL1359:THL1360)</f>
        <v>2000000</v>
      </c>
      <c r="THM1362" s="84">
        <f>SUM(THM1359:THM1360)</f>
        <v>0</v>
      </c>
      <c r="THN1362" s="84">
        <f>THM1362/THL1362</f>
        <v>0</v>
      </c>
      <c r="THO1362" s="84">
        <f>THL1362-THM1362</f>
        <v>2000000</v>
      </c>
      <c r="THP1362" s="84">
        <f>THL1362+THH1362</f>
        <v>3000000</v>
      </c>
      <c r="THW1362" s="84" t="s">
        <v>5399</v>
      </c>
      <c r="THX1362" s="84">
        <f>SUM(THX1359:THX1360)</f>
        <v>1000000</v>
      </c>
      <c r="THY1362" s="84">
        <f>SUM(THY1359:THY1360)</f>
        <v>0</v>
      </c>
      <c r="THZ1362" s="84">
        <f>THY1362/THX1362</f>
        <v>0</v>
      </c>
      <c r="TIA1362" s="84">
        <f>THX1362-THY1362</f>
        <v>1000000</v>
      </c>
      <c r="TIB1362" s="84">
        <f>SUM(TIB1359:TIB1360)</f>
        <v>2000000</v>
      </c>
      <c r="TIC1362" s="84">
        <f>SUM(TIC1359:TIC1360)</f>
        <v>0</v>
      </c>
      <c r="TID1362" s="84">
        <f>TIC1362/TIB1362</f>
        <v>0</v>
      </c>
      <c r="TIE1362" s="84">
        <f>TIB1362-TIC1362</f>
        <v>2000000</v>
      </c>
      <c r="TIF1362" s="84">
        <f>TIB1362+THX1362</f>
        <v>3000000</v>
      </c>
      <c r="TIM1362" s="84" t="s">
        <v>5399</v>
      </c>
      <c r="TIN1362" s="84">
        <f>SUM(TIN1359:TIN1360)</f>
        <v>1000000</v>
      </c>
      <c r="TIO1362" s="84">
        <f>SUM(TIO1359:TIO1360)</f>
        <v>0</v>
      </c>
      <c r="TIP1362" s="84">
        <f>TIO1362/TIN1362</f>
        <v>0</v>
      </c>
      <c r="TIQ1362" s="84">
        <f>TIN1362-TIO1362</f>
        <v>1000000</v>
      </c>
      <c r="TIR1362" s="84">
        <f>SUM(TIR1359:TIR1360)</f>
        <v>2000000</v>
      </c>
      <c r="TIS1362" s="84">
        <f>SUM(TIS1359:TIS1360)</f>
        <v>0</v>
      </c>
      <c r="TIT1362" s="84">
        <f>TIS1362/TIR1362</f>
        <v>0</v>
      </c>
      <c r="TIU1362" s="84">
        <f>TIR1362-TIS1362</f>
        <v>2000000</v>
      </c>
      <c r="TIV1362" s="84">
        <f>TIR1362+TIN1362</f>
        <v>3000000</v>
      </c>
      <c r="TJC1362" s="84" t="s">
        <v>5399</v>
      </c>
      <c r="TJD1362" s="84">
        <f>SUM(TJD1359:TJD1360)</f>
        <v>1000000</v>
      </c>
      <c r="TJE1362" s="84">
        <f>SUM(TJE1359:TJE1360)</f>
        <v>0</v>
      </c>
      <c r="TJF1362" s="84">
        <f>TJE1362/TJD1362</f>
        <v>0</v>
      </c>
      <c r="TJG1362" s="84">
        <f>TJD1362-TJE1362</f>
        <v>1000000</v>
      </c>
      <c r="TJH1362" s="84">
        <f>SUM(TJH1359:TJH1360)</f>
        <v>2000000</v>
      </c>
      <c r="TJI1362" s="84">
        <f>SUM(TJI1359:TJI1360)</f>
        <v>0</v>
      </c>
      <c r="TJJ1362" s="84">
        <f>TJI1362/TJH1362</f>
        <v>0</v>
      </c>
      <c r="TJK1362" s="84">
        <f>TJH1362-TJI1362</f>
        <v>2000000</v>
      </c>
      <c r="TJL1362" s="84">
        <f>TJH1362+TJD1362</f>
        <v>3000000</v>
      </c>
      <c r="TJS1362" s="84" t="s">
        <v>5399</v>
      </c>
      <c r="TJT1362" s="84">
        <f>SUM(TJT1359:TJT1360)</f>
        <v>1000000</v>
      </c>
      <c r="TJU1362" s="84">
        <f>SUM(TJU1359:TJU1360)</f>
        <v>0</v>
      </c>
      <c r="TJV1362" s="84">
        <f>TJU1362/TJT1362</f>
        <v>0</v>
      </c>
      <c r="TJW1362" s="84">
        <f>TJT1362-TJU1362</f>
        <v>1000000</v>
      </c>
      <c r="TJX1362" s="84">
        <f>SUM(TJX1359:TJX1360)</f>
        <v>2000000</v>
      </c>
      <c r="TJY1362" s="84">
        <f>SUM(TJY1359:TJY1360)</f>
        <v>0</v>
      </c>
      <c r="TJZ1362" s="84">
        <f>TJY1362/TJX1362</f>
        <v>0</v>
      </c>
      <c r="TKA1362" s="84">
        <f>TJX1362-TJY1362</f>
        <v>2000000</v>
      </c>
      <c r="TKB1362" s="84">
        <f>TJX1362+TJT1362</f>
        <v>3000000</v>
      </c>
      <c r="TKI1362" s="84" t="s">
        <v>5399</v>
      </c>
      <c r="TKJ1362" s="84">
        <f>SUM(TKJ1359:TKJ1360)</f>
        <v>1000000</v>
      </c>
      <c r="TKK1362" s="84">
        <f>SUM(TKK1359:TKK1360)</f>
        <v>0</v>
      </c>
      <c r="TKL1362" s="84">
        <f>TKK1362/TKJ1362</f>
        <v>0</v>
      </c>
      <c r="TKM1362" s="84">
        <f>TKJ1362-TKK1362</f>
        <v>1000000</v>
      </c>
      <c r="TKN1362" s="84">
        <f>SUM(TKN1359:TKN1360)</f>
        <v>2000000</v>
      </c>
      <c r="TKO1362" s="84">
        <f>SUM(TKO1359:TKO1360)</f>
        <v>0</v>
      </c>
      <c r="TKP1362" s="84">
        <f>TKO1362/TKN1362</f>
        <v>0</v>
      </c>
      <c r="TKQ1362" s="84">
        <f>TKN1362-TKO1362</f>
        <v>2000000</v>
      </c>
      <c r="TKR1362" s="84">
        <f>TKN1362+TKJ1362</f>
        <v>3000000</v>
      </c>
      <c r="TKY1362" s="84" t="s">
        <v>5399</v>
      </c>
      <c r="TKZ1362" s="84">
        <f>SUM(TKZ1359:TKZ1360)</f>
        <v>1000000</v>
      </c>
      <c r="TLA1362" s="84">
        <f>SUM(TLA1359:TLA1360)</f>
        <v>0</v>
      </c>
      <c r="TLB1362" s="84">
        <f>TLA1362/TKZ1362</f>
        <v>0</v>
      </c>
      <c r="TLC1362" s="84">
        <f>TKZ1362-TLA1362</f>
        <v>1000000</v>
      </c>
      <c r="TLD1362" s="84">
        <f>SUM(TLD1359:TLD1360)</f>
        <v>2000000</v>
      </c>
      <c r="TLE1362" s="84">
        <f>SUM(TLE1359:TLE1360)</f>
        <v>0</v>
      </c>
      <c r="TLF1362" s="84">
        <f>TLE1362/TLD1362</f>
        <v>0</v>
      </c>
      <c r="TLG1362" s="84">
        <f>TLD1362-TLE1362</f>
        <v>2000000</v>
      </c>
      <c r="TLH1362" s="84">
        <f>TLD1362+TKZ1362</f>
        <v>3000000</v>
      </c>
      <c r="TLO1362" s="84" t="s">
        <v>5399</v>
      </c>
      <c r="TLP1362" s="84">
        <f>SUM(TLP1359:TLP1360)</f>
        <v>1000000</v>
      </c>
      <c r="TLQ1362" s="84">
        <f>SUM(TLQ1359:TLQ1360)</f>
        <v>0</v>
      </c>
      <c r="TLR1362" s="84">
        <f>TLQ1362/TLP1362</f>
        <v>0</v>
      </c>
      <c r="TLS1362" s="84">
        <f>TLP1362-TLQ1362</f>
        <v>1000000</v>
      </c>
      <c r="TLT1362" s="84">
        <f>SUM(TLT1359:TLT1360)</f>
        <v>2000000</v>
      </c>
      <c r="TLU1362" s="84">
        <f>SUM(TLU1359:TLU1360)</f>
        <v>0</v>
      </c>
      <c r="TLV1362" s="84">
        <f>TLU1362/TLT1362</f>
        <v>0</v>
      </c>
      <c r="TLW1362" s="84">
        <f>TLT1362-TLU1362</f>
        <v>2000000</v>
      </c>
      <c r="TLX1362" s="84">
        <f>TLT1362+TLP1362</f>
        <v>3000000</v>
      </c>
      <c r="TME1362" s="84" t="s">
        <v>5399</v>
      </c>
      <c r="TMF1362" s="84">
        <f>SUM(TMF1359:TMF1360)</f>
        <v>1000000</v>
      </c>
      <c r="TMG1362" s="84">
        <f>SUM(TMG1359:TMG1360)</f>
        <v>0</v>
      </c>
      <c r="TMH1362" s="84">
        <f>TMG1362/TMF1362</f>
        <v>0</v>
      </c>
      <c r="TMI1362" s="84">
        <f>TMF1362-TMG1362</f>
        <v>1000000</v>
      </c>
      <c r="TMJ1362" s="84">
        <f>SUM(TMJ1359:TMJ1360)</f>
        <v>2000000</v>
      </c>
      <c r="TMK1362" s="84">
        <f>SUM(TMK1359:TMK1360)</f>
        <v>0</v>
      </c>
      <c r="TML1362" s="84">
        <f>TMK1362/TMJ1362</f>
        <v>0</v>
      </c>
      <c r="TMM1362" s="84">
        <f>TMJ1362-TMK1362</f>
        <v>2000000</v>
      </c>
      <c r="TMN1362" s="84">
        <f>TMJ1362+TMF1362</f>
        <v>3000000</v>
      </c>
      <c r="TMU1362" s="84" t="s">
        <v>5399</v>
      </c>
      <c r="TMV1362" s="84">
        <f>SUM(TMV1359:TMV1360)</f>
        <v>1000000</v>
      </c>
      <c r="TMW1362" s="84">
        <f>SUM(TMW1359:TMW1360)</f>
        <v>0</v>
      </c>
      <c r="TMX1362" s="84">
        <f>TMW1362/TMV1362</f>
        <v>0</v>
      </c>
      <c r="TMY1362" s="84">
        <f>TMV1362-TMW1362</f>
        <v>1000000</v>
      </c>
      <c r="TMZ1362" s="84">
        <f>SUM(TMZ1359:TMZ1360)</f>
        <v>2000000</v>
      </c>
      <c r="TNA1362" s="84">
        <f>SUM(TNA1359:TNA1360)</f>
        <v>0</v>
      </c>
      <c r="TNB1362" s="84">
        <f>TNA1362/TMZ1362</f>
        <v>0</v>
      </c>
      <c r="TNC1362" s="84">
        <f>TMZ1362-TNA1362</f>
        <v>2000000</v>
      </c>
      <c r="TND1362" s="84">
        <f>TMZ1362+TMV1362</f>
        <v>3000000</v>
      </c>
      <c r="TNK1362" s="84" t="s">
        <v>5399</v>
      </c>
      <c r="TNL1362" s="84">
        <f>SUM(TNL1359:TNL1360)</f>
        <v>1000000</v>
      </c>
      <c r="TNM1362" s="84">
        <f>SUM(TNM1359:TNM1360)</f>
        <v>0</v>
      </c>
      <c r="TNN1362" s="84">
        <f>TNM1362/TNL1362</f>
        <v>0</v>
      </c>
      <c r="TNO1362" s="84">
        <f>TNL1362-TNM1362</f>
        <v>1000000</v>
      </c>
      <c r="TNP1362" s="84">
        <f>SUM(TNP1359:TNP1360)</f>
        <v>2000000</v>
      </c>
      <c r="TNQ1362" s="84">
        <f>SUM(TNQ1359:TNQ1360)</f>
        <v>0</v>
      </c>
      <c r="TNR1362" s="84">
        <f>TNQ1362/TNP1362</f>
        <v>0</v>
      </c>
      <c r="TNS1362" s="84">
        <f>TNP1362-TNQ1362</f>
        <v>2000000</v>
      </c>
      <c r="TNT1362" s="84">
        <f>TNP1362+TNL1362</f>
        <v>3000000</v>
      </c>
      <c r="TOA1362" s="84" t="s">
        <v>5399</v>
      </c>
      <c r="TOB1362" s="84">
        <f>SUM(TOB1359:TOB1360)</f>
        <v>1000000</v>
      </c>
      <c r="TOC1362" s="84">
        <f>SUM(TOC1359:TOC1360)</f>
        <v>0</v>
      </c>
      <c r="TOD1362" s="84">
        <f>TOC1362/TOB1362</f>
        <v>0</v>
      </c>
      <c r="TOE1362" s="84">
        <f>TOB1362-TOC1362</f>
        <v>1000000</v>
      </c>
      <c r="TOF1362" s="84">
        <f>SUM(TOF1359:TOF1360)</f>
        <v>2000000</v>
      </c>
      <c r="TOG1362" s="84">
        <f>SUM(TOG1359:TOG1360)</f>
        <v>0</v>
      </c>
      <c r="TOH1362" s="84">
        <f>TOG1362/TOF1362</f>
        <v>0</v>
      </c>
      <c r="TOI1362" s="84">
        <f>TOF1362-TOG1362</f>
        <v>2000000</v>
      </c>
      <c r="TOJ1362" s="84">
        <f>TOF1362+TOB1362</f>
        <v>3000000</v>
      </c>
      <c r="TOQ1362" s="84" t="s">
        <v>5399</v>
      </c>
      <c r="TOR1362" s="84">
        <f>SUM(TOR1359:TOR1360)</f>
        <v>1000000</v>
      </c>
      <c r="TOS1362" s="84">
        <f>SUM(TOS1359:TOS1360)</f>
        <v>0</v>
      </c>
      <c r="TOT1362" s="84">
        <f>TOS1362/TOR1362</f>
        <v>0</v>
      </c>
      <c r="TOU1362" s="84">
        <f>TOR1362-TOS1362</f>
        <v>1000000</v>
      </c>
      <c r="TOV1362" s="84">
        <f>SUM(TOV1359:TOV1360)</f>
        <v>2000000</v>
      </c>
      <c r="TOW1362" s="84">
        <f>SUM(TOW1359:TOW1360)</f>
        <v>0</v>
      </c>
      <c r="TOX1362" s="84">
        <f>TOW1362/TOV1362</f>
        <v>0</v>
      </c>
      <c r="TOY1362" s="84">
        <f>TOV1362-TOW1362</f>
        <v>2000000</v>
      </c>
      <c r="TOZ1362" s="84">
        <f>TOV1362+TOR1362</f>
        <v>3000000</v>
      </c>
      <c r="TPG1362" s="84" t="s">
        <v>5399</v>
      </c>
      <c r="TPH1362" s="84">
        <f>SUM(TPH1359:TPH1360)</f>
        <v>1000000</v>
      </c>
      <c r="TPI1362" s="84">
        <f>SUM(TPI1359:TPI1360)</f>
        <v>0</v>
      </c>
      <c r="TPJ1362" s="84">
        <f>TPI1362/TPH1362</f>
        <v>0</v>
      </c>
      <c r="TPK1362" s="84">
        <f>TPH1362-TPI1362</f>
        <v>1000000</v>
      </c>
      <c r="TPL1362" s="84">
        <f>SUM(TPL1359:TPL1360)</f>
        <v>2000000</v>
      </c>
      <c r="TPM1362" s="84">
        <f>SUM(TPM1359:TPM1360)</f>
        <v>0</v>
      </c>
      <c r="TPN1362" s="84">
        <f>TPM1362/TPL1362</f>
        <v>0</v>
      </c>
      <c r="TPO1362" s="84">
        <f>TPL1362-TPM1362</f>
        <v>2000000</v>
      </c>
      <c r="TPP1362" s="84">
        <f>TPL1362+TPH1362</f>
        <v>3000000</v>
      </c>
      <c r="TPW1362" s="84" t="s">
        <v>5399</v>
      </c>
      <c r="TPX1362" s="84">
        <f>SUM(TPX1359:TPX1360)</f>
        <v>1000000</v>
      </c>
      <c r="TPY1362" s="84">
        <f>SUM(TPY1359:TPY1360)</f>
        <v>0</v>
      </c>
      <c r="TPZ1362" s="84">
        <f>TPY1362/TPX1362</f>
        <v>0</v>
      </c>
      <c r="TQA1362" s="84">
        <f>TPX1362-TPY1362</f>
        <v>1000000</v>
      </c>
      <c r="TQB1362" s="84">
        <f>SUM(TQB1359:TQB1360)</f>
        <v>2000000</v>
      </c>
      <c r="TQC1362" s="84">
        <f>SUM(TQC1359:TQC1360)</f>
        <v>0</v>
      </c>
      <c r="TQD1362" s="84">
        <f>TQC1362/TQB1362</f>
        <v>0</v>
      </c>
      <c r="TQE1362" s="84">
        <f>TQB1362-TQC1362</f>
        <v>2000000</v>
      </c>
      <c r="TQF1362" s="84">
        <f>TQB1362+TPX1362</f>
        <v>3000000</v>
      </c>
      <c r="TQM1362" s="84" t="s">
        <v>5399</v>
      </c>
      <c r="TQN1362" s="84">
        <f>SUM(TQN1359:TQN1360)</f>
        <v>1000000</v>
      </c>
      <c r="TQO1362" s="84">
        <f>SUM(TQO1359:TQO1360)</f>
        <v>0</v>
      </c>
      <c r="TQP1362" s="84">
        <f>TQO1362/TQN1362</f>
        <v>0</v>
      </c>
      <c r="TQQ1362" s="84">
        <f>TQN1362-TQO1362</f>
        <v>1000000</v>
      </c>
      <c r="TQR1362" s="84">
        <f>SUM(TQR1359:TQR1360)</f>
        <v>2000000</v>
      </c>
      <c r="TQS1362" s="84">
        <f>SUM(TQS1359:TQS1360)</f>
        <v>0</v>
      </c>
      <c r="TQT1362" s="84">
        <f>TQS1362/TQR1362</f>
        <v>0</v>
      </c>
      <c r="TQU1362" s="84">
        <f>TQR1362-TQS1362</f>
        <v>2000000</v>
      </c>
      <c r="TQV1362" s="84">
        <f>TQR1362+TQN1362</f>
        <v>3000000</v>
      </c>
      <c r="TRC1362" s="84" t="s">
        <v>5399</v>
      </c>
      <c r="TRD1362" s="84">
        <f>SUM(TRD1359:TRD1360)</f>
        <v>1000000</v>
      </c>
      <c r="TRE1362" s="84">
        <f>SUM(TRE1359:TRE1360)</f>
        <v>0</v>
      </c>
      <c r="TRF1362" s="84">
        <f>TRE1362/TRD1362</f>
        <v>0</v>
      </c>
      <c r="TRG1362" s="84">
        <f>TRD1362-TRE1362</f>
        <v>1000000</v>
      </c>
      <c r="TRH1362" s="84">
        <f>SUM(TRH1359:TRH1360)</f>
        <v>2000000</v>
      </c>
      <c r="TRI1362" s="84">
        <f>SUM(TRI1359:TRI1360)</f>
        <v>0</v>
      </c>
      <c r="TRJ1362" s="84">
        <f>TRI1362/TRH1362</f>
        <v>0</v>
      </c>
      <c r="TRK1362" s="84">
        <f>TRH1362-TRI1362</f>
        <v>2000000</v>
      </c>
      <c r="TRL1362" s="84">
        <f>TRH1362+TRD1362</f>
        <v>3000000</v>
      </c>
      <c r="TRS1362" s="84" t="s">
        <v>5399</v>
      </c>
      <c r="TRT1362" s="84">
        <f>SUM(TRT1359:TRT1360)</f>
        <v>1000000</v>
      </c>
      <c r="TRU1362" s="84">
        <f>SUM(TRU1359:TRU1360)</f>
        <v>0</v>
      </c>
      <c r="TRV1362" s="84">
        <f>TRU1362/TRT1362</f>
        <v>0</v>
      </c>
      <c r="TRW1362" s="84">
        <f>TRT1362-TRU1362</f>
        <v>1000000</v>
      </c>
      <c r="TRX1362" s="84">
        <f>SUM(TRX1359:TRX1360)</f>
        <v>2000000</v>
      </c>
      <c r="TRY1362" s="84">
        <f>SUM(TRY1359:TRY1360)</f>
        <v>0</v>
      </c>
      <c r="TRZ1362" s="84">
        <f>TRY1362/TRX1362</f>
        <v>0</v>
      </c>
      <c r="TSA1362" s="84">
        <f>TRX1362-TRY1362</f>
        <v>2000000</v>
      </c>
      <c r="TSB1362" s="84">
        <f>TRX1362+TRT1362</f>
        <v>3000000</v>
      </c>
      <c r="TSI1362" s="84" t="s">
        <v>5399</v>
      </c>
      <c r="TSJ1362" s="84">
        <f>SUM(TSJ1359:TSJ1360)</f>
        <v>1000000</v>
      </c>
      <c r="TSK1362" s="84">
        <f>SUM(TSK1359:TSK1360)</f>
        <v>0</v>
      </c>
      <c r="TSL1362" s="84">
        <f>TSK1362/TSJ1362</f>
        <v>0</v>
      </c>
      <c r="TSM1362" s="84">
        <f>TSJ1362-TSK1362</f>
        <v>1000000</v>
      </c>
      <c r="TSN1362" s="84">
        <f>SUM(TSN1359:TSN1360)</f>
        <v>2000000</v>
      </c>
      <c r="TSO1362" s="84">
        <f>SUM(TSO1359:TSO1360)</f>
        <v>0</v>
      </c>
      <c r="TSP1362" s="84">
        <f>TSO1362/TSN1362</f>
        <v>0</v>
      </c>
      <c r="TSQ1362" s="84">
        <f>TSN1362-TSO1362</f>
        <v>2000000</v>
      </c>
      <c r="TSR1362" s="84">
        <f>TSN1362+TSJ1362</f>
        <v>3000000</v>
      </c>
      <c r="TSY1362" s="84" t="s">
        <v>5399</v>
      </c>
      <c r="TSZ1362" s="84">
        <f>SUM(TSZ1359:TSZ1360)</f>
        <v>1000000</v>
      </c>
      <c r="TTA1362" s="84">
        <f>SUM(TTA1359:TTA1360)</f>
        <v>0</v>
      </c>
      <c r="TTB1362" s="84">
        <f>TTA1362/TSZ1362</f>
        <v>0</v>
      </c>
      <c r="TTC1362" s="84">
        <f>TSZ1362-TTA1362</f>
        <v>1000000</v>
      </c>
      <c r="TTD1362" s="84">
        <f>SUM(TTD1359:TTD1360)</f>
        <v>2000000</v>
      </c>
      <c r="TTE1362" s="84">
        <f>SUM(TTE1359:TTE1360)</f>
        <v>0</v>
      </c>
      <c r="TTF1362" s="84">
        <f>TTE1362/TTD1362</f>
        <v>0</v>
      </c>
      <c r="TTG1362" s="84">
        <f>TTD1362-TTE1362</f>
        <v>2000000</v>
      </c>
      <c r="TTH1362" s="84">
        <f>TTD1362+TSZ1362</f>
        <v>3000000</v>
      </c>
      <c r="TTO1362" s="84" t="s">
        <v>5399</v>
      </c>
      <c r="TTP1362" s="84">
        <f>SUM(TTP1359:TTP1360)</f>
        <v>1000000</v>
      </c>
      <c r="TTQ1362" s="84">
        <f>SUM(TTQ1359:TTQ1360)</f>
        <v>0</v>
      </c>
      <c r="TTR1362" s="84">
        <f>TTQ1362/TTP1362</f>
        <v>0</v>
      </c>
      <c r="TTS1362" s="84">
        <f>TTP1362-TTQ1362</f>
        <v>1000000</v>
      </c>
      <c r="TTT1362" s="84">
        <f>SUM(TTT1359:TTT1360)</f>
        <v>2000000</v>
      </c>
      <c r="TTU1362" s="84">
        <f>SUM(TTU1359:TTU1360)</f>
        <v>0</v>
      </c>
      <c r="TTV1362" s="84">
        <f>TTU1362/TTT1362</f>
        <v>0</v>
      </c>
      <c r="TTW1362" s="84">
        <f>TTT1362-TTU1362</f>
        <v>2000000</v>
      </c>
      <c r="TTX1362" s="84">
        <f>TTT1362+TTP1362</f>
        <v>3000000</v>
      </c>
      <c r="TUE1362" s="84" t="s">
        <v>5399</v>
      </c>
      <c r="TUF1362" s="84">
        <f>SUM(TUF1359:TUF1360)</f>
        <v>1000000</v>
      </c>
      <c r="TUG1362" s="84">
        <f>SUM(TUG1359:TUG1360)</f>
        <v>0</v>
      </c>
      <c r="TUH1362" s="84">
        <f>TUG1362/TUF1362</f>
        <v>0</v>
      </c>
      <c r="TUI1362" s="84">
        <f>TUF1362-TUG1362</f>
        <v>1000000</v>
      </c>
      <c r="TUJ1362" s="84">
        <f>SUM(TUJ1359:TUJ1360)</f>
        <v>2000000</v>
      </c>
      <c r="TUK1362" s="84">
        <f>SUM(TUK1359:TUK1360)</f>
        <v>0</v>
      </c>
      <c r="TUL1362" s="84">
        <f>TUK1362/TUJ1362</f>
        <v>0</v>
      </c>
      <c r="TUM1362" s="84">
        <f>TUJ1362-TUK1362</f>
        <v>2000000</v>
      </c>
      <c r="TUN1362" s="84">
        <f>TUJ1362+TUF1362</f>
        <v>3000000</v>
      </c>
      <c r="TUU1362" s="84" t="s">
        <v>5399</v>
      </c>
      <c r="TUV1362" s="84">
        <f>SUM(TUV1359:TUV1360)</f>
        <v>1000000</v>
      </c>
      <c r="TUW1362" s="84">
        <f>SUM(TUW1359:TUW1360)</f>
        <v>0</v>
      </c>
      <c r="TUX1362" s="84">
        <f>TUW1362/TUV1362</f>
        <v>0</v>
      </c>
      <c r="TUY1362" s="84">
        <f>TUV1362-TUW1362</f>
        <v>1000000</v>
      </c>
      <c r="TUZ1362" s="84">
        <f>SUM(TUZ1359:TUZ1360)</f>
        <v>2000000</v>
      </c>
      <c r="TVA1362" s="84">
        <f>SUM(TVA1359:TVA1360)</f>
        <v>0</v>
      </c>
      <c r="TVB1362" s="84">
        <f>TVA1362/TUZ1362</f>
        <v>0</v>
      </c>
      <c r="TVC1362" s="84">
        <f>TUZ1362-TVA1362</f>
        <v>2000000</v>
      </c>
      <c r="TVD1362" s="84">
        <f>TUZ1362+TUV1362</f>
        <v>3000000</v>
      </c>
      <c r="TVK1362" s="84" t="s">
        <v>5399</v>
      </c>
      <c r="TVL1362" s="84">
        <f>SUM(TVL1359:TVL1360)</f>
        <v>1000000</v>
      </c>
      <c r="TVM1362" s="84">
        <f>SUM(TVM1359:TVM1360)</f>
        <v>0</v>
      </c>
      <c r="TVN1362" s="84">
        <f>TVM1362/TVL1362</f>
        <v>0</v>
      </c>
      <c r="TVO1362" s="84">
        <f>TVL1362-TVM1362</f>
        <v>1000000</v>
      </c>
      <c r="TVP1362" s="84">
        <f>SUM(TVP1359:TVP1360)</f>
        <v>2000000</v>
      </c>
      <c r="TVQ1362" s="84">
        <f>SUM(TVQ1359:TVQ1360)</f>
        <v>0</v>
      </c>
      <c r="TVR1362" s="84">
        <f>TVQ1362/TVP1362</f>
        <v>0</v>
      </c>
      <c r="TVS1362" s="84">
        <f>TVP1362-TVQ1362</f>
        <v>2000000</v>
      </c>
      <c r="TVT1362" s="84">
        <f>TVP1362+TVL1362</f>
        <v>3000000</v>
      </c>
      <c r="TWA1362" s="84" t="s">
        <v>5399</v>
      </c>
      <c r="TWB1362" s="84">
        <f>SUM(TWB1359:TWB1360)</f>
        <v>1000000</v>
      </c>
      <c r="TWC1362" s="84">
        <f>SUM(TWC1359:TWC1360)</f>
        <v>0</v>
      </c>
      <c r="TWD1362" s="84">
        <f>TWC1362/TWB1362</f>
        <v>0</v>
      </c>
      <c r="TWE1362" s="84">
        <f>TWB1362-TWC1362</f>
        <v>1000000</v>
      </c>
      <c r="TWF1362" s="84">
        <f>SUM(TWF1359:TWF1360)</f>
        <v>2000000</v>
      </c>
      <c r="TWG1362" s="84">
        <f>SUM(TWG1359:TWG1360)</f>
        <v>0</v>
      </c>
      <c r="TWH1362" s="84">
        <f>TWG1362/TWF1362</f>
        <v>0</v>
      </c>
      <c r="TWI1362" s="84">
        <f>TWF1362-TWG1362</f>
        <v>2000000</v>
      </c>
      <c r="TWJ1362" s="84">
        <f>TWF1362+TWB1362</f>
        <v>3000000</v>
      </c>
      <c r="TWQ1362" s="84" t="s">
        <v>5399</v>
      </c>
      <c r="TWR1362" s="84">
        <f>SUM(TWR1359:TWR1360)</f>
        <v>1000000</v>
      </c>
      <c r="TWS1362" s="84">
        <f>SUM(TWS1359:TWS1360)</f>
        <v>0</v>
      </c>
      <c r="TWT1362" s="84">
        <f>TWS1362/TWR1362</f>
        <v>0</v>
      </c>
      <c r="TWU1362" s="84">
        <f>TWR1362-TWS1362</f>
        <v>1000000</v>
      </c>
      <c r="TWV1362" s="84">
        <f>SUM(TWV1359:TWV1360)</f>
        <v>2000000</v>
      </c>
      <c r="TWW1362" s="84">
        <f>SUM(TWW1359:TWW1360)</f>
        <v>0</v>
      </c>
      <c r="TWX1362" s="84">
        <f>TWW1362/TWV1362</f>
        <v>0</v>
      </c>
      <c r="TWY1362" s="84">
        <f>TWV1362-TWW1362</f>
        <v>2000000</v>
      </c>
      <c r="TWZ1362" s="84">
        <f>TWV1362+TWR1362</f>
        <v>3000000</v>
      </c>
      <c r="TXG1362" s="84" t="s">
        <v>5399</v>
      </c>
      <c r="TXH1362" s="84">
        <f>SUM(TXH1359:TXH1360)</f>
        <v>1000000</v>
      </c>
      <c r="TXI1362" s="84">
        <f>SUM(TXI1359:TXI1360)</f>
        <v>0</v>
      </c>
      <c r="TXJ1362" s="84">
        <f>TXI1362/TXH1362</f>
        <v>0</v>
      </c>
      <c r="TXK1362" s="84">
        <f>TXH1362-TXI1362</f>
        <v>1000000</v>
      </c>
      <c r="TXL1362" s="84">
        <f>SUM(TXL1359:TXL1360)</f>
        <v>2000000</v>
      </c>
      <c r="TXM1362" s="84">
        <f>SUM(TXM1359:TXM1360)</f>
        <v>0</v>
      </c>
      <c r="TXN1362" s="84">
        <f>TXM1362/TXL1362</f>
        <v>0</v>
      </c>
      <c r="TXO1362" s="84">
        <f>TXL1362-TXM1362</f>
        <v>2000000</v>
      </c>
      <c r="TXP1362" s="84">
        <f>TXL1362+TXH1362</f>
        <v>3000000</v>
      </c>
      <c r="TXW1362" s="84" t="s">
        <v>5399</v>
      </c>
      <c r="TXX1362" s="84">
        <f>SUM(TXX1359:TXX1360)</f>
        <v>1000000</v>
      </c>
      <c r="TXY1362" s="84">
        <f>SUM(TXY1359:TXY1360)</f>
        <v>0</v>
      </c>
      <c r="TXZ1362" s="84">
        <f>TXY1362/TXX1362</f>
        <v>0</v>
      </c>
      <c r="TYA1362" s="84">
        <f>TXX1362-TXY1362</f>
        <v>1000000</v>
      </c>
      <c r="TYB1362" s="84">
        <f>SUM(TYB1359:TYB1360)</f>
        <v>2000000</v>
      </c>
      <c r="TYC1362" s="84">
        <f>SUM(TYC1359:TYC1360)</f>
        <v>0</v>
      </c>
      <c r="TYD1362" s="84">
        <f>TYC1362/TYB1362</f>
        <v>0</v>
      </c>
      <c r="TYE1362" s="84">
        <f>TYB1362-TYC1362</f>
        <v>2000000</v>
      </c>
      <c r="TYF1362" s="84">
        <f>TYB1362+TXX1362</f>
        <v>3000000</v>
      </c>
      <c r="TYM1362" s="84" t="s">
        <v>5399</v>
      </c>
      <c r="TYN1362" s="84">
        <f>SUM(TYN1359:TYN1360)</f>
        <v>1000000</v>
      </c>
      <c r="TYO1362" s="84">
        <f>SUM(TYO1359:TYO1360)</f>
        <v>0</v>
      </c>
      <c r="TYP1362" s="84">
        <f>TYO1362/TYN1362</f>
        <v>0</v>
      </c>
      <c r="TYQ1362" s="84">
        <f>TYN1362-TYO1362</f>
        <v>1000000</v>
      </c>
      <c r="TYR1362" s="84">
        <f>SUM(TYR1359:TYR1360)</f>
        <v>2000000</v>
      </c>
      <c r="TYS1362" s="84">
        <f>SUM(TYS1359:TYS1360)</f>
        <v>0</v>
      </c>
      <c r="TYT1362" s="84">
        <f>TYS1362/TYR1362</f>
        <v>0</v>
      </c>
      <c r="TYU1362" s="84">
        <f>TYR1362-TYS1362</f>
        <v>2000000</v>
      </c>
      <c r="TYV1362" s="84">
        <f>TYR1362+TYN1362</f>
        <v>3000000</v>
      </c>
      <c r="TZC1362" s="84" t="s">
        <v>5399</v>
      </c>
      <c r="TZD1362" s="84">
        <f>SUM(TZD1359:TZD1360)</f>
        <v>1000000</v>
      </c>
      <c r="TZE1362" s="84">
        <f>SUM(TZE1359:TZE1360)</f>
        <v>0</v>
      </c>
      <c r="TZF1362" s="84">
        <f>TZE1362/TZD1362</f>
        <v>0</v>
      </c>
      <c r="TZG1362" s="84">
        <f>TZD1362-TZE1362</f>
        <v>1000000</v>
      </c>
      <c r="TZH1362" s="84">
        <f>SUM(TZH1359:TZH1360)</f>
        <v>2000000</v>
      </c>
      <c r="TZI1362" s="84">
        <f>SUM(TZI1359:TZI1360)</f>
        <v>0</v>
      </c>
      <c r="TZJ1362" s="84">
        <f>TZI1362/TZH1362</f>
        <v>0</v>
      </c>
      <c r="TZK1362" s="84">
        <f>TZH1362-TZI1362</f>
        <v>2000000</v>
      </c>
      <c r="TZL1362" s="84">
        <f>TZH1362+TZD1362</f>
        <v>3000000</v>
      </c>
      <c r="TZS1362" s="84" t="s">
        <v>5399</v>
      </c>
      <c r="TZT1362" s="84">
        <f>SUM(TZT1359:TZT1360)</f>
        <v>1000000</v>
      </c>
      <c r="TZU1362" s="84">
        <f>SUM(TZU1359:TZU1360)</f>
        <v>0</v>
      </c>
      <c r="TZV1362" s="84">
        <f>TZU1362/TZT1362</f>
        <v>0</v>
      </c>
      <c r="TZW1362" s="84">
        <f>TZT1362-TZU1362</f>
        <v>1000000</v>
      </c>
      <c r="TZX1362" s="84">
        <f>SUM(TZX1359:TZX1360)</f>
        <v>2000000</v>
      </c>
      <c r="TZY1362" s="84">
        <f>SUM(TZY1359:TZY1360)</f>
        <v>0</v>
      </c>
      <c r="TZZ1362" s="84">
        <f>TZY1362/TZX1362</f>
        <v>0</v>
      </c>
      <c r="UAA1362" s="84">
        <f>TZX1362-TZY1362</f>
        <v>2000000</v>
      </c>
      <c r="UAB1362" s="84">
        <f>TZX1362+TZT1362</f>
        <v>3000000</v>
      </c>
      <c r="UAI1362" s="84" t="s">
        <v>5399</v>
      </c>
      <c r="UAJ1362" s="84">
        <f>SUM(UAJ1359:UAJ1360)</f>
        <v>1000000</v>
      </c>
      <c r="UAK1362" s="84">
        <f>SUM(UAK1359:UAK1360)</f>
        <v>0</v>
      </c>
      <c r="UAL1362" s="84">
        <f>UAK1362/UAJ1362</f>
        <v>0</v>
      </c>
      <c r="UAM1362" s="84">
        <f>UAJ1362-UAK1362</f>
        <v>1000000</v>
      </c>
      <c r="UAN1362" s="84">
        <f>SUM(UAN1359:UAN1360)</f>
        <v>2000000</v>
      </c>
      <c r="UAO1362" s="84">
        <f>SUM(UAO1359:UAO1360)</f>
        <v>0</v>
      </c>
      <c r="UAP1362" s="84">
        <f>UAO1362/UAN1362</f>
        <v>0</v>
      </c>
      <c r="UAQ1362" s="84">
        <f>UAN1362-UAO1362</f>
        <v>2000000</v>
      </c>
      <c r="UAR1362" s="84">
        <f>UAN1362+UAJ1362</f>
        <v>3000000</v>
      </c>
      <c r="UAY1362" s="84" t="s">
        <v>5399</v>
      </c>
      <c r="UAZ1362" s="84">
        <f>SUM(UAZ1359:UAZ1360)</f>
        <v>1000000</v>
      </c>
      <c r="UBA1362" s="84">
        <f>SUM(UBA1359:UBA1360)</f>
        <v>0</v>
      </c>
      <c r="UBB1362" s="84">
        <f>UBA1362/UAZ1362</f>
        <v>0</v>
      </c>
      <c r="UBC1362" s="84">
        <f>UAZ1362-UBA1362</f>
        <v>1000000</v>
      </c>
      <c r="UBD1362" s="84">
        <f>SUM(UBD1359:UBD1360)</f>
        <v>2000000</v>
      </c>
      <c r="UBE1362" s="84">
        <f>SUM(UBE1359:UBE1360)</f>
        <v>0</v>
      </c>
      <c r="UBF1362" s="84">
        <f>UBE1362/UBD1362</f>
        <v>0</v>
      </c>
      <c r="UBG1362" s="84">
        <f>UBD1362-UBE1362</f>
        <v>2000000</v>
      </c>
      <c r="UBH1362" s="84">
        <f>UBD1362+UAZ1362</f>
        <v>3000000</v>
      </c>
      <c r="UBO1362" s="84" t="s">
        <v>5399</v>
      </c>
      <c r="UBP1362" s="84">
        <f>SUM(UBP1359:UBP1360)</f>
        <v>1000000</v>
      </c>
      <c r="UBQ1362" s="84">
        <f>SUM(UBQ1359:UBQ1360)</f>
        <v>0</v>
      </c>
      <c r="UBR1362" s="84">
        <f>UBQ1362/UBP1362</f>
        <v>0</v>
      </c>
      <c r="UBS1362" s="84">
        <f>UBP1362-UBQ1362</f>
        <v>1000000</v>
      </c>
      <c r="UBT1362" s="84">
        <f>SUM(UBT1359:UBT1360)</f>
        <v>2000000</v>
      </c>
      <c r="UBU1362" s="84">
        <f>SUM(UBU1359:UBU1360)</f>
        <v>0</v>
      </c>
      <c r="UBV1362" s="84">
        <f>UBU1362/UBT1362</f>
        <v>0</v>
      </c>
      <c r="UBW1362" s="84">
        <f>UBT1362-UBU1362</f>
        <v>2000000</v>
      </c>
      <c r="UBX1362" s="84">
        <f>UBT1362+UBP1362</f>
        <v>3000000</v>
      </c>
      <c r="UCE1362" s="84" t="s">
        <v>5399</v>
      </c>
      <c r="UCF1362" s="84">
        <f>SUM(UCF1359:UCF1360)</f>
        <v>1000000</v>
      </c>
      <c r="UCG1362" s="84">
        <f>SUM(UCG1359:UCG1360)</f>
        <v>0</v>
      </c>
      <c r="UCH1362" s="84">
        <f>UCG1362/UCF1362</f>
        <v>0</v>
      </c>
      <c r="UCI1362" s="84">
        <f>UCF1362-UCG1362</f>
        <v>1000000</v>
      </c>
      <c r="UCJ1362" s="84">
        <f>SUM(UCJ1359:UCJ1360)</f>
        <v>2000000</v>
      </c>
      <c r="UCK1362" s="84">
        <f>SUM(UCK1359:UCK1360)</f>
        <v>0</v>
      </c>
      <c r="UCL1362" s="84">
        <f>UCK1362/UCJ1362</f>
        <v>0</v>
      </c>
      <c r="UCM1362" s="84">
        <f>UCJ1362-UCK1362</f>
        <v>2000000</v>
      </c>
      <c r="UCN1362" s="84">
        <f>UCJ1362+UCF1362</f>
        <v>3000000</v>
      </c>
      <c r="UCU1362" s="84" t="s">
        <v>5399</v>
      </c>
      <c r="UCV1362" s="84">
        <f>SUM(UCV1359:UCV1360)</f>
        <v>1000000</v>
      </c>
      <c r="UCW1362" s="84">
        <f>SUM(UCW1359:UCW1360)</f>
        <v>0</v>
      </c>
      <c r="UCX1362" s="84">
        <f>UCW1362/UCV1362</f>
        <v>0</v>
      </c>
      <c r="UCY1362" s="84">
        <f>UCV1362-UCW1362</f>
        <v>1000000</v>
      </c>
      <c r="UCZ1362" s="84">
        <f>SUM(UCZ1359:UCZ1360)</f>
        <v>2000000</v>
      </c>
      <c r="UDA1362" s="84">
        <f>SUM(UDA1359:UDA1360)</f>
        <v>0</v>
      </c>
      <c r="UDB1362" s="84">
        <f>UDA1362/UCZ1362</f>
        <v>0</v>
      </c>
      <c r="UDC1362" s="84">
        <f>UCZ1362-UDA1362</f>
        <v>2000000</v>
      </c>
      <c r="UDD1362" s="84">
        <f>UCZ1362+UCV1362</f>
        <v>3000000</v>
      </c>
      <c r="UDK1362" s="84" t="s">
        <v>5399</v>
      </c>
      <c r="UDL1362" s="84">
        <f>SUM(UDL1359:UDL1360)</f>
        <v>1000000</v>
      </c>
      <c r="UDM1362" s="84">
        <f>SUM(UDM1359:UDM1360)</f>
        <v>0</v>
      </c>
      <c r="UDN1362" s="84">
        <f>UDM1362/UDL1362</f>
        <v>0</v>
      </c>
      <c r="UDO1362" s="84">
        <f>UDL1362-UDM1362</f>
        <v>1000000</v>
      </c>
      <c r="UDP1362" s="84">
        <f>SUM(UDP1359:UDP1360)</f>
        <v>2000000</v>
      </c>
      <c r="UDQ1362" s="84">
        <f>SUM(UDQ1359:UDQ1360)</f>
        <v>0</v>
      </c>
      <c r="UDR1362" s="84">
        <f>UDQ1362/UDP1362</f>
        <v>0</v>
      </c>
      <c r="UDS1362" s="84">
        <f>UDP1362-UDQ1362</f>
        <v>2000000</v>
      </c>
      <c r="UDT1362" s="84">
        <f>UDP1362+UDL1362</f>
        <v>3000000</v>
      </c>
      <c r="UEA1362" s="84" t="s">
        <v>5399</v>
      </c>
      <c r="UEB1362" s="84">
        <f>SUM(UEB1359:UEB1360)</f>
        <v>1000000</v>
      </c>
      <c r="UEC1362" s="84">
        <f>SUM(UEC1359:UEC1360)</f>
        <v>0</v>
      </c>
      <c r="UED1362" s="84">
        <f>UEC1362/UEB1362</f>
        <v>0</v>
      </c>
      <c r="UEE1362" s="84">
        <f>UEB1362-UEC1362</f>
        <v>1000000</v>
      </c>
      <c r="UEF1362" s="84">
        <f>SUM(UEF1359:UEF1360)</f>
        <v>2000000</v>
      </c>
      <c r="UEG1362" s="84">
        <f>SUM(UEG1359:UEG1360)</f>
        <v>0</v>
      </c>
      <c r="UEH1362" s="84">
        <f>UEG1362/UEF1362</f>
        <v>0</v>
      </c>
      <c r="UEI1362" s="84">
        <f>UEF1362-UEG1362</f>
        <v>2000000</v>
      </c>
      <c r="UEJ1362" s="84">
        <f>UEF1362+UEB1362</f>
        <v>3000000</v>
      </c>
      <c r="UEQ1362" s="84" t="s">
        <v>5399</v>
      </c>
      <c r="UER1362" s="84">
        <f>SUM(UER1359:UER1360)</f>
        <v>1000000</v>
      </c>
      <c r="UES1362" s="84">
        <f>SUM(UES1359:UES1360)</f>
        <v>0</v>
      </c>
      <c r="UET1362" s="84">
        <f>UES1362/UER1362</f>
        <v>0</v>
      </c>
      <c r="UEU1362" s="84">
        <f>UER1362-UES1362</f>
        <v>1000000</v>
      </c>
      <c r="UEV1362" s="84">
        <f>SUM(UEV1359:UEV1360)</f>
        <v>2000000</v>
      </c>
      <c r="UEW1362" s="84">
        <f>SUM(UEW1359:UEW1360)</f>
        <v>0</v>
      </c>
      <c r="UEX1362" s="84">
        <f>UEW1362/UEV1362</f>
        <v>0</v>
      </c>
      <c r="UEY1362" s="84">
        <f>UEV1362-UEW1362</f>
        <v>2000000</v>
      </c>
      <c r="UEZ1362" s="84">
        <f>UEV1362+UER1362</f>
        <v>3000000</v>
      </c>
      <c r="UFG1362" s="84" t="s">
        <v>5399</v>
      </c>
      <c r="UFH1362" s="84">
        <f>SUM(UFH1359:UFH1360)</f>
        <v>1000000</v>
      </c>
      <c r="UFI1362" s="84">
        <f>SUM(UFI1359:UFI1360)</f>
        <v>0</v>
      </c>
      <c r="UFJ1362" s="84">
        <f>UFI1362/UFH1362</f>
        <v>0</v>
      </c>
      <c r="UFK1362" s="84">
        <f>UFH1362-UFI1362</f>
        <v>1000000</v>
      </c>
      <c r="UFL1362" s="84">
        <f>SUM(UFL1359:UFL1360)</f>
        <v>2000000</v>
      </c>
      <c r="UFM1362" s="84">
        <f>SUM(UFM1359:UFM1360)</f>
        <v>0</v>
      </c>
      <c r="UFN1362" s="84">
        <f>UFM1362/UFL1362</f>
        <v>0</v>
      </c>
      <c r="UFO1362" s="84">
        <f>UFL1362-UFM1362</f>
        <v>2000000</v>
      </c>
      <c r="UFP1362" s="84">
        <f>UFL1362+UFH1362</f>
        <v>3000000</v>
      </c>
      <c r="UFW1362" s="84" t="s">
        <v>5399</v>
      </c>
      <c r="UFX1362" s="84">
        <f>SUM(UFX1359:UFX1360)</f>
        <v>1000000</v>
      </c>
      <c r="UFY1362" s="84">
        <f>SUM(UFY1359:UFY1360)</f>
        <v>0</v>
      </c>
      <c r="UFZ1362" s="84">
        <f>UFY1362/UFX1362</f>
        <v>0</v>
      </c>
      <c r="UGA1362" s="84">
        <f>UFX1362-UFY1362</f>
        <v>1000000</v>
      </c>
      <c r="UGB1362" s="84">
        <f>SUM(UGB1359:UGB1360)</f>
        <v>2000000</v>
      </c>
      <c r="UGC1362" s="84">
        <f>SUM(UGC1359:UGC1360)</f>
        <v>0</v>
      </c>
      <c r="UGD1362" s="84">
        <f>UGC1362/UGB1362</f>
        <v>0</v>
      </c>
      <c r="UGE1362" s="84">
        <f>UGB1362-UGC1362</f>
        <v>2000000</v>
      </c>
      <c r="UGF1362" s="84">
        <f>UGB1362+UFX1362</f>
        <v>3000000</v>
      </c>
      <c r="UGM1362" s="84" t="s">
        <v>5399</v>
      </c>
      <c r="UGN1362" s="84">
        <f>SUM(UGN1359:UGN1360)</f>
        <v>1000000</v>
      </c>
      <c r="UGO1362" s="84">
        <f>SUM(UGO1359:UGO1360)</f>
        <v>0</v>
      </c>
      <c r="UGP1362" s="84">
        <f>UGO1362/UGN1362</f>
        <v>0</v>
      </c>
      <c r="UGQ1362" s="84">
        <f>UGN1362-UGO1362</f>
        <v>1000000</v>
      </c>
      <c r="UGR1362" s="84">
        <f>SUM(UGR1359:UGR1360)</f>
        <v>2000000</v>
      </c>
      <c r="UGS1362" s="84">
        <f>SUM(UGS1359:UGS1360)</f>
        <v>0</v>
      </c>
      <c r="UGT1362" s="84">
        <f>UGS1362/UGR1362</f>
        <v>0</v>
      </c>
      <c r="UGU1362" s="84">
        <f>UGR1362-UGS1362</f>
        <v>2000000</v>
      </c>
      <c r="UGV1362" s="84">
        <f>UGR1362+UGN1362</f>
        <v>3000000</v>
      </c>
      <c r="UHC1362" s="84" t="s">
        <v>5399</v>
      </c>
      <c r="UHD1362" s="84">
        <f>SUM(UHD1359:UHD1360)</f>
        <v>1000000</v>
      </c>
      <c r="UHE1362" s="84">
        <f>SUM(UHE1359:UHE1360)</f>
        <v>0</v>
      </c>
      <c r="UHF1362" s="84">
        <f>UHE1362/UHD1362</f>
        <v>0</v>
      </c>
      <c r="UHG1362" s="84">
        <f>UHD1362-UHE1362</f>
        <v>1000000</v>
      </c>
      <c r="UHH1362" s="84">
        <f>SUM(UHH1359:UHH1360)</f>
        <v>2000000</v>
      </c>
      <c r="UHI1362" s="84">
        <f>SUM(UHI1359:UHI1360)</f>
        <v>0</v>
      </c>
      <c r="UHJ1362" s="84">
        <f>UHI1362/UHH1362</f>
        <v>0</v>
      </c>
      <c r="UHK1362" s="84">
        <f>UHH1362-UHI1362</f>
        <v>2000000</v>
      </c>
      <c r="UHL1362" s="84">
        <f>UHH1362+UHD1362</f>
        <v>3000000</v>
      </c>
      <c r="UHS1362" s="84" t="s">
        <v>5399</v>
      </c>
      <c r="UHT1362" s="84">
        <f>SUM(UHT1359:UHT1360)</f>
        <v>1000000</v>
      </c>
      <c r="UHU1362" s="84">
        <f>SUM(UHU1359:UHU1360)</f>
        <v>0</v>
      </c>
      <c r="UHV1362" s="84">
        <f>UHU1362/UHT1362</f>
        <v>0</v>
      </c>
      <c r="UHW1362" s="84">
        <f>UHT1362-UHU1362</f>
        <v>1000000</v>
      </c>
      <c r="UHX1362" s="84">
        <f>SUM(UHX1359:UHX1360)</f>
        <v>2000000</v>
      </c>
      <c r="UHY1362" s="84">
        <f>SUM(UHY1359:UHY1360)</f>
        <v>0</v>
      </c>
      <c r="UHZ1362" s="84">
        <f>UHY1362/UHX1362</f>
        <v>0</v>
      </c>
      <c r="UIA1362" s="84">
        <f>UHX1362-UHY1362</f>
        <v>2000000</v>
      </c>
      <c r="UIB1362" s="84">
        <f>UHX1362+UHT1362</f>
        <v>3000000</v>
      </c>
      <c r="UII1362" s="84" t="s">
        <v>5399</v>
      </c>
      <c r="UIJ1362" s="84">
        <f>SUM(UIJ1359:UIJ1360)</f>
        <v>1000000</v>
      </c>
      <c r="UIK1362" s="84">
        <f>SUM(UIK1359:UIK1360)</f>
        <v>0</v>
      </c>
      <c r="UIL1362" s="84">
        <f>UIK1362/UIJ1362</f>
        <v>0</v>
      </c>
      <c r="UIM1362" s="84">
        <f>UIJ1362-UIK1362</f>
        <v>1000000</v>
      </c>
      <c r="UIN1362" s="84">
        <f>SUM(UIN1359:UIN1360)</f>
        <v>2000000</v>
      </c>
      <c r="UIO1362" s="84">
        <f>SUM(UIO1359:UIO1360)</f>
        <v>0</v>
      </c>
      <c r="UIP1362" s="84">
        <f>UIO1362/UIN1362</f>
        <v>0</v>
      </c>
      <c r="UIQ1362" s="84">
        <f>UIN1362-UIO1362</f>
        <v>2000000</v>
      </c>
      <c r="UIR1362" s="84">
        <f>UIN1362+UIJ1362</f>
        <v>3000000</v>
      </c>
      <c r="UIY1362" s="84" t="s">
        <v>5399</v>
      </c>
      <c r="UIZ1362" s="84">
        <f>SUM(UIZ1359:UIZ1360)</f>
        <v>1000000</v>
      </c>
      <c r="UJA1362" s="84">
        <f>SUM(UJA1359:UJA1360)</f>
        <v>0</v>
      </c>
      <c r="UJB1362" s="84">
        <f>UJA1362/UIZ1362</f>
        <v>0</v>
      </c>
      <c r="UJC1362" s="84">
        <f>UIZ1362-UJA1362</f>
        <v>1000000</v>
      </c>
      <c r="UJD1362" s="84">
        <f>SUM(UJD1359:UJD1360)</f>
        <v>2000000</v>
      </c>
      <c r="UJE1362" s="84">
        <f>SUM(UJE1359:UJE1360)</f>
        <v>0</v>
      </c>
      <c r="UJF1362" s="84">
        <f>UJE1362/UJD1362</f>
        <v>0</v>
      </c>
      <c r="UJG1362" s="84">
        <f>UJD1362-UJE1362</f>
        <v>2000000</v>
      </c>
      <c r="UJH1362" s="84">
        <f>UJD1362+UIZ1362</f>
        <v>3000000</v>
      </c>
      <c r="UJO1362" s="84" t="s">
        <v>5399</v>
      </c>
      <c r="UJP1362" s="84">
        <f>SUM(UJP1359:UJP1360)</f>
        <v>1000000</v>
      </c>
      <c r="UJQ1362" s="84">
        <f>SUM(UJQ1359:UJQ1360)</f>
        <v>0</v>
      </c>
      <c r="UJR1362" s="84">
        <f>UJQ1362/UJP1362</f>
        <v>0</v>
      </c>
      <c r="UJS1362" s="84">
        <f>UJP1362-UJQ1362</f>
        <v>1000000</v>
      </c>
      <c r="UJT1362" s="84">
        <f>SUM(UJT1359:UJT1360)</f>
        <v>2000000</v>
      </c>
      <c r="UJU1362" s="84">
        <f>SUM(UJU1359:UJU1360)</f>
        <v>0</v>
      </c>
      <c r="UJV1362" s="84">
        <f>UJU1362/UJT1362</f>
        <v>0</v>
      </c>
      <c r="UJW1362" s="84">
        <f>UJT1362-UJU1362</f>
        <v>2000000</v>
      </c>
      <c r="UJX1362" s="84">
        <f>UJT1362+UJP1362</f>
        <v>3000000</v>
      </c>
      <c r="UKE1362" s="84" t="s">
        <v>5399</v>
      </c>
      <c r="UKF1362" s="84">
        <f>SUM(UKF1359:UKF1360)</f>
        <v>1000000</v>
      </c>
      <c r="UKG1362" s="84">
        <f>SUM(UKG1359:UKG1360)</f>
        <v>0</v>
      </c>
      <c r="UKH1362" s="84">
        <f>UKG1362/UKF1362</f>
        <v>0</v>
      </c>
      <c r="UKI1362" s="84">
        <f>UKF1362-UKG1362</f>
        <v>1000000</v>
      </c>
      <c r="UKJ1362" s="84">
        <f>SUM(UKJ1359:UKJ1360)</f>
        <v>2000000</v>
      </c>
      <c r="UKK1362" s="84">
        <f>SUM(UKK1359:UKK1360)</f>
        <v>0</v>
      </c>
      <c r="UKL1362" s="84">
        <f>UKK1362/UKJ1362</f>
        <v>0</v>
      </c>
      <c r="UKM1362" s="84">
        <f>UKJ1362-UKK1362</f>
        <v>2000000</v>
      </c>
      <c r="UKN1362" s="84">
        <f>UKJ1362+UKF1362</f>
        <v>3000000</v>
      </c>
      <c r="UKU1362" s="84" t="s">
        <v>5399</v>
      </c>
      <c r="UKV1362" s="84">
        <f>SUM(UKV1359:UKV1360)</f>
        <v>1000000</v>
      </c>
      <c r="UKW1362" s="84">
        <f>SUM(UKW1359:UKW1360)</f>
        <v>0</v>
      </c>
      <c r="UKX1362" s="84">
        <f>UKW1362/UKV1362</f>
        <v>0</v>
      </c>
      <c r="UKY1362" s="84">
        <f>UKV1362-UKW1362</f>
        <v>1000000</v>
      </c>
      <c r="UKZ1362" s="84">
        <f>SUM(UKZ1359:UKZ1360)</f>
        <v>2000000</v>
      </c>
      <c r="ULA1362" s="84">
        <f>SUM(ULA1359:ULA1360)</f>
        <v>0</v>
      </c>
      <c r="ULB1362" s="84">
        <f>ULA1362/UKZ1362</f>
        <v>0</v>
      </c>
      <c r="ULC1362" s="84">
        <f>UKZ1362-ULA1362</f>
        <v>2000000</v>
      </c>
      <c r="ULD1362" s="84">
        <f>UKZ1362+UKV1362</f>
        <v>3000000</v>
      </c>
      <c r="ULK1362" s="84" t="s">
        <v>5399</v>
      </c>
      <c r="ULL1362" s="84">
        <f>SUM(ULL1359:ULL1360)</f>
        <v>1000000</v>
      </c>
      <c r="ULM1362" s="84">
        <f>SUM(ULM1359:ULM1360)</f>
        <v>0</v>
      </c>
      <c r="ULN1362" s="84">
        <f>ULM1362/ULL1362</f>
        <v>0</v>
      </c>
      <c r="ULO1362" s="84">
        <f>ULL1362-ULM1362</f>
        <v>1000000</v>
      </c>
      <c r="ULP1362" s="84">
        <f>SUM(ULP1359:ULP1360)</f>
        <v>2000000</v>
      </c>
      <c r="ULQ1362" s="84">
        <f>SUM(ULQ1359:ULQ1360)</f>
        <v>0</v>
      </c>
      <c r="ULR1362" s="84">
        <f>ULQ1362/ULP1362</f>
        <v>0</v>
      </c>
      <c r="ULS1362" s="84">
        <f>ULP1362-ULQ1362</f>
        <v>2000000</v>
      </c>
      <c r="ULT1362" s="84">
        <f>ULP1362+ULL1362</f>
        <v>3000000</v>
      </c>
      <c r="UMA1362" s="84" t="s">
        <v>5399</v>
      </c>
      <c r="UMB1362" s="84">
        <f>SUM(UMB1359:UMB1360)</f>
        <v>1000000</v>
      </c>
      <c r="UMC1362" s="84">
        <f>SUM(UMC1359:UMC1360)</f>
        <v>0</v>
      </c>
      <c r="UMD1362" s="84">
        <f>UMC1362/UMB1362</f>
        <v>0</v>
      </c>
      <c r="UME1362" s="84">
        <f>UMB1362-UMC1362</f>
        <v>1000000</v>
      </c>
      <c r="UMF1362" s="84">
        <f>SUM(UMF1359:UMF1360)</f>
        <v>2000000</v>
      </c>
      <c r="UMG1362" s="84">
        <f>SUM(UMG1359:UMG1360)</f>
        <v>0</v>
      </c>
      <c r="UMH1362" s="84">
        <f>UMG1362/UMF1362</f>
        <v>0</v>
      </c>
      <c r="UMI1362" s="84">
        <f>UMF1362-UMG1362</f>
        <v>2000000</v>
      </c>
      <c r="UMJ1362" s="84">
        <f>UMF1362+UMB1362</f>
        <v>3000000</v>
      </c>
      <c r="UMQ1362" s="84" t="s">
        <v>5399</v>
      </c>
      <c r="UMR1362" s="84">
        <f>SUM(UMR1359:UMR1360)</f>
        <v>1000000</v>
      </c>
      <c r="UMS1362" s="84">
        <f>SUM(UMS1359:UMS1360)</f>
        <v>0</v>
      </c>
      <c r="UMT1362" s="84">
        <f>UMS1362/UMR1362</f>
        <v>0</v>
      </c>
      <c r="UMU1362" s="84">
        <f>UMR1362-UMS1362</f>
        <v>1000000</v>
      </c>
      <c r="UMV1362" s="84">
        <f>SUM(UMV1359:UMV1360)</f>
        <v>2000000</v>
      </c>
      <c r="UMW1362" s="84">
        <f>SUM(UMW1359:UMW1360)</f>
        <v>0</v>
      </c>
      <c r="UMX1362" s="84">
        <f>UMW1362/UMV1362</f>
        <v>0</v>
      </c>
      <c r="UMY1362" s="84">
        <f>UMV1362-UMW1362</f>
        <v>2000000</v>
      </c>
      <c r="UMZ1362" s="84">
        <f>UMV1362+UMR1362</f>
        <v>3000000</v>
      </c>
      <c r="UNG1362" s="84" t="s">
        <v>5399</v>
      </c>
      <c r="UNH1362" s="84">
        <f>SUM(UNH1359:UNH1360)</f>
        <v>1000000</v>
      </c>
      <c r="UNI1362" s="84">
        <f>SUM(UNI1359:UNI1360)</f>
        <v>0</v>
      </c>
      <c r="UNJ1362" s="84">
        <f>UNI1362/UNH1362</f>
        <v>0</v>
      </c>
      <c r="UNK1362" s="84">
        <f>UNH1362-UNI1362</f>
        <v>1000000</v>
      </c>
      <c r="UNL1362" s="84">
        <f>SUM(UNL1359:UNL1360)</f>
        <v>2000000</v>
      </c>
      <c r="UNM1362" s="84">
        <f>SUM(UNM1359:UNM1360)</f>
        <v>0</v>
      </c>
      <c r="UNN1362" s="84">
        <f>UNM1362/UNL1362</f>
        <v>0</v>
      </c>
      <c r="UNO1362" s="84">
        <f>UNL1362-UNM1362</f>
        <v>2000000</v>
      </c>
      <c r="UNP1362" s="84">
        <f>UNL1362+UNH1362</f>
        <v>3000000</v>
      </c>
      <c r="UNW1362" s="84" t="s">
        <v>5399</v>
      </c>
      <c r="UNX1362" s="84">
        <f>SUM(UNX1359:UNX1360)</f>
        <v>1000000</v>
      </c>
      <c r="UNY1362" s="84">
        <f>SUM(UNY1359:UNY1360)</f>
        <v>0</v>
      </c>
      <c r="UNZ1362" s="84">
        <f>UNY1362/UNX1362</f>
        <v>0</v>
      </c>
      <c r="UOA1362" s="84">
        <f>UNX1362-UNY1362</f>
        <v>1000000</v>
      </c>
      <c r="UOB1362" s="84">
        <f>SUM(UOB1359:UOB1360)</f>
        <v>2000000</v>
      </c>
      <c r="UOC1362" s="84">
        <f>SUM(UOC1359:UOC1360)</f>
        <v>0</v>
      </c>
      <c r="UOD1362" s="84">
        <f>UOC1362/UOB1362</f>
        <v>0</v>
      </c>
      <c r="UOE1362" s="84">
        <f>UOB1362-UOC1362</f>
        <v>2000000</v>
      </c>
      <c r="UOF1362" s="84">
        <f>UOB1362+UNX1362</f>
        <v>3000000</v>
      </c>
      <c r="UOM1362" s="84" t="s">
        <v>5399</v>
      </c>
      <c r="UON1362" s="84">
        <f>SUM(UON1359:UON1360)</f>
        <v>1000000</v>
      </c>
      <c r="UOO1362" s="84">
        <f>SUM(UOO1359:UOO1360)</f>
        <v>0</v>
      </c>
      <c r="UOP1362" s="84">
        <f>UOO1362/UON1362</f>
        <v>0</v>
      </c>
      <c r="UOQ1362" s="84">
        <f>UON1362-UOO1362</f>
        <v>1000000</v>
      </c>
      <c r="UOR1362" s="84">
        <f>SUM(UOR1359:UOR1360)</f>
        <v>2000000</v>
      </c>
      <c r="UOS1362" s="84">
        <f>SUM(UOS1359:UOS1360)</f>
        <v>0</v>
      </c>
      <c r="UOT1362" s="84">
        <f>UOS1362/UOR1362</f>
        <v>0</v>
      </c>
      <c r="UOU1362" s="84">
        <f>UOR1362-UOS1362</f>
        <v>2000000</v>
      </c>
      <c r="UOV1362" s="84">
        <f>UOR1362+UON1362</f>
        <v>3000000</v>
      </c>
      <c r="UPC1362" s="84" t="s">
        <v>5399</v>
      </c>
      <c r="UPD1362" s="84">
        <f>SUM(UPD1359:UPD1360)</f>
        <v>1000000</v>
      </c>
      <c r="UPE1362" s="84">
        <f>SUM(UPE1359:UPE1360)</f>
        <v>0</v>
      </c>
      <c r="UPF1362" s="84">
        <f>UPE1362/UPD1362</f>
        <v>0</v>
      </c>
      <c r="UPG1362" s="84">
        <f>UPD1362-UPE1362</f>
        <v>1000000</v>
      </c>
      <c r="UPH1362" s="84">
        <f>SUM(UPH1359:UPH1360)</f>
        <v>2000000</v>
      </c>
      <c r="UPI1362" s="84">
        <f>SUM(UPI1359:UPI1360)</f>
        <v>0</v>
      </c>
      <c r="UPJ1362" s="84">
        <f>UPI1362/UPH1362</f>
        <v>0</v>
      </c>
      <c r="UPK1362" s="84">
        <f>UPH1362-UPI1362</f>
        <v>2000000</v>
      </c>
      <c r="UPL1362" s="84">
        <f>UPH1362+UPD1362</f>
        <v>3000000</v>
      </c>
      <c r="UPS1362" s="84" t="s">
        <v>5399</v>
      </c>
      <c r="UPT1362" s="84">
        <f>SUM(UPT1359:UPT1360)</f>
        <v>1000000</v>
      </c>
      <c r="UPU1362" s="84">
        <f>SUM(UPU1359:UPU1360)</f>
        <v>0</v>
      </c>
      <c r="UPV1362" s="84">
        <f>UPU1362/UPT1362</f>
        <v>0</v>
      </c>
      <c r="UPW1362" s="84">
        <f>UPT1362-UPU1362</f>
        <v>1000000</v>
      </c>
      <c r="UPX1362" s="84">
        <f>SUM(UPX1359:UPX1360)</f>
        <v>2000000</v>
      </c>
      <c r="UPY1362" s="84">
        <f>SUM(UPY1359:UPY1360)</f>
        <v>0</v>
      </c>
      <c r="UPZ1362" s="84">
        <f>UPY1362/UPX1362</f>
        <v>0</v>
      </c>
      <c r="UQA1362" s="84">
        <f>UPX1362-UPY1362</f>
        <v>2000000</v>
      </c>
      <c r="UQB1362" s="84">
        <f>UPX1362+UPT1362</f>
        <v>3000000</v>
      </c>
      <c r="UQI1362" s="84" t="s">
        <v>5399</v>
      </c>
      <c r="UQJ1362" s="84">
        <f>SUM(UQJ1359:UQJ1360)</f>
        <v>1000000</v>
      </c>
      <c r="UQK1362" s="84">
        <f>SUM(UQK1359:UQK1360)</f>
        <v>0</v>
      </c>
      <c r="UQL1362" s="84">
        <f>UQK1362/UQJ1362</f>
        <v>0</v>
      </c>
      <c r="UQM1362" s="84">
        <f>UQJ1362-UQK1362</f>
        <v>1000000</v>
      </c>
      <c r="UQN1362" s="84">
        <f>SUM(UQN1359:UQN1360)</f>
        <v>2000000</v>
      </c>
      <c r="UQO1362" s="84">
        <f>SUM(UQO1359:UQO1360)</f>
        <v>0</v>
      </c>
      <c r="UQP1362" s="84">
        <f>UQO1362/UQN1362</f>
        <v>0</v>
      </c>
      <c r="UQQ1362" s="84">
        <f>UQN1362-UQO1362</f>
        <v>2000000</v>
      </c>
      <c r="UQR1362" s="84">
        <f>UQN1362+UQJ1362</f>
        <v>3000000</v>
      </c>
      <c r="UQY1362" s="84" t="s">
        <v>5399</v>
      </c>
      <c r="UQZ1362" s="84">
        <f>SUM(UQZ1359:UQZ1360)</f>
        <v>1000000</v>
      </c>
      <c r="URA1362" s="84">
        <f>SUM(URA1359:URA1360)</f>
        <v>0</v>
      </c>
      <c r="URB1362" s="84">
        <f>URA1362/UQZ1362</f>
        <v>0</v>
      </c>
      <c r="URC1362" s="84">
        <f>UQZ1362-URA1362</f>
        <v>1000000</v>
      </c>
      <c r="URD1362" s="84">
        <f>SUM(URD1359:URD1360)</f>
        <v>2000000</v>
      </c>
      <c r="URE1362" s="84">
        <f>SUM(URE1359:URE1360)</f>
        <v>0</v>
      </c>
      <c r="URF1362" s="84">
        <f>URE1362/URD1362</f>
        <v>0</v>
      </c>
      <c r="URG1362" s="84">
        <f>URD1362-URE1362</f>
        <v>2000000</v>
      </c>
      <c r="URH1362" s="84">
        <f>URD1362+UQZ1362</f>
        <v>3000000</v>
      </c>
      <c r="URO1362" s="84" t="s">
        <v>5399</v>
      </c>
      <c r="URP1362" s="84">
        <f>SUM(URP1359:URP1360)</f>
        <v>1000000</v>
      </c>
      <c r="URQ1362" s="84">
        <f>SUM(URQ1359:URQ1360)</f>
        <v>0</v>
      </c>
      <c r="URR1362" s="84">
        <f>URQ1362/URP1362</f>
        <v>0</v>
      </c>
      <c r="URS1362" s="84">
        <f>URP1362-URQ1362</f>
        <v>1000000</v>
      </c>
      <c r="URT1362" s="84">
        <f>SUM(URT1359:URT1360)</f>
        <v>2000000</v>
      </c>
      <c r="URU1362" s="84">
        <f>SUM(URU1359:URU1360)</f>
        <v>0</v>
      </c>
      <c r="URV1362" s="84">
        <f>URU1362/URT1362</f>
        <v>0</v>
      </c>
      <c r="URW1362" s="84">
        <f>URT1362-URU1362</f>
        <v>2000000</v>
      </c>
      <c r="URX1362" s="84">
        <f>URT1362+URP1362</f>
        <v>3000000</v>
      </c>
      <c r="USE1362" s="84" t="s">
        <v>5399</v>
      </c>
      <c r="USF1362" s="84">
        <f>SUM(USF1359:USF1360)</f>
        <v>1000000</v>
      </c>
      <c r="USG1362" s="84">
        <f>SUM(USG1359:USG1360)</f>
        <v>0</v>
      </c>
      <c r="USH1362" s="84">
        <f>USG1362/USF1362</f>
        <v>0</v>
      </c>
      <c r="USI1362" s="84">
        <f>USF1362-USG1362</f>
        <v>1000000</v>
      </c>
      <c r="USJ1362" s="84">
        <f>SUM(USJ1359:USJ1360)</f>
        <v>2000000</v>
      </c>
      <c r="USK1362" s="84">
        <f>SUM(USK1359:USK1360)</f>
        <v>0</v>
      </c>
      <c r="USL1362" s="84">
        <f>USK1362/USJ1362</f>
        <v>0</v>
      </c>
      <c r="USM1362" s="84">
        <f>USJ1362-USK1362</f>
        <v>2000000</v>
      </c>
      <c r="USN1362" s="84">
        <f>USJ1362+USF1362</f>
        <v>3000000</v>
      </c>
      <c r="USU1362" s="84" t="s">
        <v>5399</v>
      </c>
      <c r="USV1362" s="84">
        <f>SUM(USV1359:USV1360)</f>
        <v>1000000</v>
      </c>
      <c r="USW1362" s="84">
        <f>SUM(USW1359:USW1360)</f>
        <v>0</v>
      </c>
      <c r="USX1362" s="84">
        <f>USW1362/USV1362</f>
        <v>0</v>
      </c>
      <c r="USY1362" s="84">
        <f>USV1362-USW1362</f>
        <v>1000000</v>
      </c>
      <c r="USZ1362" s="84">
        <f>SUM(USZ1359:USZ1360)</f>
        <v>2000000</v>
      </c>
      <c r="UTA1362" s="84">
        <f>SUM(UTA1359:UTA1360)</f>
        <v>0</v>
      </c>
      <c r="UTB1362" s="84">
        <f>UTA1362/USZ1362</f>
        <v>0</v>
      </c>
      <c r="UTC1362" s="84">
        <f>USZ1362-UTA1362</f>
        <v>2000000</v>
      </c>
      <c r="UTD1362" s="84">
        <f>USZ1362+USV1362</f>
        <v>3000000</v>
      </c>
      <c r="UTK1362" s="84" t="s">
        <v>5399</v>
      </c>
      <c r="UTL1362" s="84">
        <f>SUM(UTL1359:UTL1360)</f>
        <v>1000000</v>
      </c>
      <c r="UTM1362" s="84">
        <f>SUM(UTM1359:UTM1360)</f>
        <v>0</v>
      </c>
      <c r="UTN1362" s="84">
        <f>UTM1362/UTL1362</f>
        <v>0</v>
      </c>
      <c r="UTO1362" s="84">
        <f>UTL1362-UTM1362</f>
        <v>1000000</v>
      </c>
      <c r="UTP1362" s="84">
        <f>SUM(UTP1359:UTP1360)</f>
        <v>2000000</v>
      </c>
      <c r="UTQ1362" s="84">
        <f>SUM(UTQ1359:UTQ1360)</f>
        <v>0</v>
      </c>
      <c r="UTR1362" s="84">
        <f>UTQ1362/UTP1362</f>
        <v>0</v>
      </c>
      <c r="UTS1362" s="84">
        <f>UTP1362-UTQ1362</f>
        <v>2000000</v>
      </c>
      <c r="UTT1362" s="84">
        <f>UTP1362+UTL1362</f>
        <v>3000000</v>
      </c>
      <c r="UUA1362" s="84" t="s">
        <v>5399</v>
      </c>
      <c r="UUB1362" s="84">
        <f>SUM(UUB1359:UUB1360)</f>
        <v>1000000</v>
      </c>
      <c r="UUC1362" s="84">
        <f>SUM(UUC1359:UUC1360)</f>
        <v>0</v>
      </c>
      <c r="UUD1362" s="84">
        <f>UUC1362/UUB1362</f>
        <v>0</v>
      </c>
      <c r="UUE1362" s="84">
        <f>UUB1362-UUC1362</f>
        <v>1000000</v>
      </c>
      <c r="UUF1362" s="84">
        <f>SUM(UUF1359:UUF1360)</f>
        <v>2000000</v>
      </c>
      <c r="UUG1362" s="84">
        <f>SUM(UUG1359:UUG1360)</f>
        <v>0</v>
      </c>
      <c r="UUH1362" s="84">
        <f>UUG1362/UUF1362</f>
        <v>0</v>
      </c>
      <c r="UUI1362" s="84">
        <f>UUF1362-UUG1362</f>
        <v>2000000</v>
      </c>
      <c r="UUJ1362" s="84">
        <f>UUF1362+UUB1362</f>
        <v>3000000</v>
      </c>
      <c r="UUQ1362" s="84" t="s">
        <v>5399</v>
      </c>
      <c r="UUR1362" s="84">
        <f>SUM(UUR1359:UUR1360)</f>
        <v>1000000</v>
      </c>
      <c r="UUS1362" s="84">
        <f>SUM(UUS1359:UUS1360)</f>
        <v>0</v>
      </c>
      <c r="UUT1362" s="84">
        <f>UUS1362/UUR1362</f>
        <v>0</v>
      </c>
      <c r="UUU1362" s="84">
        <f>UUR1362-UUS1362</f>
        <v>1000000</v>
      </c>
      <c r="UUV1362" s="84">
        <f>SUM(UUV1359:UUV1360)</f>
        <v>2000000</v>
      </c>
      <c r="UUW1362" s="84">
        <f>SUM(UUW1359:UUW1360)</f>
        <v>0</v>
      </c>
      <c r="UUX1362" s="84">
        <f>UUW1362/UUV1362</f>
        <v>0</v>
      </c>
      <c r="UUY1362" s="84">
        <f>UUV1362-UUW1362</f>
        <v>2000000</v>
      </c>
      <c r="UUZ1362" s="84">
        <f>UUV1362+UUR1362</f>
        <v>3000000</v>
      </c>
      <c r="UVG1362" s="84" t="s">
        <v>5399</v>
      </c>
      <c r="UVH1362" s="84">
        <f>SUM(UVH1359:UVH1360)</f>
        <v>1000000</v>
      </c>
      <c r="UVI1362" s="84">
        <f>SUM(UVI1359:UVI1360)</f>
        <v>0</v>
      </c>
      <c r="UVJ1362" s="84">
        <f>UVI1362/UVH1362</f>
        <v>0</v>
      </c>
      <c r="UVK1362" s="84">
        <f>UVH1362-UVI1362</f>
        <v>1000000</v>
      </c>
      <c r="UVL1362" s="84">
        <f>SUM(UVL1359:UVL1360)</f>
        <v>2000000</v>
      </c>
      <c r="UVM1362" s="84">
        <f>SUM(UVM1359:UVM1360)</f>
        <v>0</v>
      </c>
      <c r="UVN1362" s="84">
        <f>UVM1362/UVL1362</f>
        <v>0</v>
      </c>
      <c r="UVO1362" s="84">
        <f>UVL1362-UVM1362</f>
        <v>2000000</v>
      </c>
      <c r="UVP1362" s="84">
        <f>UVL1362+UVH1362</f>
        <v>3000000</v>
      </c>
      <c r="UVW1362" s="84" t="s">
        <v>5399</v>
      </c>
      <c r="UVX1362" s="84">
        <f>SUM(UVX1359:UVX1360)</f>
        <v>1000000</v>
      </c>
      <c r="UVY1362" s="84">
        <f>SUM(UVY1359:UVY1360)</f>
        <v>0</v>
      </c>
      <c r="UVZ1362" s="84">
        <f>UVY1362/UVX1362</f>
        <v>0</v>
      </c>
      <c r="UWA1362" s="84">
        <f>UVX1362-UVY1362</f>
        <v>1000000</v>
      </c>
      <c r="UWB1362" s="84">
        <f>SUM(UWB1359:UWB1360)</f>
        <v>2000000</v>
      </c>
      <c r="UWC1362" s="84">
        <f>SUM(UWC1359:UWC1360)</f>
        <v>0</v>
      </c>
      <c r="UWD1362" s="84">
        <f>UWC1362/UWB1362</f>
        <v>0</v>
      </c>
      <c r="UWE1362" s="84">
        <f>UWB1362-UWC1362</f>
        <v>2000000</v>
      </c>
      <c r="UWF1362" s="84">
        <f>UWB1362+UVX1362</f>
        <v>3000000</v>
      </c>
      <c r="UWM1362" s="84" t="s">
        <v>5399</v>
      </c>
      <c r="UWN1362" s="84">
        <f>SUM(UWN1359:UWN1360)</f>
        <v>1000000</v>
      </c>
      <c r="UWO1362" s="84">
        <f>SUM(UWO1359:UWO1360)</f>
        <v>0</v>
      </c>
      <c r="UWP1362" s="84">
        <f>UWO1362/UWN1362</f>
        <v>0</v>
      </c>
      <c r="UWQ1362" s="84">
        <f>UWN1362-UWO1362</f>
        <v>1000000</v>
      </c>
      <c r="UWR1362" s="84">
        <f>SUM(UWR1359:UWR1360)</f>
        <v>2000000</v>
      </c>
      <c r="UWS1362" s="84">
        <f>SUM(UWS1359:UWS1360)</f>
        <v>0</v>
      </c>
      <c r="UWT1362" s="84">
        <f>UWS1362/UWR1362</f>
        <v>0</v>
      </c>
      <c r="UWU1362" s="84">
        <f>UWR1362-UWS1362</f>
        <v>2000000</v>
      </c>
      <c r="UWV1362" s="84">
        <f>UWR1362+UWN1362</f>
        <v>3000000</v>
      </c>
      <c r="UXC1362" s="84" t="s">
        <v>5399</v>
      </c>
      <c r="UXD1362" s="84">
        <f>SUM(UXD1359:UXD1360)</f>
        <v>1000000</v>
      </c>
      <c r="UXE1362" s="84">
        <f>SUM(UXE1359:UXE1360)</f>
        <v>0</v>
      </c>
      <c r="UXF1362" s="84">
        <f>UXE1362/UXD1362</f>
        <v>0</v>
      </c>
      <c r="UXG1362" s="84">
        <f>UXD1362-UXE1362</f>
        <v>1000000</v>
      </c>
      <c r="UXH1362" s="84">
        <f>SUM(UXH1359:UXH1360)</f>
        <v>2000000</v>
      </c>
      <c r="UXI1362" s="84">
        <f>SUM(UXI1359:UXI1360)</f>
        <v>0</v>
      </c>
      <c r="UXJ1362" s="84">
        <f>UXI1362/UXH1362</f>
        <v>0</v>
      </c>
      <c r="UXK1362" s="84">
        <f>UXH1362-UXI1362</f>
        <v>2000000</v>
      </c>
      <c r="UXL1362" s="84">
        <f>UXH1362+UXD1362</f>
        <v>3000000</v>
      </c>
      <c r="UXS1362" s="84" t="s">
        <v>5399</v>
      </c>
      <c r="UXT1362" s="84">
        <f>SUM(UXT1359:UXT1360)</f>
        <v>1000000</v>
      </c>
      <c r="UXU1362" s="84">
        <f>SUM(UXU1359:UXU1360)</f>
        <v>0</v>
      </c>
      <c r="UXV1362" s="84">
        <f>UXU1362/UXT1362</f>
        <v>0</v>
      </c>
      <c r="UXW1362" s="84">
        <f>UXT1362-UXU1362</f>
        <v>1000000</v>
      </c>
      <c r="UXX1362" s="84">
        <f>SUM(UXX1359:UXX1360)</f>
        <v>2000000</v>
      </c>
      <c r="UXY1362" s="84">
        <f>SUM(UXY1359:UXY1360)</f>
        <v>0</v>
      </c>
      <c r="UXZ1362" s="84">
        <f>UXY1362/UXX1362</f>
        <v>0</v>
      </c>
      <c r="UYA1362" s="84">
        <f>UXX1362-UXY1362</f>
        <v>2000000</v>
      </c>
      <c r="UYB1362" s="84">
        <f>UXX1362+UXT1362</f>
        <v>3000000</v>
      </c>
      <c r="UYI1362" s="84" t="s">
        <v>5399</v>
      </c>
      <c r="UYJ1362" s="84">
        <f>SUM(UYJ1359:UYJ1360)</f>
        <v>1000000</v>
      </c>
      <c r="UYK1362" s="84">
        <f>SUM(UYK1359:UYK1360)</f>
        <v>0</v>
      </c>
      <c r="UYL1362" s="84">
        <f>UYK1362/UYJ1362</f>
        <v>0</v>
      </c>
      <c r="UYM1362" s="84">
        <f>UYJ1362-UYK1362</f>
        <v>1000000</v>
      </c>
      <c r="UYN1362" s="84">
        <f>SUM(UYN1359:UYN1360)</f>
        <v>2000000</v>
      </c>
      <c r="UYO1362" s="84">
        <f>SUM(UYO1359:UYO1360)</f>
        <v>0</v>
      </c>
      <c r="UYP1362" s="84">
        <f>UYO1362/UYN1362</f>
        <v>0</v>
      </c>
      <c r="UYQ1362" s="84">
        <f>UYN1362-UYO1362</f>
        <v>2000000</v>
      </c>
      <c r="UYR1362" s="84">
        <f>UYN1362+UYJ1362</f>
        <v>3000000</v>
      </c>
      <c r="UYY1362" s="84" t="s">
        <v>5399</v>
      </c>
      <c r="UYZ1362" s="84">
        <f>SUM(UYZ1359:UYZ1360)</f>
        <v>1000000</v>
      </c>
      <c r="UZA1362" s="84">
        <f>SUM(UZA1359:UZA1360)</f>
        <v>0</v>
      </c>
      <c r="UZB1362" s="84">
        <f>UZA1362/UYZ1362</f>
        <v>0</v>
      </c>
      <c r="UZC1362" s="84">
        <f>UYZ1362-UZA1362</f>
        <v>1000000</v>
      </c>
      <c r="UZD1362" s="84">
        <f>SUM(UZD1359:UZD1360)</f>
        <v>2000000</v>
      </c>
      <c r="UZE1362" s="84">
        <f>SUM(UZE1359:UZE1360)</f>
        <v>0</v>
      </c>
      <c r="UZF1362" s="84">
        <f>UZE1362/UZD1362</f>
        <v>0</v>
      </c>
      <c r="UZG1362" s="84">
        <f>UZD1362-UZE1362</f>
        <v>2000000</v>
      </c>
      <c r="UZH1362" s="84">
        <f>UZD1362+UYZ1362</f>
        <v>3000000</v>
      </c>
      <c r="UZO1362" s="84" t="s">
        <v>5399</v>
      </c>
      <c r="UZP1362" s="84">
        <f>SUM(UZP1359:UZP1360)</f>
        <v>1000000</v>
      </c>
      <c r="UZQ1362" s="84">
        <f>SUM(UZQ1359:UZQ1360)</f>
        <v>0</v>
      </c>
      <c r="UZR1362" s="84">
        <f>UZQ1362/UZP1362</f>
        <v>0</v>
      </c>
      <c r="UZS1362" s="84">
        <f>UZP1362-UZQ1362</f>
        <v>1000000</v>
      </c>
      <c r="UZT1362" s="84">
        <f>SUM(UZT1359:UZT1360)</f>
        <v>2000000</v>
      </c>
      <c r="UZU1362" s="84">
        <f>SUM(UZU1359:UZU1360)</f>
        <v>0</v>
      </c>
      <c r="UZV1362" s="84">
        <f>UZU1362/UZT1362</f>
        <v>0</v>
      </c>
      <c r="UZW1362" s="84">
        <f>UZT1362-UZU1362</f>
        <v>2000000</v>
      </c>
      <c r="UZX1362" s="84">
        <f>UZT1362+UZP1362</f>
        <v>3000000</v>
      </c>
      <c r="VAE1362" s="84" t="s">
        <v>5399</v>
      </c>
      <c r="VAF1362" s="84">
        <f>SUM(VAF1359:VAF1360)</f>
        <v>1000000</v>
      </c>
      <c r="VAG1362" s="84">
        <f>SUM(VAG1359:VAG1360)</f>
        <v>0</v>
      </c>
      <c r="VAH1362" s="84">
        <f>VAG1362/VAF1362</f>
        <v>0</v>
      </c>
      <c r="VAI1362" s="84">
        <f>VAF1362-VAG1362</f>
        <v>1000000</v>
      </c>
      <c r="VAJ1362" s="84">
        <f>SUM(VAJ1359:VAJ1360)</f>
        <v>2000000</v>
      </c>
      <c r="VAK1362" s="84">
        <f>SUM(VAK1359:VAK1360)</f>
        <v>0</v>
      </c>
      <c r="VAL1362" s="84">
        <f>VAK1362/VAJ1362</f>
        <v>0</v>
      </c>
      <c r="VAM1362" s="84">
        <f>VAJ1362-VAK1362</f>
        <v>2000000</v>
      </c>
      <c r="VAN1362" s="84">
        <f>VAJ1362+VAF1362</f>
        <v>3000000</v>
      </c>
      <c r="VAU1362" s="84" t="s">
        <v>5399</v>
      </c>
      <c r="VAV1362" s="84">
        <f>SUM(VAV1359:VAV1360)</f>
        <v>1000000</v>
      </c>
      <c r="VAW1362" s="84">
        <f>SUM(VAW1359:VAW1360)</f>
        <v>0</v>
      </c>
      <c r="VAX1362" s="84">
        <f>VAW1362/VAV1362</f>
        <v>0</v>
      </c>
      <c r="VAY1362" s="84">
        <f>VAV1362-VAW1362</f>
        <v>1000000</v>
      </c>
      <c r="VAZ1362" s="84">
        <f>SUM(VAZ1359:VAZ1360)</f>
        <v>2000000</v>
      </c>
      <c r="VBA1362" s="84">
        <f>SUM(VBA1359:VBA1360)</f>
        <v>0</v>
      </c>
      <c r="VBB1362" s="84">
        <f>VBA1362/VAZ1362</f>
        <v>0</v>
      </c>
      <c r="VBC1362" s="84">
        <f>VAZ1362-VBA1362</f>
        <v>2000000</v>
      </c>
      <c r="VBD1362" s="84">
        <f>VAZ1362+VAV1362</f>
        <v>3000000</v>
      </c>
      <c r="VBK1362" s="84" t="s">
        <v>5399</v>
      </c>
      <c r="VBL1362" s="84">
        <f>SUM(VBL1359:VBL1360)</f>
        <v>1000000</v>
      </c>
      <c r="VBM1362" s="84">
        <f>SUM(VBM1359:VBM1360)</f>
        <v>0</v>
      </c>
      <c r="VBN1362" s="84">
        <f>VBM1362/VBL1362</f>
        <v>0</v>
      </c>
      <c r="VBO1362" s="84">
        <f>VBL1362-VBM1362</f>
        <v>1000000</v>
      </c>
      <c r="VBP1362" s="84">
        <f>SUM(VBP1359:VBP1360)</f>
        <v>2000000</v>
      </c>
      <c r="VBQ1362" s="84">
        <f>SUM(VBQ1359:VBQ1360)</f>
        <v>0</v>
      </c>
      <c r="VBR1362" s="84">
        <f>VBQ1362/VBP1362</f>
        <v>0</v>
      </c>
      <c r="VBS1362" s="84">
        <f>VBP1362-VBQ1362</f>
        <v>2000000</v>
      </c>
      <c r="VBT1362" s="84">
        <f>VBP1362+VBL1362</f>
        <v>3000000</v>
      </c>
      <c r="VCA1362" s="84" t="s">
        <v>5399</v>
      </c>
      <c r="VCB1362" s="84">
        <f>SUM(VCB1359:VCB1360)</f>
        <v>1000000</v>
      </c>
      <c r="VCC1362" s="84">
        <f>SUM(VCC1359:VCC1360)</f>
        <v>0</v>
      </c>
      <c r="VCD1362" s="84">
        <f>VCC1362/VCB1362</f>
        <v>0</v>
      </c>
      <c r="VCE1362" s="84">
        <f>VCB1362-VCC1362</f>
        <v>1000000</v>
      </c>
      <c r="VCF1362" s="84">
        <f>SUM(VCF1359:VCF1360)</f>
        <v>2000000</v>
      </c>
      <c r="VCG1362" s="84">
        <f>SUM(VCG1359:VCG1360)</f>
        <v>0</v>
      </c>
      <c r="VCH1362" s="84">
        <f>VCG1362/VCF1362</f>
        <v>0</v>
      </c>
      <c r="VCI1362" s="84">
        <f>VCF1362-VCG1362</f>
        <v>2000000</v>
      </c>
      <c r="VCJ1362" s="84">
        <f>VCF1362+VCB1362</f>
        <v>3000000</v>
      </c>
      <c r="VCQ1362" s="84" t="s">
        <v>5399</v>
      </c>
      <c r="VCR1362" s="84">
        <f>SUM(VCR1359:VCR1360)</f>
        <v>1000000</v>
      </c>
      <c r="VCS1362" s="84">
        <f>SUM(VCS1359:VCS1360)</f>
        <v>0</v>
      </c>
      <c r="VCT1362" s="84">
        <f>VCS1362/VCR1362</f>
        <v>0</v>
      </c>
      <c r="VCU1362" s="84">
        <f>VCR1362-VCS1362</f>
        <v>1000000</v>
      </c>
      <c r="VCV1362" s="84">
        <f>SUM(VCV1359:VCV1360)</f>
        <v>2000000</v>
      </c>
      <c r="VCW1362" s="84">
        <f>SUM(VCW1359:VCW1360)</f>
        <v>0</v>
      </c>
      <c r="VCX1362" s="84">
        <f>VCW1362/VCV1362</f>
        <v>0</v>
      </c>
      <c r="VCY1362" s="84">
        <f>VCV1362-VCW1362</f>
        <v>2000000</v>
      </c>
      <c r="VCZ1362" s="84">
        <f>VCV1362+VCR1362</f>
        <v>3000000</v>
      </c>
      <c r="VDG1362" s="84" t="s">
        <v>5399</v>
      </c>
      <c r="VDH1362" s="84">
        <f>SUM(VDH1359:VDH1360)</f>
        <v>1000000</v>
      </c>
      <c r="VDI1362" s="84">
        <f>SUM(VDI1359:VDI1360)</f>
        <v>0</v>
      </c>
      <c r="VDJ1362" s="84">
        <f>VDI1362/VDH1362</f>
        <v>0</v>
      </c>
      <c r="VDK1362" s="84">
        <f>VDH1362-VDI1362</f>
        <v>1000000</v>
      </c>
      <c r="VDL1362" s="84">
        <f>SUM(VDL1359:VDL1360)</f>
        <v>2000000</v>
      </c>
      <c r="VDM1362" s="84">
        <f>SUM(VDM1359:VDM1360)</f>
        <v>0</v>
      </c>
      <c r="VDN1362" s="84">
        <f>VDM1362/VDL1362</f>
        <v>0</v>
      </c>
      <c r="VDO1362" s="84">
        <f>VDL1362-VDM1362</f>
        <v>2000000</v>
      </c>
      <c r="VDP1362" s="84">
        <f>VDL1362+VDH1362</f>
        <v>3000000</v>
      </c>
      <c r="VDW1362" s="84" t="s">
        <v>5399</v>
      </c>
      <c r="VDX1362" s="84">
        <f>SUM(VDX1359:VDX1360)</f>
        <v>1000000</v>
      </c>
      <c r="VDY1362" s="84">
        <f>SUM(VDY1359:VDY1360)</f>
        <v>0</v>
      </c>
      <c r="VDZ1362" s="84">
        <f>VDY1362/VDX1362</f>
        <v>0</v>
      </c>
      <c r="VEA1362" s="84">
        <f>VDX1362-VDY1362</f>
        <v>1000000</v>
      </c>
      <c r="VEB1362" s="84">
        <f>SUM(VEB1359:VEB1360)</f>
        <v>2000000</v>
      </c>
      <c r="VEC1362" s="84">
        <f>SUM(VEC1359:VEC1360)</f>
        <v>0</v>
      </c>
      <c r="VED1362" s="84">
        <f>VEC1362/VEB1362</f>
        <v>0</v>
      </c>
      <c r="VEE1362" s="84">
        <f>VEB1362-VEC1362</f>
        <v>2000000</v>
      </c>
      <c r="VEF1362" s="84">
        <f>VEB1362+VDX1362</f>
        <v>3000000</v>
      </c>
      <c r="VEM1362" s="84" t="s">
        <v>5399</v>
      </c>
      <c r="VEN1362" s="84">
        <f>SUM(VEN1359:VEN1360)</f>
        <v>1000000</v>
      </c>
      <c r="VEO1362" s="84">
        <f>SUM(VEO1359:VEO1360)</f>
        <v>0</v>
      </c>
      <c r="VEP1362" s="84">
        <f>VEO1362/VEN1362</f>
        <v>0</v>
      </c>
      <c r="VEQ1362" s="84">
        <f>VEN1362-VEO1362</f>
        <v>1000000</v>
      </c>
      <c r="VER1362" s="84">
        <f>SUM(VER1359:VER1360)</f>
        <v>2000000</v>
      </c>
      <c r="VES1362" s="84">
        <f>SUM(VES1359:VES1360)</f>
        <v>0</v>
      </c>
      <c r="VET1362" s="84">
        <f>VES1362/VER1362</f>
        <v>0</v>
      </c>
      <c r="VEU1362" s="84">
        <f>VER1362-VES1362</f>
        <v>2000000</v>
      </c>
      <c r="VEV1362" s="84">
        <f>VER1362+VEN1362</f>
        <v>3000000</v>
      </c>
      <c r="VFC1362" s="84" t="s">
        <v>5399</v>
      </c>
      <c r="VFD1362" s="84">
        <f>SUM(VFD1359:VFD1360)</f>
        <v>1000000</v>
      </c>
      <c r="VFE1362" s="84">
        <f>SUM(VFE1359:VFE1360)</f>
        <v>0</v>
      </c>
      <c r="VFF1362" s="84">
        <f>VFE1362/VFD1362</f>
        <v>0</v>
      </c>
      <c r="VFG1362" s="84">
        <f>VFD1362-VFE1362</f>
        <v>1000000</v>
      </c>
      <c r="VFH1362" s="84">
        <f>SUM(VFH1359:VFH1360)</f>
        <v>2000000</v>
      </c>
      <c r="VFI1362" s="84">
        <f>SUM(VFI1359:VFI1360)</f>
        <v>0</v>
      </c>
      <c r="VFJ1362" s="84">
        <f>VFI1362/VFH1362</f>
        <v>0</v>
      </c>
      <c r="VFK1362" s="84">
        <f>VFH1362-VFI1362</f>
        <v>2000000</v>
      </c>
      <c r="VFL1362" s="84">
        <f>VFH1362+VFD1362</f>
        <v>3000000</v>
      </c>
      <c r="VFS1362" s="84" t="s">
        <v>5399</v>
      </c>
      <c r="VFT1362" s="84">
        <f>SUM(VFT1359:VFT1360)</f>
        <v>1000000</v>
      </c>
      <c r="VFU1362" s="84">
        <f>SUM(VFU1359:VFU1360)</f>
        <v>0</v>
      </c>
      <c r="VFV1362" s="84">
        <f>VFU1362/VFT1362</f>
        <v>0</v>
      </c>
      <c r="VFW1362" s="84">
        <f>VFT1362-VFU1362</f>
        <v>1000000</v>
      </c>
      <c r="VFX1362" s="84">
        <f>SUM(VFX1359:VFX1360)</f>
        <v>2000000</v>
      </c>
      <c r="VFY1362" s="84">
        <f>SUM(VFY1359:VFY1360)</f>
        <v>0</v>
      </c>
      <c r="VFZ1362" s="84">
        <f>VFY1362/VFX1362</f>
        <v>0</v>
      </c>
      <c r="VGA1362" s="84">
        <f>VFX1362-VFY1362</f>
        <v>2000000</v>
      </c>
      <c r="VGB1362" s="84">
        <f>VFX1362+VFT1362</f>
        <v>3000000</v>
      </c>
      <c r="VGI1362" s="84" t="s">
        <v>5399</v>
      </c>
      <c r="VGJ1362" s="84">
        <f>SUM(VGJ1359:VGJ1360)</f>
        <v>1000000</v>
      </c>
      <c r="VGK1362" s="84">
        <f>SUM(VGK1359:VGK1360)</f>
        <v>0</v>
      </c>
      <c r="VGL1362" s="84">
        <f>VGK1362/VGJ1362</f>
        <v>0</v>
      </c>
      <c r="VGM1362" s="84">
        <f>VGJ1362-VGK1362</f>
        <v>1000000</v>
      </c>
      <c r="VGN1362" s="84">
        <f>SUM(VGN1359:VGN1360)</f>
        <v>2000000</v>
      </c>
      <c r="VGO1362" s="84">
        <f>SUM(VGO1359:VGO1360)</f>
        <v>0</v>
      </c>
      <c r="VGP1362" s="84">
        <f>VGO1362/VGN1362</f>
        <v>0</v>
      </c>
      <c r="VGQ1362" s="84">
        <f>VGN1362-VGO1362</f>
        <v>2000000</v>
      </c>
      <c r="VGR1362" s="84">
        <f>VGN1362+VGJ1362</f>
        <v>3000000</v>
      </c>
      <c r="VGY1362" s="84" t="s">
        <v>5399</v>
      </c>
      <c r="VGZ1362" s="84">
        <f>SUM(VGZ1359:VGZ1360)</f>
        <v>1000000</v>
      </c>
      <c r="VHA1362" s="84">
        <f>SUM(VHA1359:VHA1360)</f>
        <v>0</v>
      </c>
      <c r="VHB1362" s="84">
        <f>VHA1362/VGZ1362</f>
        <v>0</v>
      </c>
      <c r="VHC1362" s="84">
        <f>VGZ1362-VHA1362</f>
        <v>1000000</v>
      </c>
      <c r="VHD1362" s="84">
        <f>SUM(VHD1359:VHD1360)</f>
        <v>2000000</v>
      </c>
      <c r="VHE1362" s="84">
        <f>SUM(VHE1359:VHE1360)</f>
        <v>0</v>
      </c>
      <c r="VHF1362" s="84">
        <f>VHE1362/VHD1362</f>
        <v>0</v>
      </c>
      <c r="VHG1362" s="84">
        <f>VHD1362-VHE1362</f>
        <v>2000000</v>
      </c>
      <c r="VHH1362" s="84">
        <f>VHD1362+VGZ1362</f>
        <v>3000000</v>
      </c>
      <c r="VHO1362" s="84" t="s">
        <v>5399</v>
      </c>
      <c r="VHP1362" s="84">
        <f>SUM(VHP1359:VHP1360)</f>
        <v>1000000</v>
      </c>
      <c r="VHQ1362" s="84">
        <f>SUM(VHQ1359:VHQ1360)</f>
        <v>0</v>
      </c>
      <c r="VHR1362" s="84">
        <f>VHQ1362/VHP1362</f>
        <v>0</v>
      </c>
      <c r="VHS1362" s="84">
        <f>VHP1362-VHQ1362</f>
        <v>1000000</v>
      </c>
      <c r="VHT1362" s="84">
        <f>SUM(VHT1359:VHT1360)</f>
        <v>2000000</v>
      </c>
      <c r="VHU1362" s="84">
        <f>SUM(VHU1359:VHU1360)</f>
        <v>0</v>
      </c>
      <c r="VHV1362" s="84">
        <f>VHU1362/VHT1362</f>
        <v>0</v>
      </c>
      <c r="VHW1362" s="84">
        <f>VHT1362-VHU1362</f>
        <v>2000000</v>
      </c>
      <c r="VHX1362" s="84">
        <f>VHT1362+VHP1362</f>
        <v>3000000</v>
      </c>
      <c r="VIE1362" s="84" t="s">
        <v>5399</v>
      </c>
      <c r="VIF1362" s="84">
        <f>SUM(VIF1359:VIF1360)</f>
        <v>1000000</v>
      </c>
      <c r="VIG1362" s="84">
        <f>SUM(VIG1359:VIG1360)</f>
        <v>0</v>
      </c>
      <c r="VIH1362" s="84">
        <f>VIG1362/VIF1362</f>
        <v>0</v>
      </c>
      <c r="VII1362" s="84">
        <f>VIF1362-VIG1362</f>
        <v>1000000</v>
      </c>
      <c r="VIJ1362" s="84">
        <f>SUM(VIJ1359:VIJ1360)</f>
        <v>2000000</v>
      </c>
      <c r="VIK1362" s="84">
        <f>SUM(VIK1359:VIK1360)</f>
        <v>0</v>
      </c>
      <c r="VIL1362" s="84">
        <f>VIK1362/VIJ1362</f>
        <v>0</v>
      </c>
      <c r="VIM1362" s="84">
        <f>VIJ1362-VIK1362</f>
        <v>2000000</v>
      </c>
      <c r="VIN1362" s="84">
        <f>VIJ1362+VIF1362</f>
        <v>3000000</v>
      </c>
      <c r="VIU1362" s="84" t="s">
        <v>5399</v>
      </c>
      <c r="VIV1362" s="84">
        <f>SUM(VIV1359:VIV1360)</f>
        <v>1000000</v>
      </c>
      <c r="VIW1362" s="84">
        <f>SUM(VIW1359:VIW1360)</f>
        <v>0</v>
      </c>
      <c r="VIX1362" s="84">
        <f>VIW1362/VIV1362</f>
        <v>0</v>
      </c>
      <c r="VIY1362" s="84">
        <f>VIV1362-VIW1362</f>
        <v>1000000</v>
      </c>
      <c r="VIZ1362" s="84">
        <f>SUM(VIZ1359:VIZ1360)</f>
        <v>2000000</v>
      </c>
      <c r="VJA1362" s="84">
        <f>SUM(VJA1359:VJA1360)</f>
        <v>0</v>
      </c>
      <c r="VJB1362" s="84">
        <f>VJA1362/VIZ1362</f>
        <v>0</v>
      </c>
      <c r="VJC1362" s="84">
        <f>VIZ1362-VJA1362</f>
        <v>2000000</v>
      </c>
      <c r="VJD1362" s="84">
        <f>VIZ1362+VIV1362</f>
        <v>3000000</v>
      </c>
      <c r="VJK1362" s="84" t="s">
        <v>5399</v>
      </c>
      <c r="VJL1362" s="84">
        <f>SUM(VJL1359:VJL1360)</f>
        <v>1000000</v>
      </c>
      <c r="VJM1362" s="84">
        <f>SUM(VJM1359:VJM1360)</f>
        <v>0</v>
      </c>
      <c r="VJN1362" s="84">
        <f>VJM1362/VJL1362</f>
        <v>0</v>
      </c>
      <c r="VJO1362" s="84">
        <f>VJL1362-VJM1362</f>
        <v>1000000</v>
      </c>
      <c r="VJP1362" s="84">
        <f>SUM(VJP1359:VJP1360)</f>
        <v>2000000</v>
      </c>
      <c r="VJQ1362" s="84">
        <f>SUM(VJQ1359:VJQ1360)</f>
        <v>0</v>
      </c>
      <c r="VJR1362" s="84">
        <f>VJQ1362/VJP1362</f>
        <v>0</v>
      </c>
      <c r="VJS1362" s="84">
        <f>VJP1362-VJQ1362</f>
        <v>2000000</v>
      </c>
      <c r="VJT1362" s="84">
        <f>VJP1362+VJL1362</f>
        <v>3000000</v>
      </c>
      <c r="VKA1362" s="84" t="s">
        <v>5399</v>
      </c>
      <c r="VKB1362" s="84">
        <f>SUM(VKB1359:VKB1360)</f>
        <v>1000000</v>
      </c>
      <c r="VKC1362" s="84">
        <f>SUM(VKC1359:VKC1360)</f>
        <v>0</v>
      </c>
      <c r="VKD1362" s="84">
        <f>VKC1362/VKB1362</f>
        <v>0</v>
      </c>
      <c r="VKE1362" s="84">
        <f>VKB1362-VKC1362</f>
        <v>1000000</v>
      </c>
      <c r="VKF1362" s="84">
        <f>SUM(VKF1359:VKF1360)</f>
        <v>2000000</v>
      </c>
      <c r="VKG1362" s="84">
        <f>SUM(VKG1359:VKG1360)</f>
        <v>0</v>
      </c>
      <c r="VKH1362" s="84">
        <f>VKG1362/VKF1362</f>
        <v>0</v>
      </c>
      <c r="VKI1362" s="84">
        <f>VKF1362-VKG1362</f>
        <v>2000000</v>
      </c>
      <c r="VKJ1362" s="84">
        <f>VKF1362+VKB1362</f>
        <v>3000000</v>
      </c>
      <c r="VKQ1362" s="84" t="s">
        <v>5399</v>
      </c>
      <c r="VKR1362" s="84">
        <f>SUM(VKR1359:VKR1360)</f>
        <v>1000000</v>
      </c>
      <c r="VKS1362" s="84">
        <f>SUM(VKS1359:VKS1360)</f>
        <v>0</v>
      </c>
      <c r="VKT1362" s="84">
        <f>VKS1362/VKR1362</f>
        <v>0</v>
      </c>
      <c r="VKU1362" s="84">
        <f>VKR1362-VKS1362</f>
        <v>1000000</v>
      </c>
      <c r="VKV1362" s="84">
        <f>SUM(VKV1359:VKV1360)</f>
        <v>2000000</v>
      </c>
      <c r="VKW1362" s="84">
        <f>SUM(VKW1359:VKW1360)</f>
        <v>0</v>
      </c>
      <c r="VKX1362" s="84">
        <f>VKW1362/VKV1362</f>
        <v>0</v>
      </c>
      <c r="VKY1362" s="84">
        <f>VKV1362-VKW1362</f>
        <v>2000000</v>
      </c>
      <c r="VKZ1362" s="84">
        <f>VKV1362+VKR1362</f>
        <v>3000000</v>
      </c>
      <c r="VLG1362" s="84" t="s">
        <v>5399</v>
      </c>
      <c r="VLH1362" s="84">
        <f>SUM(VLH1359:VLH1360)</f>
        <v>1000000</v>
      </c>
      <c r="VLI1362" s="84">
        <f>SUM(VLI1359:VLI1360)</f>
        <v>0</v>
      </c>
      <c r="VLJ1362" s="84">
        <f>VLI1362/VLH1362</f>
        <v>0</v>
      </c>
      <c r="VLK1362" s="84">
        <f>VLH1362-VLI1362</f>
        <v>1000000</v>
      </c>
      <c r="VLL1362" s="84">
        <f>SUM(VLL1359:VLL1360)</f>
        <v>2000000</v>
      </c>
      <c r="VLM1362" s="84">
        <f>SUM(VLM1359:VLM1360)</f>
        <v>0</v>
      </c>
      <c r="VLN1362" s="84">
        <f>VLM1362/VLL1362</f>
        <v>0</v>
      </c>
      <c r="VLO1362" s="84">
        <f>VLL1362-VLM1362</f>
        <v>2000000</v>
      </c>
      <c r="VLP1362" s="84">
        <f>VLL1362+VLH1362</f>
        <v>3000000</v>
      </c>
      <c r="VLW1362" s="84" t="s">
        <v>5399</v>
      </c>
      <c r="VLX1362" s="84">
        <f>SUM(VLX1359:VLX1360)</f>
        <v>1000000</v>
      </c>
      <c r="VLY1362" s="84">
        <f>SUM(VLY1359:VLY1360)</f>
        <v>0</v>
      </c>
      <c r="VLZ1362" s="84">
        <f>VLY1362/VLX1362</f>
        <v>0</v>
      </c>
      <c r="VMA1362" s="84">
        <f>VLX1362-VLY1362</f>
        <v>1000000</v>
      </c>
      <c r="VMB1362" s="84">
        <f>SUM(VMB1359:VMB1360)</f>
        <v>2000000</v>
      </c>
      <c r="VMC1362" s="84">
        <f>SUM(VMC1359:VMC1360)</f>
        <v>0</v>
      </c>
      <c r="VMD1362" s="84">
        <f>VMC1362/VMB1362</f>
        <v>0</v>
      </c>
      <c r="VME1362" s="84">
        <f>VMB1362-VMC1362</f>
        <v>2000000</v>
      </c>
      <c r="VMF1362" s="84">
        <f>VMB1362+VLX1362</f>
        <v>3000000</v>
      </c>
      <c r="VMM1362" s="84" t="s">
        <v>5399</v>
      </c>
      <c r="VMN1362" s="84">
        <f>SUM(VMN1359:VMN1360)</f>
        <v>1000000</v>
      </c>
      <c r="VMO1362" s="84">
        <f>SUM(VMO1359:VMO1360)</f>
        <v>0</v>
      </c>
      <c r="VMP1362" s="84">
        <f>VMO1362/VMN1362</f>
        <v>0</v>
      </c>
      <c r="VMQ1362" s="84">
        <f>VMN1362-VMO1362</f>
        <v>1000000</v>
      </c>
      <c r="VMR1362" s="84">
        <f>SUM(VMR1359:VMR1360)</f>
        <v>2000000</v>
      </c>
      <c r="VMS1362" s="84">
        <f>SUM(VMS1359:VMS1360)</f>
        <v>0</v>
      </c>
      <c r="VMT1362" s="84">
        <f>VMS1362/VMR1362</f>
        <v>0</v>
      </c>
      <c r="VMU1362" s="84">
        <f>VMR1362-VMS1362</f>
        <v>2000000</v>
      </c>
      <c r="VMV1362" s="84">
        <f>VMR1362+VMN1362</f>
        <v>3000000</v>
      </c>
      <c r="VNC1362" s="84" t="s">
        <v>5399</v>
      </c>
      <c r="VND1362" s="84">
        <f>SUM(VND1359:VND1360)</f>
        <v>1000000</v>
      </c>
      <c r="VNE1362" s="84">
        <f>SUM(VNE1359:VNE1360)</f>
        <v>0</v>
      </c>
      <c r="VNF1362" s="84">
        <f>VNE1362/VND1362</f>
        <v>0</v>
      </c>
      <c r="VNG1362" s="84">
        <f>VND1362-VNE1362</f>
        <v>1000000</v>
      </c>
      <c r="VNH1362" s="84">
        <f>SUM(VNH1359:VNH1360)</f>
        <v>2000000</v>
      </c>
      <c r="VNI1362" s="84">
        <f>SUM(VNI1359:VNI1360)</f>
        <v>0</v>
      </c>
      <c r="VNJ1362" s="84">
        <f>VNI1362/VNH1362</f>
        <v>0</v>
      </c>
      <c r="VNK1362" s="84">
        <f>VNH1362-VNI1362</f>
        <v>2000000</v>
      </c>
      <c r="VNL1362" s="84">
        <f>VNH1362+VND1362</f>
        <v>3000000</v>
      </c>
      <c r="VNS1362" s="84" t="s">
        <v>5399</v>
      </c>
      <c r="VNT1362" s="84">
        <f>SUM(VNT1359:VNT1360)</f>
        <v>1000000</v>
      </c>
      <c r="VNU1362" s="84">
        <f>SUM(VNU1359:VNU1360)</f>
        <v>0</v>
      </c>
      <c r="VNV1362" s="84">
        <f>VNU1362/VNT1362</f>
        <v>0</v>
      </c>
      <c r="VNW1362" s="84">
        <f>VNT1362-VNU1362</f>
        <v>1000000</v>
      </c>
      <c r="VNX1362" s="84">
        <f>SUM(VNX1359:VNX1360)</f>
        <v>2000000</v>
      </c>
      <c r="VNY1362" s="84">
        <f>SUM(VNY1359:VNY1360)</f>
        <v>0</v>
      </c>
      <c r="VNZ1362" s="84">
        <f>VNY1362/VNX1362</f>
        <v>0</v>
      </c>
      <c r="VOA1362" s="84">
        <f>VNX1362-VNY1362</f>
        <v>2000000</v>
      </c>
      <c r="VOB1362" s="84">
        <f>VNX1362+VNT1362</f>
        <v>3000000</v>
      </c>
      <c r="VOI1362" s="84" t="s">
        <v>5399</v>
      </c>
      <c r="VOJ1362" s="84">
        <f>SUM(VOJ1359:VOJ1360)</f>
        <v>1000000</v>
      </c>
      <c r="VOK1362" s="84">
        <f>SUM(VOK1359:VOK1360)</f>
        <v>0</v>
      </c>
      <c r="VOL1362" s="84">
        <f>VOK1362/VOJ1362</f>
        <v>0</v>
      </c>
      <c r="VOM1362" s="84">
        <f>VOJ1362-VOK1362</f>
        <v>1000000</v>
      </c>
      <c r="VON1362" s="84">
        <f>SUM(VON1359:VON1360)</f>
        <v>2000000</v>
      </c>
      <c r="VOO1362" s="84">
        <f>SUM(VOO1359:VOO1360)</f>
        <v>0</v>
      </c>
      <c r="VOP1362" s="84">
        <f>VOO1362/VON1362</f>
        <v>0</v>
      </c>
      <c r="VOQ1362" s="84">
        <f>VON1362-VOO1362</f>
        <v>2000000</v>
      </c>
      <c r="VOR1362" s="84">
        <f>VON1362+VOJ1362</f>
        <v>3000000</v>
      </c>
      <c r="VOY1362" s="84" t="s">
        <v>5399</v>
      </c>
      <c r="VOZ1362" s="84">
        <f>SUM(VOZ1359:VOZ1360)</f>
        <v>1000000</v>
      </c>
      <c r="VPA1362" s="84">
        <f>SUM(VPA1359:VPA1360)</f>
        <v>0</v>
      </c>
      <c r="VPB1362" s="84">
        <f>VPA1362/VOZ1362</f>
        <v>0</v>
      </c>
      <c r="VPC1362" s="84">
        <f>VOZ1362-VPA1362</f>
        <v>1000000</v>
      </c>
      <c r="VPD1362" s="84">
        <f>SUM(VPD1359:VPD1360)</f>
        <v>2000000</v>
      </c>
      <c r="VPE1362" s="84">
        <f>SUM(VPE1359:VPE1360)</f>
        <v>0</v>
      </c>
      <c r="VPF1362" s="84">
        <f>VPE1362/VPD1362</f>
        <v>0</v>
      </c>
      <c r="VPG1362" s="84">
        <f>VPD1362-VPE1362</f>
        <v>2000000</v>
      </c>
      <c r="VPH1362" s="84">
        <f>VPD1362+VOZ1362</f>
        <v>3000000</v>
      </c>
      <c r="VPO1362" s="84" t="s">
        <v>5399</v>
      </c>
      <c r="VPP1362" s="84">
        <f>SUM(VPP1359:VPP1360)</f>
        <v>1000000</v>
      </c>
      <c r="VPQ1362" s="84">
        <f>SUM(VPQ1359:VPQ1360)</f>
        <v>0</v>
      </c>
      <c r="VPR1362" s="84">
        <f>VPQ1362/VPP1362</f>
        <v>0</v>
      </c>
      <c r="VPS1362" s="84">
        <f>VPP1362-VPQ1362</f>
        <v>1000000</v>
      </c>
      <c r="VPT1362" s="84">
        <f>SUM(VPT1359:VPT1360)</f>
        <v>2000000</v>
      </c>
      <c r="VPU1362" s="84">
        <f>SUM(VPU1359:VPU1360)</f>
        <v>0</v>
      </c>
      <c r="VPV1362" s="84">
        <f>VPU1362/VPT1362</f>
        <v>0</v>
      </c>
      <c r="VPW1362" s="84">
        <f>VPT1362-VPU1362</f>
        <v>2000000</v>
      </c>
      <c r="VPX1362" s="84">
        <f>VPT1362+VPP1362</f>
        <v>3000000</v>
      </c>
      <c r="VQE1362" s="84" t="s">
        <v>5399</v>
      </c>
      <c r="VQF1362" s="84">
        <f>SUM(VQF1359:VQF1360)</f>
        <v>1000000</v>
      </c>
      <c r="VQG1362" s="84">
        <f>SUM(VQG1359:VQG1360)</f>
        <v>0</v>
      </c>
      <c r="VQH1362" s="84">
        <f>VQG1362/VQF1362</f>
        <v>0</v>
      </c>
      <c r="VQI1362" s="84">
        <f>VQF1362-VQG1362</f>
        <v>1000000</v>
      </c>
      <c r="VQJ1362" s="84">
        <f>SUM(VQJ1359:VQJ1360)</f>
        <v>2000000</v>
      </c>
      <c r="VQK1362" s="84">
        <f>SUM(VQK1359:VQK1360)</f>
        <v>0</v>
      </c>
      <c r="VQL1362" s="84">
        <f>VQK1362/VQJ1362</f>
        <v>0</v>
      </c>
      <c r="VQM1362" s="84">
        <f>VQJ1362-VQK1362</f>
        <v>2000000</v>
      </c>
      <c r="VQN1362" s="84">
        <f>VQJ1362+VQF1362</f>
        <v>3000000</v>
      </c>
      <c r="VQU1362" s="84" t="s">
        <v>5399</v>
      </c>
      <c r="VQV1362" s="84">
        <f>SUM(VQV1359:VQV1360)</f>
        <v>1000000</v>
      </c>
      <c r="VQW1362" s="84">
        <f>SUM(VQW1359:VQW1360)</f>
        <v>0</v>
      </c>
      <c r="VQX1362" s="84">
        <f>VQW1362/VQV1362</f>
        <v>0</v>
      </c>
      <c r="VQY1362" s="84">
        <f>VQV1362-VQW1362</f>
        <v>1000000</v>
      </c>
      <c r="VQZ1362" s="84">
        <f>SUM(VQZ1359:VQZ1360)</f>
        <v>2000000</v>
      </c>
      <c r="VRA1362" s="84">
        <f>SUM(VRA1359:VRA1360)</f>
        <v>0</v>
      </c>
      <c r="VRB1362" s="84">
        <f>VRA1362/VQZ1362</f>
        <v>0</v>
      </c>
      <c r="VRC1362" s="84">
        <f>VQZ1362-VRA1362</f>
        <v>2000000</v>
      </c>
      <c r="VRD1362" s="84">
        <f>VQZ1362+VQV1362</f>
        <v>3000000</v>
      </c>
      <c r="VRK1362" s="84" t="s">
        <v>5399</v>
      </c>
      <c r="VRL1362" s="84">
        <f>SUM(VRL1359:VRL1360)</f>
        <v>1000000</v>
      </c>
      <c r="VRM1362" s="84">
        <f>SUM(VRM1359:VRM1360)</f>
        <v>0</v>
      </c>
      <c r="VRN1362" s="84">
        <f>VRM1362/VRL1362</f>
        <v>0</v>
      </c>
      <c r="VRO1362" s="84">
        <f>VRL1362-VRM1362</f>
        <v>1000000</v>
      </c>
      <c r="VRP1362" s="84">
        <f>SUM(VRP1359:VRP1360)</f>
        <v>2000000</v>
      </c>
      <c r="VRQ1362" s="84">
        <f>SUM(VRQ1359:VRQ1360)</f>
        <v>0</v>
      </c>
      <c r="VRR1362" s="84">
        <f>VRQ1362/VRP1362</f>
        <v>0</v>
      </c>
      <c r="VRS1362" s="84">
        <f>VRP1362-VRQ1362</f>
        <v>2000000</v>
      </c>
      <c r="VRT1362" s="84">
        <f>VRP1362+VRL1362</f>
        <v>3000000</v>
      </c>
      <c r="VSA1362" s="84" t="s">
        <v>5399</v>
      </c>
      <c r="VSB1362" s="84">
        <f>SUM(VSB1359:VSB1360)</f>
        <v>1000000</v>
      </c>
      <c r="VSC1362" s="84">
        <f>SUM(VSC1359:VSC1360)</f>
        <v>0</v>
      </c>
      <c r="VSD1362" s="84">
        <f>VSC1362/VSB1362</f>
        <v>0</v>
      </c>
      <c r="VSE1362" s="84">
        <f>VSB1362-VSC1362</f>
        <v>1000000</v>
      </c>
      <c r="VSF1362" s="84">
        <f>SUM(VSF1359:VSF1360)</f>
        <v>2000000</v>
      </c>
      <c r="VSG1362" s="84">
        <f>SUM(VSG1359:VSG1360)</f>
        <v>0</v>
      </c>
      <c r="VSH1362" s="84">
        <f>VSG1362/VSF1362</f>
        <v>0</v>
      </c>
      <c r="VSI1362" s="84">
        <f>VSF1362-VSG1362</f>
        <v>2000000</v>
      </c>
      <c r="VSJ1362" s="84">
        <f>VSF1362+VSB1362</f>
        <v>3000000</v>
      </c>
      <c r="VSQ1362" s="84" t="s">
        <v>5399</v>
      </c>
      <c r="VSR1362" s="84">
        <f>SUM(VSR1359:VSR1360)</f>
        <v>1000000</v>
      </c>
      <c r="VSS1362" s="84">
        <f>SUM(VSS1359:VSS1360)</f>
        <v>0</v>
      </c>
      <c r="VST1362" s="84">
        <f>VSS1362/VSR1362</f>
        <v>0</v>
      </c>
      <c r="VSU1362" s="84">
        <f>VSR1362-VSS1362</f>
        <v>1000000</v>
      </c>
      <c r="VSV1362" s="84">
        <f>SUM(VSV1359:VSV1360)</f>
        <v>2000000</v>
      </c>
      <c r="VSW1362" s="84">
        <f>SUM(VSW1359:VSW1360)</f>
        <v>0</v>
      </c>
      <c r="VSX1362" s="84">
        <f>VSW1362/VSV1362</f>
        <v>0</v>
      </c>
      <c r="VSY1362" s="84">
        <f>VSV1362-VSW1362</f>
        <v>2000000</v>
      </c>
      <c r="VSZ1362" s="84">
        <f>VSV1362+VSR1362</f>
        <v>3000000</v>
      </c>
      <c r="VTG1362" s="84" t="s">
        <v>5399</v>
      </c>
      <c r="VTH1362" s="84">
        <f>SUM(VTH1359:VTH1360)</f>
        <v>1000000</v>
      </c>
      <c r="VTI1362" s="84">
        <f>SUM(VTI1359:VTI1360)</f>
        <v>0</v>
      </c>
      <c r="VTJ1362" s="84">
        <f>VTI1362/VTH1362</f>
        <v>0</v>
      </c>
      <c r="VTK1362" s="84">
        <f>VTH1362-VTI1362</f>
        <v>1000000</v>
      </c>
      <c r="VTL1362" s="84">
        <f>SUM(VTL1359:VTL1360)</f>
        <v>2000000</v>
      </c>
      <c r="VTM1362" s="84">
        <f>SUM(VTM1359:VTM1360)</f>
        <v>0</v>
      </c>
      <c r="VTN1362" s="84">
        <f>VTM1362/VTL1362</f>
        <v>0</v>
      </c>
      <c r="VTO1362" s="84">
        <f>VTL1362-VTM1362</f>
        <v>2000000</v>
      </c>
      <c r="VTP1362" s="84">
        <f>VTL1362+VTH1362</f>
        <v>3000000</v>
      </c>
      <c r="VTW1362" s="84" t="s">
        <v>5399</v>
      </c>
      <c r="VTX1362" s="84">
        <f>SUM(VTX1359:VTX1360)</f>
        <v>1000000</v>
      </c>
      <c r="VTY1362" s="84">
        <f>SUM(VTY1359:VTY1360)</f>
        <v>0</v>
      </c>
      <c r="VTZ1362" s="84">
        <f>VTY1362/VTX1362</f>
        <v>0</v>
      </c>
      <c r="VUA1362" s="84">
        <f>VTX1362-VTY1362</f>
        <v>1000000</v>
      </c>
      <c r="VUB1362" s="84">
        <f>SUM(VUB1359:VUB1360)</f>
        <v>2000000</v>
      </c>
      <c r="VUC1362" s="84">
        <f>SUM(VUC1359:VUC1360)</f>
        <v>0</v>
      </c>
      <c r="VUD1362" s="84">
        <f>VUC1362/VUB1362</f>
        <v>0</v>
      </c>
      <c r="VUE1362" s="84">
        <f>VUB1362-VUC1362</f>
        <v>2000000</v>
      </c>
      <c r="VUF1362" s="84">
        <f>VUB1362+VTX1362</f>
        <v>3000000</v>
      </c>
      <c r="VUM1362" s="84" t="s">
        <v>5399</v>
      </c>
      <c r="VUN1362" s="84">
        <f>SUM(VUN1359:VUN1360)</f>
        <v>1000000</v>
      </c>
      <c r="VUO1362" s="84">
        <f>SUM(VUO1359:VUO1360)</f>
        <v>0</v>
      </c>
      <c r="VUP1362" s="84">
        <f>VUO1362/VUN1362</f>
        <v>0</v>
      </c>
      <c r="VUQ1362" s="84">
        <f>VUN1362-VUO1362</f>
        <v>1000000</v>
      </c>
      <c r="VUR1362" s="84">
        <f>SUM(VUR1359:VUR1360)</f>
        <v>2000000</v>
      </c>
      <c r="VUS1362" s="84">
        <f>SUM(VUS1359:VUS1360)</f>
        <v>0</v>
      </c>
      <c r="VUT1362" s="84">
        <f>VUS1362/VUR1362</f>
        <v>0</v>
      </c>
      <c r="VUU1362" s="84">
        <f>VUR1362-VUS1362</f>
        <v>2000000</v>
      </c>
      <c r="VUV1362" s="84">
        <f>VUR1362+VUN1362</f>
        <v>3000000</v>
      </c>
      <c r="VVC1362" s="84" t="s">
        <v>5399</v>
      </c>
      <c r="VVD1362" s="84">
        <f>SUM(VVD1359:VVD1360)</f>
        <v>1000000</v>
      </c>
      <c r="VVE1362" s="84">
        <f>SUM(VVE1359:VVE1360)</f>
        <v>0</v>
      </c>
      <c r="VVF1362" s="84">
        <f>VVE1362/VVD1362</f>
        <v>0</v>
      </c>
      <c r="VVG1362" s="84">
        <f>VVD1362-VVE1362</f>
        <v>1000000</v>
      </c>
      <c r="VVH1362" s="84">
        <f>SUM(VVH1359:VVH1360)</f>
        <v>2000000</v>
      </c>
      <c r="VVI1362" s="84">
        <f>SUM(VVI1359:VVI1360)</f>
        <v>0</v>
      </c>
      <c r="VVJ1362" s="84">
        <f>VVI1362/VVH1362</f>
        <v>0</v>
      </c>
      <c r="VVK1362" s="84">
        <f>VVH1362-VVI1362</f>
        <v>2000000</v>
      </c>
      <c r="VVL1362" s="84">
        <f>VVH1362+VVD1362</f>
        <v>3000000</v>
      </c>
      <c r="VVS1362" s="84" t="s">
        <v>5399</v>
      </c>
      <c r="VVT1362" s="84">
        <f>SUM(VVT1359:VVT1360)</f>
        <v>1000000</v>
      </c>
      <c r="VVU1362" s="84">
        <f>SUM(VVU1359:VVU1360)</f>
        <v>0</v>
      </c>
      <c r="VVV1362" s="84">
        <f>VVU1362/VVT1362</f>
        <v>0</v>
      </c>
      <c r="VVW1362" s="84">
        <f>VVT1362-VVU1362</f>
        <v>1000000</v>
      </c>
      <c r="VVX1362" s="84">
        <f>SUM(VVX1359:VVX1360)</f>
        <v>2000000</v>
      </c>
      <c r="VVY1362" s="84">
        <f>SUM(VVY1359:VVY1360)</f>
        <v>0</v>
      </c>
      <c r="VVZ1362" s="84">
        <f>VVY1362/VVX1362</f>
        <v>0</v>
      </c>
      <c r="VWA1362" s="84">
        <f>VVX1362-VVY1362</f>
        <v>2000000</v>
      </c>
      <c r="VWB1362" s="84">
        <f>VVX1362+VVT1362</f>
        <v>3000000</v>
      </c>
      <c r="VWI1362" s="84" t="s">
        <v>5399</v>
      </c>
      <c r="VWJ1362" s="84">
        <f>SUM(VWJ1359:VWJ1360)</f>
        <v>1000000</v>
      </c>
      <c r="VWK1362" s="84">
        <f>SUM(VWK1359:VWK1360)</f>
        <v>0</v>
      </c>
      <c r="VWL1362" s="84">
        <f>VWK1362/VWJ1362</f>
        <v>0</v>
      </c>
      <c r="VWM1362" s="84">
        <f>VWJ1362-VWK1362</f>
        <v>1000000</v>
      </c>
      <c r="VWN1362" s="84">
        <f>SUM(VWN1359:VWN1360)</f>
        <v>2000000</v>
      </c>
      <c r="VWO1362" s="84">
        <f>SUM(VWO1359:VWO1360)</f>
        <v>0</v>
      </c>
      <c r="VWP1362" s="84">
        <f>VWO1362/VWN1362</f>
        <v>0</v>
      </c>
      <c r="VWQ1362" s="84">
        <f>VWN1362-VWO1362</f>
        <v>2000000</v>
      </c>
      <c r="VWR1362" s="84">
        <f>VWN1362+VWJ1362</f>
        <v>3000000</v>
      </c>
      <c r="VWY1362" s="84" t="s">
        <v>5399</v>
      </c>
      <c r="VWZ1362" s="84">
        <f>SUM(VWZ1359:VWZ1360)</f>
        <v>1000000</v>
      </c>
      <c r="VXA1362" s="84">
        <f>SUM(VXA1359:VXA1360)</f>
        <v>0</v>
      </c>
      <c r="VXB1362" s="84">
        <f>VXA1362/VWZ1362</f>
        <v>0</v>
      </c>
      <c r="VXC1362" s="84">
        <f>VWZ1362-VXA1362</f>
        <v>1000000</v>
      </c>
      <c r="VXD1362" s="84">
        <f>SUM(VXD1359:VXD1360)</f>
        <v>2000000</v>
      </c>
      <c r="VXE1362" s="84">
        <f>SUM(VXE1359:VXE1360)</f>
        <v>0</v>
      </c>
      <c r="VXF1362" s="84">
        <f>VXE1362/VXD1362</f>
        <v>0</v>
      </c>
      <c r="VXG1362" s="84">
        <f>VXD1362-VXE1362</f>
        <v>2000000</v>
      </c>
      <c r="VXH1362" s="84">
        <f>VXD1362+VWZ1362</f>
        <v>3000000</v>
      </c>
      <c r="VXO1362" s="84" t="s">
        <v>5399</v>
      </c>
      <c r="VXP1362" s="84">
        <f>SUM(VXP1359:VXP1360)</f>
        <v>1000000</v>
      </c>
      <c r="VXQ1362" s="84">
        <f>SUM(VXQ1359:VXQ1360)</f>
        <v>0</v>
      </c>
      <c r="VXR1362" s="84">
        <f>VXQ1362/VXP1362</f>
        <v>0</v>
      </c>
      <c r="VXS1362" s="84">
        <f>VXP1362-VXQ1362</f>
        <v>1000000</v>
      </c>
      <c r="VXT1362" s="84">
        <f>SUM(VXT1359:VXT1360)</f>
        <v>2000000</v>
      </c>
      <c r="VXU1362" s="84">
        <f>SUM(VXU1359:VXU1360)</f>
        <v>0</v>
      </c>
      <c r="VXV1362" s="84">
        <f>VXU1362/VXT1362</f>
        <v>0</v>
      </c>
      <c r="VXW1362" s="84">
        <f>VXT1362-VXU1362</f>
        <v>2000000</v>
      </c>
      <c r="VXX1362" s="84">
        <f>VXT1362+VXP1362</f>
        <v>3000000</v>
      </c>
      <c r="VYE1362" s="84" t="s">
        <v>5399</v>
      </c>
      <c r="VYF1362" s="84">
        <f>SUM(VYF1359:VYF1360)</f>
        <v>1000000</v>
      </c>
      <c r="VYG1362" s="84">
        <f>SUM(VYG1359:VYG1360)</f>
        <v>0</v>
      </c>
      <c r="VYH1362" s="84">
        <f>VYG1362/VYF1362</f>
        <v>0</v>
      </c>
      <c r="VYI1362" s="84">
        <f>VYF1362-VYG1362</f>
        <v>1000000</v>
      </c>
      <c r="VYJ1362" s="84">
        <f>SUM(VYJ1359:VYJ1360)</f>
        <v>2000000</v>
      </c>
      <c r="VYK1362" s="84">
        <f>SUM(VYK1359:VYK1360)</f>
        <v>0</v>
      </c>
      <c r="VYL1362" s="84">
        <f>VYK1362/VYJ1362</f>
        <v>0</v>
      </c>
      <c r="VYM1362" s="84">
        <f>VYJ1362-VYK1362</f>
        <v>2000000</v>
      </c>
      <c r="VYN1362" s="84">
        <f>VYJ1362+VYF1362</f>
        <v>3000000</v>
      </c>
      <c r="VYU1362" s="84" t="s">
        <v>5399</v>
      </c>
      <c r="VYV1362" s="84">
        <f>SUM(VYV1359:VYV1360)</f>
        <v>1000000</v>
      </c>
      <c r="VYW1362" s="84">
        <f>SUM(VYW1359:VYW1360)</f>
        <v>0</v>
      </c>
      <c r="VYX1362" s="84">
        <f>VYW1362/VYV1362</f>
        <v>0</v>
      </c>
      <c r="VYY1362" s="84">
        <f>VYV1362-VYW1362</f>
        <v>1000000</v>
      </c>
      <c r="VYZ1362" s="84">
        <f>SUM(VYZ1359:VYZ1360)</f>
        <v>2000000</v>
      </c>
      <c r="VZA1362" s="84">
        <f>SUM(VZA1359:VZA1360)</f>
        <v>0</v>
      </c>
      <c r="VZB1362" s="84">
        <f>VZA1362/VYZ1362</f>
        <v>0</v>
      </c>
      <c r="VZC1362" s="84">
        <f>VYZ1362-VZA1362</f>
        <v>2000000</v>
      </c>
      <c r="VZD1362" s="84">
        <f>VYZ1362+VYV1362</f>
        <v>3000000</v>
      </c>
      <c r="VZK1362" s="84" t="s">
        <v>5399</v>
      </c>
      <c r="VZL1362" s="84">
        <f>SUM(VZL1359:VZL1360)</f>
        <v>1000000</v>
      </c>
      <c r="VZM1362" s="84">
        <f>SUM(VZM1359:VZM1360)</f>
        <v>0</v>
      </c>
      <c r="VZN1362" s="84">
        <f>VZM1362/VZL1362</f>
        <v>0</v>
      </c>
      <c r="VZO1362" s="84">
        <f>VZL1362-VZM1362</f>
        <v>1000000</v>
      </c>
      <c r="VZP1362" s="84">
        <f>SUM(VZP1359:VZP1360)</f>
        <v>2000000</v>
      </c>
      <c r="VZQ1362" s="84">
        <f>SUM(VZQ1359:VZQ1360)</f>
        <v>0</v>
      </c>
      <c r="VZR1362" s="84">
        <f>VZQ1362/VZP1362</f>
        <v>0</v>
      </c>
      <c r="VZS1362" s="84">
        <f>VZP1362-VZQ1362</f>
        <v>2000000</v>
      </c>
      <c r="VZT1362" s="84">
        <f>VZP1362+VZL1362</f>
        <v>3000000</v>
      </c>
      <c r="WAA1362" s="84" t="s">
        <v>5399</v>
      </c>
      <c r="WAB1362" s="84">
        <f>SUM(WAB1359:WAB1360)</f>
        <v>1000000</v>
      </c>
      <c r="WAC1362" s="84">
        <f>SUM(WAC1359:WAC1360)</f>
        <v>0</v>
      </c>
      <c r="WAD1362" s="84">
        <f>WAC1362/WAB1362</f>
        <v>0</v>
      </c>
      <c r="WAE1362" s="84">
        <f>WAB1362-WAC1362</f>
        <v>1000000</v>
      </c>
      <c r="WAF1362" s="84">
        <f>SUM(WAF1359:WAF1360)</f>
        <v>2000000</v>
      </c>
      <c r="WAG1362" s="84">
        <f>SUM(WAG1359:WAG1360)</f>
        <v>0</v>
      </c>
      <c r="WAH1362" s="84">
        <f>WAG1362/WAF1362</f>
        <v>0</v>
      </c>
      <c r="WAI1362" s="84">
        <f>WAF1362-WAG1362</f>
        <v>2000000</v>
      </c>
      <c r="WAJ1362" s="84">
        <f>WAF1362+WAB1362</f>
        <v>3000000</v>
      </c>
      <c r="WAQ1362" s="84" t="s">
        <v>5399</v>
      </c>
      <c r="WAR1362" s="84">
        <f>SUM(WAR1359:WAR1360)</f>
        <v>1000000</v>
      </c>
      <c r="WAS1362" s="84">
        <f>SUM(WAS1359:WAS1360)</f>
        <v>0</v>
      </c>
      <c r="WAT1362" s="84">
        <f>WAS1362/WAR1362</f>
        <v>0</v>
      </c>
      <c r="WAU1362" s="84">
        <f>WAR1362-WAS1362</f>
        <v>1000000</v>
      </c>
      <c r="WAV1362" s="84">
        <f>SUM(WAV1359:WAV1360)</f>
        <v>2000000</v>
      </c>
      <c r="WAW1362" s="84">
        <f>SUM(WAW1359:WAW1360)</f>
        <v>0</v>
      </c>
      <c r="WAX1362" s="84">
        <f>WAW1362/WAV1362</f>
        <v>0</v>
      </c>
      <c r="WAY1362" s="84">
        <f>WAV1362-WAW1362</f>
        <v>2000000</v>
      </c>
      <c r="WAZ1362" s="84">
        <f>WAV1362+WAR1362</f>
        <v>3000000</v>
      </c>
      <c r="WBG1362" s="84" t="s">
        <v>5399</v>
      </c>
      <c r="WBH1362" s="84">
        <f>SUM(WBH1359:WBH1360)</f>
        <v>1000000</v>
      </c>
      <c r="WBI1362" s="84">
        <f>SUM(WBI1359:WBI1360)</f>
        <v>0</v>
      </c>
      <c r="WBJ1362" s="84">
        <f>WBI1362/WBH1362</f>
        <v>0</v>
      </c>
      <c r="WBK1362" s="84">
        <f>WBH1362-WBI1362</f>
        <v>1000000</v>
      </c>
      <c r="WBL1362" s="84">
        <f>SUM(WBL1359:WBL1360)</f>
        <v>2000000</v>
      </c>
      <c r="WBM1362" s="84">
        <f>SUM(WBM1359:WBM1360)</f>
        <v>0</v>
      </c>
      <c r="WBN1362" s="84">
        <f>WBM1362/WBL1362</f>
        <v>0</v>
      </c>
      <c r="WBO1362" s="84">
        <f>WBL1362-WBM1362</f>
        <v>2000000</v>
      </c>
      <c r="WBP1362" s="84">
        <f>WBL1362+WBH1362</f>
        <v>3000000</v>
      </c>
      <c r="WBW1362" s="84" t="s">
        <v>5399</v>
      </c>
      <c r="WBX1362" s="84">
        <f>SUM(WBX1359:WBX1360)</f>
        <v>1000000</v>
      </c>
      <c r="WBY1362" s="84">
        <f>SUM(WBY1359:WBY1360)</f>
        <v>0</v>
      </c>
      <c r="WBZ1362" s="84">
        <f>WBY1362/WBX1362</f>
        <v>0</v>
      </c>
      <c r="WCA1362" s="84">
        <f>WBX1362-WBY1362</f>
        <v>1000000</v>
      </c>
      <c r="WCB1362" s="84">
        <f>SUM(WCB1359:WCB1360)</f>
        <v>2000000</v>
      </c>
      <c r="WCC1362" s="84">
        <f>SUM(WCC1359:WCC1360)</f>
        <v>0</v>
      </c>
      <c r="WCD1362" s="84">
        <f>WCC1362/WCB1362</f>
        <v>0</v>
      </c>
      <c r="WCE1362" s="84">
        <f>WCB1362-WCC1362</f>
        <v>2000000</v>
      </c>
      <c r="WCF1362" s="84">
        <f>WCB1362+WBX1362</f>
        <v>3000000</v>
      </c>
      <c r="WCM1362" s="84" t="s">
        <v>5399</v>
      </c>
      <c r="WCN1362" s="84">
        <f>SUM(WCN1359:WCN1360)</f>
        <v>1000000</v>
      </c>
      <c r="WCO1362" s="84">
        <f>SUM(WCO1359:WCO1360)</f>
        <v>0</v>
      </c>
      <c r="WCP1362" s="84">
        <f>WCO1362/WCN1362</f>
        <v>0</v>
      </c>
      <c r="WCQ1362" s="84">
        <f>WCN1362-WCO1362</f>
        <v>1000000</v>
      </c>
      <c r="WCR1362" s="84">
        <f>SUM(WCR1359:WCR1360)</f>
        <v>2000000</v>
      </c>
      <c r="WCS1362" s="84">
        <f>SUM(WCS1359:WCS1360)</f>
        <v>0</v>
      </c>
      <c r="WCT1362" s="84">
        <f>WCS1362/WCR1362</f>
        <v>0</v>
      </c>
      <c r="WCU1362" s="84">
        <f>WCR1362-WCS1362</f>
        <v>2000000</v>
      </c>
      <c r="WCV1362" s="84">
        <f>WCR1362+WCN1362</f>
        <v>3000000</v>
      </c>
      <c r="WDC1362" s="84" t="s">
        <v>5399</v>
      </c>
      <c r="WDD1362" s="84">
        <f>SUM(WDD1359:WDD1360)</f>
        <v>1000000</v>
      </c>
      <c r="WDE1362" s="84">
        <f>SUM(WDE1359:WDE1360)</f>
        <v>0</v>
      </c>
      <c r="WDF1362" s="84">
        <f>WDE1362/WDD1362</f>
        <v>0</v>
      </c>
      <c r="WDG1362" s="84">
        <f>WDD1362-WDE1362</f>
        <v>1000000</v>
      </c>
      <c r="WDH1362" s="84">
        <f>SUM(WDH1359:WDH1360)</f>
        <v>2000000</v>
      </c>
      <c r="WDI1362" s="84">
        <f>SUM(WDI1359:WDI1360)</f>
        <v>0</v>
      </c>
      <c r="WDJ1362" s="84">
        <f>WDI1362/WDH1362</f>
        <v>0</v>
      </c>
      <c r="WDK1362" s="84">
        <f>WDH1362-WDI1362</f>
        <v>2000000</v>
      </c>
      <c r="WDL1362" s="84">
        <f>WDH1362+WDD1362</f>
        <v>3000000</v>
      </c>
      <c r="WDS1362" s="84" t="s">
        <v>5399</v>
      </c>
      <c r="WDT1362" s="84">
        <f>SUM(WDT1359:WDT1360)</f>
        <v>1000000</v>
      </c>
      <c r="WDU1362" s="84">
        <f>SUM(WDU1359:WDU1360)</f>
        <v>0</v>
      </c>
      <c r="WDV1362" s="84">
        <f>WDU1362/WDT1362</f>
        <v>0</v>
      </c>
      <c r="WDW1362" s="84">
        <f>WDT1362-WDU1362</f>
        <v>1000000</v>
      </c>
      <c r="WDX1362" s="84">
        <f>SUM(WDX1359:WDX1360)</f>
        <v>2000000</v>
      </c>
      <c r="WDY1362" s="84">
        <f>SUM(WDY1359:WDY1360)</f>
        <v>0</v>
      </c>
      <c r="WDZ1362" s="84">
        <f>WDY1362/WDX1362</f>
        <v>0</v>
      </c>
      <c r="WEA1362" s="84">
        <f>WDX1362-WDY1362</f>
        <v>2000000</v>
      </c>
      <c r="WEB1362" s="84">
        <f>WDX1362+WDT1362</f>
        <v>3000000</v>
      </c>
      <c r="WEI1362" s="84" t="s">
        <v>5399</v>
      </c>
      <c r="WEJ1362" s="84">
        <f>SUM(WEJ1359:WEJ1360)</f>
        <v>1000000</v>
      </c>
      <c r="WEK1362" s="84">
        <f>SUM(WEK1359:WEK1360)</f>
        <v>0</v>
      </c>
      <c r="WEL1362" s="84">
        <f>WEK1362/WEJ1362</f>
        <v>0</v>
      </c>
      <c r="WEM1362" s="84">
        <f>WEJ1362-WEK1362</f>
        <v>1000000</v>
      </c>
      <c r="WEN1362" s="84">
        <f>SUM(WEN1359:WEN1360)</f>
        <v>2000000</v>
      </c>
      <c r="WEO1362" s="84">
        <f>SUM(WEO1359:WEO1360)</f>
        <v>0</v>
      </c>
      <c r="WEP1362" s="84">
        <f>WEO1362/WEN1362</f>
        <v>0</v>
      </c>
      <c r="WEQ1362" s="84">
        <f>WEN1362-WEO1362</f>
        <v>2000000</v>
      </c>
      <c r="WER1362" s="84">
        <f>WEN1362+WEJ1362</f>
        <v>3000000</v>
      </c>
      <c r="WEY1362" s="84" t="s">
        <v>5399</v>
      </c>
      <c r="WEZ1362" s="84">
        <f>SUM(WEZ1359:WEZ1360)</f>
        <v>1000000</v>
      </c>
      <c r="WFA1362" s="84">
        <f>SUM(WFA1359:WFA1360)</f>
        <v>0</v>
      </c>
      <c r="WFB1362" s="84">
        <f>WFA1362/WEZ1362</f>
        <v>0</v>
      </c>
      <c r="WFC1362" s="84">
        <f>WEZ1362-WFA1362</f>
        <v>1000000</v>
      </c>
      <c r="WFD1362" s="84">
        <f>SUM(WFD1359:WFD1360)</f>
        <v>2000000</v>
      </c>
      <c r="WFE1362" s="84">
        <f>SUM(WFE1359:WFE1360)</f>
        <v>0</v>
      </c>
      <c r="WFF1362" s="84">
        <f>WFE1362/WFD1362</f>
        <v>0</v>
      </c>
      <c r="WFG1362" s="84">
        <f>WFD1362-WFE1362</f>
        <v>2000000</v>
      </c>
      <c r="WFH1362" s="84">
        <f>WFD1362+WEZ1362</f>
        <v>3000000</v>
      </c>
      <c r="WFO1362" s="84" t="s">
        <v>5399</v>
      </c>
      <c r="WFP1362" s="84">
        <f>SUM(WFP1359:WFP1360)</f>
        <v>1000000</v>
      </c>
      <c r="WFQ1362" s="84">
        <f>SUM(WFQ1359:WFQ1360)</f>
        <v>0</v>
      </c>
      <c r="WFR1362" s="84">
        <f>WFQ1362/WFP1362</f>
        <v>0</v>
      </c>
      <c r="WFS1362" s="84">
        <f>WFP1362-WFQ1362</f>
        <v>1000000</v>
      </c>
      <c r="WFT1362" s="84">
        <f>SUM(WFT1359:WFT1360)</f>
        <v>2000000</v>
      </c>
      <c r="WFU1362" s="84">
        <f>SUM(WFU1359:WFU1360)</f>
        <v>0</v>
      </c>
      <c r="WFV1362" s="84">
        <f>WFU1362/WFT1362</f>
        <v>0</v>
      </c>
      <c r="WFW1362" s="84">
        <f>WFT1362-WFU1362</f>
        <v>2000000</v>
      </c>
      <c r="WFX1362" s="84">
        <f>WFT1362+WFP1362</f>
        <v>3000000</v>
      </c>
      <c r="WGE1362" s="84" t="s">
        <v>5399</v>
      </c>
      <c r="WGF1362" s="84">
        <f>SUM(WGF1359:WGF1360)</f>
        <v>1000000</v>
      </c>
      <c r="WGG1362" s="84">
        <f>SUM(WGG1359:WGG1360)</f>
        <v>0</v>
      </c>
      <c r="WGH1362" s="84">
        <f>WGG1362/WGF1362</f>
        <v>0</v>
      </c>
      <c r="WGI1362" s="84">
        <f>WGF1362-WGG1362</f>
        <v>1000000</v>
      </c>
      <c r="WGJ1362" s="84">
        <f>SUM(WGJ1359:WGJ1360)</f>
        <v>2000000</v>
      </c>
      <c r="WGK1362" s="84">
        <f>SUM(WGK1359:WGK1360)</f>
        <v>0</v>
      </c>
      <c r="WGL1362" s="84">
        <f>WGK1362/WGJ1362</f>
        <v>0</v>
      </c>
      <c r="WGM1362" s="84">
        <f>WGJ1362-WGK1362</f>
        <v>2000000</v>
      </c>
      <c r="WGN1362" s="84">
        <f>WGJ1362+WGF1362</f>
        <v>3000000</v>
      </c>
      <c r="WGU1362" s="84" t="s">
        <v>5399</v>
      </c>
      <c r="WGV1362" s="84">
        <f>SUM(WGV1359:WGV1360)</f>
        <v>1000000</v>
      </c>
      <c r="WGW1362" s="84">
        <f>SUM(WGW1359:WGW1360)</f>
        <v>0</v>
      </c>
      <c r="WGX1362" s="84">
        <f>WGW1362/WGV1362</f>
        <v>0</v>
      </c>
      <c r="WGY1362" s="84">
        <f>WGV1362-WGW1362</f>
        <v>1000000</v>
      </c>
      <c r="WGZ1362" s="84">
        <f>SUM(WGZ1359:WGZ1360)</f>
        <v>2000000</v>
      </c>
      <c r="WHA1362" s="84">
        <f>SUM(WHA1359:WHA1360)</f>
        <v>0</v>
      </c>
      <c r="WHB1362" s="84">
        <f>WHA1362/WGZ1362</f>
        <v>0</v>
      </c>
      <c r="WHC1362" s="84">
        <f>WGZ1362-WHA1362</f>
        <v>2000000</v>
      </c>
      <c r="WHD1362" s="84">
        <f>WGZ1362+WGV1362</f>
        <v>3000000</v>
      </c>
      <c r="WHK1362" s="84" t="s">
        <v>5399</v>
      </c>
      <c r="WHL1362" s="84">
        <f>SUM(WHL1359:WHL1360)</f>
        <v>1000000</v>
      </c>
      <c r="WHM1362" s="84">
        <f>SUM(WHM1359:WHM1360)</f>
        <v>0</v>
      </c>
      <c r="WHN1362" s="84">
        <f>WHM1362/WHL1362</f>
        <v>0</v>
      </c>
      <c r="WHO1362" s="84">
        <f>WHL1362-WHM1362</f>
        <v>1000000</v>
      </c>
      <c r="WHP1362" s="84">
        <f>SUM(WHP1359:WHP1360)</f>
        <v>2000000</v>
      </c>
      <c r="WHQ1362" s="84">
        <f>SUM(WHQ1359:WHQ1360)</f>
        <v>0</v>
      </c>
      <c r="WHR1362" s="84">
        <f>WHQ1362/WHP1362</f>
        <v>0</v>
      </c>
      <c r="WHS1362" s="84">
        <f>WHP1362-WHQ1362</f>
        <v>2000000</v>
      </c>
      <c r="WHT1362" s="84">
        <f>WHP1362+WHL1362</f>
        <v>3000000</v>
      </c>
      <c r="WIA1362" s="84" t="s">
        <v>5399</v>
      </c>
      <c r="WIB1362" s="84">
        <f>SUM(WIB1359:WIB1360)</f>
        <v>1000000</v>
      </c>
      <c r="WIC1362" s="84">
        <f>SUM(WIC1359:WIC1360)</f>
        <v>0</v>
      </c>
      <c r="WID1362" s="84">
        <f>WIC1362/WIB1362</f>
        <v>0</v>
      </c>
      <c r="WIE1362" s="84">
        <f>WIB1362-WIC1362</f>
        <v>1000000</v>
      </c>
      <c r="WIF1362" s="84">
        <f>SUM(WIF1359:WIF1360)</f>
        <v>2000000</v>
      </c>
      <c r="WIG1362" s="84">
        <f>SUM(WIG1359:WIG1360)</f>
        <v>0</v>
      </c>
      <c r="WIH1362" s="84">
        <f>WIG1362/WIF1362</f>
        <v>0</v>
      </c>
      <c r="WII1362" s="84">
        <f>WIF1362-WIG1362</f>
        <v>2000000</v>
      </c>
      <c r="WIJ1362" s="84">
        <f>WIF1362+WIB1362</f>
        <v>3000000</v>
      </c>
      <c r="WIQ1362" s="84" t="s">
        <v>5399</v>
      </c>
      <c r="WIR1362" s="84">
        <f>SUM(WIR1359:WIR1360)</f>
        <v>1000000</v>
      </c>
      <c r="WIS1362" s="84">
        <f>SUM(WIS1359:WIS1360)</f>
        <v>0</v>
      </c>
      <c r="WIT1362" s="84">
        <f>WIS1362/WIR1362</f>
        <v>0</v>
      </c>
      <c r="WIU1362" s="84">
        <f>WIR1362-WIS1362</f>
        <v>1000000</v>
      </c>
      <c r="WIV1362" s="84">
        <f>SUM(WIV1359:WIV1360)</f>
        <v>2000000</v>
      </c>
      <c r="WIW1362" s="84">
        <f>SUM(WIW1359:WIW1360)</f>
        <v>0</v>
      </c>
      <c r="WIX1362" s="84">
        <f>WIW1362/WIV1362</f>
        <v>0</v>
      </c>
      <c r="WIY1362" s="84">
        <f>WIV1362-WIW1362</f>
        <v>2000000</v>
      </c>
      <c r="WIZ1362" s="84">
        <f>WIV1362+WIR1362</f>
        <v>3000000</v>
      </c>
      <c r="WJG1362" s="84" t="s">
        <v>5399</v>
      </c>
      <c r="WJH1362" s="84">
        <f>SUM(WJH1359:WJH1360)</f>
        <v>1000000</v>
      </c>
      <c r="WJI1362" s="84">
        <f>SUM(WJI1359:WJI1360)</f>
        <v>0</v>
      </c>
      <c r="WJJ1362" s="84">
        <f>WJI1362/WJH1362</f>
        <v>0</v>
      </c>
      <c r="WJK1362" s="84">
        <f>WJH1362-WJI1362</f>
        <v>1000000</v>
      </c>
      <c r="WJL1362" s="84">
        <f>SUM(WJL1359:WJL1360)</f>
        <v>2000000</v>
      </c>
      <c r="WJM1362" s="84">
        <f>SUM(WJM1359:WJM1360)</f>
        <v>0</v>
      </c>
      <c r="WJN1362" s="84">
        <f>WJM1362/WJL1362</f>
        <v>0</v>
      </c>
      <c r="WJO1362" s="84">
        <f>WJL1362-WJM1362</f>
        <v>2000000</v>
      </c>
      <c r="WJP1362" s="84">
        <f>WJL1362+WJH1362</f>
        <v>3000000</v>
      </c>
      <c r="WJW1362" s="84" t="s">
        <v>5399</v>
      </c>
      <c r="WJX1362" s="84">
        <f>SUM(WJX1359:WJX1360)</f>
        <v>1000000</v>
      </c>
      <c r="WJY1362" s="84">
        <f>SUM(WJY1359:WJY1360)</f>
        <v>0</v>
      </c>
      <c r="WJZ1362" s="84">
        <f>WJY1362/WJX1362</f>
        <v>0</v>
      </c>
      <c r="WKA1362" s="84">
        <f>WJX1362-WJY1362</f>
        <v>1000000</v>
      </c>
      <c r="WKB1362" s="84">
        <f>SUM(WKB1359:WKB1360)</f>
        <v>2000000</v>
      </c>
      <c r="WKC1362" s="84">
        <f>SUM(WKC1359:WKC1360)</f>
        <v>0</v>
      </c>
      <c r="WKD1362" s="84">
        <f>WKC1362/WKB1362</f>
        <v>0</v>
      </c>
      <c r="WKE1362" s="84">
        <f>WKB1362-WKC1362</f>
        <v>2000000</v>
      </c>
      <c r="WKF1362" s="84">
        <f>WKB1362+WJX1362</f>
        <v>3000000</v>
      </c>
      <c r="WKM1362" s="84" t="s">
        <v>5399</v>
      </c>
      <c r="WKN1362" s="84">
        <f>SUM(WKN1359:WKN1360)</f>
        <v>1000000</v>
      </c>
      <c r="WKO1362" s="84">
        <f>SUM(WKO1359:WKO1360)</f>
        <v>0</v>
      </c>
      <c r="WKP1362" s="84">
        <f>WKO1362/WKN1362</f>
        <v>0</v>
      </c>
      <c r="WKQ1362" s="84">
        <f>WKN1362-WKO1362</f>
        <v>1000000</v>
      </c>
      <c r="WKR1362" s="84">
        <f>SUM(WKR1359:WKR1360)</f>
        <v>2000000</v>
      </c>
      <c r="WKS1362" s="84">
        <f>SUM(WKS1359:WKS1360)</f>
        <v>0</v>
      </c>
      <c r="WKT1362" s="84">
        <f>WKS1362/WKR1362</f>
        <v>0</v>
      </c>
      <c r="WKU1362" s="84">
        <f>WKR1362-WKS1362</f>
        <v>2000000</v>
      </c>
      <c r="WKV1362" s="84">
        <f>WKR1362+WKN1362</f>
        <v>3000000</v>
      </c>
      <c r="WLC1362" s="84" t="s">
        <v>5399</v>
      </c>
      <c r="WLD1362" s="84">
        <f>SUM(WLD1359:WLD1360)</f>
        <v>1000000</v>
      </c>
      <c r="WLE1362" s="84">
        <f>SUM(WLE1359:WLE1360)</f>
        <v>0</v>
      </c>
      <c r="WLF1362" s="84">
        <f>WLE1362/WLD1362</f>
        <v>0</v>
      </c>
      <c r="WLG1362" s="84">
        <f>WLD1362-WLE1362</f>
        <v>1000000</v>
      </c>
      <c r="WLH1362" s="84">
        <f>SUM(WLH1359:WLH1360)</f>
        <v>2000000</v>
      </c>
      <c r="WLI1362" s="84">
        <f>SUM(WLI1359:WLI1360)</f>
        <v>0</v>
      </c>
      <c r="WLJ1362" s="84">
        <f>WLI1362/WLH1362</f>
        <v>0</v>
      </c>
      <c r="WLK1362" s="84">
        <f>WLH1362-WLI1362</f>
        <v>2000000</v>
      </c>
      <c r="WLL1362" s="84">
        <f>WLH1362+WLD1362</f>
        <v>3000000</v>
      </c>
      <c r="WLS1362" s="84" t="s">
        <v>5399</v>
      </c>
      <c r="WLT1362" s="84">
        <f>SUM(WLT1359:WLT1360)</f>
        <v>1000000</v>
      </c>
      <c r="WLU1362" s="84">
        <f>SUM(WLU1359:WLU1360)</f>
        <v>0</v>
      </c>
      <c r="WLV1362" s="84">
        <f>WLU1362/WLT1362</f>
        <v>0</v>
      </c>
      <c r="WLW1362" s="84">
        <f>WLT1362-WLU1362</f>
        <v>1000000</v>
      </c>
      <c r="WLX1362" s="84">
        <f>SUM(WLX1359:WLX1360)</f>
        <v>2000000</v>
      </c>
      <c r="WLY1362" s="84">
        <f>SUM(WLY1359:WLY1360)</f>
        <v>0</v>
      </c>
      <c r="WLZ1362" s="84">
        <f>WLY1362/WLX1362</f>
        <v>0</v>
      </c>
      <c r="WMA1362" s="84">
        <f>WLX1362-WLY1362</f>
        <v>2000000</v>
      </c>
      <c r="WMB1362" s="84">
        <f>WLX1362+WLT1362</f>
        <v>3000000</v>
      </c>
      <c r="WMI1362" s="84" t="s">
        <v>5399</v>
      </c>
      <c r="WMJ1362" s="84">
        <f>SUM(WMJ1359:WMJ1360)</f>
        <v>1000000</v>
      </c>
      <c r="WMK1362" s="84">
        <f>SUM(WMK1359:WMK1360)</f>
        <v>0</v>
      </c>
      <c r="WML1362" s="84">
        <f>WMK1362/WMJ1362</f>
        <v>0</v>
      </c>
      <c r="WMM1362" s="84">
        <f>WMJ1362-WMK1362</f>
        <v>1000000</v>
      </c>
      <c r="WMN1362" s="84">
        <f>SUM(WMN1359:WMN1360)</f>
        <v>2000000</v>
      </c>
      <c r="WMO1362" s="84">
        <f>SUM(WMO1359:WMO1360)</f>
        <v>0</v>
      </c>
      <c r="WMP1362" s="84">
        <f>WMO1362/WMN1362</f>
        <v>0</v>
      </c>
      <c r="WMQ1362" s="84">
        <f>WMN1362-WMO1362</f>
        <v>2000000</v>
      </c>
      <c r="WMR1362" s="84">
        <f>WMN1362+WMJ1362</f>
        <v>3000000</v>
      </c>
      <c r="WMY1362" s="84" t="s">
        <v>5399</v>
      </c>
      <c r="WMZ1362" s="84">
        <f>SUM(WMZ1359:WMZ1360)</f>
        <v>1000000</v>
      </c>
      <c r="WNA1362" s="84">
        <f>SUM(WNA1359:WNA1360)</f>
        <v>0</v>
      </c>
      <c r="WNB1362" s="84">
        <f>WNA1362/WMZ1362</f>
        <v>0</v>
      </c>
      <c r="WNC1362" s="84">
        <f>WMZ1362-WNA1362</f>
        <v>1000000</v>
      </c>
      <c r="WND1362" s="84">
        <f>SUM(WND1359:WND1360)</f>
        <v>2000000</v>
      </c>
      <c r="WNE1362" s="84">
        <f>SUM(WNE1359:WNE1360)</f>
        <v>0</v>
      </c>
      <c r="WNF1362" s="84">
        <f>WNE1362/WND1362</f>
        <v>0</v>
      </c>
      <c r="WNG1362" s="84">
        <f>WND1362-WNE1362</f>
        <v>2000000</v>
      </c>
      <c r="WNH1362" s="84">
        <f>WND1362+WMZ1362</f>
        <v>3000000</v>
      </c>
      <c r="WNO1362" s="84" t="s">
        <v>5399</v>
      </c>
      <c r="WNP1362" s="84">
        <f>SUM(WNP1359:WNP1360)</f>
        <v>1000000</v>
      </c>
      <c r="WNQ1362" s="84">
        <f>SUM(WNQ1359:WNQ1360)</f>
        <v>0</v>
      </c>
      <c r="WNR1362" s="84">
        <f>WNQ1362/WNP1362</f>
        <v>0</v>
      </c>
      <c r="WNS1362" s="84">
        <f>WNP1362-WNQ1362</f>
        <v>1000000</v>
      </c>
      <c r="WNT1362" s="84">
        <f>SUM(WNT1359:WNT1360)</f>
        <v>2000000</v>
      </c>
      <c r="WNU1362" s="84">
        <f>SUM(WNU1359:WNU1360)</f>
        <v>0</v>
      </c>
      <c r="WNV1362" s="84">
        <f>WNU1362/WNT1362</f>
        <v>0</v>
      </c>
      <c r="WNW1362" s="84">
        <f>WNT1362-WNU1362</f>
        <v>2000000</v>
      </c>
      <c r="WNX1362" s="84">
        <f>WNT1362+WNP1362</f>
        <v>3000000</v>
      </c>
      <c r="WOE1362" s="84" t="s">
        <v>5399</v>
      </c>
      <c r="WOF1362" s="84">
        <f>SUM(WOF1359:WOF1360)</f>
        <v>1000000</v>
      </c>
      <c r="WOG1362" s="84">
        <f>SUM(WOG1359:WOG1360)</f>
        <v>0</v>
      </c>
      <c r="WOH1362" s="84">
        <f>WOG1362/WOF1362</f>
        <v>0</v>
      </c>
      <c r="WOI1362" s="84">
        <f>WOF1362-WOG1362</f>
        <v>1000000</v>
      </c>
      <c r="WOJ1362" s="84">
        <f>SUM(WOJ1359:WOJ1360)</f>
        <v>2000000</v>
      </c>
      <c r="WOK1362" s="84">
        <f>SUM(WOK1359:WOK1360)</f>
        <v>0</v>
      </c>
      <c r="WOL1362" s="84">
        <f>WOK1362/WOJ1362</f>
        <v>0</v>
      </c>
      <c r="WOM1362" s="84">
        <f>WOJ1362-WOK1362</f>
        <v>2000000</v>
      </c>
      <c r="WON1362" s="84">
        <f>WOJ1362+WOF1362</f>
        <v>3000000</v>
      </c>
      <c r="WOU1362" s="84" t="s">
        <v>5399</v>
      </c>
      <c r="WOV1362" s="84">
        <f>SUM(WOV1359:WOV1360)</f>
        <v>1000000</v>
      </c>
      <c r="WOW1362" s="84">
        <f>SUM(WOW1359:WOW1360)</f>
        <v>0</v>
      </c>
      <c r="WOX1362" s="84">
        <f>WOW1362/WOV1362</f>
        <v>0</v>
      </c>
      <c r="WOY1362" s="84">
        <f>WOV1362-WOW1362</f>
        <v>1000000</v>
      </c>
      <c r="WOZ1362" s="84">
        <f>SUM(WOZ1359:WOZ1360)</f>
        <v>2000000</v>
      </c>
      <c r="WPA1362" s="84">
        <f>SUM(WPA1359:WPA1360)</f>
        <v>0</v>
      </c>
      <c r="WPB1362" s="84">
        <f>WPA1362/WOZ1362</f>
        <v>0</v>
      </c>
      <c r="WPC1362" s="84">
        <f>WOZ1362-WPA1362</f>
        <v>2000000</v>
      </c>
      <c r="WPD1362" s="84">
        <f>WOZ1362+WOV1362</f>
        <v>3000000</v>
      </c>
      <c r="WPK1362" s="84" t="s">
        <v>5399</v>
      </c>
      <c r="WPL1362" s="84">
        <f>SUM(WPL1359:WPL1360)</f>
        <v>1000000</v>
      </c>
      <c r="WPM1362" s="84">
        <f>SUM(WPM1359:WPM1360)</f>
        <v>0</v>
      </c>
      <c r="WPN1362" s="84">
        <f>WPM1362/WPL1362</f>
        <v>0</v>
      </c>
      <c r="WPO1362" s="84">
        <f>WPL1362-WPM1362</f>
        <v>1000000</v>
      </c>
      <c r="WPP1362" s="84">
        <f>SUM(WPP1359:WPP1360)</f>
        <v>2000000</v>
      </c>
      <c r="WPQ1362" s="84">
        <f>SUM(WPQ1359:WPQ1360)</f>
        <v>0</v>
      </c>
      <c r="WPR1362" s="84">
        <f>WPQ1362/WPP1362</f>
        <v>0</v>
      </c>
      <c r="WPS1362" s="84">
        <f>WPP1362-WPQ1362</f>
        <v>2000000</v>
      </c>
      <c r="WPT1362" s="84">
        <f>WPP1362+WPL1362</f>
        <v>3000000</v>
      </c>
      <c r="WQA1362" s="84" t="s">
        <v>5399</v>
      </c>
      <c r="WQB1362" s="84">
        <f>SUM(WQB1359:WQB1360)</f>
        <v>1000000</v>
      </c>
      <c r="WQC1362" s="84">
        <f>SUM(WQC1359:WQC1360)</f>
        <v>0</v>
      </c>
      <c r="WQD1362" s="84">
        <f>WQC1362/WQB1362</f>
        <v>0</v>
      </c>
      <c r="WQE1362" s="84">
        <f>WQB1362-WQC1362</f>
        <v>1000000</v>
      </c>
      <c r="WQF1362" s="84">
        <f>SUM(WQF1359:WQF1360)</f>
        <v>2000000</v>
      </c>
      <c r="WQG1362" s="84">
        <f>SUM(WQG1359:WQG1360)</f>
        <v>0</v>
      </c>
      <c r="WQH1362" s="84">
        <f>WQG1362/WQF1362</f>
        <v>0</v>
      </c>
      <c r="WQI1362" s="84">
        <f>WQF1362-WQG1362</f>
        <v>2000000</v>
      </c>
      <c r="WQJ1362" s="84">
        <f>WQF1362+WQB1362</f>
        <v>3000000</v>
      </c>
      <c r="WQQ1362" s="84" t="s">
        <v>5399</v>
      </c>
      <c r="WQR1362" s="84">
        <f>SUM(WQR1359:WQR1360)</f>
        <v>1000000</v>
      </c>
      <c r="WQS1362" s="84">
        <f>SUM(WQS1359:WQS1360)</f>
        <v>0</v>
      </c>
      <c r="WQT1362" s="84">
        <f>WQS1362/WQR1362</f>
        <v>0</v>
      </c>
      <c r="WQU1362" s="84">
        <f>WQR1362-WQS1362</f>
        <v>1000000</v>
      </c>
      <c r="WQV1362" s="84">
        <f>SUM(WQV1359:WQV1360)</f>
        <v>2000000</v>
      </c>
      <c r="WQW1362" s="84">
        <f>SUM(WQW1359:WQW1360)</f>
        <v>0</v>
      </c>
      <c r="WQX1362" s="84">
        <f>WQW1362/WQV1362</f>
        <v>0</v>
      </c>
      <c r="WQY1362" s="84">
        <f>WQV1362-WQW1362</f>
        <v>2000000</v>
      </c>
      <c r="WQZ1362" s="84">
        <f>WQV1362+WQR1362</f>
        <v>3000000</v>
      </c>
      <c r="WRG1362" s="84" t="s">
        <v>5399</v>
      </c>
      <c r="WRH1362" s="84">
        <f>SUM(WRH1359:WRH1360)</f>
        <v>1000000</v>
      </c>
      <c r="WRI1362" s="84">
        <f>SUM(WRI1359:WRI1360)</f>
        <v>0</v>
      </c>
      <c r="WRJ1362" s="84">
        <f>WRI1362/WRH1362</f>
        <v>0</v>
      </c>
      <c r="WRK1362" s="84">
        <f>WRH1362-WRI1362</f>
        <v>1000000</v>
      </c>
      <c r="WRL1362" s="84">
        <f>SUM(WRL1359:WRL1360)</f>
        <v>2000000</v>
      </c>
      <c r="WRM1362" s="84">
        <f>SUM(WRM1359:WRM1360)</f>
        <v>0</v>
      </c>
      <c r="WRN1362" s="84">
        <f>WRM1362/WRL1362</f>
        <v>0</v>
      </c>
      <c r="WRO1362" s="84">
        <f>WRL1362-WRM1362</f>
        <v>2000000</v>
      </c>
      <c r="WRP1362" s="84">
        <f>WRL1362+WRH1362</f>
        <v>3000000</v>
      </c>
      <c r="WRW1362" s="84" t="s">
        <v>5399</v>
      </c>
      <c r="WRX1362" s="84">
        <f>SUM(WRX1359:WRX1360)</f>
        <v>1000000</v>
      </c>
      <c r="WRY1362" s="84">
        <f>SUM(WRY1359:WRY1360)</f>
        <v>0</v>
      </c>
      <c r="WRZ1362" s="84">
        <f>WRY1362/WRX1362</f>
        <v>0</v>
      </c>
      <c r="WSA1362" s="84">
        <f>WRX1362-WRY1362</f>
        <v>1000000</v>
      </c>
      <c r="WSB1362" s="84">
        <f>SUM(WSB1359:WSB1360)</f>
        <v>2000000</v>
      </c>
      <c r="WSC1362" s="84">
        <f>SUM(WSC1359:WSC1360)</f>
        <v>0</v>
      </c>
      <c r="WSD1362" s="84">
        <f>WSC1362/WSB1362</f>
        <v>0</v>
      </c>
      <c r="WSE1362" s="84">
        <f>WSB1362-WSC1362</f>
        <v>2000000</v>
      </c>
      <c r="WSF1362" s="84">
        <f>WSB1362+WRX1362</f>
        <v>3000000</v>
      </c>
      <c r="WSM1362" s="84" t="s">
        <v>5399</v>
      </c>
      <c r="WSN1362" s="84">
        <f>SUM(WSN1359:WSN1360)</f>
        <v>1000000</v>
      </c>
      <c r="WSO1362" s="84">
        <f>SUM(WSO1359:WSO1360)</f>
        <v>0</v>
      </c>
      <c r="WSP1362" s="84">
        <f>WSO1362/WSN1362</f>
        <v>0</v>
      </c>
      <c r="WSQ1362" s="84">
        <f>WSN1362-WSO1362</f>
        <v>1000000</v>
      </c>
      <c r="WSR1362" s="84">
        <f>SUM(WSR1359:WSR1360)</f>
        <v>2000000</v>
      </c>
      <c r="WSS1362" s="84">
        <f>SUM(WSS1359:WSS1360)</f>
        <v>0</v>
      </c>
      <c r="WST1362" s="84">
        <f>WSS1362/WSR1362</f>
        <v>0</v>
      </c>
      <c r="WSU1362" s="84">
        <f>WSR1362-WSS1362</f>
        <v>2000000</v>
      </c>
      <c r="WSV1362" s="84">
        <f>WSR1362+WSN1362</f>
        <v>3000000</v>
      </c>
      <c r="WTC1362" s="84" t="s">
        <v>5399</v>
      </c>
      <c r="WTD1362" s="84">
        <f>SUM(WTD1359:WTD1360)</f>
        <v>1000000</v>
      </c>
      <c r="WTE1362" s="84">
        <f>SUM(WTE1359:WTE1360)</f>
        <v>0</v>
      </c>
      <c r="WTF1362" s="84">
        <f>WTE1362/WTD1362</f>
        <v>0</v>
      </c>
      <c r="WTG1362" s="84">
        <f>WTD1362-WTE1362</f>
        <v>1000000</v>
      </c>
      <c r="WTH1362" s="84">
        <f>SUM(WTH1359:WTH1360)</f>
        <v>2000000</v>
      </c>
      <c r="WTI1362" s="84">
        <f>SUM(WTI1359:WTI1360)</f>
        <v>0</v>
      </c>
      <c r="WTJ1362" s="84">
        <f>WTI1362/WTH1362</f>
        <v>0</v>
      </c>
      <c r="WTK1362" s="84">
        <f>WTH1362-WTI1362</f>
        <v>2000000</v>
      </c>
      <c r="WTL1362" s="84">
        <f>WTH1362+WTD1362</f>
        <v>3000000</v>
      </c>
      <c r="WTS1362" s="84" t="s">
        <v>5399</v>
      </c>
      <c r="WTT1362" s="84">
        <f>SUM(WTT1359:WTT1360)</f>
        <v>1000000</v>
      </c>
      <c r="WTU1362" s="84">
        <f>SUM(WTU1359:WTU1360)</f>
        <v>0</v>
      </c>
      <c r="WTV1362" s="84">
        <f>WTU1362/WTT1362</f>
        <v>0</v>
      </c>
      <c r="WTW1362" s="84">
        <f>WTT1362-WTU1362</f>
        <v>1000000</v>
      </c>
      <c r="WTX1362" s="84">
        <f>SUM(WTX1359:WTX1360)</f>
        <v>2000000</v>
      </c>
      <c r="WTY1362" s="84">
        <f>SUM(WTY1359:WTY1360)</f>
        <v>0</v>
      </c>
      <c r="WTZ1362" s="84">
        <f>WTY1362/WTX1362</f>
        <v>0</v>
      </c>
      <c r="WUA1362" s="84">
        <f>WTX1362-WTY1362</f>
        <v>2000000</v>
      </c>
      <c r="WUB1362" s="84">
        <f>WTX1362+WTT1362</f>
        <v>3000000</v>
      </c>
      <c r="WUI1362" s="84" t="s">
        <v>5399</v>
      </c>
      <c r="WUJ1362" s="84">
        <f>SUM(WUJ1359:WUJ1360)</f>
        <v>1000000</v>
      </c>
      <c r="WUK1362" s="84">
        <f>SUM(WUK1359:WUK1360)</f>
        <v>0</v>
      </c>
      <c r="WUL1362" s="84">
        <f>WUK1362/WUJ1362</f>
        <v>0</v>
      </c>
      <c r="WUM1362" s="84">
        <f>WUJ1362-WUK1362</f>
        <v>1000000</v>
      </c>
      <c r="WUN1362" s="84">
        <f>SUM(WUN1359:WUN1360)</f>
        <v>2000000</v>
      </c>
      <c r="WUO1362" s="84">
        <f>SUM(WUO1359:WUO1360)</f>
        <v>0</v>
      </c>
      <c r="WUP1362" s="84">
        <f>WUO1362/WUN1362</f>
        <v>0</v>
      </c>
      <c r="WUQ1362" s="84">
        <f>WUN1362-WUO1362</f>
        <v>2000000</v>
      </c>
      <c r="WUR1362" s="84">
        <f>WUN1362+WUJ1362</f>
        <v>3000000</v>
      </c>
      <c r="WUY1362" s="84" t="s">
        <v>5399</v>
      </c>
      <c r="WUZ1362" s="84">
        <f>SUM(WUZ1359:WUZ1360)</f>
        <v>1000000</v>
      </c>
      <c r="WVA1362" s="84">
        <f>SUM(WVA1359:WVA1360)</f>
        <v>0</v>
      </c>
      <c r="WVB1362" s="84">
        <f>WVA1362/WUZ1362</f>
        <v>0</v>
      </c>
      <c r="WVC1362" s="84">
        <f>WUZ1362-WVA1362</f>
        <v>1000000</v>
      </c>
      <c r="WVD1362" s="84">
        <f>SUM(WVD1359:WVD1360)</f>
        <v>2000000</v>
      </c>
      <c r="WVE1362" s="84">
        <f>SUM(WVE1359:WVE1360)</f>
        <v>0</v>
      </c>
      <c r="WVF1362" s="84">
        <f>WVE1362/WVD1362</f>
        <v>0</v>
      </c>
      <c r="WVG1362" s="84">
        <f>WVD1362-WVE1362</f>
        <v>2000000</v>
      </c>
      <c r="WVH1362" s="84">
        <f>WVD1362+WUZ1362</f>
        <v>3000000</v>
      </c>
      <c r="WVO1362" s="84" t="s">
        <v>5399</v>
      </c>
      <c r="WVP1362" s="84">
        <f>SUM(WVP1359:WVP1360)</f>
        <v>1000000</v>
      </c>
      <c r="WVQ1362" s="84">
        <f>SUM(WVQ1359:WVQ1360)</f>
        <v>0</v>
      </c>
      <c r="WVR1362" s="84">
        <f>WVQ1362/WVP1362</f>
        <v>0</v>
      </c>
      <c r="WVS1362" s="84">
        <f>WVP1362-WVQ1362</f>
        <v>1000000</v>
      </c>
      <c r="WVT1362" s="84">
        <f>SUM(WVT1359:WVT1360)</f>
        <v>2000000</v>
      </c>
      <c r="WVU1362" s="84">
        <f>SUM(WVU1359:WVU1360)</f>
        <v>0</v>
      </c>
      <c r="WVV1362" s="84">
        <f>WVU1362/WVT1362</f>
        <v>0</v>
      </c>
      <c r="WVW1362" s="84">
        <f>WVT1362-WVU1362</f>
        <v>2000000</v>
      </c>
      <c r="WVX1362" s="84">
        <f>WVT1362+WVP1362</f>
        <v>3000000</v>
      </c>
      <c r="WWE1362" s="84" t="s">
        <v>5399</v>
      </c>
      <c r="WWF1362" s="84">
        <f>SUM(WWF1359:WWF1360)</f>
        <v>1000000</v>
      </c>
      <c r="WWG1362" s="84">
        <f>SUM(WWG1359:WWG1360)</f>
        <v>0</v>
      </c>
      <c r="WWH1362" s="84">
        <f>WWG1362/WWF1362</f>
        <v>0</v>
      </c>
      <c r="WWI1362" s="84">
        <f>WWF1362-WWG1362</f>
        <v>1000000</v>
      </c>
      <c r="WWJ1362" s="84">
        <f>SUM(WWJ1359:WWJ1360)</f>
        <v>2000000</v>
      </c>
      <c r="WWK1362" s="84">
        <f>SUM(WWK1359:WWK1360)</f>
        <v>0</v>
      </c>
      <c r="WWL1362" s="84">
        <f>WWK1362/WWJ1362</f>
        <v>0</v>
      </c>
      <c r="WWM1362" s="84">
        <f>WWJ1362-WWK1362</f>
        <v>2000000</v>
      </c>
      <c r="WWN1362" s="84">
        <f>WWJ1362+WWF1362</f>
        <v>3000000</v>
      </c>
      <c r="WWU1362" s="84" t="s">
        <v>5399</v>
      </c>
      <c r="WWV1362" s="84">
        <f>SUM(WWV1359:WWV1360)</f>
        <v>1000000</v>
      </c>
      <c r="WWW1362" s="84">
        <f>SUM(WWW1359:WWW1360)</f>
        <v>0</v>
      </c>
      <c r="WWX1362" s="84">
        <f>WWW1362/WWV1362</f>
        <v>0</v>
      </c>
      <c r="WWY1362" s="84">
        <f>WWV1362-WWW1362</f>
        <v>1000000</v>
      </c>
      <c r="WWZ1362" s="84">
        <f>SUM(WWZ1359:WWZ1360)</f>
        <v>2000000</v>
      </c>
      <c r="WXA1362" s="84">
        <f>SUM(WXA1359:WXA1360)</f>
        <v>0</v>
      </c>
      <c r="WXB1362" s="84">
        <f>WXA1362/WWZ1362</f>
        <v>0</v>
      </c>
      <c r="WXC1362" s="84">
        <f>WWZ1362-WXA1362</f>
        <v>2000000</v>
      </c>
      <c r="WXD1362" s="84">
        <f>WWZ1362+WWV1362</f>
        <v>3000000</v>
      </c>
      <c r="WXK1362" s="84" t="s">
        <v>5399</v>
      </c>
      <c r="WXL1362" s="84">
        <f>SUM(WXL1359:WXL1360)</f>
        <v>1000000</v>
      </c>
      <c r="WXM1362" s="84">
        <f>SUM(WXM1359:WXM1360)</f>
        <v>0</v>
      </c>
      <c r="WXN1362" s="84">
        <f>WXM1362/WXL1362</f>
        <v>0</v>
      </c>
      <c r="WXO1362" s="84">
        <f>WXL1362-WXM1362</f>
        <v>1000000</v>
      </c>
      <c r="WXP1362" s="84">
        <f>SUM(WXP1359:WXP1360)</f>
        <v>2000000</v>
      </c>
      <c r="WXQ1362" s="84">
        <f>SUM(WXQ1359:WXQ1360)</f>
        <v>0</v>
      </c>
      <c r="WXR1362" s="84">
        <f>WXQ1362/WXP1362</f>
        <v>0</v>
      </c>
      <c r="WXS1362" s="84">
        <f>WXP1362-WXQ1362</f>
        <v>2000000</v>
      </c>
      <c r="WXT1362" s="84">
        <f>WXP1362+WXL1362</f>
        <v>3000000</v>
      </c>
      <c r="WYA1362" s="84" t="s">
        <v>5399</v>
      </c>
      <c r="WYB1362" s="84">
        <f>SUM(WYB1359:WYB1360)</f>
        <v>1000000</v>
      </c>
      <c r="WYC1362" s="84">
        <f>SUM(WYC1359:WYC1360)</f>
        <v>0</v>
      </c>
      <c r="WYD1362" s="84">
        <f>WYC1362/WYB1362</f>
        <v>0</v>
      </c>
      <c r="WYE1362" s="84">
        <f>WYB1362-WYC1362</f>
        <v>1000000</v>
      </c>
      <c r="WYF1362" s="84">
        <f>SUM(WYF1359:WYF1360)</f>
        <v>2000000</v>
      </c>
      <c r="WYG1362" s="84">
        <f>SUM(WYG1359:WYG1360)</f>
        <v>0</v>
      </c>
      <c r="WYH1362" s="84">
        <f>WYG1362/WYF1362</f>
        <v>0</v>
      </c>
      <c r="WYI1362" s="84">
        <f>WYF1362-WYG1362</f>
        <v>2000000</v>
      </c>
      <c r="WYJ1362" s="84">
        <f>WYF1362+WYB1362</f>
        <v>3000000</v>
      </c>
      <c r="WYQ1362" s="84" t="s">
        <v>5399</v>
      </c>
      <c r="WYR1362" s="84">
        <f>SUM(WYR1359:WYR1360)</f>
        <v>1000000</v>
      </c>
      <c r="WYS1362" s="84">
        <f>SUM(WYS1359:WYS1360)</f>
        <v>0</v>
      </c>
      <c r="WYT1362" s="84">
        <f>WYS1362/WYR1362</f>
        <v>0</v>
      </c>
      <c r="WYU1362" s="84">
        <f>WYR1362-WYS1362</f>
        <v>1000000</v>
      </c>
      <c r="WYV1362" s="84">
        <f>SUM(WYV1359:WYV1360)</f>
        <v>2000000</v>
      </c>
      <c r="WYW1362" s="84">
        <f>SUM(WYW1359:WYW1360)</f>
        <v>0</v>
      </c>
      <c r="WYX1362" s="84">
        <f>WYW1362/WYV1362</f>
        <v>0</v>
      </c>
      <c r="WYY1362" s="84">
        <f>WYV1362-WYW1362</f>
        <v>2000000</v>
      </c>
      <c r="WYZ1362" s="84">
        <f>WYV1362+WYR1362</f>
        <v>3000000</v>
      </c>
      <c r="WZG1362" s="84" t="s">
        <v>5399</v>
      </c>
      <c r="WZH1362" s="84">
        <f>SUM(WZH1359:WZH1360)</f>
        <v>1000000</v>
      </c>
      <c r="WZI1362" s="84">
        <f>SUM(WZI1359:WZI1360)</f>
        <v>0</v>
      </c>
      <c r="WZJ1362" s="84">
        <f>WZI1362/WZH1362</f>
        <v>0</v>
      </c>
      <c r="WZK1362" s="84">
        <f>WZH1362-WZI1362</f>
        <v>1000000</v>
      </c>
      <c r="WZL1362" s="84">
        <f>SUM(WZL1359:WZL1360)</f>
        <v>2000000</v>
      </c>
      <c r="WZM1362" s="84">
        <f>SUM(WZM1359:WZM1360)</f>
        <v>0</v>
      </c>
      <c r="WZN1362" s="84">
        <f>WZM1362/WZL1362</f>
        <v>0</v>
      </c>
      <c r="WZO1362" s="84">
        <f>WZL1362-WZM1362</f>
        <v>2000000</v>
      </c>
      <c r="WZP1362" s="84">
        <f>WZL1362+WZH1362</f>
        <v>3000000</v>
      </c>
      <c r="WZW1362" s="84" t="s">
        <v>5399</v>
      </c>
      <c r="WZX1362" s="84">
        <f>SUM(WZX1359:WZX1360)</f>
        <v>1000000</v>
      </c>
      <c r="WZY1362" s="84">
        <f>SUM(WZY1359:WZY1360)</f>
        <v>0</v>
      </c>
      <c r="WZZ1362" s="84">
        <f>WZY1362/WZX1362</f>
        <v>0</v>
      </c>
      <c r="XAA1362" s="84">
        <f>WZX1362-WZY1362</f>
        <v>1000000</v>
      </c>
      <c r="XAB1362" s="84">
        <f>SUM(XAB1359:XAB1360)</f>
        <v>2000000</v>
      </c>
      <c r="XAC1362" s="84">
        <f>SUM(XAC1359:XAC1360)</f>
        <v>0</v>
      </c>
      <c r="XAD1362" s="84">
        <f>XAC1362/XAB1362</f>
        <v>0</v>
      </c>
      <c r="XAE1362" s="84">
        <f>XAB1362-XAC1362</f>
        <v>2000000</v>
      </c>
      <c r="XAF1362" s="84">
        <f>XAB1362+WZX1362</f>
        <v>3000000</v>
      </c>
      <c r="XAM1362" s="84" t="s">
        <v>5399</v>
      </c>
      <c r="XAN1362" s="84">
        <f>SUM(XAN1359:XAN1360)</f>
        <v>1000000</v>
      </c>
      <c r="XAO1362" s="84">
        <f>SUM(XAO1359:XAO1360)</f>
        <v>0</v>
      </c>
      <c r="XAP1362" s="84">
        <f>XAO1362/XAN1362</f>
        <v>0</v>
      </c>
      <c r="XAQ1362" s="84">
        <f>XAN1362-XAO1362</f>
        <v>1000000</v>
      </c>
      <c r="XAR1362" s="84">
        <f>SUM(XAR1359:XAR1360)</f>
        <v>2000000</v>
      </c>
      <c r="XAS1362" s="84">
        <f>SUM(XAS1359:XAS1360)</f>
        <v>0</v>
      </c>
      <c r="XAT1362" s="84">
        <f>XAS1362/XAR1362</f>
        <v>0</v>
      </c>
      <c r="XAU1362" s="84">
        <f>XAR1362-XAS1362</f>
        <v>2000000</v>
      </c>
      <c r="XAV1362" s="84">
        <f>XAR1362+XAN1362</f>
        <v>3000000</v>
      </c>
      <c r="XBC1362" s="84" t="s">
        <v>5399</v>
      </c>
      <c r="XBD1362" s="84">
        <f>SUM(XBD1359:XBD1360)</f>
        <v>1000000</v>
      </c>
      <c r="XBE1362" s="84">
        <f>SUM(XBE1359:XBE1360)</f>
        <v>0</v>
      </c>
      <c r="XBF1362" s="84">
        <f>XBE1362/XBD1362</f>
        <v>0</v>
      </c>
      <c r="XBG1362" s="84">
        <f>XBD1362-XBE1362</f>
        <v>1000000</v>
      </c>
      <c r="XBH1362" s="84">
        <f>SUM(XBH1359:XBH1360)</f>
        <v>2000000</v>
      </c>
      <c r="XBI1362" s="84">
        <f>SUM(XBI1359:XBI1360)</f>
        <v>0</v>
      </c>
      <c r="XBJ1362" s="84">
        <f>XBI1362/XBH1362</f>
        <v>0</v>
      </c>
      <c r="XBK1362" s="84">
        <f>XBH1362-XBI1362</f>
        <v>2000000</v>
      </c>
      <c r="XBL1362" s="84">
        <f>XBH1362+XBD1362</f>
        <v>3000000</v>
      </c>
      <c r="XBS1362" s="84" t="s">
        <v>5399</v>
      </c>
      <c r="XBT1362" s="84">
        <f>SUM(XBT1359:XBT1360)</f>
        <v>1000000</v>
      </c>
      <c r="XBU1362" s="84">
        <f>SUM(XBU1359:XBU1360)</f>
        <v>0</v>
      </c>
      <c r="XBV1362" s="84">
        <f>XBU1362/XBT1362</f>
        <v>0</v>
      </c>
      <c r="XBW1362" s="84">
        <f>XBT1362-XBU1362</f>
        <v>1000000</v>
      </c>
      <c r="XBX1362" s="84">
        <f>SUM(XBX1359:XBX1360)</f>
        <v>2000000</v>
      </c>
      <c r="XBY1362" s="84">
        <f>SUM(XBY1359:XBY1360)</f>
        <v>0</v>
      </c>
      <c r="XBZ1362" s="84">
        <f>XBY1362/XBX1362</f>
        <v>0</v>
      </c>
      <c r="XCA1362" s="84">
        <f>XBX1362-XBY1362</f>
        <v>2000000</v>
      </c>
      <c r="XCB1362" s="84">
        <f>XBX1362+XBT1362</f>
        <v>3000000</v>
      </c>
      <c r="XCI1362" s="84" t="s">
        <v>5399</v>
      </c>
      <c r="XCJ1362" s="84">
        <f>SUM(XCJ1359:XCJ1360)</f>
        <v>1000000</v>
      </c>
      <c r="XCK1362" s="84">
        <f>SUM(XCK1359:XCK1360)</f>
        <v>0</v>
      </c>
      <c r="XCL1362" s="84">
        <f>XCK1362/XCJ1362</f>
        <v>0</v>
      </c>
      <c r="XCM1362" s="84">
        <f>XCJ1362-XCK1362</f>
        <v>1000000</v>
      </c>
      <c r="XCN1362" s="84">
        <f>SUM(XCN1359:XCN1360)</f>
        <v>2000000</v>
      </c>
      <c r="XCO1362" s="84">
        <f>SUM(XCO1359:XCO1360)</f>
        <v>0</v>
      </c>
      <c r="XCP1362" s="84">
        <f>XCO1362/XCN1362</f>
        <v>0</v>
      </c>
      <c r="XCQ1362" s="84">
        <f>XCN1362-XCO1362</f>
        <v>2000000</v>
      </c>
      <c r="XCR1362" s="84">
        <f>XCN1362+XCJ1362</f>
        <v>3000000</v>
      </c>
      <c r="XCY1362" s="84" t="s">
        <v>5399</v>
      </c>
      <c r="XCZ1362" s="84">
        <f>SUM(XCZ1359:XCZ1360)</f>
        <v>1000000</v>
      </c>
      <c r="XDA1362" s="84">
        <f>SUM(XDA1359:XDA1360)</f>
        <v>0</v>
      </c>
      <c r="XDB1362" s="84">
        <f>XDA1362/XCZ1362</f>
        <v>0</v>
      </c>
      <c r="XDC1362" s="84">
        <f>XCZ1362-XDA1362</f>
        <v>1000000</v>
      </c>
      <c r="XDD1362" s="84">
        <f>SUM(XDD1359:XDD1360)</f>
        <v>2000000</v>
      </c>
      <c r="XDE1362" s="84">
        <f>SUM(XDE1359:XDE1360)</f>
        <v>0</v>
      </c>
      <c r="XDF1362" s="84">
        <f>XDE1362/XDD1362</f>
        <v>0</v>
      </c>
      <c r="XDG1362" s="84">
        <f>XDD1362-XDE1362</f>
        <v>2000000</v>
      </c>
      <c r="XDH1362" s="84">
        <f>XDD1362+XCZ1362</f>
        <v>3000000</v>
      </c>
      <c r="XDO1362" s="84" t="s">
        <v>5399</v>
      </c>
      <c r="XDP1362" s="84">
        <f>SUM(XDP1359:XDP1360)</f>
        <v>1000000</v>
      </c>
      <c r="XDQ1362" s="84">
        <f>SUM(XDQ1359:XDQ1360)</f>
        <v>0</v>
      </c>
      <c r="XDR1362" s="84">
        <f>XDQ1362/XDP1362</f>
        <v>0</v>
      </c>
      <c r="XDS1362" s="84">
        <f>XDP1362-XDQ1362</f>
        <v>1000000</v>
      </c>
      <c r="XDT1362" s="84">
        <f>SUM(XDT1359:XDT1360)</f>
        <v>2000000</v>
      </c>
      <c r="XDU1362" s="84">
        <f>SUM(XDU1359:XDU1360)</f>
        <v>0</v>
      </c>
      <c r="XDV1362" s="84">
        <f>XDU1362/XDT1362</f>
        <v>0</v>
      </c>
      <c r="XDW1362" s="84">
        <f>XDT1362-XDU1362</f>
        <v>2000000</v>
      </c>
      <c r="XDX1362" s="84">
        <f>XDT1362+XDP1362</f>
        <v>3000000</v>
      </c>
      <c r="XEE1362" s="84" t="s">
        <v>5399</v>
      </c>
      <c r="XEF1362" s="84">
        <f>SUM(XEF1359:XEF1360)</f>
        <v>1000000</v>
      </c>
      <c r="XEG1362" s="84">
        <f>SUM(XEG1359:XEG1360)</f>
        <v>0</v>
      </c>
      <c r="XEH1362" s="84">
        <f>XEG1362/XEF1362</f>
        <v>0</v>
      </c>
      <c r="XEI1362" s="84">
        <f>XEF1362-XEG1362</f>
        <v>1000000</v>
      </c>
      <c r="XEJ1362" s="84">
        <f>SUM(XEJ1359:XEJ1360)</f>
        <v>2000000</v>
      </c>
      <c r="XEK1362" s="84">
        <f>SUM(XEK1359:XEK1360)</f>
        <v>0</v>
      </c>
      <c r="XEL1362" s="84">
        <f>XEK1362/XEJ1362</f>
        <v>0</v>
      </c>
      <c r="XEM1362" s="84">
        <f>XEJ1362-XEK1362</f>
        <v>2000000</v>
      </c>
      <c r="XEN1362" s="84">
        <f>XEJ1362+XEF1362</f>
        <v>3000000</v>
      </c>
      <c r="XEU1362" s="84" t="s">
        <v>5399</v>
      </c>
      <c r="XEV1362" s="84">
        <f>SUM(XEV1359:XEV1360)</f>
        <v>1000000</v>
      </c>
      <c r="XEW1362" s="84">
        <f>SUM(XEW1359:XEW1360)</f>
        <v>0</v>
      </c>
      <c r="XEX1362" s="84">
        <f>XEW1362/XEV1362</f>
        <v>0</v>
      </c>
      <c r="XEY1362" s="84">
        <f>XEV1362-XEW1362</f>
        <v>1000000</v>
      </c>
      <c r="XEZ1362" s="84">
        <f>SUM(XEZ1359:XEZ1360)</f>
        <v>2000000</v>
      </c>
      <c r="XFA1362" s="84">
        <f>SUM(XFA1359:XFA1360)</f>
        <v>0</v>
      </c>
      <c r="XFB1362" s="84">
        <f>XFA1362/XEZ1362</f>
        <v>0</v>
      </c>
      <c r="XFC1362" s="84">
        <f>XEZ1362-XFA1362</f>
        <v>2000000</v>
      </c>
      <c r="XFD1362" s="84">
        <f>XEZ1362+XEV1362</f>
        <v>3000000</v>
      </c>
    </row>
    <row r="1363" spans="1:1024 1030:2048 2054:3072 3078:4096 4102:5120 5126:6144 6150:7168 7174:8192 8198:9216 9222:10240 10246:11264 11270:12288 12294:13312 13318:14336 14342:15360 15366:16384" x14ac:dyDescent="0.25">
      <c r="A1363" s="84"/>
      <c r="B1363" s="84"/>
      <c r="G1363" s="1130"/>
      <c r="H1363" s="780"/>
      <c r="I1363" s="780"/>
      <c r="J1363" s="781"/>
      <c r="K1363" s="780"/>
      <c r="L1363" s="782"/>
      <c r="M1363" s="782"/>
      <c r="N1363" s="783"/>
      <c r="O1363" s="782"/>
      <c r="P1363" s="782"/>
      <c r="Q1363" s="800"/>
      <c r="R1363" s="801"/>
      <c r="S1363" s="800"/>
      <c r="T1363" s="84"/>
      <c r="V1363" s="84"/>
      <c r="W1363" s="84"/>
    </row>
    <row r="1364" spans="1:1024 1030:2048 2054:3072 3078:4096 4102:5120 5126:6144 6150:7168 7174:8192 8198:9216 9222:10240 10246:11264 11270:12288 12294:13312 13318:14336 14342:15360 15366:16384" x14ac:dyDescent="0.25">
      <c r="A1364" s="84"/>
      <c r="B1364" s="84"/>
      <c r="G1364" s="797" t="s">
        <v>5400</v>
      </c>
      <c r="H1364" s="780"/>
      <c r="I1364" s="780"/>
      <c r="J1364" s="781"/>
      <c r="K1364" s="780"/>
      <c r="L1364" s="782"/>
      <c r="M1364" s="782"/>
      <c r="N1364" s="783"/>
      <c r="O1364" s="782"/>
      <c r="P1364" s="782"/>
      <c r="Q1364" s="800"/>
      <c r="R1364" s="801"/>
      <c r="S1364" s="800"/>
      <c r="T1364" s="84"/>
      <c r="V1364" s="84"/>
      <c r="W1364" s="84" t="s">
        <v>5400</v>
      </c>
      <c r="AM1364" s="84" t="s">
        <v>5400</v>
      </c>
      <c r="BC1364" s="84" t="s">
        <v>5400</v>
      </c>
      <c r="BS1364" s="84" t="s">
        <v>5400</v>
      </c>
      <c r="CI1364" s="84" t="s">
        <v>5400</v>
      </c>
      <c r="CY1364" s="84" t="s">
        <v>5400</v>
      </c>
      <c r="DO1364" s="84" t="s">
        <v>5400</v>
      </c>
      <c r="EE1364" s="84" t="s">
        <v>5400</v>
      </c>
      <c r="EU1364" s="84" t="s">
        <v>5400</v>
      </c>
      <c r="FK1364" s="84" t="s">
        <v>5400</v>
      </c>
      <c r="GA1364" s="84" t="s">
        <v>5400</v>
      </c>
      <c r="GQ1364" s="84" t="s">
        <v>5400</v>
      </c>
      <c r="HG1364" s="84" t="s">
        <v>5400</v>
      </c>
      <c r="HW1364" s="84" t="s">
        <v>5400</v>
      </c>
      <c r="IM1364" s="84" t="s">
        <v>5400</v>
      </c>
      <c r="JC1364" s="84" t="s">
        <v>5400</v>
      </c>
      <c r="JS1364" s="84" t="s">
        <v>5400</v>
      </c>
      <c r="KI1364" s="84" t="s">
        <v>5400</v>
      </c>
      <c r="KY1364" s="84" t="s">
        <v>5400</v>
      </c>
      <c r="LO1364" s="84" t="s">
        <v>5400</v>
      </c>
      <c r="ME1364" s="84" t="s">
        <v>5400</v>
      </c>
      <c r="MU1364" s="84" t="s">
        <v>5400</v>
      </c>
      <c r="NK1364" s="84" t="s">
        <v>5400</v>
      </c>
      <c r="OA1364" s="84" t="s">
        <v>5400</v>
      </c>
      <c r="OQ1364" s="84" t="s">
        <v>5400</v>
      </c>
      <c r="PG1364" s="84" t="s">
        <v>5400</v>
      </c>
      <c r="PW1364" s="84" t="s">
        <v>5400</v>
      </c>
      <c r="QM1364" s="84" t="s">
        <v>5400</v>
      </c>
      <c r="RC1364" s="84" t="s">
        <v>5400</v>
      </c>
      <c r="RS1364" s="84" t="s">
        <v>5400</v>
      </c>
      <c r="SI1364" s="84" t="s">
        <v>5400</v>
      </c>
      <c r="SY1364" s="84" t="s">
        <v>5400</v>
      </c>
      <c r="TO1364" s="84" t="s">
        <v>5400</v>
      </c>
      <c r="UE1364" s="84" t="s">
        <v>5400</v>
      </c>
      <c r="UU1364" s="84" t="s">
        <v>5400</v>
      </c>
      <c r="VK1364" s="84" t="s">
        <v>5400</v>
      </c>
      <c r="WA1364" s="84" t="s">
        <v>5400</v>
      </c>
      <c r="WQ1364" s="84" t="s">
        <v>5400</v>
      </c>
      <c r="XG1364" s="84" t="s">
        <v>5400</v>
      </c>
      <c r="XW1364" s="84" t="s">
        <v>5400</v>
      </c>
      <c r="YM1364" s="84" t="s">
        <v>5400</v>
      </c>
      <c r="ZC1364" s="84" t="s">
        <v>5400</v>
      </c>
      <c r="ZS1364" s="84" t="s">
        <v>5400</v>
      </c>
      <c r="AAI1364" s="84" t="s">
        <v>5400</v>
      </c>
      <c r="AAY1364" s="84" t="s">
        <v>5400</v>
      </c>
      <c r="ABO1364" s="84" t="s">
        <v>5400</v>
      </c>
      <c r="ACE1364" s="84" t="s">
        <v>5400</v>
      </c>
      <c r="ACU1364" s="84" t="s">
        <v>5400</v>
      </c>
      <c r="ADK1364" s="84" t="s">
        <v>5400</v>
      </c>
      <c r="AEA1364" s="84" t="s">
        <v>5400</v>
      </c>
      <c r="AEQ1364" s="84" t="s">
        <v>5400</v>
      </c>
      <c r="AFG1364" s="84" t="s">
        <v>5400</v>
      </c>
      <c r="AFW1364" s="84" t="s">
        <v>5400</v>
      </c>
      <c r="AGM1364" s="84" t="s">
        <v>5400</v>
      </c>
      <c r="AHC1364" s="84" t="s">
        <v>5400</v>
      </c>
      <c r="AHS1364" s="84" t="s">
        <v>5400</v>
      </c>
      <c r="AII1364" s="84" t="s">
        <v>5400</v>
      </c>
      <c r="AIY1364" s="84" t="s">
        <v>5400</v>
      </c>
      <c r="AJO1364" s="84" t="s">
        <v>5400</v>
      </c>
      <c r="AKE1364" s="84" t="s">
        <v>5400</v>
      </c>
      <c r="AKU1364" s="84" t="s">
        <v>5400</v>
      </c>
      <c r="ALK1364" s="84" t="s">
        <v>5400</v>
      </c>
      <c r="AMA1364" s="84" t="s">
        <v>5400</v>
      </c>
      <c r="AMQ1364" s="84" t="s">
        <v>5400</v>
      </c>
      <c r="ANG1364" s="84" t="s">
        <v>5400</v>
      </c>
      <c r="ANW1364" s="84" t="s">
        <v>5400</v>
      </c>
      <c r="AOM1364" s="84" t="s">
        <v>5400</v>
      </c>
      <c r="APC1364" s="84" t="s">
        <v>5400</v>
      </c>
      <c r="APS1364" s="84" t="s">
        <v>5400</v>
      </c>
      <c r="AQI1364" s="84" t="s">
        <v>5400</v>
      </c>
      <c r="AQY1364" s="84" t="s">
        <v>5400</v>
      </c>
      <c r="ARO1364" s="84" t="s">
        <v>5400</v>
      </c>
      <c r="ASE1364" s="84" t="s">
        <v>5400</v>
      </c>
      <c r="ASU1364" s="84" t="s">
        <v>5400</v>
      </c>
      <c r="ATK1364" s="84" t="s">
        <v>5400</v>
      </c>
      <c r="AUA1364" s="84" t="s">
        <v>5400</v>
      </c>
      <c r="AUQ1364" s="84" t="s">
        <v>5400</v>
      </c>
      <c r="AVG1364" s="84" t="s">
        <v>5400</v>
      </c>
      <c r="AVW1364" s="84" t="s">
        <v>5400</v>
      </c>
      <c r="AWM1364" s="84" t="s">
        <v>5400</v>
      </c>
      <c r="AXC1364" s="84" t="s">
        <v>5400</v>
      </c>
      <c r="AXS1364" s="84" t="s">
        <v>5400</v>
      </c>
      <c r="AYI1364" s="84" t="s">
        <v>5400</v>
      </c>
      <c r="AYY1364" s="84" t="s">
        <v>5400</v>
      </c>
      <c r="AZO1364" s="84" t="s">
        <v>5400</v>
      </c>
      <c r="BAE1364" s="84" t="s">
        <v>5400</v>
      </c>
      <c r="BAU1364" s="84" t="s">
        <v>5400</v>
      </c>
      <c r="BBK1364" s="84" t="s">
        <v>5400</v>
      </c>
      <c r="BCA1364" s="84" t="s">
        <v>5400</v>
      </c>
      <c r="BCQ1364" s="84" t="s">
        <v>5400</v>
      </c>
      <c r="BDG1364" s="84" t="s">
        <v>5400</v>
      </c>
      <c r="BDW1364" s="84" t="s">
        <v>5400</v>
      </c>
      <c r="BEM1364" s="84" t="s">
        <v>5400</v>
      </c>
      <c r="BFC1364" s="84" t="s">
        <v>5400</v>
      </c>
      <c r="BFS1364" s="84" t="s">
        <v>5400</v>
      </c>
      <c r="BGI1364" s="84" t="s">
        <v>5400</v>
      </c>
      <c r="BGY1364" s="84" t="s">
        <v>5400</v>
      </c>
      <c r="BHO1364" s="84" t="s">
        <v>5400</v>
      </c>
      <c r="BIE1364" s="84" t="s">
        <v>5400</v>
      </c>
      <c r="BIU1364" s="84" t="s">
        <v>5400</v>
      </c>
      <c r="BJK1364" s="84" t="s">
        <v>5400</v>
      </c>
      <c r="BKA1364" s="84" t="s">
        <v>5400</v>
      </c>
      <c r="BKQ1364" s="84" t="s">
        <v>5400</v>
      </c>
      <c r="BLG1364" s="84" t="s">
        <v>5400</v>
      </c>
      <c r="BLW1364" s="84" t="s">
        <v>5400</v>
      </c>
      <c r="BMM1364" s="84" t="s">
        <v>5400</v>
      </c>
      <c r="BNC1364" s="84" t="s">
        <v>5400</v>
      </c>
      <c r="BNS1364" s="84" t="s">
        <v>5400</v>
      </c>
      <c r="BOI1364" s="84" t="s">
        <v>5400</v>
      </c>
      <c r="BOY1364" s="84" t="s">
        <v>5400</v>
      </c>
      <c r="BPO1364" s="84" t="s">
        <v>5400</v>
      </c>
      <c r="BQE1364" s="84" t="s">
        <v>5400</v>
      </c>
      <c r="BQU1364" s="84" t="s">
        <v>5400</v>
      </c>
      <c r="BRK1364" s="84" t="s">
        <v>5400</v>
      </c>
      <c r="BSA1364" s="84" t="s">
        <v>5400</v>
      </c>
      <c r="BSQ1364" s="84" t="s">
        <v>5400</v>
      </c>
      <c r="BTG1364" s="84" t="s">
        <v>5400</v>
      </c>
      <c r="BTW1364" s="84" t="s">
        <v>5400</v>
      </c>
      <c r="BUM1364" s="84" t="s">
        <v>5400</v>
      </c>
      <c r="BVC1364" s="84" t="s">
        <v>5400</v>
      </c>
      <c r="BVS1364" s="84" t="s">
        <v>5400</v>
      </c>
      <c r="BWI1364" s="84" t="s">
        <v>5400</v>
      </c>
      <c r="BWY1364" s="84" t="s">
        <v>5400</v>
      </c>
      <c r="BXO1364" s="84" t="s">
        <v>5400</v>
      </c>
      <c r="BYE1364" s="84" t="s">
        <v>5400</v>
      </c>
      <c r="BYU1364" s="84" t="s">
        <v>5400</v>
      </c>
      <c r="BZK1364" s="84" t="s">
        <v>5400</v>
      </c>
      <c r="CAA1364" s="84" t="s">
        <v>5400</v>
      </c>
      <c r="CAQ1364" s="84" t="s">
        <v>5400</v>
      </c>
      <c r="CBG1364" s="84" t="s">
        <v>5400</v>
      </c>
      <c r="CBW1364" s="84" t="s">
        <v>5400</v>
      </c>
      <c r="CCM1364" s="84" t="s">
        <v>5400</v>
      </c>
      <c r="CDC1364" s="84" t="s">
        <v>5400</v>
      </c>
      <c r="CDS1364" s="84" t="s">
        <v>5400</v>
      </c>
      <c r="CEI1364" s="84" t="s">
        <v>5400</v>
      </c>
      <c r="CEY1364" s="84" t="s">
        <v>5400</v>
      </c>
      <c r="CFO1364" s="84" t="s">
        <v>5400</v>
      </c>
      <c r="CGE1364" s="84" t="s">
        <v>5400</v>
      </c>
      <c r="CGU1364" s="84" t="s">
        <v>5400</v>
      </c>
      <c r="CHK1364" s="84" t="s">
        <v>5400</v>
      </c>
      <c r="CIA1364" s="84" t="s">
        <v>5400</v>
      </c>
      <c r="CIQ1364" s="84" t="s">
        <v>5400</v>
      </c>
      <c r="CJG1364" s="84" t="s">
        <v>5400</v>
      </c>
      <c r="CJW1364" s="84" t="s">
        <v>5400</v>
      </c>
      <c r="CKM1364" s="84" t="s">
        <v>5400</v>
      </c>
      <c r="CLC1364" s="84" t="s">
        <v>5400</v>
      </c>
      <c r="CLS1364" s="84" t="s">
        <v>5400</v>
      </c>
      <c r="CMI1364" s="84" t="s">
        <v>5400</v>
      </c>
      <c r="CMY1364" s="84" t="s">
        <v>5400</v>
      </c>
      <c r="CNO1364" s="84" t="s">
        <v>5400</v>
      </c>
      <c r="COE1364" s="84" t="s">
        <v>5400</v>
      </c>
      <c r="COU1364" s="84" t="s">
        <v>5400</v>
      </c>
      <c r="CPK1364" s="84" t="s">
        <v>5400</v>
      </c>
      <c r="CQA1364" s="84" t="s">
        <v>5400</v>
      </c>
      <c r="CQQ1364" s="84" t="s">
        <v>5400</v>
      </c>
      <c r="CRG1364" s="84" t="s">
        <v>5400</v>
      </c>
      <c r="CRW1364" s="84" t="s">
        <v>5400</v>
      </c>
      <c r="CSM1364" s="84" t="s">
        <v>5400</v>
      </c>
      <c r="CTC1364" s="84" t="s">
        <v>5400</v>
      </c>
      <c r="CTS1364" s="84" t="s">
        <v>5400</v>
      </c>
      <c r="CUI1364" s="84" t="s">
        <v>5400</v>
      </c>
      <c r="CUY1364" s="84" t="s">
        <v>5400</v>
      </c>
      <c r="CVO1364" s="84" t="s">
        <v>5400</v>
      </c>
      <c r="CWE1364" s="84" t="s">
        <v>5400</v>
      </c>
      <c r="CWU1364" s="84" t="s">
        <v>5400</v>
      </c>
      <c r="CXK1364" s="84" t="s">
        <v>5400</v>
      </c>
      <c r="CYA1364" s="84" t="s">
        <v>5400</v>
      </c>
      <c r="CYQ1364" s="84" t="s">
        <v>5400</v>
      </c>
      <c r="CZG1364" s="84" t="s">
        <v>5400</v>
      </c>
      <c r="CZW1364" s="84" t="s">
        <v>5400</v>
      </c>
      <c r="DAM1364" s="84" t="s">
        <v>5400</v>
      </c>
      <c r="DBC1364" s="84" t="s">
        <v>5400</v>
      </c>
      <c r="DBS1364" s="84" t="s">
        <v>5400</v>
      </c>
      <c r="DCI1364" s="84" t="s">
        <v>5400</v>
      </c>
      <c r="DCY1364" s="84" t="s">
        <v>5400</v>
      </c>
      <c r="DDO1364" s="84" t="s">
        <v>5400</v>
      </c>
      <c r="DEE1364" s="84" t="s">
        <v>5400</v>
      </c>
      <c r="DEU1364" s="84" t="s">
        <v>5400</v>
      </c>
      <c r="DFK1364" s="84" t="s">
        <v>5400</v>
      </c>
      <c r="DGA1364" s="84" t="s">
        <v>5400</v>
      </c>
      <c r="DGQ1364" s="84" t="s">
        <v>5400</v>
      </c>
      <c r="DHG1364" s="84" t="s">
        <v>5400</v>
      </c>
      <c r="DHW1364" s="84" t="s">
        <v>5400</v>
      </c>
      <c r="DIM1364" s="84" t="s">
        <v>5400</v>
      </c>
      <c r="DJC1364" s="84" t="s">
        <v>5400</v>
      </c>
      <c r="DJS1364" s="84" t="s">
        <v>5400</v>
      </c>
      <c r="DKI1364" s="84" t="s">
        <v>5400</v>
      </c>
      <c r="DKY1364" s="84" t="s">
        <v>5400</v>
      </c>
      <c r="DLO1364" s="84" t="s">
        <v>5400</v>
      </c>
      <c r="DME1364" s="84" t="s">
        <v>5400</v>
      </c>
      <c r="DMU1364" s="84" t="s">
        <v>5400</v>
      </c>
      <c r="DNK1364" s="84" t="s">
        <v>5400</v>
      </c>
      <c r="DOA1364" s="84" t="s">
        <v>5400</v>
      </c>
      <c r="DOQ1364" s="84" t="s">
        <v>5400</v>
      </c>
      <c r="DPG1364" s="84" t="s">
        <v>5400</v>
      </c>
      <c r="DPW1364" s="84" t="s">
        <v>5400</v>
      </c>
      <c r="DQM1364" s="84" t="s">
        <v>5400</v>
      </c>
      <c r="DRC1364" s="84" t="s">
        <v>5400</v>
      </c>
      <c r="DRS1364" s="84" t="s">
        <v>5400</v>
      </c>
      <c r="DSI1364" s="84" t="s">
        <v>5400</v>
      </c>
      <c r="DSY1364" s="84" t="s">
        <v>5400</v>
      </c>
      <c r="DTO1364" s="84" t="s">
        <v>5400</v>
      </c>
      <c r="DUE1364" s="84" t="s">
        <v>5400</v>
      </c>
      <c r="DUU1364" s="84" t="s">
        <v>5400</v>
      </c>
      <c r="DVK1364" s="84" t="s">
        <v>5400</v>
      </c>
      <c r="DWA1364" s="84" t="s">
        <v>5400</v>
      </c>
      <c r="DWQ1364" s="84" t="s">
        <v>5400</v>
      </c>
      <c r="DXG1364" s="84" t="s">
        <v>5400</v>
      </c>
      <c r="DXW1364" s="84" t="s">
        <v>5400</v>
      </c>
      <c r="DYM1364" s="84" t="s">
        <v>5400</v>
      </c>
      <c r="DZC1364" s="84" t="s">
        <v>5400</v>
      </c>
      <c r="DZS1364" s="84" t="s">
        <v>5400</v>
      </c>
      <c r="EAI1364" s="84" t="s">
        <v>5400</v>
      </c>
      <c r="EAY1364" s="84" t="s">
        <v>5400</v>
      </c>
      <c r="EBO1364" s="84" t="s">
        <v>5400</v>
      </c>
      <c r="ECE1364" s="84" t="s">
        <v>5400</v>
      </c>
      <c r="ECU1364" s="84" t="s">
        <v>5400</v>
      </c>
      <c r="EDK1364" s="84" t="s">
        <v>5400</v>
      </c>
      <c r="EEA1364" s="84" t="s">
        <v>5400</v>
      </c>
      <c r="EEQ1364" s="84" t="s">
        <v>5400</v>
      </c>
      <c r="EFG1364" s="84" t="s">
        <v>5400</v>
      </c>
      <c r="EFW1364" s="84" t="s">
        <v>5400</v>
      </c>
      <c r="EGM1364" s="84" t="s">
        <v>5400</v>
      </c>
      <c r="EHC1364" s="84" t="s">
        <v>5400</v>
      </c>
      <c r="EHS1364" s="84" t="s">
        <v>5400</v>
      </c>
      <c r="EII1364" s="84" t="s">
        <v>5400</v>
      </c>
      <c r="EIY1364" s="84" t="s">
        <v>5400</v>
      </c>
      <c r="EJO1364" s="84" t="s">
        <v>5400</v>
      </c>
      <c r="EKE1364" s="84" t="s">
        <v>5400</v>
      </c>
      <c r="EKU1364" s="84" t="s">
        <v>5400</v>
      </c>
      <c r="ELK1364" s="84" t="s">
        <v>5400</v>
      </c>
      <c r="EMA1364" s="84" t="s">
        <v>5400</v>
      </c>
      <c r="EMQ1364" s="84" t="s">
        <v>5400</v>
      </c>
      <c r="ENG1364" s="84" t="s">
        <v>5400</v>
      </c>
      <c r="ENW1364" s="84" t="s">
        <v>5400</v>
      </c>
      <c r="EOM1364" s="84" t="s">
        <v>5400</v>
      </c>
      <c r="EPC1364" s="84" t="s">
        <v>5400</v>
      </c>
      <c r="EPS1364" s="84" t="s">
        <v>5400</v>
      </c>
      <c r="EQI1364" s="84" t="s">
        <v>5400</v>
      </c>
      <c r="EQY1364" s="84" t="s">
        <v>5400</v>
      </c>
      <c r="ERO1364" s="84" t="s">
        <v>5400</v>
      </c>
      <c r="ESE1364" s="84" t="s">
        <v>5400</v>
      </c>
      <c r="ESU1364" s="84" t="s">
        <v>5400</v>
      </c>
      <c r="ETK1364" s="84" t="s">
        <v>5400</v>
      </c>
      <c r="EUA1364" s="84" t="s">
        <v>5400</v>
      </c>
      <c r="EUQ1364" s="84" t="s">
        <v>5400</v>
      </c>
      <c r="EVG1364" s="84" t="s">
        <v>5400</v>
      </c>
      <c r="EVW1364" s="84" t="s">
        <v>5400</v>
      </c>
      <c r="EWM1364" s="84" t="s">
        <v>5400</v>
      </c>
      <c r="EXC1364" s="84" t="s">
        <v>5400</v>
      </c>
      <c r="EXS1364" s="84" t="s">
        <v>5400</v>
      </c>
      <c r="EYI1364" s="84" t="s">
        <v>5400</v>
      </c>
      <c r="EYY1364" s="84" t="s">
        <v>5400</v>
      </c>
      <c r="EZO1364" s="84" t="s">
        <v>5400</v>
      </c>
      <c r="FAE1364" s="84" t="s">
        <v>5400</v>
      </c>
      <c r="FAU1364" s="84" t="s">
        <v>5400</v>
      </c>
      <c r="FBK1364" s="84" t="s">
        <v>5400</v>
      </c>
      <c r="FCA1364" s="84" t="s">
        <v>5400</v>
      </c>
      <c r="FCQ1364" s="84" t="s">
        <v>5400</v>
      </c>
      <c r="FDG1364" s="84" t="s">
        <v>5400</v>
      </c>
      <c r="FDW1364" s="84" t="s">
        <v>5400</v>
      </c>
      <c r="FEM1364" s="84" t="s">
        <v>5400</v>
      </c>
      <c r="FFC1364" s="84" t="s">
        <v>5400</v>
      </c>
      <c r="FFS1364" s="84" t="s">
        <v>5400</v>
      </c>
      <c r="FGI1364" s="84" t="s">
        <v>5400</v>
      </c>
      <c r="FGY1364" s="84" t="s">
        <v>5400</v>
      </c>
      <c r="FHO1364" s="84" t="s">
        <v>5400</v>
      </c>
      <c r="FIE1364" s="84" t="s">
        <v>5400</v>
      </c>
      <c r="FIU1364" s="84" t="s">
        <v>5400</v>
      </c>
      <c r="FJK1364" s="84" t="s">
        <v>5400</v>
      </c>
      <c r="FKA1364" s="84" t="s">
        <v>5400</v>
      </c>
      <c r="FKQ1364" s="84" t="s">
        <v>5400</v>
      </c>
      <c r="FLG1364" s="84" t="s">
        <v>5400</v>
      </c>
      <c r="FLW1364" s="84" t="s">
        <v>5400</v>
      </c>
      <c r="FMM1364" s="84" t="s">
        <v>5400</v>
      </c>
      <c r="FNC1364" s="84" t="s">
        <v>5400</v>
      </c>
      <c r="FNS1364" s="84" t="s">
        <v>5400</v>
      </c>
      <c r="FOI1364" s="84" t="s">
        <v>5400</v>
      </c>
      <c r="FOY1364" s="84" t="s">
        <v>5400</v>
      </c>
      <c r="FPO1364" s="84" t="s">
        <v>5400</v>
      </c>
      <c r="FQE1364" s="84" t="s">
        <v>5400</v>
      </c>
      <c r="FQU1364" s="84" t="s">
        <v>5400</v>
      </c>
      <c r="FRK1364" s="84" t="s">
        <v>5400</v>
      </c>
      <c r="FSA1364" s="84" t="s">
        <v>5400</v>
      </c>
      <c r="FSQ1364" s="84" t="s">
        <v>5400</v>
      </c>
      <c r="FTG1364" s="84" t="s">
        <v>5400</v>
      </c>
      <c r="FTW1364" s="84" t="s">
        <v>5400</v>
      </c>
      <c r="FUM1364" s="84" t="s">
        <v>5400</v>
      </c>
      <c r="FVC1364" s="84" t="s">
        <v>5400</v>
      </c>
      <c r="FVS1364" s="84" t="s">
        <v>5400</v>
      </c>
      <c r="FWI1364" s="84" t="s">
        <v>5400</v>
      </c>
      <c r="FWY1364" s="84" t="s">
        <v>5400</v>
      </c>
      <c r="FXO1364" s="84" t="s">
        <v>5400</v>
      </c>
      <c r="FYE1364" s="84" t="s">
        <v>5400</v>
      </c>
      <c r="FYU1364" s="84" t="s">
        <v>5400</v>
      </c>
      <c r="FZK1364" s="84" t="s">
        <v>5400</v>
      </c>
      <c r="GAA1364" s="84" t="s">
        <v>5400</v>
      </c>
      <c r="GAQ1364" s="84" t="s">
        <v>5400</v>
      </c>
      <c r="GBG1364" s="84" t="s">
        <v>5400</v>
      </c>
      <c r="GBW1364" s="84" t="s">
        <v>5400</v>
      </c>
      <c r="GCM1364" s="84" t="s">
        <v>5400</v>
      </c>
      <c r="GDC1364" s="84" t="s">
        <v>5400</v>
      </c>
      <c r="GDS1364" s="84" t="s">
        <v>5400</v>
      </c>
      <c r="GEI1364" s="84" t="s">
        <v>5400</v>
      </c>
      <c r="GEY1364" s="84" t="s">
        <v>5400</v>
      </c>
      <c r="GFO1364" s="84" t="s">
        <v>5400</v>
      </c>
      <c r="GGE1364" s="84" t="s">
        <v>5400</v>
      </c>
      <c r="GGU1364" s="84" t="s">
        <v>5400</v>
      </c>
      <c r="GHK1364" s="84" t="s">
        <v>5400</v>
      </c>
      <c r="GIA1364" s="84" t="s">
        <v>5400</v>
      </c>
      <c r="GIQ1364" s="84" t="s">
        <v>5400</v>
      </c>
      <c r="GJG1364" s="84" t="s">
        <v>5400</v>
      </c>
      <c r="GJW1364" s="84" t="s">
        <v>5400</v>
      </c>
      <c r="GKM1364" s="84" t="s">
        <v>5400</v>
      </c>
      <c r="GLC1364" s="84" t="s">
        <v>5400</v>
      </c>
      <c r="GLS1364" s="84" t="s">
        <v>5400</v>
      </c>
      <c r="GMI1364" s="84" t="s">
        <v>5400</v>
      </c>
      <c r="GMY1364" s="84" t="s">
        <v>5400</v>
      </c>
      <c r="GNO1364" s="84" t="s">
        <v>5400</v>
      </c>
      <c r="GOE1364" s="84" t="s">
        <v>5400</v>
      </c>
      <c r="GOU1364" s="84" t="s">
        <v>5400</v>
      </c>
      <c r="GPK1364" s="84" t="s">
        <v>5400</v>
      </c>
      <c r="GQA1364" s="84" t="s">
        <v>5400</v>
      </c>
      <c r="GQQ1364" s="84" t="s">
        <v>5400</v>
      </c>
      <c r="GRG1364" s="84" t="s">
        <v>5400</v>
      </c>
      <c r="GRW1364" s="84" t="s">
        <v>5400</v>
      </c>
      <c r="GSM1364" s="84" t="s">
        <v>5400</v>
      </c>
      <c r="GTC1364" s="84" t="s">
        <v>5400</v>
      </c>
      <c r="GTS1364" s="84" t="s">
        <v>5400</v>
      </c>
      <c r="GUI1364" s="84" t="s">
        <v>5400</v>
      </c>
      <c r="GUY1364" s="84" t="s">
        <v>5400</v>
      </c>
      <c r="GVO1364" s="84" t="s">
        <v>5400</v>
      </c>
      <c r="GWE1364" s="84" t="s">
        <v>5400</v>
      </c>
      <c r="GWU1364" s="84" t="s">
        <v>5400</v>
      </c>
      <c r="GXK1364" s="84" t="s">
        <v>5400</v>
      </c>
      <c r="GYA1364" s="84" t="s">
        <v>5400</v>
      </c>
      <c r="GYQ1364" s="84" t="s">
        <v>5400</v>
      </c>
      <c r="GZG1364" s="84" t="s">
        <v>5400</v>
      </c>
      <c r="GZW1364" s="84" t="s">
        <v>5400</v>
      </c>
      <c r="HAM1364" s="84" t="s">
        <v>5400</v>
      </c>
      <c r="HBC1364" s="84" t="s">
        <v>5400</v>
      </c>
      <c r="HBS1364" s="84" t="s">
        <v>5400</v>
      </c>
      <c r="HCI1364" s="84" t="s">
        <v>5400</v>
      </c>
      <c r="HCY1364" s="84" t="s">
        <v>5400</v>
      </c>
      <c r="HDO1364" s="84" t="s">
        <v>5400</v>
      </c>
      <c r="HEE1364" s="84" t="s">
        <v>5400</v>
      </c>
      <c r="HEU1364" s="84" t="s">
        <v>5400</v>
      </c>
      <c r="HFK1364" s="84" t="s">
        <v>5400</v>
      </c>
      <c r="HGA1364" s="84" t="s">
        <v>5400</v>
      </c>
      <c r="HGQ1364" s="84" t="s">
        <v>5400</v>
      </c>
      <c r="HHG1364" s="84" t="s">
        <v>5400</v>
      </c>
      <c r="HHW1364" s="84" t="s">
        <v>5400</v>
      </c>
      <c r="HIM1364" s="84" t="s">
        <v>5400</v>
      </c>
      <c r="HJC1364" s="84" t="s">
        <v>5400</v>
      </c>
      <c r="HJS1364" s="84" t="s">
        <v>5400</v>
      </c>
      <c r="HKI1364" s="84" t="s">
        <v>5400</v>
      </c>
      <c r="HKY1364" s="84" t="s">
        <v>5400</v>
      </c>
      <c r="HLO1364" s="84" t="s">
        <v>5400</v>
      </c>
      <c r="HME1364" s="84" t="s">
        <v>5400</v>
      </c>
      <c r="HMU1364" s="84" t="s">
        <v>5400</v>
      </c>
      <c r="HNK1364" s="84" t="s">
        <v>5400</v>
      </c>
      <c r="HOA1364" s="84" t="s">
        <v>5400</v>
      </c>
      <c r="HOQ1364" s="84" t="s">
        <v>5400</v>
      </c>
      <c r="HPG1364" s="84" t="s">
        <v>5400</v>
      </c>
      <c r="HPW1364" s="84" t="s">
        <v>5400</v>
      </c>
      <c r="HQM1364" s="84" t="s">
        <v>5400</v>
      </c>
      <c r="HRC1364" s="84" t="s">
        <v>5400</v>
      </c>
      <c r="HRS1364" s="84" t="s">
        <v>5400</v>
      </c>
      <c r="HSI1364" s="84" t="s">
        <v>5400</v>
      </c>
      <c r="HSY1364" s="84" t="s">
        <v>5400</v>
      </c>
      <c r="HTO1364" s="84" t="s">
        <v>5400</v>
      </c>
      <c r="HUE1364" s="84" t="s">
        <v>5400</v>
      </c>
      <c r="HUU1364" s="84" t="s">
        <v>5400</v>
      </c>
      <c r="HVK1364" s="84" t="s">
        <v>5400</v>
      </c>
      <c r="HWA1364" s="84" t="s">
        <v>5400</v>
      </c>
      <c r="HWQ1364" s="84" t="s">
        <v>5400</v>
      </c>
      <c r="HXG1364" s="84" t="s">
        <v>5400</v>
      </c>
      <c r="HXW1364" s="84" t="s">
        <v>5400</v>
      </c>
      <c r="HYM1364" s="84" t="s">
        <v>5400</v>
      </c>
      <c r="HZC1364" s="84" t="s">
        <v>5400</v>
      </c>
      <c r="HZS1364" s="84" t="s">
        <v>5400</v>
      </c>
      <c r="IAI1364" s="84" t="s">
        <v>5400</v>
      </c>
      <c r="IAY1364" s="84" t="s">
        <v>5400</v>
      </c>
      <c r="IBO1364" s="84" t="s">
        <v>5400</v>
      </c>
      <c r="ICE1364" s="84" t="s">
        <v>5400</v>
      </c>
      <c r="ICU1364" s="84" t="s">
        <v>5400</v>
      </c>
      <c r="IDK1364" s="84" t="s">
        <v>5400</v>
      </c>
      <c r="IEA1364" s="84" t="s">
        <v>5400</v>
      </c>
      <c r="IEQ1364" s="84" t="s">
        <v>5400</v>
      </c>
      <c r="IFG1364" s="84" t="s">
        <v>5400</v>
      </c>
      <c r="IFW1364" s="84" t="s">
        <v>5400</v>
      </c>
      <c r="IGM1364" s="84" t="s">
        <v>5400</v>
      </c>
      <c r="IHC1364" s="84" t="s">
        <v>5400</v>
      </c>
      <c r="IHS1364" s="84" t="s">
        <v>5400</v>
      </c>
      <c r="III1364" s="84" t="s">
        <v>5400</v>
      </c>
      <c r="IIY1364" s="84" t="s">
        <v>5400</v>
      </c>
      <c r="IJO1364" s="84" t="s">
        <v>5400</v>
      </c>
      <c r="IKE1364" s="84" t="s">
        <v>5400</v>
      </c>
      <c r="IKU1364" s="84" t="s">
        <v>5400</v>
      </c>
      <c r="ILK1364" s="84" t="s">
        <v>5400</v>
      </c>
      <c r="IMA1364" s="84" t="s">
        <v>5400</v>
      </c>
      <c r="IMQ1364" s="84" t="s">
        <v>5400</v>
      </c>
      <c r="ING1364" s="84" t="s">
        <v>5400</v>
      </c>
      <c r="INW1364" s="84" t="s">
        <v>5400</v>
      </c>
      <c r="IOM1364" s="84" t="s">
        <v>5400</v>
      </c>
      <c r="IPC1364" s="84" t="s">
        <v>5400</v>
      </c>
      <c r="IPS1364" s="84" t="s">
        <v>5400</v>
      </c>
      <c r="IQI1364" s="84" t="s">
        <v>5400</v>
      </c>
      <c r="IQY1364" s="84" t="s">
        <v>5400</v>
      </c>
      <c r="IRO1364" s="84" t="s">
        <v>5400</v>
      </c>
      <c r="ISE1364" s="84" t="s">
        <v>5400</v>
      </c>
      <c r="ISU1364" s="84" t="s">
        <v>5400</v>
      </c>
      <c r="ITK1364" s="84" t="s">
        <v>5400</v>
      </c>
      <c r="IUA1364" s="84" t="s">
        <v>5400</v>
      </c>
      <c r="IUQ1364" s="84" t="s">
        <v>5400</v>
      </c>
      <c r="IVG1364" s="84" t="s">
        <v>5400</v>
      </c>
      <c r="IVW1364" s="84" t="s">
        <v>5400</v>
      </c>
      <c r="IWM1364" s="84" t="s">
        <v>5400</v>
      </c>
      <c r="IXC1364" s="84" t="s">
        <v>5400</v>
      </c>
      <c r="IXS1364" s="84" t="s">
        <v>5400</v>
      </c>
      <c r="IYI1364" s="84" t="s">
        <v>5400</v>
      </c>
      <c r="IYY1364" s="84" t="s">
        <v>5400</v>
      </c>
      <c r="IZO1364" s="84" t="s">
        <v>5400</v>
      </c>
      <c r="JAE1364" s="84" t="s">
        <v>5400</v>
      </c>
      <c r="JAU1364" s="84" t="s">
        <v>5400</v>
      </c>
      <c r="JBK1364" s="84" t="s">
        <v>5400</v>
      </c>
      <c r="JCA1364" s="84" t="s">
        <v>5400</v>
      </c>
      <c r="JCQ1364" s="84" t="s">
        <v>5400</v>
      </c>
      <c r="JDG1364" s="84" t="s">
        <v>5400</v>
      </c>
      <c r="JDW1364" s="84" t="s">
        <v>5400</v>
      </c>
      <c r="JEM1364" s="84" t="s">
        <v>5400</v>
      </c>
      <c r="JFC1364" s="84" t="s">
        <v>5400</v>
      </c>
      <c r="JFS1364" s="84" t="s">
        <v>5400</v>
      </c>
      <c r="JGI1364" s="84" t="s">
        <v>5400</v>
      </c>
      <c r="JGY1364" s="84" t="s">
        <v>5400</v>
      </c>
      <c r="JHO1364" s="84" t="s">
        <v>5400</v>
      </c>
      <c r="JIE1364" s="84" t="s">
        <v>5400</v>
      </c>
      <c r="JIU1364" s="84" t="s">
        <v>5400</v>
      </c>
      <c r="JJK1364" s="84" t="s">
        <v>5400</v>
      </c>
      <c r="JKA1364" s="84" t="s">
        <v>5400</v>
      </c>
      <c r="JKQ1364" s="84" t="s">
        <v>5400</v>
      </c>
      <c r="JLG1364" s="84" t="s">
        <v>5400</v>
      </c>
      <c r="JLW1364" s="84" t="s">
        <v>5400</v>
      </c>
      <c r="JMM1364" s="84" t="s">
        <v>5400</v>
      </c>
      <c r="JNC1364" s="84" t="s">
        <v>5400</v>
      </c>
      <c r="JNS1364" s="84" t="s">
        <v>5400</v>
      </c>
      <c r="JOI1364" s="84" t="s">
        <v>5400</v>
      </c>
      <c r="JOY1364" s="84" t="s">
        <v>5400</v>
      </c>
      <c r="JPO1364" s="84" t="s">
        <v>5400</v>
      </c>
      <c r="JQE1364" s="84" t="s">
        <v>5400</v>
      </c>
      <c r="JQU1364" s="84" t="s">
        <v>5400</v>
      </c>
      <c r="JRK1364" s="84" t="s">
        <v>5400</v>
      </c>
      <c r="JSA1364" s="84" t="s">
        <v>5400</v>
      </c>
      <c r="JSQ1364" s="84" t="s">
        <v>5400</v>
      </c>
      <c r="JTG1364" s="84" t="s">
        <v>5400</v>
      </c>
      <c r="JTW1364" s="84" t="s">
        <v>5400</v>
      </c>
      <c r="JUM1364" s="84" t="s">
        <v>5400</v>
      </c>
      <c r="JVC1364" s="84" t="s">
        <v>5400</v>
      </c>
      <c r="JVS1364" s="84" t="s">
        <v>5400</v>
      </c>
      <c r="JWI1364" s="84" t="s">
        <v>5400</v>
      </c>
      <c r="JWY1364" s="84" t="s">
        <v>5400</v>
      </c>
      <c r="JXO1364" s="84" t="s">
        <v>5400</v>
      </c>
      <c r="JYE1364" s="84" t="s">
        <v>5400</v>
      </c>
      <c r="JYU1364" s="84" t="s">
        <v>5400</v>
      </c>
      <c r="JZK1364" s="84" t="s">
        <v>5400</v>
      </c>
      <c r="KAA1364" s="84" t="s">
        <v>5400</v>
      </c>
      <c r="KAQ1364" s="84" t="s">
        <v>5400</v>
      </c>
      <c r="KBG1364" s="84" t="s">
        <v>5400</v>
      </c>
      <c r="KBW1364" s="84" t="s">
        <v>5400</v>
      </c>
      <c r="KCM1364" s="84" t="s">
        <v>5400</v>
      </c>
      <c r="KDC1364" s="84" t="s">
        <v>5400</v>
      </c>
      <c r="KDS1364" s="84" t="s">
        <v>5400</v>
      </c>
      <c r="KEI1364" s="84" t="s">
        <v>5400</v>
      </c>
      <c r="KEY1364" s="84" t="s">
        <v>5400</v>
      </c>
      <c r="KFO1364" s="84" t="s">
        <v>5400</v>
      </c>
      <c r="KGE1364" s="84" t="s">
        <v>5400</v>
      </c>
      <c r="KGU1364" s="84" t="s">
        <v>5400</v>
      </c>
      <c r="KHK1364" s="84" t="s">
        <v>5400</v>
      </c>
      <c r="KIA1364" s="84" t="s">
        <v>5400</v>
      </c>
      <c r="KIQ1364" s="84" t="s">
        <v>5400</v>
      </c>
      <c r="KJG1364" s="84" t="s">
        <v>5400</v>
      </c>
      <c r="KJW1364" s="84" t="s">
        <v>5400</v>
      </c>
      <c r="KKM1364" s="84" t="s">
        <v>5400</v>
      </c>
      <c r="KLC1364" s="84" t="s">
        <v>5400</v>
      </c>
      <c r="KLS1364" s="84" t="s">
        <v>5400</v>
      </c>
      <c r="KMI1364" s="84" t="s">
        <v>5400</v>
      </c>
      <c r="KMY1364" s="84" t="s">
        <v>5400</v>
      </c>
      <c r="KNO1364" s="84" t="s">
        <v>5400</v>
      </c>
      <c r="KOE1364" s="84" t="s">
        <v>5400</v>
      </c>
      <c r="KOU1364" s="84" t="s">
        <v>5400</v>
      </c>
      <c r="KPK1364" s="84" t="s">
        <v>5400</v>
      </c>
      <c r="KQA1364" s="84" t="s">
        <v>5400</v>
      </c>
      <c r="KQQ1364" s="84" t="s">
        <v>5400</v>
      </c>
      <c r="KRG1364" s="84" t="s">
        <v>5400</v>
      </c>
      <c r="KRW1364" s="84" t="s">
        <v>5400</v>
      </c>
      <c r="KSM1364" s="84" t="s">
        <v>5400</v>
      </c>
      <c r="KTC1364" s="84" t="s">
        <v>5400</v>
      </c>
      <c r="KTS1364" s="84" t="s">
        <v>5400</v>
      </c>
      <c r="KUI1364" s="84" t="s">
        <v>5400</v>
      </c>
      <c r="KUY1364" s="84" t="s">
        <v>5400</v>
      </c>
      <c r="KVO1364" s="84" t="s">
        <v>5400</v>
      </c>
      <c r="KWE1364" s="84" t="s">
        <v>5400</v>
      </c>
      <c r="KWU1364" s="84" t="s">
        <v>5400</v>
      </c>
      <c r="KXK1364" s="84" t="s">
        <v>5400</v>
      </c>
      <c r="KYA1364" s="84" t="s">
        <v>5400</v>
      </c>
      <c r="KYQ1364" s="84" t="s">
        <v>5400</v>
      </c>
      <c r="KZG1364" s="84" t="s">
        <v>5400</v>
      </c>
      <c r="KZW1364" s="84" t="s">
        <v>5400</v>
      </c>
      <c r="LAM1364" s="84" t="s">
        <v>5400</v>
      </c>
      <c r="LBC1364" s="84" t="s">
        <v>5400</v>
      </c>
      <c r="LBS1364" s="84" t="s">
        <v>5400</v>
      </c>
      <c r="LCI1364" s="84" t="s">
        <v>5400</v>
      </c>
      <c r="LCY1364" s="84" t="s">
        <v>5400</v>
      </c>
      <c r="LDO1364" s="84" t="s">
        <v>5400</v>
      </c>
      <c r="LEE1364" s="84" t="s">
        <v>5400</v>
      </c>
      <c r="LEU1364" s="84" t="s">
        <v>5400</v>
      </c>
      <c r="LFK1364" s="84" t="s">
        <v>5400</v>
      </c>
      <c r="LGA1364" s="84" t="s">
        <v>5400</v>
      </c>
      <c r="LGQ1364" s="84" t="s">
        <v>5400</v>
      </c>
      <c r="LHG1364" s="84" t="s">
        <v>5400</v>
      </c>
      <c r="LHW1364" s="84" t="s">
        <v>5400</v>
      </c>
      <c r="LIM1364" s="84" t="s">
        <v>5400</v>
      </c>
      <c r="LJC1364" s="84" t="s">
        <v>5400</v>
      </c>
      <c r="LJS1364" s="84" t="s">
        <v>5400</v>
      </c>
      <c r="LKI1364" s="84" t="s">
        <v>5400</v>
      </c>
      <c r="LKY1364" s="84" t="s">
        <v>5400</v>
      </c>
      <c r="LLO1364" s="84" t="s">
        <v>5400</v>
      </c>
      <c r="LME1364" s="84" t="s">
        <v>5400</v>
      </c>
      <c r="LMU1364" s="84" t="s">
        <v>5400</v>
      </c>
      <c r="LNK1364" s="84" t="s">
        <v>5400</v>
      </c>
      <c r="LOA1364" s="84" t="s">
        <v>5400</v>
      </c>
      <c r="LOQ1364" s="84" t="s">
        <v>5400</v>
      </c>
      <c r="LPG1364" s="84" t="s">
        <v>5400</v>
      </c>
      <c r="LPW1364" s="84" t="s">
        <v>5400</v>
      </c>
      <c r="LQM1364" s="84" t="s">
        <v>5400</v>
      </c>
      <c r="LRC1364" s="84" t="s">
        <v>5400</v>
      </c>
      <c r="LRS1364" s="84" t="s">
        <v>5400</v>
      </c>
      <c r="LSI1364" s="84" t="s">
        <v>5400</v>
      </c>
      <c r="LSY1364" s="84" t="s">
        <v>5400</v>
      </c>
      <c r="LTO1364" s="84" t="s">
        <v>5400</v>
      </c>
      <c r="LUE1364" s="84" t="s">
        <v>5400</v>
      </c>
      <c r="LUU1364" s="84" t="s">
        <v>5400</v>
      </c>
      <c r="LVK1364" s="84" t="s">
        <v>5400</v>
      </c>
      <c r="LWA1364" s="84" t="s">
        <v>5400</v>
      </c>
      <c r="LWQ1364" s="84" t="s">
        <v>5400</v>
      </c>
      <c r="LXG1364" s="84" t="s">
        <v>5400</v>
      </c>
      <c r="LXW1364" s="84" t="s">
        <v>5400</v>
      </c>
      <c r="LYM1364" s="84" t="s">
        <v>5400</v>
      </c>
      <c r="LZC1364" s="84" t="s">
        <v>5400</v>
      </c>
      <c r="LZS1364" s="84" t="s">
        <v>5400</v>
      </c>
      <c r="MAI1364" s="84" t="s">
        <v>5400</v>
      </c>
      <c r="MAY1364" s="84" t="s">
        <v>5400</v>
      </c>
      <c r="MBO1364" s="84" t="s">
        <v>5400</v>
      </c>
      <c r="MCE1364" s="84" t="s">
        <v>5400</v>
      </c>
      <c r="MCU1364" s="84" t="s">
        <v>5400</v>
      </c>
      <c r="MDK1364" s="84" t="s">
        <v>5400</v>
      </c>
      <c r="MEA1364" s="84" t="s">
        <v>5400</v>
      </c>
      <c r="MEQ1364" s="84" t="s">
        <v>5400</v>
      </c>
      <c r="MFG1364" s="84" t="s">
        <v>5400</v>
      </c>
      <c r="MFW1364" s="84" t="s">
        <v>5400</v>
      </c>
      <c r="MGM1364" s="84" t="s">
        <v>5400</v>
      </c>
      <c r="MHC1364" s="84" t="s">
        <v>5400</v>
      </c>
      <c r="MHS1364" s="84" t="s">
        <v>5400</v>
      </c>
      <c r="MII1364" s="84" t="s">
        <v>5400</v>
      </c>
      <c r="MIY1364" s="84" t="s">
        <v>5400</v>
      </c>
      <c r="MJO1364" s="84" t="s">
        <v>5400</v>
      </c>
      <c r="MKE1364" s="84" t="s">
        <v>5400</v>
      </c>
      <c r="MKU1364" s="84" t="s">
        <v>5400</v>
      </c>
      <c r="MLK1364" s="84" t="s">
        <v>5400</v>
      </c>
      <c r="MMA1364" s="84" t="s">
        <v>5400</v>
      </c>
      <c r="MMQ1364" s="84" t="s">
        <v>5400</v>
      </c>
      <c r="MNG1364" s="84" t="s">
        <v>5400</v>
      </c>
      <c r="MNW1364" s="84" t="s">
        <v>5400</v>
      </c>
      <c r="MOM1364" s="84" t="s">
        <v>5400</v>
      </c>
      <c r="MPC1364" s="84" t="s">
        <v>5400</v>
      </c>
      <c r="MPS1364" s="84" t="s">
        <v>5400</v>
      </c>
      <c r="MQI1364" s="84" t="s">
        <v>5400</v>
      </c>
      <c r="MQY1364" s="84" t="s">
        <v>5400</v>
      </c>
      <c r="MRO1364" s="84" t="s">
        <v>5400</v>
      </c>
      <c r="MSE1364" s="84" t="s">
        <v>5400</v>
      </c>
      <c r="MSU1364" s="84" t="s">
        <v>5400</v>
      </c>
      <c r="MTK1364" s="84" t="s">
        <v>5400</v>
      </c>
      <c r="MUA1364" s="84" t="s">
        <v>5400</v>
      </c>
      <c r="MUQ1364" s="84" t="s">
        <v>5400</v>
      </c>
      <c r="MVG1364" s="84" t="s">
        <v>5400</v>
      </c>
      <c r="MVW1364" s="84" t="s">
        <v>5400</v>
      </c>
      <c r="MWM1364" s="84" t="s">
        <v>5400</v>
      </c>
      <c r="MXC1364" s="84" t="s">
        <v>5400</v>
      </c>
      <c r="MXS1364" s="84" t="s">
        <v>5400</v>
      </c>
      <c r="MYI1364" s="84" t="s">
        <v>5400</v>
      </c>
      <c r="MYY1364" s="84" t="s">
        <v>5400</v>
      </c>
      <c r="MZO1364" s="84" t="s">
        <v>5400</v>
      </c>
      <c r="NAE1364" s="84" t="s">
        <v>5400</v>
      </c>
      <c r="NAU1364" s="84" t="s">
        <v>5400</v>
      </c>
      <c r="NBK1364" s="84" t="s">
        <v>5400</v>
      </c>
      <c r="NCA1364" s="84" t="s">
        <v>5400</v>
      </c>
      <c r="NCQ1364" s="84" t="s">
        <v>5400</v>
      </c>
      <c r="NDG1364" s="84" t="s">
        <v>5400</v>
      </c>
      <c r="NDW1364" s="84" t="s">
        <v>5400</v>
      </c>
      <c r="NEM1364" s="84" t="s">
        <v>5400</v>
      </c>
      <c r="NFC1364" s="84" t="s">
        <v>5400</v>
      </c>
      <c r="NFS1364" s="84" t="s">
        <v>5400</v>
      </c>
      <c r="NGI1364" s="84" t="s">
        <v>5400</v>
      </c>
      <c r="NGY1364" s="84" t="s">
        <v>5400</v>
      </c>
      <c r="NHO1364" s="84" t="s">
        <v>5400</v>
      </c>
      <c r="NIE1364" s="84" t="s">
        <v>5400</v>
      </c>
      <c r="NIU1364" s="84" t="s">
        <v>5400</v>
      </c>
      <c r="NJK1364" s="84" t="s">
        <v>5400</v>
      </c>
      <c r="NKA1364" s="84" t="s">
        <v>5400</v>
      </c>
      <c r="NKQ1364" s="84" t="s">
        <v>5400</v>
      </c>
      <c r="NLG1364" s="84" t="s">
        <v>5400</v>
      </c>
      <c r="NLW1364" s="84" t="s">
        <v>5400</v>
      </c>
      <c r="NMM1364" s="84" t="s">
        <v>5400</v>
      </c>
      <c r="NNC1364" s="84" t="s">
        <v>5400</v>
      </c>
      <c r="NNS1364" s="84" t="s">
        <v>5400</v>
      </c>
      <c r="NOI1364" s="84" t="s">
        <v>5400</v>
      </c>
      <c r="NOY1364" s="84" t="s">
        <v>5400</v>
      </c>
      <c r="NPO1364" s="84" t="s">
        <v>5400</v>
      </c>
      <c r="NQE1364" s="84" t="s">
        <v>5400</v>
      </c>
      <c r="NQU1364" s="84" t="s">
        <v>5400</v>
      </c>
      <c r="NRK1364" s="84" t="s">
        <v>5400</v>
      </c>
      <c r="NSA1364" s="84" t="s">
        <v>5400</v>
      </c>
      <c r="NSQ1364" s="84" t="s">
        <v>5400</v>
      </c>
      <c r="NTG1364" s="84" t="s">
        <v>5400</v>
      </c>
      <c r="NTW1364" s="84" t="s">
        <v>5400</v>
      </c>
      <c r="NUM1364" s="84" t="s">
        <v>5400</v>
      </c>
      <c r="NVC1364" s="84" t="s">
        <v>5400</v>
      </c>
      <c r="NVS1364" s="84" t="s">
        <v>5400</v>
      </c>
      <c r="NWI1364" s="84" t="s">
        <v>5400</v>
      </c>
      <c r="NWY1364" s="84" t="s">
        <v>5400</v>
      </c>
      <c r="NXO1364" s="84" t="s">
        <v>5400</v>
      </c>
      <c r="NYE1364" s="84" t="s">
        <v>5400</v>
      </c>
      <c r="NYU1364" s="84" t="s">
        <v>5400</v>
      </c>
      <c r="NZK1364" s="84" t="s">
        <v>5400</v>
      </c>
      <c r="OAA1364" s="84" t="s">
        <v>5400</v>
      </c>
      <c r="OAQ1364" s="84" t="s">
        <v>5400</v>
      </c>
      <c r="OBG1364" s="84" t="s">
        <v>5400</v>
      </c>
      <c r="OBW1364" s="84" t="s">
        <v>5400</v>
      </c>
      <c r="OCM1364" s="84" t="s">
        <v>5400</v>
      </c>
      <c r="ODC1364" s="84" t="s">
        <v>5400</v>
      </c>
      <c r="ODS1364" s="84" t="s">
        <v>5400</v>
      </c>
      <c r="OEI1364" s="84" t="s">
        <v>5400</v>
      </c>
      <c r="OEY1364" s="84" t="s">
        <v>5400</v>
      </c>
      <c r="OFO1364" s="84" t="s">
        <v>5400</v>
      </c>
      <c r="OGE1364" s="84" t="s">
        <v>5400</v>
      </c>
      <c r="OGU1364" s="84" t="s">
        <v>5400</v>
      </c>
      <c r="OHK1364" s="84" t="s">
        <v>5400</v>
      </c>
      <c r="OIA1364" s="84" t="s">
        <v>5400</v>
      </c>
      <c r="OIQ1364" s="84" t="s">
        <v>5400</v>
      </c>
      <c r="OJG1364" s="84" t="s">
        <v>5400</v>
      </c>
      <c r="OJW1364" s="84" t="s">
        <v>5400</v>
      </c>
      <c r="OKM1364" s="84" t="s">
        <v>5400</v>
      </c>
      <c r="OLC1364" s="84" t="s">
        <v>5400</v>
      </c>
      <c r="OLS1364" s="84" t="s">
        <v>5400</v>
      </c>
      <c r="OMI1364" s="84" t="s">
        <v>5400</v>
      </c>
      <c r="OMY1364" s="84" t="s">
        <v>5400</v>
      </c>
      <c r="ONO1364" s="84" t="s">
        <v>5400</v>
      </c>
      <c r="OOE1364" s="84" t="s">
        <v>5400</v>
      </c>
      <c r="OOU1364" s="84" t="s">
        <v>5400</v>
      </c>
      <c r="OPK1364" s="84" t="s">
        <v>5400</v>
      </c>
      <c r="OQA1364" s="84" t="s">
        <v>5400</v>
      </c>
      <c r="OQQ1364" s="84" t="s">
        <v>5400</v>
      </c>
      <c r="ORG1364" s="84" t="s">
        <v>5400</v>
      </c>
      <c r="ORW1364" s="84" t="s">
        <v>5400</v>
      </c>
      <c r="OSM1364" s="84" t="s">
        <v>5400</v>
      </c>
      <c r="OTC1364" s="84" t="s">
        <v>5400</v>
      </c>
      <c r="OTS1364" s="84" t="s">
        <v>5400</v>
      </c>
      <c r="OUI1364" s="84" t="s">
        <v>5400</v>
      </c>
      <c r="OUY1364" s="84" t="s">
        <v>5400</v>
      </c>
      <c r="OVO1364" s="84" t="s">
        <v>5400</v>
      </c>
      <c r="OWE1364" s="84" t="s">
        <v>5400</v>
      </c>
      <c r="OWU1364" s="84" t="s">
        <v>5400</v>
      </c>
      <c r="OXK1364" s="84" t="s">
        <v>5400</v>
      </c>
      <c r="OYA1364" s="84" t="s">
        <v>5400</v>
      </c>
      <c r="OYQ1364" s="84" t="s">
        <v>5400</v>
      </c>
      <c r="OZG1364" s="84" t="s">
        <v>5400</v>
      </c>
      <c r="OZW1364" s="84" t="s">
        <v>5400</v>
      </c>
      <c r="PAM1364" s="84" t="s">
        <v>5400</v>
      </c>
      <c r="PBC1364" s="84" t="s">
        <v>5400</v>
      </c>
      <c r="PBS1364" s="84" t="s">
        <v>5400</v>
      </c>
      <c r="PCI1364" s="84" t="s">
        <v>5400</v>
      </c>
      <c r="PCY1364" s="84" t="s">
        <v>5400</v>
      </c>
      <c r="PDO1364" s="84" t="s">
        <v>5400</v>
      </c>
      <c r="PEE1364" s="84" t="s">
        <v>5400</v>
      </c>
      <c r="PEU1364" s="84" t="s">
        <v>5400</v>
      </c>
      <c r="PFK1364" s="84" t="s">
        <v>5400</v>
      </c>
      <c r="PGA1364" s="84" t="s">
        <v>5400</v>
      </c>
      <c r="PGQ1364" s="84" t="s">
        <v>5400</v>
      </c>
      <c r="PHG1364" s="84" t="s">
        <v>5400</v>
      </c>
      <c r="PHW1364" s="84" t="s">
        <v>5400</v>
      </c>
      <c r="PIM1364" s="84" t="s">
        <v>5400</v>
      </c>
      <c r="PJC1364" s="84" t="s">
        <v>5400</v>
      </c>
      <c r="PJS1364" s="84" t="s">
        <v>5400</v>
      </c>
      <c r="PKI1364" s="84" t="s">
        <v>5400</v>
      </c>
      <c r="PKY1364" s="84" t="s">
        <v>5400</v>
      </c>
      <c r="PLO1364" s="84" t="s">
        <v>5400</v>
      </c>
      <c r="PME1364" s="84" t="s">
        <v>5400</v>
      </c>
      <c r="PMU1364" s="84" t="s">
        <v>5400</v>
      </c>
      <c r="PNK1364" s="84" t="s">
        <v>5400</v>
      </c>
      <c r="POA1364" s="84" t="s">
        <v>5400</v>
      </c>
      <c r="POQ1364" s="84" t="s">
        <v>5400</v>
      </c>
      <c r="PPG1364" s="84" t="s">
        <v>5400</v>
      </c>
      <c r="PPW1364" s="84" t="s">
        <v>5400</v>
      </c>
      <c r="PQM1364" s="84" t="s">
        <v>5400</v>
      </c>
      <c r="PRC1364" s="84" t="s">
        <v>5400</v>
      </c>
      <c r="PRS1364" s="84" t="s">
        <v>5400</v>
      </c>
      <c r="PSI1364" s="84" t="s">
        <v>5400</v>
      </c>
      <c r="PSY1364" s="84" t="s">
        <v>5400</v>
      </c>
      <c r="PTO1364" s="84" t="s">
        <v>5400</v>
      </c>
      <c r="PUE1364" s="84" t="s">
        <v>5400</v>
      </c>
      <c r="PUU1364" s="84" t="s">
        <v>5400</v>
      </c>
      <c r="PVK1364" s="84" t="s">
        <v>5400</v>
      </c>
      <c r="PWA1364" s="84" t="s">
        <v>5400</v>
      </c>
      <c r="PWQ1364" s="84" t="s">
        <v>5400</v>
      </c>
      <c r="PXG1364" s="84" t="s">
        <v>5400</v>
      </c>
      <c r="PXW1364" s="84" t="s">
        <v>5400</v>
      </c>
      <c r="PYM1364" s="84" t="s">
        <v>5400</v>
      </c>
      <c r="PZC1364" s="84" t="s">
        <v>5400</v>
      </c>
      <c r="PZS1364" s="84" t="s">
        <v>5400</v>
      </c>
      <c r="QAI1364" s="84" t="s">
        <v>5400</v>
      </c>
      <c r="QAY1364" s="84" t="s">
        <v>5400</v>
      </c>
      <c r="QBO1364" s="84" t="s">
        <v>5400</v>
      </c>
      <c r="QCE1364" s="84" t="s">
        <v>5400</v>
      </c>
      <c r="QCU1364" s="84" t="s">
        <v>5400</v>
      </c>
      <c r="QDK1364" s="84" t="s">
        <v>5400</v>
      </c>
      <c r="QEA1364" s="84" t="s">
        <v>5400</v>
      </c>
      <c r="QEQ1364" s="84" t="s">
        <v>5400</v>
      </c>
      <c r="QFG1364" s="84" t="s">
        <v>5400</v>
      </c>
      <c r="QFW1364" s="84" t="s">
        <v>5400</v>
      </c>
      <c r="QGM1364" s="84" t="s">
        <v>5400</v>
      </c>
      <c r="QHC1364" s="84" t="s">
        <v>5400</v>
      </c>
      <c r="QHS1364" s="84" t="s">
        <v>5400</v>
      </c>
      <c r="QII1364" s="84" t="s">
        <v>5400</v>
      </c>
      <c r="QIY1364" s="84" t="s">
        <v>5400</v>
      </c>
      <c r="QJO1364" s="84" t="s">
        <v>5400</v>
      </c>
      <c r="QKE1364" s="84" t="s">
        <v>5400</v>
      </c>
      <c r="QKU1364" s="84" t="s">
        <v>5400</v>
      </c>
      <c r="QLK1364" s="84" t="s">
        <v>5400</v>
      </c>
      <c r="QMA1364" s="84" t="s">
        <v>5400</v>
      </c>
      <c r="QMQ1364" s="84" t="s">
        <v>5400</v>
      </c>
      <c r="QNG1364" s="84" t="s">
        <v>5400</v>
      </c>
      <c r="QNW1364" s="84" t="s">
        <v>5400</v>
      </c>
      <c r="QOM1364" s="84" t="s">
        <v>5400</v>
      </c>
      <c r="QPC1364" s="84" t="s">
        <v>5400</v>
      </c>
      <c r="QPS1364" s="84" t="s">
        <v>5400</v>
      </c>
      <c r="QQI1364" s="84" t="s">
        <v>5400</v>
      </c>
      <c r="QQY1364" s="84" t="s">
        <v>5400</v>
      </c>
      <c r="QRO1364" s="84" t="s">
        <v>5400</v>
      </c>
      <c r="QSE1364" s="84" t="s">
        <v>5400</v>
      </c>
      <c r="QSU1364" s="84" t="s">
        <v>5400</v>
      </c>
      <c r="QTK1364" s="84" t="s">
        <v>5400</v>
      </c>
      <c r="QUA1364" s="84" t="s">
        <v>5400</v>
      </c>
      <c r="QUQ1364" s="84" t="s">
        <v>5400</v>
      </c>
      <c r="QVG1364" s="84" t="s">
        <v>5400</v>
      </c>
      <c r="QVW1364" s="84" t="s">
        <v>5400</v>
      </c>
      <c r="QWM1364" s="84" t="s">
        <v>5400</v>
      </c>
      <c r="QXC1364" s="84" t="s">
        <v>5400</v>
      </c>
      <c r="QXS1364" s="84" t="s">
        <v>5400</v>
      </c>
      <c r="QYI1364" s="84" t="s">
        <v>5400</v>
      </c>
      <c r="QYY1364" s="84" t="s">
        <v>5400</v>
      </c>
      <c r="QZO1364" s="84" t="s">
        <v>5400</v>
      </c>
      <c r="RAE1364" s="84" t="s">
        <v>5400</v>
      </c>
      <c r="RAU1364" s="84" t="s">
        <v>5400</v>
      </c>
      <c r="RBK1364" s="84" t="s">
        <v>5400</v>
      </c>
      <c r="RCA1364" s="84" t="s">
        <v>5400</v>
      </c>
      <c r="RCQ1364" s="84" t="s">
        <v>5400</v>
      </c>
      <c r="RDG1364" s="84" t="s">
        <v>5400</v>
      </c>
      <c r="RDW1364" s="84" t="s">
        <v>5400</v>
      </c>
      <c r="REM1364" s="84" t="s">
        <v>5400</v>
      </c>
      <c r="RFC1364" s="84" t="s">
        <v>5400</v>
      </c>
      <c r="RFS1364" s="84" t="s">
        <v>5400</v>
      </c>
      <c r="RGI1364" s="84" t="s">
        <v>5400</v>
      </c>
      <c r="RGY1364" s="84" t="s">
        <v>5400</v>
      </c>
      <c r="RHO1364" s="84" t="s">
        <v>5400</v>
      </c>
      <c r="RIE1364" s="84" t="s">
        <v>5400</v>
      </c>
      <c r="RIU1364" s="84" t="s">
        <v>5400</v>
      </c>
      <c r="RJK1364" s="84" t="s">
        <v>5400</v>
      </c>
      <c r="RKA1364" s="84" t="s">
        <v>5400</v>
      </c>
      <c r="RKQ1364" s="84" t="s">
        <v>5400</v>
      </c>
      <c r="RLG1364" s="84" t="s">
        <v>5400</v>
      </c>
      <c r="RLW1364" s="84" t="s">
        <v>5400</v>
      </c>
      <c r="RMM1364" s="84" t="s">
        <v>5400</v>
      </c>
      <c r="RNC1364" s="84" t="s">
        <v>5400</v>
      </c>
      <c r="RNS1364" s="84" t="s">
        <v>5400</v>
      </c>
      <c r="ROI1364" s="84" t="s">
        <v>5400</v>
      </c>
      <c r="ROY1364" s="84" t="s">
        <v>5400</v>
      </c>
      <c r="RPO1364" s="84" t="s">
        <v>5400</v>
      </c>
      <c r="RQE1364" s="84" t="s">
        <v>5400</v>
      </c>
      <c r="RQU1364" s="84" t="s">
        <v>5400</v>
      </c>
      <c r="RRK1364" s="84" t="s">
        <v>5400</v>
      </c>
      <c r="RSA1364" s="84" t="s">
        <v>5400</v>
      </c>
      <c r="RSQ1364" s="84" t="s">
        <v>5400</v>
      </c>
      <c r="RTG1364" s="84" t="s">
        <v>5400</v>
      </c>
      <c r="RTW1364" s="84" t="s">
        <v>5400</v>
      </c>
      <c r="RUM1364" s="84" t="s">
        <v>5400</v>
      </c>
      <c r="RVC1364" s="84" t="s">
        <v>5400</v>
      </c>
      <c r="RVS1364" s="84" t="s">
        <v>5400</v>
      </c>
      <c r="RWI1364" s="84" t="s">
        <v>5400</v>
      </c>
      <c r="RWY1364" s="84" t="s">
        <v>5400</v>
      </c>
      <c r="RXO1364" s="84" t="s">
        <v>5400</v>
      </c>
      <c r="RYE1364" s="84" t="s">
        <v>5400</v>
      </c>
      <c r="RYU1364" s="84" t="s">
        <v>5400</v>
      </c>
      <c r="RZK1364" s="84" t="s">
        <v>5400</v>
      </c>
      <c r="SAA1364" s="84" t="s">
        <v>5400</v>
      </c>
      <c r="SAQ1364" s="84" t="s">
        <v>5400</v>
      </c>
      <c r="SBG1364" s="84" t="s">
        <v>5400</v>
      </c>
      <c r="SBW1364" s="84" t="s">
        <v>5400</v>
      </c>
      <c r="SCM1364" s="84" t="s">
        <v>5400</v>
      </c>
      <c r="SDC1364" s="84" t="s">
        <v>5400</v>
      </c>
      <c r="SDS1364" s="84" t="s">
        <v>5400</v>
      </c>
      <c r="SEI1364" s="84" t="s">
        <v>5400</v>
      </c>
      <c r="SEY1364" s="84" t="s">
        <v>5400</v>
      </c>
      <c r="SFO1364" s="84" t="s">
        <v>5400</v>
      </c>
      <c r="SGE1364" s="84" t="s">
        <v>5400</v>
      </c>
      <c r="SGU1364" s="84" t="s">
        <v>5400</v>
      </c>
      <c r="SHK1364" s="84" t="s">
        <v>5400</v>
      </c>
      <c r="SIA1364" s="84" t="s">
        <v>5400</v>
      </c>
      <c r="SIQ1364" s="84" t="s">
        <v>5400</v>
      </c>
      <c r="SJG1364" s="84" t="s">
        <v>5400</v>
      </c>
      <c r="SJW1364" s="84" t="s">
        <v>5400</v>
      </c>
      <c r="SKM1364" s="84" t="s">
        <v>5400</v>
      </c>
      <c r="SLC1364" s="84" t="s">
        <v>5400</v>
      </c>
      <c r="SLS1364" s="84" t="s">
        <v>5400</v>
      </c>
      <c r="SMI1364" s="84" t="s">
        <v>5400</v>
      </c>
      <c r="SMY1364" s="84" t="s">
        <v>5400</v>
      </c>
      <c r="SNO1364" s="84" t="s">
        <v>5400</v>
      </c>
      <c r="SOE1364" s="84" t="s">
        <v>5400</v>
      </c>
      <c r="SOU1364" s="84" t="s">
        <v>5400</v>
      </c>
      <c r="SPK1364" s="84" t="s">
        <v>5400</v>
      </c>
      <c r="SQA1364" s="84" t="s">
        <v>5400</v>
      </c>
      <c r="SQQ1364" s="84" t="s">
        <v>5400</v>
      </c>
      <c r="SRG1364" s="84" t="s">
        <v>5400</v>
      </c>
      <c r="SRW1364" s="84" t="s">
        <v>5400</v>
      </c>
      <c r="SSM1364" s="84" t="s">
        <v>5400</v>
      </c>
      <c r="STC1364" s="84" t="s">
        <v>5400</v>
      </c>
      <c r="STS1364" s="84" t="s">
        <v>5400</v>
      </c>
      <c r="SUI1364" s="84" t="s">
        <v>5400</v>
      </c>
      <c r="SUY1364" s="84" t="s">
        <v>5400</v>
      </c>
      <c r="SVO1364" s="84" t="s">
        <v>5400</v>
      </c>
      <c r="SWE1364" s="84" t="s">
        <v>5400</v>
      </c>
      <c r="SWU1364" s="84" t="s">
        <v>5400</v>
      </c>
      <c r="SXK1364" s="84" t="s">
        <v>5400</v>
      </c>
      <c r="SYA1364" s="84" t="s">
        <v>5400</v>
      </c>
      <c r="SYQ1364" s="84" t="s">
        <v>5400</v>
      </c>
      <c r="SZG1364" s="84" t="s">
        <v>5400</v>
      </c>
      <c r="SZW1364" s="84" t="s">
        <v>5400</v>
      </c>
      <c r="TAM1364" s="84" t="s">
        <v>5400</v>
      </c>
      <c r="TBC1364" s="84" t="s">
        <v>5400</v>
      </c>
      <c r="TBS1364" s="84" t="s">
        <v>5400</v>
      </c>
      <c r="TCI1364" s="84" t="s">
        <v>5400</v>
      </c>
      <c r="TCY1364" s="84" t="s">
        <v>5400</v>
      </c>
      <c r="TDO1364" s="84" t="s">
        <v>5400</v>
      </c>
      <c r="TEE1364" s="84" t="s">
        <v>5400</v>
      </c>
      <c r="TEU1364" s="84" t="s">
        <v>5400</v>
      </c>
      <c r="TFK1364" s="84" t="s">
        <v>5400</v>
      </c>
      <c r="TGA1364" s="84" t="s">
        <v>5400</v>
      </c>
      <c r="TGQ1364" s="84" t="s">
        <v>5400</v>
      </c>
      <c r="THG1364" s="84" t="s">
        <v>5400</v>
      </c>
      <c r="THW1364" s="84" t="s">
        <v>5400</v>
      </c>
      <c r="TIM1364" s="84" t="s">
        <v>5400</v>
      </c>
      <c r="TJC1364" s="84" t="s">
        <v>5400</v>
      </c>
      <c r="TJS1364" s="84" t="s">
        <v>5400</v>
      </c>
      <c r="TKI1364" s="84" t="s">
        <v>5400</v>
      </c>
      <c r="TKY1364" s="84" t="s">
        <v>5400</v>
      </c>
      <c r="TLO1364" s="84" t="s">
        <v>5400</v>
      </c>
      <c r="TME1364" s="84" t="s">
        <v>5400</v>
      </c>
      <c r="TMU1364" s="84" t="s">
        <v>5400</v>
      </c>
      <c r="TNK1364" s="84" t="s">
        <v>5400</v>
      </c>
      <c r="TOA1364" s="84" t="s">
        <v>5400</v>
      </c>
      <c r="TOQ1364" s="84" t="s">
        <v>5400</v>
      </c>
      <c r="TPG1364" s="84" t="s">
        <v>5400</v>
      </c>
      <c r="TPW1364" s="84" t="s">
        <v>5400</v>
      </c>
      <c r="TQM1364" s="84" t="s">
        <v>5400</v>
      </c>
      <c r="TRC1364" s="84" t="s">
        <v>5400</v>
      </c>
      <c r="TRS1364" s="84" t="s">
        <v>5400</v>
      </c>
      <c r="TSI1364" s="84" t="s">
        <v>5400</v>
      </c>
      <c r="TSY1364" s="84" t="s">
        <v>5400</v>
      </c>
      <c r="TTO1364" s="84" t="s">
        <v>5400</v>
      </c>
      <c r="TUE1364" s="84" t="s">
        <v>5400</v>
      </c>
      <c r="TUU1364" s="84" t="s">
        <v>5400</v>
      </c>
      <c r="TVK1364" s="84" t="s">
        <v>5400</v>
      </c>
      <c r="TWA1364" s="84" t="s">
        <v>5400</v>
      </c>
      <c r="TWQ1364" s="84" t="s">
        <v>5400</v>
      </c>
      <c r="TXG1364" s="84" t="s">
        <v>5400</v>
      </c>
      <c r="TXW1364" s="84" t="s">
        <v>5400</v>
      </c>
      <c r="TYM1364" s="84" t="s">
        <v>5400</v>
      </c>
      <c r="TZC1364" s="84" t="s">
        <v>5400</v>
      </c>
      <c r="TZS1364" s="84" t="s">
        <v>5400</v>
      </c>
      <c r="UAI1364" s="84" t="s">
        <v>5400</v>
      </c>
      <c r="UAY1364" s="84" t="s">
        <v>5400</v>
      </c>
      <c r="UBO1364" s="84" t="s">
        <v>5400</v>
      </c>
      <c r="UCE1364" s="84" t="s">
        <v>5400</v>
      </c>
      <c r="UCU1364" s="84" t="s">
        <v>5400</v>
      </c>
      <c r="UDK1364" s="84" t="s">
        <v>5400</v>
      </c>
      <c r="UEA1364" s="84" t="s">
        <v>5400</v>
      </c>
      <c r="UEQ1364" s="84" t="s">
        <v>5400</v>
      </c>
      <c r="UFG1364" s="84" t="s">
        <v>5400</v>
      </c>
      <c r="UFW1364" s="84" t="s">
        <v>5400</v>
      </c>
      <c r="UGM1364" s="84" t="s">
        <v>5400</v>
      </c>
      <c r="UHC1364" s="84" t="s">
        <v>5400</v>
      </c>
      <c r="UHS1364" s="84" t="s">
        <v>5400</v>
      </c>
      <c r="UII1364" s="84" t="s">
        <v>5400</v>
      </c>
      <c r="UIY1364" s="84" t="s">
        <v>5400</v>
      </c>
      <c r="UJO1364" s="84" t="s">
        <v>5400</v>
      </c>
      <c r="UKE1364" s="84" t="s">
        <v>5400</v>
      </c>
      <c r="UKU1364" s="84" t="s">
        <v>5400</v>
      </c>
      <c r="ULK1364" s="84" t="s">
        <v>5400</v>
      </c>
      <c r="UMA1364" s="84" t="s">
        <v>5400</v>
      </c>
      <c r="UMQ1364" s="84" t="s">
        <v>5400</v>
      </c>
      <c r="UNG1364" s="84" t="s">
        <v>5400</v>
      </c>
      <c r="UNW1364" s="84" t="s">
        <v>5400</v>
      </c>
      <c r="UOM1364" s="84" t="s">
        <v>5400</v>
      </c>
      <c r="UPC1364" s="84" t="s">
        <v>5400</v>
      </c>
      <c r="UPS1364" s="84" t="s">
        <v>5400</v>
      </c>
      <c r="UQI1364" s="84" t="s">
        <v>5400</v>
      </c>
      <c r="UQY1364" s="84" t="s">
        <v>5400</v>
      </c>
      <c r="URO1364" s="84" t="s">
        <v>5400</v>
      </c>
      <c r="USE1364" s="84" t="s">
        <v>5400</v>
      </c>
      <c r="USU1364" s="84" t="s">
        <v>5400</v>
      </c>
      <c r="UTK1364" s="84" t="s">
        <v>5400</v>
      </c>
      <c r="UUA1364" s="84" t="s">
        <v>5400</v>
      </c>
      <c r="UUQ1364" s="84" t="s">
        <v>5400</v>
      </c>
      <c r="UVG1364" s="84" t="s">
        <v>5400</v>
      </c>
      <c r="UVW1364" s="84" t="s">
        <v>5400</v>
      </c>
      <c r="UWM1364" s="84" t="s">
        <v>5400</v>
      </c>
      <c r="UXC1364" s="84" t="s">
        <v>5400</v>
      </c>
      <c r="UXS1364" s="84" t="s">
        <v>5400</v>
      </c>
      <c r="UYI1364" s="84" t="s">
        <v>5400</v>
      </c>
      <c r="UYY1364" s="84" t="s">
        <v>5400</v>
      </c>
      <c r="UZO1364" s="84" t="s">
        <v>5400</v>
      </c>
      <c r="VAE1364" s="84" t="s">
        <v>5400</v>
      </c>
      <c r="VAU1364" s="84" t="s">
        <v>5400</v>
      </c>
      <c r="VBK1364" s="84" t="s">
        <v>5400</v>
      </c>
      <c r="VCA1364" s="84" t="s">
        <v>5400</v>
      </c>
      <c r="VCQ1364" s="84" t="s">
        <v>5400</v>
      </c>
      <c r="VDG1364" s="84" t="s">
        <v>5400</v>
      </c>
      <c r="VDW1364" s="84" t="s">
        <v>5400</v>
      </c>
      <c r="VEM1364" s="84" t="s">
        <v>5400</v>
      </c>
      <c r="VFC1364" s="84" t="s">
        <v>5400</v>
      </c>
      <c r="VFS1364" s="84" t="s">
        <v>5400</v>
      </c>
      <c r="VGI1364" s="84" t="s">
        <v>5400</v>
      </c>
      <c r="VGY1364" s="84" t="s">
        <v>5400</v>
      </c>
      <c r="VHO1364" s="84" t="s">
        <v>5400</v>
      </c>
      <c r="VIE1364" s="84" t="s">
        <v>5400</v>
      </c>
      <c r="VIU1364" s="84" t="s">
        <v>5400</v>
      </c>
      <c r="VJK1364" s="84" t="s">
        <v>5400</v>
      </c>
      <c r="VKA1364" s="84" t="s">
        <v>5400</v>
      </c>
      <c r="VKQ1364" s="84" t="s">
        <v>5400</v>
      </c>
      <c r="VLG1364" s="84" t="s">
        <v>5400</v>
      </c>
      <c r="VLW1364" s="84" t="s">
        <v>5400</v>
      </c>
      <c r="VMM1364" s="84" t="s">
        <v>5400</v>
      </c>
      <c r="VNC1364" s="84" t="s">
        <v>5400</v>
      </c>
      <c r="VNS1364" s="84" t="s">
        <v>5400</v>
      </c>
      <c r="VOI1364" s="84" t="s">
        <v>5400</v>
      </c>
      <c r="VOY1364" s="84" t="s">
        <v>5400</v>
      </c>
      <c r="VPO1364" s="84" t="s">
        <v>5400</v>
      </c>
      <c r="VQE1364" s="84" t="s">
        <v>5400</v>
      </c>
      <c r="VQU1364" s="84" t="s">
        <v>5400</v>
      </c>
      <c r="VRK1364" s="84" t="s">
        <v>5400</v>
      </c>
      <c r="VSA1364" s="84" t="s">
        <v>5400</v>
      </c>
      <c r="VSQ1364" s="84" t="s">
        <v>5400</v>
      </c>
      <c r="VTG1364" s="84" t="s">
        <v>5400</v>
      </c>
      <c r="VTW1364" s="84" t="s">
        <v>5400</v>
      </c>
      <c r="VUM1364" s="84" t="s">
        <v>5400</v>
      </c>
      <c r="VVC1364" s="84" t="s">
        <v>5400</v>
      </c>
      <c r="VVS1364" s="84" t="s">
        <v>5400</v>
      </c>
      <c r="VWI1364" s="84" t="s">
        <v>5400</v>
      </c>
      <c r="VWY1364" s="84" t="s">
        <v>5400</v>
      </c>
      <c r="VXO1364" s="84" t="s">
        <v>5400</v>
      </c>
      <c r="VYE1364" s="84" t="s">
        <v>5400</v>
      </c>
      <c r="VYU1364" s="84" t="s">
        <v>5400</v>
      </c>
      <c r="VZK1364" s="84" t="s">
        <v>5400</v>
      </c>
      <c r="WAA1364" s="84" t="s">
        <v>5400</v>
      </c>
      <c r="WAQ1364" s="84" t="s">
        <v>5400</v>
      </c>
      <c r="WBG1364" s="84" t="s">
        <v>5400</v>
      </c>
      <c r="WBW1364" s="84" t="s">
        <v>5400</v>
      </c>
      <c r="WCM1364" s="84" t="s">
        <v>5400</v>
      </c>
      <c r="WDC1364" s="84" t="s">
        <v>5400</v>
      </c>
      <c r="WDS1364" s="84" t="s">
        <v>5400</v>
      </c>
      <c r="WEI1364" s="84" t="s">
        <v>5400</v>
      </c>
      <c r="WEY1364" s="84" t="s">
        <v>5400</v>
      </c>
      <c r="WFO1364" s="84" t="s">
        <v>5400</v>
      </c>
      <c r="WGE1364" s="84" t="s">
        <v>5400</v>
      </c>
      <c r="WGU1364" s="84" t="s">
        <v>5400</v>
      </c>
      <c r="WHK1364" s="84" t="s">
        <v>5400</v>
      </c>
      <c r="WIA1364" s="84" t="s">
        <v>5400</v>
      </c>
      <c r="WIQ1364" s="84" t="s">
        <v>5400</v>
      </c>
      <c r="WJG1364" s="84" t="s">
        <v>5400</v>
      </c>
      <c r="WJW1364" s="84" t="s">
        <v>5400</v>
      </c>
      <c r="WKM1364" s="84" t="s">
        <v>5400</v>
      </c>
      <c r="WLC1364" s="84" t="s">
        <v>5400</v>
      </c>
      <c r="WLS1364" s="84" t="s">
        <v>5400</v>
      </c>
      <c r="WMI1364" s="84" t="s">
        <v>5400</v>
      </c>
      <c r="WMY1364" s="84" t="s">
        <v>5400</v>
      </c>
      <c r="WNO1364" s="84" t="s">
        <v>5400</v>
      </c>
      <c r="WOE1364" s="84" t="s">
        <v>5400</v>
      </c>
      <c r="WOU1364" s="84" t="s">
        <v>5400</v>
      </c>
      <c r="WPK1364" s="84" t="s">
        <v>5400</v>
      </c>
      <c r="WQA1364" s="84" t="s">
        <v>5400</v>
      </c>
      <c r="WQQ1364" s="84" t="s">
        <v>5400</v>
      </c>
      <c r="WRG1364" s="84" t="s">
        <v>5400</v>
      </c>
      <c r="WRW1364" s="84" t="s">
        <v>5400</v>
      </c>
      <c r="WSM1364" s="84" t="s">
        <v>5400</v>
      </c>
      <c r="WTC1364" s="84" t="s">
        <v>5400</v>
      </c>
      <c r="WTS1364" s="84" t="s">
        <v>5400</v>
      </c>
      <c r="WUI1364" s="84" t="s">
        <v>5400</v>
      </c>
      <c r="WUY1364" s="84" t="s">
        <v>5400</v>
      </c>
      <c r="WVO1364" s="84" t="s">
        <v>5400</v>
      </c>
      <c r="WWE1364" s="84" t="s">
        <v>5400</v>
      </c>
      <c r="WWU1364" s="84" t="s">
        <v>5400</v>
      </c>
      <c r="WXK1364" s="84" t="s">
        <v>5400</v>
      </c>
      <c r="WYA1364" s="84" t="s">
        <v>5400</v>
      </c>
      <c r="WYQ1364" s="84" t="s">
        <v>5400</v>
      </c>
      <c r="WZG1364" s="84" t="s">
        <v>5400</v>
      </c>
      <c r="WZW1364" s="84" t="s">
        <v>5400</v>
      </c>
      <c r="XAM1364" s="84" t="s">
        <v>5400</v>
      </c>
      <c r="XBC1364" s="84" t="s">
        <v>5400</v>
      </c>
      <c r="XBS1364" s="84" t="s">
        <v>5400</v>
      </c>
      <c r="XCI1364" s="84" t="s">
        <v>5400</v>
      </c>
      <c r="XCY1364" s="84" t="s">
        <v>5400</v>
      </c>
      <c r="XDO1364" s="84" t="s">
        <v>5400</v>
      </c>
      <c r="XEE1364" s="84" t="s">
        <v>5400</v>
      </c>
      <c r="XEU1364" s="84" t="s">
        <v>5400</v>
      </c>
    </row>
    <row r="1365" spans="1:1024 1030:2048 2054:3072 3078:4096 4102:5120 5126:6144 6150:7168 7174:8192 8198:9216 9222:10240 10246:11264 11270:12288 12294:13312 13318:14336 14342:15360 15366:16384" x14ac:dyDescent="0.25">
      <c r="A1365" s="84"/>
      <c r="B1365" s="84"/>
      <c r="F1365" s="745" t="s">
        <v>235</v>
      </c>
      <c r="G1365" s="1130" t="s">
        <v>236</v>
      </c>
      <c r="H1365" s="780">
        <f t="shared" ref="H1365:P1365" si="1005">H1359</f>
        <v>3000000</v>
      </c>
      <c r="I1365" s="780">
        <f t="shared" si="1005"/>
        <v>0</v>
      </c>
      <c r="J1365" s="781">
        <f t="shared" si="1005"/>
        <v>0</v>
      </c>
      <c r="K1365" s="780">
        <f t="shared" si="1005"/>
        <v>3000000</v>
      </c>
      <c r="L1365" s="782">
        <f t="shared" si="1005"/>
        <v>0</v>
      </c>
      <c r="M1365" s="782">
        <f t="shared" si="1005"/>
        <v>0</v>
      </c>
      <c r="N1365" s="783">
        <f t="shared" si="1005"/>
        <v>0</v>
      </c>
      <c r="O1365" s="782">
        <f t="shared" si="1005"/>
        <v>0</v>
      </c>
      <c r="P1365" s="782">
        <f t="shared" si="1005"/>
        <v>3000000</v>
      </c>
      <c r="Q1365" s="800"/>
      <c r="R1365" s="801"/>
      <c r="S1365" s="800"/>
      <c r="T1365" s="84"/>
      <c r="V1365" s="84" t="s">
        <v>235</v>
      </c>
      <c r="W1365" s="84" t="s">
        <v>236</v>
      </c>
      <c r="X1365" s="815">
        <f t="shared" ref="X1365:AF1365" si="1006">X1359</f>
        <v>1000000</v>
      </c>
      <c r="Y1365" s="816">
        <f t="shared" si="1006"/>
        <v>0</v>
      </c>
      <c r="Z1365" s="812">
        <f t="shared" si="1006"/>
        <v>0</v>
      </c>
      <c r="AA1365" s="813">
        <f t="shared" si="1006"/>
        <v>1000000</v>
      </c>
      <c r="AB1365" s="84">
        <f t="shared" si="1006"/>
        <v>0</v>
      </c>
      <c r="AC1365" s="84">
        <f t="shared" si="1006"/>
        <v>0</v>
      </c>
      <c r="AD1365" s="84">
        <f t="shared" si="1006"/>
        <v>0</v>
      </c>
      <c r="AE1365" s="84">
        <f t="shared" si="1006"/>
        <v>0</v>
      </c>
      <c r="AF1365" s="84">
        <f t="shared" si="1006"/>
        <v>1000000</v>
      </c>
      <c r="AL1365" s="84" t="s">
        <v>235</v>
      </c>
      <c r="AM1365" s="84" t="s">
        <v>236</v>
      </c>
      <c r="AN1365" s="84">
        <f t="shared" ref="AN1365:AV1365" si="1007">AN1359</f>
        <v>1000000</v>
      </c>
      <c r="AO1365" s="84">
        <f t="shared" si="1007"/>
        <v>0</v>
      </c>
      <c r="AP1365" s="84">
        <f t="shared" si="1007"/>
        <v>0</v>
      </c>
      <c r="AQ1365" s="84">
        <f t="shared" si="1007"/>
        <v>1000000</v>
      </c>
      <c r="AR1365" s="84">
        <f t="shared" si="1007"/>
        <v>0</v>
      </c>
      <c r="AS1365" s="84">
        <f t="shared" si="1007"/>
        <v>0</v>
      </c>
      <c r="AT1365" s="84">
        <f t="shared" si="1007"/>
        <v>0</v>
      </c>
      <c r="AU1365" s="84">
        <f t="shared" si="1007"/>
        <v>0</v>
      </c>
      <c r="AV1365" s="84">
        <f t="shared" si="1007"/>
        <v>1000000</v>
      </c>
      <c r="BB1365" s="84" t="s">
        <v>235</v>
      </c>
      <c r="BC1365" s="84" t="s">
        <v>236</v>
      </c>
      <c r="BD1365" s="84">
        <f t="shared" ref="BD1365:BL1365" si="1008">BD1359</f>
        <v>1000000</v>
      </c>
      <c r="BE1365" s="84">
        <f t="shared" si="1008"/>
        <v>0</v>
      </c>
      <c r="BF1365" s="84">
        <f t="shared" si="1008"/>
        <v>0</v>
      </c>
      <c r="BG1365" s="84">
        <f t="shared" si="1008"/>
        <v>1000000</v>
      </c>
      <c r="BH1365" s="84">
        <f t="shared" si="1008"/>
        <v>0</v>
      </c>
      <c r="BI1365" s="84">
        <f t="shared" si="1008"/>
        <v>0</v>
      </c>
      <c r="BJ1365" s="84">
        <f t="shared" si="1008"/>
        <v>0</v>
      </c>
      <c r="BK1365" s="84">
        <f t="shared" si="1008"/>
        <v>0</v>
      </c>
      <c r="BL1365" s="84">
        <f t="shared" si="1008"/>
        <v>1000000</v>
      </c>
      <c r="BR1365" s="84" t="s">
        <v>235</v>
      </c>
      <c r="BS1365" s="84" t="s">
        <v>236</v>
      </c>
      <c r="BT1365" s="84">
        <f t="shared" ref="BT1365:CB1365" si="1009">BT1359</f>
        <v>1000000</v>
      </c>
      <c r="BU1365" s="84">
        <f t="shared" si="1009"/>
        <v>0</v>
      </c>
      <c r="BV1365" s="84">
        <f t="shared" si="1009"/>
        <v>0</v>
      </c>
      <c r="BW1365" s="84">
        <f t="shared" si="1009"/>
        <v>1000000</v>
      </c>
      <c r="BX1365" s="84">
        <f t="shared" si="1009"/>
        <v>0</v>
      </c>
      <c r="BY1365" s="84">
        <f t="shared" si="1009"/>
        <v>0</v>
      </c>
      <c r="BZ1365" s="84">
        <f t="shared" si="1009"/>
        <v>0</v>
      </c>
      <c r="CA1365" s="84">
        <f t="shared" si="1009"/>
        <v>0</v>
      </c>
      <c r="CB1365" s="84">
        <f t="shared" si="1009"/>
        <v>1000000</v>
      </c>
      <c r="CH1365" s="84" t="s">
        <v>235</v>
      </c>
      <c r="CI1365" s="84" t="s">
        <v>236</v>
      </c>
      <c r="CJ1365" s="84">
        <f t="shared" ref="CJ1365:CR1365" si="1010">CJ1359</f>
        <v>1000000</v>
      </c>
      <c r="CK1365" s="84">
        <f t="shared" si="1010"/>
        <v>0</v>
      </c>
      <c r="CL1365" s="84">
        <f t="shared" si="1010"/>
        <v>0</v>
      </c>
      <c r="CM1365" s="84">
        <f t="shared" si="1010"/>
        <v>1000000</v>
      </c>
      <c r="CN1365" s="84">
        <f t="shared" si="1010"/>
        <v>0</v>
      </c>
      <c r="CO1365" s="84">
        <f t="shared" si="1010"/>
        <v>0</v>
      </c>
      <c r="CP1365" s="84">
        <f t="shared" si="1010"/>
        <v>0</v>
      </c>
      <c r="CQ1365" s="84">
        <f t="shared" si="1010"/>
        <v>0</v>
      </c>
      <c r="CR1365" s="84">
        <f t="shared" si="1010"/>
        <v>1000000</v>
      </c>
      <c r="CX1365" s="84" t="s">
        <v>235</v>
      </c>
      <c r="CY1365" s="84" t="s">
        <v>236</v>
      </c>
      <c r="CZ1365" s="84">
        <f t="shared" ref="CZ1365:DH1365" si="1011">CZ1359</f>
        <v>1000000</v>
      </c>
      <c r="DA1365" s="84">
        <f t="shared" si="1011"/>
        <v>0</v>
      </c>
      <c r="DB1365" s="84">
        <f t="shared" si="1011"/>
        <v>0</v>
      </c>
      <c r="DC1365" s="84">
        <f t="shared" si="1011"/>
        <v>1000000</v>
      </c>
      <c r="DD1365" s="84">
        <f t="shared" si="1011"/>
        <v>0</v>
      </c>
      <c r="DE1365" s="84">
        <f t="shared" si="1011"/>
        <v>0</v>
      </c>
      <c r="DF1365" s="84">
        <f t="shared" si="1011"/>
        <v>0</v>
      </c>
      <c r="DG1365" s="84">
        <f t="shared" si="1011"/>
        <v>0</v>
      </c>
      <c r="DH1365" s="84">
        <f t="shared" si="1011"/>
        <v>1000000</v>
      </c>
      <c r="DN1365" s="84" t="s">
        <v>235</v>
      </c>
      <c r="DO1365" s="84" t="s">
        <v>236</v>
      </c>
      <c r="DP1365" s="84">
        <f t="shared" ref="DP1365:DX1365" si="1012">DP1359</f>
        <v>1000000</v>
      </c>
      <c r="DQ1365" s="84">
        <f t="shared" si="1012"/>
        <v>0</v>
      </c>
      <c r="DR1365" s="84">
        <f t="shared" si="1012"/>
        <v>0</v>
      </c>
      <c r="DS1365" s="84">
        <f t="shared" si="1012"/>
        <v>1000000</v>
      </c>
      <c r="DT1365" s="84">
        <f t="shared" si="1012"/>
        <v>0</v>
      </c>
      <c r="DU1365" s="84">
        <f t="shared" si="1012"/>
        <v>0</v>
      </c>
      <c r="DV1365" s="84">
        <f t="shared" si="1012"/>
        <v>0</v>
      </c>
      <c r="DW1365" s="84">
        <f t="shared" si="1012"/>
        <v>0</v>
      </c>
      <c r="DX1365" s="84">
        <f t="shared" si="1012"/>
        <v>1000000</v>
      </c>
      <c r="ED1365" s="84" t="s">
        <v>235</v>
      </c>
      <c r="EE1365" s="84" t="s">
        <v>236</v>
      </c>
      <c r="EF1365" s="84">
        <f t="shared" ref="EF1365:EN1365" si="1013">EF1359</f>
        <v>1000000</v>
      </c>
      <c r="EG1365" s="84">
        <f t="shared" si="1013"/>
        <v>0</v>
      </c>
      <c r="EH1365" s="84">
        <f t="shared" si="1013"/>
        <v>0</v>
      </c>
      <c r="EI1365" s="84">
        <f t="shared" si="1013"/>
        <v>1000000</v>
      </c>
      <c r="EJ1365" s="84">
        <f t="shared" si="1013"/>
        <v>0</v>
      </c>
      <c r="EK1365" s="84">
        <f t="shared" si="1013"/>
        <v>0</v>
      </c>
      <c r="EL1365" s="84">
        <f t="shared" si="1013"/>
        <v>0</v>
      </c>
      <c r="EM1365" s="84">
        <f t="shared" si="1013"/>
        <v>0</v>
      </c>
      <c r="EN1365" s="84">
        <f t="shared" si="1013"/>
        <v>1000000</v>
      </c>
      <c r="ET1365" s="84" t="s">
        <v>235</v>
      </c>
      <c r="EU1365" s="84" t="s">
        <v>236</v>
      </c>
      <c r="EV1365" s="84">
        <f t="shared" ref="EV1365:FD1365" si="1014">EV1359</f>
        <v>1000000</v>
      </c>
      <c r="EW1365" s="84">
        <f t="shared" si="1014"/>
        <v>0</v>
      </c>
      <c r="EX1365" s="84">
        <f t="shared" si="1014"/>
        <v>0</v>
      </c>
      <c r="EY1365" s="84">
        <f t="shared" si="1014"/>
        <v>1000000</v>
      </c>
      <c r="EZ1365" s="84">
        <f t="shared" si="1014"/>
        <v>0</v>
      </c>
      <c r="FA1365" s="84">
        <f t="shared" si="1014"/>
        <v>0</v>
      </c>
      <c r="FB1365" s="84">
        <f t="shared" si="1014"/>
        <v>0</v>
      </c>
      <c r="FC1365" s="84">
        <f t="shared" si="1014"/>
        <v>0</v>
      </c>
      <c r="FD1365" s="84">
        <f t="shared" si="1014"/>
        <v>1000000</v>
      </c>
      <c r="FJ1365" s="84" t="s">
        <v>235</v>
      </c>
      <c r="FK1365" s="84" t="s">
        <v>236</v>
      </c>
      <c r="FL1365" s="84">
        <f t="shared" ref="FL1365:FT1365" si="1015">FL1359</f>
        <v>1000000</v>
      </c>
      <c r="FM1365" s="84">
        <f t="shared" si="1015"/>
        <v>0</v>
      </c>
      <c r="FN1365" s="84">
        <f t="shared" si="1015"/>
        <v>0</v>
      </c>
      <c r="FO1365" s="84">
        <f t="shared" si="1015"/>
        <v>1000000</v>
      </c>
      <c r="FP1365" s="84">
        <f t="shared" si="1015"/>
        <v>0</v>
      </c>
      <c r="FQ1365" s="84">
        <f t="shared" si="1015"/>
        <v>0</v>
      </c>
      <c r="FR1365" s="84">
        <f t="shared" si="1015"/>
        <v>0</v>
      </c>
      <c r="FS1365" s="84">
        <f t="shared" si="1015"/>
        <v>0</v>
      </c>
      <c r="FT1365" s="84">
        <f t="shared" si="1015"/>
        <v>1000000</v>
      </c>
      <c r="FZ1365" s="84" t="s">
        <v>235</v>
      </c>
      <c r="GA1365" s="84" t="s">
        <v>236</v>
      </c>
      <c r="GB1365" s="84">
        <f t="shared" ref="GB1365:GJ1365" si="1016">GB1359</f>
        <v>1000000</v>
      </c>
      <c r="GC1365" s="84">
        <f t="shared" si="1016"/>
        <v>0</v>
      </c>
      <c r="GD1365" s="84">
        <f t="shared" si="1016"/>
        <v>0</v>
      </c>
      <c r="GE1365" s="84">
        <f t="shared" si="1016"/>
        <v>1000000</v>
      </c>
      <c r="GF1365" s="84">
        <f t="shared" si="1016"/>
        <v>0</v>
      </c>
      <c r="GG1365" s="84">
        <f t="shared" si="1016"/>
        <v>0</v>
      </c>
      <c r="GH1365" s="84">
        <f t="shared" si="1016"/>
        <v>0</v>
      </c>
      <c r="GI1365" s="84">
        <f t="shared" si="1016"/>
        <v>0</v>
      </c>
      <c r="GJ1365" s="84">
        <f t="shared" si="1016"/>
        <v>1000000</v>
      </c>
      <c r="GP1365" s="84" t="s">
        <v>235</v>
      </c>
      <c r="GQ1365" s="84" t="s">
        <v>236</v>
      </c>
      <c r="GR1365" s="84">
        <f t="shared" ref="GR1365:GZ1365" si="1017">GR1359</f>
        <v>1000000</v>
      </c>
      <c r="GS1365" s="84">
        <f t="shared" si="1017"/>
        <v>0</v>
      </c>
      <c r="GT1365" s="84">
        <f t="shared" si="1017"/>
        <v>0</v>
      </c>
      <c r="GU1365" s="84">
        <f t="shared" si="1017"/>
        <v>1000000</v>
      </c>
      <c r="GV1365" s="84">
        <f t="shared" si="1017"/>
        <v>0</v>
      </c>
      <c r="GW1365" s="84">
        <f t="shared" si="1017"/>
        <v>0</v>
      </c>
      <c r="GX1365" s="84">
        <f t="shared" si="1017"/>
        <v>0</v>
      </c>
      <c r="GY1365" s="84">
        <f t="shared" si="1017"/>
        <v>0</v>
      </c>
      <c r="GZ1365" s="84">
        <f t="shared" si="1017"/>
        <v>1000000</v>
      </c>
      <c r="HF1365" s="84" t="s">
        <v>235</v>
      </c>
      <c r="HG1365" s="84" t="s">
        <v>236</v>
      </c>
      <c r="HH1365" s="84">
        <f t="shared" ref="HH1365:HP1365" si="1018">HH1359</f>
        <v>1000000</v>
      </c>
      <c r="HI1365" s="84">
        <f t="shared" si="1018"/>
        <v>0</v>
      </c>
      <c r="HJ1365" s="84">
        <f t="shared" si="1018"/>
        <v>0</v>
      </c>
      <c r="HK1365" s="84">
        <f t="shared" si="1018"/>
        <v>1000000</v>
      </c>
      <c r="HL1365" s="84">
        <f t="shared" si="1018"/>
        <v>0</v>
      </c>
      <c r="HM1365" s="84">
        <f t="shared" si="1018"/>
        <v>0</v>
      </c>
      <c r="HN1365" s="84">
        <f t="shared" si="1018"/>
        <v>0</v>
      </c>
      <c r="HO1365" s="84">
        <f t="shared" si="1018"/>
        <v>0</v>
      </c>
      <c r="HP1365" s="84">
        <f t="shared" si="1018"/>
        <v>1000000</v>
      </c>
      <c r="HV1365" s="84" t="s">
        <v>235</v>
      </c>
      <c r="HW1365" s="84" t="s">
        <v>236</v>
      </c>
      <c r="HX1365" s="84">
        <f t="shared" ref="HX1365:IF1365" si="1019">HX1359</f>
        <v>1000000</v>
      </c>
      <c r="HY1365" s="84">
        <f t="shared" si="1019"/>
        <v>0</v>
      </c>
      <c r="HZ1365" s="84">
        <f t="shared" si="1019"/>
        <v>0</v>
      </c>
      <c r="IA1365" s="84">
        <f t="shared" si="1019"/>
        <v>1000000</v>
      </c>
      <c r="IB1365" s="84">
        <f t="shared" si="1019"/>
        <v>0</v>
      </c>
      <c r="IC1365" s="84">
        <f t="shared" si="1019"/>
        <v>0</v>
      </c>
      <c r="ID1365" s="84">
        <f t="shared" si="1019"/>
        <v>0</v>
      </c>
      <c r="IE1365" s="84">
        <f t="shared" si="1019"/>
        <v>0</v>
      </c>
      <c r="IF1365" s="84">
        <f t="shared" si="1019"/>
        <v>1000000</v>
      </c>
      <c r="IL1365" s="84" t="s">
        <v>235</v>
      </c>
      <c r="IM1365" s="84" t="s">
        <v>236</v>
      </c>
      <c r="IN1365" s="84">
        <f t="shared" ref="IN1365:IV1365" si="1020">IN1359</f>
        <v>1000000</v>
      </c>
      <c r="IO1365" s="84">
        <f t="shared" si="1020"/>
        <v>0</v>
      </c>
      <c r="IP1365" s="84">
        <f t="shared" si="1020"/>
        <v>0</v>
      </c>
      <c r="IQ1365" s="84">
        <f t="shared" si="1020"/>
        <v>1000000</v>
      </c>
      <c r="IR1365" s="84">
        <f t="shared" si="1020"/>
        <v>0</v>
      </c>
      <c r="IS1365" s="84">
        <f t="shared" si="1020"/>
        <v>0</v>
      </c>
      <c r="IT1365" s="84">
        <f t="shared" si="1020"/>
        <v>0</v>
      </c>
      <c r="IU1365" s="84">
        <f t="shared" si="1020"/>
        <v>0</v>
      </c>
      <c r="IV1365" s="84">
        <f t="shared" si="1020"/>
        <v>1000000</v>
      </c>
      <c r="JB1365" s="84" t="s">
        <v>235</v>
      </c>
      <c r="JC1365" s="84" t="s">
        <v>236</v>
      </c>
      <c r="JD1365" s="84">
        <f t="shared" ref="JD1365:JL1365" si="1021">JD1359</f>
        <v>1000000</v>
      </c>
      <c r="JE1365" s="84">
        <f t="shared" si="1021"/>
        <v>0</v>
      </c>
      <c r="JF1365" s="84">
        <f t="shared" si="1021"/>
        <v>0</v>
      </c>
      <c r="JG1365" s="84">
        <f t="shared" si="1021"/>
        <v>1000000</v>
      </c>
      <c r="JH1365" s="84">
        <f t="shared" si="1021"/>
        <v>0</v>
      </c>
      <c r="JI1365" s="84">
        <f t="shared" si="1021"/>
        <v>0</v>
      </c>
      <c r="JJ1365" s="84">
        <f t="shared" si="1021"/>
        <v>0</v>
      </c>
      <c r="JK1365" s="84">
        <f t="shared" si="1021"/>
        <v>0</v>
      </c>
      <c r="JL1365" s="84">
        <f t="shared" si="1021"/>
        <v>1000000</v>
      </c>
      <c r="JR1365" s="84" t="s">
        <v>235</v>
      </c>
      <c r="JS1365" s="84" t="s">
        <v>236</v>
      </c>
      <c r="JT1365" s="84">
        <f t="shared" ref="JT1365:KB1365" si="1022">JT1359</f>
        <v>1000000</v>
      </c>
      <c r="JU1365" s="84">
        <f t="shared" si="1022"/>
        <v>0</v>
      </c>
      <c r="JV1365" s="84">
        <f t="shared" si="1022"/>
        <v>0</v>
      </c>
      <c r="JW1365" s="84">
        <f t="shared" si="1022"/>
        <v>1000000</v>
      </c>
      <c r="JX1365" s="84">
        <f t="shared" si="1022"/>
        <v>0</v>
      </c>
      <c r="JY1365" s="84">
        <f t="shared" si="1022"/>
        <v>0</v>
      </c>
      <c r="JZ1365" s="84">
        <f t="shared" si="1022"/>
        <v>0</v>
      </c>
      <c r="KA1365" s="84">
        <f t="shared" si="1022"/>
        <v>0</v>
      </c>
      <c r="KB1365" s="84">
        <f t="shared" si="1022"/>
        <v>1000000</v>
      </c>
      <c r="KH1365" s="84" t="s">
        <v>235</v>
      </c>
      <c r="KI1365" s="84" t="s">
        <v>236</v>
      </c>
      <c r="KJ1365" s="84">
        <f t="shared" ref="KJ1365:KR1365" si="1023">KJ1359</f>
        <v>1000000</v>
      </c>
      <c r="KK1365" s="84">
        <f t="shared" si="1023"/>
        <v>0</v>
      </c>
      <c r="KL1365" s="84">
        <f t="shared" si="1023"/>
        <v>0</v>
      </c>
      <c r="KM1365" s="84">
        <f t="shared" si="1023"/>
        <v>1000000</v>
      </c>
      <c r="KN1365" s="84">
        <f t="shared" si="1023"/>
        <v>0</v>
      </c>
      <c r="KO1365" s="84">
        <f t="shared" si="1023"/>
        <v>0</v>
      </c>
      <c r="KP1365" s="84">
        <f t="shared" si="1023"/>
        <v>0</v>
      </c>
      <c r="KQ1365" s="84">
        <f t="shared" si="1023"/>
        <v>0</v>
      </c>
      <c r="KR1365" s="84">
        <f t="shared" si="1023"/>
        <v>1000000</v>
      </c>
      <c r="KX1365" s="84" t="s">
        <v>235</v>
      </c>
      <c r="KY1365" s="84" t="s">
        <v>236</v>
      </c>
      <c r="KZ1365" s="84">
        <f t="shared" ref="KZ1365:LH1365" si="1024">KZ1359</f>
        <v>1000000</v>
      </c>
      <c r="LA1365" s="84">
        <f t="shared" si="1024"/>
        <v>0</v>
      </c>
      <c r="LB1365" s="84">
        <f t="shared" si="1024"/>
        <v>0</v>
      </c>
      <c r="LC1365" s="84">
        <f t="shared" si="1024"/>
        <v>1000000</v>
      </c>
      <c r="LD1365" s="84">
        <f t="shared" si="1024"/>
        <v>0</v>
      </c>
      <c r="LE1365" s="84">
        <f t="shared" si="1024"/>
        <v>0</v>
      </c>
      <c r="LF1365" s="84">
        <f t="shared" si="1024"/>
        <v>0</v>
      </c>
      <c r="LG1365" s="84">
        <f t="shared" si="1024"/>
        <v>0</v>
      </c>
      <c r="LH1365" s="84">
        <f t="shared" si="1024"/>
        <v>1000000</v>
      </c>
      <c r="LN1365" s="84" t="s">
        <v>235</v>
      </c>
      <c r="LO1365" s="84" t="s">
        <v>236</v>
      </c>
      <c r="LP1365" s="84">
        <f t="shared" ref="LP1365:LX1365" si="1025">LP1359</f>
        <v>1000000</v>
      </c>
      <c r="LQ1365" s="84">
        <f t="shared" si="1025"/>
        <v>0</v>
      </c>
      <c r="LR1365" s="84">
        <f t="shared" si="1025"/>
        <v>0</v>
      </c>
      <c r="LS1365" s="84">
        <f t="shared" si="1025"/>
        <v>1000000</v>
      </c>
      <c r="LT1365" s="84">
        <f t="shared" si="1025"/>
        <v>0</v>
      </c>
      <c r="LU1365" s="84">
        <f t="shared" si="1025"/>
        <v>0</v>
      </c>
      <c r="LV1365" s="84">
        <f t="shared" si="1025"/>
        <v>0</v>
      </c>
      <c r="LW1365" s="84">
        <f t="shared" si="1025"/>
        <v>0</v>
      </c>
      <c r="LX1365" s="84">
        <f t="shared" si="1025"/>
        <v>1000000</v>
      </c>
      <c r="MD1365" s="84" t="s">
        <v>235</v>
      </c>
      <c r="ME1365" s="84" t="s">
        <v>236</v>
      </c>
      <c r="MF1365" s="84">
        <f t="shared" ref="MF1365:MN1365" si="1026">MF1359</f>
        <v>1000000</v>
      </c>
      <c r="MG1365" s="84">
        <f t="shared" si="1026"/>
        <v>0</v>
      </c>
      <c r="MH1365" s="84">
        <f t="shared" si="1026"/>
        <v>0</v>
      </c>
      <c r="MI1365" s="84">
        <f t="shared" si="1026"/>
        <v>1000000</v>
      </c>
      <c r="MJ1365" s="84">
        <f t="shared" si="1026"/>
        <v>0</v>
      </c>
      <c r="MK1365" s="84">
        <f t="shared" si="1026"/>
        <v>0</v>
      </c>
      <c r="ML1365" s="84">
        <f t="shared" si="1026"/>
        <v>0</v>
      </c>
      <c r="MM1365" s="84">
        <f t="shared" si="1026"/>
        <v>0</v>
      </c>
      <c r="MN1365" s="84">
        <f t="shared" si="1026"/>
        <v>1000000</v>
      </c>
      <c r="MT1365" s="84" t="s">
        <v>235</v>
      </c>
      <c r="MU1365" s="84" t="s">
        <v>236</v>
      </c>
      <c r="MV1365" s="84">
        <f t="shared" ref="MV1365:ND1365" si="1027">MV1359</f>
        <v>1000000</v>
      </c>
      <c r="MW1365" s="84">
        <f t="shared" si="1027"/>
        <v>0</v>
      </c>
      <c r="MX1365" s="84">
        <f t="shared" si="1027"/>
        <v>0</v>
      </c>
      <c r="MY1365" s="84">
        <f t="shared" si="1027"/>
        <v>1000000</v>
      </c>
      <c r="MZ1365" s="84">
        <f t="shared" si="1027"/>
        <v>0</v>
      </c>
      <c r="NA1365" s="84">
        <f t="shared" si="1027"/>
        <v>0</v>
      </c>
      <c r="NB1365" s="84">
        <f t="shared" si="1027"/>
        <v>0</v>
      </c>
      <c r="NC1365" s="84">
        <f t="shared" si="1027"/>
        <v>0</v>
      </c>
      <c r="ND1365" s="84">
        <f t="shared" si="1027"/>
        <v>1000000</v>
      </c>
      <c r="NJ1365" s="84" t="s">
        <v>235</v>
      </c>
      <c r="NK1365" s="84" t="s">
        <v>236</v>
      </c>
      <c r="NL1365" s="84">
        <f t="shared" ref="NL1365:NT1365" si="1028">NL1359</f>
        <v>1000000</v>
      </c>
      <c r="NM1365" s="84">
        <f t="shared" si="1028"/>
        <v>0</v>
      </c>
      <c r="NN1365" s="84">
        <f t="shared" si="1028"/>
        <v>0</v>
      </c>
      <c r="NO1365" s="84">
        <f t="shared" si="1028"/>
        <v>1000000</v>
      </c>
      <c r="NP1365" s="84">
        <f t="shared" si="1028"/>
        <v>0</v>
      </c>
      <c r="NQ1365" s="84">
        <f t="shared" si="1028"/>
        <v>0</v>
      </c>
      <c r="NR1365" s="84">
        <f t="shared" si="1028"/>
        <v>0</v>
      </c>
      <c r="NS1365" s="84">
        <f t="shared" si="1028"/>
        <v>0</v>
      </c>
      <c r="NT1365" s="84">
        <f t="shared" si="1028"/>
        <v>1000000</v>
      </c>
      <c r="NZ1365" s="84" t="s">
        <v>235</v>
      </c>
      <c r="OA1365" s="84" t="s">
        <v>236</v>
      </c>
      <c r="OB1365" s="84">
        <f t="shared" ref="OB1365:OJ1365" si="1029">OB1359</f>
        <v>1000000</v>
      </c>
      <c r="OC1365" s="84">
        <f t="shared" si="1029"/>
        <v>0</v>
      </c>
      <c r="OD1365" s="84">
        <f t="shared" si="1029"/>
        <v>0</v>
      </c>
      <c r="OE1365" s="84">
        <f t="shared" si="1029"/>
        <v>1000000</v>
      </c>
      <c r="OF1365" s="84">
        <f t="shared" si="1029"/>
        <v>0</v>
      </c>
      <c r="OG1365" s="84">
        <f t="shared" si="1029"/>
        <v>0</v>
      </c>
      <c r="OH1365" s="84">
        <f t="shared" si="1029"/>
        <v>0</v>
      </c>
      <c r="OI1365" s="84">
        <f t="shared" si="1029"/>
        <v>0</v>
      </c>
      <c r="OJ1365" s="84">
        <f t="shared" si="1029"/>
        <v>1000000</v>
      </c>
      <c r="OP1365" s="84" t="s">
        <v>235</v>
      </c>
      <c r="OQ1365" s="84" t="s">
        <v>236</v>
      </c>
      <c r="OR1365" s="84">
        <f t="shared" ref="OR1365:OZ1365" si="1030">OR1359</f>
        <v>1000000</v>
      </c>
      <c r="OS1365" s="84">
        <f t="shared" si="1030"/>
        <v>0</v>
      </c>
      <c r="OT1365" s="84">
        <f t="shared" si="1030"/>
        <v>0</v>
      </c>
      <c r="OU1365" s="84">
        <f t="shared" si="1030"/>
        <v>1000000</v>
      </c>
      <c r="OV1365" s="84">
        <f t="shared" si="1030"/>
        <v>0</v>
      </c>
      <c r="OW1365" s="84">
        <f t="shared" si="1030"/>
        <v>0</v>
      </c>
      <c r="OX1365" s="84">
        <f t="shared" si="1030"/>
        <v>0</v>
      </c>
      <c r="OY1365" s="84">
        <f t="shared" si="1030"/>
        <v>0</v>
      </c>
      <c r="OZ1365" s="84">
        <f t="shared" si="1030"/>
        <v>1000000</v>
      </c>
      <c r="PF1365" s="84" t="s">
        <v>235</v>
      </c>
      <c r="PG1365" s="84" t="s">
        <v>236</v>
      </c>
      <c r="PH1365" s="84">
        <f t="shared" ref="PH1365:PP1365" si="1031">PH1359</f>
        <v>1000000</v>
      </c>
      <c r="PI1365" s="84">
        <f t="shared" si="1031"/>
        <v>0</v>
      </c>
      <c r="PJ1365" s="84">
        <f t="shared" si="1031"/>
        <v>0</v>
      </c>
      <c r="PK1365" s="84">
        <f t="shared" si="1031"/>
        <v>1000000</v>
      </c>
      <c r="PL1365" s="84">
        <f t="shared" si="1031"/>
        <v>0</v>
      </c>
      <c r="PM1365" s="84">
        <f t="shared" si="1031"/>
        <v>0</v>
      </c>
      <c r="PN1365" s="84">
        <f t="shared" si="1031"/>
        <v>0</v>
      </c>
      <c r="PO1365" s="84">
        <f t="shared" si="1031"/>
        <v>0</v>
      </c>
      <c r="PP1365" s="84">
        <f t="shared" si="1031"/>
        <v>1000000</v>
      </c>
      <c r="PV1365" s="84" t="s">
        <v>235</v>
      </c>
      <c r="PW1365" s="84" t="s">
        <v>236</v>
      </c>
      <c r="PX1365" s="84">
        <f t="shared" ref="PX1365:QF1365" si="1032">PX1359</f>
        <v>1000000</v>
      </c>
      <c r="PY1365" s="84">
        <f t="shared" si="1032"/>
        <v>0</v>
      </c>
      <c r="PZ1365" s="84">
        <f t="shared" si="1032"/>
        <v>0</v>
      </c>
      <c r="QA1365" s="84">
        <f t="shared" si="1032"/>
        <v>1000000</v>
      </c>
      <c r="QB1365" s="84">
        <f t="shared" si="1032"/>
        <v>0</v>
      </c>
      <c r="QC1365" s="84">
        <f t="shared" si="1032"/>
        <v>0</v>
      </c>
      <c r="QD1365" s="84">
        <f t="shared" si="1032"/>
        <v>0</v>
      </c>
      <c r="QE1365" s="84">
        <f t="shared" si="1032"/>
        <v>0</v>
      </c>
      <c r="QF1365" s="84">
        <f t="shared" si="1032"/>
        <v>1000000</v>
      </c>
      <c r="QL1365" s="84" t="s">
        <v>235</v>
      </c>
      <c r="QM1365" s="84" t="s">
        <v>236</v>
      </c>
      <c r="QN1365" s="84">
        <f t="shared" ref="QN1365:QV1365" si="1033">QN1359</f>
        <v>1000000</v>
      </c>
      <c r="QO1365" s="84">
        <f t="shared" si="1033"/>
        <v>0</v>
      </c>
      <c r="QP1365" s="84">
        <f t="shared" si="1033"/>
        <v>0</v>
      </c>
      <c r="QQ1365" s="84">
        <f t="shared" si="1033"/>
        <v>1000000</v>
      </c>
      <c r="QR1365" s="84">
        <f t="shared" si="1033"/>
        <v>0</v>
      </c>
      <c r="QS1365" s="84">
        <f t="shared" si="1033"/>
        <v>0</v>
      </c>
      <c r="QT1365" s="84">
        <f t="shared" si="1033"/>
        <v>0</v>
      </c>
      <c r="QU1365" s="84">
        <f t="shared" si="1033"/>
        <v>0</v>
      </c>
      <c r="QV1365" s="84">
        <f t="shared" si="1033"/>
        <v>1000000</v>
      </c>
      <c r="RB1365" s="84" t="s">
        <v>235</v>
      </c>
      <c r="RC1365" s="84" t="s">
        <v>236</v>
      </c>
      <c r="RD1365" s="84">
        <f t="shared" ref="RD1365:RL1365" si="1034">RD1359</f>
        <v>1000000</v>
      </c>
      <c r="RE1365" s="84">
        <f t="shared" si="1034"/>
        <v>0</v>
      </c>
      <c r="RF1365" s="84">
        <f t="shared" si="1034"/>
        <v>0</v>
      </c>
      <c r="RG1365" s="84">
        <f t="shared" si="1034"/>
        <v>1000000</v>
      </c>
      <c r="RH1365" s="84">
        <f t="shared" si="1034"/>
        <v>0</v>
      </c>
      <c r="RI1365" s="84">
        <f t="shared" si="1034"/>
        <v>0</v>
      </c>
      <c r="RJ1365" s="84">
        <f t="shared" si="1034"/>
        <v>0</v>
      </c>
      <c r="RK1365" s="84">
        <f t="shared" si="1034"/>
        <v>0</v>
      </c>
      <c r="RL1365" s="84">
        <f t="shared" si="1034"/>
        <v>1000000</v>
      </c>
      <c r="RR1365" s="84" t="s">
        <v>235</v>
      </c>
      <c r="RS1365" s="84" t="s">
        <v>236</v>
      </c>
      <c r="RT1365" s="84">
        <f t="shared" ref="RT1365:SB1365" si="1035">RT1359</f>
        <v>1000000</v>
      </c>
      <c r="RU1365" s="84">
        <f t="shared" si="1035"/>
        <v>0</v>
      </c>
      <c r="RV1365" s="84">
        <f t="shared" si="1035"/>
        <v>0</v>
      </c>
      <c r="RW1365" s="84">
        <f t="shared" si="1035"/>
        <v>1000000</v>
      </c>
      <c r="RX1365" s="84">
        <f t="shared" si="1035"/>
        <v>0</v>
      </c>
      <c r="RY1365" s="84">
        <f t="shared" si="1035"/>
        <v>0</v>
      </c>
      <c r="RZ1365" s="84">
        <f t="shared" si="1035"/>
        <v>0</v>
      </c>
      <c r="SA1365" s="84">
        <f t="shared" si="1035"/>
        <v>0</v>
      </c>
      <c r="SB1365" s="84">
        <f t="shared" si="1035"/>
        <v>1000000</v>
      </c>
      <c r="SH1365" s="84" t="s">
        <v>235</v>
      </c>
      <c r="SI1365" s="84" t="s">
        <v>236</v>
      </c>
      <c r="SJ1365" s="84">
        <f t="shared" ref="SJ1365:SR1365" si="1036">SJ1359</f>
        <v>1000000</v>
      </c>
      <c r="SK1365" s="84">
        <f t="shared" si="1036"/>
        <v>0</v>
      </c>
      <c r="SL1365" s="84">
        <f t="shared" si="1036"/>
        <v>0</v>
      </c>
      <c r="SM1365" s="84">
        <f t="shared" si="1036"/>
        <v>1000000</v>
      </c>
      <c r="SN1365" s="84">
        <f t="shared" si="1036"/>
        <v>0</v>
      </c>
      <c r="SO1365" s="84">
        <f t="shared" si="1036"/>
        <v>0</v>
      </c>
      <c r="SP1365" s="84">
        <f t="shared" si="1036"/>
        <v>0</v>
      </c>
      <c r="SQ1365" s="84">
        <f t="shared" si="1036"/>
        <v>0</v>
      </c>
      <c r="SR1365" s="84">
        <f t="shared" si="1036"/>
        <v>1000000</v>
      </c>
      <c r="SX1365" s="84" t="s">
        <v>235</v>
      </c>
      <c r="SY1365" s="84" t="s">
        <v>236</v>
      </c>
      <c r="SZ1365" s="84">
        <f t="shared" ref="SZ1365:TH1365" si="1037">SZ1359</f>
        <v>1000000</v>
      </c>
      <c r="TA1365" s="84">
        <f t="shared" si="1037"/>
        <v>0</v>
      </c>
      <c r="TB1365" s="84">
        <f t="shared" si="1037"/>
        <v>0</v>
      </c>
      <c r="TC1365" s="84">
        <f t="shared" si="1037"/>
        <v>1000000</v>
      </c>
      <c r="TD1365" s="84">
        <f t="shared" si="1037"/>
        <v>0</v>
      </c>
      <c r="TE1365" s="84">
        <f t="shared" si="1037"/>
        <v>0</v>
      </c>
      <c r="TF1365" s="84">
        <f t="shared" si="1037"/>
        <v>0</v>
      </c>
      <c r="TG1365" s="84">
        <f t="shared" si="1037"/>
        <v>0</v>
      </c>
      <c r="TH1365" s="84">
        <f t="shared" si="1037"/>
        <v>1000000</v>
      </c>
      <c r="TN1365" s="84" t="s">
        <v>235</v>
      </c>
      <c r="TO1365" s="84" t="s">
        <v>236</v>
      </c>
      <c r="TP1365" s="84">
        <f t="shared" ref="TP1365:TX1365" si="1038">TP1359</f>
        <v>1000000</v>
      </c>
      <c r="TQ1365" s="84">
        <f t="shared" si="1038"/>
        <v>0</v>
      </c>
      <c r="TR1365" s="84">
        <f t="shared" si="1038"/>
        <v>0</v>
      </c>
      <c r="TS1365" s="84">
        <f t="shared" si="1038"/>
        <v>1000000</v>
      </c>
      <c r="TT1365" s="84">
        <f t="shared" si="1038"/>
        <v>0</v>
      </c>
      <c r="TU1365" s="84">
        <f t="shared" si="1038"/>
        <v>0</v>
      </c>
      <c r="TV1365" s="84">
        <f t="shared" si="1038"/>
        <v>0</v>
      </c>
      <c r="TW1365" s="84">
        <f t="shared" si="1038"/>
        <v>0</v>
      </c>
      <c r="TX1365" s="84">
        <f t="shared" si="1038"/>
        <v>1000000</v>
      </c>
      <c r="UD1365" s="84" t="s">
        <v>235</v>
      </c>
      <c r="UE1365" s="84" t="s">
        <v>236</v>
      </c>
      <c r="UF1365" s="84">
        <f t="shared" ref="UF1365:UN1365" si="1039">UF1359</f>
        <v>1000000</v>
      </c>
      <c r="UG1365" s="84">
        <f t="shared" si="1039"/>
        <v>0</v>
      </c>
      <c r="UH1365" s="84">
        <f t="shared" si="1039"/>
        <v>0</v>
      </c>
      <c r="UI1365" s="84">
        <f t="shared" si="1039"/>
        <v>1000000</v>
      </c>
      <c r="UJ1365" s="84">
        <f t="shared" si="1039"/>
        <v>0</v>
      </c>
      <c r="UK1365" s="84">
        <f t="shared" si="1039"/>
        <v>0</v>
      </c>
      <c r="UL1365" s="84">
        <f t="shared" si="1039"/>
        <v>0</v>
      </c>
      <c r="UM1365" s="84">
        <f t="shared" si="1039"/>
        <v>0</v>
      </c>
      <c r="UN1365" s="84">
        <f t="shared" si="1039"/>
        <v>1000000</v>
      </c>
      <c r="UT1365" s="84" t="s">
        <v>235</v>
      </c>
      <c r="UU1365" s="84" t="s">
        <v>236</v>
      </c>
      <c r="UV1365" s="84">
        <f t="shared" ref="UV1365:VD1365" si="1040">UV1359</f>
        <v>1000000</v>
      </c>
      <c r="UW1365" s="84">
        <f t="shared" si="1040"/>
        <v>0</v>
      </c>
      <c r="UX1365" s="84">
        <f t="shared" si="1040"/>
        <v>0</v>
      </c>
      <c r="UY1365" s="84">
        <f t="shared" si="1040"/>
        <v>1000000</v>
      </c>
      <c r="UZ1365" s="84">
        <f t="shared" si="1040"/>
        <v>0</v>
      </c>
      <c r="VA1365" s="84">
        <f t="shared" si="1040"/>
        <v>0</v>
      </c>
      <c r="VB1365" s="84">
        <f t="shared" si="1040"/>
        <v>0</v>
      </c>
      <c r="VC1365" s="84">
        <f t="shared" si="1040"/>
        <v>0</v>
      </c>
      <c r="VD1365" s="84">
        <f t="shared" si="1040"/>
        <v>1000000</v>
      </c>
      <c r="VJ1365" s="84" t="s">
        <v>235</v>
      </c>
      <c r="VK1365" s="84" t="s">
        <v>236</v>
      </c>
      <c r="VL1365" s="84">
        <f t="shared" ref="VL1365:VT1365" si="1041">VL1359</f>
        <v>1000000</v>
      </c>
      <c r="VM1365" s="84">
        <f t="shared" si="1041"/>
        <v>0</v>
      </c>
      <c r="VN1365" s="84">
        <f t="shared" si="1041"/>
        <v>0</v>
      </c>
      <c r="VO1365" s="84">
        <f t="shared" si="1041"/>
        <v>1000000</v>
      </c>
      <c r="VP1365" s="84">
        <f t="shared" si="1041"/>
        <v>0</v>
      </c>
      <c r="VQ1365" s="84">
        <f t="shared" si="1041"/>
        <v>0</v>
      </c>
      <c r="VR1365" s="84">
        <f t="shared" si="1041"/>
        <v>0</v>
      </c>
      <c r="VS1365" s="84">
        <f t="shared" si="1041"/>
        <v>0</v>
      </c>
      <c r="VT1365" s="84">
        <f t="shared" si="1041"/>
        <v>1000000</v>
      </c>
      <c r="VZ1365" s="84" t="s">
        <v>235</v>
      </c>
      <c r="WA1365" s="84" t="s">
        <v>236</v>
      </c>
      <c r="WB1365" s="84">
        <f t="shared" ref="WB1365:WJ1365" si="1042">WB1359</f>
        <v>1000000</v>
      </c>
      <c r="WC1365" s="84">
        <f t="shared" si="1042"/>
        <v>0</v>
      </c>
      <c r="WD1365" s="84">
        <f t="shared" si="1042"/>
        <v>0</v>
      </c>
      <c r="WE1365" s="84">
        <f t="shared" si="1042"/>
        <v>1000000</v>
      </c>
      <c r="WF1365" s="84">
        <f t="shared" si="1042"/>
        <v>0</v>
      </c>
      <c r="WG1365" s="84">
        <f t="shared" si="1042"/>
        <v>0</v>
      </c>
      <c r="WH1365" s="84">
        <f t="shared" si="1042"/>
        <v>0</v>
      </c>
      <c r="WI1365" s="84">
        <f t="shared" si="1042"/>
        <v>0</v>
      </c>
      <c r="WJ1365" s="84">
        <f t="shared" si="1042"/>
        <v>1000000</v>
      </c>
      <c r="WP1365" s="84" t="s">
        <v>235</v>
      </c>
      <c r="WQ1365" s="84" t="s">
        <v>236</v>
      </c>
      <c r="WR1365" s="84">
        <f t="shared" ref="WR1365:WZ1365" si="1043">WR1359</f>
        <v>1000000</v>
      </c>
      <c r="WS1365" s="84">
        <f t="shared" si="1043"/>
        <v>0</v>
      </c>
      <c r="WT1365" s="84">
        <f t="shared" si="1043"/>
        <v>0</v>
      </c>
      <c r="WU1365" s="84">
        <f t="shared" si="1043"/>
        <v>1000000</v>
      </c>
      <c r="WV1365" s="84">
        <f t="shared" si="1043"/>
        <v>0</v>
      </c>
      <c r="WW1365" s="84">
        <f t="shared" si="1043"/>
        <v>0</v>
      </c>
      <c r="WX1365" s="84">
        <f t="shared" si="1043"/>
        <v>0</v>
      </c>
      <c r="WY1365" s="84">
        <f t="shared" si="1043"/>
        <v>0</v>
      </c>
      <c r="WZ1365" s="84">
        <f t="shared" si="1043"/>
        <v>1000000</v>
      </c>
      <c r="XF1365" s="84" t="s">
        <v>235</v>
      </c>
      <c r="XG1365" s="84" t="s">
        <v>236</v>
      </c>
      <c r="XH1365" s="84">
        <f t="shared" ref="XH1365:XP1365" si="1044">XH1359</f>
        <v>1000000</v>
      </c>
      <c r="XI1365" s="84">
        <f t="shared" si="1044"/>
        <v>0</v>
      </c>
      <c r="XJ1365" s="84">
        <f t="shared" si="1044"/>
        <v>0</v>
      </c>
      <c r="XK1365" s="84">
        <f t="shared" si="1044"/>
        <v>1000000</v>
      </c>
      <c r="XL1365" s="84">
        <f t="shared" si="1044"/>
        <v>0</v>
      </c>
      <c r="XM1365" s="84">
        <f t="shared" si="1044"/>
        <v>0</v>
      </c>
      <c r="XN1365" s="84">
        <f t="shared" si="1044"/>
        <v>0</v>
      </c>
      <c r="XO1365" s="84">
        <f t="shared" si="1044"/>
        <v>0</v>
      </c>
      <c r="XP1365" s="84">
        <f t="shared" si="1044"/>
        <v>1000000</v>
      </c>
      <c r="XV1365" s="84" t="s">
        <v>235</v>
      </c>
      <c r="XW1365" s="84" t="s">
        <v>236</v>
      </c>
      <c r="XX1365" s="84">
        <f t="shared" ref="XX1365:YF1365" si="1045">XX1359</f>
        <v>1000000</v>
      </c>
      <c r="XY1365" s="84">
        <f t="shared" si="1045"/>
        <v>0</v>
      </c>
      <c r="XZ1365" s="84">
        <f t="shared" si="1045"/>
        <v>0</v>
      </c>
      <c r="YA1365" s="84">
        <f t="shared" si="1045"/>
        <v>1000000</v>
      </c>
      <c r="YB1365" s="84">
        <f t="shared" si="1045"/>
        <v>0</v>
      </c>
      <c r="YC1365" s="84">
        <f t="shared" si="1045"/>
        <v>0</v>
      </c>
      <c r="YD1365" s="84">
        <f t="shared" si="1045"/>
        <v>0</v>
      </c>
      <c r="YE1365" s="84">
        <f t="shared" si="1045"/>
        <v>0</v>
      </c>
      <c r="YF1365" s="84">
        <f t="shared" si="1045"/>
        <v>1000000</v>
      </c>
      <c r="YL1365" s="84" t="s">
        <v>235</v>
      </c>
      <c r="YM1365" s="84" t="s">
        <v>236</v>
      </c>
      <c r="YN1365" s="84">
        <f t="shared" ref="YN1365:YV1365" si="1046">YN1359</f>
        <v>1000000</v>
      </c>
      <c r="YO1365" s="84">
        <f t="shared" si="1046"/>
        <v>0</v>
      </c>
      <c r="YP1365" s="84">
        <f t="shared" si="1046"/>
        <v>0</v>
      </c>
      <c r="YQ1365" s="84">
        <f t="shared" si="1046"/>
        <v>1000000</v>
      </c>
      <c r="YR1365" s="84">
        <f t="shared" si="1046"/>
        <v>0</v>
      </c>
      <c r="YS1365" s="84">
        <f t="shared" si="1046"/>
        <v>0</v>
      </c>
      <c r="YT1365" s="84">
        <f t="shared" si="1046"/>
        <v>0</v>
      </c>
      <c r="YU1365" s="84">
        <f t="shared" si="1046"/>
        <v>0</v>
      </c>
      <c r="YV1365" s="84">
        <f t="shared" si="1046"/>
        <v>1000000</v>
      </c>
      <c r="ZB1365" s="84" t="s">
        <v>235</v>
      </c>
      <c r="ZC1365" s="84" t="s">
        <v>236</v>
      </c>
      <c r="ZD1365" s="84">
        <f t="shared" ref="ZD1365:ZL1365" si="1047">ZD1359</f>
        <v>1000000</v>
      </c>
      <c r="ZE1365" s="84">
        <f t="shared" si="1047"/>
        <v>0</v>
      </c>
      <c r="ZF1365" s="84">
        <f t="shared" si="1047"/>
        <v>0</v>
      </c>
      <c r="ZG1365" s="84">
        <f t="shared" si="1047"/>
        <v>1000000</v>
      </c>
      <c r="ZH1365" s="84">
        <f t="shared" si="1047"/>
        <v>0</v>
      </c>
      <c r="ZI1365" s="84">
        <f t="shared" si="1047"/>
        <v>0</v>
      </c>
      <c r="ZJ1365" s="84">
        <f t="shared" si="1047"/>
        <v>0</v>
      </c>
      <c r="ZK1365" s="84">
        <f t="shared" si="1047"/>
        <v>0</v>
      </c>
      <c r="ZL1365" s="84">
        <f t="shared" si="1047"/>
        <v>1000000</v>
      </c>
      <c r="ZR1365" s="84" t="s">
        <v>235</v>
      </c>
      <c r="ZS1365" s="84" t="s">
        <v>236</v>
      </c>
      <c r="ZT1365" s="84">
        <f t="shared" ref="ZT1365:AAB1365" si="1048">ZT1359</f>
        <v>1000000</v>
      </c>
      <c r="ZU1365" s="84">
        <f t="shared" si="1048"/>
        <v>0</v>
      </c>
      <c r="ZV1365" s="84">
        <f t="shared" si="1048"/>
        <v>0</v>
      </c>
      <c r="ZW1365" s="84">
        <f t="shared" si="1048"/>
        <v>1000000</v>
      </c>
      <c r="ZX1365" s="84">
        <f t="shared" si="1048"/>
        <v>0</v>
      </c>
      <c r="ZY1365" s="84">
        <f t="shared" si="1048"/>
        <v>0</v>
      </c>
      <c r="ZZ1365" s="84">
        <f t="shared" si="1048"/>
        <v>0</v>
      </c>
      <c r="AAA1365" s="84">
        <f t="shared" si="1048"/>
        <v>0</v>
      </c>
      <c r="AAB1365" s="84">
        <f t="shared" si="1048"/>
        <v>1000000</v>
      </c>
      <c r="AAH1365" s="84" t="s">
        <v>235</v>
      </c>
      <c r="AAI1365" s="84" t="s">
        <v>236</v>
      </c>
      <c r="AAJ1365" s="84">
        <f t="shared" ref="AAJ1365:AAR1365" si="1049">AAJ1359</f>
        <v>1000000</v>
      </c>
      <c r="AAK1365" s="84">
        <f t="shared" si="1049"/>
        <v>0</v>
      </c>
      <c r="AAL1365" s="84">
        <f t="shared" si="1049"/>
        <v>0</v>
      </c>
      <c r="AAM1365" s="84">
        <f t="shared" si="1049"/>
        <v>1000000</v>
      </c>
      <c r="AAN1365" s="84">
        <f t="shared" si="1049"/>
        <v>0</v>
      </c>
      <c r="AAO1365" s="84">
        <f t="shared" si="1049"/>
        <v>0</v>
      </c>
      <c r="AAP1365" s="84">
        <f t="shared" si="1049"/>
        <v>0</v>
      </c>
      <c r="AAQ1365" s="84">
        <f t="shared" si="1049"/>
        <v>0</v>
      </c>
      <c r="AAR1365" s="84">
        <f t="shared" si="1049"/>
        <v>1000000</v>
      </c>
      <c r="AAX1365" s="84" t="s">
        <v>235</v>
      </c>
      <c r="AAY1365" s="84" t="s">
        <v>236</v>
      </c>
      <c r="AAZ1365" s="84">
        <f t="shared" ref="AAZ1365:ABH1365" si="1050">AAZ1359</f>
        <v>1000000</v>
      </c>
      <c r="ABA1365" s="84">
        <f t="shared" si="1050"/>
        <v>0</v>
      </c>
      <c r="ABB1365" s="84">
        <f t="shared" si="1050"/>
        <v>0</v>
      </c>
      <c r="ABC1365" s="84">
        <f t="shared" si="1050"/>
        <v>1000000</v>
      </c>
      <c r="ABD1365" s="84">
        <f t="shared" si="1050"/>
        <v>0</v>
      </c>
      <c r="ABE1365" s="84">
        <f t="shared" si="1050"/>
        <v>0</v>
      </c>
      <c r="ABF1365" s="84">
        <f t="shared" si="1050"/>
        <v>0</v>
      </c>
      <c r="ABG1365" s="84">
        <f t="shared" si="1050"/>
        <v>0</v>
      </c>
      <c r="ABH1365" s="84">
        <f t="shared" si="1050"/>
        <v>1000000</v>
      </c>
      <c r="ABN1365" s="84" t="s">
        <v>235</v>
      </c>
      <c r="ABO1365" s="84" t="s">
        <v>236</v>
      </c>
      <c r="ABP1365" s="84">
        <f t="shared" ref="ABP1365:ABX1365" si="1051">ABP1359</f>
        <v>1000000</v>
      </c>
      <c r="ABQ1365" s="84">
        <f t="shared" si="1051"/>
        <v>0</v>
      </c>
      <c r="ABR1365" s="84">
        <f t="shared" si="1051"/>
        <v>0</v>
      </c>
      <c r="ABS1365" s="84">
        <f t="shared" si="1051"/>
        <v>1000000</v>
      </c>
      <c r="ABT1365" s="84">
        <f t="shared" si="1051"/>
        <v>0</v>
      </c>
      <c r="ABU1365" s="84">
        <f t="shared" si="1051"/>
        <v>0</v>
      </c>
      <c r="ABV1365" s="84">
        <f t="shared" si="1051"/>
        <v>0</v>
      </c>
      <c r="ABW1365" s="84">
        <f t="shared" si="1051"/>
        <v>0</v>
      </c>
      <c r="ABX1365" s="84">
        <f t="shared" si="1051"/>
        <v>1000000</v>
      </c>
      <c r="ACD1365" s="84" t="s">
        <v>235</v>
      </c>
      <c r="ACE1365" s="84" t="s">
        <v>236</v>
      </c>
      <c r="ACF1365" s="84">
        <f t="shared" ref="ACF1365:ACN1365" si="1052">ACF1359</f>
        <v>1000000</v>
      </c>
      <c r="ACG1365" s="84">
        <f t="shared" si="1052"/>
        <v>0</v>
      </c>
      <c r="ACH1365" s="84">
        <f t="shared" si="1052"/>
        <v>0</v>
      </c>
      <c r="ACI1365" s="84">
        <f t="shared" si="1052"/>
        <v>1000000</v>
      </c>
      <c r="ACJ1365" s="84">
        <f t="shared" si="1052"/>
        <v>0</v>
      </c>
      <c r="ACK1365" s="84">
        <f t="shared" si="1052"/>
        <v>0</v>
      </c>
      <c r="ACL1365" s="84">
        <f t="shared" si="1052"/>
        <v>0</v>
      </c>
      <c r="ACM1365" s="84">
        <f t="shared" si="1052"/>
        <v>0</v>
      </c>
      <c r="ACN1365" s="84">
        <f t="shared" si="1052"/>
        <v>1000000</v>
      </c>
      <c r="ACT1365" s="84" t="s">
        <v>235</v>
      </c>
      <c r="ACU1365" s="84" t="s">
        <v>236</v>
      </c>
      <c r="ACV1365" s="84">
        <f t="shared" ref="ACV1365:ADD1365" si="1053">ACV1359</f>
        <v>1000000</v>
      </c>
      <c r="ACW1365" s="84">
        <f t="shared" si="1053"/>
        <v>0</v>
      </c>
      <c r="ACX1365" s="84">
        <f t="shared" si="1053"/>
        <v>0</v>
      </c>
      <c r="ACY1365" s="84">
        <f t="shared" si="1053"/>
        <v>1000000</v>
      </c>
      <c r="ACZ1365" s="84">
        <f t="shared" si="1053"/>
        <v>0</v>
      </c>
      <c r="ADA1365" s="84">
        <f t="shared" si="1053"/>
        <v>0</v>
      </c>
      <c r="ADB1365" s="84">
        <f t="shared" si="1053"/>
        <v>0</v>
      </c>
      <c r="ADC1365" s="84">
        <f t="shared" si="1053"/>
        <v>0</v>
      </c>
      <c r="ADD1365" s="84">
        <f t="shared" si="1053"/>
        <v>1000000</v>
      </c>
      <c r="ADJ1365" s="84" t="s">
        <v>235</v>
      </c>
      <c r="ADK1365" s="84" t="s">
        <v>236</v>
      </c>
      <c r="ADL1365" s="84">
        <f t="shared" ref="ADL1365:ADT1365" si="1054">ADL1359</f>
        <v>1000000</v>
      </c>
      <c r="ADM1365" s="84">
        <f t="shared" si="1054"/>
        <v>0</v>
      </c>
      <c r="ADN1365" s="84">
        <f t="shared" si="1054"/>
        <v>0</v>
      </c>
      <c r="ADO1365" s="84">
        <f t="shared" si="1054"/>
        <v>1000000</v>
      </c>
      <c r="ADP1365" s="84">
        <f t="shared" si="1054"/>
        <v>0</v>
      </c>
      <c r="ADQ1365" s="84">
        <f t="shared" si="1054"/>
        <v>0</v>
      </c>
      <c r="ADR1365" s="84">
        <f t="shared" si="1054"/>
        <v>0</v>
      </c>
      <c r="ADS1365" s="84">
        <f t="shared" si="1054"/>
        <v>0</v>
      </c>
      <c r="ADT1365" s="84">
        <f t="shared" si="1054"/>
        <v>1000000</v>
      </c>
      <c r="ADZ1365" s="84" t="s">
        <v>235</v>
      </c>
      <c r="AEA1365" s="84" t="s">
        <v>236</v>
      </c>
      <c r="AEB1365" s="84">
        <f t="shared" ref="AEB1365:AEJ1365" si="1055">AEB1359</f>
        <v>1000000</v>
      </c>
      <c r="AEC1365" s="84">
        <f t="shared" si="1055"/>
        <v>0</v>
      </c>
      <c r="AED1365" s="84">
        <f t="shared" si="1055"/>
        <v>0</v>
      </c>
      <c r="AEE1365" s="84">
        <f t="shared" si="1055"/>
        <v>1000000</v>
      </c>
      <c r="AEF1365" s="84">
        <f t="shared" si="1055"/>
        <v>0</v>
      </c>
      <c r="AEG1365" s="84">
        <f t="shared" si="1055"/>
        <v>0</v>
      </c>
      <c r="AEH1365" s="84">
        <f t="shared" si="1055"/>
        <v>0</v>
      </c>
      <c r="AEI1365" s="84">
        <f t="shared" si="1055"/>
        <v>0</v>
      </c>
      <c r="AEJ1365" s="84">
        <f t="shared" si="1055"/>
        <v>1000000</v>
      </c>
      <c r="AEP1365" s="84" t="s">
        <v>235</v>
      </c>
      <c r="AEQ1365" s="84" t="s">
        <v>236</v>
      </c>
      <c r="AER1365" s="84">
        <f t="shared" ref="AER1365:AEZ1365" si="1056">AER1359</f>
        <v>1000000</v>
      </c>
      <c r="AES1365" s="84">
        <f t="shared" si="1056"/>
        <v>0</v>
      </c>
      <c r="AET1365" s="84">
        <f t="shared" si="1056"/>
        <v>0</v>
      </c>
      <c r="AEU1365" s="84">
        <f t="shared" si="1056"/>
        <v>1000000</v>
      </c>
      <c r="AEV1365" s="84">
        <f t="shared" si="1056"/>
        <v>0</v>
      </c>
      <c r="AEW1365" s="84">
        <f t="shared" si="1056"/>
        <v>0</v>
      </c>
      <c r="AEX1365" s="84">
        <f t="shared" si="1056"/>
        <v>0</v>
      </c>
      <c r="AEY1365" s="84">
        <f t="shared" si="1056"/>
        <v>0</v>
      </c>
      <c r="AEZ1365" s="84">
        <f t="shared" si="1056"/>
        <v>1000000</v>
      </c>
      <c r="AFF1365" s="84" t="s">
        <v>235</v>
      </c>
      <c r="AFG1365" s="84" t="s">
        <v>236</v>
      </c>
      <c r="AFH1365" s="84">
        <f t="shared" ref="AFH1365:AFP1365" si="1057">AFH1359</f>
        <v>1000000</v>
      </c>
      <c r="AFI1365" s="84">
        <f t="shared" si="1057"/>
        <v>0</v>
      </c>
      <c r="AFJ1365" s="84">
        <f t="shared" si="1057"/>
        <v>0</v>
      </c>
      <c r="AFK1365" s="84">
        <f t="shared" si="1057"/>
        <v>1000000</v>
      </c>
      <c r="AFL1365" s="84">
        <f t="shared" si="1057"/>
        <v>0</v>
      </c>
      <c r="AFM1365" s="84">
        <f t="shared" si="1057"/>
        <v>0</v>
      </c>
      <c r="AFN1365" s="84">
        <f t="shared" si="1057"/>
        <v>0</v>
      </c>
      <c r="AFO1365" s="84">
        <f t="shared" si="1057"/>
        <v>0</v>
      </c>
      <c r="AFP1365" s="84">
        <f t="shared" si="1057"/>
        <v>1000000</v>
      </c>
      <c r="AFV1365" s="84" t="s">
        <v>235</v>
      </c>
      <c r="AFW1365" s="84" t="s">
        <v>236</v>
      </c>
      <c r="AFX1365" s="84">
        <f t="shared" ref="AFX1365:AGF1365" si="1058">AFX1359</f>
        <v>1000000</v>
      </c>
      <c r="AFY1365" s="84">
        <f t="shared" si="1058"/>
        <v>0</v>
      </c>
      <c r="AFZ1365" s="84">
        <f t="shared" si="1058"/>
        <v>0</v>
      </c>
      <c r="AGA1365" s="84">
        <f t="shared" si="1058"/>
        <v>1000000</v>
      </c>
      <c r="AGB1365" s="84">
        <f t="shared" si="1058"/>
        <v>0</v>
      </c>
      <c r="AGC1365" s="84">
        <f t="shared" si="1058"/>
        <v>0</v>
      </c>
      <c r="AGD1365" s="84">
        <f t="shared" si="1058"/>
        <v>0</v>
      </c>
      <c r="AGE1365" s="84">
        <f t="shared" si="1058"/>
        <v>0</v>
      </c>
      <c r="AGF1365" s="84">
        <f t="shared" si="1058"/>
        <v>1000000</v>
      </c>
      <c r="AGL1365" s="84" t="s">
        <v>235</v>
      </c>
      <c r="AGM1365" s="84" t="s">
        <v>236</v>
      </c>
      <c r="AGN1365" s="84">
        <f t="shared" ref="AGN1365:AGV1365" si="1059">AGN1359</f>
        <v>1000000</v>
      </c>
      <c r="AGO1365" s="84">
        <f t="shared" si="1059"/>
        <v>0</v>
      </c>
      <c r="AGP1365" s="84">
        <f t="shared" si="1059"/>
        <v>0</v>
      </c>
      <c r="AGQ1365" s="84">
        <f t="shared" si="1059"/>
        <v>1000000</v>
      </c>
      <c r="AGR1365" s="84">
        <f t="shared" si="1059"/>
        <v>0</v>
      </c>
      <c r="AGS1365" s="84">
        <f t="shared" si="1059"/>
        <v>0</v>
      </c>
      <c r="AGT1365" s="84">
        <f t="shared" si="1059"/>
        <v>0</v>
      </c>
      <c r="AGU1365" s="84">
        <f t="shared" si="1059"/>
        <v>0</v>
      </c>
      <c r="AGV1365" s="84">
        <f t="shared" si="1059"/>
        <v>1000000</v>
      </c>
      <c r="AHB1365" s="84" t="s">
        <v>235</v>
      </c>
      <c r="AHC1365" s="84" t="s">
        <v>236</v>
      </c>
      <c r="AHD1365" s="84">
        <f t="shared" ref="AHD1365:AHL1365" si="1060">AHD1359</f>
        <v>1000000</v>
      </c>
      <c r="AHE1365" s="84">
        <f t="shared" si="1060"/>
        <v>0</v>
      </c>
      <c r="AHF1365" s="84">
        <f t="shared" si="1060"/>
        <v>0</v>
      </c>
      <c r="AHG1365" s="84">
        <f t="shared" si="1060"/>
        <v>1000000</v>
      </c>
      <c r="AHH1365" s="84">
        <f t="shared" si="1060"/>
        <v>0</v>
      </c>
      <c r="AHI1365" s="84">
        <f t="shared" si="1060"/>
        <v>0</v>
      </c>
      <c r="AHJ1365" s="84">
        <f t="shared" si="1060"/>
        <v>0</v>
      </c>
      <c r="AHK1365" s="84">
        <f t="shared" si="1060"/>
        <v>0</v>
      </c>
      <c r="AHL1365" s="84">
        <f t="shared" si="1060"/>
        <v>1000000</v>
      </c>
      <c r="AHR1365" s="84" t="s">
        <v>235</v>
      </c>
      <c r="AHS1365" s="84" t="s">
        <v>236</v>
      </c>
      <c r="AHT1365" s="84">
        <f t="shared" ref="AHT1365:AIB1365" si="1061">AHT1359</f>
        <v>1000000</v>
      </c>
      <c r="AHU1365" s="84">
        <f t="shared" si="1061"/>
        <v>0</v>
      </c>
      <c r="AHV1365" s="84">
        <f t="shared" si="1061"/>
        <v>0</v>
      </c>
      <c r="AHW1365" s="84">
        <f t="shared" si="1061"/>
        <v>1000000</v>
      </c>
      <c r="AHX1365" s="84">
        <f t="shared" si="1061"/>
        <v>0</v>
      </c>
      <c r="AHY1365" s="84">
        <f t="shared" si="1061"/>
        <v>0</v>
      </c>
      <c r="AHZ1365" s="84">
        <f t="shared" si="1061"/>
        <v>0</v>
      </c>
      <c r="AIA1365" s="84">
        <f t="shared" si="1061"/>
        <v>0</v>
      </c>
      <c r="AIB1365" s="84">
        <f t="shared" si="1061"/>
        <v>1000000</v>
      </c>
      <c r="AIH1365" s="84" t="s">
        <v>235</v>
      </c>
      <c r="AII1365" s="84" t="s">
        <v>236</v>
      </c>
      <c r="AIJ1365" s="84">
        <f t="shared" ref="AIJ1365:AIR1365" si="1062">AIJ1359</f>
        <v>1000000</v>
      </c>
      <c r="AIK1365" s="84">
        <f t="shared" si="1062"/>
        <v>0</v>
      </c>
      <c r="AIL1365" s="84">
        <f t="shared" si="1062"/>
        <v>0</v>
      </c>
      <c r="AIM1365" s="84">
        <f t="shared" si="1062"/>
        <v>1000000</v>
      </c>
      <c r="AIN1365" s="84">
        <f t="shared" si="1062"/>
        <v>0</v>
      </c>
      <c r="AIO1365" s="84">
        <f t="shared" si="1062"/>
        <v>0</v>
      </c>
      <c r="AIP1365" s="84">
        <f t="shared" si="1062"/>
        <v>0</v>
      </c>
      <c r="AIQ1365" s="84">
        <f t="shared" si="1062"/>
        <v>0</v>
      </c>
      <c r="AIR1365" s="84">
        <f t="shared" si="1062"/>
        <v>1000000</v>
      </c>
      <c r="AIX1365" s="84" t="s">
        <v>235</v>
      </c>
      <c r="AIY1365" s="84" t="s">
        <v>236</v>
      </c>
      <c r="AIZ1365" s="84">
        <f t="shared" ref="AIZ1365:AJH1365" si="1063">AIZ1359</f>
        <v>1000000</v>
      </c>
      <c r="AJA1365" s="84">
        <f t="shared" si="1063"/>
        <v>0</v>
      </c>
      <c r="AJB1365" s="84">
        <f t="shared" si="1063"/>
        <v>0</v>
      </c>
      <c r="AJC1365" s="84">
        <f t="shared" si="1063"/>
        <v>1000000</v>
      </c>
      <c r="AJD1365" s="84">
        <f t="shared" si="1063"/>
        <v>0</v>
      </c>
      <c r="AJE1365" s="84">
        <f t="shared" si="1063"/>
        <v>0</v>
      </c>
      <c r="AJF1365" s="84">
        <f t="shared" si="1063"/>
        <v>0</v>
      </c>
      <c r="AJG1365" s="84">
        <f t="shared" si="1063"/>
        <v>0</v>
      </c>
      <c r="AJH1365" s="84">
        <f t="shared" si="1063"/>
        <v>1000000</v>
      </c>
      <c r="AJN1365" s="84" t="s">
        <v>235</v>
      </c>
      <c r="AJO1365" s="84" t="s">
        <v>236</v>
      </c>
      <c r="AJP1365" s="84">
        <f t="shared" ref="AJP1365:AJX1365" si="1064">AJP1359</f>
        <v>1000000</v>
      </c>
      <c r="AJQ1365" s="84">
        <f t="shared" si="1064"/>
        <v>0</v>
      </c>
      <c r="AJR1365" s="84">
        <f t="shared" si="1064"/>
        <v>0</v>
      </c>
      <c r="AJS1365" s="84">
        <f t="shared" si="1064"/>
        <v>1000000</v>
      </c>
      <c r="AJT1365" s="84">
        <f t="shared" si="1064"/>
        <v>0</v>
      </c>
      <c r="AJU1365" s="84">
        <f t="shared" si="1064"/>
        <v>0</v>
      </c>
      <c r="AJV1365" s="84">
        <f t="shared" si="1064"/>
        <v>0</v>
      </c>
      <c r="AJW1365" s="84">
        <f t="shared" si="1064"/>
        <v>0</v>
      </c>
      <c r="AJX1365" s="84">
        <f t="shared" si="1064"/>
        <v>1000000</v>
      </c>
      <c r="AKD1365" s="84" t="s">
        <v>235</v>
      </c>
      <c r="AKE1365" s="84" t="s">
        <v>236</v>
      </c>
      <c r="AKF1365" s="84">
        <f t="shared" ref="AKF1365:AKN1365" si="1065">AKF1359</f>
        <v>1000000</v>
      </c>
      <c r="AKG1365" s="84">
        <f t="shared" si="1065"/>
        <v>0</v>
      </c>
      <c r="AKH1365" s="84">
        <f t="shared" si="1065"/>
        <v>0</v>
      </c>
      <c r="AKI1365" s="84">
        <f t="shared" si="1065"/>
        <v>1000000</v>
      </c>
      <c r="AKJ1365" s="84">
        <f t="shared" si="1065"/>
        <v>0</v>
      </c>
      <c r="AKK1365" s="84">
        <f t="shared" si="1065"/>
        <v>0</v>
      </c>
      <c r="AKL1365" s="84">
        <f t="shared" si="1065"/>
        <v>0</v>
      </c>
      <c r="AKM1365" s="84">
        <f t="shared" si="1065"/>
        <v>0</v>
      </c>
      <c r="AKN1365" s="84">
        <f t="shared" si="1065"/>
        <v>1000000</v>
      </c>
      <c r="AKT1365" s="84" t="s">
        <v>235</v>
      </c>
      <c r="AKU1365" s="84" t="s">
        <v>236</v>
      </c>
      <c r="AKV1365" s="84">
        <f t="shared" ref="AKV1365:ALD1365" si="1066">AKV1359</f>
        <v>1000000</v>
      </c>
      <c r="AKW1365" s="84">
        <f t="shared" si="1066"/>
        <v>0</v>
      </c>
      <c r="AKX1365" s="84">
        <f t="shared" si="1066"/>
        <v>0</v>
      </c>
      <c r="AKY1365" s="84">
        <f t="shared" si="1066"/>
        <v>1000000</v>
      </c>
      <c r="AKZ1365" s="84">
        <f t="shared" si="1066"/>
        <v>0</v>
      </c>
      <c r="ALA1365" s="84">
        <f t="shared" si="1066"/>
        <v>0</v>
      </c>
      <c r="ALB1365" s="84">
        <f t="shared" si="1066"/>
        <v>0</v>
      </c>
      <c r="ALC1365" s="84">
        <f t="shared" si="1066"/>
        <v>0</v>
      </c>
      <c r="ALD1365" s="84">
        <f t="shared" si="1066"/>
        <v>1000000</v>
      </c>
      <c r="ALJ1365" s="84" t="s">
        <v>235</v>
      </c>
      <c r="ALK1365" s="84" t="s">
        <v>236</v>
      </c>
      <c r="ALL1365" s="84">
        <f t="shared" ref="ALL1365:ALT1365" si="1067">ALL1359</f>
        <v>1000000</v>
      </c>
      <c r="ALM1365" s="84">
        <f t="shared" si="1067"/>
        <v>0</v>
      </c>
      <c r="ALN1365" s="84">
        <f t="shared" si="1067"/>
        <v>0</v>
      </c>
      <c r="ALO1365" s="84">
        <f t="shared" si="1067"/>
        <v>1000000</v>
      </c>
      <c r="ALP1365" s="84">
        <f t="shared" si="1067"/>
        <v>0</v>
      </c>
      <c r="ALQ1365" s="84">
        <f t="shared" si="1067"/>
        <v>0</v>
      </c>
      <c r="ALR1365" s="84">
        <f t="shared" si="1067"/>
        <v>0</v>
      </c>
      <c r="ALS1365" s="84">
        <f t="shared" si="1067"/>
        <v>0</v>
      </c>
      <c r="ALT1365" s="84">
        <f t="shared" si="1067"/>
        <v>1000000</v>
      </c>
      <c r="ALZ1365" s="84" t="s">
        <v>235</v>
      </c>
      <c r="AMA1365" s="84" t="s">
        <v>236</v>
      </c>
      <c r="AMB1365" s="84">
        <f>AMB1359</f>
        <v>1000000</v>
      </c>
      <c r="AMC1365" s="84">
        <f>AMC1359</f>
        <v>0</v>
      </c>
      <c r="AMD1365" s="84">
        <f>AMD1359</f>
        <v>0</v>
      </c>
      <c r="AME1365" s="84">
        <f>AME1359</f>
        <v>1000000</v>
      </c>
      <c r="AMF1365" s="84">
        <f>AMF1359</f>
        <v>0</v>
      </c>
      <c r="AMG1365" s="84">
        <f>AMG1359</f>
        <v>0</v>
      </c>
      <c r="AMH1365" s="84">
        <f>AMH1359</f>
        <v>0</v>
      </c>
      <c r="AMI1365" s="84">
        <f>AMI1359</f>
        <v>0</v>
      </c>
      <c r="AMJ1365" s="84">
        <f>AMJ1359</f>
        <v>1000000</v>
      </c>
      <c r="AMP1365" s="84" t="s">
        <v>235</v>
      </c>
      <c r="AMQ1365" s="84" t="s">
        <v>236</v>
      </c>
      <c r="AMR1365" s="84">
        <f t="shared" ref="AMR1365:AMZ1365" si="1068">AMR1359</f>
        <v>1000000</v>
      </c>
      <c r="AMS1365" s="84">
        <f t="shared" si="1068"/>
        <v>0</v>
      </c>
      <c r="AMT1365" s="84">
        <f t="shared" si="1068"/>
        <v>0</v>
      </c>
      <c r="AMU1365" s="84">
        <f t="shared" si="1068"/>
        <v>1000000</v>
      </c>
      <c r="AMV1365" s="84">
        <f t="shared" si="1068"/>
        <v>0</v>
      </c>
      <c r="AMW1365" s="84">
        <f t="shared" si="1068"/>
        <v>0</v>
      </c>
      <c r="AMX1365" s="84">
        <f t="shared" si="1068"/>
        <v>0</v>
      </c>
      <c r="AMY1365" s="84">
        <f t="shared" si="1068"/>
        <v>0</v>
      </c>
      <c r="AMZ1365" s="84">
        <f t="shared" si="1068"/>
        <v>1000000</v>
      </c>
      <c r="ANF1365" s="84" t="s">
        <v>235</v>
      </c>
      <c r="ANG1365" s="84" t="s">
        <v>236</v>
      </c>
      <c r="ANH1365" s="84">
        <f t="shared" ref="ANH1365:ANP1365" si="1069">ANH1359</f>
        <v>1000000</v>
      </c>
      <c r="ANI1365" s="84">
        <f t="shared" si="1069"/>
        <v>0</v>
      </c>
      <c r="ANJ1365" s="84">
        <f t="shared" si="1069"/>
        <v>0</v>
      </c>
      <c r="ANK1365" s="84">
        <f t="shared" si="1069"/>
        <v>1000000</v>
      </c>
      <c r="ANL1365" s="84">
        <f t="shared" si="1069"/>
        <v>0</v>
      </c>
      <c r="ANM1365" s="84">
        <f t="shared" si="1069"/>
        <v>0</v>
      </c>
      <c r="ANN1365" s="84">
        <f t="shared" si="1069"/>
        <v>0</v>
      </c>
      <c r="ANO1365" s="84">
        <f t="shared" si="1069"/>
        <v>0</v>
      </c>
      <c r="ANP1365" s="84">
        <f t="shared" si="1069"/>
        <v>1000000</v>
      </c>
      <c r="ANV1365" s="84" t="s">
        <v>235</v>
      </c>
      <c r="ANW1365" s="84" t="s">
        <v>236</v>
      </c>
      <c r="ANX1365" s="84">
        <f t="shared" ref="ANX1365:AOF1365" si="1070">ANX1359</f>
        <v>1000000</v>
      </c>
      <c r="ANY1365" s="84">
        <f t="shared" si="1070"/>
        <v>0</v>
      </c>
      <c r="ANZ1365" s="84">
        <f t="shared" si="1070"/>
        <v>0</v>
      </c>
      <c r="AOA1365" s="84">
        <f t="shared" si="1070"/>
        <v>1000000</v>
      </c>
      <c r="AOB1365" s="84">
        <f t="shared" si="1070"/>
        <v>0</v>
      </c>
      <c r="AOC1365" s="84">
        <f t="shared" si="1070"/>
        <v>0</v>
      </c>
      <c r="AOD1365" s="84">
        <f t="shared" si="1070"/>
        <v>0</v>
      </c>
      <c r="AOE1365" s="84">
        <f t="shared" si="1070"/>
        <v>0</v>
      </c>
      <c r="AOF1365" s="84">
        <f t="shared" si="1070"/>
        <v>1000000</v>
      </c>
      <c r="AOL1365" s="84" t="s">
        <v>235</v>
      </c>
      <c r="AOM1365" s="84" t="s">
        <v>236</v>
      </c>
      <c r="AON1365" s="84">
        <f t="shared" ref="AON1365:AOV1365" si="1071">AON1359</f>
        <v>1000000</v>
      </c>
      <c r="AOO1365" s="84">
        <f t="shared" si="1071"/>
        <v>0</v>
      </c>
      <c r="AOP1365" s="84">
        <f t="shared" si="1071"/>
        <v>0</v>
      </c>
      <c r="AOQ1365" s="84">
        <f t="shared" si="1071"/>
        <v>1000000</v>
      </c>
      <c r="AOR1365" s="84">
        <f t="shared" si="1071"/>
        <v>0</v>
      </c>
      <c r="AOS1365" s="84">
        <f t="shared" si="1071"/>
        <v>0</v>
      </c>
      <c r="AOT1365" s="84">
        <f t="shared" si="1071"/>
        <v>0</v>
      </c>
      <c r="AOU1365" s="84">
        <f t="shared" si="1071"/>
        <v>0</v>
      </c>
      <c r="AOV1365" s="84">
        <f t="shared" si="1071"/>
        <v>1000000</v>
      </c>
      <c r="APB1365" s="84" t="s">
        <v>235</v>
      </c>
      <c r="APC1365" s="84" t="s">
        <v>236</v>
      </c>
      <c r="APD1365" s="84">
        <f t="shared" ref="APD1365:APL1365" si="1072">APD1359</f>
        <v>1000000</v>
      </c>
      <c r="APE1365" s="84">
        <f t="shared" si="1072"/>
        <v>0</v>
      </c>
      <c r="APF1365" s="84">
        <f t="shared" si="1072"/>
        <v>0</v>
      </c>
      <c r="APG1365" s="84">
        <f t="shared" si="1072"/>
        <v>1000000</v>
      </c>
      <c r="APH1365" s="84">
        <f t="shared" si="1072"/>
        <v>0</v>
      </c>
      <c r="API1365" s="84">
        <f t="shared" si="1072"/>
        <v>0</v>
      </c>
      <c r="APJ1365" s="84">
        <f t="shared" si="1072"/>
        <v>0</v>
      </c>
      <c r="APK1365" s="84">
        <f t="shared" si="1072"/>
        <v>0</v>
      </c>
      <c r="APL1365" s="84">
        <f t="shared" si="1072"/>
        <v>1000000</v>
      </c>
      <c r="APR1365" s="84" t="s">
        <v>235</v>
      </c>
      <c r="APS1365" s="84" t="s">
        <v>236</v>
      </c>
      <c r="APT1365" s="84">
        <f t="shared" ref="APT1365:AQB1365" si="1073">APT1359</f>
        <v>1000000</v>
      </c>
      <c r="APU1365" s="84">
        <f t="shared" si="1073"/>
        <v>0</v>
      </c>
      <c r="APV1365" s="84">
        <f t="shared" si="1073"/>
        <v>0</v>
      </c>
      <c r="APW1365" s="84">
        <f t="shared" si="1073"/>
        <v>1000000</v>
      </c>
      <c r="APX1365" s="84">
        <f t="shared" si="1073"/>
        <v>0</v>
      </c>
      <c r="APY1365" s="84">
        <f t="shared" si="1073"/>
        <v>0</v>
      </c>
      <c r="APZ1365" s="84">
        <f t="shared" si="1073"/>
        <v>0</v>
      </c>
      <c r="AQA1365" s="84">
        <f t="shared" si="1073"/>
        <v>0</v>
      </c>
      <c r="AQB1365" s="84">
        <f t="shared" si="1073"/>
        <v>1000000</v>
      </c>
      <c r="AQH1365" s="84" t="s">
        <v>235</v>
      </c>
      <c r="AQI1365" s="84" t="s">
        <v>236</v>
      </c>
      <c r="AQJ1365" s="84">
        <f t="shared" ref="AQJ1365:AQR1365" si="1074">AQJ1359</f>
        <v>1000000</v>
      </c>
      <c r="AQK1365" s="84">
        <f t="shared" si="1074"/>
        <v>0</v>
      </c>
      <c r="AQL1365" s="84">
        <f t="shared" si="1074"/>
        <v>0</v>
      </c>
      <c r="AQM1365" s="84">
        <f t="shared" si="1074"/>
        <v>1000000</v>
      </c>
      <c r="AQN1365" s="84">
        <f t="shared" si="1074"/>
        <v>0</v>
      </c>
      <c r="AQO1365" s="84">
        <f t="shared" si="1074"/>
        <v>0</v>
      </c>
      <c r="AQP1365" s="84">
        <f t="shared" si="1074"/>
        <v>0</v>
      </c>
      <c r="AQQ1365" s="84">
        <f t="shared" si="1074"/>
        <v>0</v>
      </c>
      <c r="AQR1365" s="84">
        <f t="shared" si="1074"/>
        <v>1000000</v>
      </c>
      <c r="AQX1365" s="84" t="s">
        <v>235</v>
      </c>
      <c r="AQY1365" s="84" t="s">
        <v>236</v>
      </c>
      <c r="AQZ1365" s="84">
        <f t="shared" ref="AQZ1365:ARH1365" si="1075">AQZ1359</f>
        <v>1000000</v>
      </c>
      <c r="ARA1365" s="84">
        <f t="shared" si="1075"/>
        <v>0</v>
      </c>
      <c r="ARB1365" s="84">
        <f t="shared" si="1075"/>
        <v>0</v>
      </c>
      <c r="ARC1365" s="84">
        <f t="shared" si="1075"/>
        <v>1000000</v>
      </c>
      <c r="ARD1365" s="84">
        <f t="shared" si="1075"/>
        <v>0</v>
      </c>
      <c r="ARE1365" s="84">
        <f t="shared" si="1075"/>
        <v>0</v>
      </c>
      <c r="ARF1365" s="84">
        <f t="shared" si="1075"/>
        <v>0</v>
      </c>
      <c r="ARG1365" s="84">
        <f t="shared" si="1075"/>
        <v>0</v>
      </c>
      <c r="ARH1365" s="84">
        <f t="shared" si="1075"/>
        <v>1000000</v>
      </c>
      <c r="ARN1365" s="84" t="s">
        <v>235</v>
      </c>
      <c r="ARO1365" s="84" t="s">
        <v>236</v>
      </c>
      <c r="ARP1365" s="84">
        <f t="shared" ref="ARP1365:ARX1365" si="1076">ARP1359</f>
        <v>1000000</v>
      </c>
      <c r="ARQ1365" s="84">
        <f t="shared" si="1076"/>
        <v>0</v>
      </c>
      <c r="ARR1365" s="84">
        <f t="shared" si="1076"/>
        <v>0</v>
      </c>
      <c r="ARS1365" s="84">
        <f t="shared" si="1076"/>
        <v>1000000</v>
      </c>
      <c r="ART1365" s="84">
        <f t="shared" si="1076"/>
        <v>0</v>
      </c>
      <c r="ARU1365" s="84">
        <f t="shared" si="1076"/>
        <v>0</v>
      </c>
      <c r="ARV1365" s="84">
        <f t="shared" si="1076"/>
        <v>0</v>
      </c>
      <c r="ARW1365" s="84">
        <f t="shared" si="1076"/>
        <v>0</v>
      </c>
      <c r="ARX1365" s="84">
        <f t="shared" si="1076"/>
        <v>1000000</v>
      </c>
      <c r="ASD1365" s="84" t="s">
        <v>235</v>
      </c>
      <c r="ASE1365" s="84" t="s">
        <v>236</v>
      </c>
      <c r="ASF1365" s="84">
        <f t="shared" ref="ASF1365:ASN1365" si="1077">ASF1359</f>
        <v>1000000</v>
      </c>
      <c r="ASG1365" s="84">
        <f t="shared" si="1077"/>
        <v>0</v>
      </c>
      <c r="ASH1365" s="84">
        <f t="shared" si="1077"/>
        <v>0</v>
      </c>
      <c r="ASI1365" s="84">
        <f t="shared" si="1077"/>
        <v>1000000</v>
      </c>
      <c r="ASJ1365" s="84">
        <f t="shared" si="1077"/>
        <v>0</v>
      </c>
      <c r="ASK1365" s="84">
        <f t="shared" si="1077"/>
        <v>0</v>
      </c>
      <c r="ASL1365" s="84">
        <f t="shared" si="1077"/>
        <v>0</v>
      </c>
      <c r="ASM1365" s="84">
        <f t="shared" si="1077"/>
        <v>0</v>
      </c>
      <c r="ASN1365" s="84">
        <f t="shared" si="1077"/>
        <v>1000000</v>
      </c>
      <c r="AST1365" s="84" t="s">
        <v>235</v>
      </c>
      <c r="ASU1365" s="84" t="s">
        <v>236</v>
      </c>
      <c r="ASV1365" s="84">
        <f t="shared" ref="ASV1365:ATD1365" si="1078">ASV1359</f>
        <v>1000000</v>
      </c>
      <c r="ASW1365" s="84">
        <f t="shared" si="1078"/>
        <v>0</v>
      </c>
      <c r="ASX1365" s="84">
        <f t="shared" si="1078"/>
        <v>0</v>
      </c>
      <c r="ASY1365" s="84">
        <f t="shared" si="1078"/>
        <v>1000000</v>
      </c>
      <c r="ASZ1365" s="84">
        <f t="shared" si="1078"/>
        <v>0</v>
      </c>
      <c r="ATA1365" s="84">
        <f t="shared" si="1078"/>
        <v>0</v>
      </c>
      <c r="ATB1365" s="84">
        <f t="shared" si="1078"/>
        <v>0</v>
      </c>
      <c r="ATC1365" s="84">
        <f t="shared" si="1078"/>
        <v>0</v>
      </c>
      <c r="ATD1365" s="84">
        <f t="shared" si="1078"/>
        <v>1000000</v>
      </c>
      <c r="ATJ1365" s="84" t="s">
        <v>235</v>
      </c>
      <c r="ATK1365" s="84" t="s">
        <v>236</v>
      </c>
      <c r="ATL1365" s="84">
        <f t="shared" ref="ATL1365:ATT1365" si="1079">ATL1359</f>
        <v>1000000</v>
      </c>
      <c r="ATM1365" s="84">
        <f t="shared" si="1079"/>
        <v>0</v>
      </c>
      <c r="ATN1365" s="84">
        <f t="shared" si="1079"/>
        <v>0</v>
      </c>
      <c r="ATO1365" s="84">
        <f t="shared" si="1079"/>
        <v>1000000</v>
      </c>
      <c r="ATP1365" s="84">
        <f t="shared" si="1079"/>
        <v>0</v>
      </c>
      <c r="ATQ1365" s="84">
        <f t="shared" si="1079"/>
        <v>0</v>
      </c>
      <c r="ATR1365" s="84">
        <f t="shared" si="1079"/>
        <v>0</v>
      </c>
      <c r="ATS1365" s="84">
        <f t="shared" si="1079"/>
        <v>0</v>
      </c>
      <c r="ATT1365" s="84">
        <f t="shared" si="1079"/>
        <v>1000000</v>
      </c>
      <c r="ATZ1365" s="84" t="s">
        <v>235</v>
      </c>
      <c r="AUA1365" s="84" t="s">
        <v>236</v>
      </c>
      <c r="AUB1365" s="84">
        <f t="shared" ref="AUB1365:AUJ1365" si="1080">AUB1359</f>
        <v>1000000</v>
      </c>
      <c r="AUC1365" s="84">
        <f t="shared" si="1080"/>
        <v>0</v>
      </c>
      <c r="AUD1365" s="84">
        <f t="shared" si="1080"/>
        <v>0</v>
      </c>
      <c r="AUE1365" s="84">
        <f t="shared" si="1080"/>
        <v>1000000</v>
      </c>
      <c r="AUF1365" s="84">
        <f t="shared" si="1080"/>
        <v>0</v>
      </c>
      <c r="AUG1365" s="84">
        <f t="shared" si="1080"/>
        <v>0</v>
      </c>
      <c r="AUH1365" s="84">
        <f t="shared" si="1080"/>
        <v>0</v>
      </c>
      <c r="AUI1365" s="84">
        <f t="shared" si="1080"/>
        <v>0</v>
      </c>
      <c r="AUJ1365" s="84">
        <f t="shared" si="1080"/>
        <v>1000000</v>
      </c>
      <c r="AUP1365" s="84" t="s">
        <v>235</v>
      </c>
      <c r="AUQ1365" s="84" t="s">
        <v>236</v>
      </c>
      <c r="AUR1365" s="84">
        <f t="shared" ref="AUR1365:AUZ1365" si="1081">AUR1359</f>
        <v>1000000</v>
      </c>
      <c r="AUS1365" s="84">
        <f t="shared" si="1081"/>
        <v>0</v>
      </c>
      <c r="AUT1365" s="84">
        <f t="shared" si="1081"/>
        <v>0</v>
      </c>
      <c r="AUU1365" s="84">
        <f t="shared" si="1081"/>
        <v>1000000</v>
      </c>
      <c r="AUV1365" s="84">
        <f t="shared" si="1081"/>
        <v>0</v>
      </c>
      <c r="AUW1365" s="84">
        <f t="shared" si="1081"/>
        <v>0</v>
      </c>
      <c r="AUX1365" s="84">
        <f t="shared" si="1081"/>
        <v>0</v>
      </c>
      <c r="AUY1365" s="84">
        <f t="shared" si="1081"/>
        <v>0</v>
      </c>
      <c r="AUZ1365" s="84">
        <f t="shared" si="1081"/>
        <v>1000000</v>
      </c>
      <c r="AVF1365" s="84" t="s">
        <v>235</v>
      </c>
      <c r="AVG1365" s="84" t="s">
        <v>236</v>
      </c>
      <c r="AVH1365" s="84">
        <f t="shared" ref="AVH1365:AVP1365" si="1082">AVH1359</f>
        <v>1000000</v>
      </c>
      <c r="AVI1365" s="84">
        <f t="shared" si="1082"/>
        <v>0</v>
      </c>
      <c r="AVJ1365" s="84">
        <f t="shared" si="1082"/>
        <v>0</v>
      </c>
      <c r="AVK1365" s="84">
        <f t="shared" si="1082"/>
        <v>1000000</v>
      </c>
      <c r="AVL1365" s="84">
        <f t="shared" si="1082"/>
        <v>0</v>
      </c>
      <c r="AVM1365" s="84">
        <f t="shared" si="1082"/>
        <v>0</v>
      </c>
      <c r="AVN1365" s="84">
        <f t="shared" si="1082"/>
        <v>0</v>
      </c>
      <c r="AVO1365" s="84">
        <f t="shared" si="1082"/>
        <v>0</v>
      </c>
      <c r="AVP1365" s="84">
        <f t="shared" si="1082"/>
        <v>1000000</v>
      </c>
      <c r="AVV1365" s="84" t="s">
        <v>235</v>
      </c>
      <c r="AVW1365" s="84" t="s">
        <v>236</v>
      </c>
      <c r="AVX1365" s="84">
        <f t="shared" ref="AVX1365:AWF1365" si="1083">AVX1359</f>
        <v>1000000</v>
      </c>
      <c r="AVY1365" s="84">
        <f t="shared" si="1083"/>
        <v>0</v>
      </c>
      <c r="AVZ1365" s="84">
        <f t="shared" si="1083"/>
        <v>0</v>
      </c>
      <c r="AWA1365" s="84">
        <f t="shared" si="1083"/>
        <v>1000000</v>
      </c>
      <c r="AWB1365" s="84">
        <f t="shared" si="1083"/>
        <v>0</v>
      </c>
      <c r="AWC1365" s="84">
        <f t="shared" si="1083"/>
        <v>0</v>
      </c>
      <c r="AWD1365" s="84">
        <f t="shared" si="1083"/>
        <v>0</v>
      </c>
      <c r="AWE1365" s="84">
        <f t="shared" si="1083"/>
        <v>0</v>
      </c>
      <c r="AWF1365" s="84">
        <f t="shared" si="1083"/>
        <v>1000000</v>
      </c>
      <c r="AWL1365" s="84" t="s">
        <v>235</v>
      </c>
      <c r="AWM1365" s="84" t="s">
        <v>236</v>
      </c>
      <c r="AWN1365" s="84">
        <f t="shared" ref="AWN1365:AWV1365" si="1084">AWN1359</f>
        <v>1000000</v>
      </c>
      <c r="AWO1365" s="84">
        <f t="shared" si="1084"/>
        <v>0</v>
      </c>
      <c r="AWP1365" s="84">
        <f t="shared" si="1084"/>
        <v>0</v>
      </c>
      <c r="AWQ1365" s="84">
        <f t="shared" si="1084"/>
        <v>1000000</v>
      </c>
      <c r="AWR1365" s="84">
        <f t="shared" si="1084"/>
        <v>0</v>
      </c>
      <c r="AWS1365" s="84">
        <f t="shared" si="1084"/>
        <v>0</v>
      </c>
      <c r="AWT1365" s="84">
        <f t="shared" si="1084"/>
        <v>0</v>
      </c>
      <c r="AWU1365" s="84">
        <f t="shared" si="1084"/>
        <v>0</v>
      </c>
      <c r="AWV1365" s="84">
        <f t="shared" si="1084"/>
        <v>1000000</v>
      </c>
      <c r="AXB1365" s="84" t="s">
        <v>235</v>
      </c>
      <c r="AXC1365" s="84" t="s">
        <v>236</v>
      </c>
      <c r="AXD1365" s="84">
        <f t="shared" ref="AXD1365:AXL1365" si="1085">AXD1359</f>
        <v>1000000</v>
      </c>
      <c r="AXE1365" s="84">
        <f t="shared" si="1085"/>
        <v>0</v>
      </c>
      <c r="AXF1365" s="84">
        <f t="shared" si="1085"/>
        <v>0</v>
      </c>
      <c r="AXG1365" s="84">
        <f t="shared" si="1085"/>
        <v>1000000</v>
      </c>
      <c r="AXH1365" s="84">
        <f t="shared" si="1085"/>
        <v>0</v>
      </c>
      <c r="AXI1365" s="84">
        <f t="shared" si="1085"/>
        <v>0</v>
      </c>
      <c r="AXJ1365" s="84">
        <f t="shared" si="1085"/>
        <v>0</v>
      </c>
      <c r="AXK1365" s="84">
        <f t="shared" si="1085"/>
        <v>0</v>
      </c>
      <c r="AXL1365" s="84">
        <f t="shared" si="1085"/>
        <v>1000000</v>
      </c>
      <c r="AXR1365" s="84" t="s">
        <v>235</v>
      </c>
      <c r="AXS1365" s="84" t="s">
        <v>236</v>
      </c>
      <c r="AXT1365" s="84">
        <f t="shared" ref="AXT1365:AYB1365" si="1086">AXT1359</f>
        <v>1000000</v>
      </c>
      <c r="AXU1365" s="84">
        <f t="shared" si="1086"/>
        <v>0</v>
      </c>
      <c r="AXV1365" s="84">
        <f t="shared" si="1086"/>
        <v>0</v>
      </c>
      <c r="AXW1365" s="84">
        <f t="shared" si="1086"/>
        <v>1000000</v>
      </c>
      <c r="AXX1365" s="84">
        <f t="shared" si="1086"/>
        <v>0</v>
      </c>
      <c r="AXY1365" s="84">
        <f t="shared" si="1086"/>
        <v>0</v>
      </c>
      <c r="AXZ1365" s="84">
        <f t="shared" si="1086"/>
        <v>0</v>
      </c>
      <c r="AYA1365" s="84">
        <f t="shared" si="1086"/>
        <v>0</v>
      </c>
      <c r="AYB1365" s="84">
        <f t="shared" si="1086"/>
        <v>1000000</v>
      </c>
      <c r="AYH1365" s="84" t="s">
        <v>235</v>
      </c>
      <c r="AYI1365" s="84" t="s">
        <v>236</v>
      </c>
      <c r="AYJ1365" s="84">
        <f t="shared" ref="AYJ1365:AYR1365" si="1087">AYJ1359</f>
        <v>1000000</v>
      </c>
      <c r="AYK1365" s="84">
        <f t="shared" si="1087"/>
        <v>0</v>
      </c>
      <c r="AYL1365" s="84">
        <f t="shared" si="1087"/>
        <v>0</v>
      </c>
      <c r="AYM1365" s="84">
        <f t="shared" si="1087"/>
        <v>1000000</v>
      </c>
      <c r="AYN1365" s="84">
        <f t="shared" si="1087"/>
        <v>0</v>
      </c>
      <c r="AYO1365" s="84">
        <f t="shared" si="1087"/>
        <v>0</v>
      </c>
      <c r="AYP1365" s="84">
        <f t="shared" si="1087"/>
        <v>0</v>
      </c>
      <c r="AYQ1365" s="84">
        <f t="shared" si="1087"/>
        <v>0</v>
      </c>
      <c r="AYR1365" s="84">
        <f t="shared" si="1087"/>
        <v>1000000</v>
      </c>
      <c r="AYX1365" s="84" t="s">
        <v>235</v>
      </c>
      <c r="AYY1365" s="84" t="s">
        <v>236</v>
      </c>
      <c r="AYZ1365" s="84">
        <f t="shared" ref="AYZ1365:AZH1365" si="1088">AYZ1359</f>
        <v>1000000</v>
      </c>
      <c r="AZA1365" s="84">
        <f t="shared" si="1088"/>
        <v>0</v>
      </c>
      <c r="AZB1365" s="84">
        <f t="shared" si="1088"/>
        <v>0</v>
      </c>
      <c r="AZC1365" s="84">
        <f t="shared" si="1088"/>
        <v>1000000</v>
      </c>
      <c r="AZD1365" s="84">
        <f t="shared" si="1088"/>
        <v>0</v>
      </c>
      <c r="AZE1365" s="84">
        <f t="shared" si="1088"/>
        <v>0</v>
      </c>
      <c r="AZF1365" s="84">
        <f t="shared" si="1088"/>
        <v>0</v>
      </c>
      <c r="AZG1365" s="84">
        <f t="shared" si="1088"/>
        <v>0</v>
      </c>
      <c r="AZH1365" s="84">
        <f t="shared" si="1088"/>
        <v>1000000</v>
      </c>
      <c r="AZN1365" s="84" t="s">
        <v>235</v>
      </c>
      <c r="AZO1365" s="84" t="s">
        <v>236</v>
      </c>
      <c r="AZP1365" s="84">
        <f t="shared" ref="AZP1365:AZX1365" si="1089">AZP1359</f>
        <v>1000000</v>
      </c>
      <c r="AZQ1365" s="84">
        <f t="shared" si="1089"/>
        <v>0</v>
      </c>
      <c r="AZR1365" s="84">
        <f t="shared" si="1089"/>
        <v>0</v>
      </c>
      <c r="AZS1365" s="84">
        <f t="shared" si="1089"/>
        <v>1000000</v>
      </c>
      <c r="AZT1365" s="84">
        <f t="shared" si="1089"/>
        <v>0</v>
      </c>
      <c r="AZU1365" s="84">
        <f t="shared" si="1089"/>
        <v>0</v>
      </c>
      <c r="AZV1365" s="84">
        <f t="shared" si="1089"/>
        <v>0</v>
      </c>
      <c r="AZW1365" s="84">
        <f t="shared" si="1089"/>
        <v>0</v>
      </c>
      <c r="AZX1365" s="84">
        <f t="shared" si="1089"/>
        <v>1000000</v>
      </c>
      <c r="BAD1365" s="84" t="s">
        <v>235</v>
      </c>
      <c r="BAE1365" s="84" t="s">
        <v>236</v>
      </c>
      <c r="BAF1365" s="84">
        <f t="shared" ref="BAF1365:BAN1365" si="1090">BAF1359</f>
        <v>1000000</v>
      </c>
      <c r="BAG1365" s="84">
        <f t="shared" si="1090"/>
        <v>0</v>
      </c>
      <c r="BAH1365" s="84">
        <f t="shared" si="1090"/>
        <v>0</v>
      </c>
      <c r="BAI1365" s="84">
        <f t="shared" si="1090"/>
        <v>1000000</v>
      </c>
      <c r="BAJ1365" s="84">
        <f t="shared" si="1090"/>
        <v>0</v>
      </c>
      <c r="BAK1365" s="84">
        <f t="shared" si="1090"/>
        <v>0</v>
      </c>
      <c r="BAL1365" s="84">
        <f t="shared" si="1090"/>
        <v>0</v>
      </c>
      <c r="BAM1365" s="84">
        <f t="shared" si="1090"/>
        <v>0</v>
      </c>
      <c r="BAN1365" s="84">
        <f t="shared" si="1090"/>
        <v>1000000</v>
      </c>
      <c r="BAT1365" s="84" t="s">
        <v>235</v>
      </c>
      <c r="BAU1365" s="84" t="s">
        <v>236</v>
      </c>
      <c r="BAV1365" s="84">
        <f t="shared" ref="BAV1365:BBD1365" si="1091">BAV1359</f>
        <v>1000000</v>
      </c>
      <c r="BAW1365" s="84">
        <f t="shared" si="1091"/>
        <v>0</v>
      </c>
      <c r="BAX1365" s="84">
        <f t="shared" si="1091"/>
        <v>0</v>
      </c>
      <c r="BAY1365" s="84">
        <f t="shared" si="1091"/>
        <v>1000000</v>
      </c>
      <c r="BAZ1365" s="84">
        <f t="shared" si="1091"/>
        <v>0</v>
      </c>
      <c r="BBA1365" s="84">
        <f t="shared" si="1091"/>
        <v>0</v>
      </c>
      <c r="BBB1365" s="84">
        <f t="shared" si="1091"/>
        <v>0</v>
      </c>
      <c r="BBC1365" s="84">
        <f t="shared" si="1091"/>
        <v>0</v>
      </c>
      <c r="BBD1365" s="84">
        <f t="shared" si="1091"/>
        <v>1000000</v>
      </c>
      <c r="BBJ1365" s="84" t="s">
        <v>235</v>
      </c>
      <c r="BBK1365" s="84" t="s">
        <v>236</v>
      </c>
      <c r="BBL1365" s="84">
        <f t="shared" ref="BBL1365:BBT1365" si="1092">BBL1359</f>
        <v>1000000</v>
      </c>
      <c r="BBM1365" s="84">
        <f t="shared" si="1092"/>
        <v>0</v>
      </c>
      <c r="BBN1365" s="84">
        <f t="shared" si="1092"/>
        <v>0</v>
      </c>
      <c r="BBO1365" s="84">
        <f t="shared" si="1092"/>
        <v>1000000</v>
      </c>
      <c r="BBP1365" s="84">
        <f t="shared" si="1092"/>
        <v>0</v>
      </c>
      <c r="BBQ1365" s="84">
        <f t="shared" si="1092"/>
        <v>0</v>
      </c>
      <c r="BBR1365" s="84">
        <f t="shared" si="1092"/>
        <v>0</v>
      </c>
      <c r="BBS1365" s="84">
        <f t="shared" si="1092"/>
        <v>0</v>
      </c>
      <c r="BBT1365" s="84">
        <f t="shared" si="1092"/>
        <v>1000000</v>
      </c>
      <c r="BBZ1365" s="84" t="s">
        <v>235</v>
      </c>
      <c r="BCA1365" s="84" t="s">
        <v>236</v>
      </c>
      <c r="BCB1365" s="84">
        <f t="shared" ref="BCB1365:BCJ1365" si="1093">BCB1359</f>
        <v>1000000</v>
      </c>
      <c r="BCC1365" s="84">
        <f t="shared" si="1093"/>
        <v>0</v>
      </c>
      <c r="BCD1365" s="84">
        <f t="shared" si="1093"/>
        <v>0</v>
      </c>
      <c r="BCE1365" s="84">
        <f t="shared" si="1093"/>
        <v>1000000</v>
      </c>
      <c r="BCF1365" s="84">
        <f t="shared" si="1093"/>
        <v>0</v>
      </c>
      <c r="BCG1365" s="84">
        <f t="shared" si="1093"/>
        <v>0</v>
      </c>
      <c r="BCH1365" s="84">
        <f t="shared" si="1093"/>
        <v>0</v>
      </c>
      <c r="BCI1365" s="84">
        <f t="shared" si="1093"/>
        <v>0</v>
      </c>
      <c r="BCJ1365" s="84">
        <f t="shared" si="1093"/>
        <v>1000000</v>
      </c>
      <c r="BCP1365" s="84" t="s">
        <v>235</v>
      </c>
      <c r="BCQ1365" s="84" t="s">
        <v>236</v>
      </c>
      <c r="BCR1365" s="84">
        <f t="shared" ref="BCR1365:BCZ1365" si="1094">BCR1359</f>
        <v>1000000</v>
      </c>
      <c r="BCS1365" s="84">
        <f t="shared" si="1094"/>
        <v>0</v>
      </c>
      <c r="BCT1365" s="84">
        <f t="shared" si="1094"/>
        <v>0</v>
      </c>
      <c r="BCU1365" s="84">
        <f t="shared" si="1094"/>
        <v>1000000</v>
      </c>
      <c r="BCV1365" s="84">
        <f t="shared" si="1094"/>
        <v>0</v>
      </c>
      <c r="BCW1365" s="84">
        <f t="shared" si="1094"/>
        <v>0</v>
      </c>
      <c r="BCX1365" s="84">
        <f t="shared" si="1094"/>
        <v>0</v>
      </c>
      <c r="BCY1365" s="84">
        <f t="shared" si="1094"/>
        <v>0</v>
      </c>
      <c r="BCZ1365" s="84">
        <f t="shared" si="1094"/>
        <v>1000000</v>
      </c>
      <c r="BDF1365" s="84" t="s">
        <v>235</v>
      </c>
      <c r="BDG1365" s="84" t="s">
        <v>236</v>
      </c>
      <c r="BDH1365" s="84">
        <f t="shared" ref="BDH1365:BDP1365" si="1095">BDH1359</f>
        <v>1000000</v>
      </c>
      <c r="BDI1365" s="84">
        <f t="shared" si="1095"/>
        <v>0</v>
      </c>
      <c r="BDJ1365" s="84">
        <f t="shared" si="1095"/>
        <v>0</v>
      </c>
      <c r="BDK1365" s="84">
        <f t="shared" si="1095"/>
        <v>1000000</v>
      </c>
      <c r="BDL1365" s="84">
        <f t="shared" si="1095"/>
        <v>0</v>
      </c>
      <c r="BDM1365" s="84">
        <f t="shared" si="1095"/>
        <v>0</v>
      </c>
      <c r="BDN1365" s="84">
        <f t="shared" si="1095"/>
        <v>0</v>
      </c>
      <c r="BDO1365" s="84">
        <f t="shared" si="1095"/>
        <v>0</v>
      </c>
      <c r="BDP1365" s="84">
        <f t="shared" si="1095"/>
        <v>1000000</v>
      </c>
      <c r="BDV1365" s="84" t="s">
        <v>235</v>
      </c>
      <c r="BDW1365" s="84" t="s">
        <v>236</v>
      </c>
      <c r="BDX1365" s="84">
        <f t="shared" ref="BDX1365:BEF1365" si="1096">BDX1359</f>
        <v>1000000</v>
      </c>
      <c r="BDY1365" s="84">
        <f t="shared" si="1096"/>
        <v>0</v>
      </c>
      <c r="BDZ1365" s="84">
        <f t="shared" si="1096"/>
        <v>0</v>
      </c>
      <c r="BEA1365" s="84">
        <f t="shared" si="1096"/>
        <v>1000000</v>
      </c>
      <c r="BEB1365" s="84">
        <f t="shared" si="1096"/>
        <v>0</v>
      </c>
      <c r="BEC1365" s="84">
        <f t="shared" si="1096"/>
        <v>0</v>
      </c>
      <c r="BED1365" s="84">
        <f t="shared" si="1096"/>
        <v>0</v>
      </c>
      <c r="BEE1365" s="84">
        <f t="shared" si="1096"/>
        <v>0</v>
      </c>
      <c r="BEF1365" s="84">
        <f t="shared" si="1096"/>
        <v>1000000</v>
      </c>
      <c r="BEL1365" s="84" t="s">
        <v>235</v>
      </c>
      <c r="BEM1365" s="84" t="s">
        <v>236</v>
      </c>
      <c r="BEN1365" s="84">
        <f t="shared" ref="BEN1365:BEV1365" si="1097">BEN1359</f>
        <v>1000000</v>
      </c>
      <c r="BEO1365" s="84">
        <f t="shared" si="1097"/>
        <v>0</v>
      </c>
      <c r="BEP1365" s="84">
        <f t="shared" si="1097"/>
        <v>0</v>
      </c>
      <c r="BEQ1365" s="84">
        <f t="shared" si="1097"/>
        <v>1000000</v>
      </c>
      <c r="BER1365" s="84">
        <f t="shared" si="1097"/>
        <v>0</v>
      </c>
      <c r="BES1365" s="84">
        <f t="shared" si="1097"/>
        <v>0</v>
      </c>
      <c r="BET1365" s="84">
        <f t="shared" si="1097"/>
        <v>0</v>
      </c>
      <c r="BEU1365" s="84">
        <f t="shared" si="1097"/>
        <v>0</v>
      </c>
      <c r="BEV1365" s="84">
        <f t="shared" si="1097"/>
        <v>1000000</v>
      </c>
      <c r="BFB1365" s="84" t="s">
        <v>235</v>
      </c>
      <c r="BFC1365" s="84" t="s">
        <v>236</v>
      </c>
      <c r="BFD1365" s="84">
        <f t="shared" ref="BFD1365:BFL1365" si="1098">BFD1359</f>
        <v>1000000</v>
      </c>
      <c r="BFE1365" s="84">
        <f t="shared" si="1098"/>
        <v>0</v>
      </c>
      <c r="BFF1365" s="84">
        <f t="shared" si="1098"/>
        <v>0</v>
      </c>
      <c r="BFG1365" s="84">
        <f t="shared" si="1098"/>
        <v>1000000</v>
      </c>
      <c r="BFH1365" s="84">
        <f t="shared" si="1098"/>
        <v>0</v>
      </c>
      <c r="BFI1365" s="84">
        <f t="shared" si="1098"/>
        <v>0</v>
      </c>
      <c r="BFJ1365" s="84">
        <f t="shared" si="1098"/>
        <v>0</v>
      </c>
      <c r="BFK1365" s="84">
        <f t="shared" si="1098"/>
        <v>0</v>
      </c>
      <c r="BFL1365" s="84">
        <f t="shared" si="1098"/>
        <v>1000000</v>
      </c>
      <c r="BFR1365" s="84" t="s">
        <v>235</v>
      </c>
      <c r="BFS1365" s="84" t="s">
        <v>236</v>
      </c>
      <c r="BFT1365" s="84">
        <f t="shared" ref="BFT1365:BGB1365" si="1099">BFT1359</f>
        <v>1000000</v>
      </c>
      <c r="BFU1365" s="84">
        <f t="shared" si="1099"/>
        <v>0</v>
      </c>
      <c r="BFV1365" s="84">
        <f t="shared" si="1099"/>
        <v>0</v>
      </c>
      <c r="BFW1365" s="84">
        <f t="shared" si="1099"/>
        <v>1000000</v>
      </c>
      <c r="BFX1365" s="84">
        <f t="shared" si="1099"/>
        <v>0</v>
      </c>
      <c r="BFY1365" s="84">
        <f t="shared" si="1099"/>
        <v>0</v>
      </c>
      <c r="BFZ1365" s="84">
        <f t="shared" si="1099"/>
        <v>0</v>
      </c>
      <c r="BGA1365" s="84">
        <f t="shared" si="1099"/>
        <v>0</v>
      </c>
      <c r="BGB1365" s="84">
        <f t="shared" si="1099"/>
        <v>1000000</v>
      </c>
      <c r="BGH1365" s="84" t="s">
        <v>235</v>
      </c>
      <c r="BGI1365" s="84" t="s">
        <v>236</v>
      </c>
      <c r="BGJ1365" s="84">
        <f t="shared" ref="BGJ1365:BGR1365" si="1100">BGJ1359</f>
        <v>1000000</v>
      </c>
      <c r="BGK1365" s="84">
        <f t="shared" si="1100"/>
        <v>0</v>
      </c>
      <c r="BGL1365" s="84">
        <f t="shared" si="1100"/>
        <v>0</v>
      </c>
      <c r="BGM1365" s="84">
        <f t="shared" si="1100"/>
        <v>1000000</v>
      </c>
      <c r="BGN1365" s="84">
        <f t="shared" si="1100"/>
        <v>0</v>
      </c>
      <c r="BGO1365" s="84">
        <f t="shared" si="1100"/>
        <v>0</v>
      </c>
      <c r="BGP1365" s="84">
        <f t="shared" si="1100"/>
        <v>0</v>
      </c>
      <c r="BGQ1365" s="84">
        <f t="shared" si="1100"/>
        <v>0</v>
      </c>
      <c r="BGR1365" s="84">
        <f t="shared" si="1100"/>
        <v>1000000</v>
      </c>
      <c r="BGX1365" s="84" t="s">
        <v>235</v>
      </c>
      <c r="BGY1365" s="84" t="s">
        <v>236</v>
      </c>
      <c r="BGZ1365" s="84">
        <f t="shared" ref="BGZ1365:BHH1365" si="1101">BGZ1359</f>
        <v>1000000</v>
      </c>
      <c r="BHA1365" s="84">
        <f t="shared" si="1101"/>
        <v>0</v>
      </c>
      <c r="BHB1365" s="84">
        <f t="shared" si="1101"/>
        <v>0</v>
      </c>
      <c r="BHC1365" s="84">
        <f t="shared" si="1101"/>
        <v>1000000</v>
      </c>
      <c r="BHD1365" s="84">
        <f t="shared" si="1101"/>
        <v>0</v>
      </c>
      <c r="BHE1365" s="84">
        <f t="shared" si="1101"/>
        <v>0</v>
      </c>
      <c r="BHF1365" s="84">
        <f t="shared" si="1101"/>
        <v>0</v>
      </c>
      <c r="BHG1365" s="84">
        <f t="shared" si="1101"/>
        <v>0</v>
      </c>
      <c r="BHH1365" s="84">
        <f t="shared" si="1101"/>
        <v>1000000</v>
      </c>
      <c r="BHN1365" s="84" t="s">
        <v>235</v>
      </c>
      <c r="BHO1365" s="84" t="s">
        <v>236</v>
      </c>
      <c r="BHP1365" s="84">
        <f t="shared" ref="BHP1365:BHX1365" si="1102">BHP1359</f>
        <v>1000000</v>
      </c>
      <c r="BHQ1365" s="84">
        <f t="shared" si="1102"/>
        <v>0</v>
      </c>
      <c r="BHR1365" s="84">
        <f t="shared" si="1102"/>
        <v>0</v>
      </c>
      <c r="BHS1365" s="84">
        <f t="shared" si="1102"/>
        <v>1000000</v>
      </c>
      <c r="BHT1365" s="84">
        <f t="shared" si="1102"/>
        <v>0</v>
      </c>
      <c r="BHU1365" s="84">
        <f t="shared" si="1102"/>
        <v>0</v>
      </c>
      <c r="BHV1365" s="84">
        <f t="shared" si="1102"/>
        <v>0</v>
      </c>
      <c r="BHW1365" s="84">
        <f t="shared" si="1102"/>
        <v>0</v>
      </c>
      <c r="BHX1365" s="84">
        <f t="shared" si="1102"/>
        <v>1000000</v>
      </c>
      <c r="BID1365" s="84" t="s">
        <v>235</v>
      </c>
      <c r="BIE1365" s="84" t="s">
        <v>236</v>
      </c>
      <c r="BIF1365" s="84">
        <f t="shared" ref="BIF1365:BIN1365" si="1103">BIF1359</f>
        <v>1000000</v>
      </c>
      <c r="BIG1365" s="84">
        <f t="shared" si="1103"/>
        <v>0</v>
      </c>
      <c r="BIH1365" s="84">
        <f t="shared" si="1103"/>
        <v>0</v>
      </c>
      <c r="BII1365" s="84">
        <f t="shared" si="1103"/>
        <v>1000000</v>
      </c>
      <c r="BIJ1365" s="84">
        <f t="shared" si="1103"/>
        <v>0</v>
      </c>
      <c r="BIK1365" s="84">
        <f t="shared" si="1103"/>
        <v>0</v>
      </c>
      <c r="BIL1365" s="84">
        <f t="shared" si="1103"/>
        <v>0</v>
      </c>
      <c r="BIM1365" s="84">
        <f t="shared" si="1103"/>
        <v>0</v>
      </c>
      <c r="BIN1365" s="84">
        <f t="shared" si="1103"/>
        <v>1000000</v>
      </c>
      <c r="BIT1365" s="84" t="s">
        <v>235</v>
      </c>
      <c r="BIU1365" s="84" t="s">
        <v>236</v>
      </c>
      <c r="BIV1365" s="84">
        <f t="shared" ref="BIV1365:BJD1365" si="1104">BIV1359</f>
        <v>1000000</v>
      </c>
      <c r="BIW1365" s="84">
        <f t="shared" si="1104"/>
        <v>0</v>
      </c>
      <c r="BIX1365" s="84">
        <f t="shared" si="1104"/>
        <v>0</v>
      </c>
      <c r="BIY1365" s="84">
        <f t="shared" si="1104"/>
        <v>1000000</v>
      </c>
      <c r="BIZ1365" s="84">
        <f t="shared" si="1104"/>
        <v>0</v>
      </c>
      <c r="BJA1365" s="84">
        <f t="shared" si="1104"/>
        <v>0</v>
      </c>
      <c r="BJB1365" s="84">
        <f t="shared" si="1104"/>
        <v>0</v>
      </c>
      <c r="BJC1365" s="84">
        <f t="shared" si="1104"/>
        <v>0</v>
      </c>
      <c r="BJD1365" s="84">
        <f t="shared" si="1104"/>
        <v>1000000</v>
      </c>
      <c r="BJJ1365" s="84" t="s">
        <v>235</v>
      </c>
      <c r="BJK1365" s="84" t="s">
        <v>236</v>
      </c>
      <c r="BJL1365" s="84">
        <f t="shared" ref="BJL1365:BJT1365" si="1105">BJL1359</f>
        <v>1000000</v>
      </c>
      <c r="BJM1365" s="84">
        <f t="shared" si="1105"/>
        <v>0</v>
      </c>
      <c r="BJN1365" s="84">
        <f t="shared" si="1105"/>
        <v>0</v>
      </c>
      <c r="BJO1365" s="84">
        <f t="shared" si="1105"/>
        <v>1000000</v>
      </c>
      <c r="BJP1365" s="84">
        <f t="shared" si="1105"/>
        <v>0</v>
      </c>
      <c r="BJQ1365" s="84">
        <f t="shared" si="1105"/>
        <v>0</v>
      </c>
      <c r="BJR1365" s="84">
        <f t="shared" si="1105"/>
        <v>0</v>
      </c>
      <c r="BJS1365" s="84">
        <f t="shared" si="1105"/>
        <v>0</v>
      </c>
      <c r="BJT1365" s="84">
        <f t="shared" si="1105"/>
        <v>1000000</v>
      </c>
      <c r="BJZ1365" s="84" t="s">
        <v>235</v>
      </c>
      <c r="BKA1365" s="84" t="s">
        <v>236</v>
      </c>
      <c r="BKB1365" s="84">
        <f t="shared" ref="BKB1365:BKJ1365" si="1106">BKB1359</f>
        <v>1000000</v>
      </c>
      <c r="BKC1365" s="84">
        <f t="shared" si="1106"/>
        <v>0</v>
      </c>
      <c r="BKD1365" s="84">
        <f t="shared" si="1106"/>
        <v>0</v>
      </c>
      <c r="BKE1365" s="84">
        <f t="shared" si="1106"/>
        <v>1000000</v>
      </c>
      <c r="BKF1365" s="84">
        <f t="shared" si="1106"/>
        <v>0</v>
      </c>
      <c r="BKG1365" s="84">
        <f t="shared" si="1106"/>
        <v>0</v>
      </c>
      <c r="BKH1365" s="84">
        <f t="shared" si="1106"/>
        <v>0</v>
      </c>
      <c r="BKI1365" s="84">
        <f t="shared" si="1106"/>
        <v>0</v>
      </c>
      <c r="BKJ1365" s="84">
        <f t="shared" si="1106"/>
        <v>1000000</v>
      </c>
      <c r="BKP1365" s="84" t="s">
        <v>235</v>
      </c>
      <c r="BKQ1365" s="84" t="s">
        <v>236</v>
      </c>
      <c r="BKR1365" s="84">
        <f t="shared" ref="BKR1365:BKZ1365" si="1107">BKR1359</f>
        <v>1000000</v>
      </c>
      <c r="BKS1365" s="84">
        <f t="shared" si="1107"/>
        <v>0</v>
      </c>
      <c r="BKT1365" s="84">
        <f t="shared" si="1107"/>
        <v>0</v>
      </c>
      <c r="BKU1365" s="84">
        <f t="shared" si="1107"/>
        <v>1000000</v>
      </c>
      <c r="BKV1365" s="84">
        <f t="shared" si="1107"/>
        <v>0</v>
      </c>
      <c r="BKW1365" s="84">
        <f t="shared" si="1107"/>
        <v>0</v>
      </c>
      <c r="BKX1365" s="84">
        <f t="shared" si="1107"/>
        <v>0</v>
      </c>
      <c r="BKY1365" s="84">
        <f t="shared" si="1107"/>
        <v>0</v>
      </c>
      <c r="BKZ1365" s="84">
        <f t="shared" si="1107"/>
        <v>1000000</v>
      </c>
      <c r="BLF1365" s="84" t="s">
        <v>235</v>
      </c>
      <c r="BLG1365" s="84" t="s">
        <v>236</v>
      </c>
      <c r="BLH1365" s="84">
        <f t="shared" ref="BLH1365:BLP1365" si="1108">BLH1359</f>
        <v>1000000</v>
      </c>
      <c r="BLI1365" s="84">
        <f t="shared" si="1108"/>
        <v>0</v>
      </c>
      <c r="BLJ1365" s="84">
        <f t="shared" si="1108"/>
        <v>0</v>
      </c>
      <c r="BLK1365" s="84">
        <f t="shared" si="1108"/>
        <v>1000000</v>
      </c>
      <c r="BLL1365" s="84">
        <f t="shared" si="1108"/>
        <v>0</v>
      </c>
      <c r="BLM1365" s="84">
        <f t="shared" si="1108"/>
        <v>0</v>
      </c>
      <c r="BLN1365" s="84">
        <f t="shared" si="1108"/>
        <v>0</v>
      </c>
      <c r="BLO1365" s="84">
        <f t="shared" si="1108"/>
        <v>0</v>
      </c>
      <c r="BLP1365" s="84">
        <f t="shared" si="1108"/>
        <v>1000000</v>
      </c>
      <c r="BLV1365" s="84" t="s">
        <v>235</v>
      </c>
      <c r="BLW1365" s="84" t="s">
        <v>236</v>
      </c>
      <c r="BLX1365" s="84">
        <f t="shared" ref="BLX1365:BMF1365" si="1109">BLX1359</f>
        <v>1000000</v>
      </c>
      <c r="BLY1365" s="84">
        <f t="shared" si="1109"/>
        <v>0</v>
      </c>
      <c r="BLZ1365" s="84">
        <f t="shared" si="1109"/>
        <v>0</v>
      </c>
      <c r="BMA1365" s="84">
        <f t="shared" si="1109"/>
        <v>1000000</v>
      </c>
      <c r="BMB1365" s="84">
        <f t="shared" si="1109"/>
        <v>0</v>
      </c>
      <c r="BMC1365" s="84">
        <f t="shared" si="1109"/>
        <v>0</v>
      </c>
      <c r="BMD1365" s="84">
        <f t="shared" si="1109"/>
        <v>0</v>
      </c>
      <c r="BME1365" s="84">
        <f t="shared" si="1109"/>
        <v>0</v>
      </c>
      <c r="BMF1365" s="84">
        <f t="shared" si="1109"/>
        <v>1000000</v>
      </c>
      <c r="BML1365" s="84" t="s">
        <v>235</v>
      </c>
      <c r="BMM1365" s="84" t="s">
        <v>236</v>
      </c>
      <c r="BMN1365" s="84">
        <f t="shared" ref="BMN1365:BMV1365" si="1110">BMN1359</f>
        <v>1000000</v>
      </c>
      <c r="BMO1365" s="84">
        <f t="shared" si="1110"/>
        <v>0</v>
      </c>
      <c r="BMP1365" s="84">
        <f t="shared" si="1110"/>
        <v>0</v>
      </c>
      <c r="BMQ1365" s="84">
        <f t="shared" si="1110"/>
        <v>1000000</v>
      </c>
      <c r="BMR1365" s="84">
        <f t="shared" si="1110"/>
        <v>0</v>
      </c>
      <c r="BMS1365" s="84">
        <f t="shared" si="1110"/>
        <v>0</v>
      </c>
      <c r="BMT1365" s="84">
        <f t="shared" si="1110"/>
        <v>0</v>
      </c>
      <c r="BMU1365" s="84">
        <f t="shared" si="1110"/>
        <v>0</v>
      </c>
      <c r="BMV1365" s="84">
        <f t="shared" si="1110"/>
        <v>1000000</v>
      </c>
      <c r="BNB1365" s="84" t="s">
        <v>235</v>
      </c>
      <c r="BNC1365" s="84" t="s">
        <v>236</v>
      </c>
      <c r="BND1365" s="84">
        <f t="shared" ref="BND1365:BNL1365" si="1111">BND1359</f>
        <v>1000000</v>
      </c>
      <c r="BNE1365" s="84">
        <f t="shared" si="1111"/>
        <v>0</v>
      </c>
      <c r="BNF1365" s="84">
        <f t="shared" si="1111"/>
        <v>0</v>
      </c>
      <c r="BNG1365" s="84">
        <f t="shared" si="1111"/>
        <v>1000000</v>
      </c>
      <c r="BNH1365" s="84">
        <f t="shared" si="1111"/>
        <v>0</v>
      </c>
      <c r="BNI1365" s="84">
        <f t="shared" si="1111"/>
        <v>0</v>
      </c>
      <c r="BNJ1365" s="84">
        <f t="shared" si="1111"/>
        <v>0</v>
      </c>
      <c r="BNK1365" s="84">
        <f t="shared" si="1111"/>
        <v>0</v>
      </c>
      <c r="BNL1365" s="84">
        <f t="shared" si="1111"/>
        <v>1000000</v>
      </c>
      <c r="BNR1365" s="84" t="s">
        <v>235</v>
      </c>
      <c r="BNS1365" s="84" t="s">
        <v>236</v>
      </c>
      <c r="BNT1365" s="84">
        <f t="shared" ref="BNT1365:BOB1365" si="1112">BNT1359</f>
        <v>1000000</v>
      </c>
      <c r="BNU1365" s="84">
        <f t="shared" si="1112"/>
        <v>0</v>
      </c>
      <c r="BNV1365" s="84">
        <f t="shared" si="1112"/>
        <v>0</v>
      </c>
      <c r="BNW1365" s="84">
        <f t="shared" si="1112"/>
        <v>1000000</v>
      </c>
      <c r="BNX1365" s="84">
        <f t="shared" si="1112"/>
        <v>0</v>
      </c>
      <c r="BNY1365" s="84">
        <f t="shared" si="1112"/>
        <v>0</v>
      </c>
      <c r="BNZ1365" s="84">
        <f t="shared" si="1112"/>
        <v>0</v>
      </c>
      <c r="BOA1365" s="84">
        <f t="shared" si="1112"/>
        <v>0</v>
      </c>
      <c r="BOB1365" s="84">
        <f t="shared" si="1112"/>
        <v>1000000</v>
      </c>
      <c r="BOH1365" s="84" t="s">
        <v>235</v>
      </c>
      <c r="BOI1365" s="84" t="s">
        <v>236</v>
      </c>
      <c r="BOJ1365" s="84">
        <f t="shared" ref="BOJ1365:BOR1365" si="1113">BOJ1359</f>
        <v>1000000</v>
      </c>
      <c r="BOK1365" s="84">
        <f t="shared" si="1113"/>
        <v>0</v>
      </c>
      <c r="BOL1365" s="84">
        <f t="shared" si="1113"/>
        <v>0</v>
      </c>
      <c r="BOM1365" s="84">
        <f t="shared" si="1113"/>
        <v>1000000</v>
      </c>
      <c r="BON1365" s="84">
        <f t="shared" si="1113"/>
        <v>0</v>
      </c>
      <c r="BOO1365" s="84">
        <f t="shared" si="1113"/>
        <v>0</v>
      </c>
      <c r="BOP1365" s="84">
        <f t="shared" si="1113"/>
        <v>0</v>
      </c>
      <c r="BOQ1365" s="84">
        <f t="shared" si="1113"/>
        <v>0</v>
      </c>
      <c r="BOR1365" s="84">
        <f t="shared" si="1113"/>
        <v>1000000</v>
      </c>
      <c r="BOX1365" s="84" t="s">
        <v>235</v>
      </c>
      <c r="BOY1365" s="84" t="s">
        <v>236</v>
      </c>
      <c r="BOZ1365" s="84">
        <f t="shared" ref="BOZ1365:BPH1365" si="1114">BOZ1359</f>
        <v>1000000</v>
      </c>
      <c r="BPA1365" s="84">
        <f t="shared" si="1114"/>
        <v>0</v>
      </c>
      <c r="BPB1365" s="84">
        <f t="shared" si="1114"/>
        <v>0</v>
      </c>
      <c r="BPC1365" s="84">
        <f t="shared" si="1114"/>
        <v>1000000</v>
      </c>
      <c r="BPD1365" s="84">
        <f t="shared" si="1114"/>
        <v>0</v>
      </c>
      <c r="BPE1365" s="84">
        <f t="shared" si="1114"/>
        <v>0</v>
      </c>
      <c r="BPF1365" s="84">
        <f t="shared" si="1114"/>
        <v>0</v>
      </c>
      <c r="BPG1365" s="84">
        <f t="shared" si="1114"/>
        <v>0</v>
      </c>
      <c r="BPH1365" s="84">
        <f t="shared" si="1114"/>
        <v>1000000</v>
      </c>
      <c r="BPN1365" s="84" t="s">
        <v>235</v>
      </c>
      <c r="BPO1365" s="84" t="s">
        <v>236</v>
      </c>
      <c r="BPP1365" s="84">
        <f t="shared" ref="BPP1365:BPX1365" si="1115">BPP1359</f>
        <v>1000000</v>
      </c>
      <c r="BPQ1365" s="84">
        <f t="shared" si="1115"/>
        <v>0</v>
      </c>
      <c r="BPR1365" s="84">
        <f t="shared" si="1115"/>
        <v>0</v>
      </c>
      <c r="BPS1365" s="84">
        <f t="shared" si="1115"/>
        <v>1000000</v>
      </c>
      <c r="BPT1365" s="84">
        <f t="shared" si="1115"/>
        <v>0</v>
      </c>
      <c r="BPU1365" s="84">
        <f t="shared" si="1115"/>
        <v>0</v>
      </c>
      <c r="BPV1365" s="84">
        <f t="shared" si="1115"/>
        <v>0</v>
      </c>
      <c r="BPW1365" s="84">
        <f t="shared" si="1115"/>
        <v>0</v>
      </c>
      <c r="BPX1365" s="84">
        <f t="shared" si="1115"/>
        <v>1000000</v>
      </c>
      <c r="BQD1365" s="84" t="s">
        <v>235</v>
      </c>
      <c r="BQE1365" s="84" t="s">
        <v>236</v>
      </c>
      <c r="BQF1365" s="84">
        <f t="shared" ref="BQF1365:BQN1365" si="1116">BQF1359</f>
        <v>1000000</v>
      </c>
      <c r="BQG1365" s="84">
        <f t="shared" si="1116"/>
        <v>0</v>
      </c>
      <c r="BQH1365" s="84">
        <f t="shared" si="1116"/>
        <v>0</v>
      </c>
      <c r="BQI1365" s="84">
        <f t="shared" si="1116"/>
        <v>1000000</v>
      </c>
      <c r="BQJ1365" s="84">
        <f t="shared" si="1116"/>
        <v>0</v>
      </c>
      <c r="BQK1365" s="84">
        <f t="shared" si="1116"/>
        <v>0</v>
      </c>
      <c r="BQL1365" s="84">
        <f t="shared" si="1116"/>
        <v>0</v>
      </c>
      <c r="BQM1365" s="84">
        <f t="shared" si="1116"/>
        <v>0</v>
      </c>
      <c r="BQN1365" s="84">
        <f t="shared" si="1116"/>
        <v>1000000</v>
      </c>
      <c r="BQT1365" s="84" t="s">
        <v>235</v>
      </c>
      <c r="BQU1365" s="84" t="s">
        <v>236</v>
      </c>
      <c r="BQV1365" s="84">
        <f t="shared" ref="BQV1365:BRD1365" si="1117">BQV1359</f>
        <v>1000000</v>
      </c>
      <c r="BQW1365" s="84">
        <f t="shared" si="1117"/>
        <v>0</v>
      </c>
      <c r="BQX1365" s="84">
        <f t="shared" si="1117"/>
        <v>0</v>
      </c>
      <c r="BQY1365" s="84">
        <f t="shared" si="1117"/>
        <v>1000000</v>
      </c>
      <c r="BQZ1365" s="84">
        <f t="shared" si="1117"/>
        <v>0</v>
      </c>
      <c r="BRA1365" s="84">
        <f t="shared" si="1117"/>
        <v>0</v>
      </c>
      <c r="BRB1365" s="84">
        <f t="shared" si="1117"/>
        <v>0</v>
      </c>
      <c r="BRC1365" s="84">
        <f t="shared" si="1117"/>
        <v>0</v>
      </c>
      <c r="BRD1365" s="84">
        <f t="shared" si="1117"/>
        <v>1000000</v>
      </c>
      <c r="BRJ1365" s="84" t="s">
        <v>235</v>
      </c>
      <c r="BRK1365" s="84" t="s">
        <v>236</v>
      </c>
      <c r="BRL1365" s="84">
        <f t="shared" ref="BRL1365:BRT1365" si="1118">BRL1359</f>
        <v>1000000</v>
      </c>
      <c r="BRM1365" s="84">
        <f t="shared" si="1118"/>
        <v>0</v>
      </c>
      <c r="BRN1365" s="84">
        <f t="shared" si="1118"/>
        <v>0</v>
      </c>
      <c r="BRO1365" s="84">
        <f t="shared" si="1118"/>
        <v>1000000</v>
      </c>
      <c r="BRP1365" s="84">
        <f t="shared" si="1118"/>
        <v>0</v>
      </c>
      <c r="BRQ1365" s="84">
        <f t="shared" si="1118"/>
        <v>0</v>
      </c>
      <c r="BRR1365" s="84">
        <f t="shared" si="1118"/>
        <v>0</v>
      </c>
      <c r="BRS1365" s="84">
        <f t="shared" si="1118"/>
        <v>0</v>
      </c>
      <c r="BRT1365" s="84">
        <f t="shared" si="1118"/>
        <v>1000000</v>
      </c>
      <c r="BRZ1365" s="84" t="s">
        <v>235</v>
      </c>
      <c r="BSA1365" s="84" t="s">
        <v>236</v>
      </c>
      <c r="BSB1365" s="84">
        <f t="shared" ref="BSB1365:BSJ1365" si="1119">BSB1359</f>
        <v>1000000</v>
      </c>
      <c r="BSC1365" s="84">
        <f t="shared" si="1119"/>
        <v>0</v>
      </c>
      <c r="BSD1365" s="84">
        <f t="shared" si="1119"/>
        <v>0</v>
      </c>
      <c r="BSE1365" s="84">
        <f t="shared" si="1119"/>
        <v>1000000</v>
      </c>
      <c r="BSF1365" s="84">
        <f t="shared" si="1119"/>
        <v>0</v>
      </c>
      <c r="BSG1365" s="84">
        <f t="shared" si="1119"/>
        <v>0</v>
      </c>
      <c r="BSH1365" s="84">
        <f t="shared" si="1119"/>
        <v>0</v>
      </c>
      <c r="BSI1365" s="84">
        <f t="shared" si="1119"/>
        <v>0</v>
      </c>
      <c r="BSJ1365" s="84">
        <f t="shared" si="1119"/>
        <v>1000000</v>
      </c>
      <c r="BSP1365" s="84" t="s">
        <v>235</v>
      </c>
      <c r="BSQ1365" s="84" t="s">
        <v>236</v>
      </c>
      <c r="BSR1365" s="84">
        <f t="shared" ref="BSR1365:BSZ1365" si="1120">BSR1359</f>
        <v>1000000</v>
      </c>
      <c r="BSS1365" s="84">
        <f t="shared" si="1120"/>
        <v>0</v>
      </c>
      <c r="BST1365" s="84">
        <f t="shared" si="1120"/>
        <v>0</v>
      </c>
      <c r="BSU1365" s="84">
        <f t="shared" si="1120"/>
        <v>1000000</v>
      </c>
      <c r="BSV1365" s="84">
        <f t="shared" si="1120"/>
        <v>0</v>
      </c>
      <c r="BSW1365" s="84">
        <f t="shared" si="1120"/>
        <v>0</v>
      </c>
      <c r="BSX1365" s="84">
        <f t="shared" si="1120"/>
        <v>0</v>
      </c>
      <c r="BSY1365" s="84">
        <f t="shared" si="1120"/>
        <v>0</v>
      </c>
      <c r="BSZ1365" s="84">
        <f t="shared" si="1120"/>
        <v>1000000</v>
      </c>
      <c r="BTF1365" s="84" t="s">
        <v>235</v>
      </c>
      <c r="BTG1365" s="84" t="s">
        <v>236</v>
      </c>
      <c r="BTH1365" s="84">
        <f t="shared" ref="BTH1365:BTP1365" si="1121">BTH1359</f>
        <v>1000000</v>
      </c>
      <c r="BTI1365" s="84">
        <f t="shared" si="1121"/>
        <v>0</v>
      </c>
      <c r="BTJ1365" s="84">
        <f t="shared" si="1121"/>
        <v>0</v>
      </c>
      <c r="BTK1365" s="84">
        <f t="shared" si="1121"/>
        <v>1000000</v>
      </c>
      <c r="BTL1365" s="84">
        <f t="shared" si="1121"/>
        <v>0</v>
      </c>
      <c r="BTM1365" s="84">
        <f t="shared" si="1121"/>
        <v>0</v>
      </c>
      <c r="BTN1365" s="84">
        <f t="shared" si="1121"/>
        <v>0</v>
      </c>
      <c r="BTO1365" s="84">
        <f t="shared" si="1121"/>
        <v>0</v>
      </c>
      <c r="BTP1365" s="84">
        <f t="shared" si="1121"/>
        <v>1000000</v>
      </c>
      <c r="BTV1365" s="84" t="s">
        <v>235</v>
      </c>
      <c r="BTW1365" s="84" t="s">
        <v>236</v>
      </c>
      <c r="BTX1365" s="84">
        <f t="shared" ref="BTX1365:BUF1365" si="1122">BTX1359</f>
        <v>1000000</v>
      </c>
      <c r="BTY1365" s="84">
        <f t="shared" si="1122"/>
        <v>0</v>
      </c>
      <c r="BTZ1365" s="84">
        <f t="shared" si="1122"/>
        <v>0</v>
      </c>
      <c r="BUA1365" s="84">
        <f t="shared" si="1122"/>
        <v>1000000</v>
      </c>
      <c r="BUB1365" s="84">
        <f t="shared" si="1122"/>
        <v>0</v>
      </c>
      <c r="BUC1365" s="84">
        <f t="shared" si="1122"/>
        <v>0</v>
      </c>
      <c r="BUD1365" s="84">
        <f t="shared" si="1122"/>
        <v>0</v>
      </c>
      <c r="BUE1365" s="84">
        <f t="shared" si="1122"/>
        <v>0</v>
      </c>
      <c r="BUF1365" s="84">
        <f t="shared" si="1122"/>
        <v>1000000</v>
      </c>
      <c r="BUL1365" s="84" t="s">
        <v>235</v>
      </c>
      <c r="BUM1365" s="84" t="s">
        <v>236</v>
      </c>
      <c r="BUN1365" s="84">
        <f t="shared" ref="BUN1365:BUV1365" si="1123">BUN1359</f>
        <v>1000000</v>
      </c>
      <c r="BUO1365" s="84">
        <f t="shared" si="1123"/>
        <v>0</v>
      </c>
      <c r="BUP1365" s="84">
        <f t="shared" si="1123"/>
        <v>0</v>
      </c>
      <c r="BUQ1365" s="84">
        <f t="shared" si="1123"/>
        <v>1000000</v>
      </c>
      <c r="BUR1365" s="84">
        <f t="shared" si="1123"/>
        <v>0</v>
      </c>
      <c r="BUS1365" s="84">
        <f t="shared" si="1123"/>
        <v>0</v>
      </c>
      <c r="BUT1365" s="84">
        <f t="shared" si="1123"/>
        <v>0</v>
      </c>
      <c r="BUU1365" s="84">
        <f t="shared" si="1123"/>
        <v>0</v>
      </c>
      <c r="BUV1365" s="84">
        <f t="shared" si="1123"/>
        <v>1000000</v>
      </c>
      <c r="BVB1365" s="84" t="s">
        <v>235</v>
      </c>
      <c r="BVC1365" s="84" t="s">
        <v>236</v>
      </c>
      <c r="BVD1365" s="84">
        <f t="shared" ref="BVD1365:BVL1365" si="1124">BVD1359</f>
        <v>1000000</v>
      </c>
      <c r="BVE1365" s="84">
        <f t="shared" si="1124"/>
        <v>0</v>
      </c>
      <c r="BVF1365" s="84">
        <f t="shared" si="1124"/>
        <v>0</v>
      </c>
      <c r="BVG1365" s="84">
        <f t="shared" si="1124"/>
        <v>1000000</v>
      </c>
      <c r="BVH1365" s="84">
        <f t="shared" si="1124"/>
        <v>0</v>
      </c>
      <c r="BVI1365" s="84">
        <f t="shared" si="1124"/>
        <v>0</v>
      </c>
      <c r="BVJ1365" s="84">
        <f t="shared" si="1124"/>
        <v>0</v>
      </c>
      <c r="BVK1365" s="84">
        <f t="shared" si="1124"/>
        <v>0</v>
      </c>
      <c r="BVL1365" s="84">
        <f t="shared" si="1124"/>
        <v>1000000</v>
      </c>
      <c r="BVR1365" s="84" t="s">
        <v>235</v>
      </c>
      <c r="BVS1365" s="84" t="s">
        <v>236</v>
      </c>
      <c r="BVT1365" s="84">
        <f t="shared" ref="BVT1365:BWB1365" si="1125">BVT1359</f>
        <v>1000000</v>
      </c>
      <c r="BVU1365" s="84">
        <f t="shared" si="1125"/>
        <v>0</v>
      </c>
      <c r="BVV1365" s="84">
        <f t="shared" si="1125"/>
        <v>0</v>
      </c>
      <c r="BVW1365" s="84">
        <f t="shared" si="1125"/>
        <v>1000000</v>
      </c>
      <c r="BVX1365" s="84">
        <f t="shared" si="1125"/>
        <v>0</v>
      </c>
      <c r="BVY1365" s="84">
        <f t="shared" si="1125"/>
        <v>0</v>
      </c>
      <c r="BVZ1365" s="84">
        <f t="shared" si="1125"/>
        <v>0</v>
      </c>
      <c r="BWA1365" s="84">
        <f t="shared" si="1125"/>
        <v>0</v>
      </c>
      <c r="BWB1365" s="84">
        <f t="shared" si="1125"/>
        <v>1000000</v>
      </c>
      <c r="BWH1365" s="84" t="s">
        <v>235</v>
      </c>
      <c r="BWI1365" s="84" t="s">
        <v>236</v>
      </c>
      <c r="BWJ1365" s="84">
        <f t="shared" ref="BWJ1365:BWR1365" si="1126">BWJ1359</f>
        <v>1000000</v>
      </c>
      <c r="BWK1365" s="84">
        <f t="shared" si="1126"/>
        <v>0</v>
      </c>
      <c r="BWL1365" s="84">
        <f t="shared" si="1126"/>
        <v>0</v>
      </c>
      <c r="BWM1365" s="84">
        <f t="shared" si="1126"/>
        <v>1000000</v>
      </c>
      <c r="BWN1365" s="84">
        <f t="shared" si="1126"/>
        <v>0</v>
      </c>
      <c r="BWO1365" s="84">
        <f t="shared" si="1126"/>
        <v>0</v>
      </c>
      <c r="BWP1365" s="84">
        <f t="shared" si="1126"/>
        <v>0</v>
      </c>
      <c r="BWQ1365" s="84">
        <f t="shared" si="1126"/>
        <v>0</v>
      </c>
      <c r="BWR1365" s="84">
        <f t="shared" si="1126"/>
        <v>1000000</v>
      </c>
      <c r="BWX1365" s="84" t="s">
        <v>235</v>
      </c>
      <c r="BWY1365" s="84" t="s">
        <v>236</v>
      </c>
      <c r="BWZ1365" s="84">
        <f t="shared" ref="BWZ1365:BXH1365" si="1127">BWZ1359</f>
        <v>1000000</v>
      </c>
      <c r="BXA1365" s="84">
        <f t="shared" si="1127"/>
        <v>0</v>
      </c>
      <c r="BXB1365" s="84">
        <f t="shared" si="1127"/>
        <v>0</v>
      </c>
      <c r="BXC1365" s="84">
        <f t="shared" si="1127"/>
        <v>1000000</v>
      </c>
      <c r="BXD1365" s="84">
        <f t="shared" si="1127"/>
        <v>0</v>
      </c>
      <c r="BXE1365" s="84">
        <f t="shared" si="1127"/>
        <v>0</v>
      </c>
      <c r="BXF1365" s="84">
        <f t="shared" si="1127"/>
        <v>0</v>
      </c>
      <c r="BXG1365" s="84">
        <f t="shared" si="1127"/>
        <v>0</v>
      </c>
      <c r="BXH1365" s="84">
        <f t="shared" si="1127"/>
        <v>1000000</v>
      </c>
      <c r="BXN1365" s="84" t="s">
        <v>235</v>
      </c>
      <c r="BXO1365" s="84" t="s">
        <v>236</v>
      </c>
      <c r="BXP1365" s="84">
        <f t="shared" ref="BXP1365:BXX1365" si="1128">BXP1359</f>
        <v>1000000</v>
      </c>
      <c r="BXQ1365" s="84">
        <f t="shared" si="1128"/>
        <v>0</v>
      </c>
      <c r="BXR1365" s="84">
        <f t="shared" si="1128"/>
        <v>0</v>
      </c>
      <c r="BXS1365" s="84">
        <f t="shared" si="1128"/>
        <v>1000000</v>
      </c>
      <c r="BXT1365" s="84">
        <f t="shared" si="1128"/>
        <v>0</v>
      </c>
      <c r="BXU1365" s="84">
        <f t="shared" si="1128"/>
        <v>0</v>
      </c>
      <c r="BXV1365" s="84">
        <f t="shared" si="1128"/>
        <v>0</v>
      </c>
      <c r="BXW1365" s="84">
        <f t="shared" si="1128"/>
        <v>0</v>
      </c>
      <c r="BXX1365" s="84">
        <f t="shared" si="1128"/>
        <v>1000000</v>
      </c>
      <c r="BYD1365" s="84" t="s">
        <v>235</v>
      </c>
      <c r="BYE1365" s="84" t="s">
        <v>236</v>
      </c>
      <c r="BYF1365" s="84">
        <f t="shared" ref="BYF1365:BYN1365" si="1129">BYF1359</f>
        <v>1000000</v>
      </c>
      <c r="BYG1365" s="84">
        <f t="shared" si="1129"/>
        <v>0</v>
      </c>
      <c r="BYH1365" s="84">
        <f t="shared" si="1129"/>
        <v>0</v>
      </c>
      <c r="BYI1365" s="84">
        <f t="shared" si="1129"/>
        <v>1000000</v>
      </c>
      <c r="BYJ1365" s="84">
        <f t="shared" si="1129"/>
        <v>0</v>
      </c>
      <c r="BYK1365" s="84">
        <f t="shared" si="1129"/>
        <v>0</v>
      </c>
      <c r="BYL1365" s="84">
        <f t="shared" si="1129"/>
        <v>0</v>
      </c>
      <c r="BYM1365" s="84">
        <f t="shared" si="1129"/>
        <v>0</v>
      </c>
      <c r="BYN1365" s="84">
        <f t="shared" si="1129"/>
        <v>1000000</v>
      </c>
      <c r="BYT1365" s="84" t="s">
        <v>235</v>
      </c>
      <c r="BYU1365" s="84" t="s">
        <v>236</v>
      </c>
      <c r="BYV1365" s="84">
        <f t="shared" ref="BYV1365:BZD1365" si="1130">BYV1359</f>
        <v>1000000</v>
      </c>
      <c r="BYW1365" s="84">
        <f t="shared" si="1130"/>
        <v>0</v>
      </c>
      <c r="BYX1365" s="84">
        <f t="shared" si="1130"/>
        <v>0</v>
      </c>
      <c r="BYY1365" s="84">
        <f t="shared" si="1130"/>
        <v>1000000</v>
      </c>
      <c r="BYZ1365" s="84">
        <f t="shared" si="1130"/>
        <v>0</v>
      </c>
      <c r="BZA1365" s="84">
        <f t="shared" si="1130"/>
        <v>0</v>
      </c>
      <c r="BZB1365" s="84">
        <f t="shared" si="1130"/>
        <v>0</v>
      </c>
      <c r="BZC1365" s="84">
        <f t="shared" si="1130"/>
        <v>0</v>
      </c>
      <c r="BZD1365" s="84">
        <f t="shared" si="1130"/>
        <v>1000000</v>
      </c>
      <c r="BZJ1365" s="84" t="s">
        <v>235</v>
      </c>
      <c r="BZK1365" s="84" t="s">
        <v>236</v>
      </c>
      <c r="BZL1365" s="84">
        <f>BZL1359</f>
        <v>1000000</v>
      </c>
      <c r="BZM1365" s="84">
        <f>BZM1359</f>
        <v>0</v>
      </c>
      <c r="BZN1365" s="84">
        <f>BZN1359</f>
        <v>0</v>
      </c>
      <c r="BZO1365" s="84">
        <f>BZO1359</f>
        <v>1000000</v>
      </c>
      <c r="BZP1365" s="84">
        <f>BZP1359</f>
        <v>0</v>
      </c>
      <c r="BZQ1365" s="84">
        <f>BZQ1359</f>
        <v>0</v>
      </c>
      <c r="BZR1365" s="84">
        <f>BZR1359</f>
        <v>0</v>
      </c>
      <c r="BZS1365" s="84">
        <f>BZS1359</f>
        <v>0</v>
      </c>
      <c r="BZT1365" s="84">
        <f>BZT1359</f>
        <v>1000000</v>
      </c>
      <c r="BZZ1365" s="84" t="s">
        <v>235</v>
      </c>
      <c r="CAA1365" s="84" t="s">
        <v>236</v>
      </c>
      <c r="CAB1365" s="84">
        <f t="shared" ref="CAB1365:CAJ1365" si="1131">CAB1359</f>
        <v>1000000</v>
      </c>
      <c r="CAC1365" s="84">
        <f t="shared" si="1131"/>
        <v>0</v>
      </c>
      <c r="CAD1365" s="84">
        <f t="shared" si="1131"/>
        <v>0</v>
      </c>
      <c r="CAE1365" s="84">
        <f t="shared" si="1131"/>
        <v>1000000</v>
      </c>
      <c r="CAF1365" s="84">
        <f t="shared" si="1131"/>
        <v>0</v>
      </c>
      <c r="CAG1365" s="84">
        <f t="shared" si="1131"/>
        <v>0</v>
      </c>
      <c r="CAH1365" s="84">
        <f t="shared" si="1131"/>
        <v>0</v>
      </c>
      <c r="CAI1365" s="84">
        <f t="shared" si="1131"/>
        <v>0</v>
      </c>
      <c r="CAJ1365" s="84">
        <f t="shared" si="1131"/>
        <v>1000000</v>
      </c>
      <c r="CAP1365" s="84" t="s">
        <v>235</v>
      </c>
      <c r="CAQ1365" s="84" t="s">
        <v>236</v>
      </c>
      <c r="CAR1365" s="84">
        <f t="shared" ref="CAR1365:CAZ1365" si="1132">CAR1359</f>
        <v>1000000</v>
      </c>
      <c r="CAS1365" s="84">
        <f t="shared" si="1132"/>
        <v>0</v>
      </c>
      <c r="CAT1365" s="84">
        <f t="shared" si="1132"/>
        <v>0</v>
      </c>
      <c r="CAU1365" s="84">
        <f t="shared" si="1132"/>
        <v>1000000</v>
      </c>
      <c r="CAV1365" s="84">
        <f t="shared" si="1132"/>
        <v>0</v>
      </c>
      <c r="CAW1365" s="84">
        <f t="shared" si="1132"/>
        <v>0</v>
      </c>
      <c r="CAX1365" s="84">
        <f t="shared" si="1132"/>
        <v>0</v>
      </c>
      <c r="CAY1365" s="84">
        <f t="shared" si="1132"/>
        <v>0</v>
      </c>
      <c r="CAZ1365" s="84">
        <f t="shared" si="1132"/>
        <v>1000000</v>
      </c>
      <c r="CBF1365" s="84" t="s">
        <v>235</v>
      </c>
      <c r="CBG1365" s="84" t="s">
        <v>236</v>
      </c>
      <c r="CBH1365" s="84">
        <f t="shared" ref="CBH1365:CBP1365" si="1133">CBH1359</f>
        <v>1000000</v>
      </c>
      <c r="CBI1365" s="84">
        <f t="shared" si="1133"/>
        <v>0</v>
      </c>
      <c r="CBJ1365" s="84">
        <f t="shared" si="1133"/>
        <v>0</v>
      </c>
      <c r="CBK1365" s="84">
        <f t="shared" si="1133"/>
        <v>1000000</v>
      </c>
      <c r="CBL1365" s="84">
        <f t="shared" si="1133"/>
        <v>0</v>
      </c>
      <c r="CBM1365" s="84">
        <f t="shared" si="1133"/>
        <v>0</v>
      </c>
      <c r="CBN1365" s="84">
        <f t="shared" si="1133"/>
        <v>0</v>
      </c>
      <c r="CBO1365" s="84">
        <f t="shared" si="1133"/>
        <v>0</v>
      </c>
      <c r="CBP1365" s="84">
        <f t="shared" si="1133"/>
        <v>1000000</v>
      </c>
      <c r="CBV1365" s="84" t="s">
        <v>235</v>
      </c>
      <c r="CBW1365" s="84" t="s">
        <v>236</v>
      </c>
      <c r="CBX1365" s="84">
        <f t="shared" ref="CBX1365:CCF1365" si="1134">CBX1359</f>
        <v>1000000</v>
      </c>
      <c r="CBY1365" s="84">
        <f t="shared" si="1134"/>
        <v>0</v>
      </c>
      <c r="CBZ1365" s="84">
        <f t="shared" si="1134"/>
        <v>0</v>
      </c>
      <c r="CCA1365" s="84">
        <f t="shared" si="1134"/>
        <v>1000000</v>
      </c>
      <c r="CCB1365" s="84">
        <f t="shared" si="1134"/>
        <v>0</v>
      </c>
      <c r="CCC1365" s="84">
        <f t="shared" si="1134"/>
        <v>0</v>
      </c>
      <c r="CCD1365" s="84">
        <f t="shared" si="1134"/>
        <v>0</v>
      </c>
      <c r="CCE1365" s="84">
        <f t="shared" si="1134"/>
        <v>0</v>
      </c>
      <c r="CCF1365" s="84">
        <f t="shared" si="1134"/>
        <v>1000000</v>
      </c>
      <c r="CCL1365" s="84" t="s">
        <v>235</v>
      </c>
      <c r="CCM1365" s="84" t="s">
        <v>236</v>
      </c>
      <c r="CCN1365" s="84">
        <f t="shared" ref="CCN1365:CCV1365" si="1135">CCN1359</f>
        <v>1000000</v>
      </c>
      <c r="CCO1365" s="84">
        <f t="shared" si="1135"/>
        <v>0</v>
      </c>
      <c r="CCP1365" s="84">
        <f t="shared" si="1135"/>
        <v>0</v>
      </c>
      <c r="CCQ1365" s="84">
        <f t="shared" si="1135"/>
        <v>1000000</v>
      </c>
      <c r="CCR1365" s="84">
        <f t="shared" si="1135"/>
        <v>0</v>
      </c>
      <c r="CCS1365" s="84">
        <f t="shared" si="1135"/>
        <v>0</v>
      </c>
      <c r="CCT1365" s="84">
        <f t="shared" si="1135"/>
        <v>0</v>
      </c>
      <c r="CCU1365" s="84">
        <f t="shared" si="1135"/>
        <v>0</v>
      </c>
      <c r="CCV1365" s="84">
        <f t="shared" si="1135"/>
        <v>1000000</v>
      </c>
      <c r="CDB1365" s="84" t="s">
        <v>235</v>
      </c>
      <c r="CDC1365" s="84" t="s">
        <v>236</v>
      </c>
      <c r="CDD1365" s="84">
        <f t="shared" ref="CDD1365:CDL1365" si="1136">CDD1359</f>
        <v>1000000</v>
      </c>
      <c r="CDE1365" s="84">
        <f t="shared" si="1136"/>
        <v>0</v>
      </c>
      <c r="CDF1365" s="84">
        <f t="shared" si="1136"/>
        <v>0</v>
      </c>
      <c r="CDG1365" s="84">
        <f t="shared" si="1136"/>
        <v>1000000</v>
      </c>
      <c r="CDH1365" s="84">
        <f t="shared" si="1136"/>
        <v>0</v>
      </c>
      <c r="CDI1365" s="84">
        <f t="shared" si="1136"/>
        <v>0</v>
      </c>
      <c r="CDJ1365" s="84">
        <f t="shared" si="1136"/>
        <v>0</v>
      </c>
      <c r="CDK1365" s="84">
        <f t="shared" si="1136"/>
        <v>0</v>
      </c>
      <c r="CDL1365" s="84">
        <f t="shared" si="1136"/>
        <v>1000000</v>
      </c>
      <c r="CDR1365" s="84" t="s">
        <v>235</v>
      </c>
      <c r="CDS1365" s="84" t="s">
        <v>236</v>
      </c>
      <c r="CDT1365" s="84">
        <f t="shared" ref="CDT1365:CEB1365" si="1137">CDT1359</f>
        <v>1000000</v>
      </c>
      <c r="CDU1365" s="84">
        <f t="shared" si="1137"/>
        <v>0</v>
      </c>
      <c r="CDV1365" s="84">
        <f t="shared" si="1137"/>
        <v>0</v>
      </c>
      <c r="CDW1365" s="84">
        <f t="shared" si="1137"/>
        <v>1000000</v>
      </c>
      <c r="CDX1365" s="84">
        <f t="shared" si="1137"/>
        <v>0</v>
      </c>
      <c r="CDY1365" s="84">
        <f t="shared" si="1137"/>
        <v>0</v>
      </c>
      <c r="CDZ1365" s="84">
        <f t="shared" si="1137"/>
        <v>0</v>
      </c>
      <c r="CEA1365" s="84">
        <f t="shared" si="1137"/>
        <v>0</v>
      </c>
      <c r="CEB1365" s="84">
        <f t="shared" si="1137"/>
        <v>1000000</v>
      </c>
      <c r="CEH1365" s="84" t="s">
        <v>235</v>
      </c>
      <c r="CEI1365" s="84" t="s">
        <v>236</v>
      </c>
      <c r="CEJ1365" s="84">
        <f t="shared" ref="CEJ1365:CER1365" si="1138">CEJ1359</f>
        <v>1000000</v>
      </c>
      <c r="CEK1365" s="84">
        <f t="shared" si="1138"/>
        <v>0</v>
      </c>
      <c r="CEL1365" s="84">
        <f t="shared" si="1138"/>
        <v>0</v>
      </c>
      <c r="CEM1365" s="84">
        <f t="shared" si="1138"/>
        <v>1000000</v>
      </c>
      <c r="CEN1365" s="84">
        <f t="shared" si="1138"/>
        <v>0</v>
      </c>
      <c r="CEO1365" s="84">
        <f t="shared" si="1138"/>
        <v>0</v>
      </c>
      <c r="CEP1365" s="84">
        <f t="shared" si="1138"/>
        <v>0</v>
      </c>
      <c r="CEQ1365" s="84">
        <f t="shared" si="1138"/>
        <v>0</v>
      </c>
      <c r="CER1365" s="84">
        <f t="shared" si="1138"/>
        <v>1000000</v>
      </c>
      <c r="CEX1365" s="84" t="s">
        <v>235</v>
      </c>
      <c r="CEY1365" s="84" t="s">
        <v>236</v>
      </c>
      <c r="CEZ1365" s="84">
        <f t="shared" ref="CEZ1365:CFH1365" si="1139">CEZ1359</f>
        <v>1000000</v>
      </c>
      <c r="CFA1365" s="84">
        <f t="shared" si="1139"/>
        <v>0</v>
      </c>
      <c r="CFB1365" s="84">
        <f t="shared" si="1139"/>
        <v>0</v>
      </c>
      <c r="CFC1365" s="84">
        <f t="shared" si="1139"/>
        <v>1000000</v>
      </c>
      <c r="CFD1365" s="84">
        <f t="shared" si="1139"/>
        <v>0</v>
      </c>
      <c r="CFE1365" s="84">
        <f t="shared" si="1139"/>
        <v>0</v>
      </c>
      <c r="CFF1365" s="84">
        <f t="shared" si="1139"/>
        <v>0</v>
      </c>
      <c r="CFG1365" s="84">
        <f t="shared" si="1139"/>
        <v>0</v>
      </c>
      <c r="CFH1365" s="84">
        <f t="shared" si="1139"/>
        <v>1000000</v>
      </c>
      <c r="CFN1365" s="84" t="s">
        <v>235</v>
      </c>
      <c r="CFO1365" s="84" t="s">
        <v>236</v>
      </c>
      <c r="CFP1365" s="84">
        <f t="shared" ref="CFP1365:CFX1365" si="1140">CFP1359</f>
        <v>1000000</v>
      </c>
      <c r="CFQ1365" s="84">
        <f t="shared" si="1140"/>
        <v>0</v>
      </c>
      <c r="CFR1365" s="84">
        <f t="shared" si="1140"/>
        <v>0</v>
      </c>
      <c r="CFS1365" s="84">
        <f t="shared" si="1140"/>
        <v>1000000</v>
      </c>
      <c r="CFT1365" s="84">
        <f t="shared" si="1140"/>
        <v>0</v>
      </c>
      <c r="CFU1365" s="84">
        <f t="shared" si="1140"/>
        <v>0</v>
      </c>
      <c r="CFV1365" s="84">
        <f t="shared" si="1140"/>
        <v>0</v>
      </c>
      <c r="CFW1365" s="84">
        <f t="shared" si="1140"/>
        <v>0</v>
      </c>
      <c r="CFX1365" s="84">
        <f t="shared" si="1140"/>
        <v>1000000</v>
      </c>
      <c r="CGD1365" s="84" t="s">
        <v>235</v>
      </c>
      <c r="CGE1365" s="84" t="s">
        <v>236</v>
      </c>
      <c r="CGF1365" s="84">
        <f t="shared" ref="CGF1365:CGN1365" si="1141">CGF1359</f>
        <v>1000000</v>
      </c>
      <c r="CGG1365" s="84">
        <f t="shared" si="1141"/>
        <v>0</v>
      </c>
      <c r="CGH1365" s="84">
        <f t="shared" si="1141"/>
        <v>0</v>
      </c>
      <c r="CGI1365" s="84">
        <f t="shared" si="1141"/>
        <v>1000000</v>
      </c>
      <c r="CGJ1365" s="84">
        <f t="shared" si="1141"/>
        <v>0</v>
      </c>
      <c r="CGK1365" s="84">
        <f t="shared" si="1141"/>
        <v>0</v>
      </c>
      <c r="CGL1365" s="84">
        <f t="shared" si="1141"/>
        <v>0</v>
      </c>
      <c r="CGM1365" s="84">
        <f t="shared" si="1141"/>
        <v>0</v>
      </c>
      <c r="CGN1365" s="84">
        <f t="shared" si="1141"/>
        <v>1000000</v>
      </c>
      <c r="CGT1365" s="84" t="s">
        <v>235</v>
      </c>
      <c r="CGU1365" s="84" t="s">
        <v>236</v>
      </c>
      <c r="CGV1365" s="84">
        <f t="shared" ref="CGV1365:CHD1365" si="1142">CGV1359</f>
        <v>1000000</v>
      </c>
      <c r="CGW1365" s="84">
        <f t="shared" si="1142"/>
        <v>0</v>
      </c>
      <c r="CGX1365" s="84">
        <f t="shared" si="1142"/>
        <v>0</v>
      </c>
      <c r="CGY1365" s="84">
        <f t="shared" si="1142"/>
        <v>1000000</v>
      </c>
      <c r="CGZ1365" s="84">
        <f t="shared" si="1142"/>
        <v>0</v>
      </c>
      <c r="CHA1365" s="84">
        <f t="shared" si="1142"/>
        <v>0</v>
      </c>
      <c r="CHB1365" s="84">
        <f t="shared" si="1142"/>
        <v>0</v>
      </c>
      <c r="CHC1365" s="84">
        <f t="shared" si="1142"/>
        <v>0</v>
      </c>
      <c r="CHD1365" s="84">
        <f t="shared" si="1142"/>
        <v>1000000</v>
      </c>
      <c r="CHJ1365" s="84" t="s">
        <v>235</v>
      </c>
      <c r="CHK1365" s="84" t="s">
        <v>236</v>
      </c>
      <c r="CHL1365" s="84">
        <f t="shared" ref="CHL1365:CHT1365" si="1143">CHL1359</f>
        <v>1000000</v>
      </c>
      <c r="CHM1365" s="84">
        <f t="shared" si="1143"/>
        <v>0</v>
      </c>
      <c r="CHN1365" s="84">
        <f t="shared" si="1143"/>
        <v>0</v>
      </c>
      <c r="CHO1365" s="84">
        <f t="shared" si="1143"/>
        <v>1000000</v>
      </c>
      <c r="CHP1365" s="84">
        <f t="shared" si="1143"/>
        <v>0</v>
      </c>
      <c r="CHQ1365" s="84">
        <f t="shared" si="1143"/>
        <v>0</v>
      </c>
      <c r="CHR1365" s="84">
        <f t="shared" si="1143"/>
        <v>0</v>
      </c>
      <c r="CHS1365" s="84">
        <f t="shared" si="1143"/>
        <v>0</v>
      </c>
      <c r="CHT1365" s="84">
        <f t="shared" si="1143"/>
        <v>1000000</v>
      </c>
      <c r="CHZ1365" s="84" t="s">
        <v>235</v>
      </c>
      <c r="CIA1365" s="84" t="s">
        <v>236</v>
      </c>
      <c r="CIB1365" s="84">
        <f t="shared" ref="CIB1365:CIJ1365" si="1144">CIB1359</f>
        <v>1000000</v>
      </c>
      <c r="CIC1365" s="84">
        <f t="shared" si="1144"/>
        <v>0</v>
      </c>
      <c r="CID1365" s="84">
        <f t="shared" si="1144"/>
        <v>0</v>
      </c>
      <c r="CIE1365" s="84">
        <f t="shared" si="1144"/>
        <v>1000000</v>
      </c>
      <c r="CIF1365" s="84">
        <f t="shared" si="1144"/>
        <v>0</v>
      </c>
      <c r="CIG1365" s="84">
        <f t="shared" si="1144"/>
        <v>0</v>
      </c>
      <c r="CIH1365" s="84">
        <f t="shared" si="1144"/>
        <v>0</v>
      </c>
      <c r="CII1365" s="84">
        <f t="shared" si="1144"/>
        <v>0</v>
      </c>
      <c r="CIJ1365" s="84">
        <f t="shared" si="1144"/>
        <v>1000000</v>
      </c>
      <c r="CIP1365" s="84" t="s">
        <v>235</v>
      </c>
      <c r="CIQ1365" s="84" t="s">
        <v>236</v>
      </c>
      <c r="CIR1365" s="84">
        <f t="shared" ref="CIR1365:CIZ1365" si="1145">CIR1359</f>
        <v>1000000</v>
      </c>
      <c r="CIS1365" s="84">
        <f t="shared" si="1145"/>
        <v>0</v>
      </c>
      <c r="CIT1365" s="84">
        <f t="shared" si="1145"/>
        <v>0</v>
      </c>
      <c r="CIU1365" s="84">
        <f t="shared" si="1145"/>
        <v>1000000</v>
      </c>
      <c r="CIV1365" s="84">
        <f t="shared" si="1145"/>
        <v>0</v>
      </c>
      <c r="CIW1365" s="84">
        <f t="shared" si="1145"/>
        <v>0</v>
      </c>
      <c r="CIX1365" s="84">
        <f t="shared" si="1145"/>
        <v>0</v>
      </c>
      <c r="CIY1365" s="84">
        <f t="shared" si="1145"/>
        <v>0</v>
      </c>
      <c r="CIZ1365" s="84">
        <f t="shared" si="1145"/>
        <v>1000000</v>
      </c>
      <c r="CJF1365" s="84" t="s">
        <v>235</v>
      </c>
      <c r="CJG1365" s="84" t="s">
        <v>236</v>
      </c>
      <c r="CJH1365" s="84">
        <f t="shared" ref="CJH1365:CJP1365" si="1146">CJH1359</f>
        <v>1000000</v>
      </c>
      <c r="CJI1365" s="84">
        <f t="shared" si="1146"/>
        <v>0</v>
      </c>
      <c r="CJJ1365" s="84">
        <f t="shared" si="1146"/>
        <v>0</v>
      </c>
      <c r="CJK1365" s="84">
        <f t="shared" si="1146"/>
        <v>1000000</v>
      </c>
      <c r="CJL1365" s="84">
        <f t="shared" si="1146"/>
        <v>0</v>
      </c>
      <c r="CJM1365" s="84">
        <f t="shared" si="1146"/>
        <v>0</v>
      </c>
      <c r="CJN1365" s="84">
        <f t="shared" si="1146"/>
        <v>0</v>
      </c>
      <c r="CJO1365" s="84">
        <f t="shared" si="1146"/>
        <v>0</v>
      </c>
      <c r="CJP1365" s="84">
        <f t="shared" si="1146"/>
        <v>1000000</v>
      </c>
      <c r="CJV1365" s="84" t="s">
        <v>235</v>
      </c>
      <c r="CJW1365" s="84" t="s">
        <v>236</v>
      </c>
      <c r="CJX1365" s="84">
        <f t="shared" ref="CJX1365:CKF1365" si="1147">CJX1359</f>
        <v>1000000</v>
      </c>
      <c r="CJY1365" s="84">
        <f t="shared" si="1147"/>
        <v>0</v>
      </c>
      <c r="CJZ1365" s="84">
        <f t="shared" si="1147"/>
        <v>0</v>
      </c>
      <c r="CKA1365" s="84">
        <f t="shared" si="1147"/>
        <v>1000000</v>
      </c>
      <c r="CKB1365" s="84">
        <f t="shared" si="1147"/>
        <v>0</v>
      </c>
      <c r="CKC1365" s="84">
        <f t="shared" si="1147"/>
        <v>0</v>
      </c>
      <c r="CKD1365" s="84">
        <f t="shared" si="1147"/>
        <v>0</v>
      </c>
      <c r="CKE1365" s="84">
        <f t="shared" si="1147"/>
        <v>0</v>
      </c>
      <c r="CKF1365" s="84">
        <f t="shared" si="1147"/>
        <v>1000000</v>
      </c>
      <c r="CKL1365" s="84" t="s">
        <v>235</v>
      </c>
      <c r="CKM1365" s="84" t="s">
        <v>236</v>
      </c>
      <c r="CKN1365" s="84">
        <f t="shared" ref="CKN1365:CKV1365" si="1148">CKN1359</f>
        <v>1000000</v>
      </c>
      <c r="CKO1365" s="84">
        <f t="shared" si="1148"/>
        <v>0</v>
      </c>
      <c r="CKP1365" s="84">
        <f t="shared" si="1148"/>
        <v>0</v>
      </c>
      <c r="CKQ1365" s="84">
        <f t="shared" si="1148"/>
        <v>1000000</v>
      </c>
      <c r="CKR1365" s="84">
        <f t="shared" si="1148"/>
        <v>0</v>
      </c>
      <c r="CKS1365" s="84">
        <f t="shared" si="1148"/>
        <v>0</v>
      </c>
      <c r="CKT1365" s="84">
        <f t="shared" si="1148"/>
        <v>0</v>
      </c>
      <c r="CKU1365" s="84">
        <f t="shared" si="1148"/>
        <v>0</v>
      </c>
      <c r="CKV1365" s="84">
        <f t="shared" si="1148"/>
        <v>1000000</v>
      </c>
      <c r="CLB1365" s="84" t="s">
        <v>235</v>
      </c>
      <c r="CLC1365" s="84" t="s">
        <v>236</v>
      </c>
      <c r="CLD1365" s="84">
        <f t="shared" ref="CLD1365:CLL1365" si="1149">CLD1359</f>
        <v>1000000</v>
      </c>
      <c r="CLE1365" s="84">
        <f t="shared" si="1149"/>
        <v>0</v>
      </c>
      <c r="CLF1365" s="84">
        <f t="shared" si="1149"/>
        <v>0</v>
      </c>
      <c r="CLG1365" s="84">
        <f t="shared" si="1149"/>
        <v>1000000</v>
      </c>
      <c r="CLH1365" s="84">
        <f t="shared" si="1149"/>
        <v>0</v>
      </c>
      <c r="CLI1365" s="84">
        <f t="shared" si="1149"/>
        <v>0</v>
      </c>
      <c r="CLJ1365" s="84">
        <f t="shared" si="1149"/>
        <v>0</v>
      </c>
      <c r="CLK1365" s="84">
        <f t="shared" si="1149"/>
        <v>0</v>
      </c>
      <c r="CLL1365" s="84">
        <f t="shared" si="1149"/>
        <v>1000000</v>
      </c>
      <c r="CLR1365" s="84" t="s">
        <v>235</v>
      </c>
      <c r="CLS1365" s="84" t="s">
        <v>236</v>
      </c>
      <c r="CLT1365" s="84">
        <f t="shared" ref="CLT1365:CMB1365" si="1150">CLT1359</f>
        <v>1000000</v>
      </c>
      <c r="CLU1365" s="84">
        <f t="shared" si="1150"/>
        <v>0</v>
      </c>
      <c r="CLV1365" s="84">
        <f t="shared" si="1150"/>
        <v>0</v>
      </c>
      <c r="CLW1365" s="84">
        <f t="shared" si="1150"/>
        <v>1000000</v>
      </c>
      <c r="CLX1365" s="84">
        <f t="shared" si="1150"/>
        <v>0</v>
      </c>
      <c r="CLY1365" s="84">
        <f t="shared" si="1150"/>
        <v>0</v>
      </c>
      <c r="CLZ1365" s="84">
        <f t="shared" si="1150"/>
        <v>0</v>
      </c>
      <c r="CMA1365" s="84">
        <f t="shared" si="1150"/>
        <v>0</v>
      </c>
      <c r="CMB1365" s="84">
        <f t="shared" si="1150"/>
        <v>1000000</v>
      </c>
      <c r="CMH1365" s="84" t="s">
        <v>235</v>
      </c>
      <c r="CMI1365" s="84" t="s">
        <v>236</v>
      </c>
      <c r="CMJ1365" s="84">
        <f t="shared" ref="CMJ1365:CMR1365" si="1151">CMJ1359</f>
        <v>1000000</v>
      </c>
      <c r="CMK1365" s="84">
        <f t="shared" si="1151"/>
        <v>0</v>
      </c>
      <c r="CML1365" s="84">
        <f t="shared" si="1151"/>
        <v>0</v>
      </c>
      <c r="CMM1365" s="84">
        <f t="shared" si="1151"/>
        <v>1000000</v>
      </c>
      <c r="CMN1365" s="84">
        <f t="shared" si="1151"/>
        <v>0</v>
      </c>
      <c r="CMO1365" s="84">
        <f t="shared" si="1151"/>
        <v>0</v>
      </c>
      <c r="CMP1365" s="84">
        <f t="shared" si="1151"/>
        <v>0</v>
      </c>
      <c r="CMQ1365" s="84">
        <f t="shared" si="1151"/>
        <v>0</v>
      </c>
      <c r="CMR1365" s="84">
        <f t="shared" si="1151"/>
        <v>1000000</v>
      </c>
      <c r="CMX1365" s="84" t="s">
        <v>235</v>
      </c>
      <c r="CMY1365" s="84" t="s">
        <v>236</v>
      </c>
      <c r="CMZ1365" s="84">
        <f t="shared" ref="CMZ1365:CNH1365" si="1152">CMZ1359</f>
        <v>1000000</v>
      </c>
      <c r="CNA1365" s="84">
        <f t="shared" si="1152"/>
        <v>0</v>
      </c>
      <c r="CNB1365" s="84">
        <f t="shared" si="1152"/>
        <v>0</v>
      </c>
      <c r="CNC1365" s="84">
        <f t="shared" si="1152"/>
        <v>1000000</v>
      </c>
      <c r="CND1365" s="84">
        <f t="shared" si="1152"/>
        <v>0</v>
      </c>
      <c r="CNE1365" s="84">
        <f t="shared" si="1152"/>
        <v>0</v>
      </c>
      <c r="CNF1365" s="84">
        <f t="shared" si="1152"/>
        <v>0</v>
      </c>
      <c r="CNG1365" s="84">
        <f t="shared" si="1152"/>
        <v>0</v>
      </c>
      <c r="CNH1365" s="84">
        <f t="shared" si="1152"/>
        <v>1000000</v>
      </c>
      <c r="CNN1365" s="84" t="s">
        <v>235</v>
      </c>
      <c r="CNO1365" s="84" t="s">
        <v>236</v>
      </c>
      <c r="CNP1365" s="84">
        <f t="shared" ref="CNP1365:CNX1365" si="1153">CNP1359</f>
        <v>1000000</v>
      </c>
      <c r="CNQ1365" s="84">
        <f t="shared" si="1153"/>
        <v>0</v>
      </c>
      <c r="CNR1365" s="84">
        <f t="shared" si="1153"/>
        <v>0</v>
      </c>
      <c r="CNS1365" s="84">
        <f t="shared" si="1153"/>
        <v>1000000</v>
      </c>
      <c r="CNT1365" s="84">
        <f t="shared" si="1153"/>
        <v>0</v>
      </c>
      <c r="CNU1365" s="84">
        <f t="shared" si="1153"/>
        <v>0</v>
      </c>
      <c r="CNV1365" s="84">
        <f t="shared" si="1153"/>
        <v>0</v>
      </c>
      <c r="CNW1365" s="84">
        <f t="shared" si="1153"/>
        <v>0</v>
      </c>
      <c r="CNX1365" s="84">
        <f t="shared" si="1153"/>
        <v>1000000</v>
      </c>
      <c r="COD1365" s="84" t="s">
        <v>235</v>
      </c>
      <c r="COE1365" s="84" t="s">
        <v>236</v>
      </c>
      <c r="COF1365" s="84">
        <f t="shared" ref="COF1365:CON1365" si="1154">COF1359</f>
        <v>1000000</v>
      </c>
      <c r="COG1365" s="84">
        <f t="shared" si="1154"/>
        <v>0</v>
      </c>
      <c r="COH1365" s="84">
        <f t="shared" si="1154"/>
        <v>0</v>
      </c>
      <c r="COI1365" s="84">
        <f t="shared" si="1154"/>
        <v>1000000</v>
      </c>
      <c r="COJ1365" s="84">
        <f t="shared" si="1154"/>
        <v>0</v>
      </c>
      <c r="COK1365" s="84">
        <f t="shared" si="1154"/>
        <v>0</v>
      </c>
      <c r="COL1365" s="84">
        <f t="shared" si="1154"/>
        <v>0</v>
      </c>
      <c r="COM1365" s="84">
        <f t="shared" si="1154"/>
        <v>0</v>
      </c>
      <c r="CON1365" s="84">
        <f t="shared" si="1154"/>
        <v>1000000</v>
      </c>
      <c r="COT1365" s="84" t="s">
        <v>235</v>
      </c>
      <c r="COU1365" s="84" t="s">
        <v>236</v>
      </c>
      <c r="COV1365" s="84">
        <f t="shared" ref="COV1365:CPD1365" si="1155">COV1359</f>
        <v>1000000</v>
      </c>
      <c r="COW1365" s="84">
        <f t="shared" si="1155"/>
        <v>0</v>
      </c>
      <c r="COX1365" s="84">
        <f t="shared" si="1155"/>
        <v>0</v>
      </c>
      <c r="COY1365" s="84">
        <f t="shared" si="1155"/>
        <v>1000000</v>
      </c>
      <c r="COZ1365" s="84">
        <f t="shared" si="1155"/>
        <v>0</v>
      </c>
      <c r="CPA1365" s="84">
        <f t="shared" si="1155"/>
        <v>0</v>
      </c>
      <c r="CPB1365" s="84">
        <f t="shared" si="1155"/>
        <v>0</v>
      </c>
      <c r="CPC1365" s="84">
        <f t="shared" si="1155"/>
        <v>0</v>
      </c>
      <c r="CPD1365" s="84">
        <f t="shared" si="1155"/>
        <v>1000000</v>
      </c>
      <c r="CPJ1365" s="84" t="s">
        <v>235</v>
      </c>
      <c r="CPK1365" s="84" t="s">
        <v>236</v>
      </c>
      <c r="CPL1365" s="84">
        <f t="shared" ref="CPL1365:CPT1365" si="1156">CPL1359</f>
        <v>1000000</v>
      </c>
      <c r="CPM1365" s="84">
        <f t="shared" si="1156"/>
        <v>0</v>
      </c>
      <c r="CPN1365" s="84">
        <f t="shared" si="1156"/>
        <v>0</v>
      </c>
      <c r="CPO1365" s="84">
        <f t="shared" si="1156"/>
        <v>1000000</v>
      </c>
      <c r="CPP1365" s="84">
        <f t="shared" si="1156"/>
        <v>0</v>
      </c>
      <c r="CPQ1365" s="84">
        <f t="shared" si="1156"/>
        <v>0</v>
      </c>
      <c r="CPR1365" s="84">
        <f t="shared" si="1156"/>
        <v>0</v>
      </c>
      <c r="CPS1365" s="84">
        <f t="shared" si="1156"/>
        <v>0</v>
      </c>
      <c r="CPT1365" s="84">
        <f t="shared" si="1156"/>
        <v>1000000</v>
      </c>
      <c r="CPZ1365" s="84" t="s">
        <v>235</v>
      </c>
      <c r="CQA1365" s="84" t="s">
        <v>236</v>
      </c>
      <c r="CQB1365" s="84">
        <f t="shared" ref="CQB1365:CQJ1365" si="1157">CQB1359</f>
        <v>1000000</v>
      </c>
      <c r="CQC1365" s="84">
        <f t="shared" si="1157"/>
        <v>0</v>
      </c>
      <c r="CQD1365" s="84">
        <f t="shared" si="1157"/>
        <v>0</v>
      </c>
      <c r="CQE1365" s="84">
        <f t="shared" si="1157"/>
        <v>1000000</v>
      </c>
      <c r="CQF1365" s="84">
        <f t="shared" si="1157"/>
        <v>0</v>
      </c>
      <c r="CQG1365" s="84">
        <f t="shared" si="1157"/>
        <v>0</v>
      </c>
      <c r="CQH1365" s="84">
        <f t="shared" si="1157"/>
        <v>0</v>
      </c>
      <c r="CQI1365" s="84">
        <f t="shared" si="1157"/>
        <v>0</v>
      </c>
      <c r="CQJ1365" s="84">
        <f t="shared" si="1157"/>
        <v>1000000</v>
      </c>
      <c r="CQP1365" s="84" t="s">
        <v>235</v>
      </c>
      <c r="CQQ1365" s="84" t="s">
        <v>236</v>
      </c>
      <c r="CQR1365" s="84">
        <f t="shared" ref="CQR1365:CQZ1365" si="1158">CQR1359</f>
        <v>1000000</v>
      </c>
      <c r="CQS1365" s="84">
        <f t="shared" si="1158"/>
        <v>0</v>
      </c>
      <c r="CQT1365" s="84">
        <f t="shared" si="1158"/>
        <v>0</v>
      </c>
      <c r="CQU1365" s="84">
        <f t="shared" si="1158"/>
        <v>1000000</v>
      </c>
      <c r="CQV1365" s="84">
        <f t="shared" si="1158"/>
        <v>0</v>
      </c>
      <c r="CQW1365" s="84">
        <f t="shared" si="1158"/>
        <v>0</v>
      </c>
      <c r="CQX1365" s="84">
        <f t="shared" si="1158"/>
        <v>0</v>
      </c>
      <c r="CQY1365" s="84">
        <f t="shared" si="1158"/>
        <v>0</v>
      </c>
      <c r="CQZ1365" s="84">
        <f t="shared" si="1158"/>
        <v>1000000</v>
      </c>
      <c r="CRF1365" s="84" t="s">
        <v>235</v>
      </c>
      <c r="CRG1365" s="84" t="s">
        <v>236</v>
      </c>
      <c r="CRH1365" s="84">
        <f t="shared" ref="CRH1365:CRP1365" si="1159">CRH1359</f>
        <v>1000000</v>
      </c>
      <c r="CRI1365" s="84">
        <f t="shared" si="1159"/>
        <v>0</v>
      </c>
      <c r="CRJ1365" s="84">
        <f t="shared" si="1159"/>
        <v>0</v>
      </c>
      <c r="CRK1365" s="84">
        <f t="shared" si="1159"/>
        <v>1000000</v>
      </c>
      <c r="CRL1365" s="84">
        <f t="shared" si="1159"/>
        <v>0</v>
      </c>
      <c r="CRM1365" s="84">
        <f t="shared" si="1159"/>
        <v>0</v>
      </c>
      <c r="CRN1365" s="84">
        <f t="shared" si="1159"/>
        <v>0</v>
      </c>
      <c r="CRO1365" s="84">
        <f t="shared" si="1159"/>
        <v>0</v>
      </c>
      <c r="CRP1365" s="84">
        <f t="shared" si="1159"/>
        <v>1000000</v>
      </c>
      <c r="CRV1365" s="84" t="s">
        <v>235</v>
      </c>
      <c r="CRW1365" s="84" t="s">
        <v>236</v>
      </c>
      <c r="CRX1365" s="84">
        <f t="shared" ref="CRX1365:CSF1365" si="1160">CRX1359</f>
        <v>1000000</v>
      </c>
      <c r="CRY1365" s="84">
        <f t="shared" si="1160"/>
        <v>0</v>
      </c>
      <c r="CRZ1365" s="84">
        <f t="shared" si="1160"/>
        <v>0</v>
      </c>
      <c r="CSA1365" s="84">
        <f t="shared" si="1160"/>
        <v>1000000</v>
      </c>
      <c r="CSB1365" s="84">
        <f t="shared" si="1160"/>
        <v>0</v>
      </c>
      <c r="CSC1365" s="84">
        <f t="shared" si="1160"/>
        <v>0</v>
      </c>
      <c r="CSD1365" s="84">
        <f t="shared" si="1160"/>
        <v>0</v>
      </c>
      <c r="CSE1365" s="84">
        <f t="shared" si="1160"/>
        <v>0</v>
      </c>
      <c r="CSF1365" s="84">
        <f t="shared" si="1160"/>
        <v>1000000</v>
      </c>
      <c r="CSL1365" s="84" t="s">
        <v>235</v>
      </c>
      <c r="CSM1365" s="84" t="s">
        <v>236</v>
      </c>
      <c r="CSN1365" s="84">
        <f t="shared" ref="CSN1365:CSV1365" si="1161">CSN1359</f>
        <v>1000000</v>
      </c>
      <c r="CSO1365" s="84">
        <f t="shared" si="1161"/>
        <v>0</v>
      </c>
      <c r="CSP1365" s="84">
        <f t="shared" si="1161"/>
        <v>0</v>
      </c>
      <c r="CSQ1365" s="84">
        <f t="shared" si="1161"/>
        <v>1000000</v>
      </c>
      <c r="CSR1365" s="84">
        <f t="shared" si="1161"/>
        <v>0</v>
      </c>
      <c r="CSS1365" s="84">
        <f t="shared" si="1161"/>
        <v>0</v>
      </c>
      <c r="CST1365" s="84">
        <f t="shared" si="1161"/>
        <v>0</v>
      </c>
      <c r="CSU1365" s="84">
        <f t="shared" si="1161"/>
        <v>0</v>
      </c>
      <c r="CSV1365" s="84">
        <f t="shared" si="1161"/>
        <v>1000000</v>
      </c>
      <c r="CTB1365" s="84" t="s">
        <v>235</v>
      </c>
      <c r="CTC1365" s="84" t="s">
        <v>236</v>
      </c>
      <c r="CTD1365" s="84">
        <f t="shared" ref="CTD1365:CTL1365" si="1162">CTD1359</f>
        <v>1000000</v>
      </c>
      <c r="CTE1365" s="84">
        <f t="shared" si="1162"/>
        <v>0</v>
      </c>
      <c r="CTF1365" s="84">
        <f t="shared" si="1162"/>
        <v>0</v>
      </c>
      <c r="CTG1365" s="84">
        <f t="shared" si="1162"/>
        <v>1000000</v>
      </c>
      <c r="CTH1365" s="84">
        <f t="shared" si="1162"/>
        <v>0</v>
      </c>
      <c r="CTI1365" s="84">
        <f t="shared" si="1162"/>
        <v>0</v>
      </c>
      <c r="CTJ1365" s="84">
        <f t="shared" si="1162"/>
        <v>0</v>
      </c>
      <c r="CTK1365" s="84">
        <f t="shared" si="1162"/>
        <v>0</v>
      </c>
      <c r="CTL1365" s="84">
        <f t="shared" si="1162"/>
        <v>1000000</v>
      </c>
      <c r="CTR1365" s="84" t="s">
        <v>235</v>
      </c>
      <c r="CTS1365" s="84" t="s">
        <v>236</v>
      </c>
      <c r="CTT1365" s="84">
        <f t="shared" ref="CTT1365:CUB1365" si="1163">CTT1359</f>
        <v>1000000</v>
      </c>
      <c r="CTU1365" s="84">
        <f t="shared" si="1163"/>
        <v>0</v>
      </c>
      <c r="CTV1365" s="84">
        <f t="shared" si="1163"/>
        <v>0</v>
      </c>
      <c r="CTW1365" s="84">
        <f t="shared" si="1163"/>
        <v>1000000</v>
      </c>
      <c r="CTX1365" s="84">
        <f t="shared" si="1163"/>
        <v>0</v>
      </c>
      <c r="CTY1365" s="84">
        <f t="shared" si="1163"/>
        <v>0</v>
      </c>
      <c r="CTZ1365" s="84">
        <f t="shared" si="1163"/>
        <v>0</v>
      </c>
      <c r="CUA1365" s="84">
        <f t="shared" si="1163"/>
        <v>0</v>
      </c>
      <c r="CUB1365" s="84">
        <f t="shared" si="1163"/>
        <v>1000000</v>
      </c>
      <c r="CUH1365" s="84" t="s">
        <v>235</v>
      </c>
      <c r="CUI1365" s="84" t="s">
        <v>236</v>
      </c>
      <c r="CUJ1365" s="84">
        <f t="shared" ref="CUJ1365:CUR1365" si="1164">CUJ1359</f>
        <v>1000000</v>
      </c>
      <c r="CUK1365" s="84">
        <f t="shared" si="1164"/>
        <v>0</v>
      </c>
      <c r="CUL1365" s="84">
        <f t="shared" si="1164"/>
        <v>0</v>
      </c>
      <c r="CUM1365" s="84">
        <f t="shared" si="1164"/>
        <v>1000000</v>
      </c>
      <c r="CUN1365" s="84">
        <f t="shared" si="1164"/>
        <v>0</v>
      </c>
      <c r="CUO1365" s="84">
        <f t="shared" si="1164"/>
        <v>0</v>
      </c>
      <c r="CUP1365" s="84">
        <f t="shared" si="1164"/>
        <v>0</v>
      </c>
      <c r="CUQ1365" s="84">
        <f t="shared" si="1164"/>
        <v>0</v>
      </c>
      <c r="CUR1365" s="84">
        <f t="shared" si="1164"/>
        <v>1000000</v>
      </c>
      <c r="CUX1365" s="84" t="s">
        <v>235</v>
      </c>
      <c r="CUY1365" s="84" t="s">
        <v>236</v>
      </c>
      <c r="CUZ1365" s="84">
        <f t="shared" ref="CUZ1365:CVH1365" si="1165">CUZ1359</f>
        <v>1000000</v>
      </c>
      <c r="CVA1365" s="84">
        <f t="shared" si="1165"/>
        <v>0</v>
      </c>
      <c r="CVB1365" s="84">
        <f t="shared" si="1165"/>
        <v>0</v>
      </c>
      <c r="CVC1365" s="84">
        <f t="shared" si="1165"/>
        <v>1000000</v>
      </c>
      <c r="CVD1365" s="84">
        <f t="shared" si="1165"/>
        <v>0</v>
      </c>
      <c r="CVE1365" s="84">
        <f t="shared" si="1165"/>
        <v>0</v>
      </c>
      <c r="CVF1365" s="84">
        <f t="shared" si="1165"/>
        <v>0</v>
      </c>
      <c r="CVG1365" s="84">
        <f t="shared" si="1165"/>
        <v>0</v>
      </c>
      <c r="CVH1365" s="84">
        <f t="shared" si="1165"/>
        <v>1000000</v>
      </c>
      <c r="CVN1365" s="84" t="s">
        <v>235</v>
      </c>
      <c r="CVO1365" s="84" t="s">
        <v>236</v>
      </c>
      <c r="CVP1365" s="84">
        <f t="shared" ref="CVP1365:CVX1365" si="1166">CVP1359</f>
        <v>1000000</v>
      </c>
      <c r="CVQ1365" s="84">
        <f t="shared" si="1166"/>
        <v>0</v>
      </c>
      <c r="CVR1365" s="84">
        <f t="shared" si="1166"/>
        <v>0</v>
      </c>
      <c r="CVS1365" s="84">
        <f t="shared" si="1166"/>
        <v>1000000</v>
      </c>
      <c r="CVT1365" s="84">
        <f t="shared" si="1166"/>
        <v>0</v>
      </c>
      <c r="CVU1365" s="84">
        <f t="shared" si="1166"/>
        <v>0</v>
      </c>
      <c r="CVV1365" s="84">
        <f t="shared" si="1166"/>
        <v>0</v>
      </c>
      <c r="CVW1365" s="84">
        <f t="shared" si="1166"/>
        <v>0</v>
      </c>
      <c r="CVX1365" s="84">
        <f t="shared" si="1166"/>
        <v>1000000</v>
      </c>
      <c r="CWD1365" s="84" t="s">
        <v>235</v>
      </c>
      <c r="CWE1365" s="84" t="s">
        <v>236</v>
      </c>
      <c r="CWF1365" s="84">
        <f t="shared" ref="CWF1365:CWN1365" si="1167">CWF1359</f>
        <v>1000000</v>
      </c>
      <c r="CWG1365" s="84">
        <f t="shared" si="1167"/>
        <v>0</v>
      </c>
      <c r="CWH1365" s="84">
        <f t="shared" si="1167"/>
        <v>0</v>
      </c>
      <c r="CWI1365" s="84">
        <f t="shared" si="1167"/>
        <v>1000000</v>
      </c>
      <c r="CWJ1365" s="84">
        <f t="shared" si="1167"/>
        <v>0</v>
      </c>
      <c r="CWK1365" s="84">
        <f t="shared" si="1167"/>
        <v>0</v>
      </c>
      <c r="CWL1365" s="84">
        <f t="shared" si="1167"/>
        <v>0</v>
      </c>
      <c r="CWM1365" s="84">
        <f t="shared" si="1167"/>
        <v>0</v>
      </c>
      <c r="CWN1365" s="84">
        <f t="shared" si="1167"/>
        <v>1000000</v>
      </c>
      <c r="CWT1365" s="84" t="s">
        <v>235</v>
      </c>
      <c r="CWU1365" s="84" t="s">
        <v>236</v>
      </c>
      <c r="CWV1365" s="84">
        <f t="shared" ref="CWV1365:CXD1365" si="1168">CWV1359</f>
        <v>1000000</v>
      </c>
      <c r="CWW1365" s="84">
        <f t="shared" si="1168"/>
        <v>0</v>
      </c>
      <c r="CWX1365" s="84">
        <f t="shared" si="1168"/>
        <v>0</v>
      </c>
      <c r="CWY1365" s="84">
        <f t="shared" si="1168"/>
        <v>1000000</v>
      </c>
      <c r="CWZ1365" s="84">
        <f t="shared" si="1168"/>
        <v>0</v>
      </c>
      <c r="CXA1365" s="84">
        <f t="shared" si="1168"/>
        <v>0</v>
      </c>
      <c r="CXB1365" s="84">
        <f t="shared" si="1168"/>
        <v>0</v>
      </c>
      <c r="CXC1365" s="84">
        <f t="shared" si="1168"/>
        <v>0</v>
      </c>
      <c r="CXD1365" s="84">
        <f t="shared" si="1168"/>
        <v>1000000</v>
      </c>
      <c r="CXJ1365" s="84" t="s">
        <v>235</v>
      </c>
      <c r="CXK1365" s="84" t="s">
        <v>236</v>
      </c>
      <c r="CXL1365" s="84">
        <f t="shared" ref="CXL1365:CXT1365" si="1169">CXL1359</f>
        <v>1000000</v>
      </c>
      <c r="CXM1365" s="84">
        <f t="shared" si="1169"/>
        <v>0</v>
      </c>
      <c r="CXN1365" s="84">
        <f t="shared" si="1169"/>
        <v>0</v>
      </c>
      <c r="CXO1365" s="84">
        <f t="shared" si="1169"/>
        <v>1000000</v>
      </c>
      <c r="CXP1365" s="84">
        <f t="shared" si="1169"/>
        <v>0</v>
      </c>
      <c r="CXQ1365" s="84">
        <f t="shared" si="1169"/>
        <v>0</v>
      </c>
      <c r="CXR1365" s="84">
        <f t="shared" si="1169"/>
        <v>0</v>
      </c>
      <c r="CXS1365" s="84">
        <f t="shared" si="1169"/>
        <v>0</v>
      </c>
      <c r="CXT1365" s="84">
        <f t="shared" si="1169"/>
        <v>1000000</v>
      </c>
      <c r="CXZ1365" s="84" t="s">
        <v>235</v>
      </c>
      <c r="CYA1365" s="84" t="s">
        <v>236</v>
      </c>
      <c r="CYB1365" s="84">
        <f t="shared" ref="CYB1365:CYJ1365" si="1170">CYB1359</f>
        <v>1000000</v>
      </c>
      <c r="CYC1365" s="84">
        <f t="shared" si="1170"/>
        <v>0</v>
      </c>
      <c r="CYD1365" s="84">
        <f t="shared" si="1170"/>
        <v>0</v>
      </c>
      <c r="CYE1365" s="84">
        <f t="shared" si="1170"/>
        <v>1000000</v>
      </c>
      <c r="CYF1365" s="84">
        <f t="shared" si="1170"/>
        <v>0</v>
      </c>
      <c r="CYG1365" s="84">
        <f t="shared" si="1170"/>
        <v>0</v>
      </c>
      <c r="CYH1365" s="84">
        <f t="shared" si="1170"/>
        <v>0</v>
      </c>
      <c r="CYI1365" s="84">
        <f t="shared" si="1170"/>
        <v>0</v>
      </c>
      <c r="CYJ1365" s="84">
        <f t="shared" si="1170"/>
        <v>1000000</v>
      </c>
      <c r="CYP1365" s="84" t="s">
        <v>235</v>
      </c>
      <c r="CYQ1365" s="84" t="s">
        <v>236</v>
      </c>
      <c r="CYR1365" s="84">
        <f t="shared" ref="CYR1365:CYZ1365" si="1171">CYR1359</f>
        <v>1000000</v>
      </c>
      <c r="CYS1365" s="84">
        <f t="shared" si="1171"/>
        <v>0</v>
      </c>
      <c r="CYT1365" s="84">
        <f t="shared" si="1171"/>
        <v>0</v>
      </c>
      <c r="CYU1365" s="84">
        <f t="shared" si="1171"/>
        <v>1000000</v>
      </c>
      <c r="CYV1365" s="84">
        <f t="shared" si="1171"/>
        <v>0</v>
      </c>
      <c r="CYW1365" s="84">
        <f t="shared" si="1171"/>
        <v>0</v>
      </c>
      <c r="CYX1365" s="84">
        <f t="shared" si="1171"/>
        <v>0</v>
      </c>
      <c r="CYY1365" s="84">
        <f t="shared" si="1171"/>
        <v>0</v>
      </c>
      <c r="CYZ1365" s="84">
        <f t="shared" si="1171"/>
        <v>1000000</v>
      </c>
      <c r="CZF1365" s="84" t="s">
        <v>235</v>
      </c>
      <c r="CZG1365" s="84" t="s">
        <v>236</v>
      </c>
      <c r="CZH1365" s="84">
        <f t="shared" ref="CZH1365:CZP1365" si="1172">CZH1359</f>
        <v>1000000</v>
      </c>
      <c r="CZI1365" s="84">
        <f t="shared" si="1172"/>
        <v>0</v>
      </c>
      <c r="CZJ1365" s="84">
        <f t="shared" si="1172"/>
        <v>0</v>
      </c>
      <c r="CZK1365" s="84">
        <f t="shared" si="1172"/>
        <v>1000000</v>
      </c>
      <c r="CZL1365" s="84">
        <f t="shared" si="1172"/>
        <v>0</v>
      </c>
      <c r="CZM1365" s="84">
        <f t="shared" si="1172"/>
        <v>0</v>
      </c>
      <c r="CZN1365" s="84">
        <f t="shared" si="1172"/>
        <v>0</v>
      </c>
      <c r="CZO1365" s="84">
        <f t="shared" si="1172"/>
        <v>0</v>
      </c>
      <c r="CZP1365" s="84">
        <f t="shared" si="1172"/>
        <v>1000000</v>
      </c>
      <c r="CZV1365" s="84" t="s">
        <v>235</v>
      </c>
      <c r="CZW1365" s="84" t="s">
        <v>236</v>
      </c>
      <c r="CZX1365" s="84">
        <f t="shared" ref="CZX1365:DAF1365" si="1173">CZX1359</f>
        <v>1000000</v>
      </c>
      <c r="CZY1365" s="84">
        <f t="shared" si="1173"/>
        <v>0</v>
      </c>
      <c r="CZZ1365" s="84">
        <f t="shared" si="1173"/>
        <v>0</v>
      </c>
      <c r="DAA1365" s="84">
        <f t="shared" si="1173"/>
        <v>1000000</v>
      </c>
      <c r="DAB1365" s="84">
        <f t="shared" si="1173"/>
        <v>0</v>
      </c>
      <c r="DAC1365" s="84">
        <f t="shared" si="1173"/>
        <v>0</v>
      </c>
      <c r="DAD1365" s="84">
        <f t="shared" si="1173"/>
        <v>0</v>
      </c>
      <c r="DAE1365" s="84">
        <f t="shared" si="1173"/>
        <v>0</v>
      </c>
      <c r="DAF1365" s="84">
        <f t="shared" si="1173"/>
        <v>1000000</v>
      </c>
      <c r="DAL1365" s="84" t="s">
        <v>235</v>
      </c>
      <c r="DAM1365" s="84" t="s">
        <v>236</v>
      </c>
      <c r="DAN1365" s="84">
        <f t="shared" ref="DAN1365:DAV1365" si="1174">DAN1359</f>
        <v>1000000</v>
      </c>
      <c r="DAO1365" s="84">
        <f t="shared" si="1174"/>
        <v>0</v>
      </c>
      <c r="DAP1365" s="84">
        <f t="shared" si="1174"/>
        <v>0</v>
      </c>
      <c r="DAQ1365" s="84">
        <f t="shared" si="1174"/>
        <v>1000000</v>
      </c>
      <c r="DAR1365" s="84">
        <f t="shared" si="1174"/>
        <v>0</v>
      </c>
      <c r="DAS1365" s="84">
        <f t="shared" si="1174"/>
        <v>0</v>
      </c>
      <c r="DAT1365" s="84">
        <f t="shared" si="1174"/>
        <v>0</v>
      </c>
      <c r="DAU1365" s="84">
        <f t="shared" si="1174"/>
        <v>0</v>
      </c>
      <c r="DAV1365" s="84">
        <f t="shared" si="1174"/>
        <v>1000000</v>
      </c>
      <c r="DBB1365" s="84" t="s">
        <v>235</v>
      </c>
      <c r="DBC1365" s="84" t="s">
        <v>236</v>
      </c>
      <c r="DBD1365" s="84">
        <f t="shared" ref="DBD1365:DBL1365" si="1175">DBD1359</f>
        <v>1000000</v>
      </c>
      <c r="DBE1365" s="84">
        <f t="shared" si="1175"/>
        <v>0</v>
      </c>
      <c r="DBF1365" s="84">
        <f t="shared" si="1175"/>
        <v>0</v>
      </c>
      <c r="DBG1365" s="84">
        <f t="shared" si="1175"/>
        <v>1000000</v>
      </c>
      <c r="DBH1365" s="84">
        <f t="shared" si="1175"/>
        <v>0</v>
      </c>
      <c r="DBI1365" s="84">
        <f t="shared" si="1175"/>
        <v>0</v>
      </c>
      <c r="DBJ1365" s="84">
        <f t="shared" si="1175"/>
        <v>0</v>
      </c>
      <c r="DBK1365" s="84">
        <f t="shared" si="1175"/>
        <v>0</v>
      </c>
      <c r="DBL1365" s="84">
        <f t="shared" si="1175"/>
        <v>1000000</v>
      </c>
      <c r="DBR1365" s="84" t="s">
        <v>235</v>
      </c>
      <c r="DBS1365" s="84" t="s">
        <v>236</v>
      </c>
      <c r="DBT1365" s="84">
        <f t="shared" ref="DBT1365:DCB1365" si="1176">DBT1359</f>
        <v>1000000</v>
      </c>
      <c r="DBU1365" s="84">
        <f t="shared" si="1176"/>
        <v>0</v>
      </c>
      <c r="DBV1365" s="84">
        <f t="shared" si="1176"/>
        <v>0</v>
      </c>
      <c r="DBW1365" s="84">
        <f t="shared" si="1176"/>
        <v>1000000</v>
      </c>
      <c r="DBX1365" s="84">
        <f t="shared" si="1176"/>
        <v>0</v>
      </c>
      <c r="DBY1365" s="84">
        <f t="shared" si="1176"/>
        <v>0</v>
      </c>
      <c r="DBZ1365" s="84">
        <f t="shared" si="1176"/>
        <v>0</v>
      </c>
      <c r="DCA1365" s="84">
        <f t="shared" si="1176"/>
        <v>0</v>
      </c>
      <c r="DCB1365" s="84">
        <f t="shared" si="1176"/>
        <v>1000000</v>
      </c>
      <c r="DCH1365" s="84" t="s">
        <v>235</v>
      </c>
      <c r="DCI1365" s="84" t="s">
        <v>236</v>
      </c>
      <c r="DCJ1365" s="84">
        <f t="shared" ref="DCJ1365:DCR1365" si="1177">DCJ1359</f>
        <v>1000000</v>
      </c>
      <c r="DCK1365" s="84">
        <f t="shared" si="1177"/>
        <v>0</v>
      </c>
      <c r="DCL1365" s="84">
        <f t="shared" si="1177"/>
        <v>0</v>
      </c>
      <c r="DCM1365" s="84">
        <f t="shared" si="1177"/>
        <v>1000000</v>
      </c>
      <c r="DCN1365" s="84">
        <f t="shared" si="1177"/>
        <v>0</v>
      </c>
      <c r="DCO1365" s="84">
        <f t="shared" si="1177"/>
        <v>0</v>
      </c>
      <c r="DCP1365" s="84">
        <f t="shared" si="1177"/>
        <v>0</v>
      </c>
      <c r="DCQ1365" s="84">
        <f t="shared" si="1177"/>
        <v>0</v>
      </c>
      <c r="DCR1365" s="84">
        <f t="shared" si="1177"/>
        <v>1000000</v>
      </c>
      <c r="DCX1365" s="84" t="s">
        <v>235</v>
      </c>
      <c r="DCY1365" s="84" t="s">
        <v>236</v>
      </c>
      <c r="DCZ1365" s="84">
        <f t="shared" ref="DCZ1365:DDH1365" si="1178">DCZ1359</f>
        <v>1000000</v>
      </c>
      <c r="DDA1365" s="84">
        <f t="shared" si="1178"/>
        <v>0</v>
      </c>
      <c r="DDB1365" s="84">
        <f t="shared" si="1178"/>
        <v>0</v>
      </c>
      <c r="DDC1365" s="84">
        <f t="shared" si="1178"/>
        <v>1000000</v>
      </c>
      <c r="DDD1365" s="84">
        <f t="shared" si="1178"/>
        <v>0</v>
      </c>
      <c r="DDE1365" s="84">
        <f t="shared" si="1178"/>
        <v>0</v>
      </c>
      <c r="DDF1365" s="84">
        <f t="shared" si="1178"/>
        <v>0</v>
      </c>
      <c r="DDG1365" s="84">
        <f t="shared" si="1178"/>
        <v>0</v>
      </c>
      <c r="DDH1365" s="84">
        <f t="shared" si="1178"/>
        <v>1000000</v>
      </c>
      <c r="DDN1365" s="84" t="s">
        <v>235</v>
      </c>
      <c r="DDO1365" s="84" t="s">
        <v>236</v>
      </c>
      <c r="DDP1365" s="84">
        <f t="shared" ref="DDP1365:DDX1365" si="1179">DDP1359</f>
        <v>1000000</v>
      </c>
      <c r="DDQ1365" s="84">
        <f t="shared" si="1179"/>
        <v>0</v>
      </c>
      <c r="DDR1365" s="84">
        <f t="shared" si="1179"/>
        <v>0</v>
      </c>
      <c r="DDS1365" s="84">
        <f t="shared" si="1179"/>
        <v>1000000</v>
      </c>
      <c r="DDT1365" s="84">
        <f t="shared" si="1179"/>
        <v>0</v>
      </c>
      <c r="DDU1365" s="84">
        <f t="shared" si="1179"/>
        <v>0</v>
      </c>
      <c r="DDV1365" s="84">
        <f t="shared" si="1179"/>
        <v>0</v>
      </c>
      <c r="DDW1365" s="84">
        <f t="shared" si="1179"/>
        <v>0</v>
      </c>
      <c r="DDX1365" s="84">
        <f t="shared" si="1179"/>
        <v>1000000</v>
      </c>
      <c r="DED1365" s="84" t="s">
        <v>235</v>
      </c>
      <c r="DEE1365" s="84" t="s">
        <v>236</v>
      </c>
      <c r="DEF1365" s="84">
        <f t="shared" ref="DEF1365:DEN1365" si="1180">DEF1359</f>
        <v>1000000</v>
      </c>
      <c r="DEG1365" s="84">
        <f t="shared" si="1180"/>
        <v>0</v>
      </c>
      <c r="DEH1365" s="84">
        <f t="shared" si="1180"/>
        <v>0</v>
      </c>
      <c r="DEI1365" s="84">
        <f t="shared" si="1180"/>
        <v>1000000</v>
      </c>
      <c r="DEJ1365" s="84">
        <f t="shared" si="1180"/>
        <v>0</v>
      </c>
      <c r="DEK1365" s="84">
        <f t="shared" si="1180"/>
        <v>0</v>
      </c>
      <c r="DEL1365" s="84">
        <f t="shared" si="1180"/>
        <v>0</v>
      </c>
      <c r="DEM1365" s="84">
        <f t="shared" si="1180"/>
        <v>0</v>
      </c>
      <c r="DEN1365" s="84">
        <f t="shared" si="1180"/>
        <v>1000000</v>
      </c>
      <c r="DET1365" s="84" t="s">
        <v>235</v>
      </c>
      <c r="DEU1365" s="84" t="s">
        <v>236</v>
      </c>
      <c r="DEV1365" s="84">
        <f t="shared" ref="DEV1365:DFD1365" si="1181">DEV1359</f>
        <v>1000000</v>
      </c>
      <c r="DEW1365" s="84">
        <f t="shared" si="1181"/>
        <v>0</v>
      </c>
      <c r="DEX1365" s="84">
        <f t="shared" si="1181"/>
        <v>0</v>
      </c>
      <c r="DEY1365" s="84">
        <f t="shared" si="1181"/>
        <v>1000000</v>
      </c>
      <c r="DEZ1365" s="84">
        <f t="shared" si="1181"/>
        <v>0</v>
      </c>
      <c r="DFA1365" s="84">
        <f t="shared" si="1181"/>
        <v>0</v>
      </c>
      <c r="DFB1365" s="84">
        <f t="shared" si="1181"/>
        <v>0</v>
      </c>
      <c r="DFC1365" s="84">
        <f t="shared" si="1181"/>
        <v>0</v>
      </c>
      <c r="DFD1365" s="84">
        <f t="shared" si="1181"/>
        <v>1000000</v>
      </c>
      <c r="DFJ1365" s="84" t="s">
        <v>235</v>
      </c>
      <c r="DFK1365" s="84" t="s">
        <v>236</v>
      </c>
      <c r="DFL1365" s="84">
        <f t="shared" ref="DFL1365:DFT1365" si="1182">DFL1359</f>
        <v>1000000</v>
      </c>
      <c r="DFM1365" s="84">
        <f t="shared" si="1182"/>
        <v>0</v>
      </c>
      <c r="DFN1365" s="84">
        <f t="shared" si="1182"/>
        <v>0</v>
      </c>
      <c r="DFO1365" s="84">
        <f t="shared" si="1182"/>
        <v>1000000</v>
      </c>
      <c r="DFP1365" s="84">
        <f t="shared" si="1182"/>
        <v>0</v>
      </c>
      <c r="DFQ1365" s="84">
        <f t="shared" si="1182"/>
        <v>0</v>
      </c>
      <c r="DFR1365" s="84">
        <f t="shared" si="1182"/>
        <v>0</v>
      </c>
      <c r="DFS1365" s="84">
        <f t="shared" si="1182"/>
        <v>0</v>
      </c>
      <c r="DFT1365" s="84">
        <f t="shared" si="1182"/>
        <v>1000000</v>
      </c>
      <c r="DFZ1365" s="84" t="s">
        <v>235</v>
      </c>
      <c r="DGA1365" s="84" t="s">
        <v>236</v>
      </c>
      <c r="DGB1365" s="84">
        <f t="shared" ref="DGB1365:DGJ1365" si="1183">DGB1359</f>
        <v>1000000</v>
      </c>
      <c r="DGC1365" s="84">
        <f t="shared" si="1183"/>
        <v>0</v>
      </c>
      <c r="DGD1365" s="84">
        <f t="shared" si="1183"/>
        <v>0</v>
      </c>
      <c r="DGE1365" s="84">
        <f t="shared" si="1183"/>
        <v>1000000</v>
      </c>
      <c r="DGF1365" s="84">
        <f t="shared" si="1183"/>
        <v>0</v>
      </c>
      <c r="DGG1365" s="84">
        <f t="shared" si="1183"/>
        <v>0</v>
      </c>
      <c r="DGH1365" s="84">
        <f t="shared" si="1183"/>
        <v>0</v>
      </c>
      <c r="DGI1365" s="84">
        <f t="shared" si="1183"/>
        <v>0</v>
      </c>
      <c r="DGJ1365" s="84">
        <f t="shared" si="1183"/>
        <v>1000000</v>
      </c>
      <c r="DGP1365" s="84" t="s">
        <v>235</v>
      </c>
      <c r="DGQ1365" s="84" t="s">
        <v>236</v>
      </c>
      <c r="DGR1365" s="84">
        <f t="shared" ref="DGR1365:DGZ1365" si="1184">DGR1359</f>
        <v>1000000</v>
      </c>
      <c r="DGS1365" s="84">
        <f t="shared" si="1184"/>
        <v>0</v>
      </c>
      <c r="DGT1365" s="84">
        <f t="shared" si="1184"/>
        <v>0</v>
      </c>
      <c r="DGU1365" s="84">
        <f t="shared" si="1184"/>
        <v>1000000</v>
      </c>
      <c r="DGV1365" s="84">
        <f t="shared" si="1184"/>
        <v>0</v>
      </c>
      <c r="DGW1365" s="84">
        <f t="shared" si="1184"/>
        <v>0</v>
      </c>
      <c r="DGX1365" s="84">
        <f t="shared" si="1184"/>
        <v>0</v>
      </c>
      <c r="DGY1365" s="84">
        <f t="shared" si="1184"/>
        <v>0</v>
      </c>
      <c r="DGZ1365" s="84">
        <f t="shared" si="1184"/>
        <v>1000000</v>
      </c>
      <c r="DHF1365" s="84" t="s">
        <v>235</v>
      </c>
      <c r="DHG1365" s="84" t="s">
        <v>236</v>
      </c>
      <c r="DHH1365" s="84">
        <f t="shared" ref="DHH1365:DHP1365" si="1185">DHH1359</f>
        <v>1000000</v>
      </c>
      <c r="DHI1365" s="84">
        <f t="shared" si="1185"/>
        <v>0</v>
      </c>
      <c r="DHJ1365" s="84">
        <f t="shared" si="1185"/>
        <v>0</v>
      </c>
      <c r="DHK1365" s="84">
        <f t="shared" si="1185"/>
        <v>1000000</v>
      </c>
      <c r="DHL1365" s="84">
        <f t="shared" si="1185"/>
        <v>0</v>
      </c>
      <c r="DHM1365" s="84">
        <f t="shared" si="1185"/>
        <v>0</v>
      </c>
      <c r="DHN1365" s="84">
        <f t="shared" si="1185"/>
        <v>0</v>
      </c>
      <c r="DHO1365" s="84">
        <f t="shared" si="1185"/>
        <v>0</v>
      </c>
      <c r="DHP1365" s="84">
        <f t="shared" si="1185"/>
        <v>1000000</v>
      </c>
      <c r="DHV1365" s="84" t="s">
        <v>235</v>
      </c>
      <c r="DHW1365" s="84" t="s">
        <v>236</v>
      </c>
      <c r="DHX1365" s="84">
        <f t="shared" ref="DHX1365:DIF1365" si="1186">DHX1359</f>
        <v>1000000</v>
      </c>
      <c r="DHY1365" s="84">
        <f t="shared" si="1186"/>
        <v>0</v>
      </c>
      <c r="DHZ1365" s="84">
        <f t="shared" si="1186"/>
        <v>0</v>
      </c>
      <c r="DIA1365" s="84">
        <f t="shared" si="1186"/>
        <v>1000000</v>
      </c>
      <c r="DIB1365" s="84">
        <f t="shared" si="1186"/>
        <v>0</v>
      </c>
      <c r="DIC1365" s="84">
        <f t="shared" si="1186"/>
        <v>0</v>
      </c>
      <c r="DID1365" s="84">
        <f t="shared" si="1186"/>
        <v>0</v>
      </c>
      <c r="DIE1365" s="84">
        <f t="shared" si="1186"/>
        <v>0</v>
      </c>
      <c r="DIF1365" s="84">
        <f t="shared" si="1186"/>
        <v>1000000</v>
      </c>
      <c r="DIL1365" s="84" t="s">
        <v>235</v>
      </c>
      <c r="DIM1365" s="84" t="s">
        <v>236</v>
      </c>
      <c r="DIN1365" s="84">
        <f t="shared" ref="DIN1365:DIV1365" si="1187">DIN1359</f>
        <v>1000000</v>
      </c>
      <c r="DIO1365" s="84">
        <f t="shared" si="1187"/>
        <v>0</v>
      </c>
      <c r="DIP1365" s="84">
        <f t="shared" si="1187"/>
        <v>0</v>
      </c>
      <c r="DIQ1365" s="84">
        <f t="shared" si="1187"/>
        <v>1000000</v>
      </c>
      <c r="DIR1365" s="84">
        <f t="shared" si="1187"/>
        <v>0</v>
      </c>
      <c r="DIS1365" s="84">
        <f t="shared" si="1187"/>
        <v>0</v>
      </c>
      <c r="DIT1365" s="84">
        <f t="shared" si="1187"/>
        <v>0</v>
      </c>
      <c r="DIU1365" s="84">
        <f t="shared" si="1187"/>
        <v>0</v>
      </c>
      <c r="DIV1365" s="84">
        <f t="shared" si="1187"/>
        <v>1000000</v>
      </c>
      <c r="DJB1365" s="84" t="s">
        <v>235</v>
      </c>
      <c r="DJC1365" s="84" t="s">
        <v>236</v>
      </c>
      <c r="DJD1365" s="84">
        <f t="shared" ref="DJD1365:DJL1365" si="1188">DJD1359</f>
        <v>1000000</v>
      </c>
      <c r="DJE1365" s="84">
        <f t="shared" si="1188"/>
        <v>0</v>
      </c>
      <c r="DJF1365" s="84">
        <f t="shared" si="1188"/>
        <v>0</v>
      </c>
      <c r="DJG1365" s="84">
        <f t="shared" si="1188"/>
        <v>1000000</v>
      </c>
      <c r="DJH1365" s="84">
        <f t="shared" si="1188"/>
        <v>0</v>
      </c>
      <c r="DJI1365" s="84">
        <f t="shared" si="1188"/>
        <v>0</v>
      </c>
      <c r="DJJ1365" s="84">
        <f t="shared" si="1188"/>
        <v>0</v>
      </c>
      <c r="DJK1365" s="84">
        <f t="shared" si="1188"/>
        <v>0</v>
      </c>
      <c r="DJL1365" s="84">
        <f t="shared" si="1188"/>
        <v>1000000</v>
      </c>
      <c r="DJR1365" s="84" t="s">
        <v>235</v>
      </c>
      <c r="DJS1365" s="84" t="s">
        <v>236</v>
      </c>
      <c r="DJT1365" s="84">
        <f t="shared" ref="DJT1365:DKB1365" si="1189">DJT1359</f>
        <v>1000000</v>
      </c>
      <c r="DJU1365" s="84">
        <f t="shared" si="1189"/>
        <v>0</v>
      </c>
      <c r="DJV1365" s="84">
        <f t="shared" si="1189"/>
        <v>0</v>
      </c>
      <c r="DJW1365" s="84">
        <f t="shared" si="1189"/>
        <v>1000000</v>
      </c>
      <c r="DJX1365" s="84">
        <f t="shared" si="1189"/>
        <v>0</v>
      </c>
      <c r="DJY1365" s="84">
        <f t="shared" si="1189"/>
        <v>0</v>
      </c>
      <c r="DJZ1365" s="84">
        <f t="shared" si="1189"/>
        <v>0</v>
      </c>
      <c r="DKA1365" s="84">
        <f t="shared" si="1189"/>
        <v>0</v>
      </c>
      <c r="DKB1365" s="84">
        <f t="shared" si="1189"/>
        <v>1000000</v>
      </c>
      <c r="DKH1365" s="84" t="s">
        <v>235</v>
      </c>
      <c r="DKI1365" s="84" t="s">
        <v>236</v>
      </c>
      <c r="DKJ1365" s="84">
        <f t="shared" ref="DKJ1365:DKR1365" si="1190">DKJ1359</f>
        <v>1000000</v>
      </c>
      <c r="DKK1365" s="84">
        <f t="shared" si="1190"/>
        <v>0</v>
      </c>
      <c r="DKL1365" s="84">
        <f t="shared" si="1190"/>
        <v>0</v>
      </c>
      <c r="DKM1365" s="84">
        <f t="shared" si="1190"/>
        <v>1000000</v>
      </c>
      <c r="DKN1365" s="84">
        <f t="shared" si="1190"/>
        <v>0</v>
      </c>
      <c r="DKO1365" s="84">
        <f t="shared" si="1190"/>
        <v>0</v>
      </c>
      <c r="DKP1365" s="84">
        <f t="shared" si="1190"/>
        <v>0</v>
      </c>
      <c r="DKQ1365" s="84">
        <f t="shared" si="1190"/>
        <v>0</v>
      </c>
      <c r="DKR1365" s="84">
        <f t="shared" si="1190"/>
        <v>1000000</v>
      </c>
      <c r="DKX1365" s="84" t="s">
        <v>235</v>
      </c>
      <c r="DKY1365" s="84" t="s">
        <v>236</v>
      </c>
      <c r="DKZ1365" s="84">
        <f t="shared" ref="DKZ1365:DLH1365" si="1191">DKZ1359</f>
        <v>1000000</v>
      </c>
      <c r="DLA1365" s="84">
        <f t="shared" si="1191"/>
        <v>0</v>
      </c>
      <c r="DLB1365" s="84">
        <f t="shared" si="1191"/>
        <v>0</v>
      </c>
      <c r="DLC1365" s="84">
        <f t="shared" si="1191"/>
        <v>1000000</v>
      </c>
      <c r="DLD1365" s="84">
        <f t="shared" si="1191"/>
        <v>0</v>
      </c>
      <c r="DLE1365" s="84">
        <f t="shared" si="1191"/>
        <v>0</v>
      </c>
      <c r="DLF1365" s="84">
        <f t="shared" si="1191"/>
        <v>0</v>
      </c>
      <c r="DLG1365" s="84">
        <f t="shared" si="1191"/>
        <v>0</v>
      </c>
      <c r="DLH1365" s="84">
        <f t="shared" si="1191"/>
        <v>1000000</v>
      </c>
      <c r="DLN1365" s="84" t="s">
        <v>235</v>
      </c>
      <c r="DLO1365" s="84" t="s">
        <v>236</v>
      </c>
      <c r="DLP1365" s="84">
        <f t="shared" ref="DLP1365:DLX1365" si="1192">DLP1359</f>
        <v>1000000</v>
      </c>
      <c r="DLQ1365" s="84">
        <f t="shared" si="1192"/>
        <v>0</v>
      </c>
      <c r="DLR1365" s="84">
        <f t="shared" si="1192"/>
        <v>0</v>
      </c>
      <c r="DLS1365" s="84">
        <f t="shared" si="1192"/>
        <v>1000000</v>
      </c>
      <c r="DLT1365" s="84">
        <f t="shared" si="1192"/>
        <v>0</v>
      </c>
      <c r="DLU1365" s="84">
        <f t="shared" si="1192"/>
        <v>0</v>
      </c>
      <c r="DLV1365" s="84">
        <f t="shared" si="1192"/>
        <v>0</v>
      </c>
      <c r="DLW1365" s="84">
        <f t="shared" si="1192"/>
        <v>0</v>
      </c>
      <c r="DLX1365" s="84">
        <f t="shared" si="1192"/>
        <v>1000000</v>
      </c>
      <c r="DMD1365" s="84" t="s">
        <v>235</v>
      </c>
      <c r="DME1365" s="84" t="s">
        <v>236</v>
      </c>
      <c r="DMF1365" s="84">
        <f t="shared" ref="DMF1365:DMN1365" si="1193">DMF1359</f>
        <v>1000000</v>
      </c>
      <c r="DMG1365" s="84">
        <f t="shared" si="1193"/>
        <v>0</v>
      </c>
      <c r="DMH1365" s="84">
        <f t="shared" si="1193"/>
        <v>0</v>
      </c>
      <c r="DMI1365" s="84">
        <f t="shared" si="1193"/>
        <v>1000000</v>
      </c>
      <c r="DMJ1365" s="84">
        <f t="shared" si="1193"/>
        <v>0</v>
      </c>
      <c r="DMK1365" s="84">
        <f t="shared" si="1193"/>
        <v>0</v>
      </c>
      <c r="DML1365" s="84">
        <f t="shared" si="1193"/>
        <v>0</v>
      </c>
      <c r="DMM1365" s="84">
        <f t="shared" si="1193"/>
        <v>0</v>
      </c>
      <c r="DMN1365" s="84">
        <f t="shared" si="1193"/>
        <v>1000000</v>
      </c>
      <c r="DMT1365" s="84" t="s">
        <v>235</v>
      </c>
      <c r="DMU1365" s="84" t="s">
        <v>236</v>
      </c>
      <c r="DMV1365" s="84">
        <f>DMV1359</f>
        <v>1000000</v>
      </c>
      <c r="DMW1365" s="84">
        <f>DMW1359</f>
        <v>0</v>
      </c>
      <c r="DMX1365" s="84">
        <f>DMX1359</f>
        <v>0</v>
      </c>
      <c r="DMY1365" s="84">
        <f>DMY1359</f>
        <v>1000000</v>
      </c>
      <c r="DMZ1365" s="84">
        <f>DMZ1359</f>
        <v>0</v>
      </c>
      <c r="DNA1365" s="84">
        <f>DNA1359</f>
        <v>0</v>
      </c>
      <c r="DNB1365" s="84">
        <f>DNB1359</f>
        <v>0</v>
      </c>
      <c r="DNC1365" s="84">
        <f>DNC1359</f>
        <v>0</v>
      </c>
      <c r="DND1365" s="84">
        <f>DND1359</f>
        <v>1000000</v>
      </c>
      <c r="DNJ1365" s="84" t="s">
        <v>235</v>
      </c>
      <c r="DNK1365" s="84" t="s">
        <v>236</v>
      </c>
      <c r="DNL1365" s="84">
        <f t="shared" ref="DNL1365:DNT1365" si="1194">DNL1359</f>
        <v>1000000</v>
      </c>
      <c r="DNM1365" s="84">
        <f t="shared" si="1194"/>
        <v>0</v>
      </c>
      <c r="DNN1365" s="84">
        <f t="shared" si="1194"/>
        <v>0</v>
      </c>
      <c r="DNO1365" s="84">
        <f t="shared" si="1194"/>
        <v>1000000</v>
      </c>
      <c r="DNP1365" s="84">
        <f t="shared" si="1194"/>
        <v>0</v>
      </c>
      <c r="DNQ1365" s="84">
        <f t="shared" si="1194"/>
        <v>0</v>
      </c>
      <c r="DNR1365" s="84">
        <f t="shared" si="1194"/>
        <v>0</v>
      </c>
      <c r="DNS1365" s="84">
        <f t="shared" si="1194"/>
        <v>0</v>
      </c>
      <c r="DNT1365" s="84">
        <f t="shared" si="1194"/>
        <v>1000000</v>
      </c>
      <c r="DNZ1365" s="84" t="s">
        <v>235</v>
      </c>
      <c r="DOA1365" s="84" t="s">
        <v>236</v>
      </c>
      <c r="DOB1365" s="84">
        <f t="shared" ref="DOB1365:DOJ1365" si="1195">DOB1359</f>
        <v>1000000</v>
      </c>
      <c r="DOC1365" s="84">
        <f t="shared" si="1195"/>
        <v>0</v>
      </c>
      <c r="DOD1365" s="84">
        <f t="shared" si="1195"/>
        <v>0</v>
      </c>
      <c r="DOE1365" s="84">
        <f t="shared" si="1195"/>
        <v>1000000</v>
      </c>
      <c r="DOF1365" s="84">
        <f t="shared" si="1195"/>
        <v>0</v>
      </c>
      <c r="DOG1365" s="84">
        <f t="shared" si="1195"/>
        <v>0</v>
      </c>
      <c r="DOH1365" s="84">
        <f t="shared" si="1195"/>
        <v>0</v>
      </c>
      <c r="DOI1365" s="84">
        <f t="shared" si="1195"/>
        <v>0</v>
      </c>
      <c r="DOJ1365" s="84">
        <f t="shared" si="1195"/>
        <v>1000000</v>
      </c>
      <c r="DOP1365" s="84" t="s">
        <v>235</v>
      </c>
      <c r="DOQ1365" s="84" t="s">
        <v>236</v>
      </c>
      <c r="DOR1365" s="84">
        <f t="shared" ref="DOR1365:DOZ1365" si="1196">DOR1359</f>
        <v>1000000</v>
      </c>
      <c r="DOS1365" s="84">
        <f t="shared" si="1196"/>
        <v>0</v>
      </c>
      <c r="DOT1365" s="84">
        <f t="shared" si="1196"/>
        <v>0</v>
      </c>
      <c r="DOU1365" s="84">
        <f t="shared" si="1196"/>
        <v>1000000</v>
      </c>
      <c r="DOV1365" s="84">
        <f t="shared" si="1196"/>
        <v>0</v>
      </c>
      <c r="DOW1365" s="84">
        <f t="shared" si="1196"/>
        <v>0</v>
      </c>
      <c r="DOX1365" s="84">
        <f t="shared" si="1196"/>
        <v>0</v>
      </c>
      <c r="DOY1365" s="84">
        <f t="shared" si="1196"/>
        <v>0</v>
      </c>
      <c r="DOZ1365" s="84">
        <f t="shared" si="1196"/>
        <v>1000000</v>
      </c>
      <c r="DPF1365" s="84" t="s">
        <v>235</v>
      </c>
      <c r="DPG1365" s="84" t="s">
        <v>236</v>
      </c>
      <c r="DPH1365" s="84">
        <f t="shared" ref="DPH1365:DPP1365" si="1197">DPH1359</f>
        <v>1000000</v>
      </c>
      <c r="DPI1365" s="84">
        <f t="shared" si="1197"/>
        <v>0</v>
      </c>
      <c r="DPJ1365" s="84">
        <f t="shared" si="1197"/>
        <v>0</v>
      </c>
      <c r="DPK1365" s="84">
        <f t="shared" si="1197"/>
        <v>1000000</v>
      </c>
      <c r="DPL1365" s="84">
        <f t="shared" si="1197"/>
        <v>0</v>
      </c>
      <c r="DPM1365" s="84">
        <f t="shared" si="1197"/>
        <v>0</v>
      </c>
      <c r="DPN1365" s="84">
        <f t="shared" si="1197"/>
        <v>0</v>
      </c>
      <c r="DPO1365" s="84">
        <f t="shared" si="1197"/>
        <v>0</v>
      </c>
      <c r="DPP1365" s="84">
        <f t="shared" si="1197"/>
        <v>1000000</v>
      </c>
      <c r="DPV1365" s="84" t="s">
        <v>235</v>
      </c>
      <c r="DPW1365" s="84" t="s">
        <v>236</v>
      </c>
      <c r="DPX1365" s="84">
        <f t="shared" ref="DPX1365:DQF1365" si="1198">DPX1359</f>
        <v>1000000</v>
      </c>
      <c r="DPY1365" s="84">
        <f t="shared" si="1198"/>
        <v>0</v>
      </c>
      <c r="DPZ1365" s="84">
        <f t="shared" si="1198"/>
        <v>0</v>
      </c>
      <c r="DQA1365" s="84">
        <f t="shared" si="1198"/>
        <v>1000000</v>
      </c>
      <c r="DQB1365" s="84">
        <f t="shared" si="1198"/>
        <v>0</v>
      </c>
      <c r="DQC1365" s="84">
        <f t="shared" si="1198"/>
        <v>0</v>
      </c>
      <c r="DQD1365" s="84">
        <f t="shared" si="1198"/>
        <v>0</v>
      </c>
      <c r="DQE1365" s="84">
        <f t="shared" si="1198"/>
        <v>0</v>
      </c>
      <c r="DQF1365" s="84">
        <f t="shared" si="1198"/>
        <v>1000000</v>
      </c>
      <c r="DQL1365" s="84" t="s">
        <v>235</v>
      </c>
      <c r="DQM1365" s="84" t="s">
        <v>236</v>
      </c>
      <c r="DQN1365" s="84">
        <f t="shared" ref="DQN1365:DQV1365" si="1199">DQN1359</f>
        <v>1000000</v>
      </c>
      <c r="DQO1365" s="84">
        <f t="shared" si="1199"/>
        <v>0</v>
      </c>
      <c r="DQP1365" s="84">
        <f t="shared" si="1199"/>
        <v>0</v>
      </c>
      <c r="DQQ1365" s="84">
        <f t="shared" si="1199"/>
        <v>1000000</v>
      </c>
      <c r="DQR1365" s="84">
        <f t="shared" si="1199"/>
        <v>0</v>
      </c>
      <c r="DQS1365" s="84">
        <f t="shared" si="1199"/>
        <v>0</v>
      </c>
      <c r="DQT1365" s="84">
        <f t="shared" si="1199"/>
        <v>0</v>
      </c>
      <c r="DQU1365" s="84">
        <f t="shared" si="1199"/>
        <v>0</v>
      </c>
      <c r="DQV1365" s="84">
        <f t="shared" si="1199"/>
        <v>1000000</v>
      </c>
      <c r="DRB1365" s="84" t="s">
        <v>235</v>
      </c>
      <c r="DRC1365" s="84" t="s">
        <v>236</v>
      </c>
      <c r="DRD1365" s="84">
        <f t="shared" ref="DRD1365:DRL1365" si="1200">DRD1359</f>
        <v>1000000</v>
      </c>
      <c r="DRE1365" s="84">
        <f t="shared" si="1200"/>
        <v>0</v>
      </c>
      <c r="DRF1365" s="84">
        <f t="shared" si="1200"/>
        <v>0</v>
      </c>
      <c r="DRG1365" s="84">
        <f t="shared" si="1200"/>
        <v>1000000</v>
      </c>
      <c r="DRH1365" s="84">
        <f t="shared" si="1200"/>
        <v>0</v>
      </c>
      <c r="DRI1365" s="84">
        <f t="shared" si="1200"/>
        <v>0</v>
      </c>
      <c r="DRJ1365" s="84">
        <f t="shared" si="1200"/>
        <v>0</v>
      </c>
      <c r="DRK1365" s="84">
        <f t="shared" si="1200"/>
        <v>0</v>
      </c>
      <c r="DRL1365" s="84">
        <f t="shared" si="1200"/>
        <v>1000000</v>
      </c>
      <c r="DRR1365" s="84" t="s">
        <v>235</v>
      </c>
      <c r="DRS1365" s="84" t="s">
        <v>236</v>
      </c>
      <c r="DRT1365" s="84">
        <f t="shared" ref="DRT1365:DSB1365" si="1201">DRT1359</f>
        <v>1000000</v>
      </c>
      <c r="DRU1365" s="84">
        <f t="shared" si="1201"/>
        <v>0</v>
      </c>
      <c r="DRV1365" s="84">
        <f t="shared" si="1201"/>
        <v>0</v>
      </c>
      <c r="DRW1365" s="84">
        <f t="shared" si="1201"/>
        <v>1000000</v>
      </c>
      <c r="DRX1365" s="84">
        <f t="shared" si="1201"/>
        <v>0</v>
      </c>
      <c r="DRY1365" s="84">
        <f t="shared" si="1201"/>
        <v>0</v>
      </c>
      <c r="DRZ1365" s="84">
        <f t="shared" si="1201"/>
        <v>0</v>
      </c>
      <c r="DSA1365" s="84">
        <f t="shared" si="1201"/>
        <v>0</v>
      </c>
      <c r="DSB1365" s="84">
        <f t="shared" si="1201"/>
        <v>1000000</v>
      </c>
      <c r="DSH1365" s="84" t="s">
        <v>235</v>
      </c>
      <c r="DSI1365" s="84" t="s">
        <v>236</v>
      </c>
      <c r="DSJ1365" s="84">
        <f t="shared" ref="DSJ1365:DSR1365" si="1202">DSJ1359</f>
        <v>1000000</v>
      </c>
      <c r="DSK1365" s="84">
        <f t="shared" si="1202"/>
        <v>0</v>
      </c>
      <c r="DSL1365" s="84">
        <f t="shared" si="1202"/>
        <v>0</v>
      </c>
      <c r="DSM1365" s="84">
        <f t="shared" si="1202"/>
        <v>1000000</v>
      </c>
      <c r="DSN1365" s="84">
        <f t="shared" si="1202"/>
        <v>0</v>
      </c>
      <c r="DSO1365" s="84">
        <f t="shared" si="1202"/>
        <v>0</v>
      </c>
      <c r="DSP1365" s="84">
        <f t="shared" si="1202"/>
        <v>0</v>
      </c>
      <c r="DSQ1365" s="84">
        <f t="shared" si="1202"/>
        <v>0</v>
      </c>
      <c r="DSR1365" s="84">
        <f t="shared" si="1202"/>
        <v>1000000</v>
      </c>
      <c r="DSX1365" s="84" t="s">
        <v>235</v>
      </c>
      <c r="DSY1365" s="84" t="s">
        <v>236</v>
      </c>
      <c r="DSZ1365" s="84">
        <f t="shared" ref="DSZ1365:DTH1365" si="1203">DSZ1359</f>
        <v>1000000</v>
      </c>
      <c r="DTA1365" s="84">
        <f t="shared" si="1203"/>
        <v>0</v>
      </c>
      <c r="DTB1365" s="84">
        <f t="shared" si="1203"/>
        <v>0</v>
      </c>
      <c r="DTC1365" s="84">
        <f t="shared" si="1203"/>
        <v>1000000</v>
      </c>
      <c r="DTD1365" s="84">
        <f t="shared" si="1203"/>
        <v>0</v>
      </c>
      <c r="DTE1365" s="84">
        <f t="shared" si="1203"/>
        <v>0</v>
      </c>
      <c r="DTF1365" s="84">
        <f t="shared" si="1203"/>
        <v>0</v>
      </c>
      <c r="DTG1365" s="84">
        <f t="shared" si="1203"/>
        <v>0</v>
      </c>
      <c r="DTH1365" s="84">
        <f t="shared" si="1203"/>
        <v>1000000</v>
      </c>
      <c r="DTN1365" s="84" t="s">
        <v>235</v>
      </c>
      <c r="DTO1365" s="84" t="s">
        <v>236</v>
      </c>
      <c r="DTP1365" s="84">
        <f t="shared" ref="DTP1365:DTX1365" si="1204">DTP1359</f>
        <v>1000000</v>
      </c>
      <c r="DTQ1365" s="84">
        <f t="shared" si="1204"/>
        <v>0</v>
      </c>
      <c r="DTR1365" s="84">
        <f t="shared" si="1204"/>
        <v>0</v>
      </c>
      <c r="DTS1365" s="84">
        <f t="shared" si="1204"/>
        <v>1000000</v>
      </c>
      <c r="DTT1365" s="84">
        <f t="shared" si="1204"/>
        <v>0</v>
      </c>
      <c r="DTU1365" s="84">
        <f t="shared" si="1204"/>
        <v>0</v>
      </c>
      <c r="DTV1365" s="84">
        <f t="shared" si="1204"/>
        <v>0</v>
      </c>
      <c r="DTW1365" s="84">
        <f t="shared" si="1204"/>
        <v>0</v>
      </c>
      <c r="DTX1365" s="84">
        <f t="shared" si="1204"/>
        <v>1000000</v>
      </c>
      <c r="DUD1365" s="84" t="s">
        <v>235</v>
      </c>
      <c r="DUE1365" s="84" t="s">
        <v>236</v>
      </c>
      <c r="DUF1365" s="84">
        <f t="shared" ref="DUF1365:DUN1365" si="1205">DUF1359</f>
        <v>1000000</v>
      </c>
      <c r="DUG1365" s="84">
        <f t="shared" si="1205"/>
        <v>0</v>
      </c>
      <c r="DUH1365" s="84">
        <f t="shared" si="1205"/>
        <v>0</v>
      </c>
      <c r="DUI1365" s="84">
        <f t="shared" si="1205"/>
        <v>1000000</v>
      </c>
      <c r="DUJ1365" s="84">
        <f t="shared" si="1205"/>
        <v>0</v>
      </c>
      <c r="DUK1365" s="84">
        <f t="shared" si="1205"/>
        <v>0</v>
      </c>
      <c r="DUL1365" s="84">
        <f t="shared" si="1205"/>
        <v>0</v>
      </c>
      <c r="DUM1365" s="84">
        <f t="shared" si="1205"/>
        <v>0</v>
      </c>
      <c r="DUN1365" s="84">
        <f t="shared" si="1205"/>
        <v>1000000</v>
      </c>
      <c r="DUT1365" s="84" t="s">
        <v>235</v>
      </c>
      <c r="DUU1365" s="84" t="s">
        <v>236</v>
      </c>
      <c r="DUV1365" s="84">
        <f t="shared" ref="DUV1365:DVD1365" si="1206">DUV1359</f>
        <v>1000000</v>
      </c>
      <c r="DUW1365" s="84">
        <f t="shared" si="1206"/>
        <v>0</v>
      </c>
      <c r="DUX1365" s="84">
        <f t="shared" si="1206"/>
        <v>0</v>
      </c>
      <c r="DUY1365" s="84">
        <f t="shared" si="1206"/>
        <v>1000000</v>
      </c>
      <c r="DUZ1365" s="84">
        <f t="shared" si="1206"/>
        <v>0</v>
      </c>
      <c r="DVA1365" s="84">
        <f t="shared" si="1206"/>
        <v>0</v>
      </c>
      <c r="DVB1365" s="84">
        <f t="shared" si="1206"/>
        <v>0</v>
      </c>
      <c r="DVC1365" s="84">
        <f t="shared" si="1206"/>
        <v>0</v>
      </c>
      <c r="DVD1365" s="84">
        <f t="shared" si="1206"/>
        <v>1000000</v>
      </c>
      <c r="DVJ1365" s="84" t="s">
        <v>235</v>
      </c>
      <c r="DVK1365" s="84" t="s">
        <v>236</v>
      </c>
      <c r="DVL1365" s="84">
        <f t="shared" ref="DVL1365:DVT1365" si="1207">DVL1359</f>
        <v>1000000</v>
      </c>
      <c r="DVM1365" s="84">
        <f t="shared" si="1207"/>
        <v>0</v>
      </c>
      <c r="DVN1365" s="84">
        <f t="shared" si="1207"/>
        <v>0</v>
      </c>
      <c r="DVO1365" s="84">
        <f t="shared" si="1207"/>
        <v>1000000</v>
      </c>
      <c r="DVP1365" s="84">
        <f t="shared" si="1207"/>
        <v>0</v>
      </c>
      <c r="DVQ1365" s="84">
        <f t="shared" si="1207"/>
        <v>0</v>
      </c>
      <c r="DVR1365" s="84">
        <f t="shared" si="1207"/>
        <v>0</v>
      </c>
      <c r="DVS1365" s="84">
        <f t="shared" si="1207"/>
        <v>0</v>
      </c>
      <c r="DVT1365" s="84">
        <f t="shared" si="1207"/>
        <v>1000000</v>
      </c>
      <c r="DVZ1365" s="84" t="s">
        <v>235</v>
      </c>
      <c r="DWA1365" s="84" t="s">
        <v>236</v>
      </c>
      <c r="DWB1365" s="84">
        <f t="shared" ref="DWB1365:DWJ1365" si="1208">DWB1359</f>
        <v>1000000</v>
      </c>
      <c r="DWC1365" s="84">
        <f t="shared" si="1208"/>
        <v>0</v>
      </c>
      <c r="DWD1365" s="84">
        <f t="shared" si="1208"/>
        <v>0</v>
      </c>
      <c r="DWE1365" s="84">
        <f t="shared" si="1208"/>
        <v>1000000</v>
      </c>
      <c r="DWF1365" s="84">
        <f t="shared" si="1208"/>
        <v>0</v>
      </c>
      <c r="DWG1365" s="84">
        <f t="shared" si="1208"/>
        <v>0</v>
      </c>
      <c r="DWH1365" s="84">
        <f t="shared" si="1208"/>
        <v>0</v>
      </c>
      <c r="DWI1365" s="84">
        <f t="shared" si="1208"/>
        <v>0</v>
      </c>
      <c r="DWJ1365" s="84">
        <f t="shared" si="1208"/>
        <v>1000000</v>
      </c>
      <c r="DWP1365" s="84" t="s">
        <v>235</v>
      </c>
      <c r="DWQ1365" s="84" t="s">
        <v>236</v>
      </c>
      <c r="DWR1365" s="84">
        <f t="shared" ref="DWR1365:DWZ1365" si="1209">DWR1359</f>
        <v>1000000</v>
      </c>
      <c r="DWS1365" s="84">
        <f t="shared" si="1209"/>
        <v>0</v>
      </c>
      <c r="DWT1365" s="84">
        <f t="shared" si="1209"/>
        <v>0</v>
      </c>
      <c r="DWU1365" s="84">
        <f t="shared" si="1209"/>
        <v>1000000</v>
      </c>
      <c r="DWV1365" s="84">
        <f t="shared" si="1209"/>
        <v>0</v>
      </c>
      <c r="DWW1365" s="84">
        <f t="shared" si="1209"/>
        <v>0</v>
      </c>
      <c r="DWX1365" s="84">
        <f t="shared" si="1209"/>
        <v>0</v>
      </c>
      <c r="DWY1365" s="84">
        <f t="shared" si="1209"/>
        <v>0</v>
      </c>
      <c r="DWZ1365" s="84">
        <f t="shared" si="1209"/>
        <v>1000000</v>
      </c>
      <c r="DXF1365" s="84" t="s">
        <v>235</v>
      </c>
      <c r="DXG1365" s="84" t="s">
        <v>236</v>
      </c>
      <c r="DXH1365" s="84">
        <f t="shared" ref="DXH1365:DXP1365" si="1210">DXH1359</f>
        <v>1000000</v>
      </c>
      <c r="DXI1365" s="84">
        <f t="shared" si="1210"/>
        <v>0</v>
      </c>
      <c r="DXJ1365" s="84">
        <f t="shared" si="1210"/>
        <v>0</v>
      </c>
      <c r="DXK1365" s="84">
        <f t="shared" si="1210"/>
        <v>1000000</v>
      </c>
      <c r="DXL1365" s="84">
        <f t="shared" si="1210"/>
        <v>0</v>
      </c>
      <c r="DXM1365" s="84">
        <f t="shared" si="1210"/>
        <v>0</v>
      </c>
      <c r="DXN1365" s="84">
        <f t="shared" si="1210"/>
        <v>0</v>
      </c>
      <c r="DXO1365" s="84">
        <f t="shared" si="1210"/>
        <v>0</v>
      </c>
      <c r="DXP1365" s="84">
        <f t="shared" si="1210"/>
        <v>1000000</v>
      </c>
      <c r="DXV1365" s="84" t="s">
        <v>235</v>
      </c>
      <c r="DXW1365" s="84" t="s">
        <v>236</v>
      </c>
      <c r="DXX1365" s="84">
        <f t="shared" ref="DXX1365:DYF1365" si="1211">DXX1359</f>
        <v>1000000</v>
      </c>
      <c r="DXY1365" s="84">
        <f t="shared" si="1211"/>
        <v>0</v>
      </c>
      <c r="DXZ1365" s="84">
        <f t="shared" si="1211"/>
        <v>0</v>
      </c>
      <c r="DYA1365" s="84">
        <f t="shared" si="1211"/>
        <v>1000000</v>
      </c>
      <c r="DYB1365" s="84">
        <f t="shared" si="1211"/>
        <v>0</v>
      </c>
      <c r="DYC1365" s="84">
        <f t="shared" si="1211"/>
        <v>0</v>
      </c>
      <c r="DYD1365" s="84">
        <f t="shared" si="1211"/>
        <v>0</v>
      </c>
      <c r="DYE1365" s="84">
        <f t="shared" si="1211"/>
        <v>0</v>
      </c>
      <c r="DYF1365" s="84">
        <f t="shared" si="1211"/>
        <v>1000000</v>
      </c>
      <c r="DYL1365" s="84" t="s">
        <v>235</v>
      </c>
      <c r="DYM1365" s="84" t="s">
        <v>236</v>
      </c>
      <c r="DYN1365" s="84">
        <f t="shared" ref="DYN1365:DYV1365" si="1212">DYN1359</f>
        <v>1000000</v>
      </c>
      <c r="DYO1365" s="84">
        <f t="shared" si="1212"/>
        <v>0</v>
      </c>
      <c r="DYP1365" s="84">
        <f t="shared" si="1212"/>
        <v>0</v>
      </c>
      <c r="DYQ1365" s="84">
        <f t="shared" si="1212"/>
        <v>1000000</v>
      </c>
      <c r="DYR1365" s="84">
        <f t="shared" si="1212"/>
        <v>0</v>
      </c>
      <c r="DYS1365" s="84">
        <f t="shared" si="1212"/>
        <v>0</v>
      </c>
      <c r="DYT1365" s="84">
        <f t="shared" si="1212"/>
        <v>0</v>
      </c>
      <c r="DYU1365" s="84">
        <f t="shared" si="1212"/>
        <v>0</v>
      </c>
      <c r="DYV1365" s="84">
        <f t="shared" si="1212"/>
        <v>1000000</v>
      </c>
      <c r="DZB1365" s="84" t="s">
        <v>235</v>
      </c>
      <c r="DZC1365" s="84" t="s">
        <v>236</v>
      </c>
      <c r="DZD1365" s="84">
        <f t="shared" ref="DZD1365:DZL1365" si="1213">DZD1359</f>
        <v>1000000</v>
      </c>
      <c r="DZE1365" s="84">
        <f t="shared" si="1213"/>
        <v>0</v>
      </c>
      <c r="DZF1365" s="84">
        <f t="shared" si="1213"/>
        <v>0</v>
      </c>
      <c r="DZG1365" s="84">
        <f t="shared" si="1213"/>
        <v>1000000</v>
      </c>
      <c r="DZH1365" s="84">
        <f t="shared" si="1213"/>
        <v>0</v>
      </c>
      <c r="DZI1365" s="84">
        <f t="shared" si="1213"/>
        <v>0</v>
      </c>
      <c r="DZJ1365" s="84">
        <f t="shared" si="1213"/>
        <v>0</v>
      </c>
      <c r="DZK1365" s="84">
        <f t="shared" si="1213"/>
        <v>0</v>
      </c>
      <c r="DZL1365" s="84">
        <f t="shared" si="1213"/>
        <v>1000000</v>
      </c>
      <c r="DZR1365" s="84" t="s">
        <v>235</v>
      </c>
      <c r="DZS1365" s="84" t="s">
        <v>236</v>
      </c>
      <c r="DZT1365" s="84">
        <f t="shared" ref="DZT1365:EAB1365" si="1214">DZT1359</f>
        <v>1000000</v>
      </c>
      <c r="DZU1365" s="84">
        <f t="shared" si="1214"/>
        <v>0</v>
      </c>
      <c r="DZV1365" s="84">
        <f t="shared" si="1214"/>
        <v>0</v>
      </c>
      <c r="DZW1365" s="84">
        <f t="shared" si="1214"/>
        <v>1000000</v>
      </c>
      <c r="DZX1365" s="84">
        <f t="shared" si="1214"/>
        <v>0</v>
      </c>
      <c r="DZY1365" s="84">
        <f t="shared" si="1214"/>
        <v>0</v>
      </c>
      <c r="DZZ1365" s="84">
        <f t="shared" si="1214"/>
        <v>0</v>
      </c>
      <c r="EAA1365" s="84">
        <f t="shared" si="1214"/>
        <v>0</v>
      </c>
      <c r="EAB1365" s="84">
        <f t="shared" si="1214"/>
        <v>1000000</v>
      </c>
      <c r="EAH1365" s="84" t="s">
        <v>235</v>
      </c>
      <c r="EAI1365" s="84" t="s">
        <v>236</v>
      </c>
      <c r="EAJ1365" s="84">
        <f t="shared" ref="EAJ1365:EAR1365" si="1215">EAJ1359</f>
        <v>1000000</v>
      </c>
      <c r="EAK1365" s="84">
        <f t="shared" si="1215"/>
        <v>0</v>
      </c>
      <c r="EAL1365" s="84">
        <f t="shared" si="1215"/>
        <v>0</v>
      </c>
      <c r="EAM1365" s="84">
        <f t="shared" si="1215"/>
        <v>1000000</v>
      </c>
      <c r="EAN1365" s="84">
        <f t="shared" si="1215"/>
        <v>0</v>
      </c>
      <c r="EAO1365" s="84">
        <f t="shared" si="1215"/>
        <v>0</v>
      </c>
      <c r="EAP1365" s="84">
        <f t="shared" si="1215"/>
        <v>0</v>
      </c>
      <c r="EAQ1365" s="84">
        <f t="shared" si="1215"/>
        <v>0</v>
      </c>
      <c r="EAR1365" s="84">
        <f t="shared" si="1215"/>
        <v>1000000</v>
      </c>
      <c r="EAX1365" s="84" t="s">
        <v>235</v>
      </c>
      <c r="EAY1365" s="84" t="s">
        <v>236</v>
      </c>
      <c r="EAZ1365" s="84">
        <f t="shared" ref="EAZ1365:EBH1365" si="1216">EAZ1359</f>
        <v>1000000</v>
      </c>
      <c r="EBA1365" s="84">
        <f t="shared" si="1216"/>
        <v>0</v>
      </c>
      <c r="EBB1365" s="84">
        <f t="shared" si="1216"/>
        <v>0</v>
      </c>
      <c r="EBC1365" s="84">
        <f t="shared" si="1216"/>
        <v>1000000</v>
      </c>
      <c r="EBD1365" s="84">
        <f t="shared" si="1216"/>
        <v>0</v>
      </c>
      <c r="EBE1365" s="84">
        <f t="shared" si="1216"/>
        <v>0</v>
      </c>
      <c r="EBF1365" s="84">
        <f t="shared" si="1216"/>
        <v>0</v>
      </c>
      <c r="EBG1365" s="84">
        <f t="shared" si="1216"/>
        <v>0</v>
      </c>
      <c r="EBH1365" s="84">
        <f t="shared" si="1216"/>
        <v>1000000</v>
      </c>
      <c r="EBN1365" s="84" t="s">
        <v>235</v>
      </c>
      <c r="EBO1365" s="84" t="s">
        <v>236</v>
      </c>
      <c r="EBP1365" s="84">
        <f t="shared" ref="EBP1365:EBX1365" si="1217">EBP1359</f>
        <v>1000000</v>
      </c>
      <c r="EBQ1365" s="84">
        <f t="shared" si="1217"/>
        <v>0</v>
      </c>
      <c r="EBR1365" s="84">
        <f t="shared" si="1217"/>
        <v>0</v>
      </c>
      <c r="EBS1365" s="84">
        <f t="shared" si="1217"/>
        <v>1000000</v>
      </c>
      <c r="EBT1365" s="84">
        <f t="shared" si="1217"/>
        <v>0</v>
      </c>
      <c r="EBU1365" s="84">
        <f t="shared" si="1217"/>
        <v>0</v>
      </c>
      <c r="EBV1365" s="84">
        <f t="shared" si="1217"/>
        <v>0</v>
      </c>
      <c r="EBW1365" s="84">
        <f t="shared" si="1217"/>
        <v>0</v>
      </c>
      <c r="EBX1365" s="84">
        <f t="shared" si="1217"/>
        <v>1000000</v>
      </c>
      <c r="ECD1365" s="84" t="s">
        <v>235</v>
      </c>
      <c r="ECE1365" s="84" t="s">
        <v>236</v>
      </c>
      <c r="ECF1365" s="84">
        <f t="shared" ref="ECF1365:ECN1365" si="1218">ECF1359</f>
        <v>1000000</v>
      </c>
      <c r="ECG1365" s="84">
        <f t="shared" si="1218"/>
        <v>0</v>
      </c>
      <c r="ECH1365" s="84">
        <f t="shared" si="1218"/>
        <v>0</v>
      </c>
      <c r="ECI1365" s="84">
        <f t="shared" si="1218"/>
        <v>1000000</v>
      </c>
      <c r="ECJ1365" s="84">
        <f t="shared" si="1218"/>
        <v>0</v>
      </c>
      <c r="ECK1365" s="84">
        <f t="shared" si="1218"/>
        <v>0</v>
      </c>
      <c r="ECL1365" s="84">
        <f t="shared" si="1218"/>
        <v>0</v>
      </c>
      <c r="ECM1365" s="84">
        <f t="shared" si="1218"/>
        <v>0</v>
      </c>
      <c r="ECN1365" s="84">
        <f t="shared" si="1218"/>
        <v>1000000</v>
      </c>
      <c r="ECT1365" s="84" t="s">
        <v>235</v>
      </c>
      <c r="ECU1365" s="84" t="s">
        <v>236</v>
      </c>
      <c r="ECV1365" s="84">
        <f t="shared" ref="ECV1365:EDD1365" si="1219">ECV1359</f>
        <v>1000000</v>
      </c>
      <c r="ECW1365" s="84">
        <f t="shared" si="1219"/>
        <v>0</v>
      </c>
      <c r="ECX1365" s="84">
        <f t="shared" si="1219"/>
        <v>0</v>
      </c>
      <c r="ECY1365" s="84">
        <f t="shared" si="1219"/>
        <v>1000000</v>
      </c>
      <c r="ECZ1365" s="84">
        <f t="shared" si="1219"/>
        <v>0</v>
      </c>
      <c r="EDA1365" s="84">
        <f t="shared" si="1219"/>
        <v>0</v>
      </c>
      <c r="EDB1365" s="84">
        <f t="shared" si="1219"/>
        <v>0</v>
      </c>
      <c r="EDC1365" s="84">
        <f t="shared" si="1219"/>
        <v>0</v>
      </c>
      <c r="EDD1365" s="84">
        <f t="shared" si="1219"/>
        <v>1000000</v>
      </c>
      <c r="EDJ1365" s="84" t="s">
        <v>235</v>
      </c>
      <c r="EDK1365" s="84" t="s">
        <v>236</v>
      </c>
      <c r="EDL1365" s="84">
        <f t="shared" ref="EDL1365:EDT1365" si="1220">EDL1359</f>
        <v>1000000</v>
      </c>
      <c r="EDM1365" s="84">
        <f t="shared" si="1220"/>
        <v>0</v>
      </c>
      <c r="EDN1365" s="84">
        <f t="shared" si="1220"/>
        <v>0</v>
      </c>
      <c r="EDO1365" s="84">
        <f t="shared" si="1220"/>
        <v>1000000</v>
      </c>
      <c r="EDP1365" s="84">
        <f t="shared" si="1220"/>
        <v>0</v>
      </c>
      <c r="EDQ1365" s="84">
        <f t="shared" si="1220"/>
        <v>0</v>
      </c>
      <c r="EDR1365" s="84">
        <f t="shared" si="1220"/>
        <v>0</v>
      </c>
      <c r="EDS1365" s="84">
        <f t="shared" si="1220"/>
        <v>0</v>
      </c>
      <c r="EDT1365" s="84">
        <f t="shared" si="1220"/>
        <v>1000000</v>
      </c>
      <c r="EDZ1365" s="84" t="s">
        <v>235</v>
      </c>
      <c r="EEA1365" s="84" t="s">
        <v>236</v>
      </c>
      <c r="EEB1365" s="84">
        <f t="shared" ref="EEB1365:EEJ1365" si="1221">EEB1359</f>
        <v>1000000</v>
      </c>
      <c r="EEC1365" s="84">
        <f t="shared" si="1221"/>
        <v>0</v>
      </c>
      <c r="EED1365" s="84">
        <f t="shared" si="1221"/>
        <v>0</v>
      </c>
      <c r="EEE1365" s="84">
        <f t="shared" si="1221"/>
        <v>1000000</v>
      </c>
      <c r="EEF1365" s="84">
        <f t="shared" si="1221"/>
        <v>0</v>
      </c>
      <c r="EEG1365" s="84">
        <f t="shared" si="1221"/>
        <v>0</v>
      </c>
      <c r="EEH1365" s="84">
        <f t="shared" si="1221"/>
        <v>0</v>
      </c>
      <c r="EEI1365" s="84">
        <f t="shared" si="1221"/>
        <v>0</v>
      </c>
      <c r="EEJ1365" s="84">
        <f t="shared" si="1221"/>
        <v>1000000</v>
      </c>
      <c r="EEP1365" s="84" t="s">
        <v>235</v>
      </c>
      <c r="EEQ1365" s="84" t="s">
        <v>236</v>
      </c>
      <c r="EER1365" s="84">
        <f t="shared" ref="EER1365:EEZ1365" si="1222">EER1359</f>
        <v>1000000</v>
      </c>
      <c r="EES1365" s="84">
        <f t="shared" si="1222"/>
        <v>0</v>
      </c>
      <c r="EET1365" s="84">
        <f t="shared" si="1222"/>
        <v>0</v>
      </c>
      <c r="EEU1365" s="84">
        <f t="shared" si="1222"/>
        <v>1000000</v>
      </c>
      <c r="EEV1365" s="84">
        <f t="shared" si="1222"/>
        <v>0</v>
      </c>
      <c r="EEW1365" s="84">
        <f t="shared" si="1222"/>
        <v>0</v>
      </c>
      <c r="EEX1365" s="84">
        <f t="shared" si="1222"/>
        <v>0</v>
      </c>
      <c r="EEY1365" s="84">
        <f t="shared" si="1222"/>
        <v>0</v>
      </c>
      <c r="EEZ1365" s="84">
        <f t="shared" si="1222"/>
        <v>1000000</v>
      </c>
      <c r="EFF1365" s="84" t="s">
        <v>235</v>
      </c>
      <c r="EFG1365" s="84" t="s">
        <v>236</v>
      </c>
      <c r="EFH1365" s="84">
        <f t="shared" ref="EFH1365:EFP1365" si="1223">EFH1359</f>
        <v>1000000</v>
      </c>
      <c r="EFI1365" s="84">
        <f t="shared" si="1223"/>
        <v>0</v>
      </c>
      <c r="EFJ1365" s="84">
        <f t="shared" si="1223"/>
        <v>0</v>
      </c>
      <c r="EFK1365" s="84">
        <f t="shared" si="1223"/>
        <v>1000000</v>
      </c>
      <c r="EFL1365" s="84">
        <f t="shared" si="1223"/>
        <v>0</v>
      </c>
      <c r="EFM1365" s="84">
        <f t="shared" si="1223"/>
        <v>0</v>
      </c>
      <c r="EFN1365" s="84">
        <f t="shared" si="1223"/>
        <v>0</v>
      </c>
      <c r="EFO1365" s="84">
        <f t="shared" si="1223"/>
        <v>0</v>
      </c>
      <c r="EFP1365" s="84">
        <f t="shared" si="1223"/>
        <v>1000000</v>
      </c>
      <c r="EFV1365" s="84" t="s">
        <v>235</v>
      </c>
      <c r="EFW1365" s="84" t="s">
        <v>236</v>
      </c>
      <c r="EFX1365" s="84">
        <f t="shared" ref="EFX1365:EGF1365" si="1224">EFX1359</f>
        <v>1000000</v>
      </c>
      <c r="EFY1365" s="84">
        <f t="shared" si="1224"/>
        <v>0</v>
      </c>
      <c r="EFZ1365" s="84">
        <f t="shared" si="1224"/>
        <v>0</v>
      </c>
      <c r="EGA1365" s="84">
        <f t="shared" si="1224"/>
        <v>1000000</v>
      </c>
      <c r="EGB1365" s="84">
        <f t="shared" si="1224"/>
        <v>0</v>
      </c>
      <c r="EGC1365" s="84">
        <f t="shared" si="1224"/>
        <v>0</v>
      </c>
      <c r="EGD1365" s="84">
        <f t="shared" si="1224"/>
        <v>0</v>
      </c>
      <c r="EGE1365" s="84">
        <f t="shared" si="1224"/>
        <v>0</v>
      </c>
      <c r="EGF1365" s="84">
        <f t="shared" si="1224"/>
        <v>1000000</v>
      </c>
      <c r="EGL1365" s="84" t="s">
        <v>235</v>
      </c>
      <c r="EGM1365" s="84" t="s">
        <v>236</v>
      </c>
      <c r="EGN1365" s="84">
        <f t="shared" ref="EGN1365:EGV1365" si="1225">EGN1359</f>
        <v>1000000</v>
      </c>
      <c r="EGO1365" s="84">
        <f t="shared" si="1225"/>
        <v>0</v>
      </c>
      <c r="EGP1365" s="84">
        <f t="shared" si="1225"/>
        <v>0</v>
      </c>
      <c r="EGQ1365" s="84">
        <f t="shared" si="1225"/>
        <v>1000000</v>
      </c>
      <c r="EGR1365" s="84">
        <f t="shared" si="1225"/>
        <v>0</v>
      </c>
      <c r="EGS1365" s="84">
        <f t="shared" si="1225"/>
        <v>0</v>
      </c>
      <c r="EGT1365" s="84">
        <f t="shared" si="1225"/>
        <v>0</v>
      </c>
      <c r="EGU1365" s="84">
        <f t="shared" si="1225"/>
        <v>0</v>
      </c>
      <c r="EGV1365" s="84">
        <f t="shared" si="1225"/>
        <v>1000000</v>
      </c>
      <c r="EHB1365" s="84" t="s">
        <v>235</v>
      </c>
      <c r="EHC1365" s="84" t="s">
        <v>236</v>
      </c>
      <c r="EHD1365" s="84">
        <f t="shared" ref="EHD1365:EHL1365" si="1226">EHD1359</f>
        <v>1000000</v>
      </c>
      <c r="EHE1365" s="84">
        <f t="shared" si="1226"/>
        <v>0</v>
      </c>
      <c r="EHF1365" s="84">
        <f t="shared" si="1226"/>
        <v>0</v>
      </c>
      <c r="EHG1365" s="84">
        <f t="shared" si="1226"/>
        <v>1000000</v>
      </c>
      <c r="EHH1365" s="84">
        <f t="shared" si="1226"/>
        <v>0</v>
      </c>
      <c r="EHI1365" s="84">
        <f t="shared" si="1226"/>
        <v>0</v>
      </c>
      <c r="EHJ1365" s="84">
        <f t="shared" si="1226"/>
        <v>0</v>
      </c>
      <c r="EHK1365" s="84">
        <f t="shared" si="1226"/>
        <v>0</v>
      </c>
      <c r="EHL1365" s="84">
        <f t="shared" si="1226"/>
        <v>1000000</v>
      </c>
      <c r="EHR1365" s="84" t="s">
        <v>235</v>
      </c>
      <c r="EHS1365" s="84" t="s">
        <v>236</v>
      </c>
      <c r="EHT1365" s="84">
        <f t="shared" ref="EHT1365:EIB1365" si="1227">EHT1359</f>
        <v>1000000</v>
      </c>
      <c r="EHU1365" s="84">
        <f t="shared" si="1227"/>
        <v>0</v>
      </c>
      <c r="EHV1365" s="84">
        <f t="shared" si="1227"/>
        <v>0</v>
      </c>
      <c r="EHW1365" s="84">
        <f t="shared" si="1227"/>
        <v>1000000</v>
      </c>
      <c r="EHX1365" s="84">
        <f t="shared" si="1227"/>
        <v>0</v>
      </c>
      <c r="EHY1365" s="84">
        <f t="shared" si="1227"/>
        <v>0</v>
      </c>
      <c r="EHZ1365" s="84">
        <f t="shared" si="1227"/>
        <v>0</v>
      </c>
      <c r="EIA1365" s="84">
        <f t="shared" si="1227"/>
        <v>0</v>
      </c>
      <c r="EIB1365" s="84">
        <f t="shared" si="1227"/>
        <v>1000000</v>
      </c>
      <c r="EIH1365" s="84" t="s">
        <v>235</v>
      </c>
      <c r="EII1365" s="84" t="s">
        <v>236</v>
      </c>
      <c r="EIJ1365" s="84">
        <f t="shared" ref="EIJ1365:EIR1365" si="1228">EIJ1359</f>
        <v>1000000</v>
      </c>
      <c r="EIK1365" s="84">
        <f t="shared" si="1228"/>
        <v>0</v>
      </c>
      <c r="EIL1365" s="84">
        <f t="shared" si="1228"/>
        <v>0</v>
      </c>
      <c r="EIM1365" s="84">
        <f t="shared" si="1228"/>
        <v>1000000</v>
      </c>
      <c r="EIN1365" s="84">
        <f t="shared" si="1228"/>
        <v>0</v>
      </c>
      <c r="EIO1365" s="84">
        <f t="shared" si="1228"/>
        <v>0</v>
      </c>
      <c r="EIP1365" s="84">
        <f t="shared" si="1228"/>
        <v>0</v>
      </c>
      <c r="EIQ1365" s="84">
        <f t="shared" si="1228"/>
        <v>0</v>
      </c>
      <c r="EIR1365" s="84">
        <f t="shared" si="1228"/>
        <v>1000000</v>
      </c>
      <c r="EIX1365" s="84" t="s">
        <v>235</v>
      </c>
      <c r="EIY1365" s="84" t="s">
        <v>236</v>
      </c>
      <c r="EIZ1365" s="84">
        <f t="shared" ref="EIZ1365:EJH1365" si="1229">EIZ1359</f>
        <v>1000000</v>
      </c>
      <c r="EJA1365" s="84">
        <f t="shared" si="1229"/>
        <v>0</v>
      </c>
      <c r="EJB1365" s="84">
        <f t="shared" si="1229"/>
        <v>0</v>
      </c>
      <c r="EJC1365" s="84">
        <f t="shared" si="1229"/>
        <v>1000000</v>
      </c>
      <c r="EJD1365" s="84">
        <f t="shared" si="1229"/>
        <v>0</v>
      </c>
      <c r="EJE1365" s="84">
        <f t="shared" si="1229"/>
        <v>0</v>
      </c>
      <c r="EJF1365" s="84">
        <f t="shared" si="1229"/>
        <v>0</v>
      </c>
      <c r="EJG1365" s="84">
        <f t="shared" si="1229"/>
        <v>0</v>
      </c>
      <c r="EJH1365" s="84">
        <f t="shared" si="1229"/>
        <v>1000000</v>
      </c>
      <c r="EJN1365" s="84" t="s">
        <v>235</v>
      </c>
      <c r="EJO1365" s="84" t="s">
        <v>236</v>
      </c>
      <c r="EJP1365" s="84">
        <f t="shared" ref="EJP1365:EJX1365" si="1230">EJP1359</f>
        <v>1000000</v>
      </c>
      <c r="EJQ1365" s="84">
        <f t="shared" si="1230"/>
        <v>0</v>
      </c>
      <c r="EJR1365" s="84">
        <f t="shared" si="1230"/>
        <v>0</v>
      </c>
      <c r="EJS1365" s="84">
        <f t="shared" si="1230"/>
        <v>1000000</v>
      </c>
      <c r="EJT1365" s="84">
        <f t="shared" si="1230"/>
        <v>0</v>
      </c>
      <c r="EJU1365" s="84">
        <f t="shared" si="1230"/>
        <v>0</v>
      </c>
      <c r="EJV1365" s="84">
        <f t="shared" si="1230"/>
        <v>0</v>
      </c>
      <c r="EJW1365" s="84">
        <f t="shared" si="1230"/>
        <v>0</v>
      </c>
      <c r="EJX1365" s="84">
        <f t="shared" si="1230"/>
        <v>1000000</v>
      </c>
      <c r="EKD1365" s="84" t="s">
        <v>235</v>
      </c>
      <c r="EKE1365" s="84" t="s">
        <v>236</v>
      </c>
      <c r="EKF1365" s="84">
        <f t="shared" ref="EKF1365:EKN1365" si="1231">EKF1359</f>
        <v>1000000</v>
      </c>
      <c r="EKG1365" s="84">
        <f t="shared" si="1231"/>
        <v>0</v>
      </c>
      <c r="EKH1365" s="84">
        <f t="shared" si="1231"/>
        <v>0</v>
      </c>
      <c r="EKI1365" s="84">
        <f t="shared" si="1231"/>
        <v>1000000</v>
      </c>
      <c r="EKJ1365" s="84">
        <f t="shared" si="1231"/>
        <v>0</v>
      </c>
      <c r="EKK1365" s="84">
        <f t="shared" si="1231"/>
        <v>0</v>
      </c>
      <c r="EKL1365" s="84">
        <f t="shared" si="1231"/>
        <v>0</v>
      </c>
      <c r="EKM1365" s="84">
        <f t="shared" si="1231"/>
        <v>0</v>
      </c>
      <c r="EKN1365" s="84">
        <f t="shared" si="1231"/>
        <v>1000000</v>
      </c>
      <c r="EKT1365" s="84" t="s">
        <v>235</v>
      </c>
      <c r="EKU1365" s="84" t="s">
        <v>236</v>
      </c>
      <c r="EKV1365" s="84">
        <f t="shared" ref="EKV1365:ELD1365" si="1232">EKV1359</f>
        <v>1000000</v>
      </c>
      <c r="EKW1365" s="84">
        <f t="shared" si="1232"/>
        <v>0</v>
      </c>
      <c r="EKX1365" s="84">
        <f t="shared" si="1232"/>
        <v>0</v>
      </c>
      <c r="EKY1365" s="84">
        <f t="shared" si="1232"/>
        <v>1000000</v>
      </c>
      <c r="EKZ1365" s="84">
        <f t="shared" si="1232"/>
        <v>0</v>
      </c>
      <c r="ELA1365" s="84">
        <f t="shared" si="1232"/>
        <v>0</v>
      </c>
      <c r="ELB1365" s="84">
        <f t="shared" si="1232"/>
        <v>0</v>
      </c>
      <c r="ELC1365" s="84">
        <f t="shared" si="1232"/>
        <v>0</v>
      </c>
      <c r="ELD1365" s="84">
        <f t="shared" si="1232"/>
        <v>1000000</v>
      </c>
      <c r="ELJ1365" s="84" t="s">
        <v>235</v>
      </c>
      <c r="ELK1365" s="84" t="s">
        <v>236</v>
      </c>
      <c r="ELL1365" s="84">
        <f t="shared" ref="ELL1365:ELT1365" si="1233">ELL1359</f>
        <v>1000000</v>
      </c>
      <c r="ELM1365" s="84">
        <f t="shared" si="1233"/>
        <v>0</v>
      </c>
      <c r="ELN1365" s="84">
        <f t="shared" si="1233"/>
        <v>0</v>
      </c>
      <c r="ELO1365" s="84">
        <f t="shared" si="1233"/>
        <v>1000000</v>
      </c>
      <c r="ELP1365" s="84">
        <f t="shared" si="1233"/>
        <v>0</v>
      </c>
      <c r="ELQ1365" s="84">
        <f t="shared" si="1233"/>
        <v>0</v>
      </c>
      <c r="ELR1365" s="84">
        <f t="shared" si="1233"/>
        <v>0</v>
      </c>
      <c r="ELS1365" s="84">
        <f t="shared" si="1233"/>
        <v>0</v>
      </c>
      <c r="ELT1365" s="84">
        <f t="shared" si="1233"/>
        <v>1000000</v>
      </c>
      <c r="ELZ1365" s="84" t="s">
        <v>235</v>
      </c>
      <c r="EMA1365" s="84" t="s">
        <v>236</v>
      </c>
      <c r="EMB1365" s="84">
        <f t="shared" ref="EMB1365:EMJ1365" si="1234">EMB1359</f>
        <v>1000000</v>
      </c>
      <c r="EMC1365" s="84">
        <f t="shared" si="1234"/>
        <v>0</v>
      </c>
      <c r="EMD1365" s="84">
        <f t="shared" si="1234"/>
        <v>0</v>
      </c>
      <c r="EME1365" s="84">
        <f t="shared" si="1234"/>
        <v>1000000</v>
      </c>
      <c r="EMF1365" s="84">
        <f t="shared" si="1234"/>
        <v>0</v>
      </c>
      <c r="EMG1365" s="84">
        <f t="shared" si="1234"/>
        <v>0</v>
      </c>
      <c r="EMH1365" s="84">
        <f t="shared" si="1234"/>
        <v>0</v>
      </c>
      <c r="EMI1365" s="84">
        <f t="shared" si="1234"/>
        <v>0</v>
      </c>
      <c r="EMJ1365" s="84">
        <f t="shared" si="1234"/>
        <v>1000000</v>
      </c>
      <c r="EMP1365" s="84" t="s">
        <v>235</v>
      </c>
      <c r="EMQ1365" s="84" t="s">
        <v>236</v>
      </c>
      <c r="EMR1365" s="84">
        <f t="shared" ref="EMR1365:EMZ1365" si="1235">EMR1359</f>
        <v>1000000</v>
      </c>
      <c r="EMS1365" s="84">
        <f t="shared" si="1235"/>
        <v>0</v>
      </c>
      <c r="EMT1365" s="84">
        <f t="shared" si="1235"/>
        <v>0</v>
      </c>
      <c r="EMU1365" s="84">
        <f t="shared" si="1235"/>
        <v>1000000</v>
      </c>
      <c r="EMV1365" s="84">
        <f t="shared" si="1235"/>
        <v>0</v>
      </c>
      <c r="EMW1365" s="84">
        <f t="shared" si="1235"/>
        <v>0</v>
      </c>
      <c r="EMX1365" s="84">
        <f t="shared" si="1235"/>
        <v>0</v>
      </c>
      <c r="EMY1365" s="84">
        <f t="shared" si="1235"/>
        <v>0</v>
      </c>
      <c r="EMZ1365" s="84">
        <f t="shared" si="1235"/>
        <v>1000000</v>
      </c>
      <c r="ENF1365" s="84" t="s">
        <v>235</v>
      </c>
      <c r="ENG1365" s="84" t="s">
        <v>236</v>
      </c>
      <c r="ENH1365" s="84">
        <f t="shared" ref="ENH1365:ENP1365" si="1236">ENH1359</f>
        <v>1000000</v>
      </c>
      <c r="ENI1365" s="84">
        <f t="shared" si="1236"/>
        <v>0</v>
      </c>
      <c r="ENJ1365" s="84">
        <f t="shared" si="1236"/>
        <v>0</v>
      </c>
      <c r="ENK1365" s="84">
        <f t="shared" si="1236"/>
        <v>1000000</v>
      </c>
      <c r="ENL1365" s="84">
        <f t="shared" si="1236"/>
        <v>0</v>
      </c>
      <c r="ENM1365" s="84">
        <f t="shared" si="1236"/>
        <v>0</v>
      </c>
      <c r="ENN1365" s="84">
        <f t="shared" si="1236"/>
        <v>0</v>
      </c>
      <c r="ENO1365" s="84">
        <f t="shared" si="1236"/>
        <v>0</v>
      </c>
      <c r="ENP1365" s="84">
        <f t="shared" si="1236"/>
        <v>1000000</v>
      </c>
      <c r="ENV1365" s="84" t="s">
        <v>235</v>
      </c>
      <c r="ENW1365" s="84" t="s">
        <v>236</v>
      </c>
      <c r="ENX1365" s="84">
        <f t="shared" ref="ENX1365:EOF1365" si="1237">ENX1359</f>
        <v>1000000</v>
      </c>
      <c r="ENY1365" s="84">
        <f t="shared" si="1237"/>
        <v>0</v>
      </c>
      <c r="ENZ1365" s="84">
        <f t="shared" si="1237"/>
        <v>0</v>
      </c>
      <c r="EOA1365" s="84">
        <f t="shared" si="1237"/>
        <v>1000000</v>
      </c>
      <c r="EOB1365" s="84">
        <f t="shared" si="1237"/>
        <v>0</v>
      </c>
      <c r="EOC1365" s="84">
        <f t="shared" si="1237"/>
        <v>0</v>
      </c>
      <c r="EOD1365" s="84">
        <f t="shared" si="1237"/>
        <v>0</v>
      </c>
      <c r="EOE1365" s="84">
        <f t="shared" si="1237"/>
        <v>0</v>
      </c>
      <c r="EOF1365" s="84">
        <f t="shared" si="1237"/>
        <v>1000000</v>
      </c>
      <c r="EOL1365" s="84" t="s">
        <v>235</v>
      </c>
      <c r="EOM1365" s="84" t="s">
        <v>236</v>
      </c>
      <c r="EON1365" s="84">
        <f t="shared" ref="EON1365:EOV1365" si="1238">EON1359</f>
        <v>1000000</v>
      </c>
      <c r="EOO1365" s="84">
        <f t="shared" si="1238"/>
        <v>0</v>
      </c>
      <c r="EOP1365" s="84">
        <f t="shared" si="1238"/>
        <v>0</v>
      </c>
      <c r="EOQ1365" s="84">
        <f t="shared" si="1238"/>
        <v>1000000</v>
      </c>
      <c r="EOR1365" s="84">
        <f t="shared" si="1238"/>
        <v>0</v>
      </c>
      <c r="EOS1365" s="84">
        <f t="shared" si="1238"/>
        <v>0</v>
      </c>
      <c r="EOT1365" s="84">
        <f t="shared" si="1238"/>
        <v>0</v>
      </c>
      <c r="EOU1365" s="84">
        <f t="shared" si="1238"/>
        <v>0</v>
      </c>
      <c r="EOV1365" s="84">
        <f t="shared" si="1238"/>
        <v>1000000</v>
      </c>
      <c r="EPB1365" s="84" t="s">
        <v>235</v>
      </c>
      <c r="EPC1365" s="84" t="s">
        <v>236</v>
      </c>
      <c r="EPD1365" s="84">
        <f t="shared" ref="EPD1365:EPL1365" si="1239">EPD1359</f>
        <v>1000000</v>
      </c>
      <c r="EPE1365" s="84">
        <f t="shared" si="1239"/>
        <v>0</v>
      </c>
      <c r="EPF1365" s="84">
        <f t="shared" si="1239"/>
        <v>0</v>
      </c>
      <c r="EPG1365" s="84">
        <f t="shared" si="1239"/>
        <v>1000000</v>
      </c>
      <c r="EPH1365" s="84">
        <f t="shared" si="1239"/>
        <v>0</v>
      </c>
      <c r="EPI1365" s="84">
        <f t="shared" si="1239"/>
        <v>0</v>
      </c>
      <c r="EPJ1365" s="84">
        <f t="shared" si="1239"/>
        <v>0</v>
      </c>
      <c r="EPK1365" s="84">
        <f t="shared" si="1239"/>
        <v>0</v>
      </c>
      <c r="EPL1365" s="84">
        <f t="shared" si="1239"/>
        <v>1000000</v>
      </c>
      <c r="EPR1365" s="84" t="s">
        <v>235</v>
      </c>
      <c r="EPS1365" s="84" t="s">
        <v>236</v>
      </c>
      <c r="EPT1365" s="84">
        <f t="shared" ref="EPT1365:EQB1365" si="1240">EPT1359</f>
        <v>1000000</v>
      </c>
      <c r="EPU1365" s="84">
        <f t="shared" si="1240"/>
        <v>0</v>
      </c>
      <c r="EPV1365" s="84">
        <f t="shared" si="1240"/>
        <v>0</v>
      </c>
      <c r="EPW1365" s="84">
        <f t="shared" si="1240"/>
        <v>1000000</v>
      </c>
      <c r="EPX1365" s="84">
        <f t="shared" si="1240"/>
        <v>0</v>
      </c>
      <c r="EPY1365" s="84">
        <f t="shared" si="1240"/>
        <v>0</v>
      </c>
      <c r="EPZ1365" s="84">
        <f t="shared" si="1240"/>
        <v>0</v>
      </c>
      <c r="EQA1365" s="84">
        <f t="shared" si="1240"/>
        <v>0</v>
      </c>
      <c r="EQB1365" s="84">
        <f t="shared" si="1240"/>
        <v>1000000</v>
      </c>
      <c r="EQH1365" s="84" t="s">
        <v>235</v>
      </c>
      <c r="EQI1365" s="84" t="s">
        <v>236</v>
      </c>
      <c r="EQJ1365" s="84">
        <f t="shared" ref="EQJ1365:EQR1365" si="1241">EQJ1359</f>
        <v>1000000</v>
      </c>
      <c r="EQK1365" s="84">
        <f t="shared" si="1241"/>
        <v>0</v>
      </c>
      <c r="EQL1365" s="84">
        <f t="shared" si="1241"/>
        <v>0</v>
      </c>
      <c r="EQM1365" s="84">
        <f t="shared" si="1241"/>
        <v>1000000</v>
      </c>
      <c r="EQN1365" s="84">
        <f t="shared" si="1241"/>
        <v>0</v>
      </c>
      <c r="EQO1365" s="84">
        <f t="shared" si="1241"/>
        <v>0</v>
      </c>
      <c r="EQP1365" s="84">
        <f t="shared" si="1241"/>
        <v>0</v>
      </c>
      <c r="EQQ1365" s="84">
        <f t="shared" si="1241"/>
        <v>0</v>
      </c>
      <c r="EQR1365" s="84">
        <f t="shared" si="1241"/>
        <v>1000000</v>
      </c>
      <c r="EQX1365" s="84" t="s">
        <v>235</v>
      </c>
      <c r="EQY1365" s="84" t="s">
        <v>236</v>
      </c>
      <c r="EQZ1365" s="84">
        <f t="shared" ref="EQZ1365:ERH1365" si="1242">EQZ1359</f>
        <v>1000000</v>
      </c>
      <c r="ERA1365" s="84">
        <f t="shared" si="1242"/>
        <v>0</v>
      </c>
      <c r="ERB1365" s="84">
        <f t="shared" si="1242"/>
        <v>0</v>
      </c>
      <c r="ERC1365" s="84">
        <f t="shared" si="1242"/>
        <v>1000000</v>
      </c>
      <c r="ERD1365" s="84">
        <f t="shared" si="1242"/>
        <v>0</v>
      </c>
      <c r="ERE1365" s="84">
        <f t="shared" si="1242"/>
        <v>0</v>
      </c>
      <c r="ERF1365" s="84">
        <f t="shared" si="1242"/>
        <v>0</v>
      </c>
      <c r="ERG1365" s="84">
        <f t="shared" si="1242"/>
        <v>0</v>
      </c>
      <c r="ERH1365" s="84">
        <f t="shared" si="1242"/>
        <v>1000000</v>
      </c>
      <c r="ERN1365" s="84" t="s">
        <v>235</v>
      </c>
      <c r="ERO1365" s="84" t="s">
        <v>236</v>
      </c>
      <c r="ERP1365" s="84">
        <f t="shared" ref="ERP1365:ERX1365" si="1243">ERP1359</f>
        <v>1000000</v>
      </c>
      <c r="ERQ1365" s="84">
        <f t="shared" si="1243"/>
        <v>0</v>
      </c>
      <c r="ERR1365" s="84">
        <f t="shared" si="1243"/>
        <v>0</v>
      </c>
      <c r="ERS1365" s="84">
        <f t="shared" si="1243"/>
        <v>1000000</v>
      </c>
      <c r="ERT1365" s="84">
        <f t="shared" si="1243"/>
        <v>0</v>
      </c>
      <c r="ERU1365" s="84">
        <f t="shared" si="1243"/>
        <v>0</v>
      </c>
      <c r="ERV1365" s="84">
        <f t="shared" si="1243"/>
        <v>0</v>
      </c>
      <c r="ERW1365" s="84">
        <f t="shared" si="1243"/>
        <v>0</v>
      </c>
      <c r="ERX1365" s="84">
        <f t="shared" si="1243"/>
        <v>1000000</v>
      </c>
      <c r="ESD1365" s="84" t="s">
        <v>235</v>
      </c>
      <c r="ESE1365" s="84" t="s">
        <v>236</v>
      </c>
      <c r="ESF1365" s="84">
        <f t="shared" ref="ESF1365:ESN1365" si="1244">ESF1359</f>
        <v>1000000</v>
      </c>
      <c r="ESG1365" s="84">
        <f t="shared" si="1244"/>
        <v>0</v>
      </c>
      <c r="ESH1365" s="84">
        <f t="shared" si="1244"/>
        <v>0</v>
      </c>
      <c r="ESI1365" s="84">
        <f t="shared" si="1244"/>
        <v>1000000</v>
      </c>
      <c r="ESJ1365" s="84">
        <f t="shared" si="1244"/>
        <v>0</v>
      </c>
      <c r="ESK1365" s="84">
        <f t="shared" si="1244"/>
        <v>0</v>
      </c>
      <c r="ESL1365" s="84">
        <f t="shared" si="1244"/>
        <v>0</v>
      </c>
      <c r="ESM1365" s="84">
        <f t="shared" si="1244"/>
        <v>0</v>
      </c>
      <c r="ESN1365" s="84">
        <f t="shared" si="1244"/>
        <v>1000000</v>
      </c>
      <c r="EST1365" s="84" t="s">
        <v>235</v>
      </c>
      <c r="ESU1365" s="84" t="s">
        <v>236</v>
      </c>
      <c r="ESV1365" s="84">
        <f t="shared" ref="ESV1365:ETD1365" si="1245">ESV1359</f>
        <v>1000000</v>
      </c>
      <c r="ESW1365" s="84">
        <f t="shared" si="1245"/>
        <v>0</v>
      </c>
      <c r="ESX1365" s="84">
        <f t="shared" si="1245"/>
        <v>0</v>
      </c>
      <c r="ESY1365" s="84">
        <f t="shared" si="1245"/>
        <v>1000000</v>
      </c>
      <c r="ESZ1365" s="84">
        <f t="shared" si="1245"/>
        <v>0</v>
      </c>
      <c r="ETA1365" s="84">
        <f t="shared" si="1245"/>
        <v>0</v>
      </c>
      <c r="ETB1365" s="84">
        <f t="shared" si="1245"/>
        <v>0</v>
      </c>
      <c r="ETC1365" s="84">
        <f t="shared" si="1245"/>
        <v>0</v>
      </c>
      <c r="ETD1365" s="84">
        <f t="shared" si="1245"/>
        <v>1000000</v>
      </c>
      <c r="ETJ1365" s="84" t="s">
        <v>235</v>
      </c>
      <c r="ETK1365" s="84" t="s">
        <v>236</v>
      </c>
      <c r="ETL1365" s="84">
        <f t="shared" ref="ETL1365:ETT1365" si="1246">ETL1359</f>
        <v>1000000</v>
      </c>
      <c r="ETM1365" s="84">
        <f t="shared" si="1246"/>
        <v>0</v>
      </c>
      <c r="ETN1365" s="84">
        <f t="shared" si="1246"/>
        <v>0</v>
      </c>
      <c r="ETO1365" s="84">
        <f t="shared" si="1246"/>
        <v>1000000</v>
      </c>
      <c r="ETP1365" s="84">
        <f t="shared" si="1246"/>
        <v>0</v>
      </c>
      <c r="ETQ1365" s="84">
        <f t="shared" si="1246"/>
        <v>0</v>
      </c>
      <c r="ETR1365" s="84">
        <f t="shared" si="1246"/>
        <v>0</v>
      </c>
      <c r="ETS1365" s="84">
        <f t="shared" si="1246"/>
        <v>0</v>
      </c>
      <c r="ETT1365" s="84">
        <f t="shared" si="1246"/>
        <v>1000000</v>
      </c>
      <c r="ETZ1365" s="84" t="s">
        <v>235</v>
      </c>
      <c r="EUA1365" s="84" t="s">
        <v>236</v>
      </c>
      <c r="EUB1365" s="84">
        <f t="shared" ref="EUB1365:EUJ1365" si="1247">EUB1359</f>
        <v>1000000</v>
      </c>
      <c r="EUC1365" s="84">
        <f t="shared" si="1247"/>
        <v>0</v>
      </c>
      <c r="EUD1365" s="84">
        <f t="shared" si="1247"/>
        <v>0</v>
      </c>
      <c r="EUE1365" s="84">
        <f t="shared" si="1247"/>
        <v>1000000</v>
      </c>
      <c r="EUF1365" s="84">
        <f t="shared" si="1247"/>
        <v>0</v>
      </c>
      <c r="EUG1365" s="84">
        <f t="shared" si="1247"/>
        <v>0</v>
      </c>
      <c r="EUH1365" s="84">
        <f t="shared" si="1247"/>
        <v>0</v>
      </c>
      <c r="EUI1365" s="84">
        <f t="shared" si="1247"/>
        <v>0</v>
      </c>
      <c r="EUJ1365" s="84">
        <f t="shared" si="1247"/>
        <v>1000000</v>
      </c>
      <c r="EUP1365" s="84" t="s">
        <v>235</v>
      </c>
      <c r="EUQ1365" s="84" t="s">
        <v>236</v>
      </c>
      <c r="EUR1365" s="84">
        <f t="shared" ref="EUR1365:EUZ1365" si="1248">EUR1359</f>
        <v>1000000</v>
      </c>
      <c r="EUS1365" s="84">
        <f t="shared" si="1248"/>
        <v>0</v>
      </c>
      <c r="EUT1365" s="84">
        <f t="shared" si="1248"/>
        <v>0</v>
      </c>
      <c r="EUU1365" s="84">
        <f t="shared" si="1248"/>
        <v>1000000</v>
      </c>
      <c r="EUV1365" s="84">
        <f t="shared" si="1248"/>
        <v>0</v>
      </c>
      <c r="EUW1365" s="84">
        <f t="shared" si="1248"/>
        <v>0</v>
      </c>
      <c r="EUX1365" s="84">
        <f t="shared" si="1248"/>
        <v>0</v>
      </c>
      <c r="EUY1365" s="84">
        <f t="shared" si="1248"/>
        <v>0</v>
      </c>
      <c r="EUZ1365" s="84">
        <f t="shared" si="1248"/>
        <v>1000000</v>
      </c>
      <c r="EVF1365" s="84" t="s">
        <v>235</v>
      </c>
      <c r="EVG1365" s="84" t="s">
        <v>236</v>
      </c>
      <c r="EVH1365" s="84">
        <f t="shared" ref="EVH1365:EVP1365" si="1249">EVH1359</f>
        <v>1000000</v>
      </c>
      <c r="EVI1365" s="84">
        <f t="shared" si="1249"/>
        <v>0</v>
      </c>
      <c r="EVJ1365" s="84">
        <f t="shared" si="1249"/>
        <v>0</v>
      </c>
      <c r="EVK1365" s="84">
        <f t="shared" si="1249"/>
        <v>1000000</v>
      </c>
      <c r="EVL1365" s="84">
        <f t="shared" si="1249"/>
        <v>0</v>
      </c>
      <c r="EVM1365" s="84">
        <f t="shared" si="1249"/>
        <v>0</v>
      </c>
      <c r="EVN1365" s="84">
        <f t="shared" si="1249"/>
        <v>0</v>
      </c>
      <c r="EVO1365" s="84">
        <f t="shared" si="1249"/>
        <v>0</v>
      </c>
      <c r="EVP1365" s="84">
        <f t="shared" si="1249"/>
        <v>1000000</v>
      </c>
      <c r="EVV1365" s="84" t="s">
        <v>235</v>
      </c>
      <c r="EVW1365" s="84" t="s">
        <v>236</v>
      </c>
      <c r="EVX1365" s="84">
        <f t="shared" ref="EVX1365:EWF1365" si="1250">EVX1359</f>
        <v>1000000</v>
      </c>
      <c r="EVY1365" s="84">
        <f t="shared" si="1250"/>
        <v>0</v>
      </c>
      <c r="EVZ1365" s="84">
        <f t="shared" si="1250"/>
        <v>0</v>
      </c>
      <c r="EWA1365" s="84">
        <f t="shared" si="1250"/>
        <v>1000000</v>
      </c>
      <c r="EWB1365" s="84">
        <f t="shared" si="1250"/>
        <v>0</v>
      </c>
      <c r="EWC1365" s="84">
        <f t="shared" si="1250"/>
        <v>0</v>
      </c>
      <c r="EWD1365" s="84">
        <f t="shared" si="1250"/>
        <v>0</v>
      </c>
      <c r="EWE1365" s="84">
        <f t="shared" si="1250"/>
        <v>0</v>
      </c>
      <c r="EWF1365" s="84">
        <f t="shared" si="1250"/>
        <v>1000000</v>
      </c>
      <c r="EWL1365" s="84" t="s">
        <v>235</v>
      </c>
      <c r="EWM1365" s="84" t="s">
        <v>236</v>
      </c>
      <c r="EWN1365" s="84">
        <f t="shared" ref="EWN1365:EWV1365" si="1251">EWN1359</f>
        <v>1000000</v>
      </c>
      <c r="EWO1365" s="84">
        <f t="shared" si="1251"/>
        <v>0</v>
      </c>
      <c r="EWP1365" s="84">
        <f t="shared" si="1251"/>
        <v>0</v>
      </c>
      <c r="EWQ1365" s="84">
        <f t="shared" si="1251"/>
        <v>1000000</v>
      </c>
      <c r="EWR1365" s="84">
        <f t="shared" si="1251"/>
        <v>0</v>
      </c>
      <c r="EWS1365" s="84">
        <f t="shared" si="1251"/>
        <v>0</v>
      </c>
      <c r="EWT1365" s="84">
        <f t="shared" si="1251"/>
        <v>0</v>
      </c>
      <c r="EWU1365" s="84">
        <f t="shared" si="1251"/>
        <v>0</v>
      </c>
      <c r="EWV1365" s="84">
        <f t="shared" si="1251"/>
        <v>1000000</v>
      </c>
      <c r="EXB1365" s="84" t="s">
        <v>235</v>
      </c>
      <c r="EXC1365" s="84" t="s">
        <v>236</v>
      </c>
      <c r="EXD1365" s="84">
        <f t="shared" ref="EXD1365:EXL1365" si="1252">EXD1359</f>
        <v>1000000</v>
      </c>
      <c r="EXE1365" s="84">
        <f t="shared" si="1252"/>
        <v>0</v>
      </c>
      <c r="EXF1365" s="84">
        <f t="shared" si="1252"/>
        <v>0</v>
      </c>
      <c r="EXG1365" s="84">
        <f t="shared" si="1252"/>
        <v>1000000</v>
      </c>
      <c r="EXH1365" s="84">
        <f t="shared" si="1252"/>
        <v>0</v>
      </c>
      <c r="EXI1365" s="84">
        <f t="shared" si="1252"/>
        <v>0</v>
      </c>
      <c r="EXJ1365" s="84">
        <f t="shared" si="1252"/>
        <v>0</v>
      </c>
      <c r="EXK1365" s="84">
        <f t="shared" si="1252"/>
        <v>0</v>
      </c>
      <c r="EXL1365" s="84">
        <f t="shared" si="1252"/>
        <v>1000000</v>
      </c>
      <c r="EXR1365" s="84" t="s">
        <v>235</v>
      </c>
      <c r="EXS1365" s="84" t="s">
        <v>236</v>
      </c>
      <c r="EXT1365" s="84">
        <f t="shared" ref="EXT1365:EYB1365" si="1253">EXT1359</f>
        <v>1000000</v>
      </c>
      <c r="EXU1365" s="84">
        <f t="shared" si="1253"/>
        <v>0</v>
      </c>
      <c r="EXV1365" s="84">
        <f t="shared" si="1253"/>
        <v>0</v>
      </c>
      <c r="EXW1365" s="84">
        <f t="shared" si="1253"/>
        <v>1000000</v>
      </c>
      <c r="EXX1365" s="84">
        <f t="shared" si="1253"/>
        <v>0</v>
      </c>
      <c r="EXY1365" s="84">
        <f t="shared" si="1253"/>
        <v>0</v>
      </c>
      <c r="EXZ1365" s="84">
        <f t="shared" si="1253"/>
        <v>0</v>
      </c>
      <c r="EYA1365" s="84">
        <f t="shared" si="1253"/>
        <v>0</v>
      </c>
      <c r="EYB1365" s="84">
        <f t="shared" si="1253"/>
        <v>1000000</v>
      </c>
      <c r="EYH1365" s="84" t="s">
        <v>235</v>
      </c>
      <c r="EYI1365" s="84" t="s">
        <v>236</v>
      </c>
      <c r="EYJ1365" s="84">
        <f t="shared" ref="EYJ1365:EYR1365" si="1254">EYJ1359</f>
        <v>1000000</v>
      </c>
      <c r="EYK1365" s="84">
        <f t="shared" si="1254"/>
        <v>0</v>
      </c>
      <c r="EYL1365" s="84">
        <f t="shared" si="1254"/>
        <v>0</v>
      </c>
      <c r="EYM1365" s="84">
        <f t="shared" si="1254"/>
        <v>1000000</v>
      </c>
      <c r="EYN1365" s="84">
        <f t="shared" si="1254"/>
        <v>0</v>
      </c>
      <c r="EYO1365" s="84">
        <f t="shared" si="1254"/>
        <v>0</v>
      </c>
      <c r="EYP1365" s="84">
        <f t="shared" si="1254"/>
        <v>0</v>
      </c>
      <c r="EYQ1365" s="84">
        <f t="shared" si="1254"/>
        <v>0</v>
      </c>
      <c r="EYR1365" s="84">
        <f t="shared" si="1254"/>
        <v>1000000</v>
      </c>
      <c r="EYX1365" s="84" t="s">
        <v>235</v>
      </c>
      <c r="EYY1365" s="84" t="s">
        <v>236</v>
      </c>
      <c r="EYZ1365" s="84">
        <f t="shared" ref="EYZ1365:EZH1365" si="1255">EYZ1359</f>
        <v>1000000</v>
      </c>
      <c r="EZA1365" s="84">
        <f t="shared" si="1255"/>
        <v>0</v>
      </c>
      <c r="EZB1365" s="84">
        <f t="shared" si="1255"/>
        <v>0</v>
      </c>
      <c r="EZC1365" s="84">
        <f t="shared" si="1255"/>
        <v>1000000</v>
      </c>
      <c r="EZD1365" s="84">
        <f t="shared" si="1255"/>
        <v>0</v>
      </c>
      <c r="EZE1365" s="84">
        <f t="shared" si="1255"/>
        <v>0</v>
      </c>
      <c r="EZF1365" s="84">
        <f t="shared" si="1255"/>
        <v>0</v>
      </c>
      <c r="EZG1365" s="84">
        <f t="shared" si="1255"/>
        <v>0</v>
      </c>
      <c r="EZH1365" s="84">
        <f t="shared" si="1255"/>
        <v>1000000</v>
      </c>
      <c r="EZN1365" s="84" t="s">
        <v>235</v>
      </c>
      <c r="EZO1365" s="84" t="s">
        <v>236</v>
      </c>
      <c r="EZP1365" s="84">
        <f t="shared" ref="EZP1365:EZX1365" si="1256">EZP1359</f>
        <v>1000000</v>
      </c>
      <c r="EZQ1365" s="84">
        <f t="shared" si="1256"/>
        <v>0</v>
      </c>
      <c r="EZR1365" s="84">
        <f t="shared" si="1256"/>
        <v>0</v>
      </c>
      <c r="EZS1365" s="84">
        <f t="shared" si="1256"/>
        <v>1000000</v>
      </c>
      <c r="EZT1365" s="84">
        <f t="shared" si="1256"/>
        <v>0</v>
      </c>
      <c r="EZU1365" s="84">
        <f t="shared" si="1256"/>
        <v>0</v>
      </c>
      <c r="EZV1365" s="84">
        <f t="shared" si="1256"/>
        <v>0</v>
      </c>
      <c r="EZW1365" s="84">
        <f t="shared" si="1256"/>
        <v>0</v>
      </c>
      <c r="EZX1365" s="84">
        <f t="shared" si="1256"/>
        <v>1000000</v>
      </c>
      <c r="FAD1365" s="84" t="s">
        <v>235</v>
      </c>
      <c r="FAE1365" s="84" t="s">
        <v>236</v>
      </c>
      <c r="FAF1365" s="84">
        <f>FAF1359</f>
        <v>1000000</v>
      </c>
      <c r="FAG1365" s="84">
        <f>FAG1359</f>
        <v>0</v>
      </c>
      <c r="FAH1365" s="84">
        <f>FAH1359</f>
        <v>0</v>
      </c>
      <c r="FAI1365" s="84">
        <f>FAI1359</f>
        <v>1000000</v>
      </c>
      <c r="FAJ1365" s="84">
        <f>FAJ1359</f>
        <v>0</v>
      </c>
      <c r="FAK1365" s="84">
        <f>FAK1359</f>
        <v>0</v>
      </c>
      <c r="FAL1365" s="84">
        <f>FAL1359</f>
        <v>0</v>
      </c>
      <c r="FAM1365" s="84">
        <f>FAM1359</f>
        <v>0</v>
      </c>
      <c r="FAN1365" s="84">
        <f>FAN1359</f>
        <v>1000000</v>
      </c>
      <c r="FAT1365" s="84" t="s">
        <v>235</v>
      </c>
      <c r="FAU1365" s="84" t="s">
        <v>236</v>
      </c>
      <c r="FAV1365" s="84">
        <f t="shared" ref="FAV1365:FBD1365" si="1257">FAV1359</f>
        <v>1000000</v>
      </c>
      <c r="FAW1365" s="84">
        <f t="shared" si="1257"/>
        <v>0</v>
      </c>
      <c r="FAX1365" s="84">
        <f t="shared" si="1257"/>
        <v>0</v>
      </c>
      <c r="FAY1365" s="84">
        <f t="shared" si="1257"/>
        <v>1000000</v>
      </c>
      <c r="FAZ1365" s="84">
        <f t="shared" si="1257"/>
        <v>0</v>
      </c>
      <c r="FBA1365" s="84">
        <f t="shared" si="1257"/>
        <v>0</v>
      </c>
      <c r="FBB1365" s="84">
        <f t="shared" si="1257"/>
        <v>0</v>
      </c>
      <c r="FBC1365" s="84">
        <f t="shared" si="1257"/>
        <v>0</v>
      </c>
      <c r="FBD1365" s="84">
        <f t="shared" si="1257"/>
        <v>1000000</v>
      </c>
      <c r="FBJ1365" s="84" t="s">
        <v>235</v>
      </c>
      <c r="FBK1365" s="84" t="s">
        <v>236</v>
      </c>
      <c r="FBL1365" s="84">
        <f t="shared" ref="FBL1365:FBT1365" si="1258">FBL1359</f>
        <v>1000000</v>
      </c>
      <c r="FBM1365" s="84">
        <f t="shared" si="1258"/>
        <v>0</v>
      </c>
      <c r="FBN1365" s="84">
        <f t="shared" si="1258"/>
        <v>0</v>
      </c>
      <c r="FBO1365" s="84">
        <f t="shared" si="1258"/>
        <v>1000000</v>
      </c>
      <c r="FBP1365" s="84">
        <f t="shared" si="1258"/>
        <v>0</v>
      </c>
      <c r="FBQ1365" s="84">
        <f t="shared" si="1258"/>
        <v>0</v>
      </c>
      <c r="FBR1365" s="84">
        <f t="shared" si="1258"/>
        <v>0</v>
      </c>
      <c r="FBS1365" s="84">
        <f t="shared" si="1258"/>
        <v>0</v>
      </c>
      <c r="FBT1365" s="84">
        <f t="shared" si="1258"/>
        <v>1000000</v>
      </c>
      <c r="FBZ1365" s="84" t="s">
        <v>235</v>
      </c>
      <c r="FCA1365" s="84" t="s">
        <v>236</v>
      </c>
      <c r="FCB1365" s="84">
        <f t="shared" ref="FCB1365:FCJ1365" si="1259">FCB1359</f>
        <v>1000000</v>
      </c>
      <c r="FCC1365" s="84">
        <f t="shared" si="1259"/>
        <v>0</v>
      </c>
      <c r="FCD1365" s="84">
        <f t="shared" si="1259"/>
        <v>0</v>
      </c>
      <c r="FCE1365" s="84">
        <f t="shared" si="1259"/>
        <v>1000000</v>
      </c>
      <c r="FCF1365" s="84">
        <f t="shared" si="1259"/>
        <v>0</v>
      </c>
      <c r="FCG1365" s="84">
        <f t="shared" si="1259"/>
        <v>0</v>
      </c>
      <c r="FCH1365" s="84">
        <f t="shared" si="1259"/>
        <v>0</v>
      </c>
      <c r="FCI1365" s="84">
        <f t="shared" si="1259"/>
        <v>0</v>
      </c>
      <c r="FCJ1365" s="84">
        <f t="shared" si="1259"/>
        <v>1000000</v>
      </c>
      <c r="FCP1365" s="84" t="s">
        <v>235</v>
      </c>
      <c r="FCQ1365" s="84" t="s">
        <v>236</v>
      </c>
      <c r="FCR1365" s="84">
        <f t="shared" ref="FCR1365:FCZ1365" si="1260">FCR1359</f>
        <v>1000000</v>
      </c>
      <c r="FCS1365" s="84">
        <f t="shared" si="1260"/>
        <v>0</v>
      </c>
      <c r="FCT1365" s="84">
        <f t="shared" si="1260"/>
        <v>0</v>
      </c>
      <c r="FCU1365" s="84">
        <f t="shared" si="1260"/>
        <v>1000000</v>
      </c>
      <c r="FCV1365" s="84">
        <f t="shared" si="1260"/>
        <v>0</v>
      </c>
      <c r="FCW1365" s="84">
        <f t="shared" si="1260"/>
        <v>0</v>
      </c>
      <c r="FCX1365" s="84">
        <f t="shared" si="1260"/>
        <v>0</v>
      </c>
      <c r="FCY1365" s="84">
        <f t="shared" si="1260"/>
        <v>0</v>
      </c>
      <c r="FCZ1365" s="84">
        <f t="shared" si="1260"/>
        <v>1000000</v>
      </c>
      <c r="FDF1365" s="84" t="s">
        <v>235</v>
      </c>
      <c r="FDG1365" s="84" t="s">
        <v>236</v>
      </c>
      <c r="FDH1365" s="84">
        <f t="shared" ref="FDH1365:FDP1365" si="1261">FDH1359</f>
        <v>1000000</v>
      </c>
      <c r="FDI1365" s="84">
        <f t="shared" si="1261"/>
        <v>0</v>
      </c>
      <c r="FDJ1365" s="84">
        <f t="shared" si="1261"/>
        <v>0</v>
      </c>
      <c r="FDK1365" s="84">
        <f t="shared" si="1261"/>
        <v>1000000</v>
      </c>
      <c r="FDL1365" s="84">
        <f t="shared" si="1261"/>
        <v>0</v>
      </c>
      <c r="FDM1365" s="84">
        <f t="shared" si="1261"/>
        <v>0</v>
      </c>
      <c r="FDN1365" s="84">
        <f t="shared" si="1261"/>
        <v>0</v>
      </c>
      <c r="FDO1365" s="84">
        <f t="shared" si="1261"/>
        <v>0</v>
      </c>
      <c r="FDP1365" s="84">
        <f t="shared" si="1261"/>
        <v>1000000</v>
      </c>
      <c r="FDV1365" s="84" t="s">
        <v>235</v>
      </c>
      <c r="FDW1365" s="84" t="s">
        <v>236</v>
      </c>
      <c r="FDX1365" s="84">
        <f t="shared" ref="FDX1365:FEF1365" si="1262">FDX1359</f>
        <v>1000000</v>
      </c>
      <c r="FDY1365" s="84">
        <f t="shared" si="1262"/>
        <v>0</v>
      </c>
      <c r="FDZ1365" s="84">
        <f t="shared" si="1262"/>
        <v>0</v>
      </c>
      <c r="FEA1365" s="84">
        <f t="shared" si="1262"/>
        <v>1000000</v>
      </c>
      <c r="FEB1365" s="84">
        <f t="shared" si="1262"/>
        <v>0</v>
      </c>
      <c r="FEC1365" s="84">
        <f t="shared" si="1262"/>
        <v>0</v>
      </c>
      <c r="FED1365" s="84">
        <f t="shared" si="1262"/>
        <v>0</v>
      </c>
      <c r="FEE1365" s="84">
        <f t="shared" si="1262"/>
        <v>0</v>
      </c>
      <c r="FEF1365" s="84">
        <f t="shared" si="1262"/>
        <v>1000000</v>
      </c>
      <c r="FEL1365" s="84" t="s">
        <v>235</v>
      </c>
      <c r="FEM1365" s="84" t="s">
        <v>236</v>
      </c>
      <c r="FEN1365" s="84">
        <f t="shared" ref="FEN1365:FEV1365" si="1263">FEN1359</f>
        <v>1000000</v>
      </c>
      <c r="FEO1365" s="84">
        <f t="shared" si="1263"/>
        <v>0</v>
      </c>
      <c r="FEP1365" s="84">
        <f t="shared" si="1263"/>
        <v>0</v>
      </c>
      <c r="FEQ1365" s="84">
        <f t="shared" si="1263"/>
        <v>1000000</v>
      </c>
      <c r="FER1365" s="84">
        <f t="shared" si="1263"/>
        <v>0</v>
      </c>
      <c r="FES1365" s="84">
        <f t="shared" si="1263"/>
        <v>0</v>
      </c>
      <c r="FET1365" s="84">
        <f t="shared" si="1263"/>
        <v>0</v>
      </c>
      <c r="FEU1365" s="84">
        <f t="shared" si="1263"/>
        <v>0</v>
      </c>
      <c r="FEV1365" s="84">
        <f t="shared" si="1263"/>
        <v>1000000</v>
      </c>
      <c r="FFB1365" s="84" t="s">
        <v>235</v>
      </c>
      <c r="FFC1365" s="84" t="s">
        <v>236</v>
      </c>
      <c r="FFD1365" s="84">
        <f t="shared" ref="FFD1365:FFL1365" si="1264">FFD1359</f>
        <v>1000000</v>
      </c>
      <c r="FFE1365" s="84">
        <f t="shared" si="1264"/>
        <v>0</v>
      </c>
      <c r="FFF1365" s="84">
        <f t="shared" si="1264"/>
        <v>0</v>
      </c>
      <c r="FFG1365" s="84">
        <f t="shared" si="1264"/>
        <v>1000000</v>
      </c>
      <c r="FFH1365" s="84">
        <f t="shared" si="1264"/>
        <v>0</v>
      </c>
      <c r="FFI1365" s="84">
        <f t="shared" si="1264"/>
        <v>0</v>
      </c>
      <c r="FFJ1365" s="84">
        <f t="shared" si="1264"/>
        <v>0</v>
      </c>
      <c r="FFK1365" s="84">
        <f t="shared" si="1264"/>
        <v>0</v>
      </c>
      <c r="FFL1365" s="84">
        <f t="shared" si="1264"/>
        <v>1000000</v>
      </c>
      <c r="FFR1365" s="84" t="s">
        <v>235</v>
      </c>
      <c r="FFS1365" s="84" t="s">
        <v>236</v>
      </c>
      <c r="FFT1365" s="84">
        <f t="shared" ref="FFT1365:FGB1365" si="1265">FFT1359</f>
        <v>1000000</v>
      </c>
      <c r="FFU1365" s="84">
        <f t="shared" si="1265"/>
        <v>0</v>
      </c>
      <c r="FFV1365" s="84">
        <f t="shared" si="1265"/>
        <v>0</v>
      </c>
      <c r="FFW1365" s="84">
        <f t="shared" si="1265"/>
        <v>1000000</v>
      </c>
      <c r="FFX1365" s="84">
        <f t="shared" si="1265"/>
        <v>0</v>
      </c>
      <c r="FFY1365" s="84">
        <f t="shared" si="1265"/>
        <v>0</v>
      </c>
      <c r="FFZ1365" s="84">
        <f t="shared" si="1265"/>
        <v>0</v>
      </c>
      <c r="FGA1365" s="84">
        <f t="shared" si="1265"/>
        <v>0</v>
      </c>
      <c r="FGB1365" s="84">
        <f t="shared" si="1265"/>
        <v>1000000</v>
      </c>
      <c r="FGH1365" s="84" t="s">
        <v>235</v>
      </c>
      <c r="FGI1365" s="84" t="s">
        <v>236</v>
      </c>
      <c r="FGJ1365" s="84">
        <f t="shared" ref="FGJ1365:FGR1365" si="1266">FGJ1359</f>
        <v>1000000</v>
      </c>
      <c r="FGK1365" s="84">
        <f t="shared" si="1266"/>
        <v>0</v>
      </c>
      <c r="FGL1365" s="84">
        <f t="shared" si="1266"/>
        <v>0</v>
      </c>
      <c r="FGM1365" s="84">
        <f t="shared" si="1266"/>
        <v>1000000</v>
      </c>
      <c r="FGN1365" s="84">
        <f t="shared" si="1266"/>
        <v>0</v>
      </c>
      <c r="FGO1365" s="84">
        <f t="shared" si="1266"/>
        <v>0</v>
      </c>
      <c r="FGP1365" s="84">
        <f t="shared" si="1266"/>
        <v>0</v>
      </c>
      <c r="FGQ1365" s="84">
        <f t="shared" si="1266"/>
        <v>0</v>
      </c>
      <c r="FGR1365" s="84">
        <f t="shared" si="1266"/>
        <v>1000000</v>
      </c>
      <c r="FGX1365" s="84" t="s">
        <v>235</v>
      </c>
      <c r="FGY1365" s="84" t="s">
        <v>236</v>
      </c>
      <c r="FGZ1365" s="84">
        <f t="shared" ref="FGZ1365:FHH1365" si="1267">FGZ1359</f>
        <v>1000000</v>
      </c>
      <c r="FHA1365" s="84">
        <f t="shared" si="1267"/>
        <v>0</v>
      </c>
      <c r="FHB1365" s="84">
        <f t="shared" si="1267"/>
        <v>0</v>
      </c>
      <c r="FHC1365" s="84">
        <f t="shared" si="1267"/>
        <v>1000000</v>
      </c>
      <c r="FHD1365" s="84">
        <f t="shared" si="1267"/>
        <v>0</v>
      </c>
      <c r="FHE1365" s="84">
        <f t="shared" si="1267"/>
        <v>0</v>
      </c>
      <c r="FHF1365" s="84">
        <f t="shared" si="1267"/>
        <v>0</v>
      </c>
      <c r="FHG1365" s="84">
        <f t="shared" si="1267"/>
        <v>0</v>
      </c>
      <c r="FHH1365" s="84">
        <f t="shared" si="1267"/>
        <v>1000000</v>
      </c>
      <c r="FHN1365" s="84" t="s">
        <v>235</v>
      </c>
      <c r="FHO1365" s="84" t="s">
        <v>236</v>
      </c>
      <c r="FHP1365" s="84">
        <f t="shared" ref="FHP1365:FHX1365" si="1268">FHP1359</f>
        <v>1000000</v>
      </c>
      <c r="FHQ1365" s="84">
        <f t="shared" si="1268"/>
        <v>0</v>
      </c>
      <c r="FHR1365" s="84">
        <f t="shared" si="1268"/>
        <v>0</v>
      </c>
      <c r="FHS1365" s="84">
        <f t="shared" si="1268"/>
        <v>1000000</v>
      </c>
      <c r="FHT1365" s="84">
        <f t="shared" si="1268"/>
        <v>0</v>
      </c>
      <c r="FHU1365" s="84">
        <f t="shared" si="1268"/>
        <v>0</v>
      </c>
      <c r="FHV1365" s="84">
        <f t="shared" si="1268"/>
        <v>0</v>
      </c>
      <c r="FHW1365" s="84">
        <f t="shared" si="1268"/>
        <v>0</v>
      </c>
      <c r="FHX1365" s="84">
        <f t="shared" si="1268"/>
        <v>1000000</v>
      </c>
      <c r="FID1365" s="84" t="s">
        <v>235</v>
      </c>
      <c r="FIE1365" s="84" t="s">
        <v>236</v>
      </c>
      <c r="FIF1365" s="84">
        <f t="shared" ref="FIF1365:FIN1365" si="1269">FIF1359</f>
        <v>1000000</v>
      </c>
      <c r="FIG1365" s="84">
        <f t="shared" si="1269"/>
        <v>0</v>
      </c>
      <c r="FIH1365" s="84">
        <f t="shared" si="1269"/>
        <v>0</v>
      </c>
      <c r="FII1365" s="84">
        <f t="shared" si="1269"/>
        <v>1000000</v>
      </c>
      <c r="FIJ1365" s="84">
        <f t="shared" si="1269"/>
        <v>0</v>
      </c>
      <c r="FIK1365" s="84">
        <f t="shared" si="1269"/>
        <v>0</v>
      </c>
      <c r="FIL1365" s="84">
        <f t="shared" si="1269"/>
        <v>0</v>
      </c>
      <c r="FIM1365" s="84">
        <f t="shared" si="1269"/>
        <v>0</v>
      </c>
      <c r="FIN1365" s="84">
        <f t="shared" si="1269"/>
        <v>1000000</v>
      </c>
      <c r="FIT1365" s="84" t="s">
        <v>235</v>
      </c>
      <c r="FIU1365" s="84" t="s">
        <v>236</v>
      </c>
      <c r="FIV1365" s="84">
        <f t="shared" ref="FIV1365:FJD1365" si="1270">FIV1359</f>
        <v>1000000</v>
      </c>
      <c r="FIW1365" s="84">
        <f t="shared" si="1270"/>
        <v>0</v>
      </c>
      <c r="FIX1365" s="84">
        <f t="shared" si="1270"/>
        <v>0</v>
      </c>
      <c r="FIY1365" s="84">
        <f t="shared" si="1270"/>
        <v>1000000</v>
      </c>
      <c r="FIZ1365" s="84">
        <f t="shared" si="1270"/>
        <v>0</v>
      </c>
      <c r="FJA1365" s="84">
        <f t="shared" si="1270"/>
        <v>0</v>
      </c>
      <c r="FJB1365" s="84">
        <f t="shared" si="1270"/>
        <v>0</v>
      </c>
      <c r="FJC1365" s="84">
        <f t="shared" si="1270"/>
        <v>0</v>
      </c>
      <c r="FJD1365" s="84">
        <f t="shared" si="1270"/>
        <v>1000000</v>
      </c>
      <c r="FJJ1365" s="84" t="s">
        <v>235</v>
      </c>
      <c r="FJK1365" s="84" t="s">
        <v>236</v>
      </c>
      <c r="FJL1365" s="84">
        <f t="shared" ref="FJL1365:FJT1365" si="1271">FJL1359</f>
        <v>1000000</v>
      </c>
      <c r="FJM1365" s="84">
        <f t="shared" si="1271"/>
        <v>0</v>
      </c>
      <c r="FJN1365" s="84">
        <f t="shared" si="1271"/>
        <v>0</v>
      </c>
      <c r="FJO1365" s="84">
        <f t="shared" si="1271"/>
        <v>1000000</v>
      </c>
      <c r="FJP1365" s="84">
        <f t="shared" si="1271"/>
        <v>0</v>
      </c>
      <c r="FJQ1365" s="84">
        <f t="shared" si="1271"/>
        <v>0</v>
      </c>
      <c r="FJR1365" s="84">
        <f t="shared" si="1271"/>
        <v>0</v>
      </c>
      <c r="FJS1365" s="84">
        <f t="shared" si="1271"/>
        <v>0</v>
      </c>
      <c r="FJT1365" s="84">
        <f t="shared" si="1271"/>
        <v>1000000</v>
      </c>
      <c r="FJZ1365" s="84" t="s">
        <v>235</v>
      </c>
      <c r="FKA1365" s="84" t="s">
        <v>236</v>
      </c>
      <c r="FKB1365" s="84">
        <f t="shared" ref="FKB1365:FKJ1365" si="1272">FKB1359</f>
        <v>1000000</v>
      </c>
      <c r="FKC1365" s="84">
        <f t="shared" si="1272"/>
        <v>0</v>
      </c>
      <c r="FKD1365" s="84">
        <f t="shared" si="1272"/>
        <v>0</v>
      </c>
      <c r="FKE1365" s="84">
        <f t="shared" si="1272"/>
        <v>1000000</v>
      </c>
      <c r="FKF1365" s="84">
        <f t="shared" si="1272"/>
        <v>0</v>
      </c>
      <c r="FKG1365" s="84">
        <f t="shared" si="1272"/>
        <v>0</v>
      </c>
      <c r="FKH1365" s="84">
        <f t="shared" si="1272"/>
        <v>0</v>
      </c>
      <c r="FKI1365" s="84">
        <f t="shared" si="1272"/>
        <v>0</v>
      </c>
      <c r="FKJ1365" s="84">
        <f t="shared" si="1272"/>
        <v>1000000</v>
      </c>
      <c r="FKP1365" s="84" t="s">
        <v>235</v>
      </c>
      <c r="FKQ1365" s="84" t="s">
        <v>236</v>
      </c>
      <c r="FKR1365" s="84">
        <f t="shared" ref="FKR1365:FKZ1365" si="1273">FKR1359</f>
        <v>1000000</v>
      </c>
      <c r="FKS1365" s="84">
        <f t="shared" si="1273"/>
        <v>0</v>
      </c>
      <c r="FKT1365" s="84">
        <f t="shared" si="1273"/>
        <v>0</v>
      </c>
      <c r="FKU1365" s="84">
        <f t="shared" si="1273"/>
        <v>1000000</v>
      </c>
      <c r="FKV1365" s="84">
        <f t="shared" si="1273"/>
        <v>0</v>
      </c>
      <c r="FKW1365" s="84">
        <f t="shared" si="1273"/>
        <v>0</v>
      </c>
      <c r="FKX1365" s="84">
        <f t="shared" si="1273"/>
        <v>0</v>
      </c>
      <c r="FKY1365" s="84">
        <f t="shared" si="1273"/>
        <v>0</v>
      </c>
      <c r="FKZ1365" s="84">
        <f t="shared" si="1273"/>
        <v>1000000</v>
      </c>
      <c r="FLF1365" s="84" t="s">
        <v>235</v>
      </c>
      <c r="FLG1365" s="84" t="s">
        <v>236</v>
      </c>
      <c r="FLH1365" s="84">
        <f t="shared" ref="FLH1365:FLP1365" si="1274">FLH1359</f>
        <v>1000000</v>
      </c>
      <c r="FLI1365" s="84">
        <f t="shared" si="1274"/>
        <v>0</v>
      </c>
      <c r="FLJ1365" s="84">
        <f t="shared" si="1274"/>
        <v>0</v>
      </c>
      <c r="FLK1365" s="84">
        <f t="shared" si="1274"/>
        <v>1000000</v>
      </c>
      <c r="FLL1365" s="84">
        <f t="shared" si="1274"/>
        <v>0</v>
      </c>
      <c r="FLM1365" s="84">
        <f t="shared" si="1274"/>
        <v>0</v>
      </c>
      <c r="FLN1365" s="84">
        <f t="shared" si="1274"/>
        <v>0</v>
      </c>
      <c r="FLO1365" s="84">
        <f t="shared" si="1274"/>
        <v>0</v>
      </c>
      <c r="FLP1365" s="84">
        <f t="shared" si="1274"/>
        <v>1000000</v>
      </c>
      <c r="FLV1365" s="84" t="s">
        <v>235</v>
      </c>
      <c r="FLW1365" s="84" t="s">
        <v>236</v>
      </c>
      <c r="FLX1365" s="84">
        <f t="shared" ref="FLX1365:FMF1365" si="1275">FLX1359</f>
        <v>1000000</v>
      </c>
      <c r="FLY1365" s="84">
        <f t="shared" si="1275"/>
        <v>0</v>
      </c>
      <c r="FLZ1365" s="84">
        <f t="shared" si="1275"/>
        <v>0</v>
      </c>
      <c r="FMA1365" s="84">
        <f t="shared" si="1275"/>
        <v>1000000</v>
      </c>
      <c r="FMB1365" s="84">
        <f t="shared" si="1275"/>
        <v>0</v>
      </c>
      <c r="FMC1365" s="84">
        <f t="shared" si="1275"/>
        <v>0</v>
      </c>
      <c r="FMD1365" s="84">
        <f t="shared" si="1275"/>
        <v>0</v>
      </c>
      <c r="FME1365" s="84">
        <f t="shared" si="1275"/>
        <v>0</v>
      </c>
      <c r="FMF1365" s="84">
        <f t="shared" si="1275"/>
        <v>1000000</v>
      </c>
      <c r="FML1365" s="84" t="s">
        <v>235</v>
      </c>
      <c r="FMM1365" s="84" t="s">
        <v>236</v>
      </c>
      <c r="FMN1365" s="84">
        <f t="shared" ref="FMN1365:FMV1365" si="1276">FMN1359</f>
        <v>1000000</v>
      </c>
      <c r="FMO1365" s="84">
        <f t="shared" si="1276"/>
        <v>0</v>
      </c>
      <c r="FMP1365" s="84">
        <f t="shared" si="1276"/>
        <v>0</v>
      </c>
      <c r="FMQ1365" s="84">
        <f t="shared" si="1276"/>
        <v>1000000</v>
      </c>
      <c r="FMR1365" s="84">
        <f t="shared" si="1276"/>
        <v>0</v>
      </c>
      <c r="FMS1365" s="84">
        <f t="shared" si="1276"/>
        <v>0</v>
      </c>
      <c r="FMT1365" s="84">
        <f t="shared" si="1276"/>
        <v>0</v>
      </c>
      <c r="FMU1365" s="84">
        <f t="shared" si="1276"/>
        <v>0</v>
      </c>
      <c r="FMV1365" s="84">
        <f t="shared" si="1276"/>
        <v>1000000</v>
      </c>
      <c r="FNB1365" s="84" t="s">
        <v>235</v>
      </c>
      <c r="FNC1365" s="84" t="s">
        <v>236</v>
      </c>
      <c r="FND1365" s="84">
        <f t="shared" ref="FND1365:FNL1365" si="1277">FND1359</f>
        <v>1000000</v>
      </c>
      <c r="FNE1365" s="84">
        <f t="shared" si="1277"/>
        <v>0</v>
      </c>
      <c r="FNF1365" s="84">
        <f t="shared" si="1277"/>
        <v>0</v>
      </c>
      <c r="FNG1365" s="84">
        <f t="shared" si="1277"/>
        <v>1000000</v>
      </c>
      <c r="FNH1365" s="84">
        <f t="shared" si="1277"/>
        <v>0</v>
      </c>
      <c r="FNI1365" s="84">
        <f t="shared" si="1277"/>
        <v>0</v>
      </c>
      <c r="FNJ1365" s="84">
        <f t="shared" si="1277"/>
        <v>0</v>
      </c>
      <c r="FNK1365" s="84">
        <f t="shared" si="1277"/>
        <v>0</v>
      </c>
      <c r="FNL1365" s="84">
        <f t="shared" si="1277"/>
        <v>1000000</v>
      </c>
      <c r="FNR1365" s="84" t="s">
        <v>235</v>
      </c>
      <c r="FNS1365" s="84" t="s">
        <v>236</v>
      </c>
      <c r="FNT1365" s="84">
        <f t="shared" ref="FNT1365:FOB1365" si="1278">FNT1359</f>
        <v>1000000</v>
      </c>
      <c r="FNU1365" s="84">
        <f t="shared" si="1278"/>
        <v>0</v>
      </c>
      <c r="FNV1365" s="84">
        <f t="shared" si="1278"/>
        <v>0</v>
      </c>
      <c r="FNW1365" s="84">
        <f t="shared" si="1278"/>
        <v>1000000</v>
      </c>
      <c r="FNX1365" s="84">
        <f t="shared" si="1278"/>
        <v>0</v>
      </c>
      <c r="FNY1365" s="84">
        <f t="shared" si="1278"/>
        <v>0</v>
      </c>
      <c r="FNZ1365" s="84">
        <f t="shared" si="1278"/>
        <v>0</v>
      </c>
      <c r="FOA1365" s="84">
        <f t="shared" si="1278"/>
        <v>0</v>
      </c>
      <c r="FOB1365" s="84">
        <f t="shared" si="1278"/>
        <v>1000000</v>
      </c>
      <c r="FOH1365" s="84" t="s">
        <v>235</v>
      </c>
      <c r="FOI1365" s="84" t="s">
        <v>236</v>
      </c>
      <c r="FOJ1365" s="84">
        <f t="shared" ref="FOJ1365:FOR1365" si="1279">FOJ1359</f>
        <v>1000000</v>
      </c>
      <c r="FOK1365" s="84">
        <f t="shared" si="1279"/>
        <v>0</v>
      </c>
      <c r="FOL1365" s="84">
        <f t="shared" si="1279"/>
        <v>0</v>
      </c>
      <c r="FOM1365" s="84">
        <f t="shared" si="1279"/>
        <v>1000000</v>
      </c>
      <c r="FON1365" s="84">
        <f t="shared" si="1279"/>
        <v>0</v>
      </c>
      <c r="FOO1365" s="84">
        <f t="shared" si="1279"/>
        <v>0</v>
      </c>
      <c r="FOP1365" s="84">
        <f t="shared" si="1279"/>
        <v>0</v>
      </c>
      <c r="FOQ1365" s="84">
        <f t="shared" si="1279"/>
        <v>0</v>
      </c>
      <c r="FOR1365" s="84">
        <f t="shared" si="1279"/>
        <v>1000000</v>
      </c>
      <c r="FOX1365" s="84" t="s">
        <v>235</v>
      </c>
      <c r="FOY1365" s="84" t="s">
        <v>236</v>
      </c>
      <c r="FOZ1365" s="84">
        <f t="shared" ref="FOZ1365:FPH1365" si="1280">FOZ1359</f>
        <v>1000000</v>
      </c>
      <c r="FPA1365" s="84">
        <f t="shared" si="1280"/>
        <v>0</v>
      </c>
      <c r="FPB1365" s="84">
        <f t="shared" si="1280"/>
        <v>0</v>
      </c>
      <c r="FPC1365" s="84">
        <f t="shared" si="1280"/>
        <v>1000000</v>
      </c>
      <c r="FPD1365" s="84">
        <f t="shared" si="1280"/>
        <v>0</v>
      </c>
      <c r="FPE1365" s="84">
        <f t="shared" si="1280"/>
        <v>0</v>
      </c>
      <c r="FPF1365" s="84">
        <f t="shared" si="1280"/>
        <v>0</v>
      </c>
      <c r="FPG1365" s="84">
        <f t="shared" si="1280"/>
        <v>0</v>
      </c>
      <c r="FPH1365" s="84">
        <f t="shared" si="1280"/>
        <v>1000000</v>
      </c>
      <c r="FPN1365" s="84" t="s">
        <v>235</v>
      </c>
      <c r="FPO1365" s="84" t="s">
        <v>236</v>
      </c>
      <c r="FPP1365" s="84">
        <f t="shared" ref="FPP1365:FPX1365" si="1281">FPP1359</f>
        <v>1000000</v>
      </c>
      <c r="FPQ1365" s="84">
        <f t="shared" si="1281"/>
        <v>0</v>
      </c>
      <c r="FPR1365" s="84">
        <f t="shared" si="1281"/>
        <v>0</v>
      </c>
      <c r="FPS1365" s="84">
        <f t="shared" si="1281"/>
        <v>1000000</v>
      </c>
      <c r="FPT1365" s="84">
        <f t="shared" si="1281"/>
        <v>0</v>
      </c>
      <c r="FPU1365" s="84">
        <f t="shared" si="1281"/>
        <v>0</v>
      </c>
      <c r="FPV1365" s="84">
        <f t="shared" si="1281"/>
        <v>0</v>
      </c>
      <c r="FPW1365" s="84">
        <f t="shared" si="1281"/>
        <v>0</v>
      </c>
      <c r="FPX1365" s="84">
        <f t="shared" si="1281"/>
        <v>1000000</v>
      </c>
      <c r="FQD1365" s="84" t="s">
        <v>235</v>
      </c>
      <c r="FQE1365" s="84" t="s">
        <v>236</v>
      </c>
      <c r="FQF1365" s="84">
        <f t="shared" ref="FQF1365:FQN1365" si="1282">FQF1359</f>
        <v>1000000</v>
      </c>
      <c r="FQG1365" s="84">
        <f t="shared" si="1282"/>
        <v>0</v>
      </c>
      <c r="FQH1365" s="84">
        <f t="shared" si="1282"/>
        <v>0</v>
      </c>
      <c r="FQI1365" s="84">
        <f t="shared" si="1282"/>
        <v>1000000</v>
      </c>
      <c r="FQJ1365" s="84">
        <f t="shared" si="1282"/>
        <v>0</v>
      </c>
      <c r="FQK1365" s="84">
        <f t="shared" si="1282"/>
        <v>0</v>
      </c>
      <c r="FQL1365" s="84">
        <f t="shared" si="1282"/>
        <v>0</v>
      </c>
      <c r="FQM1365" s="84">
        <f t="shared" si="1282"/>
        <v>0</v>
      </c>
      <c r="FQN1365" s="84">
        <f t="shared" si="1282"/>
        <v>1000000</v>
      </c>
      <c r="FQT1365" s="84" t="s">
        <v>235</v>
      </c>
      <c r="FQU1365" s="84" t="s">
        <v>236</v>
      </c>
      <c r="FQV1365" s="84">
        <f t="shared" ref="FQV1365:FRD1365" si="1283">FQV1359</f>
        <v>1000000</v>
      </c>
      <c r="FQW1365" s="84">
        <f t="shared" si="1283"/>
        <v>0</v>
      </c>
      <c r="FQX1365" s="84">
        <f t="shared" si="1283"/>
        <v>0</v>
      </c>
      <c r="FQY1365" s="84">
        <f t="shared" si="1283"/>
        <v>1000000</v>
      </c>
      <c r="FQZ1365" s="84">
        <f t="shared" si="1283"/>
        <v>0</v>
      </c>
      <c r="FRA1365" s="84">
        <f t="shared" si="1283"/>
        <v>0</v>
      </c>
      <c r="FRB1365" s="84">
        <f t="shared" si="1283"/>
        <v>0</v>
      </c>
      <c r="FRC1365" s="84">
        <f t="shared" si="1283"/>
        <v>0</v>
      </c>
      <c r="FRD1365" s="84">
        <f t="shared" si="1283"/>
        <v>1000000</v>
      </c>
      <c r="FRJ1365" s="84" t="s">
        <v>235</v>
      </c>
      <c r="FRK1365" s="84" t="s">
        <v>236</v>
      </c>
      <c r="FRL1365" s="84">
        <f t="shared" ref="FRL1365:FRT1365" si="1284">FRL1359</f>
        <v>1000000</v>
      </c>
      <c r="FRM1365" s="84">
        <f t="shared" si="1284"/>
        <v>0</v>
      </c>
      <c r="FRN1365" s="84">
        <f t="shared" si="1284"/>
        <v>0</v>
      </c>
      <c r="FRO1365" s="84">
        <f t="shared" si="1284"/>
        <v>1000000</v>
      </c>
      <c r="FRP1365" s="84">
        <f t="shared" si="1284"/>
        <v>0</v>
      </c>
      <c r="FRQ1365" s="84">
        <f t="shared" si="1284"/>
        <v>0</v>
      </c>
      <c r="FRR1365" s="84">
        <f t="shared" si="1284"/>
        <v>0</v>
      </c>
      <c r="FRS1365" s="84">
        <f t="shared" si="1284"/>
        <v>0</v>
      </c>
      <c r="FRT1365" s="84">
        <f t="shared" si="1284"/>
        <v>1000000</v>
      </c>
      <c r="FRZ1365" s="84" t="s">
        <v>235</v>
      </c>
      <c r="FSA1365" s="84" t="s">
        <v>236</v>
      </c>
      <c r="FSB1365" s="84">
        <f t="shared" ref="FSB1365:FSJ1365" si="1285">FSB1359</f>
        <v>1000000</v>
      </c>
      <c r="FSC1365" s="84">
        <f t="shared" si="1285"/>
        <v>0</v>
      </c>
      <c r="FSD1365" s="84">
        <f t="shared" si="1285"/>
        <v>0</v>
      </c>
      <c r="FSE1365" s="84">
        <f t="shared" si="1285"/>
        <v>1000000</v>
      </c>
      <c r="FSF1365" s="84">
        <f t="shared" si="1285"/>
        <v>0</v>
      </c>
      <c r="FSG1365" s="84">
        <f t="shared" si="1285"/>
        <v>0</v>
      </c>
      <c r="FSH1365" s="84">
        <f t="shared" si="1285"/>
        <v>0</v>
      </c>
      <c r="FSI1365" s="84">
        <f t="shared" si="1285"/>
        <v>0</v>
      </c>
      <c r="FSJ1365" s="84">
        <f t="shared" si="1285"/>
        <v>1000000</v>
      </c>
      <c r="FSP1365" s="84" t="s">
        <v>235</v>
      </c>
      <c r="FSQ1365" s="84" t="s">
        <v>236</v>
      </c>
      <c r="FSR1365" s="84">
        <f t="shared" ref="FSR1365:FSZ1365" si="1286">FSR1359</f>
        <v>1000000</v>
      </c>
      <c r="FSS1365" s="84">
        <f t="shared" si="1286"/>
        <v>0</v>
      </c>
      <c r="FST1365" s="84">
        <f t="shared" si="1286"/>
        <v>0</v>
      </c>
      <c r="FSU1365" s="84">
        <f t="shared" si="1286"/>
        <v>1000000</v>
      </c>
      <c r="FSV1365" s="84">
        <f t="shared" si="1286"/>
        <v>0</v>
      </c>
      <c r="FSW1365" s="84">
        <f t="shared" si="1286"/>
        <v>0</v>
      </c>
      <c r="FSX1365" s="84">
        <f t="shared" si="1286"/>
        <v>0</v>
      </c>
      <c r="FSY1365" s="84">
        <f t="shared" si="1286"/>
        <v>0</v>
      </c>
      <c r="FSZ1365" s="84">
        <f t="shared" si="1286"/>
        <v>1000000</v>
      </c>
      <c r="FTF1365" s="84" t="s">
        <v>235</v>
      </c>
      <c r="FTG1365" s="84" t="s">
        <v>236</v>
      </c>
      <c r="FTH1365" s="84">
        <f t="shared" ref="FTH1365:FTP1365" si="1287">FTH1359</f>
        <v>1000000</v>
      </c>
      <c r="FTI1365" s="84">
        <f t="shared" si="1287"/>
        <v>0</v>
      </c>
      <c r="FTJ1365" s="84">
        <f t="shared" si="1287"/>
        <v>0</v>
      </c>
      <c r="FTK1365" s="84">
        <f t="shared" si="1287"/>
        <v>1000000</v>
      </c>
      <c r="FTL1365" s="84">
        <f t="shared" si="1287"/>
        <v>0</v>
      </c>
      <c r="FTM1365" s="84">
        <f t="shared" si="1287"/>
        <v>0</v>
      </c>
      <c r="FTN1365" s="84">
        <f t="shared" si="1287"/>
        <v>0</v>
      </c>
      <c r="FTO1365" s="84">
        <f t="shared" si="1287"/>
        <v>0</v>
      </c>
      <c r="FTP1365" s="84">
        <f t="shared" si="1287"/>
        <v>1000000</v>
      </c>
      <c r="FTV1365" s="84" t="s">
        <v>235</v>
      </c>
      <c r="FTW1365" s="84" t="s">
        <v>236</v>
      </c>
      <c r="FTX1365" s="84">
        <f t="shared" ref="FTX1365:FUF1365" si="1288">FTX1359</f>
        <v>1000000</v>
      </c>
      <c r="FTY1365" s="84">
        <f t="shared" si="1288"/>
        <v>0</v>
      </c>
      <c r="FTZ1365" s="84">
        <f t="shared" si="1288"/>
        <v>0</v>
      </c>
      <c r="FUA1365" s="84">
        <f t="shared" si="1288"/>
        <v>1000000</v>
      </c>
      <c r="FUB1365" s="84">
        <f t="shared" si="1288"/>
        <v>0</v>
      </c>
      <c r="FUC1365" s="84">
        <f t="shared" si="1288"/>
        <v>0</v>
      </c>
      <c r="FUD1365" s="84">
        <f t="shared" si="1288"/>
        <v>0</v>
      </c>
      <c r="FUE1365" s="84">
        <f t="shared" si="1288"/>
        <v>0</v>
      </c>
      <c r="FUF1365" s="84">
        <f t="shared" si="1288"/>
        <v>1000000</v>
      </c>
      <c r="FUL1365" s="84" t="s">
        <v>235</v>
      </c>
      <c r="FUM1365" s="84" t="s">
        <v>236</v>
      </c>
      <c r="FUN1365" s="84">
        <f t="shared" ref="FUN1365:FUV1365" si="1289">FUN1359</f>
        <v>1000000</v>
      </c>
      <c r="FUO1365" s="84">
        <f t="shared" si="1289"/>
        <v>0</v>
      </c>
      <c r="FUP1365" s="84">
        <f t="shared" si="1289"/>
        <v>0</v>
      </c>
      <c r="FUQ1365" s="84">
        <f t="shared" si="1289"/>
        <v>1000000</v>
      </c>
      <c r="FUR1365" s="84">
        <f t="shared" si="1289"/>
        <v>0</v>
      </c>
      <c r="FUS1365" s="84">
        <f t="shared" si="1289"/>
        <v>0</v>
      </c>
      <c r="FUT1365" s="84">
        <f t="shared" si="1289"/>
        <v>0</v>
      </c>
      <c r="FUU1365" s="84">
        <f t="shared" si="1289"/>
        <v>0</v>
      </c>
      <c r="FUV1365" s="84">
        <f t="shared" si="1289"/>
        <v>1000000</v>
      </c>
      <c r="FVB1365" s="84" t="s">
        <v>235</v>
      </c>
      <c r="FVC1365" s="84" t="s">
        <v>236</v>
      </c>
      <c r="FVD1365" s="84">
        <f t="shared" ref="FVD1365:FVL1365" si="1290">FVD1359</f>
        <v>1000000</v>
      </c>
      <c r="FVE1365" s="84">
        <f t="shared" si="1290"/>
        <v>0</v>
      </c>
      <c r="FVF1365" s="84">
        <f t="shared" si="1290"/>
        <v>0</v>
      </c>
      <c r="FVG1365" s="84">
        <f t="shared" si="1290"/>
        <v>1000000</v>
      </c>
      <c r="FVH1365" s="84">
        <f t="shared" si="1290"/>
        <v>0</v>
      </c>
      <c r="FVI1365" s="84">
        <f t="shared" si="1290"/>
        <v>0</v>
      </c>
      <c r="FVJ1365" s="84">
        <f t="shared" si="1290"/>
        <v>0</v>
      </c>
      <c r="FVK1365" s="84">
        <f t="shared" si="1290"/>
        <v>0</v>
      </c>
      <c r="FVL1365" s="84">
        <f t="shared" si="1290"/>
        <v>1000000</v>
      </c>
      <c r="FVR1365" s="84" t="s">
        <v>235</v>
      </c>
      <c r="FVS1365" s="84" t="s">
        <v>236</v>
      </c>
      <c r="FVT1365" s="84">
        <f t="shared" ref="FVT1365:FWB1365" si="1291">FVT1359</f>
        <v>1000000</v>
      </c>
      <c r="FVU1365" s="84">
        <f t="shared" si="1291"/>
        <v>0</v>
      </c>
      <c r="FVV1365" s="84">
        <f t="shared" si="1291"/>
        <v>0</v>
      </c>
      <c r="FVW1365" s="84">
        <f t="shared" si="1291"/>
        <v>1000000</v>
      </c>
      <c r="FVX1365" s="84">
        <f t="shared" si="1291"/>
        <v>0</v>
      </c>
      <c r="FVY1365" s="84">
        <f t="shared" si="1291"/>
        <v>0</v>
      </c>
      <c r="FVZ1365" s="84">
        <f t="shared" si="1291"/>
        <v>0</v>
      </c>
      <c r="FWA1365" s="84">
        <f t="shared" si="1291"/>
        <v>0</v>
      </c>
      <c r="FWB1365" s="84">
        <f t="shared" si="1291"/>
        <v>1000000</v>
      </c>
      <c r="FWH1365" s="84" t="s">
        <v>235</v>
      </c>
      <c r="FWI1365" s="84" t="s">
        <v>236</v>
      </c>
      <c r="FWJ1365" s="84">
        <f t="shared" ref="FWJ1365:FWR1365" si="1292">FWJ1359</f>
        <v>1000000</v>
      </c>
      <c r="FWK1365" s="84">
        <f t="shared" si="1292"/>
        <v>0</v>
      </c>
      <c r="FWL1365" s="84">
        <f t="shared" si="1292"/>
        <v>0</v>
      </c>
      <c r="FWM1365" s="84">
        <f t="shared" si="1292"/>
        <v>1000000</v>
      </c>
      <c r="FWN1365" s="84">
        <f t="shared" si="1292"/>
        <v>0</v>
      </c>
      <c r="FWO1365" s="84">
        <f t="shared" si="1292"/>
        <v>0</v>
      </c>
      <c r="FWP1365" s="84">
        <f t="shared" si="1292"/>
        <v>0</v>
      </c>
      <c r="FWQ1365" s="84">
        <f t="shared" si="1292"/>
        <v>0</v>
      </c>
      <c r="FWR1365" s="84">
        <f t="shared" si="1292"/>
        <v>1000000</v>
      </c>
      <c r="FWX1365" s="84" t="s">
        <v>235</v>
      </c>
      <c r="FWY1365" s="84" t="s">
        <v>236</v>
      </c>
      <c r="FWZ1365" s="84">
        <f t="shared" ref="FWZ1365:FXH1365" si="1293">FWZ1359</f>
        <v>1000000</v>
      </c>
      <c r="FXA1365" s="84">
        <f t="shared" si="1293"/>
        <v>0</v>
      </c>
      <c r="FXB1365" s="84">
        <f t="shared" si="1293"/>
        <v>0</v>
      </c>
      <c r="FXC1365" s="84">
        <f t="shared" si="1293"/>
        <v>1000000</v>
      </c>
      <c r="FXD1365" s="84">
        <f t="shared" si="1293"/>
        <v>0</v>
      </c>
      <c r="FXE1365" s="84">
        <f t="shared" si="1293"/>
        <v>0</v>
      </c>
      <c r="FXF1365" s="84">
        <f t="shared" si="1293"/>
        <v>0</v>
      </c>
      <c r="FXG1365" s="84">
        <f t="shared" si="1293"/>
        <v>0</v>
      </c>
      <c r="FXH1365" s="84">
        <f t="shared" si="1293"/>
        <v>1000000</v>
      </c>
      <c r="FXN1365" s="84" t="s">
        <v>235</v>
      </c>
      <c r="FXO1365" s="84" t="s">
        <v>236</v>
      </c>
      <c r="FXP1365" s="84">
        <f t="shared" ref="FXP1365:FXX1365" si="1294">FXP1359</f>
        <v>1000000</v>
      </c>
      <c r="FXQ1365" s="84">
        <f t="shared" si="1294"/>
        <v>0</v>
      </c>
      <c r="FXR1365" s="84">
        <f t="shared" si="1294"/>
        <v>0</v>
      </c>
      <c r="FXS1365" s="84">
        <f t="shared" si="1294"/>
        <v>1000000</v>
      </c>
      <c r="FXT1365" s="84">
        <f t="shared" si="1294"/>
        <v>0</v>
      </c>
      <c r="FXU1365" s="84">
        <f t="shared" si="1294"/>
        <v>0</v>
      </c>
      <c r="FXV1365" s="84">
        <f t="shared" si="1294"/>
        <v>0</v>
      </c>
      <c r="FXW1365" s="84">
        <f t="shared" si="1294"/>
        <v>0</v>
      </c>
      <c r="FXX1365" s="84">
        <f t="shared" si="1294"/>
        <v>1000000</v>
      </c>
      <c r="FYD1365" s="84" t="s">
        <v>235</v>
      </c>
      <c r="FYE1365" s="84" t="s">
        <v>236</v>
      </c>
      <c r="FYF1365" s="84">
        <f t="shared" ref="FYF1365:FYN1365" si="1295">FYF1359</f>
        <v>1000000</v>
      </c>
      <c r="FYG1365" s="84">
        <f t="shared" si="1295"/>
        <v>0</v>
      </c>
      <c r="FYH1365" s="84">
        <f t="shared" si="1295"/>
        <v>0</v>
      </c>
      <c r="FYI1365" s="84">
        <f t="shared" si="1295"/>
        <v>1000000</v>
      </c>
      <c r="FYJ1365" s="84">
        <f t="shared" si="1295"/>
        <v>0</v>
      </c>
      <c r="FYK1365" s="84">
        <f t="shared" si="1295"/>
        <v>0</v>
      </c>
      <c r="FYL1365" s="84">
        <f t="shared" si="1295"/>
        <v>0</v>
      </c>
      <c r="FYM1365" s="84">
        <f t="shared" si="1295"/>
        <v>0</v>
      </c>
      <c r="FYN1365" s="84">
        <f t="shared" si="1295"/>
        <v>1000000</v>
      </c>
      <c r="FYT1365" s="84" t="s">
        <v>235</v>
      </c>
      <c r="FYU1365" s="84" t="s">
        <v>236</v>
      </c>
      <c r="FYV1365" s="84">
        <f t="shared" ref="FYV1365:FZD1365" si="1296">FYV1359</f>
        <v>1000000</v>
      </c>
      <c r="FYW1365" s="84">
        <f t="shared" si="1296"/>
        <v>0</v>
      </c>
      <c r="FYX1365" s="84">
        <f t="shared" si="1296"/>
        <v>0</v>
      </c>
      <c r="FYY1365" s="84">
        <f t="shared" si="1296"/>
        <v>1000000</v>
      </c>
      <c r="FYZ1365" s="84">
        <f t="shared" si="1296"/>
        <v>0</v>
      </c>
      <c r="FZA1365" s="84">
        <f t="shared" si="1296"/>
        <v>0</v>
      </c>
      <c r="FZB1365" s="84">
        <f t="shared" si="1296"/>
        <v>0</v>
      </c>
      <c r="FZC1365" s="84">
        <f t="shared" si="1296"/>
        <v>0</v>
      </c>
      <c r="FZD1365" s="84">
        <f t="shared" si="1296"/>
        <v>1000000</v>
      </c>
      <c r="FZJ1365" s="84" t="s">
        <v>235</v>
      </c>
      <c r="FZK1365" s="84" t="s">
        <v>236</v>
      </c>
      <c r="FZL1365" s="84">
        <f t="shared" ref="FZL1365:FZT1365" si="1297">FZL1359</f>
        <v>1000000</v>
      </c>
      <c r="FZM1365" s="84">
        <f t="shared" si="1297"/>
        <v>0</v>
      </c>
      <c r="FZN1365" s="84">
        <f t="shared" si="1297"/>
        <v>0</v>
      </c>
      <c r="FZO1365" s="84">
        <f t="shared" si="1297"/>
        <v>1000000</v>
      </c>
      <c r="FZP1365" s="84">
        <f t="shared" si="1297"/>
        <v>0</v>
      </c>
      <c r="FZQ1365" s="84">
        <f t="shared" si="1297"/>
        <v>0</v>
      </c>
      <c r="FZR1365" s="84">
        <f t="shared" si="1297"/>
        <v>0</v>
      </c>
      <c r="FZS1365" s="84">
        <f t="shared" si="1297"/>
        <v>0</v>
      </c>
      <c r="FZT1365" s="84">
        <f t="shared" si="1297"/>
        <v>1000000</v>
      </c>
      <c r="FZZ1365" s="84" t="s">
        <v>235</v>
      </c>
      <c r="GAA1365" s="84" t="s">
        <v>236</v>
      </c>
      <c r="GAB1365" s="84">
        <f t="shared" ref="GAB1365:GAJ1365" si="1298">GAB1359</f>
        <v>1000000</v>
      </c>
      <c r="GAC1365" s="84">
        <f t="shared" si="1298"/>
        <v>0</v>
      </c>
      <c r="GAD1365" s="84">
        <f t="shared" si="1298"/>
        <v>0</v>
      </c>
      <c r="GAE1365" s="84">
        <f t="shared" si="1298"/>
        <v>1000000</v>
      </c>
      <c r="GAF1365" s="84">
        <f t="shared" si="1298"/>
        <v>0</v>
      </c>
      <c r="GAG1365" s="84">
        <f t="shared" si="1298"/>
        <v>0</v>
      </c>
      <c r="GAH1365" s="84">
        <f t="shared" si="1298"/>
        <v>0</v>
      </c>
      <c r="GAI1365" s="84">
        <f t="shared" si="1298"/>
        <v>0</v>
      </c>
      <c r="GAJ1365" s="84">
        <f t="shared" si="1298"/>
        <v>1000000</v>
      </c>
      <c r="GAP1365" s="84" t="s">
        <v>235</v>
      </c>
      <c r="GAQ1365" s="84" t="s">
        <v>236</v>
      </c>
      <c r="GAR1365" s="84">
        <f t="shared" ref="GAR1365:GAZ1365" si="1299">GAR1359</f>
        <v>1000000</v>
      </c>
      <c r="GAS1365" s="84">
        <f t="shared" si="1299"/>
        <v>0</v>
      </c>
      <c r="GAT1365" s="84">
        <f t="shared" si="1299"/>
        <v>0</v>
      </c>
      <c r="GAU1365" s="84">
        <f t="shared" si="1299"/>
        <v>1000000</v>
      </c>
      <c r="GAV1365" s="84">
        <f t="shared" si="1299"/>
        <v>0</v>
      </c>
      <c r="GAW1365" s="84">
        <f t="shared" si="1299"/>
        <v>0</v>
      </c>
      <c r="GAX1365" s="84">
        <f t="shared" si="1299"/>
        <v>0</v>
      </c>
      <c r="GAY1365" s="84">
        <f t="shared" si="1299"/>
        <v>0</v>
      </c>
      <c r="GAZ1365" s="84">
        <f t="shared" si="1299"/>
        <v>1000000</v>
      </c>
      <c r="GBF1365" s="84" t="s">
        <v>235</v>
      </c>
      <c r="GBG1365" s="84" t="s">
        <v>236</v>
      </c>
      <c r="GBH1365" s="84">
        <f t="shared" ref="GBH1365:GBP1365" si="1300">GBH1359</f>
        <v>1000000</v>
      </c>
      <c r="GBI1365" s="84">
        <f t="shared" si="1300"/>
        <v>0</v>
      </c>
      <c r="GBJ1365" s="84">
        <f t="shared" si="1300"/>
        <v>0</v>
      </c>
      <c r="GBK1365" s="84">
        <f t="shared" si="1300"/>
        <v>1000000</v>
      </c>
      <c r="GBL1365" s="84">
        <f t="shared" si="1300"/>
        <v>0</v>
      </c>
      <c r="GBM1365" s="84">
        <f t="shared" si="1300"/>
        <v>0</v>
      </c>
      <c r="GBN1365" s="84">
        <f t="shared" si="1300"/>
        <v>0</v>
      </c>
      <c r="GBO1365" s="84">
        <f t="shared" si="1300"/>
        <v>0</v>
      </c>
      <c r="GBP1365" s="84">
        <f t="shared" si="1300"/>
        <v>1000000</v>
      </c>
      <c r="GBV1365" s="84" t="s">
        <v>235</v>
      </c>
      <c r="GBW1365" s="84" t="s">
        <v>236</v>
      </c>
      <c r="GBX1365" s="84">
        <f t="shared" ref="GBX1365:GCF1365" si="1301">GBX1359</f>
        <v>1000000</v>
      </c>
      <c r="GBY1365" s="84">
        <f t="shared" si="1301"/>
        <v>0</v>
      </c>
      <c r="GBZ1365" s="84">
        <f t="shared" si="1301"/>
        <v>0</v>
      </c>
      <c r="GCA1365" s="84">
        <f t="shared" si="1301"/>
        <v>1000000</v>
      </c>
      <c r="GCB1365" s="84">
        <f t="shared" si="1301"/>
        <v>0</v>
      </c>
      <c r="GCC1365" s="84">
        <f t="shared" si="1301"/>
        <v>0</v>
      </c>
      <c r="GCD1365" s="84">
        <f t="shared" si="1301"/>
        <v>0</v>
      </c>
      <c r="GCE1365" s="84">
        <f t="shared" si="1301"/>
        <v>0</v>
      </c>
      <c r="GCF1365" s="84">
        <f t="shared" si="1301"/>
        <v>1000000</v>
      </c>
      <c r="GCL1365" s="84" t="s">
        <v>235</v>
      </c>
      <c r="GCM1365" s="84" t="s">
        <v>236</v>
      </c>
      <c r="GCN1365" s="84">
        <f t="shared" ref="GCN1365:GCV1365" si="1302">GCN1359</f>
        <v>1000000</v>
      </c>
      <c r="GCO1365" s="84">
        <f t="shared" si="1302"/>
        <v>0</v>
      </c>
      <c r="GCP1365" s="84">
        <f t="shared" si="1302"/>
        <v>0</v>
      </c>
      <c r="GCQ1365" s="84">
        <f t="shared" si="1302"/>
        <v>1000000</v>
      </c>
      <c r="GCR1365" s="84">
        <f t="shared" si="1302"/>
        <v>0</v>
      </c>
      <c r="GCS1365" s="84">
        <f t="shared" si="1302"/>
        <v>0</v>
      </c>
      <c r="GCT1365" s="84">
        <f t="shared" si="1302"/>
        <v>0</v>
      </c>
      <c r="GCU1365" s="84">
        <f t="shared" si="1302"/>
        <v>0</v>
      </c>
      <c r="GCV1365" s="84">
        <f t="shared" si="1302"/>
        <v>1000000</v>
      </c>
      <c r="GDB1365" s="84" t="s">
        <v>235</v>
      </c>
      <c r="GDC1365" s="84" t="s">
        <v>236</v>
      </c>
      <c r="GDD1365" s="84">
        <f t="shared" ref="GDD1365:GDL1365" si="1303">GDD1359</f>
        <v>1000000</v>
      </c>
      <c r="GDE1365" s="84">
        <f t="shared" si="1303"/>
        <v>0</v>
      </c>
      <c r="GDF1365" s="84">
        <f t="shared" si="1303"/>
        <v>0</v>
      </c>
      <c r="GDG1365" s="84">
        <f t="shared" si="1303"/>
        <v>1000000</v>
      </c>
      <c r="GDH1365" s="84">
        <f t="shared" si="1303"/>
        <v>0</v>
      </c>
      <c r="GDI1365" s="84">
        <f t="shared" si="1303"/>
        <v>0</v>
      </c>
      <c r="GDJ1365" s="84">
        <f t="shared" si="1303"/>
        <v>0</v>
      </c>
      <c r="GDK1365" s="84">
        <f t="shared" si="1303"/>
        <v>0</v>
      </c>
      <c r="GDL1365" s="84">
        <f t="shared" si="1303"/>
        <v>1000000</v>
      </c>
      <c r="GDR1365" s="84" t="s">
        <v>235</v>
      </c>
      <c r="GDS1365" s="84" t="s">
        <v>236</v>
      </c>
      <c r="GDT1365" s="84">
        <f t="shared" ref="GDT1365:GEB1365" si="1304">GDT1359</f>
        <v>1000000</v>
      </c>
      <c r="GDU1365" s="84">
        <f t="shared" si="1304"/>
        <v>0</v>
      </c>
      <c r="GDV1365" s="84">
        <f t="shared" si="1304"/>
        <v>0</v>
      </c>
      <c r="GDW1365" s="84">
        <f t="shared" si="1304"/>
        <v>1000000</v>
      </c>
      <c r="GDX1365" s="84">
        <f t="shared" si="1304"/>
        <v>0</v>
      </c>
      <c r="GDY1365" s="84">
        <f t="shared" si="1304"/>
        <v>0</v>
      </c>
      <c r="GDZ1365" s="84">
        <f t="shared" si="1304"/>
        <v>0</v>
      </c>
      <c r="GEA1365" s="84">
        <f t="shared" si="1304"/>
        <v>0</v>
      </c>
      <c r="GEB1365" s="84">
        <f t="shared" si="1304"/>
        <v>1000000</v>
      </c>
      <c r="GEH1365" s="84" t="s">
        <v>235</v>
      </c>
      <c r="GEI1365" s="84" t="s">
        <v>236</v>
      </c>
      <c r="GEJ1365" s="84">
        <f t="shared" ref="GEJ1365:GER1365" si="1305">GEJ1359</f>
        <v>1000000</v>
      </c>
      <c r="GEK1365" s="84">
        <f t="shared" si="1305"/>
        <v>0</v>
      </c>
      <c r="GEL1365" s="84">
        <f t="shared" si="1305"/>
        <v>0</v>
      </c>
      <c r="GEM1365" s="84">
        <f t="shared" si="1305"/>
        <v>1000000</v>
      </c>
      <c r="GEN1365" s="84">
        <f t="shared" si="1305"/>
        <v>0</v>
      </c>
      <c r="GEO1365" s="84">
        <f t="shared" si="1305"/>
        <v>0</v>
      </c>
      <c r="GEP1365" s="84">
        <f t="shared" si="1305"/>
        <v>0</v>
      </c>
      <c r="GEQ1365" s="84">
        <f t="shared" si="1305"/>
        <v>0</v>
      </c>
      <c r="GER1365" s="84">
        <f t="shared" si="1305"/>
        <v>1000000</v>
      </c>
      <c r="GEX1365" s="84" t="s">
        <v>235</v>
      </c>
      <c r="GEY1365" s="84" t="s">
        <v>236</v>
      </c>
      <c r="GEZ1365" s="84">
        <f t="shared" ref="GEZ1365:GFH1365" si="1306">GEZ1359</f>
        <v>1000000</v>
      </c>
      <c r="GFA1365" s="84">
        <f t="shared" si="1306"/>
        <v>0</v>
      </c>
      <c r="GFB1365" s="84">
        <f t="shared" si="1306"/>
        <v>0</v>
      </c>
      <c r="GFC1365" s="84">
        <f t="shared" si="1306"/>
        <v>1000000</v>
      </c>
      <c r="GFD1365" s="84">
        <f t="shared" si="1306"/>
        <v>0</v>
      </c>
      <c r="GFE1365" s="84">
        <f t="shared" si="1306"/>
        <v>0</v>
      </c>
      <c r="GFF1365" s="84">
        <f t="shared" si="1306"/>
        <v>0</v>
      </c>
      <c r="GFG1365" s="84">
        <f t="shared" si="1306"/>
        <v>0</v>
      </c>
      <c r="GFH1365" s="84">
        <f t="shared" si="1306"/>
        <v>1000000</v>
      </c>
      <c r="GFN1365" s="84" t="s">
        <v>235</v>
      </c>
      <c r="GFO1365" s="84" t="s">
        <v>236</v>
      </c>
      <c r="GFP1365" s="84">
        <f t="shared" ref="GFP1365:GFX1365" si="1307">GFP1359</f>
        <v>1000000</v>
      </c>
      <c r="GFQ1365" s="84">
        <f t="shared" si="1307"/>
        <v>0</v>
      </c>
      <c r="GFR1365" s="84">
        <f t="shared" si="1307"/>
        <v>0</v>
      </c>
      <c r="GFS1365" s="84">
        <f t="shared" si="1307"/>
        <v>1000000</v>
      </c>
      <c r="GFT1365" s="84">
        <f t="shared" si="1307"/>
        <v>0</v>
      </c>
      <c r="GFU1365" s="84">
        <f t="shared" si="1307"/>
        <v>0</v>
      </c>
      <c r="GFV1365" s="84">
        <f t="shared" si="1307"/>
        <v>0</v>
      </c>
      <c r="GFW1365" s="84">
        <f t="shared" si="1307"/>
        <v>0</v>
      </c>
      <c r="GFX1365" s="84">
        <f t="shared" si="1307"/>
        <v>1000000</v>
      </c>
      <c r="GGD1365" s="84" t="s">
        <v>235</v>
      </c>
      <c r="GGE1365" s="84" t="s">
        <v>236</v>
      </c>
      <c r="GGF1365" s="84">
        <f t="shared" ref="GGF1365:GGN1365" si="1308">GGF1359</f>
        <v>1000000</v>
      </c>
      <c r="GGG1365" s="84">
        <f t="shared" si="1308"/>
        <v>0</v>
      </c>
      <c r="GGH1365" s="84">
        <f t="shared" si="1308"/>
        <v>0</v>
      </c>
      <c r="GGI1365" s="84">
        <f t="shared" si="1308"/>
        <v>1000000</v>
      </c>
      <c r="GGJ1365" s="84">
        <f t="shared" si="1308"/>
        <v>0</v>
      </c>
      <c r="GGK1365" s="84">
        <f t="shared" si="1308"/>
        <v>0</v>
      </c>
      <c r="GGL1365" s="84">
        <f t="shared" si="1308"/>
        <v>0</v>
      </c>
      <c r="GGM1365" s="84">
        <f t="shared" si="1308"/>
        <v>0</v>
      </c>
      <c r="GGN1365" s="84">
        <f t="shared" si="1308"/>
        <v>1000000</v>
      </c>
      <c r="GGT1365" s="84" t="s">
        <v>235</v>
      </c>
      <c r="GGU1365" s="84" t="s">
        <v>236</v>
      </c>
      <c r="GGV1365" s="84">
        <f t="shared" ref="GGV1365:GHD1365" si="1309">GGV1359</f>
        <v>1000000</v>
      </c>
      <c r="GGW1365" s="84">
        <f t="shared" si="1309"/>
        <v>0</v>
      </c>
      <c r="GGX1365" s="84">
        <f t="shared" si="1309"/>
        <v>0</v>
      </c>
      <c r="GGY1365" s="84">
        <f t="shared" si="1309"/>
        <v>1000000</v>
      </c>
      <c r="GGZ1365" s="84">
        <f t="shared" si="1309"/>
        <v>0</v>
      </c>
      <c r="GHA1365" s="84">
        <f t="shared" si="1309"/>
        <v>0</v>
      </c>
      <c r="GHB1365" s="84">
        <f t="shared" si="1309"/>
        <v>0</v>
      </c>
      <c r="GHC1365" s="84">
        <f t="shared" si="1309"/>
        <v>0</v>
      </c>
      <c r="GHD1365" s="84">
        <f t="shared" si="1309"/>
        <v>1000000</v>
      </c>
      <c r="GHJ1365" s="84" t="s">
        <v>235</v>
      </c>
      <c r="GHK1365" s="84" t="s">
        <v>236</v>
      </c>
      <c r="GHL1365" s="84">
        <f t="shared" ref="GHL1365:GHT1365" si="1310">GHL1359</f>
        <v>1000000</v>
      </c>
      <c r="GHM1365" s="84">
        <f t="shared" si="1310"/>
        <v>0</v>
      </c>
      <c r="GHN1365" s="84">
        <f t="shared" si="1310"/>
        <v>0</v>
      </c>
      <c r="GHO1365" s="84">
        <f t="shared" si="1310"/>
        <v>1000000</v>
      </c>
      <c r="GHP1365" s="84">
        <f t="shared" si="1310"/>
        <v>0</v>
      </c>
      <c r="GHQ1365" s="84">
        <f t="shared" si="1310"/>
        <v>0</v>
      </c>
      <c r="GHR1365" s="84">
        <f t="shared" si="1310"/>
        <v>0</v>
      </c>
      <c r="GHS1365" s="84">
        <f t="shared" si="1310"/>
        <v>0</v>
      </c>
      <c r="GHT1365" s="84">
        <f t="shared" si="1310"/>
        <v>1000000</v>
      </c>
      <c r="GHZ1365" s="84" t="s">
        <v>235</v>
      </c>
      <c r="GIA1365" s="84" t="s">
        <v>236</v>
      </c>
      <c r="GIB1365" s="84">
        <f t="shared" ref="GIB1365:GIJ1365" si="1311">GIB1359</f>
        <v>1000000</v>
      </c>
      <c r="GIC1365" s="84">
        <f t="shared" si="1311"/>
        <v>0</v>
      </c>
      <c r="GID1365" s="84">
        <f t="shared" si="1311"/>
        <v>0</v>
      </c>
      <c r="GIE1365" s="84">
        <f t="shared" si="1311"/>
        <v>1000000</v>
      </c>
      <c r="GIF1365" s="84">
        <f t="shared" si="1311"/>
        <v>0</v>
      </c>
      <c r="GIG1365" s="84">
        <f t="shared" si="1311"/>
        <v>0</v>
      </c>
      <c r="GIH1365" s="84">
        <f t="shared" si="1311"/>
        <v>0</v>
      </c>
      <c r="GII1365" s="84">
        <f t="shared" si="1311"/>
        <v>0</v>
      </c>
      <c r="GIJ1365" s="84">
        <f t="shared" si="1311"/>
        <v>1000000</v>
      </c>
      <c r="GIP1365" s="84" t="s">
        <v>235</v>
      </c>
      <c r="GIQ1365" s="84" t="s">
        <v>236</v>
      </c>
      <c r="GIR1365" s="84">
        <f t="shared" ref="GIR1365:GIZ1365" si="1312">GIR1359</f>
        <v>1000000</v>
      </c>
      <c r="GIS1365" s="84">
        <f t="shared" si="1312"/>
        <v>0</v>
      </c>
      <c r="GIT1365" s="84">
        <f t="shared" si="1312"/>
        <v>0</v>
      </c>
      <c r="GIU1365" s="84">
        <f t="shared" si="1312"/>
        <v>1000000</v>
      </c>
      <c r="GIV1365" s="84">
        <f t="shared" si="1312"/>
        <v>0</v>
      </c>
      <c r="GIW1365" s="84">
        <f t="shared" si="1312"/>
        <v>0</v>
      </c>
      <c r="GIX1365" s="84">
        <f t="shared" si="1312"/>
        <v>0</v>
      </c>
      <c r="GIY1365" s="84">
        <f t="shared" si="1312"/>
        <v>0</v>
      </c>
      <c r="GIZ1365" s="84">
        <f t="shared" si="1312"/>
        <v>1000000</v>
      </c>
      <c r="GJF1365" s="84" t="s">
        <v>235</v>
      </c>
      <c r="GJG1365" s="84" t="s">
        <v>236</v>
      </c>
      <c r="GJH1365" s="84">
        <f t="shared" ref="GJH1365:GJP1365" si="1313">GJH1359</f>
        <v>1000000</v>
      </c>
      <c r="GJI1365" s="84">
        <f t="shared" si="1313"/>
        <v>0</v>
      </c>
      <c r="GJJ1365" s="84">
        <f t="shared" si="1313"/>
        <v>0</v>
      </c>
      <c r="GJK1365" s="84">
        <f t="shared" si="1313"/>
        <v>1000000</v>
      </c>
      <c r="GJL1365" s="84">
        <f t="shared" si="1313"/>
        <v>0</v>
      </c>
      <c r="GJM1365" s="84">
        <f t="shared" si="1313"/>
        <v>0</v>
      </c>
      <c r="GJN1365" s="84">
        <f t="shared" si="1313"/>
        <v>0</v>
      </c>
      <c r="GJO1365" s="84">
        <f t="shared" si="1313"/>
        <v>0</v>
      </c>
      <c r="GJP1365" s="84">
        <f t="shared" si="1313"/>
        <v>1000000</v>
      </c>
      <c r="GJV1365" s="84" t="s">
        <v>235</v>
      </c>
      <c r="GJW1365" s="84" t="s">
        <v>236</v>
      </c>
      <c r="GJX1365" s="84">
        <f t="shared" ref="GJX1365:GKF1365" si="1314">GJX1359</f>
        <v>1000000</v>
      </c>
      <c r="GJY1365" s="84">
        <f t="shared" si="1314"/>
        <v>0</v>
      </c>
      <c r="GJZ1365" s="84">
        <f t="shared" si="1314"/>
        <v>0</v>
      </c>
      <c r="GKA1365" s="84">
        <f t="shared" si="1314"/>
        <v>1000000</v>
      </c>
      <c r="GKB1365" s="84">
        <f t="shared" si="1314"/>
        <v>0</v>
      </c>
      <c r="GKC1365" s="84">
        <f t="shared" si="1314"/>
        <v>0</v>
      </c>
      <c r="GKD1365" s="84">
        <f t="shared" si="1314"/>
        <v>0</v>
      </c>
      <c r="GKE1365" s="84">
        <f t="shared" si="1314"/>
        <v>0</v>
      </c>
      <c r="GKF1365" s="84">
        <f t="shared" si="1314"/>
        <v>1000000</v>
      </c>
      <c r="GKL1365" s="84" t="s">
        <v>235</v>
      </c>
      <c r="GKM1365" s="84" t="s">
        <v>236</v>
      </c>
      <c r="GKN1365" s="84">
        <f t="shared" ref="GKN1365:GKV1365" si="1315">GKN1359</f>
        <v>1000000</v>
      </c>
      <c r="GKO1365" s="84">
        <f t="shared" si="1315"/>
        <v>0</v>
      </c>
      <c r="GKP1365" s="84">
        <f t="shared" si="1315"/>
        <v>0</v>
      </c>
      <c r="GKQ1365" s="84">
        <f t="shared" si="1315"/>
        <v>1000000</v>
      </c>
      <c r="GKR1365" s="84">
        <f t="shared" si="1315"/>
        <v>0</v>
      </c>
      <c r="GKS1365" s="84">
        <f t="shared" si="1315"/>
        <v>0</v>
      </c>
      <c r="GKT1365" s="84">
        <f t="shared" si="1315"/>
        <v>0</v>
      </c>
      <c r="GKU1365" s="84">
        <f t="shared" si="1315"/>
        <v>0</v>
      </c>
      <c r="GKV1365" s="84">
        <f t="shared" si="1315"/>
        <v>1000000</v>
      </c>
      <c r="GLB1365" s="84" t="s">
        <v>235</v>
      </c>
      <c r="GLC1365" s="84" t="s">
        <v>236</v>
      </c>
      <c r="GLD1365" s="84">
        <f t="shared" ref="GLD1365:GLL1365" si="1316">GLD1359</f>
        <v>1000000</v>
      </c>
      <c r="GLE1365" s="84">
        <f t="shared" si="1316"/>
        <v>0</v>
      </c>
      <c r="GLF1365" s="84">
        <f t="shared" si="1316"/>
        <v>0</v>
      </c>
      <c r="GLG1365" s="84">
        <f t="shared" si="1316"/>
        <v>1000000</v>
      </c>
      <c r="GLH1365" s="84">
        <f t="shared" si="1316"/>
        <v>0</v>
      </c>
      <c r="GLI1365" s="84">
        <f t="shared" si="1316"/>
        <v>0</v>
      </c>
      <c r="GLJ1365" s="84">
        <f t="shared" si="1316"/>
        <v>0</v>
      </c>
      <c r="GLK1365" s="84">
        <f t="shared" si="1316"/>
        <v>0</v>
      </c>
      <c r="GLL1365" s="84">
        <f t="shared" si="1316"/>
        <v>1000000</v>
      </c>
      <c r="GLR1365" s="84" t="s">
        <v>235</v>
      </c>
      <c r="GLS1365" s="84" t="s">
        <v>236</v>
      </c>
      <c r="GLT1365" s="84">
        <f t="shared" ref="GLT1365:GMB1365" si="1317">GLT1359</f>
        <v>1000000</v>
      </c>
      <c r="GLU1365" s="84">
        <f t="shared" si="1317"/>
        <v>0</v>
      </c>
      <c r="GLV1365" s="84">
        <f t="shared" si="1317"/>
        <v>0</v>
      </c>
      <c r="GLW1365" s="84">
        <f t="shared" si="1317"/>
        <v>1000000</v>
      </c>
      <c r="GLX1365" s="84">
        <f t="shared" si="1317"/>
        <v>0</v>
      </c>
      <c r="GLY1365" s="84">
        <f t="shared" si="1317"/>
        <v>0</v>
      </c>
      <c r="GLZ1365" s="84">
        <f t="shared" si="1317"/>
        <v>0</v>
      </c>
      <c r="GMA1365" s="84">
        <f t="shared" si="1317"/>
        <v>0</v>
      </c>
      <c r="GMB1365" s="84">
        <f t="shared" si="1317"/>
        <v>1000000</v>
      </c>
      <c r="GMH1365" s="84" t="s">
        <v>235</v>
      </c>
      <c r="GMI1365" s="84" t="s">
        <v>236</v>
      </c>
      <c r="GMJ1365" s="84">
        <f t="shared" ref="GMJ1365:GMR1365" si="1318">GMJ1359</f>
        <v>1000000</v>
      </c>
      <c r="GMK1365" s="84">
        <f t="shared" si="1318"/>
        <v>0</v>
      </c>
      <c r="GML1365" s="84">
        <f t="shared" si="1318"/>
        <v>0</v>
      </c>
      <c r="GMM1365" s="84">
        <f t="shared" si="1318"/>
        <v>1000000</v>
      </c>
      <c r="GMN1365" s="84">
        <f t="shared" si="1318"/>
        <v>0</v>
      </c>
      <c r="GMO1365" s="84">
        <f t="shared" si="1318"/>
        <v>0</v>
      </c>
      <c r="GMP1365" s="84">
        <f t="shared" si="1318"/>
        <v>0</v>
      </c>
      <c r="GMQ1365" s="84">
        <f t="shared" si="1318"/>
        <v>0</v>
      </c>
      <c r="GMR1365" s="84">
        <f t="shared" si="1318"/>
        <v>1000000</v>
      </c>
      <c r="GMX1365" s="84" t="s">
        <v>235</v>
      </c>
      <c r="GMY1365" s="84" t="s">
        <v>236</v>
      </c>
      <c r="GMZ1365" s="84">
        <f t="shared" ref="GMZ1365:GNH1365" si="1319">GMZ1359</f>
        <v>1000000</v>
      </c>
      <c r="GNA1365" s="84">
        <f t="shared" si="1319"/>
        <v>0</v>
      </c>
      <c r="GNB1365" s="84">
        <f t="shared" si="1319"/>
        <v>0</v>
      </c>
      <c r="GNC1365" s="84">
        <f t="shared" si="1319"/>
        <v>1000000</v>
      </c>
      <c r="GND1365" s="84">
        <f t="shared" si="1319"/>
        <v>0</v>
      </c>
      <c r="GNE1365" s="84">
        <f t="shared" si="1319"/>
        <v>0</v>
      </c>
      <c r="GNF1365" s="84">
        <f t="shared" si="1319"/>
        <v>0</v>
      </c>
      <c r="GNG1365" s="84">
        <f t="shared" si="1319"/>
        <v>0</v>
      </c>
      <c r="GNH1365" s="84">
        <f t="shared" si="1319"/>
        <v>1000000</v>
      </c>
      <c r="GNN1365" s="84" t="s">
        <v>235</v>
      </c>
      <c r="GNO1365" s="84" t="s">
        <v>236</v>
      </c>
      <c r="GNP1365" s="84">
        <f>GNP1359</f>
        <v>1000000</v>
      </c>
      <c r="GNQ1365" s="84">
        <f>GNQ1359</f>
        <v>0</v>
      </c>
      <c r="GNR1365" s="84">
        <f>GNR1359</f>
        <v>0</v>
      </c>
      <c r="GNS1365" s="84">
        <f>GNS1359</f>
        <v>1000000</v>
      </c>
      <c r="GNT1365" s="84">
        <f>GNT1359</f>
        <v>0</v>
      </c>
      <c r="GNU1365" s="84">
        <f>GNU1359</f>
        <v>0</v>
      </c>
      <c r="GNV1365" s="84">
        <f>GNV1359</f>
        <v>0</v>
      </c>
      <c r="GNW1365" s="84">
        <f>GNW1359</f>
        <v>0</v>
      </c>
      <c r="GNX1365" s="84">
        <f>GNX1359</f>
        <v>1000000</v>
      </c>
      <c r="GOD1365" s="84" t="s">
        <v>235</v>
      </c>
      <c r="GOE1365" s="84" t="s">
        <v>236</v>
      </c>
      <c r="GOF1365" s="84">
        <f t="shared" ref="GOF1365:GON1365" si="1320">GOF1359</f>
        <v>1000000</v>
      </c>
      <c r="GOG1365" s="84">
        <f t="shared" si="1320"/>
        <v>0</v>
      </c>
      <c r="GOH1365" s="84">
        <f t="shared" si="1320"/>
        <v>0</v>
      </c>
      <c r="GOI1365" s="84">
        <f t="shared" si="1320"/>
        <v>1000000</v>
      </c>
      <c r="GOJ1365" s="84">
        <f t="shared" si="1320"/>
        <v>0</v>
      </c>
      <c r="GOK1365" s="84">
        <f t="shared" si="1320"/>
        <v>0</v>
      </c>
      <c r="GOL1365" s="84">
        <f t="shared" si="1320"/>
        <v>0</v>
      </c>
      <c r="GOM1365" s="84">
        <f t="shared" si="1320"/>
        <v>0</v>
      </c>
      <c r="GON1365" s="84">
        <f t="shared" si="1320"/>
        <v>1000000</v>
      </c>
      <c r="GOT1365" s="84" t="s">
        <v>235</v>
      </c>
      <c r="GOU1365" s="84" t="s">
        <v>236</v>
      </c>
      <c r="GOV1365" s="84">
        <f t="shared" ref="GOV1365:GPD1365" si="1321">GOV1359</f>
        <v>1000000</v>
      </c>
      <c r="GOW1365" s="84">
        <f t="shared" si="1321"/>
        <v>0</v>
      </c>
      <c r="GOX1365" s="84">
        <f t="shared" si="1321"/>
        <v>0</v>
      </c>
      <c r="GOY1365" s="84">
        <f t="shared" si="1321"/>
        <v>1000000</v>
      </c>
      <c r="GOZ1365" s="84">
        <f t="shared" si="1321"/>
        <v>0</v>
      </c>
      <c r="GPA1365" s="84">
        <f t="shared" si="1321"/>
        <v>0</v>
      </c>
      <c r="GPB1365" s="84">
        <f t="shared" si="1321"/>
        <v>0</v>
      </c>
      <c r="GPC1365" s="84">
        <f t="shared" si="1321"/>
        <v>0</v>
      </c>
      <c r="GPD1365" s="84">
        <f t="shared" si="1321"/>
        <v>1000000</v>
      </c>
      <c r="GPJ1365" s="84" t="s">
        <v>235</v>
      </c>
      <c r="GPK1365" s="84" t="s">
        <v>236</v>
      </c>
      <c r="GPL1365" s="84">
        <f t="shared" ref="GPL1365:GPT1365" si="1322">GPL1359</f>
        <v>1000000</v>
      </c>
      <c r="GPM1365" s="84">
        <f t="shared" si="1322"/>
        <v>0</v>
      </c>
      <c r="GPN1365" s="84">
        <f t="shared" si="1322"/>
        <v>0</v>
      </c>
      <c r="GPO1365" s="84">
        <f t="shared" si="1322"/>
        <v>1000000</v>
      </c>
      <c r="GPP1365" s="84">
        <f t="shared" si="1322"/>
        <v>0</v>
      </c>
      <c r="GPQ1365" s="84">
        <f t="shared" si="1322"/>
        <v>0</v>
      </c>
      <c r="GPR1365" s="84">
        <f t="shared" si="1322"/>
        <v>0</v>
      </c>
      <c r="GPS1365" s="84">
        <f t="shared" si="1322"/>
        <v>0</v>
      </c>
      <c r="GPT1365" s="84">
        <f t="shared" si="1322"/>
        <v>1000000</v>
      </c>
      <c r="GPZ1365" s="84" t="s">
        <v>235</v>
      </c>
      <c r="GQA1365" s="84" t="s">
        <v>236</v>
      </c>
      <c r="GQB1365" s="84">
        <f t="shared" ref="GQB1365:GQJ1365" si="1323">GQB1359</f>
        <v>1000000</v>
      </c>
      <c r="GQC1365" s="84">
        <f t="shared" si="1323"/>
        <v>0</v>
      </c>
      <c r="GQD1365" s="84">
        <f t="shared" si="1323"/>
        <v>0</v>
      </c>
      <c r="GQE1365" s="84">
        <f t="shared" si="1323"/>
        <v>1000000</v>
      </c>
      <c r="GQF1365" s="84">
        <f t="shared" si="1323"/>
        <v>0</v>
      </c>
      <c r="GQG1365" s="84">
        <f t="shared" si="1323"/>
        <v>0</v>
      </c>
      <c r="GQH1365" s="84">
        <f t="shared" si="1323"/>
        <v>0</v>
      </c>
      <c r="GQI1365" s="84">
        <f t="shared" si="1323"/>
        <v>0</v>
      </c>
      <c r="GQJ1365" s="84">
        <f t="shared" si="1323"/>
        <v>1000000</v>
      </c>
      <c r="GQP1365" s="84" t="s">
        <v>235</v>
      </c>
      <c r="GQQ1365" s="84" t="s">
        <v>236</v>
      </c>
      <c r="GQR1365" s="84">
        <f t="shared" ref="GQR1365:GQZ1365" si="1324">GQR1359</f>
        <v>1000000</v>
      </c>
      <c r="GQS1365" s="84">
        <f t="shared" si="1324"/>
        <v>0</v>
      </c>
      <c r="GQT1365" s="84">
        <f t="shared" si="1324"/>
        <v>0</v>
      </c>
      <c r="GQU1365" s="84">
        <f t="shared" si="1324"/>
        <v>1000000</v>
      </c>
      <c r="GQV1365" s="84">
        <f t="shared" si="1324"/>
        <v>0</v>
      </c>
      <c r="GQW1365" s="84">
        <f t="shared" si="1324"/>
        <v>0</v>
      </c>
      <c r="GQX1365" s="84">
        <f t="shared" si="1324"/>
        <v>0</v>
      </c>
      <c r="GQY1365" s="84">
        <f t="shared" si="1324"/>
        <v>0</v>
      </c>
      <c r="GQZ1365" s="84">
        <f t="shared" si="1324"/>
        <v>1000000</v>
      </c>
      <c r="GRF1365" s="84" t="s">
        <v>235</v>
      </c>
      <c r="GRG1365" s="84" t="s">
        <v>236</v>
      </c>
      <c r="GRH1365" s="84">
        <f t="shared" ref="GRH1365:GRP1365" si="1325">GRH1359</f>
        <v>1000000</v>
      </c>
      <c r="GRI1365" s="84">
        <f t="shared" si="1325"/>
        <v>0</v>
      </c>
      <c r="GRJ1365" s="84">
        <f t="shared" si="1325"/>
        <v>0</v>
      </c>
      <c r="GRK1365" s="84">
        <f t="shared" si="1325"/>
        <v>1000000</v>
      </c>
      <c r="GRL1365" s="84">
        <f t="shared" si="1325"/>
        <v>0</v>
      </c>
      <c r="GRM1365" s="84">
        <f t="shared" si="1325"/>
        <v>0</v>
      </c>
      <c r="GRN1365" s="84">
        <f t="shared" si="1325"/>
        <v>0</v>
      </c>
      <c r="GRO1365" s="84">
        <f t="shared" si="1325"/>
        <v>0</v>
      </c>
      <c r="GRP1365" s="84">
        <f t="shared" si="1325"/>
        <v>1000000</v>
      </c>
      <c r="GRV1365" s="84" t="s">
        <v>235</v>
      </c>
      <c r="GRW1365" s="84" t="s">
        <v>236</v>
      </c>
      <c r="GRX1365" s="84">
        <f t="shared" ref="GRX1365:GSF1365" si="1326">GRX1359</f>
        <v>1000000</v>
      </c>
      <c r="GRY1365" s="84">
        <f t="shared" si="1326"/>
        <v>0</v>
      </c>
      <c r="GRZ1365" s="84">
        <f t="shared" si="1326"/>
        <v>0</v>
      </c>
      <c r="GSA1365" s="84">
        <f t="shared" si="1326"/>
        <v>1000000</v>
      </c>
      <c r="GSB1365" s="84">
        <f t="shared" si="1326"/>
        <v>0</v>
      </c>
      <c r="GSC1365" s="84">
        <f t="shared" si="1326"/>
        <v>0</v>
      </c>
      <c r="GSD1365" s="84">
        <f t="shared" si="1326"/>
        <v>0</v>
      </c>
      <c r="GSE1365" s="84">
        <f t="shared" si="1326"/>
        <v>0</v>
      </c>
      <c r="GSF1365" s="84">
        <f t="shared" si="1326"/>
        <v>1000000</v>
      </c>
      <c r="GSL1365" s="84" t="s">
        <v>235</v>
      </c>
      <c r="GSM1365" s="84" t="s">
        <v>236</v>
      </c>
      <c r="GSN1365" s="84">
        <f t="shared" ref="GSN1365:GSV1365" si="1327">GSN1359</f>
        <v>1000000</v>
      </c>
      <c r="GSO1365" s="84">
        <f t="shared" si="1327"/>
        <v>0</v>
      </c>
      <c r="GSP1365" s="84">
        <f t="shared" si="1327"/>
        <v>0</v>
      </c>
      <c r="GSQ1365" s="84">
        <f t="shared" si="1327"/>
        <v>1000000</v>
      </c>
      <c r="GSR1365" s="84">
        <f t="shared" si="1327"/>
        <v>0</v>
      </c>
      <c r="GSS1365" s="84">
        <f t="shared" si="1327"/>
        <v>0</v>
      </c>
      <c r="GST1365" s="84">
        <f t="shared" si="1327"/>
        <v>0</v>
      </c>
      <c r="GSU1365" s="84">
        <f t="shared" si="1327"/>
        <v>0</v>
      </c>
      <c r="GSV1365" s="84">
        <f t="shared" si="1327"/>
        <v>1000000</v>
      </c>
      <c r="GTB1365" s="84" t="s">
        <v>235</v>
      </c>
      <c r="GTC1365" s="84" t="s">
        <v>236</v>
      </c>
      <c r="GTD1365" s="84">
        <f t="shared" ref="GTD1365:GTL1365" si="1328">GTD1359</f>
        <v>1000000</v>
      </c>
      <c r="GTE1365" s="84">
        <f t="shared" si="1328"/>
        <v>0</v>
      </c>
      <c r="GTF1365" s="84">
        <f t="shared" si="1328"/>
        <v>0</v>
      </c>
      <c r="GTG1365" s="84">
        <f t="shared" si="1328"/>
        <v>1000000</v>
      </c>
      <c r="GTH1365" s="84">
        <f t="shared" si="1328"/>
        <v>0</v>
      </c>
      <c r="GTI1365" s="84">
        <f t="shared" si="1328"/>
        <v>0</v>
      </c>
      <c r="GTJ1365" s="84">
        <f t="shared" si="1328"/>
        <v>0</v>
      </c>
      <c r="GTK1365" s="84">
        <f t="shared" si="1328"/>
        <v>0</v>
      </c>
      <c r="GTL1365" s="84">
        <f t="shared" si="1328"/>
        <v>1000000</v>
      </c>
      <c r="GTR1365" s="84" t="s">
        <v>235</v>
      </c>
      <c r="GTS1365" s="84" t="s">
        <v>236</v>
      </c>
      <c r="GTT1365" s="84">
        <f t="shared" ref="GTT1365:GUB1365" si="1329">GTT1359</f>
        <v>1000000</v>
      </c>
      <c r="GTU1365" s="84">
        <f t="shared" si="1329"/>
        <v>0</v>
      </c>
      <c r="GTV1365" s="84">
        <f t="shared" si="1329"/>
        <v>0</v>
      </c>
      <c r="GTW1365" s="84">
        <f t="shared" si="1329"/>
        <v>1000000</v>
      </c>
      <c r="GTX1365" s="84">
        <f t="shared" si="1329"/>
        <v>0</v>
      </c>
      <c r="GTY1365" s="84">
        <f t="shared" si="1329"/>
        <v>0</v>
      </c>
      <c r="GTZ1365" s="84">
        <f t="shared" si="1329"/>
        <v>0</v>
      </c>
      <c r="GUA1365" s="84">
        <f t="shared" si="1329"/>
        <v>0</v>
      </c>
      <c r="GUB1365" s="84">
        <f t="shared" si="1329"/>
        <v>1000000</v>
      </c>
      <c r="GUH1365" s="84" t="s">
        <v>235</v>
      </c>
      <c r="GUI1365" s="84" t="s">
        <v>236</v>
      </c>
      <c r="GUJ1365" s="84">
        <f t="shared" ref="GUJ1365:GUR1365" si="1330">GUJ1359</f>
        <v>1000000</v>
      </c>
      <c r="GUK1365" s="84">
        <f t="shared" si="1330"/>
        <v>0</v>
      </c>
      <c r="GUL1365" s="84">
        <f t="shared" si="1330"/>
        <v>0</v>
      </c>
      <c r="GUM1365" s="84">
        <f t="shared" si="1330"/>
        <v>1000000</v>
      </c>
      <c r="GUN1365" s="84">
        <f t="shared" si="1330"/>
        <v>0</v>
      </c>
      <c r="GUO1365" s="84">
        <f t="shared" si="1330"/>
        <v>0</v>
      </c>
      <c r="GUP1365" s="84">
        <f t="shared" si="1330"/>
        <v>0</v>
      </c>
      <c r="GUQ1365" s="84">
        <f t="shared" si="1330"/>
        <v>0</v>
      </c>
      <c r="GUR1365" s="84">
        <f t="shared" si="1330"/>
        <v>1000000</v>
      </c>
      <c r="GUX1365" s="84" t="s">
        <v>235</v>
      </c>
      <c r="GUY1365" s="84" t="s">
        <v>236</v>
      </c>
      <c r="GUZ1365" s="84">
        <f t="shared" ref="GUZ1365:GVH1365" si="1331">GUZ1359</f>
        <v>1000000</v>
      </c>
      <c r="GVA1365" s="84">
        <f t="shared" si="1331"/>
        <v>0</v>
      </c>
      <c r="GVB1365" s="84">
        <f t="shared" si="1331"/>
        <v>0</v>
      </c>
      <c r="GVC1365" s="84">
        <f t="shared" si="1331"/>
        <v>1000000</v>
      </c>
      <c r="GVD1365" s="84">
        <f t="shared" si="1331"/>
        <v>0</v>
      </c>
      <c r="GVE1365" s="84">
        <f t="shared" si="1331"/>
        <v>0</v>
      </c>
      <c r="GVF1365" s="84">
        <f t="shared" si="1331"/>
        <v>0</v>
      </c>
      <c r="GVG1365" s="84">
        <f t="shared" si="1331"/>
        <v>0</v>
      </c>
      <c r="GVH1365" s="84">
        <f t="shared" si="1331"/>
        <v>1000000</v>
      </c>
      <c r="GVN1365" s="84" t="s">
        <v>235</v>
      </c>
      <c r="GVO1365" s="84" t="s">
        <v>236</v>
      </c>
      <c r="GVP1365" s="84">
        <f t="shared" ref="GVP1365:GVX1365" si="1332">GVP1359</f>
        <v>1000000</v>
      </c>
      <c r="GVQ1365" s="84">
        <f t="shared" si="1332"/>
        <v>0</v>
      </c>
      <c r="GVR1365" s="84">
        <f t="shared" si="1332"/>
        <v>0</v>
      </c>
      <c r="GVS1365" s="84">
        <f t="shared" si="1332"/>
        <v>1000000</v>
      </c>
      <c r="GVT1365" s="84">
        <f t="shared" si="1332"/>
        <v>0</v>
      </c>
      <c r="GVU1365" s="84">
        <f t="shared" si="1332"/>
        <v>0</v>
      </c>
      <c r="GVV1365" s="84">
        <f t="shared" si="1332"/>
        <v>0</v>
      </c>
      <c r="GVW1365" s="84">
        <f t="shared" si="1332"/>
        <v>0</v>
      </c>
      <c r="GVX1365" s="84">
        <f t="shared" si="1332"/>
        <v>1000000</v>
      </c>
      <c r="GWD1365" s="84" t="s">
        <v>235</v>
      </c>
      <c r="GWE1365" s="84" t="s">
        <v>236</v>
      </c>
      <c r="GWF1365" s="84">
        <f t="shared" ref="GWF1365:GWN1365" si="1333">GWF1359</f>
        <v>1000000</v>
      </c>
      <c r="GWG1365" s="84">
        <f t="shared" si="1333"/>
        <v>0</v>
      </c>
      <c r="GWH1365" s="84">
        <f t="shared" si="1333"/>
        <v>0</v>
      </c>
      <c r="GWI1365" s="84">
        <f t="shared" si="1333"/>
        <v>1000000</v>
      </c>
      <c r="GWJ1365" s="84">
        <f t="shared" si="1333"/>
        <v>0</v>
      </c>
      <c r="GWK1365" s="84">
        <f t="shared" si="1333"/>
        <v>0</v>
      </c>
      <c r="GWL1365" s="84">
        <f t="shared" si="1333"/>
        <v>0</v>
      </c>
      <c r="GWM1365" s="84">
        <f t="shared" si="1333"/>
        <v>0</v>
      </c>
      <c r="GWN1365" s="84">
        <f t="shared" si="1333"/>
        <v>1000000</v>
      </c>
      <c r="GWT1365" s="84" t="s">
        <v>235</v>
      </c>
      <c r="GWU1365" s="84" t="s">
        <v>236</v>
      </c>
      <c r="GWV1365" s="84">
        <f t="shared" ref="GWV1365:GXD1365" si="1334">GWV1359</f>
        <v>1000000</v>
      </c>
      <c r="GWW1365" s="84">
        <f t="shared" si="1334"/>
        <v>0</v>
      </c>
      <c r="GWX1365" s="84">
        <f t="shared" si="1334"/>
        <v>0</v>
      </c>
      <c r="GWY1365" s="84">
        <f t="shared" si="1334"/>
        <v>1000000</v>
      </c>
      <c r="GWZ1365" s="84">
        <f t="shared" si="1334"/>
        <v>0</v>
      </c>
      <c r="GXA1365" s="84">
        <f t="shared" si="1334"/>
        <v>0</v>
      </c>
      <c r="GXB1365" s="84">
        <f t="shared" si="1334"/>
        <v>0</v>
      </c>
      <c r="GXC1365" s="84">
        <f t="shared" si="1334"/>
        <v>0</v>
      </c>
      <c r="GXD1365" s="84">
        <f t="shared" si="1334"/>
        <v>1000000</v>
      </c>
      <c r="GXJ1365" s="84" t="s">
        <v>235</v>
      </c>
      <c r="GXK1365" s="84" t="s">
        <v>236</v>
      </c>
      <c r="GXL1365" s="84">
        <f t="shared" ref="GXL1365:GXT1365" si="1335">GXL1359</f>
        <v>1000000</v>
      </c>
      <c r="GXM1365" s="84">
        <f t="shared" si="1335"/>
        <v>0</v>
      </c>
      <c r="GXN1365" s="84">
        <f t="shared" si="1335"/>
        <v>0</v>
      </c>
      <c r="GXO1365" s="84">
        <f t="shared" si="1335"/>
        <v>1000000</v>
      </c>
      <c r="GXP1365" s="84">
        <f t="shared" si="1335"/>
        <v>0</v>
      </c>
      <c r="GXQ1365" s="84">
        <f t="shared" si="1335"/>
        <v>0</v>
      </c>
      <c r="GXR1365" s="84">
        <f t="shared" si="1335"/>
        <v>0</v>
      </c>
      <c r="GXS1365" s="84">
        <f t="shared" si="1335"/>
        <v>0</v>
      </c>
      <c r="GXT1365" s="84">
        <f t="shared" si="1335"/>
        <v>1000000</v>
      </c>
      <c r="GXZ1365" s="84" t="s">
        <v>235</v>
      </c>
      <c r="GYA1365" s="84" t="s">
        <v>236</v>
      </c>
      <c r="GYB1365" s="84">
        <f t="shared" ref="GYB1365:GYJ1365" si="1336">GYB1359</f>
        <v>1000000</v>
      </c>
      <c r="GYC1365" s="84">
        <f t="shared" si="1336"/>
        <v>0</v>
      </c>
      <c r="GYD1365" s="84">
        <f t="shared" si="1336"/>
        <v>0</v>
      </c>
      <c r="GYE1365" s="84">
        <f t="shared" si="1336"/>
        <v>1000000</v>
      </c>
      <c r="GYF1365" s="84">
        <f t="shared" si="1336"/>
        <v>0</v>
      </c>
      <c r="GYG1365" s="84">
        <f t="shared" si="1336"/>
        <v>0</v>
      </c>
      <c r="GYH1365" s="84">
        <f t="shared" si="1336"/>
        <v>0</v>
      </c>
      <c r="GYI1365" s="84">
        <f t="shared" si="1336"/>
        <v>0</v>
      </c>
      <c r="GYJ1365" s="84">
        <f t="shared" si="1336"/>
        <v>1000000</v>
      </c>
      <c r="GYP1365" s="84" t="s">
        <v>235</v>
      </c>
      <c r="GYQ1365" s="84" t="s">
        <v>236</v>
      </c>
      <c r="GYR1365" s="84">
        <f t="shared" ref="GYR1365:GYZ1365" si="1337">GYR1359</f>
        <v>1000000</v>
      </c>
      <c r="GYS1365" s="84">
        <f t="shared" si="1337"/>
        <v>0</v>
      </c>
      <c r="GYT1365" s="84">
        <f t="shared" si="1337"/>
        <v>0</v>
      </c>
      <c r="GYU1365" s="84">
        <f t="shared" si="1337"/>
        <v>1000000</v>
      </c>
      <c r="GYV1365" s="84">
        <f t="shared" si="1337"/>
        <v>0</v>
      </c>
      <c r="GYW1365" s="84">
        <f t="shared" si="1337"/>
        <v>0</v>
      </c>
      <c r="GYX1365" s="84">
        <f t="shared" si="1337"/>
        <v>0</v>
      </c>
      <c r="GYY1365" s="84">
        <f t="shared" si="1337"/>
        <v>0</v>
      </c>
      <c r="GYZ1365" s="84">
        <f t="shared" si="1337"/>
        <v>1000000</v>
      </c>
      <c r="GZF1365" s="84" t="s">
        <v>235</v>
      </c>
      <c r="GZG1365" s="84" t="s">
        <v>236</v>
      </c>
      <c r="GZH1365" s="84">
        <f t="shared" ref="GZH1365:GZP1365" si="1338">GZH1359</f>
        <v>1000000</v>
      </c>
      <c r="GZI1365" s="84">
        <f t="shared" si="1338"/>
        <v>0</v>
      </c>
      <c r="GZJ1365" s="84">
        <f t="shared" si="1338"/>
        <v>0</v>
      </c>
      <c r="GZK1365" s="84">
        <f t="shared" si="1338"/>
        <v>1000000</v>
      </c>
      <c r="GZL1365" s="84">
        <f t="shared" si="1338"/>
        <v>0</v>
      </c>
      <c r="GZM1365" s="84">
        <f t="shared" si="1338"/>
        <v>0</v>
      </c>
      <c r="GZN1365" s="84">
        <f t="shared" si="1338"/>
        <v>0</v>
      </c>
      <c r="GZO1365" s="84">
        <f t="shared" si="1338"/>
        <v>0</v>
      </c>
      <c r="GZP1365" s="84">
        <f t="shared" si="1338"/>
        <v>1000000</v>
      </c>
      <c r="GZV1365" s="84" t="s">
        <v>235</v>
      </c>
      <c r="GZW1365" s="84" t="s">
        <v>236</v>
      </c>
      <c r="GZX1365" s="84">
        <f t="shared" ref="GZX1365:HAF1365" si="1339">GZX1359</f>
        <v>1000000</v>
      </c>
      <c r="GZY1365" s="84">
        <f t="shared" si="1339"/>
        <v>0</v>
      </c>
      <c r="GZZ1365" s="84">
        <f t="shared" si="1339"/>
        <v>0</v>
      </c>
      <c r="HAA1365" s="84">
        <f t="shared" si="1339"/>
        <v>1000000</v>
      </c>
      <c r="HAB1365" s="84">
        <f t="shared" si="1339"/>
        <v>0</v>
      </c>
      <c r="HAC1365" s="84">
        <f t="shared" si="1339"/>
        <v>0</v>
      </c>
      <c r="HAD1365" s="84">
        <f t="shared" si="1339"/>
        <v>0</v>
      </c>
      <c r="HAE1365" s="84">
        <f t="shared" si="1339"/>
        <v>0</v>
      </c>
      <c r="HAF1365" s="84">
        <f t="shared" si="1339"/>
        <v>1000000</v>
      </c>
      <c r="HAL1365" s="84" t="s">
        <v>235</v>
      </c>
      <c r="HAM1365" s="84" t="s">
        <v>236</v>
      </c>
      <c r="HAN1365" s="84">
        <f t="shared" ref="HAN1365:HAV1365" si="1340">HAN1359</f>
        <v>1000000</v>
      </c>
      <c r="HAO1365" s="84">
        <f t="shared" si="1340"/>
        <v>0</v>
      </c>
      <c r="HAP1365" s="84">
        <f t="shared" si="1340"/>
        <v>0</v>
      </c>
      <c r="HAQ1365" s="84">
        <f t="shared" si="1340"/>
        <v>1000000</v>
      </c>
      <c r="HAR1365" s="84">
        <f t="shared" si="1340"/>
        <v>0</v>
      </c>
      <c r="HAS1365" s="84">
        <f t="shared" si="1340"/>
        <v>0</v>
      </c>
      <c r="HAT1365" s="84">
        <f t="shared" si="1340"/>
        <v>0</v>
      </c>
      <c r="HAU1365" s="84">
        <f t="shared" si="1340"/>
        <v>0</v>
      </c>
      <c r="HAV1365" s="84">
        <f t="shared" si="1340"/>
        <v>1000000</v>
      </c>
      <c r="HBB1365" s="84" t="s">
        <v>235</v>
      </c>
      <c r="HBC1365" s="84" t="s">
        <v>236</v>
      </c>
      <c r="HBD1365" s="84">
        <f t="shared" ref="HBD1365:HBL1365" si="1341">HBD1359</f>
        <v>1000000</v>
      </c>
      <c r="HBE1365" s="84">
        <f t="shared" si="1341"/>
        <v>0</v>
      </c>
      <c r="HBF1365" s="84">
        <f t="shared" si="1341"/>
        <v>0</v>
      </c>
      <c r="HBG1365" s="84">
        <f t="shared" si="1341"/>
        <v>1000000</v>
      </c>
      <c r="HBH1365" s="84">
        <f t="shared" si="1341"/>
        <v>0</v>
      </c>
      <c r="HBI1365" s="84">
        <f t="shared" si="1341"/>
        <v>0</v>
      </c>
      <c r="HBJ1365" s="84">
        <f t="shared" si="1341"/>
        <v>0</v>
      </c>
      <c r="HBK1365" s="84">
        <f t="shared" si="1341"/>
        <v>0</v>
      </c>
      <c r="HBL1365" s="84">
        <f t="shared" si="1341"/>
        <v>1000000</v>
      </c>
      <c r="HBR1365" s="84" t="s">
        <v>235</v>
      </c>
      <c r="HBS1365" s="84" t="s">
        <v>236</v>
      </c>
      <c r="HBT1365" s="84">
        <f t="shared" ref="HBT1365:HCB1365" si="1342">HBT1359</f>
        <v>1000000</v>
      </c>
      <c r="HBU1365" s="84">
        <f t="shared" si="1342"/>
        <v>0</v>
      </c>
      <c r="HBV1365" s="84">
        <f t="shared" si="1342"/>
        <v>0</v>
      </c>
      <c r="HBW1365" s="84">
        <f t="shared" si="1342"/>
        <v>1000000</v>
      </c>
      <c r="HBX1365" s="84">
        <f t="shared" si="1342"/>
        <v>0</v>
      </c>
      <c r="HBY1365" s="84">
        <f t="shared" si="1342"/>
        <v>0</v>
      </c>
      <c r="HBZ1365" s="84">
        <f t="shared" si="1342"/>
        <v>0</v>
      </c>
      <c r="HCA1365" s="84">
        <f t="shared" si="1342"/>
        <v>0</v>
      </c>
      <c r="HCB1365" s="84">
        <f t="shared" si="1342"/>
        <v>1000000</v>
      </c>
      <c r="HCH1365" s="84" t="s">
        <v>235</v>
      </c>
      <c r="HCI1365" s="84" t="s">
        <v>236</v>
      </c>
      <c r="HCJ1365" s="84">
        <f t="shared" ref="HCJ1365:HCR1365" si="1343">HCJ1359</f>
        <v>1000000</v>
      </c>
      <c r="HCK1365" s="84">
        <f t="shared" si="1343"/>
        <v>0</v>
      </c>
      <c r="HCL1365" s="84">
        <f t="shared" si="1343"/>
        <v>0</v>
      </c>
      <c r="HCM1365" s="84">
        <f t="shared" si="1343"/>
        <v>1000000</v>
      </c>
      <c r="HCN1365" s="84">
        <f t="shared" si="1343"/>
        <v>0</v>
      </c>
      <c r="HCO1365" s="84">
        <f t="shared" si="1343"/>
        <v>0</v>
      </c>
      <c r="HCP1365" s="84">
        <f t="shared" si="1343"/>
        <v>0</v>
      </c>
      <c r="HCQ1365" s="84">
        <f t="shared" si="1343"/>
        <v>0</v>
      </c>
      <c r="HCR1365" s="84">
        <f t="shared" si="1343"/>
        <v>1000000</v>
      </c>
      <c r="HCX1365" s="84" t="s">
        <v>235</v>
      </c>
      <c r="HCY1365" s="84" t="s">
        <v>236</v>
      </c>
      <c r="HCZ1365" s="84">
        <f t="shared" ref="HCZ1365:HDH1365" si="1344">HCZ1359</f>
        <v>1000000</v>
      </c>
      <c r="HDA1365" s="84">
        <f t="shared" si="1344"/>
        <v>0</v>
      </c>
      <c r="HDB1365" s="84">
        <f t="shared" si="1344"/>
        <v>0</v>
      </c>
      <c r="HDC1365" s="84">
        <f t="shared" si="1344"/>
        <v>1000000</v>
      </c>
      <c r="HDD1365" s="84">
        <f t="shared" si="1344"/>
        <v>0</v>
      </c>
      <c r="HDE1365" s="84">
        <f t="shared" si="1344"/>
        <v>0</v>
      </c>
      <c r="HDF1365" s="84">
        <f t="shared" si="1344"/>
        <v>0</v>
      </c>
      <c r="HDG1365" s="84">
        <f t="shared" si="1344"/>
        <v>0</v>
      </c>
      <c r="HDH1365" s="84">
        <f t="shared" si="1344"/>
        <v>1000000</v>
      </c>
      <c r="HDN1365" s="84" t="s">
        <v>235</v>
      </c>
      <c r="HDO1365" s="84" t="s">
        <v>236</v>
      </c>
      <c r="HDP1365" s="84">
        <f t="shared" ref="HDP1365:HDX1365" si="1345">HDP1359</f>
        <v>1000000</v>
      </c>
      <c r="HDQ1365" s="84">
        <f t="shared" si="1345"/>
        <v>0</v>
      </c>
      <c r="HDR1365" s="84">
        <f t="shared" si="1345"/>
        <v>0</v>
      </c>
      <c r="HDS1365" s="84">
        <f t="shared" si="1345"/>
        <v>1000000</v>
      </c>
      <c r="HDT1365" s="84">
        <f t="shared" si="1345"/>
        <v>0</v>
      </c>
      <c r="HDU1365" s="84">
        <f t="shared" si="1345"/>
        <v>0</v>
      </c>
      <c r="HDV1365" s="84">
        <f t="shared" si="1345"/>
        <v>0</v>
      </c>
      <c r="HDW1365" s="84">
        <f t="shared" si="1345"/>
        <v>0</v>
      </c>
      <c r="HDX1365" s="84">
        <f t="shared" si="1345"/>
        <v>1000000</v>
      </c>
      <c r="HED1365" s="84" t="s">
        <v>235</v>
      </c>
      <c r="HEE1365" s="84" t="s">
        <v>236</v>
      </c>
      <c r="HEF1365" s="84">
        <f t="shared" ref="HEF1365:HEN1365" si="1346">HEF1359</f>
        <v>1000000</v>
      </c>
      <c r="HEG1365" s="84">
        <f t="shared" si="1346"/>
        <v>0</v>
      </c>
      <c r="HEH1365" s="84">
        <f t="shared" si="1346"/>
        <v>0</v>
      </c>
      <c r="HEI1365" s="84">
        <f t="shared" si="1346"/>
        <v>1000000</v>
      </c>
      <c r="HEJ1365" s="84">
        <f t="shared" si="1346"/>
        <v>0</v>
      </c>
      <c r="HEK1365" s="84">
        <f t="shared" si="1346"/>
        <v>0</v>
      </c>
      <c r="HEL1365" s="84">
        <f t="shared" si="1346"/>
        <v>0</v>
      </c>
      <c r="HEM1365" s="84">
        <f t="shared" si="1346"/>
        <v>0</v>
      </c>
      <c r="HEN1365" s="84">
        <f t="shared" si="1346"/>
        <v>1000000</v>
      </c>
      <c r="HET1365" s="84" t="s">
        <v>235</v>
      </c>
      <c r="HEU1365" s="84" t="s">
        <v>236</v>
      </c>
      <c r="HEV1365" s="84">
        <f t="shared" ref="HEV1365:HFD1365" si="1347">HEV1359</f>
        <v>1000000</v>
      </c>
      <c r="HEW1365" s="84">
        <f t="shared" si="1347"/>
        <v>0</v>
      </c>
      <c r="HEX1365" s="84">
        <f t="shared" si="1347"/>
        <v>0</v>
      </c>
      <c r="HEY1365" s="84">
        <f t="shared" si="1347"/>
        <v>1000000</v>
      </c>
      <c r="HEZ1365" s="84">
        <f t="shared" si="1347"/>
        <v>0</v>
      </c>
      <c r="HFA1365" s="84">
        <f t="shared" si="1347"/>
        <v>0</v>
      </c>
      <c r="HFB1365" s="84">
        <f t="shared" si="1347"/>
        <v>0</v>
      </c>
      <c r="HFC1365" s="84">
        <f t="shared" si="1347"/>
        <v>0</v>
      </c>
      <c r="HFD1365" s="84">
        <f t="shared" si="1347"/>
        <v>1000000</v>
      </c>
      <c r="HFJ1365" s="84" t="s">
        <v>235</v>
      </c>
      <c r="HFK1365" s="84" t="s">
        <v>236</v>
      </c>
      <c r="HFL1365" s="84">
        <f t="shared" ref="HFL1365:HFT1365" si="1348">HFL1359</f>
        <v>1000000</v>
      </c>
      <c r="HFM1365" s="84">
        <f t="shared" si="1348"/>
        <v>0</v>
      </c>
      <c r="HFN1365" s="84">
        <f t="shared" si="1348"/>
        <v>0</v>
      </c>
      <c r="HFO1365" s="84">
        <f t="shared" si="1348"/>
        <v>1000000</v>
      </c>
      <c r="HFP1365" s="84">
        <f t="shared" si="1348"/>
        <v>0</v>
      </c>
      <c r="HFQ1365" s="84">
        <f t="shared" si="1348"/>
        <v>0</v>
      </c>
      <c r="HFR1365" s="84">
        <f t="shared" si="1348"/>
        <v>0</v>
      </c>
      <c r="HFS1365" s="84">
        <f t="shared" si="1348"/>
        <v>0</v>
      </c>
      <c r="HFT1365" s="84">
        <f t="shared" si="1348"/>
        <v>1000000</v>
      </c>
      <c r="HFZ1365" s="84" t="s">
        <v>235</v>
      </c>
      <c r="HGA1365" s="84" t="s">
        <v>236</v>
      </c>
      <c r="HGB1365" s="84">
        <f t="shared" ref="HGB1365:HGJ1365" si="1349">HGB1359</f>
        <v>1000000</v>
      </c>
      <c r="HGC1365" s="84">
        <f t="shared" si="1349"/>
        <v>0</v>
      </c>
      <c r="HGD1365" s="84">
        <f t="shared" si="1349"/>
        <v>0</v>
      </c>
      <c r="HGE1365" s="84">
        <f t="shared" si="1349"/>
        <v>1000000</v>
      </c>
      <c r="HGF1365" s="84">
        <f t="shared" si="1349"/>
        <v>0</v>
      </c>
      <c r="HGG1365" s="84">
        <f t="shared" si="1349"/>
        <v>0</v>
      </c>
      <c r="HGH1365" s="84">
        <f t="shared" si="1349"/>
        <v>0</v>
      </c>
      <c r="HGI1365" s="84">
        <f t="shared" si="1349"/>
        <v>0</v>
      </c>
      <c r="HGJ1365" s="84">
        <f t="shared" si="1349"/>
        <v>1000000</v>
      </c>
      <c r="HGP1365" s="84" t="s">
        <v>235</v>
      </c>
      <c r="HGQ1365" s="84" t="s">
        <v>236</v>
      </c>
      <c r="HGR1365" s="84">
        <f t="shared" ref="HGR1365:HGZ1365" si="1350">HGR1359</f>
        <v>1000000</v>
      </c>
      <c r="HGS1365" s="84">
        <f t="shared" si="1350"/>
        <v>0</v>
      </c>
      <c r="HGT1365" s="84">
        <f t="shared" si="1350"/>
        <v>0</v>
      </c>
      <c r="HGU1365" s="84">
        <f t="shared" si="1350"/>
        <v>1000000</v>
      </c>
      <c r="HGV1365" s="84">
        <f t="shared" si="1350"/>
        <v>0</v>
      </c>
      <c r="HGW1365" s="84">
        <f t="shared" si="1350"/>
        <v>0</v>
      </c>
      <c r="HGX1365" s="84">
        <f t="shared" si="1350"/>
        <v>0</v>
      </c>
      <c r="HGY1365" s="84">
        <f t="shared" si="1350"/>
        <v>0</v>
      </c>
      <c r="HGZ1365" s="84">
        <f t="shared" si="1350"/>
        <v>1000000</v>
      </c>
      <c r="HHF1365" s="84" t="s">
        <v>235</v>
      </c>
      <c r="HHG1365" s="84" t="s">
        <v>236</v>
      </c>
      <c r="HHH1365" s="84">
        <f t="shared" ref="HHH1365:HHP1365" si="1351">HHH1359</f>
        <v>1000000</v>
      </c>
      <c r="HHI1365" s="84">
        <f t="shared" si="1351"/>
        <v>0</v>
      </c>
      <c r="HHJ1365" s="84">
        <f t="shared" si="1351"/>
        <v>0</v>
      </c>
      <c r="HHK1365" s="84">
        <f t="shared" si="1351"/>
        <v>1000000</v>
      </c>
      <c r="HHL1365" s="84">
        <f t="shared" si="1351"/>
        <v>0</v>
      </c>
      <c r="HHM1365" s="84">
        <f t="shared" si="1351"/>
        <v>0</v>
      </c>
      <c r="HHN1365" s="84">
        <f t="shared" si="1351"/>
        <v>0</v>
      </c>
      <c r="HHO1365" s="84">
        <f t="shared" si="1351"/>
        <v>0</v>
      </c>
      <c r="HHP1365" s="84">
        <f t="shared" si="1351"/>
        <v>1000000</v>
      </c>
      <c r="HHV1365" s="84" t="s">
        <v>235</v>
      </c>
      <c r="HHW1365" s="84" t="s">
        <v>236</v>
      </c>
      <c r="HHX1365" s="84">
        <f t="shared" ref="HHX1365:HIF1365" si="1352">HHX1359</f>
        <v>1000000</v>
      </c>
      <c r="HHY1365" s="84">
        <f t="shared" si="1352"/>
        <v>0</v>
      </c>
      <c r="HHZ1365" s="84">
        <f t="shared" si="1352"/>
        <v>0</v>
      </c>
      <c r="HIA1365" s="84">
        <f t="shared" si="1352"/>
        <v>1000000</v>
      </c>
      <c r="HIB1365" s="84">
        <f t="shared" si="1352"/>
        <v>0</v>
      </c>
      <c r="HIC1365" s="84">
        <f t="shared" si="1352"/>
        <v>0</v>
      </c>
      <c r="HID1365" s="84">
        <f t="shared" si="1352"/>
        <v>0</v>
      </c>
      <c r="HIE1365" s="84">
        <f t="shared" si="1352"/>
        <v>0</v>
      </c>
      <c r="HIF1365" s="84">
        <f t="shared" si="1352"/>
        <v>1000000</v>
      </c>
      <c r="HIL1365" s="84" t="s">
        <v>235</v>
      </c>
      <c r="HIM1365" s="84" t="s">
        <v>236</v>
      </c>
      <c r="HIN1365" s="84">
        <f t="shared" ref="HIN1365:HIV1365" si="1353">HIN1359</f>
        <v>1000000</v>
      </c>
      <c r="HIO1365" s="84">
        <f t="shared" si="1353"/>
        <v>0</v>
      </c>
      <c r="HIP1365" s="84">
        <f t="shared" si="1353"/>
        <v>0</v>
      </c>
      <c r="HIQ1365" s="84">
        <f t="shared" si="1353"/>
        <v>1000000</v>
      </c>
      <c r="HIR1365" s="84">
        <f t="shared" si="1353"/>
        <v>0</v>
      </c>
      <c r="HIS1365" s="84">
        <f t="shared" si="1353"/>
        <v>0</v>
      </c>
      <c r="HIT1365" s="84">
        <f t="shared" si="1353"/>
        <v>0</v>
      </c>
      <c r="HIU1365" s="84">
        <f t="shared" si="1353"/>
        <v>0</v>
      </c>
      <c r="HIV1365" s="84">
        <f t="shared" si="1353"/>
        <v>1000000</v>
      </c>
      <c r="HJB1365" s="84" t="s">
        <v>235</v>
      </c>
      <c r="HJC1365" s="84" t="s">
        <v>236</v>
      </c>
      <c r="HJD1365" s="84">
        <f t="shared" ref="HJD1365:HJL1365" si="1354">HJD1359</f>
        <v>1000000</v>
      </c>
      <c r="HJE1365" s="84">
        <f t="shared" si="1354"/>
        <v>0</v>
      </c>
      <c r="HJF1365" s="84">
        <f t="shared" si="1354"/>
        <v>0</v>
      </c>
      <c r="HJG1365" s="84">
        <f t="shared" si="1354"/>
        <v>1000000</v>
      </c>
      <c r="HJH1365" s="84">
        <f t="shared" si="1354"/>
        <v>0</v>
      </c>
      <c r="HJI1365" s="84">
        <f t="shared" si="1354"/>
        <v>0</v>
      </c>
      <c r="HJJ1365" s="84">
        <f t="shared" si="1354"/>
        <v>0</v>
      </c>
      <c r="HJK1365" s="84">
        <f t="shared" si="1354"/>
        <v>0</v>
      </c>
      <c r="HJL1365" s="84">
        <f t="shared" si="1354"/>
        <v>1000000</v>
      </c>
      <c r="HJR1365" s="84" t="s">
        <v>235</v>
      </c>
      <c r="HJS1365" s="84" t="s">
        <v>236</v>
      </c>
      <c r="HJT1365" s="84">
        <f t="shared" ref="HJT1365:HKB1365" si="1355">HJT1359</f>
        <v>1000000</v>
      </c>
      <c r="HJU1365" s="84">
        <f t="shared" si="1355"/>
        <v>0</v>
      </c>
      <c r="HJV1365" s="84">
        <f t="shared" si="1355"/>
        <v>0</v>
      </c>
      <c r="HJW1365" s="84">
        <f t="shared" si="1355"/>
        <v>1000000</v>
      </c>
      <c r="HJX1365" s="84">
        <f t="shared" si="1355"/>
        <v>0</v>
      </c>
      <c r="HJY1365" s="84">
        <f t="shared" si="1355"/>
        <v>0</v>
      </c>
      <c r="HJZ1365" s="84">
        <f t="shared" si="1355"/>
        <v>0</v>
      </c>
      <c r="HKA1365" s="84">
        <f t="shared" si="1355"/>
        <v>0</v>
      </c>
      <c r="HKB1365" s="84">
        <f t="shared" si="1355"/>
        <v>1000000</v>
      </c>
      <c r="HKH1365" s="84" t="s">
        <v>235</v>
      </c>
      <c r="HKI1365" s="84" t="s">
        <v>236</v>
      </c>
      <c r="HKJ1365" s="84">
        <f t="shared" ref="HKJ1365:HKR1365" si="1356">HKJ1359</f>
        <v>1000000</v>
      </c>
      <c r="HKK1365" s="84">
        <f t="shared" si="1356"/>
        <v>0</v>
      </c>
      <c r="HKL1365" s="84">
        <f t="shared" si="1356"/>
        <v>0</v>
      </c>
      <c r="HKM1365" s="84">
        <f t="shared" si="1356"/>
        <v>1000000</v>
      </c>
      <c r="HKN1365" s="84">
        <f t="shared" si="1356"/>
        <v>0</v>
      </c>
      <c r="HKO1365" s="84">
        <f t="shared" si="1356"/>
        <v>0</v>
      </c>
      <c r="HKP1365" s="84">
        <f t="shared" si="1356"/>
        <v>0</v>
      </c>
      <c r="HKQ1365" s="84">
        <f t="shared" si="1356"/>
        <v>0</v>
      </c>
      <c r="HKR1365" s="84">
        <f t="shared" si="1356"/>
        <v>1000000</v>
      </c>
      <c r="HKX1365" s="84" t="s">
        <v>235</v>
      </c>
      <c r="HKY1365" s="84" t="s">
        <v>236</v>
      </c>
      <c r="HKZ1365" s="84">
        <f t="shared" ref="HKZ1365:HLH1365" si="1357">HKZ1359</f>
        <v>1000000</v>
      </c>
      <c r="HLA1365" s="84">
        <f t="shared" si="1357"/>
        <v>0</v>
      </c>
      <c r="HLB1365" s="84">
        <f t="shared" si="1357"/>
        <v>0</v>
      </c>
      <c r="HLC1365" s="84">
        <f t="shared" si="1357"/>
        <v>1000000</v>
      </c>
      <c r="HLD1365" s="84">
        <f t="shared" si="1357"/>
        <v>0</v>
      </c>
      <c r="HLE1365" s="84">
        <f t="shared" si="1357"/>
        <v>0</v>
      </c>
      <c r="HLF1365" s="84">
        <f t="shared" si="1357"/>
        <v>0</v>
      </c>
      <c r="HLG1365" s="84">
        <f t="shared" si="1357"/>
        <v>0</v>
      </c>
      <c r="HLH1365" s="84">
        <f t="shared" si="1357"/>
        <v>1000000</v>
      </c>
      <c r="HLN1365" s="84" t="s">
        <v>235</v>
      </c>
      <c r="HLO1365" s="84" t="s">
        <v>236</v>
      </c>
      <c r="HLP1365" s="84">
        <f t="shared" ref="HLP1365:HLX1365" si="1358">HLP1359</f>
        <v>1000000</v>
      </c>
      <c r="HLQ1365" s="84">
        <f t="shared" si="1358"/>
        <v>0</v>
      </c>
      <c r="HLR1365" s="84">
        <f t="shared" si="1358"/>
        <v>0</v>
      </c>
      <c r="HLS1365" s="84">
        <f t="shared" si="1358"/>
        <v>1000000</v>
      </c>
      <c r="HLT1365" s="84">
        <f t="shared" si="1358"/>
        <v>0</v>
      </c>
      <c r="HLU1365" s="84">
        <f t="shared" si="1358"/>
        <v>0</v>
      </c>
      <c r="HLV1365" s="84">
        <f t="shared" si="1358"/>
        <v>0</v>
      </c>
      <c r="HLW1365" s="84">
        <f t="shared" si="1358"/>
        <v>0</v>
      </c>
      <c r="HLX1365" s="84">
        <f t="shared" si="1358"/>
        <v>1000000</v>
      </c>
      <c r="HMD1365" s="84" t="s">
        <v>235</v>
      </c>
      <c r="HME1365" s="84" t="s">
        <v>236</v>
      </c>
      <c r="HMF1365" s="84">
        <f t="shared" ref="HMF1365:HMN1365" si="1359">HMF1359</f>
        <v>1000000</v>
      </c>
      <c r="HMG1365" s="84">
        <f t="shared" si="1359"/>
        <v>0</v>
      </c>
      <c r="HMH1365" s="84">
        <f t="shared" si="1359"/>
        <v>0</v>
      </c>
      <c r="HMI1365" s="84">
        <f t="shared" si="1359"/>
        <v>1000000</v>
      </c>
      <c r="HMJ1365" s="84">
        <f t="shared" si="1359"/>
        <v>0</v>
      </c>
      <c r="HMK1365" s="84">
        <f t="shared" si="1359"/>
        <v>0</v>
      </c>
      <c r="HML1365" s="84">
        <f t="shared" si="1359"/>
        <v>0</v>
      </c>
      <c r="HMM1365" s="84">
        <f t="shared" si="1359"/>
        <v>0</v>
      </c>
      <c r="HMN1365" s="84">
        <f t="shared" si="1359"/>
        <v>1000000</v>
      </c>
      <c r="HMT1365" s="84" t="s">
        <v>235</v>
      </c>
      <c r="HMU1365" s="84" t="s">
        <v>236</v>
      </c>
      <c r="HMV1365" s="84">
        <f t="shared" ref="HMV1365:HND1365" si="1360">HMV1359</f>
        <v>1000000</v>
      </c>
      <c r="HMW1365" s="84">
        <f t="shared" si="1360"/>
        <v>0</v>
      </c>
      <c r="HMX1365" s="84">
        <f t="shared" si="1360"/>
        <v>0</v>
      </c>
      <c r="HMY1365" s="84">
        <f t="shared" si="1360"/>
        <v>1000000</v>
      </c>
      <c r="HMZ1365" s="84">
        <f t="shared" si="1360"/>
        <v>0</v>
      </c>
      <c r="HNA1365" s="84">
        <f t="shared" si="1360"/>
        <v>0</v>
      </c>
      <c r="HNB1365" s="84">
        <f t="shared" si="1360"/>
        <v>0</v>
      </c>
      <c r="HNC1365" s="84">
        <f t="shared" si="1360"/>
        <v>0</v>
      </c>
      <c r="HND1365" s="84">
        <f t="shared" si="1360"/>
        <v>1000000</v>
      </c>
      <c r="HNJ1365" s="84" t="s">
        <v>235</v>
      </c>
      <c r="HNK1365" s="84" t="s">
        <v>236</v>
      </c>
      <c r="HNL1365" s="84">
        <f t="shared" ref="HNL1365:HNT1365" si="1361">HNL1359</f>
        <v>1000000</v>
      </c>
      <c r="HNM1365" s="84">
        <f t="shared" si="1361"/>
        <v>0</v>
      </c>
      <c r="HNN1365" s="84">
        <f t="shared" si="1361"/>
        <v>0</v>
      </c>
      <c r="HNO1365" s="84">
        <f t="shared" si="1361"/>
        <v>1000000</v>
      </c>
      <c r="HNP1365" s="84">
        <f t="shared" si="1361"/>
        <v>0</v>
      </c>
      <c r="HNQ1365" s="84">
        <f t="shared" si="1361"/>
        <v>0</v>
      </c>
      <c r="HNR1365" s="84">
        <f t="shared" si="1361"/>
        <v>0</v>
      </c>
      <c r="HNS1365" s="84">
        <f t="shared" si="1361"/>
        <v>0</v>
      </c>
      <c r="HNT1365" s="84">
        <f t="shared" si="1361"/>
        <v>1000000</v>
      </c>
      <c r="HNZ1365" s="84" t="s">
        <v>235</v>
      </c>
      <c r="HOA1365" s="84" t="s">
        <v>236</v>
      </c>
      <c r="HOB1365" s="84">
        <f t="shared" ref="HOB1365:HOJ1365" si="1362">HOB1359</f>
        <v>1000000</v>
      </c>
      <c r="HOC1365" s="84">
        <f t="shared" si="1362"/>
        <v>0</v>
      </c>
      <c r="HOD1365" s="84">
        <f t="shared" si="1362"/>
        <v>0</v>
      </c>
      <c r="HOE1365" s="84">
        <f t="shared" si="1362"/>
        <v>1000000</v>
      </c>
      <c r="HOF1365" s="84">
        <f t="shared" si="1362"/>
        <v>0</v>
      </c>
      <c r="HOG1365" s="84">
        <f t="shared" si="1362"/>
        <v>0</v>
      </c>
      <c r="HOH1365" s="84">
        <f t="shared" si="1362"/>
        <v>0</v>
      </c>
      <c r="HOI1365" s="84">
        <f t="shared" si="1362"/>
        <v>0</v>
      </c>
      <c r="HOJ1365" s="84">
        <f t="shared" si="1362"/>
        <v>1000000</v>
      </c>
      <c r="HOP1365" s="84" t="s">
        <v>235</v>
      </c>
      <c r="HOQ1365" s="84" t="s">
        <v>236</v>
      </c>
      <c r="HOR1365" s="84">
        <f t="shared" ref="HOR1365:HOZ1365" si="1363">HOR1359</f>
        <v>1000000</v>
      </c>
      <c r="HOS1365" s="84">
        <f t="shared" si="1363"/>
        <v>0</v>
      </c>
      <c r="HOT1365" s="84">
        <f t="shared" si="1363"/>
        <v>0</v>
      </c>
      <c r="HOU1365" s="84">
        <f t="shared" si="1363"/>
        <v>1000000</v>
      </c>
      <c r="HOV1365" s="84">
        <f t="shared" si="1363"/>
        <v>0</v>
      </c>
      <c r="HOW1365" s="84">
        <f t="shared" si="1363"/>
        <v>0</v>
      </c>
      <c r="HOX1365" s="84">
        <f t="shared" si="1363"/>
        <v>0</v>
      </c>
      <c r="HOY1365" s="84">
        <f t="shared" si="1363"/>
        <v>0</v>
      </c>
      <c r="HOZ1365" s="84">
        <f t="shared" si="1363"/>
        <v>1000000</v>
      </c>
      <c r="HPF1365" s="84" t="s">
        <v>235</v>
      </c>
      <c r="HPG1365" s="84" t="s">
        <v>236</v>
      </c>
      <c r="HPH1365" s="84">
        <f t="shared" ref="HPH1365:HPP1365" si="1364">HPH1359</f>
        <v>1000000</v>
      </c>
      <c r="HPI1365" s="84">
        <f t="shared" si="1364"/>
        <v>0</v>
      </c>
      <c r="HPJ1365" s="84">
        <f t="shared" si="1364"/>
        <v>0</v>
      </c>
      <c r="HPK1365" s="84">
        <f t="shared" si="1364"/>
        <v>1000000</v>
      </c>
      <c r="HPL1365" s="84">
        <f t="shared" si="1364"/>
        <v>0</v>
      </c>
      <c r="HPM1365" s="84">
        <f t="shared" si="1364"/>
        <v>0</v>
      </c>
      <c r="HPN1365" s="84">
        <f t="shared" si="1364"/>
        <v>0</v>
      </c>
      <c r="HPO1365" s="84">
        <f t="shared" si="1364"/>
        <v>0</v>
      </c>
      <c r="HPP1365" s="84">
        <f t="shared" si="1364"/>
        <v>1000000</v>
      </c>
      <c r="HPV1365" s="84" t="s">
        <v>235</v>
      </c>
      <c r="HPW1365" s="84" t="s">
        <v>236</v>
      </c>
      <c r="HPX1365" s="84">
        <f t="shared" ref="HPX1365:HQF1365" si="1365">HPX1359</f>
        <v>1000000</v>
      </c>
      <c r="HPY1365" s="84">
        <f t="shared" si="1365"/>
        <v>0</v>
      </c>
      <c r="HPZ1365" s="84">
        <f t="shared" si="1365"/>
        <v>0</v>
      </c>
      <c r="HQA1365" s="84">
        <f t="shared" si="1365"/>
        <v>1000000</v>
      </c>
      <c r="HQB1365" s="84">
        <f t="shared" si="1365"/>
        <v>0</v>
      </c>
      <c r="HQC1365" s="84">
        <f t="shared" si="1365"/>
        <v>0</v>
      </c>
      <c r="HQD1365" s="84">
        <f t="shared" si="1365"/>
        <v>0</v>
      </c>
      <c r="HQE1365" s="84">
        <f t="shared" si="1365"/>
        <v>0</v>
      </c>
      <c r="HQF1365" s="84">
        <f t="shared" si="1365"/>
        <v>1000000</v>
      </c>
      <c r="HQL1365" s="84" t="s">
        <v>235</v>
      </c>
      <c r="HQM1365" s="84" t="s">
        <v>236</v>
      </c>
      <c r="HQN1365" s="84">
        <f t="shared" ref="HQN1365:HQV1365" si="1366">HQN1359</f>
        <v>1000000</v>
      </c>
      <c r="HQO1365" s="84">
        <f t="shared" si="1366"/>
        <v>0</v>
      </c>
      <c r="HQP1365" s="84">
        <f t="shared" si="1366"/>
        <v>0</v>
      </c>
      <c r="HQQ1365" s="84">
        <f t="shared" si="1366"/>
        <v>1000000</v>
      </c>
      <c r="HQR1365" s="84">
        <f t="shared" si="1366"/>
        <v>0</v>
      </c>
      <c r="HQS1365" s="84">
        <f t="shared" si="1366"/>
        <v>0</v>
      </c>
      <c r="HQT1365" s="84">
        <f t="shared" si="1366"/>
        <v>0</v>
      </c>
      <c r="HQU1365" s="84">
        <f t="shared" si="1366"/>
        <v>0</v>
      </c>
      <c r="HQV1365" s="84">
        <f t="shared" si="1366"/>
        <v>1000000</v>
      </c>
      <c r="HRB1365" s="84" t="s">
        <v>235</v>
      </c>
      <c r="HRC1365" s="84" t="s">
        <v>236</v>
      </c>
      <c r="HRD1365" s="84">
        <f t="shared" ref="HRD1365:HRL1365" si="1367">HRD1359</f>
        <v>1000000</v>
      </c>
      <c r="HRE1365" s="84">
        <f t="shared" si="1367"/>
        <v>0</v>
      </c>
      <c r="HRF1365" s="84">
        <f t="shared" si="1367"/>
        <v>0</v>
      </c>
      <c r="HRG1365" s="84">
        <f t="shared" si="1367"/>
        <v>1000000</v>
      </c>
      <c r="HRH1365" s="84">
        <f t="shared" si="1367"/>
        <v>0</v>
      </c>
      <c r="HRI1365" s="84">
        <f t="shared" si="1367"/>
        <v>0</v>
      </c>
      <c r="HRJ1365" s="84">
        <f t="shared" si="1367"/>
        <v>0</v>
      </c>
      <c r="HRK1365" s="84">
        <f t="shared" si="1367"/>
        <v>0</v>
      </c>
      <c r="HRL1365" s="84">
        <f t="shared" si="1367"/>
        <v>1000000</v>
      </c>
      <c r="HRR1365" s="84" t="s">
        <v>235</v>
      </c>
      <c r="HRS1365" s="84" t="s">
        <v>236</v>
      </c>
      <c r="HRT1365" s="84">
        <f t="shared" ref="HRT1365:HSB1365" si="1368">HRT1359</f>
        <v>1000000</v>
      </c>
      <c r="HRU1365" s="84">
        <f t="shared" si="1368"/>
        <v>0</v>
      </c>
      <c r="HRV1365" s="84">
        <f t="shared" si="1368"/>
        <v>0</v>
      </c>
      <c r="HRW1365" s="84">
        <f t="shared" si="1368"/>
        <v>1000000</v>
      </c>
      <c r="HRX1365" s="84">
        <f t="shared" si="1368"/>
        <v>0</v>
      </c>
      <c r="HRY1365" s="84">
        <f t="shared" si="1368"/>
        <v>0</v>
      </c>
      <c r="HRZ1365" s="84">
        <f t="shared" si="1368"/>
        <v>0</v>
      </c>
      <c r="HSA1365" s="84">
        <f t="shared" si="1368"/>
        <v>0</v>
      </c>
      <c r="HSB1365" s="84">
        <f t="shared" si="1368"/>
        <v>1000000</v>
      </c>
      <c r="HSH1365" s="84" t="s">
        <v>235</v>
      </c>
      <c r="HSI1365" s="84" t="s">
        <v>236</v>
      </c>
      <c r="HSJ1365" s="84">
        <f t="shared" ref="HSJ1365:HSR1365" si="1369">HSJ1359</f>
        <v>1000000</v>
      </c>
      <c r="HSK1365" s="84">
        <f t="shared" si="1369"/>
        <v>0</v>
      </c>
      <c r="HSL1365" s="84">
        <f t="shared" si="1369"/>
        <v>0</v>
      </c>
      <c r="HSM1365" s="84">
        <f t="shared" si="1369"/>
        <v>1000000</v>
      </c>
      <c r="HSN1365" s="84">
        <f t="shared" si="1369"/>
        <v>0</v>
      </c>
      <c r="HSO1365" s="84">
        <f t="shared" si="1369"/>
        <v>0</v>
      </c>
      <c r="HSP1365" s="84">
        <f t="shared" si="1369"/>
        <v>0</v>
      </c>
      <c r="HSQ1365" s="84">
        <f t="shared" si="1369"/>
        <v>0</v>
      </c>
      <c r="HSR1365" s="84">
        <f t="shared" si="1369"/>
        <v>1000000</v>
      </c>
      <c r="HSX1365" s="84" t="s">
        <v>235</v>
      </c>
      <c r="HSY1365" s="84" t="s">
        <v>236</v>
      </c>
      <c r="HSZ1365" s="84">
        <f t="shared" ref="HSZ1365:HTH1365" si="1370">HSZ1359</f>
        <v>1000000</v>
      </c>
      <c r="HTA1365" s="84">
        <f t="shared" si="1370"/>
        <v>0</v>
      </c>
      <c r="HTB1365" s="84">
        <f t="shared" si="1370"/>
        <v>0</v>
      </c>
      <c r="HTC1365" s="84">
        <f t="shared" si="1370"/>
        <v>1000000</v>
      </c>
      <c r="HTD1365" s="84">
        <f t="shared" si="1370"/>
        <v>0</v>
      </c>
      <c r="HTE1365" s="84">
        <f t="shared" si="1370"/>
        <v>0</v>
      </c>
      <c r="HTF1365" s="84">
        <f t="shared" si="1370"/>
        <v>0</v>
      </c>
      <c r="HTG1365" s="84">
        <f t="shared" si="1370"/>
        <v>0</v>
      </c>
      <c r="HTH1365" s="84">
        <f t="shared" si="1370"/>
        <v>1000000</v>
      </c>
      <c r="HTN1365" s="84" t="s">
        <v>235</v>
      </c>
      <c r="HTO1365" s="84" t="s">
        <v>236</v>
      </c>
      <c r="HTP1365" s="84">
        <f t="shared" ref="HTP1365:HTX1365" si="1371">HTP1359</f>
        <v>1000000</v>
      </c>
      <c r="HTQ1365" s="84">
        <f t="shared" si="1371"/>
        <v>0</v>
      </c>
      <c r="HTR1365" s="84">
        <f t="shared" si="1371"/>
        <v>0</v>
      </c>
      <c r="HTS1365" s="84">
        <f t="shared" si="1371"/>
        <v>1000000</v>
      </c>
      <c r="HTT1365" s="84">
        <f t="shared" si="1371"/>
        <v>0</v>
      </c>
      <c r="HTU1365" s="84">
        <f t="shared" si="1371"/>
        <v>0</v>
      </c>
      <c r="HTV1365" s="84">
        <f t="shared" si="1371"/>
        <v>0</v>
      </c>
      <c r="HTW1365" s="84">
        <f t="shared" si="1371"/>
        <v>0</v>
      </c>
      <c r="HTX1365" s="84">
        <f t="shared" si="1371"/>
        <v>1000000</v>
      </c>
      <c r="HUD1365" s="84" t="s">
        <v>235</v>
      </c>
      <c r="HUE1365" s="84" t="s">
        <v>236</v>
      </c>
      <c r="HUF1365" s="84">
        <f t="shared" ref="HUF1365:HUN1365" si="1372">HUF1359</f>
        <v>1000000</v>
      </c>
      <c r="HUG1365" s="84">
        <f t="shared" si="1372"/>
        <v>0</v>
      </c>
      <c r="HUH1365" s="84">
        <f t="shared" si="1372"/>
        <v>0</v>
      </c>
      <c r="HUI1365" s="84">
        <f t="shared" si="1372"/>
        <v>1000000</v>
      </c>
      <c r="HUJ1365" s="84">
        <f t="shared" si="1372"/>
        <v>0</v>
      </c>
      <c r="HUK1365" s="84">
        <f t="shared" si="1372"/>
        <v>0</v>
      </c>
      <c r="HUL1365" s="84">
        <f t="shared" si="1372"/>
        <v>0</v>
      </c>
      <c r="HUM1365" s="84">
        <f t="shared" si="1372"/>
        <v>0</v>
      </c>
      <c r="HUN1365" s="84">
        <f t="shared" si="1372"/>
        <v>1000000</v>
      </c>
      <c r="HUT1365" s="84" t="s">
        <v>235</v>
      </c>
      <c r="HUU1365" s="84" t="s">
        <v>236</v>
      </c>
      <c r="HUV1365" s="84">
        <f t="shared" ref="HUV1365:HVD1365" si="1373">HUV1359</f>
        <v>1000000</v>
      </c>
      <c r="HUW1365" s="84">
        <f t="shared" si="1373"/>
        <v>0</v>
      </c>
      <c r="HUX1365" s="84">
        <f t="shared" si="1373"/>
        <v>0</v>
      </c>
      <c r="HUY1365" s="84">
        <f t="shared" si="1373"/>
        <v>1000000</v>
      </c>
      <c r="HUZ1365" s="84">
        <f t="shared" si="1373"/>
        <v>0</v>
      </c>
      <c r="HVA1365" s="84">
        <f t="shared" si="1373"/>
        <v>0</v>
      </c>
      <c r="HVB1365" s="84">
        <f t="shared" si="1373"/>
        <v>0</v>
      </c>
      <c r="HVC1365" s="84">
        <f t="shared" si="1373"/>
        <v>0</v>
      </c>
      <c r="HVD1365" s="84">
        <f t="shared" si="1373"/>
        <v>1000000</v>
      </c>
      <c r="HVJ1365" s="84" t="s">
        <v>235</v>
      </c>
      <c r="HVK1365" s="84" t="s">
        <v>236</v>
      </c>
      <c r="HVL1365" s="84">
        <f t="shared" ref="HVL1365:HVT1365" si="1374">HVL1359</f>
        <v>1000000</v>
      </c>
      <c r="HVM1365" s="84">
        <f t="shared" si="1374"/>
        <v>0</v>
      </c>
      <c r="HVN1365" s="84">
        <f t="shared" si="1374"/>
        <v>0</v>
      </c>
      <c r="HVO1365" s="84">
        <f t="shared" si="1374"/>
        <v>1000000</v>
      </c>
      <c r="HVP1365" s="84">
        <f t="shared" si="1374"/>
        <v>0</v>
      </c>
      <c r="HVQ1365" s="84">
        <f t="shared" si="1374"/>
        <v>0</v>
      </c>
      <c r="HVR1365" s="84">
        <f t="shared" si="1374"/>
        <v>0</v>
      </c>
      <c r="HVS1365" s="84">
        <f t="shared" si="1374"/>
        <v>0</v>
      </c>
      <c r="HVT1365" s="84">
        <f t="shared" si="1374"/>
        <v>1000000</v>
      </c>
      <c r="HVZ1365" s="84" t="s">
        <v>235</v>
      </c>
      <c r="HWA1365" s="84" t="s">
        <v>236</v>
      </c>
      <c r="HWB1365" s="84">
        <f t="shared" ref="HWB1365:HWJ1365" si="1375">HWB1359</f>
        <v>1000000</v>
      </c>
      <c r="HWC1365" s="84">
        <f t="shared" si="1375"/>
        <v>0</v>
      </c>
      <c r="HWD1365" s="84">
        <f t="shared" si="1375"/>
        <v>0</v>
      </c>
      <c r="HWE1365" s="84">
        <f t="shared" si="1375"/>
        <v>1000000</v>
      </c>
      <c r="HWF1365" s="84">
        <f t="shared" si="1375"/>
        <v>0</v>
      </c>
      <c r="HWG1365" s="84">
        <f t="shared" si="1375"/>
        <v>0</v>
      </c>
      <c r="HWH1365" s="84">
        <f t="shared" si="1375"/>
        <v>0</v>
      </c>
      <c r="HWI1365" s="84">
        <f t="shared" si="1375"/>
        <v>0</v>
      </c>
      <c r="HWJ1365" s="84">
        <f t="shared" si="1375"/>
        <v>1000000</v>
      </c>
      <c r="HWP1365" s="84" t="s">
        <v>235</v>
      </c>
      <c r="HWQ1365" s="84" t="s">
        <v>236</v>
      </c>
      <c r="HWR1365" s="84">
        <f t="shared" ref="HWR1365:HWZ1365" si="1376">HWR1359</f>
        <v>1000000</v>
      </c>
      <c r="HWS1365" s="84">
        <f t="shared" si="1376"/>
        <v>0</v>
      </c>
      <c r="HWT1365" s="84">
        <f t="shared" si="1376"/>
        <v>0</v>
      </c>
      <c r="HWU1365" s="84">
        <f t="shared" si="1376"/>
        <v>1000000</v>
      </c>
      <c r="HWV1365" s="84">
        <f t="shared" si="1376"/>
        <v>0</v>
      </c>
      <c r="HWW1365" s="84">
        <f t="shared" si="1376"/>
        <v>0</v>
      </c>
      <c r="HWX1365" s="84">
        <f t="shared" si="1376"/>
        <v>0</v>
      </c>
      <c r="HWY1365" s="84">
        <f t="shared" si="1376"/>
        <v>0</v>
      </c>
      <c r="HWZ1365" s="84">
        <f t="shared" si="1376"/>
        <v>1000000</v>
      </c>
      <c r="HXF1365" s="84" t="s">
        <v>235</v>
      </c>
      <c r="HXG1365" s="84" t="s">
        <v>236</v>
      </c>
      <c r="HXH1365" s="84">
        <f t="shared" ref="HXH1365:HXP1365" si="1377">HXH1359</f>
        <v>1000000</v>
      </c>
      <c r="HXI1365" s="84">
        <f t="shared" si="1377"/>
        <v>0</v>
      </c>
      <c r="HXJ1365" s="84">
        <f t="shared" si="1377"/>
        <v>0</v>
      </c>
      <c r="HXK1365" s="84">
        <f t="shared" si="1377"/>
        <v>1000000</v>
      </c>
      <c r="HXL1365" s="84">
        <f t="shared" si="1377"/>
        <v>0</v>
      </c>
      <c r="HXM1365" s="84">
        <f t="shared" si="1377"/>
        <v>0</v>
      </c>
      <c r="HXN1365" s="84">
        <f t="shared" si="1377"/>
        <v>0</v>
      </c>
      <c r="HXO1365" s="84">
        <f t="shared" si="1377"/>
        <v>0</v>
      </c>
      <c r="HXP1365" s="84">
        <f t="shared" si="1377"/>
        <v>1000000</v>
      </c>
      <c r="HXV1365" s="84" t="s">
        <v>235</v>
      </c>
      <c r="HXW1365" s="84" t="s">
        <v>236</v>
      </c>
      <c r="HXX1365" s="84">
        <f t="shared" ref="HXX1365:HYF1365" si="1378">HXX1359</f>
        <v>1000000</v>
      </c>
      <c r="HXY1365" s="84">
        <f t="shared" si="1378"/>
        <v>0</v>
      </c>
      <c r="HXZ1365" s="84">
        <f t="shared" si="1378"/>
        <v>0</v>
      </c>
      <c r="HYA1365" s="84">
        <f t="shared" si="1378"/>
        <v>1000000</v>
      </c>
      <c r="HYB1365" s="84">
        <f t="shared" si="1378"/>
        <v>0</v>
      </c>
      <c r="HYC1365" s="84">
        <f t="shared" si="1378"/>
        <v>0</v>
      </c>
      <c r="HYD1365" s="84">
        <f t="shared" si="1378"/>
        <v>0</v>
      </c>
      <c r="HYE1365" s="84">
        <f t="shared" si="1378"/>
        <v>0</v>
      </c>
      <c r="HYF1365" s="84">
        <f t="shared" si="1378"/>
        <v>1000000</v>
      </c>
      <c r="HYL1365" s="84" t="s">
        <v>235</v>
      </c>
      <c r="HYM1365" s="84" t="s">
        <v>236</v>
      </c>
      <c r="HYN1365" s="84">
        <f t="shared" ref="HYN1365:HYV1365" si="1379">HYN1359</f>
        <v>1000000</v>
      </c>
      <c r="HYO1365" s="84">
        <f t="shared" si="1379"/>
        <v>0</v>
      </c>
      <c r="HYP1365" s="84">
        <f t="shared" si="1379"/>
        <v>0</v>
      </c>
      <c r="HYQ1365" s="84">
        <f t="shared" si="1379"/>
        <v>1000000</v>
      </c>
      <c r="HYR1365" s="84">
        <f t="shared" si="1379"/>
        <v>0</v>
      </c>
      <c r="HYS1365" s="84">
        <f t="shared" si="1379"/>
        <v>0</v>
      </c>
      <c r="HYT1365" s="84">
        <f t="shared" si="1379"/>
        <v>0</v>
      </c>
      <c r="HYU1365" s="84">
        <f t="shared" si="1379"/>
        <v>0</v>
      </c>
      <c r="HYV1365" s="84">
        <f t="shared" si="1379"/>
        <v>1000000</v>
      </c>
      <c r="HZB1365" s="84" t="s">
        <v>235</v>
      </c>
      <c r="HZC1365" s="84" t="s">
        <v>236</v>
      </c>
      <c r="HZD1365" s="84">
        <f t="shared" ref="HZD1365:HZL1365" si="1380">HZD1359</f>
        <v>1000000</v>
      </c>
      <c r="HZE1365" s="84">
        <f t="shared" si="1380"/>
        <v>0</v>
      </c>
      <c r="HZF1365" s="84">
        <f t="shared" si="1380"/>
        <v>0</v>
      </c>
      <c r="HZG1365" s="84">
        <f t="shared" si="1380"/>
        <v>1000000</v>
      </c>
      <c r="HZH1365" s="84">
        <f t="shared" si="1380"/>
        <v>0</v>
      </c>
      <c r="HZI1365" s="84">
        <f t="shared" si="1380"/>
        <v>0</v>
      </c>
      <c r="HZJ1365" s="84">
        <f t="shared" si="1380"/>
        <v>0</v>
      </c>
      <c r="HZK1365" s="84">
        <f t="shared" si="1380"/>
        <v>0</v>
      </c>
      <c r="HZL1365" s="84">
        <f t="shared" si="1380"/>
        <v>1000000</v>
      </c>
      <c r="HZR1365" s="84" t="s">
        <v>235</v>
      </c>
      <c r="HZS1365" s="84" t="s">
        <v>236</v>
      </c>
      <c r="HZT1365" s="84">
        <f t="shared" ref="HZT1365:IAB1365" si="1381">HZT1359</f>
        <v>1000000</v>
      </c>
      <c r="HZU1365" s="84">
        <f t="shared" si="1381"/>
        <v>0</v>
      </c>
      <c r="HZV1365" s="84">
        <f t="shared" si="1381"/>
        <v>0</v>
      </c>
      <c r="HZW1365" s="84">
        <f t="shared" si="1381"/>
        <v>1000000</v>
      </c>
      <c r="HZX1365" s="84">
        <f t="shared" si="1381"/>
        <v>0</v>
      </c>
      <c r="HZY1365" s="84">
        <f t="shared" si="1381"/>
        <v>0</v>
      </c>
      <c r="HZZ1365" s="84">
        <f t="shared" si="1381"/>
        <v>0</v>
      </c>
      <c r="IAA1365" s="84">
        <f t="shared" si="1381"/>
        <v>0</v>
      </c>
      <c r="IAB1365" s="84">
        <f t="shared" si="1381"/>
        <v>1000000</v>
      </c>
      <c r="IAH1365" s="84" t="s">
        <v>235</v>
      </c>
      <c r="IAI1365" s="84" t="s">
        <v>236</v>
      </c>
      <c r="IAJ1365" s="84">
        <f t="shared" ref="IAJ1365:IAR1365" si="1382">IAJ1359</f>
        <v>1000000</v>
      </c>
      <c r="IAK1365" s="84">
        <f t="shared" si="1382"/>
        <v>0</v>
      </c>
      <c r="IAL1365" s="84">
        <f t="shared" si="1382"/>
        <v>0</v>
      </c>
      <c r="IAM1365" s="84">
        <f t="shared" si="1382"/>
        <v>1000000</v>
      </c>
      <c r="IAN1365" s="84">
        <f t="shared" si="1382"/>
        <v>0</v>
      </c>
      <c r="IAO1365" s="84">
        <f t="shared" si="1382"/>
        <v>0</v>
      </c>
      <c r="IAP1365" s="84">
        <f t="shared" si="1382"/>
        <v>0</v>
      </c>
      <c r="IAQ1365" s="84">
        <f t="shared" si="1382"/>
        <v>0</v>
      </c>
      <c r="IAR1365" s="84">
        <f t="shared" si="1382"/>
        <v>1000000</v>
      </c>
      <c r="IAX1365" s="84" t="s">
        <v>235</v>
      </c>
      <c r="IAY1365" s="84" t="s">
        <v>236</v>
      </c>
      <c r="IAZ1365" s="84">
        <f>IAZ1359</f>
        <v>1000000</v>
      </c>
      <c r="IBA1365" s="84">
        <f>IBA1359</f>
        <v>0</v>
      </c>
      <c r="IBB1365" s="84">
        <f>IBB1359</f>
        <v>0</v>
      </c>
      <c r="IBC1365" s="84">
        <f>IBC1359</f>
        <v>1000000</v>
      </c>
      <c r="IBD1365" s="84">
        <f>IBD1359</f>
        <v>0</v>
      </c>
      <c r="IBE1365" s="84">
        <f>IBE1359</f>
        <v>0</v>
      </c>
      <c r="IBF1365" s="84">
        <f>IBF1359</f>
        <v>0</v>
      </c>
      <c r="IBG1365" s="84">
        <f>IBG1359</f>
        <v>0</v>
      </c>
      <c r="IBH1365" s="84">
        <f>IBH1359</f>
        <v>1000000</v>
      </c>
      <c r="IBN1365" s="84" t="s">
        <v>235</v>
      </c>
      <c r="IBO1365" s="84" t="s">
        <v>236</v>
      </c>
      <c r="IBP1365" s="84">
        <f t="shared" ref="IBP1365:IBX1365" si="1383">IBP1359</f>
        <v>1000000</v>
      </c>
      <c r="IBQ1365" s="84">
        <f t="shared" si="1383"/>
        <v>0</v>
      </c>
      <c r="IBR1365" s="84">
        <f t="shared" si="1383"/>
        <v>0</v>
      </c>
      <c r="IBS1365" s="84">
        <f t="shared" si="1383"/>
        <v>1000000</v>
      </c>
      <c r="IBT1365" s="84">
        <f t="shared" si="1383"/>
        <v>0</v>
      </c>
      <c r="IBU1365" s="84">
        <f t="shared" si="1383"/>
        <v>0</v>
      </c>
      <c r="IBV1365" s="84">
        <f t="shared" si="1383"/>
        <v>0</v>
      </c>
      <c r="IBW1365" s="84">
        <f t="shared" si="1383"/>
        <v>0</v>
      </c>
      <c r="IBX1365" s="84">
        <f t="shared" si="1383"/>
        <v>1000000</v>
      </c>
      <c r="ICD1365" s="84" t="s">
        <v>235</v>
      </c>
      <c r="ICE1365" s="84" t="s">
        <v>236</v>
      </c>
      <c r="ICF1365" s="84">
        <f t="shared" ref="ICF1365:ICN1365" si="1384">ICF1359</f>
        <v>1000000</v>
      </c>
      <c r="ICG1365" s="84">
        <f t="shared" si="1384"/>
        <v>0</v>
      </c>
      <c r="ICH1365" s="84">
        <f t="shared" si="1384"/>
        <v>0</v>
      </c>
      <c r="ICI1365" s="84">
        <f t="shared" si="1384"/>
        <v>1000000</v>
      </c>
      <c r="ICJ1365" s="84">
        <f t="shared" si="1384"/>
        <v>0</v>
      </c>
      <c r="ICK1365" s="84">
        <f t="shared" si="1384"/>
        <v>0</v>
      </c>
      <c r="ICL1365" s="84">
        <f t="shared" si="1384"/>
        <v>0</v>
      </c>
      <c r="ICM1365" s="84">
        <f t="shared" si="1384"/>
        <v>0</v>
      </c>
      <c r="ICN1365" s="84">
        <f t="shared" si="1384"/>
        <v>1000000</v>
      </c>
      <c r="ICT1365" s="84" t="s">
        <v>235</v>
      </c>
      <c r="ICU1365" s="84" t="s">
        <v>236</v>
      </c>
      <c r="ICV1365" s="84">
        <f t="shared" ref="ICV1365:IDD1365" si="1385">ICV1359</f>
        <v>1000000</v>
      </c>
      <c r="ICW1365" s="84">
        <f t="shared" si="1385"/>
        <v>0</v>
      </c>
      <c r="ICX1365" s="84">
        <f t="shared" si="1385"/>
        <v>0</v>
      </c>
      <c r="ICY1365" s="84">
        <f t="shared" si="1385"/>
        <v>1000000</v>
      </c>
      <c r="ICZ1365" s="84">
        <f t="shared" si="1385"/>
        <v>0</v>
      </c>
      <c r="IDA1365" s="84">
        <f t="shared" si="1385"/>
        <v>0</v>
      </c>
      <c r="IDB1365" s="84">
        <f t="shared" si="1385"/>
        <v>0</v>
      </c>
      <c r="IDC1365" s="84">
        <f t="shared" si="1385"/>
        <v>0</v>
      </c>
      <c r="IDD1365" s="84">
        <f t="shared" si="1385"/>
        <v>1000000</v>
      </c>
      <c r="IDJ1365" s="84" t="s">
        <v>235</v>
      </c>
      <c r="IDK1365" s="84" t="s">
        <v>236</v>
      </c>
      <c r="IDL1365" s="84">
        <f t="shared" ref="IDL1365:IDT1365" si="1386">IDL1359</f>
        <v>1000000</v>
      </c>
      <c r="IDM1365" s="84">
        <f t="shared" si="1386"/>
        <v>0</v>
      </c>
      <c r="IDN1365" s="84">
        <f t="shared" si="1386"/>
        <v>0</v>
      </c>
      <c r="IDO1365" s="84">
        <f t="shared" si="1386"/>
        <v>1000000</v>
      </c>
      <c r="IDP1365" s="84">
        <f t="shared" si="1386"/>
        <v>0</v>
      </c>
      <c r="IDQ1365" s="84">
        <f t="shared" si="1386"/>
        <v>0</v>
      </c>
      <c r="IDR1365" s="84">
        <f t="shared" si="1386"/>
        <v>0</v>
      </c>
      <c r="IDS1365" s="84">
        <f t="shared" si="1386"/>
        <v>0</v>
      </c>
      <c r="IDT1365" s="84">
        <f t="shared" si="1386"/>
        <v>1000000</v>
      </c>
      <c r="IDZ1365" s="84" t="s">
        <v>235</v>
      </c>
      <c r="IEA1365" s="84" t="s">
        <v>236</v>
      </c>
      <c r="IEB1365" s="84">
        <f t="shared" ref="IEB1365:IEJ1365" si="1387">IEB1359</f>
        <v>1000000</v>
      </c>
      <c r="IEC1365" s="84">
        <f t="shared" si="1387"/>
        <v>0</v>
      </c>
      <c r="IED1365" s="84">
        <f t="shared" si="1387"/>
        <v>0</v>
      </c>
      <c r="IEE1365" s="84">
        <f t="shared" si="1387"/>
        <v>1000000</v>
      </c>
      <c r="IEF1365" s="84">
        <f t="shared" si="1387"/>
        <v>0</v>
      </c>
      <c r="IEG1365" s="84">
        <f t="shared" si="1387"/>
        <v>0</v>
      </c>
      <c r="IEH1365" s="84">
        <f t="shared" si="1387"/>
        <v>0</v>
      </c>
      <c r="IEI1365" s="84">
        <f t="shared" si="1387"/>
        <v>0</v>
      </c>
      <c r="IEJ1365" s="84">
        <f t="shared" si="1387"/>
        <v>1000000</v>
      </c>
      <c r="IEP1365" s="84" t="s">
        <v>235</v>
      </c>
      <c r="IEQ1365" s="84" t="s">
        <v>236</v>
      </c>
      <c r="IER1365" s="84">
        <f t="shared" ref="IER1365:IEZ1365" si="1388">IER1359</f>
        <v>1000000</v>
      </c>
      <c r="IES1365" s="84">
        <f t="shared" si="1388"/>
        <v>0</v>
      </c>
      <c r="IET1365" s="84">
        <f t="shared" si="1388"/>
        <v>0</v>
      </c>
      <c r="IEU1365" s="84">
        <f t="shared" si="1388"/>
        <v>1000000</v>
      </c>
      <c r="IEV1365" s="84">
        <f t="shared" si="1388"/>
        <v>0</v>
      </c>
      <c r="IEW1365" s="84">
        <f t="shared" si="1388"/>
        <v>0</v>
      </c>
      <c r="IEX1365" s="84">
        <f t="shared" si="1388"/>
        <v>0</v>
      </c>
      <c r="IEY1365" s="84">
        <f t="shared" si="1388"/>
        <v>0</v>
      </c>
      <c r="IEZ1365" s="84">
        <f t="shared" si="1388"/>
        <v>1000000</v>
      </c>
      <c r="IFF1365" s="84" t="s">
        <v>235</v>
      </c>
      <c r="IFG1365" s="84" t="s">
        <v>236</v>
      </c>
      <c r="IFH1365" s="84">
        <f t="shared" ref="IFH1365:IFP1365" si="1389">IFH1359</f>
        <v>1000000</v>
      </c>
      <c r="IFI1365" s="84">
        <f t="shared" si="1389"/>
        <v>0</v>
      </c>
      <c r="IFJ1365" s="84">
        <f t="shared" si="1389"/>
        <v>0</v>
      </c>
      <c r="IFK1365" s="84">
        <f t="shared" si="1389"/>
        <v>1000000</v>
      </c>
      <c r="IFL1365" s="84">
        <f t="shared" si="1389"/>
        <v>0</v>
      </c>
      <c r="IFM1365" s="84">
        <f t="shared" si="1389"/>
        <v>0</v>
      </c>
      <c r="IFN1365" s="84">
        <f t="shared" si="1389"/>
        <v>0</v>
      </c>
      <c r="IFO1365" s="84">
        <f t="shared" si="1389"/>
        <v>0</v>
      </c>
      <c r="IFP1365" s="84">
        <f t="shared" si="1389"/>
        <v>1000000</v>
      </c>
      <c r="IFV1365" s="84" t="s">
        <v>235</v>
      </c>
      <c r="IFW1365" s="84" t="s">
        <v>236</v>
      </c>
      <c r="IFX1365" s="84">
        <f t="shared" ref="IFX1365:IGF1365" si="1390">IFX1359</f>
        <v>1000000</v>
      </c>
      <c r="IFY1365" s="84">
        <f t="shared" si="1390"/>
        <v>0</v>
      </c>
      <c r="IFZ1365" s="84">
        <f t="shared" si="1390"/>
        <v>0</v>
      </c>
      <c r="IGA1365" s="84">
        <f t="shared" si="1390"/>
        <v>1000000</v>
      </c>
      <c r="IGB1365" s="84">
        <f t="shared" si="1390"/>
        <v>0</v>
      </c>
      <c r="IGC1365" s="84">
        <f t="shared" si="1390"/>
        <v>0</v>
      </c>
      <c r="IGD1365" s="84">
        <f t="shared" si="1390"/>
        <v>0</v>
      </c>
      <c r="IGE1365" s="84">
        <f t="shared" si="1390"/>
        <v>0</v>
      </c>
      <c r="IGF1365" s="84">
        <f t="shared" si="1390"/>
        <v>1000000</v>
      </c>
      <c r="IGL1365" s="84" t="s">
        <v>235</v>
      </c>
      <c r="IGM1365" s="84" t="s">
        <v>236</v>
      </c>
      <c r="IGN1365" s="84">
        <f t="shared" ref="IGN1365:IGV1365" si="1391">IGN1359</f>
        <v>1000000</v>
      </c>
      <c r="IGO1365" s="84">
        <f t="shared" si="1391"/>
        <v>0</v>
      </c>
      <c r="IGP1365" s="84">
        <f t="shared" si="1391"/>
        <v>0</v>
      </c>
      <c r="IGQ1365" s="84">
        <f t="shared" si="1391"/>
        <v>1000000</v>
      </c>
      <c r="IGR1365" s="84">
        <f t="shared" si="1391"/>
        <v>0</v>
      </c>
      <c r="IGS1365" s="84">
        <f t="shared" si="1391"/>
        <v>0</v>
      </c>
      <c r="IGT1365" s="84">
        <f t="shared" si="1391"/>
        <v>0</v>
      </c>
      <c r="IGU1365" s="84">
        <f t="shared" si="1391"/>
        <v>0</v>
      </c>
      <c r="IGV1365" s="84">
        <f t="shared" si="1391"/>
        <v>1000000</v>
      </c>
      <c r="IHB1365" s="84" t="s">
        <v>235</v>
      </c>
      <c r="IHC1365" s="84" t="s">
        <v>236</v>
      </c>
      <c r="IHD1365" s="84">
        <f t="shared" ref="IHD1365:IHL1365" si="1392">IHD1359</f>
        <v>1000000</v>
      </c>
      <c r="IHE1365" s="84">
        <f t="shared" si="1392"/>
        <v>0</v>
      </c>
      <c r="IHF1365" s="84">
        <f t="shared" si="1392"/>
        <v>0</v>
      </c>
      <c r="IHG1365" s="84">
        <f t="shared" si="1392"/>
        <v>1000000</v>
      </c>
      <c r="IHH1365" s="84">
        <f t="shared" si="1392"/>
        <v>0</v>
      </c>
      <c r="IHI1365" s="84">
        <f t="shared" si="1392"/>
        <v>0</v>
      </c>
      <c r="IHJ1365" s="84">
        <f t="shared" si="1392"/>
        <v>0</v>
      </c>
      <c r="IHK1365" s="84">
        <f t="shared" si="1392"/>
        <v>0</v>
      </c>
      <c r="IHL1365" s="84">
        <f t="shared" si="1392"/>
        <v>1000000</v>
      </c>
      <c r="IHR1365" s="84" t="s">
        <v>235</v>
      </c>
      <c r="IHS1365" s="84" t="s">
        <v>236</v>
      </c>
      <c r="IHT1365" s="84">
        <f t="shared" ref="IHT1365:IIB1365" si="1393">IHT1359</f>
        <v>1000000</v>
      </c>
      <c r="IHU1365" s="84">
        <f t="shared" si="1393"/>
        <v>0</v>
      </c>
      <c r="IHV1365" s="84">
        <f t="shared" si="1393"/>
        <v>0</v>
      </c>
      <c r="IHW1365" s="84">
        <f t="shared" si="1393"/>
        <v>1000000</v>
      </c>
      <c r="IHX1365" s="84">
        <f t="shared" si="1393"/>
        <v>0</v>
      </c>
      <c r="IHY1365" s="84">
        <f t="shared" si="1393"/>
        <v>0</v>
      </c>
      <c r="IHZ1365" s="84">
        <f t="shared" si="1393"/>
        <v>0</v>
      </c>
      <c r="IIA1365" s="84">
        <f t="shared" si="1393"/>
        <v>0</v>
      </c>
      <c r="IIB1365" s="84">
        <f t="shared" si="1393"/>
        <v>1000000</v>
      </c>
      <c r="IIH1365" s="84" t="s">
        <v>235</v>
      </c>
      <c r="III1365" s="84" t="s">
        <v>236</v>
      </c>
      <c r="IIJ1365" s="84">
        <f t="shared" ref="IIJ1365:IIR1365" si="1394">IIJ1359</f>
        <v>1000000</v>
      </c>
      <c r="IIK1365" s="84">
        <f t="shared" si="1394"/>
        <v>0</v>
      </c>
      <c r="IIL1365" s="84">
        <f t="shared" si="1394"/>
        <v>0</v>
      </c>
      <c r="IIM1365" s="84">
        <f t="shared" si="1394"/>
        <v>1000000</v>
      </c>
      <c r="IIN1365" s="84">
        <f t="shared" si="1394"/>
        <v>0</v>
      </c>
      <c r="IIO1365" s="84">
        <f t="shared" si="1394"/>
        <v>0</v>
      </c>
      <c r="IIP1365" s="84">
        <f t="shared" si="1394"/>
        <v>0</v>
      </c>
      <c r="IIQ1365" s="84">
        <f t="shared" si="1394"/>
        <v>0</v>
      </c>
      <c r="IIR1365" s="84">
        <f t="shared" si="1394"/>
        <v>1000000</v>
      </c>
      <c r="IIX1365" s="84" t="s">
        <v>235</v>
      </c>
      <c r="IIY1365" s="84" t="s">
        <v>236</v>
      </c>
      <c r="IIZ1365" s="84">
        <f t="shared" ref="IIZ1365:IJH1365" si="1395">IIZ1359</f>
        <v>1000000</v>
      </c>
      <c r="IJA1365" s="84">
        <f t="shared" si="1395"/>
        <v>0</v>
      </c>
      <c r="IJB1365" s="84">
        <f t="shared" si="1395"/>
        <v>0</v>
      </c>
      <c r="IJC1365" s="84">
        <f t="shared" si="1395"/>
        <v>1000000</v>
      </c>
      <c r="IJD1365" s="84">
        <f t="shared" si="1395"/>
        <v>0</v>
      </c>
      <c r="IJE1365" s="84">
        <f t="shared" si="1395"/>
        <v>0</v>
      </c>
      <c r="IJF1365" s="84">
        <f t="shared" si="1395"/>
        <v>0</v>
      </c>
      <c r="IJG1365" s="84">
        <f t="shared" si="1395"/>
        <v>0</v>
      </c>
      <c r="IJH1365" s="84">
        <f t="shared" si="1395"/>
        <v>1000000</v>
      </c>
      <c r="IJN1365" s="84" t="s">
        <v>235</v>
      </c>
      <c r="IJO1365" s="84" t="s">
        <v>236</v>
      </c>
      <c r="IJP1365" s="84">
        <f t="shared" ref="IJP1365:IJX1365" si="1396">IJP1359</f>
        <v>1000000</v>
      </c>
      <c r="IJQ1365" s="84">
        <f t="shared" si="1396"/>
        <v>0</v>
      </c>
      <c r="IJR1365" s="84">
        <f t="shared" si="1396"/>
        <v>0</v>
      </c>
      <c r="IJS1365" s="84">
        <f t="shared" si="1396"/>
        <v>1000000</v>
      </c>
      <c r="IJT1365" s="84">
        <f t="shared" si="1396"/>
        <v>0</v>
      </c>
      <c r="IJU1365" s="84">
        <f t="shared" si="1396"/>
        <v>0</v>
      </c>
      <c r="IJV1365" s="84">
        <f t="shared" si="1396"/>
        <v>0</v>
      </c>
      <c r="IJW1365" s="84">
        <f t="shared" si="1396"/>
        <v>0</v>
      </c>
      <c r="IJX1365" s="84">
        <f t="shared" si="1396"/>
        <v>1000000</v>
      </c>
      <c r="IKD1365" s="84" t="s">
        <v>235</v>
      </c>
      <c r="IKE1365" s="84" t="s">
        <v>236</v>
      </c>
      <c r="IKF1365" s="84">
        <f t="shared" ref="IKF1365:IKN1365" si="1397">IKF1359</f>
        <v>1000000</v>
      </c>
      <c r="IKG1365" s="84">
        <f t="shared" si="1397"/>
        <v>0</v>
      </c>
      <c r="IKH1365" s="84">
        <f t="shared" si="1397"/>
        <v>0</v>
      </c>
      <c r="IKI1365" s="84">
        <f t="shared" si="1397"/>
        <v>1000000</v>
      </c>
      <c r="IKJ1365" s="84">
        <f t="shared" si="1397"/>
        <v>0</v>
      </c>
      <c r="IKK1365" s="84">
        <f t="shared" si="1397"/>
        <v>0</v>
      </c>
      <c r="IKL1365" s="84">
        <f t="shared" si="1397"/>
        <v>0</v>
      </c>
      <c r="IKM1365" s="84">
        <f t="shared" si="1397"/>
        <v>0</v>
      </c>
      <c r="IKN1365" s="84">
        <f t="shared" si="1397"/>
        <v>1000000</v>
      </c>
      <c r="IKT1365" s="84" t="s">
        <v>235</v>
      </c>
      <c r="IKU1365" s="84" t="s">
        <v>236</v>
      </c>
      <c r="IKV1365" s="84">
        <f t="shared" ref="IKV1365:ILD1365" si="1398">IKV1359</f>
        <v>1000000</v>
      </c>
      <c r="IKW1365" s="84">
        <f t="shared" si="1398"/>
        <v>0</v>
      </c>
      <c r="IKX1365" s="84">
        <f t="shared" si="1398"/>
        <v>0</v>
      </c>
      <c r="IKY1365" s="84">
        <f t="shared" si="1398"/>
        <v>1000000</v>
      </c>
      <c r="IKZ1365" s="84">
        <f t="shared" si="1398"/>
        <v>0</v>
      </c>
      <c r="ILA1365" s="84">
        <f t="shared" si="1398"/>
        <v>0</v>
      </c>
      <c r="ILB1365" s="84">
        <f t="shared" si="1398"/>
        <v>0</v>
      </c>
      <c r="ILC1365" s="84">
        <f t="shared" si="1398"/>
        <v>0</v>
      </c>
      <c r="ILD1365" s="84">
        <f t="shared" si="1398"/>
        <v>1000000</v>
      </c>
      <c r="ILJ1365" s="84" t="s">
        <v>235</v>
      </c>
      <c r="ILK1365" s="84" t="s">
        <v>236</v>
      </c>
      <c r="ILL1365" s="84">
        <f t="shared" ref="ILL1365:ILT1365" si="1399">ILL1359</f>
        <v>1000000</v>
      </c>
      <c r="ILM1365" s="84">
        <f t="shared" si="1399"/>
        <v>0</v>
      </c>
      <c r="ILN1365" s="84">
        <f t="shared" si="1399"/>
        <v>0</v>
      </c>
      <c r="ILO1365" s="84">
        <f t="shared" si="1399"/>
        <v>1000000</v>
      </c>
      <c r="ILP1365" s="84">
        <f t="shared" si="1399"/>
        <v>0</v>
      </c>
      <c r="ILQ1365" s="84">
        <f t="shared" si="1399"/>
        <v>0</v>
      </c>
      <c r="ILR1365" s="84">
        <f t="shared" si="1399"/>
        <v>0</v>
      </c>
      <c r="ILS1365" s="84">
        <f t="shared" si="1399"/>
        <v>0</v>
      </c>
      <c r="ILT1365" s="84">
        <f t="shared" si="1399"/>
        <v>1000000</v>
      </c>
      <c r="ILZ1365" s="84" t="s">
        <v>235</v>
      </c>
      <c r="IMA1365" s="84" t="s">
        <v>236</v>
      </c>
      <c r="IMB1365" s="84">
        <f t="shared" ref="IMB1365:IMJ1365" si="1400">IMB1359</f>
        <v>1000000</v>
      </c>
      <c r="IMC1365" s="84">
        <f t="shared" si="1400"/>
        <v>0</v>
      </c>
      <c r="IMD1365" s="84">
        <f t="shared" si="1400"/>
        <v>0</v>
      </c>
      <c r="IME1365" s="84">
        <f t="shared" si="1400"/>
        <v>1000000</v>
      </c>
      <c r="IMF1365" s="84">
        <f t="shared" si="1400"/>
        <v>0</v>
      </c>
      <c r="IMG1365" s="84">
        <f t="shared" si="1400"/>
        <v>0</v>
      </c>
      <c r="IMH1365" s="84">
        <f t="shared" si="1400"/>
        <v>0</v>
      </c>
      <c r="IMI1365" s="84">
        <f t="shared" si="1400"/>
        <v>0</v>
      </c>
      <c r="IMJ1365" s="84">
        <f t="shared" si="1400"/>
        <v>1000000</v>
      </c>
      <c r="IMP1365" s="84" t="s">
        <v>235</v>
      </c>
      <c r="IMQ1365" s="84" t="s">
        <v>236</v>
      </c>
      <c r="IMR1365" s="84">
        <f t="shared" ref="IMR1365:IMZ1365" si="1401">IMR1359</f>
        <v>1000000</v>
      </c>
      <c r="IMS1365" s="84">
        <f t="shared" si="1401"/>
        <v>0</v>
      </c>
      <c r="IMT1365" s="84">
        <f t="shared" si="1401"/>
        <v>0</v>
      </c>
      <c r="IMU1365" s="84">
        <f t="shared" si="1401"/>
        <v>1000000</v>
      </c>
      <c r="IMV1365" s="84">
        <f t="shared" si="1401"/>
        <v>0</v>
      </c>
      <c r="IMW1365" s="84">
        <f t="shared" si="1401"/>
        <v>0</v>
      </c>
      <c r="IMX1365" s="84">
        <f t="shared" si="1401"/>
        <v>0</v>
      </c>
      <c r="IMY1365" s="84">
        <f t="shared" si="1401"/>
        <v>0</v>
      </c>
      <c r="IMZ1365" s="84">
        <f t="shared" si="1401"/>
        <v>1000000</v>
      </c>
      <c r="INF1365" s="84" t="s">
        <v>235</v>
      </c>
      <c r="ING1365" s="84" t="s">
        <v>236</v>
      </c>
      <c r="INH1365" s="84">
        <f t="shared" ref="INH1365:INP1365" si="1402">INH1359</f>
        <v>1000000</v>
      </c>
      <c r="INI1365" s="84">
        <f t="shared" si="1402"/>
        <v>0</v>
      </c>
      <c r="INJ1365" s="84">
        <f t="shared" si="1402"/>
        <v>0</v>
      </c>
      <c r="INK1365" s="84">
        <f t="shared" si="1402"/>
        <v>1000000</v>
      </c>
      <c r="INL1365" s="84">
        <f t="shared" si="1402"/>
        <v>0</v>
      </c>
      <c r="INM1365" s="84">
        <f t="shared" si="1402"/>
        <v>0</v>
      </c>
      <c r="INN1365" s="84">
        <f t="shared" si="1402"/>
        <v>0</v>
      </c>
      <c r="INO1365" s="84">
        <f t="shared" si="1402"/>
        <v>0</v>
      </c>
      <c r="INP1365" s="84">
        <f t="shared" si="1402"/>
        <v>1000000</v>
      </c>
      <c r="INV1365" s="84" t="s">
        <v>235</v>
      </c>
      <c r="INW1365" s="84" t="s">
        <v>236</v>
      </c>
      <c r="INX1365" s="84">
        <f t="shared" ref="INX1365:IOF1365" si="1403">INX1359</f>
        <v>1000000</v>
      </c>
      <c r="INY1365" s="84">
        <f t="shared" si="1403"/>
        <v>0</v>
      </c>
      <c r="INZ1365" s="84">
        <f t="shared" si="1403"/>
        <v>0</v>
      </c>
      <c r="IOA1365" s="84">
        <f t="shared" si="1403"/>
        <v>1000000</v>
      </c>
      <c r="IOB1365" s="84">
        <f t="shared" si="1403"/>
        <v>0</v>
      </c>
      <c r="IOC1365" s="84">
        <f t="shared" si="1403"/>
        <v>0</v>
      </c>
      <c r="IOD1365" s="84">
        <f t="shared" si="1403"/>
        <v>0</v>
      </c>
      <c r="IOE1365" s="84">
        <f t="shared" si="1403"/>
        <v>0</v>
      </c>
      <c r="IOF1365" s="84">
        <f t="shared" si="1403"/>
        <v>1000000</v>
      </c>
      <c r="IOL1365" s="84" t="s">
        <v>235</v>
      </c>
      <c r="IOM1365" s="84" t="s">
        <v>236</v>
      </c>
      <c r="ION1365" s="84">
        <f t="shared" ref="ION1365:IOV1365" si="1404">ION1359</f>
        <v>1000000</v>
      </c>
      <c r="IOO1365" s="84">
        <f t="shared" si="1404"/>
        <v>0</v>
      </c>
      <c r="IOP1365" s="84">
        <f t="shared" si="1404"/>
        <v>0</v>
      </c>
      <c r="IOQ1365" s="84">
        <f t="shared" si="1404"/>
        <v>1000000</v>
      </c>
      <c r="IOR1365" s="84">
        <f t="shared" si="1404"/>
        <v>0</v>
      </c>
      <c r="IOS1365" s="84">
        <f t="shared" si="1404"/>
        <v>0</v>
      </c>
      <c r="IOT1365" s="84">
        <f t="shared" si="1404"/>
        <v>0</v>
      </c>
      <c r="IOU1365" s="84">
        <f t="shared" si="1404"/>
        <v>0</v>
      </c>
      <c r="IOV1365" s="84">
        <f t="shared" si="1404"/>
        <v>1000000</v>
      </c>
      <c r="IPB1365" s="84" t="s">
        <v>235</v>
      </c>
      <c r="IPC1365" s="84" t="s">
        <v>236</v>
      </c>
      <c r="IPD1365" s="84">
        <f t="shared" ref="IPD1365:IPL1365" si="1405">IPD1359</f>
        <v>1000000</v>
      </c>
      <c r="IPE1365" s="84">
        <f t="shared" si="1405"/>
        <v>0</v>
      </c>
      <c r="IPF1365" s="84">
        <f t="shared" si="1405"/>
        <v>0</v>
      </c>
      <c r="IPG1365" s="84">
        <f t="shared" si="1405"/>
        <v>1000000</v>
      </c>
      <c r="IPH1365" s="84">
        <f t="shared" si="1405"/>
        <v>0</v>
      </c>
      <c r="IPI1365" s="84">
        <f t="shared" si="1405"/>
        <v>0</v>
      </c>
      <c r="IPJ1365" s="84">
        <f t="shared" si="1405"/>
        <v>0</v>
      </c>
      <c r="IPK1365" s="84">
        <f t="shared" si="1405"/>
        <v>0</v>
      </c>
      <c r="IPL1365" s="84">
        <f t="shared" si="1405"/>
        <v>1000000</v>
      </c>
      <c r="IPR1365" s="84" t="s">
        <v>235</v>
      </c>
      <c r="IPS1365" s="84" t="s">
        <v>236</v>
      </c>
      <c r="IPT1365" s="84">
        <f t="shared" ref="IPT1365:IQB1365" si="1406">IPT1359</f>
        <v>1000000</v>
      </c>
      <c r="IPU1365" s="84">
        <f t="shared" si="1406"/>
        <v>0</v>
      </c>
      <c r="IPV1365" s="84">
        <f t="shared" si="1406"/>
        <v>0</v>
      </c>
      <c r="IPW1365" s="84">
        <f t="shared" si="1406"/>
        <v>1000000</v>
      </c>
      <c r="IPX1365" s="84">
        <f t="shared" si="1406"/>
        <v>0</v>
      </c>
      <c r="IPY1365" s="84">
        <f t="shared" si="1406"/>
        <v>0</v>
      </c>
      <c r="IPZ1365" s="84">
        <f t="shared" si="1406"/>
        <v>0</v>
      </c>
      <c r="IQA1365" s="84">
        <f t="shared" si="1406"/>
        <v>0</v>
      </c>
      <c r="IQB1365" s="84">
        <f t="shared" si="1406"/>
        <v>1000000</v>
      </c>
      <c r="IQH1365" s="84" t="s">
        <v>235</v>
      </c>
      <c r="IQI1365" s="84" t="s">
        <v>236</v>
      </c>
      <c r="IQJ1365" s="84">
        <f t="shared" ref="IQJ1365:IQR1365" si="1407">IQJ1359</f>
        <v>1000000</v>
      </c>
      <c r="IQK1365" s="84">
        <f t="shared" si="1407"/>
        <v>0</v>
      </c>
      <c r="IQL1365" s="84">
        <f t="shared" si="1407"/>
        <v>0</v>
      </c>
      <c r="IQM1365" s="84">
        <f t="shared" si="1407"/>
        <v>1000000</v>
      </c>
      <c r="IQN1365" s="84">
        <f t="shared" si="1407"/>
        <v>0</v>
      </c>
      <c r="IQO1365" s="84">
        <f t="shared" si="1407"/>
        <v>0</v>
      </c>
      <c r="IQP1365" s="84">
        <f t="shared" si="1407"/>
        <v>0</v>
      </c>
      <c r="IQQ1365" s="84">
        <f t="shared" si="1407"/>
        <v>0</v>
      </c>
      <c r="IQR1365" s="84">
        <f t="shared" si="1407"/>
        <v>1000000</v>
      </c>
      <c r="IQX1365" s="84" t="s">
        <v>235</v>
      </c>
      <c r="IQY1365" s="84" t="s">
        <v>236</v>
      </c>
      <c r="IQZ1365" s="84">
        <f t="shared" ref="IQZ1365:IRH1365" si="1408">IQZ1359</f>
        <v>1000000</v>
      </c>
      <c r="IRA1365" s="84">
        <f t="shared" si="1408"/>
        <v>0</v>
      </c>
      <c r="IRB1365" s="84">
        <f t="shared" si="1408"/>
        <v>0</v>
      </c>
      <c r="IRC1365" s="84">
        <f t="shared" si="1408"/>
        <v>1000000</v>
      </c>
      <c r="IRD1365" s="84">
        <f t="shared" si="1408"/>
        <v>0</v>
      </c>
      <c r="IRE1365" s="84">
        <f t="shared" si="1408"/>
        <v>0</v>
      </c>
      <c r="IRF1365" s="84">
        <f t="shared" si="1408"/>
        <v>0</v>
      </c>
      <c r="IRG1365" s="84">
        <f t="shared" si="1408"/>
        <v>0</v>
      </c>
      <c r="IRH1365" s="84">
        <f t="shared" si="1408"/>
        <v>1000000</v>
      </c>
      <c r="IRN1365" s="84" t="s">
        <v>235</v>
      </c>
      <c r="IRO1365" s="84" t="s">
        <v>236</v>
      </c>
      <c r="IRP1365" s="84">
        <f t="shared" ref="IRP1365:IRX1365" si="1409">IRP1359</f>
        <v>1000000</v>
      </c>
      <c r="IRQ1365" s="84">
        <f t="shared" si="1409"/>
        <v>0</v>
      </c>
      <c r="IRR1365" s="84">
        <f t="shared" si="1409"/>
        <v>0</v>
      </c>
      <c r="IRS1365" s="84">
        <f t="shared" si="1409"/>
        <v>1000000</v>
      </c>
      <c r="IRT1365" s="84">
        <f t="shared" si="1409"/>
        <v>0</v>
      </c>
      <c r="IRU1365" s="84">
        <f t="shared" si="1409"/>
        <v>0</v>
      </c>
      <c r="IRV1365" s="84">
        <f t="shared" si="1409"/>
        <v>0</v>
      </c>
      <c r="IRW1365" s="84">
        <f t="shared" si="1409"/>
        <v>0</v>
      </c>
      <c r="IRX1365" s="84">
        <f t="shared" si="1409"/>
        <v>1000000</v>
      </c>
      <c r="ISD1365" s="84" t="s">
        <v>235</v>
      </c>
      <c r="ISE1365" s="84" t="s">
        <v>236</v>
      </c>
      <c r="ISF1365" s="84">
        <f t="shared" ref="ISF1365:ISN1365" si="1410">ISF1359</f>
        <v>1000000</v>
      </c>
      <c r="ISG1365" s="84">
        <f t="shared" si="1410"/>
        <v>0</v>
      </c>
      <c r="ISH1365" s="84">
        <f t="shared" si="1410"/>
        <v>0</v>
      </c>
      <c r="ISI1365" s="84">
        <f t="shared" si="1410"/>
        <v>1000000</v>
      </c>
      <c r="ISJ1365" s="84">
        <f t="shared" si="1410"/>
        <v>0</v>
      </c>
      <c r="ISK1365" s="84">
        <f t="shared" si="1410"/>
        <v>0</v>
      </c>
      <c r="ISL1365" s="84">
        <f t="shared" si="1410"/>
        <v>0</v>
      </c>
      <c r="ISM1365" s="84">
        <f t="shared" si="1410"/>
        <v>0</v>
      </c>
      <c r="ISN1365" s="84">
        <f t="shared" si="1410"/>
        <v>1000000</v>
      </c>
      <c r="IST1365" s="84" t="s">
        <v>235</v>
      </c>
      <c r="ISU1365" s="84" t="s">
        <v>236</v>
      </c>
      <c r="ISV1365" s="84">
        <f t="shared" ref="ISV1365:ITD1365" si="1411">ISV1359</f>
        <v>1000000</v>
      </c>
      <c r="ISW1365" s="84">
        <f t="shared" si="1411"/>
        <v>0</v>
      </c>
      <c r="ISX1365" s="84">
        <f t="shared" si="1411"/>
        <v>0</v>
      </c>
      <c r="ISY1365" s="84">
        <f t="shared" si="1411"/>
        <v>1000000</v>
      </c>
      <c r="ISZ1365" s="84">
        <f t="shared" si="1411"/>
        <v>0</v>
      </c>
      <c r="ITA1365" s="84">
        <f t="shared" si="1411"/>
        <v>0</v>
      </c>
      <c r="ITB1365" s="84">
        <f t="shared" si="1411"/>
        <v>0</v>
      </c>
      <c r="ITC1365" s="84">
        <f t="shared" si="1411"/>
        <v>0</v>
      </c>
      <c r="ITD1365" s="84">
        <f t="shared" si="1411"/>
        <v>1000000</v>
      </c>
      <c r="ITJ1365" s="84" t="s">
        <v>235</v>
      </c>
      <c r="ITK1365" s="84" t="s">
        <v>236</v>
      </c>
      <c r="ITL1365" s="84">
        <f t="shared" ref="ITL1365:ITT1365" si="1412">ITL1359</f>
        <v>1000000</v>
      </c>
      <c r="ITM1365" s="84">
        <f t="shared" si="1412"/>
        <v>0</v>
      </c>
      <c r="ITN1365" s="84">
        <f t="shared" si="1412"/>
        <v>0</v>
      </c>
      <c r="ITO1365" s="84">
        <f t="shared" si="1412"/>
        <v>1000000</v>
      </c>
      <c r="ITP1365" s="84">
        <f t="shared" si="1412"/>
        <v>0</v>
      </c>
      <c r="ITQ1365" s="84">
        <f t="shared" si="1412"/>
        <v>0</v>
      </c>
      <c r="ITR1365" s="84">
        <f t="shared" si="1412"/>
        <v>0</v>
      </c>
      <c r="ITS1365" s="84">
        <f t="shared" si="1412"/>
        <v>0</v>
      </c>
      <c r="ITT1365" s="84">
        <f t="shared" si="1412"/>
        <v>1000000</v>
      </c>
      <c r="ITZ1365" s="84" t="s">
        <v>235</v>
      </c>
      <c r="IUA1365" s="84" t="s">
        <v>236</v>
      </c>
      <c r="IUB1365" s="84">
        <f t="shared" ref="IUB1365:IUJ1365" si="1413">IUB1359</f>
        <v>1000000</v>
      </c>
      <c r="IUC1365" s="84">
        <f t="shared" si="1413"/>
        <v>0</v>
      </c>
      <c r="IUD1365" s="84">
        <f t="shared" si="1413"/>
        <v>0</v>
      </c>
      <c r="IUE1365" s="84">
        <f t="shared" si="1413"/>
        <v>1000000</v>
      </c>
      <c r="IUF1365" s="84">
        <f t="shared" si="1413"/>
        <v>0</v>
      </c>
      <c r="IUG1365" s="84">
        <f t="shared" si="1413"/>
        <v>0</v>
      </c>
      <c r="IUH1365" s="84">
        <f t="shared" si="1413"/>
        <v>0</v>
      </c>
      <c r="IUI1365" s="84">
        <f t="shared" si="1413"/>
        <v>0</v>
      </c>
      <c r="IUJ1365" s="84">
        <f t="shared" si="1413"/>
        <v>1000000</v>
      </c>
      <c r="IUP1365" s="84" t="s">
        <v>235</v>
      </c>
      <c r="IUQ1365" s="84" t="s">
        <v>236</v>
      </c>
      <c r="IUR1365" s="84">
        <f t="shared" ref="IUR1365:IUZ1365" si="1414">IUR1359</f>
        <v>1000000</v>
      </c>
      <c r="IUS1365" s="84">
        <f t="shared" si="1414"/>
        <v>0</v>
      </c>
      <c r="IUT1365" s="84">
        <f t="shared" si="1414"/>
        <v>0</v>
      </c>
      <c r="IUU1365" s="84">
        <f t="shared" si="1414"/>
        <v>1000000</v>
      </c>
      <c r="IUV1365" s="84">
        <f t="shared" si="1414"/>
        <v>0</v>
      </c>
      <c r="IUW1365" s="84">
        <f t="shared" si="1414"/>
        <v>0</v>
      </c>
      <c r="IUX1365" s="84">
        <f t="shared" si="1414"/>
        <v>0</v>
      </c>
      <c r="IUY1365" s="84">
        <f t="shared" si="1414"/>
        <v>0</v>
      </c>
      <c r="IUZ1365" s="84">
        <f t="shared" si="1414"/>
        <v>1000000</v>
      </c>
      <c r="IVF1365" s="84" t="s">
        <v>235</v>
      </c>
      <c r="IVG1365" s="84" t="s">
        <v>236</v>
      </c>
      <c r="IVH1365" s="84">
        <f t="shared" ref="IVH1365:IVP1365" si="1415">IVH1359</f>
        <v>1000000</v>
      </c>
      <c r="IVI1365" s="84">
        <f t="shared" si="1415"/>
        <v>0</v>
      </c>
      <c r="IVJ1365" s="84">
        <f t="shared" si="1415"/>
        <v>0</v>
      </c>
      <c r="IVK1365" s="84">
        <f t="shared" si="1415"/>
        <v>1000000</v>
      </c>
      <c r="IVL1365" s="84">
        <f t="shared" si="1415"/>
        <v>0</v>
      </c>
      <c r="IVM1365" s="84">
        <f t="shared" si="1415"/>
        <v>0</v>
      </c>
      <c r="IVN1365" s="84">
        <f t="shared" si="1415"/>
        <v>0</v>
      </c>
      <c r="IVO1365" s="84">
        <f t="shared" si="1415"/>
        <v>0</v>
      </c>
      <c r="IVP1365" s="84">
        <f t="shared" si="1415"/>
        <v>1000000</v>
      </c>
      <c r="IVV1365" s="84" t="s">
        <v>235</v>
      </c>
      <c r="IVW1365" s="84" t="s">
        <v>236</v>
      </c>
      <c r="IVX1365" s="84">
        <f t="shared" ref="IVX1365:IWF1365" si="1416">IVX1359</f>
        <v>1000000</v>
      </c>
      <c r="IVY1365" s="84">
        <f t="shared" si="1416"/>
        <v>0</v>
      </c>
      <c r="IVZ1365" s="84">
        <f t="shared" si="1416"/>
        <v>0</v>
      </c>
      <c r="IWA1365" s="84">
        <f t="shared" si="1416"/>
        <v>1000000</v>
      </c>
      <c r="IWB1365" s="84">
        <f t="shared" si="1416"/>
        <v>0</v>
      </c>
      <c r="IWC1365" s="84">
        <f t="shared" si="1416"/>
        <v>0</v>
      </c>
      <c r="IWD1365" s="84">
        <f t="shared" si="1416"/>
        <v>0</v>
      </c>
      <c r="IWE1365" s="84">
        <f t="shared" si="1416"/>
        <v>0</v>
      </c>
      <c r="IWF1365" s="84">
        <f t="shared" si="1416"/>
        <v>1000000</v>
      </c>
      <c r="IWL1365" s="84" t="s">
        <v>235</v>
      </c>
      <c r="IWM1365" s="84" t="s">
        <v>236</v>
      </c>
      <c r="IWN1365" s="84">
        <f t="shared" ref="IWN1365:IWV1365" si="1417">IWN1359</f>
        <v>1000000</v>
      </c>
      <c r="IWO1365" s="84">
        <f t="shared" si="1417"/>
        <v>0</v>
      </c>
      <c r="IWP1365" s="84">
        <f t="shared" si="1417"/>
        <v>0</v>
      </c>
      <c r="IWQ1365" s="84">
        <f t="shared" si="1417"/>
        <v>1000000</v>
      </c>
      <c r="IWR1365" s="84">
        <f t="shared" si="1417"/>
        <v>0</v>
      </c>
      <c r="IWS1365" s="84">
        <f t="shared" si="1417"/>
        <v>0</v>
      </c>
      <c r="IWT1365" s="84">
        <f t="shared" si="1417"/>
        <v>0</v>
      </c>
      <c r="IWU1365" s="84">
        <f t="shared" si="1417"/>
        <v>0</v>
      </c>
      <c r="IWV1365" s="84">
        <f t="shared" si="1417"/>
        <v>1000000</v>
      </c>
      <c r="IXB1365" s="84" t="s">
        <v>235</v>
      </c>
      <c r="IXC1365" s="84" t="s">
        <v>236</v>
      </c>
      <c r="IXD1365" s="84">
        <f t="shared" ref="IXD1365:IXL1365" si="1418">IXD1359</f>
        <v>1000000</v>
      </c>
      <c r="IXE1365" s="84">
        <f t="shared" si="1418"/>
        <v>0</v>
      </c>
      <c r="IXF1365" s="84">
        <f t="shared" si="1418"/>
        <v>0</v>
      </c>
      <c r="IXG1365" s="84">
        <f t="shared" si="1418"/>
        <v>1000000</v>
      </c>
      <c r="IXH1365" s="84">
        <f t="shared" si="1418"/>
        <v>0</v>
      </c>
      <c r="IXI1365" s="84">
        <f t="shared" si="1418"/>
        <v>0</v>
      </c>
      <c r="IXJ1365" s="84">
        <f t="shared" si="1418"/>
        <v>0</v>
      </c>
      <c r="IXK1365" s="84">
        <f t="shared" si="1418"/>
        <v>0</v>
      </c>
      <c r="IXL1365" s="84">
        <f t="shared" si="1418"/>
        <v>1000000</v>
      </c>
      <c r="IXR1365" s="84" t="s">
        <v>235</v>
      </c>
      <c r="IXS1365" s="84" t="s">
        <v>236</v>
      </c>
      <c r="IXT1365" s="84">
        <f t="shared" ref="IXT1365:IYB1365" si="1419">IXT1359</f>
        <v>1000000</v>
      </c>
      <c r="IXU1365" s="84">
        <f t="shared" si="1419"/>
        <v>0</v>
      </c>
      <c r="IXV1365" s="84">
        <f t="shared" si="1419"/>
        <v>0</v>
      </c>
      <c r="IXW1365" s="84">
        <f t="shared" si="1419"/>
        <v>1000000</v>
      </c>
      <c r="IXX1365" s="84">
        <f t="shared" si="1419"/>
        <v>0</v>
      </c>
      <c r="IXY1365" s="84">
        <f t="shared" si="1419"/>
        <v>0</v>
      </c>
      <c r="IXZ1365" s="84">
        <f t="shared" si="1419"/>
        <v>0</v>
      </c>
      <c r="IYA1365" s="84">
        <f t="shared" si="1419"/>
        <v>0</v>
      </c>
      <c r="IYB1365" s="84">
        <f t="shared" si="1419"/>
        <v>1000000</v>
      </c>
      <c r="IYH1365" s="84" t="s">
        <v>235</v>
      </c>
      <c r="IYI1365" s="84" t="s">
        <v>236</v>
      </c>
      <c r="IYJ1365" s="84">
        <f t="shared" ref="IYJ1365:IYR1365" si="1420">IYJ1359</f>
        <v>1000000</v>
      </c>
      <c r="IYK1365" s="84">
        <f t="shared" si="1420"/>
        <v>0</v>
      </c>
      <c r="IYL1365" s="84">
        <f t="shared" si="1420"/>
        <v>0</v>
      </c>
      <c r="IYM1365" s="84">
        <f t="shared" si="1420"/>
        <v>1000000</v>
      </c>
      <c r="IYN1365" s="84">
        <f t="shared" si="1420"/>
        <v>0</v>
      </c>
      <c r="IYO1365" s="84">
        <f t="shared" si="1420"/>
        <v>0</v>
      </c>
      <c r="IYP1365" s="84">
        <f t="shared" si="1420"/>
        <v>0</v>
      </c>
      <c r="IYQ1365" s="84">
        <f t="shared" si="1420"/>
        <v>0</v>
      </c>
      <c r="IYR1365" s="84">
        <f t="shared" si="1420"/>
        <v>1000000</v>
      </c>
      <c r="IYX1365" s="84" t="s">
        <v>235</v>
      </c>
      <c r="IYY1365" s="84" t="s">
        <v>236</v>
      </c>
      <c r="IYZ1365" s="84">
        <f t="shared" ref="IYZ1365:IZH1365" si="1421">IYZ1359</f>
        <v>1000000</v>
      </c>
      <c r="IZA1365" s="84">
        <f t="shared" si="1421"/>
        <v>0</v>
      </c>
      <c r="IZB1365" s="84">
        <f t="shared" si="1421"/>
        <v>0</v>
      </c>
      <c r="IZC1365" s="84">
        <f t="shared" si="1421"/>
        <v>1000000</v>
      </c>
      <c r="IZD1365" s="84">
        <f t="shared" si="1421"/>
        <v>0</v>
      </c>
      <c r="IZE1365" s="84">
        <f t="shared" si="1421"/>
        <v>0</v>
      </c>
      <c r="IZF1365" s="84">
        <f t="shared" si="1421"/>
        <v>0</v>
      </c>
      <c r="IZG1365" s="84">
        <f t="shared" si="1421"/>
        <v>0</v>
      </c>
      <c r="IZH1365" s="84">
        <f t="shared" si="1421"/>
        <v>1000000</v>
      </c>
      <c r="IZN1365" s="84" t="s">
        <v>235</v>
      </c>
      <c r="IZO1365" s="84" t="s">
        <v>236</v>
      </c>
      <c r="IZP1365" s="84">
        <f t="shared" ref="IZP1365:IZX1365" si="1422">IZP1359</f>
        <v>1000000</v>
      </c>
      <c r="IZQ1365" s="84">
        <f t="shared" si="1422"/>
        <v>0</v>
      </c>
      <c r="IZR1365" s="84">
        <f t="shared" si="1422"/>
        <v>0</v>
      </c>
      <c r="IZS1365" s="84">
        <f t="shared" si="1422"/>
        <v>1000000</v>
      </c>
      <c r="IZT1365" s="84">
        <f t="shared" si="1422"/>
        <v>0</v>
      </c>
      <c r="IZU1365" s="84">
        <f t="shared" si="1422"/>
        <v>0</v>
      </c>
      <c r="IZV1365" s="84">
        <f t="shared" si="1422"/>
        <v>0</v>
      </c>
      <c r="IZW1365" s="84">
        <f t="shared" si="1422"/>
        <v>0</v>
      </c>
      <c r="IZX1365" s="84">
        <f t="shared" si="1422"/>
        <v>1000000</v>
      </c>
      <c r="JAD1365" s="84" t="s">
        <v>235</v>
      </c>
      <c r="JAE1365" s="84" t="s">
        <v>236</v>
      </c>
      <c r="JAF1365" s="84">
        <f t="shared" ref="JAF1365:JAN1365" si="1423">JAF1359</f>
        <v>1000000</v>
      </c>
      <c r="JAG1365" s="84">
        <f t="shared" si="1423"/>
        <v>0</v>
      </c>
      <c r="JAH1365" s="84">
        <f t="shared" si="1423"/>
        <v>0</v>
      </c>
      <c r="JAI1365" s="84">
        <f t="shared" si="1423"/>
        <v>1000000</v>
      </c>
      <c r="JAJ1365" s="84">
        <f t="shared" si="1423"/>
        <v>0</v>
      </c>
      <c r="JAK1365" s="84">
        <f t="shared" si="1423"/>
        <v>0</v>
      </c>
      <c r="JAL1365" s="84">
        <f t="shared" si="1423"/>
        <v>0</v>
      </c>
      <c r="JAM1365" s="84">
        <f t="shared" si="1423"/>
        <v>0</v>
      </c>
      <c r="JAN1365" s="84">
        <f t="shared" si="1423"/>
        <v>1000000</v>
      </c>
      <c r="JAT1365" s="84" t="s">
        <v>235</v>
      </c>
      <c r="JAU1365" s="84" t="s">
        <v>236</v>
      </c>
      <c r="JAV1365" s="84">
        <f t="shared" ref="JAV1365:JBD1365" si="1424">JAV1359</f>
        <v>1000000</v>
      </c>
      <c r="JAW1365" s="84">
        <f t="shared" si="1424"/>
        <v>0</v>
      </c>
      <c r="JAX1365" s="84">
        <f t="shared" si="1424"/>
        <v>0</v>
      </c>
      <c r="JAY1365" s="84">
        <f t="shared" si="1424"/>
        <v>1000000</v>
      </c>
      <c r="JAZ1365" s="84">
        <f t="shared" si="1424"/>
        <v>0</v>
      </c>
      <c r="JBA1365" s="84">
        <f t="shared" si="1424"/>
        <v>0</v>
      </c>
      <c r="JBB1365" s="84">
        <f t="shared" si="1424"/>
        <v>0</v>
      </c>
      <c r="JBC1365" s="84">
        <f t="shared" si="1424"/>
        <v>0</v>
      </c>
      <c r="JBD1365" s="84">
        <f t="shared" si="1424"/>
        <v>1000000</v>
      </c>
      <c r="JBJ1365" s="84" t="s">
        <v>235</v>
      </c>
      <c r="JBK1365" s="84" t="s">
        <v>236</v>
      </c>
      <c r="JBL1365" s="84">
        <f t="shared" ref="JBL1365:JBT1365" si="1425">JBL1359</f>
        <v>1000000</v>
      </c>
      <c r="JBM1365" s="84">
        <f t="shared" si="1425"/>
        <v>0</v>
      </c>
      <c r="JBN1365" s="84">
        <f t="shared" si="1425"/>
        <v>0</v>
      </c>
      <c r="JBO1365" s="84">
        <f t="shared" si="1425"/>
        <v>1000000</v>
      </c>
      <c r="JBP1365" s="84">
        <f t="shared" si="1425"/>
        <v>0</v>
      </c>
      <c r="JBQ1365" s="84">
        <f t="shared" si="1425"/>
        <v>0</v>
      </c>
      <c r="JBR1365" s="84">
        <f t="shared" si="1425"/>
        <v>0</v>
      </c>
      <c r="JBS1365" s="84">
        <f t="shared" si="1425"/>
        <v>0</v>
      </c>
      <c r="JBT1365" s="84">
        <f t="shared" si="1425"/>
        <v>1000000</v>
      </c>
      <c r="JBZ1365" s="84" t="s">
        <v>235</v>
      </c>
      <c r="JCA1365" s="84" t="s">
        <v>236</v>
      </c>
      <c r="JCB1365" s="84">
        <f t="shared" ref="JCB1365:JCJ1365" si="1426">JCB1359</f>
        <v>1000000</v>
      </c>
      <c r="JCC1365" s="84">
        <f t="shared" si="1426"/>
        <v>0</v>
      </c>
      <c r="JCD1365" s="84">
        <f t="shared" si="1426"/>
        <v>0</v>
      </c>
      <c r="JCE1365" s="84">
        <f t="shared" si="1426"/>
        <v>1000000</v>
      </c>
      <c r="JCF1365" s="84">
        <f t="shared" si="1426"/>
        <v>0</v>
      </c>
      <c r="JCG1365" s="84">
        <f t="shared" si="1426"/>
        <v>0</v>
      </c>
      <c r="JCH1365" s="84">
        <f t="shared" si="1426"/>
        <v>0</v>
      </c>
      <c r="JCI1365" s="84">
        <f t="shared" si="1426"/>
        <v>0</v>
      </c>
      <c r="JCJ1365" s="84">
        <f t="shared" si="1426"/>
        <v>1000000</v>
      </c>
      <c r="JCP1365" s="84" t="s">
        <v>235</v>
      </c>
      <c r="JCQ1365" s="84" t="s">
        <v>236</v>
      </c>
      <c r="JCR1365" s="84">
        <f t="shared" ref="JCR1365:JCZ1365" si="1427">JCR1359</f>
        <v>1000000</v>
      </c>
      <c r="JCS1365" s="84">
        <f t="shared" si="1427"/>
        <v>0</v>
      </c>
      <c r="JCT1365" s="84">
        <f t="shared" si="1427"/>
        <v>0</v>
      </c>
      <c r="JCU1365" s="84">
        <f t="shared" si="1427"/>
        <v>1000000</v>
      </c>
      <c r="JCV1365" s="84">
        <f t="shared" si="1427"/>
        <v>0</v>
      </c>
      <c r="JCW1365" s="84">
        <f t="shared" si="1427"/>
        <v>0</v>
      </c>
      <c r="JCX1365" s="84">
        <f t="shared" si="1427"/>
        <v>0</v>
      </c>
      <c r="JCY1365" s="84">
        <f t="shared" si="1427"/>
        <v>0</v>
      </c>
      <c r="JCZ1365" s="84">
        <f t="shared" si="1427"/>
        <v>1000000</v>
      </c>
      <c r="JDF1365" s="84" t="s">
        <v>235</v>
      </c>
      <c r="JDG1365" s="84" t="s">
        <v>236</v>
      </c>
      <c r="JDH1365" s="84">
        <f t="shared" ref="JDH1365:JDP1365" si="1428">JDH1359</f>
        <v>1000000</v>
      </c>
      <c r="JDI1365" s="84">
        <f t="shared" si="1428"/>
        <v>0</v>
      </c>
      <c r="JDJ1365" s="84">
        <f t="shared" si="1428"/>
        <v>0</v>
      </c>
      <c r="JDK1365" s="84">
        <f t="shared" si="1428"/>
        <v>1000000</v>
      </c>
      <c r="JDL1365" s="84">
        <f t="shared" si="1428"/>
        <v>0</v>
      </c>
      <c r="JDM1365" s="84">
        <f t="shared" si="1428"/>
        <v>0</v>
      </c>
      <c r="JDN1365" s="84">
        <f t="shared" si="1428"/>
        <v>0</v>
      </c>
      <c r="JDO1365" s="84">
        <f t="shared" si="1428"/>
        <v>0</v>
      </c>
      <c r="JDP1365" s="84">
        <f t="shared" si="1428"/>
        <v>1000000</v>
      </c>
      <c r="JDV1365" s="84" t="s">
        <v>235</v>
      </c>
      <c r="JDW1365" s="84" t="s">
        <v>236</v>
      </c>
      <c r="JDX1365" s="84">
        <f t="shared" ref="JDX1365:JEF1365" si="1429">JDX1359</f>
        <v>1000000</v>
      </c>
      <c r="JDY1365" s="84">
        <f t="shared" si="1429"/>
        <v>0</v>
      </c>
      <c r="JDZ1365" s="84">
        <f t="shared" si="1429"/>
        <v>0</v>
      </c>
      <c r="JEA1365" s="84">
        <f t="shared" si="1429"/>
        <v>1000000</v>
      </c>
      <c r="JEB1365" s="84">
        <f t="shared" si="1429"/>
        <v>0</v>
      </c>
      <c r="JEC1365" s="84">
        <f t="shared" si="1429"/>
        <v>0</v>
      </c>
      <c r="JED1365" s="84">
        <f t="shared" si="1429"/>
        <v>0</v>
      </c>
      <c r="JEE1365" s="84">
        <f t="shared" si="1429"/>
        <v>0</v>
      </c>
      <c r="JEF1365" s="84">
        <f t="shared" si="1429"/>
        <v>1000000</v>
      </c>
      <c r="JEL1365" s="84" t="s">
        <v>235</v>
      </c>
      <c r="JEM1365" s="84" t="s">
        <v>236</v>
      </c>
      <c r="JEN1365" s="84">
        <f t="shared" ref="JEN1365:JEV1365" si="1430">JEN1359</f>
        <v>1000000</v>
      </c>
      <c r="JEO1365" s="84">
        <f t="shared" si="1430"/>
        <v>0</v>
      </c>
      <c r="JEP1365" s="84">
        <f t="shared" si="1430"/>
        <v>0</v>
      </c>
      <c r="JEQ1365" s="84">
        <f t="shared" si="1430"/>
        <v>1000000</v>
      </c>
      <c r="JER1365" s="84">
        <f t="shared" si="1430"/>
        <v>0</v>
      </c>
      <c r="JES1365" s="84">
        <f t="shared" si="1430"/>
        <v>0</v>
      </c>
      <c r="JET1365" s="84">
        <f t="shared" si="1430"/>
        <v>0</v>
      </c>
      <c r="JEU1365" s="84">
        <f t="shared" si="1430"/>
        <v>0</v>
      </c>
      <c r="JEV1365" s="84">
        <f t="shared" si="1430"/>
        <v>1000000</v>
      </c>
      <c r="JFB1365" s="84" t="s">
        <v>235</v>
      </c>
      <c r="JFC1365" s="84" t="s">
        <v>236</v>
      </c>
      <c r="JFD1365" s="84">
        <f t="shared" ref="JFD1365:JFL1365" si="1431">JFD1359</f>
        <v>1000000</v>
      </c>
      <c r="JFE1365" s="84">
        <f t="shared" si="1431"/>
        <v>0</v>
      </c>
      <c r="JFF1365" s="84">
        <f t="shared" si="1431"/>
        <v>0</v>
      </c>
      <c r="JFG1365" s="84">
        <f t="shared" si="1431"/>
        <v>1000000</v>
      </c>
      <c r="JFH1365" s="84">
        <f t="shared" si="1431"/>
        <v>0</v>
      </c>
      <c r="JFI1365" s="84">
        <f t="shared" si="1431"/>
        <v>0</v>
      </c>
      <c r="JFJ1365" s="84">
        <f t="shared" si="1431"/>
        <v>0</v>
      </c>
      <c r="JFK1365" s="84">
        <f t="shared" si="1431"/>
        <v>0</v>
      </c>
      <c r="JFL1365" s="84">
        <f t="shared" si="1431"/>
        <v>1000000</v>
      </c>
      <c r="JFR1365" s="84" t="s">
        <v>235</v>
      </c>
      <c r="JFS1365" s="84" t="s">
        <v>236</v>
      </c>
      <c r="JFT1365" s="84">
        <f t="shared" ref="JFT1365:JGB1365" si="1432">JFT1359</f>
        <v>1000000</v>
      </c>
      <c r="JFU1365" s="84">
        <f t="shared" si="1432"/>
        <v>0</v>
      </c>
      <c r="JFV1365" s="84">
        <f t="shared" si="1432"/>
        <v>0</v>
      </c>
      <c r="JFW1365" s="84">
        <f t="shared" si="1432"/>
        <v>1000000</v>
      </c>
      <c r="JFX1365" s="84">
        <f t="shared" si="1432"/>
        <v>0</v>
      </c>
      <c r="JFY1365" s="84">
        <f t="shared" si="1432"/>
        <v>0</v>
      </c>
      <c r="JFZ1365" s="84">
        <f t="shared" si="1432"/>
        <v>0</v>
      </c>
      <c r="JGA1365" s="84">
        <f t="shared" si="1432"/>
        <v>0</v>
      </c>
      <c r="JGB1365" s="84">
        <f t="shared" si="1432"/>
        <v>1000000</v>
      </c>
      <c r="JGH1365" s="84" t="s">
        <v>235</v>
      </c>
      <c r="JGI1365" s="84" t="s">
        <v>236</v>
      </c>
      <c r="JGJ1365" s="84">
        <f t="shared" ref="JGJ1365:JGR1365" si="1433">JGJ1359</f>
        <v>1000000</v>
      </c>
      <c r="JGK1365" s="84">
        <f t="shared" si="1433"/>
        <v>0</v>
      </c>
      <c r="JGL1365" s="84">
        <f t="shared" si="1433"/>
        <v>0</v>
      </c>
      <c r="JGM1365" s="84">
        <f t="shared" si="1433"/>
        <v>1000000</v>
      </c>
      <c r="JGN1365" s="84">
        <f t="shared" si="1433"/>
        <v>0</v>
      </c>
      <c r="JGO1365" s="84">
        <f t="shared" si="1433"/>
        <v>0</v>
      </c>
      <c r="JGP1365" s="84">
        <f t="shared" si="1433"/>
        <v>0</v>
      </c>
      <c r="JGQ1365" s="84">
        <f t="shared" si="1433"/>
        <v>0</v>
      </c>
      <c r="JGR1365" s="84">
        <f t="shared" si="1433"/>
        <v>1000000</v>
      </c>
      <c r="JGX1365" s="84" t="s">
        <v>235</v>
      </c>
      <c r="JGY1365" s="84" t="s">
        <v>236</v>
      </c>
      <c r="JGZ1365" s="84">
        <f t="shared" ref="JGZ1365:JHH1365" si="1434">JGZ1359</f>
        <v>1000000</v>
      </c>
      <c r="JHA1365" s="84">
        <f t="shared" si="1434"/>
        <v>0</v>
      </c>
      <c r="JHB1365" s="84">
        <f t="shared" si="1434"/>
        <v>0</v>
      </c>
      <c r="JHC1365" s="84">
        <f t="shared" si="1434"/>
        <v>1000000</v>
      </c>
      <c r="JHD1365" s="84">
        <f t="shared" si="1434"/>
        <v>0</v>
      </c>
      <c r="JHE1365" s="84">
        <f t="shared" si="1434"/>
        <v>0</v>
      </c>
      <c r="JHF1365" s="84">
        <f t="shared" si="1434"/>
        <v>0</v>
      </c>
      <c r="JHG1365" s="84">
        <f t="shared" si="1434"/>
        <v>0</v>
      </c>
      <c r="JHH1365" s="84">
        <f t="shared" si="1434"/>
        <v>1000000</v>
      </c>
      <c r="JHN1365" s="84" t="s">
        <v>235</v>
      </c>
      <c r="JHO1365" s="84" t="s">
        <v>236</v>
      </c>
      <c r="JHP1365" s="84">
        <f t="shared" ref="JHP1365:JHX1365" si="1435">JHP1359</f>
        <v>1000000</v>
      </c>
      <c r="JHQ1365" s="84">
        <f t="shared" si="1435"/>
        <v>0</v>
      </c>
      <c r="JHR1365" s="84">
        <f t="shared" si="1435"/>
        <v>0</v>
      </c>
      <c r="JHS1365" s="84">
        <f t="shared" si="1435"/>
        <v>1000000</v>
      </c>
      <c r="JHT1365" s="84">
        <f t="shared" si="1435"/>
        <v>0</v>
      </c>
      <c r="JHU1365" s="84">
        <f t="shared" si="1435"/>
        <v>0</v>
      </c>
      <c r="JHV1365" s="84">
        <f t="shared" si="1435"/>
        <v>0</v>
      </c>
      <c r="JHW1365" s="84">
        <f t="shared" si="1435"/>
        <v>0</v>
      </c>
      <c r="JHX1365" s="84">
        <f t="shared" si="1435"/>
        <v>1000000</v>
      </c>
      <c r="JID1365" s="84" t="s">
        <v>235</v>
      </c>
      <c r="JIE1365" s="84" t="s">
        <v>236</v>
      </c>
      <c r="JIF1365" s="84">
        <f t="shared" ref="JIF1365:JIN1365" si="1436">JIF1359</f>
        <v>1000000</v>
      </c>
      <c r="JIG1365" s="84">
        <f t="shared" si="1436"/>
        <v>0</v>
      </c>
      <c r="JIH1365" s="84">
        <f t="shared" si="1436"/>
        <v>0</v>
      </c>
      <c r="JII1365" s="84">
        <f t="shared" si="1436"/>
        <v>1000000</v>
      </c>
      <c r="JIJ1365" s="84">
        <f t="shared" si="1436"/>
        <v>0</v>
      </c>
      <c r="JIK1365" s="84">
        <f t="shared" si="1436"/>
        <v>0</v>
      </c>
      <c r="JIL1365" s="84">
        <f t="shared" si="1436"/>
        <v>0</v>
      </c>
      <c r="JIM1365" s="84">
        <f t="shared" si="1436"/>
        <v>0</v>
      </c>
      <c r="JIN1365" s="84">
        <f t="shared" si="1436"/>
        <v>1000000</v>
      </c>
      <c r="JIT1365" s="84" t="s">
        <v>235</v>
      </c>
      <c r="JIU1365" s="84" t="s">
        <v>236</v>
      </c>
      <c r="JIV1365" s="84">
        <f t="shared" ref="JIV1365:JJD1365" si="1437">JIV1359</f>
        <v>1000000</v>
      </c>
      <c r="JIW1365" s="84">
        <f t="shared" si="1437"/>
        <v>0</v>
      </c>
      <c r="JIX1365" s="84">
        <f t="shared" si="1437"/>
        <v>0</v>
      </c>
      <c r="JIY1365" s="84">
        <f t="shared" si="1437"/>
        <v>1000000</v>
      </c>
      <c r="JIZ1365" s="84">
        <f t="shared" si="1437"/>
        <v>0</v>
      </c>
      <c r="JJA1365" s="84">
        <f t="shared" si="1437"/>
        <v>0</v>
      </c>
      <c r="JJB1365" s="84">
        <f t="shared" si="1437"/>
        <v>0</v>
      </c>
      <c r="JJC1365" s="84">
        <f t="shared" si="1437"/>
        <v>0</v>
      </c>
      <c r="JJD1365" s="84">
        <f t="shared" si="1437"/>
        <v>1000000</v>
      </c>
      <c r="JJJ1365" s="84" t="s">
        <v>235</v>
      </c>
      <c r="JJK1365" s="84" t="s">
        <v>236</v>
      </c>
      <c r="JJL1365" s="84">
        <f t="shared" ref="JJL1365:JJT1365" si="1438">JJL1359</f>
        <v>1000000</v>
      </c>
      <c r="JJM1365" s="84">
        <f t="shared" si="1438"/>
        <v>0</v>
      </c>
      <c r="JJN1365" s="84">
        <f t="shared" si="1438"/>
        <v>0</v>
      </c>
      <c r="JJO1365" s="84">
        <f t="shared" si="1438"/>
        <v>1000000</v>
      </c>
      <c r="JJP1365" s="84">
        <f t="shared" si="1438"/>
        <v>0</v>
      </c>
      <c r="JJQ1365" s="84">
        <f t="shared" si="1438"/>
        <v>0</v>
      </c>
      <c r="JJR1365" s="84">
        <f t="shared" si="1438"/>
        <v>0</v>
      </c>
      <c r="JJS1365" s="84">
        <f t="shared" si="1438"/>
        <v>0</v>
      </c>
      <c r="JJT1365" s="84">
        <f t="shared" si="1438"/>
        <v>1000000</v>
      </c>
      <c r="JJZ1365" s="84" t="s">
        <v>235</v>
      </c>
      <c r="JKA1365" s="84" t="s">
        <v>236</v>
      </c>
      <c r="JKB1365" s="84">
        <f t="shared" ref="JKB1365:JKJ1365" si="1439">JKB1359</f>
        <v>1000000</v>
      </c>
      <c r="JKC1365" s="84">
        <f t="shared" si="1439"/>
        <v>0</v>
      </c>
      <c r="JKD1365" s="84">
        <f t="shared" si="1439"/>
        <v>0</v>
      </c>
      <c r="JKE1365" s="84">
        <f t="shared" si="1439"/>
        <v>1000000</v>
      </c>
      <c r="JKF1365" s="84">
        <f t="shared" si="1439"/>
        <v>0</v>
      </c>
      <c r="JKG1365" s="84">
        <f t="shared" si="1439"/>
        <v>0</v>
      </c>
      <c r="JKH1365" s="84">
        <f t="shared" si="1439"/>
        <v>0</v>
      </c>
      <c r="JKI1365" s="84">
        <f t="shared" si="1439"/>
        <v>0</v>
      </c>
      <c r="JKJ1365" s="84">
        <f t="shared" si="1439"/>
        <v>1000000</v>
      </c>
      <c r="JKP1365" s="84" t="s">
        <v>235</v>
      </c>
      <c r="JKQ1365" s="84" t="s">
        <v>236</v>
      </c>
      <c r="JKR1365" s="84">
        <f t="shared" ref="JKR1365:JKZ1365" si="1440">JKR1359</f>
        <v>1000000</v>
      </c>
      <c r="JKS1365" s="84">
        <f t="shared" si="1440"/>
        <v>0</v>
      </c>
      <c r="JKT1365" s="84">
        <f t="shared" si="1440"/>
        <v>0</v>
      </c>
      <c r="JKU1365" s="84">
        <f t="shared" si="1440"/>
        <v>1000000</v>
      </c>
      <c r="JKV1365" s="84">
        <f t="shared" si="1440"/>
        <v>0</v>
      </c>
      <c r="JKW1365" s="84">
        <f t="shared" si="1440"/>
        <v>0</v>
      </c>
      <c r="JKX1365" s="84">
        <f t="shared" si="1440"/>
        <v>0</v>
      </c>
      <c r="JKY1365" s="84">
        <f t="shared" si="1440"/>
        <v>0</v>
      </c>
      <c r="JKZ1365" s="84">
        <f t="shared" si="1440"/>
        <v>1000000</v>
      </c>
      <c r="JLF1365" s="84" t="s">
        <v>235</v>
      </c>
      <c r="JLG1365" s="84" t="s">
        <v>236</v>
      </c>
      <c r="JLH1365" s="84">
        <f t="shared" ref="JLH1365:JLP1365" si="1441">JLH1359</f>
        <v>1000000</v>
      </c>
      <c r="JLI1365" s="84">
        <f t="shared" si="1441"/>
        <v>0</v>
      </c>
      <c r="JLJ1365" s="84">
        <f t="shared" si="1441"/>
        <v>0</v>
      </c>
      <c r="JLK1365" s="84">
        <f t="shared" si="1441"/>
        <v>1000000</v>
      </c>
      <c r="JLL1365" s="84">
        <f t="shared" si="1441"/>
        <v>0</v>
      </c>
      <c r="JLM1365" s="84">
        <f t="shared" si="1441"/>
        <v>0</v>
      </c>
      <c r="JLN1365" s="84">
        <f t="shared" si="1441"/>
        <v>0</v>
      </c>
      <c r="JLO1365" s="84">
        <f t="shared" si="1441"/>
        <v>0</v>
      </c>
      <c r="JLP1365" s="84">
        <f t="shared" si="1441"/>
        <v>1000000</v>
      </c>
      <c r="JLV1365" s="84" t="s">
        <v>235</v>
      </c>
      <c r="JLW1365" s="84" t="s">
        <v>236</v>
      </c>
      <c r="JLX1365" s="84">
        <f t="shared" ref="JLX1365:JMF1365" si="1442">JLX1359</f>
        <v>1000000</v>
      </c>
      <c r="JLY1365" s="84">
        <f t="shared" si="1442"/>
        <v>0</v>
      </c>
      <c r="JLZ1365" s="84">
        <f t="shared" si="1442"/>
        <v>0</v>
      </c>
      <c r="JMA1365" s="84">
        <f t="shared" si="1442"/>
        <v>1000000</v>
      </c>
      <c r="JMB1365" s="84">
        <f t="shared" si="1442"/>
        <v>0</v>
      </c>
      <c r="JMC1365" s="84">
        <f t="shared" si="1442"/>
        <v>0</v>
      </c>
      <c r="JMD1365" s="84">
        <f t="shared" si="1442"/>
        <v>0</v>
      </c>
      <c r="JME1365" s="84">
        <f t="shared" si="1442"/>
        <v>0</v>
      </c>
      <c r="JMF1365" s="84">
        <f t="shared" si="1442"/>
        <v>1000000</v>
      </c>
      <c r="JML1365" s="84" t="s">
        <v>235</v>
      </c>
      <c r="JMM1365" s="84" t="s">
        <v>236</v>
      </c>
      <c r="JMN1365" s="84">
        <f t="shared" ref="JMN1365:JMV1365" si="1443">JMN1359</f>
        <v>1000000</v>
      </c>
      <c r="JMO1365" s="84">
        <f t="shared" si="1443"/>
        <v>0</v>
      </c>
      <c r="JMP1365" s="84">
        <f t="shared" si="1443"/>
        <v>0</v>
      </c>
      <c r="JMQ1365" s="84">
        <f t="shared" si="1443"/>
        <v>1000000</v>
      </c>
      <c r="JMR1365" s="84">
        <f t="shared" si="1443"/>
        <v>0</v>
      </c>
      <c r="JMS1365" s="84">
        <f t="shared" si="1443"/>
        <v>0</v>
      </c>
      <c r="JMT1365" s="84">
        <f t="shared" si="1443"/>
        <v>0</v>
      </c>
      <c r="JMU1365" s="84">
        <f t="shared" si="1443"/>
        <v>0</v>
      </c>
      <c r="JMV1365" s="84">
        <f t="shared" si="1443"/>
        <v>1000000</v>
      </c>
      <c r="JNB1365" s="84" t="s">
        <v>235</v>
      </c>
      <c r="JNC1365" s="84" t="s">
        <v>236</v>
      </c>
      <c r="JND1365" s="84">
        <f t="shared" ref="JND1365:JNL1365" si="1444">JND1359</f>
        <v>1000000</v>
      </c>
      <c r="JNE1365" s="84">
        <f t="shared" si="1444"/>
        <v>0</v>
      </c>
      <c r="JNF1365" s="84">
        <f t="shared" si="1444"/>
        <v>0</v>
      </c>
      <c r="JNG1365" s="84">
        <f t="shared" si="1444"/>
        <v>1000000</v>
      </c>
      <c r="JNH1365" s="84">
        <f t="shared" si="1444"/>
        <v>0</v>
      </c>
      <c r="JNI1365" s="84">
        <f t="shared" si="1444"/>
        <v>0</v>
      </c>
      <c r="JNJ1365" s="84">
        <f t="shared" si="1444"/>
        <v>0</v>
      </c>
      <c r="JNK1365" s="84">
        <f t="shared" si="1444"/>
        <v>0</v>
      </c>
      <c r="JNL1365" s="84">
        <f t="shared" si="1444"/>
        <v>1000000</v>
      </c>
      <c r="JNR1365" s="84" t="s">
        <v>235</v>
      </c>
      <c r="JNS1365" s="84" t="s">
        <v>236</v>
      </c>
      <c r="JNT1365" s="84">
        <f t="shared" ref="JNT1365:JOB1365" si="1445">JNT1359</f>
        <v>1000000</v>
      </c>
      <c r="JNU1365" s="84">
        <f t="shared" si="1445"/>
        <v>0</v>
      </c>
      <c r="JNV1365" s="84">
        <f t="shared" si="1445"/>
        <v>0</v>
      </c>
      <c r="JNW1365" s="84">
        <f t="shared" si="1445"/>
        <v>1000000</v>
      </c>
      <c r="JNX1365" s="84">
        <f t="shared" si="1445"/>
        <v>0</v>
      </c>
      <c r="JNY1365" s="84">
        <f t="shared" si="1445"/>
        <v>0</v>
      </c>
      <c r="JNZ1365" s="84">
        <f t="shared" si="1445"/>
        <v>0</v>
      </c>
      <c r="JOA1365" s="84">
        <f t="shared" si="1445"/>
        <v>0</v>
      </c>
      <c r="JOB1365" s="84">
        <f t="shared" si="1445"/>
        <v>1000000</v>
      </c>
      <c r="JOH1365" s="84" t="s">
        <v>235</v>
      </c>
      <c r="JOI1365" s="84" t="s">
        <v>236</v>
      </c>
      <c r="JOJ1365" s="84">
        <f>JOJ1359</f>
        <v>1000000</v>
      </c>
      <c r="JOK1365" s="84">
        <f>JOK1359</f>
        <v>0</v>
      </c>
      <c r="JOL1365" s="84">
        <f>JOL1359</f>
        <v>0</v>
      </c>
      <c r="JOM1365" s="84">
        <f>JOM1359</f>
        <v>1000000</v>
      </c>
      <c r="JON1365" s="84">
        <f>JON1359</f>
        <v>0</v>
      </c>
      <c r="JOO1365" s="84">
        <f>JOO1359</f>
        <v>0</v>
      </c>
      <c r="JOP1365" s="84">
        <f>JOP1359</f>
        <v>0</v>
      </c>
      <c r="JOQ1365" s="84">
        <f>JOQ1359</f>
        <v>0</v>
      </c>
      <c r="JOR1365" s="84">
        <f>JOR1359</f>
        <v>1000000</v>
      </c>
      <c r="JOX1365" s="84" t="s">
        <v>235</v>
      </c>
      <c r="JOY1365" s="84" t="s">
        <v>236</v>
      </c>
      <c r="JOZ1365" s="84">
        <f t="shared" ref="JOZ1365:JPH1365" si="1446">JOZ1359</f>
        <v>1000000</v>
      </c>
      <c r="JPA1365" s="84">
        <f t="shared" si="1446"/>
        <v>0</v>
      </c>
      <c r="JPB1365" s="84">
        <f t="shared" si="1446"/>
        <v>0</v>
      </c>
      <c r="JPC1365" s="84">
        <f t="shared" si="1446"/>
        <v>1000000</v>
      </c>
      <c r="JPD1365" s="84">
        <f t="shared" si="1446"/>
        <v>0</v>
      </c>
      <c r="JPE1365" s="84">
        <f t="shared" si="1446"/>
        <v>0</v>
      </c>
      <c r="JPF1365" s="84">
        <f t="shared" si="1446"/>
        <v>0</v>
      </c>
      <c r="JPG1365" s="84">
        <f t="shared" si="1446"/>
        <v>0</v>
      </c>
      <c r="JPH1365" s="84">
        <f t="shared" si="1446"/>
        <v>1000000</v>
      </c>
      <c r="JPN1365" s="84" t="s">
        <v>235</v>
      </c>
      <c r="JPO1365" s="84" t="s">
        <v>236</v>
      </c>
      <c r="JPP1365" s="84">
        <f t="shared" ref="JPP1365:JPX1365" si="1447">JPP1359</f>
        <v>1000000</v>
      </c>
      <c r="JPQ1365" s="84">
        <f t="shared" si="1447"/>
        <v>0</v>
      </c>
      <c r="JPR1365" s="84">
        <f t="shared" si="1447"/>
        <v>0</v>
      </c>
      <c r="JPS1365" s="84">
        <f t="shared" si="1447"/>
        <v>1000000</v>
      </c>
      <c r="JPT1365" s="84">
        <f t="shared" si="1447"/>
        <v>0</v>
      </c>
      <c r="JPU1365" s="84">
        <f t="shared" si="1447"/>
        <v>0</v>
      </c>
      <c r="JPV1365" s="84">
        <f t="shared" si="1447"/>
        <v>0</v>
      </c>
      <c r="JPW1365" s="84">
        <f t="shared" si="1447"/>
        <v>0</v>
      </c>
      <c r="JPX1365" s="84">
        <f t="shared" si="1447"/>
        <v>1000000</v>
      </c>
      <c r="JQD1365" s="84" t="s">
        <v>235</v>
      </c>
      <c r="JQE1365" s="84" t="s">
        <v>236</v>
      </c>
      <c r="JQF1365" s="84">
        <f t="shared" ref="JQF1365:JQN1365" si="1448">JQF1359</f>
        <v>1000000</v>
      </c>
      <c r="JQG1365" s="84">
        <f t="shared" si="1448"/>
        <v>0</v>
      </c>
      <c r="JQH1365" s="84">
        <f t="shared" si="1448"/>
        <v>0</v>
      </c>
      <c r="JQI1365" s="84">
        <f t="shared" si="1448"/>
        <v>1000000</v>
      </c>
      <c r="JQJ1365" s="84">
        <f t="shared" si="1448"/>
        <v>0</v>
      </c>
      <c r="JQK1365" s="84">
        <f t="shared" si="1448"/>
        <v>0</v>
      </c>
      <c r="JQL1365" s="84">
        <f t="shared" si="1448"/>
        <v>0</v>
      </c>
      <c r="JQM1365" s="84">
        <f t="shared" si="1448"/>
        <v>0</v>
      </c>
      <c r="JQN1365" s="84">
        <f t="shared" si="1448"/>
        <v>1000000</v>
      </c>
      <c r="JQT1365" s="84" t="s">
        <v>235</v>
      </c>
      <c r="JQU1365" s="84" t="s">
        <v>236</v>
      </c>
      <c r="JQV1365" s="84">
        <f t="shared" ref="JQV1365:JRD1365" si="1449">JQV1359</f>
        <v>1000000</v>
      </c>
      <c r="JQW1365" s="84">
        <f t="shared" si="1449"/>
        <v>0</v>
      </c>
      <c r="JQX1365" s="84">
        <f t="shared" si="1449"/>
        <v>0</v>
      </c>
      <c r="JQY1365" s="84">
        <f t="shared" si="1449"/>
        <v>1000000</v>
      </c>
      <c r="JQZ1365" s="84">
        <f t="shared" si="1449"/>
        <v>0</v>
      </c>
      <c r="JRA1365" s="84">
        <f t="shared" si="1449"/>
        <v>0</v>
      </c>
      <c r="JRB1365" s="84">
        <f t="shared" si="1449"/>
        <v>0</v>
      </c>
      <c r="JRC1365" s="84">
        <f t="shared" si="1449"/>
        <v>0</v>
      </c>
      <c r="JRD1365" s="84">
        <f t="shared" si="1449"/>
        <v>1000000</v>
      </c>
      <c r="JRJ1365" s="84" t="s">
        <v>235</v>
      </c>
      <c r="JRK1365" s="84" t="s">
        <v>236</v>
      </c>
      <c r="JRL1365" s="84">
        <f t="shared" ref="JRL1365:JRT1365" si="1450">JRL1359</f>
        <v>1000000</v>
      </c>
      <c r="JRM1365" s="84">
        <f t="shared" si="1450"/>
        <v>0</v>
      </c>
      <c r="JRN1365" s="84">
        <f t="shared" si="1450"/>
        <v>0</v>
      </c>
      <c r="JRO1365" s="84">
        <f t="shared" si="1450"/>
        <v>1000000</v>
      </c>
      <c r="JRP1365" s="84">
        <f t="shared" si="1450"/>
        <v>0</v>
      </c>
      <c r="JRQ1365" s="84">
        <f t="shared" si="1450"/>
        <v>0</v>
      </c>
      <c r="JRR1365" s="84">
        <f t="shared" si="1450"/>
        <v>0</v>
      </c>
      <c r="JRS1365" s="84">
        <f t="shared" si="1450"/>
        <v>0</v>
      </c>
      <c r="JRT1365" s="84">
        <f t="shared" si="1450"/>
        <v>1000000</v>
      </c>
      <c r="JRZ1365" s="84" t="s">
        <v>235</v>
      </c>
      <c r="JSA1365" s="84" t="s">
        <v>236</v>
      </c>
      <c r="JSB1365" s="84">
        <f t="shared" ref="JSB1365:JSJ1365" si="1451">JSB1359</f>
        <v>1000000</v>
      </c>
      <c r="JSC1365" s="84">
        <f t="shared" si="1451"/>
        <v>0</v>
      </c>
      <c r="JSD1365" s="84">
        <f t="shared" si="1451"/>
        <v>0</v>
      </c>
      <c r="JSE1365" s="84">
        <f t="shared" si="1451"/>
        <v>1000000</v>
      </c>
      <c r="JSF1365" s="84">
        <f t="shared" si="1451"/>
        <v>0</v>
      </c>
      <c r="JSG1365" s="84">
        <f t="shared" si="1451"/>
        <v>0</v>
      </c>
      <c r="JSH1365" s="84">
        <f t="shared" si="1451"/>
        <v>0</v>
      </c>
      <c r="JSI1365" s="84">
        <f t="shared" si="1451"/>
        <v>0</v>
      </c>
      <c r="JSJ1365" s="84">
        <f t="shared" si="1451"/>
        <v>1000000</v>
      </c>
      <c r="JSP1365" s="84" t="s">
        <v>235</v>
      </c>
      <c r="JSQ1365" s="84" t="s">
        <v>236</v>
      </c>
      <c r="JSR1365" s="84">
        <f t="shared" ref="JSR1365:JSZ1365" si="1452">JSR1359</f>
        <v>1000000</v>
      </c>
      <c r="JSS1365" s="84">
        <f t="shared" si="1452"/>
        <v>0</v>
      </c>
      <c r="JST1365" s="84">
        <f t="shared" si="1452"/>
        <v>0</v>
      </c>
      <c r="JSU1365" s="84">
        <f t="shared" si="1452"/>
        <v>1000000</v>
      </c>
      <c r="JSV1365" s="84">
        <f t="shared" si="1452"/>
        <v>0</v>
      </c>
      <c r="JSW1365" s="84">
        <f t="shared" si="1452"/>
        <v>0</v>
      </c>
      <c r="JSX1365" s="84">
        <f t="shared" si="1452"/>
        <v>0</v>
      </c>
      <c r="JSY1365" s="84">
        <f t="shared" si="1452"/>
        <v>0</v>
      </c>
      <c r="JSZ1365" s="84">
        <f t="shared" si="1452"/>
        <v>1000000</v>
      </c>
      <c r="JTF1365" s="84" t="s">
        <v>235</v>
      </c>
      <c r="JTG1365" s="84" t="s">
        <v>236</v>
      </c>
      <c r="JTH1365" s="84">
        <f t="shared" ref="JTH1365:JTP1365" si="1453">JTH1359</f>
        <v>1000000</v>
      </c>
      <c r="JTI1365" s="84">
        <f t="shared" si="1453"/>
        <v>0</v>
      </c>
      <c r="JTJ1365" s="84">
        <f t="shared" si="1453"/>
        <v>0</v>
      </c>
      <c r="JTK1365" s="84">
        <f t="shared" si="1453"/>
        <v>1000000</v>
      </c>
      <c r="JTL1365" s="84">
        <f t="shared" si="1453"/>
        <v>0</v>
      </c>
      <c r="JTM1365" s="84">
        <f t="shared" si="1453"/>
        <v>0</v>
      </c>
      <c r="JTN1365" s="84">
        <f t="shared" si="1453"/>
        <v>0</v>
      </c>
      <c r="JTO1365" s="84">
        <f t="shared" si="1453"/>
        <v>0</v>
      </c>
      <c r="JTP1365" s="84">
        <f t="shared" si="1453"/>
        <v>1000000</v>
      </c>
      <c r="JTV1365" s="84" t="s">
        <v>235</v>
      </c>
      <c r="JTW1365" s="84" t="s">
        <v>236</v>
      </c>
      <c r="JTX1365" s="84">
        <f t="shared" ref="JTX1365:JUF1365" si="1454">JTX1359</f>
        <v>1000000</v>
      </c>
      <c r="JTY1365" s="84">
        <f t="shared" si="1454"/>
        <v>0</v>
      </c>
      <c r="JTZ1365" s="84">
        <f t="shared" si="1454"/>
        <v>0</v>
      </c>
      <c r="JUA1365" s="84">
        <f t="shared" si="1454"/>
        <v>1000000</v>
      </c>
      <c r="JUB1365" s="84">
        <f t="shared" si="1454"/>
        <v>0</v>
      </c>
      <c r="JUC1365" s="84">
        <f t="shared" si="1454"/>
        <v>0</v>
      </c>
      <c r="JUD1365" s="84">
        <f t="shared" si="1454"/>
        <v>0</v>
      </c>
      <c r="JUE1365" s="84">
        <f t="shared" si="1454"/>
        <v>0</v>
      </c>
      <c r="JUF1365" s="84">
        <f t="shared" si="1454"/>
        <v>1000000</v>
      </c>
      <c r="JUL1365" s="84" t="s">
        <v>235</v>
      </c>
      <c r="JUM1365" s="84" t="s">
        <v>236</v>
      </c>
      <c r="JUN1365" s="84">
        <f t="shared" ref="JUN1365:JUV1365" si="1455">JUN1359</f>
        <v>1000000</v>
      </c>
      <c r="JUO1365" s="84">
        <f t="shared" si="1455"/>
        <v>0</v>
      </c>
      <c r="JUP1365" s="84">
        <f t="shared" si="1455"/>
        <v>0</v>
      </c>
      <c r="JUQ1365" s="84">
        <f t="shared" si="1455"/>
        <v>1000000</v>
      </c>
      <c r="JUR1365" s="84">
        <f t="shared" si="1455"/>
        <v>0</v>
      </c>
      <c r="JUS1365" s="84">
        <f t="shared" si="1455"/>
        <v>0</v>
      </c>
      <c r="JUT1365" s="84">
        <f t="shared" si="1455"/>
        <v>0</v>
      </c>
      <c r="JUU1365" s="84">
        <f t="shared" si="1455"/>
        <v>0</v>
      </c>
      <c r="JUV1365" s="84">
        <f t="shared" si="1455"/>
        <v>1000000</v>
      </c>
      <c r="JVB1365" s="84" t="s">
        <v>235</v>
      </c>
      <c r="JVC1365" s="84" t="s">
        <v>236</v>
      </c>
      <c r="JVD1365" s="84">
        <f t="shared" ref="JVD1365:JVL1365" si="1456">JVD1359</f>
        <v>1000000</v>
      </c>
      <c r="JVE1365" s="84">
        <f t="shared" si="1456"/>
        <v>0</v>
      </c>
      <c r="JVF1365" s="84">
        <f t="shared" si="1456"/>
        <v>0</v>
      </c>
      <c r="JVG1365" s="84">
        <f t="shared" si="1456"/>
        <v>1000000</v>
      </c>
      <c r="JVH1365" s="84">
        <f t="shared" si="1456"/>
        <v>0</v>
      </c>
      <c r="JVI1365" s="84">
        <f t="shared" si="1456"/>
        <v>0</v>
      </c>
      <c r="JVJ1365" s="84">
        <f t="shared" si="1456"/>
        <v>0</v>
      </c>
      <c r="JVK1365" s="84">
        <f t="shared" si="1456"/>
        <v>0</v>
      </c>
      <c r="JVL1365" s="84">
        <f t="shared" si="1456"/>
        <v>1000000</v>
      </c>
      <c r="JVR1365" s="84" t="s">
        <v>235</v>
      </c>
      <c r="JVS1365" s="84" t="s">
        <v>236</v>
      </c>
      <c r="JVT1365" s="84">
        <f t="shared" ref="JVT1365:JWB1365" si="1457">JVT1359</f>
        <v>1000000</v>
      </c>
      <c r="JVU1365" s="84">
        <f t="shared" si="1457"/>
        <v>0</v>
      </c>
      <c r="JVV1365" s="84">
        <f t="shared" si="1457"/>
        <v>0</v>
      </c>
      <c r="JVW1365" s="84">
        <f t="shared" si="1457"/>
        <v>1000000</v>
      </c>
      <c r="JVX1365" s="84">
        <f t="shared" si="1457"/>
        <v>0</v>
      </c>
      <c r="JVY1365" s="84">
        <f t="shared" si="1457"/>
        <v>0</v>
      </c>
      <c r="JVZ1365" s="84">
        <f t="shared" si="1457"/>
        <v>0</v>
      </c>
      <c r="JWA1365" s="84">
        <f t="shared" si="1457"/>
        <v>0</v>
      </c>
      <c r="JWB1365" s="84">
        <f t="shared" si="1457"/>
        <v>1000000</v>
      </c>
      <c r="JWH1365" s="84" t="s">
        <v>235</v>
      </c>
      <c r="JWI1365" s="84" t="s">
        <v>236</v>
      </c>
      <c r="JWJ1365" s="84">
        <f t="shared" ref="JWJ1365:JWR1365" si="1458">JWJ1359</f>
        <v>1000000</v>
      </c>
      <c r="JWK1365" s="84">
        <f t="shared" si="1458"/>
        <v>0</v>
      </c>
      <c r="JWL1365" s="84">
        <f t="shared" si="1458"/>
        <v>0</v>
      </c>
      <c r="JWM1365" s="84">
        <f t="shared" si="1458"/>
        <v>1000000</v>
      </c>
      <c r="JWN1365" s="84">
        <f t="shared" si="1458"/>
        <v>0</v>
      </c>
      <c r="JWO1365" s="84">
        <f t="shared" si="1458"/>
        <v>0</v>
      </c>
      <c r="JWP1365" s="84">
        <f t="shared" si="1458"/>
        <v>0</v>
      </c>
      <c r="JWQ1365" s="84">
        <f t="shared" si="1458"/>
        <v>0</v>
      </c>
      <c r="JWR1365" s="84">
        <f t="shared" si="1458"/>
        <v>1000000</v>
      </c>
      <c r="JWX1365" s="84" t="s">
        <v>235</v>
      </c>
      <c r="JWY1365" s="84" t="s">
        <v>236</v>
      </c>
      <c r="JWZ1365" s="84">
        <f t="shared" ref="JWZ1365:JXH1365" si="1459">JWZ1359</f>
        <v>1000000</v>
      </c>
      <c r="JXA1365" s="84">
        <f t="shared" si="1459"/>
        <v>0</v>
      </c>
      <c r="JXB1365" s="84">
        <f t="shared" si="1459"/>
        <v>0</v>
      </c>
      <c r="JXC1365" s="84">
        <f t="shared" si="1459"/>
        <v>1000000</v>
      </c>
      <c r="JXD1365" s="84">
        <f t="shared" si="1459"/>
        <v>0</v>
      </c>
      <c r="JXE1365" s="84">
        <f t="shared" si="1459"/>
        <v>0</v>
      </c>
      <c r="JXF1365" s="84">
        <f t="shared" si="1459"/>
        <v>0</v>
      </c>
      <c r="JXG1365" s="84">
        <f t="shared" si="1459"/>
        <v>0</v>
      </c>
      <c r="JXH1365" s="84">
        <f t="shared" si="1459"/>
        <v>1000000</v>
      </c>
      <c r="JXN1365" s="84" t="s">
        <v>235</v>
      </c>
      <c r="JXO1365" s="84" t="s">
        <v>236</v>
      </c>
      <c r="JXP1365" s="84">
        <f t="shared" ref="JXP1365:JXX1365" si="1460">JXP1359</f>
        <v>1000000</v>
      </c>
      <c r="JXQ1365" s="84">
        <f t="shared" si="1460"/>
        <v>0</v>
      </c>
      <c r="JXR1365" s="84">
        <f t="shared" si="1460"/>
        <v>0</v>
      </c>
      <c r="JXS1365" s="84">
        <f t="shared" si="1460"/>
        <v>1000000</v>
      </c>
      <c r="JXT1365" s="84">
        <f t="shared" si="1460"/>
        <v>0</v>
      </c>
      <c r="JXU1365" s="84">
        <f t="shared" si="1460"/>
        <v>0</v>
      </c>
      <c r="JXV1365" s="84">
        <f t="shared" si="1460"/>
        <v>0</v>
      </c>
      <c r="JXW1365" s="84">
        <f t="shared" si="1460"/>
        <v>0</v>
      </c>
      <c r="JXX1365" s="84">
        <f t="shared" si="1460"/>
        <v>1000000</v>
      </c>
      <c r="JYD1365" s="84" t="s">
        <v>235</v>
      </c>
      <c r="JYE1365" s="84" t="s">
        <v>236</v>
      </c>
      <c r="JYF1365" s="84">
        <f t="shared" ref="JYF1365:JYN1365" si="1461">JYF1359</f>
        <v>1000000</v>
      </c>
      <c r="JYG1365" s="84">
        <f t="shared" si="1461"/>
        <v>0</v>
      </c>
      <c r="JYH1365" s="84">
        <f t="shared" si="1461"/>
        <v>0</v>
      </c>
      <c r="JYI1365" s="84">
        <f t="shared" si="1461"/>
        <v>1000000</v>
      </c>
      <c r="JYJ1365" s="84">
        <f t="shared" si="1461"/>
        <v>0</v>
      </c>
      <c r="JYK1365" s="84">
        <f t="shared" si="1461"/>
        <v>0</v>
      </c>
      <c r="JYL1365" s="84">
        <f t="shared" si="1461"/>
        <v>0</v>
      </c>
      <c r="JYM1365" s="84">
        <f t="shared" si="1461"/>
        <v>0</v>
      </c>
      <c r="JYN1365" s="84">
        <f t="shared" si="1461"/>
        <v>1000000</v>
      </c>
      <c r="JYT1365" s="84" t="s">
        <v>235</v>
      </c>
      <c r="JYU1365" s="84" t="s">
        <v>236</v>
      </c>
      <c r="JYV1365" s="84">
        <f t="shared" ref="JYV1365:JZD1365" si="1462">JYV1359</f>
        <v>1000000</v>
      </c>
      <c r="JYW1365" s="84">
        <f t="shared" si="1462"/>
        <v>0</v>
      </c>
      <c r="JYX1365" s="84">
        <f t="shared" si="1462"/>
        <v>0</v>
      </c>
      <c r="JYY1365" s="84">
        <f t="shared" si="1462"/>
        <v>1000000</v>
      </c>
      <c r="JYZ1365" s="84">
        <f t="shared" si="1462"/>
        <v>0</v>
      </c>
      <c r="JZA1365" s="84">
        <f t="shared" si="1462"/>
        <v>0</v>
      </c>
      <c r="JZB1365" s="84">
        <f t="shared" si="1462"/>
        <v>0</v>
      </c>
      <c r="JZC1365" s="84">
        <f t="shared" si="1462"/>
        <v>0</v>
      </c>
      <c r="JZD1365" s="84">
        <f t="shared" si="1462"/>
        <v>1000000</v>
      </c>
      <c r="JZJ1365" s="84" t="s">
        <v>235</v>
      </c>
      <c r="JZK1365" s="84" t="s">
        <v>236</v>
      </c>
      <c r="JZL1365" s="84">
        <f t="shared" ref="JZL1365:JZT1365" si="1463">JZL1359</f>
        <v>1000000</v>
      </c>
      <c r="JZM1365" s="84">
        <f t="shared" si="1463"/>
        <v>0</v>
      </c>
      <c r="JZN1365" s="84">
        <f t="shared" si="1463"/>
        <v>0</v>
      </c>
      <c r="JZO1365" s="84">
        <f t="shared" si="1463"/>
        <v>1000000</v>
      </c>
      <c r="JZP1365" s="84">
        <f t="shared" si="1463"/>
        <v>0</v>
      </c>
      <c r="JZQ1365" s="84">
        <f t="shared" si="1463"/>
        <v>0</v>
      </c>
      <c r="JZR1365" s="84">
        <f t="shared" si="1463"/>
        <v>0</v>
      </c>
      <c r="JZS1365" s="84">
        <f t="shared" si="1463"/>
        <v>0</v>
      </c>
      <c r="JZT1365" s="84">
        <f t="shared" si="1463"/>
        <v>1000000</v>
      </c>
      <c r="JZZ1365" s="84" t="s">
        <v>235</v>
      </c>
      <c r="KAA1365" s="84" t="s">
        <v>236</v>
      </c>
      <c r="KAB1365" s="84">
        <f t="shared" ref="KAB1365:KAJ1365" si="1464">KAB1359</f>
        <v>1000000</v>
      </c>
      <c r="KAC1365" s="84">
        <f t="shared" si="1464"/>
        <v>0</v>
      </c>
      <c r="KAD1365" s="84">
        <f t="shared" si="1464"/>
        <v>0</v>
      </c>
      <c r="KAE1365" s="84">
        <f t="shared" si="1464"/>
        <v>1000000</v>
      </c>
      <c r="KAF1365" s="84">
        <f t="shared" si="1464"/>
        <v>0</v>
      </c>
      <c r="KAG1365" s="84">
        <f t="shared" si="1464"/>
        <v>0</v>
      </c>
      <c r="KAH1365" s="84">
        <f t="shared" si="1464"/>
        <v>0</v>
      </c>
      <c r="KAI1365" s="84">
        <f t="shared" si="1464"/>
        <v>0</v>
      </c>
      <c r="KAJ1365" s="84">
        <f t="shared" si="1464"/>
        <v>1000000</v>
      </c>
      <c r="KAP1365" s="84" t="s">
        <v>235</v>
      </c>
      <c r="KAQ1365" s="84" t="s">
        <v>236</v>
      </c>
      <c r="KAR1365" s="84">
        <f t="shared" ref="KAR1365:KAZ1365" si="1465">KAR1359</f>
        <v>1000000</v>
      </c>
      <c r="KAS1365" s="84">
        <f t="shared" si="1465"/>
        <v>0</v>
      </c>
      <c r="KAT1365" s="84">
        <f t="shared" si="1465"/>
        <v>0</v>
      </c>
      <c r="KAU1365" s="84">
        <f t="shared" si="1465"/>
        <v>1000000</v>
      </c>
      <c r="KAV1365" s="84">
        <f t="shared" si="1465"/>
        <v>0</v>
      </c>
      <c r="KAW1365" s="84">
        <f t="shared" si="1465"/>
        <v>0</v>
      </c>
      <c r="KAX1365" s="84">
        <f t="shared" si="1465"/>
        <v>0</v>
      </c>
      <c r="KAY1365" s="84">
        <f t="shared" si="1465"/>
        <v>0</v>
      </c>
      <c r="KAZ1365" s="84">
        <f t="shared" si="1465"/>
        <v>1000000</v>
      </c>
      <c r="KBF1365" s="84" t="s">
        <v>235</v>
      </c>
      <c r="KBG1365" s="84" t="s">
        <v>236</v>
      </c>
      <c r="KBH1365" s="84">
        <f t="shared" ref="KBH1365:KBP1365" si="1466">KBH1359</f>
        <v>1000000</v>
      </c>
      <c r="KBI1365" s="84">
        <f t="shared" si="1466"/>
        <v>0</v>
      </c>
      <c r="KBJ1365" s="84">
        <f t="shared" si="1466"/>
        <v>0</v>
      </c>
      <c r="KBK1365" s="84">
        <f t="shared" si="1466"/>
        <v>1000000</v>
      </c>
      <c r="KBL1365" s="84">
        <f t="shared" si="1466"/>
        <v>0</v>
      </c>
      <c r="KBM1365" s="84">
        <f t="shared" si="1466"/>
        <v>0</v>
      </c>
      <c r="KBN1365" s="84">
        <f t="shared" si="1466"/>
        <v>0</v>
      </c>
      <c r="KBO1365" s="84">
        <f t="shared" si="1466"/>
        <v>0</v>
      </c>
      <c r="KBP1365" s="84">
        <f t="shared" si="1466"/>
        <v>1000000</v>
      </c>
      <c r="KBV1365" s="84" t="s">
        <v>235</v>
      </c>
      <c r="KBW1365" s="84" t="s">
        <v>236</v>
      </c>
      <c r="KBX1365" s="84">
        <f t="shared" ref="KBX1365:KCF1365" si="1467">KBX1359</f>
        <v>1000000</v>
      </c>
      <c r="KBY1365" s="84">
        <f t="shared" si="1467"/>
        <v>0</v>
      </c>
      <c r="KBZ1365" s="84">
        <f t="shared" si="1467"/>
        <v>0</v>
      </c>
      <c r="KCA1365" s="84">
        <f t="shared" si="1467"/>
        <v>1000000</v>
      </c>
      <c r="KCB1365" s="84">
        <f t="shared" si="1467"/>
        <v>0</v>
      </c>
      <c r="KCC1365" s="84">
        <f t="shared" si="1467"/>
        <v>0</v>
      </c>
      <c r="KCD1365" s="84">
        <f t="shared" si="1467"/>
        <v>0</v>
      </c>
      <c r="KCE1365" s="84">
        <f t="shared" si="1467"/>
        <v>0</v>
      </c>
      <c r="KCF1365" s="84">
        <f t="shared" si="1467"/>
        <v>1000000</v>
      </c>
      <c r="KCL1365" s="84" t="s">
        <v>235</v>
      </c>
      <c r="KCM1365" s="84" t="s">
        <v>236</v>
      </c>
      <c r="KCN1365" s="84">
        <f t="shared" ref="KCN1365:KCV1365" si="1468">KCN1359</f>
        <v>1000000</v>
      </c>
      <c r="KCO1365" s="84">
        <f t="shared" si="1468"/>
        <v>0</v>
      </c>
      <c r="KCP1365" s="84">
        <f t="shared" si="1468"/>
        <v>0</v>
      </c>
      <c r="KCQ1365" s="84">
        <f t="shared" si="1468"/>
        <v>1000000</v>
      </c>
      <c r="KCR1365" s="84">
        <f t="shared" si="1468"/>
        <v>0</v>
      </c>
      <c r="KCS1365" s="84">
        <f t="shared" si="1468"/>
        <v>0</v>
      </c>
      <c r="KCT1365" s="84">
        <f t="shared" si="1468"/>
        <v>0</v>
      </c>
      <c r="KCU1365" s="84">
        <f t="shared" si="1468"/>
        <v>0</v>
      </c>
      <c r="KCV1365" s="84">
        <f t="shared" si="1468"/>
        <v>1000000</v>
      </c>
      <c r="KDB1365" s="84" t="s">
        <v>235</v>
      </c>
      <c r="KDC1365" s="84" t="s">
        <v>236</v>
      </c>
      <c r="KDD1365" s="84">
        <f t="shared" ref="KDD1365:KDL1365" si="1469">KDD1359</f>
        <v>1000000</v>
      </c>
      <c r="KDE1365" s="84">
        <f t="shared" si="1469"/>
        <v>0</v>
      </c>
      <c r="KDF1365" s="84">
        <f t="shared" si="1469"/>
        <v>0</v>
      </c>
      <c r="KDG1365" s="84">
        <f t="shared" si="1469"/>
        <v>1000000</v>
      </c>
      <c r="KDH1365" s="84">
        <f t="shared" si="1469"/>
        <v>0</v>
      </c>
      <c r="KDI1365" s="84">
        <f t="shared" si="1469"/>
        <v>0</v>
      </c>
      <c r="KDJ1365" s="84">
        <f t="shared" si="1469"/>
        <v>0</v>
      </c>
      <c r="KDK1365" s="84">
        <f t="shared" si="1469"/>
        <v>0</v>
      </c>
      <c r="KDL1365" s="84">
        <f t="shared" si="1469"/>
        <v>1000000</v>
      </c>
      <c r="KDR1365" s="84" t="s">
        <v>235</v>
      </c>
      <c r="KDS1365" s="84" t="s">
        <v>236</v>
      </c>
      <c r="KDT1365" s="84">
        <f t="shared" ref="KDT1365:KEB1365" si="1470">KDT1359</f>
        <v>1000000</v>
      </c>
      <c r="KDU1365" s="84">
        <f t="shared" si="1470"/>
        <v>0</v>
      </c>
      <c r="KDV1365" s="84">
        <f t="shared" si="1470"/>
        <v>0</v>
      </c>
      <c r="KDW1365" s="84">
        <f t="shared" si="1470"/>
        <v>1000000</v>
      </c>
      <c r="KDX1365" s="84">
        <f t="shared" si="1470"/>
        <v>0</v>
      </c>
      <c r="KDY1365" s="84">
        <f t="shared" si="1470"/>
        <v>0</v>
      </c>
      <c r="KDZ1365" s="84">
        <f t="shared" si="1470"/>
        <v>0</v>
      </c>
      <c r="KEA1365" s="84">
        <f t="shared" si="1470"/>
        <v>0</v>
      </c>
      <c r="KEB1365" s="84">
        <f t="shared" si="1470"/>
        <v>1000000</v>
      </c>
      <c r="KEH1365" s="84" t="s">
        <v>235</v>
      </c>
      <c r="KEI1365" s="84" t="s">
        <v>236</v>
      </c>
      <c r="KEJ1365" s="84">
        <f t="shared" ref="KEJ1365:KER1365" si="1471">KEJ1359</f>
        <v>1000000</v>
      </c>
      <c r="KEK1365" s="84">
        <f t="shared" si="1471"/>
        <v>0</v>
      </c>
      <c r="KEL1365" s="84">
        <f t="shared" si="1471"/>
        <v>0</v>
      </c>
      <c r="KEM1365" s="84">
        <f t="shared" si="1471"/>
        <v>1000000</v>
      </c>
      <c r="KEN1365" s="84">
        <f t="shared" si="1471"/>
        <v>0</v>
      </c>
      <c r="KEO1365" s="84">
        <f t="shared" si="1471"/>
        <v>0</v>
      </c>
      <c r="KEP1365" s="84">
        <f t="shared" si="1471"/>
        <v>0</v>
      </c>
      <c r="KEQ1365" s="84">
        <f t="shared" si="1471"/>
        <v>0</v>
      </c>
      <c r="KER1365" s="84">
        <f t="shared" si="1471"/>
        <v>1000000</v>
      </c>
      <c r="KEX1365" s="84" t="s">
        <v>235</v>
      </c>
      <c r="KEY1365" s="84" t="s">
        <v>236</v>
      </c>
      <c r="KEZ1365" s="84">
        <f t="shared" ref="KEZ1365:KFH1365" si="1472">KEZ1359</f>
        <v>1000000</v>
      </c>
      <c r="KFA1365" s="84">
        <f t="shared" si="1472"/>
        <v>0</v>
      </c>
      <c r="KFB1365" s="84">
        <f t="shared" si="1472"/>
        <v>0</v>
      </c>
      <c r="KFC1365" s="84">
        <f t="shared" si="1472"/>
        <v>1000000</v>
      </c>
      <c r="KFD1365" s="84">
        <f t="shared" si="1472"/>
        <v>0</v>
      </c>
      <c r="KFE1365" s="84">
        <f t="shared" si="1472"/>
        <v>0</v>
      </c>
      <c r="KFF1365" s="84">
        <f t="shared" si="1472"/>
        <v>0</v>
      </c>
      <c r="KFG1365" s="84">
        <f t="shared" si="1472"/>
        <v>0</v>
      </c>
      <c r="KFH1365" s="84">
        <f t="shared" si="1472"/>
        <v>1000000</v>
      </c>
      <c r="KFN1365" s="84" t="s">
        <v>235</v>
      </c>
      <c r="KFO1365" s="84" t="s">
        <v>236</v>
      </c>
      <c r="KFP1365" s="84">
        <f t="shared" ref="KFP1365:KFX1365" si="1473">KFP1359</f>
        <v>1000000</v>
      </c>
      <c r="KFQ1365" s="84">
        <f t="shared" si="1473"/>
        <v>0</v>
      </c>
      <c r="KFR1365" s="84">
        <f t="shared" si="1473"/>
        <v>0</v>
      </c>
      <c r="KFS1365" s="84">
        <f t="shared" si="1473"/>
        <v>1000000</v>
      </c>
      <c r="KFT1365" s="84">
        <f t="shared" si="1473"/>
        <v>0</v>
      </c>
      <c r="KFU1365" s="84">
        <f t="shared" si="1473"/>
        <v>0</v>
      </c>
      <c r="KFV1365" s="84">
        <f t="shared" si="1473"/>
        <v>0</v>
      </c>
      <c r="KFW1365" s="84">
        <f t="shared" si="1473"/>
        <v>0</v>
      </c>
      <c r="KFX1365" s="84">
        <f t="shared" si="1473"/>
        <v>1000000</v>
      </c>
      <c r="KGD1365" s="84" t="s">
        <v>235</v>
      </c>
      <c r="KGE1365" s="84" t="s">
        <v>236</v>
      </c>
      <c r="KGF1365" s="84">
        <f t="shared" ref="KGF1365:KGN1365" si="1474">KGF1359</f>
        <v>1000000</v>
      </c>
      <c r="KGG1365" s="84">
        <f t="shared" si="1474"/>
        <v>0</v>
      </c>
      <c r="KGH1365" s="84">
        <f t="shared" si="1474"/>
        <v>0</v>
      </c>
      <c r="KGI1365" s="84">
        <f t="shared" si="1474"/>
        <v>1000000</v>
      </c>
      <c r="KGJ1365" s="84">
        <f t="shared" si="1474"/>
        <v>0</v>
      </c>
      <c r="KGK1365" s="84">
        <f t="shared" si="1474"/>
        <v>0</v>
      </c>
      <c r="KGL1365" s="84">
        <f t="shared" si="1474"/>
        <v>0</v>
      </c>
      <c r="KGM1365" s="84">
        <f t="shared" si="1474"/>
        <v>0</v>
      </c>
      <c r="KGN1365" s="84">
        <f t="shared" si="1474"/>
        <v>1000000</v>
      </c>
      <c r="KGT1365" s="84" t="s">
        <v>235</v>
      </c>
      <c r="KGU1365" s="84" t="s">
        <v>236</v>
      </c>
      <c r="KGV1365" s="84">
        <f t="shared" ref="KGV1365:KHD1365" si="1475">KGV1359</f>
        <v>1000000</v>
      </c>
      <c r="KGW1365" s="84">
        <f t="shared" si="1475"/>
        <v>0</v>
      </c>
      <c r="KGX1365" s="84">
        <f t="shared" si="1475"/>
        <v>0</v>
      </c>
      <c r="KGY1365" s="84">
        <f t="shared" si="1475"/>
        <v>1000000</v>
      </c>
      <c r="KGZ1365" s="84">
        <f t="shared" si="1475"/>
        <v>0</v>
      </c>
      <c r="KHA1365" s="84">
        <f t="shared" si="1475"/>
        <v>0</v>
      </c>
      <c r="KHB1365" s="84">
        <f t="shared" si="1475"/>
        <v>0</v>
      </c>
      <c r="KHC1365" s="84">
        <f t="shared" si="1475"/>
        <v>0</v>
      </c>
      <c r="KHD1365" s="84">
        <f t="shared" si="1475"/>
        <v>1000000</v>
      </c>
      <c r="KHJ1365" s="84" t="s">
        <v>235</v>
      </c>
      <c r="KHK1365" s="84" t="s">
        <v>236</v>
      </c>
      <c r="KHL1365" s="84">
        <f t="shared" ref="KHL1365:KHT1365" si="1476">KHL1359</f>
        <v>1000000</v>
      </c>
      <c r="KHM1365" s="84">
        <f t="shared" si="1476"/>
        <v>0</v>
      </c>
      <c r="KHN1365" s="84">
        <f t="shared" si="1476"/>
        <v>0</v>
      </c>
      <c r="KHO1365" s="84">
        <f t="shared" si="1476"/>
        <v>1000000</v>
      </c>
      <c r="KHP1365" s="84">
        <f t="shared" si="1476"/>
        <v>0</v>
      </c>
      <c r="KHQ1365" s="84">
        <f t="shared" si="1476"/>
        <v>0</v>
      </c>
      <c r="KHR1365" s="84">
        <f t="shared" si="1476"/>
        <v>0</v>
      </c>
      <c r="KHS1365" s="84">
        <f t="shared" si="1476"/>
        <v>0</v>
      </c>
      <c r="KHT1365" s="84">
        <f t="shared" si="1476"/>
        <v>1000000</v>
      </c>
      <c r="KHZ1365" s="84" t="s">
        <v>235</v>
      </c>
      <c r="KIA1365" s="84" t="s">
        <v>236</v>
      </c>
      <c r="KIB1365" s="84">
        <f t="shared" ref="KIB1365:KIJ1365" si="1477">KIB1359</f>
        <v>1000000</v>
      </c>
      <c r="KIC1365" s="84">
        <f t="shared" si="1477"/>
        <v>0</v>
      </c>
      <c r="KID1365" s="84">
        <f t="shared" si="1477"/>
        <v>0</v>
      </c>
      <c r="KIE1365" s="84">
        <f t="shared" si="1477"/>
        <v>1000000</v>
      </c>
      <c r="KIF1365" s="84">
        <f t="shared" si="1477"/>
        <v>0</v>
      </c>
      <c r="KIG1365" s="84">
        <f t="shared" si="1477"/>
        <v>0</v>
      </c>
      <c r="KIH1365" s="84">
        <f t="shared" si="1477"/>
        <v>0</v>
      </c>
      <c r="KII1365" s="84">
        <f t="shared" si="1477"/>
        <v>0</v>
      </c>
      <c r="KIJ1365" s="84">
        <f t="shared" si="1477"/>
        <v>1000000</v>
      </c>
      <c r="KIP1365" s="84" t="s">
        <v>235</v>
      </c>
      <c r="KIQ1365" s="84" t="s">
        <v>236</v>
      </c>
      <c r="KIR1365" s="84">
        <f t="shared" ref="KIR1365:KIZ1365" si="1478">KIR1359</f>
        <v>1000000</v>
      </c>
      <c r="KIS1365" s="84">
        <f t="shared" si="1478"/>
        <v>0</v>
      </c>
      <c r="KIT1365" s="84">
        <f t="shared" si="1478"/>
        <v>0</v>
      </c>
      <c r="KIU1365" s="84">
        <f t="shared" si="1478"/>
        <v>1000000</v>
      </c>
      <c r="KIV1365" s="84">
        <f t="shared" si="1478"/>
        <v>0</v>
      </c>
      <c r="KIW1365" s="84">
        <f t="shared" si="1478"/>
        <v>0</v>
      </c>
      <c r="KIX1365" s="84">
        <f t="shared" si="1478"/>
        <v>0</v>
      </c>
      <c r="KIY1365" s="84">
        <f t="shared" si="1478"/>
        <v>0</v>
      </c>
      <c r="KIZ1365" s="84">
        <f t="shared" si="1478"/>
        <v>1000000</v>
      </c>
      <c r="KJF1365" s="84" t="s">
        <v>235</v>
      </c>
      <c r="KJG1365" s="84" t="s">
        <v>236</v>
      </c>
      <c r="KJH1365" s="84">
        <f t="shared" ref="KJH1365:KJP1365" si="1479">KJH1359</f>
        <v>1000000</v>
      </c>
      <c r="KJI1365" s="84">
        <f t="shared" si="1479"/>
        <v>0</v>
      </c>
      <c r="KJJ1365" s="84">
        <f t="shared" si="1479"/>
        <v>0</v>
      </c>
      <c r="KJK1365" s="84">
        <f t="shared" si="1479"/>
        <v>1000000</v>
      </c>
      <c r="KJL1365" s="84">
        <f t="shared" si="1479"/>
        <v>0</v>
      </c>
      <c r="KJM1365" s="84">
        <f t="shared" si="1479"/>
        <v>0</v>
      </c>
      <c r="KJN1365" s="84">
        <f t="shared" si="1479"/>
        <v>0</v>
      </c>
      <c r="KJO1365" s="84">
        <f t="shared" si="1479"/>
        <v>0</v>
      </c>
      <c r="KJP1365" s="84">
        <f t="shared" si="1479"/>
        <v>1000000</v>
      </c>
      <c r="KJV1365" s="84" t="s">
        <v>235</v>
      </c>
      <c r="KJW1365" s="84" t="s">
        <v>236</v>
      </c>
      <c r="KJX1365" s="84">
        <f t="shared" ref="KJX1365:KKF1365" si="1480">KJX1359</f>
        <v>1000000</v>
      </c>
      <c r="KJY1365" s="84">
        <f t="shared" si="1480"/>
        <v>0</v>
      </c>
      <c r="KJZ1365" s="84">
        <f t="shared" si="1480"/>
        <v>0</v>
      </c>
      <c r="KKA1365" s="84">
        <f t="shared" si="1480"/>
        <v>1000000</v>
      </c>
      <c r="KKB1365" s="84">
        <f t="shared" si="1480"/>
        <v>0</v>
      </c>
      <c r="KKC1365" s="84">
        <f t="shared" si="1480"/>
        <v>0</v>
      </c>
      <c r="KKD1365" s="84">
        <f t="shared" si="1480"/>
        <v>0</v>
      </c>
      <c r="KKE1365" s="84">
        <f t="shared" si="1480"/>
        <v>0</v>
      </c>
      <c r="KKF1365" s="84">
        <f t="shared" si="1480"/>
        <v>1000000</v>
      </c>
      <c r="KKL1365" s="84" t="s">
        <v>235</v>
      </c>
      <c r="KKM1365" s="84" t="s">
        <v>236</v>
      </c>
      <c r="KKN1365" s="84">
        <f t="shared" ref="KKN1365:KKV1365" si="1481">KKN1359</f>
        <v>1000000</v>
      </c>
      <c r="KKO1365" s="84">
        <f t="shared" si="1481"/>
        <v>0</v>
      </c>
      <c r="KKP1365" s="84">
        <f t="shared" si="1481"/>
        <v>0</v>
      </c>
      <c r="KKQ1365" s="84">
        <f t="shared" si="1481"/>
        <v>1000000</v>
      </c>
      <c r="KKR1365" s="84">
        <f t="shared" si="1481"/>
        <v>0</v>
      </c>
      <c r="KKS1365" s="84">
        <f t="shared" si="1481"/>
        <v>0</v>
      </c>
      <c r="KKT1365" s="84">
        <f t="shared" si="1481"/>
        <v>0</v>
      </c>
      <c r="KKU1365" s="84">
        <f t="shared" si="1481"/>
        <v>0</v>
      </c>
      <c r="KKV1365" s="84">
        <f t="shared" si="1481"/>
        <v>1000000</v>
      </c>
      <c r="KLB1365" s="84" t="s">
        <v>235</v>
      </c>
      <c r="KLC1365" s="84" t="s">
        <v>236</v>
      </c>
      <c r="KLD1365" s="84">
        <f t="shared" ref="KLD1365:KLL1365" si="1482">KLD1359</f>
        <v>1000000</v>
      </c>
      <c r="KLE1365" s="84">
        <f t="shared" si="1482"/>
        <v>0</v>
      </c>
      <c r="KLF1365" s="84">
        <f t="shared" si="1482"/>
        <v>0</v>
      </c>
      <c r="KLG1365" s="84">
        <f t="shared" si="1482"/>
        <v>1000000</v>
      </c>
      <c r="KLH1365" s="84">
        <f t="shared" si="1482"/>
        <v>0</v>
      </c>
      <c r="KLI1365" s="84">
        <f t="shared" si="1482"/>
        <v>0</v>
      </c>
      <c r="KLJ1365" s="84">
        <f t="shared" si="1482"/>
        <v>0</v>
      </c>
      <c r="KLK1365" s="84">
        <f t="shared" si="1482"/>
        <v>0</v>
      </c>
      <c r="KLL1365" s="84">
        <f t="shared" si="1482"/>
        <v>1000000</v>
      </c>
      <c r="KLR1365" s="84" t="s">
        <v>235</v>
      </c>
      <c r="KLS1365" s="84" t="s">
        <v>236</v>
      </c>
      <c r="KLT1365" s="84">
        <f t="shared" ref="KLT1365:KMB1365" si="1483">KLT1359</f>
        <v>1000000</v>
      </c>
      <c r="KLU1365" s="84">
        <f t="shared" si="1483"/>
        <v>0</v>
      </c>
      <c r="KLV1365" s="84">
        <f t="shared" si="1483"/>
        <v>0</v>
      </c>
      <c r="KLW1365" s="84">
        <f t="shared" si="1483"/>
        <v>1000000</v>
      </c>
      <c r="KLX1365" s="84">
        <f t="shared" si="1483"/>
        <v>0</v>
      </c>
      <c r="KLY1365" s="84">
        <f t="shared" si="1483"/>
        <v>0</v>
      </c>
      <c r="KLZ1365" s="84">
        <f t="shared" si="1483"/>
        <v>0</v>
      </c>
      <c r="KMA1365" s="84">
        <f t="shared" si="1483"/>
        <v>0</v>
      </c>
      <c r="KMB1365" s="84">
        <f t="shared" si="1483"/>
        <v>1000000</v>
      </c>
      <c r="KMH1365" s="84" t="s">
        <v>235</v>
      </c>
      <c r="KMI1365" s="84" t="s">
        <v>236</v>
      </c>
      <c r="KMJ1365" s="84">
        <f t="shared" ref="KMJ1365:KMR1365" si="1484">KMJ1359</f>
        <v>1000000</v>
      </c>
      <c r="KMK1365" s="84">
        <f t="shared" si="1484"/>
        <v>0</v>
      </c>
      <c r="KML1365" s="84">
        <f t="shared" si="1484"/>
        <v>0</v>
      </c>
      <c r="KMM1365" s="84">
        <f t="shared" si="1484"/>
        <v>1000000</v>
      </c>
      <c r="KMN1365" s="84">
        <f t="shared" si="1484"/>
        <v>0</v>
      </c>
      <c r="KMO1365" s="84">
        <f t="shared" si="1484"/>
        <v>0</v>
      </c>
      <c r="KMP1365" s="84">
        <f t="shared" si="1484"/>
        <v>0</v>
      </c>
      <c r="KMQ1365" s="84">
        <f t="shared" si="1484"/>
        <v>0</v>
      </c>
      <c r="KMR1365" s="84">
        <f t="shared" si="1484"/>
        <v>1000000</v>
      </c>
      <c r="KMX1365" s="84" t="s">
        <v>235</v>
      </c>
      <c r="KMY1365" s="84" t="s">
        <v>236</v>
      </c>
      <c r="KMZ1365" s="84">
        <f t="shared" ref="KMZ1365:KNH1365" si="1485">KMZ1359</f>
        <v>1000000</v>
      </c>
      <c r="KNA1365" s="84">
        <f t="shared" si="1485"/>
        <v>0</v>
      </c>
      <c r="KNB1365" s="84">
        <f t="shared" si="1485"/>
        <v>0</v>
      </c>
      <c r="KNC1365" s="84">
        <f t="shared" si="1485"/>
        <v>1000000</v>
      </c>
      <c r="KND1365" s="84">
        <f t="shared" si="1485"/>
        <v>0</v>
      </c>
      <c r="KNE1365" s="84">
        <f t="shared" si="1485"/>
        <v>0</v>
      </c>
      <c r="KNF1365" s="84">
        <f t="shared" si="1485"/>
        <v>0</v>
      </c>
      <c r="KNG1365" s="84">
        <f t="shared" si="1485"/>
        <v>0</v>
      </c>
      <c r="KNH1365" s="84">
        <f t="shared" si="1485"/>
        <v>1000000</v>
      </c>
      <c r="KNN1365" s="84" t="s">
        <v>235</v>
      </c>
      <c r="KNO1365" s="84" t="s">
        <v>236</v>
      </c>
      <c r="KNP1365" s="84">
        <f t="shared" ref="KNP1365:KNX1365" si="1486">KNP1359</f>
        <v>1000000</v>
      </c>
      <c r="KNQ1365" s="84">
        <f t="shared" si="1486"/>
        <v>0</v>
      </c>
      <c r="KNR1365" s="84">
        <f t="shared" si="1486"/>
        <v>0</v>
      </c>
      <c r="KNS1365" s="84">
        <f t="shared" si="1486"/>
        <v>1000000</v>
      </c>
      <c r="KNT1365" s="84">
        <f t="shared" si="1486"/>
        <v>0</v>
      </c>
      <c r="KNU1365" s="84">
        <f t="shared" si="1486"/>
        <v>0</v>
      </c>
      <c r="KNV1365" s="84">
        <f t="shared" si="1486"/>
        <v>0</v>
      </c>
      <c r="KNW1365" s="84">
        <f t="shared" si="1486"/>
        <v>0</v>
      </c>
      <c r="KNX1365" s="84">
        <f t="shared" si="1486"/>
        <v>1000000</v>
      </c>
      <c r="KOD1365" s="84" t="s">
        <v>235</v>
      </c>
      <c r="KOE1365" s="84" t="s">
        <v>236</v>
      </c>
      <c r="KOF1365" s="84">
        <f t="shared" ref="KOF1365:KON1365" si="1487">KOF1359</f>
        <v>1000000</v>
      </c>
      <c r="KOG1365" s="84">
        <f t="shared" si="1487"/>
        <v>0</v>
      </c>
      <c r="KOH1365" s="84">
        <f t="shared" si="1487"/>
        <v>0</v>
      </c>
      <c r="KOI1365" s="84">
        <f t="shared" si="1487"/>
        <v>1000000</v>
      </c>
      <c r="KOJ1365" s="84">
        <f t="shared" si="1487"/>
        <v>0</v>
      </c>
      <c r="KOK1365" s="84">
        <f t="shared" si="1487"/>
        <v>0</v>
      </c>
      <c r="KOL1365" s="84">
        <f t="shared" si="1487"/>
        <v>0</v>
      </c>
      <c r="KOM1365" s="84">
        <f t="shared" si="1487"/>
        <v>0</v>
      </c>
      <c r="KON1365" s="84">
        <f t="shared" si="1487"/>
        <v>1000000</v>
      </c>
      <c r="KOT1365" s="84" t="s">
        <v>235</v>
      </c>
      <c r="KOU1365" s="84" t="s">
        <v>236</v>
      </c>
      <c r="KOV1365" s="84">
        <f t="shared" ref="KOV1365:KPD1365" si="1488">KOV1359</f>
        <v>1000000</v>
      </c>
      <c r="KOW1365" s="84">
        <f t="shared" si="1488"/>
        <v>0</v>
      </c>
      <c r="KOX1365" s="84">
        <f t="shared" si="1488"/>
        <v>0</v>
      </c>
      <c r="KOY1365" s="84">
        <f t="shared" si="1488"/>
        <v>1000000</v>
      </c>
      <c r="KOZ1365" s="84">
        <f t="shared" si="1488"/>
        <v>0</v>
      </c>
      <c r="KPA1365" s="84">
        <f t="shared" si="1488"/>
        <v>0</v>
      </c>
      <c r="KPB1365" s="84">
        <f t="shared" si="1488"/>
        <v>0</v>
      </c>
      <c r="KPC1365" s="84">
        <f t="shared" si="1488"/>
        <v>0</v>
      </c>
      <c r="KPD1365" s="84">
        <f t="shared" si="1488"/>
        <v>1000000</v>
      </c>
      <c r="KPJ1365" s="84" t="s">
        <v>235</v>
      </c>
      <c r="KPK1365" s="84" t="s">
        <v>236</v>
      </c>
      <c r="KPL1365" s="84">
        <f t="shared" ref="KPL1365:KPT1365" si="1489">KPL1359</f>
        <v>1000000</v>
      </c>
      <c r="KPM1365" s="84">
        <f t="shared" si="1489"/>
        <v>0</v>
      </c>
      <c r="KPN1365" s="84">
        <f t="shared" si="1489"/>
        <v>0</v>
      </c>
      <c r="KPO1365" s="84">
        <f t="shared" si="1489"/>
        <v>1000000</v>
      </c>
      <c r="KPP1365" s="84">
        <f t="shared" si="1489"/>
        <v>0</v>
      </c>
      <c r="KPQ1365" s="84">
        <f t="shared" si="1489"/>
        <v>0</v>
      </c>
      <c r="KPR1365" s="84">
        <f t="shared" si="1489"/>
        <v>0</v>
      </c>
      <c r="KPS1365" s="84">
        <f t="shared" si="1489"/>
        <v>0</v>
      </c>
      <c r="KPT1365" s="84">
        <f t="shared" si="1489"/>
        <v>1000000</v>
      </c>
      <c r="KPZ1365" s="84" t="s">
        <v>235</v>
      </c>
      <c r="KQA1365" s="84" t="s">
        <v>236</v>
      </c>
      <c r="KQB1365" s="84">
        <f t="shared" ref="KQB1365:KQJ1365" si="1490">KQB1359</f>
        <v>1000000</v>
      </c>
      <c r="KQC1365" s="84">
        <f t="shared" si="1490"/>
        <v>0</v>
      </c>
      <c r="KQD1365" s="84">
        <f t="shared" si="1490"/>
        <v>0</v>
      </c>
      <c r="KQE1365" s="84">
        <f t="shared" si="1490"/>
        <v>1000000</v>
      </c>
      <c r="KQF1365" s="84">
        <f t="shared" si="1490"/>
        <v>0</v>
      </c>
      <c r="KQG1365" s="84">
        <f t="shared" si="1490"/>
        <v>0</v>
      </c>
      <c r="KQH1365" s="84">
        <f t="shared" si="1490"/>
        <v>0</v>
      </c>
      <c r="KQI1365" s="84">
        <f t="shared" si="1490"/>
        <v>0</v>
      </c>
      <c r="KQJ1365" s="84">
        <f t="shared" si="1490"/>
        <v>1000000</v>
      </c>
      <c r="KQP1365" s="84" t="s">
        <v>235</v>
      </c>
      <c r="KQQ1365" s="84" t="s">
        <v>236</v>
      </c>
      <c r="KQR1365" s="84">
        <f t="shared" ref="KQR1365:KQZ1365" si="1491">KQR1359</f>
        <v>1000000</v>
      </c>
      <c r="KQS1365" s="84">
        <f t="shared" si="1491"/>
        <v>0</v>
      </c>
      <c r="KQT1365" s="84">
        <f t="shared" si="1491"/>
        <v>0</v>
      </c>
      <c r="KQU1365" s="84">
        <f t="shared" si="1491"/>
        <v>1000000</v>
      </c>
      <c r="KQV1365" s="84">
        <f t="shared" si="1491"/>
        <v>0</v>
      </c>
      <c r="KQW1365" s="84">
        <f t="shared" si="1491"/>
        <v>0</v>
      </c>
      <c r="KQX1365" s="84">
        <f t="shared" si="1491"/>
        <v>0</v>
      </c>
      <c r="KQY1365" s="84">
        <f t="shared" si="1491"/>
        <v>0</v>
      </c>
      <c r="KQZ1365" s="84">
        <f t="shared" si="1491"/>
        <v>1000000</v>
      </c>
      <c r="KRF1365" s="84" t="s">
        <v>235</v>
      </c>
      <c r="KRG1365" s="84" t="s">
        <v>236</v>
      </c>
      <c r="KRH1365" s="84">
        <f t="shared" ref="KRH1365:KRP1365" si="1492">KRH1359</f>
        <v>1000000</v>
      </c>
      <c r="KRI1365" s="84">
        <f t="shared" si="1492"/>
        <v>0</v>
      </c>
      <c r="KRJ1365" s="84">
        <f t="shared" si="1492"/>
        <v>0</v>
      </c>
      <c r="KRK1365" s="84">
        <f t="shared" si="1492"/>
        <v>1000000</v>
      </c>
      <c r="KRL1365" s="84">
        <f t="shared" si="1492"/>
        <v>0</v>
      </c>
      <c r="KRM1365" s="84">
        <f t="shared" si="1492"/>
        <v>0</v>
      </c>
      <c r="KRN1365" s="84">
        <f t="shared" si="1492"/>
        <v>0</v>
      </c>
      <c r="KRO1365" s="84">
        <f t="shared" si="1492"/>
        <v>0</v>
      </c>
      <c r="KRP1365" s="84">
        <f t="shared" si="1492"/>
        <v>1000000</v>
      </c>
      <c r="KRV1365" s="84" t="s">
        <v>235</v>
      </c>
      <c r="KRW1365" s="84" t="s">
        <v>236</v>
      </c>
      <c r="KRX1365" s="84">
        <f t="shared" ref="KRX1365:KSF1365" si="1493">KRX1359</f>
        <v>1000000</v>
      </c>
      <c r="KRY1365" s="84">
        <f t="shared" si="1493"/>
        <v>0</v>
      </c>
      <c r="KRZ1365" s="84">
        <f t="shared" si="1493"/>
        <v>0</v>
      </c>
      <c r="KSA1365" s="84">
        <f t="shared" si="1493"/>
        <v>1000000</v>
      </c>
      <c r="KSB1365" s="84">
        <f t="shared" si="1493"/>
        <v>0</v>
      </c>
      <c r="KSC1365" s="84">
        <f t="shared" si="1493"/>
        <v>0</v>
      </c>
      <c r="KSD1365" s="84">
        <f t="shared" si="1493"/>
        <v>0</v>
      </c>
      <c r="KSE1365" s="84">
        <f t="shared" si="1493"/>
        <v>0</v>
      </c>
      <c r="KSF1365" s="84">
        <f t="shared" si="1493"/>
        <v>1000000</v>
      </c>
      <c r="KSL1365" s="84" t="s">
        <v>235</v>
      </c>
      <c r="KSM1365" s="84" t="s">
        <v>236</v>
      </c>
      <c r="KSN1365" s="84">
        <f t="shared" ref="KSN1365:KSV1365" si="1494">KSN1359</f>
        <v>1000000</v>
      </c>
      <c r="KSO1365" s="84">
        <f t="shared" si="1494"/>
        <v>0</v>
      </c>
      <c r="KSP1365" s="84">
        <f t="shared" si="1494"/>
        <v>0</v>
      </c>
      <c r="KSQ1365" s="84">
        <f t="shared" si="1494"/>
        <v>1000000</v>
      </c>
      <c r="KSR1365" s="84">
        <f t="shared" si="1494"/>
        <v>0</v>
      </c>
      <c r="KSS1365" s="84">
        <f t="shared" si="1494"/>
        <v>0</v>
      </c>
      <c r="KST1365" s="84">
        <f t="shared" si="1494"/>
        <v>0</v>
      </c>
      <c r="KSU1365" s="84">
        <f t="shared" si="1494"/>
        <v>0</v>
      </c>
      <c r="KSV1365" s="84">
        <f t="shared" si="1494"/>
        <v>1000000</v>
      </c>
      <c r="KTB1365" s="84" t="s">
        <v>235</v>
      </c>
      <c r="KTC1365" s="84" t="s">
        <v>236</v>
      </c>
      <c r="KTD1365" s="84">
        <f t="shared" ref="KTD1365:KTL1365" si="1495">KTD1359</f>
        <v>1000000</v>
      </c>
      <c r="KTE1365" s="84">
        <f t="shared" si="1495"/>
        <v>0</v>
      </c>
      <c r="KTF1365" s="84">
        <f t="shared" si="1495"/>
        <v>0</v>
      </c>
      <c r="KTG1365" s="84">
        <f t="shared" si="1495"/>
        <v>1000000</v>
      </c>
      <c r="KTH1365" s="84">
        <f t="shared" si="1495"/>
        <v>0</v>
      </c>
      <c r="KTI1365" s="84">
        <f t="shared" si="1495"/>
        <v>0</v>
      </c>
      <c r="KTJ1365" s="84">
        <f t="shared" si="1495"/>
        <v>0</v>
      </c>
      <c r="KTK1365" s="84">
        <f t="shared" si="1495"/>
        <v>0</v>
      </c>
      <c r="KTL1365" s="84">
        <f t="shared" si="1495"/>
        <v>1000000</v>
      </c>
      <c r="KTR1365" s="84" t="s">
        <v>235</v>
      </c>
      <c r="KTS1365" s="84" t="s">
        <v>236</v>
      </c>
      <c r="KTT1365" s="84">
        <f t="shared" ref="KTT1365:KUB1365" si="1496">KTT1359</f>
        <v>1000000</v>
      </c>
      <c r="KTU1365" s="84">
        <f t="shared" si="1496"/>
        <v>0</v>
      </c>
      <c r="KTV1365" s="84">
        <f t="shared" si="1496"/>
        <v>0</v>
      </c>
      <c r="KTW1365" s="84">
        <f t="shared" si="1496"/>
        <v>1000000</v>
      </c>
      <c r="KTX1365" s="84">
        <f t="shared" si="1496"/>
        <v>0</v>
      </c>
      <c r="KTY1365" s="84">
        <f t="shared" si="1496"/>
        <v>0</v>
      </c>
      <c r="KTZ1365" s="84">
        <f t="shared" si="1496"/>
        <v>0</v>
      </c>
      <c r="KUA1365" s="84">
        <f t="shared" si="1496"/>
        <v>0</v>
      </c>
      <c r="KUB1365" s="84">
        <f t="shared" si="1496"/>
        <v>1000000</v>
      </c>
      <c r="KUH1365" s="84" t="s">
        <v>235</v>
      </c>
      <c r="KUI1365" s="84" t="s">
        <v>236</v>
      </c>
      <c r="KUJ1365" s="84">
        <f t="shared" ref="KUJ1365:KUR1365" si="1497">KUJ1359</f>
        <v>1000000</v>
      </c>
      <c r="KUK1365" s="84">
        <f t="shared" si="1497"/>
        <v>0</v>
      </c>
      <c r="KUL1365" s="84">
        <f t="shared" si="1497"/>
        <v>0</v>
      </c>
      <c r="KUM1365" s="84">
        <f t="shared" si="1497"/>
        <v>1000000</v>
      </c>
      <c r="KUN1365" s="84">
        <f t="shared" si="1497"/>
        <v>0</v>
      </c>
      <c r="KUO1365" s="84">
        <f t="shared" si="1497"/>
        <v>0</v>
      </c>
      <c r="KUP1365" s="84">
        <f t="shared" si="1497"/>
        <v>0</v>
      </c>
      <c r="KUQ1365" s="84">
        <f t="shared" si="1497"/>
        <v>0</v>
      </c>
      <c r="KUR1365" s="84">
        <f t="shared" si="1497"/>
        <v>1000000</v>
      </c>
      <c r="KUX1365" s="84" t="s">
        <v>235</v>
      </c>
      <c r="KUY1365" s="84" t="s">
        <v>236</v>
      </c>
      <c r="KUZ1365" s="84">
        <f t="shared" ref="KUZ1365:KVH1365" si="1498">KUZ1359</f>
        <v>1000000</v>
      </c>
      <c r="KVA1365" s="84">
        <f t="shared" si="1498"/>
        <v>0</v>
      </c>
      <c r="KVB1365" s="84">
        <f t="shared" si="1498"/>
        <v>0</v>
      </c>
      <c r="KVC1365" s="84">
        <f t="shared" si="1498"/>
        <v>1000000</v>
      </c>
      <c r="KVD1365" s="84">
        <f t="shared" si="1498"/>
        <v>0</v>
      </c>
      <c r="KVE1365" s="84">
        <f t="shared" si="1498"/>
        <v>0</v>
      </c>
      <c r="KVF1365" s="84">
        <f t="shared" si="1498"/>
        <v>0</v>
      </c>
      <c r="KVG1365" s="84">
        <f t="shared" si="1498"/>
        <v>0</v>
      </c>
      <c r="KVH1365" s="84">
        <f t="shared" si="1498"/>
        <v>1000000</v>
      </c>
      <c r="KVN1365" s="84" t="s">
        <v>235</v>
      </c>
      <c r="KVO1365" s="84" t="s">
        <v>236</v>
      </c>
      <c r="KVP1365" s="84">
        <f t="shared" ref="KVP1365:KVX1365" si="1499">KVP1359</f>
        <v>1000000</v>
      </c>
      <c r="KVQ1365" s="84">
        <f t="shared" si="1499"/>
        <v>0</v>
      </c>
      <c r="KVR1365" s="84">
        <f t="shared" si="1499"/>
        <v>0</v>
      </c>
      <c r="KVS1365" s="84">
        <f t="shared" si="1499"/>
        <v>1000000</v>
      </c>
      <c r="KVT1365" s="84">
        <f t="shared" si="1499"/>
        <v>0</v>
      </c>
      <c r="KVU1365" s="84">
        <f t="shared" si="1499"/>
        <v>0</v>
      </c>
      <c r="KVV1365" s="84">
        <f t="shared" si="1499"/>
        <v>0</v>
      </c>
      <c r="KVW1365" s="84">
        <f t="shared" si="1499"/>
        <v>0</v>
      </c>
      <c r="KVX1365" s="84">
        <f t="shared" si="1499"/>
        <v>1000000</v>
      </c>
      <c r="KWD1365" s="84" t="s">
        <v>235</v>
      </c>
      <c r="KWE1365" s="84" t="s">
        <v>236</v>
      </c>
      <c r="KWF1365" s="84">
        <f t="shared" ref="KWF1365:KWN1365" si="1500">KWF1359</f>
        <v>1000000</v>
      </c>
      <c r="KWG1365" s="84">
        <f t="shared" si="1500"/>
        <v>0</v>
      </c>
      <c r="KWH1365" s="84">
        <f t="shared" si="1500"/>
        <v>0</v>
      </c>
      <c r="KWI1365" s="84">
        <f t="shared" si="1500"/>
        <v>1000000</v>
      </c>
      <c r="KWJ1365" s="84">
        <f t="shared" si="1500"/>
        <v>0</v>
      </c>
      <c r="KWK1365" s="84">
        <f t="shared" si="1500"/>
        <v>0</v>
      </c>
      <c r="KWL1365" s="84">
        <f t="shared" si="1500"/>
        <v>0</v>
      </c>
      <c r="KWM1365" s="84">
        <f t="shared" si="1500"/>
        <v>0</v>
      </c>
      <c r="KWN1365" s="84">
        <f t="shared" si="1500"/>
        <v>1000000</v>
      </c>
      <c r="KWT1365" s="84" t="s">
        <v>235</v>
      </c>
      <c r="KWU1365" s="84" t="s">
        <v>236</v>
      </c>
      <c r="KWV1365" s="84">
        <f t="shared" ref="KWV1365:KXD1365" si="1501">KWV1359</f>
        <v>1000000</v>
      </c>
      <c r="KWW1365" s="84">
        <f t="shared" si="1501"/>
        <v>0</v>
      </c>
      <c r="KWX1365" s="84">
        <f t="shared" si="1501"/>
        <v>0</v>
      </c>
      <c r="KWY1365" s="84">
        <f t="shared" si="1501"/>
        <v>1000000</v>
      </c>
      <c r="KWZ1365" s="84">
        <f t="shared" si="1501"/>
        <v>0</v>
      </c>
      <c r="KXA1365" s="84">
        <f t="shared" si="1501"/>
        <v>0</v>
      </c>
      <c r="KXB1365" s="84">
        <f t="shared" si="1501"/>
        <v>0</v>
      </c>
      <c r="KXC1365" s="84">
        <f t="shared" si="1501"/>
        <v>0</v>
      </c>
      <c r="KXD1365" s="84">
        <f t="shared" si="1501"/>
        <v>1000000</v>
      </c>
      <c r="KXJ1365" s="84" t="s">
        <v>235</v>
      </c>
      <c r="KXK1365" s="84" t="s">
        <v>236</v>
      </c>
      <c r="KXL1365" s="84">
        <f t="shared" ref="KXL1365:KXT1365" si="1502">KXL1359</f>
        <v>1000000</v>
      </c>
      <c r="KXM1365" s="84">
        <f t="shared" si="1502"/>
        <v>0</v>
      </c>
      <c r="KXN1365" s="84">
        <f t="shared" si="1502"/>
        <v>0</v>
      </c>
      <c r="KXO1365" s="84">
        <f t="shared" si="1502"/>
        <v>1000000</v>
      </c>
      <c r="KXP1365" s="84">
        <f t="shared" si="1502"/>
        <v>0</v>
      </c>
      <c r="KXQ1365" s="84">
        <f t="shared" si="1502"/>
        <v>0</v>
      </c>
      <c r="KXR1365" s="84">
        <f t="shared" si="1502"/>
        <v>0</v>
      </c>
      <c r="KXS1365" s="84">
        <f t="shared" si="1502"/>
        <v>0</v>
      </c>
      <c r="KXT1365" s="84">
        <f t="shared" si="1502"/>
        <v>1000000</v>
      </c>
      <c r="KXZ1365" s="84" t="s">
        <v>235</v>
      </c>
      <c r="KYA1365" s="84" t="s">
        <v>236</v>
      </c>
      <c r="KYB1365" s="84">
        <f t="shared" ref="KYB1365:KYJ1365" si="1503">KYB1359</f>
        <v>1000000</v>
      </c>
      <c r="KYC1365" s="84">
        <f t="shared" si="1503"/>
        <v>0</v>
      </c>
      <c r="KYD1365" s="84">
        <f t="shared" si="1503"/>
        <v>0</v>
      </c>
      <c r="KYE1365" s="84">
        <f t="shared" si="1503"/>
        <v>1000000</v>
      </c>
      <c r="KYF1365" s="84">
        <f t="shared" si="1503"/>
        <v>0</v>
      </c>
      <c r="KYG1365" s="84">
        <f t="shared" si="1503"/>
        <v>0</v>
      </c>
      <c r="KYH1365" s="84">
        <f t="shared" si="1503"/>
        <v>0</v>
      </c>
      <c r="KYI1365" s="84">
        <f t="shared" si="1503"/>
        <v>0</v>
      </c>
      <c r="KYJ1365" s="84">
        <f t="shared" si="1503"/>
        <v>1000000</v>
      </c>
      <c r="KYP1365" s="84" t="s">
        <v>235</v>
      </c>
      <c r="KYQ1365" s="84" t="s">
        <v>236</v>
      </c>
      <c r="KYR1365" s="84">
        <f t="shared" ref="KYR1365:KYZ1365" si="1504">KYR1359</f>
        <v>1000000</v>
      </c>
      <c r="KYS1365" s="84">
        <f t="shared" si="1504"/>
        <v>0</v>
      </c>
      <c r="KYT1365" s="84">
        <f t="shared" si="1504"/>
        <v>0</v>
      </c>
      <c r="KYU1365" s="84">
        <f t="shared" si="1504"/>
        <v>1000000</v>
      </c>
      <c r="KYV1365" s="84">
        <f t="shared" si="1504"/>
        <v>0</v>
      </c>
      <c r="KYW1365" s="84">
        <f t="shared" si="1504"/>
        <v>0</v>
      </c>
      <c r="KYX1365" s="84">
        <f t="shared" si="1504"/>
        <v>0</v>
      </c>
      <c r="KYY1365" s="84">
        <f t="shared" si="1504"/>
        <v>0</v>
      </c>
      <c r="KYZ1365" s="84">
        <f t="shared" si="1504"/>
        <v>1000000</v>
      </c>
      <c r="KZF1365" s="84" t="s">
        <v>235</v>
      </c>
      <c r="KZG1365" s="84" t="s">
        <v>236</v>
      </c>
      <c r="KZH1365" s="84">
        <f t="shared" ref="KZH1365:KZP1365" si="1505">KZH1359</f>
        <v>1000000</v>
      </c>
      <c r="KZI1365" s="84">
        <f t="shared" si="1505"/>
        <v>0</v>
      </c>
      <c r="KZJ1365" s="84">
        <f t="shared" si="1505"/>
        <v>0</v>
      </c>
      <c r="KZK1365" s="84">
        <f t="shared" si="1505"/>
        <v>1000000</v>
      </c>
      <c r="KZL1365" s="84">
        <f t="shared" si="1505"/>
        <v>0</v>
      </c>
      <c r="KZM1365" s="84">
        <f t="shared" si="1505"/>
        <v>0</v>
      </c>
      <c r="KZN1365" s="84">
        <f t="shared" si="1505"/>
        <v>0</v>
      </c>
      <c r="KZO1365" s="84">
        <f t="shared" si="1505"/>
        <v>0</v>
      </c>
      <c r="KZP1365" s="84">
        <f t="shared" si="1505"/>
        <v>1000000</v>
      </c>
      <c r="KZV1365" s="84" t="s">
        <v>235</v>
      </c>
      <c r="KZW1365" s="84" t="s">
        <v>236</v>
      </c>
      <c r="KZX1365" s="84">
        <f t="shared" ref="KZX1365:LAF1365" si="1506">KZX1359</f>
        <v>1000000</v>
      </c>
      <c r="KZY1365" s="84">
        <f t="shared" si="1506"/>
        <v>0</v>
      </c>
      <c r="KZZ1365" s="84">
        <f t="shared" si="1506"/>
        <v>0</v>
      </c>
      <c r="LAA1365" s="84">
        <f t="shared" si="1506"/>
        <v>1000000</v>
      </c>
      <c r="LAB1365" s="84">
        <f t="shared" si="1506"/>
        <v>0</v>
      </c>
      <c r="LAC1365" s="84">
        <f t="shared" si="1506"/>
        <v>0</v>
      </c>
      <c r="LAD1365" s="84">
        <f t="shared" si="1506"/>
        <v>0</v>
      </c>
      <c r="LAE1365" s="84">
        <f t="shared" si="1506"/>
        <v>0</v>
      </c>
      <c r="LAF1365" s="84">
        <f t="shared" si="1506"/>
        <v>1000000</v>
      </c>
      <c r="LAL1365" s="84" t="s">
        <v>235</v>
      </c>
      <c r="LAM1365" s="84" t="s">
        <v>236</v>
      </c>
      <c r="LAN1365" s="84">
        <f t="shared" ref="LAN1365:LAV1365" si="1507">LAN1359</f>
        <v>1000000</v>
      </c>
      <c r="LAO1365" s="84">
        <f t="shared" si="1507"/>
        <v>0</v>
      </c>
      <c r="LAP1365" s="84">
        <f t="shared" si="1507"/>
        <v>0</v>
      </c>
      <c r="LAQ1365" s="84">
        <f t="shared" si="1507"/>
        <v>1000000</v>
      </c>
      <c r="LAR1365" s="84">
        <f t="shared" si="1507"/>
        <v>0</v>
      </c>
      <c r="LAS1365" s="84">
        <f t="shared" si="1507"/>
        <v>0</v>
      </c>
      <c r="LAT1365" s="84">
        <f t="shared" si="1507"/>
        <v>0</v>
      </c>
      <c r="LAU1365" s="84">
        <f t="shared" si="1507"/>
        <v>0</v>
      </c>
      <c r="LAV1365" s="84">
        <f t="shared" si="1507"/>
        <v>1000000</v>
      </c>
      <c r="LBB1365" s="84" t="s">
        <v>235</v>
      </c>
      <c r="LBC1365" s="84" t="s">
        <v>236</v>
      </c>
      <c r="LBD1365" s="84">
        <f t="shared" ref="LBD1365:LBL1365" si="1508">LBD1359</f>
        <v>1000000</v>
      </c>
      <c r="LBE1365" s="84">
        <f t="shared" si="1508"/>
        <v>0</v>
      </c>
      <c r="LBF1365" s="84">
        <f t="shared" si="1508"/>
        <v>0</v>
      </c>
      <c r="LBG1365" s="84">
        <f t="shared" si="1508"/>
        <v>1000000</v>
      </c>
      <c r="LBH1365" s="84">
        <f t="shared" si="1508"/>
        <v>0</v>
      </c>
      <c r="LBI1365" s="84">
        <f t="shared" si="1508"/>
        <v>0</v>
      </c>
      <c r="LBJ1365" s="84">
        <f t="shared" si="1508"/>
        <v>0</v>
      </c>
      <c r="LBK1365" s="84">
        <f t="shared" si="1508"/>
        <v>0</v>
      </c>
      <c r="LBL1365" s="84">
        <f t="shared" si="1508"/>
        <v>1000000</v>
      </c>
      <c r="LBR1365" s="84" t="s">
        <v>235</v>
      </c>
      <c r="LBS1365" s="84" t="s">
        <v>236</v>
      </c>
      <c r="LBT1365" s="84">
        <f>LBT1359</f>
        <v>1000000</v>
      </c>
      <c r="LBU1365" s="84">
        <f>LBU1359</f>
        <v>0</v>
      </c>
      <c r="LBV1365" s="84">
        <f>LBV1359</f>
        <v>0</v>
      </c>
      <c r="LBW1365" s="84">
        <f>LBW1359</f>
        <v>1000000</v>
      </c>
      <c r="LBX1365" s="84">
        <f>LBX1359</f>
        <v>0</v>
      </c>
      <c r="LBY1365" s="84">
        <f>LBY1359</f>
        <v>0</v>
      </c>
      <c r="LBZ1365" s="84">
        <f>LBZ1359</f>
        <v>0</v>
      </c>
      <c r="LCA1365" s="84">
        <f>LCA1359</f>
        <v>0</v>
      </c>
      <c r="LCB1365" s="84">
        <f>LCB1359</f>
        <v>1000000</v>
      </c>
      <c r="LCH1365" s="84" t="s">
        <v>235</v>
      </c>
      <c r="LCI1365" s="84" t="s">
        <v>236</v>
      </c>
      <c r="LCJ1365" s="84">
        <f t="shared" ref="LCJ1365:LCR1365" si="1509">LCJ1359</f>
        <v>1000000</v>
      </c>
      <c r="LCK1365" s="84">
        <f t="shared" si="1509"/>
        <v>0</v>
      </c>
      <c r="LCL1365" s="84">
        <f t="shared" si="1509"/>
        <v>0</v>
      </c>
      <c r="LCM1365" s="84">
        <f t="shared" si="1509"/>
        <v>1000000</v>
      </c>
      <c r="LCN1365" s="84">
        <f t="shared" si="1509"/>
        <v>0</v>
      </c>
      <c r="LCO1365" s="84">
        <f t="shared" si="1509"/>
        <v>0</v>
      </c>
      <c r="LCP1365" s="84">
        <f t="shared" si="1509"/>
        <v>0</v>
      </c>
      <c r="LCQ1365" s="84">
        <f t="shared" si="1509"/>
        <v>0</v>
      </c>
      <c r="LCR1365" s="84">
        <f t="shared" si="1509"/>
        <v>1000000</v>
      </c>
      <c r="LCX1365" s="84" t="s">
        <v>235</v>
      </c>
      <c r="LCY1365" s="84" t="s">
        <v>236</v>
      </c>
      <c r="LCZ1365" s="84">
        <f t="shared" ref="LCZ1365:LDH1365" si="1510">LCZ1359</f>
        <v>1000000</v>
      </c>
      <c r="LDA1365" s="84">
        <f t="shared" si="1510"/>
        <v>0</v>
      </c>
      <c r="LDB1365" s="84">
        <f t="shared" si="1510"/>
        <v>0</v>
      </c>
      <c r="LDC1365" s="84">
        <f t="shared" si="1510"/>
        <v>1000000</v>
      </c>
      <c r="LDD1365" s="84">
        <f t="shared" si="1510"/>
        <v>0</v>
      </c>
      <c r="LDE1365" s="84">
        <f t="shared" si="1510"/>
        <v>0</v>
      </c>
      <c r="LDF1365" s="84">
        <f t="shared" si="1510"/>
        <v>0</v>
      </c>
      <c r="LDG1365" s="84">
        <f t="shared" si="1510"/>
        <v>0</v>
      </c>
      <c r="LDH1365" s="84">
        <f t="shared" si="1510"/>
        <v>1000000</v>
      </c>
      <c r="LDN1365" s="84" t="s">
        <v>235</v>
      </c>
      <c r="LDO1365" s="84" t="s">
        <v>236</v>
      </c>
      <c r="LDP1365" s="84">
        <f t="shared" ref="LDP1365:LDX1365" si="1511">LDP1359</f>
        <v>1000000</v>
      </c>
      <c r="LDQ1365" s="84">
        <f t="shared" si="1511"/>
        <v>0</v>
      </c>
      <c r="LDR1365" s="84">
        <f t="shared" si="1511"/>
        <v>0</v>
      </c>
      <c r="LDS1365" s="84">
        <f t="shared" si="1511"/>
        <v>1000000</v>
      </c>
      <c r="LDT1365" s="84">
        <f t="shared" si="1511"/>
        <v>0</v>
      </c>
      <c r="LDU1365" s="84">
        <f t="shared" si="1511"/>
        <v>0</v>
      </c>
      <c r="LDV1365" s="84">
        <f t="shared" si="1511"/>
        <v>0</v>
      </c>
      <c r="LDW1365" s="84">
        <f t="shared" si="1511"/>
        <v>0</v>
      </c>
      <c r="LDX1365" s="84">
        <f t="shared" si="1511"/>
        <v>1000000</v>
      </c>
      <c r="LED1365" s="84" t="s">
        <v>235</v>
      </c>
      <c r="LEE1365" s="84" t="s">
        <v>236</v>
      </c>
      <c r="LEF1365" s="84">
        <f t="shared" ref="LEF1365:LEN1365" si="1512">LEF1359</f>
        <v>1000000</v>
      </c>
      <c r="LEG1365" s="84">
        <f t="shared" si="1512"/>
        <v>0</v>
      </c>
      <c r="LEH1365" s="84">
        <f t="shared" si="1512"/>
        <v>0</v>
      </c>
      <c r="LEI1365" s="84">
        <f t="shared" si="1512"/>
        <v>1000000</v>
      </c>
      <c r="LEJ1365" s="84">
        <f t="shared" si="1512"/>
        <v>0</v>
      </c>
      <c r="LEK1365" s="84">
        <f t="shared" si="1512"/>
        <v>0</v>
      </c>
      <c r="LEL1365" s="84">
        <f t="shared" si="1512"/>
        <v>0</v>
      </c>
      <c r="LEM1365" s="84">
        <f t="shared" si="1512"/>
        <v>0</v>
      </c>
      <c r="LEN1365" s="84">
        <f t="shared" si="1512"/>
        <v>1000000</v>
      </c>
      <c r="LET1365" s="84" t="s">
        <v>235</v>
      </c>
      <c r="LEU1365" s="84" t="s">
        <v>236</v>
      </c>
      <c r="LEV1365" s="84">
        <f t="shared" ref="LEV1365:LFD1365" si="1513">LEV1359</f>
        <v>1000000</v>
      </c>
      <c r="LEW1365" s="84">
        <f t="shared" si="1513"/>
        <v>0</v>
      </c>
      <c r="LEX1365" s="84">
        <f t="shared" si="1513"/>
        <v>0</v>
      </c>
      <c r="LEY1365" s="84">
        <f t="shared" si="1513"/>
        <v>1000000</v>
      </c>
      <c r="LEZ1365" s="84">
        <f t="shared" si="1513"/>
        <v>0</v>
      </c>
      <c r="LFA1365" s="84">
        <f t="shared" si="1513"/>
        <v>0</v>
      </c>
      <c r="LFB1365" s="84">
        <f t="shared" si="1513"/>
        <v>0</v>
      </c>
      <c r="LFC1365" s="84">
        <f t="shared" si="1513"/>
        <v>0</v>
      </c>
      <c r="LFD1365" s="84">
        <f t="shared" si="1513"/>
        <v>1000000</v>
      </c>
      <c r="LFJ1365" s="84" t="s">
        <v>235</v>
      </c>
      <c r="LFK1365" s="84" t="s">
        <v>236</v>
      </c>
      <c r="LFL1365" s="84">
        <f t="shared" ref="LFL1365:LFT1365" si="1514">LFL1359</f>
        <v>1000000</v>
      </c>
      <c r="LFM1365" s="84">
        <f t="shared" si="1514"/>
        <v>0</v>
      </c>
      <c r="LFN1365" s="84">
        <f t="shared" si="1514"/>
        <v>0</v>
      </c>
      <c r="LFO1365" s="84">
        <f t="shared" si="1514"/>
        <v>1000000</v>
      </c>
      <c r="LFP1365" s="84">
        <f t="shared" si="1514"/>
        <v>0</v>
      </c>
      <c r="LFQ1365" s="84">
        <f t="shared" si="1514"/>
        <v>0</v>
      </c>
      <c r="LFR1365" s="84">
        <f t="shared" si="1514"/>
        <v>0</v>
      </c>
      <c r="LFS1365" s="84">
        <f t="shared" si="1514"/>
        <v>0</v>
      </c>
      <c r="LFT1365" s="84">
        <f t="shared" si="1514"/>
        <v>1000000</v>
      </c>
      <c r="LFZ1365" s="84" t="s">
        <v>235</v>
      </c>
      <c r="LGA1365" s="84" t="s">
        <v>236</v>
      </c>
      <c r="LGB1365" s="84">
        <f t="shared" ref="LGB1365:LGJ1365" si="1515">LGB1359</f>
        <v>1000000</v>
      </c>
      <c r="LGC1365" s="84">
        <f t="shared" si="1515"/>
        <v>0</v>
      </c>
      <c r="LGD1365" s="84">
        <f t="shared" si="1515"/>
        <v>0</v>
      </c>
      <c r="LGE1365" s="84">
        <f t="shared" si="1515"/>
        <v>1000000</v>
      </c>
      <c r="LGF1365" s="84">
        <f t="shared" si="1515"/>
        <v>0</v>
      </c>
      <c r="LGG1365" s="84">
        <f t="shared" si="1515"/>
        <v>0</v>
      </c>
      <c r="LGH1365" s="84">
        <f t="shared" si="1515"/>
        <v>0</v>
      </c>
      <c r="LGI1365" s="84">
        <f t="shared" si="1515"/>
        <v>0</v>
      </c>
      <c r="LGJ1365" s="84">
        <f t="shared" si="1515"/>
        <v>1000000</v>
      </c>
      <c r="LGP1365" s="84" t="s">
        <v>235</v>
      </c>
      <c r="LGQ1365" s="84" t="s">
        <v>236</v>
      </c>
      <c r="LGR1365" s="84">
        <f t="shared" ref="LGR1365:LGZ1365" si="1516">LGR1359</f>
        <v>1000000</v>
      </c>
      <c r="LGS1365" s="84">
        <f t="shared" si="1516"/>
        <v>0</v>
      </c>
      <c r="LGT1365" s="84">
        <f t="shared" si="1516"/>
        <v>0</v>
      </c>
      <c r="LGU1365" s="84">
        <f t="shared" si="1516"/>
        <v>1000000</v>
      </c>
      <c r="LGV1365" s="84">
        <f t="shared" si="1516"/>
        <v>0</v>
      </c>
      <c r="LGW1365" s="84">
        <f t="shared" si="1516"/>
        <v>0</v>
      </c>
      <c r="LGX1365" s="84">
        <f t="shared" si="1516"/>
        <v>0</v>
      </c>
      <c r="LGY1365" s="84">
        <f t="shared" si="1516"/>
        <v>0</v>
      </c>
      <c r="LGZ1365" s="84">
        <f t="shared" si="1516"/>
        <v>1000000</v>
      </c>
      <c r="LHF1365" s="84" t="s">
        <v>235</v>
      </c>
      <c r="LHG1365" s="84" t="s">
        <v>236</v>
      </c>
      <c r="LHH1365" s="84">
        <f t="shared" ref="LHH1365:LHP1365" si="1517">LHH1359</f>
        <v>1000000</v>
      </c>
      <c r="LHI1365" s="84">
        <f t="shared" si="1517"/>
        <v>0</v>
      </c>
      <c r="LHJ1365" s="84">
        <f t="shared" si="1517"/>
        <v>0</v>
      </c>
      <c r="LHK1365" s="84">
        <f t="shared" si="1517"/>
        <v>1000000</v>
      </c>
      <c r="LHL1365" s="84">
        <f t="shared" si="1517"/>
        <v>0</v>
      </c>
      <c r="LHM1365" s="84">
        <f t="shared" si="1517"/>
        <v>0</v>
      </c>
      <c r="LHN1365" s="84">
        <f t="shared" si="1517"/>
        <v>0</v>
      </c>
      <c r="LHO1365" s="84">
        <f t="shared" si="1517"/>
        <v>0</v>
      </c>
      <c r="LHP1365" s="84">
        <f t="shared" si="1517"/>
        <v>1000000</v>
      </c>
      <c r="LHV1365" s="84" t="s">
        <v>235</v>
      </c>
      <c r="LHW1365" s="84" t="s">
        <v>236</v>
      </c>
      <c r="LHX1365" s="84">
        <f t="shared" ref="LHX1365:LIF1365" si="1518">LHX1359</f>
        <v>1000000</v>
      </c>
      <c r="LHY1365" s="84">
        <f t="shared" si="1518"/>
        <v>0</v>
      </c>
      <c r="LHZ1365" s="84">
        <f t="shared" si="1518"/>
        <v>0</v>
      </c>
      <c r="LIA1365" s="84">
        <f t="shared" si="1518"/>
        <v>1000000</v>
      </c>
      <c r="LIB1365" s="84">
        <f t="shared" si="1518"/>
        <v>0</v>
      </c>
      <c r="LIC1365" s="84">
        <f t="shared" si="1518"/>
        <v>0</v>
      </c>
      <c r="LID1365" s="84">
        <f t="shared" si="1518"/>
        <v>0</v>
      </c>
      <c r="LIE1365" s="84">
        <f t="shared" si="1518"/>
        <v>0</v>
      </c>
      <c r="LIF1365" s="84">
        <f t="shared" si="1518"/>
        <v>1000000</v>
      </c>
      <c r="LIL1365" s="84" t="s">
        <v>235</v>
      </c>
      <c r="LIM1365" s="84" t="s">
        <v>236</v>
      </c>
      <c r="LIN1365" s="84">
        <f t="shared" ref="LIN1365:LIV1365" si="1519">LIN1359</f>
        <v>1000000</v>
      </c>
      <c r="LIO1365" s="84">
        <f t="shared" si="1519"/>
        <v>0</v>
      </c>
      <c r="LIP1365" s="84">
        <f t="shared" si="1519"/>
        <v>0</v>
      </c>
      <c r="LIQ1365" s="84">
        <f t="shared" si="1519"/>
        <v>1000000</v>
      </c>
      <c r="LIR1365" s="84">
        <f t="shared" si="1519"/>
        <v>0</v>
      </c>
      <c r="LIS1365" s="84">
        <f t="shared" si="1519"/>
        <v>0</v>
      </c>
      <c r="LIT1365" s="84">
        <f t="shared" si="1519"/>
        <v>0</v>
      </c>
      <c r="LIU1365" s="84">
        <f t="shared" si="1519"/>
        <v>0</v>
      </c>
      <c r="LIV1365" s="84">
        <f t="shared" si="1519"/>
        <v>1000000</v>
      </c>
      <c r="LJB1365" s="84" t="s">
        <v>235</v>
      </c>
      <c r="LJC1365" s="84" t="s">
        <v>236</v>
      </c>
      <c r="LJD1365" s="84">
        <f t="shared" ref="LJD1365:LJL1365" si="1520">LJD1359</f>
        <v>1000000</v>
      </c>
      <c r="LJE1365" s="84">
        <f t="shared" si="1520"/>
        <v>0</v>
      </c>
      <c r="LJF1365" s="84">
        <f t="shared" si="1520"/>
        <v>0</v>
      </c>
      <c r="LJG1365" s="84">
        <f t="shared" si="1520"/>
        <v>1000000</v>
      </c>
      <c r="LJH1365" s="84">
        <f t="shared" si="1520"/>
        <v>0</v>
      </c>
      <c r="LJI1365" s="84">
        <f t="shared" si="1520"/>
        <v>0</v>
      </c>
      <c r="LJJ1365" s="84">
        <f t="shared" si="1520"/>
        <v>0</v>
      </c>
      <c r="LJK1365" s="84">
        <f t="shared" si="1520"/>
        <v>0</v>
      </c>
      <c r="LJL1365" s="84">
        <f t="shared" si="1520"/>
        <v>1000000</v>
      </c>
      <c r="LJR1365" s="84" t="s">
        <v>235</v>
      </c>
      <c r="LJS1365" s="84" t="s">
        <v>236</v>
      </c>
      <c r="LJT1365" s="84">
        <f t="shared" ref="LJT1365:LKB1365" si="1521">LJT1359</f>
        <v>1000000</v>
      </c>
      <c r="LJU1365" s="84">
        <f t="shared" si="1521"/>
        <v>0</v>
      </c>
      <c r="LJV1365" s="84">
        <f t="shared" si="1521"/>
        <v>0</v>
      </c>
      <c r="LJW1365" s="84">
        <f t="shared" si="1521"/>
        <v>1000000</v>
      </c>
      <c r="LJX1365" s="84">
        <f t="shared" si="1521"/>
        <v>0</v>
      </c>
      <c r="LJY1365" s="84">
        <f t="shared" si="1521"/>
        <v>0</v>
      </c>
      <c r="LJZ1365" s="84">
        <f t="shared" si="1521"/>
        <v>0</v>
      </c>
      <c r="LKA1365" s="84">
        <f t="shared" si="1521"/>
        <v>0</v>
      </c>
      <c r="LKB1365" s="84">
        <f t="shared" si="1521"/>
        <v>1000000</v>
      </c>
      <c r="LKH1365" s="84" t="s">
        <v>235</v>
      </c>
      <c r="LKI1365" s="84" t="s">
        <v>236</v>
      </c>
      <c r="LKJ1365" s="84">
        <f t="shared" ref="LKJ1365:LKR1365" si="1522">LKJ1359</f>
        <v>1000000</v>
      </c>
      <c r="LKK1365" s="84">
        <f t="shared" si="1522"/>
        <v>0</v>
      </c>
      <c r="LKL1365" s="84">
        <f t="shared" si="1522"/>
        <v>0</v>
      </c>
      <c r="LKM1365" s="84">
        <f t="shared" si="1522"/>
        <v>1000000</v>
      </c>
      <c r="LKN1365" s="84">
        <f t="shared" si="1522"/>
        <v>0</v>
      </c>
      <c r="LKO1365" s="84">
        <f t="shared" si="1522"/>
        <v>0</v>
      </c>
      <c r="LKP1365" s="84">
        <f t="shared" si="1522"/>
        <v>0</v>
      </c>
      <c r="LKQ1365" s="84">
        <f t="shared" si="1522"/>
        <v>0</v>
      </c>
      <c r="LKR1365" s="84">
        <f t="shared" si="1522"/>
        <v>1000000</v>
      </c>
      <c r="LKX1365" s="84" t="s">
        <v>235</v>
      </c>
      <c r="LKY1365" s="84" t="s">
        <v>236</v>
      </c>
      <c r="LKZ1365" s="84">
        <f t="shared" ref="LKZ1365:LLH1365" si="1523">LKZ1359</f>
        <v>1000000</v>
      </c>
      <c r="LLA1365" s="84">
        <f t="shared" si="1523"/>
        <v>0</v>
      </c>
      <c r="LLB1365" s="84">
        <f t="shared" si="1523"/>
        <v>0</v>
      </c>
      <c r="LLC1365" s="84">
        <f t="shared" si="1523"/>
        <v>1000000</v>
      </c>
      <c r="LLD1365" s="84">
        <f t="shared" si="1523"/>
        <v>0</v>
      </c>
      <c r="LLE1365" s="84">
        <f t="shared" si="1523"/>
        <v>0</v>
      </c>
      <c r="LLF1365" s="84">
        <f t="shared" si="1523"/>
        <v>0</v>
      </c>
      <c r="LLG1365" s="84">
        <f t="shared" si="1523"/>
        <v>0</v>
      </c>
      <c r="LLH1365" s="84">
        <f t="shared" si="1523"/>
        <v>1000000</v>
      </c>
      <c r="LLN1365" s="84" t="s">
        <v>235</v>
      </c>
      <c r="LLO1365" s="84" t="s">
        <v>236</v>
      </c>
      <c r="LLP1365" s="84">
        <f t="shared" ref="LLP1365:LLX1365" si="1524">LLP1359</f>
        <v>1000000</v>
      </c>
      <c r="LLQ1365" s="84">
        <f t="shared" si="1524"/>
        <v>0</v>
      </c>
      <c r="LLR1365" s="84">
        <f t="shared" si="1524"/>
        <v>0</v>
      </c>
      <c r="LLS1365" s="84">
        <f t="shared" si="1524"/>
        <v>1000000</v>
      </c>
      <c r="LLT1365" s="84">
        <f t="shared" si="1524"/>
        <v>0</v>
      </c>
      <c r="LLU1365" s="84">
        <f t="shared" si="1524"/>
        <v>0</v>
      </c>
      <c r="LLV1365" s="84">
        <f t="shared" si="1524"/>
        <v>0</v>
      </c>
      <c r="LLW1365" s="84">
        <f t="shared" si="1524"/>
        <v>0</v>
      </c>
      <c r="LLX1365" s="84">
        <f t="shared" si="1524"/>
        <v>1000000</v>
      </c>
      <c r="LMD1365" s="84" t="s">
        <v>235</v>
      </c>
      <c r="LME1365" s="84" t="s">
        <v>236</v>
      </c>
      <c r="LMF1365" s="84">
        <f t="shared" ref="LMF1365:LMN1365" si="1525">LMF1359</f>
        <v>1000000</v>
      </c>
      <c r="LMG1365" s="84">
        <f t="shared" si="1525"/>
        <v>0</v>
      </c>
      <c r="LMH1365" s="84">
        <f t="shared" si="1525"/>
        <v>0</v>
      </c>
      <c r="LMI1365" s="84">
        <f t="shared" si="1525"/>
        <v>1000000</v>
      </c>
      <c r="LMJ1365" s="84">
        <f t="shared" si="1525"/>
        <v>0</v>
      </c>
      <c r="LMK1365" s="84">
        <f t="shared" si="1525"/>
        <v>0</v>
      </c>
      <c r="LML1365" s="84">
        <f t="shared" si="1525"/>
        <v>0</v>
      </c>
      <c r="LMM1365" s="84">
        <f t="shared" si="1525"/>
        <v>0</v>
      </c>
      <c r="LMN1365" s="84">
        <f t="shared" si="1525"/>
        <v>1000000</v>
      </c>
      <c r="LMT1365" s="84" t="s">
        <v>235</v>
      </c>
      <c r="LMU1365" s="84" t="s">
        <v>236</v>
      </c>
      <c r="LMV1365" s="84">
        <f t="shared" ref="LMV1365:LND1365" si="1526">LMV1359</f>
        <v>1000000</v>
      </c>
      <c r="LMW1365" s="84">
        <f t="shared" si="1526"/>
        <v>0</v>
      </c>
      <c r="LMX1365" s="84">
        <f t="shared" si="1526"/>
        <v>0</v>
      </c>
      <c r="LMY1365" s="84">
        <f t="shared" si="1526"/>
        <v>1000000</v>
      </c>
      <c r="LMZ1365" s="84">
        <f t="shared" si="1526"/>
        <v>0</v>
      </c>
      <c r="LNA1365" s="84">
        <f t="shared" si="1526"/>
        <v>0</v>
      </c>
      <c r="LNB1365" s="84">
        <f t="shared" si="1526"/>
        <v>0</v>
      </c>
      <c r="LNC1365" s="84">
        <f t="shared" si="1526"/>
        <v>0</v>
      </c>
      <c r="LND1365" s="84">
        <f t="shared" si="1526"/>
        <v>1000000</v>
      </c>
      <c r="LNJ1365" s="84" t="s">
        <v>235</v>
      </c>
      <c r="LNK1365" s="84" t="s">
        <v>236</v>
      </c>
      <c r="LNL1365" s="84">
        <f t="shared" ref="LNL1365:LNT1365" si="1527">LNL1359</f>
        <v>1000000</v>
      </c>
      <c r="LNM1365" s="84">
        <f t="shared" si="1527"/>
        <v>0</v>
      </c>
      <c r="LNN1365" s="84">
        <f t="shared" si="1527"/>
        <v>0</v>
      </c>
      <c r="LNO1365" s="84">
        <f t="shared" si="1527"/>
        <v>1000000</v>
      </c>
      <c r="LNP1365" s="84">
        <f t="shared" si="1527"/>
        <v>0</v>
      </c>
      <c r="LNQ1365" s="84">
        <f t="shared" si="1527"/>
        <v>0</v>
      </c>
      <c r="LNR1365" s="84">
        <f t="shared" si="1527"/>
        <v>0</v>
      </c>
      <c r="LNS1365" s="84">
        <f t="shared" si="1527"/>
        <v>0</v>
      </c>
      <c r="LNT1365" s="84">
        <f t="shared" si="1527"/>
        <v>1000000</v>
      </c>
      <c r="LNZ1365" s="84" t="s">
        <v>235</v>
      </c>
      <c r="LOA1365" s="84" t="s">
        <v>236</v>
      </c>
      <c r="LOB1365" s="84">
        <f t="shared" ref="LOB1365:LOJ1365" si="1528">LOB1359</f>
        <v>1000000</v>
      </c>
      <c r="LOC1365" s="84">
        <f t="shared" si="1528"/>
        <v>0</v>
      </c>
      <c r="LOD1365" s="84">
        <f t="shared" si="1528"/>
        <v>0</v>
      </c>
      <c r="LOE1365" s="84">
        <f t="shared" si="1528"/>
        <v>1000000</v>
      </c>
      <c r="LOF1365" s="84">
        <f t="shared" si="1528"/>
        <v>0</v>
      </c>
      <c r="LOG1365" s="84">
        <f t="shared" si="1528"/>
        <v>0</v>
      </c>
      <c r="LOH1365" s="84">
        <f t="shared" si="1528"/>
        <v>0</v>
      </c>
      <c r="LOI1365" s="84">
        <f t="shared" si="1528"/>
        <v>0</v>
      </c>
      <c r="LOJ1365" s="84">
        <f t="shared" si="1528"/>
        <v>1000000</v>
      </c>
      <c r="LOP1365" s="84" t="s">
        <v>235</v>
      </c>
      <c r="LOQ1365" s="84" t="s">
        <v>236</v>
      </c>
      <c r="LOR1365" s="84">
        <f t="shared" ref="LOR1365:LOZ1365" si="1529">LOR1359</f>
        <v>1000000</v>
      </c>
      <c r="LOS1365" s="84">
        <f t="shared" si="1529"/>
        <v>0</v>
      </c>
      <c r="LOT1365" s="84">
        <f t="shared" si="1529"/>
        <v>0</v>
      </c>
      <c r="LOU1365" s="84">
        <f t="shared" si="1529"/>
        <v>1000000</v>
      </c>
      <c r="LOV1365" s="84">
        <f t="shared" si="1529"/>
        <v>0</v>
      </c>
      <c r="LOW1365" s="84">
        <f t="shared" si="1529"/>
        <v>0</v>
      </c>
      <c r="LOX1365" s="84">
        <f t="shared" si="1529"/>
        <v>0</v>
      </c>
      <c r="LOY1365" s="84">
        <f t="shared" si="1529"/>
        <v>0</v>
      </c>
      <c r="LOZ1365" s="84">
        <f t="shared" si="1529"/>
        <v>1000000</v>
      </c>
      <c r="LPF1365" s="84" t="s">
        <v>235</v>
      </c>
      <c r="LPG1365" s="84" t="s">
        <v>236</v>
      </c>
      <c r="LPH1365" s="84">
        <f t="shared" ref="LPH1365:LPP1365" si="1530">LPH1359</f>
        <v>1000000</v>
      </c>
      <c r="LPI1365" s="84">
        <f t="shared" si="1530"/>
        <v>0</v>
      </c>
      <c r="LPJ1365" s="84">
        <f t="shared" si="1530"/>
        <v>0</v>
      </c>
      <c r="LPK1365" s="84">
        <f t="shared" si="1530"/>
        <v>1000000</v>
      </c>
      <c r="LPL1365" s="84">
        <f t="shared" si="1530"/>
        <v>0</v>
      </c>
      <c r="LPM1365" s="84">
        <f t="shared" si="1530"/>
        <v>0</v>
      </c>
      <c r="LPN1365" s="84">
        <f t="shared" si="1530"/>
        <v>0</v>
      </c>
      <c r="LPO1365" s="84">
        <f t="shared" si="1530"/>
        <v>0</v>
      </c>
      <c r="LPP1365" s="84">
        <f t="shared" si="1530"/>
        <v>1000000</v>
      </c>
      <c r="LPV1365" s="84" t="s">
        <v>235</v>
      </c>
      <c r="LPW1365" s="84" t="s">
        <v>236</v>
      </c>
      <c r="LPX1365" s="84">
        <f t="shared" ref="LPX1365:LQF1365" si="1531">LPX1359</f>
        <v>1000000</v>
      </c>
      <c r="LPY1365" s="84">
        <f t="shared" si="1531"/>
        <v>0</v>
      </c>
      <c r="LPZ1365" s="84">
        <f t="shared" si="1531"/>
        <v>0</v>
      </c>
      <c r="LQA1365" s="84">
        <f t="shared" si="1531"/>
        <v>1000000</v>
      </c>
      <c r="LQB1365" s="84">
        <f t="shared" si="1531"/>
        <v>0</v>
      </c>
      <c r="LQC1365" s="84">
        <f t="shared" si="1531"/>
        <v>0</v>
      </c>
      <c r="LQD1365" s="84">
        <f t="shared" si="1531"/>
        <v>0</v>
      </c>
      <c r="LQE1365" s="84">
        <f t="shared" si="1531"/>
        <v>0</v>
      </c>
      <c r="LQF1365" s="84">
        <f t="shared" si="1531"/>
        <v>1000000</v>
      </c>
      <c r="LQL1365" s="84" t="s">
        <v>235</v>
      </c>
      <c r="LQM1365" s="84" t="s">
        <v>236</v>
      </c>
      <c r="LQN1365" s="84">
        <f t="shared" ref="LQN1365:LQV1365" si="1532">LQN1359</f>
        <v>1000000</v>
      </c>
      <c r="LQO1365" s="84">
        <f t="shared" si="1532"/>
        <v>0</v>
      </c>
      <c r="LQP1365" s="84">
        <f t="shared" si="1532"/>
        <v>0</v>
      </c>
      <c r="LQQ1365" s="84">
        <f t="shared" si="1532"/>
        <v>1000000</v>
      </c>
      <c r="LQR1365" s="84">
        <f t="shared" si="1532"/>
        <v>0</v>
      </c>
      <c r="LQS1365" s="84">
        <f t="shared" si="1532"/>
        <v>0</v>
      </c>
      <c r="LQT1365" s="84">
        <f t="shared" si="1532"/>
        <v>0</v>
      </c>
      <c r="LQU1365" s="84">
        <f t="shared" si="1532"/>
        <v>0</v>
      </c>
      <c r="LQV1365" s="84">
        <f t="shared" si="1532"/>
        <v>1000000</v>
      </c>
      <c r="LRB1365" s="84" t="s">
        <v>235</v>
      </c>
      <c r="LRC1365" s="84" t="s">
        <v>236</v>
      </c>
      <c r="LRD1365" s="84">
        <f t="shared" ref="LRD1365:LRL1365" si="1533">LRD1359</f>
        <v>1000000</v>
      </c>
      <c r="LRE1365" s="84">
        <f t="shared" si="1533"/>
        <v>0</v>
      </c>
      <c r="LRF1365" s="84">
        <f t="shared" si="1533"/>
        <v>0</v>
      </c>
      <c r="LRG1365" s="84">
        <f t="shared" si="1533"/>
        <v>1000000</v>
      </c>
      <c r="LRH1365" s="84">
        <f t="shared" si="1533"/>
        <v>0</v>
      </c>
      <c r="LRI1365" s="84">
        <f t="shared" si="1533"/>
        <v>0</v>
      </c>
      <c r="LRJ1365" s="84">
        <f t="shared" si="1533"/>
        <v>0</v>
      </c>
      <c r="LRK1365" s="84">
        <f t="shared" si="1533"/>
        <v>0</v>
      </c>
      <c r="LRL1365" s="84">
        <f t="shared" si="1533"/>
        <v>1000000</v>
      </c>
      <c r="LRR1365" s="84" t="s">
        <v>235</v>
      </c>
      <c r="LRS1365" s="84" t="s">
        <v>236</v>
      </c>
      <c r="LRT1365" s="84">
        <f t="shared" ref="LRT1365:LSB1365" si="1534">LRT1359</f>
        <v>1000000</v>
      </c>
      <c r="LRU1365" s="84">
        <f t="shared" si="1534"/>
        <v>0</v>
      </c>
      <c r="LRV1365" s="84">
        <f t="shared" si="1534"/>
        <v>0</v>
      </c>
      <c r="LRW1365" s="84">
        <f t="shared" si="1534"/>
        <v>1000000</v>
      </c>
      <c r="LRX1365" s="84">
        <f t="shared" si="1534"/>
        <v>0</v>
      </c>
      <c r="LRY1365" s="84">
        <f t="shared" si="1534"/>
        <v>0</v>
      </c>
      <c r="LRZ1365" s="84">
        <f t="shared" si="1534"/>
        <v>0</v>
      </c>
      <c r="LSA1365" s="84">
        <f t="shared" si="1534"/>
        <v>0</v>
      </c>
      <c r="LSB1365" s="84">
        <f t="shared" si="1534"/>
        <v>1000000</v>
      </c>
      <c r="LSH1365" s="84" t="s">
        <v>235</v>
      </c>
      <c r="LSI1365" s="84" t="s">
        <v>236</v>
      </c>
      <c r="LSJ1365" s="84">
        <f t="shared" ref="LSJ1365:LSR1365" si="1535">LSJ1359</f>
        <v>1000000</v>
      </c>
      <c r="LSK1365" s="84">
        <f t="shared" si="1535"/>
        <v>0</v>
      </c>
      <c r="LSL1365" s="84">
        <f t="shared" si="1535"/>
        <v>0</v>
      </c>
      <c r="LSM1365" s="84">
        <f t="shared" si="1535"/>
        <v>1000000</v>
      </c>
      <c r="LSN1365" s="84">
        <f t="shared" si="1535"/>
        <v>0</v>
      </c>
      <c r="LSO1365" s="84">
        <f t="shared" si="1535"/>
        <v>0</v>
      </c>
      <c r="LSP1365" s="84">
        <f t="shared" si="1535"/>
        <v>0</v>
      </c>
      <c r="LSQ1365" s="84">
        <f t="shared" si="1535"/>
        <v>0</v>
      </c>
      <c r="LSR1365" s="84">
        <f t="shared" si="1535"/>
        <v>1000000</v>
      </c>
      <c r="LSX1365" s="84" t="s">
        <v>235</v>
      </c>
      <c r="LSY1365" s="84" t="s">
        <v>236</v>
      </c>
      <c r="LSZ1365" s="84">
        <f t="shared" ref="LSZ1365:LTH1365" si="1536">LSZ1359</f>
        <v>1000000</v>
      </c>
      <c r="LTA1365" s="84">
        <f t="shared" si="1536"/>
        <v>0</v>
      </c>
      <c r="LTB1365" s="84">
        <f t="shared" si="1536"/>
        <v>0</v>
      </c>
      <c r="LTC1365" s="84">
        <f t="shared" si="1536"/>
        <v>1000000</v>
      </c>
      <c r="LTD1365" s="84">
        <f t="shared" si="1536"/>
        <v>0</v>
      </c>
      <c r="LTE1365" s="84">
        <f t="shared" si="1536"/>
        <v>0</v>
      </c>
      <c r="LTF1365" s="84">
        <f t="shared" si="1536"/>
        <v>0</v>
      </c>
      <c r="LTG1365" s="84">
        <f t="shared" si="1536"/>
        <v>0</v>
      </c>
      <c r="LTH1365" s="84">
        <f t="shared" si="1536"/>
        <v>1000000</v>
      </c>
      <c r="LTN1365" s="84" t="s">
        <v>235</v>
      </c>
      <c r="LTO1365" s="84" t="s">
        <v>236</v>
      </c>
      <c r="LTP1365" s="84">
        <f t="shared" ref="LTP1365:LTX1365" si="1537">LTP1359</f>
        <v>1000000</v>
      </c>
      <c r="LTQ1365" s="84">
        <f t="shared" si="1537"/>
        <v>0</v>
      </c>
      <c r="LTR1365" s="84">
        <f t="shared" si="1537"/>
        <v>0</v>
      </c>
      <c r="LTS1365" s="84">
        <f t="shared" si="1537"/>
        <v>1000000</v>
      </c>
      <c r="LTT1365" s="84">
        <f t="shared" si="1537"/>
        <v>0</v>
      </c>
      <c r="LTU1365" s="84">
        <f t="shared" si="1537"/>
        <v>0</v>
      </c>
      <c r="LTV1365" s="84">
        <f t="shared" si="1537"/>
        <v>0</v>
      </c>
      <c r="LTW1365" s="84">
        <f t="shared" si="1537"/>
        <v>0</v>
      </c>
      <c r="LTX1365" s="84">
        <f t="shared" si="1537"/>
        <v>1000000</v>
      </c>
      <c r="LUD1365" s="84" t="s">
        <v>235</v>
      </c>
      <c r="LUE1365" s="84" t="s">
        <v>236</v>
      </c>
      <c r="LUF1365" s="84">
        <f t="shared" ref="LUF1365:LUN1365" si="1538">LUF1359</f>
        <v>1000000</v>
      </c>
      <c r="LUG1365" s="84">
        <f t="shared" si="1538"/>
        <v>0</v>
      </c>
      <c r="LUH1365" s="84">
        <f t="shared" si="1538"/>
        <v>0</v>
      </c>
      <c r="LUI1365" s="84">
        <f t="shared" si="1538"/>
        <v>1000000</v>
      </c>
      <c r="LUJ1365" s="84">
        <f t="shared" si="1538"/>
        <v>0</v>
      </c>
      <c r="LUK1365" s="84">
        <f t="shared" si="1538"/>
        <v>0</v>
      </c>
      <c r="LUL1365" s="84">
        <f t="shared" si="1538"/>
        <v>0</v>
      </c>
      <c r="LUM1365" s="84">
        <f t="shared" si="1538"/>
        <v>0</v>
      </c>
      <c r="LUN1365" s="84">
        <f t="shared" si="1538"/>
        <v>1000000</v>
      </c>
      <c r="LUT1365" s="84" t="s">
        <v>235</v>
      </c>
      <c r="LUU1365" s="84" t="s">
        <v>236</v>
      </c>
      <c r="LUV1365" s="84">
        <f t="shared" ref="LUV1365:LVD1365" si="1539">LUV1359</f>
        <v>1000000</v>
      </c>
      <c r="LUW1365" s="84">
        <f t="shared" si="1539"/>
        <v>0</v>
      </c>
      <c r="LUX1365" s="84">
        <f t="shared" si="1539"/>
        <v>0</v>
      </c>
      <c r="LUY1365" s="84">
        <f t="shared" si="1539"/>
        <v>1000000</v>
      </c>
      <c r="LUZ1365" s="84">
        <f t="shared" si="1539"/>
        <v>0</v>
      </c>
      <c r="LVA1365" s="84">
        <f t="shared" si="1539"/>
        <v>0</v>
      </c>
      <c r="LVB1365" s="84">
        <f t="shared" si="1539"/>
        <v>0</v>
      </c>
      <c r="LVC1365" s="84">
        <f t="shared" si="1539"/>
        <v>0</v>
      </c>
      <c r="LVD1365" s="84">
        <f t="shared" si="1539"/>
        <v>1000000</v>
      </c>
      <c r="LVJ1365" s="84" t="s">
        <v>235</v>
      </c>
      <c r="LVK1365" s="84" t="s">
        <v>236</v>
      </c>
      <c r="LVL1365" s="84">
        <f t="shared" ref="LVL1365:LVT1365" si="1540">LVL1359</f>
        <v>1000000</v>
      </c>
      <c r="LVM1365" s="84">
        <f t="shared" si="1540"/>
        <v>0</v>
      </c>
      <c r="LVN1365" s="84">
        <f t="shared" si="1540"/>
        <v>0</v>
      </c>
      <c r="LVO1365" s="84">
        <f t="shared" si="1540"/>
        <v>1000000</v>
      </c>
      <c r="LVP1365" s="84">
        <f t="shared" si="1540"/>
        <v>0</v>
      </c>
      <c r="LVQ1365" s="84">
        <f t="shared" si="1540"/>
        <v>0</v>
      </c>
      <c r="LVR1365" s="84">
        <f t="shared" si="1540"/>
        <v>0</v>
      </c>
      <c r="LVS1365" s="84">
        <f t="shared" si="1540"/>
        <v>0</v>
      </c>
      <c r="LVT1365" s="84">
        <f t="shared" si="1540"/>
        <v>1000000</v>
      </c>
      <c r="LVZ1365" s="84" t="s">
        <v>235</v>
      </c>
      <c r="LWA1365" s="84" t="s">
        <v>236</v>
      </c>
      <c r="LWB1365" s="84">
        <f t="shared" ref="LWB1365:LWJ1365" si="1541">LWB1359</f>
        <v>1000000</v>
      </c>
      <c r="LWC1365" s="84">
        <f t="shared" si="1541"/>
        <v>0</v>
      </c>
      <c r="LWD1365" s="84">
        <f t="shared" si="1541"/>
        <v>0</v>
      </c>
      <c r="LWE1365" s="84">
        <f t="shared" si="1541"/>
        <v>1000000</v>
      </c>
      <c r="LWF1365" s="84">
        <f t="shared" si="1541"/>
        <v>0</v>
      </c>
      <c r="LWG1365" s="84">
        <f t="shared" si="1541"/>
        <v>0</v>
      </c>
      <c r="LWH1365" s="84">
        <f t="shared" si="1541"/>
        <v>0</v>
      </c>
      <c r="LWI1365" s="84">
        <f t="shared" si="1541"/>
        <v>0</v>
      </c>
      <c r="LWJ1365" s="84">
        <f t="shared" si="1541"/>
        <v>1000000</v>
      </c>
      <c r="LWP1365" s="84" t="s">
        <v>235</v>
      </c>
      <c r="LWQ1365" s="84" t="s">
        <v>236</v>
      </c>
      <c r="LWR1365" s="84">
        <f t="shared" ref="LWR1365:LWZ1365" si="1542">LWR1359</f>
        <v>1000000</v>
      </c>
      <c r="LWS1365" s="84">
        <f t="shared" si="1542"/>
        <v>0</v>
      </c>
      <c r="LWT1365" s="84">
        <f t="shared" si="1542"/>
        <v>0</v>
      </c>
      <c r="LWU1365" s="84">
        <f t="shared" si="1542"/>
        <v>1000000</v>
      </c>
      <c r="LWV1365" s="84">
        <f t="shared" si="1542"/>
        <v>0</v>
      </c>
      <c r="LWW1365" s="84">
        <f t="shared" si="1542"/>
        <v>0</v>
      </c>
      <c r="LWX1365" s="84">
        <f t="shared" si="1542"/>
        <v>0</v>
      </c>
      <c r="LWY1365" s="84">
        <f t="shared" si="1542"/>
        <v>0</v>
      </c>
      <c r="LWZ1365" s="84">
        <f t="shared" si="1542"/>
        <v>1000000</v>
      </c>
      <c r="LXF1365" s="84" t="s">
        <v>235</v>
      </c>
      <c r="LXG1365" s="84" t="s">
        <v>236</v>
      </c>
      <c r="LXH1365" s="84">
        <f t="shared" ref="LXH1365:LXP1365" si="1543">LXH1359</f>
        <v>1000000</v>
      </c>
      <c r="LXI1365" s="84">
        <f t="shared" si="1543"/>
        <v>0</v>
      </c>
      <c r="LXJ1365" s="84">
        <f t="shared" si="1543"/>
        <v>0</v>
      </c>
      <c r="LXK1365" s="84">
        <f t="shared" si="1543"/>
        <v>1000000</v>
      </c>
      <c r="LXL1365" s="84">
        <f t="shared" si="1543"/>
        <v>0</v>
      </c>
      <c r="LXM1365" s="84">
        <f t="shared" si="1543"/>
        <v>0</v>
      </c>
      <c r="LXN1365" s="84">
        <f t="shared" si="1543"/>
        <v>0</v>
      </c>
      <c r="LXO1365" s="84">
        <f t="shared" si="1543"/>
        <v>0</v>
      </c>
      <c r="LXP1365" s="84">
        <f t="shared" si="1543"/>
        <v>1000000</v>
      </c>
      <c r="LXV1365" s="84" t="s">
        <v>235</v>
      </c>
      <c r="LXW1365" s="84" t="s">
        <v>236</v>
      </c>
      <c r="LXX1365" s="84">
        <f t="shared" ref="LXX1365:LYF1365" si="1544">LXX1359</f>
        <v>1000000</v>
      </c>
      <c r="LXY1365" s="84">
        <f t="shared" si="1544"/>
        <v>0</v>
      </c>
      <c r="LXZ1365" s="84">
        <f t="shared" si="1544"/>
        <v>0</v>
      </c>
      <c r="LYA1365" s="84">
        <f t="shared" si="1544"/>
        <v>1000000</v>
      </c>
      <c r="LYB1365" s="84">
        <f t="shared" si="1544"/>
        <v>0</v>
      </c>
      <c r="LYC1365" s="84">
        <f t="shared" si="1544"/>
        <v>0</v>
      </c>
      <c r="LYD1365" s="84">
        <f t="shared" si="1544"/>
        <v>0</v>
      </c>
      <c r="LYE1365" s="84">
        <f t="shared" si="1544"/>
        <v>0</v>
      </c>
      <c r="LYF1365" s="84">
        <f t="shared" si="1544"/>
        <v>1000000</v>
      </c>
      <c r="LYL1365" s="84" t="s">
        <v>235</v>
      </c>
      <c r="LYM1365" s="84" t="s">
        <v>236</v>
      </c>
      <c r="LYN1365" s="84">
        <f t="shared" ref="LYN1365:LYV1365" si="1545">LYN1359</f>
        <v>1000000</v>
      </c>
      <c r="LYO1365" s="84">
        <f t="shared" si="1545"/>
        <v>0</v>
      </c>
      <c r="LYP1365" s="84">
        <f t="shared" si="1545"/>
        <v>0</v>
      </c>
      <c r="LYQ1365" s="84">
        <f t="shared" si="1545"/>
        <v>1000000</v>
      </c>
      <c r="LYR1365" s="84">
        <f t="shared" si="1545"/>
        <v>0</v>
      </c>
      <c r="LYS1365" s="84">
        <f t="shared" si="1545"/>
        <v>0</v>
      </c>
      <c r="LYT1365" s="84">
        <f t="shared" si="1545"/>
        <v>0</v>
      </c>
      <c r="LYU1365" s="84">
        <f t="shared" si="1545"/>
        <v>0</v>
      </c>
      <c r="LYV1365" s="84">
        <f t="shared" si="1545"/>
        <v>1000000</v>
      </c>
      <c r="LZB1365" s="84" t="s">
        <v>235</v>
      </c>
      <c r="LZC1365" s="84" t="s">
        <v>236</v>
      </c>
      <c r="LZD1365" s="84">
        <f t="shared" ref="LZD1365:LZL1365" si="1546">LZD1359</f>
        <v>1000000</v>
      </c>
      <c r="LZE1365" s="84">
        <f t="shared" si="1546"/>
        <v>0</v>
      </c>
      <c r="LZF1365" s="84">
        <f t="shared" si="1546"/>
        <v>0</v>
      </c>
      <c r="LZG1365" s="84">
        <f t="shared" si="1546"/>
        <v>1000000</v>
      </c>
      <c r="LZH1365" s="84">
        <f t="shared" si="1546"/>
        <v>0</v>
      </c>
      <c r="LZI1365" s="84">
        <f t="shared" si="1546"/>
        <v>0</v>
      </c>
      <c r="LZJ1365" s="84">
        <f t="shared" si="1546"/>
        <v>0</v>
      </c>
      <c r="LZK1365" s="84">
        <f t="shared" si="1546"/>
        <v>0</v>
      </c>
      <c r="LZL1365" s="84">
        <f t="shared" si="1546"/>
        <v>1000000</v>
      </c>
      <c r="LZR1365" s="84" t="s">
        <v>235</v>
      </c>
      <c r="LZS1365" s="84" t="s">
        <v>236</v>
      </c>
      <c r="LZT1365" s="84">
        <f t="shared" ref="LZT1365:MAB1365" si="1547">LZT1359</f>
        <v>1000000</v>
      </c>
      <c r="LZU1365" s="84">
        <f t="shared" si="1547"/>
        <v>0</v>
      </c>
      <c r="LZV1365" s="84">
        <f t="shared" si="1547"/>
        <v>0</v>
      </c>
      <c r="LZW1365" s="84">
        <f t="shared" si="1547"/>
        <v>1000000</v>
      </c>
      <c r="LZX1365" s="84">
        <f t="shared" si="1547"/>
        <v>0</v>
      </c>
      <c r="LZY1365" s="84">
        <f t="shared" si="1547"/>
        <v>0</v>
      </c>
      <c r="LZZ1365" s="84">
        <f t="shared" si="1547"/>
        <v>0</v>
      </c>
      <c r="MAA1365" s="84">
        <f t="shared" si="1547"/>
        <v>0</v>
      </c>
      <c r="MAB1365" s="84">
        <f t="shared" si="1547"/>
        <v>1000000</v>
      </c>
      <c r="MAH1365" s="84" t="s">
        <v>235</v>
      </c>
      <c r="MAI1365" s="84" t="s">
        <v>236</v>
      </c>
      <c r="MAJ1365" s="84">
        <f t="shared" ref="MAJ1365:MAR1365" si="1548">MAJ1359</f>
        <v>1000000</v>
      </c>
      <c r="MAK1365" s="84">
        <f t="shared" si="1548"/>
        <v>0</v>
      </c>
      <c r="MAL1365" s="84">
        <f t="shared" si="1548"/>
        <v>0</v>
      </c>
      <c r="MAM1365" s="84">
        <f t="shared" si="1548"/>
        <v>1000000</v>
      </c>
      <c r="MAN1365" s="84">
        <f t="shared" si="1548"/>
        <v>0</v>
      </c>
      <c r="MAO1365" s="84">
        <f t="shared" si="1548"/>
        <v>0</v>
      </c>
      <c r="MAP1365" s="84">
        <f t="shared" si="1548"/>
        <v>0</v>
      </c>
      <c r="MAQ1365" s="84">
        <f t="shared" si="1548"/>
        <v>0</v>
      </c>
      <c r="MAR1365" s="84">
        <f t="shared" si="1548"/>
        <v>1000000</v>
      </c>
      <c r="MAX1365" s="84" t="s">
        <v>235</v>
      </c>
      <c r="MAY1365" s="84" t="s">
        <v>236</v>
      </c>
      <c r="MAZ1365" s="84">
        <f t="shared" ref="MAZ1365:MBH1365" si="1549">MAZ1359</f>
        <v>1000000</v>
      </c>
      <c r="MBA1365" s="84">
        <f t="shared" si="1549"/>
        <v>0</v>
      </c>
      <c r="MBB1365" s="84">
        <f t="shared" si="1549"/>
        <v>0</v>
      </c>
      <c r="MBC1365" s="84">
        <f t="shared" si="1549"/>
        <v>1000000</v>
      </c>
      <c r="MBD1365" s="84">
        <f t="shared" si="1549"/>
        <v>0</v>
      </c>
      <c r="MBE1365" s="84">
        <f t="shared" si="1549"/>
        <v>0</v>
      </c>
      <c r="MBF1365" s="84">
        <f t="shared" si="1549"/>
        <v>0</v>
      </c>
      <c r="MBG1365" s="84">
        <f t="shared" si="1549"/>
        <v>0</v>
      </c>
      <c r="MBH1365" s="84">
        <f t="shared" si="1549"/>
        <v>1000000</v>
      </c>
      <c r="MBN1365" s="84" t="s">
        <v>235</v>
      </c>
      <c r="MBO1365" s="84" t="s">
        <v>236</v>
      </c>
      <c r="MBP1365" s="84">
        <f t="shared" ref="MBP1365:MBX1365" si="1550">MBP1359</f>
        <v>1000000</v>
      </c>
      <c r="MBQ1365" s="84">
        <f t="shared" si="1550"/>
        <v>0</v>
      </c>
      <c r="MBR1365" s="84">
        <f t="shared" si="1550"/>
        <v>0</v>
      </c>
      <c r="MBS1365" s="84">
        <f t="shared" si="1550"/>
        <v>1000000</v>
      </c>
      <c r="MBT1365" s="84">
        <f t="shared" si="1550"/>
        <v>0</v>
      </c>
      <c r="MBU1365" s="84">
        <f t="shared" si="1550"/>
        <v>0</v>
      </c>
      <c r="MBV1365" s="84">
        <f t="shared" si="1550"/>
        <v>0</v>
      </c>
      <c r="MBW1365" s="84">
        <f t="shared" si="1550"/>
        <v>0</v>
      </c>
      <c r="MBX1365" s="84">
        <f t="shared" si="1550"/>
        <v>1000000</v>
      </c>
      <c r="MCD1365" s="84" t="s">
        <v>235</v>
      </c>
      <c r="MCE1365" s="84" t="s">
        <v>236</v>
      </c>
      <c r="MCF1365" s="84">
        <f t="shared" ref="MCF1365:MCN1365" si="1551">MCF1359</f>
        <v>1000000</v>
      </c>
      <c r="MCG1365" s="84">
        <f t="shared" si="1551"/>
        <v>0</v>
      </c>
      <c r="MCH1365" s="84">
        <f t="shared" si="1551"/>
        <v>0</v>
      </c>
      <c r="MCI1365" s="84">
        <f t="shared" si="1551"/>
        <v>1000000</v>
      </c>
      <c r="MCJ1365" s="84">
        <f t="shared" si="1551"/>
        <v>0</v>
      </c>
      <c r="MCK1365" s="84">
        <f t="shared" si="1551"/>
        <v>0</v>
      </c>
      <c r="MCL1365" s="84">
        <f t="shared" si="1551"/>
        <v>0</v>
      </c>
      <c r="MCM1365" s="84">
        <f t="shared" si="1551"/>
        <v>0</v>
      </c>
      <c r="MCN1365" s="84">
        <f t="shared" si="1551"/>
        <v>1000000</v>
      </c>
      <c r="MCT1365" s="84" t="s">
        <v>235</v>
      </c>
      <c r="MCU1365" s="84" t="s">
        <v>236</v>
      </c>
      <c r="MCV1365" s="84">
        <f t="shared" ref="MCV1365:MDD1365" si="1552">MCV1359</f>
        <v>1000000</v>
      </c>
      <c r="MCW1365" s="84">
        <f t="shared" si="1552"/>
        <v>0</v>
      </c>
      <c r="MCX1365" s="84">
        <f t="shared" si="1552"/>
        <v>0</v>
      </c>
      <c r="MCY1365" s="84">
        <f t="shared" si="1552"/>
        <v>1000000</v>
      </c>
      <c r="MCZ1365" s="84">
        <f t="shared" si="1552"/>
        <v>0</v>
      </c>
      <c r="MDA1365" s="84">
        <f t="shared" si="1552"/>
        <v>0</v>
      </c>
      <c r="MDB1365" s="84">
        <f t="shared" si="1552"/>
        <v>0</v>
      </c>
      <c r="MDC1365" s="84">
        <f t="shared" si="1552"/>
        <v>0</v>
      </c>
      <c r="MDD1365" s="84">
        <f t="shared" si="1552"/>
        <v>1000000</v>
      </c>
      <c r="MDJ1365" s="84" t="s">
        <v>235</v>
      </c>
      <c r="MDK1365" s="84" t="s">
        <v>236</v>
      </c>
      <c r="MDL1365" s="84">
        <f t="shared" ref="MDL1365:MDT1365" si="1553">MDL1359</f>
        <v>1000000</v>
      </c>
      <c r="MDM1365" s="84">
        <f t="shared" si="1553"/>
        <v>0</v>
      </c>
      <c r="MDN1365" s="84">
        <f t="shared" si="1553"/>
        <v>0</v>
      </c>
      <c r="MDO1365" s="84">
        <f t="shared" si="1553"/>
        <v>1000000</v>
      </c>
      <c r="MDP1365" s="84">
        <f t="shared" si="1553"/>
        <v>0</v>
      </c>
      <c r="MDQ1365" s="84">
        <f t="shared" si="1553"/>
        <v>0</v>
      </c>
      <c r="MDR1365" s="84">
        <f t="shared" si="1553"/>
        <v>0</v>
      </c>
      <c r="MDS1365" s="84">
        <f t="shared" si="1553"/>
        <v>0</v>
      </c>
      <c r="MDT1365" s="84">
        <f t="shared" si="1553"/>
        <v>1000000</v>
      </c>
      <c r="MDZ1365" s="84" t="s">
        <v>235</v>
      </c>
      <c r="MEA1365" s="84" t="s">
        <v>236</v>
      </c>
      <c r="MEB1365" s="84">
        <f t="shared" ref="MEB1365:MEJ1365" si="1554">MEB1359</f>
        <v>1000000</v>
      </c>
      <c r="MEC1365" s="84">
        <f t="shared" si="1554"/>
        <v>0</v>
      </c>
      <c r="MED1365" s="84">
        <f t="shared" si="1554"/>
        <v>0</v>
      </c>
      <c r="MEE1365" s="84">
        <f t="shared" si="1554"/>
        <v>1000000</v>
      </c>
      <c r="MEF1365" s="84">
        <f t="shared" si="1554"/>
        <v>0</v>
      </c>
      <c r="MEG1365" s="84">
        <f t="shared" si="1554"/>
        <v>0</v>
      </c>
      <c r="MEH1365" s="84">
        <f t="shared" si="1554"/>
        <v>0</v>
      </c>
      <c r="MEI1365" s="84">
        <f t="shared" si="1554"/>
        <v>0</v>
      </c>
      <c r="MEJ1365" s="84">
        <f t="shared" si="1554"/>
        <v>1000000</v>
      </c>
      <c r="MEP1365" s="84" t="s">
        <v>235</v>
      </c>
      <c r="MEQ1365" s="84" t="s">
        <v>236</v>
      </c>
      <c r="MER1365" s="84">
        <f t="shared" ref="MER1365:MEZ1365" si="1555">MER1359</f>
        <v>1000000</v>
      </c>
      <c r="MES1365" s="84">
        <f t="shared" si="1555"/>
        <v>0</v>
      </c>
      <c r="MET1365" s="84">
        <f t="shared" si="1555"/>
        <v>0</v>
      </c>
      <c r="MEU1365" s="84">
        <f t="shared" si="1555"/>
        <v>1000000</v>
      </c>
      <c r="MEV1365" s="84">
        <f t="shared" si="1555"/>
        <v>0</v>
      </c>
      <c r="MEW1365" s="84">
        <f t="shared" si="1555"/>
        <v>0</v>
      </c>
      <c r="MEX1365" s="84">
        <f t="shared" si="1555"/>
        <v>0</v>
      </c>
      <c r="MEY1365" s="84">
        <f t="shared" si="1555"/>
        <v>0</v>
      </c>
      <c r="MEZ1365" s="84">
        <f t="shared" si="1555"/>
        <v>1000000</v>
      </c>
      <c r="MFF1365" s="84" t="s">
        <v>235</v>
      </c>
      <c r="MFG1365" s="84" t="s">
        <v>236</v>
      </c>
      <c r="MFH1365" s="84">
        <f t="shared" ref="MFH1365:MFP1365" si="1556">MFH1359</f>
        <v>1000000</v>
      </c>
      <c r="MFI1365" s="84">
        <f t="shared" si="1556"/>
        <v>0</v>
      </c>
      <c r="MFJ1365" s="84">
        <f t="shared" si="1556"/>
        <v>0</v>
      </c>
      <c r="MFK1365" s="84">
        <f t="shared" si="1556"/>
        <v>1000000</v>
      </c>
      <c r="MFL1365" s="84">
        <f t="shared" si="1556"/>
        <v>0</v>
      </c>
      <c r="MFM1365" s="84">
        <f t="shared" si="1556"/>
        <v>0</v>
      </c>
      <c r="MFN1365" s="84">
        <f t="shared" si="1556"/>
        <v>0</v>
      </c>
      <c r="MFO1365" s="84">
        <f t="shared" si="1556"/>
        <v>0</v>
      </c>
      <c r="MFP1365" s="84">
        <f t="shared" si="1556"/>
        <v>1000000</v>
      </c>
      <c r="MFV1365" s="84" t="s">
        <v>235</v>
      </c>
      <c r="MFW1365" s="84" t="s">
        <v>236</v>
      </c>
      <c r="MFX1365" s="84">
        <f t="shared" ref="MFX1365:MGF1365" si="1557">MFX1359</f>
        <v>1000000</v>
      </c>
      <c r="MFY1365" s="84">
        <f t="shared" si="1557"/>
        <v>0</v>
      </c>
      <c r="MFZ1365" s="84">
        <f t="shared" si="1557"/>
        <v>0</v>
      </c>
      <c r="MGA1365" s="84">
        <f t="shared" si="1557"/>
        <v>1000000</v>
      </c>
      <c r="MGB1365" s="84">
        <f t="shared" si="1557"/>
        <v>0</v>
      </c>
      <c r="MGC1365" s="84">
        <f t="shared" si="1557"/>
        <v>0</v>
      </c>
      <c r="MGD1365" s="84">
        <f t="shared" si="1557"/>
        <v>0</v>
      </c>
      <c r="MGE1365" s="84">
        <f t="shared" si="1557"/>
        <v>0</v>
      </c>
      <c r="MGF1365" s="84">
        <f t="shared" si="1557"/>
        <v>1000000</v>
      </c>
      <c r="MGL1365" s="84" t="s">
        <v>235</v>
      </c>
      <c r="MGM1365" s="84" t="s">
        <v>236</v>
      </c>
      <c r="MGN1365" s="84">
        <f t="shared" ref="MGN1365:MGV1365" si="1558">MGN1359</f>
        <v>1000000</v>
      </c>
      <c r="MGO1365" s="84">
        <f t="shared" si="1558"/>
        <v>0</v>
      </c>
      <c r="MGP1365" s="84">
        <f t="shared" si="1558"/>
        <v>0</v>
      </c>
      <c r="MGQ1365" s="84">
        <f t="shared" si="1558"/>
        <v>1000000</v>
      </c>
      <c r="MGR1365" s="84">
        <f t="shared" si="1558"/>
        <v>0</v>
      </c>
      <c r="MGS1365" s="84">
        <f t="shared" si="1558"/>
        <v>0</v>
      </c>
      <c r="MGT1365" s="84">
        <f t="shared" si="1558"/>
        <v>0</v>
      </c>
      <c r="MGU1365" s="84">
        <f t="shared" si="1558"/>
        <v>0</v>
      </c>
      <c r="MGV1365" s="84">
        <f t="shared" si="1558"/>
        <v>1000000</v>
      </c>
      <c r="MHB1365" s="84" t="s">
        <v>235</v>
      </c>
      <c r="MHC1365" s="84" t="s">
        <v>236</v>
      </c>
      <c r="MHD1365" s="84">
        <f t="shared" ref="MHD1365:MHL1365" si="1559">MHD1359</f>
        <v>1000000</v>
      </c>
      <c r="MHE1365" s="84">
        <f t="shared" si="1559"/>
        <v>0</v>
      </c>
      <c r="MHF1365" s="84">
        <f t="shared" si="1559"/>
        <v>0</v>
      </c>
      <c r="MHG1365" s="84">
        <f t="shared" si="1559"/>
        <v>1000000</v>
      </c>
      <c r="MHH1365" s="84">
        <f t="shared" si="1559"/>
        <v>0</v>
      </c>
      <c r="MHI1365" s="84">
        <f t="shared" si="1559"/>
        <v>0</v>
      </c>
      <c r="MHJ1365" s="84">
        <f t="shared" si="1559"/>
        <v>0</v>
      </c>
      <c r="MHK1365" s="84">
        <f t="shared" si="1559"/>
        <v>0</v>
      </c>
      <c r="MHL1365" s="84">
        <f t="shared" si="1559"/>
        <v>1000000</v>
      </c>
      <c r="MHR1365" s="84" t="s">
        <v>235</v>
      </c>
      <c r="MHS1365" s="84" t="s">
        <v>236</v>
      </c>
      <c r="MHT1365" s="84">
        <f t="shared" ref="MHT1365:MIB1365" si="1560">MHT1359</f>
        <v>1000000</v>
      </c>
      <c r="MHU1365" s="84">
        <f t="shared" si="1560"/>
        <v>0</v>
      </c>
      <c r="MHV1365" s="84">
        <f t="shared" si="1560"/>
        <v>0</v>
      </c>
      <c r="MHW1365" s="84">
        <f t="shared" si="1560"/>
        <v>1000000</v>
      </c>
      <c r="MHX1365" s="84">
        <f t="shared" si="1560"/>
        <v>0</v>
      </c>
      <c r="MHY1365" s="84">
        <f t="shared" si="1560"/>
        <v>0</v>
      </c>
      <c r="MHZ1365" s="84">
        <f t="shared" si="1560"/>
        <v>0</v>
      </c>
      <c r="MIA1365" s="84">
        <f t="shared" si="1560"/>
        <v>0</v>
      </c>
      <c r="MIB1365" s="84">
        <f t="shared" si="1560"/>
        <v>1000000</v>
      </c>
      <c r="MIH1365" s="84" t="s">
        <v>235</v>
      </c>
      <c r="MII1365" s="84" t="s">
        <v>236</v>
      </c>
      <c r="MIJ1365" s="84">
        <f t="shared" ref="MIJ1365:MIR1365" si="1561">MIJ1359</f>
        <v>1000000</v>
      </c>
      <c r="MIK1365" s="84">
        <f t="shared" si="1561"/>
        <v>0</v>
      </c>
      <c r="MIL1365" s="84">
        <f t="shared" si="1561"/>
        <v>0</v>
      </c>
      <c r="MIM1365" s="84">
        <f t="shared" si="1561"/>
        <v>1000000</v>
      </c>
      <c r="MIN1365" s="84">
        <f t="shared" si="1561"/>
        <v>0</v>
      </c>
      <c r="MIO1365" s="84">
        <f t="shared" si="1561"/>
        <v>0</v>
      </c>
      <c r="MIP1365" s="84">
        <f t="shared" si="1561"/>
        <v>0</v>
      </c>
      <c r="MIQ1365" s="84">
        <f t="shared" si="1561"/>
        <v>0</v>
      </c>
      <c r="MIR1365" s="84">
        <f t="shared" si="1561"/>
        <v>1000000</v>
      </c>
      <c r="MIX1365" s="84" t="s">
        <v>235</v>
      </c>
      <c r="MIY1365" s="84" t="s">
        <v>236</v>
      </c>
      <c r="MIZ1365" s="84">
        <f t="shared" ref="MIZ1365:MJH1365" si="1562">MIZ1359</f>
        <v>1000000</v>
      </c>
      <c r="MJA1365" s="84">
        <f t="shared" si="1562"/>
        <v>0</v>
      </c>
      <c r="MJB1365" s="84">
        <f t="shared" si="1562"/>
        <v>0</v>
      </c>
      <c r="MJC1365" s="84">
        <f t="shared" si="1562"/>
        <v>1000000</v>
      </c>
      <c r="MJD1365" s="84">
        <f t="shared" si="1562"/>
        <v>0</v>
      </c>
      <c r="MJE1365" s="84">
        <f t="shared" si="1562"/>
        <v>0</v>
      </c>
      <c r="MJF1365" s="84">
        <f t="shared" si="1562"/>
        <v>0</v>
      </c>
      <c r="MJG1365" s="84">
        <f t="shared" si="1562"/>
        <v>0</v>
      </c>
      <c r="MJH1365" s="84">
        <f t="shared" si="1562"/>
        <v>1000000</v>
      </c>
      <c r="MJN1365" s="84" t="s">
        <v>235</v>
      </c>
      <c r="MJO1365" s="84" t="s">
        <v>236</v>
      </c>
      <c r="MJP1365" s="84">
        <f t="shared" ref="MJP1365:MJX1365" si="1563">MJP1359</f>
        <v>1000000</v>
      </c>
      <c r="MJQ1365" s="84">
        <f t="shared" si="1563"/>
        <v>0</v>
      </c>
      <c r="MJR1365" s="84">
        <f t="shared" si="1563"/>
        <v>0</v>
      </c>
      <c r="MJS1365" s="84">
        <f t="shared" si="1563"/>
        <v>1000000</v>
      </c>
      <c r="MJT1365" s="84">
        <f t="shared" si="1563"/>
        <v>0</v>
      </c>
      <c r="MJU1365" s="84">
        <f t="shared" si="1563"/>
        <v>0</v>
      </c>
      <c r="MJV1365" s="84">
        <f t="shared" si="1563"/>
        <v>0</v>
      </c>
      <c r="MJW1365" s="84">
        <f t="shared" si="1563"/>
        <v>0</v>
      </c>
      <c r="MJX1365" s="84">
        <f t="shared" si="1563"/>
        <v>1000000</v>
      </c>
      <c r="MKD1365" s="84" t="s">
        <v>235</v>
      </c>
      <c r="MKE1365" s="84" t="s">
        <v>236</v>
      </c>
      <c r="MKF1365" s="84">
        <f t="shared" ref="MKF1365:MKN1365" si="1564">MKF1359</f>
        <v>1000000</v>
      </c>
      <c r="MKG1365" s="84">
        <f t="shared" si="1564"/>
        <v>0</v>
      </c>
      <c r="MKH1365" s="84">
        <f t="shared" si="1564"/>
        <v>0</v>
      </c>
      <c r="MKI1365" s="84">
        <f t="shared" si="1564"/>
        <v>1000000</v>
      </c>
      <c r="MKJ1365" s="84">
        <f t="shared" si="1564"/>
        <v>0</v>
      </c>
      <c r="MKK1365" s="84">
        <f t="shared" si="1564"/>
        <v>0</v>
      </c>
      <c r="MKL1365" s="84">
        <f t="shared" si="1564"/>
        <v>0</v>
      </c>
      <c r="MKM1365" s="84">
        <f t="shared" si="1564"/>
        <v>0</v>
      </c>
      <c r="MKN1365" s="84">
        <f t="shared" si="1564"/>
        <v>1000000</v>
      </c>
      <c r="MKT1365" s="84" t="s">
        <v>235</v>
      </c>
      <c r="MKU1365" s="84" t="s">
        <v>236</v>
      </c>
      <c r="MKV1365" s="84">
        <f t="shared" ref="MKV1365:MLD1365" si="1565">MKV1359</f>
        <v>1000000</v>
      </c>
      <c r="MKW1365" s="84">
        <f t="shared" si="1565"/>
        <v>0</v>
      </c>
      <c r="MKX1365" s="84">
        <f t="shared" si="1565"/>
        <v>0</v>
      </c>
      <c r="MKY1365" s="84">
        <f t="shared" si="1565"/>
        <v>1000000</v>
      </c>
      <c r="MKZ1365" s="84">
        <f t="shared" si="1565"/>
        <v>0</v>
      </c>
      <c r="MLA1365" s="84">
        <f t="shared" si="1565"/>
        <v>0</v>
      </c>
      <c r="MLB1365" s="84">
        <f t="shared" si="1565"/>
        <v>0</v>
      </c>
      <c r="MLC1365" s="84">
        <f t="shared" si="1565"/>
        <v>0</v>
      </c>
      <c r="MLD1365" s="84">
        <f t="shared" si="1565"/>
        <v>1000000</v>
      </c>
      <c r="MLJ1365" s="84" t="s">
        <v>235</v>
      </c>
      <c r="MLK1365" s="84" t="s">
        <v>236</v>
      </c>
      <c r="MLL1365" s="84">
        <f t="shared" ref="MLL1365:MLT1365" si="1566">MLL1359</f>
        <v>1000000</v>
      </c>
      <c r="MLM1365" s="84">
        <f t="shared" si="1566"/>
        <v>0</v>
      </c>
      <c r="MLN1365" s="84">
        <f t="shared" si="1566"/>
        <v>0</v>
      </c>
      <c r="MLO1365" s="84">
        <f t="shared" si="1566"/>
        <v>1000000</v>
      </c>
      <c r="MLP1365" s="84">
        <f t="shared" si="1566"/>
        <v>0</v>
      </c>
      <c r="MLQ1365" s="84">
        <f t="shared" si="1566"/>
        <v>0</v>
      </c>
      <c r="MLR1365" s="84">
        <f t="shared" si="1566"/>
        <v>0</v>
      </c>
      <c r="MLS1365" s="84">
        <f t="shared" si="1566"/>
        <v>0</v>
      </c>
      <c r="MLT1365" s="84">
        <f t="shared" si="1566"/>
        <v>1000000</v>
      </c>
      <c r="MLZ1365" s="84" t="s">
        <v>235</v>
      </c>
      <c r="MMA1365" s="84" t="s">
        <v>236</v>
      </c>
      <c r="MMB1365" s="84">
        <f t="shared" ref="MMB1365:MMJ1365" si="1567">MMB1359</f>
        <v>1000000</v>
      </c>
      <c r="MMC1365" s="84">
        <f t="shared" si="1567"/>
        <v>0</v>
      </c>
      <c r="MMD1365" s="84">
        <f t="shared" si="1567"/>
        <v>0</v>
      </c>
      <c r="MME1365" s="84">
        <f t="shared" si="1567"/>
        <v>1000000</v>
      </c>
      <c r="MMF1365" s="84">
        <f t="shared" si="1567"/>
        <v>0</v>
      </c>
      <c r="MMG1365" s="84">
        <f t="shared" si="1567"/>
        <v>0</v>
      </c>
      <c r="MMH1365" s="84">
        <f t="shared" si="1567"/>
        <v>0</v>
      </c>
      <c r="MMI1365" s="84">
        <f t="shared" si="1567"/>
        <v>0</v>
      </c>
      <c r="MMJ1365" s="84">
        <f t="shared" si="1567"/>
        <v>1000000</v>
      </c>
      <c r="MMP1365" s="84" t="s">
        <v>235</v>
      </c>
      <c r="MMQ1365" s="84" t="s">
        <v>236</v>
      </c>
      <c r="MMR1365" s="84">
        <f t="shared" ref="MMR1365:MMZ1365" si="1568">MMR1359</f>
        <v>1000000</v>
      </c>
      <c r="MMS1365" s="84">
        <f t="shared" si="1568"/>
        <v>0</v>
      </c>
      <c r="MMT1365" s="84">
        <f t="shared" si="1568"/>
        <v>0</v>
      </c>
      <c r="MMU1365" s="84">
        <f t="shared" si="1568"/>
        <v>1000000</v>
      </c>
      <c r="MMV1365" s="84">
        <f t="shared" si="1568"/>
        <v>0</v>
      </c>
      <c r="MMW1365" s="84">
        <f t="shared" si="1568"/>
        <v>0</v>
      </c>
      <c r="MMX1365" s="84">
        <f t="shared" si="1568"/>
        <v>0</v>
      </c>
      <c r="MMY1365" s="84">
        <f t="shared" si="1568"/>
        <v>0</v>
      </c>
      <c r="MMZ1365" s="84">
        <f t="shared" si="1568"/>
        <v>1000000</v>
      </c>
      <c r="MNF1365" s="84" t="s">
        <v>235</v>
      </c>
      <c r="MNG1365" s="84" t="s">
        <v>236</v>
      </c>
      <c r="MNH1365" s="84">
        <f t="shared" ref="MNH1365:MNP1365" si="1569">MNH1359</f>
        <v>1000000</v>
      </c>
      <c r="MNI1365" s="84">
        <f t="shared" si="1569"/>
        <v>0</v>
      </c>
      <c r="MNJ1365" s="84">
        <f t="shared" si="1569"/>
        <v>0</v>
      </c>
      <c r="MNK1365" s="84">
        <f t="shared" si="1569"/>
        <v>1000000</v>
      </c>
      <c r="MNL1365" s="84">
        <f t="shared" si="1569"/>
        <v>0</v>
      </c>
      <c r="MNM1365" s="84">
        <f t="shared" si="1569"/>
        <v>0</v>
      </c>
      <c r="MNN1365" s="84">
        <f t="shared" si="1569"/>
        <v>0</v>
      </c>
      <c r="MNO1365" s="84">
        <f t="shared" si="1569"/>
        <v>0</v>
      </c>
      <c r="MNP1365" s="84">
        <f t="shared" si="1569"/>
        <v>1000000</v>
      </c>
      <c r="MNV1365" s="84" t="s">
        <v>235</v>
      </c>
      <c r="MNW1365" s="84" t="s">
        <v>236</v>
      </c>
      <c r="MNX1365" s="84">
        <f t="shared" ref="MNX1365:MOF1365" si="1570">MNX1359</f>
        <v>1000000</v>
      </c>
      <c r="MNY1365" s="84">
        <f t="shared" si="1570"/>
        <v>0</v>
      </c>
      <c r="MNZ1365" s="84">
        <f t="shared" si="1570"/>
        <v>0</v>
      </c>
      <c r="MOA1365" s="84">
        <f t="shared" si="1570"/>
        <v>1000000</v>
      </c>
      <c r="MOB1365" s="84">
        <f t="shared" si="1570"/>
        <v>0</v>
      </c>
      <c r="MOC1365" s="84">
        <f t="shared" si="1570"/>
        <v>0</v>
      </c>
      <c r="MOD1365" s="84">
        <f t="shared" si="1570"/>
        <v>0</v>
      </c>
      <c r="MOE1365" s="84">
        <f t="shared" si="1570"/>
        <v>0</v>
      </c>
      <c r="MOF1365" s="84">
        <f t="shared" si="1570"/>
        <v>1000000</v>
      </c>
      <c r="MOL1365" s="84" t="s">
        <v>235</v>
      </c>
      <c r="MOM1365" s="84" t="s">
        <v>236</v>
      </c>
      <c r="MON1365" s="84">
        <f t="shared" ref="MON1365:MOV1365" si="1571">MON1359</f>
        <v>1000000</v>
      </c>
      <c r="MOO1365" s="84">
        <f t="shared" si="1571"/>
        <v>0</v>
      </c>
      <c r="MOP1365" s="84">
        <f t="shared" si="1571"/>
        <v>0</v>
      </c>
      <c r="MOQ1365" s="84">
        <f t="shared" si="1571"/>
        <v>1000000</v>
      </c>
      <c r="MOR1365" s="84">
        <f t="shared" si="1571"/>
        <v>0</v>
      </c>
      <c r="MOS1365" s="84">
        <f t="shared" si="1571"/>
        <v>0</v>
      </c>
      <c r="MOT1365" s="84">
        <f t="shared" si="1571"/>
        <v>0</v>
      </c>
      <c r="MOU1365" s="84">
        <f t="shared" si="1571"/>
        <v>0</v>
      </c>
      <c r="MOV1365" s="84">
        <f t="shared" si="1571"/>
        <v>1000000</v>
      </c>
      <c r="MPB1365" s="84" t="s">
        <v>235</v>
      </c>
      <c r="MPC1365" s="84" t="s">
        <v>236</v>
      </c>
      <c r="MPD1365" s="84">
        <f>MPD1359</f>
        <v>1000000</v>
      </c>
      <c r="MPE1365" s="84">
        <f>MPE1359</f>
        <v>0</v>
      </c>
      <c r="MPF1365" s="84">
        <f>MPF1359</f>
        <v>0</v>
      </c>
      <c r="MPG1365" s="84">
        <f>MPG1359</f>
        <v>1000000</v>
      </c>
      <c r="MPH1365" s="84">
        <f>MPH1359</f>
        <v>0</v>
      </c>
      <c r="MPI1365" s="84">
        <f>MPI1359</f>
        <v>0</v>
      </c>
      <c r="MPJ1365" s="84">
        <f>MPJ1359</f>
        <v>0</v>
      </c>
      <c r="MPK1365" s="84">
        <f>MPK1359</f>
        <v>0</v>
      </c>
      <c r="MPL1365" s="84">
        <f>MPL1359</f>
        <v>1000000</v>
      </c>
      <c r="MPR1365" s="84" t="s">
        <v>235</v>
      </c>
      <c r="MPS1365" s="84" t="s">
        <v>236</v>
      </c>
      <c r="MPT1365" s="84">
        <f t="shared" ref="MPT1365:MQB1365" si="1572">MPT1359</f>
        <v>1000000</v>
      </c>
      <c r="MPU1365" s="84">
        <f t="shared" si="1572"/>
        <v>0</v>
      </c>
      <c r="MPV1365" s="84">
        <f t="shared" si="1572"/>
        <v>0</v>
      </c>
      <c r="MPW1365" s="84">
        <f t="shared" si="1572"/>
        <v>1000000</v>
      </c>
      <c r="MPX1365" s="84">
        <f t="shared" si="1572"/>
        <v>0</v>
      </c>
      <c r="MPY1365" s="84">
        <f t="shared" si="1572"/>
        <v>0</v>
      </c>
      <c r="MPZ1365" s="84">
        <f t="shared" si="1572"/>
        <v>0</v>
      </c>
      <c r="MQA1365" s="84">
        <f t="shared" si="1572"/>
        <v>0</v>
      </c>
      <c r="MQB1365" s="84">
        <f t="shared" si="1572"/>
        <v>1000000</v>
      </c>
      <c r="MQH1365" s="84" t="s">
        <v>235</v>
      </c>
      <c r="MQI1365" s="84" t="s">
        <v>236</v>
      </c>
      <c r="MQJ1365" s="84">
        <f t="shared" ref="MQJ1365:MQR1365" si="1573">MQJ1359</f>
        <v>1000000</v>
      </c>
      <c r="MQK1365" s="84">
        <f t="shared" si="1573"/>
        <v>0</v>
      </c>
      <c r="MQL1365" s="84">
        <f t="shared" si="1573"/>
        <v>0</v>
      </c>
      <c r="MQM1365" s="84">
        <f t="shared" si="1573"/>
        <v>1000000</v>
      </c>
      <c r="MQN1365" s="84">
        <f t="shared" si="1573"/>
        <v>0</v>
      </c>
      <c r="MQO1365" s="84">
        <f t="shared" si="1573"/>
        <v>0</v>
      </c>
      <c r="MQP1365" s="84">
        <f t="shared" si="1573"/>
        <v>0</v>
      </c>
      <c r="MQQ1365" s="84">
        <f t="shared" si="1573"/>
        <v>0</v>
      </c>
      <c r="MQR1365" s="84">
        <f t="shared" si="1573"/>
        <v>1000000</v>
      </c>
      <c r="MQX1365" s="84" t="s">
        <v>235</v>
      </c>
      <c r="MQY1365" s="84" t="s">
        <v>236</v>
      </c>
      <c r="MQZ1365" s="84">
        <f t="shared" ref="MQZ1365:MRH1365" si="1574">MQZ1359</f>
        <v>1000000</v>
      </c>
      <c r="MRA1365" s="84">
        <f t="shared" si="1574"/>
        <v>0</v>
      </c>
      <c r="MRB1365" s="84">
        <f t="shared" si="1574"/>
        <v>0</v>
      </c>
      <c r="MRC1365" s="84">
        <f t="shared" si="1574"/>
        <v>1000000</v>
      </c>
      <c r="MRD1365" s="84">
        <f t="shared" si="1574"/>
        <v>0</v>
      </c>
      <c r="MRE1365" s="84">
        <f t="shared" si="1574"/>
        <v>0</v>
      </c>
      <c r="MRF1365" s="84">
        <f t="shared" si="1574"/>
        <v>0</v>
      </c>
      <c r="MRG1365" s="84">
        <f t="shared" si="1574"/>
        <v>0</v>
      </c>
      <c r="MRH1365" s="84">
        <f t="shared" si="1574"/>
        <v>1000000</v>
      </c>
      <c r="MRN1365" s="84" t="s">
        <v>235</v>
      </c>
      <c r="MRO1365" s="84" t="s">
        <v>236</v>
      </c>
      <c r="MRP1365" s="84">
        <f t="shared" ref="MRP1365:MRX1365" si="1575">MRP1359</f>
        <v>1000000</v>
      </c>
      <c r="MRQ1365" s="84">
        <f t="shared" si="1575"/>
        <v>0</v>
      </c>
      <c r="MRR1365" s="84">
        <f t="shared" si="1575"/>
        <v>0</v>
      </c>
      <c r="MRS1365" s="84">
        <f t="shared" si="1575"/>
        <v>1000000</v>
      </c>
      <c r="MRT1365" s="84">
        <f t="shared" si="1575"/>
        <v>0</v>
      </c>
      <c r="MRU1365" s="84">
        <f t="shared" si="1575"/>
        <v>0</v>
      </c>
      <c r="MRV1365" s="84">
        <f t="shared" si="1575"/>
        <v>0</v>
      </c>
      <c r="MRW1365" s="84">
        <f t="shared" si="1575"/>
        <v>0</v>
      </c>
      <c r="MRX1365" s="84">
        <f t="shared" si="1575"/>
        <v>1000000</v>
      </c>
      <c r="MSD1365" s="84" t="s">
        <v>235</v>
      </c>
      <c r="MSE1365" s="84" t="s">
        <v>236</v>
      </c>
      <c r="MSF1365" s="84">
        <f t="shared" ref="MSF1365:MSN1365" si="1576">MSF1359</f>
        <v>1000000</v>
      </c>
      <c r="MSG1365" s="84">
        <f t="shared" si="1576"/>
        <v>0</v>
      </c>
      <c r="MSH1365" s="84">
        <f t="shared" si="1576"/>
        <v>0</v>
      </c>
      <c r="MSI1365" s="84">
        <f t="shared" si="1576"/>
        <v>1000000</v>
      </c>
      <c r="MSJ1365" s="84">
        <f t="shared" si="1576"/>
        <v>0</v>
      </c>
      <c r="MSK1365" s="84">
        <f t="shared" si="1576"/>
        <v>0</v>
      </c>
      <c r="MSL1365" s="84">
        <f t="shared" si="1576"/>
        <v>0</v>
      </c>
      <c r="MSM1365" s="84">
        <f t="shared" si="1576"/>
        <v>0</v>
      </c>
      <c r="MSN1365" s="84">
        <f t="shared" si="1576"/>
        <v>1000000</v>
      </c>
      <c r="MST1365" s="84" t="s">
        <v>235</v>
      </c>
      <c r="MSU1365" s="84" t="s">
        <v>236</v>
      </c>
      <c r="MSV1365" s="84">
        <f t="shared" ref="MSV1365:MTD1365" si="1577">MSV1359</f>
        <v>1000000</v>
      </c>
      <c r="MSW1365" s="84">
        <f t="shared" si="1577"/>
        <v>0</v>
      </c>
      <c r="MSX1365" s="84">
        <f t="shared" si="1577"/>
        <v>0</v>
      </c>
      <c r="MSY1365" s="84">
        <f t="shared" si="1577"/>
        <v>1000000</v>
      </c>
      <c r="MSZ1365" s="84">
        <f t="shared" si="1577"/>
        <v>0</v>
      </c>
      <c r="MTA1365" s="84">
        <f t="shared" si="1577"/>
        <v>0</v>
      </c>
      <c r="MTB1365" s="84">
        <f t="shared" si="1577"/>
        <v>0</v>
      </c>
      <c r="MTC1365" s="84">
        <f t="shared" si="1577"/>
        <v>0</v>
      </c>
      <c r="MTD1365" s="84">
        <f t="shared" si="1577"/>
        <v>1000000</v>
      </c>
      <c r="MTJ1365" s="84" t="s">
        <v>235</v>
      </c>
      <c r="MTK1365" s="84" t="s">
        <v>236</v>
      </c>
      <c r="MTL1365" s="84">
        <f t="shared" ref="MTL1365:MTT1365" si="1578">MTL1359</f>
        <v>1000000</v>
      </c>
      <c r="MTM1365" s="84">
        <f t="shared" si="1578"/>
        <v>0</v>
      </c>
      <c r="MTN1365" s="84">
        <f t="shared" si="1578"/>
        <v>0</v>
      </c>
      <c r="MTO1365" s="84">
        <f t="shared" si="1578"/>
        <v>1000000</v>
      </c>
      <c r="MTP1365" s="84">
        <f t="shared" si="1578"/>
        <v>0</v>
      </c>
      <c r="MTQ1365" s="84">
        <f t="shared" si="1578"/>
        <v>0</v>
      </c>
      <c r="MTR1365" s="84">
        <f t="shared" si="1578"/>
        <v>0</v>
      </c>
      <c r="MTS1365" s="84">
        <f t="shared" si="1578"/>
        <v>0</v>
      </c>
      <c r="MTT1365" s="84">
        <f t="shared" si="1578"/>
        <v>1000000</v>
      </c>
      <c r="MTZ1365" s="84" t="s">
        <v>235</v>
      </c>
      <c r="MUA1365" s="84" t="s">
        <v>236</v>
      </c>
      <c r="MUB1365" s="84">
        <f t="shared" ref="MUB1365:MUJ1365" si="1579">MUB1359</f>
        <v>1000000</v>
      </c>
      <c r="MUC1365" s="84">
        <f t="shared" si="1579"/>
        <v>0</v>
      </c>
      <c r="MUD1365" s="84">
        <f t="shared" si="1579"/>
        <v>0</v>
      </c>
      <c r="MUE1365" s="84">
        <f t="shared" si="1579"/>
        <v>1000000</v>
      </c>
      <c r="MUF1365" s="84">
        <f t="shared" si="1579"/>
        <v>0</v>
      </c>
      <c r="MUG1365" s="84">
        <f t="shared" si="1579"/>
        <v>0</v>
      </c>
      <c r="MUH1365" s="84">
        <f t="shared" si="1579"/>
        <v>0</v>
      </c>
      <c r="MUI1365" s="84">
        <f t="shared" si="1579"/>
        <v>0</v>
      </c>
      <c r="MUJ1365" s="84">
        <f t="shared" si="1579"/>
        <v>1000000</v>
      </c>
      <c r="MUP1365" s="84" t="s">
        <v>235</v>
      </c>
      <c r="MUQ1365" s="84" t="s">
        <v>236</v>
      </c>
      <c r="MUR1365" s="84">
        <f t="shared" ref="MUR1365:MUZ1365" si="1580">MUR1359</f>
        <v>1000000</v>
      </c>
      <c r="MUS1365" s="84">
        <f t="shared" si="1580"/>
        <v>0</v>
      </c>
      <c r="MUT1365" s="84">
        <f t="shared" si="1580"/>
        <v>0</v>
      </c>
      <c r="MUU1365" s="84">
        <f t="shared" si="1580"/>
        <v>1000000</v>
      </c>
      <c r="MUV1365" s="84">
        <f t="shared" si="1580"/>
        <v>0</v>
      </c>
      <c r="MUW1365" s="84">
        <f t="shared" si="1580"/>
        <v>0</v>
      </c>
      <c r="MUX1365" s="84">
        <f t="shared" si="1580"/>
        <v>0</v>
      </c>
      <c r="MUY1365" s="84">
        <f t="shared" si="1580"/>
        <v>0</v>
      </c>
      <c r="MUZ1365" s="84">
        <f t="shared" si="1580"/>
        <v>1000000</v>
      </c>
      <c r="MVF1365" s="84" t="s">
        <v>235</v>
      </c>
      <c r="MVG1365" s="84" t="s">
        <v>236</v>
      </c>
      <c r="MVH1365" s="84">
        <f t="shared" ref="MVH1365:MVP1365" si="1581">MVH1359</f>
        <v>1000000</v>
      </c>
      <c r="MVI1365" s="84">
        <f t="shared" si="1581"/>
        <v>0</v>
      </c>
      <c r="MVJ1365" s="84">
        <f t="shared" si="1581"/>
        <v>0</v>
      </c>
      <c r="MVK1365" s="84">
        <f t="shared" si="1581"/>
        <v>1000000</v>
      </c>
      <c r="MVL1365" s="84">
        <f t="shared" si="1581"/>
        <v>0</v>
      </c>
      <c r="MVM1365" s="84">
        <f t="shared" si="1581"/>
        <v>0</v>
      </c>
      <c r="MVN1365" s="84">
        <f t="shared" si="1581"/>
        <v>0</v>
      </c>
      <c r="MVO1365" s="84">
        <f t="shared" si="1581"/>
        <v>0</v>
      </c>
      <c r="MVP1365" s="84">
        <f t="shared" si="1581"/>
        <v>1000000</v>
      </c>
      <c r="MVV1365" s="84" t="s">
        <v>235</v>
      </c>
      <c r="MVW1365" s="84" t="s">
        <v>236</v>
      </c>
      <c r="MVX1365" s="84">
        <f t="shared" ref="MVX1365:MWF1365" si="1582">MVX1359</f>
        <v>1000000</v>
      </c>
      <c r="MVY1365" s="84">
        <f t="shared" si="1582"/>
        <v>0</v>
      </c>
      <c r="MVZ1365" s="84">
        <f t="shared" si="1582"/>
        <v>0</v>
      </c>
      <c r="MWA1365" s="84">
        <f t="shared" si="1582"/>
        <v>1000000</v>
      </c>
      <c r="MWB1365" s="84">
        <f t="shared" si="1582"/>
        <v>0</v>
      </c>
      <c r="MWC1365" s="84">
        <f t="shared" si="1582"/>
        <v>0</v>
      </c>
      <c r="MWD1365" s="84">
        <f t="shared" si="1582"/>
        <v>0</v>
      </c>
      <c r="MWE1365" s="84">
        <f t="shared" si="1582"/>
        <v>0</v>
      </c>
      <c r="MWF1365" s="84">
        <f t="shared" si="1582"/>
        <v>1000000</v>
      </c>
      <c r="MWL1365" s="84" t="s">
        <v>235</v>
      </c>
      <c r="MWM1365" s="84" t="s">
        <v>236</v>
      </c>
      <c r="MWN1365" s="84">
        <f t="shared" ref="MWN1365:MWV1365" si="1583">MWN1359</f>
        <v>1000000</v>
      </c>
      <c r="MWO1365" s="84">
        <f t="shared" si="1583"/>
        <v>0</v>
      </c>
      <c r="MWP1365" s="84">
        <f t="shared" si="1583"/>
        <v>0</v>
      </c>
      <c r="MWQ1365" s="84">
        <f t="shared" si="1583"/>
        <v>1000000</v>
      </c>
      <c r="MWR1365" s="84">
        <f t="shared" si="1583"/>
        <v>0</v>
      </c>
      <c r="MWS1365" s="84">
        <f t="shared" si="1583"/>
        <v>0</v>
      </c>
      <c r="MWT1365" s="84">
        <f t="shared" si="1583"/>
        <v>0</v>
      </c>
      <c r="MWU1365" s="84">
        <f t="shared" si="1583"/>
        <v>0</v>
      </c>
      <c r="MWV1365" s="84">
        <f t="shared" si="1583"/>
        <v>1000000</v>
      </c>
      <c r="MXB1365" s="84" t="s">
        <v>235</v>
      </c>
      <c r="MXC1365" s="84" t="s">
        <v>236</v>
      </c>
      <c r="MXD1365" s="84">
        <f t="shared" ref="MXD1365:MXL1365" si="1584">MXD1359</f>
        <v>1000000</v>
      </c>
      <c r="MXE1365" s="84">
        <f t="shared" si="1584"/>
        <v>0</v>
      </c>
      <c r="MXF1365" s="84">
        <f t="shared" si="1584"/>
        <v>0</v>
      </c>
      <c r="MXG1365" s="84">
        <f t="shared" si="1584"/>
        <v>1000000</v>
      </c>
      <c r="MXH1365" s="84">
        <f t="shared" si="1584"/>
        <v>0</v>
      </c>
      <c r="MXI1365" s="84">
        <f t="shared" si="1584"/>
        <v>0</v>
      </c>
      <c r="MXJ1365" s="84">
        <f t="shared" si="1584"/>
        <v>0</v>
      </c>
      <c r="MXK1365" s="84">
        <f t="shared" si="1584"/>
        <v>0</v>
      </c>
      <c r="MXL1365" s="84">
        <f t="shared" si="1584"/>
        <v>1000000</v>
      </c>
      <c r="MXR1365" s="84" t="s">
        <v>235</v>
      </c>
      <c r="MXS1365" s="84" t="s">
        <v>236</v>
      </c>
      <c r="MXT1365" s="84">
        <f t="shared" ref="MXT1365:MYB1365" si="1585">MXT1359</f>
        <v>1000000</v>
      </c>
      <c r="MXU1365" s="84">
        <f t="shared" si="1585"/>
        <v>0</v>
      </c>
      <c r="MXV1365" s="84">
        <f t="shared" si="1585"/>
        <v>0</v>
      </c>
      <c r="MXW1365" s="84">
        <f t="shared" si="1585"/>
        <v>1000000</v>
      </c>
      <c r="MXX1365" s="84">
        <f t="shared" si="1585"/>
        <v>0</v>
      </c>
      <c r="MXY1365" s="84">
        <f t="shared" si="1585"/>
        <v>0</v>
      </c>
      <c r="MXZ1365" s="84">
        <f t="shared" si="1585"/>
        <v>0</v>
      </c>
      <c r="MYA1365" s="84">
        <f t="shared" si="1585"/>
        <v>0</v>
      </c>
      <c r="MYB1365" s="84">
        <f t="shared" si="1585"/>
        <v>1000000</v>
      </c>
      <c r="MYH1365" s="84" t="s">
        <v>235</v>
      </c>
      <c r="MYI1365" s="84" t="s">
        <v>236</v>
      </c>
      <c r="MYJ1365" s="84">
        <f t="shared" ref="MYJ1365:MYR1365" si="1586">MYJ1359</f>
        <v>1000000</v>
      </c>
      <c r="MYK1365" s="84">
        <f t="shared" si="1586"/>
        <v>0</v>
      </c>
      <c r="MYL1365" s="84">
        <f t="shared" si="1586"/>
        <v>0</v>
      </c>
      <c r="MYM1365" s="84">
        <f t="shared" si="1586"/>
        <v>1000000</v>
      </c>
      <c r="MYN1365" s="84">
        <f t="shared" si="1586"/>
        <v>0</v>
      </c>
      <c r="MYO1365" s="84">
        <f t="shared" si="1586"/>
        <v>0</v>
      </c>
      <c r="MYP1365" s="84">
        <f t="shared" si="1586"/>
        <v>0</v>
      </c>
      <c r="MYQ1365" s="84">
        <f t="shared" si="1586"/>
        <v>0</v>
      </c>
      <c r="MYR1365" s="84">
        <f t="shared" si="1586"/>
        <v>1000000</v>
      </c>
      <c r="MYX1365" s="84" t="s">
        <v>235</v>
      </c>
      <c r="MYY1365" s="84" t="s">
        <v>236</v>
      </c>
      <c r="MYZ1365" s="84">
        <f t="shared" ref="MYZ1365:MZH1365" si="1587">MYZ1359</f>
        <v>1000000</v>
      </c>
      <c r="MZA1365" s="84">
        <f t="shared" si="1587"/>
        <v>0</v>
      </c>
      <c r="MZB1365" s="84">
        <f t="shared" si="1587"/>
        <v>0</v>
      </c>
      <c r="MZC1365" s="84">
        <f t="shared" si="1587"/>
        <v>1000000</v>
      </c>
      <c r="MZD1365" s="84">
        <f t="shared" si="1587"/>
        <v>0</v>
      </c>
      <c r="MZE1365" s="84">
        <f t="shared" si="1587"/>
        <v>0</v>
      </c>
      <c r="MZF1365" s="84">
        <f t="shared" si="1587"/>
        <v>0</v>
      </c>
      <c r="MZG1365" s="84">
        <f t="shared" si="1587"/>
        <v>0</v>
      </c>
      <c r="MZH1365" s="84">
        <f t="shared" si="1587"/>
        <v>1000000</v>
      </c>
      <c r="MZN1365" s="84" t="s">
        <v>235</v>
      </c>
      <c r="MZO1365" s="84" t="s">
        <v>236</v>
      </c>
      <c r="MZP1365" s="84">
        <f t="shared" ref="MZP1365:MZX1365" si="1588">MZP1359</f>
        <v>1000000</v>
      </c>
      <c r="MZQ1365" s="84">
        <f t="shared" si="1588"/>
        <v>0</v>
      </c>
      <c r="MZR1365" s="84">
        <f t="shared" si="1588"/>
        <v>0</v>
      </c>
      <c r="MZS1365" s="84">
        <f t="shared" si="1588"/>
        <v>1000000</v>
      </c>
      <c r="MZT1365" s="84">
        <f t="shared" si="1588"/>
        <v>0</v>
      </c>
      <c r="MZU1365" s="84">
        <f t="shared" si="1588"/>
        <v>0</v>
      </c>
      <c r="MZV1365" s="84">
        <f t="shared" si="1588"/>
        <v>0</v>
      </c>
      <c r="MZW1365" s="84">
        <f t="shared" si="1588"/>
        <v>0</v>
      </c>
      <c r="MZX1365" s="84">
        <f t="shared" si="1588"/>
        <v>1000000</v>
      </c>
      <c r="NAD1365" s="84" t="s">
        <v>235</v>
      </c>
      <c r="NAE1365" s="84" t="s">
        <v>236</v>
      </c>
      <c r="NAF1365" s="84">
        <f t="shared" ref="NAF1365:NAN1365" si="1589">NAF1359</f>
        <v>1000000</v>
      </c>
      <c r="NAG1365" s="84">
        <f t="shared" si="1589"/>
        <v>0</v>
      </c>
      <c r="NAH1365" s="84">
        <f t="shared" si="1589"/>
        <v>0</v>
      </c>
      <c r="NAI1365" s="84">
        <f t="shared" si="1589"/>
        <v>1000000</v>
      </c>
      <c r="NAJ1365" s="84">
        <f t="shared" si="1589"/>
        <v>0</v>
      </c>
      <c r="NAK1365" s="84">
        <f t="shared" si="1589"/>
        <v>0</v>
      </c>
      <c r="NAL1365" s="84">
        <f t="shared" si="1589"/>
        <v>0</v>
      </c>
      <c r="NAM1365" s="84">
        <f t="shared" si="1589"/>
        <v>0</v>
      </c>
      <c r="NAN1365" s="84">
        <f t="shared" si="1589"/>
        <v>1000000</v>
      </c>
      <c r="NAT1365" s="84" t="s">
        <v>235</v>
      </c>
      <c r="NAU1365" s="84" t="s">
        <v>236</v>
      </c>
      <c r="NAV1365" s="84">
        <f t="shared" ref="NAV1365:NBD1365" si="1590">NAV1359</f>
        <v>1000000</v>
      </c>
      <c r="NAW1365" s="84">
        <f t="shared" si="1590"/>
        <v>0</v>
      </c>
      <c r="NAX1365" s="84">
        <f t="shared" si="1590"/>
        <v>0</v>
      </c>
      <c r="NAY1365" s="84">
        <f t="shared" si="1590"/>
        <v>1000000</v>
      </c>
      <c r="NAZ1365" s="84">
        <f t="shared" si="1590"/>
        <v>0</v>
      </c>
      <c r="NBA1365" s="84">
        <f t="shared" si="1590"/>
        <v>0</v>
      </c>
      <c r="NBB1365" s="84">
        <f t="shared" si="1590"/>
        <v>0</v>
      </c>
      <c r="NBC1365" s="84">
        <f t="shared" si="1590"/>
        <v>0</v>
      </c>
      <c r="NBD1365" s="84">
        <f t="shared" si="1590"/>
        <v>1000000</v>
      </c>
      <c r="NBJ1365" s="84" t="s">
        <v>235</v>
      </c>
      <c r="NBK1365" s="84" t="s">
        <v>236</v>
      </c>
      <c r="NBL1365" s="84">
        <f t="shared" ref="NBL1365:NBT1365" si="1591">NBL1359</f>
        <v>1000000</v>
      </c>
      <c r="NBM1365" s="84">
        <f t="shared" si="1591"/>
        <v>0</v>
      </c>
      <c r="NBN1365" s="84">
        <f t="shared" si="1591"/>
        <v>0</v>
      </c>
      <c r="NBO1365" s="84">
        <f t="shared" si="1591"/>
        <v>1000000</v>
      </c>
      <c r="NBP1365" s="84">
        <f t="shared" si="1591"/>
        <v>0</v>
      </c>
      <c r="NBQ1365" s="84">
        <f t="shared" si="1591"/>
        <v>0</v>
      </c>
      <c r="NBR1365" s="84">
        <f t="shared" si="1591"/>
        <v>0</v>
      </c>
      <c r="NBS1365" s="84">
        <f t="shared" si="1591"/>
        <v>0</v>
      </c>
      <c r="NBT1365" s="84">
        <f t="shared" si="1591"/>
        <v>1000000</v>
      </c>
      <c r="NBZ1365" s="84" t="s">
        <v>235</v>
      </c>
      <c r="NCA1365" s="84" t="s">
        <v>236</v>
      </c>
      <c r="NCB1365" s="84">
        <f t="shared" ref="NCB1365:NCJ1365" si="1592">NCB1359</f>
        <v>1000000</v>
      </c>
      <c r="NCC1365" s="84">
        <f t="shared" si="1592"/>
        <v>0</v>
      </c>
      <c r="NCD1365" s="84">
        <f t="shared" si="1592"/>
        <v>0</v>
      </c>
      <c r="NCE1365" s="84">
        <f t="shared" si="1592"/>
        <v>1000000</v>
      </c>
      <c r="NCF1365" s="84">
        <f t="shared" si="1592"/>
        <v>0</v>
      </c>
      <c r="NCG1365" s="84">
        <f t="shared" si="1592"/>
        <v>0</v>
      </c>
      <c r="NCH1365" s="84">
        <f t="shared" si="1592"/>
        <v>0</v>
      </c>
      <c r="NCI1365" s="84">
        <f t="shared" si="1592"/>
        <v>0</v>
      </c>
      <c r="NCJ1365" s="84">
        <f t="shared" si="1592"/>
        <v>1000000</v>
      </c>
      <c r="NCP1365" s="84" t="s">
        <v>235</v>
      </c>
      <c r="NCQ1365" s="84" t="s">
        <v>236</v>
      </c>
      <c r="NCR1365" s="84">
        <f t="shared" ref="NCR1365:NCZ1365" si="1593">NCR1359</f>
        <v>1000000</v>
      </c>
      <c r="NCS1365" s="84">
        <f t="shared" si="1593"/>
        <v>0</v>
      </c>
      <c r="NCT1365" s="84">
        <f t="shared" si="1593"/>
        <v>0</v>
      </c>
      <c r="NCU1365" s="84">
        <f t="shared" si="1593"/>
        <v>1000000</v>
      </c>
      <c r="NCV1365" s="84">
        <f t="shared" si="1593"/>
        <v>0</v>
      </c>
      <c r="NCW1365" s="84">
        <f t="shared" si="1593"/>
        <v>0</v>
      </c>
      <c r="NCX1365" s="84">
        <f t="shared" si="1593"/>
        <v>0</v>
      </c>
      <c r="NCY1365" s="84">
        <f t="shared" si="1593"/>
        <v>0</v>
      </c>
      <c r="NCZ1365" s="84">
        <f t="shared" si="1593"/>
        <v>1000000</v>
      </c>
      <c r="NDF1365" s="84" t="s">
        <v>235</v>
      </c>
      <c r="NDG1365" s="84" t="s">
        <v>236</v>
      </c>
      <c r="NDH1365" s="84">
        <f t="shared" ref="NDH1365:NDP1365" si="1594">NDH1359</f>
        <v>1000000</v>
      </c>
      <c r="NDI1365" s="84">
        <f t="shared" si="1594"/>
        <v>0</v>
      </c>
      <c r="NDJ1365" s="84">
        <f t="shared" si="1594"/>
        <v>0</v>
      </c>
      <c r="NDK1365" s="84">
        <f t="shared" si="1594"/>
        <v>1000000</v>
      </c>
      <c r="NDL1365" s="84">
        <f t="shared" si="1594"/>
        <v>0</v>
      </c>
      <c r="NDM1365" s="84">
        <f t="shared" si="1594"/>
        <v>0</v>
      </c>
      <c r="NDN1365" s="84">
        <f t="shared" si="1594"/>
        <v>0</v>
      </c>
      <c r="NDO1365" s="84">
        <f t="shared" si="1594"/>
        <v>0</v>
      </c>
      <c r="NDP1365" s="84">
        <f t="shared" si="1594"/>
        <v>1000000</v>
      </c>
      <c r="NDV1365" s="84" t="s">
        <v>235</v>
      </c>
      <c r="NDW1365" s="84" t="s">
        <v>236</v>
      </c>
      <c r="NDX1365" s="84">
        <f t="shared" ref="NDX1365:NEF1365" si="1595">NDX1359</f>
        <v>1000000</v>
      </c>
      <c r="NDY1365" s="84">
        <f t="shared" si="1595"/>
        <v>0</v>
      </c>
      <c r="NDZ1365" s="84">
        <f t="shared" si="1595"/>
        <v>0</v>
      </c>
      <c r="NEA1365" s="84">
        <f t="shared" si="1595"/>
        <v>1000000</v>
      </c>
      <c r="NEB1365" s="84">
        <f t="shared" si="1595"/>
        <v>0</v>
      </c>
      <c r="NEC1365" s="84">
        <f t="shared" si="1595"/>
        <v>0</v>
      </c>
      <c r="NED1365" s="84">
        <f t="shared" si="1595"/>
        <v>0</v>
      </c>
      <c r="NEE1365" s="84">
        <f t="shared" si="1595"/>
        <v>0</v>
      </c>
      <c r="NEF1365" s="84">
        <f t="shared" si="1595"/>
        <v>1000000</v>
      </c>
      <c r="NEL1365" s="84" t="s">
        <v>235</v>
      </c>
      <c r="NEM1365" s="84" t="s">
        <v>236</v>
      </c>
      <c r="NEN1365" s="84">
        <f t="shared" ref="NEN1365:NEV1365" si="1596">NEN1359</f>
        <v>1000000</v>
      </c>
      <c r="NEO1365" s="84">
        <f t="shared" si="1596"/>
        <v>0</v>
      </c>
      <c r="NEP1365" s="84">
        <f t="shared" si="1596"/>
        <v>0</v>
      </c>
      <c r="NEQ1365" s="84">
        <f t="shared" si="1596"/>
        <v>1000000</v>
      </c>
      <c r="NER1365" s="84">
        <f t="shared" si="1596"/>
        <v>0</v>
      </c>
      <c r="NES1365" s="84">
        <f t="shared" si="1596"/>
        <v>0</v>
      </c>
      <c r="NET1365" s="84">
        <f t="shared" si="1596"/>
        <v>0</v>
      </c>
      <c r="NEU1365" s="84">
        <f t="shared" si="1596"/>
        <v>0</v>
      </c>
      <c r="NEV1365" s="84">
        <f t="shared" si="1596"/>
        <v>1000000</v>
      </c>
      <c r="NFB1365" s="84" t="s">
        <v>235</v>
      </c>
      <c r="NFC1365" s="84" t="s">
        <v>236</v>
      </c>
      <c r="NFD1365" s="84">
        <f t="shared" ref="NFD1365:NFL1365" si="1597">NFD1359</f>
        <v>1000000</v>
      </c>
      <c r="NFE1365" s="84">
        <f t="shared" si="1597"/>
        <v>0</v>
      </c>
      <c r="NFF1365" s="84">
        <f t="shared" si="1597"/>
        <v>0</v>
      </c>
      <c r="NFG1365" s="84">
        <f t="shared" si="1597"/>
        <v>1000000</v>
      </c>
      <c r="NFH1365" s="84">
        <f t="shared" si="1597"/>
        <v>0</v>
      </c>
      <c r="NFI1365" s="84">
        <f t="shared" si="1597"/>
        <v>0</v>
      </c>
      <c r="NFJ1365" s="84">
        <f t="shared" si="1597"/>
        <v>0</v>
      </c>
      <c r="NFK1365" s="84">
        <f t="shared" si="1597"/>
        <v>0</v>
      </c>
      <c r="NFL1365" s="84">
        <f t="shared" si="1597"/>
        <v>1000000</v>
      </c>
      <c r="NFR1365" s="84" t="s">
        <v>235</v>
      </c>
      <c r="NFS1365" s="84" t="s">
        <v>236</v>
      </c>
      <c r="NFT1365" s="84">
        <f t="shared" ref="NFT1365:NGB1365" si="1598">NFT1359</f>
        <v>1000000</v>
      </c>
      <c r="NFU1365" s="84">
        <f t="shared" si="1598"/>
        <v>0</v>
      </c>
      <c r="NFV1365" s="84">
        <f t="shared" si="1598"/>
        <v>0</v>
      </c>
      <c r="NFW1365" s="84">
        <f t="shared" si="1598"/>
        <v>1000000</v>
      </c>
      <c r="NFX1365" s="84">
        <f t="shared" si="1598"/>
        <v>0</v>
      </c>
      <c r="NFY1365" s="84">
        <f t="shared" si="1598"/>
        <v>0</v>
      </c>
      <c r="NFZ1365" s="84">
        <f t="shared" si="1598"/>
        <v>0</v>
      </c>
      <c r="NGA1365" s="84">
        <f t="shared" si="1598"/>
        <v>0</v>
      </c>
      <c r="NGB1365" s="84">
        <f t="shared" si="1598"/>
        <v>1000000</v>
      </c>
      <c r="NGH1365" s="84" t="s">
        <v>235</v>
      </c>
      <c r="NGI1365" s="84" t="s">
        <v>236</v>
      </c>
      <c r="NGJ1365" s="84">
        <f t="shared" ref="NGJ1365:NGR1365" si="1599">NGJ1359</f>
        <v>1000000</v>
      </c>
      <c r="NGK1365" s="84">
        <f t="shared" si="1599"/>
        <v>0</v>
      </c>
      <c r="NGL1365" s="84">
        <f t="shared" si="1599"/>
        <v>0</v>
      </c>
      <c r="NGM1365" s="84">
        <f t="shared" si="1599"/>
        <v>1000000</v>
      </c>
      <c r="NGN1365" s="84">
        <f t="shared" si="1599"/>
        <v>0</v>
      </c>
      <c r="NGO1365" s="84">
        <f t="shared" si="1599"/>
        <v>0</v>
      </c>
      <c r="NGP1365" s="84">
        <f t="shared" si="1599"/>
        <v>0</v>
      </c>
      <c r="NGQ1365" s="84">
        <f t="shared" si="1599"/>
        <v>0</v>
      </c>
      <c r="NGR1365" s="84">
        <f t="shared" si="1599"/>
        <v>1000000</v>
      </c>
      <c r="NGX1365" s="84" t="s">
        <v>235</v>
      </c>
      <c r="NGY1365" s="84" t="s">
        <v>236</v>
      </c>
      <c r="NGZ1365" s="84">
        <f t="shared" ref="NGZ1365:NHH1365" si="1600">NGZ1359</f>
        <v>1000000</v>
      </c>
      <c r="NHA1365" s="84">
        <f t="shared" si="1600"/>
        <v>0</v>
      </c>
      <c r="NHB1365" s="84">
        <f t="shared" si="1600"/>
        <v>0</v>
      </c>
      <c r="NHC1365" s="84">
        <f t="shared" si="1600"/>
        <v>1000000</v>
      </c>
      <c r="NHD1365" s="84">
        <f t="shared" si="1600"/>
        <v>0</v>
      </c>
      <c r="NHE1365" s="84">
        <f t="shared" si="1600"/>
        <v>0</v>
      </c>
      <c r="NHF1365" s="84">
        <f t="shared" si="1600"/>
        <v>0</v>
      </c>
      <c r="NHG1365" s="84">
        <f t="shared" si="1600"/>
        <v>0</v>
      </c>
      <c r="NHH1365" s="84">
        <f t="shared" si="1600"/>
        <v>1000000</v>
      </c>
      <c r="NHN1365" s="84" t="s">
        <v>235</v>
      </c>
      <c r="NHO1365" s="84" t="s">
        <v>236</v>
      </c>
      <c r="NHP1365" s="84">
        <f t="shared" ref="NHP1365:NHX1365" si="1601">NHP1359</f>
        <v>1000000</v>
      </c>
      <c r="NHQ1365" s="84">
        <f t="shared" si="1601"/>
        <v>0</v>
      </c>
      <c r="NHR1365" s="84">
        <f t="shared" si="1601"/>
        <v>0</v>
      </c>
      <c r="NHS1365" s="84">
        <f t="shared" si="1601"/>
        <v>1000000</v>
      </c>
      <c r="NHT1365" s="84">
        <f t="shared" si="1601"/>
        <v>0</v>
      </c>
      <c r="NHU1365" s="84">
        <f t="shared" si="1601"/>
        <v>0</v>
      </c>
      <c r="NHV1365" s="84">
        <f t="shared" si="1601"/>
        <v>0</v>
      </c>
      <c r="NHW1365" s="84">
        <f t="shared" si="1601"/>
        <v>0</v>
      </c>
      <c r="NHX1365" s="84">
        <f t="shared" si="1601"/>
        <v>1000000</v>
      </c>
      <c r="NID1365" s="84" t="s">
        <v>235</v>
      </c>
      <c r="NIE1365" s="84" t="s">
        <v>236</v>
      </c>
      <c r="NIF1365" s="84">
        <f t="shared" ref="NIF1365:NIN1365" si="1602">NIF1359</f>
        <v>1000000</v>
      </c>
      <c r="NIG1365" s="84">
        <f t="shared" si="1602"/>
        <v>0</v>
      </c>
      <c r="NIH1365" s="84">
        <f t="shared" si="1602"/>
        <v>0</v>
      </c>
      <c r="NII1365" s="84">
        <f t="shared" si="1602"/>
        <v>1000000</v>
      </c>
      <c r="NIJ1365" s="84">
        <f t="shared" si="1602"/>
        <v>0</v>
      </c>
      <c r="NIK1365" s="84">
        <f t="shared" si="1602"/>
        <v>0</v>
      </c>
      <c r="NIL1365" s="84">
        <f t="shared" si="1602"/>
        <v>0</v>
      </c>
      <c r="NIM1365" s="84">
        <f t="shared" si="1602"/>
        <v>0</v>
      </c>
      <c r="NIN1365" s="84">
        <f t="shared" si="1602"/>
        <v>1000000</v>
      </c>
      <c r="NIT1365" s="84" t="s">
        <v>235</v>
      </c>
      <c r="NIU1365" s="84" t="s">
        <v>236</v>
      </c>
      <c r="NIV1365" s="84">
        <f t="shared" ref="NIV1365:NJD1365" si="1603">NIV1359</f>
        <v>1000000</v>
      </c>
      <c r="NIW1365" s="84">
        <f t="shared" si="1603"/>
        <v>0</v>
      </c>
      <c r="NIX1365" s="84">
        <f t="shared" si="1603"/>
        <v>0</v>
      </c>
      <c r="NIY1365" s="84">
        <f t="shared" si="1603"/>
        <v>1000000</v>
      </c>
      <c r="NIZ1365" s="84">
        <f t="shared" si="1603"/>
        <v>0</v>
      </c>
      <c r="NJA1365" s="84">
        <f t="shared" si="1603"/>
        <v>0</v>
      </c>
      <c r="NJB1365" s="84">
        <f t="shared" si="1603"/>
        <v>0</v>
      </c>
      <c r="NJC1365" s="84">
        <f t="shared" si="1603"/>
        <v>0</v>
      </c>
      <c r="NJD1365" s="84">
        <f t="shared" si="1603"/>
        <v>1000000</v>
      </c>
      <c r="NJJ1365" s="84" t="s">
        <v>235</v>
      </c>
      <c r="NJK1365" s="84" t="s">
        <v>236</v>
      </c>
      <c r="NJL1365" s="84">
        <f t="shared" ref="NJL1365:NJT1365" si="1604">NJL1359</f>
        <v>1000000</v>
      </c>
      <c r="NJM1365" s="84">
        <f t="shared" si="1604"/>
        <v>0</v>
      </c>
      <c r="NJN1365" s="84">
        <f t="shared" si="1604"/>
        <v>0</v>
      </c>
      <c r="NJO1365" s="84">
        <f t="shared" si="1604"/>
        <v>1000000</v>
      </c>
      <c r="NJP1365" s="84">
        <f t="shared" si="1604"/>
        <v>0</v>
      </c>
      <c r="NJQ1365" s="84">
        <f t="shared" si="1604"/>
        <v>0</v>
      </c>
      <c r="NJR1365" s="84">
        <f t="shared" si="1604"/>
        <v>0</v>
      </c>
      <c r="NJS1365" s="84">
        <f t="shared" si="1604"/>
        <v>0</v>
      </c>
      <c r="NJT1365" s="84">
        <f t="shared" si="1604"/>
        <v>1000000</v>
      </c>
      <c r="NJZ1365" s="84" t="s">
        <v>235</v>
      </c>
      <c r="NKA1365" s="84" t="s">
        <v>236</v>
      </c>
      <c r="NKB1365" s="84">
        <f t="shared" ref="NKB1365:NKJ1365" si="1605">NKB1359</f>
        <v>1000000</v>
      </c>
      <c r="NKC1365" s="84">
        <f t="shared" si="1605"/>
        <v>0</v>
      </c>
      <c r="NKD1365" s="84">
        <f t="shared" si="1605"/>
        <v>0</v>
      </c>
      <c r="NKE1365" s="84">
        <f t="shared" si="1605"/>
        <v>1000000</v>
      </c>
      <c r="NKF1365" s="84">
        <f t="shared" si="1605"/>
        <v>0</v>
      </c>
      <c r="NKG1365" s="84">
        <f t="shared" si="1605"/>
        <v>0</v>
      </c>
      <c r="NKH1365" s="84">
        <f t="shared" si="1605"/>
        <v>0</v>
      </c>
      <c r="NKI1365" s="84">
        <f t="shared" si="1605"/>
        <v>0</v>
      </c>
      <c r="NKJ1365" s="84">
        <f t="shared" si="1605"/>
        <v>1000000</v>
      </c>
      <c r="NKP1365" s="84" t="s">
        <v>235</v>
      </c>
      <c r="NKQ1365" s="84" t="s">
        <v>236</v>
      </c>
      <c r="NKR1365" s="84">
        <f t="shared" ref="NKR1365:NKZ1365" si="1606">NKR1359</f>
        <v>1000000</v>
      </c>
      <c r="NKS1365" s="84">
        <f t="shared" si="1606"/>
        <v>0</v>
      </c>
      <c r="NKT1365" s="84">
        <f t="shared" si="1606"/>
        <v>0</v>
      </c>
      <c r="NKU1365" s="84">
        <f t="shared" si="1606"/>
        <v>1000000</v>
      </c>
      <c r="NKV1365" s="84">
        <f t="shared" si="1606"/>
        <v>0</v>
      </c>
      <c r="NKW1365" s="84">
        <f t="shared" si="1606"/>
        <v>0</v>
      </c>
      <c r="NKX1365" s="84">
        <f t="shared" si="1606"/>
        <v>0</v>
      </c>
      <c r="NKY1365" s="84">
        <f t="shared" si="1606"/>
        <v>0</v>
      </c>
      <c r="NKZ1365" s="84">
        <f t="shared" si="1606"/>
        <v>1000000</v>
      </c>
      <c r="NLF1365" s="84" t="s">
        <v>235</v>
      </c>
      <c r="NLG1365" s="84" t="s">
        <v>236</v>
      </c>
      <c r="NLH1365" s="84">
        <f t="shared" ref="NLH1365:NLP1365" si="1607">NLH1359</f>
        <v>1000000</v>
      </c>
      <c r="NLI1365" s="84">
        <f t="shared" si="1607"/>
        <v>0</v>
      </c>
      <c r="NLJ1365" s="84">
        <f t="shared" si="1607"/>
        <v>0</v>
      </c>
      <c r="NLK1365" s="84">
        <f t="shared" si="1607"/>
        <v>1000000</v>
      </c>
      <c r="NLL1365" s="84">
        <f t="shared" si="1607"/>
        <v>0</v>
      </c>
      <c r="NLM1365" s="84">
        <f t="shared" si="1607"/>
        <v>0</v>
      </c>
      <c r="NLN1365" s="84">
        <f t="shared" si="1607"/>
        <v>0</v>
      </c>
      <c r="NLO1365" s="84">
        <f t="shared" si="1607"/>
        <v>0</v>
      </c>
      <c r="NLP1365" s="84">
        <f t="shared" si="1607"/>
        <v>1000000</v>
      </c>
      <c r="NLV1365" s="84" t="s">
        <v>235</v>
      </c>
      <c r="NLW1365" s="84" t="s">
        <v>236</v>
      </c>
      <c r="NLX1365" s="84">
        <f t="shared" ref="NLX1365:NMF1365" si="1608">NLX1359</f>
        <v>1000000</v>
      </c>
      <c r="NLY1365" s="84">
        <f t="shared" si="1608"/>
        <v>0</v>
      </c>
      <c r="NLZ1365" s="84">
        <f t="shared" si="1608"/>
        <v>0</v>
      </c>
      <c r="NMA1365" s="84">
        <f t="shared" si="1608"/>
        <v>1000000</v>
      </c>
      <c r="NMB1365" s="84">
        <f t="shared" si="1608"/>
        <v>0</v>
      </c>
      <c r="NMC1365" s="84">
        <f t="shared" si="1608"/>
        <v>0</v>
      </c>
      <c r="NMD1365" s="84">
        <f t="shared" si="1608"/>
        <v>0</v>
      </c>
      <c r="NME1365" s="84">
        <f t="shared" si="1608"/>
        <v>0</v>
      </c>
      <c r="NMF1365" s="84">
        <f t="shared" si="1608"/>
        <v>1000000</v>
      </c>
      <c r="NML1365" s="84" t="s">
        <v>235</v>
      </c>
      <c r="NMM1365" s="84" t="s">
        <v>236</v>
      </c>
      <c r="NMN1365" s="84">
        <f t="shared" ref="NMN1365:NMV1365" si="1609">NMN1359</f>
        <v>1000000</v>
      </c>
      <c r="NMO1365" s="84">
        <f t="shared" si="1609"/>
        <v>0</v>
      </c>
      <c r="NMP1365" s="84">
        <f t="shared" si="1609"/>
        <v>0</v>
      </c>
      <c r="NMQ1365" s="84">
        <f t="shared" si="1609"/>
        <v>1000000</v>
      </c>
      <c r="NMR1365" s="84">
        <f t="shared" si="1609"/>
        <v>0</v>
      </c>
      <c r="NMS1365" s="84">
        <f t="shared" si="1609"/>
        <v>0</v>
      </c>
      <c r="NMT1365" s="84">
        <f t="shared" si="1609"/>
        <v>0</v>
      </c>
      <c r="NMU1365" s="84">
        <f t="shared" si="1609"/>
        <v>0</v>
      </c>
      <c r="NMV1365" s="84">
        <f t="shared" si="1609"/>
        <v>1000000</v>
      </c>
      <c r="NNB1365" s="84" t="s">
        <v>235</v>
      </c>
      <c r="NNC1365" s="84" t="s">
        <v>236</v>
      </c>
      <c r="NND1365" s="84">
        <f t="shared" ref="NND1365:NNL1365" si="1610">NND1359</f>
        <v>1000000</v>
      </c>
      <c r="NNE1365" s="84">
        <f t="shared" si="1610"/>
        <v>0</v>
      </c>
      <c r="NNF1365" s="84">
        <f t="shared" si="1610"/>
        <v>0</v>
      </c>
      <c r="NNG1365" s="84">
        <f t="shared" si="1610"/>
        <v>1000000</v>
      </c>
      <c r="NNH1365" s="84">
        <f t="shared" si="1610"/>
        <v>0</v>
      </c>
      <c r="NNI1365" s="84">
        <f t="shared" si="1610"/>
        <v>0</v>
      </c>
      <c r="NNJ1365" s="84">
        <f t="shared" si="1610"/>
        <v>0</v>
      </c>
      <c r="NNK1365" s="84">
        <f t="shared" si="1610"/>
        <v>0</v>
      </c>
      <c r="NNL1365" s="84">
        <f t="shared" si="1610"/>
        <v>1000000</v>
      </c>
      <c r="NNR1365" s="84" t="s">
        <v>235</v>
      </c>
      <c r="NNS1365" s="84" t="s">
        <v>236</v>
      </c>
      <c r="NNT1365" s="84">
        <f t="shared" ref="NNT1365:NOB1365" si="1611">NNT1359</f>
        <v>1000000</v>
      </c>
      <c r="NNU1365" s="84">
        <f t="shared" si="1611"/>
        <v>0</v>
      </c>
      <c r="NNV1365" s="84">
        <f t="shared" si="1611"/>
        <v>0</v>
      </c>
      <c r="NNW1365" s="84">
        <f t="shared" si="1611"/>
        <v>1000000</v>
      </c>
      <c r="NNX1365" s="84">
        <f t="shared" si="1611"/>
        <v>0</v>
      </c>
      <c r="NNY1365" s="84">
        <f t="shared" si="1611"/>
        <v>0</v>
      </c>
      <c r="NNZ1365" s="84">
        <f t="shared" si="1611"/>
        <v>0</v>
      </c>
      <c r="NOA1365" s="84">
        <f t="shared" si="1611"/>
        <v>0</v>
      </c>
      <c r="NOB1365" s="84">
        <f t="shared" si="1611"/>
        <v>1000000</v>
      </c>
      <c r="NOH1365" s="84" t="s">
        <v>235</v>
      </c>
      <c r="NOI1365" s="84" t="s">
        <v>236</v>
      </c>
      <c r="NOJ1365" s="84">
        <f t="shared" ref="NOJ1365:NOR1365" si="1612">NOJ1359</f>
        <v>1000000</v>
      </c>
      <c r="NOK1365" s="84">
        <f t="shared" si="1612"/>
        <v>0</v>
      </c>
      <c r="NOL1365" s="84">
        <f t="shared" si="1612"/>
        <v>0</v>
      </c>
      <c r="NOM1365" s="84">
        <f t="shared" si="1612"/>
        <v>1000000</v>
      </c>
      <c r="NON1365" s="84">
        <f t="shared" si="1612"/>
        <v>0</v>
      </c>
      <c r="NOO1365" s="84">
        <f t="shared" si="1612"/>
        <v>0</v>
      </c>
      <c r="NOP1365" s="84">
        <f t="shared" si="1612"/>
        <v>0</v>
      </c>
      <c r="NOQ1365" s="84">
        <f t="shared" si="1612"/>
        <v>0</v>
      </c>
      <c r="NOR1365" s="84">
        <f t="shared" si="1612"/>
        <v>1000000</v>
      </c>
      <c r="NOX1365" s="84" t="s">
        <v>235</v>
      </c>
      <c r="NOY1365" s="84" t="s">
        <v>236</v>
      </c>
      <c r="NOZ1365" s="84">
        <f t="shared" ref="NOZ1365:NPH1365" si="1613">NOZ1359</f>
        <v>1000000</v>
      </c>
      <c r="NPA1365" s="84">
        <f t="shared" si="1613"/>
        <v>0</v>
      </c>
      <c r="NPB1365" s="84">
        <f t="shared" si="1613"/>
        <v>0</v>
      </c>
      <c r="NPC1365" s="84">
        <f t="shared" si="1613"/>
        <v>1000000</v>
      </c>
      <c r="NPD1365" s="84">
        <f t="shared" si="1613"/>
        <v>0</v>
      </c>
      <c r="NPE1365" s="84">
        <f t="shared" si="1613"/>
        <v>0</v>
      </c>
      <c r="NPF1365" s="84">
        <f t="shared" si="1613"/>
        <v>0</v>
      </c>
      <c r="NPG1365" s="84">
        <f t="shared" si="1613"/>
        <v>0</v>
      </c>
      <c r="NPH1365" s="84">
        <f t="shared" si="1613"/>
        <v>1000000</v>
      </c>
      <c r="NPN1365" s="84" t="s">
        <v>235</v>
      </c>
      <c r="NPO1365" s="84" t="s">
        <v>236</v>
      </c>
      <c r="NPP1365" s="84">
        <f t="shared" ref="NPP1365:NPX1365" si="1614">NPP1359</f>
        <v>1000000</v>
      </c>
      <c r="NPQ1365" s="84">
        <f t="shared" si="1614"/>
        <v>0</v>
      </c>
      <c r="NPR1365" s="84">
        <f t="shared" si="1614"/>
        <v>0</v>
      </c>
      <c r="NPS1365" s="84">
        <f t="shared" si="1614"/>
        <v>1000000</v>
      </c>
      <c r="NPT1365" s="84">
        <f t="shared" si="1614"/>
        <v>0</v>
      </c>
      <c r="NPU1365" s="84">
        <f t="shared" si="1614"/>
        <v>0</v>
      </c>
      <c r="NPV1365" s="84">
        <f t="shared" si="1614"/>
        <v>0</v>
      </c>
      <c r="NPW1365" s="84">
        <f t="shared" si="1614"/>
        <v>0</v>
      </c>
      <c r="NPX1365" s="84">
        <f t="shared" si="1614"/>
        <v>1000000</v>
      </c>
      <c r="NQD1365" s="84" t="s">
        <v>235</v>
      </c>
      <c r="NQE1365" s="84" t="s">
        <v>236</v>
      </c>
      <c r="NQF1365" s="84">
        <f t="shared" ref="NQF1365:NQN1365" si="1615">NQF1359</f>
        <v>1000000</v>
      </c>
      <c r="NQG1365" s="84">
        <f t="shared" si="1615"/>
        <v>0</v>
      </c>
      <c r="NQH1365" s="84">
        <f t="shared" si="1615"/>
        <v>0</v>
      </c>
      <c r="NQI1365" s="84">
        <f t="shared" si="1615"/>
        <v>1000000</v>
      </c>
      <c r="NQJ1365" s="84">
        <f t="shared" si="1615"/>
        <v>0</v>
      </c>
      <c r="NQK1365" s="84">
        <f t="shared" si="1615"/>
        <v>0</v>
      </c>
      <c r="NQL1365" s="84">
        <f t="shared" si="1615"/>
        <v>0</v>
      </c>
      <c r="NQM1365" s="84">
        <f t="shared" si="1615"/>
        <v>0</v>
      </c>
      <c r="NQN1365" s="84">
        <f t="shared" si="1615"/>
        <v>1000000</v>
      </c>
      <c r="NQT1365" s="84" t="s">
        <v>235</v>
      </c>
      <c r="NQU1365" s="84" t="s">
        <v>236</v>
      </c>
      <c r="NQV1365" s="84">
        <f t="shared" ref="NQV1365:NRD1365" si="1616">NQV1359</f>
        <v>1000000</v>
      </c>
      <c r="NQW1365" s="84">
        <f t="shared" si="1616"/>
        <v>0</v>
      </c>
      <c r="NQX1365" s="84">
        <f t="shared" si="1616"/>
        <v>0</v>
      </c>
      <c r="NQY1365" s="84">
        <f t="shared" si="1616"/>
        <v>1000000</v>
      </c>
      <c r="NQZ1365" s="84">
        <f t="shared" si="1616"/>
        <v>0</v>
      </c>
      <c r="NRA1365" s="84">
        <f t="shared" si="1616"/>
        <v>0</v>
      </c>
      <c r="NRB1365" s="84">
        <f t="shared" si="1616"/>
        <v>0</v>
      </c>
      <c r="NRC1365" s="84">
        <f t="shared" si="1616"/>
        <v>0</v>
      </c>
      <c r="NRD1365" s="84">
        <f t="shared" si="1616"/>
        <v>1000000</v>
      </c>
      <c r="NRJ1365" s="84" t="s">
        <v>235</v>
      </c>
      <c r="NRK1365" s="84" t="s">
        <v>236</v>
      </c>
      <c r="NRL1365" s="84">
        <f t="shared" ref="NRL1365:NRT1365" si="1617">NRL1359</f>
        <v>1000000</v>
      </c>
      <c r="NRM1365" s="84">
        <f t="shared" si="1617"/>
        <v>0</v>
      </c>
      <c r="NRN1365" s="84">
        <f t="shared" si="1617"/>
        <v>0</v>
      </c>
      <c r="NRO1365" s="84">
        <f t="shared" si="1617"/>
        <v>1000000</v>
      </c>
      <c r="NRP1365" s="84">
        <f t="shared" si="1617"/>
        <v>0</v>
      </c>
      <c r="NRQ1365" s="84">
        <f t="shared" si="1617"/>
        <v>0</v>
      </c>
      <c r="NRR1365" s="84">
        <f t="shared" si="1617"/>
        <v>0</v>
      </c>
      <c r="NRS1365" s="84">
        <f t="shared" si="1617"/>
        <v>0</v>
      </c>
      <c r="NRT1365" s="84">
        <f t="shared" si="1617"/>
        <v>1000000</v>
      </c>
      <c r="NRZ1365" s="84" t="s">
        <v>235</v>
      </c>
      <c r="NSA1365" s="84" t="s">
        <v>236</v>
      </c>
      <c r="NSB1365" s="84">
        <f t="shared" ref="NSB1365:NSJ1365" si="1618">NSB1359</f>
        <v>1000000</v>
      </c>
      <c r="NSC1365" s="84">
        <f t="shared" si="1618"/>
        <v>0</v>
      </c>
      <c r="NSD1365" s="84">
        <f t="shared" si="1618"/>
        <v>0</v>
      </c>
      <c r="NSE1365" s="84">
        <f t="shared" si="1618"/>
        <v>1000000</v>
      </c>
      <c r="NSF1365" s="84">
        <f t="shared" si="1618"/>
        <v>0</v>
      </c>
      <c r="NSG1365" s="84">
        <f t="shared" si="1618"/>
        <v>0</v>
      </c>
      <c r="NSH1365" s="84">
        <f t="shared" si="1618"/>
        <v>0</v>
      </c>
      <c r="NSI1365" s="84">
        <f t="shared" si="1618"/>
        <v>0</v>
      </c>
      <c r="NSJ1365" s="84">
        <f t="shared" si="1618"/>
        <v>1000000</v>
      </c>
      <c r="NSP1365" s="84" t="s">
        <v>235</v>
      </c>
      <c r="NSQ1365" s="84" t="s">
        <v>236</v>
      </c>
      <c r="NSR1365" s="84">
        <f t="shared" ref="NSR1365:NSZ1365" si="1619">NSR1359</f>
        <v>1000000</v>
      </c>
      <c r="NSS1365" s="84">
        <f t="shared" si="1619"/>
        <v>0</v>
      </c>
      <c r="NST1365" s="84">
        <f t="shared" si="1619"/>
        <v>0</v>
      </c>
      <c r="NSU1365" s="84">
        <f t="shared" si="1619"/>
        <v>1000000</v>
      </c>
      <c r="NSV1365" s="84">
        <f t="shared" si="1619"/>
        <v>0</v>
      </c>
      <c r="NSW1365" s="84">
        <f t="shared" si="1619"/>
        <v>0</v>
      </c>
      <c r="NSX1365" s="84">
        <f t="shared" si="1619"/>
        <v>0</v>
      </c>
      <c r="NSY1365" s="84">
        <f t="shared" si="1619"/>
        <v>0</v>
      </c>
      <c r="NSZ1365" s="84">
        <f t="shared" si="1619"/>
        <v>1000000</v>
      </c>
      <c r="NTF1365" s="84" t="s">
        <v>235</v>
      </c>
      <c r="NTG1365" s="84" t="s">
        <v>236</v>
      </c>
      <c r="NTH1365" s="84">
        <f t="shared" ref="NTH1365:NTP1365" si="1620">NTH1359</f>
        <v>1000000</v>
      </c>
      <c r="NTI1365" s="84">
        <f t="shared" si="1620"/>
        <v>0</v>
      </c>
      <c r="NTJ1365" s="84">
        <f t="shared" si="1620"/>
        <v>0</v>
      </c>
      <c r="NTK1365" s="84">
        <f t="shared" si="1620"/>
        <v>1000000</v>
      </c>
      <c r="NTL1365" s="84">
        <f t="shared" si="1620"/>
        <v>0</v>
      </c>
      <c r="NTM1365" s="84">
        <f t="shared" si="1620"/>
        <v>0</v>
      </c>
      <c r="NTN1365" s="84">
        <f t="shared" si="1620"/>
        <v>0</v>
      </c>
      <c r="NTO1365" s="84">
        <f t="shared" si="1620"/>
        <v>0</v>
      </c>
      <c r="NTP1365" s="84">
        <f t="shared" si="1620"/>
        <v>1000000</v>
      </c>
      <c r="NTV1365" s="84" t="s">
        <v>235</v>
      </c>
      <c r="NTW1365" s="84" t="s">
        <v>236</v>
      </c>
      <c r="NTX1365" s="84">
        <f t="shared" ref="NTX1365:NUF1365" si="1621">NTX1359</f>
        <v>1000000</v>
      </c>
      <c r="NTY1365" s="84">
        <f t="shared" si="1621"/>
        <v>0</v>
      </c>
      <c r="NTZ1365" s="84">
        <f t="shared" si="1621"/>
        <v>0</v>
      </c>
      <c r="NUA1365" s="84">
        <f t="shared" si="1621"/>
        <v>1000000</v>
      </c>
      <c r="NUB1365" s="84">
        <f t="shared" si="1621"/>
        <v>0</v>
      </c>
      <c r="NUC1365" s="84">
        <f t="shared" si="1621"/>
        <v>0</v>
      </c>
      <c r="NUD1365" s="84">
        <f t="shared" si="1621"/>
        <v>0</v>
      </c>
      <c r="NUE1365" s="84">
        <f t="shared" si="1621"/>
        <v>0</v>
      </c>
      <c r="NUF1365" s="84">
        <f t="shared" si="1621"/>
        <v>1000000</v>
      </c>
      <c r="NUL1365" s="84" t="s">
        <v>235</v>
      </c>
      <c r="NUM1365" s="84" t="s">
        <v>236</v>
      </c>
      <c r="NUN1365" s="84">
        <f t="shared" ref="NUN1365:NUV1365" si="1622">NUN1359</f>
        <v>1000000</v>
      </c>
      <c r="NUO1365" s="84">
        <f t="shared" si="1622"/>
        <v>0</v>
      </c>
      <c r="NUP1365" s="84">
        <f t="shared" si="1622"/>
        <v>0</v>
      </c>
      <c r="NUQ1365" s="84">
        <f t="shared" si="1622"/>
        <v>1000000</v>
      </c>
      <c r="NUR1365" s="84">
        <f t="shared" si="1622"/>
        <v>0</v>
      </c>
      <c r="NUS1365" s="84">
        <f t="shared" si="1622"/>
        <v>0</v>
      </c>
      <c r="NUT1365" s="84">
        <f t="shared" si="1622"/>
        <v>0</v>
      </c>
      <c r="NUU1365" s="84">
        <f t="shared" si="1622"/>
        <v>0</v>
      </c>
      <c r="NUV1365" s="84">
        <f t="shared" si="1622"/>
        <v>1000000</v>
      </c>
      <c r="NVB1365" s="84" t="s">
        <v>235</v>
      </c>
      <c r="NVC1365" s="84" t="s">
        <v>236</v>
      </c>
      <c r="NVD1365" s="84">
        <f t="shared" ref="NVD1365:NVL1365" si="1623">NVD1359</f>
        <v>1000000</v>
      </c>
      <c r="NVE1365" s="84">
        <f t="shared" si="1623"/>
        <v>0</v>
      </c>
      <c r="NVF1365" s="84">
        <f t="shared" si="1623"/>
        <v>0</v>
      </c>
      <c r="NVG1365" s="84">
        <f t="shared" si="1623"/>
        <v>1000000</v>
      </c>
      <c r="NVH1365" s="84">
        <f t="shared" si="1623"/>
        <v>0</v>
      </c>
      <c r="NVI1365" s="84">
        <f t="shared" si="1623"/>
        <v>0</v>
      </c>
      <c r="NVJ1365" s="84">
        <f t="shared" si="1623"/>
        <v>0</v>
      </c>
      <c r="NVK1365" s="84">
        <f t="shared" si="1623"/>
        <v>0</v>
      </c>
      <c r="NVL1365" s="84">
        <f t="shared" si="1623"/>
        <v>1000000</v>
      </c>
      <c r="NVR1365" s="84" t="s">
        <v>235</v>
      </c>
      <c r="NVS1365" s="84" t="s">
        <v>236</v>
      </c>
      <c r="NVT1365" s="84">
        <f t="shared" ref="NVT1365:NWB1365" si="1624">NVT1359</f>
        <v>1000000</v>
      </c>
      <c r="NVU1365" s="84">
        <f t="shared" si="1624"/>
        <v>0</v>
      </c>
      <c r="NVV1365" s="84">
        <f t="shared" si="1624"/>
        <v>0</v>
      </c>
      <c r="NVW1365" s="84">
        <f t="shared" si="1624"/>
        <v>1000000</v>
      </c>
      <c r="NVX1365" s="84">
        <f t="shared" si="1624"/>
        <v>0</v>
      </c>
      <c r="NVY1365" s="84">
        <f t="shared" si="1624"/>
        <v>0</v>
      </c>
      <c r="NVZ1365" s="84">
        <f t="shared" si="1624"/>
        <v>0</v>
      </c>
      <c r="NWA1365" s="84">
        <f t="shared" si="1624"/>
        <v>0</v>
      </c>
      <c r="NWB1365" s="84">
        <f t="shared" si="1624"/>
        <v>1000000</v>
      </c>
      <c r="NWH1365" s="84" t="s">
        <v>235</v>
      </c>
      <c r="NWI1365" s="84" t="s">
        <v>236</v>
      </c>
      <c r="NWJ1365" s="84">
        <f t="shared" ref="NWJ1365:NWR1365" si="1625">NWJ1359</f>
        <v>1000000</v>
      </c>
      <c r="NWK1365" s="84">
        <f t="shared" si="1625"/>
        <v>0</v>
      </c>
      <c r="NWL1365" s="84">
        <f t="shared" si="1625"/>
        <v>0</v>
      </c>
      <c r="NWM1365" s="84">
        <f t="shared" si="1625"/>
        <v>1000000</v>
      </c>
      <c r="NWN1365" s="84">
        <f t="shared" si="1625"/>
        <v>0</v>
      </c>
      <c r="NWO1365" s="84">
        <f t="shared" si="1625"/>
        <v>0</v>
      </c>
      <c r="NWP1365" s="84">
        <f t="shared" si="1625"/>
        <v>0</v>
      </c>
      <c r="NWQ1365" s="84">
        <f t="shared" si="1625"/>
        <v>0</v>
      </c>
      <c r="NWR1365" s="84">
        <f t="shared" si="1625"/>
        <v>1000000</v>
      </c>
      <c r="NWX1365" s="84" t="s">
        <v>235</v>
      </c>
      <c r="NWY1365" s="84" t="s">
        <v>236</v>
      </c>
      <c r="NWZ1365" s="84">
        <f t="shared" ref="NWZ1365:NXH1365" si="1626">NWZ1359</f>
        <v>1000000</v>
      </c>
      <c r="NXA1365" s="84">
        <f t="shared" si="1626"/>
        <v>0</v>
      </c>
      <c r="NXB1365" s="84">
        <f t="shared" si="1626"/>
        <v>0</v>
      </c>
      <c r="NXC1365" s="84">
        <f t="shared" si="1626"/>
        <v>1000000</v>
      </c>
      <c r="NXD1365" s="84">
        <f t="shared" si="1626"/>
        <v>0</v>
      </c>
      <c r="NXE1365" s="84">
        <f t="shared" si="1626"/>
        <v>0</v>
      </c>
      <c r="NXF1365" s="84">
        <f t="shared" si="1626"/>
        <v>0</v>
      </c>
      <c r="NXG1365" s="84">
        <f t="shared" si="1626"/>
        <v>0</v>
      </c>
      <c r="NXH1365" s="84">
        <f t="shared" si="1626"/>
        <v>1000000</v>
      </c>
      <c r="NXN1365" s="84" t="s">
        <v>235</v>
      </c>
      <c r="NXO1365" s="84" t="s">
        <v>236</v>
      </c>
      <c r="NXP1365" s="84">
        <f t="shared" ref="NXP1365:NXX1365" si="1627">NXP1359</f>
        <v>1000000</v>
      </c>
      <c r="NXQ1365" s="84">
        <f t="shared" si="1627"/>
        <v>0</v>
      </c>
      <c r="NXR1365" s="84">
        <f t="shared" si="1627"/>
        <v>0</v>
      </c>
      <c r="NXS1365" s="84">
        <f t="shared" si="1627"/>
        <v>1000000</v>
      </c>
      <c r="NXT1365" s="84">
        <f t="shared" si="1627"/>
        <v>0</v>
      </c>
      <c r="NXU1365" s="84">
        <f t="shared" si="1627"/>
        <v>0</v>
      </c>
      <c r="NXV1365" s="84">
        <f t="shared" si="1627"/>
        <v>0</v>
      </c>
      <c r="NXW1365" s="84">
        <f t="shared" si="1627"/>
        <v>0</v>
      </c>
      <c r="NXX1365" s="84">
        <f t="shared" si="1627"/>
        <v>1000000</v>
      </c>
      <c r="NYD1365" s="84" t="s">
        <v>235</v>
      </c>
      <c r="NYE1365" s="84" t="s">
        <v>236</v>
      </c>
      <c r="NYF1365" s="84">
        <f t="shared" ref="NYF1365:NYN1365" si="1628">NYF1359</f>
        <v>1000000</v>
      </c>
      <c r="NYG1365" s="84">
        <f t="shared" si="1628"/>
        <v>0</v>
      </c>
      <c r="NYH1365" s="84">
        <f t="shared" si="1628"/>
        <v>0</v>
      </c>
      <c r="NYI1365" s="84">
        <f t="shared" si="1628"/>
        <v>1000000</v>
      </c>
      <c r="NYJ1365" s="84">
        <f t="shared" si="1628"/>
        <v>0</v>
      </c>
      <c r="NYK1365" s="84">
        <f t="shared" si="1628"/>
        <v>0</v>
      </c>
      <c r="NYL1365" s="84">
        <f t="shared" si="1628"/>
        <v>0</v>
      </c>
      <c r="NYM1365" s="84">
        <f t="shared" si="1628"/>
        <v>0</v>
      </c>
      <c r="NYN1365" s="84">
        <f t="shared" si="1628"/>
        <v>1000000</v>
      </c>
      <c r="NYT1365" s="84" t="s">
        <v>235</v>
      </c>
      <c r="NYU1365" s="84" t="s">
        <v>236</v>
      </c>
      <c r="NYV1365" s="84">
        <f t="shared" ref="NYV1365:NZD1365" si="1629">NYV1359</f>
        <v>1000000</v>
      </c>
      <c r="NYW1365" s="84">
        <f t="shared" si="1629"/>
        <v>0</v>
      </c>
      <c r="NYX1365" s="84">
        <f t="shared" si="1629"/>
        <v>0</v>
      </c>
      <c r="NYY1365" s="84">
        <f t="shared" si="1629"/>
        <v>1000000</v>
      </c>
      <c r="NYZ1365" s="84">
        <f t="shared" si="1629"/>
        <v>0</v>
      </c>
      <c r="NZA1365" s="84">
        <f t="shared" si="1629"/>
        <v>0</v>
      </c>
      <c r="NZB1365" s="84">
        <f t="shared" si="1629"/>
        <v>0</v>
      </c>
      <c r="NZC1365" s="84">
        <f t="shared" si="1629"/>
        <v>0</v>
      </c>
      <c r="NZD1365" s="84">
        <f t="shared" si="1629"/>
        <v>1000000</v>
      </c>
      <c r="NZJ1365" s="84" t="s">
        <v>235</v>
      </c>
      <c r="NZK1365" s="84" t="s">
        <v>236</v>
      </c>
      <c r="NZL1365" s="84">
        <f t="shared" ref="NZL1365:NZT1365" si="1630">NZL1359</f>
        <v>1000000</v>
      </c>
      <c r="NZM1365" s="84">
        <f t="shared" si="1630"/>
        <v>0</v>
      </c>
      <c r="NZN1365" s="84">
        <f t="shared" si="1630"/>
        <v>0</v>
      </c>
      <c r="NZO1365" s="84">
        <f t="shared" si="1630"/>
        <v>1000000</v>
      </c>
      <c r="NZP1365" s="84">
        <f t="shared" si="1630"/>
        <v>0</v>
      </c>
      <c r="NZQ1365" s="84">
        <f t="shared" si="1630"/>
        <v>0</v>
      </c>
      <c r="NZR1365" s="84">
        <f t="shared" si="1630"/>
        <v>0</v>
      </c>
      <c r="NZS1365" s="84">
        <f t="shared" si="1630"/>
        <v>0</v>
      </c>
      <c r="NZT1365" s="84">
        <f t="shared" si="1630"/>
        <v>1000000</v>
      </c>
      <c r="NZZ1365" s="84" t="s">
        <v>235</v>
      </c>
      <c r="OAA1365" s="84" t="s">
        <v>236</v>
      </c>
      <c r="OAB1365" s="84">
        <f t="shared" ref="OAB1365:OAJ1365" si="1631">OAB1359</f>
        <v>1000000</v>
      </c>
      <c r="OAC1365" s="84">
        <f t="shared" si="1631"/>
        <v>0</v>
      </c>
      <c r="OAD1365" s="84">
        <f t="shared" si="1631"/>
        <v>0</v>
      </c>
      <c r="OAE1365" s="84">
        <f t="shared" si="1631"/>
        <v>1000000</v>
      </c>
      <c r="OAF1365" s="84">
        <f t="shared" si="1631"/>
        <v>0</v>
      </c>
      <c r="OAG1365" s="84">
        <f t="shared" si="1631"/>
        <v>0</v>
      </c>
      <c r="OAH1365" s="84">
        <f t="shared" si="1631"/>
        <v>0</v>
      </c>
      <c r="OAI1365" s="84">
        <f t="shared" si="1631"/>
        <v>0</v>
      </c>
      <c r="OAJ1365" s="84">
        <f t="shared" si="1631"/>
        <v>1000000</v>
      </c>
      <c r="OAP1365" s="84" t="s">
        <v>235</v>
      </c>
      <c r="OAQ1365" s="84" t="s">
        <v>236</v>
      </c>
      <c r="OAR1365" s="84">
        <f t="shared" ref="OAR1365:OAZ1365" si="1632">OAR1359</f>
        <v>1000000</v>
      </c>
      <c r="OAS1365" s="84">
        <f t="shared" si="1632"/>
        <v>0</v>
      </c>
      <c r="OAT1365" s="84">
        <f t="shared" si="1632"/>
        <v>0</v>
      </c>
      <c r="OAU1365" s="84">
        <f t="shared" si="1632"/>
        <v>1000000</v>
      </c>
      <c r="OAV1365" s="84">
        <f t="shared" si="1632"/>
        <v>0</v>
      </c>
      <c r="OAW1365" s="84">
        <f t="shared" si="1632"/>
        <v>0</v>
      </c>
      <c r="OAX1365" s="84">
        <f t="shared" si="1632"/>
        <v>0</v>
      </c>
      <c r="OAY1365" s="84">
        <f t="shared" si="1632"/>
        <v>0</v>
      </c>
      <c r="OAZ1365" s="84">
        <f t="shared" si="1632"/>
        <v>1000000</v>
      </c>
      <c r="OBF1365" s="84" t="s">
        <v>235</v>
      </c>
      <c r="OBG1365" s="84" t="s">
        <v>236</v>
      </c>
      <c r="OBH1365" s="84">
        <f t="shared" ref="OBH1365:OBP1365" si="1633">OBH1359</f>
        <v>1000000</v>
      </c>
      <c r="OBI1365" s="84">
        <f t="shared" si="1633"/>
        <v>0</v>
      </c>
      <c r="OBJ1365" s="84">
        <f t="shared" si="1633"/>
        <v>0</v>
      </c>
      <c r="OBK1365" s="84">
        <f t="shared" si="1633"/>
        <v>1000000</v>
      </c>
      <c r="OBL1365" s="84">
        <f t="shared" si="1633"/>
        <v>0</v>
      </c>
      <c r="OBM1365" s="84">
        <f t="shared" si="1633"/>
        <v>0</v>
      </c>
      <c r="OBN1365" s="84">
        <f t="shared" si="1633"/>
        <v>0</v>
      </c>
      <c r="OBO1365" s="84">
        <f t="shared" si="1633"/>
        <v>0</v>
      </c>
      <c r="OBP1365" s="84">
        <f t="shared" si="1633"/>
        <v>1000000</v>
      </c>
      <c r="OBV1365" s="84" t="s">
        <v>235</v>
      </c>
      <c r="OBW1365" s="84" t="s">
        <v>236</v>
      </c>
      <c r="OBX1365" s="84">
        <f t="shared" ref="OBX1365:OCF1365" si="1634">OBX1359</f>
        <v>1000000</v>
      </c>
      <c r="OBY1365" s="84">
        <f t="shared" si="1634"/>
        <v>0</v>
      </c>
      <c r="OBZ1365" s="84">
        <f t="shared" si="1634"/>
        <v>0</v>
      </c>
      <c r="OCA1365" s="84">
        <f t="shared" si="1634"/>
        <v>1000000</v>
      </c>
      <c r="OCB1365" s="84">
        <f t="shared" si="1634"/>
        <v>0</v>
      </c>
      <c r="OCC1365" s="84">
        <f t="shared" si="1634"/>
        <v>0</v>
      </c>
      <c r="OCD1365" s="84">
        <f t="shared" si="1634"/>
        <v>0</v>
      </c>
      <c r="OCE1365" s="84">
        <f t="shared" si="1634"/>
        <v>0</v>
      </c>
      <c r="OCF1365" s="84">
        <f t="shared" si="1634"/>
        <v>1000000</v>
      </c>
      <c r="OCL1365" s="84" t="s">
        <v>235</v>
      </c>
      <c r="OCM1365" s="84" t="s">
        <v>236</v>
      </c>
      <c r="OCN1365" s="84">
        <f>OCN1359</f>
        <v>1000000</v>
      </c>
      <c r="OCO1365" s="84">
        <f>OCO1359</f>
        <v>0</v>
      </c>
      <c r="OCP1365" s="84">
        <f>OCP1359</f>
        <v>0</v>
      </c>
      <c r="OCQ1365" s="84">
        <f>OCQ1359</f>
        <v>1000000</v>
      </c>
      <c r="OCR1365" s="84">
        <f>OCR1359</f>
        <v>0</v>
      </c>
      <c r="OCS1365" s="84">
        <f>OCS1359</f>
        <v>0</v>
      </c>
      <c r="OCT1365" s="84">
        <f>OCT1359</f>
        <v>0</v>
      </c>
      <c r="OCU1365" s="84">
        <f>OCU1359</f>
        <v>0</v>
      </c>
      <c r="OCV1365" s="84">
        <f>OCV1359</f>
        <v>1000000</v>
      </c>
      <c r="ODB1365" s="84" t="s">
        <v>235</v>
      </c>
      <c r="ODC1365" s="84" t="s">
        <v>236</v>
      </c>
      <c r="ODD1365" s="84">
        <f t="shared" ref="ODD1365:ODL1365" si="1635">ODD1359</f>
        <v>1000000</v>
      </c>
      <c r="ODE1365" s="84">
        <f t="shared" si="1635"/>
        <v>0</v>
      </c>
      <c r="ODF1365" s="84">
        <f t="shared" si="1635"/>
        <v>0</v>
      </c>
      <c r="ODG1365" s="84">
        <f t="shared" si="1635"/>
        <v>1000000</v>
      </c>
      <c r="ODH1365" s="84">
        <f t="shared" si="1635"/>
        <v>0</v>
      </c>
      <c r="ODI1365" s="84">
        <f t="shared" si="1635"/>
        <v>0</v>
      </c>
      <c r="ODJ1365" s="84">
        <f t="shared" si="1635"/>
        <v>0</v>
      </c>
      <c r="ODK1365" s="84">
        <f t="shared" si="1635"/>
        <v>0</v>
      </c>
      <c r="ODL1365" s="84">
        <f t="shared" si="1635"/>
        <v>1000000</v>
      </c>
      <c r="ODR1365" s="84" t="s">
        <v>235</v>
      </c>
      <c r="ODS1365" s="84" t="s">
        <v>236</v>
      </c>
      <c r="ODT1365" s="84">
        <f t="shared" ref="ODT1365:OEB1365" si="1636">ODT1359</f>
        <v>1000000</v>
      </c>
      <c r="ODU1365" s="84">
        <f t="shared" si="1636"/>
        <v>0</v>
      </c>
      <c r="ODV1365" s="84">
        <f t="shared" si="1636"/>
        <v>0</v>
      </c>
      <c r="ODW1365" s="84">
        <f t="shared" si="1636"/>
        <v>1000000</v>
      </c>
      <c r="ODX1365" s="84">
        <f t="shared" si="1636"/>
        <v>0</v>
      </c>
      <c r="ODY1365" s="84">
        <f t="shared" si="1636"/>
        <v>0</v>
      </c>
      <c r="ODZ1365" s="84">
        <f t="shared" si="1636"/>
        <v>0</v>
      </c>
      <c r="OEA1365" s="84">
        <f t="shared" si="1636"/>
        <v>0</v>
      </c>
      <c r="OEB1365" s="84">
        <f t="shared" si="1636"/>
        <v>1000000</v>
      </c>
      <c r="OEH1365" s="84" t="s">
        <v>235</v>
      </c>
      <c r="OEI1365" s="84" t="s">
        <v>236</v>
      </c>
      <c r="OEJ1365" s="84">
        <f t="shared" ref="OEJ1365:OER1365" si="1637">OEJ1359</f>
        <v>1000000</v>
      </c>
      <c r="OEK1365" s="84">
        <f t="shared" si="1637"/>
        <v>0</v>
      </c>
      <c r="OEL1365" s="84">
        <f t="shared" si="1637"/>
        <v>0</v>
      </c>
      <c r="OEM1365" s="84">
        <f t="shared" si="1637"/>
        <v>1000000</v>
      </c>
      <c r="OEN1365" s="84">
        <f t="shared" si="1637"/>
        <v>0</v>
      </c>
      <c r="OEO1365" s="84">
        <f t="shared" si="1637"/>
        <v>0</v>
      </c>
      <c r="OEP1365" s="84">
        <f t="shared" si="1637"/>
        <v>0</v>
      </c>
      <c r="OEQ1365" s="84">
        <f t="shared" si="1637"/>
        <v>0</v>
      </c>
      <c r="OER1365" s="84">
        <f t="shared" si="1637"/>
        <v>1000000</v>
      </c>
      <c r="OEX1365" s="84" t="s">
        <v>235</v>
      </c>
      <c r="OEY1365" s="84" t="s">
        <v>236</v>
      </c>
      <c r="OEZ1365" s="84">
        <f t="shared" ref="OEZ1365:OFH1365" si="1638">OEZ1359</f>
        <v>1000000</v>
      </c>
      <c r="OFA1365" s="84">
        <f t="shared" si="1638"/>
        <v>0</v>
      </c>
      <c r="OFB1365" s="84">
        <f t="shared" si="1638"/>
        <v>0</v>
      </c>
      <c r="OFC1365" s="84">
        <f t="shared" si="1638"/>
        <v>1000000</v>
      </c>
      <c r="OFD1365" s="84">
        <f t="shared" si="1638"/>
        <v>0</v>
      </c>
      <c r="OFE1365" s="84">
        <f t="shared" si="1638"/>
        <v>0</v>
      </c>
      <c r="OFF1365" s="84">
        <f t="shared" si="1638"/>
        <v>0</v>
      </c>
      <c r="OFG1365" s="84">
        <f t="shared" si="1638"/>
        <v>0</v>
      </c>
      <c r="OFH1365" s="84">
        <f t="shared" si="1638"/>
        <v>1000000</v>
      </c>
      <c r="OFN1365" s="84" t="s">
        <v>235</v>
      </c>
      <c r="OFO1365" s="84" t="s">
        <v>236</v>
      </c>
      <c r="OFP1365" s="84">
        <f t="shared" ref="OFP1365:OFX1365" si="1639">OFP1359</f>
        <v>1000000</v>
      </c>
      <c r="OFQ1365" s="84">
        <f t="shared" si="1639"/>
        <v>0</v>
      </c>
      <c r="OFR1365" s="84">
        <f t="shared" si="1639"/>
        <v>0</v>
      </c>
      <c r="OFS1365" s="84">
        <f t="shared" si="1639"/>
        <v>1000000</v>
      </c>
      <c r="OFT1365" s="84">
        <f t="shared" si="1639"/>
        <v>0</v>
      </c>
      <c r="OFU1365" s="84">
        <f t="shared" si="1639"/>
        <v>0</v>
      </c>
      <c r="OFV1365" s="84">
        <f t="shared" si="1639"/>
        <v>0</v>
      </c>
      <c r="OFW1365" s="84">
        <f t="shared" si="1639"/>
        <v>0</v>
      </c>
      <c r="OFX1365" s="84">
        <f t="shared" si="1639"/>
        <v>1000000</v>
      </c>
      <c r="OGD1365" s="84" t="s">
        <v>235</v>
      </c>
      <c r="OGE1365" s="84" t="s">
        <v>236</v>
      </c>
      <c r="OGF1365" s="84">
        <f t="shared" ref="OGF1365:OGN1365" si="1640">OGF1359</f>
        <v>1000000</v>
      </c>
      <c r="OGG1365" s="84">
        <f t="shared" si="1640"/>
        <v>0</v>
      </c>
      <c r="OGH1365" s="84">
        <f t="shared" si="1640"/>
        <v>0</v>
      </c>
      <c r="OGI1365" s="84">
        <f t="shared" si="1640"/>
        <v>1000000</v>
      </c>
      <c r="OGJ1365" s="84">
        <f t="shared" si="1640"/>
        <v>0</v>
      </c>
      <c r="OGK1365" s="84">
        <f t="shared" si="1640"/>
        <v>0</v>
      </c>
      <c r="OGL1365" s="84">
        <f t="shared" si="1640"/>
        <v>0</v>
      </c>
      <c r="OGM1365" s="84">
        <f t="shared" si="1640"/>
        <v>0</v>
      </c>
      <c r="OGN1365" s="84">
        <f t="shared" si="1640"/>
        <v>1000000</v>
      </c>
      <c r="OGT1365" s="84" t="s">
        <v>235</v>
      </c>
      <c r="OGU1365" s="84" t="s">
        <v>236</v>
      </c>
      <c r="OGV1365" s="84">
        <f t="shared" ref="OGV1365:OHD1365" si="1641">OGV1359</f>
        <v>1000000</v>
      </c>
      <c r="OGW1365" s="84">
        <f t="shared" si="1641"/>
        <v>0</v>
      </c>
      <c r="OGX1365" s="84">
        <f t="shared" si="1641"/>
        <v>0</v>
      </c>
      <c r="OGY1365" s="84">
        <f t="shared" si="1641"/>
        <v>1000000</v>
      </c>
      <c r="OGZ1365" s="84">
        <f t="shared" si="1641"/>
        <v>0</v>
      </c>
      <c r="OHA1365" s="84">
        <f t="shared" si="1641"/>
        <v>0</v>
      </c>
      <c r="OHB1365" s="84">
        <f t="shared" si="1641"/>
        <v>0</v>
      </c>
      <c r="OHC1365" s="84">
        <f t="shared" si="1641"/>
        <v>0</v>
      </c>
      <c r="OHD1365" s="84">
        <f t="shared" si="1641"/>
        <v>1000000</v>
      </c>
      <c r="OHJ1365" s="84" t="s">
        <v>235</v>
      </c>
      <c r="OHK1365" s="84" t="s">
        <v>236</v>
      </c>
      <c r="OHL1365" s="84">
        <f t="shared" ref="OHL1365:OHT1365" si="1642">OHL1359</f>
        <v>1000000</v>
      </c>
      <c r="OHM1365" s="84">
        <f t="shared" si="1642"/>
        <v>0</v>
      </c>
      <c r="OHN1365" s="84">
        <f t="shared" si="1642"/>
        <v>0</v>
      </c>
      <c r="OHO1365" s="84">
        <f t="shared" si="1642"/>
        <v>1000000</v>
      </c>
      <c r="OHP1365" s="84">
        <f t="shared" si="1642"/>
        <v>0</v>
      </c>
      <c r="OHQ1365" s="84">
        <f t="shared" si="1642"/>
        <v>0</v>
      </c>
      <c r="OHR1365" s="84">
        <f t="shared" si="1642"/>
        <v>0</v>
      </c>
      <c r="OHS1365" s="84">
        <f t="shared" si="1642"/>
        <v>0</v>
      </c>
      <c r="OHT1365" s="84">
        <f t="shared" si="1642"/>
        <v>1000000</v>
      </c>
      <c r="OHZ1365" s="84" t="s">
        <v>235</v>
      </c>
      <c r="OIA1365" s="84" t="s">
        <v>236</v>
      </c>
      <c r="OIB1365" s="84">
        <f t="shared" ref="OIB1365:OIJ1365" si="1643">OIB1359</f>
        <v>1000000</v>
      </c>
      <c r="OIC1365" s="84">
        <f t="shared" si="1643"/>
        <v>0</v>
      </c>
      <c r="OID1365" s="84">
        <f t="shared" si="1643"/>
        <v>0</v>
      </c>
      <c r="OIE1365" s="84">
        <f t="shared" si="1643"/>
        <v>1000000</v>
      </c>
      <c r="OIF1365" s="84">
        <f t="shared" si="1643"/>
        <v>0</v>
      </c>
      <c r="OIG1365" s="84">
        <f t="shared" si="1643"/>
        <v>0</v>
      </c>
      <c r="OIH1365" s="84">
        <f t="shared" si="1643"/>
        <v>0</v>
      </c>
      <c r="OII1365" s="84">
        <f t="shared" si="1643"/>
        <v>0</v>
      </c>
      <c r="OIJ1365" s="84">
        <f t="shared" si="1643"/>
        <v>1000000</v>
      </c>
      <c r="OIP1365" s="84" t="s">
        <v>235</v>
      </c>
      <c r="OIQ1365" s="84" t="s">
        <v>236</v>
      </c>
      <c r="OIR1365" s="84">
        <f t="shared" ref="OIR1365:OIZ1365" si="1644">OIR1359</f>
        <v>1000000</v>
      </c>
      <c r="OIS1365" s="84">
        <f t="shared" si="1644"/>
        <v>0</v>
      </c>
      <c r="OIT1365" s="84">
        <f t="shared" si="1644"/>
        <v>0</v>
      </c>
      <c r="OIU1365" s="84">
        <f t="shared" si="1644"/>
        <v>1000000</v>
      </c>
      <c r="OIV1365" s="84">
        <f t="shared" si="1644"/>
        <v>0</v>
      </c>
      <c r="OIW1365" s="84">
        <f t="shared" si="1644"/>
        <v>0</v>
      </c>
      <c r="OIX1365" s="84">
        <f t="shared" si="1644"/>
        <v>0</v>
      </c>
      <c r="OIY1365" s="84">
        <f t="shared" si="1644"/>
        <v>0</v>
      </c>
      <c r="OIZ1365" s="84">
        <f t="shared" si="1644"/>
        <v>1000000</v>
      </c>
      <c r="OJF1365" s="84" t="s">
        <v>235</v>
      </c>
      <c r="OJG1365" s="84" t="s">
        <v>236</v>
      </c>
      <c r="OJH1365" s="84">
        <f t="shared" ref="OJH1365:OJP1365" si="1645">OJH1359</f>
        <v>1000000</v>
      </c>
      <c r="OJI1365" s="84">
        <f t="shared" si="1645"/>
        <v>0</v>
      </c>
      <c r="OJJ1365" s="84">
        <f t="shared" si="1645"/>
        <v>0</v>
      </c>
      <c r="OJK1365" s="84">
        <f t="shared" si="1645"/>
        <v>1000000</v>
      </c>
      <c r="OJL1365" s="84">
        <f t="shared" si="1645"/>
        <v>0</v>
      </c>
      <c r="OJM1365" s="84">
        <f t="shared" si="1645"/>
        <v>0</v>
      </c>
      <c r="OJN1365" s="84">
        <f t="shared" si="1645"/>
        <v>0</v>
      </c>
      <c r="OJO1365" s="84">
        <f t="shared" si="1645"/>
        <v>0</v>
      </c>
      <c r="OJP1365" s="84">
        <f t="shared" si="1645"/>
        <v>1000000</v>
      </c>
      <c r="OJV1365" s="84" t="s">
        <v>235</v>
      </c>
      <c r="OJW1365" s="84" t="s">
        <v>236</v>
      </c>
      <c r="OJX1365" s="84">
        <f t="shared" ref="OJX1365:OKF1365" si="1646">OJX1359</f>
        <v>1000000</v>
      </c>
      <c r="OJY1365" s="84">
        <f t="shared" si="1646"/>
        <v>0</v>
      </c>
      <c r="OJZ1365" s="84">
        <f t="shared" si="1646"/>
        <v>0</v>
      </c>
      <c r="OKA1365" s="84">
        <f t="shared" si="1646"/>
        <v>1000000</v>
      </c>
      <c r="OKB1365" s="84">
        <f t="shared" si="1646"/>
        <v>0</v>
      </c>
      <c r="OKC1365" s="84">
        <f t="shared" si="1646"/>
        <v>0</v>
      </c>
      <c r="OKD1365" s="84">
        <f t="shared" si="1646"/>
        <v>0</v>
      </c>
      <c r="OKE1365" s="84">
        <f t="shared" si="1646"/>
        <v>0</v>
      </c>
      <c r="OKF1365" s="84">
        <f t="shared" si="1646"/>
        <v>1000000</v>
      </c>
      <c r="OKL1365" s="84" t="s">
        <v>235</v>
      </c>
      <c r="OKM1365" s="84" t="s">
        <v>236</v>
      </c>
      <c r="OKN1365" s="84">
        <f t="shared" ref="OKN1365:OKV1365" si="1647">OKN1359</f>
        <v>1000000</v>
      </c>
      <c r="OKO1365" s="84">
        <f t="shared" si="1647"/>
        <v>0</v>
      </c>
      <c r="OKP1365" s="84">
        <f t="shared" si="1647"/>
        <v>0</v>
      </c>
      <c r="OKQ1365" s="84">
        <f t="shared" si="1647"/>
        <v>1000000</v>
      </c>
      <c r="OKR1365" s="84">
        <f t="shared" si="1647"/>
        <v>0</v>
      </c>
      <c r="OKS1365" s="84">
        <f t="shared" si="1647"/>
        <v>0</v>
      </c>
      <c r="OKT1365" s="84">
        <f t="shared" si="1647"/>
        <v>0</v>
      </c>
      <c r="OKU1365" s="84">
        <f t="shared" si="1647"/>
        <v>0</v>
      </c>
      <c r="OKV1365" s="84">
        <f t="shared" si="1647"/>
        <v>1000000</v>
      </c>
      <c r="OLB1365" s="84" t="s">
        <v>235</v>
      </c>
      <c r="OLC1365" s="84" t="s">
        <v>236</v>
      </c>
      <c r="OLD1365" s="84">
        <f t="shared" ref="OLD1365:OLL1365" si="1648">OLD1359</f>
        <v>1000000</v>
      </c>
      <c r="OLE1365" s="84">
        <f t="shared" si="1648"/>
        <v>0</v>
      </c>
      <c r="OLF1365" s="84">
        <f t="shared" si="1648"/>
        <v>0</v>
      </c>
      <c r="OLG1365" s="84">
        <f t="shared" si="1648"/>
        <v>1000000</v>
      </c>
      <c r="OLH1365" s="84">
        <f t="shared" si="1648"/>
        <v>0</v>
      </c>
      <c r="OLI1365" s="84">
        <f t="shared" si="1648"/>
        <v>0</v>
      </c>
      <c r="OLJ1365" s="84">
        <f t="shared" si="1648"/>
        <v>0</v>
      </c>
      <c r="OLK1365" s="84">
        <f t="shared" si="1648"/>
        <v>0</v>
      </c>
      <c r="OLL1365" s="84">
        <f t="shared" si="1648"/>
        <v>1000000</v>
      </c>
      <c r="OLR1365" s="84" t="s">
        <v>235</v>
      </c>
      <c r="OLS1365" s="84" t="s">
        <v>236</v>
      </c>
      <c r="OLT1365" s="84">
        <f t="shared" ref="OLT1365:OMB1365" si="1649">OLT1359</f>
        <v>1000000</v>
      </c>
      <c r="OLU1365" s="84">
        <f t="shared" si="1649"/>
        <v>0</v>
      </c>
      <c r="OLV1365" s="84">
        <f t="shared" si="1649"/>
        <v>0</v>
      </c>
      <c r="OLW1365" s="84">
        <f t="shared" si="1649"/>
        <v>1000000</v>
      </c>
      <c r="OLX1365" s="84">
        <f t="shared" si="1649"/>
        <v>0</v>
      </c>
      <c r="OLY1365" s="84">
        <f t="shared" si="1649"/>
        <v>0</v>
      </c>
      <c r="OLZ1365" s="84">
        <f t="shared" si="1649"/>
        <v>0</v>
      </c>
      <c r="OMA1365" s="84">
        <f t="shared" si="1649"/>
        <v>0</v>
      </c>
      <c r="OMB1365" s="84">
        <f t="shared" si="1649"/>
        <v>1000000</v>
      </c>
      <c r="OMH1365" s="84" t="s">
        <v>235</v>
      </c>
      <c r="OMI1365" s="84" t="s">
        <v>236</v>
      </c>
      <c r="OMJ1365" s="84">
        <f t="shared" ref="OMJ1365:OMR1365" si="1650">OMJ1359</f>
        <v>1000000</v>
      </c>
      <c r="OMK1365" s="84">
        <f t="shared" si="1650"/>
        <v>0</v>
      </c>
      <c r="OML1365" s="84">
        <f t="shared" si="1650"/>
        <v>0</v>
      </c>
      <c r="OMM1365" s="84">
        <f t="shared" si="1650"/>
        <v>1000000</v>
      </c>
      <c r="OMN1365" s="84">
        <f t="shared" si="1650"/>
        <v>0</v>
      </c>
      <c r="OMO1365" s="84">
        <f t="shared" si="1650"/>
        <v>0</v>
      </c>
      <c r="OMP1365" s="84">
        <f t="shared" si="1650"/>
        <v>0</v>
      </c>
      <c r="OMQ1365" s="84">
        <f t="shared" si="1650"/>
        <v>0</v>
      </c>
      <c r="OMR1365" s="84">
        <f t="shared" si="1650"/>
        <v>1000000</v>
      </c>
      <c r="OMX1365" s="84" t="s">
        <v>235</v>
      </c>
      <c r="OMY1365" s="84" t="s">
        <v>236</v>
      </c>
      <c r="OMZ1365" s="84">
        <f t="shared" ref="OMZ1365:ONH1365" si="1651">OMZ1359</f>
        <v>1000000</v>
      </c>
      <c r="ONA1365" s="84">
        <f t="shared" si="1651"/>
        <v>0</v>
      </c>
      <c r="ONB1365" s="84">
        <f t="shared" si="1651"/>
        <v>0</v>
      </c>
      <c r="ONC1365" s="84">
        <f t="shared" si="1651"/>
        <v>1000000</v>
      </c>
      <c r="OND1365" s="84">
        <f t="shared" si="1651"/>
        <v>0</v>
      </c>
      <c r="ONE1365" s="84">
        <f t="shared" si="1651"/>
        <v>0</v>
      </c>
      <c r="ONF1365" s="84">
        <f t="shared" si="1651"/>
        <v>0</v>
      </c>
      <c r="ONG1365" s="84">
        <f t="shared" si="1651"/>
        <v>0</v>
      </c>
      <c r="ONH1365" s="84">
        <f t="shared" si="1651"/>
        <v>1000000</v>
      </c>
      <c r="ONN1365" s="84" t="s">
        <v>235</v>
      </c>
      <c r="ONO1365" s="84" t="s">
        <v>236</v>
      </c>
      <c r="ONP1365" s="84">
        <f t="shared" ref="ONP1365:ONX1365" si="1652">ONP1359</f>
        <v>1000000</v>
      </c>
      <c r="ONQ1365" s="84">
        <f t="shared" si="1652"/>
        <v>0</v>
      </c>
      <c r="ONR1365" s="84">
        <f t="shared" si="1652"/>
        <v>0</v>
      </c>
      <c r="ONS1365" s="84">
        <f t="shared" si="1652"/>
        <v>1000000</v>
      </c>
      <c r="ONT1365" s="84">
        <f t="shared" si="1652"/>
        <v>0</v>
      </c>
      <c r="ONU1365" s="84">
        <f t="shared" si="1652"/>
        <v>0</v>
      </c>
      <c r="ONV1365" s="84">
        <f t="shared" si="1652"/>
        <v>0</v>
      </c>
      <c r="ONW1365" s="84">
        <f t="shared" si="1652"/>
        <v>0</v>
      </c>
      <c r="ONX1365" s="84">
        <f t="shared" si="1652"/>
        <v>1000000</v>
      </c>
      <c r="OOD1365" s="84" t="s">
        <v>235</v>
      </c>
      <c r="OOE1365" s="84" t="s">
        <v>236</v>
      </c>
      <c r="OOF1365" s="84">
        <f t="shared" ref="OOF1365:OON1365" si="1653">OOF1359</f>
        <v>1000000</v>
      </c>
      <c r="OOG1365" s="84">
        <f t="shared" si="1653"/>
        <v>0</v>
      </c>
      <c r="OOH1365" s="84">
        <f t="shared" si="1653"/>
        <v>0</v>
      </c>
      <c r="OOI1365" s="84">
        <f t="shared" si="1653"/>
        <v>1000000</v>
      </c>
      <c r="OOJ1365" s="84">
        <f t="shared" si="1653"/>
        <v>0</v>
      </c>
      <c r="OOK1365" s="84">
        <f t="shared" si="1653"/>
        <v>0</v>
      </c>
      <c r="OOL1365" s="84">
        <f t="shared" si="1653"/>
        <v>0</v>
      </c>
      <c r="OOM1365" s="84">
        <f t="shared" si="1653"/>
        <v>0</v>
      </c>
      <c r="OON1365" s="84">
        <f t="shared" si="1653"/>
        <v>1000000</v>
      </c>
      <c r="OOT1365" s="84" t="s">
        <v>235</v>
      </c>
      <c r="OOU1365" s="84" t="s">
        <v>236</v>
      </c>
      <c r="OOV1365" s="84">
        <f t="shared" ref="OOV1365:OPD1365" si="1654">OOV1359</f>
        <v>1000000</v>
      </c>
      <c r="OOW1365" s="84">
        <f t="shared" si="1654"/>
        <v>0</v>
      </c>
      <c r="OOX1365" s="84">
        <f t="shared" si="1654"/>
        <v>0</v>
      </c>
      <c r="OOY1365" s="84">
        <f t="shared" si="1654"/>
        <v>1000000</v>
      </c>
      <c r="OOZ1365" s="84">
        <f t="shared" si="1654"/>
        <v>0</v>
      </c>
      <c r="OPA1365" s="84">
        <f t="shared" si="1654"/>
        <v>0</v>
      </c>
      <c r="OPB1365" s="84">
        <f t="shared" si="1654"/>
        <v>0</v>
      </c>
      <c r="OPC1365" s="84">
        <f t="shared" si="1654"/>
        <v>0</v>
      </c>
      <c r="OPD1365" s="84">
        <f t="shared" si="1654"/>
        <v>1000000</v>
      </c>
      <c r="OPJ1365" s="84" t="s">
        <v>235</v>
      </c>
      <c r="OPK1365" s="84" t="s">
        <v>236</v>
      </c>
      <c r="OPL1365" s="84">
        <f t="shared" ref="OPL1365:OPT1365" si="1655">OPL1359</f>
        <v>1000000</v>
      </c>
      <c r="OPM1365" s="84">
        <f t="shared" si="1655"/>
        <v>0</v>
      </c>
      <c r="OPN1365" s="84">
        <f t="shared" si="1655"/>
        <v>0</v>
      </c>
      <c r="OPO1365" s="84">
        <f t="shared" si="1655"/>
        <v>1000000</v>
      </c>
      <c r="OPP1365" s="84">
        <f t="shared" si="1655"/>
        <v>0</v>
      </c>
      <c r="OPQ1365" s="84">
        <f t="shared" si="1655"/>
        <v>0</v>
      </c>
      <c r="OPR1365" s="84">
        <f t="shared" si="1655"/>
        <v>0</v>
      </c>
      <c r="OPS1365" s="84">
        <f t="shared" si="1655"/>
        <v>0</v>
      </c>
      <c r="OPT1365" s="84">
        <f t="shared" si="1655"/>
        <v>1000000</v>
      </c>
      <c r="OPZ1365" s="84" t="s">
        <v>235</v>
      </c>
      <c r="OQA1365" s="84" t="s">
        <v>236</v>
      </c>
      <c r="OQB1365" s="84">
        <f t="shared" ref="OQB1365:OQJ1365" si="1656">OQB1359</f>
        <v>1000000</v>
      </c>
      <c r="OQC1365" s="84">
        <f t="shared" si="1656"/>
        <v>0</v>
      </c>
      <c r="OQD1365" s="84">
        <f t="shared" si="1656"/>
        <v>0</v>
      </c>
      <c r="OQE1365" s="84">
        <f t="shared" si="1656"/>
        <v>1000000</v>
      </c>
      <c r="OQF1365" s="84">
        <f t="shared" si="1656"/>
        <v>0</v>
      </c>
      <c r="OQG1365" s="84">
        <f t="shared" si="1656"/>
        <v>0</v>
      </c>
      <c r="OQH1365" s="84">
        <f t="shared" si="1656"/>
        <v>0</v>
      </c>
      <c r="OQI1365" s="84">
        <f t="shared" si="1656"/>
        <v>0</v>
      </c>
      <c r="OQJ1365" s="84">
        <f t="shared" si="1656"/>
        <v>1000000</v>
      </c>
      <c r="OQP1365" s="84" t="s">
        <v>235</v>
      </c>
      <c r="OQQ1365" s="84" t="s">
        <v>236</v>
      </c>
      <c r="OQR1365" s="84">
        <f t="shared" ref="OQR1365:OQZ1365" si="1657">OQR1359</f>
        <v>1000000</v>
      </c>
      <c r="OQS1365" s="84">
        <f t="shared" si="1657"/>
        <v>0</v>
      </c>
      <c r="OQT1365" s="84">
        <f t="shared" si="1657"/>
        <v>0</v>
      </c>
      <c r="OQU1365" s="84">
        <f t="shared" si="1657"/>
        <v>1000000</v>
      </c>
      <c r="OQV1365" s="84">
        <f t="shared" si="1657"/>
        <v>0</v>
      </c>
      <c r="OQW1365" s="84">
        <f t="shared" si="1657"/>
        <v>0</v>
      </c>
      <c r="OQX1365" s="84">
        <f t="shared" si="1657"/>
        <v>0</v>
      </c>
      <c r="OQY1365" s="84">
        <f t="shared" si="1657"/>
        <v>0</v>
      </c>
      <c r="OQZ1365" s="84">
        <f t="shared" si="1657"/>
        <v>1000000</v>
      </c>
      <c r="ORF1365" s="84" t="s">
        <v>235</v>
      </c>
      <c r="ORG1365" s="84" t="s">
        <v>236</v>
      </c>
      <c r="ORH1365" s="84">
        <f t="shared" ref="ORH1365:ORP1365" si="1658">ORH1359</f>
        <v>1000000</v>
      </c>
      <c r="ORI1365" s="84">
        <f t="shared" si="1658"/>
        <v>0</v>
      </c>
      <c r="ORJ1365" s="84">
        <f t="shared" si="1658"/>
        <v>0</v>
      </c>
      <c r="ORK1365" s="84">
        <f t="shared" si="1658"/>
        <v>1000000</v>
      </c>
      <c r="ORL1365" s="84">
        <f t="shared" si="1658"/>
        <v>0</v>
      </c>
      <c r="ORM1365" s="84">
        <f t="shared" si="1658"/>
        <v>0</v>
      </c>
      <c r="ORN1365" s="84">
        <f t="shared" si="1658"/>
        <v>0</v>
      </c>
      <c r="ORO1365" s="84">
        <f t="shared" si="1658"/>
        <v>0</v>
      </c>
      <c r="ORP1365" s="84">
        <f t="shared" si="1658"/>
        <v>1000000</v>
      </c>
      <c r="ORV1365" s="84" t="s">
        <v>235</v>
      </c>
      <c r="ORW1365" s="84" t="s">
        <v>236</v>
      </c>
      <c r="ORX1365" s="84">
        <f t="shared" ref="ORX1365:OSF1365" si="1659">ORX1359</f>
        <v>1000000</v>
      </c>
      <c r="ORY1365" s="84">
        <f t="shared" si="1659"/>
        <v>0</v>
      </c>
      <c r="ORZ1365" s="84">
        <f t="shared" si="1659"/>
        <v>0</v>
      </c>
      <c r="OSA1365" s="84">
        <f t="shared" si="1659"/>
        <v>1000000</v>
      </c>
      <c r="OSB1365" s="84">
        <f t="shared" si="1659"/>
        <v>0</v>
      </c>
      <c r="OSC1365" s="84">
        <f t="shared" si="1659"/>
        <v>0</v>
      </c>
      <c r="OSD1365" s="84">
        <f t="shared" si="1659"/>
        <v>0</v>
      </c>
      <c r="OSE1365" s="84">
        <f t="shared" si="1659"/>
        <v>0</v>
      </c>
      <c r="OSF1365" s="84">
        <f t="shared" si="1659"/>
        <v>1000000</v>
      </c>
      <c r="OSL1365" s="84" t="s">
        <v>235</v>
      </c>
      <c r="OSM1365" s="84" t="s">
        <v>236</v>
      </c>
      <c r="OSN1365" s="84">
        <f t="shared" ref="OSN1365:OSV1365" si="1660">OSN1359</f>
        <v>1000000</v>
      </c>
      <c r="OSO1365" s="84">
        <f t="shared" si="1660"/>
        <v>0</v>
      </c>
      <c r="OSP1365" s="84">
        <f t="shared" si="1660"/>
        <v>0</v>
      </c>
      <c r="OSQ1365" s="84">
        <f t="shared" si="1660"/>
        <v>1000000</v>
      </c>
      <c r="OSR1365" s="84">
        <f t="shared" si="1660"/>
        <v>0</v>
      </c>
      <c r="OSS1365" s="84">
        <f t="shared" si="1660"/>
        <v>0</v>
      </c>
      <c r="OST1365" s="84">
        <f t="shared" si="1660"/>
        <v>0</v>
      </c>
      <c r="OSU1365" s="84">
        <f t="shared" si="1660"/>
        <v>0</v>
      </c>
      <c r="OSV1365" s="84">
        <f t="shared" si="1660"/>
        <v>1000000</v>
      </c>
      <c r="OTB1365" s="84" t="s">
        <v>235</v>
      </c>
      <c r="OTC1365" s="84" t="s">
        <v>236</v>
      </c>
      <c r="OTD1365" s="84">
        <f t="shared" ref="OTD1365:OTL1365" si="1661">OTD1359</f>
        <v>1000000</v>
      </c>
      <c r="OTE1365" s="84">
        <f t="shared" si="1661"/>
        <v>0</v>
      </c>
      <c r="OTF1365" s="84">
        <f t="shared" si="1661"/>
        <v>0</v>
      </c>
      <c r="OTG1365" s="84">
        <f t="shared" si="1661"/>
        <v>1000000</v>
      </c>
      <c r="OTH1365" s="84">
        <f t="shared" si="1661"/>
        <v>0</v>
      </c>
      <c r="OTI1365" s="84">
        <f t="shared" si="1661"/>
        <v>0</v>
      </c>
      <c r="OTJ1365" s="84">
        <f t="shared" si="1661"/>
        <v>0</v>
      </c>
      <c r="OTK1365" s="84">
        <f t="shared" si="1661"/>
        <v>0</v>
      </c>
      <c r="OTL1365" s="84">
        <f t="shared" si="1661"/>
        <v>1000000</v>
      </c>
      <c r="OTR1365" s="84" t="s">
        <v>235</v>
      </c>
      <c r="OTS1365" s="84" t="s">
        <v>236</v>
      </c>
      <c r="OTT1365" s="84">
        <f t="shared" ref="OTT1365:OUB1365" si="1662">OTT1359</f>
        <v>1000000</v>
      </c>
      <c r="OTU1365" s="84">
        <f t="shared" si="1662"/>
        <v>0</v>
      </c>
      <c r="OTV1365" s="84">
        <f t="shared" si="1662"/>
        <v>0</v>
      </c>
      <c r="OTW1365" s="84">
        <f t="shared" si="1662"/>
        <v>1000000</v>
      </c>
      <c r="OTX1365" s="84">
        <f t="shared" si="1662"/>
        <v>0</v>
      </c>
      <c r="OTY1365" s="84">
        <f t="shared" si="1662"/>
        <v>0</v>
      </c>
      <c r="OTZ1365" s="84">
        <f t="shared" si="1662"/>
        <v>0</v>
      </c>
      <c r="OUA1365" s="84">
        <f t="shared" si="1662"/>
        <v>0</v>
      </c>
      <c r="OUB1365" s="84">
        <f t="shared" si="1662"/>
        <v>1000000</v>
      </c>
      <c r="OUH1365" s="84" t="s">
        <v>235</v>
      </c>
      <c r="OUI1365" s="84" t="s">
        <v>236</v>
      </c>
      <c r="OUJ1365" s="84">
        <f t="shared" ref="OUJ1365:OUR1365" si="1663">OUJ1359</f>
        <v>1000000</v>
      </c>
      <c r="OUK1365" s="84">
        <f t="shared" si="1663"/>
        <v>0</v>
      </c>
      <c r="OUL1365" s="84">
        <f t="shared" si="1663"/>
        <v>0</v>
      </c>
      <c r="OUM1365" s="84">
        <f t="shared" si="1663"/>
        <v>1000000</v>
      </c>
      <c r="OUN1365" s="84">
        <f t="shared" si="1663"/>
        <v>0</v>
      </c>
      <c r="OUO1365" s="84">
        <f t="shared" si="1663"/>
        <v>0</v>
      </c>
      <c r="OUP1365" s="84">
        <f t="shared" si="1663"/>
        <v>0</v>
      </c>
      <c r="OUQ1365" s="84">
        <f t="shared" si="1663"/>
        <v>0</v>
      </c>
      <c r="OUR1365" s="84">
        <f t="shared" si="1663"/>
        <v>1000000</v>
      </c>
      <c r="OUX1365" s="84" t="s">
        <v>235</v>
      </c>
      <c r="OUY1365" s="84" t="s">
        <v>236</v>
      </c>
      <c r="OUZ1365" s="84">
        <f t="shared" ref="OUZ1365:OVH1365" si="1664">OUZ1359</f>
        <v>1000000</v>
      </c>
      <c r="OVA1365" s="84">
        <f t="shared" si="1664"/>
        <v>0</v>
      </c>
      <c r="OVB1365" s="84">
        <f t="shared" si="1664"/>
        <v>0</v>
      </c>
      <c r="OVC1365" s="84">
        <f t="shared" si="1664"/>
        <v>1000000</v>
      </c>
      <c r="OVD1365" s="84">
        <f t="shared" si="1664"/>
        <v>0</v>
      </c>
      <c r="OVE1365" s="84">
        <f t="shared" si="1664"/>
        <v>0</v>
      </c>
      <c r="OVF1365" s="84">
        <f t="shared" si="1664"/>
        <v>0</v>
      </c>
      <c r="OVG1365" s="84">
        <f t="shared" si="1664"/>
        <v>0</v>
      </c>
      <c r="OVH1365" s="84">
        <f t="shared" si="1664"/>
        <v>1000000</v>
      </c>
      <c r="OVN1365" s="84" t="s">
        <v>235</v>
      </c>
      <c r="OVO1365" s="84" t="s">
        <v>236</v>
      </c>
      <c r="OVP1365" s="84">
        <f t="shared" ref="OVP1365:OVX1365" si="1665">OVP1359</f>
        <v>1000000</v>
      </c>
      <c r="OVQ1365" s="84">
        <f t="shared" si="1665"/>
        <v>0</v>
      </c>
      <c r="OVR1365" s="84">
        <f t="shared" si="1665"/>
        <v>0</v>
      </c>
      <c r="OVS1365" s="84">
        <f t="shared" si="1665"/>
        <v>1000000</v>
      </c>
      <c r="OVT1365" s="84">
        <f t="shared" si="1665"/>
        <v>0</v>
      </c>
      <c r="OVU1365" s="84">
        <f t="shared" si="1665"/>
        <v>0</v>
      </c>
      <c r="OVV1365" s="84">
        <f t="shared" si="1665"/>
        <v>0</v>
      </c>
      <c r="OVW1365" s="84">
        <f t="shared" si="1665"/>
        <v>0</v>
      </c>
      <c r="OVX1365" s="84">
        <f t="shared" si="1665"/>
        <v>1000000</v>
      </c>
      <c r="OWD1365" s="84" t="s">
        <v>235</v>
      </c>
      <c r="OWE1365" s="84" t="s">
        <v>236</v>
      </c>
      <c r="OWF1365" s="84">
        <f t="shared" ref="OWF1365:OWN1365" si="1666">OWF1359</f>
        <v>1000000</v>
      </c>
      <c r="OWG1365" s="84">
        <f t="shared" si="1666"/>
        <v>0</v>
      </c>
      <c r="OWH1365" s="84">
        <f t="shared" si="1666"/>
        <v>0</v>
      </c>
      <c r="OWI1365" s="84">
        <f t="shared" si="1666"/>
        <v>1000000</v>
      </c>
      <c r="OWJ1365" s="84">
        <f t="shared" si="1666"/>
        <v>0</v>
      </c>
      <c r="OWK1365" s="84">
        <f t="shared" si="1666"/>
        <v>0</v>
      </c>
      <c r="OWL1365" s="84">
        <f t="shared" si="1666"/>
        <v>0</v>
      </c>
      <c r="OWM1365" s="84">
        <f t="shared" si="1666"/>
        <v>0</v>
      </c>
      <c r="OWN1365" s="84">
        <f t="shared" si="1666"/>
        <v>1000000</v>
      </c>
      <c r="OWT1365" s="84" t="s">
        <v>235</v>
      </c>
      <c r="OWU1365" s="84" t="s">
        <v>236</v>
      </c>
      <c r="OWV1365" s="84">
        <f t="shared" ref="OWV1365:OXD1365" si="1667">OWV1359</f>
        <v>1000000</v>
      </c>
      <c r="OWW1365" s="84">
        <f t="shared" si="1667"/>
        <v>0</v>
      </c>
      <c r="OWX1365" s="84">
        <f t="shared" si="1667"/>
        <v>0</v>
      </c>
      <c r="OWY1365" s="84">
        <f t="shared" si="1667"/>
        <v>1000000</v>
      </c>
      <c r="OWZ1365" s="84">
        <f t="shared" si="1667"/>
        <v>0</v>
      </c>
      <c r="OXA1365" s="84">
        <f t="shared" si="1667"/>
        <v>0</v>
      </c>
      <c r="OXB1365" s="84">
        <f t="shared" si="1667"/>
        <v>0</v>
      </c>
      <c r="OXC1365" s="84">
        <f t="shared" si="1667"/>
        <v>0</v>
      </c>
      <c r="OXD1365" s="84">
        <f t="shared" si="1667"/>
        <v>1000000</v>
      </c>
      <c r="OXJ1365" s="84" t="s">
        <v>235</v>
      </c>
      <c r="OXK1365" s="84" t="s">
        <v>236</v>
      </c>
      <c r="OXL1365" s="84">
        <f t="shared" ref="OXL1365:OXT1365" si="1668">OXL1359</f>
        <v>1000000</v>
      </c>
      <c r="OXM1365" s="84">
        <f t="shared" si="1668"/>
        <v>0</v>
      </c>
      <c r="OXN1365" s="84">
        <f t="shared" si="1668"/>
        <v>0</v>
      </c>
      <c r="OXO1365" s="84">
        <f t="shared" si="1668"/>
        <v>1000000</v>
      </c>
      <c r="OXP1365" s="84">
        <f t="shared" si="1668"/>
        <v>0</v>
      </c>
      <c r="OXQ1365" s="84">
        <f t="shared" si="1668"/>
        <v>0</v>
      </c>
      <c r="OXR1365" s="84">
        <f t="shared" si="1668"/>
        <v>0</v>
      </c>
      <c r="OXS1365" s="84">
        <f t="shared" si="1668"/>
        <v>0</v>
      </c>
      <c r="OXT1365" s="84">
        <f t="shared" si="1668"/>
        <v>1000000</v>
      </c>
      <c r="OXZ1365" s="84" t="s">
        <v>235</v>
      </c>
      <c r="OYA1365" s="84" t="s">
        <v>236</v>
      </c>
      <c r="OYB1365" s="84">
        <f t="shared" ref="OYB1365:OYJ1365" si="1669">OYB1359</f>
        <v>1000000</v>
      </c>
      <c r="OYC1365" s="84">
        <f t="shared" si="1669"/>
        <v>0</v>
      </c>
      <c r="OYD1365" s="84">
        <f t="shared" si="1669"/>
        <v>0</v>
      </c>
      <c r="OYE1365" s="84">
        <f t="shared" si="1669"/>
        <v>1000000</v>
      </c>
      <c r="OYF1365" s="84">
        <f t="shared" si="1669"/>
        <v>0</v>
      </c>
      <c r="OYG1365" s="84">
        <f t="shared" si="1669"/>
        <v>0</v>
      </c>
      <c r="OYH1365" s="84">
        <f t="shared" si="1669"/>
        <v>0</v>
      </c>
      <c r="OYI1365" s="84">
        <f t="shared" si="1669"/>
        <v>0</v>
      </c>
      <c r="OYJ1365" s="84">
        <f t="shared" si="1669"/>
        <v>1000000</v>
      </c>
      <c r="OYP1365" s="84" t="s">
        <v>235</v>
      </c>
      <c r="OYQ1365" s="84" t="s">
        <v>236</v>
      </c>
      <c r="OYR1365" s="84">
        <f t="shared" ref="OYR1365:OYZ1365" si="1670">OYR1359</f>
        <v>1000000</v>
      </c>
      <c r="OYS1365" s="84">
        <f t="shared" si="1670"/>
        <v>0</v>
      </c>
      <c r="OYT1365" s="84">
        <f t="shared" si="1670"/>
        <v>0</v>
      </c>
      <c r="OYU1365" s="84">
        <f t="shared" si="1670"/>
        <v>1000000</v>
      </c>
      <c r="OYV1365" s="84">
        <f t="shared" si="1670"/>
        <v>0</v>
      </c>
      <c r="OYW1365" s="84">
        <f t="shared" si="1670"/>
        <v>0</v>
      </c>
      <c r="OYX1365" s="84">
        <f t="shared" si="1670"/>
        <v>0</v>
      </c>
      <c r="OYY1365" s="84">
        <f t="shared" si="1670"/>
        <v>0</v>
      </c>
      <c r="OYZ1365" s="84">
        <f t="shared" si="1670"/>
        <v>1000000</v>
      </c>
      <c r="OZF1365" s="84" t="s">
        <v>235</v>
      </c>
      <c r="OZG1365" s="84" t="s">
        <v>236</v>
      </c>
      <c r="OZH1365" s="84">
        <f t="shared" ref="OZH1365:OZP1365" si="1671">OZH1359</f>
        <v>1000000</v>
      </c>
      <c r="OZI1365" s="84">
        <f t="shared" si="1671"/>
        <v>0</v>
      </c>
      <c r="OZJ1365" s="84">
        <f t="shared" si="1671"/>
        <v>0</v>
      </c>
      <c r="OZK1365" s="84">
        <f t="shared" si="1671"/>
        <v>1000000</v>
      </c>
      <c r="OZL1365" s="84">
        <f t="shared" si="1671"/>
        <v>0</v>
      </c>
      <c r="OZM1365" s="84">
        <f t="shared" si="1671"/>
        <v>0</v>
      </c>
      <c r="OZN1365" s="84">
        <f t="shared" si="1671"/>
        <v>0</v>
      </c>
      <c r="OZO1365" s="84">
        <f t="shared" si="1671"/>
        <v>0</v>
      </c>
      <c r="OZP1365" s="84">
        <f t="shared" si="1671"/>
        <v>1000000</v>
      </c>
      <c r="OZV1365" s="84" t="s">
        <v>235</v>
      </c>
      <c r="OZW1365" s="84" t="s">
        <v>236</v>
      </c>
      <c r="OZX1365" s="84">
        <f t="shared" ref="OZX1365:PAF1365" si="1672">OZX1359</f>
        <v>1000000</v>
      </c>
      <c r="OZY1365" s="84">
        <f t="shared" si="1672"/>
        <v>0</v>
      </c>
      <c r="OZZ1365" s="84">
        <f t="shared" si="1672"/>
        <v>0</v>
      </c>
      <c r="PAA1365" s="84">
        <f t="shared" si="1672"/>
        <v>1000000</v>
      </c>
      <c r="PAB1365" s="84">
        <f t="shared" si="1672"/>
        <v>0</v>
      </c>
      <c r="PAC1365" s="84">
        <f t="shared" si="1672"/>
        <v>0</v>
      </c>
      <c r="PAD1365" s="84">
        <f t="shared" si="1672"/>
        <v>0</v>
      </c>
      <c r="PAE1365" s="84">
        <f t="shared" si="1672"/>
        <v>0</v>
      </c>
      <c r="PAF1365" s="84">
        <f t="shared" si="1672"/>
        <v>1000000</v>
      </c>
      <c r="PAL1365" s="84" t="s">
        <v>235</v>
      </c>
      <c r="PAM1365" s="84" t="s">
        <v>236</v>
      </c>
      <c r="PAN1365" s="84">
        <f t="shared" ref="PAN1365:PAV1365" si="1673">PAN1359</f>
        <v>1000000</v>
      </c>
      <c r="PAO1365" s="84">
        <f t="shared" si="1673"/>
        <v>0</v>
      </c>
      <c r="PAP1365" s="84">
        <f t="shared" si="1673"/>
        <v>0</v>
      </c>
      <c r="PAQ1365" s="84">
        <f t="shared" si="1673"/>
        <v>1000000</v>
      </c>
      <c r="PAR1365" s="84">
        <f t="shared" si="1673"/>
        <v>0</v>
      </c>
      <c r="PAS1365" s="84">
        <f t="shared" si="1673"/>
        <v>0</v>
      </c>
      <c r="PAT1365" s="84">
        <f t="shared" si="1673"/>
        <v>0</v>
      </c>
      <c r="PAU1365" s="84">
        <f t="shared" si="1673"/>
        <v>0</v>
      </c>
      <c r="PAV1365" s="84">
        <f t="shared" si="1673"/>
        <v>1000000</v>
      </c>
      <c r="PBB1365" s="84" t="s">
        <v>235</v>
      </c>
      <c r="PBC1365" s="84" t="s">
        <v>236</v>
      </c>
      <c r="PBD1365" s="84">
        <f t="shared" ref="PBD1365:PBL1365" si="1674">PBD1359</f>
        <v>1000000</v>
      </c>
      <c r="PBE1365" s="84">
        <f t="shared" si="1674"/>
        <v>0</v>
      </c>
      <c r="PBF1365" s="84">
        <f t="shared" si="1674"/>
        <v>0</v>
      </c>
      <c r="PBG1365" s="84">
        <f t="shared" si="1674"/>
        <v>1000000</v>
      </c>
      <c r="PBH1365" s="84">
        <f t="shared" si="1674"/>
        <v>0</v>
      </c>
      <c r="PBI1365" s="84">
        <f t="shared" si="1674"/>
        <v>0</v>
      </c>
      <c r="PBJ1365" s="84">
        <f t="shared" si="1674"/>
        <v>0</v>
      </c>
      <c r="PBK1365" s="84">
        <f t="shared" si="1674"/>
        <v>0</v>
      </c>
      <c r="PBL1365" s="84">
        <f t="shared" si="1674"/>
        <v>1000000</v>
      </c>
      <c r="PBR1365" s="84" t="s">
        <v>235</v>
      </c>
      <c r="PBS1365" s="84" t="s">
        <v>236</v>
      </c>
      <c r="PBT1365" s="84">
        <f t="shared" ref="PBT1365:PCB1365" si="1675">PBT1359</f>
        <v>1000000</v>
      </c>
      <c r="PBU1365" s="84">
        <f t="shared" si="1675"/>
        <v>0</v>
      </c>
      <c r="PBV1365" s="84">
        <f t="shared" si="1675"/>
        <v>0</v>
      </c>
      <c r="PBW1365" s="84">
        <f t="shared" si="1675"/>
        <v>1000000</v>
      </c>
      <c r="PBX1365" s="84">
        <f t="shared" si="1675"/>
        <v>0</v>
      </c>
      <c r="PBY1365" s="84">
        <f t="shared" si="1675"/>
        <v>0</v>
      </c>
      <c r="PBZ1365" s="84">
        <f t="shared" si="1675"/>
        <v>0</v>
      </c>
      <c r="PCA1365" s="84">
        <f t="shared" si="1675"/>
        <v>0</v>
      </c>
      <c r="PCB1365" s="84">
        <f t="shared" si="1675"/>
        <v>1000000</v>
      </c>
      <c r="PCH1365" s="84" t="s">
        <v>235</v>
      </c>
      <c r="PCI1365" s="84" t="s">
        <v>236</v>
      </c>
      <c r="PCJ1365" s="84">
        <f t="shared" ref="PCJ1365:PCR1365" si="1676">PCJ1359</f>
        <v>1000000</v>
      </c>
      <c r="PCK1365" s="84">
        <f t="shared" si="1676"/>
        <v>0</v>
      </c>
      <c r="PCL1365" s="84">
        <f t="shared" si="1676"/>
        <v>0</v>
      </c>
      <c r="PCM1365" s="84">
        <f t="shared" si="1676"/>
        <v>1000000</v>
      </c>
      <c r="PCN1365" s="84">
        <f t="shared" si="1676"/>
        <v>0</v>
      </c>
      <c r="PCO1365" s="84">
        <f t="shared" si="1676"/>
        <v>0</v>
      </c>
      <c r="PCP1365" s="84">
        <f t="shared" si="1676"/>
        <v>0</v>
      </c>
      <c r="PCQ1365" s="84">
        <f t="shared" si="1676"/>
        <v>0</v>
      </c>
      <c r="PCR1365" s="84">
        <f t="shared" si="1676"/>
        <v>1000000</v>
      </c>
      <c r="PCX1365" s="84" t="s">
        <v>235</v>
      </c>
      <c r="PCY1365" s="84" t="s">
        <v>236</v>
      </c>
      <c r="PCZ1365" s="84">
        <f t="shared" ref="PCZ1365:PDH1365" si="1677">PCZ1359</f>
        <v>1000000</v>
      </c>
      <c r="PDA1365" s="84">
        <f t="shared" si="1677"/>
        <v>0</v>
      </c>
      <c r="PDB1365" s="84">
        <f t="shared" si="1677"/>
        <v>0</v>
      </c>
      <c r="PDC1365" s="84">
        <f t="shared" si="1677"/>
        <v>1000000</v>
      </c>
      <c r="PDD1365" s="84">
        <f t="shared" si="1677"/>
        <v>0</v>
      </c>
      <c r="PDE1365" s="84">
        <f t="shared" si="1677"/>
        <v>0</v>
      </c>
      <c r="PDF1365" s="84">
        <f t="shared" si="1677"/>
        <v>0</v>
      </c>
      <c r="PDG1365" s="84">
        <f t="shared" si="1677"/>
        <v>0</v>
      </c>
      <c r="PDH1365" s="84">
        <f t="shared" si="1677"/>
        <v>1000000</v>
      </c>
      <c r="PDN1365" s="84" t="s">
        <v>235</v>
      </c>
      <c r="PDO1365" s="84" t="s">
        <v>236</v>
      </c>
      <c r="PDP1365" s="84">
        <f t="shared" ref="PDP1365:PDX1365" si="1678">PDP1359</f>
        <v>1000000</v>
      </c>
      <c r="PDQ1365" s="84">
        <f t="shared" si="1678"/>
        <v>0</v>
      </c>
      <c r="PDR1365" s="84">
        <f t="shared" si="1678"/>
        <v>0</v>
      </c>
      <c r="PDS1365" s="84">
        <f t="shared" si="1678"/>
        <v>1000000</v>
      </c>
      <c r="PDT1365" s="84">
        <f t="shared" si="1678"/>
        <v>0</v>
      </c>
      <c r="PDU1365" s="84">
        <f t="shared" si="1678"/>
        <v>0</v>
      </c>
      <c r="PDV1365" s="84">
        <f t="shared" si="1678"/>
        <v>0</v>
      </c>
      <c r="PDW1365" s="84">
        <f t="shared" si="1678"/>
        <v>0</v>
      </c>
      <c r="PDX1365" s="84">
        <f t="shared" si="1678"/>
        <v>1000000</v>
      </c>
      <c r="PED1365" s="84" t="s">
        <v>235</v>
      </c>
      <c r="PEE1365" s="84" t="s">
        <v>236</v>
      </c>
      <c r="PEF1365" s="84">
        <f t="shared" ref="PEF1365:PEN1365" si="1679">PEF1359</f>
        <v>1000000</v>
      </c>
      <c r="PEG1365" s="84">
        <f t="shared" si="1679"/>
        <v>0</v>
      </c>
      <c r="PEH1365" s="84">
        <f t="shared" si="1679"/>
        <v>0</v>
      </c>
      <c r="PEI1365" s="84">
        <f t="shared" si="1679"/>
        <v>1000000</v>
      </c>
      <c r="PEJ1365" s="84">
        <f t="shared" si="1679"/>
        <v>0</v>
      </c>
      <c r="PEK1365" s="84">
        <f t="shared" si="1679"/>
        <v>0</v>
      </c>
      <c r="PEL1365" s="84">
        <f t="shared" si="1679"/>
        <v>0</v>
      </c>
      <c r="PEM1365" s="84">
        <f t="shared" si="1679"/>
        <v>0</v>
      </c>
      <c r="PEN1365" s="84">
        <f t="shared" si="1679"/>
        <v>1000000</v>
      </c>
      <c r="PET1365" s="84" t="s">
        <v>235</v>
      </c>
      <c r="PEU1365" s="84" t="s">
        <v>236</v>
      </c>
      <c r="PEV1365" s="84">
        <f t="shared" ref="PEV1365:PFD1365" si="1680">PEV1359</f>
        <v>1000000</v>
      </c>
      <c r="PEW1365" s="84">
        <f t="shared" si="1680"/>
        <v>0</v>
      </c>
      <c r="PEX1365" s="84">
        <f t="shared" si="1680"/>
        <v>0</v>
      </c>
      <c r="PEY1365" s="84">
        <f t="shared" si="1680"/>
        <v>1000000</v>
      </c>
      <c r="PEZ1365" s="84">
        <f t="shared" si="1680"/>
        <v>0</v>
      </c>
      <c r="PFA1365" s="84">
        <f t="shared" si="1680"/>
        <v>0</v>
      </c>
      <c r="PFB1365" s="84">
        <f t="shared" si="1680"/>
        <v>0</v>
      </c>
      <c r="PFC1365" s="84">
        <f t="shared" si="1680"/>
        <v>0</v>
      </c>
      <c r="PFD1365" s="84">
        <f t="shared" si="1680"/>
        <v>1000000</v>
      </c>
      <c r="PFJ1365" s="84" t="s">
        <v>235</v>
      </c>
      <c r="PFK1365" s="84" t="s">
        <v>236</v>
      </c>
      <c r="PFL1365" s="84">
        <f t="shared" ref="PFL1365:PFT1365" si="1681">PFL1359</f>
        <v>1000000</v>
      </c>
      <c r="PFM1365" s="84">
        <f t="shared" si="1681"/>
        <v>0</v>
      </c>
      <c r="PFN1365" s="84">
        <f t="shared" si="1681"/>
        <v>0</v>
      </c>
      <c r="PFO1365" s="84">
        <f t="shared" si="1681"/>
        <v>1000000</v>
      </c>
      <c r="PFP1365" s="84">
        <f t="shared" si="1681"/>
        <v>0</v>
      </c>
      <c r="PFQ1365" s="84">
        <f t="shared" si="1681"/>
        <v>0</v>
      </c>
      <c r="PFR1365" s="84">
        <f t="shared" si="1681"/>
        <v>0</v>
      </c>
      <c r="PFS1365" s="84">
        <f t="shared" si="1681"/>
        <v>0</v>
      </c>
      <c r="PFT1365" s="84">
        <f t="shared" si="1681"/>
        <v>1000000</v>
      </c>
      <c r="PFZ1365" s="84" t="s">
        <v>235</v>
      </c>
      <c r="PGA1365" s="84" t="s">
        <v>236</v>
      </c>
      <c r="PGB1365" s="84">
        <f t="shared" ref="PGB1365:PGJ1365" si="1682">PGB1359</f>
        <v>1000000</v>
      </c>
      <c r="PGC1365" s="84">
        <f t="shared" si="1682"/>
        <v>0</v>
      </c>
      <c r="PGD1365" s="84">
        <f t="shared" si="1682"/>
        <v>0</v>
      </c>
      <c r="PGE1365" s="84">
        <f t="shared" si="1682"/>
        <v>1000000</v>
      </c>
      <c r="PGF1365" s="84">
        <f t="shared" si="1682"/>
        <v>0</v>
      </c>
      <c r="PGG1365" s="84">
        <f t="shared" si="1682"/>
        <v>0</v>
      </c>
      <c r="PGH1365" s="84">
        <f t="shared" si="1682"/>
        <v>0</v>
      </c>
      <c r="PGI1365" s="84">
        <f t="shared" si="1682"/>
        <v>0</v>
      </c>
      <c r="PGJ1365" s="84">
        <f t="shared" si="1682"/>
        <v>1000000</v>
      </c>
      <c r="PGP1365" s="84" t="s">
        <v>235</v>
      </c>
      <c r="PGQ1365" s="84" t="s">
        <v>236</v>
      </c>
      <c r="PGR1365" s="84">
        <f t="shared" ref="PGR1365:PGZ1365" si="1683">PGR1359</f>
        <v>1000000</v>
      </c>
      <c r="PGS1365" s="84">
        <f t="shared" si="1683"/>
        <v>0</v>
      </c>
      <c r="PGT1365" s="84">
        <f t="shared" si="1683"/>
        <v>0</v>
      </c>
      <c r="PGU1365" s="84">
        <f t="shared" si="1683"/>
        <v>1000000</v>
      </c>
      <c r="PGV1365" s="84">
        <f t="shared" si="1683"/>
        <v>0</v>
      </c>
      <c r="PGW1365" s="84">
        <f t="shared" si="1683"/>
        <v>0</v>
      </c>
      <c r="PGX1365" s="84">
        <f t="shared" si="1683"/>
        <v>0</v>
      </c>
      <c r="PGY1365" s="84">
        <f t="shared" si="1683"/>
        <v>0</v>
      </c>
      <c r="PGZ1365" s="84">
        <f t="shared" si="1683"/>
        <v>1000000</v>
      </c>
      <c r="PHF1365" s="84" t="s">
        <v>235</v>
      </c>
      <c r="PHG1365" s="84" t="s">
        <v>236</v>
      </c>
      <c r="PHH1365" s="84">
        <f t="shared" ref="PHH1365:PHP1365" si="1684">PHH1359</f>
        <v>1000000</v>
      </c>
      <c r="PHI1365" s="84">
        <f t="shared" si="1684"/>
        <v>0</v>
      </c>
      <c r="PHJ1365" s="84">
        <f t="shared" si="1684"/>
        <v>0</v>
      </c>
      <c r="PHK1365" s="84">
        <f t="shared" si="1684"/>
        <v>1000000</v>
      </c>
      <c r="PHL1365" s="84">
        <f t="shared" si="1684"/>
        <v>0</v>
      </c>
      <c r="PHM1365" s="84">
        <f t="shared" si="1684"/>
        <v>0</v>
      </c>
      <c r="PHN1365" s="84">
        <f t="shared" si="1684"/>
        <v>0</v>
      </c>
      <c r="PHO1365" s="84">
        <f t="shared" si="1684"/>
        <v>0</v>
      </c>
      <c r="PHP1365" s="84">
        <f t="shared" si="1684"/>
        <v>1000000</v>
      </c>
      <c r="PHV1365" s="84" t="s">
        <v>235</v>
      </c>
      <c r="PHW1365" s="84" t="s">
        <v>236</v>
      </c>
      <c r="PHX1365" s="84">
        <f t="shared" ref="PHX1365:PIF1365" si="1685">PHX1359</f>
        <v>1000000</v>
      </c>
      <c r="PHY1365" s="84">
        <f t="shared" si="1685"/>
        <v>0</v>
      </c>
      <c r="PHZ1365" s="84">
        <f t="shared" si="1685"/>
        <v>0</v>
      </c>
      <c r="PIA1365" s="84">
        <f t="shared" si="1685"/>
        <v>1000000</v>
      </c>
      <c r="PIB1365" s="84">
        <f t="shared" si="1685"/>
        <v>0</v>
      </c>
      <c r="PIC1365" s="84">
        <f t="shared" si="1685"/>
        <v>0</v>
      </c>
      <c r="PID1365" s="84">
        <f t="shared" si="1685"/>
        <v>0</v>
      </c>
      <c r="PIE1365" s="84">
        <f t="shared" si="1685"/>
        <v>0</v>
      </c>
      <c r="PIF1365" s="84">
        <f t="shared" si="1685"/>
        <v>1000000</v>
      </c>
      <c r="PIL1365" s="84" t="s">
        <v>235</v>
      </c>
      <c r="PIM1365" s="84" t="s">
        <v>236</v>
      </c>
      <c r="PIN1365" s="84">
        <f t="shared" ref="PIN1365:PIV1365" si="1686">PIN1359</f>
        <v>1000000</v>
      </c>
      <c r="PIO1365" s="84">
        <f t="shared" si="1686"/>
        <v>0</v>
      </c>
      <c r="PIP1365" s="84">
        <f t="shared" si="1686"/>
        <v>0</v>
      </c>
      <c r="PIQ1365" s="84">
        <f t="shared" si="1686"/>
        <v>1000000</v>
      </c>
      <c r="PIR1365" s="84">
        <f t="shared" si="1686"/>
        <v>0</v>
      </c>
      <c r="PIS1365" s="84">
        <f t="shared" si="1686"/>
        <v>0</v>
      </c>
      <c r="PIT1365" s="84">
        <f t="shared" si="1686"/>
        <v>0</v>
      </c>
      <c r="PIU1365" s="84">
        <f t="shared" si="1686"/>
        <v>0</v>
      </c>
      <c r="PIV1365" s="84">
        <f t="shared" si="1686"/>
        <v>1000000</v>
      </c>
      <c r="PJB1365" s="84" t="s">
        <v>235</v>
      </c>
      <c r="PJC1365" s="84" t="s">
        <v>236</v>
      </c>
      <c r="PJD1365" s="84">
        <f t="shared" ref="PJD1365:PJL1365" si="1687">PJD1359</f>
        <v>1000000</v>
      </c>
      <c r="PJE1365" s="84">
        <f t="shared" si="1687"/>
        <v>0</v>
      </c>
      <c r="PJF1365" s="84">
        <f t="shared" si="1687"/>
        <v>0</v>
      </c>
      <c r="PJG1365" s="84">
        <f t="shared" si="1687"/>
        <v>1000000</v>
      </c>
      <c r="PJH1365" s="84">
        <f t="shared" si="1687"/>
        <v>0</v>
      </c>
      <c r="PJI1365" s="84">
        <f t="shared" si="1687"/>
        <v>0</v>
      </c>
      <c r="PJJ1365" s="84">
        <f t="shared" si="1687"/>
        <v>0</v>
      </c>
      <c r="PJK1365" s="84">
        <f t="shared" si="1687"/>
        <v>0</v>
      </c>
      <c r="PJL1365" s="84">
        <f t="shared" si="1687"/>
        <v>1000000</v>
      </c>
      <c r="PJR1365" s="84" t="s">
        <v>235</v>
      </c>
      <c r="PJS1365" s="84" t="s">
        <v>236</v>
      </c>
      <c r="PJT1365" s="84">
        <f t="shared" ref="PJT1365:PKB1365" si="1688">PJT1359</f>
        <v>1000000</v>
      </c>
      <c r="PJU1365" s="84">
        <f t="shared" si="1688"/>
        <v>0</v>
      </c>
      <c r="PJV1365" s="84">
        <f t="shared" si="1688"/>
        <v>0</v>
      </c>
      <c r="PJW1365" s="84">
        <f t="shared" si="1688"/>
        <v>1000000</v>
      </c>
      <c r="PJX1365" s="84">
        <f t="shared" si="1688"/>
        <v>0</v>
      </c>
      <c r="PJY1365" s="84">
        <f t="shared" si="1688"/>
        <v>0</v>
      </c>
      <c r="PJZ1365" s="84">
        <f t="shared" si="1688"/>
        <v>0</v>
      </c>
      <c r="PKA1365" s="84">
        <f t="shared" si="1688"/>
        <v>0</v>
      </c>
      <c r="PKB1365" s="84">
        <f t="shared" si="1688"/>
        <v>1000000</v>
      </c>
      <c r="PKH1365" s="84" t="s">
        <v>235</v>
      </c>
      <c r="PKI1365" s="84" t="s">
        <v>236</v>
      </c>
      <c r="PKJ1365" s="84">
        <f t="shared" ref="PKJ1365:PKR1365" si="1689">PKJ1359</f>
        <v>1000000</v>
      </c>
      <c r="PKK1365" s="84">
        <f t="shared" si="1689"/>
        <v>0</v>
      </c>
      <c r="PKL1365" s="84">
        <f t="shared" si="1689"/>
        <v>0</v>
      </c>
      <c r="PKM1365" s="84">
        <f t="shared" si="1689"/>
        <v>1000000</v>
      </c>
      <c r="PKN1365" s="84">
        <f t="shared" si="1689"/>
        <v>0</v>
      </c>
      <c r="PKO1365" s="84">
        <f t="shared" si="1689"/>
        <v>0</v>
      </c>
      <c r="PKP1365" s="84">
        <f t="shared" si="1689"/>
        <v>0</v>
      </c>
      <c r="PKQ1365" s="84">
        <f t="shared" si="1689"/>
        <v>0</v>
      </c>
      <c r="PKR1365" s="84">
        <f t="shared" si="1689"/>
        <v>1000000</v>
      </c>
      <c r="PKX1365" s="84" t="s">
        <v>235</v>
      </c>
      <c r="PKY1365" s="84" t="s">
        <v>236</v>
      </c>
      <c r="PKZ1365" s="84">
        <f t="shared" ref="PKZ1365:PLH1365" si="1690">PKZ1359</f>
        <v>1000000</v>
      </c>
      <c r="PLA1365" s="84">
        <f t="shared" si="1690"/>
        <v>0</v>
      </c>
      <c r="PLB1365" s="84">
        <f t="shared" si="1690"/>
        <v>0</v>
      </c>
      <c r="PLC1365" s="84">
        <f t="shared" si="1690"/>
        <v>1000000</v>
      </c>
      <c r="PLD1365" s="84">
        <f t="shared" si="1690"/>
        <v>0</v>
      </c>
      <c r="PLE1365" s="84">
        <f t="shared" si="1690"/>
        <v>0</v>
      </c>
      <c r="PLF1365" s="84">
        <f t="shared" si="1690"/>
        <v>0</v>
      </c>
      <c r="PLG1365" s="84">
        <f t="shared" si="1690"/>
        <v>0</v>
      </c>
      <c r="PLH1365" s="84">
        <f t="shared" si="1690"/>
        <v>1000000</v>
      </c>
      <c r="PLN1365" s="84" t="s">
        <v>235</v>
      </c>
      <c r="PLO1365" s="84" t="s">
        <v>236</v>
      </c>
      <c r="PLP1365" s="84">
        <f t="shared" ref="PLP1365:PLX1365" si="1691">PLP1359</f>
        <v>1000000</v>
      </c>
      <c r="PLQ1365" s="84">
        <f t="shared" si="1691"/>
        <v>0</v>
      </c>
      <c r="PLR1365" s="84">
        <f t="shared" si="1691"/>
        <v>0</v>
      </c>
      <c r="PLS1365" s="84">
        <f t="shared" si="1691"/>
        <v>1000000</v>
      </c>
      <c r="PLT1365" s="84">
        <f t="shared" si="1691"/>
        <v>0</v>
      </c>
      <c r="PLU1365" s="84">
        <f t="shared" si="1691"/>
        <v>0</v>
      </c>
      <c r="PLV1365" s="84">
        <f t="shared" si="1691"/>
        <v>0</v>
      </c>
      <c r="PLW1365" s="84">
        <f t="shared" si="1691"/>
        <v>0</v>
      </c>
      <c r="PLX1365" s="84">
        <f t="shared" si="1691"/>
        <v>1000000</v>
      </c>
      <c r="PMD1365" s="84" t="s">
        <v>235</v>
      </c>
      <c r="PME1365" s="84" t="s">
        <v>236</v>
      </c>
      <c r="PMF1365" s="84">
        <f t="shared" ref="PMF1365:PMN1365" si="1692">PMF1359</f>
        <v>1000000</v>
      </c>
      <c r="PMG1365" s="84">
        <f t="shared" si="1692"/>
        <v>0</v>
      </c>
      <c r="PMH1365" s="84">
        <f t="shared" si="1692"/>
        <v>0</v>
      </c>
      <c r="PMI1365" s="84">
        <f t="shared" si="1692"/>
        <v>1000000</v>
      </c>
      <c r="PMJ1365" s="84">
        <f t="shared" si="1692"/>
        <v>0</v>
      </c>
      <c r="PMK1365" s="84">
        <f t="shared" si="1692"/>
        <v>0</v>
      </c>
      <c r="PML1365" s="84">
        <f t="shared" si="1692"/>
        <v>0</v>
      </c>
      <c r="PMM1365" s="84">
        <f t="shared" si="1692"/>
        <v>0</v>
      </c>
      <c r="PMN1365" s="84">
        <f t="shared" si="1692"/>
        <v>1000000</v>
      </c>
      <c r="PMT1365" s="84" t="s">
        <v>235</v>
      </c>
      <c r="PMU1365" s="84" t="s">
        <v>236</v>
      </c>
      <c r="PMV1365" s="84">
        <f t="shared" ref="PMV1365:PND1365" si="1693">PMV1359</f>
        <v>1000000</v>
      </c>
      <c r="PMW1365" s="84">
        <f t="shared" si="1693"/>
        <v>0</v>
      </c>
      <c r="PMX1365" s="84">
        <f t="shared" si="1693"/>
        <v>0</v>
      </c>
      <c r="PMY1365" s="84">
        <f t="shared" si="1693"/>
        <v>1000000</v>
      </c>
      <c r="PMZ1365" s="84">
        <f t="shared" si="1693"/>
        <v>0</v>
      </c>
      <c r="PNA1365" s="84">
        <f t="shared" si="1693"/>
        <v>0</v>
      </c>
      <c r="PNB1365" s="84">
        <f t="shared" si="1693"/>
        <v>0</v>
      </c>
      <c r="PNC1365" s="84">
        <f t="shared" si="1693"/>
        <v>0</v>
      </c>
      <c r="PND1365" s="84">
        <f t="shared" si="1693"/>
        <v>1000000</v>
      </c>
      <c r="PNJ1365" s="84" t="s">
        <v>235</v>
      </c>
      <c r="PNK1365" s="84" t="s">
        <v>236</v>
      </c>
      <c r="PNL1365" s="84">
        <f t="shared" ref="PNL1365:PNT1365" si="1694">PNL1359</f>
        <v>1000000</v>
      </c>
      <c r="PNM1365" s="84">
        <f t="shared" si="1694"/>
        <v>0</v>
      </c>
      <c r="PNN1365" s="84">
        <f t="shared" si="1694"/>
        <v>0</v>
      </c>
      <c r="PNO1365" s="84">
        <f t="shared" si="1694"/>
        <v>1000000</v>
      </c>
      <c r="PNP1365" s="84">
        <f t="shared" si="1694"/>
        <v>0</v>
      </c>
      <c r="PNQ1365" s="84">
        <f t="shared" si="1694"/>
        <v>0</v>
      </c>
      <c r="PNR1365" s="84">
        <f t="shared" si="1694"/>
        <v>0</v>
      </c>
      <c r="PNS1365" s="84">
        <f t="shared" si="1694"/>
        <v>0</v>
      </c>
      <c r="PNT1365" s="84">
        <f t="shared" si="1694"/>
        <v>1000000</v>
      </c>
      <c r="PNZ1365" s="84" t="s">
        <v>235</v>
      </c>
      <c r="POA1365" s="84" t="s">
        <v>236</v>
      </c>
      <c r="POB1365" s="84">
        <f t="shared" ref="POB1365:POJ1365" si="1695">POB1359</f>
        <v>1000000</v>
      </c>
      <c r="POC1365" s="84">
        <f t="shared" si="1695"/>
        <v>0</v>
      </c>
      <c r="POD1365" s="84">
        <f t="shared" si="1695"/>
        <v>0</v>
      </c>
      <c r="POE1365" s="84">
        <f t="shared" si="1695"/>
        <v>1000000</v>
      </c>
      <c r="POF1365" s="84">
        <f t="shared" si="1695"/>
        <v>0</v>
      </c>
      <c r="POG1365" s="84">
        <f t="shared" si="1695"/>
        <v>0</v>
      </c>
      <c r="POH1365" s="84">
        <f t="shared" si="1695"/>
        <v>0</v>
      </c>
      <c r="POI1365" s="84">
        <f t="shared" si="1695"/>
        <v>0</v>
      </c>
      <c r="POJ1365" s="84">
        <f t="shared" si="1695"/>
        <v>1000000</v>
      </c>
      <c r="POP1365" s="84" t="s">
        <v>235</v>
      </c>
      <c r="POQ1365" s="84" t="s">
        <v>236</v>
      </c>
      <c r="POR1365" s="84">
        <f t="shared" ref="POR1365:POZ1365" si="1696">POR1359</f>
        <v>1000000</v>
      </c>
      <c r="POS1365" s="84">
        <f t="shared" si="1696"/>
        <v>0</v>
      </c>
      <c r="POT1365" s="84">
        <f t="shared" si="1696"/>
        <v>0</v>
      </c>
      <c r="POU1365" s="84">
        <f t="shared" si="1696"/>
        <v>1000000</v>
      </c>
      <c r="POV1365" s="84">
        <f t="shared" si="1696"/>
        <v>0</v>
      </c>
      <c r="POW1365" s="84">
        <f t="shared" si="1696"/>
        <v>0</v>
      </c>
      <c r="POX1365" s="84">
        <f t="shared" si="1696"/>
        <v>0</v>
      </c>
      <c r="POY1365" s="84">
        <f t="shared" si="1696"/>
        <v>0</v>
      </c>
      <c r="POZ1365" s="84">
        <f t="shared" si="1696"/>
        <v>1000000</v>
      </c>
      <c r="PPF1365" s="84" t="s">
        <v>235</v>
      </c>
      <c r="PPG1365" s="84" t="s">
        <v>236</v>
      </c>
      <c r="PPH1365" s="84">
        <f t="shared" ref="PPH1365:PPP1365" si="1697">PPH1359</f>
        <v>1000000</v>
      </c>
      <c r="PPI1365" s="84">
        <f t="shared" si="1697"/>
        <v>0</v>
      </c>
      <c r="PPJ1365" s="84">
        <f t="shared" si="1697"/>
        <v>0</v>
      </c>
      <c r="PPK1365" s="84">
        <f t="shared" si="1697"/>
        <v>1000000</v>
      </c>
      <c r="PPL1365" s="84">
        <f t="shared" si="1697"/>
        <v>0</v>
      </c>
      <c r="PPM1365" s="84">
        <f t="shared" si="1697"/>
        <v>0</v>
      </c>
      <c r="PPN1365" s="84">
        <f t="shared" si="1697"/>
        <v>0</v>
      </c>
      <c r="PPO1365" s="84">
        <f t="shared" si="1697"/>
        <v>0</v>
      </c>
      <c r="PPP1365" s="84">
        <f t="shared" si="1697"/>
        <v>1000000</v>
      </c>
      <c r="PPV1365" s="84" t="s">
        <v>235</v>
      </c>
      <c r="PPW1365" s="84" t="s">
        <v>236</v>
      </c>
      <c r="PPX1365" s="84">
        <f>PPX1359</f>
        <v>1000000</v>
      </c>
      <c r="PPY1365" s="84">
        <f>PPY1359</f>
        <v>0</v>
      </c>
      <c r="PPZ1365" s="84">
        <f>PPZ1359</f>
        <v>0</v>
      </c>
      <c r="PQA1365" s="84">
        <f>PQA1359</f>
        <v>1000000</v>
      </c>
      <c r="PQB1365" s="84">
        <f>PQB1359</f>
        <v>0</v>
      </c>
      <c r="PQC1365" s="84">
        <f>PQC1359</f>
        <v>0</v>
      </c>
      <c r="PQD1365" s="84">
        <f>PQD1359</f>
        <v>0</v>
      </c>
      <c r="PQE1365" s="84">
        <f>PQE1359</f>
        <v>0</v>
      </c>
      <c r="PQF1365" s="84">
        <f>PQF1359</f>
        <v>1000000</v>
      </c>
      <c r="PQL1365" s="84" t="s">
        <v>235</v>
      </c>
      <c r="PQM1365" s="84" t="s">
        <v>236</v>
      </c>
      <c r="PQN1365" s="84">
        <f t="shared" ref="PQN1365:PQV1365" si="1698">PQN1359</f>
        <v>1000000</v>
      </c>
      <c r="PQO1365" s="84">
        <f t="shared" si="1698"/>
        <v>0</v>
      </c>
      <c r="PQP1365" s="84">
        <f t="shared" si="1698"/>
        <v>0</v>
      </c>
      <c r="PQQ1365" s="84">
        <f t="shared" si="1698"/>
        <v>1000000</v>
      </c>
      <c r="PQR1365" s="84">
        <f t="shared" si="1698"/>
        <v>0</v>
      </c>
      <c r="PQS1365" s="84">
        <f t="shared" si="1698"/>
        <v>0</v>
      </c>
      <c r="PQT1365" s="84">
        <f t="shared" si="1698"/>
        <v>0</v>
      </c>
      <c r="PQU1365" s="84">
        <f t="shared" si="1698"/>
        <v>0</v>
      </c>
      <c r="PQV1365" s="84">
        <f t="shared" si="1698"/>
        <v>1000000</v>
      </c>
      <c r="PRB1365" s="84" t="s">
        <v>235</v>
      </c>
      <c r="PRC1365" s="84" t="s">
        <v>236</v>
      </c>
      <c r="PRD1365" s="84">
        <f t="shared" ref="PRD1365:PRL1365" si="1699">PRD1359</f>
        <v>1000000</v>
      </c>
      <c r="PRE1365" s="84">
        <f t="shared" si="1699"/>
        <v>0</v>
      </c>
      <c r="PRF1365" s="84">
        <f t="shared" si="1699"/>
        <v>0</v>
      </c>
      <c r="PRG1365" s="84">
        <f t="shared" si="1699"/>
        <v>1000000</v>
      </c>
      <c r="PRH1365" s="84">
        <f t="shared" si="1699"/>
        <v>0</v>
      </c>
      <c r="PRI1365" s="84">
        <f t="shared" si="1699"/>
        <v>0</v>
      </c>
      <c r="PRJ1365" s="84">
        <f t="shared" si="1699"/>
        <v>0</v>
      </c>
      <c r="PRK1365" s="84">
        <f t="shared" si="1699"/>
        <v>0</v>
      </c>
      <c r="PRL1365" s="84">
        <f t="shared" si="1699"/>
        <v>1000000</v>
      </c>
      <c r="PRR1365" s="84" t="s">
        <v>235</v>
      </c>
      <c r="PRS1365" s="84" t="s">
        <v>236</v>
      </c>
      <c r="PRT1365" s="84">
        <f t="shared" ref="PRT1365:PSB1365" si="1700">PRT1359</f>
        <v>1000000</v>
      </c>
      <c r="PRU1365" s="84">
        <f t="shared" si="1700"/>
        <v>0</v>
      </c>
      <c r="PRV1365" s="84">
        <f t="shared" si="1700"/>
        <v>0</v>
      </c>
      <c r="PRW1365" s="84">
        <f t="shared" si="1700"/>
        <v>1000000</v>
      </c>
      <c r="PRX1365" s="84">
        <f t="shared" si="1700"/>
        <v>0</v>
      </c>
      <c r="PRY1365" s="84">
        <f t="shared" si="1700"/>
        <v>0</v>
      </c>
      <c r="PRZ1365" s="84">
        <f t="shared" si="1700"/>
        <v>0</v>
      </c>
      <c r="PSA1365" s="84">
        <f t="shared" si="1700"/>
        <v>0</v>
      </c>
      <c r="PSB1365" s="84">
        <f t="shared" si="1700"/>
        <v>1000000</v>
      </c>
      <c r="PSH1365" s="84" t="s">
        <v>235</v>
      </c>
      <c r="PSI1365" s="84" t="s">
        <v>236</v>
      </c>
      <c r="PSJ1365" s="84">
        <f t="shared" ref="PSJ1365:PSR1365" si="1701">PSJ1359</f>
        <v>1000000</v>
      </c>
      <c r="PSK1365" s="84">
        <f t="shared" si="1701"/>
        <v>0</v>
      </c>
      <c r="PSL1365" s="84">
        <f t="shared" si="1701"/>
        <v>0</v>
      </c>
      <c r="PSM1365" s="84">
        <f t="shared" si="1701"/>
        <v>1000000</v>
      </c>
      <c r="PSN1365" s="84">
        <f t="shared" si="1701"/>
        <v>0</v>
      </c>
      <c r="PSO1365" s="84">
        <f t="shared" si="1701"/>
        <v>0</v>
      </c>
      <c r="PSP1365" s="84">
        <f t="shared" si="1701"/>
        <v>0</v>
      </c>
      <c r="PSQ1365" s="84">
        <f t="shared" si="1701"/>
        <v>0</v>
      </c>
      <c r="PSR1365" s="84">
        <f t="shared" si="1701"/>
        <v>1000000</v>
      </c>
      <c r="PSX1365" s="84" t="s">
        <v>235</v>
      </c>
      <c r="PSY1365" s="84" t="s">
        <v>236</v>
      </c>
      <c r="PSZ1365" s="84">
        <f t="shared" ref="PSZ1365:PTH1365" si="1702">PSZ1359</f>
        <v>1000000</v>
      </c>
      <c r="PTA1365" s="84">
        <f t="shared" si="1702"/>
        <v>0</v>
      </c>
      <c r="PTB1365" s="84">
        <f t="shared" si="1702"/>
        <v>0</v>
      </c>
      <c r="PTC1365" s="84">
        <f t="shared" si="1702"/>
        <v>1000000</v>
      </c>
      <c r="PTD1365" s="84">
        <f t="shared" si="1702"/>
        <v>0</v>
      </c>
      <c r="PTE1365" s="84">
        <f t="shared" si="1702"/>
        <v>0</v>
      </c>
      <c r="PTF1365" s="84">
        <f t="shared" si="1702"/>
        <v>0</v>
      </c>
      <c r="PTG1365" s="84">
        <f t="shared" si="1702"/>
        <v>0</v>
      </c>
      <c r="PTH1365" s="84">
        <f t="shared" si="1702"/>
        <v>1000000</v>
      </c>
      <c r="PTN1365" s="84" t="s">
        <v>235</v>
      </c>
      <c r="PTO1365" s="84" t="s">
        <v>236</v>
      </c>
      <c r="PTP1365" s="84">
        <f t="shared" ref="PTP1365:PTX1365" si="1703">PTP1359</f>
        <v>1000000</v>
      </c>
      <c r="PTQ1365" s="84">
        <f t="shared" si="1703"/>
        <v>0</v>
      </c>
      <c r="PTR1365" s="84">
        <f t="shared" si="1703"/>
        <v>0</v>
      </c>
      <c r="PTS1365" s="84">
        <f t="shared" si="1703"/>
        <v>1000000</v>
      </c>
      <c r="PTT1365" s="84">
        <f t="shared" si="1703"/>
        <v>0</v>
      </c>
      <c r="PTU1365" s="84">
        <f t="shared" si="1703"/>
        <v>0</v>
      </c>
      <c r="PTV1365" s="84">
        <f t="shared" si="1703"/>
        <v>0</v>
      </c>
      <c r="PTW1365" s="84">
        <f t="shared" si="1703"/>
        <v>0</v>
      </c>
      <c r="PTX1365" s="84">
        <f t="shared" si="1703"/>
        <v>1000000</v>
      </c>
      <c r="PUD1365" s="84" t="s">
        <v>235</v>
      </c>
      <c r="PUE1365" s="84" t="s">
        <v>236</v>
      </c>
      <c r="PUF1365" s="84">
        <f t="shared" ref="PUF1365:PUN1365" si="1704">PUF1359</f>
        <v>1000000</v>
      </c>
      <c r="PUG1365" s="84">
        <f t="shared" si="1704"/>
        <v>0</v>
      </c>
      <c r="PUH1365" s="84">
        <f t="shared" si="1704"/>
        <v>0</v>
      </c>
      <c r="PUI1365" s="84">
        <f t="shared" si="1704"/>
        <v>1000000</v>
      </c>
      <c r="PUJ1365" s="84">
        <f t="shared" si="1704"/>
        <v>0</v>
      </c>
      <c r="PUK1365" s="84">
        <f t="shared" si="1704"/>
        <v>0</v>
      </c>
      <c r="PUL1365" s="84">
        <f t="shared" si="1704"/>
        <v>0</v>
      </c>
      <c r="PUM1365" s="84">
        <f t="shared" si="1704"/>
        <v>0</v>
      </c>
      <c r="PUN1365" s="84">
        <f t="shared" si="1704"/>
        <v>1000000</v>
      </c>
      <c r="PUT1365" s="84" t="s">
        <v>235</v>
      </c>
      <c r="PUU1365" s="84" t="s">
        <v>236</v>
      </c>
      <c r="PUV1365" s="84">
        <f t="shared" ref="PUV1365:PVD1365" si="1705">PUV1359</f>
        <v>1000000</v>
      </c>
      <c r="PUW1365" s="84">
        <f t="shared" si="1705"/>
        <v>0</v>
      </c>
      <c r="PUX1365" s="84">
        <f t="shared" si="1705"/>
        <v>0</v>
      </c>
      <c r="PUY1365" s="84">
        <f t="shared" si="1705"/>
        <v>1000000</v>
      </c>
      <c r="PUZ1365" s="84">
        <f t="shared" si="1705"/>
        <v>0</v>
      </c>
      <c r="PVA1365" s="84">
        <f t="shared" si="1705"/>
        <v>0</v>
      </c>
      <c r="PVB1365" s="84">
        <f t="shared" si="1705"/>
        <v>0</v>
      </c>
      <c r="PVC1365" s="84">
        <f t="shared" si="1705"/>
        <v>0</v>
      </c>
      <c r="PVD1365" s="84">
        <f t="shared" si="1705"/>
        <v>1000000</v>
      </c>
      <c r="PVJ1365" s="84" t="s">
        <v>235</v>
      </c>
      <c r="PVK1365" s="84" t="s">
        <v>236</v>
      </c>
      <c r="PVL1365" s="84">
        <f t="shared" ref="PVL1365:PVT1365" si="1706">PVL1359</f>
        <v>1000000</v>
      </c>
      <c r="PVM1365" s="84">
        <f t="shared" si="1706"/>
        <v>0</v>
      </c>
      <c r="PVN1365" s="84">
        <f t="shared" si="1706"/>
        <v>0</v>
      </c>
      <c r="PVO1365" s="84">
        <f t="shared" si="1706"/>
        <v>1000000</v>
      </c>
      <c r="PVP1365" s="84">
        <f t="shared" si="1706"/>
        <v>0</v>
      </c>
      <c r="PVQ1365" s="84">
        <f t="shared" si="1706"/>
        <v>0</v>
      </c>
      <c r="PVR1365" s="84">
        <f t="shared" si="1706"/>
        <v>0</v>
      </c>
      <c r="PVS1365" s="84">
        <f t="shared" si="1706"/>
        <v>0</v>
      </c>
      <c r="PVT1365" s="84">
        <f t="shared" si="1706"/>
        <v>1000000</v>
      </c>
      <c r="PVZ1365" s="84" t="s">
        <v>235</v>
      </c>
      <c r="PWA1365" s="84" t="s">
        <v>236</v>
      </c>
      <c r="PWB1365" s="84">
        <f t="shared" ref="PWB1365:PWJ1365" si="1707">PWB1359</f>
        <v>1000000</v>
      </c>
      <c r="PWC1365" s="84">
        <f t="shared" si="1707"/>
        <v>0</v>
      </c>
      <c r="PWD1365" s="84">
        <f t="shared" si="1707"/>
        <v>0</v>
      </c>
      <c r="PWE1365" s="84">
        <f t="shared" si="1707"/>
        <v>1000000</v>
      </c>
      <c r="PWF1365" s="84">
        <f t="shared" si="1707"/>
        <v>0</v>
      </c>
      <c r="PWG1365" s="84">
        <f t="shared" si="1707"/>
        <v>0</v>
      </c>
      <c r="PWH1365" s="84">
        <f t="shared" si="1707"/>
        <v>0</v>
      </c>
      <c r="PWI1365" s="84">
        <f t="shared" si="1707"/>
        <v>0</v>
      </c>
      <c r="PWJ1365" s="84">
        <f t="shared" si="1707"/>
        <v>1000000</v>
      </c>
      <c r="PWP1365" s="84" t="s">
        <v>235</v>
      </c>
      <c r="PWQ1365" s="84" t="s">
        <v>236</v>
      </c>
      <c r="PWR1365" s="84">
        <f t="shared" ref="PWR1365:PWZ1365" si="1708">PWR1359</f>
        <v>1000000</v>
      </c>
      <c r="PWS1365" s="84">
        <f t="shared" si="1708"/>
        <v>0</v>
      </c>
      <c r="PWT1365" s="84">
        <f t="shared" si="1708"/>
        <v>0</v>
      </c>
      <c r="PWU1365" s="84">
        <f t="shared" si="1708"/>
        <v>1000000</v>
      </c>
      <c r="PWV1365" s="84">
        <f t="shared" si="1708"/>
        <v>0</v>
      </c>
      <c r="PWW1365" s="84">
        <f t="shared" si="1708"/>
        <v>0</v>
      </c>
      <c r="PWX1365" s="84">
        <f t="shared" si="1708"/>
        <v>0</v>
      </c>
      <c r="PWY1365" s="84">
        <f t="shared" si="1708"/>
        <v>0</v>
      </c>
      <c r="PWZ1365" s="84">
        <f t="shared" si="1708"/>
        <v>1000000</v>
      </c>
      <c r="PXF1365" s="84" t="s">
        <v>235</v>
      </c>
      <c r="PXG1365" s="84" t="s">
        <v>236</v>
      </c>
      <c r="PXH1365" s="84">
        <f t="shared" ref="PXH1365:PXP1365" si="1709">PXH1359</f>
        <v>1000000</v>
      </c>
      <c r="PXI1365" s="84">
        <f t="shared" si="1709"/>
        <v>0</v>
      </c>
      <c r="PXJ1365" s="84">
        <f t="shared" si="1709"/>
        <v>0</v>
      </c>
      <c r="PXK1365" s="84">
        <f t="shared" si="1709"/>
        <v>1000000</v>
      </c>
      <c r="PXL1365" s="84">
        <f t="shared" si="1709"/>
        <v>0</v>
      </c>
      <c r="PXM1365" s="84">
        <f t="shared" si="1709"/>
        <v>0</v>
      </c>
      <c r="PXN1365" s="84">
        <f t="shared" si="1709"/>
        <v>0</v>
      </c>
      <c r="PXO1365" s="84">
        <f t="shared" si="1709"/>
        <v>0</v>
      </c>
      <c r="PXP1365" s="84">
        <f t="shared" si="1709"/>
        <v>1000000</v>
      </c>
      <c r="PXV1365" s="84" t="s">
        <v>235</v>
      </c>
      <c r="PXW1365" s="84" t="s">
        <v>236</v>
      </c>
      <c r="PXX1365" s="84">
        <f t="shared" ref="PXX1365:PYF1365" si="1710">PXX1359</f>
        <v>1000000</v>
      </c>
      <c r="PXY1365" s="84">
        <f t="shared" si="1710"/>
        <v>0</v>
      </c>
      <c r="PXZ1365" s="84">
        <f t="shared" si="1710"/>
        <v>0</v>
      </c>
      <c r="PYA1365" s="84">
        <f t="shared" si="1710"/>
        <v>1000000</v>
      </c>
      <c r="PYB1365" s="84">
        <f t="shared" si="1710"/>
        <v>0</v>
      </c>
      <c r="PYC1365" s="84">
        <f t="shared" si="1710"/>
        <v>0</v>
      </c>
      <c r="PYD1365" s="84">
        <f t="shared" si="1710"/>
        <v>0</v>
      </c>
      <c r="PYE1365" s="84">
        <f t="shared" si="1710"/>
        <v>0</v>
      </c>
      <c r="PYF1365" s="84">
        <f t="shared" si="1710"/>
        <v>1000000</v>
      </c>
      <c r="PYL1365" s="84" t="s">
        <v>235</v>
      </c>
      <c r="PYM1365" s="84" t="s">
        <v>236</v>
      </c>
      <c r="PYN1365" s="84">
        <f t="shared" ref="PYN1365:PYV1365" si="1711">PYN1359</f>
        <v>1000000</v>
      </c>
      <c r="PYO1365" s="84">
        <f t="shared" si="1711"/>
        <v>0</v>
      </c>
      <c r="PYP1365" s="84">
        <f t="shared" si="1711"/>
        <v>0</v>
      </c>
      <c r="PYQ1365" s="84">
        <f t="shared" si="1711"/>
        <v>1000000</v>
      </c>
      <c r="PYR1365" s="84">
        <f t="shared" si="1711"/>
        <v>0</v>
      </c>
      <c r="PYS1365" s="84">
        <f t="shared" si="1711"/>
        <v>0</v>
      </c>
      <c r="PYT1365" s="84">
        <f t="shared" si="1711"/>
        <v>0</v>
      </c>
      <c r="PYU1365" s="84">
        <f t="shared" si="1711"/>
        <v>0</v>
      </c>
      <c r="PYV1365" s="84">
        <f t="shared" si="1711"/>
        <v>1000000</v>
      </c>
      <c r="PZB1365" s="84" t="s">
        <v>235</v>
      </c>
      <c r="PZC1365" s="84" t="s">
        <v>236</v>
      </c>
      <c r="PZD1365" s="84">
        <f t="shared" ref="PZD1365:PZL1365" si="1712">PZD1359</f>
        <v>1000000</v>
      </c>
      <c r="PZE1365" s="84">
        <f t="shared" si="1712"/>
        <v>0</v>
      </c>
      <c r="PZF1365" s="84">
        <f t="shared" si="1712"/>
        <v>0</v>
      </c>
      <c r="PZG1365" s="84">
        <f t="shared" si="1712"/>
        <v>1000000</v>
      </c>
      <c r="PZH1365" s="84">
        <f t="shared" si="1712"/>
        <v>0</v>
      </c>
      <c r="PZI1365" s="84">
        <f t="shared" si="1712"/>
        <v>0</v>
      </c>
      <c r="PZJ1365" s="84">
        <f t="shared" si="1712"/>
        <v>0</v>
      </c>
      <c r="PZK1365" s="84">
        <f t="shared" si="1712"/>
        <v>0</v>
      </c>
      <c r="PZL1365" s="84">
        <f t="shared" si="1712"/>
        <v>1000000</v>
      </c>
      <c r="PZR1365" s="84" t="s">
        <v>235</v>
      </c>
      <c r="PZS1365" s="84" t="s">
        <v>236</v>
      </c>
      <c r="PZT1365" s="84">
        <f t="shared" ref="PZT1365:QAB1365" si="1713">PZT1359</f>
        <v>1000000</v>
      </c>
      <c r="PZU1365" s="84">
        <f t="shared" si="1713"/>
        <v>0</v>
      </c>
      <c r="PZV1365" s="84">
        <f t="shared" si="1713"/>
        <v>0</v>
      </c>
      <c r="PZW1365" s="84">
        <f t="shared" si="1713"/>
        <v>1000000</v>
      </c>
      <c r="PZX1365" s="84">
        <f t="shared" si="1713"/>
        <v>0</v>
      </c>
      <c r="PZY1365" s="84">
        <f t="shared" si="1713"/>
        <v>0</v>
      </c>
      <c r="PZZ1365" s="84">
        <f t="shared" si="1713"/>
        <v>0</v>
      </c>
      <c r="QAA1365" s="84">
        <f t="shared" si="1713"/>
        <v>0</v>
      </c>
      <c r="QAB1365" s="84">
        <f t="shared" si="1713"/>
        <v>1000000</v>
      </c>
      <c r="QAH1365" s="84" t="s">
        <v>235</v>
      </c>
      <c r="QAI1365" s="84" t="s">
        <v>236</v>
      </c>
      <c r="QAJ1365" s="84">
        <f t="shared" ref="QAJ1365:QAR1365" si="1714">QAJ1359</f>
        <v>1000000</v>
      </c>
      <c r="QAK1365" s="84">
        <f t="shared" si="1714"/>
        <v>0</v>
      </c>
      <c r="QAL1365" s="84">
        <f t="shared" si="1714"/>
        <v>0</v>
      </c>
      <c r="QAM1365" s="84">
        <f t="shared" si="1714"/>
        <v>1000000</v>
      </c>
      <c r="QAN1365" s="84">
        <f t="shared" si="1714"/>
        <v>0</v>
      </c>
      <c r="QAO1365" s="84">
        <f t="shared" si="1714"/>
        <v>0</v>
      </c>
      <c r="QAP1365" s="84">
        <f t="shared" si="1714"/>
        <v>0</v>
      </c>
      <c r="QAQ1365" s="84">
        <f t="shared" si="1714"/>
        <v>0</v>
      </c>
      <c r="QAR1365" s="84">
        <f t="shared" si="1714"/>
        <v>1000000</v>
      </c>
      <c r="QAX1365" s="84" t="s">
        <v>235</v>
      </c>
      <c r="QAY1365" s="84" t="s">
        <v>236</v>
      </c>
      <c r="QAZ1365" s="84">
        <f t="shared" ref="QAZ1365:QBH1365" si="1715">QAZ1359</f>
        <v>1000000</v>
      </c>
      <c r="QBA1365" s="84">
        <f t="shared" si="1715"/>
        <v>0</v>
      </c>
      <c r="QBB1365" s="84">
        <f t="shared" si="1715"/>
        <v>0</v>
      </c>
      <c r="QBC1365" s="84">
        <f t="shared" si="1715"/>
        <v>1000000</v>
      </c>
      <c r="QBD1365" s="84">
        <f t="shared" si="1715"/>
        <v>0</v>
      </c>
      <c r="QBE1365" s="84">
        <f t="shared" si="1715"/>
        <v>0</v>
      </c>
      <c r="QBF1365" s="84">
        <f t="shared" si="1715"/>
        <v>0</v>
      </c>
      <c r="QBG1365" s="84">
        <f t="shared" si="1715"/>
        <v>0</v>
      </c>
      <c r="QBH1365" s="84">
        <f t="shared" si="1715"/>
        <v>1000000</v>
      </c>
      <c r="QBN1365" s="84" t="s">
        <v>235</v>
      </c>
      <c r="QBO1365" s="84" t="s">
        <v>236</v>
      </c>
      <c r="QBP1365" s="84">
        <f t="shared" ref="QBP1365:QBX1365" si="1716">QBP1359</f>
        <v>1000000</v>
      </c>
      <c r="QBQ1365" s="84">
        <f t="shared" si="1716"/>
        <v>0</v>
      </c>
      <c r="QBR1365" s="84">
        <f t="shared" si="1716"/>
        <v>0</v>
      </c>
      <c r="QBS1365" s="84">
        <f t="shared" si="1716"/>
        <v>1000000</v>
      </c>
      <c r="QBT1365" s="84">
        <f t="shared" si="1716"/>
        <v>0</v>
      </c>
      <c r="QBU1365" s="84">
        <f t="shared" si="1716"/>
        <v>0</v>
      </c>
      <c r="QBV1365" s="84">
        <f t="shared" si="1716"/>
        <v>0</v>
      </c>
      <c r="QBW1365" s="84">
        <f t="shared" si="1716"/>
        <v>0</v>
      </c>
      <c r="QBX1365" s="84">
        <f t="shared" si="1716"/>
        <v>1000000</v>
      </c>
      <c r="QCD1365" s="84" t="s">
        <v>235</v>
      </c>
      <c r="QCE1365" s="84" t="s">
        <v>236</v>
      </c>
      <c r="QCF1365" s="84">
        <f t="shared" ref="QCF1365:QCN1365" si="1717">QCF1359</f>
        <v>1000000</v>
      </c>
      <c r="QCG1365" s="84">
        <f t="shared" si="1717"/>
        <v>0</v>
      </c>
      <c r="QCH1365" s="84">
        <f t="shared" si="1717"/>
        <v>0</v>
      </c>
      <c r="QCI1365" s="84">
        <f t="shared" si="1717"/>
        <v>1000000</v>
      </c>
      <c r="QCJ1365" s="84">
        <f t="shared" si="1717"/>
        <v>0</v>
      </c>
      <c r="QCK1365" s="84">
        <f t="shared" si="1717"/>
        <v>0</v>
      </c>
      <c r="QCL1365" s="84">
        <f t="shared" si="1717"/>
        <v>0</v>
      </c>
      <c r="QCM1365" s="84">
        <f t="shared" si="1717"/>
        <v>0</v>
      </c>
      <c r="QCN1365" s="84">
        <f t="shared" si="1717"/>
        <v>1000000</v>
      </c>
      <c r="QCT1365" s="84" t="s">
        <v>235</v>
      </c>
      <c r="QCU1365" s="84" t="s">
        <v>236</v>
      </c>
      <c r="QCV1365" s="84">
        <f t="shared" ref="QCV1365:QDD1365" si="1718">QCV1359</f>
        <v>1000000</v>
      </c>
      <c r="QCW1365" s="84">
        <f t="shared" si="1718"/>
        <v>0</v>
      </c>
      <c r="QCX1365" s="84">
        <f t="shared" si="1718"/>
        <v>0</v>
      </c>
      <c r="QCY1365" s="84">
        <f t="shared" si="1718"/>
        <v>1000000</v>
      </c>
      <c r="QCZ1365" s="84">
        <f t="shared" si="1718"/>
        <v>0</v>
      </c>
      <c r="QDA1365" s="84">
        <f t="shared" si="1718"/>
        <v>0</v>
      </c>
      <c r="QDB1365" s="84">
        <f t="shared" si="1718"/>
        <v>0</v>
      </c>
      <c r="QDC1365" s="84">
        <f t="shared" si="1718"/>
        <v>0</v>
      </c>
      <c r="QDD1365" s="84">
        <f t="shared" si="1718"/>
        <v>1000000</v>
      </c>
      <c r="QDJ1365" s="84" t="s">
        <v>235</v>
      </c>
      <c r="QDK1365" s="84" t="s">
        <v>236</v>
      </c>
      <c r="QDL1365" s="84">
        <f t="shared" ref="QDL1365:QDT1365" si="1719">QDL1359</f>
        <v>1000000</v>
      </c>
      <c r="QDM1365" s="84">
        <f t="shared" si="1719"/>
        <v>0</v>
      </c>
      <c r="QDN1365" s="84">
        <f t="shared" si="1719"/>
        <v>0</v>
      </c>
      <c r="QDO1365" s="84">
        <f t="shared" si="1719"/>
        <v>1000000</v>
      </c>
      <c r="QDP1365" s="84">
        <f t="shared" si="1719"/>
        <v>0</v>
      </c>
      <c r="QDQ1365" s="84">
        <f t="shared" si="1719"/>
        <v>0</v>
      </c>
      <c r="QDR1365" s="84">
        <f t="shared" si="1719"/>
        <v>0</v>
      </c>
      <c r="QDS1365" s="84">
        <f t="shared" si="1719"/>
        <v>0</v>
      </c>
      <c r="QDT1365" s="84">
        <f t="shared" si="1719"/>
        <v>1000000</v>
      </c>
      <c r="QDZ1365" s="84" t="s">
        <v>235</v>
      </c>
      <c r="QEA1365" s="84" t="s">
        <v>236</v>
      </c>
      <c r="QEB1365" s="84">
        <f t="shared" ref="QEB1365:QEJ1365" si="1720">QEB1359</f>
        <v>1000000</v>
      </c>
      <c r="QEC1365" s="84">
        <f t="shared" si="1720"/>
        <v>0</v>
      </c>
      <c r="QED1365" s="84">
        <f t="shared" si="1720"/>
        <v>0</v>
      </c>
      <c r="QEE1365" s="84">
        <f t="shared" si="1720"/>
        <v>1000000</v>
      </c>
      <c r="QEF1365" s="84">
        <f t="shared" si="1720"/>
        <v>0</v>
      </c>
      <c r="QEG1365" s="84">
        <f t="shared" si="1720"/>
        <v>0</v>
      </c>
      <c r="QEH1365" s="84">
        <f t="shared" si="1720"/>
        <v>0</v>
      </c>
      <c r="QEI1365" s="84">
        <f t="shared" si="1720"/>
        <v>0</v>
      </c>
      <c r="QEJ1365" s="84">
        <f t="shared" si="1720"/>
        <v>1000000</v>
      </c>
      <c r="QEP1365" s="84" t="s">
        <v>235</v>
      </c>
      <c r="QEQ1365" s="84" t="s">
        <v>236</v>
      </c>
      <c r="QER1365" s="84">
        <f t="shared" ref="QER1365:QEZ1365" si="1721">QER1359</f>
        <v>1000000</v>
      </c>
      <c r="QES1365" s="84">
        <f t="shared" si="1721"/>
        <v>0</v>
      </c>
      <c r="QET1365" s="84">
        <f t="shared" si="1721"/>
        <v>0</v>
      </c>
      <c r="QEU1365" s="84">
        <f t="shared" si="1721"/>
        <v>1000000</v>
      </c>
      <c r="QEV1365" s="84">
        <f t="shared" si="1721"/>
        <v>0</v>
      </c>
      <c r="QEW1365" s="84">
        <f t="shared" si="1721"/>
        <v>0</v>
      </c>
      <c r="QEX1365" s="84">
        <f t="shared" si="1721"/>
        <v>0</v>
      </c>
      <c r="QEY1365" s="84">
        <f t="shared" si="1721"/>
        <v>0</v>
      </c>
      <c r="QEZ1365" s="84">
        <f t="shared" si="1721"/>
        <v>1000000</v>
      </c>
      <c r="QFF1365" s="84" t="s">
        <v>235</v>
      </c>
      <c r="QFG1365" s="84" t="s">
        <v>236</v>
      </c>
      <c r="QFH1365" s="84">
        <f t="shared" ref="QFH1365:QFP1365" si="1722">QFH1359</f>
        <v>1000000</v>
      </c>
      <c r="QFI1365" s="84">
        <f t="shared" si="1722"/>
        <v>0</v>
      </c>
      <c r="QFJ1365" s="84">
        <f t="shared" si="1722"/>
        <v>0</v>
      </c>
      <c r="QFK1365" s="84">
        <f t="shared" si="1722"/>
        <v>1000000</v>
      </c>
      <c r="QFL1365" s="84">
        <f t="shared" si="1722"/>
        <v>0</v>
      </c>
      <c r="QFM1365" s="84">
        <f t="shared" si="1722"/>
        <v>0</v>
      </c>
      <c r="QFN1365" s="84">
        <f t="shared" si="1722"/>
        <v>0</v>
      </c>
      <c r="QFO1365" s="84">
        <f t="shared" si="1722"/>
        <v>0</v>
      </c>
      <c r="QFP1365" s="84">
        <f t="shared" si="1722"/>
        <v>1000000</v>
      </c>
      <c r="QFV1365" s="84" t="s">
        <v>235</v>
      </c>
      <c r="QFW1365" s="84" t="s">
        <v>236</v>
      </c>
      <c r="QFX1365" s="84">
        <f t="shared" ref="QFX1365:QGF1365" si="1723">QFX1359</f>
        <v>1000000</v>
      </c>
      <c r="QFY1365" s="84">
        <f t="shared" si="1723"/>
        <v>0</v>
      </c>
      <c r="QFZ1365" s="84">
        <f t="shared" si="1723"/>
        <v>0</v>
      </c>
      <c r="QGA1365" s="84">
        <f t="shared" si="1723"/>
        <v>1000000</v>
      </c>
      <c r="QGB1365" s="84">
        <f t="shared" si="1723"/>
        <v>0</v>
      </c>
      <c r="QGC1365" s="84">
        <f t="shared" si="1723"/>
        <v>0</v>
      </c>
      <c r="QGD1365" s="84">
        <f t="shared" si="1723"/>
        <v>0</v>
      </c>
      <c r="QGE1365" s="84">
        <f t="shared" si="1723"/>
        <v>0</v>
      </c>
      <c r="QGF1365" s="84">
        <f t="shared" si="1723"/>
        <v>1000000</v>
      </c>
      <c r="QGL1365" s="84" t="s">
        <v>235</v>
      </c>
      <c r="QGM1365" s="84" t="s">
        <v>236</v>
      </c>
      <c r="QGN1365" s="84">
        <f t="shared" ref="QGN1365:QGV1365" si="1724">QGN1359</f>
        <v>1000000</v>
      </c>
      <c r="QGO1365" s="84">
        <f t="shared" si="1724"/>
        <v>0</v>
      </c>
      <c r="QGP1365" s="84">
        <f t="shared" si="1724"/>
        <v>0</v>
      </c>
      <c r="QGQ1365" s="84">
        <f t="shared" si="1724"/>
        <v>1000000</v>
      </c>
      <c r="QGR1365" s="84">
        <f t="shared" si="1724"/>
        <v>0</v>
      </c>
      <c r="QGS1365" s="84">
        <f t="shared" si="1724"/>
        <v>0</v>
      </c>
      <c r="QGT1365" s="84">
        <f t="shared" si="1724"/>
        <v>0</v>
      </c>
      <c r="QGU1365" s="84">
        <f t="shared" si="1724"/>
        <v>0</v>
      </c>
      <c r="QGV1365" s="84">
        <f t="shared" si="1724"/>
        <v>1000000</v>
      </c>
      <c r="QHB1365" s="84" t="s">
        <v>235</v>
      </c>
      <c r="QHC1365" s="84" t="s">
        <v>236</v>
      </c>
      <c r="QHD1365" s="84">
        <f t="shared" ref="QHD1365:QHL1365" si="1725">QHD1359</f>
        <v>1000000</v>
      </c>
      <c r="QHE1365" s="84">
        <f t="shared" si="1725"/>
        <v>0</v>
      </c>
      <c r="QHF1365" s="84">
        <f t="shared" si="1725"/>
        <v>0</v>
      </c>
      <c r="QHG1365" s="84">
        <f t="shared" si="1725"/>
        <v>1000000</v>
      </c>
      <c r="QHH1365" s="84">
        <f t="shared" si="1725"/>
        <v>0</v>
      </c>
      <c r="QHI1365" s="84">
        <f t="shared" si="1725"/>
        <v>0</v>
      </c>
      <c r="QHJ1365" s="84">
        <f t="shared" si="1725"/>
        <v>0</v>
      </c>
      <c r="QHK1365" s="84">
        <f t="shared" si="1725"/>
        <v>0</v>
      </c>
      <c r="QHL1365" s="84">
        <f t="shared" si="1725"/>
        <v>1000000</v>
      </c>
      <c r="QHR1365" s="84" t="s">
        <v>235</v>
      </c>
      <c r="QHS1365" s="84" t="s">
        <v>236</v>
      </c>
      <c r="QHT1365" s="84">
        <f t="shared" ref="QHT1365:QIB1365" si="1726">QHT1359</f>
        <v>1000000</v>
      </c>
      <c r="QHU1365" s="84">
        <f t="shared" si="1726"/>
        <v>0</v>
      </c>
      <c r="QHV1365" s="84">
        <f t="shared" si="1726"/>
        <v>0</v>
      </c>
      <c r="QHW1365" s="84">
        <f t="shared" si="1726"/>
        <v>1000000</v>
      </c>
      <c r="QHX1365" s="84">
        <f t="shared" si="1726"/>
        <v>0</v>
      </c>
      <c r="QHY1365" s="84">
        <f t="shared" si="1726"/>
        <v>0</v>
      </c>
      <c r="QHZ1365" s="84">
        <f t="shared" si="1726"/>
        <v>0</v>
      </c>
      <c r="QIA1365" s="84">
        <f t="shared" si="1726"/>
        <v>0</v>
      </c>
      <c r="QIB1365" s="84">
        <f t="shared" si="1726"/>
        <v>1000000</v>
      </c>
      <c r="QIH1365" s="84" t="s">
        <v>235</v>
      </c>
      <c r="QII1365" s="84" t="s">
        <v>236</v>
      </c>
      <c r="QIJ1365" s="84">
        <f t="shared" ref="QIJ1365:QIR1365" si="1727">QIJ1359</f>
        <v>1000000</v>
      </c>
      <c r="QIK1365" s="84">
        <f t="shared" si="1727"/>
        <v>0</v>
      </c>
      <c r="QIL1365" s="84">
        <f t="shared" si="1727"/>
        <v>0</v>
      </c>
      <c r="QIM1365" s="84">
        <f t="shared" si="1727"/>
        <v>1000000</v>
      </c>
      <c r="QIN1365" s="84">
        <f t="shared" si="1727"/>
        <v>0</v>
      </c>
      <c r="QIO1365" s="84">
        <f t="shared" si="1727"/>
        <v>0</v>
      </c>
      <c r="QIP1365" s="84">
        <f t="shared" si="1727"/>
        <v>0</v>
      </c>
      <c r="QIQ1365" s="84">
        <f t="shared" si="1727"/>
        <v>0</v>
      </c>
      <c r="QIR1365" s="84">
        <f t="shared" si="1727"/>
        <v>1000000</v>
      </c>
      <c r="QIX1365" s="84" t="s">
        <v>235</v>
      </c>
      <c r="QIY1365" s="84" t="s">
        <v>236</v>
      </c>
      <c r="QIZ1365" s="84">
        <f t="shared" ref="QIZ1365:QJH1365" si="1728">QIZ1359</f>
        <v>1000000</v>
      </c>
      <c r="QJA1365" s="84">
        <f t="shared" si="1728"/>
        <v>0</v>
      </c>
      <c r="QJB1365" s="84">
        <f t="shared" si="1728"/>
        <v>0</v>
      </c>
      <c r="QJC1365" s="84">
        <f t="shared" si="1728"/>
        <v>1000000</v>
      </c>
      <c r="QJD1365" s="84">
        <f t="shared" si="1728"/>
        <v>0</v>
      </c>
      <c r="QJE1365" s="84">
        <f t="shared" si="1728"/>
        <v>0</v>
      </c>
      <c r="QJF1365" s="84">
        <f t="shared" si="1728"/>
        <v>0</v>
      </c>
      <c r="QJG1365" s="84">
        <f t="shared" si="1728"/>
        <v>0</v>
      </c>
      <c r="QJH1365" s="84">
        <f t="shared" si="1728"/>
        <v>1000000</v>
      </c>
      <c r="QJN1365" s="84" t="s">
        <v>235</v>
      </c>
      <c r="QJO1365" s="84" t="s">
        <v>236</v>
      </c>
      <c r="QJP1365" s="84">
        <f t="shared" ref="QJP1365:QJX1365" si="1729">QJP1359</f>
        <v>1000000</v>
      </c>
      <c r="QJQ1365" s="84">
        <f t="shared" si="1729"/>
        <v>0</v>
      </c>
      <c r="QJR1365" s="84">
        <f t="shared" si="1729"/>
        <v>0</v>
      </c>
      <c r="QJS1365" s="84">
        <f t="shared" si="1729"/>
        <v>1000000</v>
      </c>
      <c r="QJT1365" s="84">
        <f t="shared" si="1729"/>
        <v>0</v>
      </c>
      <c r="QJU1365" s="84">
        <f t="shared" si="1729"/>
        <v>0</v>
      </c>
      <c r="QJV1365" s="84">
        <f t="shared" si="1729"/>
        <v>0</v>
      </c>
      <c r="QJW1365" s="84">
        <f t="shared" si="1729"/>
        <v>0</v>
      </c>
      <c r="QJX1365" s="84">
        <f t="shared" si="1729"/>
        <v>1000000</v>
      </c>
      <c r="QKD1365" s="84" t="s">
        <v>235</v>
      </c>
      <c r="QKE1365" s="84" t="s">
        <v>236</v>
      </c>
      <c r="QKF1365" s="84">
        <f t="shared" ref="QKF1365:QKN1365" si="1730">QKF1359</f>
        <v>1000000</v>
      </c>
      <c r="QKG1365" s="84">
        <f t="shared" si="1730"/>
        <v>0</v>
      </c>
      <c r="QKH1365" s="84">
        <f t="shared" si="1730"/>
        <v>0</v>
      </c>
      <c r="QKI1365" s="84">
        <f t="shared" si="1730"/>
        <v>1000000</v>
      </c>
      <c r="QKJ1365" s="84">
        <f t="shared" si="1730"/>
        <v>0</v>
      </c>
      <c r="QKK1365" s="84">
        <f t="shared" si="1730"/>
        <v>0</v>
      </c>
      <c r="QKL1365" s="84">
        <f t="shared" si="1730"/>
        <v>0</v>
      </c>
      <c r="QKM1365" s="84">
        <f t="shared" si="1730"/>
        <v>0</v>
      </c>
      <c r="QKN1365" s="84">
        <f t="shared" si="1730"/>
        <v>1000000</v>
      </c>
      <c r="QKT1365" s="84" t="s">
        <v>235</v>
      </c>
      <c r="QKU1365" s="84" t="s">
        <v>236</v>
      </c>
      <c r="QKV1365" s="84">
        <f t="shared" ref="QKV1365:QLD1365" si="1731">QKV1359</f>
        <v>1000000</v>
      </c>
      <c r="QKW1365" s="84">
        <f t="shared" si="1731"/>
        <v>0</v>
      </c>
      <c r="QKX1365" s="84">
        <f t="shared" si="1731"/>
        <v>0</v>
      </c>
      <c r="QKY1365" s="84">
        <f t="shared" si="1731"/>
        <v>1000000</v>
      </c>
      <c r="QKZ1365" s="84">
        <f t="shared" si="1731"/>
        <v>0</v>
      </c>
      <c r="QLA1365" s="84">
        <f t="shared" si="1731"/>
        <v>0</v>
      </c>
      <c r="QLB1365" s="84">
        <f t="shared" si="1731"/>
        <v>0</v>
      </c>
      <c r="QLC1365" s="84">
        <f t="shared" si="1731"/>
        <v>0</v>
      </c>
      <c r="QLD1365" s="84">
        <f t="shared" si="1731"/>
        <v>1000000</v>
      </c>
      <c r="QLJ1365" s="84" t="s">
        <v>235</v>
      </c>
      <c r="QLK1365" s="84" t="s">
        <v>236</v>
      </c>
      <c r="QLL1365" s="84">
        <f t="shared" ref="QLL1365:QLT1365" si="1732">QLL1359</f>
        <v>1000000</v>
      </c>
      <c r="QLM1365" s="84">
        <f t="shared" si="1732"/>
        <v>0</v>
      </c>
      <c r="QLN1365" s="84">
        <f t="shared" si="1732"/>
        <v>0</v>
      </c>
      <c r="QLO1365" s="84">
        <f t="shared" si="1732"/>
        <v>1000000</v>
      </c>
      <c r="QLP1365" s="84">
        <f t="shared" si="1732"/>
        <v>0</v>
      </c>
      <c r="QLQ1365" s="84">
        <f t="shared" si="1732"/>
        <v>0</v>
      </c>
      <c r="QLR1365" s="84">
        <f t="shared" si="1732"/>
        <v>0</v>
      </c>
      <c r="QLS1365" s="84">
        <f t="shared" si="1732"/>
        <v>0</v>
      </c>
      <c r="QLT1365" s="84">
        <f t="shared" si="1732"/>
        <v>1000000</v>
      </c>
      <c r="QLZ1365" s="84" t="s">
        <v>235</v>
      </c>
      <c r="QMA1365" s="84" t="s">
        <v>236</v>
      </c>
      <c r="QMB1365" s="84">
        <f t="shared" ref="QMB1365:QMJ1365" si="1733">QMB1359</f>
        <v>1000000</v>
      </c>
      <c r="QMC1365" s="84">
        <f t="shared" si="1733"/>
        <v>0</v>
      </c>
      <c r="QMD1365" s="84">
        <f t="shared" si="1733"/>
        <v>0</v>
      </c>
      <c r="QME1365" s="84">
        <f t="shared" si="1733"/>
        <v>1000000</v>
      </c>
      <c r="QMF1365" s="84">
        <f t="shared" si="1733"/>
        <v>0</v>
      </c>
      <c r="QMG1365" s="84">
        <f t="shared" si="1733"/>
        <v>0</v>
      </c>
      <c r="QMH1365" s="84">
        <f t="shared" si="1733"/>
        <v>0</v>
      </c>
      <c r="QMI1365" s="84">
        <f t="shared" si="1733"/>
        <v>0</v>
      </c>
      <c r="QMJ1365" s="84">
        <f t="shared" si="1733"/>
        <v>1000000</v>
      </c>
      <c r="QMP1365" s="84" t="s">
        <v>235</v>
      </c>
      <c r="QMQ1365" s="84" t="s">
        <v>236</v>
      </c>
      <c r="QMR1365" s="84">
        <f t="shared" ref="QMR1365:QMZ1365" si="1734">QMR1359</f>
        <v>1000000</v>
      </c>
      <c r="QMS1365" s="84">
        <f t="shared" si="1734"/>
        <v>0</v>
      </c>
      <c r="QMT1365" s="84">
        <f t="shared" si="1734"/>
        <v>0</v>
      </c>
      <c r="QMU1365" s="84">
        <f t="shared" si="1734"/>
        <v>1000000</v>
      </c>
      <c r="QMV1365" s="84">
        <f t="shared" si="1734"/>
        <v>0</v>
      </c>
      <c r="QMW1365" s="84">
        <f t="shared" si="1734"/>
        <v>0</v>
      </c>
      <c r="QMX1365" s="84">
        <f t="shared" si="1734"/>
        <v>0</v>
      </c>
      <c r="QMY1365" s="84">
        <f t="shared" si="1734"/>
        <v>0</v>
      </c>
      <c r="QMZ1365" s="84">
        <f t="shared" si="1734"/>
        <v>1000000</v>
      </c>
      <c r="QNF1365" s="84" t="s">
        <v>235</v>
      </c>
      <c r="QNG1365" s="84" t="s">
        <v>236</v>
      </c>
      <c r="QNH1365" s="84">
        <f t="shared" ref="QNH1365:QNP1365" si="1735">QNH1359</f>
        <v>1000000</v>
      </c>
      <c r="QNI1365" s="84">
        <f t="shared" si="1735"/>
        <v>0</v>
      </c>
      <c r="QNJ1365" s="84">
        <f t="shared" si="1735"/>
        <v>0</v>
      </c>
      <c r="QNK1365" s="84">
        <f t="shared" si="1735"/>
        <v>1000000</v>
      </c>
      <c r="QNL1365" s="84">
        <f t="shared" si="1735"/>
        <v>0</v>
      </c>
      <c r="QNM1365" s="84">
        <f t="shared" si="1735"/>
        <v>0</v>
      </c>
      <c r="QNN1365" s="84">
        <f t="shared" si="1735"/>
        <v>0</v>
      </c>
      <c r="QNO1365" s="84">
        <f t="shared" si="1735"/>
        <v>0</v>
      </c>
      <c r="QNP1365" s="84">
        <f t="shared" si="1735"/>
        <v>1000000</v>
      </c>
      <c r="QNV1365" s="84" t="s">
        <v>235</v>
      </c>
      <c r="QNW1365" s="84" t="s">
        <v>236</v>
      </c>
      <c r="QNX1365" s="84">
        <f t="shared" ref="QNX1365:QOF1365" si="1736">QNX1359</f>
        <v>1000000</v>
      </c>
      <c r="QNY1365" s="84">
        <f t="shared" si="1736"/>
        <v>0</v>
      </c>
      <c r="QNZ1365" s="84">
        <f t="shared" si="1736"/>
        <v>0</v>
      </c>
      <c r="QOA1365" s="84">
        <f t="shared" si="1736"/>
        <v>1000000</v>
      </c>
      <c r="QOB1365" s="84">
        <f t="shared" si="1736"/>
        <v>0</v>
      </c>
      <c r="QOC1365" s="84">
        <f t="shared" si="1736"/>
        <v>0</v>
      </c>
      <c r="QOD1365" s="84">
        <f t="shared" si="1736"/>
        <v>0</v>
      </c>
      <c r="QOE1365" s="84">
        <f t="shared" si="1736"/>
        <v>0</v>
      </c>
      <c r="QOF1365" s="84">
        <f t="shared" si="1736"/>
        <v>1000000</v>
      </c>
      <c r="QOL1365" s="84" t="s">
        <v>235</v>
      </c>
      <c r="QOM1365" s="84" t="s">
        <v>236</v>
      </c>
      <c r="QON1365" s="84">
        <f t="shared" ref="QON1365:QOV1365" si="1737">QON1359</f>
        <v>1000000</v>
      </c>
      <c r="QOO1365" s="84">
        <f t="shared" si="1737"/>
        <v>0</v>
      </c>
      <c r="QOP1365" s="84">
        <f t="shared" si="1737"/>
        <v>0</v>
      </c>
      <c r="QOQ1365" s="84">
        <f t="shared" si="1737"/>
        <v>1000000</v>
      </c>
      <c r="QOR1365" s="84">
        <f t="shared" si="1737"/>
        <v>0</v>
      </c>
      <c r="QOS1365" s="84">
        <f t="shared" si="1737"/>
        <v>0</v>
      </c>
      <c r="QOT1365" s="84">
        <f t="shared" si="1737"/>
        <v>0</v>
      </c>
      <c r="QOU1365" s="84">
        <f t="shared" si="1737"/>
        <v>0</v>
      </c>
      <c r="QOV1365" s="84">
        <f t="shared" si="1737"/>
        <v>1000000</v>
      </c>
      <c r="QPB1365" s="84" t="s">
        <v>235</v>
      </c>
      <c r="QPC1365" s="84" t="s">
        <v>236</v>
      </c>
      <c r="QPD1365" s="84">
        <f t="shared" ref="QPD1365:QPL1365" si="1738">QPD1359</f>
        <v>1000000</v>
      </c>
      <c r="QPE1365" s="84">
        <f t="shared" si="1738"/>
        <v>0</v>
      </c>
      <c r="QPF1365" s="84">
        <f t="shared" si="1738"/>
        <v>0</v>
      </c>
      <c r="QPG1365" s="84">
        <f t="shared" si="1738"/>
        <v>1000000</v>
      </c>
      <c r="QPH1365" s="84">
        <f t="shared" si="1738"/>
        <v>0</v>
      </c>
      <c r="QPI1365" s="84">
        <f t="shared" si="1738"/>
        <v>0</v>
      </c>
      <c r="QPJ1365" s="84">
        <f t="shared" si="1738"/>
        <v>0</v>
      </c>
      <c r="QPK1365" s="84">
        <f t="shared" si="1738"/>
        <v>0</v>
      </c>
      <c r="QPL1365" s="84">
        <f t="shared" si="1738"/>
        <v>1000000</v>
      </c>
      <c r="QPR1365" s="84" t="s">
        <v>235</v>
      </c>
      <c r="QPS1365" s="84" t="s">
        <v>236</v>
      </c>
      <c r="QPT1365" s="84">
        <f t="shared" ref="QPT1365:QQB1365" si="1739">QPT1359</f>
        <v>1000000</v>
      </c>
      <c r="QPU1365" s="84">
        <f t="shared" si="1739"/>
        <v>0</v>
      </c>
      <c r="QPV1365" s="84">
        <f t="shared" si="1739"/>
        <v>0</v>
      </c>
      <c r="QPW1365" s="84">
        <f t="shared" si="1739"/>
        <v>1000000</v>
      </c>
      <c r="QPX1365" s="84">
        <f t="shared" si="1739"/>
        <v>0</v>
      </c>
      <c r="QPY1365" s="84">
        <f t="shared" si="1739"/>
        <v>0</v>
      </c>
      <c r="QPZ1365" s="84">
        <f t="shared" si="1739"/>
        <v>0</v>
      </c>
      <c r="QQA1365" s="84">
        <f t="shared" si="1739"/>
        <v>0</v>
      </c>
      <c r="QQB1365" s="84">
        <f t="shared" si="1739"/>
        <v>1000000</v>
      </c>
      <c r="QQH1365" s="84" t="s">
        <v>235</v>
      </c>
      <c r="QQI1365" s="84" t="s">
        <v>236</v>
      </c>
      <c r="QQJ1365" s="84">
        <f t="shared" ref="QQJ1365:QQR1365" si="1740">QQJ1359</f>
        <v>1000000</v>
      </c>
      <c r="QQK1365" s="84">
        <f t="shared" si="1740"/>
        <v>0</v>
      </c>
      <c r="QQL1365" s="84">
        <f t="shared" si="1740"/>
        <v>0</v>
      </c>
      <c r="QQM1365" s="84">
        <f t="shared" si="1740"/>
        <v>1000000</v>
      </c>
      <c r="QQN1365" s="84">
        <f t="shared" si="1740"/>
        <v>0</v>
      </c>
      <c r="QQO1365" s="84">
        <f t="shared" si="1740"/>
        <v>0</v>
      </c>
      <c r="QQP1365" s="84">
        <f t="shared" si="1740"/>
        <v>0</v>
      </c>
      <c r="QQQ1365" s="84">
        <f t="shared" si="1740"/>
        <v>0</v>
      </c>
      <c r="QQR1365" s="84">
        <f t="shared" si="1740"/>
        <v>1000000</v>
      </c>
      <c r="QQX1365" s="84" t="s">
        <v>235</v>
      </c>
      <c r="QQY1365" s="84" t="s">
        <v>236</v>
      </c>
      <c r="QQZ1365" s="84">
        <f t="shared" ref="QQZ1365:QRH1365" si="1741">QQZ1359</f>
        <v>1000000</v>
      </c>
      <c r="QRA1365" s="84">
        <f t="shared" si="1741"/>
        <v>0</v>
      </c>
      <c r="QRB1365" s="84">
        <f t="shared" si="1741"/>
        <v>0</v>
      </c>
      <c r="QRC1365" s="84">
        <f t="shared" si="1741"/>
        <v>1000000</v>
      </c>
      <c r="QRD1365" s="84">
        <f t="shared" si="1741"/>
        <v>0</v>
      </c>
      <c r="QRE1365" s="84">
        <f t="shared" si="1741"/>
        <v>0</v>
      </c>
      <c r="QRF1365" s="84">
        <f t="shared" si="1741"/>
        <v>0</v>
      </c>
      <c r="QRG1365" s="84">
        <f t="shared" si="1741"/>
        <v>0</v>
      </c>
      <c r="QRH1365" s="84">
        <f t="shared" si="1741"/>
        <v>1000000</v>
      </c>
      <c r="QRN1365" s="84" t="s">
        <v>235</v>
      </c>
      <c r="QRO1365" s="84" t="s">
        <v>236</v>
      </c>
      <c r="QRP1365" s="84">
        <f t="shared" ref="QRP1365:QRX1365" si="1742">QRP1359</f>
        <v>1000000</v>
      </c>
      <c r="QRQ1365" s="84">
        <f t="shared" si="1742"/>
        <v>0</v>
      </c>
      <c r="QRR1365" s="84">
        <f t="shared" si="1742"/>
        <v>0</v>
      </c>
      <c r="QRS1365" s="84">
        <f t="shared" si="1742"/>
        <v>1000000</v>
      </c>
      <c r="QRT1365" s="84">
        <f t="shared" si="1742"/>
        <v>0</v>
      </c>
      <c r="QRU1365" s="84">
        <f t="shared" si="1742"/>
        <v>0</v>
      </c>
      <c r="QRV1365" s="84">
        <f t="shared" si="1742"/>
        <v>0</v>
      </c>
      <c r="QRW1365" s="84">
        <f t="shared" si="1742"/>
        <v>0</v>
      </c>
      <c r="QRX1365" s="84">
        <f t="shared" si="1742"/>
        <v>1000000</v>
      </c>
      <c r="QSD1365" s="84" t="s">
        <v>235</v>
      </c>
      <c r="QSE1365" s="84" t="s">
        <v>236</v>
      </c>
      <c r="QSF1365" s="84">
        <f t="shared" ref="QSF1365:QSN1365" si="1743">QSF1359</f>
        <v>1000000</v>
      </c>
      <c r="QSG1365" s="84">
        <f t="shared" si="1743"/>
        <v>0</v>
      </c>
      <c r="QSH1365" s="84">
        <f t="shared" si="1743"/>
        <v>0</v>
      </c>
      <c r="QSI1365" s="84">
        <f t="shared" si="1743"/>
        <v>1000000</v>
      </c>
      <c r="QSJ1365" s="84">
        <f t="shared" si="1743"/>
        <v>0</v>
      </c>
      <c r="QSK1365" s="84">
        <f t="shared" si="1743"/>
        <v>0</v>
      </c>
      <c r="QSL1365" s="84">
        <f t="shared" si="1743"/>
        <v>0</v>
      </c>
      <c r="QSM1365" s="84">
        <f t="shared" si="1743"/>
        <v>0</v>
      </c>
      <c r="QSN1365" s="84">
        <f t="shared" si="1743"/>
        <v>1000000</v>
      </c>
      <c r="QST1365" s="84" t="s">
        <v>235</v>
      </c>
      <c r="QSU1365" s="84" t="s">
        <v>236</v>
      </c>
      <c r="QSV1365" s="84">
        <f t="shared" ref="QSV1365:QTD1365" si="1744">QSV1359</f>
        <v>1000000</v>
      </c>
      <c r="QSW1365" s="84">
        <f t="shared" si="1744"/>
        <v>0</v>
      </c>
      <c r="QSX1365" s="84">
        <f t="shared" si="1744"/>
        <v>0</v>
      </c>
      <c r="QSY1365" s="84">
        <f t="shared" si="1744"/>
        <v>1000000</v>
      </c>
      <c r="QSZ1365" s="84">
        <f t="shared" si="1744"/>
        <v>0</v>
      </c>
      <c r="QTA1365" s="84">
        <f t="shared" si="1744"/>
        <v>0</v>
      </c>
      <c r="QTB1365" s="84">
        <f t="shared" si="1744"/>
        <v>0</v>
      </c>
      <c r="QTC1365" s="84">
        <f t="shared" si="1744"/>
        <v>0</v>
      </c>
      <c r="QTD1365" s="84">
        <f t="shared" si="1744"/>
        <v>1000000</v>
      </c>
      <c r="QTJ1365" s="84" t="s">
        <v>235</v>
      </c>
      <c r="QTK1365" s="84" t="s">
        <v>236</v>
      </c>
      <c r="QTL1365" s="84">
        <f t="shared" ref="QTL1365:QTT1365" si="1745">QTL1359</f>
        <v>1000000</v>
      </c>
      <c r="QTM1365" s="84">
        <f t="shared" si="1745"/>
        <v>0</v>
      </c>
      <c r="QTN1365" s="84">
        <f t="shared" si="1745"/>
        <v>0</v>
      </c>
      <c r="QTO1365" s="84">
        <f t="shared" si="1745"/>
        <v>1000000</v>
      </c>
      <c r="QTP1365" s="84">
        <f t="shared" si="1745"/>
        <v>0</v>
      </c>
      <c r="QTQ1365" s="84">
        <f t="shared" si="1745"/>
        <v>0</v>
      </c>
      <c r="QTR1365" s="84">
        <f t="shared" si="1745"/>
        <v>0</v>
      </c>
      <c r="QTS1365" s="84">
        <f t="shared" si="1745"/>
        <v>0</v>
      </c>
      <c r="QTT1365" s="84">
        <f t="shared" si="1745"/>
        <v>1000000</v>
      </c>
      <c r="QTZ1365" s="84" t="s">
        <v>235</v>
      </c>
      <c r="QUA1365" s="84" t="s">
        <v>236</v>
      </c>
      <c r="QUB1365" s="84">
        <f t="shared" ref="QUB1365:QUJ1365" si="1746">QUB1359</f>
        <v>1000000</v>
      </c>
      <c r="QUC1365" s="84">
        <f t="shared" si="1746"/>
        <v>0</v>
      </c>
      <c r="QUD1365" s="84">
        <f t="shared" si="1746"/>
        <v>0</v>
      </c>
      <c r="QUE1365" s="84">
        <f t="shared" si="1746"/>
        <v>1000000</v>
      </c>
      <c r="QUF1365" s="84">
        <f t="shared" si="1746"/>
        <v>0</v>
      </c>
      <c r="QUG1365" s="84">
        <f t="shared" si="1746"/>
        <v>0</v>
      </c>
      <c r="QUH1365" s="84">
        <f t="shared" si="1746"/>
        <v>0</v>
      </c>
      <c r="QUI1365" s="84">
        <f t="shared" si="1746"/>
        <v>0</v>
      </c>
      <c r="QUJ1365" s="84">
        <f t="shared" si="1746"/>
        <v>1000000</v>
      </c>
      <c r="QUP1365" s="84" t="s">
        <v>235</v>
      </c>
      <c r="QUQ1365" s="84" t="s">
        <v>236</v>
      </c>
      <c r="QUR1365" s="84">
        <f t="shared" ref="QUR1365:QUZ1365" si="1747">QUR1359</f>
        <v>1000000</v>
      </c>
      <c r="QUS1365" s="84">
        <f t="shared" si="1747"/>
        <v>0</v>
      </c>
      <c r="QUT1365" s="84">
        <f t="shared" si="1747"/>
        <v>0</v>
      </c>
      <c r="QUU1365" s="84">
        <f t="shared" si="1747"/>
        <v>1000000</v>
      </c>
      <c r="QUV1365" s="84">
        <f t="shared" si="1747"/>
        <v>0</v>
      </c>
      <c r="QUW1365" s="84">
        <f t="shared" si="1747"/>
        <v>0</v>
      </c>
      <c r="QUX1365" s="84">
        <f t="shared" si="1747"/>
        <v>0</v>
      </c>
      <c r="QUY1365" s="84">
        <f t="shared" si="1747"/>
        <v>0</v>
      </c>
      <c r="QUZ1365" s="84">
        <f t="shared" si="1747"/>
        <v>1000000</v>
      </c>
      <c r="QVF1365" s="84" t="s">
        <v>235</v>
      </c>
      <c r="QVG1365" s="84" t="s">
        <v>236</v>
      </c>
      <c r="QVH1365" s="84">
        <f t="shared" ref="QVH1365:QVP1365" si="1748">QVH1359</f>
        <v>1000000</v>
      </c>
      <c r="QVI1365" s="84">
        <f t="shared" si="1748"/>
        <v>0</v>
      </c>
      <c r="QVJ1365" s="84">
        <f t="shared" si="1748"/>
        <v>0</v>
      </c>
      <c r="QVK1365" s="84">
        <f t="shared" si="1748"/>
        <v>1000000</v>
      </c>
      <c r="QVL1365" s="84">
        <f t="shared" si="1748"/>
        <v>0</v>
      </c>
      <c r="QVM1365" s="84">
        <f t="shared" si="1748"/>
        <v>0</v>
      </c>
      <c r="QVN1365" s="84">
        <f t="shared" si="1748"/>
        <v>0</v>
      </c>
      <c r="QVO1365" s="84">
        <f t="shared" si="1748"/>
        <v>0</v>
      </c>
      <c r="QVP1365" s="84">
        <f t="shared" si="1748"/>
        <v>1000000</v>
      </c>
      <c r="QVV1365" s="84" t="s">
        <v>235</v>
      </c>
      <c r="QVW1365" s="84" t="s">
        <v>236</v>
      </c>
      <c r="QVX1365" s="84">
        <f t="shared" ref="QVX1365:QWF1365" si="1749">QVX1359</f>
        <v>1000000</v>
      </c>
      <c r="QVY1365" s="84">
        <f t="shared" si="1749"/>
        <v>0</v>
      </c>
      <c r="QVZ1365" s="84">
        <f t="shared" si="1749"/>
        <v>0</v>
      </c>
      <c r="QWA1365" s="84">
        <f t="shared" si="1749"/>
        <v>1000000</v>
      </c>
      <c r="QWB1365" s="84">
        <f t="shared" si="1749"/>
        <v>0</v>
      </c>
      <c r="QWC1365" s="84">
        <f t="shared" si="1749"/>
        <v>0</v>
      </c>
      <c r="QWD1365" s="84">
        <f t="shared" si="1749"/>
        <v>0</v>
      </c>
      <c r="QWE1365" s="84">
        <f t="shared" si="1749"/>
        <v>0</v>
      </c>
      <c r="QWF1365" s="84">
        <f t="shared" si="1749"/>
        <v>1000000</v>
      </c>
      <c r="QWL1365" s="84" t="s">
        <v>235</v>
      </c>
      <c r="QWM1365" s="84" t="s">
        <v>236</v>
      </c>
      <c r="QWN1365" s="84">
        <f t="shared" ref="QWN1365:QWV1365" si="1750">QWN1359</f>
        <v>1000000</v>
      </c>
      <c r="QWO1365" s="84">
        <f t="shared" si="1750"/>
        <v>0</v>
      </c>
      <c r="QWP1365" s="84">
        <f t="shared" si="1750"/>
        <v>0</v>
      </c>
      <c r="QWQ1365" s="84">
        <f t="shared" si="1750"/>
        <v>1000000</v>
      </c>
      <c r="QWR1365" s="84">
        <f t="shared" si="1750"/>
        <v>0</v>
      </c>
      <c r="QWS1365" s="84">
        <f t="shared" si="1750"/>
        <v>0</v>
      </c>
      <c r="QWT1365" s="84">
        <f t="shared" si="1750"/>
        <v>0</v>
      </c>
      <c r="QWU1365" s="84">
        <f t="shared" si="1750"/>
        <v>0</v>
      </c>
      <c r="QWV1365" s="84">
        <f t="shared" si="1750"/>
        <v>1000000</v>
      </c>
      <c r="QXB1365" s="84" t="s">
        <v>235</v>
      </c>
      <c r="QXC1365" s="84" t="s">
        <v>236</v>
      </c>
      <c r="QXD1365" s="84">
        <f t="shared" ref="QXD1365:QXL1365" si="1751">QXD1359</f>
        <v>1000000</v>
      </c>
      <c r="QXE1365" s="84">
        <f t="shared" si="1751"/>
        <v>0</v>
      </c>
      <c r="QXF1365" s="84">
        <f t="shared" si="1751"/>
        <v>0</v>
      </c>
      <c r="QXG1365" s="84">
        <f t="shared" si="1751"/>
        <v>1000000</v>
      </c>
      <c r="QXH1365" s="84">
        <f t="shared" si="1751"/>
        <v>0</v>
      </c>
      <c r="QXI1365" s="84">
        <f t="shared" si="1751"/>
        <v>0</v>
      </c>
      <c r="QXJ1365" s="84">
        <f t="shared" si="1751"/>
        <v>0</v>
      </c>
      <c r="QXK1365" s="84">
        <f t="shared" si="1751"/>
        <v>0</v>
      </c>
      <c r="QXL1365" s="84">
        <f t="shared" si="1751"/>
        <v>1000000</v>
      </c>
      <c r="QXR1365" s="84" t="s">
        <v>235</v>
      </c>
      <c r="QXS1365" s="84" t="s">
        <v>236</v>
      </c>
      <c r="QXT1365" s="84">
        <f t="shared" ref="QXT1365:QYB1365" si="1752">QXT1359</f>
        <v>1000000</v>
      </c>
      <c r="QXU1365" s="84">
        <f t="shared" si="1752"/>
        <v>0</v>
      </c>
      <c r="QXV1365" s="84">
        <f t="shared" si="1752"/>
        <v>0</v>
      </c>
      <c r="QXW1365" s="84">
        <f t="shared" si="1752"/>
        <v>1000000</v>
      </c>
      <c r="QXX1365" s="84">
        <f t="shared" si="1752"/>
        <v>0</v>
      </c>
      <c r="QXY1365" s="84">
        <f t="shared" si="1752"/>
        <v>0</v>
      </c>
      <c r="QXZ1365" s="84">
        <f t="shared" si="1752"/>
        <v>0</v>
      </c>
      <c r="QYA1365" s="84">
        <f t="shared" si="1752"/>
        <v>0</v>
      </c>
      <c r="QYB1365" s="84">
        <f t="shared" si="1752"/>
        <v>1000000</v>
      </c>
      <c r="QYH1365" s="84" t="s">
        <v>235</v>
      </c>
      <c r="QYI1365" s="84" t="s">
        <v>236</v>
      </c>
      <c r="QYJ1365" s="84">
        <f t="shared" ref="QYJ1365:QYR1365" si="1753">QYJ1359</f>
        <v>1000000</v>
      </c>
      <c r="QYK1365" s="84">
        <f t="shared" si="1753"/>
        <v>0</v>
      </c>
      <c r="QYL1365" s="84">
        <f t="shared" si="1753"/>
        <v>0</v>
      </c>
      <c r="QYM1365" s="84">
        <f t="shared" si="1753"/>
        <v>1000000</v>
      </c>
      <c r="QYN1365" s="84">
        <f t="shared" si="1753"/>
        <v>0</v>
      </c>
      <c r="QYO1365" s="84">
        <f t="shared" si="1753"/>
        <v>0</v>
      </c>
      <c r="QYP1365" s="84">
        <f t="shared" si="1753"/>
        <v>0</v>
      </c>
      <c r="QYQ1365" s="84">
        <f t="shared" si="1753"/>
        <v>0</v>
      </c>
      <c r="QYR1365" s="84">
        <f t="shared" si="1753"/>
        <v>1000000</v>
      </c>
      <c r="QYX1365" s="84" t="s">
        <v>235</v>
      </c>
      <c r="QYY1365" s="84" t="s">
        <v>236</v>
      </c>
      <c r="QYZ1365" s="84">
        <f t="shared" ref="QYZ1365:QZH1365" si="1754">QYZ1359</f>
        <v>1000000</v>
      </c>
      <c r="QZA1365" s="84">
        <f t="shared" si="1754"/>
        <v>0</v>
      </c>
      <c r="QZB1365" s="84">
        <f t="shared" si="1754"/>
        <v>0</v>
      </c>
      <c r="QZC1365" s="84">
        <f t="shared" si="1754"/>
        <v>1000000</v>
      </c>
      <c r="QZD1365" s="84">
        <f t="shared" si="1754"/>
        <v>0</v>
      </c>
      <c r="QZE1365" s="84">
        <f t="shared" si="1754"/>
        <v>0</v>
      </c>
      <c r="QZF1365" s="84">
        <f t="shared" si="1754"/>
        <v>0</v>
      </c>
      <c r="QZG1365" s="84">
        <f t="shared" si="1754"/>
        <v>0</v>
      </c>
      <c r="QZH1365" s="84">
        <f t="shared" si="1754"/>
        <v>1000000</v>
      </c>
      <c r="QZN1365" s="84" t="s">
        <v>235</v>
      </c>
      <c r="QZO1365" s="84" t="s">
        <v>236</v>
      </c>
      <c r="QZP1365" s="84">
        <f t="shared" ref="QZP1365:QZX1365" si="1755">QZP1359</f>
        <v>1000000</v>
      </c>
      <c r="QZQ1365" s="84">
        <f t="shared" si="1755"/>
        <v>0</v>
      </c>
      <c r="QZR1365" s="84">
        <f t="shared" si="1755"/>
        <v>0</v>
      </c>
      <c r="QZS1365" s="84">
        <f t="shared" si="1755"/>
        <v>1000000</v>
      </c>
      <c r="QZT1365" s="84">
        <f t="shared" si="1755"/>
        <v>0</v>
      </c>
      <c r="QZU1365" s="84">
        <f t="shared" si="1755"/>
        <v>0</v>
      </c>
      <c r="QZV1365" s="84">
        <f t="shared" si="1755"/>
        <v>0</v>
      </c>
      <c r="QZW1365" s="84">
        <f t="shared" si="1755"/>
        <v>0</v>
      </c>
      <c r="QZX1365" s="84">
        <f t="shared" si="1755"/>
        <v>1000000</v>
      </c>
      <c r="RAD1365" s="84" t="s">
        <v>235</v>
      </c>
      <c r="RAE1365" s="84" t="s">
        <v>236</v>
      </c>
      <c r="RAF1365" s="84">
        <f t="shared" ref="RAF1365:RAN1365" si="1756">RAF1359</f>
        <v>1000000</v>
      </c>
      <c r="RAG1365" s="84">
        <f t="shared" si="1756"/>
        <v>0</v>
      </c>
      <c r="RAH1365" s="84">
        <f t="shared" si="1756"/>
        <v>0</v>
      </c>
      <c r="RAI1365" s="84">
        <f t="shared" si="1756"/>
        <v>1000000</v>
      </c>
      <c r="RAJ1365" s="84">
        <f t="shared" si="1756"/>
        <v>0</v>
      </c>
      <c r="RAK1365" s="84">
        <f t="shared" si="1756"/>
        <v>0</v>
      </c>
      <c r="RAL1365" s="84">
        <f t="shared" si="1756"/>
        <v>0</v>
      </c>
      <c r="RAM1365" s="84">
        <f t="shared" si="1756"/>
        <v>0</v>
      </c>
      <c r="RAN1365" s="84">
        <f t="shared" si="1756"/>
        <v>1000000</v>
      </c>
      <c r="RAT1365" s="84" t="s">
        <v>235</v>
      </c>
      <c r="RAU1365" s="84" t="s">
        <v>236</v>
      </c>
      <c r="RAV1365" s="84">
        <f t="shared" ref="RAV1365:RBD1365" si="1757">RAV1359</f>
        <v>1000000</v>
      </c>
      <c r="RAW1365" s="84">
        <f t="shared" si="1757"/>
        <v>0</v>
      </c>
      <c r="RAX1365" s="84">
        <f t="shared" si="1757"/>
        <v>0</v>
      </c>
      <c r="RAY1365" s="84">
        <f t="shared" si="1757"/>
        <v>1000000</v>
      </c>
      <c r="RAZ1365" s="84">
        <f t="shared" si="1757"/>
        <v>0</v>
      </c>
      <c r="RBA1365" s="84">
        <f t="shared" si="1757"/>
        <v>0</v>
      </c>
      <c r="RBB1365" s="84">
        <f t="shared" si="1757"/>
        <v>0</v>
      </c>
      <c r="RBC1365" s="84">
        <f t="shared" si="1757"/>
        <v>0</v>
      </c>
      <c r="RBD1365" s="84">
        <f t="shared" si="1757"/>
        <v>1000000</v>
      </c>
      <c r="RBJ1365" s="84" t="s">
        <v>235</v>
      </c>
      <c r="RBK1365" s="84" t="s">
        <v>236</v>
      </c>
      <c r="RBL1365" s="84">
        <f t="shared" ref="RBL1365:RBT1365" si="1758">RBL1359</f>
        <v>1000000</v>
      </c>
      <c r="RBM1365" s="84">
        <f t="shared" si="1758"/>
        <v>0</v>
      </c>
      <c r="RBN1365" s="84">
        <f t="shared" si="1758"/>
        <v>0</v>
      </c>
      <c r="RBO1365" s="84">
        <f t="shared" si="1758"/>
        <v>1000000</v>
      </c>
      <c r="RBP1365" s="84">
        <f t="shared" si="1758"/>
        <v>0</v>
      </c>
      <c r="RBQ1365" s="84">
        <f t="shared" si="1758"/>
        <v>0</v>
      </c>
      <c r="RBR1365" s="84">
        <f t="shared" si="1758"/>
        <v>0</v>
      </c>
      <c r="RBS1365" s="84">
        <f t="shared" si="1758"/>
        <v>0</v>
      </c>
      <c r="RBT1365" s="84">
        <f t="shared" si="1758"/>
        <v>1000000</v>
      </c>
      <c r="RBZ1365" s="84" t="s">
        <v>235</v>
      </c>
      <c r="RCA1365" s="84" t="s">
        <v>236</v>
      </c>
      <c r="RCB1365" s="84">
        <f t="shared" ref="RCB1365:RCJ1365" si="1759">RCB1359</f>
        <v>1000000</v>
      </c>
      <c r="RCC1365" s="84">
        <f t="shared" si="1759"/>
        <v>0</v>
      </c>
      <c r="RCD1365" s="84">
        <f t="shared" si="1759"/>
        <v>0</v>
      </c>
      <c r="RCE1365" s="84">
        <f t="shared" si="1759"/>
        <v>1000000</v>
      </c>
      <c r="RCF1365" s="84">
        <f t="shared" si="1759"/>
        <v>0</v>
      </c>
      <c r="RCG1365" s="84">
        <f t="shared" si="1759"/>
        <v>0</v>
      </c>
      <c r="RCH1365" s="84">
        <f t="shared" si="1759"/>
        <v>0</v>
      </c>
      <c r="RCI1365" s="84">
        <f t="shared" si="1759"/>
        <v>0</v>
      </c>
      <c r="RCJ1365" s="84">
        <f t="shared" si="1759"/>
        <v>1000000</v>
      </c>
      <c r="RCP1365" s="84" t="s">
        <v>235</v>
      </c>
      <c r="RCQ1365" s="84" t="s">
        <v>236</v>
      </c>
      <c r="RCR1365" s="84">
        <f t="shared" ref="RCR1365:RCZ1365" si="1760">RCR1359</f>
        <v>1000000</v>
      </c>
      <c r="RCS1365" s="84">
        <f t="shared" si="1760"/>
        <v>0</v>
      </c>
      <c r="RCT1365" s="84">
        <f t="shared" si="1760"/>
        <v>0</v>
      </c>
      <c r="RCU1365" s="84">
        <f t="shared" si="1760"/>
        <v>1000000</v>
      </c>
      <c r="RCV1365" s="84">
        <f t="shared" si="1760"/>
        <v>0</v>
      </c>
      <c r="RCW1365" s="84">
        <f t="shared" si="1760"/>
        <v>0</v>
      </c>
      <c r="RCX1365" s="84">
        <f t="shared" si="1760"/>
        <v>0</v>
      </c>
      <c r="RCY1365" s="84">
        <f t="shared" si="1760"/>
        <v>0</v>
      </c>
      <c r="RCZ1365" s="84">
        <f t="shared" si="1760"/>
        <v>1000000</v>
      </c>
      <c r="RDF1365" s="84" t="s">
        <v>235</v>
      </c>
      <c r="RDG1365" s="84" t="s">
        <v>236</v>
      </c>
      <c r="RDH1365" s="84">
        <f>RDH1359</f>
        <v>1000000</v>
      </c>
      <c r="RDI1365" s="84">
        <f>RDI1359</f>
        <v>0</v>
      </c>
      <c r="RDJ1365" s="84">
        <f>RDJ1359</f>
        <v>0</v>
      </c>
      <c r="RDK1365" s="84">
        <f>RDK1359</f>
        <v>1000000</v>
      </c>
      <c r="RDL1365" s="84">
        <f>RDL1359</f>
        <v>0</v>
      </c>
      <c r="RDM1365" s="84">
        <f>RDM1359</f>
        <v>0</v>
      </c>
      <c r="RDN1365" s="84">
        <f>RDN1359</f>
        <v>0</v>
      </c>
      <c r="RDO1365" s="84">
        <f>RDO1359</f>
        <v>0</v>
      </c>
      <c r="RDP1365" s="84">
        <f>RDP1359</f>
        <v>1000000</v>
      </c>
      <c r="RDV1365" s="84" t="s">
        <v>235</v>
      </c>
      <c r="RDW1365" s="84" t="s">
        <v>236</v>
      </c>
      <c r="RDX1365" s="84">
        <f t="shared" ref="RDX1365:REF1365" si="1761">RDX1359</f>
        <v>1000000</v>
      </c>
      <c r="RDY1365" s="84">
        <f t="shared" si="1761"/>
        <v>0</v>
      </c>
      <c r="RDZ1365" s="84">
        <f t="shared" si="1761"/>
        <v>0</v>
      </c>
      <c r="REA1365" s="84">
        <f t="shared" si="1761"/>
        <v>1000000</v>
      </c>
      <c r="REB1365" s="84">
        <f t="shared" si="1761"/>
        <v>0</v>
      </c>
      <c r="REC1365" s="84">
        <f t="shared" si="1761"/>
        <v>0</v>
      </c>
      <c r="RED1365" s="84">
        <f t="shared" si="1761"/>
        <v>0</v>
      </c>
      <c r="REE1365" s="84">
        <f t="shared" si="1761"/>
        <v>0</v>
      </c>
      <c r="REF1365" s="84">
        <f t="shared" si="1761"/>
        <v>1000000</v>
      </c>
      <c r="REL1365" s="84" t="s">
        <v>235</v>
      </c>
      <c r="REM1365" s="84" t="s">
        <v>236</v>
      </c>
      <c r="REN1365" s="84">
        <f t="shared" ref="REN1365:REV1365" si="1762">REN1359</f>
        <v>1000000</v>
      </c>
      <c r="REO1365" s="84">
        <f t="shared" si="1762"/>
        <v>0</v>
      </c>
      <c r="REP1365" s="84">
        <f t="shared" si="1762"/>
        <v>0</v>
      </c>
      <c r="REQ1365" s="84">
        <f t="shared" si="1762"/>
        <v>1000000</v>
      </c>
      <c r="RER1365" s="84">
        <f t="shared" si="1762"/>
        <v>0</v>
      </c>
      <c r="RES1365" s="84">
        <f t="shared" si="1762"/>
        <v>0</v>
      </c>
      <c r="RET1365" s="84">
        <f t="shared" si="1762"/>
        <v>0</v>
      </c>
      <c r="REU1365" s="84">
        <f t="shared" si="1762"/>
        <v>0</v>
      </c>
      <c r="REV1365" s="84">
        <f t="shared" si="1762"/>
        <v>1000000</v>
      </c>
      <c r="RFB1365" s="84" t="s">
        <v>235</v>
      </c>
      <c r="RFC1365" s="84" t="s">
        <v>236</v>
      </c>
      <c r="RFD1365" s="84">
        <f t="shared" ref="RFD1365:RFL1365" si="1763">RFD1359</f>
        <v>1000000</v>
      </c>
      <c r="RFE1365" s="84">
        <f t="shared" si="1763"/>
        <v>0</v>
      </c>
      <c r="RFF1365" s="84">
        <f t="shared" si="1763"/>
        <v>0</v>
      </c>
      <c r="RFG1365" s="84">
        <f t="shared" si="1763"/>
        <v>1000000</v>
      </c>
      <c r="RFH1365" s="84">
        <f t="shared" si="1763"/>
        <v>0</v>
      </c>
      <c r="RFI1365" s="84">
        <f t="shared" si="1763"/>
        <v>0</v>
      </c>
      <c r="RFJ1365" s="84">
        <f t="shared" si="1763"/>
        <v>0</v>
      </c>
      <c r="RFK1365" s="84">
        <f t="shared" si="1763"/>
        <v>0</v>
      </c>
      <c r="RFL1365" s="84">
        <f t="shared" si="1763"/>
        <v>1000000</v>
      </c>
      <c r="RFR1365" s="84" t="s">
        <v>235</v>
      </c>
      <c r="RFS1365" s="84" t="s">
        <v>236</v>
      </c>
      <c r="RFT1365" s="84">
        <f t="shared" ref="RFT1365:RGB1365" si="1764">RFT1359</f>
        <v>1000000</v>
      </c>
      <c r="RFU1365" s="84">
        <f t="shared" si="1764"/>
        <v>0</v>
      </c>
      <c r="RFV1365" s="84">
        <f t="shared" si="1764"/>
        <v>0</v>
      </c>
      <c r="RFW1365" s="84">
        <f t="shared" si="1764"/>
        <v>1000000</v>
      </c>
      <c r="RFX1365" s="84">
        <f t="shared" si="1764"/>
        <v>0</v>
      </c>
      <c r="RFY1365" s="84">
        <f t="shared" si="1764"/>
        <v>0</v>
      </c>
      <c r="RFZ1365" s="84">
        <f t="shared" si="1764"/>
        <v>0</v>
      </c>
      <c r="RGA1365" s="84">
        <f t="shared" si="1764"/>
        <v>0</v>
      </c>
      <c r="RGB1365" s="84">
        <f t="shared" si="1764"/>
        <v>1000000</v>
      </c>
      <c r="RGH1365" s="84" t="s">
        <v>235</v>
      </c>
      <c r="RGI1365" s="84" t="s">
        <v>236</v>
      </c>
      <c r="RGJ1365" s="84">
        <f t="shared" ref="RGJ1365:RGR1365" si="1765">RGJ1359</f>
        <v>1000000</v>
      </c>
      <c r="RGK1365" s="84">
        <f t="shared" si="1765"/>
        <v>0</v>
      </c>
      <c r="RGL1365" s="84">
        <f t="shared" si="1765"/>
        <v>0</v>
      </c>
      <c r="RGM1365" s="84">
        <f t="shared" si="1765"/>
        <v>1000000</v>
      </c>
      <c r="RGN1365" s="84">
        <f t="shared" si="1765"/>
        <v>0</v>
      </c>
      <c r="RGO1365" s="84">
        <f t="shared" si="1765"/>
        <v>0</v>
      </c>
      <c r="RGP1365" s="84">
        <f t="shared" si="1765"/>
        <v>0</v>
      </c>
      <c r="RGQ1365" s="84">
        <f t="shared" si="1765"/>
        <v>0</v>
      </c>
      <c r="RGR1365" s="84">
        <f t="shared" si="1765"/>
        <v>1000000</v>
      </c>
      <c r="RGX1365" s="84" t="s">
        <v>235</v>
      </c>
      <c r="RGY1365" s="84" t="s">
        <v>236</v>
      </c>
      <c r="RGZ1365" s="84">
        <f t="shared" ref="RGZ1365:RHH1365" si="1766">RGZ1359</f>
        <v>1000000</v>
      </c>
      <c r="RHA1365" s="84">
        <f t="shared" si="1766"/>
        <v>0</v>
      </c>
      <c r="RHB1365" s="84">
        <f t="shared" si="1766"/>
        <v>0</v>
      </c>
      <c r="RHC1365" s="84">
        <f t="shared" si="1766"/>
        <v>1000000</v>
      </c>
      <c r="RHD1365" s="84">
        <f t="shared" si="1766"/>
        <v>0</v>
      </c>
      <c r="RHE1365" s="84">
        <f t="shared" si="1766"/>
        <v>0</v>
      </c>
      <c r="RHF1365" s="84">
        <f t="shared" si="1766"/>
        <v>0</v>
      </c>
      <c r="RHG1365" s="84">
        <f t="shared" si="1766"/>
        <v>0</v>
      </c>
      <c r="RHH1365" s="84">
        <f t="shared" si="1766"/>
        <v>1000000</v>
      </c>
      <c r="RHN1365" s="84" t="s">
        <v>235</v>
      </c>
      <c r="RHO1365" s="84" t="s">
        <v>236</v>
      </c>
      <c r="RHP1365" s="84">
        <f t="shared" ref="RHP1365:RHX1365" si="1767">RHP1359</f>
        <v>1000000</v>
      </c>
      <c r="RHQ1365" s="84">
        <f t="shared" si="1767"/>
        <v>0</v>
      </c>
      <c r="RHR1365" s="84">
        <f t="shared" si="1767"/>
        <v>0</v>
      </c>
      <c r="RHS1365" s="84">
        <f t="shared" si="1767"/>
        <v>1000000</v>
      </c>
      <c r="RHT1365" s="84">
        <f t="shared" si="1767"/>
        <v>0</v>
      </c>
      <c r="RHU1365" s="84">
        <f t="shared" si="1767"/>
        <v>0</v>
      </c>
      <c r="RHV1365" s="84">
        <f t="shared" si="1767"/>
        <v>0</v>
      </c>
      <c r="RHW1365" s="84">
        <f t="shared" si="1767"/>
        <v>0</v>
      </c>
      <c r="RHX1365" s="84">
        <f t="shared" si="1767"/>
        <v>1000000</v>
      </c>
      <c r="RID1365" s="84" t="s">
        <v>235</v>
      </c>
      <c r="RIE1365" s="84" t="s">
        <v>236</v>
      </c>
      <c r="RIF1365" s="84">
        <f t="shared" ref="RIF1365:RIN1365" si="1768">RIF1359</f>
        <v>1000000</v>
      </c>
      <c r="RIG1365" s="84">
        <f t="shared" si="1768"/>
        <v>0</v>
      </c>
      <c r="RIH1365" s="84">
        <f t="shared" si="1768"/>
        <v>0</v>
      </c>
      <c r="RII1365" s="84">
        <f t="shared" si="1768"/>
        <v>1000000</v>
      </c>
      <c r="RIJ1365" s="84">
        <f t="shared" si="1768"/>
        <v>0</v>
      </c>
      <c r="RIK1365" s="84">
        <f t="shared" si="1768"/>
        <v>0</v>
      </c>
      <c r="RIL1365" s="84">
        <f t="shared" si="1768"/>
        <v>0</v>
      </c>
      <c r="RIM1365" s="84">
        <f t="shared" si="1768"/>
        <v>0</v>
      </c>
      <c r="RIN1365" s="84">
        <f t="shared" si="1768"/>
        <v>1000000</v>
      </c>
      <c r="RIT1365" s="84" t="s">
        <v>235</v>
      </c>
      <c r="RIU1365" s="84" t="s">
        <v>236</v>
      </c>
      <c r="RIV1365" s="84">
        <f t="shared" ref="RIV1365:RJD1365" si="1769">RIV1359</f>
        <v>1000000</v>
      </c>
      <c r="RIW1365" s="84">
        <f t="shared" si="1769"/>
        <v>0</v>
      </c>
      <c r="RIX1365" s="84">
        <f t="shared" si="1769"/>
        <v>0</v>
      </c>
      <c r="RIY1365" s="84">
        <f t="shared" si="1769"/>
        <v>1000000</v>
      </c>
      <c r="RIZ1365" s="84">
        <f t="shared" si="1769"/>
        <v>0</v>
      </c>
      <c r="RJA1365" s="84">
        <f t="shared" si="1769"/>
        <v>0</v>
      </c>
      <c r="RJB1365" s="84">
        <f t="shared" si="1769"/>
        <v>0</v>
      </c>
      <c r="RJC1365" s="84">
        <f t="shared" si="1769"/>
        <v>0</v>
      </c>
      <c r="RJD1365" s="84">
        <f t="shared" si="1769"/>
        <v>1000000</v>
      </c>
      <c r="RJJ1365" s="84" t="s">
        <v>235</v>
      </c>
      <c r="RJK1365" s="84" t="s">
        <v>236</v>
      </c>
      <c r="RJL1365" s="84">
        <f t="shared" ref="RJL1365:RJT1365" si="1770">RJL1359</f>
        <v>1000000</v>
      </c>
      <c r="RJM1365" s="84">
        <f t="shared" si="1770"/>
        <v>0</v>
      </c>
      <c r="RJN1365" s="84">
        <f t="shared" si="1770"/>
        <v>0</v>
      </c>
      <c r="RJO1365" s="84">
        <f t="shared" si="1770"/>
        <v>1000000</v>
      </c>
      <c r="RJP1365" s="84">
        <f t="shared" si="1770"/>
        <v>0</v>
      </c>
      <c r="RJQ1365" s="84">
        <f t="shared" si="1770"/>
        <v>0</v>
      </c>
      <c r="RJR1365" s="84">
        <f t="shared" si="1770"/>
        <v>0</v>
      </c>
      <c r="RJS1365" s="84">
        <f t="shared" si="1770"/>
        <v>0</v>
      </c>
      <c r="RJT1365" s="84">
        <f t="shared" si="1770"/>
        <v>1000000</v>
      </c>
      <c r="RJZ1365" s="84" t="s">
        <v>235</v>
      </c>
      <c r="RKA1365" s="84" t="s">
        <v>236</v>
      </c>
      <c r="RKB1365" s="84">
        <f t="shared" ref="RKB1365:RKJ1365" si="1771">RKB1359</f>
        <v>1000000</v>
      </c>
      <c r="RKC1365" s="84">
        <f t="shared" si="1771"/>
        <v>0</v>
      </c>
      <c r="RKD1365" s="84">
        <f t="shared" si="1771"/>
        <v>0</v>
      </c>
      <c r="RKE1365" s="84">
        <f t="shared" si="1771"/>
        <v>1000000</v>
      </c>
      <c r="RKF1365" s="84">
        <f t="shared" si="1771"/>
        <v>0</v>
      </c>
      <c r="RKG1365" s="84">
        <f t="shared" si="1771"/>
        <v>0</v>
      </c>
      <c r="RKH1365" s="84">
        <f t="shared" si="1771"/>
        <v>0</v>
      </c>
      <c r="RKI1365" s="84">
        <f t="shared" si="1771"/>
        <v>0</v>
      </c>
      <c r="RKJ1365" s="84">
        <f t="shared" si="1771"/>
        <v>1000000</v>
      </c>
      <c r="RKP1365" s="84" t="s">
        <v>235</v>
      </c>
      <c r="RKQ1365" s="84" t="s">
        <v>236</v>
      </c>
      <c r="RKR1365" s="84">
        <f t="shared" ref="RKR1365:RKZ1365" si="1772">RKR1359</f>
        <v>1000000</v>
      </c>
      <c r="RKS1365" s="84">
        <f t="shared" si="1772"/>
        <v>0</v>
      </c>
      <c r="RKT1365" s="84">
        <f t="shared" si="1772"/>
        <v>0</v>
      </c>
      <c r="RKU1365" s="84">
        <f t="shared" si="1772"/>
        <v>1000000</v>
      </c>
      <c r="RKV1365" s="84">
        <f t="shared" si="1772"/>
        <v>0</v>
      </c>
      <c r="RKW1365" s="84">
        <f t="shared" si="1772"/>
        <v>0</v>
      </c>
      <c r="RKX1365" s="84">
        <f t="shared" si="1772"/>
        <v>0</v>
      </c>
      <c r="RKY1365" s="84">
        <f t="shared" si="1772"/>
        <v>0</v>
      </c>
      <c r="RKZ1365" s="84">
        <f t="shared" si="1772"/>
        <v>1000000</v>
      </c>
      <c r="RLF1365" s="84" t="s">
        <v>235</v>
      </c>
      <c r="RLG1365" s="84" t="s">
        <v>236</v>
      </c>
      <c r="RLH1365" s="84">
        <f t="shared" ref="RLH1365:RLP1365" si="1773">RLH1359</f>
        <v>1000000</v>
      </c>
      <c r="RLI1365" s="84">
        <f t="shared" si="1773"/>
        <v>0</v>
      </c>
      <c r="RLJ1365" s="84">
        <f t="shared" si="1773"/>
        <v>0</v>
      </c>
      <c r="RLK1365" s="84">
        <f t="shared" si="1773"/>
        <v>1000000</v>
      </c>
      <c r="RLL1365" s="84">
        <f t="shared" si="1773"/>
        <v>0</v>
      </c>
      <c r="RLM1365" s="84">
        <f t="shared" si="1773"/>
        <v>0</v>
      </c>
      <c r="RLN1365" s="84">
        <f t="shared" si="1773"/>
        <v>0</v>
      </c>
      <c r="RLO1365" s="84">
        <f t="shared" si="1773"/>
        <v>0</v>
      </c>
      <c r="RLP1365" s="84">
        <f t="shared" si="1773"/>
        <v>1000000</v>
      </c>
      <c r="RLV1365" s="84" t="s">
        <v>235</v>
      </c>
      <c r="RLW1365" s="84" t="s">
        <v>236</v>
      </c>
      <c r="RLX1365" s="84">
        <f t="shared" ref="RLX1365:RMF1365" si="1774">RLX1359</f>
        <v>1000000</v>
      </c>
      <c r="RLY1365" s="84">
        <f t="shared" si="1774"/>
        <v>0</v>
      </c>
      <c r="RLZ1365" s="84">
        <f t="shared" si="1774"/>
        <v>0</v>
      </c>
      <c r="RMA1365" s="84">
        <f t="shared" si="1774"/>
        <v>1000000</v>
      </c>
      <c r="RMB1365" s="84">
        <f t="shared" si="1774"/>
        <v>0</v>
      </c>
      <c r="RMC1365" s="84">
        <f t="shared" si="1774"/>
        <v>0</v>
      </c>
      <c r="RMD1365" s="84">
        <f t="shared" si="1774"/>
        <v>0</v>
      </c>
      <c r="RME1365" s="84">
        <f t="shared" si="1774"/>
        <v>0</v>
      </c>
      <c r="RMF1365" s="84">
        <f t="shared" si="1774"/>
        <v>1000000</v>
      </c>
      <c r="RML1365" s="84" t="s">
        <v>235</v>
      </c>
      <c r="RMM1365" s="84" t="s">
        <v>236</v>
      </c>
      <c r="RMN1365" s="84">
        <f t="shared" ref="RMN1365:RMV1365" si="1775">RMN1359</f>
        <v>1000000</v>
      </c>
      <c r="RMO1365" s="84">
        <f t="shared" si="1775"/>
        <v>0</v>
      </c>
      <c r="RMP1365" s="84">
        <f t="shared" si="1775"/>
        <v>0</v>
      </c>
      <c r="RMQ1365" s="84">
        <f t="shared" si="1775"/>
        <v>1000000</v>
      </c>
      <c r="RMR1365" s="84">
        <f t="shared" si="1775"/>
        <v>0</v>
      </c>
      <c r="RMS1365" s="84">
        <f t="shared" si="1775"/>
        <v>0</v>
      </c>
      <c r="RMT1365" s="84">
        <f t="shared" si="1775"/>
        <v>0</v>
      </c>
      <c r="RMU1365" s="84">
        <f t="shared" si="1775"/>
        <v>0</v>
      </c>
      <c r="RMV1365" s="84">
        <f t="shared" si="1775"/>
        <v>1000000</v>
      </c>
      <c r="RNB1365" s="84" t="s">
        <v>235</v>
      </c>
      <c r="RNC1365" s="84" t="s">
        <v>236</v>
      </c>
      <c r="RND1365" s="84">
        <f t="shared" ref="RND1365:RNL1365" si="1776">RND1359</f>
        <v>1000000</v>
      </c>
      <c r="RNE1365" s="84">
        <f t="shared" si="1776"/>
        <v>0</v>
      </c>
      <c r="RNF1365" s="84">
        <f t="shared" si="1776"/>
        <v>0</v>
      </c>
      <c r="RNG1365" s="84">
        <f t="shared" si="1776"/>
        <v>1000000</v>
      </c>
      <c r="RNH1365" s="84">
        <f t="shared" si="1776"/>
        <v>0</v>
      </c>
      <c r="RNI1365" s="84">
        <f t="shared" si="1776"/>
        <v>0</v>
      </c>
      <c r="RNJ1365" s="84">
        <f t="shared" si="1776"/>
        <v>0</v>
      </c>
      <c r="RNK1365" s="84">
        <f t="shared" si="1776"/>
        <v>0</v>
      </c>
      <c r="RNL1365" s="84">
        <f t="shared" si="1776"/>
        <v>1000000</v>
      </c>
      <c r="RNR1365" s="84" t="s">
        <v>235</v>
      </c>
      <c r="RNS1365" s="84" t="s">
        <v>236</v>
      </c>
      <c r="RNT1365" s="84">
        <f t="shared" ref="RNT1365:ROB1365" si="1777">RNT1359</f>
        <v>1000000</v>
      </c>
      <c r="RNU1365" s="84">
        <f t="shared" si="1777"/>
        <v>0</v>
      </c>
      <c r="RNV1365" s="84">
        <f t="shared" si="1777"/>
        <v>0</v>
      </c>
      <c r="RNW1365" s="84">
        <f t="shared" si="1777"/>
        <v>1000000</v>
      </c>
      <c r="RNX1365" s="84">
        <f t="shared" si="1777"/>
        <v>0</v>
      </c>
      <c r="RNY1365" s="84">
        <f t="shared" si="1777"/>
        <v>0</v>
      </c>
      <c r="RNZ1365" s="84">
        <f t="shared" si="1777"/>
        <v>0</v>
      </c>
      <c r="ROA1365" s="84">
        <f t="shared" si="1777"/>
        <v>0</v>
      </c>
      <c r="ROB1365" s="84">
        <f t="shared" si="1777"/>
        <v>1000000</v>
      </c>
      <c r="ROH1365" s="84" t="s">
        <v>235</v>
      </c>
      <c r="ROI1365" s="84" t="s">
        <v>236</v>
      </c>
      <c r="ROJ1365" s="84">
        <f t="shared" ref="ROJ1365:ROR1365" si="1778">ROJ1359</f>
        <v>1000000</v>
      </c>
      <c r="ROK1365" s="84">
        <f t="shared" si="1778"/>
        <v>0</v>
      </c>
      <c r="ROL1365" s="84">
        <f t="shared" si="1778"/>
        <v>0</v>
      </c>
      <c r="ROM1365" s="84">
        <f t="shared" si="1778"/>
        <v>1000000</v>
      </c>
      <c r="RON1365" s="84">
        <f t="shared" si="1778"/>
        <v>0</v>
      </c>
      <c r="ROO1365" s="84">
        <f t="shared" si="1778"/>
        <v>0</v>
      </c>
      <c r="ROP1365" s="84">
        <f t="shared" si="1778"/>
        <v>0</v>
      </c>
      <c r="ROQ1365" s="84">
        <f t="shared" si="1778"/>
        <v>0</v>
      </c>
      <c r="ROR1365" s="84">
        <f t="shared" si="1778"/>
        <v>1000000</v>
      </c>
      <c r="ROX1365" s="84" t="s">
        <v>235</v>
      </c>
      <c r="ROY1365" s="84" t="s">
        <v>236</v>
      </c>
      <c r="ROZ1365" s="84">
        <f t="shared" ref="ROZ1365:RPH1365" si="1779">ROZ1359</f>
        <v>1000000</v>
      </c>
      <c r="RPA1365" s="84">
        <f t="shared" si="1779"/>
        <v>0</v>
      </c>
      <c r="RPB1365" s="84">
        <f t="shared" si="1779"/>
        <v>0</v>
      </c>
      <c r="RPC1365" s="84">
        <f t="shared" si="1779"/>
        <v>1000000</v>
      </c>
      <c r="RPD1365" s="84">
        <f t="shared" si="1779"/>
        <v>0</v>
      </c>
      <c r="RPE1365" s="84">
        <f t="shared" si="1779"/>
        <v>0</v>
      </c>
      <c r="RPF1365" s="84">
        <f t="shared" si="1779"/>
        <v>0</v>
      </c>
      <c r="RPG1365" s="84">
        <f t="shared" si="1779"/>
        <v>0</v>
      </c>
      <c r="RPH1365" s="84">
        <f t="shared" si="1779"/>
        <v>1000000</v>
      </c>
      <c r="RPN1365" s="84" t="s">
        <v>235</v>
      </c>
      <c r="RPO1365" s="84" t="s">
        <v>236</v>
      </c>
      <c r="RPP1365" s="84">
        <f t="shared" ref="RPP1365:RPX1365" si="1780">RPP1359</f>
        <v>1000000</v>
      </c>
      <c r="RPQ1365" s="84">
        <f t="shared" si="1780"/>
        <v>0</v>
      </c>
      <c r="RPR1365" s="84">
        <f t="shared" si="1780"/>
        <v>0</v>
      </c>
      <c r="RPS1365" s="84">
        <f t="shared" si="1780"/>
        <v>1000000</v>
      </c>
      <c r="RPT1365" s="84">
        <f t="shared" si="1780"/>
        <v>0</v>
      </c>
      <c r="RPU1365" s="84">
        <f t="shared" si="1780"/>
        <v>0</v>
      </c>
      <c r="RPV1365" s="84">
        <f t="shared" si="1780"/>
        <v>0</v>
      </c>
      <c r="RPW1365" s="84">
        <f t="shared" si="1780"/>
        <v>0</v>
      </c>
      <c r="RPX1365" s="84">
        <f t="shared" si="1780"/>
        <v>1000000</v>
      </c>
      <c r="RQD1365" s="84" t="s">
        <v>235</v>
      </c>
      <c r="RQE1365" s="84" t="s">
        <v>236</v>
      </c>
      <c r="RQF1365" s="84">
        <f t="shared" ref="RQF1365:RQN1365" si="1781">RQF1359</f>
        <v>1000000</v>
      </c>
      <c r="RQG1365" s="84">
        <f t="shared" si="1781"/>
        <v>0</v>
      </c>
      <c r="RQH1365" s="84">
        <f t="shared" si="1781"/>
        <v>0</v>
      </c>
      <c r="RQI1365" s="84">
        <f t="shared" si="1781"/>
        <v>1000000</v>
      </c>
      <c r="RQJ1365" s="84">
        <f t="shared" si="1781"/>
        <v>0</v>
      </c>
      <c r="RQK1365" s="84">
        <f t="shared" si="1781"/>
        <v>0</v>
      </c>
      <c r="RQL1365" s="84">
        <f t="shared" si="1781"/>
        <v>0</v>
      </c>
      <c r="RQM1365" s="84">
        <f t="shared" si="1781"/>
        <v>0</v>
      </c>
      <c r="RQN1365" s="84">
        <f t="shared" si="1781"/>
        <v>1000000</v>
      </c>
      <c r="RQT1365" s="84" t="s">
        <v>235</v>
      </c>
      <c r="RQU1365" s="84" t="s">
        <v>236</v>
      </c>
      <c r="RQV1365" s="84">
        <f t="shared" ref="RQV1365:RRD1365" si="1782">RQV1359</f>
        <v>1000000</v>
      </c>
      <c r="RQW1365" s="84">
        <f t="shared" si="1782"/>
        <v>0</v>
      </c>
      <c r="RQX1365" s="84">
        <f t="shared" si="1782"/>
        <v>0</v>
      </c>
      <c r="RQY1365" s="84">
        <f t="shared" si="1782"/>
        <v>1000000</v>
      </c>
      <c r="RQZ1365" s="84">
        <f t="shared" si="1782"/>
        <v>0</v>
      </c>
      <c r="RRA1365" s="84">
        <f t="shared" si="1782"/>
        <v>0</v>
      </c>
      <c r="RRB1365" s="84">
        <f t="shared" si="1782"/>
        <v>0</v>
      </c>
      <c r="RRC1365" s="84">
        <f t="shared" si="1782"/>
        <v>0</v>
      </c>
      <c r="RRD1365" s="84">
        <f t="shared" si="1782"/>
        <v>1000000</v>
      </c>
      <c r="RRJ1365" s="84" t="s">
        <v>235</v>
      </c>
      <c r="RRK1365" s="84" t="s">
        <v>236</v>
      </c>
      <c r="RRL1365" s="84">
        <f t="shared" ref="RRL1365:RRT1365" si="1783">RRL1359</f>
        <v>1000000</v>
      </c>
      <c r="RRM1365" s="84">
        <f t="shared" si="1783"/>
        <v>0</v>
      </c>
      <c r="RRN1365" s="84">
        <f t="shared" si="1783"/>
        <v>0</v>
      </c>
      <c r="RRO1365" s="84">
        <f t="shared" si="1783"/>
        <v>1000000</v>
      </c>
      <c r="RRP1365" s="84">
        <f t="shared" si="1783"/>
        <v>0</v>
      </c>
      <c r="RRQ1365" s="84">
        <f t="shared" si="1783"/>
        <v>0</v>
      </c>
      <c r="RRR1365" s="84">
        <f t="shared" si="1783"/>
        <v>0</v>
      </c>
      <c r="RRS1365" s="84">
        <f t="shared" si="1783"/>
        <v>0</v>
      </c>
      <c r="RRT1365" s="84">
        <f t="shared" si="1783"/>
        <v>1000000</v>
      </c>
      <c r="RRZ1365" s="84" t="s">
        <v>235</v>
      </c>
      <c r="RSA1365" s="84" t="s">
        <v>236</v>
      </c>
      <c r="RSB1365" s="84">
        <f t="shared" ref="RSB1365:RSJ1365" si="1784">RSB1359</f>
        <v>1000000</v>
      </c>
      <c r="RSC1365" s="84">
        <f t="shared" si="1784"/>
        <v>0</v>
      </c>
      <c r="RSD1365" s="84">
        <f t="shared" si="1784"/>
        <v>0</v>
      </c>
      <c r="RSE1365" s="84">
        <f t="shared" si="1784"/>
        <v>1000000</v>
      </c>
      <c r="RSF1365" s="84">
        <f t="shared" si="1784"/>
        <v>0</v>
      </c>
      <c r="RSG1365" s="84">
        <f t="shared" si="1784"/>
        <v>0</v>
      </c>
      <c r="RSH1365" s="84">
        <f t="shared" si="1784"/>
        <v>0</v>
      </c>
      <c r="RSI1365" s="84">
        <f t="shared" si="1784"/>
        <v>0</v>
      </c>
      <c r="RSJ1365" s="84">
        <f t="shared" si="1784"/>
        <v>1000000</v>
      </c>
      <c r="RSP1365" s="84" t="s">
        <v>235</v>
      </c>
      <c r="RSQ1365" s="84" t="s">
        <v>236</v>
      </c>
      <c r="RSR1365" s="84">
        <f t="shared" ref="RSR1365:RSZ1365" si="1785">RSR1359</f>
        <v>1000000</v>
      </c>
      <c r="RSS1365" s="84">
        <f t="shared" si="1785"/>
        <v>0</v>
      </c>
      <c r="RST1365" s="84">
        <f t="shared" si="1785"/>
        <v>0</v>
      </c>
      <c r="RSU1365" s="84">
        <f t="shared" si="1785"/>
        <v>1000000</v>
      </c>
      <c r="RSV1365" s="84">
        <f t="shared" si="1785"/>
        <v>0</v>
      </c>
      <c r="RSW1365" s="84">
        <f t="shared" si="1785"/>
        <v>0</v>
      </c>
      <c r="RSX1365" s="84">
        <f t="shared" si="1785"/>
        <v>0</v>
      </c>
      <c r="RSY1365" s="84">
        <f t="shared" si="1785"/>
        <v>0</v>
      </c>
      <c r="RSZ1365" s="84">
        <f t="shared" si="1785"/>
        <v>1000000</v>
      </c>
      <c r="RTF1365" s="84" t="s">
        <v>235</v>
      </c>
      <c r="RTG1365" s="84" t="s">
        <v>236</v>
      </c>
      <c r="RTH1365" s="84">
        <f t="shared" ref="RTH1365:RTP1365" si="1786">RTH1359</f>
        <v>1000000</v>
      </c>
      <c r="RTI1365" s="84">
        <f t="shared" si="1786"/>
        <v>0</v>
      </c>
      <c r="RTJ1365" s="84">
        <f t="shared" si="1786"/>
        <v>0</v>
      </c>
      <c r="RTK1365" s="84">
        <f t="shared" si="1786"/>
        <v>1000000</v>
      </c>
      <c r="RTL1365" s="84">
        <f t="shared" si="1786"/>
        <v>0</v>
      </c>
      <c r="RTM1365" s="84">
        <f t="shared" si="1786"/>
        <v>0</v>
      </c>
      <c r="RTN1365" s="84">
        <f t="shared" si="1786"/>
        <v>0</v>
      </c>
      <c r="RTO1365" s="84">
        <f t="shared" si="1786"/>
        <v>0</v>
      </c>
      <c r="RTP1365" s="84">
        <f t="shared" si="1786"/>
        <v>1000000</v>
      </c>
      <c r="RTV1365" s="84" t="s">
        <v>235</v>
      </c>
      <c r="RTW1365" s="84" t="s">
        <v>236</v>
      </c>
      <c r="RTX1365" s="84">
        <f t="shared" ref="RTX1365:RUF1365" si="1787">RTX1359</f>
        <v>1000000</v>
      </c>
      <c r="RTY1365" s="84">
        <f t="shared" si="1787"/>
        <v>0</v>
      </c>
      <c r="RTZ1365" s="84">
        <f t="shared" si="1787"/>
        <v>0</v>
      </c>
      <c r="RUA1365" s="84">
        <f t="shared" si="1787"/>
        <v>1000000</v>
      </c>
      <c r="RUB1365" s="84">
        <f t="shared" si="1787"/>
        <v>0</v>
      </c>
      <c r="RUC1365" s="84">
        <f t="shared" si="1787"/>
        <v>0</v>
      </c>
      <c r="RUD1365" s="84">
        <f t="shared" si="1787"/>
        <v>0</v>
      </c>
      <c r="RUE1365" s="84">
        <f t="shared" si="1787"/>
        <v>0</v>
      </c>
      <c r="RUF1365" s="84">
        <f t="shared" si="1787"/>
        <v>1000000</v>
      </c>
      <c r="RUL1365" s="84" t="s">
        <v>235</v>
      </c>
      <c r="RUM1365" s="84" t="s">
        <v>236</v>
      </c>
      <c r="RUN1365" s="84">
        <f t="shared" ref="RUN1365:RUV1365" si="1788">RUN1359</f>
        <v>1000000</v>
      </c>
      <c r="RUO1365" s="84">
        <f t="shared" si="1788"/>
        <v>0</v>
      </c>
      <c r="RUP1365" s="84">
        <f t="shared" si="1788"/>
        <v>0</v>
      </c>
      <c r="RUQ1365" s="84">
        <f t="shared" si="1788"/>
        <v>1000000</v>
      </c>
      <c r="RUR1365" s="84">
        <f t="shared" si="1788"/>
        <v>0</v>
      </c>
      <c r="RUS1365" s="84">
        <f t="shared" si="1788"/>
        <v>0</v>
      </c>
      <c r="RUT1365" s="84">
        <f t="shared" si="1788"/>
        <v>0</v>
      </c>
      <c r="RUU1365" s="84">
        <f t="shared" si="1788"/>
        <v>0</v>
      </c>
      <c r="RUV1365" s="84">
        <f t="shared" si="1788"/>
        <v>1000000</v>
      </c>
      <c r="RVB1365" s="84" t="s">
        <v>235</v>
      </c>
      <c r="RVC1365" s="84" t="s">
        <v>236</v>
      </c>
      <c r="RVD1365" s="84">
        <f t="shared" ref="RVD1365:RVL1365" si="1789">RVD1359</f>
        <v>1000000</v>
      </c>
      <c r="RVE1365" s="84">
        <f t="shared" si="1789"/>
        <v>0</v>
      </c>
      <c r="RVF1365" s="84">
        <f t="shared" si="1789"/>
        <v>0</v>
      </c>
      <c r="RVG1365" s="84">
        <f t="shared" si="1789"/>
        <v>1000000</v>
      </c>
      <c r="RVH1365" s="84">
        <f t="shared" si="1789"/>
        <v>0</v>
      </c>
      <c r="RVI1365" s="84">
        <f t="shared" si="1789"/>
        <v>0</v>
      </c>
      <c r="RVJ1365" s="84">
        <f t="shared" si="1789"/>
        <v>0</v>
      </c>
      <c r="RVK1365" s="84">
        <f t="shared" si="1789"/>
        <v>0</v>
      </c>
      <c r="RVL1365" s="84">
        <f t="shared" si="1789"/>
        <v>1000000</v>
      </c>
      <c r="RVR1365" s="84" t="s">
        <v>235</v>
      </c>
      <c r="RVS1365" s="84" t="s">
        <v>236</v>
      </c>
      <c r="RVT1365" s="84">
        <f t="shared" ref="RVT1365:RWB1365" si="1790">RVT1359</f>
        <v>1000000</v>
      </c>
      <c r="RVU1365" s="84">
        <f t="shared" si="1790"/>
        <v>0</v>
      </c>
      <c r="RVV1365" s="84">
        <f t="shared" si="1790"/>
        <v>0</v>
      </c>
      <c r="RVW1365" s="84">
        <f t="shared" si="1790"/>
        <v>1000000</v>
      </c>
      <c r="RVX1365" s="84">
        <f t="shared" si="1790"/>
        <v>0</v>
      </c>
      <c r="RVY1365" s="84">
        <f t="shared" si="1790"/>
        <v>0</v>
      </c>
      <c r="RVZ1365" s="84">
        <f t="shared" si="1790"/>
        <v>0</v>
      </c>
      <c r="RWA1365" s="84">
        <f t="shared" si="1790"/>
        <v>0</v>
      </c>
      <c r="RWB1365" s="84">
        <f t="shared" si="1790"/>
        <v>1000000</v>
      </c>
      <c r="RWH1365" s="84" t="s">
        <v>235</v>
      </c>
      <c r="RWI1365" s="84" t="s">
        <v>236</v>
      </c>
      <c r="RWJ1365" s="84">
        <f t="shared" ref="RWJ1365:RWR1365" si="1791">RWJ1359</f>
        <v>1000000</v>
      </c>
      <c r="RWK1365" s="84">
        <f t="shared" si="1791"/>
        <v>0</v>
      </c>
      <c r="RWL1365" s="84">
        <f t="shared" si="1791"/>
        <v>0</v>
      </c>
      <c r="RWM1365" s="84">
        <f t="shared" si="1791"/>
        <v>1000000</v>
      </c>
      <c r="RWN1365" s="84">
        <f t="shared" si="1791"/>
        <v>0</v>
      </c>
      <c r="RWO1365" s="84">
        <f t="shared" si="1791"/>
        <v>0</v>
      </c>
      <c r="RWP1365" s="84">
        <f t="shared" si="1791"/>
        <v>0</v>
      </c>
      <c r="RWQ1365" s="84">
        <f t="shared" si="1791"/>
        <v>0</v>
      </c>
      <c r="RWR1365" s="84">
        <f t="shared" si="1791"/>
        <v>1000000</v>
      </c>
      <c r="RWX1365" s="84" t="s">
        <v>235</v>
      </c>
      <c r="RWY1365" s="84" t="s">
        <v>236</v>
      </c>
      <c r="RWZ1365" s="84">
        <f t="shared" ref="RWZ1365:RXH1365" si="1792">RWZ1359</f>
        <v>1000000</v>
      </c>
      <c r="RXA1365" s="84">
        <f t="shared" si="1792"/>
        <v>0</v>
      </c>
      <c r="RXB1365" s="84">
        <f t="shared" si="1792"/>
        <v>0</v>
      </c>
      <c r="RXC1365" s="84">
        <f t="shared" si="1792"/>
        <v>1000000</v>
      </c>
      <c r="RXD1365" s="84">
        <f t="shared" si="1792"/>
        <v>0</v>
      </c>
      <c r="RXE1365" s="84">
        <f t="shared" si="1792"/>
        <v>0</v>
      </c>
      <c r="RXF1365" s="84">
        <f t="shared" si="1792"/>
        <v>0</v>
      </c>
      <c r="RXG1365" s="84">
        <f t="shared" si="1792"/>
        <v>0</v>
      </c>
      <c r="RXH1365" s="84">
        <f t="shared" si="1792"/>
        <v>1000000</v>
      </c>
      <c r="RXN1365" s="84" t="s">
        <v>235</v>
      </c>
      <c r="RXO1365" s="84" t="s">
        <v>236</v>
      </c>
      <c r="RXP1365" s="84">
        <f t="shared" ref="RXP1365:RXX1365" si="1793">RXP1359</f>
        <v>1000000</v>
      </c>
      <c r="RXQ1365" s="84">
        <f t="shared" si="1793"/>
        <v>0</v>
      </c>
      <c r="RXR1365" s="84">
        <f t="shared" si="1793"/>
        <v>0</v>
      </c>
      <c r="RXS1365" s="84">
        <f t="shared" si="1793"/>
        <v>1000000</v>
      </c>
      <c r="RXT1365" s="84">
        <f t="shared" si="1793"/>
        <v>0</v>
      </c>
      <c r="RXU1365" s="84">
        <f t="shared" si="1793"/>
        <v>0</v>
      </c>
      <c r="RXV1365" s="84">
        <f t="shared" si="1793"/>
        <v>0</v>
      </c>
      <c r="RXW1365" s="84">
        <f t="shared" si="1793"/>
        <v>0</v>
      </c>
      <c r="RXX1365" s="84">
        <f t="shared" si="1793"/>
        <v>1000000</v>
      </c>
      <c r="RYD1365" s="84" t="s">
        <v>235</v>
      </c>
      <c r="RYE1365" s="84" t="s">
        <v>236</v>
      </c>
      <c r="RYF1365" s="84">
        <f t="shared" ref="RYF1365:RYN1365" si="1794">RYF1359</f>
        <v>1000000</v>
      </c>
      <c r="RYG1365" s="84">
        <f t="shared" si="1794"/>
        <v>0</v>
      </c>
      <c r="RYH1365" s="84">
        <f t="shared" si="1794"/>
        <v>0</v>
      </c>
      <c r="RYI1365" s="84">
        <f t="shared" si="1794"/>
        <v>1000000</v>
      </c>
      <c r="RYJ1365" s="84">
        <f t="shared" si="1794"/>
        <v>0</v>
      </c>
      <c r="RYK1365" s="84">
        <f t="shared" si="1794"/>
        <v>0</v>
      </c>
      <c r="RYL1365" s="84">
        <f t="shared" si="1794"/>
        <v>0</v>
      </c>
      <c r="RYM1365" s="84">
        <f t="shared" si="1794"/>
        <v>0</v>
      </c>
      <c r="RYN1365" s="84">
        <f t="shared" si="1794"/>
        <v>1000000</v>
      </c>
      <c r="RYT1365" s="84" t="s">
        <v>235</v>
      </c>
      <c r="RYU1365" s="84" t="s">
        <v>236</v>
      </c>
      <c r="RYV1365" s="84">
        <f t="shared" ref="RYV1365:RZD1365" si="1795">RYV1359</f>
        <v>1000000</v>
      </c>
      <c r="RYW1365" s="84">
        <f t="shared" si="1795"/>
        <v>0</v>
      </c>
      <c r="RYX1365" s="84">
        <f t="shared" si="1795"/>
        <v>0</v>
      </c>
      <c r="RYY1365" s="84">
        <f t="shared" si="1795"/>
        <v>1000000</v>
      </c>
      <c r="RYZ1365" s="84">
        <f t="shared" si="1795"/>
        <v>0</v>
      </c>
      <c r="RZA1365" s="84">
        <f t="shared" si="1795"/>
        <v>0</v>
      </c>
      <c r="RZB1365" s="84">
        <f t="shared" si="1795"/>
        <v>0</v>
      </c>
      <c r="RZC1365" s="84">
        <f t="shared" si="1795"/>
        <v>0</v>
      </c>
      <c r="RZD1365" s="84">
        <f t="shared" si="1795"/>
        <v>1000000</v>
      </c>
      <c r="RZJ1365" s="84" t="s">
        <v>235</v>
      </c>
      <c r="RZK1365" s="84" t="s">
        <v>236</v>
      </c>
      <c r="RZL1365" s="84">
        <f t="shared" ref="RZL1365:RZT1365" si="1796">RZL1359</f>
        <v>1000000</v>
      </c>
      <c r="RZM1365" s="84">
        <f t="shared" si="1796"/>
        <v>0</v>
      </c>
      <c r="RZN1365" s="84">
        <f t="shared" si="1796"/>
        <v>0</v>
      </c>
      <c r="RZO1365" s="84">
        <f t="shared" si="1796"/>
        <v>1000000</v>
      </c>
      <c r="RZP1365" s="84">
        <f t="shared" si="1796"/>
        <v>0</v>
      </c>
      <c r="RZQ1365" s="84">
        <f t="shared" si="1796"/>
        <v>0</v>
      </c>
      <c r="RZR1365" s="84">
        <f t="shared" si="1796"/>
        <v>0</v>
      </c>
      <c r="RZS1365" s="84">
        <f t="shared" si="1796"/>
        <v>0</v>
      </c>
      <c r="RZT1365" s="84">
        <f t="shared" si="1796"/>
        <v>1000000</v>
      </c>
      <c r="RZZ1365" s="84" t="s">
        <v>235</v>
      </c>
      <c r="SAA1365" s="84" t="s">
        <v>236</v>
      </c>
      <c r="SAB1365" s="84">
        <f t="shared" ref="SAB1365:SAJ1365" si="1797">SAB1359</f>
        <v>1000000</v>
      </c>
      <c r="SAC1365" s="84">
        <f t="shared" si="1797"/>
        <v>0</v>
      </c>
      <c r="SAD1365" s="84">
        <f t="shared" si="1797"/>
        <v>0</v>
      </c>
      <c r="SAE1365" s="84">
        <f t="shared" si="1797"/>
        <v>1000000</v>
      </c>
      <c r="SAF1365" s="84">
        <f t="shared" si="1797"/>
        <v>0</v>
      </c>
      <c r="SAG1365" s="84">
        <f t="shared" si="1797"/>
        <v>0</v>
      </c>
      <c r="SAH1365" s="84">
        <f t="shared" si="1797"/>
        <v>0</v>
      </c>
      <c r="SAI1365" s="84">
        <f t="shared" si="1797"/>
        <v>0</v>
      </c>
      <c r="SAJ1365" s="84">
        <f t="shared" si="1797"/>
        <v>1000000</v>
      </c>
      <c r="SAP1365" s="84" t="s">
        <v>235</v>
      </c>
      <c r="SAQ1365" s="84" t="s">
        <v>236</v>
      </c>
      <c r="SAR1365" s="84">
        <f t="shared" ref="SAR1365:SAZ1365" si="1798">SAR1359</f>
        <v>1000000</v>
      </c>
      <c r="SAS1365" s="84">
        <f t="shared" si="1798"/>
        <v>0</v>
      </c>
      <c r="SAT1365" s="84">
        <f t="shared" si="1798"/>
        <v>0</v>
      </c>
      <c r="SAU1365" s="84">
        <f t="shared" si="1798"/>
        <v>1000000</v>
      </c>
      <c r="SAV1365" s="84">
        <f t="shared" si="1798"/>
        <v>0</v>
      </c>
      <c r="SAW1365" s="84">
        <f t="shared" si="1798"/>
        <v>0</v>
      </c>
      <c r="SAX1365" s="84">
        <f t="shared" si="1798"/>
        <v>0</v>
      </c>
      <c r="SAY1365" s="84">
        <f t="shared" si="1798"/>
        <v>0</v>
      </c>
      <c r="SAZ1365" s="84">
        <f t="shared" si="1798"/>
        <v>1000000</v>
      </c>
      <c r="SBF1365" s="84" t="s">
        <v>235</v>
      </c>
      <c r="SBG1365" s="84" t="s">
        <v>236</v>
      </c>
      <c r="SBH1365" s="84">
        <f t="shared" ref="SBH1365:SBP1365" si="1799">SBH1359</f>
        <v>1000000</v>
      </c>
      <c r="SBI1365" s="84">
        <f t="shared" si="1799"/>
        <v>0</v>
      </c>
      <c r="SBJ1365" s="84">
        <f t="shared" si="1799"/>
        <v>0</v>
      </c>
      <c r="SBK1365" s="84">
        <f t="shared" si="1799"/>
        <v>1000000</v>
      </c>
      <c r="SBL1365" s="84">
        <f t="shared" si="1799"/>
        <v>0</v>
      </c>
      <c r="SBM1365" s="84">
        <f t="shared" si="1799"/>
        <v>0</v>
      </c>
      <c r="SBN1365" s="84">
        <f t="shared" si="1799"/>
        <v>0</v>
      </c>
      <c r="SBO1365" s="84">
        <f t="shared" si="1799"/>
        <v>0</v>
      </c>
      <c r="SBP1365" s="84">
        <f t="shared" si="1799"/>
        <v>1000000</v>
      </c>
      <c r="SBV1365" s="84" t="s">
        <v>235</v>
      </c>
      <c r="SBW1365" s="84" t="s">
        <v>236</v>
      </c>
      <c r="SBX1365" s="84">
        <f t="shared" ref="SBX1365:SCF1365" si="1800">SBX1359</f>
        <v>1000000</v>
      </c>
      <c r="SBY1365" s="84">
        <f t="shared" si="1800"/>
        <v>0</v>
      </c>
      <c r="SBZ1365" s="84">
        <f t="shared" si="1800"/>
        <v>0</v>
      </c>
      <c r="SCA1365" s="84">
        <f t="shared" si="1800"/>
        <v>1000000</v>
      </c>
      <c r="SCB1365" s="84">
        <f t="shared" si="1800"/>
        <v>0</v>
      </c>
      <c r="SCC1365" s="84">
        <f t="shared" si="1800"/>
        <v>0</v>
      </c>
      <c r="SCD1365" s="84">
        <f t="shared" si="1800"/>
        <v>0</v>
      </c>
      <c r="SCE1365" s="84">
        <f t="shared" si="1800"/>
        <v>0</v>
      </c>
      <c r="SCF1365" s="84">
        <f t="shared" si="1800"/>
        <v>1000000</v>
      </c>
      <c r="SCL1365" s="84" t="s">
        <v>235</v>
      </c>
      <c r="SCM1365" s="84" t="s">
        <v>236</v>
      </c>
      <c r="SCN1365" s="84">
        <f t="shared" ref="SCN1365:SCV1365" si="1801">SCN1359</f>
        <v>1000000</v>
      </c>
      <c r="SCO1365" s="84">
        <f t="shared" si="1801"/>
        <v>0</v>
      </c>
      <c r="SCP1365" s="84">
        <f t="shared" si="1801"/>
        <v>0</v>
      </c>
      <c r="SCQ1365" s="84">
        <f t="shared" si="1801"/>
        <v>1000000</v>
      </c>
      <c r="SCR1365" s="84">
        <f t="shared" si="1801"/>
        <v>0</v>
      </c>
      <c r="SCS1365" s="84">
        <f t="shared" si="1801"/>
        <v>0</v>
      </c>
      <c r="SCT1365" s="84">
        <f t="shared" si="1801"/>
        <v>0</v>
      </c>
      <c r="SCU1365" s="84">
        <f t="shared" si="1801"/>
        <v>0</v>
      </c>
      <c r="SCV1365" s="84">
        <f t="shared" si="1801"/>
        <v>1000000</v>
      </c>
      <c r="SDB1365" s="84" t="s">
        <v>235</v>
      </c>
      <c r="SDC1365" s="84" t="s">
        <v>236</v>
      </c>
      <c r="SDD1365" s="84">
        <f t="shared" ref="SDD1365:SDL1365" si="1802">SDD1359</f>
        <v>1000000</v>
      </c>
      <c r="SDE1365" s="84">
        <f t="shared" si="1802"/>
        <v>0</v>
      </c>
      <c r="SDF1365" s="84">
        <f t="shared" si="1802"/>
        <v>0</v>
      </c>
      <c r="SDG1365" s="84">
        <f t="shared" si="1802"/>
        <v>1000000</v>
      </c>
      <c r="SDH1365" s="84">
        <f t="shared" si="1802"/>
        <v>0</v>
      </c>
      <c r="SDI1365" s="84">
        <f t="shared" si="1802"/>
        <v>0</v>
      </c>
      <c r="SDJ1365" s="84">
        <f t="shared" si="1802"/>
        <v>0</v>
      </c>
      <c r="SDK1365" s="84">
        <f t="shared" si="1802"/>
        <v>0</v>
      </c>
      <c r="SDL1365" s="84">
        <f t="shared" si="1802"/>
        <v>1000000</v>
      </c>
      <c r="SDR1365" s="84" t="s">
        <v>235</v>
      </c>
      <c r="SDS1365" s="84" t="s">
        <v>236</v>
      </c>
      <c r="SDT1365" s="84">
        <f t="shared" ref="SDT1365:SEB1365" si="1803">SDT1359</f>
        <v>1000000</v>
      </c>
      <c r="SDU1365" s="84">
        <f t="shared" si="1803"/>
        <v>0</v>
      </c>
      <c r="SDV1365" s="84">
        <f t="shared" si="1803"/>
        <v>0</v>
      </c>
      <c r="SDW1365" s="84">
        <f t="shared" si="1803"/>
        <v>1000000</v>
      </c>
      <c r="SDX1365" s="84">
        <f t="shared" si="1803"/>
        <v>0</v>
      </c>
      <c r="SDY1365" s="84">
        <f t="shared" si="1803"/>
        <v>0</v>
      </c>
      <c r="SDZ1365" s="84">
        <f t="shared" si="1803"/>
        <v>0</v>
      </c>
      <c r="SEA1365" s="84">
        <f t="shared" si="1803"/>
        <v>0</v>
      </c>
      <c r="SEB1365" s="84">
        <f t="shared" si="1803"/>
        <v>1000000</v>
      </c>
      <c r="SEH1365" s="84" t="s">
        <v>235</v>
      </c>
      <c r="SEI1365" s="84" t="s">
        <v>236</v>
      </c>
      <c r="SEJ1365" s="84">
        <f t="shared" ref="SEJ1365:SER1365" si="1804">SEJ1359</f>
        <v>1000000</v>
      </c>
      <c r="SEK1365" s="84">
        <f t="shared" si="1804"/>
        <v>0</v>
      </c>
      <c r="SEL1365" s="84">
        <f t="shared" si="1804"/>
        <v>0</v>
      </c>
      <c r="SEM1365" s="84">
        <f t="shared" si="1804"/>
        <v>1000000</v>
      </c>
      <c r="SEN1365" s="84">
        <f t="shared" si="1804"/>
        <v>0</v>
      </c>
      <c r="SEO1365" s="84">
        <f t="shared" si="1804"/>
        <v>0</v>
      </c>
      <c r="SEP1365" s="84">
        <f t="shared" si="1804"/>
        <v>0</v>
      </c>
      <c r="SEQ1365" s="84">
        <f t="shared" si="1804"/>
        <v>0</v>
      </c>
      <c r="SER1365" s="84">
        <f t="shared" si="1804"/>
        <v>1000000</v>
      </c>
      <c r="SEX1365" s="84" t="s">
        <v>235</v>
      </c>
      <c r="SEY1365" s="84" t="s">
        <v>236</v>
      </c>
      <c r="SEZ1365" s="84">
        <f t="shared" ref="SEZ1365:SFH1365" si="1805">SEZ1359</f>
        <v>1000000</v>
      </c>
      <c r="SFA1365" s="84">
        <f t="shared" si="1805"/>
        <v>0</v>
      </c>
      <c r="SFB1365" s="84">
        <f t="shared" si="1805"/>
        <v>0</v>
      </c>
      <c r="SFC1365" s="84">
        <f t="shared" si="1805"/>
        <v>1000000</v>
      </c>
      <c r="SFD1365" s="84">
        <f t="shared" si="1805"/>
        <v>0</v>
      </c>
      <c r="SFE1365" s="84">
        <f t="shared" si="1805"/>
        <v>0</v>
      </c>
      <c r="SFF1365" s="84">
        <f t="shared" si="1805"/>
        <v>0</v>
      </c>
      <c r="SFG1365" s="84">
        <f t="shared" si="1805"/>
        <v>0</v>
      </c>
      <c r="SFH1365" s="84">
        <f t="shared" si="1805"/>
        <v>1000000</v>
      </c>
      <c r="SFN1365" s="84" t="s">
        <v>235</v>
      </c>
      <c r="SFO1365" s="84" t="s">
        <v>236</v>
      </c>
      <c r="SFP1365" s="84">
        <f t="shared" ref="SFP1365:SFX1365" si="1806">SFP1359</f>
        <v>1000000</v>
      </c>
      <c r="SFQ1365" s="84">
        <f t="shared" si="1806"/>
        <v>0</v>
      </c>
      <c r="SFR1365" s="84">
        <f t="shared" si="1806"/>
        <v>0</v>
      </c>
      <c r="SFS1365" s="84">
        <f t="shared" si="1806"/>
        <v>1000000</v>
      </c>
      <c r="SFT1365" s="84">
        <f t="shared" si="1806"/>
        <v>0</v>
      </c>
      <c r="SFU1365" s="84">
        <f t="shared" si="1806"/>
        <v>0</v>
      </c>
      <c r="SFV1365" s="84">
        <f t="shared" si="1806"/>
        <v>0</v>
      </c>
      <c r="SFW1365" s="84">
        <f t="shared" si="1806"/>
        <v>0</v>
      </c>
      <c r="SFX1365" s="84">
        <f t="shared" si="1806"/>
        <v>1000000</v>
      </c>
      <c r="SGD1365" s="84" t="s">
        <v>235</v>
      </c>
      <c r="SGE1365" s="84" t="s">
        <v>236</v>
      </c>
      <c r="SGF1365" s="84">
        <f t="shared" ref="SGF1365:SGN1365" si="1807">SGF1359</f>
        <v>1000000</v>
      </c>
      <c r="SGG1365" s="84">
        <f t="shared" si="1807"/>
        <v>0</v>
      </c>
      <c r="SGH1365" s="84">
        <f t="shared" si="1807"/>
        <v>0</v>
      </c>
      <c r="SGI1365" s="84">
        <f t="shared" si="1807"/>
        <v>1000000</v>
      </c>
      <c r="SGJ1365" s="84">
        <f t="shared" si="1807"/>
        <v>0</v>
      </c>
      <c r="SGK1365" s="84">
        <f t="shared" si="1807"/>
        <v>0</v>
      </c>
      <c r="SGL1365" s="84">
        <f t="shared" si="1807"/>
        <v>0</v>
      </c>
      <c r="SGM1365" s="84">
        <f t="shared" si="1807"/>
        <v>0</v>
      </c>
      <c r="SGN1365" s="84">
        <f t="shared" si="1807"/>
        <v>1000000</v>
      </c>
      <c r="SGT1365" s="84" t="s">
        <v>235</v>
      </c>
      <c r="SGU1365" s="84" t="s">
        <v>236</v>
      </c>
      <c r="SGV1365" s="84">
        <f t="shared" ref="SGV1365:SHD1365" si="1808">SGV1359</f>
        <v>1000000</v>
      </c>
      <c r="SGW1365" s="84">
        <f t="shared" si="1808"/>
        <v>0</v>
      </c>
      <c r="SGX1365" s="84">
        <f t="shared" si="1808"/>
        <v>0</v>
      </c>
      <c r="SGY1365" s="84">
        <f t="shared" si="1808"/>
        <v>1000000</v>
      </c>
      <c r="SGZ1365" s="84">
        <f t="shared" si="1808"/>
        <v>0</v>
      </c>
      <c r="SHA1365" s="84">
        <f t="shared" si="1808"/>
        <v>0</v>
      </c>
      <c r="SHB1365" s="84">
        <f t="shared" si="1808"/>
        <v>0</v>
      </c>
      <c r="SHC1365" s="84">
        <f t="shared" si="1808"/>
        <v>0</v>
      </c>
      <c r="SHD1365" s="84">
        <f t="shared" si="1808"/>
        <v>1000000</v>
      </c>
      <c r="SHJ1365" s="84" t="s">
        <v>235</v>
      </c>
      <c r="SHK1365" s="84" t="s">
        <v>236</v>
      </c>
      <c r="SHL1365" s="84">
        <f t="shared" ref="SHL1365:SHT1365" si="1809">SHL1359</f>
        <v>1000000</v>
      </c>
      <c r="SHM1365" s="84">
        <f t="shared" si="1809"/>
        <v>0</v>
      </c>
      <c r="SHN1365" s="84">
        <f t="shared" si="1809"/>
        <v>0</v>
      </c>
      <c r="SHO1365" s="84">
        <f t="shared" si="1809"/>
        <v>1000000</v>
      </c>
      <c r="SHP1365" s="84">
        <f t="shared" si="1809"/>
        <v>0</v>
      </c>
      <c r="SHQ1365" s="84">
        <f t="shared" si="1809"/>
        <v>0</v>
      </c>
      <c r="SHR1365" s="84">
        <f t="shared" si="1809"/>
        <v>0</v>
      </c>
      <c r="SHS1365" s="84">
        <f t="shared" si="1809"/>
        <v>0</v>
      </c>
      <c r="SHT1365" s="84">
        <f t="shared" si="1809"/>
        <v>1000000</v>
      </c>
      <c r="SHZ1365" s="84" t="s">
        <v>235</v>
      </c>
      <c r="SIA1365" s="84" t="s">
        <v>236</v>
      </c>
      <c r="SIB1365" s="84">
        <f t="shared" ref="SIB1365:SIJ1365" si="1810">SIB1359</f>
        <v>1000000</v>
      </c>
      <c r="SIC1365" s="84">
        <f t="shared" si="1810"/>
        <v>0</v>
      </c>
      <c r="SID1365" s="84">
        <f t="shared" si="1810"/>
        <v>0</v>
      </c>
      <c r="SIE1365" s="84">
        <f t="shared" si="1810"/>
        <v>1000000</v>
      </c>
      <c r="SIF1365" s="84">
        <f t="shared" si="1810"/>
        <v>0</v>
      </c>
      <c r="SIG1365" s="84">
        <f t="shared" si="1810"/>
        <v>0</v>
      </c>
      <c r="SIH1365" s="84">
        <f t="shared" si="1810"/>
        <v>0</v>
      </c>
      <c r="SII1365" s="84">
        <f t="shared" si="1810"/>
        <v>0</v>
      </c>
      <c r="SIJ1365" s="84">
        <f t="shared" si="1810"/>
        <v>1000000</v>
      </c>
      <c r="SIP1365" s="84" t="s">
        <v>235</v>
      </c>
      <c r="SIQ1365" s="84" t="s">
        <v>236</v>
      </c>
      <c r="SIR1365" s="84">
        <f t="shared" ref="SIR1365:SIZ1365" si="1811">SIR1359</f>
        <v>1000000</v>
      </c>
      <c r="SIS1365" s="84">
        <f t="shared" si="1811"/>
        <v>0</v>
      </c>
      <c r="SIT1365" s="84">
        <f t="shared" si="1811"/>
        <v>0</v>
      </c>
      <c r="SIU1365" s="84">
        <f t="shared" si="1811"/>
        <v>1000000</v>
      </c>
      <c r="SIV1365" s="84">
        <f t="shared" si="1811"/>
        <v>0</v>
      </c>
      <c r="SIW1365" s="84">
        <f t="shared" si="1811"/>
        <v>0</v>
      </c>
      <c r="SIX1365" s="84">
        <f t="shared" si="1811"/>
        <v>0</v>
      </c>
      <c r="SIY1365" s="84">
        <f t="shared" si="1811"/>
        <v>0</v>
      </c>
      <c r="SIZ1365" s="84">
        <f t="shared" si="1811"/>
        <v>1000000</v>
      </c>
      <c r="SJF1365" s="84" t="s">
        <v>235</v>
      </c>
      <c r="SJG1365" s="84" t="s">
        <v>236</v>
      </c>
      <c r="SJH1365" s="84">
        <f t="shared" ref="SJH1365:SJP1365" si="1812">SJH1359</f>
        <v>1000000</v>
      </c>
      <c r="SJI1365" s="84">
        <f t="shared" si="1812"/>
        <v>0</v>
      </c>
      <c r="SJJ1365" s="84">
        <f t="shared" si="1812"/>
        <v>0</v>
      </c>
      <c r="SJK1365" s="84">
        <f t="shared" si="1812"/>
        <v>1000000</v>
      </c>
      <c r="SJL1365" s="84">
        <f t="shared" si="1812"/>
        <v>0</v>
      </c>
      <c r="SJM1365" s="84">
        <f t="shared" si="1812"/>
        <v>0</v>
      </c>
      <c r="SJN1365" s="84">
        <f t="shared" si="1812"/>
        <v>0</v>
      </c>
      <c r="SJO1365" s="84">
        <f t="shared" si="1812"/>
        <v>0</v>
      </c>
      <c r="SJP1365" s="84">
        <f t="shared" si="1812"/>
        <v>1000000</v>
      </c>
      <c r="SJV1365" s="84" t="s">
        <v>235</v>
      </c>
      <c r="SJW1365" s="84" t="s">
        <v>236</v>
      </c>
      <c r="SJX1365" s="84">
        <f t="shared" ref="SJX1365:SKF1365" si="1813">SJX1359</f>
        <v>1000000</v>
      </c>
      <c r="SJY1365" s="84">
        <f t="shared" si="1813"/>
        <v>0</v>
      </c>
      <c r="SJZ1365" s="84">
        <f t="shared" si="1813"/>
        <v>0</v>
      </c>
      <c r="SKA1365" s="84">
        <f t="shared" si="1813"/>
        <v>1000000</v>
      </c>
      <c r="SKB1365" s="84">
        <f t="shared" si="1813"/>
        <v>0</v>
      </c>
      <c r="SKC1365" s="84">
        <f t="shared" si="1813"/>
        <v>0</v>
      </c>
      <c r="SKD1365" s="84">
        <f t="shared" si="1813"/>
        <v>0</v>
      </c>
      <c r="SKE1365" s="84">
        <f t="shared" si="1813"/>
        <v>0</v>
      </c>
      <c r="SKF1365" s="84">
        <f t="shared" si="1813"/>
        <v>1000000</v>
      </c>
      <c r="SKL1365" s="84" t="s">
        <v>235</v>
      </c>
      <c r="SKM1365" s="84" t="s">
        <v>236</v>
      </c>
      <c r="SKN1365" s="84">
        <f t="shared" ref="SKN1365:SKV1365" si="1814">SKN1359</f>
        <v>1000000</v>
      </c>
      <c r="SKO1365" s="84">
        <f t="shared" si="1814"/>
        <v>0</v>
      </c>
      <c r="SKP1365" s="84">
        <f t="shared" si="1814"/>
        <v>0</v>
      </c>
      <c r="SKQ1365" s="84">
        <f t="shared" si="1814"/>
        <v>1000000</v>
      </c>
      <c r="SKR1365" s="84">
        <f t="shared" si="1814"/>
        <v>0</v>
      </c>
      <c r="SKS1365" s="84">
        <f t="shared" si="1814"/>
        <v>0</v>
      </c>
      <c r="SKT1365" s="84">
        <f t="shared" si="1814"/>
        <v>0</v>
      </c>
      <c r="SKU1365" s="84">
        <f t="shared" si="1814"/>
        <v>0</v>
      </c>
      <c r="SKV1365" s="84">
        <f t="shared" si="1814"/>
        <v>1000000</v>
      </c>
      <c r="SLB1365" s="84" t="s">
        <v>235</v>
      </c>
      <c r="SLC1365" s="84" t="s">
        <v>236</v>
      </c>
      <c r="SLD1365" s="84">
        <f t="shared" ref="SLD1365:SLL1365" si="1815">SLD1359</f>
        <v>1000000</v>
      </c>
      <c r="SLE1365" s="84">
        <f t="shared" si="1815"/>
        <v>0</v>
      </c>
      <c r="SLF1365" s="84">
        <f t="shared" si="1815"/>
        <v>0</v>
      </c>
      <c r="SLG1365" s="84">
        <f t="shared" si="1815"/>
        <v>1000000</v>
      </c>
      <c r="SLH1365" s="84">
        <f t="shared" si="1815"/>
        <v>0</v>
      </c>
      <c r="SLI1365" s="84">
        <f t="shared" si="1815"/>
        <v>0</v>
      </c>
      <c r="SLJ1365" s="84">
        <f t="shared" si="1815"/>
        <v>0</v>
      </c>
      <c r="SLK1365" s="84">
        <f t="shared" si="1815"/>
        <v>0</v>
      </c>
      <c r="SLL1365" s="84">
        <f t="shared" si="1815"/>
        <v>1000000</v>
      </c>
      <c r="SLR1365" s="84" t="s">
        <v>235</v>
      </c>
      <c r="SLS1365" s="84" t="s">
        <v>236</v>
      </c>
      <c r="SLT1365" s="84">
        <f t="shared" ref="SLT1365:SMB1365" si="1816">SLT1359</f>
        <v>1000000</v>
      </c>
      <c r="SLU1365" s="84">
        <f t="shared" si="1816"/>
        <v>0</v>
      </c>
      <c r="SLV1365" s="84">
        <f t="shared" si="1816"/>
        <v>0</v>
      </c>
      <c r="SLW1365" s="84">
        <f t="shared" si="1816"/>
        <v>1000000</v>
      </c>
      <c r="SLX1365" s="84">
        <f t="shared" si="1816"/>
        <v>0</v>
      </c>
      <c r="SLY1365" s="84">
        <f t="shared" si="1816"/>
        <v>0</v>
      </c>
      <c r="SLZ1365" s="84">
        <f t="shared" si="1816"/>
        <v>0</v>
      </c>
      <c r="SMA1365" s="84">
        <f t="shared" si="1816"/>
        <v>0</v>
      </c>
      <c r="SMB1365" s="84">
        <f t="shared" si="1816"/>
        <v>1000000</v>
      </c>
      <c r="SMH1365" s="84" t="s">
        <v>235</v>
      </c>
      <c r="SMI1365" s="84" t="s">
        <v>236</v>
      </c>
      <c r="SMJ1365" s="84">
        <f t="shared" ref="SMJ1365:SMR1365" si="1817">SMJ1359</f>
        <v>1000000</v>
      </c>
      <c r="SMK1365" s="84">
        <f t="shared" si="1817"/>
        <v>0</v>
      </c>
      <c r="SML1365" s="84">
        <f t="shared" si="1817"/>
        <v>0</v>
      </c>
      <c r="SMM1365" s="84">
        <f t="shared" si="1817"/>
        <v>1000000</v>
      </c>
      <c r="SMN1365" s="84">
        <f t="shared" si="1817"/>
        <v>0</v>
      </c>
      <c r="SMO1365" s="84">
        <f t="shared" si="1817"/>
        <v>0</v>
      </c>
      <c r="SMP1365" s="84">
        <f t="shared" si="1817"/>
        <v>0</v>
      </c>
      <c r="SMQ1365" s="84">
        <f t="shared" si="1817"/>
        <v>0</v>
      </c>
      <c r="SMR1365" s="84">
        <f t="shared" si="1817"/>
        <v>1000000</v>
      </c>
      <c r="SMX1365" s="84" t="s">
        <v>235</v>
      </c>
      <c r="SMY1365" s="84" t="s">
        <v>236</v>
      </c>
      <c r="SMZ1365" s="84">
        <f t="shared" ref="SMZ1365:SNH1365" si="1818">SMZ1359</f>
        <v>1000000</v>
      </c>
      <c r="SNA1365" s="84">
        <f t="shared" si="1818"/>
        <v>0</v>
      </c>
      <c r="SNB1365" s="84">
        <f t="shared" si="1818"/>
        <v>0</v>
      </c>
      <c r="SNC1365" s="84">
        <f t="shared" si="1818"/>
        <v>1000000</v>
      </c>
      <c r="SND1365" s="84">
        <f t="shared" si="1818"/>
        <v>0</v>
      </c>
      <c r="SNE1365" s="84">
        <f t="shared" si="1818"/>
        <v>0</v>
      </c>
      <c r="SNF1365" s="84">
        <f t="shared" si="1818"/>
        <v>0</v>
      </c>
      <c r="SNG1365" s="84">
        <f t="shared" si="1818"/>
        <v>0</v>
      </c>
      <c r="SNH1365" s="84">
        <f t="shared" si="1818"/>
        <v>1000000</v>
      </c>
      <c r="SNN1365" s="84" t="s">
        <v>235</v>
      </c>
      <c r="SNO1365" s="84" t="s">
        <v>236</v>
      </c>
      <c r="SNP1365" s="84">
        <f t="shared" ref="SNP1365:SNX1365" si="1819">SNP1359</f>
        <v>1000000</v>
      </c>
      <c r="SNQ1365" s="84">
        <f t="shared" si="1819"/>
        <v>0</v>
      </c>
      <c r="SNR1365" s="84">
        <f t="shared" si="1819"/>
        <v>0</v>
      </c>
      <c r="SNS1365" s="84">
        <f t="shared" si="1819"/>
        <v>1000000</v>
      </c>
      <c r="SNT1365" s="84">
        <f t="shared" si="1819"/>
        <v>0</v>
      </c>
      <c r="SNU1365" s="84">
        <f t="shared" si="1819"/>
        <v>0</v>
      </c>
      <c r="SNV1365" s="84">
        <f t="shared" si="1819"/>
        <v>0</v>
      </c>
      <c r="SNW1365" s="84">
        <f t="shared" si="1819"/>
        <v>0</v>
      </c>
      <c r="SNX1365" s="84">
        <f t="shared" si="1819"/>
        <v>1000000</v>
      </c>
      <c r="SOD1365" s="84" t="s">
        <v>235</v>
      </c>
      <c r="SOE1365" s="84" t="s">
        <v>236</v>
      </c>
      <c r="SOF1365" s="84">
        <f t="shared" ref="SOF1365:SON1365" si="1820">SOF1359</f>
        <v>1000000</v>
      </c>
      <c r="SOG1365" s="84">
        <f t="shared" si="1820"/>
        <v>0</v>
      </c>
      <c r="SOH1365" s="84">
        <f t="shared" si="1820"/>
        <v>0</v>
      </c>
      <c r="SOI1365" s="84">
        <f t="shared" si="1820"/>
        <v>1000000</v>
      </c>
      <c r="SOJ1365" s="84">
        <f t="shared" si="1820"/>
        <v>0</v>
      </c>
      <c r="SOK1365" s="84">
        <f t="shared" si="1820"/>
        <v>0</v>
      </c>
      <c r="SOL1365" s="84">
        <f t="shared" si="1820"/>
        <v>0</v>
      </c>
      <c r="SOM1365" s="84">
        <f t="shared" si="1820"/>
        <v>0</v>
      </c>
      <c r="SON1365" s="84">
        <f t="shared" si="1820"/>
        <v>1000000</v>
      </c>
      <c r="SOT1365" s="84" t="s">
        <v>235</v>
      </c>
      <c r="SOU1365" s="84" t="s">
        <v>236</v>
      </c>
      <c r="SOV1365" s="84">
        <f t="shared" ref="SOV1365:SPD1365" si="1821">SOV1359</f>
        <v>1000000</v>
      </c>
      <c r="SOW1365" s="84">
        <f t="shared" si="1821"/>
        <v>0</v>
      </c>
      <c r="SOX1365" s="84">
        <f t="shared" si="1821"/>
        <v>0</v>
      </c>
      <c r="SOY1365" s="84">
        <f t="shared" si="1821"/>
        <v>1000000</v>
      </c>
      <c r="SOZ1365" s="84">
        <f t="shared" si="1821"/>
        <v>0</v>
      </c>
      <c r="SPA1365" s="84">
        <f t="shared" si="1821"/>
        <v>0</v>
      </c>
      <c r="SPB1365" s="84">
        <f t="shared" si="1821"/>
        <v>0</v>
      </c>
      <c r="SPC1365" s="84">
        <f t="shared" si="1821"/>
        <v>0</v>
      </c>
      <c r="SPD1365" s="84">
        <f t="shared" si="1821"/>
        <v>1000000</v>
      </c>
      <c r="SPJ1365" s="84" t="s">
        <v>235</v>
      </c>
      <c r="SPK1365" s="84" t="s">
        <v>236</v>
      </c>
      <c r="SPL1365" s="84">
        <f t="shared" ref="SPL1365:SPT1365" si="1822">SPL1359</f>
        <v>1000000</v>
      </c>
      <c r="SPM1365" s="84">
        <f t="shared" si="1822"/>
        <v>0</v>
      </c>
      <c r="SPN1365" s="84">
        <f t="shared" si="1822"/>
        <v>0</v>
      </c>
      <c r="SPO1365" s="84">
        <f t="shared" si="1822"/>
        <v>1000000</v>
      </c>
      <c r="SPP1365" s="84">
        <f t="shared" si="1822"/>
        <v>0</v>
      </c>
      <c r="SPQ1365" s="84">
        <f t="shared" si="1822"/>
        <v>0</v>
      </c>
      <c r="SPR1365" s="84">
        <f t="shared" si="1822"/>
        <v>0</v>
      </c>
      <c r="SPS1365" s="84">
        <f t="shared" si="1822"/>
        <v>0</v>
      </c>
      <c r="SPT1365" s="84">
        <f t="shared" si="1822"/>
        <v>1000000</v>
      </c>
      <c r="SPZ1365" s="84" t="s">
        <v>235</v>
      </c>
      <c r="SQA1365" s="84" t="s">
        <v>236</v>
      </c>
      <c r="SQB1365" s="84">
        <f t="shared" ref="SQB1365:SQJ1365" si="1823">SQB1359</f>
        <v>1000000</v>
      </c>
      <c r="SQC1365" s="84">
        <f t="shared" si="1823"/>
        <v>0</v>
      </c>
      <c r="SQD1365" s="84">
        <f t="shared" si="1823"/>
        <v>0</v>
      </c>
      <c r="SQE1365" s="84">
        <f t="shared" si="1823"/>
        <v>1000000</v>
      </c>
      <c r="SQF1365" s="84">
        <f t="shared" si="1823"/>
        <v>0</v>
      </c>
      <c r="SQG1365" s="84">
        <f t="shared" si="1823"/>
        <v>0</v>
      </c>
      <c r="SQH1365" s="84">
        <f t="shared" si="1823"/>
        <v>0</v>
      </c>
      <c r="SQI1365" s="84">
        <f t="shared" si="1823"/>
        <v>0</v>
      </c>
      <c r="SQJ1365" s="84">
        <f t="shared" si="1823"/>
        <v>1000000</v>
      </c>
      <c r="SQP1365" s="84" t="s">
        <v>235</v>
      </c>
      <c r="SQQ1365" s="84" t="s">
        <v>236</v>
      </c>
      <c r="SQR1365" s="84">
        <f>SQR1359</f>
        <v>1000000</v>
      </c>
      <c r="SQS1365" s="84">
        <f>SQS1359</f>
        <v>0</v>
      </c>
      <c r="SQT1365" s="84">
        <f>SQT1359</f>
        <v>0</v>
      </c>
      <c r="SQU1365" s="84">
        <f>SQU1359</f>
        <v>1000000</v>
      </c>
      <c r="SQV1365" s="84">
        <f>SQV1359</f>
        <v>0</v>
      </c>
      <c r="SQW1365" s="84">
        <f>SQW1359</f>
        <v>0</v>
      </c>
      <c r="SQX1365" s="84">
        <f>SQX1359</f>
        <v>0</v>
      </c>
      <c r="SQY1365" s="84">
        <f>SQY1359</f>
        <v>0</v>
      </c>
      <c r="SQZ1365" s="84">
        <f>SQZ1359</f>
        <v>1000000</v>
      </c>
      <c r="SRF1365" s="84" t="s">
        <v>235</v>
      </c>
      <c r="SRG1365" s="84" t="s">
        <v>236</v>
      </c>
      <c r="SRH1365" s="84">
        <f t="shared" ref="SRH1365:SRP1365" si="1824">SRH1359</f>
        <v>1000000</v>
      </c>
      <c r="SRI1365" s="84">
        <f t="shared" si="1824"/>
        <v>0</v>
      </c>
      <c r="SRJ1365" s="84">
        <f t="shared" si="1824"/>
        <v>0</v>
      </c>
      <c r="SRK1365" s="84">
        <f t="shared" si="1824"/>
        <v>1000000</v>
      </c>
      <c r="SRL1365" s="84">
        <f t="shared" si="1824"/>
        <v>0</v>
      </c>
      <c r="SRM1365" s="84">
        <f t="shared" si="1824"/>
        <v>0</v>
      </c>
      <c r="SRN1365" s="84">
        <f t="shared" si="1824"/>
        <v>0</v>
      </c>
      <c r="SRO1365" s="84">
        <f t="shared" si="1824"/>
        <v>0</v>
      </c>
      <c r="SRP1365" s="84">
        <f t="shared" si="1824"/>
        <v>1000000</v>
      </c>
      <c r="SRV1365" s="84" t="s">
        <v>235</v>
      </c>
      <c r="SRW1365" s="84" t="s">
        <v>236</v>
      </c>
      <c r="SRX1365" s="84">
        <f t="shared" ref="SRX1365:SSF1365" si="1825">SRX1359</f>
        <v>1000000</v>
      </c>
      <c r="SRY1365" s="84">
        <f t="shared" si="1825"/>
        <v>0</v>
      </c>
      <c r="SRZ1365" s="84">
        <f t="shared" si="1825"/>
        <v>0</v>
      </c>
      <c r="SSA1365" s="84">
        <f t="shared" si="1825"/>
        <v>1000000</v>
      </c>
      <c r="SSB1365" s="84">
        <f t="shared" si="1825"/>
        <v>0</v>
      </c>
      <c r="SSC1365" s="84">
        <f t="shared" si="1825"/>
        <v>0</v>
      </c>
      <c r="SSD1365" s="84">
        <f t="shared" si="1825"/>
        <v>0</v>
      </c>
      <c r="SSE1365" s="84">
        <f t="shared" si="1825"/>
        <v>0</v>
      </c>
      <c r="SSF1365" s="84">
        <f t="shared" si="1825"/>
        <v>1000000</v>
      </c>
      <c r="SSL1365" s="84" t="s">
        <v>235</v>
      </c>
      <c r="SSM1365" s="84" t="s">
        <v>236</v>
      </c>
      <c r="SSN1365" s="84">
        <f t="shared" ref="SSN1365:SSV1365" si="1826">SSN1359</f>
        <v>1000000</v>
      </c>
      <c r="SSO1365" s="84">
        <f t="shared" si="1826"/>
        <v>0</v>
      </c>
      <c r="SSP1365" s="84">
        <f t="shared" si="1826"/>
        <v>0</v>
      </c>
      <c r="SSQ1365" s="84">
        <f t="shared" si="1826"/>
        <v>1000000</v>
      </c>
      <c r="SSR1365" s="84">
        <f t="shared" si="1826"/>
        <v>0</v>
      </c>
      <c r="SSS1365" s="84">
        <f t="shared" si="1826"/>
        <v>0</v>
      </c>
      <c r="SST1365" s="84">
        <f t="shared" si="1826"/>
        <v>0</v>
      </c>
      <c r="SSU1365" s="84">
        <f t="shared" si="1826"/>
        <v>0</v>
      </c>
      <c r="SSV1365" s="84">
        <f t="shared" si="1826"/>
        <v>1000000</v>
      </c>
      <c r="STB1365" s="84" t="s">
        <v>235</v>
      </c>
      <c r="STC1365" s="84" t="s">
        <v>236</v>
      </c>
      <c r="STD1365" s="84">
        <f t="shared" ref="STD1365:STL1365" si="1827">STD1359</f>
        <v>1000000</v>
      </c>
      <c r="STE1365" s="84">
        <f t="shared" si="1827"/>
        <v>0</v>
      </c>
      <c r="STF1365" s="84">
        <f t="shared" si="1827"/>
        <v>0</v>
      </c>
      <c r="STG1365" s="84">
        <f t="shared" si="1827"/>
        <v>1000000</v>
      </c>
      <c r="STH1365" s="84">
        <f t="shared" si="1827"/>
        <v>0</v>
      </c>
      <c r="STI1365" s="84">
        <f t="shared" si="1827"/>
        <v>0</v>
      </c>
      <c r="STJ1365" s="84">
        <f t="shared" si="1827"/>
        <v>0</v>
      </c>
      <c r="STK1365" s="84">
        <f t="shared" si="1827"/>
        <v>0</v>
      </c>
      <c r="STL1365" s="84">
        <f t="shared" si="1827"/>
        <v>1000000</v>
      </c>
      <c r="STR1365" s="84" t="s">
        <v>235</v>
      </c>
      <c r="STS1365" s="84" t="s">
        <v>236</v>
      </c>
      <c r="STT1365" s="84">
        <f t="shared" ref="STT1365:SUB1365" si="1828">STT1359</f>
        <v>1000000</v>
      </c>
      <c r="STU1365" s="84">
        <f t="shared" si="1828"/>
        <v>0</v>
      </c>
      <c r="STV1365" s="84">
        <f t="shared" si="1828"/>
        <v>0</v>
      </c>
      <c r="STW1365" s="84">
        <f t="shared" si="1828"/>
        <v>1000000</v>
      </c>
      <c r="STX1365" s="84">
        <f t="shared" si="1828"/>
        <v>0</v>
      </c>
      <c r="STY1365" s="84">
        <f t="shared" si="1828"/>
        <v>0</v>
      </c>
      <c r="STZ1365" s="84">
        <f t="shared" si="1828"/>
        <v>0</v>
      </c>
      <c r="SUA1365" s="84">
        <f t="shared" si="1828"/>
        <v>0</v>
      </c>
      <c r="SUB1365" s="84">
        <f t="shared" si="1828"/>
        <v>1000000</v>
      </c>
      <c r="SUH1365" s="84" t="s">
        <v>235</v>
      </c>
      <c r="SUI1365" s="84" t="s">
        <v>236</v>
      </c>
      <c r="SUJ1365" s="84">
        <f t="shared" ref="SUJ1365:SUR1365" si="1829">SUJ1359</f>
        <v>1000000</v>
      </c>
      <c r="SUK1365" s="84">
        <f t="shared" si="1829"/>
        <v>0</v>
      </c>
      <c r="SUL1365" s="84">
        <f t="shared" si="1829"/>
        <v>0</v>
      </c>
      <c r="SUM1365" s="84">
        <f t="shared" si="1829"/>
        <v>1000000</v>
      </c>
      <c r="SUN1365" s="84">
        <f t="shared" si="1829"/>
        <v>0</v>
      </c>
      <c r="SUO1365" s="84">
        <f t="shared" si="1829"/>
        <v>0</v>
      </c>
      <c r="SUP1365" s="84">
        <f t="shared" si="1829"/>
        <v>0</v>
      </c>
      <c r="SUQ1365" s="84">
        <f t="shared" si="1829"/>
        <v>0</v>
      </c>
      <c r="SUR1365" s="84">
        <f t="shared" si="1829"/>
        <v>1000000</v>
      </c>
      <c r="SUX1365" s="84" t="s">
        <v>235</v>
      </c>
      <c r="SUY1365" s="84" t="s">
        <v>236</v>
      </c>
      <c r="SUZ1365" s="84">
        <f t="shared" ref="SUZ1365:SVH1365" si="1830">SUZ1359</f>
        <v>1000000</v>
      </c>
      <c r="SVA1365" s="84">
        <f t="shared" si="1830"/>
        <v>0</v>
      </c>
      <c r="SVB1365" s="84">
        <f t="shared" si="1830"/>
        <v>0</v>
      </c>
      <c r="SVC1365" s="84">
        <f t="shared" si="1830"/>
        <v>1000000</v>
      </c>
      <c r="SVD1365" s="84">
        <f t="shared" si="1830"/>
        <v>0</v>
      </c>
      <c r="SVE1365" s="84">
        <f t="shared" si="1830"/>
        <v>0</v>
      </c>
      <c r="SVF1365" s="84">
        <f t="shared" si="1830"/>
        <v>0</v>
      </c>
      <c r="SVG1365" s="84">
        <f t="shared" si="1830"/>
        <v>0</v>
      </c>
      <c r="SVH1365" s="84">
        <f t="shared" si="1830"/>
        <v>1000000</v>
      </c>
      <c r="SVN1365" s="84" t="s">
        <v>235</v>
      </c>
      <c r="SVO1365" s="84" t="s">
        <v>236</v>
      </c>
      <c r="SVP1365" s="84">
        <f t="shared" ref="SVP1365:SVX1365" si="1831">SVP1359</f>
        <v>1000000</v>
      </c>
      <c r="SVQ1365" s="84">
        <f t="shared" si="1831"/>
        <v>0</v>
      </c>
      <c r="SVR1365" s="84">
        <f t="shared" si="1831"/>
        <v>0</v>
      </c>
      <c r="SVS1365" s="84">
        <f t="shared" si="1831"/>
        <v>1000000</v>
      </c>
      <c r="SVT1365" s="84">
        <f t="shared" si="1831"/>
        <v>0</v>
      </c>
      <c r="SVU1365" s="84">
        <f t="shared" si="1831"/>
        <v>0</v>
      </c>
      <c r="SVV1365" s="84">
        <f t="shared" si="1831"/>
        <v>0</v>
      </c>
      <c r="SVW1365" s="84">
        <f t="shared" si="1831"/>
        <v>0</v>
      </c>
      <c r="SVX1365" s="84">
        <f t="shared" si="1831"/>
        <v>1000000</v>
      </c>
      <c r="SWD1365" s="84" t="s">
        <v>235</v>
      </c>
      <c r="SWE1365" s="84" t="s">
        <v>236</v>
      </c>
      <c r="SWF1365" s="84">
        <f t="shared" ref="SWF1365:SWN1365" si="1832">SWF1359</f>
        <v>1000000</v>
      </c>
      <c r="SWG1365" s="84">
        <f t="shared" si="1832"/>
        <v>0</v>
      </c>
      <c r="SWH1365" s="84">
        <f t="shared" si="1832"/>
        <v>0</v>
      </c>
      <c r="SWI1365" s="84">
        <f t="shared" si="1832"/>
        <v>1000000</v>
      </c>
      <c r="SWJ1365" s="84">
        <f t="shared" si="1832"/>
        <v>0</v>
      </c>
      <c r="SWK1365" s="84">
        <f t="shared" si="1832"/>
        <v>0</v>
      </c>
      <c r="SWL1365" s="84">
        <f t="shared" si="1832"/>
        <v>0</v>
      </c>
      <c r="SWM1365" s="84">
        <f t="shared" si="1832"/>
        <v>0</v>
      </c>
      <c r="SWN1365" s="84">
        <f t="shared" si="1832"/>
        <v>1000000</v>
      </c>
      <c r="SWT1365" s="84" t="s">
        <v>235</v>
      </c>
      <c r="SWU1365" s="84" t="s">
        <v>236</v>
      </c>
      <c r="SWV1365" s="84">
        <f t="shared" ref="SWV1365:SXD1365" si="1833">SWV1359</f>
        <v>1000000</v>
      </c>
      <c r="SWW1365" s="84">
        <f t="shared" si="1833"/>
        <v>0</v>
      </c>
      <c r="SWX1365" s="84">
        <f t="shared" si="1833"/>
        <v>0</v>
      </c>
      <c r="SWY1365" s="84">
        <f t="shared" si="1833"/>
        <v>1000000</v>
      </c>
      <c r="SWZ1365" s="84">
        <f t="shared" si="1833"/>
        <v>0</v>
      </c>
      <c r="SXA1365" s="84">
        <f t="shared" si="1833"/>
        <v>0</v>
      </c>
      <c r="SXB1365" s="84">
        <f t="shared" si="1833"/>
        <v>0</v>
      </c>
      <c r="SXC1365" s="84">
        <f t="shared" si="1833"/>
        <v>0</v>
      </c>
      <c r="SXD1365" s="84">
        <f t="shared" si="1833"/>
        <v>1000000</v>
      </c>
      <c r="SXJ1365" s="84" t="s">
        <v>235</v>
      </c>
      <c r="SXK1365" s="84" t="s">
        <v>236</v>
      </c>
      <c r="SXL1365" s="84">
        <f t="shared" ref="SXL1365:SXT1365" si="1834">SXL1359</f>
        <v>1000000</v>
      </c>
      <c r="SXM1365" s="84">
        <f t="shared" si="1834"/>
        <v>0</v>
      </c>
      <c r="SXN1365" s="84">
        <f t="shared" si="1834"/>
        <v>0</v>
      </c>
      <c r="SXO1365" s="84">
        <f t="shared" si="1834"/>
        <v>1000000</v>
      </c>
      <c r="SXP1365" s="84">
        <f t="shared" si="1834"/>
        <v>0</v>
      </c>
      <c r="SXQ1365" s="84">
        <f t="shared" si="1834"/>
        <v>0</v>
      </c>
      <c r="SXR1365" s="84">
        <f t="shared" si="1834"/>
        <v>0</v>
      </c>
      <c r="SXS1365" s="84">
        <f t="shared" si="1834"/>
        <v>0</v>
      </c>
      <c r="SXT1365" s="84">
        <f t="shared" si="1834"/>
        <v>1000000</v>
      </c>
      <c r="SXZ1365" s="84" t="s">
        <v>235</v>
      </c>
      <c r="SYA1365" s="84" t="s">
        <v>236</v>
      </c>
      <c r="SYB1365" s="84">
        <f t="shared" ref="SYB1365:SYJ1365" si="1835">SYB1359</f>
        <v>1000000</v>
      </c>
      <c r="SYC1365" s="84">
        <f t="shared" si="1835"/>
        <v>0</v>
      </c>
      <c r="SYD1365" s="84">
        <f t="shared" si="1835"/>
        <v>0</v>
      </c>
      <c r="SYE1365" s="84">
        <f t="shared" si="1835"/>
        <v>1000000</v>
      </c>
      <c r="SYF1365" s="84">
        <f t="shared" si="1835"/>
        <v>0</v>
      </c>
      <c r="SYG1365" s="84">
        <f t="shared" si="1835"/>
        <v>0</v>
      </c>
      <c r="SYH1365" s="84">
        <f t="shared" si="1835"/>
        <v>0</v>
      </c>
      <c r="SYI1365" s="84">
        <f t="shared" si="1835"/>
        <v>0</v>
      </c>
      <c r="SYJ1365" s="84">
        <f t="shared" si="1835"/>
        <v>1000000</v>
      </c>
      <c r="SYP1365" s="84" t="s">
        <v>235</v>
      </c>
      <c r="SYQ1365" s="84" t="s">
        <v>236</v>
      </c>
      <c r="SYR1365" s="84">
        <f t="shared" ref="SYR1365:SYZ1365" si="1836">SYR1359</f>
        <v>1000000</v>
      </c>
      <c r="SYS1365" s="84">
        <f t="shared" si="1836"/>
        <v>0</v>
      </c>
      <c r="SYT1365" s="84">
        <f t="shared" si="1836"/>
        <v>0</v>
      </c>
      <c r="SYU1365" s="84">
        <f t="shared" si="1836"/>
        <v>1000000</v>
      </c>
      <c r="SYV1365" s="84">
        <f t="shared" si="1836"/>
        <v>0</v>
      </c>
      <c r="SYW1365" s="84">
        <f t="shared" si="1836"/>
        <v>0</v>
      </c>
      <c r="SYX1365" s="84">
        <f t="shared" si="1836"/>
        <v>0</v>
      </c>
      <c r="SYY1365" s="84">
        <f t="shared" si="1836"/>
        <v>0</v>
      </c>
      <c r="SYZ1365" s="84">
        <f t="shared" si="1836"/>
        <v>1000000</v>
      </c>
      <c r="SZF1365" s="84" t="s">
        <v>235</v>
      </c>
      <c r="SZG1365" s="84" t="s">
        <v>236</v>
      </c>
      <c r="SZH1365" s="84">
        <f t="shared" ref="SZH1365:SZP1365" si="1837">SZH1359</f>
        <v>1000000</v>
      </c>
      <c r="SZI1365" s="84">
        <f t="shared" si="1837"/>
        <v>0</v>
      </c>
      <c r="SZJ1365" s="84">
        <f t="shared" si="1837"/>
        <v>0</v>
      </c>
      <c r="SZK1365" s="84">
        <f t="shared" si="1837"/>
        <v>1000000</v>
      </c>
      <c r="SZL1365" s="84">
        <f t="shared" si="1837"/>
        <v>0</v>
      </c>
      <c r="SZM1365" s="84">
        <f t="shared" si="1837"/>
        <v>0</v>
      </c>
      <c r="SZN1365" s="84">
        <f t="shared" si="1837"/>
        <v>0</v>
      </c>
      <c r="SZO1365" s="84">
        <f t="shared" si="1837"/>
        <v>0</v>
      </c>
      <c r="SZP1365" s="84">
        <f t="shared" si="1837"/>
        <v>1000000</v>
      </c>
      <c r="SZV1365" s="84" t="s">
        <v>235</v>
      </c>
      <c r="SZW1365" s="84" t="s">
        <v>236</v>
      </c>
      <c r="SZX1365" s="84">
        <f t="shared" ref="SZX1365:TAF1365" si="1838">SZX1359</f>
        <v>1000000</v>
      </c>
      <c r="SZY1365" s="84">
        <f t="shared" si="1838"/>
        <v>0</v>
      </c>
      <c r="SZZ1365" s="84">
        <f t="shared" si="1838"/>
        <v>0</v>
      </c>
      <c r="TAA1365" s="84">
        <f t="shared" si="1838"/>
        <v>1000000</v>
      </c>
      <c r="TAB1365" s="84">
        <f t="shared" si="1838"/>
        <v>0</v>
      </c>
      <c r="TAC1365" s="84">
        <f t="shared" si="1838"/>
        <v>0</v>
      </c>
      <c r="TAD1365" s="84">
        <f t="shared" si="1838"/>
        <v>0</v>
      </c>
      <c r="TAE1365" s="84">
        <f t="shared" si="1838"/>
        <v>0</v>
      </c>
      <c r="TAF1365" s="84">
        <f t="shared" si="1838"/>
        <v>1000000</v>
      </c>
      <c r="TAL1365" s="84" t="s">
        <v>235</v>
      </c>
      <c r="TAM1365" s="84" t="s">
        <v>236</v>
      </c>
      <c r="TAN1365" s="84">
        <f t="shared" ref="TAN1365:TAV1365" si="1839">TAN1359</f>
        <v>1000000</v>
      </c>
      <c r="TAO1365" s="84">
        <f t="shared" si="1839"/>
        <v>0</v>
      </c>
      <c r="TAP1365" s="84">
        <f t="shared" si="1839"/>
        <v>0</v>
      </c>
      <c r="TAQ1365" s="84">
        <f t="shared" si="1839"/>
        <v>1000000</v>
      </c>
      <c r="TAR1365" s="84">
        <f t="shared" si="1839"/>
        <v>0</v>
      </c>
      <c r="TAS1365" s="84">
        <f t="shared" si="1839"/>
        <v>0</v>
      </c>
      <c r="TAT1365" s="84">
        <f t="shared" si="1839"/>
        <v>0</v>
      </c>
      <c r="TAU1365" s="84">
        <f t="shared" si="1839"/>
        <v>0</v>
      </c>
      <c r="TAV1365" s="84">
        <f t="shared" si="1839"/>
        <v>1000000</v>
      </c>
      <c r="TBB1365" s="84" t="s">
        <v>235</v>
      </c>
      <c r="TBC1365" s="84" t="s">
        <v>236</v>
      </c>
      <c r="TBD1365" s="84">
        <f t="shared" ref="TBD1365:TBL1365" si="1840">TBD1359</f>
        <v>1000000</v>
      </c>
      <c r="TBE1365" s="84">
        <f t="shared" si="1840"/>
        <v>0</v>
      </c>
      <c r="TBF1365" s="84">
        <f t="shared" si="1840"/>
        <v>0</v>
      </c>
      <c r="TBG1365" s="84">
        <f t="shared" si="1840"/>
        <v>1000000</v>
      </c>
      <c r="TBH1365" s="84">
        <f t="shared" si="1840"/>
        <v>0</v>
      </c>
      <c r="TBI1365" s="84">
        <f t="shared" si="1840"/>
        <v>0</v>
      </c>
      <c r="TBJ1365" s="84">
        <f t="shared" si="1840"/>
        <v>0</v>
      </c>
      <c r="TBK1365" s="84">
        <f t="shared" si="1840"/>
        <v>0</v>
      </c>
      <c r="TBL1365" s="84">
        <f t="shared" si="1840"/>
        <v>1000000</v>
      </c>
      <c r="TBR1365" s="84" t="s">
        <v>235</v>
      </c>
      <c r="TBS1365" s="84" t="s">
        <v>236</v>
      </c>
      <c r="TBT1365" s="84">
        <f t="shared" ref="TBT1365:TCB1365" si="1841">TBT1359</f>
        <v>1000000</v>
      </c>
      <c r="TBU1365" s="84">
        <f t="shared" si="1841"/>
        <v>0</v>
      </c>
      <c r="TBV1365" s="84">
        <f t="shared" si="1841"/>
        <v>0</v>
      </c>
      <c r="TBW1365" s="84">
        <f t="shared" si="1841"/>
        <v>1000000</v>
      </c>
      <c r="TBX1365" s="84">
        <f t="shared" si="1841"/>
        <v>0</v>
      </c>
      <c r="TBY1365" s="84">
        <f t="shared" si="1841"/>
        <v>0</v>
      </c>
      <c r="TBZ1365" s="84">
        <f t="shared" si="1841"/>
        <v>0</v>
      </c>
      <c r="TCA1365" s="84">
        <f t="shared" si="1841"/>
        <v>0</v>
      </c>
      <c r="TCB1365" s="84">
        <f t="shared" si="1841"/>
        <v>1000000</v>
      </c>
      <c r="TCH1365" s="84" t="s">
        <v>235</v>
      </c>
      <c r="TCI1365" s="84" t="s">
        <v>236</v>
      </c>
      <c r="TCJ1365" s="84">
        <f t="shared" ref="TCJ1365:TCR1365" si="1842">TCJ1359</f>
        <v>1000000</v>
      </c>
      <c r="TCK1365" s="84">
        <f t="shared" si="1842"/>
        <v>0</v>
      </c>
      <c r="TCL1365" s="84">
        <f t="shared" si="1842"/>
        <v>0</v>
      </c>
      <c r="TCM1365" s="84">
        <f t="shared" si="1842"/>
        <v>1000000</v>
      </c>
      <c r="TCN1365" s="84">
        <f t="shared" si="1842"/>
        <v>0</v>
      </c>
      <c r="TCO1365" s="84">
        <f t="shared" si="1842"/>
        <v>0</v>
      </c>
      <c r="TCP1365" s="84">
        <f t="shared" si="1842"/>
        <v>0</v>
      </c>
      <c r="TCQ1365" s="84">
        <f t="shared" si="1842"/>
        <v>0</v>
      </c>
      <c r="TCR1365" s="84">
        <f t="shared" si="1842"/>
        <v>1000000</v>
      </c>
      <c r="TCX1365" s="84" t="s">
        <v>235</v>
      </c>
      <c r="TCY1365" s="84" t="s">
        <v>236</v>
      </c>
      <c r="TCZ1365" s="84">
        <f t="shared" ref="TCZ1365:TDH1365" si="1843">TCZ1359</f>
        <v>1000000</v>
      </c>
      <c r="TDA1365" s="84">
        <f t="shared" si="1843"/>
        <v>0</v>
      </c>
      <c r="TDB1365" s="84">
        <f t="shared" si="1843"/>
        <v>0</v>
      </c>
      <c r="TDC1365" s="84">
        <f t="shared" si="1843"/>
        <v>1000000</v>
      </c>
      <c r="TDD1365" s="84">
        <f t="shared" si="1843"/>
        <v>0</v>
      </c>
      <c r="TDE1365" s="84">
        <f t="shared" si="1843"/>
        <v>0</v>
      </c>
      <c r="TDF1365" s="84">
        <f t="shared" si="1843"/>
        <v>0</v>
      </c>
      <c r="TDG1365" s="84">
        <f t="shared" si="1843"/>
        <v>0</v>
      </c>
      <c r="TDH1365" s="84">
        <f t="shared" si="1843"/>
        <v>1000000</v>
      </c>
      <c r="TDN1365" s="84" t="s">
        <v>235</v>
      </c>
      <c r="TDO1365" s="84" t="s">
        <v>236</v>
      </c>
      <c r="TDP1365" s="84">
        <f t="shared" ref="TDP1365:TDX1365" si="1844">TDP1359</f>
        <v>1000000</v>
      </c>
      <c r="TDQ1365" s="84">
        <f t="shared" si="1844"/>
        <v>0</v>
      </c>
      <c r="TDR1365" s="84">
        <f t="shared" si="1844"/>
        <v>0</v>
      </c>
      <c r="TDS1365" s="84">
        <f t="shared" si="1844"/>
        <v>1000000</v>
      </c>
      <c r="TDT1365" s="84">
        <f t="shared" si="1844"/>
        <v>0</v>
      </c>
      <c r="TDU1365" s="84">
        <f t="shared" si="1844"/>
        <v>0</v>
      </c>
      <c r="TDV1365" s="84">
        <f t="shared" si="1844"/>
        <v>0</v>
      </c>
      <c r="TDW1365" s="84">
        <f t="shared" si="1844"/>
        <v>0</v>
      </c>
      <c r="TDX1365" s="84">
        <f t="shared" si="1844"/>
        <v>1000000</v>
      </c>
      <c r="TED1365" s="84" t="s">
        <v>235</v>
      </c>
      <c r="TEE1365" s="84" t="s">
        <v>236</v>
      </c>
      <c r="TEF1365" s="84">
        <f t="shared" ref="TEF1365:TEN1365" si="1845">TEF1359</f>
        <v>1000000</v>
      </c>
      <c r="TEG1365" s="84">
        <f t="shared" si="1845"/>
        <v>0</v>
      </c>
      <c r="TEH1365" s="84">
        <f t="shared" si="1845"/>
        <v>0</v>
      </c>
      <c r="TEI1365" s="84">
        <f t="shared" si="1845"/>
        <v>1000000</v>
      </c>
      <c r="TEJ1365" s="84">
        <f t="shared" si="1845"/>
        <v>0</v>
      </c>
      <c r="TEK1365" s="84">
        <f t="shared" si="1845"/>
        <v>0</v>
      </c>
      <c r="TEL1365" s="84">
        <f t="shared" si="1845"/>
        <v>0</v>
      </c>
      <c r="TEM1365" s="84">
        <f t="shared" si="1845"/>
        <v>0</v>
      </c>
      <c r="TEN1365" s="84">
        <f t="shared" si="1845"/>
        <v>1000000</v>
      </c>
      <c r="TET1365" s="84" t="s">
        <v>235</v>
      </c>
      <c r="TEU1365" s="84" t="s">
        <v>236</v>
      </c>
      <c r="TEV1365" s="84">
        <f t="shared" ref="TEV1365:TFD1365" si="1846">TEV1359</f>
        <v>1000000</v>
      </c>
      <c r="TEW1365" s="84">
        <f t="shared" si="1846"/>
        <v>0</v>
      </c>
      <c r="TEX1365" s="84">
        <f t="shared" si="1846"/>
        <v>0</v>
      </c>
      <c r="TEY1365" s="84">
        <f t="shared" si="1846"/>
        <v>1000000</v>
      </c>
      <c r="TEZ1365" s="84">
        <f t="shared" si="1846"/>
        <v>0</v>
      </c>
      <c r="TFA1365" s="84">
        <f t="shared" si="1846"/>
        <v>0</v>
      </c>
      <c r="TFB1365" s="84">
        <f t="shared" si="1846"/>
        <v>0</v>
      </c>
      <c r="TFC1365" s="84">
        <f t="shared" si="1846"/>
        <v>0</v>
      </c>
      <c r="TFD1365" s="84">
        <f t="shared" si="1846"/>
        <v>1000000</v>
      </c>
      <c r="TFJ1365" s="84" t="s">
        <v>235</v>
      </c>
      <c r="TFK1365" s="84" t="s">
        <v>236</v>
      </c>
      <c r="TFL1365" s="84">
        <f t="shared" ref="TFL1365:TFT1365" si="1847">TFL1359</f>
        <v>1000000</v>
      </c>
      <c r="TFM1365" s="84">
        <f t="shared" si="1847"/>
        <v>0</v>
      </c>
      <c r="TFN1365" s="84">
        <f t="shared" si="1847"/>
        <v>0</v>
      </c>
      <c r="TFO1365" s="84">
        <f t="shared" si="1847"/>
        <v>1000000</v>
      </c>
      <c r="TFP1365" s="84">
        <f t="shared" si="1847"/>
        <v>0</v>
      </c>
      <c r="TFQ1365" s="84">
        <f t="shared" si="1847"/>
        <v>0</v>
      </c>
      <c r="TFR1365" s="84">
        <f t="shared" si="1847"/>
        <v>0</v>
      </c>
      <c r="TFS1365" s="84">
        <f t="shared" si="1847"/>
        <v>0</v>
      </c>
      <c r="TFT1365" s="84">
        <f t="shared" si="1847"/>
        <v>1000000</v>
      </c>
      <c r="TFZ1365" s="84" t="s">
        <v>235</v>
      </c>
      <c r="TGA1365" s="84" t="s">
        <v>236</v>
      </c>
      <c r="TGB1365" s="84">
        <f t="shared" ref="TGB1365:TGJ1365" si="1848">TGB1359</f>
        <v>1000000</v>
      </c>
      <c r="TGC1365" s="84">
        <f t="shared" si="1848"/>
        <v>0</v>
      </c>
      <c r="TGD1365" s="84">
        <f t="shared" si="1848"/>
        <v>0</v>
      </c>
      <c r="TGE1365" s="84">
        <f t="shared" si="1848"/>
        <v>1000000</v>
      </c>
      <c r="TGF1365" s="84">
        <f t="shared" si="1848"/>
        <v>0</v>
      </c>
      <c r="TGG1365" s="84">
        <f t="shared" si="1848"/>
        <v>0</v>
      </c>
      <c r="TGH1365" s="84">
        <f t="shared" si="1848"/>
        <v>0</v>
      </c>
      <c r="TGI1365" s="84">
        <f t="shared" si="1848"/>
        <v>0</v>
      </c>
      <c r="TGJ1365" s="84">
        <f t="shared" si="1848"/>
        <v>1000000</v>
      </c>
      <c r="TGP1365" s="84" t="s">
        <v>235</v>
      </c>
      <c r="TGQ1365" s="84" t="s">
        <v>236</v>
      </c>
      <c r="TGR1365" s="84">
        <f t="shared" ref="TGR1365:TGZ1365" si="1849">TGR1359</f>
        <v>1000000</v>
      </c>
      <c r="TGS1365" s="84">
        <f t="shared" si="1849"/>
        <v>0</v>
      </c>
      <c r="TGT1365" s="84">
        <f t="shared" si="1849"/>
        <v>0</v>
      </c>
      <c r="TGU1365" s="84">
        <f t="shared" si="1849"/>
        <v>1000000</v>
      </c>
      <c r="TGV1365" s="84">
        <f t="shared" si="1849"/>
        <v>0</v>
      </c>
      <c r="TGW1365" s="84">
        <f t="shared" si="1849"/>
        <v>0</v>
      </c>
      <c r="TGX1365" s="84">
        <f t="shared" si="1849"/>
        <v>0</v>
      </c>
      <c r="TGY1365" s="84">
        <f t="shared" si="1849"/>
        <v>0</v>
      </c>
      <c r="TGZ1365" s="84">
        <f t="shared" si="1849"/>
        <v>1000000</v>
      </c>
      <c r="THF1365" s="84" t="s">
        <v>235</v>
      </c>
      <c r="THG1365" s="84" t="s">
        <v>236</v>
      </c>
      <c r="THH1365" s="84">
        <f t="shared" ref="THH1365:THP1365" si="1850">THH1359</f>
        <v>1000000</v>
      </c>
      <c r="THI1365" s="84">
        <f t="shared" si="1850"/>
        <v>0</v>
      </c>
      <c r="THJ1365" s="84">
        <f t="shared" si="1850"/>
        <v>0</v>
      </c>
      <c r="THK1365" s="84">
        <f t="shared" si="1850"/>
        <v>1000000</v>
      </c>
      <c r="THL1365" s="84">
        <f t="shared" si="1850"/>
        <v>0</v>
      </c>
      <c r="THM1365" s="84">
        <f t="shared" si="1850"/>
        <v>0</v>
      </c>
      <c r="THN1365" s="84">
        <f t="shared" si="1850"/>
        <v>0</v>
      </c>
      <c r="THO1365" s="84">
        <f t="shared" si="1850"/>
        <v>0</v>
      </c>
      <c r="THP1365" s="84">
        <f t="shared" si="1850"/>
        <v>1000000</v>
      </c>
      <c r="THV1365" s="84" t="s">
        <v>235</v>
      </c>
      <c r="THW1365" s="84" t="s">
        <v>236</v>
      </c>
      <c r="THX1365" s="84">
        <f t="shared" ref="THX1365:TIF1365" si="1851">THX1359</f>
        <v>1000000</v>
      </c>
      <c r="THY1365" s="84">
        <f t="shared" si="1851"/>
        <v>0</v>
      </c>
      <c r="THZ1365" s="84">
        <f t="shared" si="1851"/>
        <v>0</v>
      </c>
      <c r="TIA1365" s="84">
        <f t="shared" si="1851"/>
        <v>1000000</v>
      </c>
      <c r="TIB1365" s="84">
        <f t="shared" si="1851"/>
        <v>0</v>
      </c>
      <c r="TIC1365" s="84">
        <f t="shared" si="1851"/>
        <v>0</v>
      </c>
      <c r="TID1365" s="84">
        <f t="shared" si="1851"/>
        <v>0</v>
      </c>
      <c r="TIE1365" s="84">
        <f t="shared" si="1851"/>
        <v>0</v>
      </c>
      <c r="TIF1365" s="84">
        <f t="shared" si="1851"/>
        <v>1000000</v>
      </c>
      <c r="TIL1365" s="84" t="s">
        <v>235</v>
      </c>
      <c r="TIM1365" s="84" t="s">
        <v>236</v>
      </c>
      <c r="TIN1365" s="84">
        <f t="shared" ref="TIN1365:TIV1365" si="1852">TIN1359</f>
        <v>1000000</v>
      </c>
      <c r="TIO1365" s="84">
        <f t="shared" si="1852"/>
        <v>0</v>
      </c>
      <c r="TIP1365" s="84">
        <f t="shared" si="1852"/>
        <v>0</v>
      </c>
      <c r="TIQ1365" s="84">
        <f t="shared" si="1852"/>
        <v>1000000</v>
      </c>
      <c r="TIR1365" s="84">
        <f t="shared" si="1852"/>
        <v>0</v>
      </c>
      <c r="TIS1365" s="84">
        <f t="shared" si="1852"/>
        <v>0</v>
      </c>
      <c r="TIT1365" s="84">
        <f t="shared" si="1852"/>
        <v>0</v>
      </c>
      <c r="TIU1365" s="84">
        <f t="shared" si="1852"/>
        <v>0</v>
      </c>
      <c r="TIV1365" s="84">
        <f t="shared" si="1852"/>
        <v>1000000</v>
      </c>
      <c r="TJB1365" s="84" t="s">
        <v>235</v>
      </c>
      <c r="TJC1365" s="84" t="s">
        <v>236</v>
      </c>
      <c r="TJD1365" s="84">
        <f t="shared" ref="TJD1365:TJL1365" si="1853">TJD1359</f>
        <v>1000000</v>
      </c>
      <c r="TJE1365" s="84">
        <f t="shared" si="1853"/>
        <v>0</v>
      </c>
      <c r="TJF1365" s="84">
        <f t="shared" si="1853"/>
        <v>0</v>
      </c>
      <c r="TJG1365" s="84">
        <f t="shared" si="1853"/>
        <v>1000000</v>
      </c>
      <c r="TJH1365" s="84">
        <f t="shared" si="1853"/>
        <v>0</v>
      </c>
      <c r="TJI1365" s="84">
        <f t="shared" si="1853"/>
        <v>0</v>
      </c>
      <c r="TJJ1365" s="84">
        <f t="shared" si="1853"/>
        <v>0</v>
      </c>
      <c r="TJK1365" s="84">
        <f t="shared" si="1853"/>
        <v>0</v>
      </c>
      <c r="TJL1365" s="84">
        <f t="shared" si="1853"/>
        <v>1000000</v>
      </c>
      <c r="TJR1365" s="84" t="s">
        <v>235</v>
      </c>
      <c r="TJS1365" s="84" t="s">
        <v>236</v>
      </c>
      <c r="TJT1365" s="84">
        <f t="shared" ref="TJT1365:TKB1365" si="1854">TJT1359</f>
        <v>1000000</v>
      </c>
      <c r="TJU1365" s="84">
        <f t="shared" si="1854"/>
        <v>0</v>
      </c>
      <c r="TJV1365" s="84">
        <f t="shared" si="1854"/>
        <v>0</v>
      </c>
      <c r="TJW1365" s="84">
        <f t="shared" si="1854"/>
        <v>1000000</v>
      </c>
      <c r="TJX1365" s="84">
        <f t="shared" si="1854"/>
        <v>0</v>
      </c>
      <c r="TJY1365" s="84">
        <f t="shared" si="1854"/>
        <v>0</v>
      </c>
      <c r="TJZ1365" s="84">
        <f t="shared" si="1854"/>
        <v>0</v>
      </c>
      <c r="TKA1365" s="84">
        <f t="shared" si="1854"/>
        <v>0</v>
      </c>
      <c r="TKB1365" s="84">
        <f t="shared" si="1854"/>
        <v>1000000</v>
      </c>
      <c r="TKH1365" s="84" t="s">
        <v>235</v>
      </c>
      <c r="TKI1365" s="84" t="s">
        <v>236</v>
      </c>
      <c r="TKJ1365" s="84">
        <f t="shared" ref="TKJ1365:TKR1365" si="1855">TKJ1359</f>
        <v>1000000</v>
      </c>
      <c r="TKK1365" s="84">
        <f t="shared" si="1855"/>
        <v>0</v>
      </c>
      <c r="TKL1365" s="84">
        <f t="shared" si="1855"/>
        <v>0</v>
      </c>
      <c r="TKM1365" s="84">
        <f t="shared" si="1855"/>
        <v>1000000</v>
      </c>
      <c r="TKN1365" s="84">
        <f t="shared" si="1855"/>
        <v>0</v>
      </c>
      <c r="TKO1365" s="84">
        <f t="shared" si="1855"/>
        <v>0</v>
      </c>
      <c r="TKP1365" s="84">
        <f t="shared" si="1855"/>
        <v>0</v>
      </c>
      <c r="TKQ1365" s="84">
        <f t="shared" si="1855"/>
        <v>0</v>
      </c>
      <c r="TKR1365" s="84">
        <f t="shared" si="1855"/>
        <v>1000000</v>
      </c>
      <c r="TKX1365" s="84" t="s">
        <v>235</v>
      </c>
      <c r="TKY1365" s="84" t="s">
        <v>236</v>
      </c>
      <c r="TKZ1365" s="84">
        <f t="shared" ref="TKZ1365:TLH1365" si="1856">TKZ1359</f>
        <v>1000000</v>
      </c>
      <c r="TLA1365" s="84">
        <f t="shared" si="1856"/>
        <v>0</v>
      </c>
      <c r="TLB1365" s="84">
        <f t="shared" si="1856"/>
        <v>0</v>
      </c>
      <c r="TLC1365" s="84">
        <f t="shared" si="1856"/>
        <v>1000000</v>
      </c>
      <c r="TLD1365" s="84">
        <f t="shared" si="1856"/>
        <v>0</v>
      </c>
      <c r="TLE1365" s="84">
        <f t="shared" si="1856"/>
        <v>0</v>
      </c>
      <c r="TLF1365" s="84">
        <f t="shared" si="1856"/>
        <v>0</v>
      </c>
      <c r="TLG1365" s="84">
        <f t="shared" si="1856"/>
        <v>0</v>
      </c>
      <c r="TLH1365" s="84">
        <f t="shared" si="1856"/>
        <v>1000000</v>
      </c>
      <c r="TLN1365" s="84" t="s">
        <v>235</v>
      </c>
      <c r="TLO1365" s="84" t="s">
        <v>236</v>
      </c>
      <c r="TLP1365" s="84">
        <f t="shared" ref="TLP1365:TLX1365" si="1857">TLP1359</f>
        <v>1000000</v>
      </c>
      <c r="TLQ1365" s="84">
        <f t="shared" si="1857"/>
        <v>0</v>
      </c>
      <c r="TLR1365" s="84">
        <f t="shared" si="1857"/>
        <v>0</v>
      </c>
      <c r="TLS1365" s="84">
        <f t="shared" si="1857"/>
        <v>1000000</v>
      </c>
      <c r="TLT1365" s="84">
        <f t="shared" si="1857"/>
        <v>0</v>
      </c>
      <c r="TLU1365" s="84">
        <f t="shared" si="1857"/>
        <v>0</v>
      </c>
      <c r="TLV1365" s="84">
        <f t="shared" si="1857"/>
        <v>0</v>
      </c>
      <c r="TLW1365" s="84">
        <f t="shared" si="1857"/>
        <v>0</v>
      </c>
      <c r="TLX1365" s="84">
        <f t="shared" si="1857"/>
        <v>1000000</v>
      </c>
      <c r="TMD1365" s="84" t="s">
        <v>235</v>
      </c>
      <c r="TME1365" s="84" t="s">
        <v>236</v>
      </c>
      <c r="TMF1365" s="84">
        <f t="shared" ref="TMF1365:TMN1365" si="1858">TMF1359</f>
        <v>1000000</v>
      </c>
      <c r="TMG1365" s="84">
        <f t="shared" si="1858"/>
        <v>0</v>
      </c>
      <c r="TMH1365" s="84">
        <f t="shared" si="1858"/>
        <v>0</v>
      </c>
      <c r="TMI1365" s="84">
        <f t="shared" si="1858"/>
        <v>1000000</v>
      </c>
      <c r="TMJ1365" s="84">
        <f t="shared" si="1858"/>
        <v>0</v>
      </c>
      <c r="TMK1365" s="84">
        <f t="shared" si="1858"/>
        <v>0</v>
      </c>
      <c r="TML1365" s="84">
        <f t="shared" si="1858"/>
        <v>0</v>
      </c>
      <c r="TMM1365" s="84">
        <f t="shared" si="1858"/>
        <v>0</v>
      </c>
      <c r="TMN1365" s="84">
        <f t="shared" si="1858"/>
        <v>1000000</v>
      </c>
      <c r="TMT1365" s="84" t="s">
        <v>235</v>
      </c>
      <c r="TMU1365" s="84" t="s">
        <v>236</v>
      </c>
      <c r="TMV1365" s="84">
        <f t="shared" ref="TMV1365:TND1365" si="1859">TMV1359</f>
        <v>1000000</v>
      </c>
      <c r="TMW1365" s="84">
        <f t="shared" si="1859"/>
        <v>0</v>
      </c>
      <c r="TMX1365" s="84">
        <f t="shared" si="1859"/>
        <v>0</v>
      </c>
      <c r="TMY1365" s="84">
        <f t="shared" si="1859"/>
        <v>1000000</v>
      </c>
      <c r="TMZ1365" s="84">
        <f t="shared" si="1859"/>
        <v>0</v>
      </c>
      <c r="TNA1365" s="84">
        <f t="shared" si="1859"/>
        <v>0</v>
      </c>
      <c r="TNB1365" s="84">
        <f t="shared" si="1859"/>
        <v>0</v>
      </c>
      <c r="TNC1365" s="84">
        <f t="shared" si="1859"/>
        <v>0</v>
      </c>
      <c r="TND1365" s="84">
        <f t="shared" si="1859"/>
        <v>1000000</v>
      </c>
      <c r="TNJ1365" s="84" t="s">
        <v>235</v>
      </c>
      <c r="TNK1365" s="84" t="s">
        <v>236</v>
      </c>
      <c r="TNL1365" s="84">
        <f t="shared" ref="TNL1365:TNT1365" si="1860">TNL1359</f>
        <v>1000000</v>
      </c>
      <c r="TNM1365" s="84">
        <f t="shared" si="1860"/>
        <v>0</v>
      </c>
      <c r="TNN1365" s="84">
        <f t="shared" si="1860"/>
        <v>0</v>
      </c>
      <c r="TNO1365" s="84">
        <f t="shared" si="1860"/>
        <v>1000000</v>
      </c>
      <c r="TNP1365" s="84">
        <f t="shared" si="1860"/>
        <v>0</v>
      </c>
      <c r="TNQ1365" s="84">
        <f t="shared" si="1860"/>
        <v>0</v>
      </c>
      <c r="TNR1365" s="84">
        <f t="shared" si="1860"/>
        <v>0</v>
      </c>
      <c r="TNS1365" s="84">
        <f t="shared" si="1860"/>
        <v>0</v>
      </c>
      <c r="TNT1365" s="84">
        <f t="shared" si="1860"/>
        <v>1000000</v>
      </c>
      <c r="TNZ1365" s="84" t="s">
        <v>235</v>
      </c>
      <c r="TOA1365" s="84" t="s">
        <v>236</v>
      </c>
      <c r="TOB1365" s="84">
        <f t="shared" ref="TOB1365:TOJ1365" si="1861">TOB1359</f>
        <v>1000000</v>
      </c>
      <c r="TOC1365" s="84">
        <f t="shared" si="1861"/>
        <v>0</v>
      </c>
      <c r="TOD1365" s="84">
        <f t="shared" si="1861"/>
        <v>0</v>
      </c>
      <c r="TOE1365" s="84">
        <f t="shared" si="1861"/>
        <v>1000000</v>
      </c>
      <c r="TOF1365" s="84">
        <f t="shared" si="1861"/>
        <v>0</v>
      </c>
      <c r="TOG1365" s="84">
        <f t="shared" si="1861"/>
        <v>0</v>
      </c>
      <c r="TOH1365" s="84">
        <f t="shared" si="1861"/>
        <v>0</v>
      </c>
      <c r="TOI1365" s="84">
        <f t="shared" si="1861"/>
        <v>0</v>
      </c>
      <c r="TOJ1365" s="84">
        <f t="shared" si="1861"/>
        <v>1000000</v>
      </c>
      <c r="TOP1365" s="84" t="s">
        <v>235</v>
      </c>
      <c r="TOQ1365" s="84" t="s">
        <v>236</v>
      </c>
      <c r="TOR1365" s="84">
        <f t="shared" ref="TOR1365:TOZ1365" si="1862">TOR1359</f>
        <v>1000000</v>
      </c>
      <c r="TOS1365" s="84">
        <f t="shared" si="1862"/>
        <v>0</v>
      </c>
      <c r="TOT1365" s="84">
        <f t="shared" si="1862"/>
        <v>0</v>
      </c>
      <c r="TOU1365" s="84">
        <f t="shared" si="1862"/>
        <v>1000000</v>
      </c>
      <c r="TOV1365" s="84">
        <f t="shared" si="1862"/>
        <v>0</v>
      </c>
      <c r="TOW1365" s="84">
        <f t="shared" si="1862"/>
        <v>0</v>
      </c>
      <c r="TOX1365" s="84">
        <f t="shared" si="1862"/>
        <v>0</v>
      </c>
      <c r="TOY1365" s="84">
        <f t="shared" si="1862"/>
        <v>0</v>
      </c>
      <c r="TOZ1365" s="84">
        <f t="shared" si="1862"/>
        <v>1000000</v>
      </c>
      <c r="TPF1365" s="84" t="s">
        <v>235</v>
      </c>
      <c r="TPG1365" s="84" t="s">
        <v>236</v>
      </c>
      <c r="TPH1365" s="84">
        <f t="shared" ref="TPH1365:TPP1365" si="1863">TPH1359</f>
        <v>1000000</v>
      </c>
      <c r="TPI1365" s="84">
        <f t="shared" si="1863"/>
        <v>0</v>
      </c>
      <c r="TPJ1365" s="84">
        <f t="shared" si="1863"/>
        <v>0</v>
      </c>
      <c r="TPK1365" s="84">
        <f t="shared" si="1863"/>
        <v>1000000</v>
      </c>
      <c r="TPL1365" s="84">
        <f t="shared" si="1863"/>
        <v>0</v>
      </c>
      <c r="TPM1365" s="84">
        <f t="shared" si="1863"/>
        <v>0</v>
      </c>
      <c r="TPN1365" s="84">
        <f t="shared" si="1863"/>
        <v>0</v>
      </c>
      <c r="TPO1365" s="84">
        <f t="shared" si="1863"/>
        <v>0</v>
      </c>
      <c r="TPP1365" s="84">
        <f t="shared" si="1863"/>
        <v>1000000</v>
      </c>
      <c r="TPV1365" s="84" t="s">
        <v>235</v>
      </c>
      <c r="TPW1365" s="84" t="s">
        <v>236</v>
      </c>
      <c r="TPX1365" s="84">
        <f t="shared" ref="TPX1365:TQF1365" si="1864">TPX1359</f>
        <v>1000000</v>
      </c>
      <c r="TPY1365" s="84">
        <f t="shared" si="1864"/>
        <v>0</v>
      </c>
      <c r="TPZ1365" s="84">
        <f t="shared" si="1864"/>
        <v>0</v>
      </c>
      <c r="TQA1365" s="84">
        <f t="shared" si="1864"/>
        <v>1000000</v>
      </c>
      <c r="TQB1365" s="84">
        <f t="shared" si="1864"/>
        <v>0</v>
      </c>
      <c r="TQC1365" s="84">
        <f t="shared" si="1864"/>
        <v>0</v>
      </c>
      <c r="TQD1365" s="84">
        <f t="shared" si="1864"/>
        <v>0</v>
      </c>
      <c r="TQE1365" s="84">
        <f t="shared" si="1864"/>
        <v>0</v>
      </c>
      <c r="TQF1365" s="84">
        <f t="shared" si="1864"/>
        <v>1000000</v>
      </c>
      <c r="TQL1365" s="84" t="s">
        <v>235</v>
      </c>
      <c r="TQM1365" s="84" t="s">
        <v>236</v>
      </c>
      <c r="TQN1365" s="84">
        <f t="shared" ref="TQN1365:TQV1365" si="1865">TQN1359</f>
        <v>1000000</v>
      </c>
      <c r="TQO1365" s="84">
        <f t="shared" si="1865"/>
        <v>0</v>
      </c>
      <c r="TQP1365" s="84">
        <f t="shared" si="1865"/>
        <v>0</v>
      </c>
      <c r="TQQ1365" s="84">
        <f t="shared" si="1865"/>
        <v>1000000</v>
      </c>
      <c r="TQR1365" s="84">
        <f t="shared" si="1865"/>
        <v>0</v>
      </c>
      <c r="TQS1365" s="84">
        <f t="shared" si="1865"/>
        <v>0</v>
      </c>
      <c r="TQT1365" s="84">
        <f t="shared" si="1865"/>
        <v>0</v>
      </c>
      <c r="TQU1365" s="84">
        <f t="shared" si="1865"/>
        <v>0</v>
      </c>
      <c r="TQV1365" s="84">
        <f t="shared" si="1865"/>
        <v>1000000</v>
      </c>
      <c r="TRB1365" s="84" t="s">
        <v>235</v>
      </c>
      <c r="TRC1365" s="84" t="s">
        <v>236</v>
      </c>
      <c r="TRD1365" s="84">
        <f t="shared" ref="TRD1365:TRL1365" si="1866">TRD1359</f>
        <v>1000000</v>
      </c>
      <c r="TRE1365" s="84">
        <f t="shared" si="1866"/>
        <v>0</v>
      </c>
      <c r="TRF1365" s="84">
        <f t="shared" si="1866"/>
        <v>0</v>
      </c>
      <c r="TRG1365" s="84">
        <f t="shared" si="1866"/>
        <v>1000000</v>
      </c>
      <c r="TRH1365" s="84">
        <f t="shared" si="1866"/>
        <v>0</v>
      </c>
      <c r="TRI1365" s="84">
        <f t="shared" si="1866"/>
        <v>0</v>
      </c>
      <c r="TRJ1365" s="84">
        <f t="shared" si="1866"/>
        <v>0</v>
      </c>
      <c r="TRK1365" s="84">
        <f t="shared" si="1866"/>
        <v>0</v>
      </c>
      <c r="TRL1365" s="84">
        <f t="shared" si="1866"/>
        <v>1000000</v>
      </c>
      <c r="TRR1365" s="84" t="s">
        <v>235</v>
      </c>
      <c r="TRS1365" s="84" t="s">
        <v>236</v>
      </c>
      <c r="TRT1365" s="84">
        <f t="shared" ref="TRT1365:TSB1365" si="1867">TRT1359</f>
        <v>1000000</v>
      </c>
      <c r="TRU1365" s="84">
        <f t="shared" si="1867"/>
        <v>0</v>
      </c>
      <c r="TRV1365" s="84">
        <f t="shared" si="1867"/>
        <v>0</v>
      </c>
      <c r="TRW1365" s="84">
        <f t="shared" si="1867"/>
        <v>1000000</v>
      </c>
      <c r="TRX1365" s="84">
        <f t="shared" si="1867"/>
        <v>0</v>
      </c>
      <c r="TRY1365" s="84">
        <f t="shared" si="1867"/>
        <v>0</v>
      </c>
      <c r="TRZ1365" s="84">
        <f t="shared" si="1867"/>
        <v>0</v>
      </c>
      <c r="TSA1365" s="84">
        <f t="shared" si="1867"/>
        <v>0</v>
      </c>
      <c r="TSB1365" s="84">
        <f t="shared" si="1867"/>
        <v>1000000</v>
      </c>
      <c r="TSH1365" s="84" t="s">
        <v>235</v>
      </c>
      <c r="TSI1365" s="84" t="s">
        <v>236</v>
      </c>
      <c r="TSJ1365" s="84">
        <f t="shared" ref="TSJ1365:TSR1365" si="1868">TSJ1359</f>
        <v>1000000</v>
      </c>
      <c r="TSK1365" s="84">
        <f t="shared" si="1868"/>
        <v>0</v>
      </c>
      <c r="TSL1365" s="84">
        <f t="shared" si="1868"/>
        <v>0</v>
      </c>
      <c r="TSM1365" s="84">
        <f t="shared" si="1868"/>
        <v>1000000</v>
      </c>
      <c r="TSN1365" s="84">
        <f t="shared" si="1868"/>
        <v>0</v>
      </c>
      <c r="TSO1365" s="84">
        <f t="shared" si="1868"/>
        <v>0</v>
      </c>
      <c r="TSP1365" s="84">
        <f t="shared" si="1868"/>
        <v>0</v>
      </c>
      <c r="TSQ1365" s="84">
        <f t="shared" si="1868"/>
        <v>0</v>
      </c>
      <c r="TSR1365" s="84">
        <f t="shared" si="1868"/>
        <v>1000000</v>
      </c>
      <c r="TSX1365" s="84" t="s">
        <v>235</v>
      </c>
      <c r="TSY1365" s="84" t="s">
        <v>236</v>
      </c>
      <c r="TSZ1365" s="84">
        <f t="shared" ref="TSZ1365:TTH1365" si="1869">TSZ1359</f>
        <v>1000000</v>
      </c>
      <c r="TTA1365" s="84">
        <f t="shared" si="1869"/>
        <v>0</v>
      </c>
      <c r="TTB1365" s="84">
        <f t="shared" si="1869"/>
        <v>0</v>
      </c>
      <c r="TTC1365" s="84">
        <f t="shared" si="1869"/>
        <v>1000000</v>
      </c>
      <c r="TTD1365" s="84">
        <f t="shared" si="1869"/>
        <v>0</v>
      </c>
      <c r="TTE1365" s="84">
        <f t="shared" si="1869"/>
        <v>0</v>
      </c>
      <c r="TTF1365" s="84">
        <f t="shared" si="1869"/>
        <v>0</v>
      </c>
      <c r="TTG1365" s="84">
        <f t="shared" si="1869"/>
        <v>0</v>
      </c>
      <c r="TTH1365" s="84">
        <f t="shared" si="1869"/>
        <v>1000000</v>
      </c>
      <c r="TTN1365" s="84" t="s">
        <v>235</v>
      </c>
      <c r="TTO1365" s="84" t="s">
        <v>236</v>
      </c>
      <c r="TTP1365" s="84">
        <f t="shared" ref="TTP1365:TTX1365" si="1870">TTP1359</f>
        <v>1000000</v>
      </c>
      <c r="TTQ1365" s="84">
        <f t="shared" si="1870"/>
        <v>0</v>
      </c>
      <c r="TTR1365" s="84">
        <f t="shared" si="1870"/>
        <v>0</v>
      </c>
      <c r="TTS1365" s="84">
        <f t="shared" si="1870"/>
        <v>1000000</v>
      </c>
      <c r="TTT1365" s="84">
        <f t="shared" si="1870"/>
        <v>0</v>
      </c>
      <c r="TTU1365" s="84">
        <f t="shared" si="1870"/>
        <v>0</v>
      </c>
      <c r="TTV1365" s="84">
        <f t="shared" si="1870"/>
        <v>0</v>
      </c>
      <c r="TTW1365" s="84">
        <f t="shared" si="1870"/>
        <v>0</v>
      </c>
      <c r="TTX1365" s="84">
        <f t="shared" si="1870"/>
        <v>1000000</v>
      </c>
      <c r="TUD1365" s="84" t="s">
        <v>235</v>
      </c>
      <c r="TUE1365" s="84" t="s">
        <v>236</v>
      </c>
      <c r="TUF1365" s="84">
        <f t="shared" ref="TUF1365:TUN1365" si="1871">TUF1359</f>
        <v>1000000</v>
      </c>
      <c r="TUG1365" s="84">
        <f t="shared" si="1871"/>
        <v>0</v>
      </c>
      <c r="TUH1365" s="84">
        <f t="shared" si="1871"/>
        <v>0</v>
      </c>
      <c r="TUI1365" s="84">
        <f t="shared" si="1871"/>
        <v>1000000</v>
      </c>
      <c r="TUJ1365" s="84">
        <f t="shared" si="1871"/>
        <v>0</v>
      </c>
      <c r="TUK1365" s="84">
        <f t="shared" si="1871"/>
        <v>0</v>
      </c>
      <c r="TUL1365" s="84">
        <f t="shared" si="1871"/>
        <v>0</v>
      </c>
      <c r="TUM1365" s="84">
        <f t="shared" si="1871"/>
        <v>0</v>
      </c>
      <c r="TUN1365" s="84">
        <f t="shared" si="1871"/>
        <v>1000000</v>
      </c>
      <c r="TUT1365" s="84" t="s">
        <v>235</v>
      </c>
      <c r="TUU1365" s="84" t="s">
        <v>236</v>
      </c>
      <c r="TUV1365" s="84">
        <f t="shared" ref="TUV1365:TVD1365" si="1872">TUV1359</f>
        <v>1000000</v>
      </c>
      <c r="TUW1365" s="84">
        <f t="shared" si="1872"/>
        <v>0</v>
      </c>
      <c r="TUX1365" s="84">
        <f t="shared" si="1872"/>
        <v>0</v>
      </c>
      <c r="TUY1365" s="84">
        <f t="shared" si="1872"/>
        <v>1000000</v>
      </c>
      <c r="TUZ1365" s="84">
        <f t="shared" si="1872"/>
        <v>0</v>
      </c>
      <c r="TVA1365" s="84">
        <f t="shared" si="1872"/>
        <v>0</v>
      </c>
      <c r="TVB1365" s="84">
        <f t="shared" si="1872"/>
        <v>0</v>
      </c>
      <c r="TVC1365" s="84">
        <f t="shared" si="1872"/>
        <v>0</v>
      </c>
      <c r="TVD1365" s="84">
        <f t="shared" si="1872"/>
        <v>1000000</v>
      </c>
      <c r="TVJ1365" s="84" t="s">
        <v>235</v>
      </c>
      <c r="TVK1365" s="84" t="s">
        <v>236</v>
      </c>
      <c r="TVL1365" s="84">
        <f t="shared" ref="TVL1365:TVT1365" si="1873">TVL1359</f>
        <v>1000000</v>
      </c>
      <c r="TVM1365" s="84">
        <f t="shared" si="1873"/>
        <v>0</v>
      </c>
      <c r="TVN1365" s="84">
        <f t="shared" si="1873"/>
        <v>0</v>
      </c>
      <c r="TVO1365" s="84">
        <f t="shared" si="1873"/>
        <v>1000000</v>
      </c>
      <c r="TVP1365" s="84">
        <f t="shared" si="1873"/>
        <v>0</v>
      </c>
      <c r="TVQ1365" s="84">
        <f t="shared" si="1873"/>
        <v>0</v>
      </c>
      <c r="TVR1365" s="84">
        <f t="shared" si="1873"/>
        <v>0</v>
      </c>
      <c r="TVS1365" s="84">
        <f t="shared" si="1873"/>
        <v>0</v>
      </c>
      <c r="TVT1365" s="84">
        <f t="shared" si="1873"/>
        <v>1000000</v>
      </c>
      <c r="TVZ1365" s="84" t="s">
        <v>235</v>
      </c>
      <c r="TWA1365" s="84" t="s">
        <v>236</v>
      </c>
      <c r="TWB1365" s="84">
        <f t="shared" ref="TWB1365:TWJ1365" si="1874">TWB1359</f>
        <v>1000000</v>
      </c>
      <c r="TWC1365" s="84">
        <f t="shared" si="1874"/>
        <v>0</v>
      </c>
      <c r="TWD1365" s="84">
        <f t="shared" si="1874"/>
        <v>0</v>
      </c>
      <c r="TWE1365" s="84">
        <f t="shared" si="1874"/>
        <v>1000000</v>
      </c>
      <c r="TWF1365" s="84">
        <f t="shared" si="1874"/>
        <v>0</v>
      </c>
      <c r="TWG1365" s="84">
        <f t="shared" si="1874"/>
        <v>0</v>
      </c>
      <c r="TWH1365" s="84">
        <f t="shared" si="1874"/>
        <v>0</v>
      </c>
      <c r="TWI1365" s="84">
        <f t="shared" si="1874"/>
        <v>0</v>
      </c>
      <c r="TWJ1365" s="84">
        <f t="shared" si="1874"/>
        <v>1000000</v>
      </c>
      <c r="TWP1365" s="84" t="s">
        <v>235</v>
      </c>
      <c r="TWQ1365" s="84" t="s">
        <v>236</v>
      </c>
      <c r="TWR1365" s="84">
        <f t="shared" ref="TWR1365:TWZ1365" si="1875">TWR1359</f>
        <v>1000000</v>
      </c>
      <c r="TWS1365" s="84">
        <f t="shared" si="1875"/>
        <v>0</v>
      </c>
      <c r="TWT1365" s="84">
        <f t="shared" si="1875"/>
        <v>0</v>
      </c>
      <c r="TWU1365" s="84">
        <f t="shared" si="1875"/>
        <v>1000000</v>
      </c>
      <c r="TWV1365" s="84">
        <f t="shared" si="1875"/>
        <v>0</v>
      </c>
      <c r="TWW1365" s="84">
        <f t="shared" si="1875"/>
        <v>0</v>
      </c>
      <c r="TWX1365" s="84">
        <f t="shared" si="1875"/>
        <v>0</v>
      </c>
      <c r="TWY1365" s="84">
        <f t="shared" si="1875"/>
        <v>0</v>
      </c>
      <c r="TWZ1365" s="84">
        <f t="shared" si="1875"/>
        <v>1000000</v>
      </c>
      <c r="TXF1365" s="84" t="s">
        <v>235</v>
      </c>
      <c r="TXG1365" s="84" t="s">
        <v>236</v>
      </c>
      <c r="TXH1365" s="84">
        <f t="shared" ref="TXH1365:TXP1365" si="1876">TXH1359</f>
        <v>1000000</v>
      </c>
      <c r="TXI1365" s="84">
        <f t="shared" si="1876"/>
        <v>0</v>
      </c>
      <c r="TXJ1365" s="84">
        <f t="shared" si="1876"/>
        <v>0</v>
      </c>
      <c r="TXK1365" s="84">
        <f t="shared" si="1876"/>
        <v>1000000</v>
      </c>
      <c r="TXL1365" s="84">
        <f t="shared" si="1876"/>
        <v>0</v>
      </c>
      <c r="TXM1365" s="84">
        <f t="shared" si="1876"/>
        <v>0</v>
      </c>
      <c r="TXN1365" s="84">
        <f t="shared" si="1876"/>
        <v>0</v>
      </c>
      <c r="TXO1365" s="84">
        <f t="shared" si="1876"/>
        <v>0</v>
      </c>
      <c r="TXP1365" s="84">
        <f t="shared" si="1876"/>
        <v>1000000</v>
      </c>
      <c r="TXV1365" s="84" t="s">
        <v>235</v>
      </c>
      <c r="TXW1365" s="84" t="s">
        <v>236</v>
      </c>
      <c r="TXX1365" s="84">
        <f t="shared" ref="TXX1365:TYF1365" si="1877">TXX1359</f>
        <v>1000000</v>
      </c>
      <c r="TXY1365" s="84">
        <f t="shared" si="1877"/>
        <v>0</v>
      </c>
      <c r="TXZ1365" s="84">
        <f t="shared" si="1877"/>
        <v>0</v>
      </c>
      <c r="TYA1365" s="84">
        <f t="shared" si="1877"/>
        <v>1000000</v>
      </c>
      <c r="TYB1365" s="84">
        <f t="shared" si="1877"/>
        <v>0</v>
      </c>
      <c r="TYC1365" s="84">
        <f t="shared" si="1877"/>
        <v>0</v>
      </c>
      <c r="TYD1365" s="84">
        <f t="shared" si="1877"/>
        <v>0</v>
      </c>
      <c r="TYE1365" s="84">
        <f t="shared" si="1877"/>
        <v>0</v>
      </c>
      <c r="TYF1365" s="84">
        <f t="shared" si="1877"/>
        <v>1000000</v>
      </c>
      <c r="TYL1365" s="84" t="s">
        <v>235</v>
      </c>
      <c r="TYM1365" s="84" t="s">
        <v>236</v>
      </c>
      <c r="TYN1365" s="84">
        <f t="shared" ref="TYN1365:TYV1365" si="1878">TYN1359</f>
        <v>1000000</v>
      </c>
      <c r="TYO1365" s="84">
        <f t="shared" si="1878"/>
        <v>0</v>
      </c>
      <c r="TYP1365" s="84">
        <f t="shared" si="1878"/>
        <v>0</v>
      </c>
      <c r="TYQ1365" s="84">
        <f t="shared" si="1878"/>
        <v>1000000</v>
      </c>
      <c r="TYR1365" s="84">
        <f t="shared" si="1878"/>
        <v>0</v>
      </c>
      <c r="TYS1365" s="84">
        <f t="shared" si="1878"/>
        <v>0</v>
      </c>
      <c r="TYT1365" s="84">
        <f t="shared" si="1878"/>
        <v>0</v>
      </c>
      <c r="TYU1365" s="84">
        <f t="shared" si="1878"/>
        <v>0</v>
      </c>
      <c r="TYV1365" s="84">
        <f t="shared" si="1878"/>
        <v>1000000</v>
      </c>
      <c r="TZB1365" s="84" t="s">
        <v>235</v>
      </c>
      <c r="TZC1365" s="84" t="s">
        <v>236</v>
      </c>
      <c r="TZD1365" s="84">
        <f t="shared" ref="TZD1365:TZL1365" si="1879">TZD1359</f>
        <v>1000000</v>
      </c>
      <c r="TZE1365" s="84">
        <f t="shared" si="1879"/>
        <v>0</v>
      </c>
      <c r="TZF1365" s="84">
        <f t="shared" si="1879"/>
        <v>0</v>
      </c>
      <c r="TZG1365" s="84">
        <f t="shared" si="1879"/>
        <v>1000000</v>
      </c>
      <c r="TZH1365" s="84">
        <f t="shared" si="1879"/>
        <v>0</v>
      </c>
      <c r="TZI1365" s="84">
        <f t="shared" si="1879"/>
        <v>0</v>
      </c>
      <c r="TZJ1365" s="84">
        <f t="shared" si="1879"/>
        <v>0</v>
      </c>
      <c r="TZK1365" s="84">
        <f t="shared" si="1879"/>
        <v>0</v>
      </c>
      <c r="TZL1365" s="84">
        <f t="shared" si="1879"/>
        <v>1000000</v>
      </c>
      <c r="TZR1365" s="84" t="s">
        <v>235</v>
      </c>
      <c r="TZS1365" s="84" t="s">
        <v>236</v>
      </c>
      <c r="TZT1365" s="84">
        <f t="shared" ref="TZT1365:UAB1365" si="1880">TZT1359</f>
        <v>1000000</v>
      </c>
      <c r="TZU1365" s="84">
        <f t="shared" si="1880"/>
        <v>0</v>
      </c>
      <c r="TZV1365" s="84">
        <f t="shared" si="1880"/>
        <v>0</v>
      </c>
      <c r="TZW1365" s="84">
        <f t="shared" si="1880"/>
        <v>1000000</v>
      </c>
      <c r="TZX1365" s="84">
        <f t="shared" si="1880"/>
        <v>0</v>
      </c>
      <c r="TZY1365" s="84">
        <f t="shared" si="1880"/>
        <v>0</v>
      </c>
      <c r="TZZ1365" s="84">
        <f t="shared" si="1880"/>
        <v>0</v>
      </c>
      <c r="UAA1365" s="84">
        <f t="shared" si="1880"/>
        <v>0</v>
      </c>
      <c r="UAB1365" s="84">
        <f t="shared" si="1880"/>
        <v>1000000</v>
      </c>
      <c r="UAH1365" s="84" t="s">
        <v>235</v>
      </c>
      <c r="UAI1365" s="84" t="s">
        <v>236</v>
      </c>
      <c r="UAJ1365" s="84">
        <f t="shared" ref="UAJ1365:UAR1365" si="1881">UAJ1359</f>
        <v>1000000</v>
      </c>
      <c r="UAK1365" s="84">
        <f t="shared" si="1881"/>
        <v>0</v>
      </c>
      <c r="UAL1365" s="84">
        <f t="shared" si="1881"/>
        <v>0</v>
      </c>
      <c r="UAM1365" s="84">
        <f t="shared" si="1881"/>
        <v>1000000</v>
      </c>
      <c r="UAN1365" s="84">
        <f t="shared" si="1881"/>
        <v>0</v>
      </c>
      <c r="UAO1365" s="84">
        <f t="shared" si="1881"/>
        <v>0</v>
      </c>
      <c r="UAP1365" s="84">
        <f t="shared" si="1881"/>
        <v>0</v>
      </c>
      <c r="UAQ1365" s="84">
        <f t="shared" si="1881"/>
        <v>0</v>
      </c>
      <c r="UAR1365" s="84">
        <f t="shared" si="1881"/>
        <v>1000000</v>
      </c>
      <c r="UAX1365" s="84" t="s">
        <v>235</v>
      </c>
      <c r="UAY1365" s="84" t="s">
        <v>236</v>
      </c>
      <c r="UAZ1365" s="84">
        <f t="shared" ref="UAZ1365:UBH1365" si="1882">UAZ1359</f>
        <v>1000000</v>
      </c>
      <c r="UBA1365" s="84">
        <f t="shared" si="1882"/>
        <v>0</v>
      </c>
      <c r="UBB1365" s="84">
        <f t="shared" si="1882"/>
        <v>0</v>
      </c>
      <c r="UBC1365" s="84">
        <f t="shared" si="1882"/>
        <v>1000000</v>
      </c>
      <c r="UBD1365" s="84">
        <f t="shared" si="1882"/>
        <v>0</v>
      </c>
      <c r="UBE1365" s="84">
        <f t="shared" si="1882"/>
        <v>0</v>
      </c>
      <c r="UBF1365" s="84">
        <f t="shared" si="1882"/>
        <v>0</v>
      </c>
      <c r="UBG1365" s="84">
        <f t="shared" si="1882"/>
        <v>0</v>
      </c>
      <c r="UBH1365" s="84">
        <f t="shared" si="1882"/>
        <v>1000000</v>
      </c>
      <c r="UBN1365" s="84" t="s">
        <v>235</v>
      </c>
      <c r="UBO1365" s="84" t="s">
        <v>236</v>
      </c>
      <c r="UBP1365" s="84">
        <f t="shared" ref="UBP1365:UBX1365" si="1883">UBP1359</f>
        <v>1000000</v>
      </c>
      <c r="UBQ1365" s="84">
        <f t="shared" si="1883"/>
        <v>0</v>
      </c>
      <c r="UBR1365" s="84">
        <f t="shared" si="1883"/>
        <v>0</v>
      </c>
      <c r="UBS1365" s="84">
        <f t="shared" si="1883"/>
        <v>1000000</v>
      </c>
      <c r="UBT1365" s="84">
        <f t="shared" si="1883"/>
        <v>0</v>
      </c>
      <c r="UBU1365" s="84">
        <f t="shared" si="1883"/>
        <v>0</v>
      </c>
      <c r="UBV1365" s="84">
        <f t="shared" si="1883"/>
        <v>0</v>
      </c>
      <c r="UBW1365" s="84">
        <f t="shared" si="1883"/>
        <v>0</v>
      </c>
      <c r="UBX1365" s="84">
        <f t="shared" si="1883"/>
        <v>1000000</v>
      </c>
      <c r="UCD1365" s="84" t="s">
        <v>235</v>
      </c>
      <c r="UCE1365" s="84" t="s">
        <v>236</v>
      </c>
      <c r="UCF1365" s="84">
        <f t="shared" ref="UCF1365:UCN1365" si="1884">UCF1359</f>
        <v>1000000</v>
      </c>
      <c r="UCG1365" s="84">
        <f t="shared" si="1884"/>
        <v>0</v>
      </c>
      <c r="UCH1365" s="84">
        <f t="shared" si="1884"/>
        <v>0</v>
      </c>
      <c r="UCI1365" s="84">
        <f t="shared" si="1884"/>
        <v>1000000</v>
      </c>
      <c r="UCJ1365" s="84">
        <f t="shared" si="1884"/>
        <v>0</v>
      </c>
      <c r="UCK1365" s="84">
        <f t="shared" si="1884"/>
        <v>0</v>
      </c>
      <c r="UCL1365" s="84">
        <f t="shared" si="1884"/>
        <v>0</v>
      </c>
      <c r="UCM1365" s="84">
        <f t="shared" si="1884"/>
        <v>0</v>
      </c>
      <c r="UCN1365" s="84">
        <f t="shared" si="1884"/>
        <v>1000000</v>
      </c>
      <c r="UCT1365" s="84" t="s">
        <v>235</v>
      </c>
      <c r="UCU1365" s="84" t="s">
        <v>236</v>
      </c>
      <c r="UCV1365" s="84">
        <f t="shared" ref="UCV1365:UDD1365" si="1885">UCV1359</f>
        <v>1000000</v>
      </c>
      <c r="UCW1365" s="84">
        <f t="shared" si="1885"/>
        <v>0</v>
      </c>
      <c r="UCX1365" s="84">
        <f t="shared" si="1885"/>
        <v>0</v>
      </c>
      <c r="UCY1365" s="84">
        <f t="shared" si="1885"/>
        <v>1000000</v>
      </c>
      <c r="UCZ1365" s="84">
        <f t="shared" si="1885"/>
        <v>0</v>
      </c>
      <c r="UDA1365" s="84">
        <f t="shared" si="1885"/>
        <v>0</v>
      </c>
      <c r="UDB1365" s="84">
        <f t="shared" si="1885"/>
        <v>0</v>
      </c>
      <c r="UDC1365" s="84">
        <f t="shared" si="1885"/>
        <v>0</v>
      </c>
      <c r="UDD1365" s="84">
        <f t="shared" si="1885"/>
        <v>1000000</v>
      </c>
      <c r="UDJ1365" s="84" t="s">
        <v>235</v>
      </c>
      <c r="UDK1365" s="84" t="s">
        <v>236</v>
      </c>
      <c r="UDL1365" s="84">
        <f t="shared" ref="UDL1365:UDT1365" si="1886">UDL1359</f>
        <v>1000000</v>
      </c>
      <c r="UDM1365" s="84">
        <f t="shared" si="1886"/>
        <v>0</v>
      </c>
      <c r="UDN1365" s="84">
        <f t="shared" si="1886"/>
        <v>0</v>
      </c>
      <c r="UDO1365" s="84">
        <f t="shared" si="1886"/>
        <v>1000000</v>
      </c>
      <c r="UDP1365" s="84">
        <f t="shared" si="1886"/>
        <v>0</v>
      </c>
      <c r="UDQ1365" s="84">
        <f t="shared" si="1886"/>
        <v>0</v>
      </c>
      <c r="UDR1365" s="84">
        <f t="shared" si="1886"/>
        <v>0</v>
      </c>
      <c r="UDS1365" s="84">
        <f t="shared" si="1886"/>
        <v>0</v>
      </c>
      <c r="UDT1365" s="84">
        <f t="shared" si="1886"/>
        <v>1000000</v>
      </c>
      <c r="UDZ1365" s="84" t="s">
        <v>235</v>
      </c>
      <c r="UEA1365" s="84" t="s">
        <v>236</v>
      </c>
      <c r="UEB1365" s="84">
        <f>UEB1359</f>
        <v>1000000</v>
      </c>
      <c r="UEC1365" s="84">
        <f>UEC1359</f>
        <v>0</v>
      </c>
      <c r="UED1365" s="84">
        <f>UED1359</f>
        <v>0</v>
      </c>
      <c r="UEE1365" s="84">
        <f>UEE1359</f>
        <v>1000000</v>
      </c>
      <c r="UEF1365" s="84">
        <f>UEF1359</f>
        <v>0</v>
      </c>
      <c r="UEG1365" s="84">
        <f>UEG1359</f>
        <v>0</v>
      </c>
      <c r="UEH1365" s="84">
        <f>UEH1359</f>
        <v>0</v>
      </c>
      <c r="UEI1365" s="84">
        <f>UEI1359</f>
        <v>0</v>
      </c>
      <c r="UEJ1365" s="84">
        <f>UEJ1359</f>
        <v>1000000</v>
      </c>
      <c r="UEP1365" s="84" t="s">
        <v>235</v>
      </c>
      <c r="UEQ1365" s="84" t="s">
        <v>236</v>
      </c>
      <c r="UER1365" s="84">
        <f t="shared" ref="UER1365:UEZ1365" si="1887">UER1359</f>
        <v>1000000</v>
      </c>
      <c r="UES1365" s="84">
        <f t="shared" si="1887"/>
        <v>0</v>
      </c>
      <c r="UET1365" s="84">
        <f t="shared" si="1887"/>
        <v>0</v>
      </c>
      <c r="UEU1365" s="84">
        <f t="shared" si="1887"/>
        <v>1000000</v>
      </c>
      <c r="UEV1365" s="84">
        <f t="shared" si="1887"/>
        <v>0</v>
      </c>
      <c r="UEW1365" s="84">
        <f t="shared" si="1887"/>
        <v>0</v>
      </c>
      <c r="UEX1365" s="84">
        <f t="shared" si="1887"/>
        <v>0</v>
      </c>
      <c r="UEY1365" s="84">
        <f t="shared" si="1887"/>
        <v>0</v>
      </c>
      <c r="UEZ1365" s="84">
        <f t="shared" si="1887"/>
        <v>1000000</v>
      </c>
      <c r="UFF1365" s="84" t="s">
        <v>235</v>
      </c>
      <c r="UFG1365" s="84" t="s">
        <v>236</v>
      </c>
      <c r="UFH1365" s="84">
        <f t="shared" ref="UFH1365:UFP1365" si="1888">UFH1359</f>
        <v>1000000</v>
      </c>
      <c r="UFI1365" s="84">
        <f t="shared" si="1888"/>
        <v>0</v>
      </c>
      <c r="UFJ1365" s="84">
        <f t="shared" si="1888"/>
        <v>0</v>
      </c>
      <c r="UFK1365" s="84">
        <f t="shared" si="1888"/>
        <v>1000000</v>
      </c>
      <c r="UFL1365" s="84">
        <f t="shared" si="1888"/>
        <v>0</v>
      </c>
      <c r="UFM1365" s="84">
        <f t="shared" si="1888"/>
        <v>0</v>
      </c>
      <c r="UFN1365" s="84">
        <f t="shared" si="1888"/>
        <v>0</v>
      </c>
      <c r="UFO1365" s="84">
        <f t="shared" si="1888"/>
        <v>0</v>
      </c>
      <c r="UFP1365" s="84">
        <f t="shared" si="1888"/>
        <v>1000000</v>
      </c>
      <c r="UFV1365" s="84" t="s">
        <v>235</v>
      </c>
      <c r="UFW1365" s="84" t="s">
        <v>236</v>
      </c>
      <c r="UFX1365" s="84">
        <f t="shared" ref="UFX1365:UGF1365" si="1889">UFX1359</f>
        <v>1000000</v>
      </c>
      <c r="UFY1365" s="84">
        <f t="shared" si="1889"/>
        <v>0</v>
      </c>
      <c r="UFZ1365" s="84">
        <f t="shared" si="1889"/>
        <v>0</v>
      </c>
      <c r="UGA1365" s="84">
        <f t="shared" si="1889"/>
        <v>1000000</v>
      </c>
      <c r="UGB1365" s="84">
        <f t="shared" si="1889"/>
        <v>0</v>
      </c>
      <c r="UGC1365" s="84">
        <f t="shared" si="1889"/>
        <v>0</v>
      </c>
      <c r="UGD1365" s="84">
        <f t="shared" si="1889"/>
        <v>0</v>
      </c>
      <c r="UGE1365" s="84">
        <f t="shared" si="1889"/>
        <v>0</v>
      </c>
      <c r="UGF1365" s="84">
        <f t="shared" si="1889"/>
        <v>1000000</v>
      </c>
      <c r="UGL1365" s="84" t="s">
        <v>235</v>
      </c>
      <c r="UGM1365" s="84" t="s">
        <v>236</v>
      </c>
      <c r="UGN1365" s="84">
        <f t="shared" ref="UGN1365:UGV1365" si="1890">UGN1359</f>
        <v>1000000</v>
      </c>
      <c r="UGO1365" s="84">
        <f t="shared" si="1890"/>
        <v>0</v>
      </c>
      <c r="UGP1365" s="84">
        <f t="shared" si="1890"/>
        <v>0</v>
      </c>
      <c r="UGQ1365" s="84">
        <f t="shared" si="1890"/>
        <v>1000000</v>
      </c>
      <c r="UGR1365" s="84">
        <f t="shared" si="1890"/>
        <v>0</v>
      </c>
      <c r="UGS1365" s="84">
        <f t="shared" si="1890"/>
        <v>0</v>
      </c>
      <c r="UGT1365" s="84">
        <f t="shared" si="1890"/>
        <v>0</v>
      </c>
      <c r="UGU1365" s="84">
        <f t="shared" si="1890"/>
        <v>0</v>
      </c>
      <c r="UGV1365" s="84">
        <f t="shared" si="1890"/>
        <v>1000000</v>
      </c>
      <c r="UHB1365" s="84" t="s">
        <v>235</v>
      </c>
      <c r="UHC1365" s="84" t="s">
        <v>236</v>
      </c>
      <c r="UHD1365" s="84">
        <f t="shared" ref="UHD1365:UHL1365" si="1891">UHD1359</f>
        <v>1000000</v>
      </c>
      <c r="UHE1365" s="84">
        <f t="shared" si="1891"/>
        <v>0</v>
      </c>
      <c r="UHF1365" s="84">
        <f t="shared" si="1891"/>
        <v>0</v>
      </c>
      <c r="UHG1365" s="84">
        <f t="shared" si="1891"/>
        <v>1000000</v>
      </c>
      <c r="UHH1365" s="84">
        <f t="shared" si="1891"/>
        <v>0</v>
      </c>
      <c r="UHI1365" s="84">
        <f t="shared" si="1891"/>
        <v>0</v>
      </c>
      <c r="UHJ1365" s="84">
        <f t="shared" si="1891"/>
        <v>0</v>
      </c>
      <c r="UHK1365" s="84">
        <f t="shared" si="1891"/>
        <v>0</v>
      </c>
      <c r="UHL1365" s="84">
        <f t="shared" si="1891"/>
        <v>1000000</v>
      </c>
      <c r="UHR1365" s="84" t="s">
        <v>235</v>
      </c>
      <c r="UHS1365" s="84" t="s">
        <v>236</v>
      </c>
      <c r="UHT1365" s="84">
        <f t="shared" ref="UHT1365:UIB1365" si="1892">UHT1359</f>
        <v>1000000</v>
      </c>
      <c r="UHU1365" s="84">
        <f t="shared" si="1892"/>
        <v>0</v>
      </c>
      <c r="UHV1365" s="84">
        <f t="shared" si="1892"/>
        <v>0</v>
      </c>
      <c r="UHW1365" s="84">
        <f t="shared" si="1892"/>
        <v>1000000</v>
      </c>
      <c r="UHX1365" s="84">
        <f t="shared" si="1892"/>
        <v>0</v>
      </c>
      <c r="UHY1365" s="84">
        <f t="shared" si="1892"/>
        <v>0</v>
      </c>
      <c r="UHZ1365" s="84">
        <f t="shared" si="1892"/>
        <v>0</v>
      </c>
      <c r="UIA1365" s="84">
        <f t="shared" si="1892"/>
        <v>0</v>
      </c>
      <c r="UIB1365" s="84">
        <f t="shared" si="1892"/>
        <v>1000000</v>
      </c>
      <c r="UIH1365" s="84" t="s">
        <v>235</v>
      </c>
      <c r="UII1365" s="84" t="s">
        <v>236</v>
      </c>
      <c r="UIJ1365" s="84">
        <f t="shared" ref="UIJ1365:UIR1365" si="1893">UIJ1359</f>
        <v>1000000</v>
      </c>
      <c r="UIK1365" s="84">
        <f t="shared" si="1893"/>
        <v>0</v>
      </c>
      <c r="UIL1365" s="84">
        <f t="shared" si="1893"/>
        <v>0</v>
      </c>
      <c r="UIM1365" s="84">
        <f t="shared" si="1893"/>
        <v>1000000</v>
      </c>
      <c r="UIN1365" s="84">
        <f t="shared" si="1893"/>
        <v>0</v>
      </c>
      <c r="UIO1365" s="84">
        <f t="shared" si="1893"/>
        <v>0</v>
      </c>
      <c r="UIP1365" s="84">
        <f t="shared" si="1893"/>
        <v>0</v>
      </c>
      <c r="UIQ1365" s="84">
        <f t="shared" si="1893"/>
        <v>0</v>
      </c>
      <c r="UIR1365" s="84">
        <f t="shared" si="1893"/>
        <v>1000000</v>
      </c>
      <c r="UIX1365" s="84" t="s">
        <v>235</v>
      </c>
      <c r="UIY1365" s="84" t="s">
        <v>236</v>
      </c>
      <c r="UIZ1365" s="84">
        <f t="shared" ref="UIZ1365:UJH1365" si="1894">UIZ1359</f>
        <v>1000000</v>
      </c>
      <c r="UJA1365" s="84">
        <f t="shared" si="1894"/>
        <v>0</v>
      </c>
      <c r="UJB1365" s="84">
        <f t="shared" si="1894"/>
        <v>0</v>
      </c>
      <c r="UJC1365" s="84">
        <f t="shared" si="1894"/>
        <v>1000000</v>
      </c>
      <c r="UJD1365" s="84">
        <f t="shared" si="1894"/>
        <v>0</v>
      </c>
      <c r="UJE1365" s="84">
        <f t="shared" si="1894"/>
        <v>0</v>
      </c>
      <c r="UJF1365" s="84">
        <f t="shared" si="1894"/>
        <v>0</v>
      </c>
      <c r="UJG1365" s="84">
        <f t="shared" si="1894"/>
        <v>0</v>
      </c>
      <c r="UJH1365" s="84">
        <f t="shared" si="1894"/>
        <v>1000000</v>
      </c>
      <c r="UJN1365" s="84" t="s">
        <v>235</v>
      </c>
      <c r="UJO1365" s="84" t="s">
        <v>236</v>
      </c>
      <c r="UJP1365" s="84">
        <f t="shared" ref="UJP1365:UJX1365" si="1895">UJP1359</f>
        <v>1000000</v>
      </c>
      <c r="UJQ1365" s="84">
        <f t="shared" si="1895"/>
        <v>0</v>
      </c>
      <c r="UJR1365" s="84">
        <f t="shared" si="1895"/>
        <v>0</v>
      </c>
      <c r="UJS1365" s="84">
        <f t="shared" si="1895"/>
        <v>1000000</v>
      </c>
      <c r="UJT1365" s="84">
        <f t="shared" si="1895"/>
        <v>0</v>
      </c>
      <c r="UJU1365" s="84">
        <f t="shared" si="1895"/>
        <v>0</v>
      </c>
      <c r="UJV1365" s="84">
        <f t="shared" si="1895"/>
        <v>0</v>
      </c>
      <c r="UJW1365" s="84">
        <f t="shared" si="1895"/>
        <v>0</v>
      </c>
      <c r="UJX1365" s="84">
        <f t="shared" si="1895"/>
        <v>1000000</v>
      </c>
      <c r="UKD1365" s="84" t="s">
        <v>235</v>
      </c>
      <c r="UKE1365" s="84" t="s">
        <v>236</v>
      </c>
      <c r="UKF1365" s="84">
        <f t="shared" ref="UKF1365:UKN1365" si="1896">UKF1359</f>
        <v>1000000</v>
      </c>
      <c r="UKG1365" s="84">
        <f t="shared" si="1896"/>
        <v>0</v>
      </c>
      <c r="UKH1365" s="84">
        <f t="shared" si="1896"/>
        <v>0</v>
      </c>
      <c r="UKI1365" s="84">
        <f t="shared" si="1896"/>
        <v>1000000</v>
      </c>
      <c r="UKJ1365" s="84">
        <f t="shared" si="1896"/>
        <v>0</v>
      </c>
      <c r="UKK1365" s="84">
        <f t="shared" si="1896"/>
        <v>0</v>
      </c>
      <c r="UKL1365" s="84">
        <f t="shared" si="1896"/>
        <v>0</v>
      </c>
      <c r="UKM1365" s="84">
        <f t="shared" si="1896"/>
        <v>0</v>
      </c>
      <c r="UKN1365" s="84">
        <f t="shared" si="1896"/>
        <v>1000000</v>
      </c>
      <c r="UKT1365" s="84" t="s">
        <v>235</v>
      </c>
      <c r="UKU1365" s="84" t="s">
        <v>236</v>
      </c>
      <c r="UKV1365" s="84">
        <f t="shared" ref="UKV1365:ULD1365" si="1897">UKV1359</f>
        <v>1000000</v>
      </c>
      <c r="UKW1365" s="84">
        <f t="shared" si="1897"/>
        <v>0</v>
      </c>
      <c r="UKX1365" s="84">
        <f t="shared" si="1897"/>
        <v>0</v>
      </c>
      <c r="UKY1365" s="84">
        <f t="shared" si="1897"/>
        <v>1000000</v>
      </c>
      <c r="UKZ1365" s="84">
        <f t="shared" si="1897"/>
        <v>0</v>
      </c>
      <c r="ULA1365" s="84">
        <f t="shared" si="1897"/>
        <v>0</v>
      </c>
      <c r="ULB1365" s="84">
        <f t="shared" si="1897"/>
        <v>0</v>
      </c>
      <c r="ULC1365" s="84">
        <f t="shared" si="1897"/>
        <v>0</v>
      </c>
      <c r="ULD1365" s="84">
        <f t="shared" si="1897"/>
        <v>1000000</v>
      </c>
      <c r="ULJ1365" s="84" t="s">
        <v>235</v>
      </c>
      <c r="ULK1365" s="84" t="s">
        <v>236</v>
      </c>
      <c r="ULL1365" s="84">
        <f t="shared" ref="ULL1365:ULT1365" si="1898">ULL1359</f>
        <v>1000000</v>
      </c>
      <c r="ULM1365" s="84">
        <f t="shared" si="1898"/>
        <v>0</v>
      </c>
      <c r="ULN1365" s="84">
        <f t="shared" si="1898"/>
        <v>0</v>
      </c>
      <c r="ULO1365" s="84">
        <f t="shared" si="1898"/>
        <v>1000000</v>
      </c>
      <c r="ULP1365" s="84">
        <f t="shared" si="1898"/>
        <v>0</v>
      </c>
      <c r="ULQ1365" s="84">
        <f t="shared" si="1898"/>
        <v>0</v>
      </c>
      <c r="ULR1365" s="84">
        <f t="shared" si="1898"/>
        <v>0</v>
      </c>
      <c r="ULS1365" s="84">
        <f t="shared" si="1898"/>
        <v>0</v>
      </c>
      <c r="ULT1365" s="84">
        <f t="shared" si="1898"/>
        <v>1000000</v>
      </c>
      <c r="ULZ1365" s="84" t="s">
        <v>235</v>
      </c>
      <c r="UMA1365" s="84" t="s">
        <v>236</v>
      </c>
      <c r="UMB1365" s="84">
        <f t="shared" ref="UMB1365:UMJ1365" si="1899">UMB1359</f>
        <v>1000000</v>
      </c>
      <c r="UMC1365" s="84">
        <f t="shared" si="1899"/>
        <v>0</v>
      </c>
      <c r="UMD1365" s="84">
        <f t="shared" si="1899"/>
        <v>0</v>
      </c>
      <c r="UME1365" s="84">
        <f t="shared" si="1899"/>
        <v>1000000</v>
      </c>
      <c r="UMF1365" s="84">
        <f t="shared" si="1899"/>
        <v>0</v>
      </c>
      <c r="UMG1365" s="84">
        <f t="shared" si="1899"/>
        <v>0</v>
      </c>
      <c r="UMH1365" s="84">
        <f t="shared" si="1899"/>
        <v>0</v>
      </c>
      <c r="UMI1365" s="84">
        <f t="shared" si="1899"/>
        <v>0</v>
      </c>
      <c r="UMJ1365" s="84">
        <f t="shared" si="1899"/>
        <v>1000000</v>
      </c>
      <c r="UMP1365" s="84" t="s">
        <v>235</v>
      </c>
      <c r="UMQ1365" s="84" t="s">
        <v>236</v>
      </c>
      <c r="UMR1365" s="84">
        <f t="shared" ref="UMR1365:UMZ1365" si="1900">UMR1359</f>
        <v>1000000</v>
      </c>
      <c r="UMS1365" s="84">
        <f t="shared" si="1900"/>
        <v>0</v>
      </c>
      <c r="UMT1365" s="84">
        <f t="shared" si="1900"/>
        <v>0</v>
      </c>
      <c r="UMU1365" s="84">
        <f t="shared" si="1900"/>
        <v>1000000</v>
      </c>
      <c r="UMV1365" s="84">
        <f t="shared" si="1900"/>
        <v>0</v>
      </c>
      <c r="UMW1365" s="84">
        <f t="shared" si="1900"/>
        <v>0</v>
      </c>
      <c r="UMX1365" s="84">
        <f t="shared" si="1900"/>
        <v>0</v>
      </c>
      <c r="UMY1365" s="84">
        <f t="shared" si="1900"/>
        <v>0</v>
      </c>
      <c r="UMZ1365" s="84">
        <f t="shared" si="1900"/>
        <v>1000000</v>
      </c>
      <c r="UNF1365" s="84" t="s">
        <v>235</v>
      </c>
      <c r="UNG1365" s="84" t="s">
        <v>236</v>
      </c>
      <c r="UNH1365" s="84">
        <f t="shared" ref="UNH1365:UNP1365" si="1901">UNH1359</f>
        <v>1000000</v>
      </c>
      <c r="UNI1365" s="84">
        <f t="shared" si="1901"/>
        <v>0</v>
      </c>
      <c r="UNJ1365" s="84">
        <f t="shared" si="1901"/>
        <v>0</v>
      </c>
      <c r="UNK1365" s="84">
        <f t="shared" si="1901"/>
        <v>1000000</v>
      </c>
      <c r="UNL1365" s="84">
        <f t="shared" si="1901"/>
        <v>0</v>
      </c>
      <c r="UNM1365" s="84">
        <f t="shared" si="1901"/>
        <v>0</v>
      </c>
      <c r="UNN1365" s="84">
        <f t="shared" si="1901"/>
        <v>0</v>
      </c>
      <c r="UNO1365" s="84">
        <f t="shared" si="1901"/>
        <v>0</v>
      </c>
      <c r="UNP1365" s="84">
        <f t="shared" si="1901"/>
        <v>1000000</v>
      </c>
      <c r="UNV1365" s="84" t="s">
        <v>235</v>
      </c>
      <c r="UNW1365" s="84" t="s">
        <v>236</v>
      </c>
      <c r="UNX1365" s="84">
        <f t="shared" ref="UNX1365:UOF1365" si="1902">UNX1359</f>
        <v>1000000</v>
      </c>
      <c r="UNY1365" s="84">
        <f t="shared" si="1902"/>
        <v>0</v>
      </c>
      <c r="UNZ1365" s="84">
        <f t="shared" si="1902"/>
        <v>0</v>
      </c>
      <c r="UOA1365" s="84">
        <f t="shared" si="1902"/>
        <v>1000000</v>
      </c>
      <c r="UOB1365" s="84">
        <f t="shared" si="1902"/>
        <v>0</v>
      </c>
      <c r="UOC1365" s="84">
        <f t="shared" si="1902"/>
        <v>0</v>
      </c>
      <c r="UOD1365" s="84">
        <f t="shared" si="1902"/>
        <v>0</v>
      </c>
      <c r="UOE1365" s="84">
        <f t="shared" si="1902"/>
        <v>0</v>
      </c>
      <c r="UOF1365" s="84">
        <f t="shared" si="1902"/>
        <v>1000000</v>
      </c>
      <c r="UOL1365" s="84" t="s">
        <v>235</v>
      </c>
      <c r="UOM1365" s="84" t="s">
        <v>236</v>
      </c>
      <c r="UON1365" s="84">
        <f t="shared" ref="UON1365:UOV1365" si="1903">UON1359</f>
        <v>1000000</v>
      </c>
      <c r="UOO1365" s="84">
        <f t="shared" si="1903"/>
        <v>0</v>
      </c>
      <c r="UOP1365" s="84">
        <f t="shared" si="1903"/>
        <v>0</v>
      </c>
      <c r="UOQ1365" s="84">
        <f t="shared" si="1903"/>
        <v>1000000</v>
      </c>
      <c r="UOR1365" s="84">
        <f t="shared" si="1903"/>
        <v>0</v>
      </c>
      <c r="UOS1365" s="84">
        <f t="shared" si="1903"/>
        <v>0</v>
      </c>
      <c r="UOT1365" s="84">
        <f t="shared" si="1903"/>
        <v>0</v>
      </c>
      <c r="UOU1365" s="84">
        <f t="shared" si="1903"/>
        <v>0</v>
      </c>
      <c r="UOV1365" s="84">
        <f t="shared" si="1903"/>
        <v>1000000</v>
      </c>
      <c r="UPB1365" s="84" t="s">
        <v>235</v>
      </c>
      <c r="UPC1365" s="84" t="s">
        <v>236</v>
      </c>
      <c r="UPD1365" s="84">
        <f t="shared" ref="UPD1365:UPL1365" si="1904">UPD1359</f>
        <v>1000000</v>
      </c>
      <c r="UPE1365" s="84">
        <f t="shared" si="1904"/>
        <v>0</v>
      </c>
      <c r="UPF1365" s="84">
        <f t="shared" si="1904"/>
        <v>0</v>
      </c>
      <c r="UPG1365" s="84">
        <f t="shared" si="1904"/>
        <v>1000000</v>
      </c>
      <c r="UPH1365" s="84">
        <f t="shared" si="1904"/>
        <v>0</v>
      </c>
      <c r="UPI1365" s="84">
        <f t="shared" si="1904"/>
        <v>0</v>
      </c>
      <c r="UPJ1365" s="84">
        <f t="shared" si="1904"/>
        <v>0</v>
      </c>
      <c r="UPK1365" s="84">
        <f t="shared" si="1904"/>
        <v>0</v>
      </c>
      <c r="UPL1365" s="84">
        <f t="shared" si="1904"/>
        <v>1000000</v>
      </c>
      <c r="UPR1365" s="84" t="s">
        <v>235</v>
      </c>
      <c r="UPS1365" s="84" t="s">
        <v>236</v>
      </c>
      <c r="UPT1365" s="84">
        <f t="shared" ref="UPT1365:UQB1365" si="1905">UPT1359</f>
        <v>1000000</v>
      </c>
      <c r="UPU1365" s="84">
        <f t="shared" si="1905"/>
        <v>0</v>
      </c>
      <c r="UPV1365" s="84">
        <f t="shared" si="1905"/>
        <v>0</v>
      </c>
      <c r="UPW1365" s="84">
        <f t="shared" si="1905"/>
        <v>1000000</v>
      </c>
      <c r="UPX1365" s="84">
        <f t="shared" si="1905"/>
        <v>0</v>
      </c>
      <c r="UPY1365" s="84">
        <f t="shared" si="1905"/>
        <v>0</v>
      </c>
      <c r="UPZ1365" s="84">
        <f t="shared" si="1905"/>
        <v>0</v>
      </c>
      <c r="UQA1365" s="84">
        <f t="shared" si="1905"/>
        <v>0</v>
      </c>
      <c r="UQB1365" s="84">
        <f t="shared" si="1905"/>
        <v>1000000</v>
      </c>
      <c r="UQH1365" s="84" t="s">
        <v>235</v>
      </c>
      <c r="UQI1365" s="84" t="s">
        <v>236</v>
      </c>
      <c r="UQJ1365" s="84">
        <f t="shared" ref="UQJ1365:UQR1365" si="1906">UQJ1359</f>
        <v>1000000</v>
      </c>
      <c r="UQK1365" s="84">
        <f t="shared" si="1906"/>
        <v>0</v>
      </c>
      <c r="UQL1365" s="84">
        <f t="shared" si="1906"/>
        <v>0</v>
      </c>
      <c r="UQM1365" s="84">
        <f t="shared" si="1906"/>
        <v>1000000</v>
      </c>
      <c r="UQN1365" s="84">
        <f t="shared" si="1906"/>
        <v>0</v>
      </c>
      <c r="UQO1365" s="84">
        <f t="shared" si="1906"/>
        <v>0</v>
      </c>
      <c r="UQP1365" s="84">
        <f t="shared" si="1906"/>
        <v>0</v>
      </c>
      <c r="UQQ1365" s="84">
        <f t="shared" si="1906"/>
        <v>0</v>
      </c>
      <c r="UQR1365" s="84">
        <f t="shared" si="1906"/>
        <v>1000000</v>
      </c>
      <c r="UQX1365" s="84" t="s">
        <v>235</v>
      </c>
      <c r="UQY1365" s="84" t="s">
        <v>236</v>
      </c>
      <c r="UQZ1365" s="84">
        <f t="shared" ref="UQZ1365:URH1365" si="1907">UQZ1359</f>
        <v>1000000</v>
      </c>
      <c r="URA1365" s="84">
        <f t="shared" si="1907"/>
        <v>0</v>
      </c>
      <c r="URB1365" s="84">
        <f t="shared" si="1907"/>
        <v>0</v>
      </c>
      <c r="URC1365" s="84">
        <f t="shared" si="1907"/>
        <v>1000000</v>
      </c>
      <c r="URD1365" s="84">
        <f t="shared" si="1907"/>
        <v>0</v>
      </c>
      <c r="URE1365" s="84">
        <f t="shared" si="1907"/>
        <v>0</v>
      </c>
      <c r="URF1365" s="84">
        <f t="shared" si="1907"/>
        <v>0</v>
      </c>
      <c r="URG1365" s="84">
        <f t="shared" si="1907"/>
        <v>0</v>
      </c>
      <c r="URH1365" s="84">
        <f t="shared" si="1907"/>
        <v>1000000</v>
      </c>
      <c r="URN1365" s="84" t="s">
        <v>235</v>
      </c>
      <c r="URO1365" s="84" t="s">
        <v>236</v>
      </c>
      <c r="URP1365" s="84">
        <f t="shared" ref="URP1365:URX1365" si="1908">URP1359</f>
        <v>1000000</v>
      </c>
      <c r="URQ1365" s="84">
        <f t="shared" si="1908"/>
        <v>0</v>
      </c>
      <c r="URR1365" s="84">
        <f t="shared" si="1908"/>
        <v>0</v>
      </c>
      <c r="URS1365" s="84">
        <f t="shared" si="1908"/>
        <v>1000000</v>
      </c>
      <c r="URT1365" s="84">
        <f t="shared" si="1908"/>
        <v>0</v>
      </c>
      <c r="URU1365" s="84">
        <f t="shared" si="1908"/>
        <v>0</v>
      </c>
      <c r="URV1365" s="84">
        <f t="shared" si="1908"/>
        <v>0</v>
      </c>
      <c r="URW1365" s="84">
        <f t="shared" si="1908"/>
        <v>0</v>
      </c>
      <c r="URX1365" s="84">
        <f t="shared" si="1908"/>
        <v>1000000</v>
      </c>
      <c r="USD1365" s="84" t="s">
        <v>235</v>
      </c>
      <c r="USE1365" s="84" t="s">
        <v>236</v>
      </c>
      <c r="USF1365" s="84">
        <f t="shared" ref="USF1365:USN1365" si="1909">USF1359</f>
        <v>1000000</v>
      </c>
      <c r="USG1365" s="84">
        <f t="shared" si="1909"/>
        <v>0</v>
      </c>
      <c r="USH1365" s="84">
        <f t="shared" si="1909"/>
        <v>0</v>
      </c>
      <c r="USI1365" s="84">
        <f t="shared" si="1909"/>
        <v>1000000</v>
      </c>
      <c r="USJ1365" s="84">
        <f t="shared" si="1909"/>
        <v>0</v>
      </c>
      <c r="USK1365" s="84">
        <f t="shared" si="1909"/>
        <v>0</v>
      </c>
      <c r="USL1365" s="84">
        <f t="shared" si="1909"/>
        <v>0</v>
      </c>
      <c r="USM1365" s="84">
        <f t="shared" si="1909"/>
        <v>0</v>
      </c>
      <c r="USN1365" s="84">
        <f t="shared" si="1909"/>
        <v>1000000</v>
      </c>
      <c r="UST1365" s="84" t="s">
        <v>235</v>
      </c>
      <c r="USU1365" s="84" t="s">
        <v>236</v>
      </c>
      <c r="USV1365" s="84">
        <f t="shared" ref="USV1365:UTD1365" si="1910">USV1359</f>
        <v>1000000</v>
      </c>
      <c r="USW1365" s="84">
        <f t="shared" si="1910"/>
        <v>0</v>
      </c>
      <c r="USX1365" s="84">
        <f t="shared" si="1910"/>
        <v>0</v>
      </c>
      <c r="USY1365" s="84">
        <f t="shared" si="1910"/>
        <v>1000000</v>
      </c>
      <c r="USZ1365" s="84">
        <f t="shared" si="1910"/>
        <v>0</v>
      </c>
      <c r="UTA1365" s="84">
        <f t="shared" si="1910"/>
        <v>0</v>
      </c>
      <c r="UTB1365" s="84">
        <f t="shared" si="1910"/>
        <v>0</v>
      </c>
      <c r="UTC1365" s="84">
        <f t="shared" si="1910"/>
        <v>0</v>
      </c>
      <c r="UTD1365" s="84">
        <f t="shared" si="1910"/>
        <v>1000000</v>
      </c>
      <c r="UTJ1365" s="84" t="s">
        <v>235</v>
      </c>
      <c r="UTK1365" s="84" t="s">
        <v>236</v>
      </c>
      <c r="UTL1365" s="84">
        <f t="shared" ref="UTL1365:UTT1365" si="1911">UTL1359</f>
        <v>1000000</v>
      </c>
      <c r="UTM1365" s="84">
        <f t="shared" si="1911"/>
        <v>0</v>
      </c>
      <c r="UTN1365" s="84">
        <f t="shared" si="1911"/>
        <v>0</v>
      </c>
      <c r="UTO1365" s="84">
        <f t="shared" si="1911"/>
        <v>1000000</v>
      </c>
      <c r="UTP1365" s="84">
        <f t="shared" si="1911"/>
        <v>0</v>
      </c>
      <c r="UTQ1365" s="84">
        <f t="shared" si="1911"/>
        <v>0</v>
      </c>
      <c r="UTR1365" s="84">
        <f t="shared" si="1911"/>
        <v>0</v>
      </c>
      <c r="UTS1365" s="84">
        <f t="shared" si="1911"/>
        <v>0</v>
      </c>
      <c r="UTT1365" s="84">
        <f t="shared" si="1911"/>
        <v>1000000</v>
      </c>
      <c r="UTZ1365" s="84" t="s">
        <v>235</v>
      </c>
      <c r="UUA1365" s="84" t="s">
        <v>236</v>
      </c>
      <c r="UUB1365" s="84">
        <f t="shared" ref="UUB1365:UUJ1365" si="1912">UUB1359</f>
        <v>1000000</v>
      </c>
      <c r="UUC1365" s="84">
        <f t="shared" si="1912"/>
        <v>0</v>
      </c>
      <c r="UUD1365" s="84">
        <f t="shared" si="1912"/>
        <v>0</v>
      </c>
      <c r="UUE1365" s="84">
        <f t="shared" si="1912"/>
        <v>1000000</v>
      </c>
      <c r="UUF1365" s="84">
        <f t="shared" si="1912"/>
        <v>0</v>
      </c>
      <c r="UUG1365" s="84">
        <f t="shared" si="1912"/>
        <v>0</v>
      </c>
      <c r="UUH1365" s="84">
        <f t="shared" si="1912"/>
        <v>0</v>
      </c>
      <c r="UUI1365" s="84">
        <f t="shared" si="1912"/>
        <v>0</v>
      </c>
      <c r="UUJ1365" s="84">
        <f t="shared" si="1912"/>
        <v>1000000</v>
      </c>
      <c r="UUP1365" s="84" t="s">
        <v>235</v>
      </c>
      <c r="UUQ1365" s="84" t="s">
        <v>236</v>
      </c>
      <c r="UUR1365" s="84">
        <f t="shared" ref="UUR1365:UUZ1365" si="1913">UUR1359</f>
        <v>1000000</v>
      </c>
      <c r="UUS1365" s="84">
        <f t="shared" si="1913"/>
        <v>0</v>
      </c>
      <c r="UUT1365" s="84">
        <f t="shared" si="1913"/>
        <v>0</v>
      </c>
      <c r="UUU1365" s="84">
        <f t="shared" si="1913"/>
        <v>1000000</v>
      </c>
      <c r="UUV1365" s="84">
        <f t="shared" si="1913"/>
        <v>0</v>
      </c>
      <c r="UUW1365" s="84">
        <f t="shared" si="1913"/>
        <v>0</v>
      </c>
      <c r="UUX1365" s="84">
        <f t="shared" si="1913"/>
        <v>0</v>
      </c>
      <c r="UUY1365" s="84">
        <f t="shared" si="1913"/>
        <v>0</v>
      </c>
      <c r="UUZ1365" s="84">
        <f t="shared" si="1913"/>
        <v>1000000</v>
      </c>
      <c r="UVF1365" s="84" t="s">
        <v>235</v>
      </c>
      <c r="UVG1365" s="84" t="s">
        <v>236</v>
      </c>
      <c r="UVH1365" s="84">
        <f t="shared" ref="UVH1365:UVP1365" si="1914">UVH1359</f>
        <v>1000000</v>
      </c>
      <c r="UVI1365" s="84">
        <f t="shared" si="1914"/>
        <v>0</v>
      </c>
      <c r="UVJ1365" s="84">
        <f t="shared" si="1914"/>
        <v>0</v>
      </c>
      <c r="UVK1365" s="84">
        <f t="shared" si="1914"/>
        <v>1000000</v>
      </c>
      <c r="UVL1365" s="84">
        <f t="shared" si="1914"/>
        <v>0</v>
      </c>
      <c r="UVM1365" s="84">
        <f t="shared" si="1914"/>
        <v>0</v>
      </c>
      <c r="UVN1365" s="84">
        <f t="shared" si="1914"/>
        <v>0</v>
      </c>
      <c r="UVO1365" s="84">
        <f t="shared" si="1914"/>
        <v>0</v>
      </c>
      <c r="UVP1365" s="84">
        <f t="shared" si="1914"/>
        <v>1000000</v>
      </c>
      <c r="UVV1365" s="84" t="s">
        <v>235</v>
      </c>
      <c r="UVW1365" s="84" t="s">
        <v>236</v>
      </c>
      <c r="UVX1365" s="84">
        <f t="shared" ref="UVX1365:UWF1365" si="1915">UVX1359</f>
        <v>1000000</v>
      </c>
      <c r="UVY1365" s="84">
        <f t="shared" si="1915"/>
        <v>0</v>
      </c>
      <c r="UVZ1365" s="84">
        <f t="shared" si="1915"/>
        <v>0</v>
      </c>
      <c r="UWA1365" s="84">
        <f t="shared" si="1915"/>
        <v>1000000</v>
      </c>
      <c r="UWB1365" s="84">
        <f t="shared" si="1915"/>
        <v>0</v>
      </c>
      <c r="UWC1365" s="84">
        <f t="shared" si="1915"/>
        <v>0</v>
      </c>
      <c r="UWD1365" s="84">
        <f t="shared" si="1915"/>
        <v>0</v>
      </c>
      <c r="UWE1365" s="84">
        <f t="shared" si="1915"/>
        <v>0</v>
      </c>
      <c r="UWF1365" s="84">
        <f t="shared" si="1915"/>
        <v>1000000</v>
      </c>
      <c r="UWL1365" s="84" t="s">
        <v>235</v>
      </c>
      <c r="UWM1365" s="84" t="s">
        <v>236</v>
      </c>
      <c r="UWN1365" s="84">
        <f t="shared" ref="UWN1365:UWV1365" si="1916">UWN1359</f>
        <v>1000000</v>
      </c>
      <c r="UWO1365" s="84">
        <f t="shared" si="1916"/>
        <v>0</v>
      </c>
      <c r="UWP1365" s="84">
        <f t="shared" si="1916"/>
        <v>0</v>
      </c>
      <c r="UWQ1365" s="84">
        <f t="shared" si="1916"/>
        <v>1000000</v>
      </c>
      <c r="UWR1365" s="84">
        <f t="shared" si="1916"/>
        <v>0</v>
      </c>
      <c r="UWS1365" s="84">
        <f t="shared" si="1916"/>
        <v>0</v>
      </c>
      <c r="UWT1365" s="84">
        <f t="shared" si="1916"/>
        <v>0</v>
      </c>
      <c r="UWU1365" s="84">
        <f t="shared" si="1916"/>
        <v>0</v>
      </c>
      <c r="UWV1365" s="84">
        <f t="shared" si="1916"/>
        <v>1000000</v>
      </c>
      <c r="UXB1365" s="84" t="s">
        <v>235</v>
      </c>
      <c r="UXC1365" s="84" t="s">
        <v>236</v>
      </c>
      <c r="UXD1365" s="84">
        <f t="shared" ref="UXD1365:UXL1365" si="1917">UXD1359</f>
        <v>1000000</v>
      </c>
      <c r="UXE1365" s="84">
        <f t="shared" si="1917"/>
        <v>0</v>
      </c>
      <c r="UXF1365" s="84">
        <f t="shared" si="1917"/>
        <v>0</v>
      </c>
      <c r="UXG1365" s="84">
        <f t="shared" si="1917"/>
        <v>1000000</v>
      </c>
      <c r="UXH1365" s="84">
        <f t="shared" si="1917"/>
        <v>0</v>
      </c>
      <c r="UXI1365" s="84">
        <f t="shared" si="1917"/>
        <v>0</v>
      </c>
      <c r="UXJ1365" s="84">
        <f t="shared" si="1917"/>
        <v>0</v>
      </c>
      <c r="UXK1365" s="84">
        <f t="shared" si="1917"/>
        <v>0</v>
      </c>
      <c r="UXL1365" s="84">
        <f t="shared" si="1917"/>
        <v>1000000</v>
      </c>
      <c r="UXR1365" s="84" t="s">
        <v>235</v>
      </c>
      <c r="UXS1365" s="84" t="s">
        <v>236</v>
      </c>
      <c r="UXT1365" s="84">
        <f t="shared" ref="UXT1365:UYB1365" si="1918">UXT1359</f>
        <v>1000000</v>
      </c>
      <c r="UXU1365" s="84">
        <f t="shared" si="1918"/>
        <v>0</v>
      </c>
      <c r="UXV1365" s="84">
        <f t="shared" si="1918"/>
        <v>0</v>
      </c>
      <c r="UXW1365" s="84">
        <f t="shared" si="1918"/>
        <v>1000000</v>
      </c>
      <c r="UXX1365" s="84">
        <f t="shared" si="1918"/>
        <v>0</v>
      </c>
      <c r="UXY1365" s="84">
        <f t="shared" si="1918"/>
        <v>0</v>
      </c>
      <c r="UXZ1365" s="84">
        <f t="shared" si="1918"/>
        <v>0</v>
      </c>
      <c r="UYA1365" s="84">
        <f t="shared" si="1918"/>
        <v>0</v>
      </c>
      <c r="UYB1365" s="84">
        <f t="shared" si="1918"/>
        <v>1000000</v>
      </c>
      <c r="UYH1365" s="84" t="s">
        <v>235</v>
      </c>
      <c r="UYI1365" s="84" t="s">
        <v>236</v>
      </c>
      <c r="UYJ1365" s="84">
        <f t="shared" ref="UYJ1365:UYR1365" si="1919">UYJ1359</f>
        <v>1000000</v>
      </c>
      <c r="UYK1365" s="84">
        <f t="shared" si="1919"/>
        <v>0</v>
      </c>
      <c r="UYL1365" s="84">
        <f t="shared" si="1919"/>
        <v>0</v>
      </c>
      <c r="UYM1365" s="84">
        <f t="shared" si="1919"/>
        <v>1000000</v>
      </c>
      <c r="UYN1365" s="84">
        <f t="shared" si="1919"/>
        <v>0</v>
      </c>
      <c r="UYO1365" s="84">
        <f t="shared" si="1919"/>
        <v>0</v>
      </c>
      <c r="UYP1365" s="84">
        <f t="shared" si="1919"/>
        <v>0</v>
      </c>
      <c r="UYQ1365" s="84">
        <f t="shared" si="1919"/>
        <v>0</v>
      </c>
      <c r="UYR1365" s="84">
        <f t="shared" si="1919"/>
        <v>1000000</v>
      </c>
      <c r="UYX1365" s="84" t="s">
        <v>235</v>
      </c>
      <c r="UYY1365" s="84" t="s">
        <v>236</v>
      </c>
      <c r="UYZ1365" s="84">
        <f t="shared" ref="UYZ1365:UZH1365" si="1920">UYZ1359</f>
        <v>1000000</v>
      </c>
      <c r="UZA1365" s="84">
        <f t="shared" si="1920"/>
        <v>0</v>
      </c>
      <c r="UZB1365" s="84">
        <f t="shared" si="1920"/>
        <v>0</v>
      </c>
      <c r="UZC1365" s="84">
        <f t="shared" si="1920"/>
        <v>1000000</v>
      </c>
      <c r="UZD1365" s="84">
        <f t="shared" si="1920"/>
        <v>0</v>
      </c>
      <c r="UZE1365" s="84">
        <f t="shared" si="1920"/>
        <v>0</v>
      </c>
      <c r="UZF1365" s="84">
        <f t="shared" si="1920"/>
        <v>0</v>
      </c>
      <c r="UZG1365" s="84">
        <f t="shared" si="1920"/>
        <v>0</v>
      </c>
      <c r="UZH1365" s="84">
        <f t="shared" si="1920"/>
        <v>1000000</v>
      </c>
      <c r="UZN1365" s="84" t="s">
        <v>235</v>
      </c>
      <c r="UZO1365" s="84" t="s">
        <v>236</v>
      </c>
      <c r="UZP1365" s="84">
        <f t="shared" ref="UZP1365:UZX1365" si="1921">UZP1359</f>
        <v>1000000</v>
      </c>
      <c r="UZQ1365" s="84">
        <f t="shared" si="1921"/>
        <v>0</v>
      </c>
      <c r="UZR1365" s="84">
        <f t="shared" si="1921"/>
        <v>0</v>
      </c>
      <c r="UZS1365" s="84">
        <f t="shared" si="1921"/>
        <v>1000000</v>
      </c>
      <c r="UZT1365" s="84">
        <f t="shared" si="1921"/>
        <v>0</v>
      </c>
      <c r="UZU1365" s="84">
        <f t="shared" si="1921"/>
        <v>0</v>
      </c>
      <c r="UZV1365" s="84">
        <f t="shared" si="1921"/>
        <v>0</v>
      </c>
      <c r="UZW1365" s="84">
        <f t="shared" si="1921"/>
        <v>0</v>
      </c>
      <c r="UZX1365" s="84">
        <f t="shared" si="1921"/>
        <v>1000000</v>
      </c>
      <c r="VAD1365" s="84" t="s">
        <v>235</v>
      </c>
      <c r="VAE1365" s="84" t="s">
        <v>236</v>
      </c>
      <c r="VAF1365" s="84">
        <f t="shared" ref="VAF1365:VAN1365" si="1922">VAF1359</f>
        <v>1000000</v>
      </c>
      <c r="VAG1365" s="84">
        <f t="shared" si="1922"/>
        <v>0</v>
      </c>
      <c r="VAH1365" s="84">
        <f t="shared" si="1922"/>
        <v>0</v>
      </c>
      <c r="VAI1365" s="84">
        <f t="shared" si="1922"/>
        <v>1000000</v>
      </c>
      <c r="VAJ1365" s="84">
        <f t="shared" si="1922"/>
        <v>0</v>
      </c>
      <c r="VAK1365" s="84">
        <f t="shared" si="1922"/>
        <v>0</v>
      </c>
      <c r="VAL1365" s="84">
        <f t="shared" si="1922"/>
        <v>0</v>
      </c>
      <c r="VAM1365" s="84">
        <f t="shared" si="1922"/>
        <v>0</v>
      </c>
      <c r="VAN1365" s="84">
        <f t="shared" si="1922"/>
        <v>1000000</v>
      </c>
      <c r="VAT1365" s="84" t="s">
        <v>235</v>
      </c>
      <c r="VAU1365" s="84" t="s">
        <v>236</v>
      </c>
      <c r="VAV1365" s="84">
        <f t="shared" ref="VAV1365:VBD1365" si="1923">VAV1359</f>
        <v>1000000</v>
      </c>
      <c r="VAW1365" s="84">
        <f t="shared" si="1923"/>
        <v>0</v>
      </c>
      <c r="VAX1365" s="84">
        <f t="shared" si="1923"/>
        <v>0</v>
      </c>
      <c r="VAY1365" s="84">
        <f t="shared" si="1923"/>
        <v>1000000</v>
      </c>
      <c r="VAZ1365" s="84">
        <f t="shared" si="1923"/>
        <v>0</v>
      </c>
      <c r="VBA1365" s="84">
        <f t="shared" si="1923"/>
        <v>0</v>
      </c>
      <c r="VBB1365" s="84">
        <f t="shared" si="1923"/>
        <v>0</v>
      </c>
      <c r="VBC1365" s="84">
        <f t="shared" si="1923"/>
        <v>0</v>
      </c>
      <c r="VBD1365" s="84">
        <f t="shared" si="1923"/>
        <v>1000000</v>
      </c>
      <c r="VBJ1365" s="84" t="s">
        <v>235</v>
      </c>
      <c r="VBK1365" s="84" t="s">
        <v>236</v>
      </c>
      <c r="VBL1365" s="84">
        <f t="shared" ref="VBL1365:VBT1365" si="1924">VBL1359</f>
        <v>1000000</v>
      </c>
      <c r="VBM1365" s="84">
        <f t="shared" si="1924"/>
        <v>0</v>
      </c>
      <c r="VBN1365" s="84">
        <f t="shared" si="1924"/>
        <v>0</v>
      </c>
      <c r="VBO1365" s="84">
        <f t="shared" si="1924"/>
        <v>1000000</v>
      </c>
      <c r="VBP1365" s="84">
        <f t="shared" si="1924"/>
        <v>0</v>
      </c>
      <c r="VBQ1365" s="84">
        <f t="shared" si="1924"/>
        <v>0</v>
      </c>
      <c r="VBR1365" s="84">
        <f t="shared" si="1924"/>
        <v>0</v>
      </c>
      <c r="VBS1365" s="84">
        <f t="shared" si="1924"/>
        <v>0</v>
      </c>
      <c r="VBT1365" s="84">
        <f t="shared" si="1924"/>
        <v>1000000</v>
      </c>
      <c r="VBZ1365" s="84" t="s">
        <v>235</v>
      </c>
      <c r="VCA1365" s="84" t="s">
        <v>236</v>
      </c>
      <c r="VCB1365" s="84">
        <f t="shared" ref="VCB1365:VCJ1365" si="1925">VCB1359</f>
        <v>1000000</v>
      </c>
      <c r="VCC1365" s="84">
        <f t="shared" si="1925"/>
        <v>0</v>
      </c>
      <c r="VCD1365" s="84">
        <f t="shared" si="1925"/>
        <v>0</v>
      </c>
      <c r="VCE1365" s="84">
        <f t="shared" si="1925"/>
        <v>1000000</v>
      </c>
      <c r="VCF1365" s="84">
        <f t="shared" si="1925"/>
        <v>0</v>
      </c>
      <c r="VCG1365" s="84">
        <f t="shared" si="1925"/>
        <v>0</v>
      </c>
      <c r="VCH1365" s="84">
        <f t="shared" si="1925"/>
        <v>0</v>
      </c>
      <c r="VCI1365" s="84">
        <f t="shared" si="1925"/>
        <v>0</v>
      </c>
      <c r="VCJ1365" s="84">
        <f t="shared" si="1925"/>
        <v>1000000</v>
      </c>
      <c r="VCP1365" s="84" t="s">
        <v>235</v>
      </c>
      <c r="VCQ1365" s="84" t="s">
        <v>236</v>
      </c>
      <c r="VCR1365" s="84">
        <f t="shared" ref="VCR1365:VCZ1365" si="1926">VCR1359</f>
        <v>1000000</v>
      </c>
      <c r="VCS1365" s="84">
        <f t="shared" si="1926"/>
        <v>0</v>
      </c>
      <c r="VCT1365" s="84">
        <f t="shared" si="1926"/>
        <v>0</v>
      </c>
      <c r="VCU1365" s="84">
        <f t="shared" si="1926"/>
        <v>1000000</v>
      </c>
      <c r="VCV1365" s="84">
        <f t="shared" si="1926"/>
        <v>0</v>
      </c>
      <c r="VCW1365" s="84">
        <f t="shared" si="1926"/>
        <v>0</v>
      </c>
      <c r="VCX1365" s="84">
        <f t="shared" si="1926"/>
        <v>0</v>
      </c>
      <c r="VCY1365" s="84">
        <f t="shared" si="1926"/>
        <v>0</v>
      </c>
      <c r="VCZ1365" s="84">
        <f t="shared" si="1926"/>
        <v>1000000</v>
      </c>
      <c r="VDF1365" s="84" t="s">
        <v>235</v>
      </c>
      <c r="VDG1365" s="84" t="s">
        <v>236</v>
      </c>
      <c r="VDH1365" s="84">
        <f t="shared" ref="VDH1365:VDP1365" si="1927">VDH1359</f>
        <v>1000000</v>
      </c>
      <c r="VDI1365" s="84">
        <f t="shared" si="1927"/>
        <v>0</v>
      </c>
      <c r="VDJ1365" s="84">
        <f t="shared" si="1927"/>
        <v>0</v>
      </c>
      <c r="VDK1365" s="84">
        <f t="shared" si="1927"/>
        <v>1000000</v>
      </c>
      <c r="VDL1365" s="84">
        <f t="shared" si="1927"/>
        <v>0</v>
      </c>
      <c r="VDM1365" s="84">
        <f t="shared" si="1927"/>
        <v>0</v>
      </c>
      <c r="VDN1365" s="84">
        <f t="shared" si="1927"/>
        <v>0</v>
      </c>
      <c r="VDO1365" s="84">
        <f t="shared" si="1927"/>
        <v>0</v>
      </c>
      <c r="VDP1365" s="84">
        <f t="shared" si="1927"/>
        <v>1000000</v>
      </c>
      <c r="VDV1365" s="84" t="s">
        <v>235</v>
      </c>
      <c r="VDW1365" s="84" t="s">
        <v>236</v>
      </c>
      <c r="VDX1365" s="84">
        <f t="shared" ref="VDX1365:VEF1365" si="1928">VDX1359</f>
        <v>1000000</v>
      </c>
      <c r="VDY1365" s="84">
        <f t="shared" si="1928"/>
        <v>0</v>
      </c>
      <c r="VDZ1365" s="84">
        <f t="shared" si="1928"/>
        <v>0</v>
      </c>
      <c r="VEA1365" s="84">
        <f t="shared" si="1928"/>
        <v>1000000</v>
      </c>
      <c r="VEB1365" s="84">
        <f t="shared" si="1928"/>
        <v>0</v>
      </c>
      <c r="VEC1365" s="84">
        <f t="shared" si="1928"/>
        <v>0</v>
      </c>
      <c r="VED1365" s="84">
        <f t="shared" si="1928"/>
        <v>0</v>
      </c>
      <c r="VEE1365" s="84">
        <f t="shared" si="1928"/>
        <v>0</v>
      </c>
      <c r="VEF1365" s="84">
        <f t="shared" si="1928"/>
        <v>1000000</v>
      </c>
      <c r="VEL1365" s="84" t="s">
        <v>235</v>
      </c>
      <c r="VEM1365" s="84" t="s">
        <v>236</v>
      </c>
      <c r="VEN1365" s="84">
        <f t="shared" ref="VEN1365:VEV1365" si="1929">VEN1359</f>
        <v>1000000</v>
      </c>
      <c r="VEO1365" s="84">
        <f t="shared" si="1929"/>
        <v>0</v>
      </c>
      <c r="VEP1365" s="84">
        <f t="shared" si="1929"/>
        <v>0</v>
      </c>
      <c r="VEQ1365" s="84">
        <f t="shared" si="1929"/>
        <v>1000000</v>
      </c>
      <c r="VER1365" s="84">
        <f t="shared" si="1929"/>
        <v>0</v>
      </c>
      <c r="VES1365" s="84">
        <f t="shared" si="1929"/>
        <v>0</v>
      </c>
      <c r="VET1365" s="84">
        <f t="shared" si="1929"/>
        <v>0</v>
      </c>
      <c r="VEU1365" s="84">
        <f t="shared" si="1929"/>
        <v>0</v>
      </c>
      <c r="VEV1365" s="84">
        <f t="shared" si="1929"/>
        <v>1000000</v>
      </c>
      <c r="VFB1365" s="84" t="s">
        <v>235</v>
      </c>
      <c r="VFC1365" s="84" t="s">
        <v>236</v>
      </c>
      <c r="VFD1365" s="84">
        <f t="shared" ref="VFD1365:VFL1365" si="1930">VFD1359</f>
        <v>1000000</v>
      </c>
      <c r="VFE1365" s="84">
        <f t="shared" si="1930"/>
        <v>0</v>
      </c>
      <c r="VFF1365" s="84">
        <f t="shared" si="1930"/>
        <v>0</v>
      </c>
      <c r="VFG1365" s="84">
        <f t="shared" si="1930"/>
        <v>1000000</v>
      </c>
      <c r="VFH1365" s="84">
        <f t="shared" si="1930"/>
        <v>0</v>
      </c>
      <c r="VFI1365" s="84">
        <f t="shared" si="1930"/>
        <v>0</v>
      </c>
      <c r="VFJ1365" s="84">
        <f t="shared" si="1930"/>
        <v>0</v>
      </c>
      <c r="VFK1365" s="84">
        <f t="shared" si="1930"/>
        <v>0</v>
      </c>
      <c r="VFL1365" s="84">
        <f t="shared" si="1930"/>
        <v>1000000</v>
      </c>
      <c r="VFR1365" s="84" t="s">
        <v>235</v>
      </c>
      <c r="VFS1365" s="84" t="s">
        <v>236</v>
      </c>
      <c r="VFT1365" s="84">
        <f t="shared" ref="VFT1365:VGB1365" si="1931">VFT1359</f>
        <v>1000000</v>
      </c>
      <c r="VFU1365" s="84">
        <f t="shared" si="1931"/>
        <v>0</v>
      </c>
      <c r="VFV1365" s="84">
        <f t="shared" si="1931"/>
        <v>0</v>
      </c>
      <c r="VFW1365" s="84">
        <f t="shared" si="1931"/>
        <v>1000000</v>
      </c>
      <c r="VFX1365" s="84">
        <f t="shared" si="1931"/>
        <v>0</v>
      </c>
      <c r="VFY1365" s="84">
        <f t="shared" si="1931"/>
        <v>0</v>
      </c>
      <c r="VFZ1365" s="84">
        <f t="shared" si="1931"/>
        <v>0</v>
      </c>
      <c r="VGA1365" s="84">
        <f t="shared" si="1931"/>
        <v>0</v>
      </c>
      <c r="VGB1365" s="84">
        <f t="shared" si="1931"/>
        <v>1000000</v>
      </c>
      <c r="VGH1365" s="84" t="s">
        <v>235</v>
      </c>
      <c r="VGI1365" s="84" t="s">
        <v>236</v>
      </c>
      <c r="VGJ1365" s="84">
        <f t="shared" ref="VGJ1365:VGR1365" si="1932">VGJ1359</f>
        <v>1000000</v>
      </c>
      <c r="VGK1365" s="84">
        <f t="shared" si="1932"/>
        <v>0</v>
      </c>
      <c r="VGL1365" s="84">
        <f t="shared" si="1932"/>
        <v>0</v>
      </c>
      <c r="VGM1365" s="84">
        <f t="shared" si="1932"/>
        <v>1000000</v>
      </c>
      <c r="VGN1365" s="84">
        <f t="shared" si="1932"/>
        <v>0</v>
      </c>
      <c r="VGO1365" s="84">
        <f t="shared" si="1932"/>
        <v>0</v>
      </c>
      <c r="VGP1365" s="84">
        <f t="shared" si="1932"/>
        <v>0</v>
      </c>
      <c r="VGQ1365" s="84">
        <f t="shared" si="1932"/>
        <v>0</v>
      </c>
      <c r="VGR1365" s="84">
        <f t="shared" si="1932"/>
        <v>1000000</v>
      </c>
      <c r="VGX1365" s="84" t="s">
        <v>235</v>
      </c>
      <c r="VGY1365" s="84" t="s">
        <v>236</v>
      </c>
      <c r="VGZ1365" s="84">
        <f t="shared" ref="VGZ1365:VHH1365" si="1933">VGZ1359</f>
        <v>1000000</v>
      </c>
      <c r="VHA1365" s="84">
        <f t="shared" si="1933"/>
        <v>0</v>
      </c>
      <c r="VHB1365" s="84">
        <f t="shared" si="1933"/>
        <v>0</v>
      </c>
      <c r="VHC1365" s="84">
        <f t="shared" si="1933"/>
        <v>1000000</v>
      </c>
      <c r="VHD1365" s="84">
        <f t="shared" si="1933"/>
        <v>0</v>
      </c>
      <c r="VHE1365" s="84">
        <f t="shared" si="1933"/>
        <v>0</v>
      </c>
      <c r="VHF1365" s="84">
        <f t="shared" si="1933"/>
        <v>0</v>
      </c>
      <c r="VHG1365" s="84">
        <f t="shared" si="1933"/>
        <v>0</v>
      </c>
      <c r="VHH1365" s="84">
        <f t="shared" si="1933"/>
        <v>1000000</v>
      </c>
      <c r="VHN1365" s="84" t="s">
        <v>235</v>
      </c>
      <c r="VHO1365" s="84" t="s">
        <v>236</v>
      </c>
      <c r="VHP1365" s="84">
        <f t="shared" ref="VHP1365:VHX1365" si="1934">VHP1359</f>
        <v>1000000</v>
      </c>
      <c r="VHQ1365" s="84">
        <f t="shared" si="1934"/>
        <v>0</v>
      </c>
      <c r="VHR1365" s="84">
        <f t="shared" si="1934"/>
        <v>0</v>
      </c>
      <c r="VHS1365" s="84">
        <f t="shared" si="1934"/>
        <v>1000000</v>
      </c>
      <c r="VHT1365" s="84">
        <f t="shared" si="1934"/>
        <v>0</v>
      </c>
      <c r="VHU1365" s="84">
        <f t="shared" si="1934"/>
        <v>0</v>
      </c>
      <c r="VHV1365" s="84">
        <f t="shared" si="1934"/>
        <v>0</v>
      </c>
      <c r="VHW1365" s="84">
        <f t="shared" si="1934"/>
        <v>0</v>
      </c>
      <c r="VHX1365" s="84">
        <f t="shared" si="1934"/>
        <v>1000000</v>
      </c>
      <c r="VID1365" s="84" t="s">
        <v>235</v>
      </c>
      <c r="VIE1365" s="84" t="s">
        <v>236</v>
      </c>
      <c r="VIF1365" s="84">
        <f t="shared" ref="VIF1365:VIN1365" si="1935">VIF1359</f>
        <v>1000000</v>
      </c>
      <c r="VIG1365" s="84">
        <f t="shared" si="1935"/>
        <v>0</v>
      </c>
      <c r="VIH1365" s="84">
        <f t="shared" si="1935"/>
        <v>0</v>
      </c>
      <c r="VII1365" s="84">
        <f t="shared" si="1935"/>
        <v>1000000</v>
      </c>
      <c r="VIJ1365" s="84">
        <f t="shared" si="1935"/>
        <v>0</v>
      </c>
      <c r="VIK1365" s="84">
        <f t="shared" si="1935"/>
        <v>0</v>
      </c>
      <c r="VIL1365" s="84">
        <f t="shared" si="1935"/>
        <v>0</v>
      </c>
      <c r="VIM1365" s="84">
        <f t="shared" si="1935"/>
        <v>0</v>
      </c>
      <c r="VIN1365" s="84">
        <f t="shared" si="1935"/>
        <v>1000000</v>
      </c>
      <c r="VIT1365" s="84" t="s">
        <v>235</v>
      </c>
      <c r="VIU1365" s="84" t="s">
        <v>236</v>
      </c>
      <c r="VIV1365" s="84">
        <f t="shared" ref="VIV1365:VJD1365" si="1936">VIV1359</f>
        <v>1000000</v>
      </c>
      <c r="VIW1365" s="84">
        <f t="shared" si="1936"/>
        <v>0</v>
      </c>
      <c r="VIX1365" s="84">
        <f t="shared" si="1936"/>
        <v>0</v>
      </c>
      <c r="VIY1365" s="84">
        <f t="shared" si="1936"/>
        <v>1000000</v>
      </c>
      <c r="VIZ1365" s="84">
        <f t="shared" si="1936"/>
        <v>0</v>
      </c>
      <c r="VJA1365" s="84">
        <f t="shared" si="1936"/>
        <v>0</v>
      </c>
      <c r="VJB1365" s="84">
        <f t="shared" si="1936"/>
        <v>0</v>
      </c>
      <c r="VJC1365" s="84">
        <f t="shared" si="1936"/>
        <v>0</v>
      </c>
      <c r="VJD1365" s="84">
        <f t="shared" si="1936"/>
        <v>1000000</v>
      </c>
      <c r="VJJ1365" s="84" t="s">
        <v>235</v>
      </c>
      <c r="VJK1365" s="84" t="s">
        <v>236</v>
      </c>
      <c r="VJL1365" s="84">
        <f t="shared" ref="VJL1365:VJT1365" si="1937">VJL1359</f>
        <v>1000000</v>
      </c>
      <c r="VJM1365" s="84">
        <f t="shared" si="1937"/>
        <v>0</v>
      </c>
      <c r="VJN1365" s="84">
        <f t="shared" si="1937"/>
        <v>0</v>
      </c>
      <c r="VJO1365" s="84">
        <f t="shared" si="1937"/>
        <v>1000000</v>
      </c>
      <c r="VJP1365" s="84">
        <f t="shared" si="1937"/>
        <v>0</v>
      </c>
      <c r="VJQ1365" s="84">
        <f t="shared" si="1937"/>
        <v>0</v>
      </c>
      <c r="VJR1365" s="84">
        <f t="shared" si="1937"/>
        <v>0</v>
      </c>
      <c r="VJS1365" s="84">
        <f t="shared" si="1937"/>
        <v>0</v>
      </c>
      <c r="VJT1365" s="84">
        <f t="shared" si="1937"/>
        <v>1000000</v>
      </c>
      <c r="VJZ1365" s="84" t="s">
        <v>235</v>
      </c>
      <c r="VKA1365" s="84" t="s">
        <v>236</v>
      </c>
      <c r="VKB1365" s="84">
        <f t="shared" ref="VKB1365:VKJ1365" si="1938">VKB1359</f>
        <v>1000000</v>
      </c>
      <c r="VKC1365" s="84">
        <f t="shared" si="1938"/>
        <v>0</v>
      </c>
      <c r="VKD1365" s="84">
        <f t="shared" si="1938"/>
        <v>0</v>
      </c>
      <c r="VKE1365" s="84">
        <f t="shared" si="1938"/>
        <v>1000000</v>
      </c>
      <c r="VKF1365" s="84">
        <f t="shared" si="1938"/>
        <v>0</v>
      </c>
      <c r="VKG1365" s="84">
        <f t="shared" si="1938"/>
        <v>0</v>
      </c>
      <c r="VKH1365" s="84">
        <f t="shared" si="1938"/>
        <v>0</v>
      </c>
      <c r="VKI1365" s="84">
        <f t="shared" si="1938"/>
        <v>0</v>
      </c>
      <c r="VKJ1365" s="84">
        <f t="shared" si="1938"/>
        <v>1000000</v>
      </c>
      <c r="VKP1365" s="84" t="s">
        <v>235</v>
      </c>
      <c r="VKQ1365" s="84" t="s">
        <v>236</v>
      </c>
      <c r="VKR1365" s="84">
        <f t="shared" ref="VKR1365:VKZ1365" si="1939">VKR1359</f>
        <v>1000000</v>
      </c>
      <c r="VKS1365" s="84">
        <f t="shared" si="1939"/>
        <v>0</v>
      </c>
      <c r="VKT1365" s="84">
        <f t="shared" si="1939"/>
        <v>0</v>
      </c>
      <c r="VKU1365" s="84">
        <f t="shared" si="1939"/>
        <v>1000000</v>
      </c>
      <c r="VKV1365" s="84">
        <f t="shared" si="1939"/>
        <v>0</v>
      </c>
      <c r="VKW1365" s="84">
        <f t="shared" si="1939"/>
        <v>0</v>
      </c>
      <c r="VKX1365" s="84">
        <f t="shared" si="1939"/>
        <v>0</v>
      </c>
      <c r="VKY1365" s="84">
        <f t="shared" si="1939"/>
        <v>0</v>
      </c>
      <c r="VKZ1365" s="84">
        <f t="shared" si="1939"/>
        <v>1000000</v>
      </c>
      <c r="VLF1365" s="84" t="s">
        <v>235</v>
      </c>
      <c r="VLG1365" s="84" t="s">
        <v>236</v>
      </c>
      <c r="VLH1365" s="84">
        <f t="shared" ref="VLH1365:VLP1365" si="1940">VLH1359</f>
        <v>1000000</v>
      </c>
      <c r="VLI1365" s="84">
        <f t="shared" si="1940"/>
        <v>0</v>
      </c>
      <c r="VLJ1365" s="84">
        <f t="shared" si="1940"/>
        <v>0</v>
      </c>
      <c r="VLK1365" s="84">
        <f t="shared" si="1940"/>
        <v>1000000</v>
      </c>
      <c r="VLL1365" s="84">
        <f t="shared" si="1940"/>
        <v>0</v>
      </c>
      <c r="VLM1365" s="84">
        <f t="shared" si="1940"/>
        <v>0</v>
      </c>
      <c r="VLN1365" s="84">
        <f t="shared" si="1940"/>
        <v>0</v>
      </c>
      <c r="VLO1365" s="84">
        <f t="shared" si="1940"/>
        <v>0</v>
      </c>
      <c r="VLP1365" s="84">
        <f t="shared" si="1940"/>
        <v>1000000</v>
      </c>
      <c r="VLV1365" s="84" t="s">
        <v>235</v>
      </c>
      <c r="VLW1365" s="84" t="s">
        <v>236</v>
      </c>
      <c r="VLX1365" s="84">
        <f t="shared" ref="VLX1365:VMF1365" si="1941">VLX1359</f>
        <v>1000000</v>
      </c>
      <c r="VLY1365" s="84">
        <f t="shared" si="1941"/>
        <v>0</v>
      </c>
      <c r="VLZ1365" s="84">
        <f t="shared" si="1941"/>
        <v>0</v>
      </c>
      <c r="VMA1365" s="84">
        <f t="shared" si="1941"/>
        <v>1000000</v>
      </c>
      <c r="VMB1365" s="84">
        <f t="shared" si="1941"/>
        <v>0</v>
      </c>
      <c r="VMC1365" s="84">
        <f t="shared" si="1941"/>
        <v>0</v>
      </c>
      <c r="VMD1365" s="84">
        <f t="shared" si="1941"/>
        <v>0</v>
      </c>
      <c r="VME1365" s="84">
        <f t="shared" si="1941"/>
        <v>0</v>
      </c>
      <c r="VMF1365" s="84">
        <f t="shared" si="1941"/>
        <v>1000000</v>
      </c>
      <c r="VML1365" s="84" t="s">
        <v>235</v>
      </c>
      <c r="VMM1365" s="84" t="s">
        <v>236</v>
      </c>
      <c r="VMN1365" s="84">
        <f t="shared" ref="VMN1365:VMV1365" si="1942">VMN1359</f>
        <v>1000000</v>
      </c>
      <c r="VMO1365" s="84">
        <f t="shared" si="1942"/>
        <v>0</v>
      </c>
      <c r="VMP1365" s="84">
        <f t="shared" si="1942"/>
        <v>0</v>
      </c>
      <c r="VMQ1365" s="84">
        <f t="shared" si="1942"/>
        <v>1000000</v>
      </c>
      <c r="VMR1365" s="84">
        <f t="shared" si="1942"/>
        <v>0</v>
      </c>
      <c r="VMS1365" s="84">
        <f t="shared" si="1942"/>
        <v>0</v>
      </c>
      <c r="VMT1365" s="84">
        <f t="shared" si="1942"/>
        <v>0</v>
      </c>
      <c r="VMU1365" s="84">
        <f t="shared" si="1942"/>
        <v>0</v>
      </c>
      <c r="VMV1365" s="84">
        <f t="shared" si="1942"/>
        <v>1000000</v>
      </c>
      <c r="VNB1365" s="84" t="s">
        <v>235</v>
      </c>
      <c r="VNC1365" s="84" t="s">
        <v>236</v>
      </c>
      <c r="VND1365" s="84">
        <f t="shared" ref="VND1365:VNL1365" si="1943">VND1359</f>
        <v>1000000</v>
      </c>
      <c r="VNE1365" s="84">
        <f t="shared" si="1943"/>
        <v>0</v>
      </c>
      <c r="VNF1365" s="84">
        <f t="shared" si="1943"/>
        <v>0</v>
      </c>
      <c r="VNG1365" s="84">
        <f t="shared" si="1943"/>
        <v>1000000</v>
      </c>
      <c r="VNH1365" s="84">
        <f t="shared" si="1943"/>
        <v>0</v>
      </c>
      <c r="VNI1365" s="84">
        <f t="shared" si="1943"/>
        <v>0</v>
      </c>
      <c r="VNJ1365" s="84">
        <f t="shared" si="1943"/>
        <v>0</v>
      </c>
      <c r="VNK1365" s="84">
        <f t="shared" si="1943"/>
        <v>0</v>
      </c>
      <c r="VNL1365" s="84">
        <f t="shared" si="1943"/>
        <v>1000000</v>
      </c>
      <c r="VNR1365" s="84" t="s">
        <v>235</v>
      </c>
      <c r="VNS1365" s="84" t="s">
        <v>236</v>
      </c>
      <c r="VNT1365" s="84">
        <f t="shared" ref="VNT1365:VOB1365" si="1944">VNT1359</f>
        <v>1000000</v>
      </c>
      <c r="VNU1365" s="84">
        <f t="shared" si="1944"/>
        <v>0</v>
      </c>
      <c r="VNV1365" s="84">
        <f t="shared" si="1944"/>
        <v>0</v>
      </c>
      <c r="VNW1365" s="84">
        <f t="shared" si="1944"/>
        <v>1000000</v>
      </c>
      <c r="VNX1365" s="84">
        <f t="shared" si="1944"/>
        <v>0</v>
      </c>
      <c r="VNY1365" s="84">
        <f t="shared" si="1944"/>
        <v>0</v>
      </c>
      <c r="VNZ1365" s="84">
        <f t="shared" si="1944"/>
        <v>0</v>
      </c>
      <c r="VOA1365" s="84">
        <f t="shared" si="1944"/>
        <v>0</v>
      </c>
      <c r="VOB1365" s="84">
        <f t="shared" si="1944"/>
        <v>1000000</v>
      </c>
      <c r="VOH1365" s="84" t="s">
        <v>235</v>
      </c>
      <c r="VOI1365" s="84" t="s">
        <v>236</v>
      </c>
      <c r="VOJ1365" s="84">
        <f t="shared" ref="VOJ1365:VOR1365" si="1945">VOJ1359</f>
        <v>1000000</v>
      </c>
      <c r="VOK1365" s="84">
        <f t="shared" si="1945"/>
        <v>0</v>
      </c>
      <c r="VOL1365" s="84">
        <f t="shared" si="1945"/>
        <v>0</v>
      </c>
      <c r="VOM1365" s="84">
        <f t="shared" si="1945"/>
        <v>1000000</v>
      </c>
      <c r="VON1365" s="84">
        <f t="shared" si="1945"/>
        <v>0</v>
      </c>
      <c r="VOO1365" s="84">
        <f t="shared" si="1945"/>
        <v>0</v>
      </c>
      <c r="VOP1365" s="84">
        <f t="shared" si="1945"/>
        <v>0</v>
      </c>
      <c r="VOQ1365" s="84">
        <f t="shared" si="1945"/>
        <v>0</v>
      </c>
      <c r="VOR1365" s="84">
        <f t="shared" si="1945"/>
        <v>1000000</v>
      </c>
      <c r="VOX1365" s="84" t="s">
        <v>235</v>
      </c>
      <c r="VOY1365" s="84" t="s">
        <v>236</v>
      </c>
      <c r="VOZ1365" s="84">
        <f t="shared" ref="VOZ1365:VPH1365" si="1946">VOZ1359</f>
        <v>1000000</v>
      </c>
      <c r="VPA1365" s="84">
        <f t="shared" si="1946"/>
        <v>0</v>
      </c>
      <c r="VPB1365" s="84">
        <f t="shared" si="1946"/>
        <v>0</v>
      </c>
      <c r="VPC1365" s="84">
        <f t="shared" si="1946"/>
        <v>1000000</v>
      </c>
      <c r="VPD1365" s="84">
        <f t="shared" si="1946"/>
        <v>0</v>
      </c>
      <c r="VPE1365" s="84">
        <f t="shared" si="1946"/>
        <v>0</v>
      </c>
      <c r="VPF1365" s="84">
        <f t="shared" si="1946"/>
        <v>0</v>
      </c>
      <c r="VPG1365" s="84">
        <f t="shared" si="1946"/>
        <v>0</v>
      </c>
      <c r="VPH1365" s="84">
        <f t="shared" si="1946"/>
        <v>1000000</v>
      </c>
      <c r="VPN1365" s="84" t="s">
        <v>235</v>
      </c>
      <c r="VPO1365" s="84" t="s">
        <v>236</v>
      </c>
      <c r="VPP1365" s="84">
        <f t="shared" ref="VPP1365:VPX1365" si="1947">VPP1359</f>
        <v>1000000</v>
      </c>
      <c r="VPQ1365" s="84">
        <f t="shared" si="1947"/>
        <v>0</v>
      </c>
      <c r="VPR1365" s="84">
        <f t="shared" si="1947"/>
        <v>0</v>
      </c>
      <c r="VPS1365" s="84">
        <f t="shared" si="1947"/>
        <v>1000000</v>
      </c>
      <c r="VPT1365" s="84">
        <f t="shared" si="1947"/>
        <v>0</v>
      </c>
      <c r="VPU1365" s="84">
        <f t="shared" si="1947"/>
        <v>0</v>
      </c>
      <c r="VPV1365" s="84">
        <f t="shared" si="1947"/>
        <v>0</v>
      </c>
      <c r="VPW1365" s="84">
        <f t="shared" si="1947"/>
        <v>0</v>
      </c>
      <c r="VPX1365" s="84">
        <f t="shared" si="1947"/>
        <v>1000000</v>
      </c>
      <c r="VQD1365" s="84" t="s">
        <v>235</v>
      </c>
      <c r="VQE1365" s="84" t="s">
        <v>236</v>
      </c>
      <c r="VQF1365" s="84">
        <f t="shared" ref="VQF1365:VQN1365" si="1948">VQF1359</f>
        <v>1000000</v>
      </c>
      <c r="VQG1365" s="84">
        <f t="shared" si="1948"/>
        <v>0</v>
      </c>
      <c r="VQH1365" s="84">
        <f t="shared" si="1948"/>
        <v>0</v>
      </c>
      <c r="VQI1365" s="84">
        <f t="shared" si="1948"/>
        <v>1000000</v>
      </c>
      <c r="VQJ1365" s="84">
        <f t="shared" si="1948"/>
        <v>0</v>
      </c>
      <c r="VQK1365" s="84">
        <f t="shared" si="1948"/>
        <v>0</v>
      </c>
      <c r="VQL1365" s="84">
        <f t="shared" si="1948"/>
        <v>0</v>
      </c>
      <c r="VQM1365" s="84">
        <f t="shared" si="1948"/>
        <v>0</v>
      </c>
      <c r="VQN1365" s="84">
        <f t="shared" si="1948"/>
        <v>1000000</v>
      </c>
      <c r="VQT1365" s="84" t="s">
        <v>235</v>
      </c>
      <c r="VQU1365" s="84" t="s">
        <v>236</v>
      </c>
      <c r="VQV1365" s="84">
        <f t="shared" ref="VQV1365:VRD1365" si="1949">VQV1359</f>
        <v>1000000</v>
      </c>
      <c r="VQW1365" s="84">
        <f t="shared" si="1949"/>
        <v>0</v>
      </c>
      <c r="VQX1365" s="84">
        <f t="shared" si="1949"/>
        <v>0</v>
      </c>
      <c r="VQY1365" s="84">
        <f t="shared" si="1949"/>
        <v>1000000</v>
      </c>
      <c r="VQZ1365" s="84">
        <f t="shared" si="1949"/>
        <v>0</v>
      </c>
      <c r="VRA1365" s="84">
        <f t="shared" si="1949"/>
        <v>0</v>
      </c>
      <c r="VRB1365" s="84">
        <f t="shared" si="1949"/>
        <v>0</v>
      </c>
      <c r="VRC1365" s="84">
        <f t="shared" si="1949"/>
        <v>0</v>
      </c>
      <c r="VRD1365" s="84">
        <f t="shared" si="1949"/>
        <v>1000000</v>
      </c>
      <c r="VRJ1365" s="84" t="s">
        <v>235</v>
      </c>
      <c r="VRK1365" s="84" t="s">
        <v>236</v>
      </c>
      <c r="VRL1365" s="84">
        <f>VRL1359</f>
        <v>1000000</v>
      </c>
      <c r="VRM1365" s="84">
        <f>VRM1359</f>
        <v>0</v>
      </c>
      <c r="VRN1365" s="84">
        <f>VRN1359</f>
        <v>0</v>
      </c>
      <c r="VRO1365" s="84">
        <f>VRO1359</f>
        <v>1000000</v>
      </c>
      <c r="VRP1365" s="84">
        <f>VRP1359</f>
        <v>0</v>
      </c>
      <c r="VRQ1365" s="84">
        <f>VRQ1359</f>
        <v>0</v>
      </c>
      <c r="VRR1365" s="84">
        <f>VRR1359</f>
        <v>0</v>
      </c>
      <c r="VRS1365" s="84">
        <f>VRS1359</f>
        <v>0</v>
      </c>
      <c r="VRT1365" s="84">
        <f>VRT1359</f>
        <v>1000000</v>
      </c>
      <c r="VRZ1365" s="84" t="s">
        <v>235</v>
      </c>
      <c r="VSA1365" s="84" t="s">
        <v>236</v>
      </c>
      <c r="VSB1365" s="84">
        <f t="shared" ref="VSB1365:VSJ1365" si="1950">VSB1359</f>
        <v>1000000</v>
      </c>
      <c r="VSC1365" s="84">
        <f t="shared" si="1950"/>
        <v>0</v>
      </c>
      <c r="VSD1365" s="84">
        <f t="shared" si="1950"/>
        <v>0</v>
      </c>
      <c r="VSE1365" s="84">
        <f t="shared" si="1950"/>
        <v>1000000</v>
      </c>
      <c r="VSF1365" s="84">
        <f t="shared" si="1950"/>
        <v>0</v>
      </c>
      <c r="VSG1365" s="84">
        <f t="shared" si="1950"/>
        <v>0</v>
      </c>
      <c r="VSH1365" s="84">
        <f t="shared" si="1950"/>
        <v>0</v>
      </c>
      <c r="VSI1365" s="84">
        <f t="shared" si="1950"/>
        <v>0</v>
      </c>
      <c r="VSJ1365" s="84">
        <f t="shared" si="1950"/>
        <v>1000000</v>
      </c>
      <c r="VSP1365" s="84" t="s">
        <v>235</v>
      </c>
      <c r="VSQ1365" s="84" t="s">
        <v>236</v>
      </c>
      <c r="VSR1365" s="84">
        <f t="shared" ref="VSR1365:VSZ1365" si="1951">VSR1359</f>
        <v>1000000</v>
      </c>
      <c r="VSS1365" s="84">
        <f t="shared" si="1951"/>
        <v>0</v>
      </c>
      <c r="VST1365" s="84">
        <f t="shared" si="1951"/>
        <v>0</v>
      </c>
      <c r="VSU1365" s="84">
        <f t="shared" si="1951"/>
        <v>1000000</v>
      </c>
      <c r="VSV1365" s="84">
        <f t="shared" si="1951"/>
        <v>0</v>
      </c>
      <c r="VSW1365" s="84">
        <f t="shared" si="1951"/>
        <v>0</v>
      </c>
      <c r="VSX1365" s="84">
        <f t="shared" si="1951"/>
        <v>0</v>
      </c>
      <c r="VSY1365" s="84">
        <f t="shared" si="1951"/>
        <v>0</v>
      </c>
      <c r="VSZ1365" s="84">
        <f t="shared" si="1951"/>
        <v>1000000</v>
      </c>
      <c r="VTF1365" s="84" t="s">
        <v>235</v>
      </c>
      <c r="VTG1365" s="84" t="s">
        <v>236</v>
      </c>
      <c r="VTH1365" s="84">
        <f t="shared" ref="VTH1365:VTP1365" si="1952">VTH1359</f>
        <v>1000000</v>
      </c>
      <c r="VTI1365" s="84">
        <f t="shared" si="1952"/>
        <v>0</v>
      </c>
      <c r="VTJ1365" s="84">
        <f t="shared" si="1952"/>
        <v>0</v>
      </c>
      <c r="VTK1365" s="84">
        <f t="shared" si="1952"/>
        <v>1000000</v>
      </c>
      <c r="VTL1365" s="84">
        <f t="shared" si="1952"/>
        <v>0</v>
      </c>
      <c r="VTM1365" s="84">
        <f t="shared" si="1952"/>
        <v>0</v>
      </c>
      <c r="VTN1365" s="84">
        <f t="shared" si="1952"/>
        <v>0</v>
      </c>
      <c r="VTO1365" s="84">
        <f t="shared" si="1952"/>
        <v>0</v>
      </c>
      <c r="VTP1365" s="84">
        <f t="shared" si="1952"/>
        <v>1000000</v>
      </c>
      <c r="VTV1365" s="84" t="s">
        <v>235</v>
      </c>
      <c r="VTW1365" s="84" t="s">
        <v>236</v>
      </c>
      <c r="VTX1365" s="84">
        <f t="shared" ref="VTX1365:VUF1365" si="1953">VTX1359</f>
        <v>1000000</v>
      </c>
      <c r="VTY1365" s="84">
        <f t="shared" si="1953"/>
        <v>0</v>
      </c>
      <c r="VTZ1365" s="84">
        <f t="shared" si="1953"/>
        <v>0</v>
      </c>
      <c r="VUA1365" s="84">
        <f t="shared" si="1953"/>
        <v>1000000</v>
      </c>
      <c r="VUB1365" s="84">
        <f t="shared" si="1953"/>
        <v>0</v>
      </c>
      <c r="VUC1365" s="84">
        <f t="shared" si="1953"/>
        <v>0</v>
      </c>
      <c r="VUD1365" s="84">
        <f t="shared" si="1953"/>
        <v>0</v>
      </c>
      <c r="VUE1365" s="84">
        <f t="shared" si="1953"/>
        <v>0</v>
      </c>
      <c r="VUF1365" s="84">
        <f t="shared" si="1953"/>
        <v>1000000</v>
      </c>
      <c r="VUL1365" s="84" t="s">
        <v>235</v>
      </c>
      <c r="VUM1365" s="84" t="s">
        <v>236</v>
      </c>
      <c r="VUN1365" s="84">
        <f t="shared" ref="VUN1365:VUV1365" si="1954">VUN1359</f>
        <v>1000000</v>
      </c>
      <c r="VUO1365" s="84">
        <f t="shared" si="1954"/>
        <v>0</v>
      </c>
      <c r="VUP1365" s="84">
        <f t="shared" si="1954"/>
        <v>0</v>
      </c>
      <c r="VUQ1365" s="84">
        <f t="shared" si="1954"/>
        <v>1000000</v>
      </c>
      <c r="VUR1365" s="84">
        <f t="shared" si="1954"/>
        <v>0</v>
      </c>
      <c r="VUS1365" s="84">
        <f t="shared" si="1954"/>
        <v>0</v>
      </c>
      <c r="VUT1365" s="84">
        <f t="shared" si="1954"/>
        <v>0</v>
      </c>
      <c r="VUU1365" s="84">
        <f t="shared" si="1954"/>
        <v>0</v>
      </c>
      <c r="VUV1365" s="84">
        <f t="shared" si="1954"/>
        <v>1000000</v>
      </c>
      <c r="VVB1365" s="84" t="s">
        <v>235</v>
      </c>
      <c r="VVC1365" s="84" t="s">
        <v>236</v>
      </c>
      <c r="VVD1365" s="84">
        <f t="shared" ref="VVD1365:VVL1365" si="1955">VVD1359</f>
        <v>1000000</v>
      </c>
      <c r="VVE1365" s="84">
        <f t="shared" si="1955"/>
        <v>0</v>
      </c>
      <c r="VVF1365" s="84">
        <f t="shared" si="1955"/>
        <v>0</v>
      </c>
      <c r="VVG1365" s="84">
        <f t="shared" si="1955"/>
        <v>1000000</v>
      </c>
      <c r="VVH1365" s="84">
        <f t="shared" si="1955"/>
        <v>0</v>
      </c>
      <c r="VVI1365" s="84">
        <f t="shared" si="1955"/>
        <v>0</v>
      </c>
      <c r="VVJ1365" s="84">
        <f t="shared" si="1955"/>
        <v>0</v>
      </c>
      <c r="VVK1365" s="84">
        <f t="shared" si="1955"/>
        <v>0</v>
      </c>
      <c r="VVL1365" s="84">
        <f t="shared" si="1955"/>
        <v>1000000</v>
      </c>
      <c r="VVR1365" s="84" t="s">
        <v>235</v>
      </c>
      <c r="VVS1365" s="84" t="s">
        <v>236</v>
      </c>
      <c r="VVT1365" s="84">
        <f t="shared" ref="VVT1365:VWB1365" si="1956">VVT1359</f>
        <v>1000000</v>
      </c>
      <c r="VVU1365" s="84">
        <f t="shared" si="1956"/>
        <v>0</v>
      </c>
      <c r="VVV1365" s="84">
        <f t="shared" si="1956"/>
        <v>0</v>
      </c>
      <c r="VVW1365" s="84">
        <f t="shared" si="1956"/>
        <v>1000000</v>
      </c>
      <c r="VVX1365" s="84">
        <f t="shared" si="1956"/>
        <v>0</v>
      </c>
      <c r="VVY1365" s="84">
        <f t="shared" si="1956"/>
        <v>0</v>
      </c>
      <c r="VVZ1365" s="84">
        <f t="shared" si="1956"/>
        <v>0</v>
      </c>
      <c r="VWA1365" s="84">
        <f t="shared" si="1956"/>
        <v>0</v>
      </c>
      <c r="VWB1365" s="84">
        <f t="shared" si="1956"/>
        <v>1000000</v>
      </c>
      <c r="VWH1365" s="84" t="s">
        <v>235</v>
      </c>
      <c r="VWI1365" s="84" t="s">
        <v>236</v>
      </c>
      <c r="VWJ1365" s="84">
        <f t="shared" ref="VWJ1365:VWR1365" si="1957">VWJ1359</f>
        <v>1000000</v>
      </c>
      <c r="VWK1365" s="84">
        <f t="shared" si="1957"/>
        <v>0</v>
      </c>
      <c r="VWL1365" s="84">
        <f t="shared" si="1957"/>
        <v>0</v>
      </c>
      <c r="VWM1365" s="84">
        <f t="shared" si="1957"/>
        <v>1000000</v>
      </c>
      <c r="VWN1365" s="84">
        <f t="shared" si="1957"/>
        <v>0</v>
      </c>
      <c r="VWO1365" s="84">
        <f t="shared" si="1957"/>
        <v>0</v>
      </c>
      <c r="VWP1365" s="84">
        <f t="shared" si="1957"/>
        <v>0</v>
      </c>
      <c r="VWQ1365" s="84">
        <f t="shared" si="1957"/>
        <v>0</v>
      </c>
      <c r="VWR1365" s="84">
        <f t="shared" si="1957"/>
        <v>1000000</v>
      </c>
      <c r="VWX1365" s="84" t="s">
        <v>235</v>
      </c>
      <c r="VWY1365" s="84" t="s">
        <v>236</v>
      </c>
      <c r="VWZ1365" s="84">
        <f t="shared" ref="VWZ1365:VXH1365" si="1958">VWZ1359</f>
        <v>1000000</v>
      </c>
      <c r="VXA1365" s="84">
        <f t="shared" si="1958"/>
        <v>0</v>
      </c>
      <c r="VXB1365" s="84">
        <f t="shared" si="1958"/>
        <v>0</v>
      </c>
      <c r="VXC1365" s="84">
        <f t="shared" si="1958"/>
        <v>1000000</v>
      </c>
      <c r="VXD1365" s="84">
        <f t="shared" si="1958"/>
        <v>0</v>
      </c>
      <c r="VXE1365" s="84">
        <f t="shared" si="1958"/>
        <v>0</v>
      </c>
      <c r="VXF1365" s="84">
        <f t="shared" si="1958"/>
        <v>0</v>
      </c>
      <c r="VXG1365" s="84">
        <f t="shared" si="1958"/>
        <v>0</v>
      </c>
      <c r="VXH1365" s="84">
        <f t="shared" si="1958"/>
        <v>1000000</v>
      </c>
      <c r="VXN1365" s="84" t="s">
        <v>235</v>
      </c>
      <c r="VXO1365" s="84" t="s">
        <v>236</v>
      </c>
      <c r="VXP1365" s="84">
        <f t="shared" ref="VXP1365:VXX1365" si="1959">VXP1359</f>
        <v>1000000</v>
      </c>
      <c r="VXQ1365" s="84">
        <f t="shared" si="1959"/>
        <v>0</v>
      </c>
      <c r="VXR1365" s="84">
        <f t="shared" si="1959"/>
        <v>0</v>
      </c>
      <c r="VXS1365" s="84">
        <f t="shared" si="1959"/>
        <v>1000000</v>
      </c>
      <c r="VXT1365" s="84">
        <f t="shared" si="1959"/>
        <v>0</v>
      </c>
      <c r="VXU1365" s="84">
        <f t="shared" si="1959"/>
        <v>0</v>
      </c>
      <c r="VXV1365" s="84">
        <f t="shared" si="1959"/>
        <v>0</v>
      </c>
      <c r="VXW1365" s="84">
        <f t="shared" si="1959"/>
        <v>0</v>
      </c>
      <c r="VXX1365" s="84">
        <f t="shared" si="1959"/>
        <v>1000000</v>
      </c>
      <c r="VYD1365" s="84" t="s">
        <v>235</v>
      </c>
      <c r="VYE1365" s="84" t="s">
        <v>236</v>
      </c>
      <c r="VYF1365" s="84">
        <f t="shared" ref="VYF1365:VYN1365" si="1960">VYF1359</f>
        <v>1000000</v>
      </c>
      <c r="VYG1365" s="84">
        <f t="shared" si="1960"/>
        <v>0</v>
      </c>
      <c r="VYH1365" s="84">
        <f t="shared" si="1960"/>
        <v>0</v>
      </c>
      <c r="VYI1365" s="84">
        <f t="shared" si="1960"/>
        <v>1000000</v>
      </c>
      <c r="VYJ1365" s="84">
        <f t="shared" si="1960"/>
        <v>0</v>
      </c>
      <c r="VYK1365" s="84">
        <f t="shared" si="1960"/>
        <v>0</v>
      </c>
      <c r="VYL1365" s="84">
        <f t="shared" si="1960"/>
        <v>0</v>
      </c>
      <c r="VYM1365" s="84">
        <f t="shared" si="1960"/>
        <v>0</v>
      </c>
      <c r="VYN1365" s="84">
        <f t="shared" si="1960"/>
        <v>1000000</v>
      </c>
      <c r="VYT1365" s="84" t="s">
        <v>235</v>
      </c>
      <c r="VYU1365" s="84" t="s">
        <v>236</v>
      </c>
      <c r="VYV1365" s="84">
        <f t="shared" ref="VYV1365:VZD1365" si="1961">VYV1359</f>
        <v>1000000</v>
      </c>
      <c r="VYW1365" s="84">
        <f t="shared" si="1961"/>
        <v>0</v>
      </c>
      <c r="VYX1365" s="84">
        <f t="shared" si="1961"/>
        <v>0</v>
      </c>
      <c r="VYY1365" s="84">
        <f t="shared" si="1961"/>
        <v>1000000</v>
      </c>
      <c r="VYZ1365" s="84">
        <f t="shared" si="1961"/>
        <v>0</v>
      </c>
      <c r="VZA1365" s="84">
        <f t="shared" si="1961"/>
        <v>0</v>
      </c>
      <c r="VZB1365" s="84">
        <f t="shared" si="1961"/>
        <v>0</v>
      </c>
      <c r="VZC1365" s="84">
        <f t="shared" si="1961"/>
        <v>0</v>
      </c>
      <c r="VZD1365" s="84">
        <f t="shared" si="1961"/>
        <v>1000000</v>
      </c>
      <c r="VZJ1365" s="84" t="s">
        <v>235</v>
      </c>
      <c r="VZK1365" s="84" t="s">
        <v>236</v>
      </c>
      <c r="VZL1365" s="84">
        <f t="shared" ref="VZL1365:VZT1365" si="1962">VZL1359</f>
        <v>1000000</v>
      </c>
      <c r="VZM1365" s="84">
        <f t="shared" si="1962"/>
        <v>0</v>
      </c>
      <c r="VZN1365" s="84">
        <f t="shared" si="1962"/>
        <v>0</v>
      </c>
      <c r="VZO1365" s="84">
        <f t="shared" si="1962"/>
        <v>1000000</v>
      </c>
      <c r="VZP1365" s="84">
        <f t="shared" si="1962"/>
        <v>0</v>
      </c>
      <c r="VZQ1365" s="84">
        <f t="shared" si="1962"/>
        <v>0</v>
      </c>
      <c r="VZR1365" s="84">
        <f t="shared" si="1962"/>
        <v>0</v>
      </c>
      <c r="VZS1365" s="84">
        <f t="shared" si="1962"/>
        <v>0</v>
      </c>
      <c r="VZT1365" s="84">
        <f t="shared" si="1962"/>
        <v>1000000</v>
      </c>
      <c r="VZZ1365" s="84" t="s">
        <v>235</v>
      </c>
      <c r="WAA1365" s="84" t="s">
        <v>236</v>
      </c>
      <c r="WAB1365" s="84">
        <f t="shared" ref="WAB1365:WAJ1365" si="1963">WAB1359</f>
        <v>1000000</v>
      </c>
      <c r="WAC1365" s="84">
        <f t="shared" si="1963"/>
        <v>0</v>
      </c>
      <c r="WAD1365" s="84">
        <f t="shared" si="1963"/>
        <v>0</v>
      </c>
      <c r="WAE1365" s="84">
        <f t="shared" si="1963"/>
        <v>1000000</v>
      </c>
      <c r="WAF1365" s="84">
        <f t="shared" si="1963"/>
        <v>0</v>
      </c>
      <c r="WAG1365" s="84">
        <f t="shared" si="1963"/>
        <v>0</v>
      </c>
      <c r="WAH1365" s="84">
        <f t="shared" si="1963"/>
        <v>0</v>
      </c>
      <c r="WAI1365" s="84">
        <f t="shared" si="1963"/>
        <v>0</v>
      </c>
      <c r="WAJ1365" s="84">
        <f t="shared" si="1963"/>
        <v>1000000</v>
      </c>
      <c r="WAP1365" s="84" t="s">
        <v>235</v>
      </c>
      <c r="WAQ1365" s="84" t="s">
        <v>236</v>
      </c>
      <c r="WAR1365" s="84">
        <f t="shared" ref="WAR1365:WAZ1365" si="1964">WAR1359</f>
        <v>1000000</v>
      </c>
      <c r="WAS1365" s="84">
        <f t="shared" si="1964"/>
        <v>0</v>
      </c>
      <c r="WAT1365" s="84">
        <f t="shared" si="1964"/>
        <v>0</v>
      </c>
      <c r="WAU1365" s="84">
        <f t="shared" si="1964"/>
        <v>1000000</v>
      </c>
      <c r="WAV1365" s="84">
        <f t="shared" si="1964"/>
        <v>0</v>
      </c>
      <c r="WAW1365" s="84">
        <f t="shared" si="1964"/>
        <v>0</v>
      </c>
      <c r="WAX1365" s="84">
        <f t="shared" si="1964"/>
        <v>0</v>
      </c>
      <c r="WAY1365" s="84">
        <f t="shared" si="1964"/>
        <v>0</v>
      </c>
      <c r="WAZ1365" s="84">
        <f t="shared" si="1964"/>
        <v>1000000</v>
      </c>
      <c r="WBF1365" s="84" t="s">
        <v>235</v>
      </c>
      <c r="WBG1365" s="84" t="s">
        <v>236</v>
      </c>
      <c r="WBH1365" s="84">
        <f t="shared" ref="WBH1365:WBP1365" si="1965">WBH1359</f>
        <v>1000000</v>
      </c>
      <c r="WBI1365" s="84">
        <f t="shared" si="1965"/>
        <v>0</v>
      </c>
      <c r="WBJ1365" s="84">
        <f t="shared" si="1965"/>
        <v>0</v>
      </c>
      <c r="WBK1365" s="84">
        <f t="shared" si="1965"/>
        <v>1000000</v>
      </c>
      <c r="WBL1365" s="84">
        <f t="shared" si="1965"/>
        <v>0</v>
      </c>
      <c r="WBM1365" s="84">
        <f t="shared" si="1965"/>
        <v>0</v>
      </c>
      <c r="WBN1365" s="84">
        <f t="shared" si="1965"/>
        <v>0</v>
      </c>
      <c r="WBO1365" s="84">
        <f t="shared" si="1965"/>
        <v>0</v>
      </c>
      <c r="WBP1365" s="84">
        <f t="shared" si="1965"/>
        <v>1000000</v>
      </c>
      <c r="WBV1365" s="84" t="s">
        <v>235</v>
      </c>
      <c r="WBW1365" s="84" t="s">
        <v>236</v>
      </c>
      <c r="WBX1365" s="84">
        <f t="shared" ref="WBX1365:WCF1365" si="1966">WBX1359</f>
        <v>1000000</v>
      </c>
      <c r="WBY1365" s="84">
        <f t="shared" si="1966"/>
        <v>0</v>
      </c>
      <c r="WBZ1365" s="84">
        <f t="shared" si="1966"/>
        <v>0</v>
      </c>
      <c r="WCA1365" s="84">
        <f t="shared" si="1966"/>
        <v>1000000</v>
      </c>
      <c r="WCB1365" s="84">
        <f t="shared" si="1966"/>
        <v>0</v>
      </c>
      <c r="WCC1365" s="84">
        <f t="shared" si="1966"/>
        <v>0</v>
      </c>
      <c r="WCD1365" s="84">
        <f t="shared" si="1966"/>
        <v>0</v>
      </c>
      <c r="WCE1365" s="84">
        <f t="shared" si="1966"/>
        <v>0</v>
      </c>
      <c r="WCF1365" s="84">
        <f t="shared" si="1966"/>
        <v>1000000</v>
      </c>
      <c r="WCL1365" s="84" t="s">
        <v>235</v>
      </c>
      <c r="WCM1365" s="84" t="s">
        <v>236</v>
      </c>
      <c r="WCN1365" s="84">
        <f t="shared" ref="WCN1365:WCV1365" si="1967">WCN1359</f>
        <v>1000000</v>
      </c>
      <c r="WCO1365" s="84">
        <f t="shared" si="1967"/>
        <v>0</v>
      </c>
      <c r="WCP1365" s="84">
        <f t="shared" si="1967"/>
        <v>0</v>
      </c>
      <c r="WCQ1365" s="84">
        <f t="shared" si="1967"/>
        <v>1000000</v>
      </c>
      <c r="WCR1365" s="84">
        <f t="shared" si="1967"/>
        <v>0</v>
      </c>
      <c r="WCS1365" s="84">
        <f t="shared" si="1967"/>
        <v>0</v>
      </c>
      <c r="WCT1365" s="84">
        <f t="shared" si="1967"/>
        <v>0</v>
      </c>
      <c r="WCU1365" s="84">
        <f t="shared" si="1967"/>
        <v>0</v>
      </c>
      <c r="WCV1365" s="84">
        <f t="shared" si="1967"/>
        <v>1000000</v>
      </c>
      <c r="WDB1365" s="84" t="s">
        <v>235</v>
      </c>
      <c r="WDC1365" s="84" t="s">
        <v>236</v>
      </c>
      <c r="WDD1365" s="84">
        <f t="shared" ref="WDD1365:WDL1365" si="1968">WDD1359</f>
        <v>1000000</v>
      </c>
      <c r="WDE1365" s="84">
        <f t="shared" si="1968"/>
        <v>0</v>
      </c>
      <c r="WDF1365" s="84">
        <f t="shared" si="1968"/>
        <v>0</v>
      </c>
      <c r="WDG1365" s="84">
        <f t="shared" si="1968"/>
        <v>1000000</v>
      </c>
      <c r="WDH1365" s="84">
        <f t="shared" si="1968"/>
        <v>0</v>
      </c>
      <c r="WDI1365" s="84">
        <f t="shared" si="1968"/>
        <v>0</v>
      </c>
      <c r="WDJ1365" s="84">
        <f t="shared" si="1968"/>
        <v>0</v>
      </c>
      <c r="WDK1365" s="84">
        <f t="shared" si="1968"/>
        <v>0</v>
      </c>
      <c r="WDL1365" s="84">
        <f t="shared" si="1968"/>
        <v>1000000</v>
      </c>
      <c r="WDR1365" s="84" t="s">
        <v>235</v>
      </c>
      <c r="WDS1365" s="84" t="s">
        <v>236</v>
      </c>
      <c r="WDT1365" s="84">
        <f t="shared" ref="WDT1365:WEB1365" si="1969">WDT1359</f>
        <v>1000000</v>
      </c>
      <c r="WDU1365" s="84">
        <f t="shared" si="1969"/>
        <v>0</v>
      </c>
      <c r="WDV1365" s="84">
        <f t="shared" si="1969"/>
        <v>0</v>
      </c>
      <c r="WDW1365" s="84">
        <f t="shared" si="1969"/>
        <v>1000000</v>
      </c>
      <c r="WDX1365" s="84">
        <f t="shared" si="1969"/>
        <v>0</v>
      </c>
      <c r="WDY1365" s="84">
        <f t="shared" si="1969"/>
        <v>0</v>
      </c>
      <c r="WDZ1365" s="84">
        <f t="shared" si="1969"/>
        <v>0</v>
      </c>
      <c r="WEA1365" s="84">
        <f t="shared" si="1969"/>
        <v>0</v>
      </c>
      <c r="WEB1365" s="84">
        <f t="shared" si="1969"/>
        <v>1000000</v>
      </c>
      <c r="WEH1365" s="84" t="s">
        <v>235</v>
      </c>
      <c r="WEI1365" s="84" t="s">
        <v>236</v>
      </c>
      <c r="WEJ1365" s="84">
        <f t="shared" ref="WEJ1365:WER1365" si="1970">WEJ1359</f>
        <v>1000000</v>
      </c>
      <c r="WEK1365" s="84">
        <f t="shared" si="1970"/>
        <v>0</v>
      </c>
      <c r="WEL1365" s="84">
        <f t="shared" si="1970"/>
        <v>0</v>
      </c>
      <c r="WEM1365" s="84">
        <f t="shared" si="1970"/>
        <v>1000000</v>
      </c>
      <c r="WEN1365" s="84">
        <f t="shared" si="1970"/>
        <v>0</v>
      </c>
      <c r="WEO1365" s="84">
        <f t="shared" si="1970"/>
        <v>0</v>
      </c>
      <c r="WEP1365" s="84">
        <f t="shared" si="1970"/>
        <v>0</v>
      </c>
      <c r="WEQ1365" s="84">
        <f t="shared" si="1970"/>
        <v>0</v>
      </c>
      <c r="WER1365" s="84">
        <f t="shared" si="1970"/>
        <v>1000000</v>
      </c>
      <c r="WEX1365" s="84" t="s">
        <v>235</v>
      </c>
      <c r="WEY1365" s="84" t="s">
        <v>236</v>
      </c>
      <c r="WEZ1365" s="84">
        <f t="shared" ref="WEZ1365:WFH1365" si="1971">WEZ1359</f>
        <v>1000000</v>
      </c>
      <c r="WFA1365" s="84">
        <f t="shared" si="1971"/>
        <v>0</v>
      </c>
      <c r="WFB1365" s="84">
        <f t="shared" si="1971"/>
        <v>0</v>
      </c>
      <c r="WFC1365" s="84">
        <f t="shared" si="1971"/>
        <v>1000000</v>
      </c>
      <c r="WFD1365" s="84">
        <f t="shared" si="1971"/>
        <v>0</v>
      </c>
      <c r="WFE1365" s="84">
        <f t="shared" si="1971"/>
        <v>0</v>
      </c>
      <c r="WFF1365" s="84">
        <f t="shared" si="1971"/>
        <v>0</v>
      </c>
      <c r="WFG1365" s="84">
        <f t="shared" si="1971"/>
        <v>0</v>
      </c>
      <c r="WFH1365" s="84">
        <f t="shared" si="1971"/>
        <v>1000000</v>
      </c>
      <c r="WFN1365" s="84" t="s">
        <v>235</v>
      </c>
      <c r="WFO1365" s="84" t="s">
        <v>236</v>
      </c>
      <c r="WFP1365" s="84">
        <f t="shared" ref="WFP1365:WFX1365" si="1972">WFP1359</f>
        <v>1000000</v>
      </c>
      <c r="WFQ1365" s="84">
        <f t="shared" si="1972"/>
        <v>0</v>
      </c>
      <c r="WFR1365" s="84">
        <f t="shared" si="1972"/>
        <v>0</v>
      </c>
      <c r="WFS1365" s="84">
        <f t="shared" si="1972"/>
        <v>1000000</v>
      </c>
      <c r="WFT1365" s="84">
        <f t="shared" si="1972"/>
        <v>0</v>
      </c>
      <c r="WFU1365" s="84">
        <f t="shared" si="1972"/>
        <v>0</v>
      </c>
      <c r="WFV1365" s="84">
        <f t="shared" si="1972"/>
        <v>0</v>
      </c>
      <c r="WFW1365" s="84">
        <f t="shared" si="1972"/>
        <v>0</v>
      </c>
      <c r="WFX1365" s="84">
        <f t="shared" si="1972"/>
        <v>1000000</v>
      </c>
      <c r="WGD1365" s="84" t="s">
        <v>235</v>
      </c>
      <c r="WGE1365" s="84" t="s">
        <v>236</v>
      </c>
      <c r="WGF1365" s="84">
        <f t="shared" ref="WGF1365:WGN1365" si="1973">WGF1359</f>
        <v>1000000</v>
      </c>
      <c r="WGG1365" s="84">
        <f t="shared" si="1973"/>
        <v>0</v>
      </c>
      <c r="WGH1365" s="84">
        <f t="shared" si="1973"/>
        <v>0</v>
      </c>
      <c r="WGI1365" s="84">
        <f t="shared" si="1973"/>
        <v>1000000</v>
      </c>
      <c r="WGJ1365" s="84">
        <f t="shared" si="1973"/>
        <v>0</v>
      </c>
      <c r="WGK1365" s="84">
        <f t="shared" si="1973"/>
        <v>0</v>
      </c>
      <c r="WGL1365" s="84">
        <f t="shared" si="1973"/>
        <v>0</v>
      </c>
      <c r="WGM1365" s="84">
        <f t="shared" si="1973"/>
        <v>0</v>
      </c>
      <c r="WGN1365" s="84">
        <f t="shared" si="1973"/>
        <v>1000000</v>
      </c>
      <c r="WGT1365" s="84" t="s">
        <v>235</v>
      </c>
      <c r="WGU1365" s="84" t="s">
        <v>236</v>
      </c>
      <c r="WGV1365" s="84">
        <f t="shared" ref="WGV1365:WHD1365" si="1974">WGV1359</f>
        <v>1000000</v>
      </c>
      <c r="WGW1365" s="84">
        <f t="shared" si="1974"/>
        <v>0</v>
      </c>
      <c r="WGX1365" s="84">
        <f t="shared" si="1974"/>
        <v>0</v>
      </c>
      <c r="WGY1365" s="84">
        <f t="shared" si="1974"/>
        <v>1000000</v>
      </c>
      <c r="WGZ1365" s="84">
        <f t="shared" si="1974"/>
        <v>0</v>
      </c>
      <c r="WHA1365" s="84">
        <f t="shared" si="1974"/>
        <v>0</v>
      </c>
      <c r="WHB1365" s="84">
        <f t="shared" si="1974"/>
        <v>0</v>
      </c>
      <c r="WHC1365" s="84">
        <f t="shared" si="1974"/>
        <v>0</v>
      </c>
      <c r="WHD1365" s="84">
        <f t="shared" si="1974"/>
        <v>1000000</v>
      </c>
      <c r="WHJ1365" s="84" t="s">
        <v>235</v>
      </c>
      <c r="WHK1365" s="84" t="s">
        <v>236</v>
      </c>
      <c r="WHL1365" s="84">
        <f t="shared" ref="WHL1365:WHT1365" si="1975">WHL1359</f>
        <v>1000000</v>
      </c>
      <c r="WHM1365" s="84">
        <f t="shared" si="1975"/>
        <v>0</v>
      </c>
      <c r="WHN1365" s="84">
        <f t="shared" si="1975"/>
        <v>0</v>
      </c>
      <c r="WHO1365" s="84">
        <f t="shared" si="1975"/>
        <v>1000000</v>
      </c>
      <c r="WHP1365" s="84">
        <f t="shared" si="1975"/>
        <v>0</v>
      </c>
      <c r="WHQ1365" s="84">
        <f t="shared" si="1975"/>
        <v>0</v>
      </c>
      <c r="WHR1365" s="84">
        <f t="shared" si="1975"/>
        <v>0</v>
      </c>
      <c r="WHS1365" s="84">
        <f t="shared" si="1975"/>
        <v>0</v>
      </c>
      <c r="WHT1365" s="84">
        <f t="shared" si="1975"/>
        <v>1000000</v>
      </c>
      <c r="WHZ1365" s="84" t="s">
        <v>235</v>
      </c>
      <c r="WIA1365" s="84" t="s">
        <v>236</v>
      </c>
      <c r="WIB1365" s="84">
        <f t="shared" ref="WIB1365:WIJ1365" si="1976">WIB1359</f>
        <v>1000000</v>
      </c>
      <c r="WIC1365" s="84">
        <f t="shared" si="1976"/>
        <v>0</v>
      </c>
      <c r="WID1365" s="84">
        <f t="shared" si="1976"/>
        <v>0</v>
      </c>
      <c r="WIE1365" s="84">
        <f t="shared" si="1976"/>
        <v>1000000</v>
      </c>
      <c r="WIF1365" s="84">
        <f t="shared" si="1976"/>
        <v>0</v>
      </c>
      <c r="WIG1365" s="84">
        <f t="shared" si="1976"/>
        <v>0</v>
      </c>
      <c r="WIH1365" s="84">
        <f t="shared" si="1976"/>
        <v>0</v>
      </c>
      <c r="WII1365" s="84">
        <f t="shared" si="1976"/>
        <v>0</v>
      </c>
      <c r="WIJ1365" s="84">
        <f t="shared" si="1976"/>
        <v>1000000</v>
      </c>
      <c r="WIP1365" s="84" t="s">
        <v>235</v>
      </c>
      <c r="WIQ1365" s="84" t="s">
        <v>236</v>
      </c>
      <c r="WIR1365" s="84">
        <f t="shared" ref="WIR1365:WIZ1365" si="1977">WIR1359</f>
        <v>1000000</v>
      </c>
      <c r="WIS1365" s="84">
        <f t="shared" si="1977"/>
        <v>0</v>
      </c>
      <c r="WIT1365" s="84">
        <f t="shared" si="1977"/>
        <v>0</v>
      </c>
      <c r="WIU1365" s="84">
        <f t="shared" si="1977"/>
        <v>1000000</v>
      </c>
      <c r="WIV1365" s="84">
        <f t="shared" si="1977"/>
        <v>0</v>
      </c>
      <c r="WIW1365" s="84">
        <f t="shared" si="1977"/>
        <v>0</v>
      </c>
      <c r="WIX1365" s="84">
        <f t="shared" si="1977"/>
        <v>0</v>
      </c>
      <c r="WIY1365" s="84">
        <f t="shared" si="1977"/>
        <v>0</v>
      </c>
      <c r="WIZ1365" s="84">
        <f t="shared" si="1977"/>
        <v>1000000</v>
      </c>
      <c r="WJF1365" s="84" t="s">
        <v>235</v>
      </c>
      <c r="WJG1365" s="84" t="s">
        <v>236</v>
      </c>
      <c r="WJH1365" s="84">
        <f t="shared" ref="WJH1365:WJP1365" si="1978">WJH1359</f>
        <v>1000000</v>
      </c>
      <c r="WJI1365" s="84">
        <f t="shared" si="1978"/>
        <v>0</v>
      </c>
      <c r="WJJ1365" s="84">
        <f t="shared" si="1978"/>
        <v>0</v>
      </c>
      <c r="WJK1365" s="84">
        <f t="shared" si="1978"/>
        <v>1000000</v>
      </c>
      <c r="WJL1365" s="84">
        <f t="shared" si="1978"/>
        <v>0</v>
      </c>
      <c r="WJM1365" s="84">
        <f t="shared" si="1978"/>
        <v>0</v>
      </c>
      <c r="WJN1365" s="84">
        <f t="shared" si="1978"/>
        <v>0</v>
      </c>
      <c r="WJO1365" s="84">
        <f t="shared" si="1978"/>
        <v>0</v>
      </c>
      <c r="WJP1365" s="84">
        <f t="shared" si="1978"/>
        <v>1000000</v>
      </c>
      <c r="WJV1365" s="84" t="s">
        <v>235</v>
      </c>
      <c r="WJW1365" s="84" t="s">
        <v>236</v>
      </c>
      <c r="WJX1365" s="84">
        <f t="shared" ref="WJX1365:WKF1365" si="1979">WJX1359</f>
        <v>1000000</v>
      </c>
      <c r="WJY1365" s="84">
        <f t="shared" si="1979"/>
        <v>0</v>
      </c>
      <c r="WJZ1365" s="84">
        <f t="shared" si="1979"/>
        <v>0</v>
      </c>
      <c r="WKA1365" s="84">
        <f t="shared" si="1979"/>
        <v>1000000</v>
      </c>
      <c r="WKB1365" s="84">
        <f t="shared" si="1979"/>
        <v>0</v>
      </c>
      <c r="WKC1365" s="84">
        <f t="shared" si="1979"/>
        <v>0</v>
      </c>
      <c r="WKD1365" s="84">
        <f t="shared" si="1979"/>
        <v>0</v>
      </c>
      <c r="WKE1365" s="84">
        <f t="shared" si="1979"/>
        <v>0</v>
      </c>
      <c r="WKF1365" s="84">
        <f t="shared" si="1979"/>
        <v>1000000</v>
      </c>
      <c r="WKL1365" s="84" t="s">
        <v>235</v>
      </c>
      <c r="WKM1365" s="84" t="s">
        <v>236</v>
      </c>
      <c r="WKN1365" s="84">
        <f t="shared" ref="WKN1365:WKV1365" si="1980">WKN1359</f>
        <v>1000000</v>
      </c>
      <c r="WKO1365" s="84">
        <f t="shared" si="1980"/>
        <v>0</v>
      </c>
      <c r="WKP1365" s="84">
        <f t="shared" si="1980"/>
        <v>0</v>
      </c>
      <c r="WKQ1365" s="84">
        <f t="shared" si="1980"/>
        <v>1000000</v>
      </c>
      <c r="WKR1365" s="84">
        <f t="shared" si="1980"/>
        <v>0</v>
      </c>
      <c r="WKS1365" s="84">
        <f t="shared" si="1980"/>
        <v>0</v>
      </c>
      <c r="WKT1365" s="84">
        <f t="shared" si="1980"/>
        <v>0</v>
      </c>
      <c r="WKU1365" s="84">
        <f t="shared" si="1980"/>
        <v>0</v>
      </c>
      <c r="WKV1365" s="84">
        <f t="shared" si="1980"/>
        <v>1000000</v>
      </c>
      <c r="WLB1365" s="84" t="s">
        <v>235</v>
      </c>
      <c r="WLC1365" s="84" t="s">
        <v>236</v>
      </c>
      <c r="WLD1365" s="84">
        <f t="shared" ref="WLD1365:WLL1365" si="1981">WLD1359</f>
        <v>1000000</v>
      </c>
      <c r="WLE1365" s="84">
        <f t="shared" si="1981"/>
        <v>0</v>
      </c>
      <c r="WLF1365" s="84">
        <f t="shared" si="1981"/>
        <v>0</v>
      </c>
      <c r="WLG1365" s="84">
        <f t="shared" si="1981"/>
        <v>1000000</v>
      </c>
      <c r="WLH1365" s="84">
        <f t="shared" si="1981"/>
        <v>0</v>
      </c>
      <c r="WLI1365" s="84">
        <f t="shared" si="1981"/>
        <v>0</v>
      </c>
      <c r="WLJ1365" s="84">
        <f t="shared" si="1981"/>
        <v>0</v>
      </c>
      <c r="WLK1365" s="84">
        <f t="shared" si="1981"/>
        <v>0</v>
      </c>
      <c r="WLL1365" s="84">
        <f t="shared" si="1981"/>
        <v>1000000</v>
      </c>
      <c r="WLR1365" s="84" t="s">
        <v>235</v>
      </c>
      <c r="WLS1365" s="84" t="s">
        <v>236</v>
      </c>
      <c r="WLT1365" s="84">
        <f t="shared" ref="WLT1365:WMB1365" si="1982">WLT1359</f>
        <v>1000000</v>
      </c>
      <c r="WLU1365" s="84">
        <f t="shared" si="1982"/>
        <v>0</v>
      </c>
      <c r="WLV1365" s="84">
        <f t="shared" si="1982"/>
        <v>0</v>
      </c>
      <c r="WLW1365" s="84">
        <f t="shared" si="1982"/>
        <v>1000000</v>
      </c>
      <c r="WLX1365" s="84">
        <f t="shared" si="1982"/>
        <v>0</v>
      </c>
      <c r="WLY1365" s="84">
        <f t="shared" si="1982"/>
        <v>0</v>
      </c>
      <c r="WLZ1365" s="84">
        <f t="shared" si="1982"/>
        <v>0</v>
      </c>
      <c r="WMA1365" s="84">
        <f t="shared" si="1982"/>
        <v>0</v>
      </c>
      <c r="WMB1365" s="84">
        <f t="shared" si="1982"/>
        <v>1000000</v>
      </c>
      <c r="WMH1365" s="84" t="s">
        <v>235</v>
      </c>
      <c r="WMI1365" s="84" t="s">
        <v>236</v>
      </c>
      <c r="WMJ1365" s="84">
        <f t="shared" ref="WMJ1365:WMR1365" si="1983">WMJ1359</f>
        <v>1000000</v>
      </c>
      <c r="WMK1365" s="84">
        <f t="shared" si="1983"/>
        <v>0</v>
      </c>
      <c r="WML1365" s="84">
        <f t="shared" si="1983"/>
        <v>0</v>
      </c>
      <c r="WMM1365" s="84">
        <f t="shared" si="1983"/>
        <v>1000000</v>
      </c>
      <c r="WMN1365" s="84">
        <f t="shared" si="1983"/>
        <v>0</v>
      </c>
      <c r="WMO1365" s="84">
        <f t="shared" si="1983"/>
        <v>0</v>
      </c>
      <c r="WMP1365" s="84">
        <f t="shared" si="1983"/>
        <v>0</v>
      </c>
      <c r="WMQ1365" s="84">
        <f t="shared" si="1983"/>
        <v>0</v>
      </c>
      <c r="WMR1365" s="84">
        <f t="shared" si="1983"/>
        <v>1000000</v>
      </c>
      <c r="WMX1365" s="84" t="s">
        <v>235</v>
      </c>
      <c r="WMY1365" s="84" t="s">
        <v>236</v>
      </c>
      <c r="WMZ1365" s="84">
        <f t="shared" ref="WMZ1365:WNH1365" si="1984">WMZ1359</f>
        <v>1000000</v>
      </c>
      <c r="WNA1365" s="84">
        <f t="shared" si="1984"/>
        <v>0</v>
      </c>
      <c r="WNB1365" s="84">
        <f t="shared" si="1984"/>
        <v>0</v>
      </c>
      <c r="WNC1365" s="84">
        <f t="shared" si="1984"/>
        <v>1000000</v>
      </c>
      <c r="WND1365" s="84">
        <f t="shared" si="1984"/>
        <v>0</v>
      </c>
      <c r="WNE1365" s="84">
        <f t="shared" si="1984"/>
        <v>0</v>
      </c>
      <c r="WNF1365" s="84">
        <f t="shared" si="1984"/>
        <v>0</v>
      </c>
      <c r="WNG1365" s="84">
        <f t="shared" si="1984"/>
        <v>0</v>
      </c>
      <c r="WNH1365" s="84">
        <f t="shared" si="1984"/>
        <v>1000000</v>
      </c>
      <c r="WNN1365" s="84" t="s">
        <v>235</v>
      </c>
      <c r="WNO1365" s="84" t="s">
        <v>236</v>
      </c>
      <c r="WNP1365" s="84">
        <f t="shared" ref="WNP1365:WNX1365" si="1985">WNP1359</f>
        <v>1000000</v>
      </c>
      <c r="WNQ1365" s="84">
        <f t="shared" si="1985"/>
        <v>0</v>
      </c>
      <c r="WNR1365" s="84">
        <f t="shared" si="1985"/>
        <v>0</v>
      </c>
      <c r="WNS1365" s="84">
        <f t="shared" si="1985"/>
        <v>1000000</v>
      </c>
      <c r="WNT1365" s="84">
        <f t="shared" si="1985"/>
        <v>0</v>
      </c>
      <c r="WNU1365" s="84">
        <f t="shared" si="1985"/>
        <v>0</v>
      </c>
      <c r="WNV1365" s="84">
        <f t="shared" si="1985"/>
        <v>0</v>
      </c>
      <c r="WNW1365" s="84">
        <f t="shared" si="1985"/>
        <v>0</v>
      </c>
      <c r="WNX1365" s="84">
        <f t="shared" si="1985"/>
        <v>1000000</v>
      </c>
      <c r="WOD1365" s="84" t="s">
        <v>235</v>
      </c>
      <c r="WOE1365" s="84" t="s">
        <v>236</v>
      </c>
      <c r="WOF1365" s="84">
        <f t="shared" ref="WOF1365:WON1365" si="1986">WOF1359</f>
        <v>1000000</v>
      </c>
      <c r="WOG1365" s="84">
        <f t="shared" si="1986"/>
        <v>0</v>
      </c>
      <c r="WOH1365" s="84">
        <f t="shared" si="1986"/>
        <v>0</v>
      </c>
      <c r="WOI1365" s="84">
        <f t="shared" si="1986"/>
        <v>1000000</v>
      </c>
      <c r="WOJ1365" s="84">
        <f t="shared" si="1986"/>
        <v>0</v>
      </c>
      <c r="WOK1365" s="84">
        <f t="shared" si="1986"/>
        <v>0</v>
      </c>
      <c r="WOL1365" s="84">
        <f t="shared" si="1986"/>
        <v>0</v>
      </c>
      <c r="WOM1365" s="84">
        <f t="shared" si="1986"/>
        <v>0</v>
      </c>
      <c r="WON1365" s="84">
        <f t="shared" si="1986"/>
        <v>1000000</v>
      </c>
      <c r="WOT1365" s="84" t="s">
        <v>235</v>
      </c>
      <c r="WOU1365" s="84" t="s">
        <v>236</v>
      </c>
      <c r="WOV1365" s="84">
        <f t="shared" ref="WOV1365:WPD1365" si="1987">WOV1359</f>
        <v>1000000</v>
      </c>
      <c r="WOW1365" s="84">
        <f t="shared" si="1987"/>
        <v>0</v>
      </c>
      <c r="WOX1365" s="84">
        <f t="shared" si="1987"/>
        <v>0</v>
      </c>
      <c r="WOY1365" s="84">
        <f t="shared" si="1987"/>
        <v>1000000</v>
      </c>
      <c r="WOZ1365" s="84">
        <f t="shared" si="1987"/>
        <v>0</v>
      </c>
      <c r="WPA1365" s="84">
        <f t="shared" si="1987"/>
        <v>0</v>
      </c>
      <c r="WPB1365" s="84">
        <f t="shared" si="1987"/>
        <v>0</v>
      </c>
      <c r="WPC1365" s="84">
        <f t="shared" si="1987"/>
        <v>0</v>
      </c>
      <c r="WPD1365" s="84">
        <f t="shared" si="1987"/>
        <v>1000000</v>
      </c>
      <c r="WPJ1365" s="84" t="s">
        <v>235</v>
      </c>
      <c r="WPK1365" s="84" t="s">
        <v>236</v>
      </c>
      <c r="WPL1365" s="84">
        <f t="shared" ref="WPL1365:WPT1365" si="1988">WPL1359</f>
        <v>1000000</v>
      </c>
      <c r="WPM1365" s="84">
        <f t="shared" si="1988"/>
        <v>0</v>
      </c>
      <c r="WPN1365" s="84">
        <f t="shared" si="1988"/>
        <v>0</v>
      </c>
      <c r="WPO1365" s="84">
        <f t="shared" si="1988"/>
        <v>1000000</v>
      </c>
      <c r="WPP1365" s="84">
        <f t="shared" si="1988"/>
        <v>0</v>
      </c>
      <c r="WPQ1365" s="84">
        <f t="shared" si="1988"/>
        <v>0</v>
      </c>
      <c r="WPR1365" s="84">
        <f t="shared" si="1988"/>
        <v>0</v>
      </c>
      <c r="WPS1365" s="84">
        <f t="shared" si="1988"/>
        <v>0</v>
      </c>
      <c r="WPT1365" s="84">
        <f t="shared" si="1988"/>
        <v>1000000</v>
      </c>
      <c r="WPZ1365" s="84" t="s">
        <v>235</v>
      </c>
      <c r="WQA1365" s="84" t="s">
        <v>236</v>
      </c>
      <c r="WQB1365" s="84">
        <f t="shared" ref="WQB1365:WQJ1365" si="1989">WQB1359</f>
        <v>1000000</v>
      </c>
      <c r="WQC1365" s="84">
        <f t="shared" si="1989"/>
        <v>0</v>
      </c>
      <c r="WQD1365" s="84">
        <f t="shared" si="1989"/>
        <v>0</v>
      </c>
      <c r="WQE1365" s="84">
        <f t="shared" si="1989"/>
        <v>1000000</v>
      </c>
      <c r="WQF1365" s="84">
        <f t="shared" si="1989"/>
        <v>0</v>
      </c>
      <c r="WQG1365" s="84">
        <f t="shared" si="1989"/>
        <v>0</v>
      </c>
      <c r="WQH1365" s="84">
        <f t="shared" si="1989"/>
        <v>0</v>
      </c>
      <c r="WQI1365" s="84">
        <f t="shared" si="1989"/>
        <v>0</v>
      </c>
      <c r="WQJ1365" s="84">
        <f t="shared" si="1989"/>
        <v>1000000</v>
      </c>
      <c r="WQP1365" s="84" t="s">
        <v>235</v>
      </c>
      <c r="WQQ1365" s="84" t="s">
        <v>236</v>
      </c>
      <c r="WQR1365" s="84">
        <f t="shared" ref="WQR1365:WQZ1365" si="1990">WQR1359</f>
        <v>1000000</v>
      </c>
      <c r="WQS1365" s="84">
        <f t="shared" si="1990"/>
        <v>0</v>
      </c>
      <c r="WQT1365" s="84">
        <f t="shared" si="1990"/>
        <v>0</v>
      </c>
      <c r="WQU1365" s="84">
        <f t="shared" si="1990"/>
        <v>1000000</v>
      </c>
      <c r="WQV1365" s="84">
        <f t="shared" si="1990"/>
        <v>0</v>
      </c>
      <c r="WQW1365" s="84">
        <f t="shared" si="1990"/>
        <v>0</v>
      </c>
      <c r="WQX1365" s="84">
        <f t="shared" si="1990"/>
        <v>0</v>
      </c>
      <c r="WQY1365" s="84">
        <f t="shared" si="1990"/>
        <v>0</v>
      </c>
      <c r="WQZ1365" s="84">
        <f t="shared" si="1990"/>
        <v>1000000</v>
      </c>
      <c r="WRF1365" s="84" t="s">
        <v>235</v>
      </c>
      <c r="WRG1365" s="84" t="s">
        <v>236</v>
      </c>
      <c r="WRH1365" s="84">
        <f t="shared" ref="WRH1365:WRP1365" si="1991">WRH1359</f>
        <v>1000000</v>
      </c>
      <c r="WRI1365" s="84">
        <f t="shared" si="1991"/>
        <v>0</v>
      </c>
      <c r="WRJ1365" s="84">
        <f t="shared" si="1991"/>
        <v>0</v>
      </c>
      <c r="WRK1365" s="84">
        <f t="shared" si="1991"/>
        <v>1000000</v>
      </c>
      <c r="WRL1365" s="84">
        <f t="shared" si="1991"/>
        <v>0</v>
      </c>
      <c r="WRM1365" s="84">
        <f t="shared" si="1991"/>
        <v>0</v>
      </c>
      <c r="WRN1365" s="84">
        <f t="shared" si="1991"/>
        <v>0</v>
      </c>
      <c r="WRO1365" s="84">
        <f t="shared" si="1991"/>
        <v>0</v>
      </c>
      <c r="WRP1365" s="84">
        <f t="shared" si="1991"/>
        <v>1000000</v>
      </c>
      <c r="WRV1365" s="84" t="s">
        <v>235</v>
      </c>
      <c r="WRW1365" s="84" t="s">
        <v>236</v>
      </c>
      <c r="WRX1365" s="84">
        <f t="shared" ref="WRX1365:WSF1365" si="1992">WRX1359</f>
        <v>1000000</v>
      </c>
      <c r="WRY1365" s="84">
        <f t="shared" si="1992"/>
        <v>0</v>
      </c>
      <c r="WRZ1365" s="84">
        <f t="shared" si="1992"/>
        <v>0</v>
      </c>
      <c r="WSA1365" s="84">
        <f t="shared" si="1992"/>
        <v>1000000</v>
      </c>
      <c r="WSB1365" s="84">
        <f t="shared" si="1992"/>
        <v>0</v>
      </c>
      <c r="WSC1365" s="84">
        <f t="shared" si="1992"/>
        <v>0</v>
      </c>
      <c r="WSD1365" s="84">
        <f t="shared" si="1992"/>
        <v>0</v>
      </c>
      <c r="WSE1365" s="84">
        <f t="shared" si="1992"/>
        <v>0</v>
      </c>
      <c r="WSF1365" s="84">
        <f t="shared" si="1992"/>
        <v>1000000</v>
      </c>
      <c r="WSL1365" s="84" t="s">
        <v>235</v>
      </c>
      <c r="WSM1365" s="84" t="s">
        <v>236</v>
      </c>
      <c r="WSN1365" s="84">
        <f t="shared" ref="WSN1365:WSV1365" si="1993">WSN1359</f>
        <v>1000000</v>
      </c>
      <c r="WSO1365" s="84">
        <f t="shared" si="1993"/>
        <v>0</v>
      </c>
      <c r="WSP1365" s="84">
        <f t="shared" si="1993"/>
        <v>0</v>
      </c>
      <c r="WSQ1365" s="84">
        <f t="shared" si="1993"/>
        <v>1000000</v>
      </c>
      <c r="WSR1365" s="84">
        <f t="shared" si="1993"/>
        <v>0</v>
      </c>
      <c r="WSS1365" s="84">
        <f t="shared" si="1993"/>
        <v>0</v>
      </c>
      <c r="WST1365" s="84">
        <f t="shared" si="1993"/>
        <v>0</v>
      </c>
      <c r="WSU1365" s="84">
        <f t="shared" si="1993"/>
        <v>0</v>
      </c>
      <c r="WSV1365" s="84">
        <f t="shared" si="1993"/>
        <v>1000000</v>
      </c>
      <c r="WTB1365" s="84" t="s">
        <v>235</v>
      </c>
      <c r="WTC1365" s="84" t="s">
        <v>236</v>
      </c>
      <c r="WTD1365" s="84">
        <f t="shared" ref="WTD1365:WTL1365" si="1994">WTD1359</f>
        <v>1000000</v>
      </c>
      <c r="WTE1365" s="84">
        <f t="shared" si="1994"/>
        <v>0</v>
      </c>
      <c r="WTF1365" s="84">
        <f t="shared" si="1994"/>
        <v>0</v>
      </c>
      <c r="WTG1365" s="84">
        <f t="shared" si="1994"/>
        <v>1000000</v>
      </c>
      <c r="WTH1365" s="84">
        <f t="shared" si="1994"/>
        <v>0</v>
      </c>
      <c r="WTI1365" s="84">
        <f t="shared" si="1994"/>
        <v>0</v>
      </c>
      <c r="WTJ1365" s="84">
        <f t="shared" si="1994"/>
        <v>0</v>
      </c>
      <c r="WTK1365" s="84">
        <f t="shared" si="1994"/>
        <v>0</v>
      </c>
      <c r="WTL1365" s="84">
        <f t="shared" si="1994"/>
        <v>1000000</v>
      </c>
      <c r="WTR1365" s="84" t="s">
        <v>235</v>
      </c>
      <c r="WTS1365" s="84" t="s">
        <v>236</v>
      </c>
      <c r="WTT1365" s="84">
        <f t="shared" ref="WTT1365:WUB1365" si="1995">WTT1359</f>
        <v>1000000</v>
      </c>
      <c r="WTU1365" s="84">
        <f t="shared" si="1995"/>
        <v>0</v>
      </c>
      <c r="WTV1365" s="84">
        <f t="shared" si="1995"/>
        <v>0</v>
      </c>
      <c r="WTW1365" s="84">
        <f t="shared" si="1995"/>
        <v>1000000</v>
      </c>
      <c r="WTX1365" s="84">
        <f t="shared" si="1995"/>
        <v>0</v>
      </c>
      <c r="WTY1365" s="84">
        <f t="shared" si="1995"/>
        <v>0</v>
      </c>
      <c r="WTZ1365" s="84">
        <f t="shared" si="1995"/>
        <v>0</v>
      </c>
      <c r="WUA1365" s="84">
        <f t="shared" si="1995"/>
        <v>0</v>
      </c>
      <c r="WUB1365" s="84">
        <f t="shared" si="1995"/>
        <v>1000000</v>
      </c>
      <c r="WUH1365" s="84" t="s">
        <v>235</v>
      </c>
      <c r="WUI1365" s="84" t="s">
        <v>236</v>
      </c>
      <c r="WUJ1365" s="84">
        <f t="shared" ref="WUJ1365:WUR1365" si="1996">WUJ1359</f>
        <v>1000000</v>
      </c>
      <c r="WUK1365" s="84">
        <f t="shared" si="1996"/>
        <v>0</v>
      </c>
      <c r="WUL1365" s="84">
        <f t="shared" si="1996"/>
        <v>0</v>
      </c>
      <c r="WUM1365" s="84">
        <f t="shared" si="1996"/>
        <v>1000000</v>
      </c>
      <c r="WUN1365" s="84">
        <f t="shared" si="1996"/>
        <v>0</v>
      </c>
      <c r="WUO1365" s="84">
        <f t="shared" si="1996"/>
        <v>0</v>
      </c>
      <c r="WUP1365" s="84">
        <f t="shared" si="1996"/>
        <v>0</v>
      </c>
      <c r="WUQ1365" s="84">
        <f t="shared" si="1996"/>
        <v>0</v>
      </c>
      <c r="WUR1365" s="84">
        <f t="shared" si="1996"/>
        <v>1000000</v>
      </c>
      <c r="WUX1365" s="84" t="s">
        <v>235</v>
      </c>
      <c r="WUY1365" s="84" t="s">
        <v>236</v>
      </c>
      <c r="WUZ1365" s="84">
        <f t="shared" ref="WUZ1365:WVH1365" si="1997">WUZ1359</f>
        <v>1000000</v>
      </c>
      <c r="WVA1365" s="84">
        <f t="shared" si="1997"/>
        <v>0</v>
      </c>
      <c r="WVB1365" s="84">
        <f t="shared" si="1997"/>
        <v>0</v>
      </c>
      <c r="WVC1365" s="84">
        <f t="shared" si="1997"/>
        <v>1000000</v>
      </c>
      <c r="WVD1365" s="84">
        <f t="shared" si="1997"/>
        <v>0</v>
      </c>
      <c r="WVE1365" s="84">
        <f t="shared" si="1997"/>
        <v>0</v>
      </c>
      <c r="WVF1365" s="84">
        <f t="shared" si="1997"/>
        <v>0</v>
      </c>
      <c r="WVG1365" s="84">
        <f t="shared" si="1997"/>
        <v>0</v>
      </c>
      <c r="WVH1365" s="84">
        <f t="shared" si="1997"/>
        <v>1000000</v>
      </c>
      <c r="WVN1365" s="84" t="s">
        <v>235</v>
      </c>
      <c r="WVO1365" s="84" t="s">
        <v>236</v>
      </c>
      <c r="WVP1365" s="84">
        <f t="shared" ref="WVP1365:WVX1365" si="1998">WVP1359</f>
        <v>1000000</v>
      </c>
      <c r="WVQ1365" s="84">
        <f t="shared" si="1998"/>
        <v>0</v>
      </c>
      <c r="WVR1365" s="84">
        <f t="shared" si="1998"/>
        <v>0</v>
      </c>
      <c r="WVS1365" s="84">
        <f t="shared" si="1998"/>
        <v>1000000</v>
      </c>
      <c r="WVT1365" s="84">
        <f t="shared" si="1998"/>
        <v>0</v>
      </c>
      <c r="WVU1365" s="84">
        <f t="shared" si="1998"/>
        <v>0</v>
      </c>
      <c r="WVV1365" s="84">
        <f t="shared" si="1998"/>
        <v>0</v>
      </c>
      <c r="WVW1365" s="84">
        <f t="shared" si="1998"/>
        <v>0</v>
      </c>
      <c r="WVX1365" s="84">
        <f t="shared" si="1998"/>
        <v>1000000</v>
      </c>
      <c r="WWD1365" s="84" t="s">
        <v>235</v>
      </c>
      <c r="WWE1365" s="84" t="s">
        <v>236</v>
      </c>
      <c r="WWF1365" s="84">
        <f t="shared" ref="WWF1365:WWN1365" si="1999">WWF1359</f>
        <v>1000000</v>
      </c>
      <c r="WWG1365" s="84">
        <f t="shared" si="1999"/>
        <v>0</v>
      </c>
      <c r="WWH1365" s="84">
        <f t="shared" si="1999"/>
        <v>0</v>
      </c>
      <c r="WWI1365" s="84">
        <f t="shared" si="1999"/>
        <v>1000000</v>
      </c>
      <c r="WWJ1365" s="84">
        <f t="shared" si="1999"/>
        <v>0</v>
      </c>
      <c r="WWK1365" s="84">
        <f t="shared" si="1999"/>
        <v>0</v>
      </c>
      <c r="WWL1365" s="84">
        <f t="shared" si="1999"/>
        <v>0</v>
      </c>
      <c r="WWM1365" s="84">
        <f t="shared" si="1999"/>
        <v>0</v>
      </c>
      <c r="WWN1365" s="84">
        <f t="shared" si="1999"/>
        <v>1000000</v>
      </c>
      <c r="WWT1365" s="84" t="s">
        <v>235</v>
      </c>
      <c r="WWU1365" s="84" t="s">
        <v>236</v>
      </c>
      <c r="WWV1365" s="84">
        <f t="shared" ref="WWV1365:WXD1365" si="2000">WWV1359</f>
        <v>1000000</v>
      </c>
      <c r="WWW1365" s="84">
        <f t="shared" si="2000"/>
        <v>0</v>
      </c>
      <c r="WWX1365" s="84">
        <f t="shared" si="2000"/>
        <v>0</v>
      </c>
      <c r="WWY1365" s="84">
        <f t="shared" si="2000"/>
        <v>1000000</v>
      </c>
      <c r="WWZ1365" s="84">
        <f t="shared" si="2000"/>
        <v>0</v>
      </c>
      <c r="WXA1365" s="84">
        <f t="shared" si="2000"/>
        <v>0</v>
      </c>
      <c r="WXB1365" s="84">
        <f t="shared" si="2000"/>
        <v>0</v>
      </c>
      <c r="WXC1365" s="84">
        <f t="shared" si="2000"/>
        <v>0</v>
      </c>
      <c r="WXD1365" s="84">
        <f t="shared" si="2000"/>
        <v>1000000</v>
      </c>
      <c r="WXJ1365" s="84" t="s">
        <v>235</v>
      </c>
      <c r="WXK1365" s="84" t="s">
        <v>236</v>
      </c>
      <c r="WXL1365" s="84">
        <f t="shared" ref="WXL1365:WXT1365" si="2001">WXL1359</f>
        <v>1000000</v>
      </c>
      <c r="WXM1365" s="84">
        <f t="shared" si="2001"/>
        <v>0</v>
      </c>
      <c r="WXN1365" s="84">
        <f t="shared" si="2001"/>
        <v>0</v>
      </c>
      <c r="WXO1365" s="84">
        <f t="shared" si="2001"/>
        <v>1000000</v>
      </c>
      <c r="WXP1365" s="84">
        <f t="shared" si="2001"/>
        <v>0</v>
      </c>
      <c r="WXQ1365" s="84">
        <f t="shared" si="2001"/>
        <v>0</v>
      </c>
      <c r="WXR1365" s="84">
        <f t="shared" si="2001"/>
        <v>0</v>
      </c>
      <c r="WXS1365" s="84">
        <f t="shared" si="2001"/>
        <v>0</v>
      </c>
      <c r="WXT1365" s="84">
        <f t="shared" si="2001"/>
        <v>1000000</v>
      </c>
      <c r="WXZ1365" s="84" t="s">
        <v>235</v>
      </c>
      <c r="WYA1365" s="84" t="s">
        <v>236</v>
      </c>
      <c r="WYB1365" s="84">
        <f t="shared" ref="WYB1365:WYJ1365" si="2002">WYB1359</f>
        <v>1000000</v>
      </c>
      <c r="WYC1365" s="84">
        <f t="shared" si="2002"/>
        <v>0</v>
      </c>
      <c r="WYD1365" s="84">
        <f t="shared" si="2002"/>
        <v>0</v>
      </c>
      <c r="WYE1365" s="84">
        <f t="shared" si="2002"/>
        <v>1000000</v>
      </c>
      <c r="WYF1365" s="84">
        <f t="shared" si="2002"/>
        <v>0</v>
      </c>
      <c r="WYG1365" s="84">
        <f t="shared" si="2002"/>
        <v>0</v>
      </c>
      <c r="WYH1365" s="84">
        <f t="shared" si="2002"/>
        <v>0</v>
      </c>
      <c r="WYI1365" s="84">
        <f t="shared" si="2002"/>
        <v>0</v>
      </c>
      <c r="WYJ1365" s="84">
        <f t="shared" si="2002"/>
        <v>1000000</v>
      </c>
      <c r="WYP1365" s="84" t="s">
        <v>235</v>
      </c>
      <c r="WYQ1365" s="84" t="s">
        <v>236</v>
      </c>
      <c r="WYR1365" s="84">
        <f t="shared" ref="WYR1365:WYZ1365" si="2003">WYR1359</f>
        <v>1000000</v>
      </c>
      <c r="WYS1365" s="84">
        <f t="shared" si="2003"/>
        <v>0</v>
      </c>
      <c r="WYT1365" s="84">
        <f t="shared" si="2003"/>
        <v>0</v>
      </c>
      <c r="WYU1365" s="84">
        <f t="shared" si="2003"/>
        <v>1000000</v>
      </c>
      <c r="WYV1365" s="84">
        <f t="shared" si="2003"/>
        <v>0</v>
      </c>
      <c r="WYW1365" s="84">
        <f t="shared" si="2003"/>
        <v>0</v>
      </c>
      <c r="WYX1365" s="84">
        <f t="shared" si="2003"/>
        <v>0</v>
      </c>
      <c r="WYY1365" s="84">
        <f t="shared" si="2003"/>
        <v>0</v>
      </c>
      <c r="WYZ1365" s="84">
        <f t="shared" si="2003"/>
        <v>1000000</v>
      </c>
      <c r="WZF1365" s="84" t="s">
        <v>235</v>
      </c>
      <c r="WZG1365" s="84" t="s">
        <v>236</v>
      </c>
      <c r="WZH1365" s="84">
        <f t="shared" ref="WZH1365:WZP1365" si="2004">WZH1359</f>
        <v>1000000</v>
      </c>
      <c r="WZI1365" s="84">
        <f t="shared" si="2004"/>
        <v>0</v>
      </c>
      <c r="WZJ1365" s="84">
        <f t="shared" si="2004"/>
        <v>0</v>
      </c>
      <c r="WZK1365" s="84">
        <f t="shared" si="2004"/>
        <v>1000000</v>
      </c>
      <c r="WZL1365" s="84">
        <f t="shared" si="2004"/>
        <v>0</v>
      </c>
      <c r="WZM1365" s="84">
        <f t="shared" si="2004"/>
        <v>0</v>
      </c>
      <c r="WZN1365" s="84">
        <f t="shared" si="2004"/>
        <v>0</v>
      </c>
      <c r="WZO1365" s="84">
        <f t="shared" si="2004"/>
        <v>0</v>
      </c>
      <c r="WZP1365" s="84">
        <f t="shared" si="2004"/>
        <v>1000000</v>
      </c>
      <c r="WZV1365" s="84" t="s">
        <v>235</v>
      </c>
      <c r="WZW1365" s="84" t="s">
        <v>236</v>
      </c>
      <c r="WZX1365" s="84">
        <f t="shared" ref="WZX1365:XAF1365" si="2005">WZX1359</f>
        <v>1000000</v>
      </c>
      <c r="WZY1365" s="84">
        <f t="shared" si="2005"/>
        <v>0</v>
      </c>
      <c r="WZZ1365" s="84">
        <f t="shared" si="2005"/>
        <v>0</v>
      </c>
      <c r="XAA1365" s="84">
        <f t="shared" si="2005"/>
        <v>1000000</v>
      </c>
      <c r="XAB1365" s="84">
        <f t="shared" si="2005"/>
        <v>0</v>
      </c>
      <c r="XAC1365" s="84">
        <f t="shared" si="2005"/>
        <v>0</v>
      </c>
      <c r="XAD1365" s="84">
        <f t="shared" si="2005"/>
        <v>0</v>
      </c>
      <c r="XAE1365" s="84">
        <f t="shared" si="2005"/>
        <v>0</v>
      </c>
      <c r="XAF1365" s="84">
        <f t="shared" si="2005"/>
        <v>1000000</v>
      </c>
      <c r="XAL1365" s="84" t="s">
        <v>235</v>
      </c>
      <c r="XAM1365" s="84" t="s">
        <v>236</v>
      </c>
      <c r="XAN1365" s="84">
        <f t="shared" ref="XAN1365:XAV1365" si="2006">XAN1359</f>
        <v>1000000</v>
      </c>
      <c r="XAO1365" s="84">
        <f t="shared" si="2006"/>
        <v>0</v>
      </c>
      <c r="XAP1365" s="84">
        <f t="shared" si="2006"/>
        <v>0</v>
      </c>
      <c r="XAQ1365" s="84">
        <f t="shared" si="2006"/>
        <v>1000000</v>
      </c>
      <c r="XAR1365" s="84">
        <f t="shared" si="2006"/>
        <v>0</v>
      </c>
      <c r="XAS1365" s="84">
        <f t="shared" si="2006"/>
        <v>0</v>
      </c>
      <c r="XAT1365" s="84">
        <f t="shared" si="2006"/>
        <v>0</v>
      </c>
      <c r="XAU1365" s="84">
        <f t="shared" si="2006"/>
        <v>0</v>
      </c>
      <c r="XAV1365" s="84">
        <f t="shared" si="2006"/>
        <v>1000000</v>
      </c>
      <c r="XBB1365" s="84" t="s">
        <v>235</v>
      </c>
      <c r="XBC1365" s="84" t="s">
        <v>236</v>
      </c>
      <c r="XBD1365" s="84">
        <f t="shared" ref="XBD1365:XBL1365" si="2007">XBD1359</f>
        <v>1000000</v>
      </c>
      <c r="XBE1365" s="84">
        <f t="shared" si="2007"/>
        <v>0</v>
      </c>
      <c r="XBF1365" s="84">
        <f t="shared" si="2007"/>
        <v>0</v>
      </c>
      <c r="XBG1365" s="84">
        <f t="shared" si="2007"/>
        <v>1000000</v>
      </c>
      <c r="XBH1365" s="84">
        <f t="shared" si="2007"/>
        <v>0</v>
      </c>
      <c r="XBI1365" s="84">
        <f t="shared" si="2007"/>
        <v>0</v>
      </c>
      <c r="XBJ1365" s="84">
        <f t="shared" si="2007"/>
        <v>0</v>
      </c>
      <c r="XBK1365" s="84">
        <f t="shared" si="2007"/>
        <v>0</v>
      </c>
      <c r="XBL1365" s="84">
        <f t="shared" si="2007"/>
        <v>1000000</v>
      </c>
      <c r="XBR1365" s="84" t="s">
        <v>235</v>
      </c>
      <c r="XBS1365" s="84" t="s">
        <v>236</v>
      </c>
      <c r="XBT1365" s="84">
        <f t="shared" ref="XBT1365:XCB1365" si="2008">XBT1359</f>
        <v>1000000</v>
      </c>
      <c r="XBU1365" s="84">
        <f t="shared" si="2008"/>
        <v>0</v>
      </c>
      <c r="XBV1365" s="84">
        <f t="shared" si="2008"/>
        <v>0</v>
      </c>
      <c r="XBW1365" s="84">
        <f t="shared" si="2008"/>
        <v>1000000</v>
      </c>
      <c r="XBX1365" s="84">
        <f t="shared" si="2008"/>
        <v>0</v>
      </c>
      <c r="XBY1365" s="84">
        <f t="shared" si="2008"/>
        <v>0</v>
      </c>
      <c r="XBZ1365" s="84">
        <f t="shared" si="2008"/>
        <v>0</v>
      </c>
      <c r="XCA1365" s="84">
        <f t="shared" si="2008"/>
        <v>0</v>
      </c>
      <c r="XCB1365" s="84">
        <f t="shared" si="2008"/>
        <v>1000000</v>
      </c>
      <c r="XCH1365" s="84" t="s">
        <v>235</v>
      </c>
      <c r="XCI1365" s="84" t="s">
        <v>236</v>
      </c>
      <c r="XCJ1365" s="84">
        <f t="shared" ref="XCJ1365:XCR1365" si="2009">XCJ1359</f>
        <v>1000000</v>
      </c>
      <c r="XCK1365" s="84">
        <f t="shared" si="2009"/>
        <v>0</v>
      </c>
      <c r="XCL1365" s="84">
        <f t="shared" si="2009"/>
        <v>0</v>
      </c>
      <c r="XCM1365" s="84">
        <f t="shared" si="2009"/>
        <v>1000000</v>
      </c>
      <c r="XCN1365" s="84">
        <f t="shared" si="2009"/>
        <v>0</v>
      </c>
      <c r="XCO1365" s="84">
        <f t="shared" si="2009"/>
        <v>0</v>
      </c>
      <c r="XCP1365" s="84">
        <f t="shared" si="2009"/>
        <v>0</v>
      </c>
      <c r="XCQ1365" s="84">
        <f t="shared" si="2009"/>
        <v>0</v>
      </c>
      <c r="XCR1365" s="84">
        <f t="shared" si="2009"/>
        <v>1000000</v>
      </c>
      <c r="XCX1365" s="84" t="s">
        <v>235</v>
      </c>
      <c r="XCY1365" s="84" t="s">
        <v>236</v>
      </c>
      <c r="XCZ1365" s="84">
        <f t="shared" ref="XCZ1365:XDH1365" si="2010">XCZ1359</f>
        <v>1000000</v>
      </c>
      <c r="XDA1365" s="84">
        <f t="shared" si="2010"/>
        <v>0</v>
      </c>
      <c r="XDB1365" s="84">
        <f t="shared" si="2010"/>
        <v>0</v>
      </c>
      <c r="XDC1365" s="84">
        <f t="shared" si="2010"/>
        <v>1000000</v>
      </c>
      <c r="XDD1365" s="84">
        <f t="shared" si="2010"/>
        <v>0</v>
      </c>
      <c r="XDE1365" s="84">
        <f t="shared" si="2010"/>
        <v>0</v>
      </c>
      <c r="XDF1365" s="84">
        <f t="shared" si="2010"/>
        <v>0</v>
      </c>
      <c r="XDG1365" s="84">
        <f t="shared" si="2010"/>
        <v>0</v>
      </c>
      <c r="XDH1365" s="84">
        <f t="shared" si="2010"/>
        <v>1000000</v>
      </c>
      <c r="XDN1365" s="84" t="s">
        <v>235</v>
      </c>
      <c r="XDO1365" s="84" t="s">
        <v>236</v>
      </c>
      <c r="XDP1365" s="84">
        <f t="shared" ref="XDP1365:XDX1365" si="2011">XDP1359</f>
        <v>1000000</v>
      </c>
      <c r="XDQ1365" s="84">
        <f t="shared" si="2011"/>
        <v>0</v>
      </c>
      <c r="XDR1365" s="84">
        <f t="shared" si="2011"/>
        <v>0</v>
      </c>
      <c r="XDS1365" s="84">
        <f t="shared" si="2011"/>
        <v>1000000</v>
      </c>
      <c r="XDT1365" s="84">
        <f t="shared" si="2011"/>
        <v>0</v>
      </c>
      <c r="XDU1365" s="84">
        <f t="shared" si="2011"/>
        <v>0</v>
      </c>
      <c r="XDV1365" s="84">
        <f t="shared" si="2011"/>
        <v>0</v>
      </c>
      <c r="XDW1365" s="84">
        <f t="shared" si="2011"/>
        <v>0</v>
      </c>
      <c r="XDX1365" s="84">
        <f t="shared" si="2011"/>
        <v>1000000</v>
      </c>
      <c r="XED1365" s="84" t="s">
        <v>235</v>
      </c>
      <c r="XEE1365" s="84" t="s">
        <v>236</v>
      </c>
      <c r="XEF1365" s="84">
        <f t="shared" ref="XEF1365:XEN1365" si="2012">XEF1359</f>
        <v>1000000</v>
      </c>
      <c r="XEG1365" s="84">
        <f t="shared" si="2012"/>
        <v>0</v>
      </c>
      <c r="XEH1365" s="84">
        <f t="shared" si="2012"/>
        <v>0</v>
      </c>
      <c r="XEI1365" s="84">
        <f t="shared" si="2012"/>
        <v>1000000</v>
      </c>
      <c r="XEJ1365" s="84">
        <f t="shared" si="2012"/>
        <v>0</v>
      </c>
      <c r="XEK1365" s="84">
        <f t="shared" si="2012"/>
        <v>0</v>
      </c>
      <c r="XEL1365" s="84">
        <f t="shared" si="2012"/>
        <v>0</v>
      </c>
      <c r="XEM1365" s="84">
        <f t="shared" si="2012"/>
        <v>0</v>
      </c>
      <c r="XEN1365" s="84">
        <f t="shared" si="2012"/>
        <v>1000000</v>
      </c>
      <c r="XET1365" s="84" t="s">
        <v>235</v>
      </c>
      <c r="XEU1365" s="84" t="s">
        <v>236</v>
      </c>
      <c r="XEV1365" s="84">
        <f t="shared" ref="XEV1365:XFD1365" si="2013">XEV1359</f>
        <v>1000000</v>
      </c>
      <c r="XEW1365" s="84">
        <f t="shared" si="2013"/>
        <v>0</v>
      </c>
      <c r="XEX1365" s="84">
        <f t="shared" si="2013"/>
        <v>0</v>
      </c>
      <c r="XEY1365" s="84">
        <f t="shared" si="2013"/>
        <v>1000000</v>
      </c>
      <c r="XEZ1365" s="84">
        <f t="shared" si="2013"/>
        <v>0</v>
      </c>
      <c r="XFA1365" s="84">
        <f t="shared" si="2013"/>
        <v>0</v>
      </c>
      <c r="XFB1365" s="84">
        <f t="shared" si="2013"/>
        <v>0</v>
      </c>
      <c r="XFC1365" s="84">
        <f t="shared" si="2013"/>
        <v>0</v>
      </c>
      <c r="XFD1365" s="84">
        <f t="shared" si="2013"/>
        <v>1000000</v>
      </c>
    </row>
    <row r="1366" spans="1:1024 1030:2048 2054:3072 3078:4096 4102:5120 5126:6144 6150:7168 7174:8192 8198:9216 9222:10240 10246:11264 11270:12288 12294:13312 13318:14336 14342:15360 15366:16384" x14ac:dyDescent="0.25">
      <c r="A1366" s="84"/>
      <c r="B1366" s="84"/>
      <c r="F1366" s="745" t="s">
        <v>247</v>
      </c>
      <c r="G1366" s="1130" t="s">
        <v>4692</v>
      </c>
      <c r="H1366" s="780">
        <f t="shared" ref="H1366:P1366" si="2014">H1360</f>
        <v>0</v>
      </c>
      <c r="I1366" s="780">
        <f t="shared" si="2014"/>
        <v>0</v>
      </c>
      <c r="J1366" s="781">
        <f t="shared" si="2014"/>
        <v>0</v>
      </c>
      <c r="K1366" s="780">
        <f t="shared" si="2014"/>
        <v>0</v>
      </c>
      <c r="L1366" s="782">
        <f t="shared" si="2014"/>
        <v>3000000</v>
      </c>
      <c r="M1366" s="782">
        <f t="shared" si="2014"/>
        <v>0</v>
      </c>
      <c r="N1366" s="783">
        <f t="shared" si="2014"/>
        <v>0</v>
      </c>
      <c r="O1366" s="782">
        <f t="shared" si="2014"/>
        <v>3000000</v>
      </c>
      <c r="P1366" s="782">
        <f t="shared" si="2014"/>
        <v>3000000</v>
      </c>
      <c r="Q1366" s="800"/>
      <c r="R1366" s="801"/>
      <c r="S1366" s="800"/>
      <c r="T1366" s="84"/>
      <c r="V1366" s="84" t="s">
        <v>247</v>
      </c>
      <c r="W1366" s="84" t="s">
        <v>4692</v>
      </c>
      <c r="X1366" s="815">
        <f t="shared" ref="X1366:AF1366" si="2015">X1360</f>
        <v>0</v>
      </c>
      <c r="Y1366" s="816">
        <f t="shared" si="2015"/>
        <v>0</v>
      </c>
      <c r="Z1366" s="812">
        <f t="shared" si="2015"/>
        <v>0</v>
      </c>
      <c r="AA1366" s="813">
        <f t="shared" si="2015"/>
        <v>0</v>
      </c>
      <c r="AB1366" s="84">
        <f t="shared" si="2015"/>
        <v>2000000</v>
      </c>
      <c r="AC1366" s="84">
        <f t="shared" si="2015"/>
        <v>0</v>
      </c>
      <c r="AD1366" s="84">
        <f t="shared" si="2015"/>
        <v>0</v>
      </c>
      <c r="AE1366" s="84">
        <f t="shared" si="2015"/>
        <v>2000000</v>
      </c>
      <c r="AF1366" s="84">
        <f t="shared" si="2015"/>
        <v>2000000</v>
      </c>
      <c r="AL1366" s="84" t="s">
        <v>247</v>
      </c>
      <c r="AM1366" s="84" t="s">
        <v>4692</v>
      </c>
      <c r="AN1366" s="84">
        <f t="shared" ref="AN1366:AV1366" si="2016">AN1360</f>
        <v>0</v>
      </c>
      <c r="AO1366" s="84">
        <f t="shared" si="2016"/>
        <v>0</v>
      </c>
      <c r="AP1366" s="84">
        <f t="shared" si="2016"/>
        <v>0</v>
      </c>
      <c r="AQ1366" s="84">
        <f t="shared" si="2016"/>
        <v>0</v>
      </c>
      <c r="AR1366" s="84">
        <f t="shared" si="2016"/>
        <v>2000000</v>
      </c>
      <c r="AS1366" s="84">
        <f t="shared" si="2016"/>
        <v>0</v>
      </c>
      <c r="AT1366" s="84">
        <f t="shared" si="2016"/>
        <v>0</v>
      </c>
      <c r="AU1366" s="84">
        <f t="shared" si="2016"/>
        <v>2000000</v>
      </c>
      <c r="AV1366" s="84">
        <f t="shared" si="2016"/>
        <v>2000000</v>
      </c>
      <c r="BB1366" s="84" t="s">
        <v>247</v>
      </c>
      <c r="BC1366" s="84" t="s">
        <v>4692</v>
      </c>
      <c r="BD1366" s="84">
        <f t="shared" ref="BD1366:BL1366" si="2017">BD1360</f>
        <v>0</v>
      </c>
      <c r="BE1366" s="84">
        <f t="shared" si="2017"/>
        <v>0</v>
      </c>
      <c r="BF1366" s="84">
        <f t="shared" si="2017"/>
        <v>0</v>
      </c>
      <c r="BG1366" s="84">
        <f t="shared" si="2017"/>
        <v>0</v>
      </c>
      <c r="BH1366" s="84">
        <f t="shared" si="2017"/>
        <v>2000000</v>
      </c>
      <c r="BI1366" s="84">
        <f t="shared" si="2017"/>
        <v>0</v>
      </c>
      <c r="BJ1366" s="84">
        <f t="shared" si="2017"/>
        <v>0</v>
      </c>
      <c r="BK1366" s="84">
        <f t="shared" si="2017"/>
        <v>2000000</v>
      </c>
      <c r="BL1366" s="84">
        <f t="shared" si="2017"/>
        <v>2000000</v>
      </c>
      <c r="BR1366" s="84" t="s">
        <v>247</v>
      </c>
      <c r="BS1366" s="84" t="s">
        <v>4692</v>
      </c>
      <c r="BT1366" s="84">
        <f t="shared" ref="BT1366:CB1366" si="2018">BT1360</f>
        <v>0</v>
      </c>
      <c r="BU1366" s="84">
        <f t="shared" si="2018"/>
        <v>0</v>
      </c>
      <c r="BV1366" s="84">
        <f t="shared" si="2018"/>
        <v>0</v>
      </c>
      <c r="BW1366" s="84">
        <f t="shared" si="2018"/>
        <v>0</v>
      </c>
      <c r="BX1366" s="84">
        <f t="shared" si="2018"/>
        <v>2000000</v>
      </c>
      <c r="BY1366" s="84">
        <f t="shared" si="2018"/>
        <v>0</v>
      </c>
      <c r="BZ1366" s="84">
        <f t="shared" si="2018"/>
        <v>0</v>
      </c>
      <c r="CA1366" s="84">
        <f t="shared" si="2018"/>
        <v>2000000</v>
      </c>
      <c r="CB1366" s="84">
        <f t="shared" si="2018"/>
        <v>2000000</v>
      </c>
      <c r="CH1366" s="84" t="s">
        <v>247</v>
      </c>
      <c r="CI1366" s="84" t="s">
        <v>4692</v>
      </c>
      <c r="CJ1366" s="84">
        <f t="shared" ref="CJ1366:CR1366" si="2019">CJ1360</f>
        <v>0</v>
      </c>
      <c r="CK1366" s="84">
        <f t="shared" si="2019"/>
        <v>0</v>
      </c>
      <c r="CL1366" s="84">
        <f t="shared" si="2019"/>
        <v>0</v>
      </c>
      <c r="CM1366" s="84">
        <f t="shared" si="2019"/>
        <v>0</v>
      </c>
      <c r="CN1366" s="84">
        <f t="shared" si="2019"/>
        <v>2000000</v>
      </c>
      <c r="CO1366" s="84">
        <f t="shared" si="2019"/>
        <v>0</v>
      </c>
      <c r="CP1366" s="84">
        <f t="shared" si="2019"/>
        <v>0</v>
      </c>
      <c r="CQ1366" s="84">
        <f t="shared" si="2019"/>
        <v>2000000</v>
      </c>
      <c r="CR1366" s="84">
        <f t="shared" si="2019"/>
        <v>2000000</v>
      </c>
      <c r="CX1366" s="84" t="s">
        <v>247</v>
      </c>
      <c r="CY1366" s="84" t="s">
        <v>4692</v>
      </c>
      <c r="CZ1366" s="84">
        <f t="shared" ref="CZ1366:DH1366" si="2020">CZ1360</f>
        <v>0</v>
      </c>
      <c r="DA1366" s="84">
        <f t="shared" si="2020"/>
        <v>0</v>
      </c>
      <c r="DB1366" s="84">
        <f t="shared" si="2020"/>
        <v>0</v>
      </c>
      <c r="DC1366" s="84">
        <f t="shared" si="2020"/>
        <v>0</v>
      </c>
      <c r="DD1366" s="84">
        <f t="shared" si="2020"/>
        <v>2000000</v>
      </c>
      <c r="DE1366" s="84">
        <f t="shared" si="2020"/>
        <v>0</v>
      </c>
      <c r="DF1366" s="84">
        <f t="shared" si="2020"/>
        <v>0</v>
      </c>
      <c r="DG1366" s="84">
        <f t="shared" si="2020"/>
        <v>2000000</v>
      </c>
      <c r="DH1366" s="84">
        <f t="shared" si="2020"/>
        <v>2000000</v>
      </c>
      <c r="DN1366" s="84" t="s">
        <v>247</v>
      </c>
      <c r="DO1366" s="84" t="s">
        <v>4692</v>
      </c>
      <c r="DP1366" s="84">
        <f t="shared" ref="DP1366:DX1366" si="2021">DP1360</f>
        <v>0</v>
      </c>
      <c r="DQ1366" s="84">
        <f t="shared" si="2021"/>
        <v>0</v>
      </c>
      <c r="DR1366" s="84">
        <f t="shared" si="2021"/>
        <v>0</v>
      </c>
      <c r="DS1366" s="84">
        <f t="shared" si="2021"/>
        <v>0</v>
      </c>
      <c r="DT1366" s="84">
        <f t="shared" si="2021"/>
        <v>2000000</v>
      </c>
      <c r="DU1366" s="84">
        <f t="shared" si="2021"/>
        <v>0</v>
      </c>
      <c r="DV1366" s="84">
        <f t="shared" si="2021"/>
        <v>0</v>
      </c>
      <c r="DW1366" s="84">
        <f t="shared" si="2021"/>
        <v>2000000</v>
      </c>
      <c r="DX1366" s="84">
        <f t="shared" si="2021"/>
        <v>2000000</v>
      </c>
      <c r="ED1366" s="84" t="s">
        <v>247</v>
      </c>
      <c r="EE1366" s="84" t="s">
        <v>4692</v>
      </c>
      <c r="EF1366" s="84">
        <f t="shared" ref="EF1366:EN1366" si="2022">EF1360</f>
        <v>0</v>
      </c>
      <c r="EG1366" s="84">
        <f t="shared" si="2022"/>
        <v>0</v>
      </c>
      <c r="EH1366" s="84">
        <f t="shared" si="2022"/>
        <v>0</v>
      </c>
      <c r="EI1366" s="84">
        <f t="shared" si="2022"/>
        <v>0</v>
      </c>
      <c r="EJ1366" s="84">
        <f t="shared" si="2022"/>
        <v>2000000</v>
      </c>
      <c r="EK1366" s="84">
        <f t="shared" si="2022"/>
        <v>0</v>
      </c>
      <c r="EL1366" s="84">
        <f t="shared" si="2022"/>
        <v>0</v>
      </c>
      <c r="EM1366" s="84">
        <f t="shared" si="2022"/>
        <v>2000000</v>
      </c>
      <c r="EN1366" s="84">
        <f t="shared" si="2022"/>
        <v>2000000</v>
      </c>
      <c r="ET1366" s="84" t="s">
        <v>247</v>
      </c>
      <c r="EU1366" s="84" t="s">
        <v>4692</v>
      </c>
      <c r="EV1366" s="84">
        <f t="shared" ref="EV1366:FD1366" si="2023">EV1360</f>
        <v>0</v>
      </c>
      <c r="EW1366" s="84">
        <f t="shared" si="2023"/>
        <v>0</v>
      </c>
      <c r="EX1366" s="84">
        <f t="shared" si="2023"/>
        <v>0</v>
      </c>
      <c r="EY1366" s="84">
        <f t="shared" si="2023"/>
        <v>0</v>
      </c>
      <c r="EZ1366" s="84">
        <f t="shared" si="2023"/>
        <v>2000000</v>
      </c>
      <c r="FA1366" s="84">
        <f t="shared" si="2023"/>
        <v>0</v>
      </c>
      <c r="FB1366" s="84">
        <f t="shared" si="2023"/>
        <v>0</v>
      </c>
      <c r="FC1366" s="84">
        <f t="shared" si="2023"/>
        <v>2000000</v>
      </c>
      <c r="FD1366" s="84">
        <f t="shared" si="2023"/>
        <v>2000000</v>
      </c>
      <c r="FJ1366" s="84" t="s">
        <v>247</v>
      </c>
      <c r="FK1366" s="84" t="s">
        <v>4692</v>
      </c>
      <c r="FL1366" s="84">
        <f t="shared" ref="FL1366:FT1366" si="2024">FL1360</f>
        <v>0</v>
      </c>
      <c r="FM1366" s="84">
        <f t="shared" si="2024"/>
        <v>0</v>
      </c>
      <c r="FN1366" s="84">
        <f t="shared" si="2024"/>
        <v>0</v>
      </c>
      <c r="FO1366" s="84">
        <f t="shared" si="2024"/>
        <v>0</v>
      </c>
      <c r="FP1366" s="84">
        <f t="shared" si="2024"/>
        <v>2000000</v>
      </c>
      <c r="FQ1366" s="84">
        <f t="shared" si="2024"/>
        <v>0</v>
      </c>
      <c r="FR1366" s="84">
        <f t="shared" si="2024"/>
        <v>0</v>
      </c>
      <c r="FS1366" s="84">
        <f t="shared" si="2024"/>
        <v>2000000</v>
      </c>
      <c r="FT1366" s="84">
        <f t="shared" si="2024"/>
        <v>2000000</v>
      </c>
      <c r="FZ1366" s="84" t="s">
        <v>247</v>
      </c>
      <c r="GA1366" s="84" t="s">
        <v>4692</v>
      </c>
      <c r="GB1366" s="84">
        <f t="shared" ref="GB1366:GJ1366" si="2025">GB1360</f>
        <v>0</v>
      </c>
      <c r="GC1366" s="84">
        <f t="shared" si="2025"/>
        <v>0</v>
      </c>
      <c r="GD1366" s="84">
        <f t="shared" si="2025"/>
        <v>0</v>
      </c>
      <c r="GE1366" s="84">
        <f t="shared" si="2025"/>
        <v>0</v>
      </c>
      <c r="GF1366" s="84">
        <f t="shared" si="2025"/>
        <v>2000000</v>
      </c>
      <c r="GG1366" s="84">
        <f t="shared" si="2025"/>
        <v>0</v>
      </c>
      <c r="GH1366" s="84">
        <f t="shared" si="2025"/>
        <v>0</v>
      </c>
      <c r="GI1366" s="84">
        <f t="shared" si="2025"/>
        <v>2000000</v>
      </c>
      <c r="GJ1366" s="84">
        <f t="shared" si="2025"/>
        <v>2000000</v>
      </c>
      <c r="GP1366" s="84" t="s">
        <v>247</v>
      </c>
      <c r="GQ1366" s="84" t="s">
        <v>4692</v>
      </c>
      <c r="GR1366" s="84">
        <f t="shared" ref="GR1366:GZ1366" si="2026">GR1360</f>
        <v>0</v>
      </c>
      <c r="GS1366" s="84">
        <f t="shared" si="2026"/>
        <v>0</v>
      </c>
      <c r="GT1366" s="84">
        <f t="shared" si="2026"/>
        <v>0</v>
      </c>
      <c r="GU1366" s="84">
        <f t="shared" si="2026"/>
        <v>0</v>
      </c>
      <c r="GV1366" s="84">
        <f t="shared" si="2026"/>
        <v>2000000</v>
      </c>
      <c r="GW1366" s="84">
        <f t="shared" si="2026"/>
        <v>0</v>
      </c>
      <c r="GX1366" s="84">
        <f t="shared" si="2026"/>
        <v>0</v>
      </c>
      <c r="GY1366" s="84">
        <f t="shared" si="2026"/>
        <v>2000000</v>
      </c>
      <c r="GZ1366" s="84">
        <f t="shared" si="2026"/>
        <v>2000000</v>
      </c>
      <c r="HF1366" s="84" t="s">
        <v>247</v>
      </c>
      <c r="HG1366" s="84" t="s">
        <v>4692</v>
      </c>
      <c r="HH1366" s="84">
        <f t="shared" ref="HH1366:HP1366" si="2027">HH1360</f>
        <v>0</v>
      </c>
      <c r="HI1366" s="84">
        <f t="shared" si="2027"/>
        <v>0</v>
      </c>
      <c r="HJ1366" s="84">
        <f t="shared" si="2027"/>
        <v>0</v>
      </c>
      <c r="HK1366" s="84">
        <f t="shared" si="2027"/>
        <v>0</v>
      </c>
      <c r="HL1366" s="84">
        <f t="shared" si="2027"/>
        <v>2000000</v>
      </c>
      <c r="HM1366" s="84">
        <f t="shared" si="2027"/>
        <v>0</v>
      </c>
      <c r="HN1366" s="84">
        <f t="shared" si="2027"/>
        <v>0</v>
      </c>
      <c r="HO1366" s="84">
        <f t="shared" si="2027"/>
        <v>2000000</v>
      </c>
      <c r="HP1366" s="84">
        <f t="shared" si="2027"/>
        <v>2000000</v>
      </c>
      <c r="HV1366" s="84" t="s">
        <v>247</v>
      </c>
      <c r="HW1366" s="84" t="s">
        <v>4692</v>
      </c>
      <c r="HX1366" s="84">
        <f t="shared" ref="HX1366:IF1366" si="2028">HX1360</f>
        <v>0</v>
      </c>
      <c r="HY1366" s="84">
        <f t="shared" si="2028"/>
        <v>0</v>
      </c>
      <c r="HZ1366" s="84">
        <f t="shared" si="2028"/>
        <v>0</v>
      </c>
      <c r="IA1366" s="84">
        <f t="shared" si="2028"/>
        <v>0</v>
      </c>
      <c r="IB1366" s="84">
        <f t="shared" si="2028"/>
        <v>2000000</v>
      </c>
      <c r="IC1366" s="84">
        <f t="shared" si="2028"/>
        <v>0</v>
      </c>
      <c r="ID1366" s="84">
        <f t="shared" si="2028"/>
        <v>0</v>
      </c>
      <c r="IE1366" s="84">
        <f t="shared" si="2028"/>
        <v>2000000</v>
      </c>
      <c r="IF1366" s="84">
        <f t="shared" si="2028"/>
        <v>2000000</v>
      </c>
      <c r="IL1366" s="84" t="s">
        <v>247</v>
      </c>
      <c r="IM1366" s="84" t="s">
        <v>4692</v>
      </c>
      <c r="IN1366" s="84">
        <f t="shared" ref="IN1366:IV1366" si="2029">IN1360</f>
        <v>0</v>
      </c>
      <c r="IO1366" s="84">
        <f t="shared" si="2029"/>
        <v>0</v>
      </c>
      <c r="IP1366" s="84">
        <f t="shared" si="2029"/>
        <v>0</v>
      </c>
      <c r="IQ1366" s="84">
        <f t="shared" si="2029"/>
        <v>0</v>
      </c>
      <c r="IR1366" s="84">
        <f t="shared" si="2029"/>
        <v>2000000</v>
      </c>
      <c r="IS1366" s="84">
        <f t="shared" si="2029"/>
        <v>0</v>
      </c>
      <c r="IT1366" s="84">
        <f t="shared" si="2029"/>
        <v>0</v>
      </c>
      <c r="IU1366" s="84">
        <f t="shared" si="2029"/>
        <v>2000000</v>
      </c>
      <c r="IV1366" s="84">
        <f t="shared" si="2029"/>
        <v>2000000</v>
      </c>
      <c r="JB1366" s="84" t="s">
        <v>247</v>
      </c>
      <c r="JC1366" s="84" t="s">
        <v>4692</v>
      </c>
      <c r="JD1366" s="84">
        <f t="shared" ref="JD1366:JL1366" si="2030">JD1360</f>
        <v>0</v>
      </c>
      <c r="JE1366" s="84">
        <f t="shared" si="2030"/>
        <v>0</v>
      </c>
      <c r="JF1366" s="84">
        <f t="shared" si="2030"/>
        <v>0</v>
      </c>
      <c r="JG1366" s="84">
        <f t="shared" si="2030"/>
        <v>0</v>
      </c>
      <c r="JH1366" s="84">
        <f t="shared" si="2030"/>
        <v>2000000</v>
      </c>
      <c r="JI1366" s="84">
        <f t="shared" si="2030"/>
        <v>0</v>
      </c>
      <c r="JJ1366" s="84">
        <f t="shared" si="2030"/>
        <v>0</v>
      </c>
      <c r="JK1366" s="84">
        <f t="shared" si="2030"/>
        <v>2000000</v>
      </c>
      <c r="JL1366" s="84">
        <f t="shared" si="2030"/>
        <v>2000000</v>
      </c>
      <c r="JR1366" s="84" t="s">
        <v>247</v>
      </c>
      <c r="JS1366" s="84" t="s">
        <v>4692</v>
      </c>
      <c r="JT1366" s="84">
        <f t="shared" ref="JT1366:KB1366" si="2031">JT1360</f>
        <v>0</v>
      </c>
      <c r="JU1366" s="84">
        <f t="shared" si="2031"/>
        <v>0</v>
      </c>
      <c r="JV1366" s="84">
        <f t="shared" si="2031"/>
        <v>0</v>
      </c>
      <c r="JW1366" s="84">
        <f t="shared" si="2031"/>
        <v>0</v>
      </c>
      <c r="JX1366" s="84">
        <f t="shared" si="2031"/>
        <v>2000000</v>
      </c>
      <c r="JY1366" s="84">
        <f t="shared" si="2031"/>
        <v>0</v>
      </c>
      <c r="JZ1366" s="84">
        <f t="shared" si="2031"/>
        <v>0</v>
      </c>
      <c r="KA1366" s="84">
        <f t="shared" si="2031"/>
        <v>2000000</v>
      </c>
      <c r="KB1366" s="84">
        <f t="shared" si="2031"/>
        <v>2000000</v>
      </c>
      <c r="KH1366" s="84" t="s">
        <v>247</v>
      </c>
      <c r="KI1366" s="84" t="s">
        <v>4692</v>
      </c>
      <c r="KJ1366" s="84">
        <f t="shared" ref="KJ1366:KR1366" si="2032">KJ1360</f>
        <v>0</v>
      </c>
      <c r="KK1366" s="84">
        <f t="shared" si="2032"/>
        <v>0</v>
      </c>
      <c r="KL1366" s="84">
        <f t="shared" si="2032"/>
        <v>0</v>
      </c>
      <c r="KM1366" s="84">
        <f t="shared" si="2032"/>
        <v>0</v>
      </c>
      <c r="KN1366" s="84">
        <f t="shared" si="2032"/>
        <v>2000000</v>
      </c>
      <c r="KO1366" s="84">
        <f t="shared" si="2032"/>
        <v>0</v>
      </c>
      <c r="KP1366" s="84">
        <f t="shared" si="2032"/>
        <v>0</v>
      </c>
      <c r="KQ1366" s="84">
        <f t="shared" si="2032"/>
        <v>2000000</v>
      </c>
      <c r="KR1366" s="84">
        <f t="shared" si="2032"/>
        <v>2000000</v>
      </c>
      <c r="KX1366" s="84" t="s">
        <v>247</v>
      </c>
      <c r="KY1366" s="84" t="s">
        <v>4692</v>
      </c>
      <c r="KZ1366" s="84">
        <f t="shared" ref="KZ1366:LH1366" si="2033">KZ1360</f>
        <v>0</v>
      </c>
      <c r="LA1366" s="84">
        <f t="shared" si="2033"/>
        <v>0</v>
      </c>
      <c r="LB1366" s="84">
        <f t="shared" si="2033"/>
        <v>0</v>
      </c>
      <c r="LC1366" s="84">
        <f t="shared" si="2033"/>
        <v>0</v>
      </c>
      <c r="LD1366" s="84">
        <f t="shared" si="2033"/>
        <v>2000000</v>
      </c>
      <c r="LE1366" s="84">
        <f t="shared" si="2033"/>
        <v>0</v>
      </c>
      <c r="LF1366" s="84">
        <f t="shared" si="2033"/>
        <v>0</v>
      </c>
      <c r="LG1366" s="84">
        <f t="shared" si="2033"/>
        <v>2000000</v>
      </c>
      <c r="LH1366" s="84">
        <f t="shared" si="2033"/>
        <v>2000000</v>
      </c>
      <c r="LN1366" s="84" t="s">
        <v>247</v>
      </c>
      <c r="LO1366" s="84" t="s">
        <v>4692</v>
      </c>
      <c r="LP1366" s="84">
        <f t="shared" ref="LP1366:LX1366" si="2034">LP1360</f>
        <v>0</v>
      </c>
      <c r="LQ1366" s="84">
        <f t="shared" si="2034"/>
        <v>0</v>
      </c>
      <c r="LR1366" s="84">
        <f t="shared" si="2034"/>
        <v>0</v>
      </c>
      <c r="LS1366" s="84">
        <f t="shared" si="2034"/>
        <v>0</v>
      </c>
      <c r="LT1366" s="84">
        <f t="shared" si="2034"/>
        <v>2000000</v>
      </c>
      <c r="LU1366" s="84">
        <f t="shared" si="2034"/>
        <v>0</v>
      </c>
      <c r="LV1366" s="84">
        <f t="shared" si="2034"/>
        <v>0</v>
      </c>
      <c r="LW1366" s="84">
        <f t="shared" si="2034"/>
        <v>2000000</v>
      </c>
      <c r="LX1366" s="84">
        <f t="shared" si="2034"/>
        <v>2000000</v>
      </c>
      <c r="MD1366" s="84" t="s">
        <v>247</v>
      </c>
      <c r="ME1366" s="84" t="s">
        <v>4692</v>
      </c>
      <c r="MF1366" s="84">
        <f t="shared" ref="MF1366:MN1366" si="2035">MF1360</f>
        <v>0</v>
      </c>
      <c r="MG1366" s="84">
        <f t="shared" si="2035"/>
        <v>0</v>
      </c>
      <c r="MH1366" s="84">
        <f t="shared" si="2035"/>
        <v>0</v>
      </c>
      <c r="MI1366" s="84">
        <f t="shared" si="2035"/>
        <v>0</v>
      </c>
      <c r="MJ1366" s="84">
        <f t="shared" si="2035"/>
        <v>2000000</v>
      </c>
      <c r="MK1366" s="84">
        <f t="shared" si="2035"/>
        <v>0</v>
      </c>
      <c r="ML1366" s="84">
        <f t="shared" si="2035"/>
        <v>0</v>
      </c>
      <c r="MM1366" s="84">
        <f t="shared" si="2035"/>
        <v>2000000</v>
      </c>
      <c r="MN1366" s="84">
        <f t="shared" si="2035"/>
        <v>2000000</v>
      </c>
      <c r="MT1366" s="84" t="s">
        <v>247</v>
      </c>
      <c r="MU1366" s="84" t="s">
        <v>4692</v>
      </c>
      <c r="MV1366" s="84">
        <f t="shared" ref="MV1366:ND1366" si="2036">MV1360</f>
        <v>0</v>
      </c>
      <c r="MW1366" s="84">
        <f t="shared" si="2036"/>
        <v>0</v>
      </c>
      <c r="MX1366" s="84">
        <f t="shared" si="2036"/>
        <v>0</v>
      </c>
      <c r="MY1366" s="84">
        <f t="shared" si="2036"/>
        <v>0</v>
      </c>
      <c r="MZ1366" s="84">
        <f t="shared" si="2036"/>
        <v>2000000</v>
      </c>
      <c r="NA1366" s="84">
        <f t="shared" si="2036"/>
        <v>0</v>
      </c>
      <c r="NB1366" s="84">
        <f t="shared" si="2036"/>
        <v>0</v>
      </c>
      <c r="NC1366" s="84">
        <f t="shared" si="2036"/>
        <v>2000000</v>
      </c>
      <c r="ND1366" s="84">
        <f t="shared" si="2036"/>
        <v>2000000</v>
      </c>
      <c r="NJ1366" s="84" t="s">
        <v>247</v>
      </c>
      <c r="NK1366" s="84" t="s">
        <v>4692</v>
      </c>
      <c r="NL1366" s="84">
        <f t="shared" ref="NL1366:NT1366" si="2037">NL1360</f>
        <v>0</v>
      </c>
      <c r="NM1366" s="84">
        <f t="shared" si="2037"/>
        <v>0</v>
      </c>
      <c r="NN1366" s="84">
        <f t="shared" si="2037"/>
        <v>0</v>
      </c>
      <c r="NO1366" s="84">
        <f t="shared" si="2037"/>
        <v>0</v>
      </c>
      <c r="NP1366" s="84">
        <f t="shared" si="2037"/>
        <v>2000000</v>
      </c>
      <c r="NQ1366" s="84">
        <f t="shared" si="2037"/>
        <v>0</v>
      </c>
      <c r="NR1366" s="84">
        <f t="shared" si="2037"/>
        <v>0</v>
      </c>
      <c r="NS1366" s="84">
        <f t="shared" si="2037"/>
        <v>2000000</v>
      </c>
      <c r="NT1366" s="84">
        <f t="shared" si="2037"/>
        <v>2000000</v>
      </c>
      <c r="NZ1366" s="84" t="s">
        <v>247</v>
      </c>
      <c r="OA1366" s="84" t="s">
        <v>4692</v>
      </c>
      <c r="OB1366" s="84">
        <f t="shared" ref="OB1366:OJ1366" si="2038">OB1360</f>
        <v>0</v>
      </c>
      <c r="OC1366" s="84">
        <f t="shared" si="2038"/>
        <v>0</v>
      </c>
      <c r="OD1366" s="84">
        <f t="shared" si="2038"/>
        <v>0</v>
      </c>
      <c r="OE1366" s="84">
        <f t="shared" si="2038"/>
        <v>0</v>
      </c>
      <c r="OF1366" s="84">
        <f t="shared" si="2038"/>
        <v>2000000</v>
      </c>
      <c r="OG1366" s="84">
        <f t="shared" si="2038"/>
        <v>0</v>
      </c>
      <c r="OH1366" s="84">
        <f t="shared" si="2038"/>
        <v>0</v>
      </c>
      <c r="OI1366" s="84">
        <f t="shared" si="2038"/>
        <v>2000000</v>
      </c>
      <c r="OJ1366" s="84">
        <f t="shared" si="2038"/>
        <v>2000000</v>
      </c>
      <c r="OP1366" s="84" t="s">
        <v>247</v>
      </c>
      <c r="OQ1366" s="84" t="s">
        <v>4692</v>
      </c>
      <c r="OR1366" s="84">
        <f t="shared" ref="OR1366:OZ1366" si="2039">OR1360</f>
        <v>0</v>
      </c>
      <c r="OS1366" s="84">
        <f t="shared" si="2039"/>
        <v>0</v>
      </c>
      <c r="OT1366" s="84">
        <f t="shared" si="2039"/>
        <v>0</v>
      </c>
      <c r="OU1366" s="84">
        <f t="shared" si="2039"/>
        <v>0</v>
      </c>
      <c r="OV1366" s="84">
        <f t="shared" si="2039"/>
        <v>2000000</v>
      </c>
      <c r="OW1366" s="84">
        <f t="shared" si="2039"/>
        <v>0</v>
      </c>
      <c r="OX1366" s="84">
        <f t="shared" si="2039"/>
        <v>0</v>
      </c>
      <c r="OY1366" s="84">
        <f t="shared" si="2039"/>
        <v>2000000</v>
      </c>
      <c r="OZ1366" s="84">
        <f t="shared" si="2039"/>
        <v>2000000</v>
      </c>
      <c r="PF1366" s="84" t="s">
        <v>247</v>
      </c>
      <c r="PG1366" s="84" t="s">
        <v>4692</v>
      </c>
      <c r="PH1366" s="84">
        <f t="shared" ref="PH1366:PP1366" si="2040">PH1360</f>
        <v>0</v>
      </c>
      <c r="PI1366" s="84">
        <f t="shared" si="2040"/>
        <v>0</v>
      </c>
      <c r="PJ1366" s="84">
        <f t="shared" si="2040"/>
        <v>0</v>
      </c>
      <c r="PK1366" s="84">
        <f t="shared" si="2040"/>
        <v>0</v>
      </c>
      <c r="PL1366" s="84">
        <f t="shared" si="2040"/>
        <v>2000000</v>
      </c>
      <c r="PM1366" s="84">
        <f t="shared" si="2040"/>
        <v>0</v>
      </c>
      <c r="PN1366" s="84">
        <f t="shared" si="2040"/>
        <v>0</v>
      </c>
      <c r="PO1366" s="84">
        <f t="shared" si="2040"/>
        <v>2000000</v>
      </c>
      <c r="PP1366" s="84">
        <f t="shared" si="2040"/>
        <v>2000000</v>
      </c>
      <c r="PV1366" s="84" t="s">
        <v>247</v>
      </c>
      <c r="PW1366" s="84" t="s">
        <v>4692</v>
      </c>
      <c r="PX1366" s="84">
        <f t="shared" ref="PX1366:QF1366" si="2041">PX1360</f>
        <v>0</v>
      </c>
      <c r="PY1366" s="84">
        <f t="shared" si="2041"/>
        <v>0</v>
      </c>
      <c r="PZ1366" s="84">
        <f t="shared" si="2041"/>
        <v>0</v>
      </c>
      <c r="QA1366" s="84">
        <f t="shared" si="2041"/>
        <v>0</v>
      </c>
      <c r="QB1366" s="84">
        <f t="shared" si="2041"/>
        <v>2000000</v>
      </c>
      <c r="QC1366" s="84">
        <f t="shared" si="2041"/>
        <v>0</v>
      </c>
      <c r="QD1366" s="84">
        <f t="shared" si="2041"/>
        <v>0</v>
      </c>
      <c r="QE1366" s="84">
        <f t="shared" si="2041"/>
        <v>2000000</v>
      </c>
      <c r="QF1366" s="84">
        <f t="shared" si="2041"/>
        <v>2000000</v>
      </c>
      <c r="QL1366" s="84" t="s">
        <v>247</v>
      </c>
      <c r="QM1366" s="84" t="s">
        <v>4692</v>
      </c>
      <c r="QN1366" s="84">
        <f t="shared" ref="QN1366:QV1366" si="2042">QN1360</f>
        <v>0</v>
      </c>
      <c r="QO1366" s="84">
        <f t="shared" si="2042"/>
        <v>0</v>
      </c>
      <c r="QP1366" s="84">
        <f t="shared" si="2042"/>
        <v>0</v>
      </c>
      <c r="QQ1366" s="84">
        <f t="shared" si="2042"/>
        <v>0</v>
      </c>
      <c r="QR1366" s="84">
        <f t="shared" si="2042"/>
        <v>2000000</v>
      </c>
      <c r="QS1366" s="84">
        <f t="shared" si="2042"/>
        <v>0</v>
      </c>
      <c r="QT1366" s="84">
        <f t="shared" si="2042"/>
        <v>0</v>
      </c>
      <c r="QU1366" s="84">
        <f t="shared" si="2042"/>
        <v>2000000</v>
      </c>
      <c r="QV1366" s="84">
        <f t="shared" si="2042"/>
        <v>2000000</v>
      </c>
      <c r="RB1366" s="84" t="s">
        <v>247</v>
      </c>
      <c r="RC1366" s="84" t="s">
        <v>4692</v>
      </c>
      <c r="RD1366" s="84">
        <f t="shared" ref="RD1366:RL1366" si="2043">RD1360</f>
        <v>0</v>
      </c>
      <c r="RE1366" s="84">
        <f t="shared" si="2043"/>
        <v>0</v>
      </c>
      <c r="RF1366" s="84">
        <f t="shared" si="2043"/>
        <v>0</v>
      </c>
      <c r="RG1366" s="84">
        <f t="shared" si="2043"/>
        <v>0</v>
      </c>
      <c r="RH1366" s="84">
        <f t="shared" si="2043"/>
        <v>2000000</v>
      </c>
      <c r="RI1366" s="84">
        <f t="shared" si="2043"/>
        <v>0</v>
      </c>
      <c r="RJ1366" s="84">
        <f t="shared" si="2043"/>
        <v>0</v>
      </c>
      <c r="RK1366" s="84">
        <f t="shared" si="2043"/>
        <v>2000000</v>
      </c>
      <c r="RL1366" s="84">
        <f t="shared" si="2043"/>
        <v>2000000</v>
      </c>
      <c r="RR1366" s="84" t="s">
        <v>247</v>
      </c>
      <c r="RS1366" s="84" t="s">
        <v>4692</v>
      </c>
      <c r="RT1366" s="84">
        <f t="shared" ref="RT1366:SB1366" si="2044">RT1360</f>
        <v>0</v>
      </c>
      <c r="RU1366" s="84">
        <f t="shared" si="2044"/>
        <v>0</v>
      </c>
      <c r="RV1366" s="84">
        <f t="shared" si="2044"/>
        <v>0</v>
      </c>
      <c r="RW1366" s="84">
        <f t="shared" si="2044"/>
        <v>0</v>
      </c>
      <c r="RX1366" s="84">
        <f t="shared" si="2044"/>
        <v>2000000</v>
      </c>
      <c r="RY1366" s="84">
        <f t="shared" si="2044"/>
        <v>0</v>
      </c>
      <c r="RZ1366" s="84">
        <f t="shared" si="2044"/>
        <v>0</v>
      </c>
      <c r="SA1366" s="84">
        <f t="shared" si="2044"/>
        <v>2000000</v>
      </c>
      <c r="SB1366" s="84">
        <f t="shared" si="2044"/>
        <v>2000000</v>
      </c>
      <c r="SH1366" s="84" t="s">
        <v>247</v>
      </c>
      <c r="SI1366" s="84" t="s">
        <v>4692</v>
      </c>
      <c r="SJ1366" s="84">
        <f t="shared" ref="SJ1366:SR1366" si="2045">SJ1360</f>
        <v>0</v>
      </c>
      <c r="SK1366" s="84">
        <f t="shared" si="2045"/>
        <v>0</v>
      </c>
      <c r="SL1366" s="84">
        <f t="shared" si="2045"/>
        <v>0</v>
      </c>
      <c r="SM1366" s="84">
        <f t="shared" si="2045"/>
        <v>0</v>
      </c>
      <c r="SN1366" s="84">
        <f t="shared" si="2045"/>
        <v>2000000</v>
      </c>
      <c r="SO1366" s="84">
        <f t="shared" si="2045"/>
        <v>0</v>
      </c>
      <c r="SP1366" s="84">
        <f t="shared" si="2045"/>
        <v>0</v>
      </c>
      <c r="SQ1366" s="84">
        <f t="shared" si="2045"/>
        <v>2000000</v>
      </c>
      <c r="SR1366" s="84">
        <f t="shared" si="2045"/>
        <v>2000000</v>
      </c>
      <c r="SX1366" s="84" t="s">
        <v>247</v>
      </c>
      <c r="SY1366" s="84" t="s">
        <v>4692</v>
      </c>
      <c r="SZ1366" s="84">
        <f t="shared" ref="SZ1366:TH1366" si="2046">SZ1360</f>
        <v>0</v>
      </c>
      <c r="TA1366" s="84">
        <f t="shared" si="2046"/>
        <v>0</v>
      </c>
      <c r="TB1366" s="84">
        <f t="shared" si="2046"/>
        <v>0</v>
      </c>
      <c r="TC1366" s="84">
        <f t="shared" si="2046"/>
        <v>0</v>
      </c>
      <c r="TD1366" s="84">
        <f t="shared" si="2046"/>
        <v>2000000</v>
      </c>
      <c r="TE1366" s="84">
        <f t="shared" si="2046"/>
        <v>0</v>
      </c>
      <c r="TF1366" s="84">
        <f t="shared" si="2046"/>
        <v>0</v>
      </c>
      <c r="TG1366" s="84">
        <f t="shared" si="2046"/>
        <v>2000000</v>
      </c>
      <c r="TH1366" s="84">
        <f t="shared" si="2046"/>
        <v>2000000</v>
      </c>
      <c r="TN1366" s="84" t="s">
        <v>247</v>
      </c>
      <c r="TO1366" s="84" t="s">
        <v>4692</v>
      </c>
      <c r="TP1366" s="84">
        <f t="shared" ref="TP1366:TX1366" si="2047">TP1360</f>
        <v>0</v>
      </c>
      <c r="TQ1366" s="84">
        <f t="shared" si="2047"/>
        <v>0</v>
      </c>
      <c r="TR1366" s="84">
        <f t="shared" si="2047"/>
        <v>0</v>
      </c>
      <c r="TS1366" s="84">
        <f t="shared" si="2047"/>
        <v>0</v>
      </c>
      <c r="TT1366" s="84">
        <f t="shared" si="2047"/>
        <v>2000000</v>
      </c>
      <c r="TU1366" s="84">
        <f t="shared" si="2047"/>
        <v>0</v>
      </c>
      <c r="TV1366" s="84">
        <f t="shared" si="2047"/>
        <v>0</v>
      </c>
      <c r="TW1366" s="84">
        <f t="shared" si="2047"/>
        <v>2000000</v>
      </c>
      <c r="TX1366" s="84">
        <f t="shared" si="2047"/>
        <v>2000000</v>
      </c>
      <c r="UD1366" s="84" t="s">
        <v>247</v>
      </c>
      <c r="UE1366" s="84" t="s">
        <v>4692</v>
      </c>
      <c r="UF1366" s="84">
        <f t="shared" ref="UF1366:UN1366" si="2048">UF1360</f>
        <v>0</v>
      </c>
      <c r="UG1366" s="84">
        <f t="shared" si="2048"/>
        <v>0</v>
      </c>
      <c r="UH1366" s="84">
        <f t="shared" si="2048"/>
        <v>0</v>
      </c>
      <c r="UI1366" s="84">
        <f t="shared" si="2048"/>
        <v>0</v>
      </c>
      <c r="UJ1366" s="84">
        <f t="shared" si="2048"/>
        <v>2000000</v>
      </c>
      <c r="UK1366" s="84">
        <f t="shared" si="2048"/>
        <v>0</v>
      </c>
      <c r="UL1366" s="84">
        <f t="shared" si="2048"/>
        <v>0</v>
      </c>
      <c r="UM1366" s="84">
        <f t="shared" si="2048"/>
        <v>2000000</v>
      </c>
      <c r="UN1366" s="84">
        <f t="shared" si="2048"/>
        <v>2000000</v>
      </c>
      <c r="UT1366" s="84" t="s">
        <v>247</v>
      </c>
      <c r="UU1366" s="84" t="s">
        <v>4692</v>
      </c>
      <c r="UV1366" s="84">
        <f t="shared" ref="UV1366:VD1366" si="2049">UV1360</f>
        <v>0</v>
      </c>
      <c r="UW1366" s="84">
        <f t="shared" si="2049"/>
        <v>0</v>
      </c>
      <c r="UX1366" s="84">
        <f t="shared" si="2049"/>
        <v>0</v>
      </c>
      <c r="UY1366" s="84">
        <f t="shared" si="2049"/>
        <v>0</v>
      </c>
      <c r="UZ1366" s="84">
        <f t="shared" si="2049"/>
        <v>2000000</v>
      </c>
      <c r="VA1366" s="84">
        <f t="shared" si="2049"/>
        <v>0</v>
      </c>
      <c r="VB1366" s="84">
        <f t="shared" si="2049"/>
        <v>0</v>
      </c>
      <c r="VC1366" s="84">
        <f t="shared" si="2049"/>
        <v>2000000</v>
      </c>
      <c r="VD1366" s="84">
        <f t="shared" si="2049"/>
        <v>2000000</v>
      </c>
      <c r="VJ1366" s="84" t="s">
        <v>247</v>
      </c>
      <c r="VK1366" s="84" t="s">
        <v>4692</v>
      </c>
      <c r="VL1366" s="84">
        <f t="shared" ref="VL1366:VT1366" si="2050">VL1360</f>
        <v>0</v>
      </c>
      <c r="VM1366" s="84">
        <f t="shared" si="2050"/>
        <v>0</v>
      </c>
      <c r="VN1366" s="84">
        <f t="shared" si="2050"/>
        <v>0</v>
      </c>
      <c r="VO1366" s="84">
        <f t="shared" si="2050"/>
        <v>0</v>
      </c>
      <c r="VP1366" s="84">
        <f t="shared" si="2050"/>
        <v>2000000</v>
      </c>
      <c r="VQ1366" s="84">
        <f t="shared" si="2050"/>
        <v>0</v>
      </c>
      <c r="VR1366" s="84">
        <f t="shared" si="2050"/>
        <v>0</v>
      </c>
      <c r="VS1366" s="84">
        <f t="shared" si="2050"/>
        <v>2000000</v>
      </c>
      <c r="VT1366" s="84">
        <f t="shared" si="2050"/>
        <v>2000000</v>
      </c>
      <c r="VZ1366" s="84" t="s">
        <v>247</v>
      </c>
      <c r="WA1366" s="84" t="s">
        <v>4692</v>
      </c>
      <c r="WB1366" s="84">
        <f t="shared" ref="WB1366:WJ1366" si="2051">WB1360</f>
        <v>0</v>
      </c>
      <c r="WC1366" s="84">
        <f t="shared" si="2051"/>
        <v>0</v>
      </c>
      <c r="WD1366" s="84">
        <f t="shared" si="2051"/>
        <v>0</v>
      </c>
      <c r="WE1366" s="84">
        <f t="shared" si="2051"/>
        <v>0</v>
      </c>
      <c r="WF1366" s="84">
        <f t="shared" si="2051"/>
        <v>2000000</v>
      </c>
      <c r="WG1366" s="84">
        <f t="shared" si="2051"/>
        <v>0</v>
      </c>
      <c r="WH1366" s="84">
        <f t="shared" si="2051"/>
        <v>0</v>
      </c>
      <c r="WI1366" s="84">
        <f t="shared" si="2051"/>
        <v>2000000</v>
      </c>
      <c r="WJ1366" s="84">
        <f t="shared" si="2051"/>
        <v>2000000</v>
      </c>
      <c r="WP1366" s="84" t="s">
        <v>247</v>
      </c>
      <c r="WQ1366" s="84" t="s">
        <v>4692</v>
      </c>
      <c r="WR1366" s="84">
        <f t="shared" ref="WR1366:WZ1366" si="2052">WR1360</f>
        <v>0</v>
      </c>
      <c r="WS1366" s="84">
        <f t="shared" si="2052"/>
        <v>0</v>
      </c>
      <c r="WT1366" s="84">
        <f t="shared" si="2052"/>
        <v>0</v>
      </c>
      <c r="WU1366" s="84">
        <f t="shared" si="2052"/>
        <v>0</v>
      </c>
      <c r="WV1366" s="84">
        <f t="shared" si="2052"/>
        <v>2000000</v>
      </c>
      <c r="WW1366" s="84">
        <f t="shared" si="2052"/>
        <v>0</v>
      </c>
      <c r="WX1366" s="84">
        <f t="shared" si="2052"/>
        <v>0</v>
      </c>
      <c r="WY1366" s="84">
        <f t="shared" si="2052"/>
        <v>2000000</v>
      </c>
      <c r="WZ1366" s="84">
        <f t="shared" si="2052"/>
        <v>2000000</v>
      </c>
      <c r="XF1366" s="84" t="s">
        <v>247</v>
      </c>
      <c r="XG1366" s="84" t="s">
        <v>4692</v>
      </c>
      <c r="XH1366" s="84">
        <f t="shared" ref="XH1366:XP1366" si="2053">XH1360</f>
        <v>0</v>
      </c>
      <c r="XI1366" s="84">
        <f t="shared" si="2053"/>
        <v>0</v>
      </c>
      <c r="XJ1366" s="84">
        <f t="shared" si="2053"/>
        <v>0</v>
      </c>
      <c r="XK1366" s="84">
        <f t="shared" si="2053"/>
        <v>0</v>
      </c>
      <c r="XL1366" s="84">
        <f t="shared" si="2053"/>
        <v>2000000</v>
      </c>
      <c r="XM1366" s="84">
        <f t="shared" si="2053"/>
        <v>0</v>
      </c>
      <c r="XN1366" s="84">
        <f t="shared" si="2053"/>
        <v>0</v>
      </c>
      <c r="XO1366" s="84">
        <f t="shared" si="2053"/>
        <v>2000000</v>
      </c>
      <c r="XP1366" s="84">
        <f t="shared" si="2053"/>
        <v>2000000</v>
      </c>
      <c r="XV1366" s="84" t="s">
        <v>247</v>
      </c>
      <c r="XW1366" s="84" t="s">
        <v>4692</v>
      </c>
      <c r="XX1366" s="84">
        <f t="shared" ref="XX1366:YF1366" si="2054">XX1360</f>
        <v>0</v>
      </c>
      <c r="XY1366" s="84">
        <f t="shared" si="2054"/>
        <v>0</v>
      </c>
      <c r="XZ1366" s="84">
        <f t="shared" si="2054"/>
        <v>0</v>
      </c>
      <c r="YA1366" s="84">
        <f t="shared" si="2054"/>
        <v>0</v>
      </c>
      <c r="YB1366" s="84">
        <f t="shared" si="2054"/>
        <v>2000000</v>
      </c>
      <c r="YC1366" s="84">
        <f t="shared" si="2054"/>
        <v>0</v>
      </c>
      <c r="YD1366" s="84">
        <f t="shared" si="2054"/>
        <v>0</v>
      </c>
      <c r="YE1366" s="84">
        <f t="shared" si="2054"/>
        <v>2000000</v>
      </c>
      <c r="YF1366" s="84">
        <f t="shared" si="2054"/>
        <v>2000000</v>
      </c>
      <c r="YL1366" s="84" t="s">
        <v>247</v>
      </c>
      <c r="YM1366" s="84" t="s">
        <v>4692</v>
      </c>
      <c r="YN1366" s="84">
        <f t="shared" ref="YN1366:YV1366" si="2055">YN1360</f>
        <v>0</v>
      </c>
      <c r="YO1366" s="84">
        <f t="shared" si="2055"/>
        <v>0</v>
      </c>
      <c r="YP1366" s="84">
        <f t="shared" si="2055"/>
        <v>0</v>
      </c>
      <c r="YQ1366" s="84">
        <f t="shared" si="2055"/>
        <v>0</v>
      </c>
      <c r="YR1366" s="84">
        <f t="shared" si="2055"/>
        <v>2000000</v>
      </c>
      <c r="YS1366" s="84">
        <f t="shared" si="2055"/>
        <v>0</v>
      </c>
      <c r="YT1366" s="84">
        <f t="shared" si="2055"/>
        <v>0</v>
      </c>
      <c r="YU1366" s="84">
        <f t="shared" si="2055"/>
        <v>2000000</v>
      </c>
      <c r="YV1366" s="84">
        <f t="shared" si="2055"/>
        <v>2000000</v>
      </c>
      <c r="ZB1366" s="84" t="s">
        <v>247</v>
      </c>
      <c r="ZC1366" s="84" t="s">
        <v>4692</v>
      </c>
      <c r="ZD1366" s="84">
        <f t="shared" ref="ZD1366:ZL1366" si="2056">ZD1360</f>
        <v>0</v>
      </c>
      <c r="ZE1366" s="84">
        <f t="shared" si="2056"/>
        <v>0</v>
      </c>
      <c r="ZF1366" s="84">
        <f t="shared" si="2056"/>
        <v>0</v>
      </c>
      <c r="ZG1366" s="84">
        <f t="shared" si="2056"/>
        <v>0</v>
      </c>
      <c r="ZH1366" s="84">
        <f t="shared" si="2056"/>
        <v>2000000</v>
      </c>
      <c r="ZI1366" s="84">
        <f t="shared" si="2056"/>
        <v>0</v>
      </c>
      <c r="ZJ1366" s="84">
        <f t="shared" si="2056"/>
        <v>0</v>
      </c>
      <c r="ZK1366" s="84">
        <f t="shared" si="2056"/>
        <v>2000000</v>
      </c>
      <c r="ZL1366" s="84">
        <f t="shared" si="2056"/>
        <v>2000000</v>
      </c>
      <c r="ZR1366" s="84" t="s">
        <v>247</v>
      </c>
      <c r="ZS1366" s="84" t="s">
        <v>4692</v>
      </c>
      <c r="ZT1366" s="84">
        <f t="shared" ref="ZT1366:AAB1366" si="2057">ZT1360</f>
        <v>0</v>
      </c>
      <c r="ZU1366" s="84">
        <f t="shared" si="2057"/>
        <v>0</v>
      </c>
      <c r="ZV1366" s="84">
        <f t="shared" si="2057"/>
        <v>0</v>
      </c>
      <c r="ZW1366" s="84">
        <f t="shared" si="2057"/>
        <v>0</v>
      </c>
      <c r="ZX1366" s="84">
        <f t="shared" si="2057"/>
        <v>2000000</v>
      </c>
      <c r="ZY1366" s="84">
        <f t="shared" si="2057"/>
        <v>0</v>
      </c>
      <c r="ZZ1366" s="84">
        <f t="shared" si="2057"/>
        <v>0</v>
      </c>
      <c r="AAA1366" s="84">
        <f t="shared" si="2057"/>
        <v>2000000</v>
      </c>
      <c r="AAB1366" s="84">
        <f t="shared" si="2057"/>
        <v>2000000</v>
      </c>
      <c r="AAH1366" s="84" t="s">
        <v>247</v>
      </c>
      <c r="AAI1366" s="84" t="s">
        <v>4692</v>
      </c>
      <c r="AAJ1366" s="84">
        <f t="shared" ref="AAJ1366:AAR1366" si="2058">AAJ1360</f>
        <v>0</v>
      </c>
      <c r="AAK1366" s="84">
        <f t="shared" si="2058"/>
        <v>0</v>
      </c>
      <c r="AAL1366" s="84">
        <f t="shared" si="2058"/>
        <v>0</v>
      </c>
      <c r="AAM1366" s="84">
        <f t="shared" si="2058"/>
        <v>0</v>
      </c>
      <c r="AAN1366" s="84">
        <f t="shared" si="2058"/>
        <v>2000000</v>
      </c>
      <c r="AAO1366" s="84">
        <f t="shared" si="2058"/>
        <v>0</v>
      </c>
      <c r="AAP1366" s="84">
        <f t="shared" si="2058"/>
        <v>0</v>
      </c>
      <c r="AAQ1366" s="84">
        <f t="shared" si="2058"/>
        <v>2000000</v>
      </c>
      <c r="AAR1366" s="84">
        <f t="shared" si="2058"/>
        <v>2000000</v>
      </c>
      <c r="AAX1366" s="84" t="s">
        <v>247</v>
      </c>
      <c r="AAY1366" s="84" t="s">
        <v>4692</v>
      </c>
      <c r="AAZ1366" s="84">
        <f t="shared" ref="AAZ1366:ABH1366" si="2059">AAZ1360</f>
        <v>0</v>
      </c>
      <c r="ABA1366" s="84">
        <f t="shared" si="2059"/>
        <v>0</v>
      </c>
      <c r="ABB1366" s="84">
        <f t="shared" si="2059"/>
        <v>0</v>
      </c>
      <c r="ABC1366" s="84">
        <f t="shared" si="2059"/>
        <v>0</v>
      </c>
      <c r="ABD1366" s="84">
        <f t="shared" si="2059"/>
        <v>2000000</v>
      </c>
      <c r="ABE1366" s="84">
        <f t="shared" si="2059"/>
        <v>0</v>
      </c>
      <c r="ABF1366" s="84">
        <f t="shared" si="2059"/>
        <v>0</v>
      </c>
      <c r="ABG1366" s="84">
        <f t="shared" si="2059"/>
        <v>2000000</v>
      </c>
      <c r="ABH1366" s="84">
        <f t="shared" si="2059"/>
        <v>2000000</v>
      </c>
      <c r="ABN1366" s="84" t="s">
        <v>247</v>
      </c>
      <c r="ABO1366" s="84" t="s">
        <v>4692</v>
      </c>
      <c r="ABP1366" s="84">
        <f t="shared" ref="ABP1366:ABX1366" si="2060">ABP1360</f>
        <v>0</v>
      </c>
      <c r="ABQ1366" s="84">
        <f t="shared" si="2060"/>
        <v>0</v>
      </c>
      <c r="ABR1366" s="84">
        <f t="shared" si="2060"/>
        <v>0</v>
      </c>
      <c r="ABS1366" s="84">
        <f t="shared" si="2060"/>
        <v>0</v>
      </c>
      <c r="ABT1366" s="84">
        <f t="shared" si="2060"/>
        <v>2000000</v>
      </c>
      <c r="ABU1366" s="84">
        <f t="shared" si="2060"/>
        <v>0</v>
      </c>
      <c r="ABV1366" s="84">
        <f t="shared" si="2060"/>
        <v>0</v>
      </c>
      <c r="ABW1366" s="84">
        <f t="shared" si="2060"/>
        <v>2000000</v>
      </c>
      <c r="ABX1366" s="84">
        <f t="shared" si="2060"/>
        <v>2000000</v>
      </c>
      <c r="ACD1366" s="84" t="s">
        <v>247</v>
      </c>
      <c r="ACE1366" s="84" t="s">
        <v>4692</v>
      </c>
      <c r="ACF1366" s="84">
        <f t="shared" ref="ACF1366:ACN1366" si="2061">ACF1360</f>
        <v>0</v>
      </c>
      <c r="ACG1366" s="84">
        <f t="shared" si="2061"/>
        <v>0</v>
      </c>
      <c r="ACH1366" s="84">
        <f t="shared" si="2061"/>
        <v>0</v>
      </c>
      <c r="ACI1366" s="84">
        <f t="shared" si="2061"/>
        <v>0</v>
      </c>
      <c r="ACJ1366" s="84">
        <f t="shared" si="2061"/>
        <v>2000000</v>
      </c>
      <c r="ACK1366" s="84">
        <f t="shared" si="2061"/>
        <v>0</v>
      </c>
      <c r="ACL1366" s="84">
        <f t="shared" si="2061"/>
        <v>0</v>
      </c>
      <c r="ACM1366" s="84">
        <f t="shared" si="2061"/>
        <v>2000000</v>
      </c>
      <c r="ACN1366" s="84">
        <f t="shared" si="2061"/>
        <v>2000000</v>
      </c>
      <c r="ACT1366" s="84" t="s">
        <v>247</v>
      </c>
      <c r="ACU1366" s="84" t="s">
        <v>4692</v>
      </c>
      <c r="ACV1366" s="84">
        <f t="shared" ref="ACV1366:ADD1366" si="2062">ACV1360</f>
        <v>0</v>
      </c>
      <c r="ACW1366" s="84">
        <f t="shared" si="2062"/>
        <v>0</v>
      </c>
      <c r="ACX1366" s="84">
        <f t="shared" si="2062"/>
        <v>0</v>
      </c>
      <c r="ACY1366" s="84">
        <f t="shared" si="2062"/>
        <v>0</v>
      </c>
      <c r="ACZ1366" s="84">
        <f t="shared" si="2062"/>
        <v>2000000</v>
      </c>
      <c r="ADA1366" s="84">
        <f t="shared" si="2062"/>
        <v>0</v>
      </c>
      <c r="ADB1366" s="84">
        <f t="shared" si="2062"/>
        <v>0</v>
      </c>
      <c r="ADC1366" s="84">
        <f t="shared" si="2062"/>
        <v>2000000</v>
      </c>
      <c r="ADD1366" s="84">
        <f t="shared" si="2062"/>
        <v>2000000</v>
      </c>
      <c r="ADJ1366" s="84" t="s">
        <v>247</v>
      </c>
      <c r="ADK1366" s="84" t="s">
        <v>4692</v>
      </c>
      <c r="ADL1366" s="84">
        <f t="shared" ref="ADL1366:ADT1366" si="2063">ADL1360</f>
        <v>0</v>
      </c>
      <c r="ADM1366" s="84">
        <f t="shared" si="2063"/>
        <v>0</v>
      </c>
      <c r="ADN1366" s="84">
        <f t="shared" si="2063"/>
        <v>0</v>
      </c>
      <c r="ADO1366" s="84">
        <f t="shared" si="2063"/>
        <v>0</v>
      </c>
      <c r="ADP1366" s="84">
        <f t="shared" si="2063"/>
        <v>2000000</v>
      </c>
      <c r="ADQ1366" s="84">
        <f t="shared" si="2063"/>
        <v>0</v>
      </c>
      <c r="ADR1366" s="84">
        <f t="shared" si="2063"/>
        <v>0</v>
      </c>
      <c r="ADS1366" s="84">
        <f t="shared" si="2063"/>
        <v>2000000</v>
      </c>
      <c r="ADT1366" s="84">
        <f t="shared" si="2063"/>
        <v>2000000</v>
      </c>
      <c r="ADZ1366" s="84" t="s">
        <v>247</v>
      </c>
      <c r="AEA1366" s="84" t="s">
        <v>4692</v>
      </c>
      <c r="AEB1366" s="84">
        <f t="shared" ref="AEB1366:AEJ1366" si="2064">AEB1360</f>
        <v>0</v>
      </c>
      <c r="AEC1366" s="84">
        <f t="shared" si="2064"/>
        <v>0</v>
      </c>
      <c r="AED1366" s="84">
        <f t="shared" si="2064"/>
        <v>0</v>
      </c>
      <c r="AEE1366" s="84">
        <f t="shared" si="2064"/>
        <v>0</v>
      </c>
      <c r="AEF1366" s="84">
        <f t="shared" si="2064"/>
        <v>2000000</v>
      </c>
      <c r="AEG1366" s="84">
        <f t="shared" si="2064"/>
        <v>0</v>
      </c>
      <c r="AEH1366" s="84">
        <f t="shared" si="2064"/>
        <v>0</v>
      </c>
      <c r="AEI1366" s="84">
        <f t="shared" si="2064"/>
        <v>2000000</v>
      </c>
      <c r="AEJ1366" s="84">
        <f t="shared" si="2064"/>
        <v>2000000</v>
      </c>
      <c r="AEP1366" s="84" t="s">
        <v>247</v>
      </c>
      <c r="AEQ1366" s="84" t="s">
        <v>4692</v>
      </c>
      <c r="AER1366" s="84">
        <f t="shared" ref="AER1366:AEZ1366" si="2065">AER1360</f>
        <v>0</v>
      </c>
      <c r="AES1366" s="84">
        <f t="shared" si="2065"/>
        <v>0</v>
      </c>
      <c r="AET1366" s="84">
        <f t="shared" si="2065"/>
        <v>0</v>
      </c>
      <c r="AEU1366" s="84">
        <f t="shared" si="2065"/>
        <v>0</v>
      </c>
      <c r="AEV1366" s="84">
        <f t="shared" si="2065"/>
        <v>2000000</v>
      </c>
      <c r="AEW1366" s="84">
        <f t="shared" si="2065"/>
        <v>0</v>
      </c>
      <c r="AEX1366" s="84">
        <f t="shared" si="2065"/>
        <v>0</v>
      </c>
      <c r="AEY1366" s="84">
        <f t="shared" si="2065"/>
        <v>2000000</v>
      </c>
      <c r="AEZ1366" s="84">
        <f t="shared" si="2065"/>
        <v>2000000</v>
      </c>
      <c r="AFF1366" s="84" t="s">
        <v>247</v>
      </c>
      <c r="AFG1366" s="84" t="s">
        <v>4692</v>
      </c>
      <c r="AFH1366" s="84">
        <f t="shared" ref="AFH1366:AFP1366" si="2066">AFH1360</f>
        <v>0</v>
      </c>
      <c r="AFI1366" s="84">
        <f t="shared" si="2066"/>
        <v>0</v>
      </c>
      <c r="AFJ1366" s="84">
        <f t="shared" si="2066"/>
        <v>0</v>
      </c>
      <c r="AFK1366" s="84">
        <f t="shared" si="2066"/>
        <v>0</v>
      </c>
      <c r="AFL1366" s="84">
        <f t="shared" si="2066"/>
        <v>2000000</v>
      </c>
      <c r="AFM1366" s="84">
        <f t="shared" si="2066"/>
        <v>0</v>
      </c>
      <c r="AFN1366" s="84">
        <f t="shared" si="2066"/>
        <v>0</v>
      </c>
      <c r="AFO1366" s="84">
        <f t="shared" si="2066"/>
        <v>2000000</v>
      </c>
      <c r="AFP1366" s="84">
        <f t="shared" si="2066"/>
        <v>2000000</v>
      </c>
      <c r="AFV1366" s="84" t="s">
        <v>247</v>
      </c>
      <c r="AFW1366" s="84" t="s">
        <v>4692</v>
      </c>
      <c r="AFX1366" s="84">
        <f t="shared" ref="AFX1366:AGF1366" si="2067">AFX1360</f>
        <v>0</v>
      </c>
      <c r="AFY1366" s="84">
        <f t="shared" si="2067"/>
        <v>0</v>
      </c>
      <c r="AFZ1366" s="84">
        <f t="shared" si="2067"/>
        <v>0</v>
      </c>
      <c r="AGA1366" s="84">
        <f t="shared" si="2067"/>
        <v>0</v>
      </c>
      <c r="AGB1366" s="84">
        <f t="shared" si="2067"/>
        <v>2000000</v>
      </c>
      <c r="AGC1366" s="84">
        <f t="shared" si="2067"/>
        <v>0</v>
      </c>
      <c r="AGD1366" s="84">
        <f t="shared" si="2067"/>
        <v>0</v>
      </c>
      <c r="AGE1366" s="84">
        <f t="shared" si="2067"/>
        <v>2000000</v>
      </c>
      <c r="AGF1366" s="84">
        <f t="shared" si="2067"/>
        <v>2000000</v>
      </c>
      <c r="AGL1366" s="84" t="s">
        <v>247</v>
      </c>
      <c r="AGM1366" s="84" t="s">
        <v>4692</v>
      </c>
      <c r="AGN1366" s="84">
        <f t="shared" ref="AGN1366:AGV1366" si="2068">AGN1360</f>
        <v>0</v>
      </c>
      <c r="AGO1366" s="84">
        <f t="shared" si="2068"/>
        <v>0</v>
      </c>
      <c r="AGP1366" s="84">
        <f t="shared" si="2068"/>
        <v>0</v>
      </c>
      <c r="AGQ1366" s="84">
        <f t="shared" si="2068"/>
        <v>0</v>
      </c>
      <c r="AGR1366" s="84">
        <f t="shared" si="2068"/>
        <v>2000000</v>
      </c>
      <c r="AGS1366" s="84">
        <f t="shared" si="2068"/>
        <v>0</v>
      </c>
      <c r="AGT1366" s="84">
        <f t="shared" si="2068"/>
        <v>0</v>
      </c>
      <c r="AGU1366" s="84">
        <f t="shared" si="2068"/>
        <v>2000000</v>
      </c>
      <c r="AGV1366" s="84">
        <f t="shared" si="2068"/>
        <v>2000000</v>
      </c>
      <c r="AHB1366" s="84" t="s">
        <v>247</v>
      </c>
      <c r="AHC1366" s="84" t="s">
        <v>4692</v>
      </c>
      <c r="AHD1366" s="84">
        <f t="shared" ref="AHD1366:AHL1366" si="2069">AHD1360</f>
        <v>0</v>
      </c>
      <c r="AHE1366" s="84">
        <f t="shared" si="2069"/>
        <v>0</v>
      </c>
      <c r="AHF1366" s="84">
        <f t="shared" si="2069"/>
        <v>0</v>
      </c>
      <c r="AHG1366" s="84">
        <f t="shared" si="2069"/>
        <v>0</v>
      </c>
      <c r="AHH1366" s="84">
        <f t="shared" si="2069"/>
        <v>2000000</v>
      </c>
      <c r="AHI1366" s="84">
        <f t="shared" si="2069"/>
        <v>0</v>
      </c>
      <c r="AHJ1366" s="84">
        <f t="shared" si="2069"/>
        <v>0</v>
      </c>
      <c r="AHK1366" s="84">
        <f t="shared" si="2069"/>
        <v>2000000</v>
      </c>
      <c r="AHL1366" s="84">
        <f t="shared" si="2069"/>
        <v>2000000</v>
      </c>
      <c r="AHR1366" s="84" t="s">
        <v>247</v>
      </c>
      <c r="AHS1366" s="84" t="s">
        <v>4692</v>
      </c>
      <c r="AHT1366" s="84">
        <f t="shared" ref="AHT1366:AIB1366" si="2070">AHT1360</f>
        <v>0</v>
      </c>
      <c r="AHU1366" s="84">
        <f t="shared" si="2070"/>
        <v>0</v>
      </c>
      <c r="AHV1366" s="84">
        <f t="shared" si="2070"/>
        <v>0</v>
      </c>
      <c r="AHW1366" s="84">
        <f t="shared" si="2070"/>
        <v>0</v>
      </c>
      <c r="AHX1366" s="84">
        <f t="shared" si="2070"/>
        <v>2000000</v>
      </c>
      <c r="AHY1366" s="84">
        <f t="shared" si="2070"/>
        <v>0</v>
      </c>
      <c r="AHZ1366" s="84">
        <f t="shared" si="2070"/>
        <v>0</v>
      </c>
      <c r="AIA1366" s="84">
        <f t="shared" si="2070"/>
        <v>2000000</v>
      </c>
      <c r="AIB1366" s="84">
        <f t="shared" si="2070"/>
        <v>2000000</v>
      </c>
      <c r="AIH1366" s="84" t="s">
        <v>247</v>
      </c>
      <c r="AII1366" s="84" t="s">
        <v>4692</v>
      </c>
      <c r="AIJ1366" s="84">
        <f t="shared" ref="AIJ1366:AIR1366" si="2071">AIJ1360</f>
        <v>0</v>
      </c>
      <c r="AIK1366" s="84">
        <f t="shared" si="2071"/>
        <v>0</v>
      </c>
      <c r="AIL1366" s="84">
        <f t="shared" si="2071"/>
        <v>0</v>
      </c>
      <c r="AIM1366" s="84">
        <f t="shared" si="2071"/>
        <v>0</v>
      </c>
      <c r="AIN1366" s="84">
        <f t="shared" si="2071"/>
        <v>2000000</v>
      </c>
      <c r="AIO1366" s="84">
        <f t="shared" si="2071"/>
        <v>0</v>
      </c>
      <c r="AIP1366" s="84">
        <f t="shared" si="2071"/>
        <v>0</v>
      </c>
      <c r="AIQ1366" s="84">
        <f t="shared" si="2071"/>
        <v>2000000</v>
      </c>
      <c r="AIR1366" s="84">
        <f t="shared" si="2071"/>
        <v>2000000</v>
      </c>
      <c r="AIX1366" s="84" t="s">
        <v>247</v>
      </c>
      <c r="AIY1366" s="84" t="s">
        <v>4692</v>
      </c>
      <c r="AIZ1366" s="84">
        <f t="shared" ref="AIZ1366:AJH1366" si="2072">AIZ1360</f>
        <v>0</v>
      </c>
      <c r="AJA1366" s="84">
        <f t="shared" si="2072"/>
        <v>0</v>
      </c>
      <c r="AJB1366" s="84">
        <f t="shared" si="2072"/>
        <v>0</v>
      </c>
      <c r="AJC1366" s="84">
        <f t="shared" si="2072"/>
        <v>0</v>
      </c>
      <c r="AJD1366" s="84">
        <f t="shared" si="2072"/>
        <v>2000000</v>
      </c>
      <c r="AJE1366" s="84">
        <f t="shared" si="2072"/>
        <v>0</v>
      </c>
      <c r="AJF1366" s="84">
        <f t="shared" si="2072"/>
        <v>0</v>
      </c>
      <c r="AJG1366" s="84">
        <f t="shared" si="2072"/>
        <v>2000000</v>
      </c>
      <c r="AJH1366" s="84">
        <f t="shared" si="2072"/>
        <v>2000000</v>
      </c>
      <c r="AJN1366" s="84" t="s">
        <v>247</v>
      </c>
      <c r="AJO1366" s="84" t="s">
        <v>4692</v>
      </c>
      <c r="AJP1366" s="84">
        <f t="shared" ref="AJP1366:AJX1366" si="2073">AJP1360</f>
        <v>0</v>
      </c>
      <c r="AJQ1366" s="84">
        <f t="shared" si="2073"/>
        <v>0</v>
      </c>
      <c r="AJR1366" s="84">
        <f t="shared" si="2073"/>
        <v>0</v>
      </c>
      <c r="AJS1366" s="84">
        <f t="shared" si="2073"/>
        <v>0</v>
      </c>
      <c r="AJT1366" s="84">
        <f t="shared" si="2073"/>
        <v>2000000</v>
      </c>
      <c r="AJU1366" s="84">
        <f t="shared" si="2073"/>
        <v>0</v>
      </c>
      <c r="AJV1366" s="84">
        <f t="shared" si="2073"/>
        <v>0</v>
      </c>
      <c r="AJW1366" s="84">
        <f t="shared" si="2073"/>
        <v>2000000</v>
      </c>
      <c r="AJX1366" s="84">
        <f t="shared" si="2073"/>
        <v>2000000</v>
      </c>
      <c r="AKD1366" s="84" t="s">
        <v>247</v>
      </c>
      <c r="AKE1366" s="84" t="s">
        <v>4692</v>
      </c>
      <c r="AKF1366" s="84">
        <f t="shared" ref="AKF1366:AKN1366" si="2074">AKF1360</f>
        <v>0</v>
      </c>
      <c r="AKG1366" s="84">
        <f t="shared" si="2074"/>
        <v>0</v>
      </c>
      <c r="AKH1366" s="84">
        <f t="shared" si="2074"/>
        <v>0</v>
      </c>
      <c r="AKI1366" s="84">
        <f t="shared" si="2074"/>
        <v>0</v>
      </c>
      <c r="AKJ1366" s="84">
        <f t="shared" si="2074"/>
        <v>2000000</v>
      </c>
      <c r="AKK1366" s="84">
        <f t="shared" si="2074"/>
        <v>0</v>
      </c>
      <c r="AKL1366" s="84">
        <f t="shared" si="2074"/>
        <v>0</v>
      </c>
      <c r="AKM1366" s="84">
        <f t="shared" si="2074"/>
        <v>2000000</v>
      </c>
      <c r="AKN1366" s="84">
        <f t="shared" si="2074"/>
        <v>2000000</v>
      </c>
      <c r="AKT1366" s="84" t="s">
        <v>247</v>
      </c>
      <c r="AKU1366" s="84" t="s">
        <v>4692</v>
      </c>
      <c r="AKV1366" s="84">
        <f t="shared" ref="AKV1366:ALD1366" si="2075">AKV1360</f>
        <v>0</v>
      </c>
      <c r="AKW1366" s="84">
        <f t="shared" si="2075"/>
        <v>0</v>
      </c>
      <c r="AKX1366" s="84">
        <f t="shared" si="2075"/>
        <v>0</v>
      </c>
      <c r="AKY1366" s="84">
        <f t="shared" si="2075"/>
        <v>0</v>
      </c>
      <c r="AKZ1366" s="84">
        <f t="shared" si="2075"/>
        <v>2000000</v>
      </c>
      <c r="ALA1366" s="84">
        <f t="shared" si="2075"/>
        <v>0</v>
      </c>
      <c r="ALB1366" s="84">
        <f t="shared" si="2075"/>
        <v>0</v>
      </c>
      <c r="ALC1366" s="84">
        <f t="shared" si="2075"/>
        <v>2000000</v>
      </c>
      <c r="ALD1366" s="84">
        <f t="shared" si="2075"/>
        <v>2000000</v>
      </c>
      <c r="ALJ1366" s="84" t="s">
        <v>247</v>
      </c>
      <c r="ALK1366" s="84" t="s">
        <v>4692</v>
      </c>
      <c r="ALL1366" s="84">
        <f t="shared" ref="ALL1366:ALT1366" si="2076">ALL1360</f>
        <v>0</v>
      </c>
      <c r="ALM1366" s="84">
        <f t="shared" si="2076"/>
        <v>0</v>
      </c>
      <c r="ALN1366" s="84">
        <f t="shared" si="2076"/>
        <v>0</v>
      </c>
      <c r="ALO1366" s="84">
        <f t="shared" si="2076"/>
        <v>0</v>
      </c>
      <c r="ALP1366" s="84">
        <f t="shared" si="2076"/>
        <v>2000000</v>
      </c>
      <c r="ALQ1366" s="84">
        <f t="shared" si="2076"/>
        <v>0</v>
      </c>
      <c r="ALR1366" s="84">
        <f t="shared" si="2076"/>
        <v>0</v>
      </c>
      <c r="ALS1366" s="84">
        <f t="shared" si="2076"/>
        <v>2000000</v>
      </c>
      <c r="ALT1366" s="84">
        <f t="shared" si="2076"/>
        <v>2000000</v>
      </c>
      <c r="ALZ1366" s="84" t="s">
        <v>247</v>
      </c>
      <c r="AMA1366" s="84" t="s">
        <v>4692</v>
      </c>
      <c r="AMB1366" s="84">
        <f>AMB1360</f>
        <v>0</v>
      </c>
      <c r="AMC1366" s="84">
        <f>AMC1360</f>
        <v>0</v>
      </c>
      <c r="AMD1366" s="84">
        <f>AMD1360</f>
        <v>0</v>
      </c>
      <c r="AME1366" s="84">
        <f>AME1360</f>
        <v>0</v>
      </c>
      <c r="AMF1366" s="84">
        <f>AMF1360</f>
        <v>2000000</v>
      </c>
      <c r="AMG1366" s="84">
        <f>AMG1360</f>
        <v>0</v>
      </c>
      <c r="AMH1366" s="84">
        <f>AMH1360</f>
        <v>0</v>
      </c>
      <c r="AMI1366" s="84">
        <f>AMI1360</f>
        <v>2000000</v>
      </c>
      <c r="AMJ1366" s="84">
        <f>AMJ1360</f>
        <v>2000000</v>
      </c>
      <c r="AMP1366" s="84" t="s">
        <v>247</v>
      </c>
      <c r="AMQ1366" s="84" t="s">
        <v>4692</v>
      </c>
      <c r="AMR1366" s="84">
        <f t="shared" ref="AMR1366:AMZ1366" si="2077">AMR1360</f>
        <v>0</v>
      </c>
      <c r="AMS1366" s="84">
        <f t="shared" si="2077"/>
        <v>0</v>
      </c>
      <c r="AMT1366" s="84">
        <f t="shared" si="2077"/>
        <v>0</v>
      </c>
      <c r="AMU1366" s="84">
        <f t="shared" si="2077"/>
        <v>0</v>
      </c>
      <c r="AMV1366" s="84">
        <f t="shared" si="2077"/>
        <v>2000000</v>
      </c>
      <c r="AMW1366" s="84">
        <f t="shared" si="2077"/>
        <v>0</v>
      </c>
      <c r="AMX1366" s="84">
        <f t="shared" si="2077"/>
        <v>0</v>
      </c>
      <c r="AMY1366" s="84">
        <f t="shared" si="2077"/>
        <v>2000000</v>
      </c>
      <c r="AMZ1366" s="84">
        <f t="shared" si="2077"/>
        <v>2000000</v>
      </c>
      <c r="ANF1366" s="84" t="s">
        <v>247</v>
      </c>
      <c r="ANG1366" s="84" t="s">
        <v>4692</v>
      </c>
      <c r="ANH1366" s="84">
        <f t="shared" ref="ANH1366:ANP1366" si="2078">ANH1360</f>
        <v>0</v>
      </c>
      <c r="ANI1366" s="84">
        <f t="shared" si="2078"/>
        <v>0</v>
      </c>
      <c r="ANJ1366" s="84">
        <f t="shared" si="2078"/>
        <v>0</v>
      </c>
      <c r="ANK1366" s="84">
        <f t="shared" si="2078"/>
        <v>0</v>
      </c>
      <c r="ANL1366" s="84">
        <f t="shared" si="2078"/>
        <v>2000000</v>
      </c>
      <c r="ANM1366" s="84">
        <f t="shared" si="2078"/>
        <v>0</v>
      </c>
      <c r="ANN1366" s="84">
        <f t="shared" si="2078"/>
        <v>0</v>
      </c>
      <c r="ANO1366" s="84">
        <f t="shared" si="2078"/>
        <v>2000000</v>
      </c>
      <c r="ANP1366" s="84">
        <f t="shared" si="2078"/>
        <v>2000000</v>
      </c>
      <c r="ANV1366" s="84" t="s">
        <v>247</v>
      </c>
      <c r="ANW1366" s="84" t="s">
        <v>4692</v>
      </c>
      <c r="ANX1366" s="84">
        <f t="shared" ref="ANX1366:AOF1366" si="2079">ANX1360</f>
        <v>0</v>
      </c>
      <c r="ANY1366" s="84">
        <f t="shared" si="2079"/>
        <v>0</v>
      </c>
      <c r="ANZ1366" s="84">
        <f t="shared" si="2079"/>
        <v>0</v>
      </c>
      <c r="AOA1366" s="84">
        <f t="shared" si="2079"/>
        <v>0</v>
      </c>
      <c r="AOB1366" s="84">
        <f t="shared" si="2079"/>
        <v>2000000</v>
      </c>
      <c r="AOC1366" s="84">
        <f t="shared" si="2079"/>
        <v>0</v>
      </c>
      <c r="AOD1366" s="84">
        <f t="shared" si="2079"/>
        <v>0</v>
      </c>
      <c r="AOE1366" s="84">
        <f t="shared" si="2079"/>
        <v>2000000</v>
      </c>
      <c r="AOF1366" s="84">
        <f t="shared" si="2079"/>
        <v>2000000</v>
      </c>
      <c r="AOL1366" s="84" t="s">
        <v>247</v>
      </c>
      <c r="AOM1366" s="84" t="s">
        <v>4692</v>
      </c>
      <c r="AON1366" s="84">
        <f t="shared" ref="AON1366:AOV1366" si="2080">AON1360</f>
        <v>0</v>
      </c>
      <c r="AOO1366" s="84">
        <f t="shared" si="2080"/>
        <v>0</v>
      </c>
      <c r="AOP1366" s="84">
        <f t="shared" si="2080"/>
        <v>0</v>
      </c>
      <c r="AOQ1366" s="84">
        <f t="shared" si="2080"/>
        <v>0</v>
      </c>
      <c r="AOR1366" s="84">
        <f t="shared" si="2080"/>
        <v>2000000</v>
      </c>
      <c r="AOS1366" s="84">
        <f t="shared" si="2080"/>
        <v>0</v>
      </c>
      <c r="AOT1366" s="84">
        <f t="shared" si="2080"/>
        <v>0</v>
      </c>
      <c r="AOU1366" s="84">
        <f t="shared" si="2080"/>
        <v>2000000</v>
      </c>
      <c r="AOV1366" s="84">
        <f t="shared" si="2080"/>
        <v>2000000</v>
      </c>
      <c r="APB1366" s="84" t="s">
        <v>247</v>
      </c>
      <c r="APC1366" s="84" t="s">
        <v>4692</v>
      </c>
      <c r="APD1366" s="84">
        <f t="shared" ref="APD1366:APL1366" si="2081">APD1360</f>
        <v>0</v>
      </c>
      <c r="APE1366" s="84">
        <f t="shared" si="2081"/>
        <v>0</v>
      </c>
      <c r="APF1366" s="84">
        <f t="shared" si="2081"/>
        <v>0</v>
      </c>
      <c r="APG1366" s="84">
        <f t="shared" si="2081"/>
        <v>0</v>
      </c>
      <c r="APH1366" s="84">
        <f t="shared" si="2081"/>
        <v>2000000</v>
      </c>
      <c r="API1366" s="84">
        <f t="shared" si="2081"/>
        <v>0</v>
      </c>
      <c r="APJ1366" s="84">
        <f t="shared" si="2081"/>
        <v>0</v>
      </c>
      <c r="APK1366" s="84">
        <f t="shared" si="2081"/>
        <v>2000000</v>
      </c>
      <c r="APL1366" s="84">
        <f t="shared" si="2081"/>
        <v>2000000</v>
      </c>
      <c r="APR1366" s="84" t="s">
        <v>247</v>
      </c>
      <c r="APS1366" s="84" t="s">
        <v>4692</v>
      </c>
      <c r="APT1366" s="84">
        <f t="shared" ref="APT1366:AQB1366" si="2082">APT1360</f>
        <v>0</v>
      </c>
      <c r="APU1366" s="84">
        <f t="shared" si="2082"/>
        <v>0</v>
      </c>
      <c r="APV1366" s="84">
        <f t="shared" si="2082"/>
        <v>0</v>
      </c>
      <c r="APW1366" s="84">
        <f t="shared" si="2082"/>
        <v>0</v>
      </c>
      <c r="APX1366" s="84">
        <f t="shared" si="2082"/>
        <v>2000000</v>
      </c>
      <c r="APY1366" s="84">
        <f t="shared" si="2082"/>
        <v>0</v>
      </c>
      <c r="APZ1366" s="84">
        <f t="shared" si="2082"/>
        <v>0</v>
      </c>
      <c r="AQA1366" s="84">
        <f t="shared" si="2082"/>
        <v>2000000</v>
      </c>
      <c r="AQB1366" s="84">
        <f t="shared" si="2082"/>
        <v>2000000</v>
      </c>
      <c r="AQH1366" s="84" t="s">
        <v>247</v>
      </c>
      <c r="AQI1366" s="84" t="s">
        <v>4692</v>
      </c>
      <c r="AQJ1366" s="84">
        <f t="shared" ref="AQJ1366:AQR1366" si="2083">AQJ1360</f>
        <v>0</v>
      </c>
      <c r="AQK1366" s="84">
        <f t="shared" si="2083"/>
        <v>0</v>
      </c>
      <c r="AQL1366" s="84">
        <f t="shared" si="2083"/>
        <v>0</v>
      </c>
      <c r="AQM1366" s="84">
        <f t="shared" si="2083"/>
        <v>0</v>
      </c>
      <c r="AQN1366" s="84">
        <f t="shared" si="2083"/>
        <v>2000000</v>
      </c>
      <c r="AQO1366" s="84">
        <f t="shared" si="2083"/>
        <v>0</v>
      </c>
      <c r="AQP1366" s="84">
        <f t="shared" si="2083"/>
        <v>0</v>
      </c>
      <c r="AQQ1366" s="84">
        <f t="shared" si="2083"/>
        <v>2000000</v>
      </c>
      <c r="AQR1366" s="84">
        <f t="shared" si="2083"/>
        <v>2000000</v>
      </c>
      <c r="AQX1366" s="84" t="s">
        <v>247</v>
      </c>
      <c r="AQY1366" s="84" t="s">
        <v>4692</v>
      </c>
      <c r="AQZ1366" s="84">
        <f t="shared" ref="AQZ1366:ARH1366" si="2084">AQZ1360</f>
        <v>0</v>
      </c>
      <c r="ARA1366" s="84">
        <f t="shared" si="2084"/>
        <v>0</v>
      </c>
      <c r="ARB1366" s="84">
        <f t="shared" si="2084"/>
        <v>0</v>
      </c>
      <c r="ARC1366" s="84">
        <f t="shared" si="2084"/>
        <v>0</v>
      </c>
      <c r="ARD1366" s="84">
        <f t="shared" si="2084"/>
        <v>2000000</v>
      </c>
      <c r="ARE1366" s="84">
        <f t="shared" si="2084"/>
        <v>0</v>
      </c>
      <c r="ARF1366" s="84">
        <f t="shared" si="2084"/>
        <v>0</v>
      </c>
      <c r="ARG1366" s="84">
        <f t="shared" si="2084"/>
        <v>2000000</v>
      </c>
      <c r="ARH1366" s="84">
        <f t="shared" si="2084"/>
        <v>2000000</v>
      </c>
      <c r="ARN1366" s="84" t="s">
        <v>247</v>
      </c>
      <c r="ARO1366" s="84" t="s">
        <v>4692</v>
      </c>
      <c r="ARP1366" s="84">
        <f t="shared" ref="ARP1366:ARX1366" si="2085">ARP1360</f>
        <v>0</v>
      </c>
      <c r="ARQ1366" s="84">
        <f t="shared" si="2085"/>
        <v>0</v>
      </c>
      <c r="ARR1366" s="84">
        <f t="shared" si="2085"/>
        <v>0</v>
      </c>
      <c r="ARS1366" s="84">
        <f t="shared" si="2085"/>
        <v>0</v>
      </c>
      <c r="ART1366" s="84">
        <f t="shared" si="2085"/>
        <v>2000000</v>
      </c>
      <c r="ARU1366" s="84">
        <f t="shared" si="2085"/>
        <v>0</v>
      </c>
      <c r="ARV1366" s="84">
        <f t="shared" si="2085"/>
        <v>0</v>
      </c>
      <c r="ARW1366" s="84">
        <f t="shared" si="2085"/>
        <v>2000000</v>
      </c>
      <c r="ARX1366" s="84">
        <f t="shared" si="2085"/>
        <v>2000000</v>
      </c>
      <c r="ASD1366" s="84" t="s">
        <v>247</v>
      </c>
      <c r="ASE1366" s="84" t="s">
        <v>4692</v>
      </c>
      <c r="ASF1366" s="84">
        <f t="shared" ref="ASF1366:ASN1366" si="2086">ASF1360</f>
        <v>0</v>
      </c>
      <c r="ASG1366" s="84">
        <f t="shared" si="2086"/>
        <v>0</v>
      </c>
      <c r="ASH1366" s="84">
        <f t="shared" si="2086"/>
        <v>0</v>
      </c>
      <c r="ASI1366" s="84">
        <f t="shared" si="2086"/>
        <v>0</v>
      </c>
      <c r="ASJ1366" s="84">
        <f t="shared" si="2086"/>
        <v>2000000</v>
      </c>
      <c r="ASK1366" s="84">
        <f t="shared" si="2086"/>
        <v>0</v>
      </c>
      <c r="ASL1366" s="84">
        <f t="shared" si="2086"/>
        <v>0</v>
      </c>
      <c r="ASM1366" s="84">
        <f t="shared" si="2086"/>
        <v>2000000</v>
      </c>
      <c r="ASN1366" s="84">
        <f t="shared" si="2086"/>
        <v>2000000</v>
      </c>
      <c r="AST1366" s="84" t="s">
        <v>247</v>
      </c>
      <c r="ASU1366" s="84" t="s">
        <v>4692</v>
      </c>
      <c r="ASV1366" s="84">
        <f t="shared" ref="ASV1366:ATD1366" si="2087">ASV1360</f>
        <v>0</v>
      </c>
      <c r="ASW1366" s="84">
        <f t="shared" si="2087"/>
        <v>0</v>
      </c>
      <c r="ASX1366" s="84">
        <f t="shared" si="2087"/>
        <v>0</v>
      </c>
      <c r="ASY1366" s="84">
        <f t="shared" si="2087"/>
        <v>0</v>
      </c>
      <c r="ASZ1366" s="84">
        <f t="shared" si="2087"/>
        <v>2000000</v>
      </c>
      <c r="ATA1366" s="84">
        <f t="shared" si="2087"/>
        <v>0</v>
      </c>
      <c r="ATB1366" s="84">
        <f t="shared" si="2087"/>
        <v>0</v>
      </c>
      <c r="ATC1366" s="84">
        <f t="shared" si="2087"/>
        <v>2000000</v>
      </c>
      <c r="ATD1366" s="84">
        <f t="shared" si="2087"/>
        <v>2000000</v>
      </c>
      <c r="ATJ1366" s="84" t="s">
        <v>247</v>
      </c>
      <c r="ATK1366" s="84" t="s">
        <v>4692</v>
      </c>
      <c r="ATL1366" s="84">
        <f t="shared" ref="ATL1366:ATT1366" si="2088">ATL1360</f>
        <v>0</v>
      </c>
      <c r="ATM1366" s="84">
        <f t="shared" si="2088"/>
        <v>0</v>
      </c>
      <c r="ATN1366" s="84">
        <f t="shared" si="2088"/>
        <v>0</v>
      </c>
      <c r="ATO1366" s="84">
        <f t="shared" si="2088"/>
        <v>0</v>
      </c>
      <c r="ATP1366" s="84">
        <f t="shared" si="2088"/>
        <v>2000000</v>
      </c>
      <c r="ATQ1366" s="84">
        <f t="shared" si="2088"/>
        <v>0</v>
      </c>
      <c r="ATR1366" s="84">
        <f t="shared" si="2088"/>
        <v>0</v>
      </c>
      <c r="ATS1366" s="84">
        <f t="shared" si="2088"/>
        <v>2000000</v>
      </c>
      <c r="ATT1366" s="84">
        <f t="shared" si="2088"/>
        <v>2000000</v>
      </c>
      <c r="ATZ1366" s="84" t="s">
        <v>247</v>
      </c>
      <c r="AUA1366" s="84" t="s">
        <v>4692</v>
      </c>
      <c r="AUB1366" s="84">
        <f t="shared" ref="AUB1366:AUJ1366" si="2089">AUB1360</f>
        <v>0</v>
      </c>
      <c r="AUC1366" s="84">
        <f t="shared" si="2089"/>
        <v>0</v>
      </c>
      <c r="AUD1366" s="84">
        <f t="shared" si="2089"/>
        <v>0</v>
      </c>
      <c r="AUE1366" s="84">
        <f t="shared" si="2089"/>
        <v>0</v>
      </c>
      <c r="AUF1366" s="84">
        <f t="shared" si="2089"/>
        <v>2000000</v>
      </c>
      <c r="AUG1366" s="84">
        <f t="shared" si="2089"/>
        <v>0</v>
      </c>
      <c r="AUH1366" s="84">
        <f t="shared" si="2089"/>
        <v>0</v>
      </c>
      <c r="AUI1366" s="84">
        <f t="shared" si="2089"/>
        <v>2000000</v>
      </c>
      <c r="AUJ1366" s="84">
        <f t="shared" si="2089"/>
        <v>2000000</v>
      </c>
      <c r="AUP1366" s="84" t="s">
        <v>247</v>
      </c>
      <c r="AUQ1366" s="84" t="s">
        <v>4692</v>
      </c>
      <c r="AUR1366" s="84">
        <f t="shared" ref="AUR1366:AUZ1366" si="2090">AUR1360</f>
        <v>0</v>
      </c>
      <c r="AUS1366" s="84">
        <f t="shared" si="2090"/>
        <v>0</v>
      </c>
      <c r="AUT1366" s="84">
        <f t="shared" si="2090"/>
        <v>0</v>
      </c>
      <c r="AUU1366" s="84">
        <f t="shared" si="2090"/>
        <v>0</v>
      </c>
      <c r="AUV1366" s="84">
        <f t="shared" si="2090"/>
        <v>2000000</v>
      </c>
      <c r="AUW1366" s="84">
        <f t="shared" si="2090"/>
        <v>0</v>
      </c>
      <c r="AUX1366" s="84">
        <f t="shared" si="2090"/>
        <v>0</v>
      </c>
      <c r="AUY1366" s="84">
        <f t="shared" si="2090"/>
        <v>2000000</v>
      </c>
      <c r="AUZ1366" s="84">
        <f t="shared" si="2090"/>
        <v>2000000</v>
      </c>
      <c r="AVF1366" s="84" t="s">
        <v>247</v>
      </c>
      <c r="AVG1366" s="84" t="s">
        <v>4692</v>
      </c>
      <c r="AVH1366" s="84">
        <f t="shared" ref="AVH1366:AVP1366" si="2091">AVH1360</f>
        <v>0</v>
      </c>
      <c r="AVI1366" s="84">
        <f t="shared" si="2091"/>
        <v>0</v>
      </c>
      <c r="AVJ1366" s="84">
        <f t="shared" si="2091"/>
        <v>0</v>
      </c>
      <c r="AVK1366" s="84">
        <f t="shared" si="2091"/>
        <v>0</v>
      </c>
      <c r="AVL1366" s="84">
        <f t="shared" si="2091"/>
        <v>2000000</v>
      </c>
      <c r="AVM1366" s="84">
        <f t="shared" si="2091"/>
        <v>0</v>
      </c>
      <c r="AVN1366" s="84">
        <f t="shared" si="2091"/>
        <v>0</v>
      </c>
      <c r="AVO1366" s="84">
        <f t="shared" si="2091"/>
        <v>2000000</v>
      </c>
      <c r="AVP1366" s="84">
        <f t="shared" si="2091"/>
        <v>2000000</v>
      </c>
      <c r="AVV1366" s="84" t="s">
        <v>247</v>
      </c>
      <c r="AVW1366" s="84" t="s">
        <v>4692</v>
      </c>
      <c r="AVX1366" s="84">
        <f t="shared" ref="AVX1366:AWF1366" si="2092">AVX1360</f>
        <v>0</v>
      </c>
      <c r="AVY1366" s="84">
        <f t="shared" si="2092"/>
        <v>0</v>
      </c>
      <c r="AVZ1366" s="84">
        <f t="shared" si="2092"/>
        <v>0</v>
      </c>
      <c r="AWA1366" s="84">
        <f t="shared" si="2092"/>
        <v>0</v>
      </c>
      <c r="AWB1366" s="84">
        <f t="shared" si="2092"/>
        <v>2000000</v>
      </c>
      <c r="AWC1366" s="84">
        <f t="shared" si="2092"/>
        <v>0</v>
      </c>
      <c r="AWD1366" s="84">
        <f t="shared" si="2092"/>
        <v>0</v>
      </c>
      <c r="AWE1366" s="84">
        <f t="shared" si="2092"/>
        <v>2000000</v>
      </c>
      <c r="AWF1366" s="84">
        <f t="shared" si="2092"/>
        <v>2000000</v>
      </c>
      <c r="AWL1366" s="84" t="s">
        <v>247</v>
      </c>
      <c r="AWM1366" s="84" t="s">
        <v>4692</v>
      </c>
      <c r="AWN1366" s="84">
        <f t="shared" ref="AWN1366:AWV1366" si="2093">AWN1360</f>
        <v>0</v>
      </c>
      <c r="AWO1366" s="84">
        <f t="shared" si="2093"/>
        <v>0</v>
      </c>
      <c r="AWP1366" s="84">
        <f t="shared" si="2093"/>
        <v>0</v>
      </c>
      <c r="AWQ1366" s="84">
        <f t="shared" si="2093"/>
        <v>0</v>
      </c>
      <c r="AWR1366" s="84">
        <f t="shared" si="2093"/>
        <v>2000000</v>
      </c>
      <c r="AWS1366" s="84">
        <f t="shared" si="2093"/>
        <v>0</v>
      </c>
      <c r="AWT1366" s="84">
        <f t="shared" si="2093"/>
        <v>0</v>
      </c>
      <c r="AWU1366" s="84">
        <f t="shared" si="2093"/>
        <v>2000000</v>
      </c>
      <c r="AWV1366" s="84">
        <f t="shared" si="2093"/>
        <v>2000000</v>
      </c>
      <c r="AXB1366" s="84" t="s">
        <v>247</v>
      </c>
      <c r="AXC1366" s="84" t="s">
        <v>4692</v>
      </c>
      <c r="AXD1366" s="84">
        <f t="shared" ref="AXD1366:AXL1366" si="2094">AXD1360</f>
        <v>0</v>
      </c>
      <c r="AXE1366" s="84">
        <f t="shared" si="2094"/>
        <v>0</v>
      </c>
      <c r="AXF1366" s="84">
        <f t="shared" si="2094"/>
        <v>0</v>
      </c>
      <c r="AXG1366" s="84">
        <f t="shared" si="2094"/>
        <v>0</v>
      </c>
      <c r="AXH1366" s="84">
        <f t="shared" si="2094"/>
        <v>2000000</v>
      </c>
      <c r="AXI1366" s="84">
        <f t="shared" si="2094"/>
        <v>0</v>
      </c>
      <c r="AXJ1366" s="84">
        <f t="shared" si="2094"/>
        <v>0</v>
      </c>
      <c r="AXK1366" s="84">
        <f t="shared" si="2094"/>
        <v>2000000</v>
      </c>
      <c r="AXL1366" s="84">
        <f t="shared" si="2094"/>
        <v>2000000</v>
      </c>
      <c r="AXR1366" s="84" t="s">
        <v>247</v>
      </c>
      <c r="AXS1366" s="84" t="s">
        <v>4692</v>
      </c>
      <c r="AXT1366" s="84">
        <f t="shared" ref="AXT1366:AYB1366" si="2095">AXT1360</f>
        <v>0</v>
      </c>
      <c r="AXU1366" s="84">
        <f t="shared" si="2095"/>
        <v>0</v>
      </c>
      <c r="AXV1366" s="84">
        <f t="shared" si="2095"/>
        <v>0</v>
      </c>
      <c r="AXW1366" s="84">
        <f t="shared" si="2095"/>
        <v>0</v>
      </c>
      <c r="AXX1366" s="84">
        <f t="shared" si="2095"/>
        <v>2000000</v>
      </c>
      <c r="AXY1366" s="84">
        <f t="shared" si="2095"/>
        <v>0</v>
      </c>
      <c r="AXZ1366" s="84">
        <f t="shared" si="2095"/>
        <v>0</v>
      </c>
      <c r="AYA1366" s="84">
        <f t="shared" si="2095"/>
        <v>2000000</v>
      </c>
      <c r="AYB1366" s="84">
        <f t="shared" si="2095"/>
        <v>2000000</v>
      </c>
      <c r="AYH1366" s="84" t="s">
        <v>247</v>
      </c>
      <c r="AYI1366" s="84" t="s">
        <v>4692</v>
      </c>
      <c r="AYJ1366" s="84">
        <f t="shared" ref="AYJ1366:AYR1366" si="2096">AYJ1360</f>
        <v>0</v>
      </c>
      <c r="AYK1366" s="84">
        <f t="shared" si="2096"/>
        <v>0</v>
      </c>
      <c r="AYL1366" s="84">
        <f t="shared" si="2096"/>
        <v>0</v>
      </c>
      <c r="AYM1366" s="84">
        <f t="shared" si="2096"/>
        <v>0</v>
      </c>
      <c r="AYN1366" s="84">
        <f t="shared" si="2096"/>
        <v>2000000</v>
      </c>
      <c r="AYO1366" s="84">
        <f t="shared" si="2096"/>
        <v>0</v>
      </c>
      <c r="AYP1366" s="84">
        <f t="shared" si="2096"/>
        <v>0</v>
      </c>
      <c r="AYQ1366" s="84">
        <f t="shared" si="2096"/>
        <v>2000000</v>
      </c>
      <c r="AYR1366" s="84">
        <f t="shared" si="2096"/>
        <v>2000000</v>
      </c>
      <c r="AYX1366" s="84" t="s">
        <v>247</v>
      </c>
      <c r="AYY1366" s="84" t="s">
        <v>4692</v>
      </c>
      <c r="AYZ1366" s="84">
        <f t="shared" ref="AYZ1366:AZH1366" si="2097">AYZ1360</f>
        <v>0</v>
      </c>
      <c r="AZA1366" s="84">
        <f t="shared" si="2097"/>
        <v>0</v>
      </c>
      <c r="AZB1366" s="84">
        <f t="shared" si="2097"/>
        <v>0</v>
      </c>
      <c r="AZC1366" s="84">
        <f t="shared" si="2097"/>
        <v>0</v>
      </c>
      <c r="AZD1366" s="84">
        <f t="shared" si="2097"/>
        <v>2000000</v>
      </c>
      <c r="AZE1366" s="84">
        <f t="shared" si="2097"/>
        <v>0</v>
      </c>
      <c r="AZF1366" s="84">
        <f t="shared" si="2097"/>
        <v>0</v>
      </c>
      <c r="AZG1366" s="84">
        <f t="shared" si="2097"/>
        <v>2000000</v>
      </c>
      <c r="AZH1366" s="84">
        <f t="shared" si="2097"/>
        <v>2000000</v>
      </c>
      <c r="AZN1366" s="84" t="s">
        <v>247</v>
      </c>
      <c r="AZO1366" s="84" t="s">
        <v>4692</v>
      </c>
      <c r="AZP1366" s="84">
        <f t="shared" ref="AZP1366:AZX1366" si="2098">AZP1360</f>
        <v>0</v>
      </c>
      <c r="AZQ1366" s="84">
        <f t="shared" si="2098"/>
        <v>0</v>
      </c>
      <c r="AZR1366" s="84">
        <f t="shared" si="2098"/>
        <v>0</v>
      </c>
      <c r="AZS1366" s="84">
        <f t="shared" si="2098"/>
        <v>0</v>
      </c>
      <c r="AZT1366" s="84">
        <f t="shared" si="2098"/>
        <v>2000000</v>
      </c>
      <c r="AZU1366" s="84">
        <f t="shared" si="2098"/>
        <v>0</v>
      </c>
      <c r="AZV1366" s="84">
        <f t="shared" si="2098"/>
        <v>0</v>
      </c>
      <c r="AZW1366" s="84">
        <f t="shared" si="2098"/>
        <v>2000000</v>
      </c>
      <c r="AZX1366" s="84">
        <f t="shared" si="2098"/>
        <v>2000000</v>
      </c>
      <c r="BAD1366" s="84" t="s">
        <v>247</v>
      </c>
      <c r="BAE1366" s="84" t="s">
        <v>4692</v>
      </c>
      <c r="BAF1366" s="84">
        <f t="shared" ref="BAF1366:BAN1366" si="2099">BAF1360</f>
        <v>0</v>
      </c>
      <c r="BAG1366" s="84">
        <f t="shared" si="2099"/>
        <v>0</v>
      </c>
      <c r="BAH1366" s="84">
        <f t="shared" si="2099"/>
        <v>0</v>
      </c>
      <c r="BAI1366" s="84">
        <f t="shared" si="2099"/>
        <v>0</v>
      </c>
      <c r="BAJ1366" s="84">
        <f t="shared" si="2099"/>
        <v>2000000</v>
      </c>
      <c r="BAK1366" s="84">
        <f t="shared" si="2099"/>
        <v>0</v>
      </c>
      <c r="BAL1366" s="84">
        <f t="shared" si="2099"/>
        <v>0</v>
      </c>
      <c r="BAM1366" s="84">
        <f t="shared" si="2099"/>
        <v>2000000</v>
      </c>
      <c r="BAN1366" s="84">
        <f t="shared" si="2099"/>
        <v>2000000</v>
      </c>
      <c r="BAT1366" s="84" t="s">
        <v>247</v>
      </c>
      <c r="BAU1366" s="84" t="s">
        <v>4692</v>
      </c>
      <c r="BAV1366" s="84">
        <f t="shared" ref="BAV1366:BBD1366" si="2100">BAV1360</f>
        <v>0</v>
      </c>
      <c r="BAW1366" s="84">
        <f t="shared" si="2100"/>
        <v>0</v>
      </c>
      <c r="BAX1366" s="84">
        <f t="shared" si="2100"/>
        <v>0</v>
      </c>
      <c r="BAY1366" s="84">
        <f t="shared" si="2100"/>
        <v>0</v>
      </c>
      <c r="BAZ1366" s="84">
        <f t="shared" si="2100"/>
        <v>2000000</v>
      </c>
      <c r="BBA1366" s="84">
        <f t="shared" si="2100"/>
        <v>0</v>
      </c>
      <c r="BBB1366" s="84">
        <f t="shared" si="2100"/>
        <v>0</v>
      </c>
      <c r="BBC1366" s="84">
        <f t="shared" si="2100"/>
        <v>2000000</v>
      </c>
      <c r="BBD1366" s="84">
        <f t="shared" si="2100"/>
        <v>2000000</v>
      </c>
      <c r="BBJ1366" s="84" t="s">
        <v>247</v>
      </c>
      <c r="BBK1366" s="84" t="s">
        <v>4692</v>
      </c>
      <c r="BBL1366" s="84">
        <f t="shared" ref="BBL1366:BBT1366" si="2101">BBL1360</f>
        <v>0</v>
      </c>
      <c r="BBM1366" s="84">
        <f t="shared" si="2101"/>
        <v>0</v>
      </c>
      <c r="BBN1366" s="84">
        <f t="shared" si="2101"/>
        <v>0</v>
      </c>
      <c r="BBO1366" s="84">
        <f t="shared" si="2101"/>
        <v>0</v>
      </c>
      <c r="BBP1366" s="84">
        <f t="shared" si="2101"/>
        <v>2000000</v>
      </c>
      <c r="BBQ1366" s="84">
        <f t="shared" si="2101"/>
        <v>0</v>
      </c>
      <c r="BBR1366" s="84">
        <f t="shared" si="2101"/>
        <v>0</v>
      </c>
      <c r="BBS1366" s="84">
        <f t="shared" si="2101"/>
        <v>2000000</v>
      </c>
      <c r="BBT1366" s="84">
        <f t="shared" si="2101"/>
        <v>2000000</v>
      </c>
      <c r="BBZ1366" s="84" t="s">
        <v>247</v>
      </c>
      <c r="BCA1366" s="84" t="s">
        <v>4692</v>
      </c>
      <c r="BCB1366" s="84">
        <f t="shared" ref="BCB1366:BCJ1366" si="2102">BCB1360</f>
        <v>0</v>
      </c>
      <c r="BCC1366" s="84">
        <f t="shared" si="2102"/>
        <v>0</v>
      </c>
      <c r="BCD1366" s="84">
        <f t="shared" si="2102"/>
        <v>0</v>
      </c>
      <c r="BCE1366" s="84">
        <f t="shared" si="2102"/>
        <v>0</v>
      </c>
      <c r="BCF1366" s="84">
        <f t="shared" si="2102"/>
        <v>2000000</v>
      </c>
      <c r="BCG1366" s="84">
        <f t="shared" si="2102"/>
        <v>0</v>
      </c>
      <c r="BCH1366" s="84">
        <f t="shared" si="2102"/>
        <v>0</v>
      </c>
      <c r="BCI1366" s="84">
        <f t="shared" si="2102"/>
        <v>2000000</v>
      </c>
      <c r="BCJ1366" s="84">
        <f t="shared" si="2102"/>
        <v>2000000</v>
      </c>
      <c r="BCP1366" s="84" t="s">
        <v>247</v>
      </c>
      <c r="BCQ1366" s="84" t="s">
        <v>4692</v>
      </c>
      <c r="BCR1366" s="84">
        <f t="shared" ref="BCR1366:BCZ1366" si="2103">BCR1360</f>
        <v>0</v>
      </c>
      <c r="BCS1366" s="84">
        <f t="shared" si="2103"/>
        <v>0</v>
      </c>
      <c r="BCT1366" s="84">
        <f t="shared" si="2103"/>
        <v>0</v>
      </c>
      <c r="BCU1366" s="84">
        <f t="shared" si="2103"/>
        <v>0</v>
      </c>
      <c r="BCV1366" s="84">
        <f t="shared" si="2103"/>
        <v>2000000</v>
      </c>
      <c r="BCW1366" s="84">
        <f t="shared" si="2103"/>
        <v>0</v>
      </c>
      <c r="BCX1366" s="84">
        <f t="shared" si="2103"/>
        <v>0</v>
      </c>
      <c r="BCY1366" s="84">
        <f t="shared" si="2103"/>
        <v>2000000</v>
      </c>
      <c r="BCZ1366" s="84">
        <f t="shared" si="2103"/>
        <v>2000000</v>
      </c>
      <c r="BDF1366" s="84" t="s">
        <v>247</v>
      </c>
      <c r="BDG1366" s="84" t="s">
        <v>4692</v>
      </c>
      <c r="BDH1366" s="84">
        <f t="shared" ref="BDH1366:BDP1366" si="2104">BDH1360</f>
        <v>0</v>
      </c>
      <c r="BDI1366" s="84">
        <f t="shared" si="2104"/>
        <v>0</v>
      </c>
      <c r="BDJ1366" s="84">
        <f t="shared" si="2104"/>
        <v>0</v>
      </c>
      <c r="BDK1366" s="84">
        <f t="shared" si="2104"/>
        <v>0</v>
      </c>
      <c r="BDL1366" s="84">
        <f t="shared" si="2104"/>
        <v>2000000</v>
      </c>
      <c r="BDM1366" s="84">
        <f t="shared" si="2104"/>
        <v>0</v>
      </c>
      <c r="BDN1366" s="84">
        <f t="shared" si="2104"/>
        <v>0</v>
      </c>
      <c r="BDO1366" s="84">
        <f t="shared" si="2104"/>
        <v>2000000</v>
      </c>
      <c r="BDP1366" s="84">
        <f t="shared" si="2104"/>
        <v>2000000</v>
      </c>
      <c r="BDV1366" s="84" t="s">
        <v>247</v>
      </c>
      <c r="BDW1366" s="84" t="s">
        <v>4692</v>
      </c>
      <c r="BDX1366" s="84">
        <f t="shared" ref="BDX1366:BEF1366" si="2105">BDX1360</f>
        <v>0</v>
      </c>
      <c r="BDY1366" s="84">
        <f t="shared" si="2105"/>
        <v>0</v>
      </c>
      <c r="BDZ1366" s="84">
        <f t="shared" si="2105"/>
        <v>0</v>
      </c>
      <c r="BEA1366" s="84">
        <f t="shared" si="2105"/>
        <v>0</v>
      </c>
      <c r="BEB1366" s="84">
        <f t="shared" si="2105"/>
        <v>2000000</v>
      </c>
      <c r="BEC1366" s="84">
        <f t="shared" si="2105"/>
        <v>0</v>
      </c>
      <c r="BED1366" s="84">
        <f t="shared" si="2105"/>
        <v>0</v>
      </c>
      <c r="BEE1366" s="84">
        <f t="shared" si="2105"/>
        <v>2000000</v>
      </c>
      <c r="BEF1366" s="84">
        <f t="shared" si="2105"/>
        <v>2000000</v>
      </c>
      <c r="BEL1366" s="84" t="s">
        <v>247</v>
      </c>
      <c r="BEM1366" s="84" t="s">
        <v>4692</v>
      </c>
      <c r="BEN1366" s="84">
        <f t="shared" ref="BEN1366:BEV1366" si="2106">BEN1360</f>
        <v>0</v>
      </c>
      <c r="BEO1366" s="84">
        <f t="shared" si="2106"/>
        <v>0</v>
      </c>
      <c r="BEP1366" s="84">
        <f t="shared" si="2106"/>
        <v>0</v>
      </c>
      <c r="BEQ1366" s="84">
        <f t="shared" si="2106"/>
        <v>0</v>
      </c>
      <c r="BER1366" s="84">
        <f t="shared" si="2106"/>
        <v>2000000</v>
      </c>
      <c r="BES1366" s="84">
        <f t="shared" si="2106"/>
        <v>0</v>
      </c>
      <c r="BET1366" s="84">
        <f t="shared" si="2106"/>
        <v>0</v>
      </c>
      <c r="BEU1366" s="84">
        <f t="shared" si="2106"/>
        <v>2000000</v>
      </c>
      <c r="BEV1366" s="84">
        <f t="shared" si="2106"/>
        <v>2000000</v>
      </c>
      <c r="BFB1366" s="84" t="s">
        <v>247</v>
      </c>
      <c r="BFC1366" s="84" t="s">
        <v>4692</v>
      </c>
      <c r="BFD1366" s="84">
        <f t="shared" ref="BFD1366:BFL1366" si="2107">BFD1360</f>
        <v>0</v>
      </c>
      <c r="BFE1366" s="84">
        <f t="shared" si="2107"/>
        <v>0</v>
      </c>
      <c r="BFF1366" s="84">
        <f t="shared" si="2107"/>
        <v>0</v>
      </c>
      <c r="BFG1366" s="84">
        <f t="shared" si="2107"/>
        <v>0</v>
      </c>
      <c r="BFH1366" s="84">
        <f t="shared" si="2107"/>
        <v>2000000</v>
      </c>
      <c r="BFI1366" s="84">
        <f t="shared" si="2107"/>
        <v>0</v>
      </c>
      <c r="BFJ1366" s="84">
        <f t="shared" si="2107"/>
        <v>0</v>
      </c>
      <c r="BFK1366" s="84">
        <f t="shared" si="2107"/>
        <v>2000000</v>
      </c>
      <c r="BFL1366" s="84">
        <f t="shared" si="2107"/>
        <v>2000000</v>
      </c>
      <c r="BFR1366" s="84" t="s">
        <v>247</v>
      </c>
      <c r="BFS1366" s="84" t="s">
        <v>4692</v>
      </c>
      <c r="BFT1366" s="84">
        <f t="shared" ref="BFT1366:BGB1366" si="2108">BFT1360</f>
        <v>0</v>
      </c>
      <c r="BFU1366" s="84">
        <f t="shared" si="2108"/>
        <v>0</v>
      </c>
      <c r="BFV1366" s="84">
        <f t="shared" si="2108"/>
        <v>0</v>
      </c>
      <c r="BFW1366" s="84">
        <f t="shared" si="2108"/>
        <v>0</v>
      </c>
      <c r="BFX1366" s="84">
        <f t="shared" si="2108"/>
        <v>2000000</v>
      </c>
      <c r="BFY1366" s="84">
        <f t="shared" si="2108"/>
        <v>0</v>
      </c>
      <c r="BFZ1366" s="84">
        <f t="shared" si="2108"/>
        <v>0</v>
      </c>
      <c r="BGA1366" s="84">
        <f t="shared" si="2108"/>
        <v>2000000</v>
      </c>
      <c r="BGB1366" s="84">
        <f t="shared" si="2108"/>
        <v>2000000</v>
      </c>
      <c r="BGH1366" s="84" t="s">
        <v>247</v>
      </c>
      <c r="BGI1366" s="84" t="s">
        <v>4692</v>
      </c>
      <c r="BGJ1366" s="84">
        <f t="shared" ref="BGJ1366:BGR1366" si="2109">BGJ1360</f>
        <v>0</v>
      </c>
      <c r="BGK1366" s="84">
        <f t="shared" si="2109"/>
        <v>0</v>
      </c>
      <c r="BGL1366" s="84">
        <f t="shared" si="2109"/>
        <v>0</v>
      </c>
      <c r="BGM1366" s="84">
        <f t="shared" si="2109"/>
        <v>0</v>
      </c>
      <c r="BGN1366" s="84">
        <f t="shared" si="2109"/>
        <v>2000000</v>
      </c>
      <c r="BGO1366" s="84">
        <f t="shared" si="2109"/>
        <v>0</v>
      </c>
      <c r="BGP1366" s="84">
        <f t="shared" si="2109"/>
        <v>0</v>
      </c>
      <c r="BGQ1366" s="84">
        <f t="shared" si="2109"/>
        <v>2000000</v>
      </c>
      <c r="BGR1366" s="84">
        <f t="shared" si="2109"/>
        <v>2000000</v>
      </c>
      <c r="BGX1366" s="84" t="s">
        <v>247</v>
      </c>
      <c r="BGY1366" s="84" t="s">
        <v>4692</v>
      </c>
      <c r="BGZ1366" s="84">
        <f t="shared" ref="BGZ1366:BHH1366" si="2110">BGZ1360</f>
        <v>0</v>
      </c>
      <c r="BHA1366" s="84">
        <f t="shared" si="2110"/>
        <v>0</v>
      </c>
      <c r="BHB1366" s="84">
        <f t="shared" si="2110"/>
        <v>0</v>
      </c>
      <c r="BHC1366" s="84">
        <f t="shared" si="2110"/>
        <v>0</v>
      </c>
      <c r="BHD1366" s="84">
        <f t="shared" si="2110"/>
        <v>2000000</v>
      </c>
      <c r="BHE1366" s="84">
        <f t="shared" si="2110"/>
        <v>0</v>
      </c>
      <c r="BHF1366" s="84">
        <f t="shared" si="2110"/>
        <v>0</v>
      </c>
      <c r="BHG1366" s="84">
        <f t="shared" si="2110"/>
        <v>2000000</v>
      </c>
      <c r="BHH1366" s="84">
        <f t="shared" si="2110"/>
        <v>2000000</v>
      </c>
      <c r="BHN1366" s="84" t="s">
        <v>247</v>
      </c>
      <c r="BHO1366" s="84" t="s">
        <v>4692</v>
      </c>
      <c r="BHP1366" s="84">
        <f t="shared" ref="BHP1366:BHX1366" si="2111">BHP1360</f>
        <v>0</v>
      </c>
      <c r="BHQ1366" s="84">
        <f t="shared" si="2111"/>
        <v>0</v>
      </c>
      <c r="BHR1366" s="84">
        <f t="shared" si="2111"/>
        <v>0</v>
      </c>
      <c r="BHS1366" s="84">
        <f t="shared" si="2111"/>
        <v>0</v>
      </c>
      <c r="BHT1366" s="84">
        <f t="shared" si="2111"/>
        <v>2000000</v>
      </c>
      <c r="BHU1366" s="84">
        <f t="shared" si="2111"/>
        <v>0</v>
      </c>
      <c r="BHV1366" s="84">
        <f t="shared" si="2111"/>
        <v>0</v>
      </c>
      <c r="BHW1366" s="84">
        <f t="shared" si="2111"/>
        <v>2000000</v>
      </c>
      <c r="BHX1366" s="84">
        <f t="shared" si="2111"/>
        <v>2000000</v>
      </c>
      <c r="BID1366" s="84" t="s">
        <v>247</v>
      </c>
      <c r="BIE1366" s="84" t="s">
        <v>4692</v>
      </c>
      <c r="BIF1366" s="84">
        <f t="shared" ref="BIF1366:BIN1366" si="2112">BIF1360</f>
        <v>0</v>
      </c>
      <c r="BIG1366" s="84">
        <f t="shared" si="2112"/>
        <v>0</v>
      </c>
      <c r="BIH1366" s="84">
        <f t="shared" si="2112"/>
        <v>0</v>
      </c>
      <c r="BII1366" s="84">
        <f t="shared" si="2112"/>
        <v>0</v>
      </c>
      <c r="BIJ1366" s="84">
        <f t="shared" si="2112"/>
        <v>2000000</v>
      </c>
      <c r="BIK1366" s="84">
        <f t="shared" si="2112"/>
        <v>0</v>
      </c>
      <c r="BIL1366" s="84">
        <f t="shared" si="2112"/>
        <v>0</v>
      </c>
      <c r="BIM1366" s="84">
        <f t="shared" si="2112"/>
        <v>2000000</v>
      </c>
      <c r="BIN1366" s="84">
        <f t="shared" si="2112"/>
        <v>2000000</v>
      </c>
      <c r="BIT1366" s="84" t="s">
        <v>247</v>
      </c>
      <c r="BIU1366" s="84" t="s">
        <v>4692</v>
      </c>
      <c r="BIV1366" s="84">
        <f t="shared" ref="BIV1366:BJD1366" si="2113">BIV1360</f>
        <v>0</v>
      </c>
      <c r="BIW1366" s="84">
        <f t="shared" si="2113"/>
        <v>0</v>
      </c>
      <c r="BIX1366" s="84">
        <f t="shared" si="2113"/>
        <v>0</v>
      </c>
      <c r="BIY1366" s="84">
        <f t="shared" si="2113"/>
        <v>0</v>
      </c>
      <c r="BIZ1366" s="84">
        <f t="shared" si="2113"/>
        <v>2000000</v>
      </c>
      <c r="BJA1366" s="84">
        <f t="shared" si="2113"/>
        <v>0</v>
      </c>
      <c r="BJB1366" s="84">
        <f t="shared" si="2113"/>
        <v>0</v>
      </c>
      <c r="BJC1366" s="84">
        <f t="shared" si="2113"/>
        <v>2000000</v>
      </c>
      <c r="BJD1366" s="84">
        <f t="shared" si="2113"/>
        <v>2000000</v>
      </c>
      <c r="BJJ1366" s="84" t="s">
        <v>247</v>
      </c>
      <c r="BJK1366" s="84" t="s">
        <v>4692</v>
      </c>
      <c r="BJL1366" s="84">
        <f t="shared" ref="BJL1366:BJT1366" si="2114">BJL1360</f>
        <v>0</v>
      </c>
      <c r="BJM1366" s="84">
        <f t="shared" si="2114"/>
        <v>0</v>
      </c>
      <c r="BJN1366" s="84">
        <f t="shared" si="2114"/>
        <v>0</v>
      </c>
      <c r="BJO1366" s="84">
        <f t="shared" si="2114"/>
        <v>0</v>
      </c>
      <c r="BJP1366" s="84">
        <f t="shared" si="2114"/>
        <v>2000000</v>
      </c>
      <c r="BJQ1366" s="84">
        <f t="shared" si="2114"/>
        <v>0</v>
      </c>
      <c r="BJR1366" s="84">
        <f t="shared" si="2114"/>
        <v>0</v>
      </c>
      <c r="BJS1366" s="84">
        <f t="shared" si="2114"/>
        <v>2000000</v>
      </c>
      <c r="BJT1366" s="84">
        <f t="shared" si="2114"/>
        <v>2000000</v>
      </c>
      <c r="BJZ1366" s="84" t="s">
        <v>247</v>
      </c>
      <c r="BKA1366" s="84" t="s">
        <v>4692</v>
      </c>
      <c r="BKB1366" s="84">
        <f t="shared" ref="BKB1366:BKJ1366" si="2115">BKB1360</f>
        <v>0</v>
      </c>
      <c r="BKC1366" s="84">
        <f t="shared" si="2115"/>
        <v>0</v>
      </c>
      <c r="BKD1366" s="84">
        <f t="shared" si="2115"/>
        <v>0</v>
      </c>
      <c r="BKE1366" s="84">
        <f t="shared" si="2115"/>
        <v>0</v>
      </c>
      <c r="BKF1366" s="84">
        <f t="shared" si="2115"/>
        <v>2000000</v>
      </c>
      <c r="BKG1366" s="84">
        <f t="shared" si="2115"/>
        <v>0</v>
      </c>
      <c r="BKH1366" s="84">
        <f t="shared" si="2115"/>
        <v>0</v>
      </c>
      <c r="BKI1366" s="84">
        <f t="shared" si="2115"/>
        <v>2000000</v>
      </c>
      <c r="BKJ1366" s="84">
        <f t="shared" si="2115"/>
        <v>2000000</v>
      </c>
      <c r="BKP1366" s="84" t="s">
        <v>247</v>
      </c>
      <c r="BKQ1366" s="84" t="s">
        <v>4692</v>
      </c>
      <c r="BKR1366" s="84">
        <f t="shared" ref="BKR1366:BKZ1366" si="2116">BKR1360</f>
        <v>0</v>
      </c>
      <c r="BKS1366" s="84">
        <f t="shared" si="2116"/>
        <v>0</v>
      </c>
      <c r="BKT1366" s="84">
        <f t="shared" si="2116"/>
        <v>0</v>
      </c>
      <c r="BKU1366" s="84">
        <f t="shared" si="2116"/>
        <v>0</v>
      </c>
      <c r="BKV1366" s="84">
        <f t="shared" si="2116"/>
        <v>2000000</v>
      </c>
      <c r="BKW1366" s="84">
        <f t="shared" si="2116"/>
        <v>0</v>
      </c>
      <c r="BKX1366" s="84">
        <f t="shared" si="2116"/>
        <v>0</v>
      </c>
      <c r="BKY1366" s="84">
        <f t="shared" si="2116"/>
        <v>2000000</v>
      </c>
      <c r="BKZ1366" s="84">
        <f t="shared" si="2116"/>
        <v>2000000</v>
      </c>
      <c r="BLF1366" s="84" t="s">
        <v>247</v>
      </c>
      <c r="BLG1366" s="84" t="s">
        <v>4692</v>
      </c>
      <c r="BLH1366" s="84">
        <f t="shared" ref="BLH1366:BLP1366" si="2117">BLH1360</f>
        <v>0</v>
      </c>
      <c r="BLI1366" s="84">
        <f t="shared" si="2117"/>
        <v>0</v>
      </c>
      <c r="BLJ1366" s="84">
        <f t="shared" si="2117"/>
        <v>0</v>
      </c>
      <c r="BLK1366" s="84">
        <f t="shared" si="2117"/>
        <v>0</v>
      </c>
      <c r="BLL1366" s="84">
        <f t="shared" si="2117"/>
        <v>2000000</v>
      </c>
      <c r="BLM1366" s="84">
        <f t="shared" si="2117"/>
        <v>0</v>
      </c>
      <c r="BLN1366" s="84">
        <f t="shared" si="2117"/>
        <v>0</v>
      </c>
      <c r="BLO1366" s="84">
        <f t="shared" si="2117"/>
        <v>2000000</v>
      </c>
      <c r="BLP1366" s="84">
        <f t="shared" si="2117"/>
        <v>2000000</v>
      </c>
      <c r="BLV1366" s="84" t="s">
        <v>247</v>
      </c>
      <c r="BLW1366" s="84" t="s">
        <v>4692</v>
      </c>
      <c r="BLX1366" s="84">
        <f t="shared" ref="BLX1366:BMF1366" si="2118">BLX1360</f>
        <v>0</v>
      </c>
      <c r="BLY1366" s="84">
        <f t="shared" si="2118"/>
        <v>0</v>
      </c>
      <c r="BLZ1366" s="84">
        <f t="shared" si="2118"/>
        <v>0</v>
      </c>
      <c r="BMA1366" s="84">
        <f t="shared" si="2118"/>
        <v>0</v>
      </c>
      <c r="BMB1366" s="84">
        <f t="shared" si="2118"/>
        <v>2000000</v>
      </c>
      <c r="BMC1366" s="84">
        <f t="shared" si="2118"/>
        <v>0</v>
      </c>
      <c r="BMD1366" s="84">
        <f t="shared" si="2118"/>
        <v>0</v>
      </c>
      <c r="BME1366" s="84">
        <f t="shared" si="2118"/>
        <v>2000000</v>
      </c>
      <c r="BMF1366" s="84">
        <f t="shared" si="2118"/>
        <v>2000000</v>
      </c>
      <c r="BML1366" s="84" t="s">
        <v>247</v>
      </c>
      <c r="BMM1366" s="84" t="s">
        <v>4692</v>
      </c>
      <c r="BMN1366" s="84">
        <f t="shared" ref="BMN1366:BMV1366" si="2119">BMN1360</f>
        <v>0</v>
      </c>
      <c r="BMO1366" s="84">
        <f t="shared" si="2119"/>
        <v>0</v>
      </c>
      <c r="BMP1366" s="84">
        <f t="shared" si="2119"/>
        <v>0</v>
      </c>
      <c r="BMQ1366" s="84">
        <f t="shared" si="2119"/>
        <v>0</v>
      </c>
      <c r="BMR1366" s="84">
        <f t="shared" si="2119"/>
        <v>2000000</v>
      </c>
      <c r="BMS1366" s="84">
        <f t="shared" si="2119"/>
        <v>0</v>
      </c>
      <c r="BMT1366" s="84">
        <f t="shared" si="2119"/>
        <v>0</v>
      </c>
      <c r="BMU1366" s="84">
        <f t="shared" si="2119"/>
        <v>2000000</v>
      </c>
      <c r="BMV1366" s="84">
        <f t="shared" si="2119"/>
        <v>2000000</v>
      </c>
      <c r="BNB1366" s="84" t="s">
        <v>247</v>
      </c>
      <c r="BNC1366" s="84" t="s">
        <v>4692</v>
      </c>
      <c r="BND1366" s="84">
        <f t="shared" ref="BND1366:BNL1366" si="2120">BND1360</f>
        <v>0</v>
      </c>
      <c r="BNE1366" s="84">
        <f t="shared" si="2120"/>
        <v>0</v>
      </c>
      <c r="BNF1366" s="84">
        <f t="shared" si="2120"/>
        <v>0</v>
      </c>
      <c r="BNG1366" s="84">
        <f t="shared" si="2120"/>
        <v>0</v>
      </c>
      <c r="BNH1366" s="84">
        <f t="shared" si="2120"/>
        <v>2000000</v>
      </c>
      <c r="BNI1366" s="84">
        <f t="shared" si="2120"/>
        <v>0</v>
      </c>
      <c r="BNJ1366" s="84">
        <f t="shared" si="2120"/>
        <v>0</v>
      </c>
      <c r="BNK1366" s="84">
        <f t="shared" si="2120"/>
        <v>2000000</v>
      </c>
      <c r="BNL1366" s="84">
        <f t="shared" si="2120"/>
        <v>2000000</v>
      </c>
      <c r="BNR1366" s="84" t="s">
        <v>247</v>
      </c>
      <c r="BNS1366" s="84" t="s">
        <v>4692</v>
      </c>
      <c r="BNT1366" s="84">
        <f t="shared" ref="BNT1366:BOB1366" si="2121">BNT1360</f>
        <v>0</v>
      </c>
      <c r="BNU1366" s="84">
        <f t="shared" si="2121"/>
        <v>0</v>
      </c>
      <c r="BNV1366" s="84">
        <f t="shared" si="2121"/>
        <v>0</v>
      </c>
      <c r="BNW1366" s="84">
        <f t="shared" si="2121"/>
        <v>0</v>
      </c>
      <c r="BNX1366" s="84">
        <f t="shared" si="2121"/>
        <v>2000000</v>
      </c>
      <c r="BNY1366" s="84">
        <f t="shared" si="2121"/>
        <v>0</v>
      </c>
      <c r="BNZ1366" s="84">
        <f t="shared" si="2121"/>
        <v>0</v>
      </c>
      <c r="BOA1366" s="84">
        <f t="shared" si="2121"/>
        <v>2000000</v>
      </c>
      <c r="BOB1366" s="84">
        <f t="shared" si="2121"/>
        <v>2000000</v>
      </c>
      <c r="BOH1366" s="84" t="s">
        <v>247</v>
      </c>
      <c r="BOI1366" s="84" t="s">
        <v>4692</v>
      </c>
      <c r="BOJ1366" s="84">
        <f t="shared" ref="BOJ1366:BOR1366" si="2122">BOJ1360</f>
        <v>0</v>
      </c>
      <c r="BOK1366" s="84">
        <f t="shared" si="2122"/>
        <v>0</v>
      </c>
      <c r="BOL1366" s="84">
        <f t="shared" si="2122"/>
        <v>0</v>
      </c>
      <c r="BOM1366" s="84">
        <f t="shared" si="2122"/>
        <v>0</v>
      </c>
      <c r="BON1366" s="84">
        <f t="shared" si="2122"/>
        <v>2000000</v>
      </c>
      <c r="BOO1366" s="84">
        <f t="shared" si="2122"/>
        <v>0</v>
      </c>
      <c r="BOP1366" s="84">
        <f t="shared" si="2122"/>
        <v>0</v>
      </c>
      <c r="BOQ1366" s="84">
        <f t="shared" si="2122"/>
        <v>2000000</v>
      </c>
      <c r="BOR1366" s="84">
        <f t="shared" si="2122"/>
        <v>2000000</v>
      </c>
      <c r="BOX1366" s="84" t="s">
        <v>247</v>
      </c>
      <c r="BOY1366" s="84" t="s">
        <v>4692</v>
      </c>
      <c r="BOZ1366" s="84">
        <f t="shared" ref="BOZ1366:BPH1366" si="2123">BOZ1360</f>
        <v>0</v>
      </c>
      <c r="BPA1366" s="84">
        <f t="shared" si="2123"/>
        <v>0</v>
      </c>
      <c r="BPB1366" s="84">
        <f t="shared" si="2123"/>
        <v>0</v>
      </c>
      <c r="BPC1366" s="84">
        <f t="shared" si="2123"/>
        <v>0</v>
      </c>
      <c r="BPD1366" s="84">
        <f t="shared" si="2123"/>
        <v>2000000</v>
      </c>
      <c r="BPE1366" s="84">
        <f t="shared" si="2123"/>
        <v>0</v>
      </c>
      <c r="BPF1366" s="84">
        <f t="shared" si="2123"/>
        <v>0</v>
      </c>
      <c r="BPG1366" s="84">
        <f t="shared" si="2123"/>
        <v>2000000</v>
      </c>
      <c r="BPH1366" s="84">
        <f t="shared" si="2123"/>
        <v>2000000</v>
      </c>
      <c r="BPN1366" s="84" t="s">
        <v>247</v>
      </c>
      <c r="BPO1366" s="84" t="s">
        <v>4692</v>
      </c>
      <c r="BPP1366" s="84">
        <f t="shared" ref="BPP1366:BPX1366" si="2124">BPP1360</f>
        <v>0</v>
      </c>
      <c r="BPQ1366" s="84">
        <f t="shared" si="2124"/>
        <v>0</v>
      </c>
      <c r="BPR1366" s="84">
        <f t="shared" si="2124"/>
        <v>0</v>
      </c>
      <c r="BPS1366" s="84">
        <f t="shared" si="2124"/>
        <v>0</v>
      </c>
      <c r="BPT1366" s="84">
        <f t="shared" si="2124"/>
        <v>2000000</v>
      </c>
      <c r="BPU1366" s="84">
        <f t="shared" si="2124"/>
        <v>0</v>
      </c>
      <c r="BPV1366" s="84">
        <f t="shared" si="2124"/>
        <v>0</v>
      </c>
      <c r="BPW1366" s="84">
        <f t="shared" si="2124"/>
        <v>2000000</v>
      </c>
      <c r="BPX1366" s="84">
        <f t="shared" si="2124"/>
        <v>2000000</v>
      </c>
      <c r="BQD1366" s="84" t="s">
        <v>247</v>
      </c>
      <c r="BQE1366" s="84" t="s">
        <v>4692</v>
      </c>
      <c r="BQF1366" s="84">
        <f t="shared" ref="BQF1366:BQN1366" si="2125">BQF1360</f>
        <v>0</v>
      </c>
      <c r="BQG1366" s="84">
        <f t="shared" si="2125"/>
        <v>0</v>
      </c>
      <c r="BQH1366" s="84">
        <f t="shared" si="2125"/>
        <v>0</v>
      </c>
      <c r="BQI1366" s="84">
        <f t="shared" si="2125"/>
        <v>0</v>
      </c>
      <c r="BQJ1366" s="84">
        <f t="shared" si="2125"/>
        <v>2000000</v>
      </c>
      <c r="BQK1366" s="84">
        <f t="shared" si="2125"/>
        <v>0</v>
      </c>
      <c r="BQL1366" s="84">
        <f t="shared" si="2125"/>
        <v>0</v>
      </c>
      <c r="BQM1366" s="84">
        <f t="shared" si="2125"/>
        <v>2000000</v>
      </c>
      <c r="BQN1366" s="84">
        <f t="shared" si="2125"/>
        <v>2000000</v>
      </c>
      <c r="BQT1366" s="84" t="s">
        <v>247</v>
      </c>
      <c r="BQU1366" s="84" t="s">
        <v>4692</v>
      </c>
      <c r="BQV1366" s="84">
        <f t="shared" ref="BQV1366:BRD1366" si="2126">BQV1360</f>
        <v>0</v>
      </c>
      <c r="BQW1366" s="84">
        <f t="shared" si="2126"/>
        <v>0</v>
      </c>
      <c r="BQX1366" s="84">
        <f t="shared" si="2126"/>
        <v>0</v>
      </c>
      <c r="BQY1366" s="84">
        <f t="shared" si="2126"/>
        <v>0</v>
      </c>
      <c r="BQZ1366" s="84">
        <f t="shared" si="2126"/>
        <v>2000000</v>
      </c>
      <c r="BRA1366" s="84">
        <f t="shared" si="2126"/>
        <v>0</v>
      </c>
      <c r="BRB1366" s="84">
        <f t="shared" si="2126"/>
        <v>0</v>
      </c>
      <c r="BRC1366" s="84">
        <f t="shared" si="2126"/>
        <v>2000000</v>
      </c>
      <c r="BRD1366" s="84">
        <f t="shared" si="2126"/>
        <v>2000000</v>
      </c>
      <c r="BRJ1366" s="84" t="s">
        <v>247</v>
      </c>
      <c r="BRK1366" s="84" t="s">
        <v>4692</v>
      </c>
      <c r="BRL1366" s="84">
        <f t="shared" ref="BRL1366:BRT1366" si="2127">BRL1360</f>
        <v>0</v>
      </c>
      <c r="BRM1366" s="84">
        <f t="shared" si="2127"/>
        <v>0</v>
      </c>
      <c r="BRN1366" s="84">
        <f t="shared" si="2127"/>
        <v>0</v>
      </c>
      <c r="BRO1366" s="84">
        <f t="shared" si="2127"/>
        <v>0</v>
      </c>
      <c r="BRP1366" s="84">
        <f t="shared" si="2127"/>
        <v>2000000</v>
      </c>
      <c r="BRQ1366" s="84">
        <f t="shared" si="2127"/>
        <v>0</v>
      </c>
      <c r="BRR1366" s="84">
        <f t="shared" si="2127"/>
        <v>0</v>
      </c>
      <c r="BRS1366" s="84">
        <f t="shared" si="2127"/>
        <v>2000000</v>
      </c>
      <c r="BRT1366" s="84">
        <f t="shared" si="2127"/>
        <v>2000000</v>
      </c>
      <c r="BRZ1366" s="84" t="s">
        <v>247</v>
      </c>
      <c r="BSA1366" s="84" t="s">
        <v>4692</v>
      </c>
      <c r="BSB1366" s="84">
        <f t="shared" ref="BSB1366:BSJ1366" si="2128">BSB1360</f>
        <v>0</v>
      </c>
      <c r="BSC1366" s="84">
        <f t="shared" si="2128"/>
        <v>0</v>
      </c>
      <c r="BSD1366" s="84">
        <f t="shared" si="2128"/>
        <v>0</v>
      </c>
      <c r="BSE1366" s="84">
        <f t="shared" si="2128"/>
        <v>0</v>
      </c>
      <c r="BSF1366" s="84">
        <f t="shared" si="2128"/>
        <v>2000000</v>
      </c>
      <c r="BSG1366" s="84">
        <f t="shared" si="2128"/>
        <v>0</v>
      </c>
      <c r="BSH1366" s="84">
        <f t="shared" si="2128"/>
        <v>0</v>
      </c>
      <c r="BSI1366" s="84">
        <f t="shared" si="2128"/>
        <v>2000000</v>
      </c>
      <c r="BSJ1366" s="84">
        <f t="shared" si="2128"/>
        <v>2000000</v>
      </c>
      <c r="BSP1366" s="84" t="s">
        <v>247</v>
      </c>
      <c r="BSQ1366" s="84" t="s">
        <v>4692</v>
      </c>
      <c r="BSR1366" s="84">
        <f t="shared" ref="BSR1366:BSZ1366" si="2129">BSR1360</f>
        <v>0</v>
      </c>
      <c r="BSS1366" s="84">
        <f t="shared" si="2129"/>
        <v>0</v>
      </c>
      <c r="BST1366" s="84">
        <f t="shared" si="2129"/>
        <v>0</v>
      </c>
      <c r="BSU1366" s="84">
        <f t="shared" si="2129"/>
        <v>0</v>
      </c>
      <c r="BSV1366" s="84">
        <f t="shared" si="2129"/>
        <v>2000000</v>
      </c>
      <c r="BSW1366" s="84">
        <f t="shared" si="2129"/>
        <v>0</v>
      </c>
      <c r="BSX1366" s="84">
        <f t="shared" si="2129"/>
        <v>0</v>
      </c>
      <c r="BSY1366" s="84">
        <f t="shared" si="2129"/>
        <v>2000000</v>
      </c>
      <c r="BSZ1366" s="84">
        <f t="shared" si="2129"/>
        <v>2000000</v>
      </c>
      <c r="BTF1366" s="84" t="s">
        <v>247</v>
      </c>
      <c r="BTG1366" s="84" t="s">
        <v>4692</v>
      </c>
      <c r="BTH1366" s="84">
        <f t="shared" ref="BTH1366:BTP1366" si="2130">BTH1360</f>
        <v>0</v>
      </c>
      <c r="BTI1366" s="84">
        <f t="shared" si="2130"/>
        <v>0</v>
      </c>
      <c r="BTJ1366" s="84">
        <f t="shared" si="2130"/>
        <v>0</v>
      </c>
      <c r="BTK1366" s="84">
        <f t="shared" si="2130"/>
        <v>0</v>
      </c>
      <c r="BTL1366" s="84">
        <f t="shared" si="2130"/>
        <v>2000000</v>
      </c>
      <c r="BTM1366" s="84">
        <f t="shared" si="2130"/>
        <v>0</v>
      </c>
      <c r="BTN1366" s="84">
        <f t="shared" si="2130"/>
        <v>0</v>
      </c>
      <c r="BTO1366" s="84">
        <f t="shared" si="2130"/>
        <v>2000000</v>
      </c>
      <c r="BTP1366" s="84">
        <f t="shared" si="2130"/>
        <v>2000000</v>
      </c>
      <c r="BTV1366" s="84" t="s">
        <v>247</v>
      </c>
      <c r="BTW1366" s="84" t="s">
        <v>4692</v>
      </c>
      <c r="BTX1366" s="84">
        <f t="shared" ref="BTX1366:BUF1366" si="2131">BTX1360</f>
        <v>0</v>
      </c>
      <c r="BTY1366" s="84">
        <f t="shared" si="2131"/>
        <v>0</v>
      </c>
      <c r="BTZ1366" s="84">
        <f t="shared" si="2131"/>
        <v>0</v>
      </c>
      <c r="BUA1366" s="84">
        <f t="shared" si="2131"/>
        <v>0</v>
      </c>
      <c r="BUB1366" s="84">
        <f t="shared" si="2131"/>
        <v>2000000</v>
      </c>
      <c r="BUC1366" s="84">
        <f t="shared" si="2131"/>
        <v>0</v>
      </c>
      <c r="BUD1366" s="84">
        <f t="shared" si="2131"/>
        <v>0</v>
      </c>
      <c r="BUE1366" s="84">
        <f t="shared" si="2131"/>
        <v>2000000</v>
      </c>
      <c r="BUF1366" s="84">
        <f t="shared" si="2131"/>
        <v>2000000</v>
      </c>
      <c r="BUL1366" s="84" t="s">
        <v>247</v>
      </c>
      <c r="BUM1366" s="84" t="s">
        <v>4692</v>
      </c>
      <c r="BUN1366" s="84">
        <f t="shared" ref="BUN1366:BUV1366" si="2132">BUN1360</f>
        <v>0</v>
      </c>
      <c r="BUO1366" s="84">
        <f t="shared" si="2132"/>
        <v>0</v>
      </c>
      <c r="BUP1366" s="84">
        <f t="shared" si="2132"/>
        <v>0</v>
      </c>
      <c r="BUQ1366" s="84">
        <f t="shared" si="2132"/>
        <v>0</v>
      </c>
      <c r="BUR1366" s="84">
        <f t="shared" si="2132"/>
        <v>2000000</v>
      </c>
      <c r="BUS1366" s="84">
        <f t="shared" si="2132"/>
        <v>0</v>
      </c>
      <c r="BUT1366" s="84">
        <f t="shared" si="2132"/>
        <v>0</v>
      </c>
      <c r="BUU1366" s="84">
        <f t="shared" si="2132"/>
        <v>2000000</v>
      </c>
      <c r="BUV1366" s="84">
        <f t="shared" si="2132"/>
        <v>2000000</v>
      </c>
      <c r="BVB1366" s="84" t="s">
        <v>247</v>
      </c>
      <c r="BVC1366" s="84" t="s">
        <v>4692</v>
      </c>
      <c r="BVD1366" s="84">
        <f t="shared" ref="BVD1366:BVL1366" si="2133">BVD1360</f>
        <v>0</v>
      </c>
      <c r="BVE1366" s="84">
        <f t="shared" si="2133"/>
        <v>0</v>
      </c>
      <c r="BVF1366" s="84">
        <f t="shared" si="2133"/>
        <v>0</v>
      </c>
      <c r="BVG1366" s="84">
        <f t="shared" si="2133"/>
        <v>0</v>
      </c>
      <c r="BVH1366" s="84">
        <f t="shared" si="2133"/>
        <v>2000000</v>
      </c>
      <c r="BVI1366" s="84">
        <f t="shared" si="2133"/>
        <v>0</v>
      </c>
      <c r="BVJ1366" s="84">
        <f t="shared" si="2133"/>
        <v>0</v>
      </c>
      <c r="BVK1366" s="84">
        <f t="shared" si="2133"/>
        <v>2000000</v>
      </c>
      <c r="BVL1366" s="84">
        <f t="shared" si="2133"/>
        <v>2000000</v>
      </c>
      <c r="BVR1366" s="84" t="s">
        <v>247</v>
      </c>
      <c r="BVS1366" s="84" t="s">
        <v>4692</v>
      </c>
      <c r="BVT1366" s="84">
        <f t="shared" ref="BVT1366:BWB1366" si="2134">BVT1360</f>
        <v>0</v>
      </c>
      <c r="BVU1366" s="84">
        <f t="shared" si="2134"/>
        <v>0</v>
      </c>
      <c r="BVV1366" s="84">
        <f t="shared" si="2134"/>
        <v>0</v>
      </c>
      <c r="BVW1366" s="84">
        <f t="shared" si="2134"/>
        <v>0</v>
      </c>
      <c r="BVX1366" s="84">
        <f t="shared" si="2134"/>
        <v>2000000</v>
      </c>
      <c r="BVY1366" s="84">
        <f t="shared" si="2134"/>
        <v>0</v>
      </c>
      <c r="BVZ1366" s="84">
        <f t="shared" si="2134"/>
        <v>0</v>
      </c>
      <c r="BWA1366" s="84">
        <f t="shared" si="2134"/>
        <v>2000000</v>
      </c>
      <c r="BWB1366" s="84">
        <f t="shared" si="2134"/>
        <v>2000000</v>
      </c>
      <c r="BWH1366" s="84" t="s">
        <v>247</v>
      </c>
      <c r="BWI1366" s="84" t="s">
        <v>4692</v>
      </c>
      <c r="BWJ1366" s="84">
        <f t="shared" ref="BWJ1366:BWR1366" si="2135">BWJ1360</f>
        <v>0</v>
      </c>
      <c r="BWK1366" s="84">
        <f t="shared" si="2135"/>
        <v>0</v>
      </c>
      <c r="BWL1366" s="84">
        <f t="shared" si="2135"/>
        <v>0</v>
      </c>
      <c r="BWM1366" s="84">
        <f t="shared" si="2135"/>
        <v>0</v>
      </c>
      <c r="BWN1366" s="84">
        <f t="shared" si="2135"/>
        <v>2000000</v>
      </c>
      <c r="BWO1366" s="84">
        <f t="shared" si="2135"/>
        <v>0</v>
      </c>
      <c r="BWP1366" s="84">
        <f t="shared" si="2135"/>
        <v>0</v>
      </c>
      <c r="BWQ1366" s="84">
        <f t="shared" si="2135"/>
        <v>2000000</v>
      </c>
      <c r="BWR1366" s="84">
        <f t="shared" si="2135"/>
        <v>2000000</v>
      </c>
      <c r="BWX1366" s="84" t="s">
        <v>247</v>
      </c>
      <c r="BWY1366" s="84" t="s">
        <v>4692</v>
      </c>
      <c r="BWZ1366" s="84">
        <f t="shared" ref="BWZ1366:BXH1366" si="2136">BWZ1360</f>
        <v>0</v>
      </c>
      <c r="BXA1366" s="84">
        <f t="shared" si="2136"/>
        <v>0</v>
      </c>
      <c r="BXB1366" s="84">
        <f t="shared" si="2136"/>
        <v>0</v>
      </c>
      <c r="BXC1366" s="84">
        <f t="shared" si="2136"/>
        <v>0</v>
      </c>
      <c r="BXD1366" s="84">
        <f t="shared" si="2136"/>
        <v>2000000</v>
      </c>
      <c r="BXE1366" s="84">
        <f t="shared" si="2136"/>
        <v>0</v>
      </c>
      <c r="BXF1366" s="84">
        <f t="shared" si="2136"/>
        <v>0</v>
      </c>
      <c r="BXG1366" s="84">
        <f t="shared" si="2136"/>
        <v>2000000</v>
      </c>
      <c r="BXH1366" s="84">
        <f t="shared" si="2136"/>
        <v>2000000</v>
      </c>
      <c r="BXN1366" s="84" t="s">
        <v>247</v>
      </c>
      <c r="BXO1366" s="84" t="s">
        <v>4692</v>
      </c>
      <c r="BXP1366" s="84">
        <f t="shared" ref="BXP1366:BXX1366" si="2137">BXP1360</f>
        <v>0</v>
      </c>
      <c r="BXQ1366" s="84">
        <f t="shared" si="2137"/>
        <v>0</v>
      </c>
      <c r="BXR1366" s="84">
        <f t="shared" si="2137"/>
        <v>0</v>
      </c>
      <c r="BXS1366" s="84">
        <f t="shared" si="2137"/>
        <v>0</v>
      </c>
      <c r="BXT1366" s="84">
        <f t="shared" si="2137"/>
        <v>2000000</v>
      </c>
      <c r="BXU1366" s="84">
        <f t="shared" si="2137"/>
        <v>0</v>
      </c>
      <c r="BXV1366" s="84">
        <f t="shared" si="2137"/>
        <v>0</v>
      </c>
      <c r="BXW1366" s="84">
        <f t="shared" si="2137"/>
        <v>2000000</v>
      </c>
      <c r="BXX1366" s="84">
        <f t="shared" si="2137"/>
        <v>2000000</v>
      </c>
      <c r="BYD1366" s="84" t="s">
        <v>247</v>
      </c>
      <c r="BYE1366" s="84" t="s">
        <v>4692</v>
      </c>
      <c r="BYF1366" s="84">
        <f t="shared" ref="BYF1366:BYN1366" si="2138">BYF1360</f>
        <v>0</v>
      </c>
      <c r="BYG1366" s="84">
        <f t="shared" si="2138"/>
        <v>0</v>
      </c>
      <c r="BYH1366" s="84">
        <f t="shared" si="2138"/>
        <v>0</v>
      </c>
      <c r="BYI1366" s="84">
        <f t="shared" si="2138"/>
        <v>0</v>
      </c>
      <c r="BYJ1366" s="84">
        <f t="shared" si="2138"/>
        <v>2000000</v>
      </c>
      <c r="BYK1366" s="84">
        <f t="shared" si="2138"/>
        <v>0</v>
      </c>
      <c r="BYL1366" s="84">
        <f t="shared" si="2138"/>
        <v>0</v>
      </c>
      <c r="BYM1366" s="84">
        <f t="shared" si="2138"/>
        <v>2000000</v>
      </c>
      <c r="BYN1366" s="84">
        <f t="shared" si="2138"/>
        <v>2000000</v>
      </c>
      <c r="BYT1366" s="84" t="s">
        <v>247</v>
      </c>
      <c r="BYU1366" s="84" t="s">
        <v>4692</v>
      </c>
      <c r="BYV1366" s="84">
        <f t="shared" ref="BYV1366:BZD1366" si="2139">BYV1360</f>
        <v>0</v>
      </c>
      <c r="BYW1366" s="84">
        <f t="shared" si="2139"/>
        <v>0</v>
      </c>
      <c r="BYX1366" s="84">
        <f t="shared" si="2139"/>
        <v>0</v>
      </c>
      <c r="BYY1366" s="84">
        <f t="shared" si="2139"/>
        <v>0</v>
      </c>
      <c r="BYZ1366" s="84">
        <f t="shared" si="2139"/>
        <v>2000000</v>
      </c>
      <c r="BZA1366" s="84">
        <f t="shared" si="2139"/>
        <v>0</v>
      </c>
      <c r="BZB1366" s="84">
        <f t="shared" si="2139"/>
        <v>0</v>
      </c>
      <c r="BZC1366" s="84">
        <f t="shared" si="2139"/>
        <v>2000000</v>
      </c>
      <c r="BZD1366" s="84">
        <f t="shared" si="2139"/>
        <v>2000000</v>
      </c>
      <c r="BZJ1366" s="84" t="s">
        <v>247</v>
      </c>
      <c r="BZK1366" s="84" t="s">
        <v>4692</v>
      </c>
      <c r="BZL1366" s="84">
        <f>BZL1360</f>
        <v>0</v>
      </c>
      <c r="BZM1366" s="84">
        <f>BZM1360</f>
        <v>0</v>
      </c>
      <c r="BZN1366" s="84">
        <f>BZN1360</f>
        <v>0</v>
      </c>
      <c r="BZO1366" s="84">
        <f>BZO1360</f>
        <v>0</v>
      </c>
      <c r="BZP1366" s="84">
        <f>BZP1360</f>
        <v>2000000</v>
      </c>
      <c r="BZQ1366" s="84">
        <f>BZQ1360</f>
        <v>0</v>
      </c>
      <c r="BZR1366" s="84">
        <f>BZR1360</f>
        <v>0</v>
      </c>
      <c r="BZS1366" s="84">
        <f>BZS1360</f>
        <v>2000000</v>
      </c>
      <c r="BZT1366" s="84">
        <f>BZT1360</f>
        <v>2000000</v>
      </c>
      <c r="BZZ1366" s="84" t="s">
        <v>247</v>
      </c>
      <c r="CAA1366" s="84" t="s">
        <v>4692</v>
      </c>
      <c r="CAB1366" s="84">
        <f t="shared" ref="CAB1366:CAJ1366" si="2140">CAB1360</f>
        <v>0</v>
      </c>
      <c r="CAC1366" s="84">
        <f t="shared" si="2140"/>
        <v>0</v>
      </c>
      <c r="CAD1366" s="84">
        <f t="shared" si="2140"/>
        <v>0</v>
      </c>
      <c r="CAE1366" s="84">
        <f t="shared" si="2140"/>
        <v>0</v>
      </c>
      <c r="CAF1366" s="84">
        <f t="shared" si="2140"/>
        <v>2000000</v>
      </c>
      <c r="CAG1366" s="84">
        <f t="shared" si="2140"/>
        <v>0</v>
      </c>
      <c r="CAH1366" s="84">
        <f t="shared" si="2140"/>
        <v>0</v>
      </c>
      <c r="CAI1366" s="84">
        <f t="shared" si="2140"/>
        <v>2000000</v>
      </c>
      <c r="CAJ1366" s="84">
        <f t="shared" si="2140"/>
        <v>2000000</v>
      </c>
      <c r="CAP1366" s="84" t="s">
        <v>247</v>
      </c>
      <c r="CAQ1366" s="84" t="s">
        <v>4692</v>
      </c>
      <c r="CAR1366" s="84">
        <f t="shared" ref="CAR1366:CAZ1366" si="2141">CAR1360</f>
        <v>0</v>
      </c>
      <c r="CAS1366" s="84">
        <f t="shared" si="2141"/>
        <v>0</v>
      </c>
      <c r="CAT1366" s="84">
        <f t="shared" si="2141"/>
        <v>0</v>
      </c>
      <c r="CAU1366" s="84">
        <f t="shared" si="2141"/>
        <v>0</v>
      </c>
      <c r="CAV1366" s="84">
        <f t="shared" si="2141"/>
        <v>2000000</v>
      </c>
      <c r="CAW1366" s="84">
        <f t="shared" si="2141"/>
        <v>0</v>
      </c>
      <c r="CAX1366" s="84">
        <f t="shared" si="2141"/>
        <v>0</v>
      </c>
      <c r="CAY1366" s="84">
        <f t="shared" si="2141"/>
        <v>2000000</v>
      </c>
      <c r="CAZ1366" s="84">
        <f t="shared" si="2141"/>
        <v>2000000</v>
      </c>
      <c r="CBF1366" s="84" t="s">
        <v>247</v>
      </c>
      <c r="CBG1366" s="84" t="s">
        <v>4692</v>
      </c>
      <c r="CBH1366" s="84">
        <f t="shared" ref="CBH1366:CBP1366" si="2142">CBH1360</f>
        <v>0</v>
      </c>
      <c r="CBI1366" s="84">
        <f t="shared" si="2142"/>
        <v>0</v>
      </c>
      <c r="CBJ1366" s="84">
        <f t="shared" si="2142"/>
        <v>0</v>
      </c>
      <c r="CBK1366" s="84">
        <f t="shared" si="2142"/>
        <v>0</v>
      </c>
      <c r="CBL1366" s="84">
        <f t="shared" si="2142"/>
        <v>2000000</v>
      </c>
      <c r="CBM1366" s="84">
        <f t="shared" si="2142"/>
        <v>0</v>
      </c>
      <c r="CBN1366" s="84">
        <f t="shared" si="2142"/>
        <v>0</v>
      </c>
      <c r="CBO1366" s="84">
        <f t="shared" si="2142"/>
        <v>2000000</v>
      </c>
      <c r="CBP1366" s="84">
        <f t="shared" si="2142"/>
        <v>2000000</v>
      </c>
      <c r="CBV1366" s="84" t="s">
        <v>247</v>
      </c>
      <c r="CBW1366" s="84" t="s">
        <v>4692</v>
      </c>
      <c r="CBX1366" s="84">
        <f t="shared" ref="CBX1366:CCF1366" si="2143">CBX1360</f>
        <v>0</v>
      </c>
      <c r="CBY1366" s="84">
        <f t="shared" si="2143"/>
        <v>0</v>
      </c>
      <c r="CBZ1366" s="84">
        <f t="shared" si="2143"/>
        <v>0</v>
      </c>
      <c r="CCA1366" s="84">
        <f t="shared" si="2143"/>
        <v>0</v>
      </c>
      <c r="CCB1366" s="84">
        <f t="shared" si="2143"/>
        <v>2000000</v>
      </c>
      <c r="CCC1366" s="84">
        <f t="shared" si="2143"/>
        <v>0</v>
      </c>
      <c r="CCD1366" s="84">
        <f t="shared" si="2143"/>
        <v>0</v>
      </c>
      <c r="CCE1366" s="84">
        <f t="shared" si="2143"/>
        <v>2000000</v>
      </c>
      <c r="CCF1366" s="84">
        <f t="shared" si="2143"/>
        <v>2000000</v>
      </c>
      <c r="CCL1366" s="84" t="s">
        <v>247</v>
      </c>
      <c r="CCM1366" s="84" t="s">
        <v>4692</v>
      </c>
      <c r="CCN1366" s="84">
        <f t="shared" ref="CCN1366:CCV1366" si="2144">CCN1360</f>
        <v>0</v>
      </c>
      <c r="CCO1366" s="84">
        <f t="shared" si="2144"/>
        <v>0</v>
      </c>
      <c r="CCP1366" s="84">
        <f t="shared" si="2144"/>
        <v>0</v>
      </c>
      <c r="CCQ1366" s="84">
        <f t="shared" si="2144"/>
        <v>0</v>
      </c>
      <c r="CCR1366" s="84">
        <f t="shared" si="2144"/>
        <v>2000000</v>
      </c>
      <c r="CCS1366" s="84">
        <f t="shared" si="2144"/>
        <v>0</v>
      </c>
      <c r="CCT1366" s="84">
        <f t="shared" si="2144"/>
        <v>0</v>
      </c>
      <c r="CCU1366" s="84">
        <f t="shared" si="2144"/>
        <v>2000000</v>
      </c>
      <c r="CCV1366" s="84">
        <f t="shared" si="2144"/>
        <v>2000000</v>
      </c>
      <c r="CDB1366" s="84" t="s">
        <v>247</v>
      </c>
      <c r="CDC1366" s="84" t="s">
        <v>4692</v>
      </c>
      <c r="CDD1366" s="84">
        <f t="shared" ref="CDD1366:CDL1366" si="2145">CDD1360</f>
        <v>0</v>
      </c>
      <c r="CDE1366" s="84">
        <f t="shared" si="2145"/>
        <v>0</v>
      </c>
      <c r="CDF1366" s="84">
        <f t="shared" si="2145"/>
        <v>0</v>
      </c>
      <c r="CDG1366" s="84">
        <f t="shared" si="2145"/>
        <v>0</v>
      </c>
      <c r="CDH1366" s="84">
        <f t="shared" si="2145"/>
        <v>2000000</v>
      </c>
      <c r="CDI1366" s="84">
        <f t="shared" si="2145"/>
        <v>0</v>
      </c>
      <c r="CDJ1366" s="84">
        <f t="shared" si="2145"/>
        <v>0</v>
      </c>
      <c r="CDK1366" s="84">
        <f t="shared" si="2145"/>
        <v>2000000</v>
      </c>
      <c r="CDL1366" s="84">
        <f t="shared" si="2145"/>
        <v>2000000</v>
      </c>
      <c r="CDR1366" s="84" t="s">
        <v>247</v>
      </c>
      <c r="CDS1366" s="84" t="s">
        <v>4692</v>
      </c>
      <c r="CDT1366" s="84">
        <f t="shared" ref="CDT1366:CEB1366" si="2146">CDT1360</f>
        <v>0</v>
      </c>
      <c r="CDU1366" s="84">
        <f t="shared" si="2146"/>
        <v>0</v>
      </c>
      <c r="CDV1366" s="84">
        <f t="shared" si="2146"/>
        <v>0</v>
      </c>
      <c r="CDW1366" s="84">
        <f t="shared" si="2146"/>
        <v>0</v>
      </c>
      <c r="CDX1366" s="84">
        <f t="shared" si="2146"/>
        <v>2000000</v>
      </c>
      <c r="CDY1366" s="84">
        <f t="shared" si="2146"/>
        <v>0</v>
      </c>
      <c r="CDZ1366" s="84">
        <f t="shared" si="2146"/>
        <v>0</v>
      </c>
      <c r="CEA1366" s="84">
        <f t="shared" si="2146"/>
        <v>2000000</v>
      </c>
      <c r="CEB1366" s="84">
        <f t="shared" si="2146"/>
        <v>2000000</v>
      </c>
      <c r="CEH1366" s="84" t="s">
        <v>247</v>
      </c>
      <c r="CEI1366" s="84" t="s">
        <v>4692</v>
      </c>
      <c r="CEJ1366" s="84">
        <f t="shared" ref="CEJ1366:CER1366" si="2147">CEJ1360</f>
        <v>0</v>
      </c>
      <c r="CEK1366" s="84">
        <f t="shared" si="2147"/>
        <v>0</v>
      </c>
      <c r="CEL1366" s="84">
        <f t="shared" si="2147"/>
        <v>0</v>
      </c>
      <c r="CEM1366" s="84">
        <f t="shared" si="2147"/>
        <v>0</v>
      </c>
      <c r="CEN1366" s="84">
        <f t="shared" si="2147"/>
        <v>2000000</v>
      </c>
      <c r="CEO1366" s="84">
        <f t="shared" si="2147"/>
        <v>0</v>
      </c>
      <c r="CEP1366" s="84">
        <f t="shared" si="2147"/>
        <v>0</v>
      </c>
      <c r="CEQ1366" s="84">
        <f t="shared" si="2147"/>
        <v>2000000</v>
      </c>
      <c r="CER1366" s="84">
        <f t="shared" si="2147"/>
        <v>2000000</v>
      </c>
      <c r="CEX1366" s="84" t="s">
        <v>247</v>
      </c>
      <c r="CEY1366" s="84" t="s">
        <v>4692</v>
      </c>
      <c r="CEZ1366" s="84">
        <f t="shared" ref="CEZ1366:CFH1366" si="2148">CEZ1360</f>
        <v>0</v>
      </c>
      <c r="CFA1366" s="84">
        <f t="shared" si="2148"/>
        <v>0</v>
      </c>
      <c r="CFB1366" s="84">
        <f t="shared" si="2148"/>
        <v>0</v>
      </c>
      <c r="CFC1366" s="84">
        <f t="shared" si="2148"/>
        <v>0</v>
      </c>
      <c r="CFD1366" s="84">
        <f t="shared" si="2148"/>
        <v>2000000</v>
      </c>
      <c r="CFE1366" s="84">
        <f t="shared" si="2148"/>
        <v>0</v>
      </c>
      <c r="CFF1366" s="84">
        <f t="shared" si="2148"/>
        <v>0</v>
      </c>
      <c r="CFG1366" s="84">
        <f t="shared" si="2148"/>
        <v>2000000</v>
      </c>
      <c r="CFH1366" s="84">
        <f t="shared" si="2148"/>
        <v>2000000</v>
      </c>
      <c r="CFN1366" s="84" t="s">
        <v>247</v>
      </c>
      <c r="CFO1366" s="84" t="s">
        <v>4692</v>
      </c>
      <c r="CFP1366" s="84">
        <f t="shared" ref="CFP1366:CFX1366" si="2149">CFP1360</f>
        <v>0</v>
      </c>
      <c r="CFQ1366" s="84">
        <f t="shared" si="2149"/>
        <v>0</v>
      </c>
      <c r="CFR1366" s="84">
        <f t="shared" si="2149"/>
        <v>0</v>
      </c>
      <c r="CFS1366" s="84">
        <f t="shared" si="2149"/>
        <v>0</v>
      </c>
      <c r="CFT1366" s="84">
        <f t="shared" si="2149"/>
        <v>2000000</v>
      </c>
      <c r="CFU1366" s="84">
        <f t="shared" si="2149"/>
        <v>0</v>
      </c>
      <c r="CFV1366" s="84">
        <f t="shared" si="2149"/>
        <v>0</v>
      </c>
      <c r="CFW1366" s="84">
        <f t="shared" si="2149"/>
        <v>2000000</v>
      </c>
      <c r="CFX1366" s="84">
        <f t="shared" si="2149"/>
        <v>2000000</v>
      </c>
      <c r="CGD1366" s="84" t="s">
        <v>247</v>
      </c>
      <c r="CGE1366" s="84" t="s">
        <v>4692</v>
      </c>
      <c r="CGF1366" s="84">
        <f t="shared" ref="CGF1366:CGN1366" si="2150">CGF1360</f>
        <v>0</v>
      </c>
      <c r="CGG1366" s="84">
        <f t="shared" si="2150"/>
        <v>0</v>
      </c>
      <c r="CGH1366" s="84">
        <f t="shared" si="2150"/>
        <v>0</v>
      </c>
      <c r="CGI1366" s="84">
        <f t="shared" si="2150"/>
        <v>0</v>
      </c>
      <c r="CGJ1366" s="84">
        <f t="shared" si="2150"/>
        <v>2000000</v>
      </c>
      <c r="CGK1366" s="84">
        <f t="shared" si="2150"/>
        <v>0</v>
      </c>
      <c r="CGL1366" s="84">
        <f t="shared" si="2150"/>
        <v>0</v>
      </c>
      <c r="CGM1366" s="84">
        <f t="shared" si="2150"/>
        <v>2000000</v>
      </c>
      <c r="CGN1366" s="84">
        <f t="shared" si="2150"/>
        <v>2000000</v>
      </c>
      <c r="CGT1366" s="84" t="s">
        <v>247</v>
      </c>
      <c r="CGU1366" s="84" t="s">
        <v>4692</v>
      </c>
      <c r="CGV1366" s="84">
        <f t="shared" ref="CGV1366:CHD1366" si="2151">CGV1360</f>
        <v>0</v>
      </c>
      <c r="CGW1366" s="84">
        <f t="shared" si="2151"/>
        <v>0</v>
      </c>
      <c r="CGX1366" s="84">
        <f t="shared" si="2151"/>
        <v>0</v>
      </c>
      <c r="CGY1366" s="84">
        <f t="shared" si="2151"/>
        <v>0</v>
      </c>
      <c r="CGZ1366" s="84">
        <f t="shared" si="2151"/>
        <v>2000000</v>
      </c>
      <c r="CHA1366" s="84">
        <f t="shared" si="2151"/>
        <v>0</v>
      </c>
      <c r="CHB1366" s="84">
        <f t="shared" si="2151"/>
        <v>0</v>
      </c>
      <c r="CHC1366" s="84">
        <f t="shared" si="2151"/>
        <v>2000000</v>
      </c>
      <c r="CHD1366" s="84">
        <f t="shared" si="2151"/>
        <v>2000000</v>
      </c>
      <c r="CHJ1366" s="84" t="s">
        <v>247</v>
      </c>
      <c r="CHK1366" s="84" t="s">
        <v>4692</v>
      </c>
      <c r="CHL1366" s="84">
        <f t="shared" ref="CHL1366:CHT1366" si="2152">CHL1360</f>
        <v>0</v>
      </c>
      <c r="CHM1366" s="84">
        <f t="shared" si="2152"/>
        <v>0</v>
      </c>
      <c r="CHN1366" s="84">
        <f t="shared" si="2152"/>
        <v>0</v>
      </c>
      <c r="CHO1366" s="84">
        <f t="shared" si="2152"/>
        <v>0</v>
      </c>
      <c r="CHP1366" s="84">
        <f t="shared" si="2152"/>
        <v>2000000</v>
      </c>
      <c r="CHQ1366" s="84">
        <f t="shared" si="2152"/>
        <v>0</v>
      </c>
      <c r="CHR1366" s="84">
        <f t="shared" si="2152"/>
        <v>0</v>
      </c>
      <c r="CHS1366" s="84">
        <f t="shared" si="2152"/>
        <v>2000000</v>
      </c>
      <c r="CHT1366" s="84">
        <f t="shared" si="2152"/>
        <v>2000000</v>
      </c>
      <c r="CHZ1366" s="84" t="s">
        <v>247</v>
      </c>
      <c r="CIA1366" s="84" t="s">
        <v>4692</v>
      </c>
      <c r="CIB1366" s="84">
        <f t="shared" ref="CIB1366:CIJ1366" si="2153">CIB1360</f>
        <v>0</v>
      </c>
      <c r="CIC1366" s="84">
        <f t="shared" si="2153"/>
        <v>0</v>
      </c>
      <c r="CID1366" s="84">
        <f t="shared" si="2153"/>
        <v>0</v>
      </c>
      <c r="CIE1366" s="84">
        <f t="shared" si="2153"/>
        <v>0</v>
      </c>
      <c r="CIF1366" s="84">
        <f t="shared" si="2153"/>
        <v>2000000</v>
      </c>
      <c r="CIG1366" s="84">
        <f t="shared" si="2153"/>
        <v>0</v>
      </c>
      <c r="CIH1366" s="84">
        <f t="shared" si="2153"/>
        <v>0</v>
      </c>
      <c r="CII1366" s="84">
        <f t="shared" si="2153"/>
        <v>2000000</v>
      </c>
      <c r="CIJ1366" s="84">
        <f t="shared" si="2153"/>
        <v>2000000</v>
      </c>
      <c r="CIP1366" s="84" t="s">
        <v>247</v>
      </c>
      <c r="CIQ1366" s="84" t="s">
        <v>4692</v>
      </c>
      <c r="CIR1366" s="84">
        <f t="shared" ref="CIR1366:CIZ1366" si="2154">CIR1360</f>
        <v>0</v>
      </c>
      <c r="CIS1366" s="84">
        <f t="shared" si="2154"/>
        <v>0</v>
      </c>
      <c r="CIT1366" s="84">
        <f t="shared" si="2154"/>
        <v>0</v>
      </c>
      <c r="CIU1366" s="84">
        <f t="shared" si="2154"/>
        <v>0</v>
      </c>
      <c r="CIV1366" s="84">
        <f t="shared" si="2154"/>
        <v>2000000</v>
      </c>
      <c r="CIW1366" s="84">
        <f t="shared" si="2154"/>
        <v>0</v>
      </c>
      <c r="CIX1366" s="84">
        <f t="shared" si="2154"/>
        <v>0</v>
      </c>
      <c r="CIY1366" s="84">
        <f t="shared" si="2154"/>
        <v>2000000</v>
      </c>
      <c r="CIZ1366" s="84">
        <f t="shared" si="2154"/>
        <v>2000000</v>
      </c>
      <c r="CJF1366" s="84" t="s">
        <v>247</v>
      </c>
      <c r="CJG1366" s="84" t="s">
        <v>4692</v>
      </c>
      <c r="CJH1366" s="84">
        <f t="shared" ref="CJH1366:CJP1366" si="2155">CJH1360</f>
        <v>0</v>
      </c>
      <c r="CJI1366" s="84">
        <f t="shared" si="2155"/>
        <v>0</v>
      </c>
      <c r="CJJ1366" s="84">
        <f t="shared" si="2155"/>
        <v>0</v>
      </c>
      <c r="CJK1366" s="84">
        <f t="shared" si="2155"/>
        <v>0</v>
      </c>
      <c r="CJL1366" s="84">
        <f t="shared" si="2155"/>
        <v>2000000</v>
      </c>
      <c r="CJM1366" s="84">
        <f t="shared" si="2155"/>
        <v>0</v>
      </c>
      <c r="CJN1366" s="84">
        <f t="shared" si="2155"/>
        <v>0</v>
      </c>
      <c r="CJO1366" s="84">
        <f t="shared" si="2155"/>
        <v>2000000</v>
      </c>
      <c r="CJP1366" s="84">
        <f t="shared" si="2155"/>
        <v>2000000</v>
      </c>
      <c r="CJV1366" s="84" t="s">
        <v>247</v>
      </c>
      <c r="CJW1366" s="84" t="s">
        <v>4692</v>
      </c>
      <c r="CJX1366" s="84">
        <f t="shared" ref="CJX1366:CKF1366" si="2156">CJX1360</f>
        <v>0</v>
      </c>
      <c r="CJY1366" s="84">
        <f t="shared" si="2156"/>
        <v>0</v>
      </c>
      <c r="CJZ1366" s="84">
        <f t="shared" si="2156"/>
        <v>0</v>
      </c>
      <c r="CKA1366" s="84">
        <f t="shared" si="2156"/>
        <v>0</v>
      </c>
      <c r="CKB1366" s="84">
        <f t="shared" si="2156"/>
        <v>2000000</v>
      </c>
      <c r="CKC1366" s="84">
        <f t="shared" si="2156"/>
        <v>0</v>
      </c>
      <c r="CKD1366" s="84">
        <f t="shared" si="2156"/>
        <v>0</v>
      </c>
      <c r="CKE1366" s="84">
        <f t="shared" si="2156"/>
        <v>2000000</v>
      </c>
      <c r="CKF1366" s="84">
        <f t="shared" si="2156"/>
        <v>2000000</v>
      </c>
      <c r="CKL1366" s="84" t="s">
        <v>247</v>
      </c>
      <c r="CKM1366" s="84" t="s">
        <v>4692</v>
      </c>
      <c r="CKN1366" s="84">
        <f t="shared" ref="CKN1366:CKV1366" si="2157">CKN1360</f>
        <v>0</v>
      </c>
      <c r="CKO1366" s="84">
        <f t="shared" si="2157"/>
        <v>0</v>
      </c>
      <c r="CKP1366" s="84">
        <f t="shared" si="2157"/>
        <v>0</v>
      </c>
      <c r="CKQ1366" s="84">
        <f t="shared" si="2157"/>
        <v>0</v>
      </c>
      <c r="CKR1366" s="84">
        <f t="shared" si="2157"/>
        <v>2000000</v>
      </c>
      <c r="CKS1366" s="84">
        <f t="shared" si="2157"/>
        <v>0</v>
      </c>
      <c r="CKT1366" s="84">
        <f t="shared" si="2157"/>
        <v>0</v>
      </c>
      <c r="CKU1366" s="84">
        <f t="shared" si="2157"/>
        <v>2000000</v>
      </c>
      <c r="CKV1366" s="84">
        <f t="shared" si="2157"/>
        <v>2000000</v>
      </c>
      <c r="CLB1366" s="84" t="s">
        <v>247</v>
      </c>
      <c r="CLC1366" s="84" t="s">
        <v>4692</v>
      </c>
      <c r="CLD1366" s="84">
        <f t="shared" ref="CLD1366:CLL1366" si="2158">CLD1360</f>
        <v>0</v>
      </c>
      <c r="CLE1366" s="84">
        <f t="shared" si="2158"/>
        <v>0</v>
      </c>
      <c r="CLF1366" s="84">
        <f t="shared" si="2158"/>
        <v>0</v>
      </c>
      <c r="CLG1366" s="84">
        <f t="shared" si="2158"/>
        <v>0</v>
      </c>
      <c r="CLH1366" s="84">
        <f t="shared" si="2158"/>
        <v>2000000</v>
      </c>
      <c r="CLI1366" s="84">
        <f t="shared" si="2158"/>
        <v>0</v>
      </c>
      <c r="CLJ1366" s="84">
        <f t="shared" si="2158"/>
        <v>0</v>
      </c>
      <c r="CLK1366" s="84">
        <f t="shared" si="2158"/>
        <v>2000000</v>
      </c>
      <c r="CLL1366" s="84">
        <f t="shared" si="2158"/>
        <v>2000000</v>
      </c>
      <c r="CLR1366" s="84" t="s">
        <v>247</v>
      </c>
      <c r="CLS1366" s="84" t="s">
        <v>4692</v>
      </c>
      <c r="CLT1366" s="84">
        <f t="shared" ref="CLT1366:CMB1366" si="2159">CLT1360</f>
        <v>0</v>
      </c>
      <c r="CLU1366" s="84">
        <f t="shared" si="2159"/>
        <v>0</v>
      </c>
      <c r="CLV1366" s="84">
        <f t="shared" si="2159"/>
        <v>0</v>
      </c>
      <c r="CLW1366" s="84">
        <f t="shared" si="2159"/>
        <v>0</v>
      </c>
      <c r="CLX1366" s="84">
        <f t="shared" si="2159"/>
        <v>2000000</v>
      </c>
      <c r="CLY1366" s="84">
        <f t="shared" si="2159"/>
        <v>0</v>
      </c>
      <c r="CLZ1366" s="84">
        <f t="shared" si="2159"/>
        <v>0</v>
      </c>
      <c r="CMA1366" s="84">
        <f t="shared" si="2159"/>
        <v>2000000</v>
      </c>
      <c r="CMB1366" s="84">
        <f t="shared" si="2159"/>
        <v>2000000</v>
      </c>
      <c r="CMH1366" s="84" t="s">
        <v>247</v>
      </c>
      <c r="CMI1366" s="84" t="s">
        <v>4692</v>
      </c>
      <c r="CMJ1366" s="84">
        <f t="shared" ref="CMJ1366:CMR1366" si="2160">CMJ1360</f>
        <v>0</v>
      </c>
      <c r="CMK1366" s="84">
        <f t="shared" si="2160"/>
        <v>0</v>
      </c>
      <c r="CML1366" s="84">
        <f t="shared" si="2160"/>
        <v>0</v>
      </c>
      <c r="CMM1366" s="84">
        <f t="shared" si="2160"/>
        <v>0</v>
      </c>
      <c r="CMN1366" s="84">
        <f t="shared" si="2160"/>
        <v>2000000</v>
      </c>
      <c r="CMO1366" s="84">
        <f t="shared" si="2160"/>
        <v>0</v>
      </c>
      <c r="CMP1366" s="84">
        <f t="shared" si="2160"/>
        <v>0</v>
      </c>
      <c r="CMQ1366" s="84">
        <f t="shared" si="2160"/>
        <v>2000000</v>
      </c>
      <c r="CMR1366" s="84">
        <f t="shared" si="2160"/>
        <v>2000000</v>
      </c>
      <c r="CMX1366" s="84" t="s">
        <v>247</v>
      </c>
      <c r="CMY1366" s="84" t="s">
        <v>4692</v>
      </c>
      <c r="CMZ1366" s="84">
        <f t="shared" ref="CMZ1366:CNH1366" si="2161">CMZ1360</f>
        <v>0</v>
      </c>
      <c r="CNA1366" s="84">
        <f t="shared" si="2161"/>
        <v>0</v>
      </c>
      <c r="CNB1366" s="84">
        <f t="shared" si="2161"/>
        <v>0</v>
      </c>
      <c r="CNC1366" s="84">
        <f t="shared" si="2161"/>
        <v>0</v>
      </c>
      <c r="CND1366" s="84">
        <f t="shared" si="2161"/>
        <v>2000000</v>
      </c>
      <c r="CNE1366" s="84">
        <f t="shared" si="2161"/>
        <v>0</v>
      </c>
      <c r="CNF1366" s="84">
        <f t="shared" si="2161"/>
        <v>0</v>
      </c>
      <c r="CNG1366" s="84">
        <f t="shared" si="2161"/>
        <v>2000000</v>
      </c>
      <c r="CNH1366" s="84">
        <f t="shared" si="2161"/>
        <v>2000000</v>
      </c>
      <c r="CNN1366" s="84" t="s">
        <v>247</v>
      </c>
      <c r="CNO1366" s="84" t="s">
        <v>4692</v>
      </c>
      <c r="CNP1366" s="84">
        <f t="shared" ref="CNP1366:CNX1366" si="2162">CNP1360</f>
        <v>0</v>
      </c>
      <c r="CNQ1366" s="84">
        <f t="shared" si="2162"/>
        <v>0</v>
      </c>
      <c r="CNR1366" s="84">
        <f t="shared" si="2162"/>
        <v>0</v>
      </c>
      <c r="CNS1366" s="84">
        <f t="shared" si="2162"/>
        <v>0</v>
      </c>
      <c r="CNT1366" s="84">
        <f t="shared" si="2162"/>
        <v>2000000</v>
      </c>
      <c r="CNU1366" s="84">
        <f t="shared" si="2162"/>
        <v>0</v>
      </c>
      <c r="CNV1366" s="84">
        <f t="shared" si="2162"/>
        <v>0</v>
      </c>
      <c r="CNW1366" s="84">
        <f t="shared" si="2162"/>
        <v>2000000</v>
      </c>
      <c r="CNX1366" s="84">
        <f t="shared" si="2162"/>
        <v>2000000</v>
      </c>
      <c r="COD1366" s="84" t="s">
        <v>247</v>
      </c>
      <c r="COE1366" s="84" t="s">
        <v>4692</v>
      </c>
      <c r="COF1366" s="84">
        <f t="shared" ref="COF1366:CON1366" si="2163">COF1360</f>
        <v>0</v>
      </c>
      <c r="COG1366" s="84">
        <f t="shared" si="2163"/>
        <v>0</v>
      </c>
      <c r="COH1366" s="84">
        <f t="shared" si="2163"/>
        <v>0</v>
      </c>
      <c r="COI1366" s="84">
        <f t="shared" si="2163"/>
        <v>0</v>
      </c>
      <c r="COJ1366" s="84">
        <f t="shared" si="2163"/>
        <v>2000000</v>
      </c>
      <c r="COK1366" s="84">
        <f t="shared" si="2163"/>
        <v>0</v>
      </c>
      <c r="COL1366" s="84">
        <f t="shared" si="2163"/>
        <v>0</v>
      </c>
      <c r="COM1366" s="84">
        <f t="shared" si="2163"/>
        <v>2000000</v>
      </c>
      <c r="CON1366" s="84">
        <f t="shared" si="2163"/>
        <v>2000000</v>
      </c>
      <c r="COT1366" s="84" t="s">
        <v>247</v>
      </c>
      <c r="COU1366" s="84" t="s">
        <v>4692</v>
      </c>
      <c r="COV1366" s="84">
        <f t="shared" ref="COV1366:CPD1366" si="2164">COV1360</f>
        <v>0</v>
      </c>
      <c r="COW1366" s="84">
        <f t="shared" si="2164"/>
        <v>0</v>
      </c>
      <c r="COX1366" s="84">
        <f t="shared" si="2164"/>
        <v>0</v>
      </c>
      <c r="COY1366" s="84">
        <f t="shared" si="2164"/>
        <v>0</v>
      </c>
      <c r="COZ1366" s="84">
        <f t="shared" si="2164"/>
        <v>2000000</v>
      </c>
      <c r="CPA1366" s="84">
        <f t="shared" si="2164"/>
        <v>0</v>
      </c>
      <c r="CPB1366" s="84">
        <f t="shared" si="2164"/>
        <v>0</v>
      </c>
      <c r="CPC1366" s="84">
        <f t="shared" si="2164"/>
        <v>2000000</v>
      </c>
      <c r="CPD1366" s="84">
        <f t="shared" si="2164"/>
        <v>2000000</v>
      </c>
      <c r="CPJ1366" s="84" t="s">
        <v>247</v>
      </c>
      <c r="CPK1366" s="84" t="s">
        <v>4692</v>
      </c>
      <c r="CPL1366" s="84">
        <f t="shared" ref="CPL1366:CPT1366" si="2165">CPL1360</f>
        <v>0</v>
      </c>
      <c r="CPM1366" s="84">
        <f t="shared" si="2165"/>
        <v>0</v>
      </c>
      <c r="CPN1366" s="84">
        <f t="shared" si="2165"/>
        <v>0</v>
      </c>
      <c r="CPO1366" s="84">
        <f t="shared" si="2165"/>
        <v>0</v>
      </c>
      <c r="CPP1366" s="84">
        <f t="shared" si="2165"/>
        <v>2000000</v>
      </c>
      <c r="CPQ1366" s="84">
        <f t="shared" si="2165"/>
        <v>0</v>
      </c>
      <c r="CPR1366" s="84">
        <f t="shared" si="2165"/>
        <v>0</v>
      </c>
      <c r="CPS1366" s="84">
        <f t="shared" si="2165"/>
        <v>2000000</v>
      </c>
      <c r="CPT1366" s="84">
        <f t="shared" si="2165"/>
        <v>2000000</v>
      </c>
      <c r="CPZ1366" s="84" t="s">
        <v>247</v>
      </c>
      <c r="CQA1366" s="84" t="s">
        <v>4692</v>
      </c>
      <c r="CQB1366" s="84">
        <f t="shared" ref="CQB1366:CQJ1366" si="2166">CQB1360</f>
        <v>0</v>
      </c>
      <c r="CQC1366" s="84">
        <f t="shared" si="2166"/>
        <v>0</v>
      </c>
      <c r="CQD1366" s="84">
        <f t="shared" si="2166"/>
        <v>0</v>
      </c>
      <c r="CQE1366" s="84">
        <f t="shared" si="2166"/>
        <v>0</v>
      </c>
      <c r="CQF1366" s="84">
        <f t="shared" si="2166"/>
        <v>2000000</v>
      </c>
      <c r="CQG1366" s="84">
        <f t="shared" si="2166"/>
        <v>0</v>
      </c>
      <c r="CQH1366" s="84">
        <f t="shared" si="2166"/>
        <v>0</v>
      </c>
      <c r="CQI1366" s="84">
        <f t="shared" si="2166"/>
        <v>2000000</v>
      </c>
      <c r="CQJ1366" s="84">
        <f t="shared" si="2166"/>
        <v>2000000</v>
      </c>
      <c r="CQP1366" s="84" t="s">
        <v>247</v>
      </c>
      <c r="CQQ1366" s="84" t="s">
        <v>4692</v>
      </c>
      <c r="CQR1366" s="84">
        <f t="shared" ref="CQR1366:CQZ1366" si="2167">CQR1360</f>
        <v>0</v>
      </c>
      <c r="CQS1366" s="84">
        <f t="shared" si="2167"/>
        <v>0</v>
      </c>
      <c r="CQT1366" s="84">
        <f t="shared" si="2167"/>
        <v>0</v>
      </c>
      <c r="CQU1366" s="84">
        <f t="shared" si="2167"/>
        <v>0</v>
      </c>
      <c r="CQV1366" s="84">
        <f t="shared" si="2167"/>
        <v>2000000</v>
      </c>
      <c r="CQW1366" s="84">
        <f t="shared" si="2167"/>
        <v>0</v>
      </c>
      <c r="CQX1366" s="84">
        <f t="shared" si="2167"/>
        <v>0</v>
      </c>
      <c r="CQY1366" s="84">
        <f t="shared" si="2167"/>
        <v>2000000</v>
      </c>
      <c r="CQZ1366" s="84">
        <f t="shared" si="2167"/>
        <v>2000000</v>
      </c>
      <c r="CRF1366" s="84" t="s">
        <v>247</v>
      </c>
      <c r="CRG1366" s="84" t="s">
        <v>4692</v>
      </c>
      <c r="CRH1366" s="84">
        <f t="shared" ref="CRH1366:CRP1366" si="2168">CRH1360</f>
        <v>0</v>
      </c>
      <c r="CRI1366" s="84">
        <f t="shared" si="2168"/>
        <v>0</v>
      </c>
      <c r="CRJ1366" s="84">
        <f t="shared" si="2168"/>
        <v>0</v>
      </c>
      <c r="CRK1366" s="84">
        <f t="shared" si="2168"/>
        <v>0</v>
      </c>
      <c r="CRL1366" s="84">
        <f t="shared" si="2168"/>
        <v>2000000</v>
      </c>
      <c r="CRM1366" s="84">
        <f t="shared" si="2168"/>
        <v>0</v>
      </c>
      <c r="CRN1366" s="84">
        <f t="shared" si="2168"/>
        <v>0</v>
      </c>
      <c r="CRO1366" s="84">
        <f t="shared" si="2168"/>
        <v>2000000</v>
      </c>
      <c r="CRP1366" s="84">
        <f t="shared" si="2168"/>
        <v>2000000</v>
      </c>
      <c r="CRV1366" s="84" t="s">
        <v>247</v>
      </c>
      <c r="CRW1366" s="84" t="s">
        <v>4692</v>
      </c>
      <c r="CRX1366" s="84">
        <f t="shared" ref="CRX1366:CSF1366" si="2169">CRX1360</f>
        <v>0</v>
      </c>
      <c r="CRY1366" s="84">
        <f t="shared" si="2169"/>
        <v>0</v>
      </c>
      <c r="CRZ1366" s="84">
        <f t="shared" si="2169"/>
        <v>0</v>
      </c>
      <c r="CSA1366" s="84">
        <f t="shared" si="2169"/>
        <v>0</v>
      </c>
      <c r="CSB1366" s="84">
        <f t="shared" si="2169"/>
        <v>2000000</v>
      </c>
      <c r="CSC1366" s="84">
        <f t="shared" si="2169"/>
        <v>0</v>
      </c>
      <c r="CSD1366" s="84">
        <f t="shared" si="2169"/>
        <v>0</v>
      </c>
      <c r="CSE1366" s="84">
        <f t="shared" si="2169"/>
        <v>2000000</v>
      </c>
      <c r="CSF1366" s="84">
        <f t="shared" si="2169"/>
        <v>2000000</v>
      </c>
      <c r="CSL1366" s="84" t="s">
        <v>247</v>
      </c>
      <c r="CSM1366" s="84" t="s">
        <v>4692</v>
      </c>
      <c r="CSN1366" s="84">
        <f t="shared" ref="CSN1366:CSV1366" si="2170">CSN1360</f>
        <v>0</v>
      </c>
      <c r="CSO1366" s="84">
        <f t="shared" si="2170"/>
        <v>0</v>
      </c>
      <c r="CSP1366" s="84">
        <f t="shared" si="2170"/>
        <v>0</v>
      </c>
      <c r="CSQ1366" s="84">
        <f t="shared" si="2170"/>
        <v>0</v>
      </c>
      <c r="CSR1366" s="84">
        <f t="shared" si="2170"/>
        <v>2000000</v>
      </c>
      <c r="CSS1366" s="84">
        <f t="shared" si="2170"/>
        <v>0</v>
      </c>
      <c r="CST1366" s="84">
        <f t="shared" si="2170"/>
        <v>0</v>
      </c>
      <c r="CSU1366" s="84">
        <f t="shared" si="2170"/>
        <v>2000000</v>
      </c>
      <c r="CSV1366" s="84">
        <f t="shared" si="2170"/>
        <v>2000000</v>
      </c>
      <c r="CTB1366" s="84" t="s">
        <v>247</v>
      </c>
      <c r="CTC1366" s="84" t="s">
        <v>4692</v>
      </c>
      <c r="CTD1366" s="84">
        <f t="shared" ref="CTD1366:CTL1366" si="2171">CTD1360</f>
        <v>0</v>
      </c>
      <c r="CTE1366" s="84">
        <f t="shared" si="2171"/>
        <v>0</v>
      </c>
      <c r="CTF1366" s="84">
        <f t="shared" si="2171"/>
        <v>0</v>
      </c>
      <c r="CTG1366" s="84">
        <f t="shared" si="2171"/>
        <v>0</v>
      </c>
      <c r="CTH1366" s="84">
        <f t="shared" si="2171"/>
        <v>2000000</v>
      </c>
      <c r="CTI1366" s="84">
        <f t="shared" si="2171"/>
        <v>0</v>
      </c>
      <c r="CTJ1366" s="84">
        <f t="shared" si="2171"/>
        <v>0</v>
      </c>
      <c r="CTK1366" s="84">
        <f t="shared" si="2171"/>
        <v>2000000</v>
      </c>
      <c r="CTL1366" s="84">
        <f t="shared" si="2171"/>
        <v>2000000</v>
      </c>
      <c r="CTR1366" s="84" t="s">
        <v>247</v>
      </c>
      <c r="CTS1366" s="84" t="s">
        <v>4692</v>
      </c>
      <c r="CTT1366" s="84">
        <f t="shared" ref="CTT1366:CUB1366" si="2172">CTT1360</f>
        <v>0</v>
      </c>
      <c r="CTU1366" s="84">
        <f t="shared" si="2172"/>
        <v>0</v>
      </c>
      <c r="CTV1366" s="84">
        <f t="shared" si="2172"/>
        <v>0</v>
      </c>
      <c r="CTW1366" s="84">
        <f t="shared" si="2172"/>
        <v>0</v>
      </c>
      <c r="CTX1366" s="84">
        <f t="shared" si="2172"/>
        <v>2000000</v>
      </c>
      <c r="CTY1366" s="84">
        <f t="shared" si="2172"/>
        <v>0</v>
      </c>
      <c r="CTZ1366" s="84">
        <f t="shared" si="2172"/>
        <v>0</v>
      </c>
      <c r="CUA1366" s="84">
        <f t="shared" si="2172"/>
        <v>2000000</v>
      </c>
      <c r="CUB1366" s="84">
        <f t="shared" si="2172"/>
        <v>2000000</v>
      </c>
      <c r="CUH1366" s="84" t="s">
        <v>247</v>
      </c>
      <c r="CUI1366" s="84" t="s">
        <v>4692</v>
      </c>
      <c r="CUJ1366" s="84">
        <f t="shared" ref="CUJ1366:CUR1366" si="2173">CUJ1360</f>
        <v>0</v>
      </c>
      <c r="CUK1366" s="84">
        <f t="shared" si="2173"/>
        <v>0</v>
      </c>
      <c r="CUL1366" s="84">
        <f t="shared" si="2173"/>
        <v>0</v>
      </c>
      <c r="CUM1366" s="84">
        <f t="shared" si="2173"/>
        <v>0</v>
      </c>
      <c r="CUN1366" s="84">
        <f t="shared" si="2173"/>
        <v>2000000</v>
      </c>
      <c r="CUO1366" s="84">
        <f t="shared" si="2173"/>
        <v>0</v>
      </c>
      <c r="CUP1366" s="84">
        <f t="shared" si="2173"/>
        <v>0</v>
      </c>
      <c r="CUQ1366" s="84">
        <f t="shared" si="2173"/>
        <v>2000000</v>
      </c>
      <c r="CUR1366" s="84">
        <f t="shared" si="2173"/>
        <v>2000000</v>
      </c>
      <c r="CUX1366" s="84" t="s">
        <v>247</v>
      </c>
      <c r="CUY1366" s="84" t="s">
        <v>4692</v>
      </c>
      <c r="CUZ1366" s="84">
        <f t="shared" ref="CUZ1366:CVH1366" si="2174">CUZ1360</f>
        <v>0</v>
      </c>
      <c r="CVA1366" s="84">
        <f t="shared" si="2174"/>
        <v>0</v>
      </c>
      <c r="CVB1366" s="84">
        <f t="shared" si="2174"/>
        <v>0</v>
      </c>
      <c r="CVC1366" s="84">
        <f t="shared" si="2174"/>
        <v>0</v>
      </c>
      <c r="CVD1366" s="84">
        <f t="shared" si="2174"/>
        <v>2000000</v>
      </c>
      <c r="CVE1366" s="84">
        <f t="shared" si="2174"/>
        <v>0</v>
      </c>
      <c r="CVF1366" s="84">
        <f t="shared" si="2174"/>
        <v>0</v>
      </c>
      <c r="CVG1366" s="84">
        <f t="shared" si="2174"/>
        <v>2000000</v>
      </c>
      <c r="CVH1366" s="84">
        <f t="shared" si="2174"/>
        <v>2000000</v>
      </c>
      <c r="CVN1366" s="84" t="s">
        <v>247</v>
      </c>
      <c r="CVO1366" s="84" t="s">
        <v>4692</v>
      </c>
      <c r="CVP1366" s="84">
        <f t="shared" ref="CVP1366:CVX1366" si="2175">CVP1360</f>
        <v>0</v>
      </c>
      <c r="CVQ1366" s="84">
        <f t="shared" si="2175"/>
        <v>0</v>
      </c>
      <c r="CVR1366" s="84">
        <f t="shared" si="2175"/>
        <v>0</v>
      </c>
      <c r="CVS1366" s="84">
        <f t="shared" si="2175"/>
        <v>0</v>
      </c>
      <c r="CVT1366" s="84">
        <f t="shared" si="2175"/>
        <v>2000000</v>
      </c>
      <c r="CVU1366" s="84">
        <f t="shared" si="2175"/>
        <v>0</v>
      </c>
      <c r="CVV1366" s="84">
        <f t="shared" si="2175"/>
        <v>0</v>
      </c>
      <c r="CVW1366" s="84">
        <f t="shared" si="2175"/>
        <v>2000000</v>
      </c>
      <c r="CVX1366" s="84">
        <f t="shared" si="2175"/>
        <v>2000000</v>
      </c>
      <c r="CWD1366" s="84" t="s">
        <v>247</v>
      </c>
      <c r="CWE1366" s="84" t="s">
        <v>4692</v>
      </c>
      <c r="CWF1366" s="84">
        <f t="shared" ref="CWF1366:CWN1366" si="2176">CWF1360</f>
        <v>0</v>
      </c>
      <c r="CWG1366" s="84">
        <f t="shared" si="2176"/>
        <v>0</v>
      </c>
      <c r="CWH1366" s="84">
        <f t="shared" si="2176"/>
        <v>0</v>
      </c>
      <c r="CWI1366" s="84">
        <f t="shared" si="2176"/>
        <v>0</v>
      </c>
      <c r="CWJ1366" s="84">
        <f t="shared" si="2176"/>
        <v>2000000</v>
      </c>
      <c r="CWK1366" s="84">
        <f t="shared" si="2176"/>
        <v>0</v>
      </c>
      <c r="CWL1366" s="84">
        <f t="shared" si="2176"/>
        <v>0</v>
      </c>
      <c r="CWM1366" s="84">
        <f t="shared" si="2176"/>
        <v>2000000</v>
      </c>
      <c r="CWN1366" s="84">
        <f t="shared" si="2176"/>
        <v>2000000</v>
      </c>
      <c r="CWT1366" s="84" t="s">
        <v>247</v>
      </c>
      <c r="CWU1366" s="84" t="s">
        <v>4692</v>
      </c>
      <c r="CWV1366" s="84">
        <f t="shared" ref="CWV1366:CXD1366" si="2177">CWV1360</f>
        <v>0</v>
      </c>
      <c r="CWW1366" s="84">
        <f t="shared" si="2177"/>
        <v>0</v>
      </c>
      <c r="CWX1366" s="84">
        <f t="shared" si="2177"/>
        <v>0</v>
      </c>
      <c r="CWY1366" s="84">
        <f t="shared" si="2177"/>
        <v>0</v>
      </c>
      <c r="CWZ1366" s="84">
        <f t="shared" si="2177"/>
        <v>2000000</v>
      </c>
      <c r="CXA1366" s="84">
        <f t="shared" si="2177"/>
        <v>0</v>
      </c>
      <c r="CXB1366" s="84">
        <f t="shared" si="2177"/>
        <v>0</v>
      </c>
      <c r="CXC1366" s="84">
        <f t="shared" si="2177"/>
        <v>2000000</v>
      </c>
      <c r="CXD1366" s="84">
        <f t="shared" si="2177"/>
        <v>2000000</v>
      </c>
      <c r="CXJ1366" s="84" t="s">
        <v>247</v>
      </c>
      <c r="CXK1366" s="84" t="s">
        <v>4692</v>
      </c>
      <c r="CXL1366" s="84">
        <f t="shared" ref="CXL1366:CXT1366" si="2178">CXL1360</f>
        <v>0</v>
      </c>
      <c r="CXM1366" s="84">
        <f t="shared" si="2178"/>
        <v>0</v>
      </c>
      <c r="CXN1366" s="84">
        <f t="shared" si="2178"/>
        <v>0</v>
      </c>
      <c r="CXO1366" s="84">
        <f t="shared" si="2178"/>
        <v>0</v>
      </c>
      <c r="CXP1366" s="84">
        <f t="shared" si="2178"/>
        <v>2000000</v>
      </c>
      <c r="CXQ1366" s="84">
        <f t="shared" si="2178"/>
        <v>0</v>
      </c>
      <c r="CXR1366" s="84">
        <f t="shared" si="2178"/>
        <v>0</v>
      </c>
      <c r="CXS1366" s="84">
        <f t="shared" si="2178"/>
        <v>2000000</v>
      </c>
      <c r="CXT1366" s="84">
        <f t="shared" si="2178"/>
        <v>2000000</v>
      </c>
      <c r="CXZ1366" s="84" t="s">
        <v>247</v>
      </c>
      <c r="CYA1366" s="84" t="s">
        <v>4692</v>
      </c>
      <c r="CYB1366" s="84">
        <f t="shared" ref="CYB1366:CYJ1366" si="2179">CYB1360</f>
        <v>0</v>
      </c>
      <c r="CYC1366" s="84">
        <f t="shared" si="2179"/>
        <v>0</v>
      </c>
      <c r="CYD1366" s="84">
        <f t="shared" si="2179"/>
        <v>0</v>
      </c>
      <c r="CYE1366" s="84">
        <f t="shared" si="2179"/>
        <v>0</v>
      </c>
      <c r="CYF1366" s="84">
        <f t="shared" si="2179"/>
        <v>2000000</v>
      </c>
      <c r="CYG1366" s="84">
        <f t="shared" si="2179"/>
        <v>0</v>
      </c>
      <c r="CYH1366" s="84">
        <f t="shared" si="2179"/>
        <v>0</v>
      </c>
      <c r="CYI1366" s="84">
        <f t="shared" si="2179"/>
        <v>2000000</v>
      </c>
      <c r="CYJ1366" s="84">
        <f t="shared" si="2179"/>
        <v>2000000</v>
      </c>
      <c r="CYP1366" s="84" t="s">
        <v>247</v>
      </c>
      <c r="CYQ1366" s="84" t="s">
        <v>4692</v>
      </c>
      <c r="CYR1366" s="84">
        <f t="shared" ref="CYR1366:CYZ1366" si="2180">CYR1360</f>
        <v>0</v>
      </c>
      <c r="CYS1366" s="84">
        <f t="shared" si="2180"/>
        <v>0</v>
      </c>
      <c r="CYT1366" s="84">
        <f t="shared" si="2180"/>
        <v>0</v>
      </c>
      <c r="CYU1366" s="84">
        <f t="shared" si="2180"/>
        <v>0</v>
      </c>
      <c r="CYV1366" s="84">
        <f t="shared" si="2180"/>
        <v>2000000</v>
      </c>
      <c r="CYW1366" s="84">
        <f t="shared" si="2180"/>
        <v>0</v>
      </c>
      <c r="CYX1366" s="84">
        <f t="shared" si="2180"/>
        <v>0</v>
      </c>
      <c r="CYY1366" s="84">
        <f t="shared" si="2180"/>
        <v>2000000</v>
      </c>
      <c r="CYZ1366" s="84">
        <f t="shared" si="2180"/>
        <v>2000000</v>
      </c>
      <c r="CZF1366" s="84" t="s">
        <v>247</v>
      </c>
      <c r="CZG1366" s="84" t="s">
        <v>4692</v>
      </c>
      <c r="CZH1366" s="84">
        <f t="shared" ref="CZH1366:CZP1366" si="2181">CZH1360</f>
        <v>0</v>
      </c>
      <c r="CZI1366" s="84">
        <f t="shared" si="2181"/>
        <v>0</v>
      </c>
      <c r="CZJ1366" s="84">
        <f t="shared" si="2181"/>
        <v>0</v>
      </c>
      <c r="CZK1366" s="84">
        <f t="shared" si="2181"/>
        <v>0</v>
      </c>
      <c r="CZL1366" s="84">
        <f t="shared" si="2181"/>
        <v>2000000</v>
      </c>
      <c r="CZM1366" s="84">
        <f t="shared" si="2181"/>
        <v>0</v>
      </c>
      <c r="CZN1366" s="84">
        <f t="shared" si="2181"/>
        <v>0</v>
      </c>
      <c r="CZO1366" s="84">
        <f t="shared" si="2181"/>
        <v>2000000</v>
      </c>
      <c r="CZP1366" s="84">
        <f t="shared" si="2181"/>
        <v>2000000</v>
      </c>
      <c r="CZV1366" s="84" t="s">
        <v>247</v>
      </c>
      <c r="CZW1366" s="84" t="s">
        <v>4692</v>
      </c>
      <c r="CZX1366" s="84">
        <f t="shared" ref="CZX1366:DAF1366" si="2182">CZX1360</f>
        <v>0</v>
      </c>
      <c r="CZY1366" s="84">
        <f t="shared" si="2182"/>
        <v>0</v>
      </c>
      <c r="CZZ1366" s="84">
        <f t="shared" si="2182"/>
        <v>0</v>
      </c>
      <c r="DAA1366" s="84">
        <f t="shared" si="2182"/>
        <v>0</v>
      </c>
      <c r="DAB1366" s="84">
        <f t="shared" si="2182"/>
        <v>2000000</v>
      </c>
      <c r="DAC1366" s="84">
        <f t="shared" si="2182"/>
        <v>0</v>
      </c>
      <c r="DAD1366" s="84">
        <f t="shared" si="2182"/>
        <v>0</v>
      </c>
      <c r="DAE1366" s="84">
        <f t="shared" si="2182"/>
        <v>2000000</v>
      </c>
      <c r="DAF1366" s="84">
        <f t="shared" si="2182"/>
        <v>2000000</v>
      </c>
      <c r="DAL1366" s="84" t="s">
        <v>247</v>
      </c>
      <c r="DAM1366" s="84" t="s">
        <v>4692</v>
      </c>
      <c r="DAN1366" s="84">
        <f t="shared" ref="DAN1366:DAV1366" si="2183">DAN1360</f>
        <v>0</v>
      </c>
      <c r="DAO1366" s="84">
        <f t="shared" si="2183"/>
        <v>0</v>
      </c>
      <c r="DAP1366" s="84">
        <f t="shared" si="2183"/>
        <v>0</v>
      </c>
      <c r="DAQ1366" s="84">
        <f t="shared" si="2183"/>
        <v>0</v>
      </c>
      <c r="DAR1366" s="84">
        <f t="shared" si="2183"/>
        <v>2000000</v>
      </c>
      <c r="DAS1366" s="84">
        <f t="shared" si="2183"/>
        <v>0</v>
      </c>
      <c r="DAT1366" s="84">
        <f t="shared" si="2183"/>
        <v>0</v>
      </c>
      <c r="DAU1366" s="84">
        <f t="shared" si="2183"/>
        <v>2000000</v>
      </c>
      <c r="DAV1366" s="84">
        <f t="shared" si="2183"/>
        <v>2000000</v>
      </c>
      <c r="DBB1366" s="84" t="s">
        <v>247</v>
      </c>
      <c r="DBC1366" s="84" t="s">
        <v>4692</v>
      </c>
      <c r="DBD1366" s="84">
        <f t="shared" ref="DBD1366:DBL1366" si="2184">DBD1360</f>
        <v>0</v>
      </c>
      <c r="DBE1366" s="84">
        <f t="shared" si="2184"/>
        <v>0</v>
      </c>
      <c r="DBF1366" s="84">
        <f t="shared" si="2184"/>
        <v>0</v>
      </c>
      <c r="DBG1366" s="84">
        <f t="shared" si="2184"/>
        <v>0</v>
      </c>
      <c r="DBH1366" s="84">
        <f t="shared" si="2184"/>
        <v>2000000</v>
      </c>
      <c r="DBI1366" s="84">
        <f t="shared" si="2184"/>
        <v>0</v>
      </c>
      <c r="DBJ1366" s="84">
        <f t="shared" si="2184"/>
        <v>0</v>
      </c>
      <c r="DBK1366" s="84">
        <f t="shared" si="2184"/>
        <v>2000000</v>
      </c>
      <c r="DBL1366" s="84">
        <f t="shared" si="2184"/>
        <v>2000000</v>
      </c>
      <c r="DBR1366" s="84" t="s">
        <v>247</v>
      </c>
      <c r="DBS1366" s="84" t="s">
        <v>4692</v>
      </c>
      <c r="DBT1366" s="84">
        <f t="shared" ref="DBT1366:DCB1366" si="2185">DBT1360</f>
        <v>0</v>
      </c>
      <c r="DBU1366" s="84">
        <f t="shared" si="2185"/>
        <v>0</v>
      </c>
      <c r="DBV1366" s="84">
        <f t="shared" si="2185"/>
        <v>0</v>
      </c>
      <c r="DBW1366" s="84">
        <f t="shared" si="2185"/>
        <v>0</v>
      </c>
      <c r="DBX1366" s="84">
        <f t="shared" si="2185"/>
        <v>2000000</v>
      </c>
      <c r="DBY1366" s="84">
        <f t="shared" si="2185"/>
        <v>0</v>
      </c>
      <c r="DBZ1366" s="84">
        <f t="shared" si="2185"/>
        <v>0</v>
      </c>
      <c r="DCA1366" s="84">
        <f t="shared" si="2185"/>
        <v>2000000</v>
      </c>
      <c r="DCB1366" s="84">
        <f t="shared" si="2185"/>
        <v>2000000</v>
      </c>
      <c r="DCH1366" s="84" t="s">
        <v>247</v>
      </c>
      <c r="DCI1366" s="84" t="s">
        <v>4692</v>
      </c>
      <c r="DCJ1366" s="84">
        <f t="shared" ref="DCJ1366:DCR1366" si="2186">DCJ1360</f>
        <v>0</v>
      </c>
      <c r="DCK1366" s="84">
        <f t="shared" si="2186"/>
        <v>0</v>
      </c>
      <c r="DCL1366" s="84">
        <f t="shared" si="2186"/>
        <v>0</v>
      </c>
      <c r="DCM1366" s="84">
        <f t="shared" si="2186"/>
        <v>0</v>
      </c>
      <c r="DCN1366" s="84">
        <f t="shared" si="2186"/>
        <v>2000000</v>
      </c>
      <c r="DCO1366" s="84">
        <f t="shared" si="2186"/>
        <v>0</v>
      </c>
      <c r="DCP1366" s="84">
        <f t="shared" si="2186"/>
        <v>0</v>
      </c>
      <c r="DCQ1366" s="84">
        <f t="shared" si="2186"/>
        <v>2000000</v>
      </c>
      <c r="DCR1366" s="84">
        <f t="shared" si="2186"/>
        <v>2000000</v>
      </c>
      <c r="DCX1366" s="84" t="s">
        <v>247</v>
      </c>
      <c r="DCY1366" s="84" t="s">
        <v>4692</v>
      </c>
      <c r="DCZ1366" s="84">
        <f t="shared" ref="DCZ1366:DDH1366" si="2187">DCZ1360</f>
        <v>0</v>
      </c>
      <c r="DDA1366" s="84">
        <f t="shared" si="2187"/>
        <v>0</v>
      </c>
      <c r="DDB1366" s="84">
        <f t="shared" si="2187"/>
        <v>0</v>
      </c>
      <c r="DDC1366" s="84">
        <f t="shared" si="2187"/>
        <v>0</v>
      </c>
      <c r="DDD1366" s="84">
        <f t="shared" si="2187"/>
        <v>2000000</v>
      </c>
      <c r="DDE1366" s="84">
        <f t="shared" si="2187"/>
        <v>0</v>
      </c>
      <c r="DDF1366" s="84">
        <f t="shared" si="2187"/>
        <v>0</v>
      </c>
      <c r="DDG1366" s="84">
        <f t="shared" si="2187"/>
        <v>2000000</v>
      </c>
      <c r="DDH1366" s="84">
        <f t="shared" si="2187"/>
        <v>2000000</v>
      </c>
      <c r="DDN1366" s="84" t="s">
        <v>247</v>
      </c>
      <c r="DDO1366" s="84" t="s">
        <v>4692</v>
      </c>
      <c r="DDP1366" s="84">
        <f t="shared" ref="DDP1366:DDX1366" si="2188">DDP1360</f>
        <v>0</v>
      </c>
      <c r="DDQ1366" s="84">
        <f t="shared" si="2188"/>
        <v>0</v>
      </c>
      <c r="DDR1366" s="84">
        <f t="shared" si="2188"/>
        <v>0</v>
      </c>
      <c r="DDS1366" s="84">
        <f t="shared" si="2188"/>
        <v>0</v>
      </c>
      <c r="DDT1366" s="84">
        <f t="shared" si="2188"/>
        <v>2000000</v>
      </c>
      <c r="DDU1366" s="84">
        <f t="shared" si="2188"/>
        <v>0</v>
      </c>
      <c r="DDV1366" s="84">
        <f t="shared" si="2188"/>
        <v>0</v>
      </c>
      <c r="DDW1366" s="84">
        <f t="shared" si="2188"/>
        <v>2000000</v>
      </c>
      <c r="DDX1366" s="84">
        <f t="shared" si="2188"/>
        <v>2000000</v>
      </c>
      <c r="DED1366" s="84" t="s">
        <v>247</v>
      </c>
      <c r="DEE1366" s="84" t="s">
        <v>4692</v>
      </c>
      <c r="DEF1366" s="84">
        <f t="shared" ref="DEF1366:DEN1366" si="2189">DEF1360</f>
        <v>0</v>
      </c>
      <c r="DEG1366" s="84">
        <f t="shared" si="2189"/>
        <v>0</v>
      </c>
      <c r="DEH1366" s="84">
        <f t="shared" si="2189"/>
        <v>0</v>
      </c>
      <c r="DEI1366" s="84">
        <f t="shared" si="2189"/>
        <v>0</v>
      </c>
      <c r="DEJ1366" s="84">
        <f t="shared" si="2189"/>
        <v>2000000</v>
      </c>
      <c r="DEK1366" s="84">
        <f t="shared" si="2189"/>
        <v>0</v>
      </c>
      <c r="DEL1366" s="84">
        <f t="shared" si="2189"/>
        <v>0</v>
      </c>
      <c r="DEM1366" s="84">
        <f t="shared" si="2189"/>
        <v>2000000</v>
      </c>
      <c r="DEN1366" s="84">
        <f t="shared" si="2189"/>
        <v>2000000</v>
      </c>
      <c r="DET1366" s="84" t="s">
        <v>247</v>
      </c>
      <c r="DEU1366" s="84" t="s">
        <v>4692</v>
      </c>
      <c r="DEV1366" s="84">
        <f t="shared" ref="DEV1366:DFD1366" si="2190">DEV1360</f>
        <v>0</v>
      </c>
      <c r="DEW1366" s="84">
        <f t="shared" si="2190"/>
        <v>0</v>
      </c>
      <c r="DEX1366" s="84">
        <f t="shared" si="2190"/>
        <v>0</v>
      </c>
      <c r="DEY1366" s="84">
        <f t="shared" si="2190"/>
        <v>0</v>
      </c>
      <c r="DEZ1366" s="84">
        <f t="shared" si="2190"/>
        <v>2000000</v>
      </c>
      <c r="DFA1366" s="84">
        <f t="shared" si="2190"/>
        <v>0</v>
      </c>
      <c r="DFB1366" s="84">
        <f t="shared" si="2190"/>
        <v>0</v>
      </c>
      <c r="DFC1366" s="84">
        <f t="shared" si="2190"/>
        <v>2000000</v>
      </c>
      <c r="DFD1366" s="84">
        <f t="shared" si="2190"/>
        <v>2000000</v>
      </c>
      <c r="DFJ1366" s="84" t="s">
        <v>247</v>
      </c>
      <c r="DFK1366" s="84" t="s">
        <v>4692</v>
      </c>
      <c r="DFL1366" s="84">
        <f t="shared" ref="DFL1366:DFT1366" si="2191">DFL1360</f>
        <v>0</v>
      </c>
      <c r="DFM1366" s="84">
        <f t="shared" si="2191"/>
        <v>0</v>
      </c>
      <c r="DFN1366" s="84">
        <f t="shared" si="2191"/>
        <v>0</v>
      </c>
      <c r="DFO1366" s="84">
        <f t="shared" si="2191"/>
        <v>0</v>
      </c>
      <c r="DFP1366" s="84">
        <f t="shared" si="2191"/>
        <v>2000000</v>
      </c>
      <c r="DFQ1366" s="84">
        <f t="shared" si="2191"/>
        <v>0</v>
      </c>
      <c r="DFR1366" s="84">
        <f t="shared" si="2191"/>
        <v>0</v>
      </c>
      <c r="DFS1366" s="84">
        <f t="shared" si="2191"/>
        <v>2000000</v>
      </c>
      <c r="DFT1366" s="84">
        <f t="shared" si="2191"/>
        <v>2000000</v>
      </c>
      <c r="DFZ1366" s="84" t="s">
        <v>247</v>
      </c>
      <c r="DGA1366" s="84" t="s">
        <v>4692</v>
      </c>
      <c r="DGB1366" s="84">
        <f t="shared" ref="DGB1366:DGJ1366" si="2192">DGB1360</f>
        <v>0</v>
      </c>
      <c r="DGC1366" s="84">
        <f t="shared" si="2192"/>
        <v>0</v>
      </c>
      <c r="DGD1366" s="84">
        <f t="shared" si="2192"/>
        <v>0</v>
      </c>
      <c r="DGE1366" s="84">
        <f t="shared" si="2192"/>
        <v>0</v>
      </c>
      <c r="DGF1366" s="84">
        <f t="shared" si="2192"/>
        <v>2000000</v>
      </c>
      <c r="DGG1366" s="84">
        <f t="shared" si="2192"/>
        <v>0</v>
      </c>
      <c r="DGH1366" s="84">
        <f t="shared" si="2192"/>
        <v>0</v>
      </c>
      <c r="DGI1366" s="84">
        <f t="shared" si="2192"/>
        <v>2000000</v>
      </c>
      <c r="DGJ1366" s="84">
        <f t="shared" si="2192"/>
        <v>2000000</v>
      </c>
      <c r="DGP1366" s="84" t="s">
        <v>247</v>
      </c>
      <c r="DGQ1366" s="84" t="s">
        <v>4692</v>
      </c>
      <c r="DGR1366" s="84">
        <f t="shared" ref="DGR1366:DGZ1366" si="2193">DGR1360</f>
        <v>0</v>
      </c>
      <c r="DGS1366" s="84">
        <f t="shared" si="2193"/>
        <v>0</v>
      </c>
      <c r="DGT1366" s="84">
        <f t="shared" si="2193"/>
        <v>0</v>
      </c>
      <c r="DGU1366" s="84">
        <f t="shared" si="2193"/>
        <v>0</v>
      </c>
      <c r="DGV1366" s="84">
        <f t="shared" si="2193"/>
        <v>2000000</v>
      </c>
      <c r="DGW1366" s="84">
        <f t="shared" si="2193"/>
        <v>0</v>
      </c>
      <c r="DGX1366" s="84">
        <f t="shared" si="2193"/>
        <v>0</v>
      </c>
      <c r="DGY1366" s="84">
        <f t="shared" si="2193"/>
        <v>2000000</v>
      </c>
      <c r="DGZ1366" s="84">
        <f t="shared" si="2193"/>
        <v>2000000</v>
      </c>
      <c r="DHF1366" s="84" t="s">
        <v>247</v>
      </c>
      <c r="DHG1366" s="84" t="s">
        <v>4692</v>
      </c>
      <c r="DHH1366" s="84">
        <f t="shared" ref="DHH1366:DHP1366" si="2194">DHH1360</f>
        <v>0</v>
      </c>
      <c r="DHI1366" s="84">
        <f t="shared" si="2194"/>
        <v>0</v>
      </c>
      <c r="DHJ1366" s="84">
        <f t="shared" si="2194"/>
        <v>0</v>
      </c>
      <c r="DHK1366" s="84">
        <f t="shared" si="2194"/>
        <v>0</v>
      </c>
      <c r="DHL1366" s="84">
        <f t="shared" si="2194"/>
        <v>2000000</v>
      </c>
      <c r="DHM1366" s="84">
        <f t="shared" si="2194"/>
        <v>0</v>
      </c>
      <c r="DHN1366" s="84">
        <f t="shared" si="2194"/>
        <v>0</v>
      </c>
      <c r="DHO1366" s="84">
        <f t="shared" si="2194"/>
        <v>2000000</v>
      </c>
      <c r="DHP1366" s="84">
        <f t="shared" si="2194"/>
        <v>2000000</v>
      </c>
      <c r="DHV1366" s="84" t="s">
        <v>247</v>
      </c>
      <c r="DHW1366" s="84" t="s">
        <v>4692</v>
      </c>
      <c r="DHX1366" s="84">
        <f t="shared" ref="DHX1366:DIF1366" si="2195">DHX1360</f>
        <v>0</v>
      </c>
      <c r="DHY1366" s="84">
        <f t="shared" si="2195"/>
        <v>0</v>
      </c>
      <c r="DHZ1366" s="84">
        <f t="shared" si="2195"/>
        <v>0</v>
      </c>
      <c r="DIA1366" s="84">
        <f t="shared" si="2195"/>
        <v>0</v>
      </c>
      <c r="DIB1366" s="84">
        <f t="shared" si="2195"/>
        <v>2000000</v>
      </c>
      <c r="DIC1366" s="84">
        <f t="shared" si="2195"/>
        <v>0</v>
      </c>
      <c r="DID1366" s="84">
        <f t="shared" si="2195"/>
        <v>0</v>
      </c>
      <c r="DIE1366" s="84">
        <f t="shared" si="2195"/>
        <v>2000000</v>
      </c>
      <c r="DIF1366" s="84">
        <f t="shared" si="2195"/>
        <v>2000000</v>
      </c>
      <c r="DIL1366" s="84" t="s">
        <v>247</v>
      </c>
      <c r="DIM1366" s="84" t="s">
        <v>4692</v>
      </c>
      <c r="DIN1366" s="84">
        <f t="shared" ref="DIN1366:DIV1366" si="2196">DIN1360</f>
        <v>0</v>
      </c>
      <c r="DIO1366" s="84">
        <f t="shared" si="2196"/>
        <v>0</v>
      </c>
      <c r="DIP1366" s="84">
        <f t="shared" si="2196"/>
        <v>0</v>
      </c>
      <c r="DIQ1366" s="84">
        <f t="shared" si="2196"/>
        <v>0</v>
      </c>
      <c r="DIR1366" s="84">
        <f t="shared" si="2196"/>
        <v>2000000</v>
      </c>
      <c r="DIS1366" s="84">
        <f t="shared" si="2196"/>
        <v>0</v>
      </c>
      <c r="DIT1366" s="84">
        <f t="shared" si="2196"/>
        <v>0</v>
      </c>
      <c r="DIU1366" s="84">
        <f t="shared" si="2196"/>
        <v>2000000</v>
      </c>
      <c r="DIV1366" s="84">
        <f t="shared" si="2196"/>
        <v>2000000</v>
      </c>
      <c r="DJB1366" s="84" t="s">
        <v>247</v>
      </c>
      <c r="DJC1366" s="84" t="s">
        <v>4692</v>
      </c>
      <c r="DJD1366" s="84">
        <f t="shared" ref="DJD1366:DJL1366" si="2197">DJD1360</f>
        <v>0</v>
      </c>
      <c r="DJE1366" s="84">
        <f t="shared" si="2197"/>
        <v>0</v>
      </c>
      <c r="DJF1366" s="84">
        <f t="shared" si="2197"/>
        <v>0</v>
      </c>
      <c r="DJG1366" s="84">
        <f t="shared" si="2197"/>
        <v>0</v>
      </c>
      <c r="DJH1366" s="84">
        <f t="shared" si="2197"/>
        <v>2000000</v>
      </c>
      <c r="DJI1366" s="84">
        <f t="shared" si="2197"/>
        <v>0</v>
      </c>
      <c r="DJJ1366" s="84">
        <f t="shared" si="2197"/>
        <v>0</v>
      </c>
      <c r="DJK1366" s="84">
        <f t="shared" si="2197"/>
        <v>2000000</v>
      </c>
      <c r="DJL1366" s="84">
        <f t="shared" si="2197"/>
        <v>2000000</v>
      </c>
      <c r="DJR1366" s="84" t="s">
        <v>247</v>
      </c>
      <c r="DJS1366" s="84" t="s">
        <v>4692</v>
      </c>
      <c r="DJT1366" s="84">
        <f t="shared" ref="DJT1366:DKB1366" si="2198">DJT1360</f>
        <v>0</v>
      </c>
      <c r="DJU1366" s="84">
        <f t="shared" si="2198"/>
        <v>0</v>
      </c>
      <c r="DJV1366" s="84">
        <f t="shared" si="2198"/>
        <v>0</v>
      </c>
      <c r="DJW1366" s="84">
        <f t="shared" si="2198"/>
        <v>0</v>
      </c>
      <c r="DJX1366" s="84">
        <f t="shared" si="2198"/>
        <v>2000000</v>
      </c>
      <c r="DJY1366" s="84">
        <f t="shared" si="2198"/>
        <v>0</v>
      </c>
      <c r="DJZ1366" s="84">
        <f t="shared" si="2198"/>
        <v>0</v>
      </c>
      <c r="DKA1366" s="84">
        <f t="shared" si="2198"/>
        <v>2000000</v>
      </c>
      <c r="DKB1366" s="84">
        <f t="shared" si="2198"/>
        <v>2000000</v>
      </c>
      <c r="DKH1366" s="84" t="s">
        <v>247</v>
      </c>
      <c r="DKI1366" s="84" t="s">
        <v>4692</v>
      </c>
      <c r="DKJ1366" s="84">
        <f t="shared" ref="DKJ1366:DKR1366" si="2199">DKJ1360</f>
        <v>0</v>
      </c>
      <c r="DKK1366" s="84">
        <f t="shared" si="2199"/>
        <v>0</v>
      </c>
      <c r="DKL1366" s="84">
        <f t="shared" si="2199"/>
        <v>0</v>
      </c>
      <c r="DKM1366" s="84">
        <f t="shared" si="2199"/>
        <v>0</v>
      </c>
      <c r="DKN1366" s="84">
        <f t="shared" si="2199"/>
        <v>2000000</v>
      </c>
      <c r="DKO1366" s="84">
        <f t="shared" si="2199"/>
        <v>0</v>
      </c>
      <c r="DKP1366" s="84">
        <f t="shared" si="2199"/>
        <v>0</v>
      </c>
      <c r="DKQ1366" s="84">
        <f t="shared" si="2199"/>
        <v>2000000</v>
      </c>
      <c r="DKR1366" s="84">
        <f t="shared" si="2199"/>
        <v>2000000</v>
      </c>
      <c r="DKX1366" s="84" t="s">
        <v>247</v>
      </c>
      <c r="DKY1366" s="84" t="s">
        <v>4692</v>
      </c>
      <c r="DKZ1366" s="84">
        <f t="shared" ref="DKZ1366:DLH1366" si="2200">DKZ1360</f>
        <v>0</v>
      </c>
      <c r="DLA1366" s="84">
        <f t="shared" si="2200"/>
        <v>0</v>
      </c>
      <c r="DLB1366" s="84">
        <f t="shared" si="2200"/>
        <v>0</v>
      </c>
      <c r="DLC1366" s="84">
        <f t="shared" si="2200"/>
        <v>0</v>
      </c>
      <c r="DLD1366" s="84">
        <f t="shared" si="2200"/>
        <v>2000000</v>
      </c>
      <c r="DLE1366" s="84">
        <f t="shared" si="2200"/>
        <v>0</v>
      </c>
      <c r="DLF1366" s="84">
        <f t="shared" si="2200"/>
        <v>0</v>
      </c>
      <c r="DLG1366" s="84">
        <f t="shared" si="2200"/>
        <v>2000000</v>
      </c>
      <c r="DLH1366" s="84">
        <f t="shared" si="2200"/>
        <v>2000000</v>
      </c>
      <c r="DLN1366" s="84" t="s">
        <v>247</v>
      </c>
      <c r="DLO1366" s="84" t="s">
        <v>4692</v>
      </c>
      <c r="DLP1366" s="84">
        <f t="shared" ref="DLP1366:DLX1366" si="2201">DLP1360</f>
        <v>0</v>
      </c>
      <c r="DLQ1366" s="84">
        <f t="shared" si="2201"/>
        <v>0</v>
      </c>
      <c r="DLR1366" s="84">
        <f t="shared" si="2201"/>
        <v>0</v>
      </c>
      <c r="DLS1366" s="84">
        <f t="shared" si="2201"/>
        <v>0</v>
      </c>
      <c r="DLT1366" s="84">
        <f t="shared" si="2201"/>
        <v>2000000</v>
      </c>
      <c r="DLU1366" s="84">
        <f t="shared" si="2201"/>
        <v>0</v>
      </c>
      <c r="DLV1366" s="84">
        <f t="shared" si="2201"/>
        <v>0</v>
      </c>
      <c r="DLW1366" s="84">
        <f t="shared" si="2201"/>
        <v>2000000</v>
      </c>
      <c r="DLX1366" s="84">
        <f t="shared" si="2201"/>
        <v>2000000</v>
      </c>
      <c r="DMD1366" s="84" t="s">
        <v>247</v>
      </c>
      <c r="DME1366" s="84" t="s">
        <v>4692</v>
      </c>
      <c r="DMF1366" s="84">
        <f t="shared" ref="DMF1366:DMN1366" si="2202">DMF1360</f>
        <v>0</v>
      </c>
      <c r="DMG1366" s="84">
        <f t="shared" si="2202"/>
        <v>0</v>
      </c>
      <c r="DMH1366" s="84">
        <f t="shared" si="2202"/>
        <v>0</v>
      </c>
      <c r="DMI1366" s="84">
        <f t="shared" si="2202"/>
        <v>0</v>
      </c>
      <c r="DMJ1366" s="84">
        <f t="shared" si="2202"/>
        <v>2000000</v>
      </c>
      <c r="DMK1366" s="84">
        <f t="shared" si="2202"/>
        <v>0</v>
      </c>
      <c r="DML1366" s="84">
        <f t="shared" si="2202"/>
        <v>0</v>
      </c>
      <c r="DMM1366" s="84">
        <f t="shared" si="2202"/>
        <v>2000000</v>
      </c>
      <c r="DMN1366" s="84">
        <f t="shared" si="2202"/>
        <v>2000000</v>
      </c>
      <c r="DMT1366" s="84" t="s">
        <v>247</v>
      </c>
      <c r="DMU1366" s="84" t="s">
        <v>4692</v>
      </c>
      <c r="DMV1366" s="84">
        <f>DMV1360</f>
        <v>0</v>
      </c>
      <c r="DMW1366" s="84">
        <f>DMW1360</f>
        <v>0</v>
      </c>
      <c r="DMX1366" s="84">
        <f>DMX1360</f>
        <v>0</v>
      </c>
      <c r="DMY1366" s="84">
        <f>DMY1360</f>
        <v>0</v>
      </c>
      <c r="DMZ1366" s="84">
        <f>DMZ1360</f>
        <v>2000000</v>
      </c>
      <c r="DNA1366" s="84">
        <f>DNA1360</f>
        <v>0</v>
      </c>
      <c r="DNB1366" s="84">
        <f>DNB1360</f>
        <v>0</v>
      </c>
      <c r="DNC1366" s="84">
        <f>DNC1360</f>
        <v>2000000</v>
      </c>
      <c r="DND1366" s="84">
        <f>DND1360</f>
        <v>2000000</v>
      </c>
      <c r="DNJ1366" s="84" t="s">
        <v>247</v>
      </c>
      <c r="DNK1366" s="84" t="s">
        <v>4692</v>
      </c>
      <c r="DNL1366" s="84">
        <f t="shared" ref="DNL1366:DNT1366" si="2203">DNL1360</f>
        <v>0</v>
      </c>
      <c r="DNM1366" s="84">
        <f t="shared" si="2203"/>
        <v>0</v>
      </c>
      <c r="DNN1366" s="84">
        <f t="shared" si="2203"/>
        <v>0</v>
      </c>
      <c r="DNO1366" s="84">
        <f t="shared" si="2203"/>
        <v>0</v>
      </c>
      <c r="DNP1366" s="84">
        <f t="shared" si="2203"/>
        <v>2000000</v>
      </c>
      <c r="DNQ1366" s="84">
        <f t="shared" si="2203"/>
        <v>0</v>
      </c>
      <c r="DNR1366" s="84">
        <f t="shared" si="2203"/>
        <v>0</v>
      </c>
      <c r="DNS1366" s="84">
        <f t="shared" si="2203"/>
        <v>2000000</v>
      </c>
      <c r="DNT1366" s="84">
        <f t="shared" si="2203"/>
        <v>2000000</v>
      </c>
      <c r="DNZ1366" s="84" t="s">
        <v>247</v>
      </c>
      <c r="DOA1366" s="84" t="s">
        <v>4692</v>
      </c>
      <c r="DOB1366" s="84">
        <f t="shared" ref="DOB1366:DOJ1366" si="2204">DOB1360</f>
        <v>0</v>
      </c>
      <c r="DOC1366" s="84">
        <f t="shared" si="2204"/>
        <v>0</v>
      </c>
      <c r="DOD1366" s="84">
        <f t="shared" si="2204"/>
        <v>0</v>
      </c>
      <c r="DOE1366" s="84">
        <f t="shared" si="2204"/>
        <v>0</v>
      </c>
      <c r="DOF1366" s="84">
        <f t="shared" si="2204"/>
        <v>2000000</v>
      </c>
      <c r="DOG1366" s="84">
        <f t="shared" si="2204"/>
        <v>0</v>
      </c>
      <c r="DOH1366" s="84">
        <f t="shared" si="2204"/>
        <v>0</v>
      </c>
      <c r="DOI1366" s="84">
        <f t="shared" si="2204"/>
        <v>2000000</v>
      </c>
      <c r="DOJ1366" s="84">
        <f t="shared" si="2204"/>
        <v>2000000</v>
      </c>
      <c r="DOP1366" s="84" t="s">
        <v>247</v>
      </c>
      <c r="DOQ1366" s="84" t="s">
        <v>4692</v>
      </c>
      <c r="DOR1366" s="84">
        <f t="shared" ref="DOR1366:DOZ1366" si="2205">DOR1360</f>
        <v>0</v>
      </c>
      <c r="DOS1366" s="84">
        <f t="shared" si="2205"/>
        <v>0</v>
      </c>
      <c r="DOT1366" s="84">
        <f t="shared" si="2205"/>
        <v>0</v>
      </c>
      <c r="DOU1366" s="84">
        <f t="shared" si="2205"/>
        <v>0</v>
      </c>
      <c r="DOV1366" s="84">
        <f t="shared" si="2205"/>
        <v>2000000</v>
      </c>
      <c r="DOW1366" s="84">
        <f t="shared" si="2205"/>
        <v>0</v>
      </c>
      <c r="DOX1366" s="84">
        <f t="shared" si="2205"/>
        <v>0</v>
      </c>
      <c r="DOY1366" s="84">
        <f t="shared" si="2205"/>
        <v>2000000</v>
      </c>
      <c r="DOZ1366" s="84">
        <f t="shared" si="2205"/>
        <v>2000000</v>
      </c>
      <c r="DPF1366" s="84" t="s">
        <v>247</v>
      </c>
      <c r="DPG1366" s="84" t="s">
        <v>4692</v>
      </c>
      <c r="DPH1366" s="84">
        <f t="shared" ref="DPH1366:DPP1366" si="2206">DPH1360</f>
        <v>0</v>
      </c>
      <c r="DPI1366" s="84">
        <f t="shared" si="2206"/>
        <v>0</v>
      </c>
      <c r="DPJ1366" s="84">
        <f t="shared" si="2206"/>
        <v>0</v>
      </c>
      <c r="DPK1366" s="84">
        <f t="shared" si="2206"/>
        <v>0</v>
      </c>
      <c r="DPL1366" s="84">
        <f t="shared" si="2206"/>
        <v>2000000</v>
      </c>
      <c r="DPM1366" s="84">
        <f t="shared" si="2206"/>
        <v>0</v>
      </c>
      <c r="DPN1366" s="84">
        <f t="shared" si="2206"/>
        <v>0</v>
      </c>
      <c r="DPO1366" s="84">
        <f t="shared" si="2206"/>
        <v>2000000</v>
      </c>
      <c r="DPP1366" s="84">
        <f t="shared" si="2206"/>
        <v>2000000</v>
      </c>
      <c r="DPV1366" s="84" t="s">
        <v>247</v>
      </c>
      <c r="DPW1366" s="84" t="s">
        <v>4692</v>
      </c>
      <c r="DPX1366" s="84">
        <f t="shared" ref="DPX1366:DQF1366" si="2207">DPX1360</f>
        <v>0</v>
      </c>
      <c r="DPY1366" s="84">
        <f t="shared" si="2207"/>
        <v>0</v>
      </c>
      <c r="DPZ1366" s="84">
        <f t="shared" si="2207"/>
        <v>0</v>
      </c>
      <c r="DQA1366" s="84">
        <f t="shared" si="2207"/>
        <v>0</v>
      </c>
      <c r="DQB1366" s="84">
        <f t="shared" si="2207"/>
        <v>2000000</v>
      </c>
      <c r="DQC1366" s="84">
        <f t="shared" si="2207"/>
        <v>0</v>
      </c>
      <c r="DQD1366" s="84">
        <f t="shared" si="2207"/>
        <v>0</v>
      </c>
      <c r="DQE1366" s="84">
        <f t="shared" si="2207"/>
        <v>2000000</v>
      </c>
      <c r="DQF1366" s="84">
        <f t="shared" si="2207"/>
        <v>2000000</v>
      </c>
      <c r="DQL1366" s="84" t="s">
        <v>247</v>
      </c>
      <c r="DQM1366" s="84" t="s">
        <v>4692</v>
      </c>
      <c r="DQN1366" s="84">
        <f t="shared" ref="DQN1366:DQV1366" si="2208">DQN1360</f>
        <v>0</v>
      </c>
      <c r="DQO1366" s="84">
        <f t="shared" si="2208"/>
        <v>0</v>
      </c>
      <c r="DQP1366" s="84">
        <f t="shared" si="2208"/>
        <v>0</v>
      </c>
      <c r="DQQ1366" s="84">
        <f t="shared" si="2208"/>
        <v>0</v>
      </c>
      <c r="DQR1366" s="84">
        <f t="shared" si="2208"/>
        <v>2000000</v>
      </c>
      <c r="DQS1366" s="84">
        <f t="shared" si="2208"/>
        <v>0</v>
      </c>
      <c r="DQT1366" s="84">
        <f t="shared" si="2208"/>
        <v>0</v>
      </c>
      <c r="DQU1366" s="84">
        <f t="shared" si="2208"/>
        <v>2000000</v>
      </c>
      <c r="DQV1366" s="84">
        <f t="shared" si="2208"/>
        <v>2000000</v>
      </c>
      <c r="DRB1366" s="84" t="s">
        <v>247</v>
      </c>
      <c r="DRC1366" s="84" t="s">
        <v>4692</v>
      </c>
      <c r="DRD1366" s="84">
        <f t="shared" ref="DRD1366:DRL1366" si="2209">DRD1360</f>
        <v>0</v>
      </c>
      <c r="DRE1366" s="84">
        <f t="shared" si="2209"/>
        <v>0</v>
      </c>
      <c r="DRF1366" s="84">
        <f t="shared" si="2209"/>
        <v>0</v>
      </c>
      <c r="DRG1366" s="84">
        <f t="shared" si="2209"/>
        <v>0</v>
      </c>
      <c r="DRH1366" s="84">
        <f t="shared" si="2209"/>
        <v>2000000</v>
      </c>
      <c r="DRI1366" s="84">
        <f t="shared" si="2209"/>
        <v>0</v>
      </c>
      <c r="DRJ1366" s="84">
        <f t="shared" si="2209"/>
        <v>0</v>
      </c>
      <c r="DRK1366" s="84">
        <f t="shared" si="2209"/>
        <v>2000000</v>
      </c>
      <c r="DRL1366" s="84">
        <f t="shared" si="2209"/>
        <v>2000000</v>
      </c>
      <c r="DRR1366" s="84" t="s">
        <v>247</v>
      </c>
      <c r="DRS1366" s="84" t="s">
        <v>4692</v>
      </c>
      <c r="DRT1366" s="84">
        <f t="shared" ref="DRT1366:DSB1366" si="2210">DRT1360</f>
        <v>0</v>
      </c>
      <c r="DRU1366" s="84">
        <f t="shared" si="2210"/>
        <v>0</v>
      </c>
      <c r="DRV1366" s="84">
        <f t="shared" si="2210"/>
        <v>0</v>
      </c>
      <c r="DRW1366" s="84">
        <f t="shared" si="2210"/>
        <v>0</v>
      </c>
      <c r="DRX1366" s="84">
        <f t="shared" si="2210"/>
        <v>2000000</v>
      </c>
      <c r="DRY1366" s="84">
        <f t="shared" si="2210"/>
        <v>0</v>
      </c>
      <c r="DRZ1366" s="84">
        <f t="shared" si="2210"/>
        <v>0</v>
      </c>
      <c r="DSA1366" s="84">
        <f t="shared" si="2210"/>
        <v>2000000</v>
      </c>
      <c r="DSB1366" s="84">
        <f t="shared" si="2210"/>
        <v>2000000</v>
      </c>
      <c r="DSH1366" s="84" t="s">
        <v>247</v>
      </c>
      <c r="DSI1366" s="84" t="s">
        <v>4692</v>
      </c>
      <c r="DSJ1366" s="84">
        <f t="shared" ref="DSJ1366:DSR1366" si="2211">DSJ1360</f>
        <v>0</v>
      </c>
      <c r="DSK1366" s="84">
        <f t="shared" si="2211"/>
        <v>0</v>
      </c>
      <c r="DSL1366" s="84">
        <f t="shared" si="2211"/>
        <v>0</v>
      </c>
      <c r="DSM1366" s="84">
        <f t="shared" si="2211"/>
        <v>0</v>
      </c>
      <c r="DSN1366" s="84">
        <f t="shared" si="2211"/>
        <v>2000000</v>
      </c>
      <c r="DSO1366" s="84">
        <f t="shared" si="2211"/>
        <v>0</v>
      </c>
      <c r="DSP1366" s="84">
        <f t="shared" si="2211"/>
        <v>0</v>
      </c>
      <c r="DSQ1366" s="84">
        <f t="shared" si="2211"/>
        <v>2000000</v>
      </c>
      <c r="DSR1366" s="84">
        <f t="shared" si="2211"/>
        <v>2000000</v>
      </c>
      <c r="DSX1366" s="84" t="s">
        <v>247</v>
      </c>
      <c r="DSY1366" s="84" t="s">
        <v>4692</v>
      </c>
      <c r="DSZ1366" s="84">
        <f t="shared" ref="DSZ1366:DTH1366" si="2212">DSZ1360</f>
        <v>0</v>
      </c>
      <c r="DTA1366" s="84">
        <f t="shared" si="2212"/>
        <v>0</v>
      </c>
      <c r="DTB1366" s="84">
        <f t="shared" si="2212"/>
        <v>0</v>
      </c>
      <c r="DTC1366" s="84">
        <f t="shared" si="2212"/>
        <v>0</v>
      </c>
      <c r="DTD1366" s="84">
        <f t="shared" si="2212"/>
        <v>2000000</v>
      </c>
      <c r="DTE1366" s="84">
        <f t="shared" si="2212"/>
        <v>0</v>
      </c>
      <c r="DTF1366" s="84">
        <f t="shared" si="2212"/>
        <v>0</v>
      </c>
      <c r="DTG1366" s="84">
        <f t="shared" si="2212"/>
        <v>2000000</v>
      </c>
      <c r="DTH1366" s="84">
        <f t="shared" si="2212"/>
        <v>2000000</v>
      </c>
      <c r="DTN1366" s="84" t="s">
        <v>247</v>
      </c>
      <c r="DTO1366" s="84" t="s">
        <v>4692</v>
      </c>
      <c r="DTP1366" s="84">
        <f t="shared" ref="DTP1366:DTX1366" si="2213">DTP1360</f>
        <v>0</v>
      </c>
      <c r="DTQ1366" s="84">
        <f t="shared" si="2213"/>
        <v>0</v>
      </c>
      <c r="DTR1366" s="84">
        <f t="shared" si="2213"/>
        <v>0</v>
      </c>
      <c r="DTS1366" s="84">
        <f t="shared" si="2213"/>
        <v>0</v>
      </c>
      <c r="DTT1366" s="84">
        <f t="shared" si="2213"/>
        <v>2000000</v>
      </c>
      <c r="DTU1366" s="84">
        <f t="shared" si="2213"/>
        <v>0</v>
      </c>
      <c r="DTV1366" s="84">
        <f t="shared" si="2213"/>
        <v>0</v>
      </c>
      <c r="DTW1366" s="84">
        <f t="shared" si="2213"/>
        <v>2000000</v>
      </c>
      <c r="DTX1366" s="84">
        <f t="shared" si="2213"/>
        <v>2000000</v>
      </c>
      <c r="DUD1366" s="84" t="s">
        <v>247</v>
      </c>
      <c r="DUE1366" s="84" t="s">
        <v>4692</v>
      </c>
      <c r="DUF1366" s="84">
        <f t="shared" ref="DUF1366:DUN1366" si="2214">DUF1360</f>
        <v>0</v>
      </c>
      <c r="DUG1366" s="84">
        <f t="shared" si="2214"/>
        <v>0</v>
      </c>
      <c r="DUH1366" s="84">
        <f t="shared" si="2214"/>
        <v>0</v>
      </c>
      <c r="DUI1366" s="84">
        <f t="shared" si="2214"/>
        <v>0</v>
      </c>
      <c r="DUJ1366" s="84">
        <f t="shared" si="2214"/>
        <v>2000000</v>
      </c>
      <c r="DUK1366" s="84">
        <f t="shared" si="2214"/>
        <v>0</v>
      </c>
      <c r="DUL1366" s="84">
        <f t="shared" si="2214"/>
        <v>0</v>
      </c>
      <c r="DUM1366" s="84">
        <f t="shared" si="2214"/>
        <v>2000000</v>
      </c>
      <c r="DUN1366" s="84">
        <f t="shared" si="2214"/>
        <v>2000000</v>
      </c>
      <c r="DUT1366" s="84" t="s">
        <v>247</v>
      </c>
      <c r="DUU1366" s="84" t="s">
        <v>4692</v>
      </c>
      <c r="DUV1366" s="84">
        <f t="shared" ref="DUV1366:DVD1366" si="2215">DUV1360</f>
        <v>0</v>
      </c>
      <c r="DUW1366" s="84">
        <f t="shared" si="2215"/>
        <v>0</v>
      </c>
      <c r="DUX1366" s="84">
        <f t="shared" si="2215"/>
        <v>0</v>
      </c>
      <c r="DUY1366" s="84">
        <f t="shared" si="2215"/>
        <v>0</v>
      </c>
      <c r="DUZ1366" s="84">
        <f t="shared" si="2215"/>
        <v>2000000</v>
      </c>
      <c r="DVA1366" s="84">
        <f t="shared" si="2215"/>
        <v>0</v>
      </c>
      <c r="DVB1366" s="84">
        <f t="shared" si="2215"/>
        <v>0</v>
      </c>
      <c r="DVC1366" s="84">
        <f t="shared" si="2215"/>
        <v>2000000</v>
      </c>
      <c r="DVD1366" s="84">
        <f t="shared" si="2215"/>
        <v>2000000</v>
      </c>
      <c r="DVJ1366" s="84" t="s">
        <v>247</v>
      </c>
      <c r="DVK1366" s="84" t="s">
        <v>4692</v>
      </c>
      <c r="DVL1366" s="84">
        <f t="shared" ref="DVL1366:DVT1366" si="2216">DVL1360</f>
        <v>0</v>
      </c>
      <c r="DVM1366" s="84">
        <f t="shared" si="2216"/>
        <v>0</v>
      </c>
      <c r="DVN1366" s="84">
        <f t="shared" si="2216"/>
        <v>0</v>
      </c>
      <c r="DVO1366" s="84">
        <f t="shared" si="2216"/>
        <v>0</v>
      </c>
      <c r="DVP1366" s="84">
        <f t="shared" si="2216"/>
        <v>2000000</v>
      </c>
      <c r="DVQ1366" s="84">
        <f t="shared" si="2216"/>
        <v>0</v>
      </c>
      <c r="DVR1366" s="84">
        <f t="shared" si="2216"/>
        <v>0</v>
      </c>
      <c r="DVS1366" s="84">
        <f t="shared" si="2216"/>
        <v>2000000</v>
      </c>
      <c r="DVT1366" s="84">
        <f t="shared" si="2216"/>
        <v>2000000</v>
      </c>
      <c r="DVZ1366" s="84" t="s">
        <v>247</v>
      </c>
      <c r="DWA1366" s="84" t="s">
        <v>4692</v>
      </c>
      <c r="DWB1366" s="84">
        <f t="shared" ref="DWB1366:DWJ1366" si="2217">DWB1360</f>
        <v>0</v>
      </c>
      <c r="DWC1366" s="84">
        <f t="shared" si="2217"/>
        <v>0</v>
      </c>
      <c r="DWD1366" s="84">
        <f t="shared" si="2217"/>
        <v>0</v>
      </c>
      <c r="DWE1366" s="84">
        <f t="shared" si="2217"/>
        <v>0</v>
      </c>
      <c r="DWF1366" s="84">
        <f t="shared" si="2217"/>
        <v>2000000</v>
      </c>
      <c r="DWG1366" s="84">
        <f t="shared" si="2217"/>
        <v>0</v>
      </c>
      <c r="DWH1366" s="84">
        <f t="shared" si="2217"/>
        <v>0</v>
      </c>
      <c r="DWI1366" s="84">
        <f t="shared" si="2217"/>
        <v>2000000</v>
      </c>
      <c r="DWJ1366" s="84">
        <f t="shared" si="2217"/>
        <v>2000000</v>
      </c>
      <c r="DWP1366" s="84" t="s">
        <v>247</v>
      </c>
      <c r="DWQ1366" s="84" t="s">
        <v>4692</v>
      </c>
      <c r="DWR1366" s="84">
        <f t="shared" ref="DWR1366:DWZ1366" si="2218">DWR1360</f>
        <v>0</v>
      </c>
      <c r="DWS1366" s="84">
        <f t="shared" si="2218"/>
        <v>0</v>
      </c>
      <c r="DWT1366" s="84">
        <f t="shared" si="2218"/>
        <v>0</v>
      </c>
      <c r="DWU1366" s="84">
        <f t="shared" si="2218"/>
        <v>0</v>
      </c>
      <c r="DWV1366" s="84">
        <f t="shared" si="2218"/>
        <v>2000000</v>
      </c>
      <c r="DWW1366" s="84">
        <f t="shared" si="2218"/>
        <v>0</v>
      </c>
      <c r="DWX1366" s="84">
        <f t="shared" si="2218"/>
        <v>0</v>
      </c>
      <c r="DWY1366" s="84">
        <f t="shared" si="2218"/>
        <v>2000000</v>
      </c>
      <c r="DWZ1366" s="84">
        <f t="shared" si="2218"/>
        <v>2000000</v>
      </c>
      <c r="DXF1366" s="84" t="s">
        <v>247</v>
      </c>
      <c r="DXG1366" s="84" t="s">
        <v>4692</v>
      </c>
      <c r="DXH1366" s="84">
        <f t="shared" ref="DXH1366:DXP1366" si="2219">DXH1360</f>
        <v>0</v>
      </c>
      <c r="DXI1366" s="84">
        <f t="shared" si="2219"/>
        <v>0</v>
      </c>
      <c r="DXJ1366" s="84">
        <f t="shared" si="2219"/>
        <v>0</v>
      </c>
      <c r="DXK1366" s="84">
        <f t="shared" si="2219"/>
        <v>0</v>
      </c>
      <c r="DXL1366" s="84">
        <f t="shared" si="2219"/>
        <v>2000000</v>
      </c>
      <c r="DXM1366" s="84">
        <f t="shared" si="2219"/>
        <v>0</v>
      </c>
      <c r="DXN1366" s="84">
        <f t="shared" si="2219"/>
        <v>0</v>
      </c>
      <c r="DXO1366" s="84">
        <f t="shared" si="2219"/>
        <v>2000000</v>
      </c>
      <c r="DXP1366" s="84">
        <f t="shared" si="2219"/>
        <v>2000000</v>
      </c>
      <c r="DXV1366" s="84" t="s">
        <v>247</v>
      </c>
      <c r="DXW1366" s="84" t="s">
        <v>4692</v>
      </c>
      <c r="DXX1366" s="84">
        <f t="shared" ref="DXX1366:DYF1366" si="2220">DXX1360</f>
        <v>0</v>
      </c>
      <c r="DXY1366" s="84">
        <f t="shared" si="2220"/>
        <v>0</v>
      </c>
      <c r="DXZ1366" s="84">
        <f t="shared" si="2220"/>
        <v>0</v>
      </c>
      <c r="DYA1366" s="84">
        <f t="shared" si="2220"/>
        <v>0</v>
      </c>
      <c r="DYB1366" s="84">
        <f t="shared" si="2220"/>
        <v>2000000</v>
      </c>
      <c r="DYC1366" s="84">
        <f t="shared" si="2220"/>
        <v>0</v>
      </c>
      <c r="DYD1366" s="84">
        <f t="shared" si="2220"/>
        <v>0</v>
      </c>
      <c r="DYE1366" s="84">
        <f t="shared" si="2220"/>
        <v>2000000</v>
      </c>
      <c r="DYF1366" s="84">
        <f t="shared" si="2220"/>
        <v>2000000</v>
      </c>
      <c r="DYL1366" s="84" t="s">
        <v>247</v>
      </c>
      <c r="DYM1366" s="84" t="s">
        <v>4692</v>
      </c>
      <c r="DYN1366" s="84">
        <f t="shared" ref="DYN1366:DYV1366" si="2221">DYN1360</f>
        <v>0</v>
      </c>
      <c r="DYO1366" s="84">
        <f t="shared" si="2221"/>
        <v>0</v>
      </c>
      <c r="DYP1366" s="84">
        <f t="shared" si="2221"/>
        <v>0</v>
      </c>
      <c r="DYQ1366" s="84">
        <f t="shared" si="2221"/>
        <v>0</v>
      </c>
      <c r="DYR1366" s="84">
        <f t="shared" si="2221"/>
        <v>2000000</v>
      </c>
      <c r="DYS1366" s="84">
        <f t="shared" si="2221"/>
        <v>0</v>
      </c>
      <c r="DYT1366" s="84">
        <f t="shared" si="2221"/>
        <v>0</v>
      </c>
      <c r="DYU1366" s="84">
        <f t="shared" si="2221"/>
        <v>2000000</v>
      </c>
      <c r="DYV1366" s="84">
        <f t="shared" si="2221"/>
        <v>2000000</v>
      </c>
      <c r="DZB1366" s="84" t="s">
        <v>247</v>
      </c>
      <c r="DZC1366" s="84" t="s">
        <v>4692</v>
      </c>
      <c r="DZD1366" s="84">
        <f t="shared" ref="DZD1366:DZL1366" si="2222">DZD1360</f>
        <v>0</v>
      </c>
      <c r="DZE1366" s="84">
        <f t="shared" si="2222"/>
        <v>0</v>
      </c>
      <c r="DZF1366" s="84">
        <f t="shared" si="2222"/>
        <v>0</v>
      </c>
      <c r="DZG1366" s="84">
        <f t="shared" si="2222"/>
        <v>0</v>
      </c>
      <c r="DZH1366" s="84">
        <f t="shared" si="2222"/>
        <v>2000000</v>
      </c>
      <c r="DZI1366" s="84">
        <f t="shared" si="2222"/>
        <v>0</v>
      </c>
      <c r="DZJ1366" s="84">
        <f t="shared" si="2222"/>
        <v>0</v>
      </c>
      <c r="DZK1366" s="84">
        <f t="shared" si="2222"/>
        <v>2000000</v>
      </c>
      <c r="DZL1366" s="84">
        <f t="shared" si="2222"/>
        <v>2000000</v>
      </c>
      <c r="DZR1366" s="84" t="s">
        <v>247</v>
      </c>
      <c r="DZS1366" s="84" t="s">
        <v>4692</v>
      </c>
      <c r="DZT1366" s="84">
        <f t="shared" ref="DZT1366:EAB1366" si="2223">DZT1360</f>
        <v>0</v>
      </c>
      <c r="DZU1366" s="84">
        <f t="shared" si="2223"/>
        <v>0</v>
      </c>
      <c r="DZV1366" s="84">
        <f t="shared" si="2223"/>
        <v>0</v>
      </c>
      <c r="DZW1366" s="84">
        <f t="shared" si="2223"/>
        <v>0</v>
      </c>
      <c r="DZX1366" s="84">
        <f t="shared" si="2223"/>
        <v>2000000</v>
      </c>
      <c r="DZY1366" s="84">
        <f t="shared" si="2223"/>
        <v>0</v>
      </c>
      <c r="DZZ1366" s="84">
        <f t="shared" si="2223"/>
        <v>0</v>
      </c>
      <c r="EAA1366" s="84">
        <f t="shared" si="2223"/>
        <v>2000000</v>
      </c>
      <c r="EAB1366" s="84">
        <f t="shared" si="2223"/>
        <v>2000000</v>
      </c>
      <c r="EAH1366" s="84" t="s">
        <v>247</v>
      </c>
      <c r="EAI1366" s="84" t="s">
        <v>4692</v>
      </c>
      <c r="EAJ1366" s="84">
        <f t="shared" ref="EAJ1366:EAR1366" si="2224">EAJ1360</f>
        <v>0</v>
      </c>
      <c r="EAK1366" s="84">
        <f t="shared" si="2224"/>
        <v>0</v>
      </c>
      <c r="EAL1366" s="84">
        <f t="shared" si="2224"/>
        <v>0</v>
      </c>
      <c r="EAM1366" s="84">
        <f t="shared" si="2224"/>
        <v>0</v>
      </c>
      <c r="EAN1366" s="84">
        <f t="shared" si="2224"/>
        <v>2000000</v>
      </c>
      <c r="EAO1366" s="84">
        <f t="shared" si="2224"/>
        <v>0</v>
      </c>
      <c r="EAP1366" s="84">
        <f t="shared" si="2224"/>
        <v>0</v>
      </c>
      <c r="EAQ1366" s="84">
        <f t="shared" si="2224"/>
        <v>2000000</v>
      </c>
      <c r="EAR1366" s="84">
        <f t="shared" si="2224"/>
        <v>2000000</v>
      </c>
      <c r="EAX1366" s="84" t="s">
        <v>247</v>
      </c>
      <c r="EAY1366" s="84" t="s">
        <v>4692</v>
      </c>
      <c r="EAZ1366" s="84">
        <f t="shared" ref="EAZ1366:EBH1366" si="2225">EAZ1360</f>
        <v>0</v>
      </c>
      <c r="EBA1366" s="84">
        <f t="shared" si="2225"/>
        <v>0</v>
      </c>
      <c r="EBB1366" s="84">
        <f t="shared" si="2225"/>
        <v>0</v>
      </c>
      <c r="EBC1366" s="84">
        <f t="shared" si="2225"/>
        <v>0</v>
      </c>
      <c r="EBD1366" s="84">
        <f t="shared" si="2225"/>
        <v>2000000</v>
      </c>
      <c r="EBE1366" s="84">
        <f t="shared" si="2225"/>
        <v>0</v>
      </c>
      <c r="EBF1366" s="84">
        <f t="shared" si="2225"/>
        <v>0</v>
      </c>
      <c r="EBG1366" s="84">
        <f t="shared" si="2225"/>
        <v>2000000</v>
      </c>
      <c r="EBH1366" s="84">
        <f t="shared" si="2225"/>
        <v>2000000</v>
      </c>
      <c r="EBN1366" s="84" t="s">
        <v>247</v>
      </c>
      <c r="EBO1366" s="84" t="s">
        <v>4692</v>
      </c>
      <c r="EBP1366" s="84">
        <f t="shared" ref="EBP1366:EBX1366" si="2226">EBP1360</f>
        <v>0</v>
      </c>
      <c r="EBQ1366" s="84">
        <f t="shared" si="2226"/>
        <v>0</v>
      </c>
      <c r="EBR1366" s="84">
        <f t="shared" si="2226"/>
        <v>0</v>
      </c>
      <c r="EBS1366" s="84">
        <f t="shared" si="2226"/>
        <v>0</v>
      </c>
      <c r="EBT1366" s="84">
        <f t="shared" si="2226"/>
        <v>2000000</v>
      </c>
      <c r="EBU1366" s="84">
        <f t="shared" si="2226"/>
        <v>0</v>
      </c>
      <c r="EBV1366" s="84">
        <f t="shared" si="2226"/>
        <v>0</v>
      </c>
      <c r="EBW1366" s="84">
        <f t="shared" si="2226"/>
        <v>2000000</v>
      </c>
      <c r="EBX1366" s="84">
        <f t="shared" si="2226"/>
        <v>2000000</v>
      </c>
      <c r="ECD1366" s="84" t="s">
        <v>247</v>
      </c>
      <c r="ECE1366" s="84" t="s">
        <v>4692</v>
      </c>
      <c r="ECF1366" s="84">
        <f t="shared" ref="ECF1366:ECN1366" si="2227">ECF1360</f>
        <v>0</v>
      </c>
      <c r="ECG1366" s="84">
        <f t="shared" si="2227"/>
        <v>0</v>
      </c>
      <c r="ECH1366" s="84">
        <f t="shared" si="2227"/>
        <v>0</v>
      </c>
      <c r="ECI1366" s="84">
        <f t="shared" si="2227"/>
        <v>0</v>
      </c>
      <c r="ECJ1366" s="84">
        <f t="shared" si="2227"/>
        <v>2000000</v>
      </c>
      <c r="ECK1366" s="84">
        <f t="shared" si="2227"/>
        <v>0</v>
      </c>
      <c r="ECL1366" s="84">
        <f t="shared" si="2227"/>
        <v>0</v>
      </c>
      <c r="ECM1366" s="84">
        <f t="shared" si="2227"/>
        <v>2000000</v>
      </c>
      <c r="ECN1366" s="84">
        <f t="shared" si="2227"/>
        <v>2000000</v>
      </c>
      <c r="ECT1366" s="84" t="s">
        <v>247</v>
      </c>
      <c r="ECU1366" s="84" t="s">
        <v>4692</v>
      </c>
      <c r="ECV1366" s="84">
        <f t="shared" ref="ECV1366:EDD1366" si="2228">ECV1360</f>
        <v>0</v>
      </c>
      <c r="ECW1366" s="84">
        <f t="shared" si="2228"/>
        <v>0</v>
      </c>
      <c r="ECX1366" s="84">
        <f t="shared" si="2228"/>
        <v>0</v>
      </c>
      <c r="ECY1366" s="84">
        <f t="shared" si="2228"/>
        <v>0</v>
      </c>
      <c r="ECZ1366" s="84">
        <f t="shared" si="2228"/>
        <v>2000000</v>
      </c>
      <c r="EDA1366" s="84">
        <f t="shared" si="2228"/>
        <v>0</v>
      </c>
      <c r="EDB1366" s="84">
        <f t="shared" si="2228"/>
        <v>0</v>
      </c>
      <c r="EDC1366" s="84">
        <f t="shared" si="2228"/>
        <v>2000000</v>
      </c>
      <c r="EDD1366" s="84">
        <f t="shared" si="2228"/>
        <v>2000000</v>
      </c>
      <c r="EDJ1366" s="84" t="s">
        <v>247</v>
      </c>
      <c r="EDK1366" s="84" t="s">
        <v>4692</v>
      </c>
      <c r="EDL1366" s="84">
        <f t="shared" ref="EDL1366:EDT1366" si="2229">EDL1360</f>
        <v>0</v>
      </c>
      <c r="EDM1366" s="84">
        <f t="shared" si="2229"/>
        <v>0</v>
      </c>
      <c r="EDN1366" s="84">
        <f t="shared" si="2229"/>
        <v>0</v>
      </c>
      <c r="EDO1366" s="84">
        <f t="shared" si="2229"/>
        <v>0</v>
      </c>
      <c r="EDP1366" s="84">
        <f t="shared" si="2229"/>
        <v>2000000</v>
      </c>
      <c r="EDQ1366" s="84">
        <f t="shared" si="2229"/>
        <v>0</v>
      </c>
      <c r="EDR1366" s="84">
        <f t="shared" si="2229"/>
        <v>0</v>
      </c>
      <c r="EDS1366" s="84">
        <f t="shared" si="2229"/>
        <v>2000000</v>
      </c>
      <c r="EDT1366" s="84">
        <f t="shared" si="2229"/>
        <v>2000000</v>
      </c>
      <c r="EDZ1366" s="84" t="s">
        <v>247</v>
      </c>
      <c r="EEA1366" s="84" t="s">
        <v>4692</v>
      </c>
      <c r="EEB1366" s="84">
        <f t="shared" ref="EEB1366:EEJ1366" si="2230">EEB1360</f>
        <v>0</v>
      </c>
      <c r="EEC1366" s="84">
        <f t="shared" si="2230"/>
        <v>0</v>
      </c>
      <c r="EED1366" s="84">
        <f t="shared" si="2230"/>
        <v>0</v>
      </c>
      <c r="EEE1366" s="84">
        <f t="shared" si="2230"/>
        <v>0</v>
      </c>
      <c r="EEF1366" s="84">
        <f t="shared" si="2230"/>
        <v>2000000</v>
      </c>
      <c r="EEG1366" s="84">
        <f t="shared" si="2230"/>
        <v>0</v>
      </c>
      <c r="EEH1366" s="84">
        <f t="shared" si="2230"/>
        <v>0</v>
      </c>
      <c r="EEI1366" s="84">
        <f t="shared" si="2230"/>
        <v>2000000</v>
      </c>
      <c r="EEJ1366" s="84">
        <f t="shared" si="2230"/>
        <v>2000000</v>
      </c>
      <c r="EEP1366" s="84" t="s">
        <v>247</v>
      </c>
      <c r="EEQ1366" s="84" t="s">
        <v>4692</v>
      </c>
      <c r="EER1366" s="84">
        <f t="shared" ref="EER1366:EEZ1366" si="2231">EER1360</f>
        <v>0</v>
      </c>
      <c r="EES1366" s="84">
        <f t="shared" si="2231"/>
        <v>0</v>
      </c>
      <c r="EET1366" s="84">
        <f t="shared" si="2231"/>
        <v>0</v>
      </c>
      <c r="EEU1366" s="84">
        <f t="shared" si="2231"/>
        <v>0</v>
      </c>
      <c r="EEV1366" s="84">
        <f t="shared" si="2231"/>
        <v>2000000</v>
      </c>
      <c r="EEW1366" s="84">
        <f t="shared" si="2231"/>
        <v>0</v>
      </c>
      <c r="EEX1366" s="84">
        <f t="shared" si="2231"/>
        <v>0</v>
      </c>
      <c r="EEY1366" s="84">
        <f t="shared" si="2231"/>
        <v>2000000</v>
      </c>
      <c r="EEZ1366" s="84">
        <f t="shared" si="2231"/>
        <v>2000000</v>
      </c>
      <c r="EFF1366" s="84" t="s">
        <v>247</v>
      </c>
      <c r="EFG1366" s="84" t="s">
        <v>4692</v>
      </c>
      <c r="EFH1366" s="84">
        <f t="shared" ref="EFH1366:EFP1366" si="2232">EFH1360</f>
        <v>0</v>
      </c>
      <c r="EFI1366" s="84">
        <f t="shared" si="2232"/>
        <v>0</v>
      </c>
      <c r="EFJ1366" s="84">
        <f t="shared" si="2232"/>
        <v>0</v>
      </c>
      <c r="EFK1366" s="84">
        <f t="shared" si="2232"/>
        <v>0</v>
      </c>
      <c r="EFL1366" s="84">
        <f t="shared" si="2232"/>
        <v>2000000</v>
      </c>
      <c r="EFM1366" s="84">
        <f t="shared" si="2232"/>
        <v>0</v>
      </c>
      <c r="EFN1366" s="84">
        <f t="shared" si="2232"/>
        <v>0</v>
      </c>
      <c r="EFO1366" s="84">
        <f t="shared" si="2232"/>
        <v>2000000</v>
      </c>
      <c r="EFP1366" s="84">
        <f t="shared" si="2232"/>
        <v>2000000</v>
      </c>
      <c r="EFV1366" s="84" t="s">
        <v>247</v>
      </c>
      <c r="EFW1366" s="84" t="s">
        <v>4692</v>
      </c>
      <c r="EFX1366" s="84">
        <f t="shared" ref="EFX1366:EGF1366" si="2233">EFX1360</f>
        <v>0</v>
      </c>
      <c r="EFY1366" s="84">
        <f t="shared" si="2233"/>
        <v>0</v>
      </c>
      <c r="EFZ1366" s="84">
        <f t="shared" si="2233"/>
        <v>0</v>
      </c>
      <c r="EGA1366" s="84">
        <f t="shared" si="2233"/>
        <v>0</v>
      </c>
      <c r="EGB1366" s="84">
        <f t="shared" si="2233"/>
        <v>2000000</v>
      </c>
      <c r="EGC1366" s="84">
        <f t="shared" si="2233"/>
        <v>0</v>
      </c>
      <c r="EGD1366" s="84">
        <f t="shared" si="2233"/>
        <v>0</v>
      </c>
      <c r="EGE1366" s="84">
        <f t="shared" si="2233"/>
        <v>2000000</v>
      </c>
      <c r="EGF1366" s="84">
        <f t="shared" si="2233"/>
        <v>2000000</v>
      </c>
      <c r="EGL1366" s="84" t="s">
        <v>247</v>
      </c>
      <c r="EGM1366" s="84" t="s">
        <v>4692</v>
      </c>
      <c r="EGN1366" s="84">
        <f t="shared" ref="EGN1366:EGV1366" si="2234">EGN1360</f>
        <v>0</v>
      </c>
      <c r="EGO1366" s="84">
        <f t="shared" si="2234"/>
        <v>0</v>
      </c>
      <c r="EGP1366" s="84">
        <f t="shared" si="2234"/>
        <v>0</v>
      </c>
      <c r="EGQ1366" s="84">
        <f t="shared" si="2234"/>
        <v>0</v>
      </c>
      <c r="EGR1366" s="84">
        <f t="shared" si="2234"/>
        <v>2000000</v>
      </c>
      <c r="EGS1366" s="84">
        <f t="shared" si="2234"/>
        <v>0</v>
      </c>
      <c r="EGT1366" s="84">
        <f t="shared" si="2234"/>
        <v>0</v>
      </c>
      <c r="EGU1366" s="84">
        <f t="shared" si="2234"/>
        <v>2000000</v>
      </c>
      <c r="EGV1366" s="84">
        <f t="shared" si="2234"/>
        <v>2000000</v>
      </c>
      <c r="EHB1366" s="84" t="s">
        <v>247</v>
      </c>
      <c r="EHC1366" s="84" t="s">
        <v>4692</v>
      </c>
      <c r="EHD1366" s="84">
        <f t="shared" ref="EHD1366:EHL1366" si="2235">EHD1360</f>
        <v>0</v>
      </c>
      <c r="EHE1366" s="84">
        <f t="shared" si="2235"/>
        <v>0</v>
      </c>
      <c r="EHF1366" s="84">
        <f t="shared" si="2235"/>
        <v>0</v>
      </c>
      <c r="EHG1366" s="84">
        <f t="shared" si="2235"/>
        <v>0</v>
      </c>
      <c r="EHH1366" s="84">
        <f t="shared" si="2235"/>
        <v>2000000</v>
      </c>
      <c r="EHI1366" s="84">
        <f t="shared" si="2235"/>
        <v>0</v>
      </c>
      <c r="EHJ1366" s="84">
        <f t="shared" si="2235"/>
        <v>0</v>
      </c>
      <c r="EHK1366" s="84">
        <f t="shared" si="2235"/>
        <v>2000000</v>
      </c>
      <c r="EHL1366" s="84">
        <f t="shared" si="2235"/>
        <v>2000000</v>
      </c>
      <c r="EHR1366" s="84" t="s">
        <v>247</v>
      </c>
      <c r="EHS1366" s="84" t="s">
        <v>4692</v>
      </c>
      <c r="EHT1366" s="84">
        <f t="shared" ref="EHT1366:EIB1366" si="2236">EHT1360</f>
        <v>0</v>
      </c>
      <c r="EHU1366" s="84">
        <f t="shared" si="2236"/>
        <v>0</v>
      </c>
      <c r="EHV1366" s="84">
        <f t="shared" si="2236"/>
        <v>0</v>
      </c>
      <c r="EHW1366" s="84">
        <f t="shared" si="2236"/>
        <v>0</v>
      </c>
      <c r="EHX1366" s="84">
        <f t="shared" si="2236"/>
        <v>2000000</v>
      </c>
      <c r="EHY1366" s="84">
        <f t="shared" si="2236"/>
        <v>0</v>
      </c>
      <c r="EHZ1366" s="84">
        <f t="shared" si="2236"/>
        <v>0</v>
      </c>
      <c r="EIA1366" s="84">
        <f t="shared" si="2236"/>
        <v>2000000</v>
      </c>
      <c r="EIB1366" s="84">
        <f t="shared" si="2236"/>
        <v>2000000</v>
      </c>
      <c r="EIH1366" s="84" t="s">
        <v>247</v>
      </c>
      <c r="EII1366" s="84" t="s">
        <v>4692</v>
      </c>
      <c r="EIJ1366" s="84">
        <f t="shared" ref="EIJ1366:EIR1366" si="2237">EIJ1360</f>
        <v>0</v>
      </c>
      <c r="EIK1366" s="84">
        <f t="shared" si="2237"/>
        <v>0</v>
      </c>
      <c r="EIL1366" s="84">
        <f t="shared" si="2237"/>
        <v>0</v>
      </c>
      <c r="EIM1366" s="84">
        <f t="shared" si="2237"/>
        <v>0</v>
      </c>
      <c r="EIN1366" s="84">
        <f t="shared" si="2237"/>
        <v>2000000</v>
      </c>
      <c r="EIO1366" s="84">
        <f t="shared" si="2237"/>
        <v>0</v>
      </c>
      <c r="EIP1366" s="84">
        <f t="shared" si="2237"/>
        <v>0</v>
      </c>
      <c r="EIQ1366" s="84">
        <f t="shared" si="2237"/>
        <v>2000000</v>
      </c>
      <c r="EIR1366" s="84">
        <f t="shared" si="2237"/>
        <v>2000000</v>
      </c>
      <c r="EIX1366" s="84" t="s">
        <v>247</v>
      </c>
      <c r="EIY1366" s="84" t="s">
        <v>4692</v>
      </c>
      <c r="EIZ1366" s="84">
        <f t="shared" ref="EIZ1366:EJH1366" si="2238">EIZ1360</f>
        <v>0</v>
      </c>
      <c r="EJA1366" s="84">
        <f t="shared" si="2238"/>
        <v>0</v>
      </c>
      <c r="EJB1366" s="84">
        <f t="shared" si="2238"/>
        <v>0</v>
      </c>
      <c r="EJC1366" s="84">
        <f t="shared" si="2238"/>
        <v>0</v>
      </c>
      <c r="EJD1366" s="84">
        <f t="shared" si="2238"/>
        <v>2000000</v>
      </c>
      <c r="EJE1366" s="84">
        <f t="shared" si="2238"/>
        <v>0</v>
      </c>
      <c r="EJF1366" s="84">
        <f t="shared" si="2238"/>
        <v>0</v>
      </c>
      <c r="EJG1366" s="84">
        <f t="shared" si="2238"/>
        <v>2000000</v>
      </c>
      <c r="EJH1366" s="84">
        <f t="shared" si="2238"/>
        <v>2000000</v>
      </c>
      <c r="EJN1366" s="84" t="s">
        <v>247</v>
      </c>
      <c r="EJO1366" s="84" t="s">
        <v>4692</v>
      </c>
      <c r="EJP1366" s="84">
        <f t="shared" ref="EJP1366:EJX1366" si="2239">EJP1360</f>
        <v>0</v>
      </c>
      <c r="EJQ1366" s="84">
        <f t="shared" si="2239"/>
        <v>0</v>
      </c>
      <c r="EJR1366" s="84">
        <f t="shared" si="2239"/>
        <v>0</v>
      </c>
      <c r="EJS1366" s="84">
        <f t="shared" si="2239"/>
        <v>0</v>
      </c>
      <c r="EJT1366" s="84">
        <f t="shared" si="2239"/>
        <v>2000000</v>
      </c>
      <c r="EJU1366" s="84">
        <f t="shared" si="2239"/>
        <v>0</v>
      </c>
      <c r="EJV1366" s="84">
        <f t="shared" si="2239"/>
        <v>0</v>
      </c>
      <c r="EJW1366" s="84">
        <f t="shared" si="2239"/>
        <v>2000000</v>
      </c>
      <c r="EJX1366" s="84">
        <f t="shared" si="2239"/>
        <v>2000000</v>
      </c>
      <c r="EKD1366" s="84" t="s">
        <v>247</v>
      </c>
      <c r="EKE1366" s="84" t="s">
        <v>4692</v>
      </c>
      <c r="EKF1366" s="84">
        <f t="shared" ref="EKF1366:EKN1366" si="2240">EKF1360</f>
        <v>0</v>
      </c>
      <c r="EKG1366" s="84">
        <f t="shared" si="2240"/>
        <v>0</v>
      </c>
      <c r="EKH1366" s="84">
        <f t="shared" si="2240"/>
        <v>0</v>
      </c>
      <c r="EKI1366" s="84">
        <f t="shared" si="2240"/>
        <v>0</v>
      </c>
      <c r="EKJ1366" s="84">
        <f t="shared" si="2240"/>
        <v>2000000</v>
      </c>
      <c r="EKK1366" s="84">
        <f t="shared" si="2240"/>
        <v>0</v>
      </c>
      <c r="EKL1366" s="84">
        <f t="shared" si="2240"/>
        <v>0</v>
      </c>
      <c r="EKM1366" s="84">
        <f t="shared" si="2240"/>
        <v>2000000</v>
      </c>
      <c r="EKN1366" s="84">
        <f t="shared" si="2240"/>
        <v>2000000</v>
      </c>
      <c r="EKT1366" s="84" t="s">
        <v>247</v>
      </c>
      <c r="EKU1366" s="84" t="s">
        <v>4692</v>
      </c>
      <c r="EKV1366" s="84">
        <f t="shared" ref="EKV1366:ELD1366" si="2241">EKV1360</f>
        <v>0</v>
      </c>
      <c r="EKW1366" s="84">
        <f t="shared" si="2241"/>
        <v>0</v>
      </c>
      <c r="EKX1366" s="84">
        <f t="shared" si="2241"/>
        <v>0</v>
      </c>
      <c r="EKY1366" s="84">
        <f t="shared" si="2241"/>
        <v>0</v>
      </c>
      <c r="EKZ1366" s="84">
        <f t="shared" si="2241"/>
        <v>2000000</v>
      </c>
      <c r="ELA1366" s="84">
        <f t="shared" si="2241"/>
        <v>0</v>
      </c>
      <c r="ELB1366" s="84">
        <f t="shared" si="2241"/>
        <v>0</v>
      </c>
      <c r="ELC1366" s="84">
        <f t="shared" si="2241"/>
        <v>2000000</v>
      </c>
      <c r="ELD1366" s="84">
        <f t="shared" si="2241"/>
        <v>2000000</v>
      </c>
      <c r="ELJ1366" s="84" t="s">
        <v>247</v>
      </c>
      <c r="ELK1366" s="84" t="s">
        <v>4692</v>
      </c>
      <c r="ELL1366" s="84">
        <f t="shared" ref="ELL1366:ELT1366" si="2242">ELL1360</f>
        <v>0</v>
      </c>
      <c r="ELM1366" s="84">
        <f t="shared" si="2242"/>
        <v>0</v>
      </c>
      <c r="ELN1366" s="84">
        <f t="shared" si="2242"/>
        <v>0</v>
      </c>
      <c r="ELO1366" s="84">
        <f t="shared" si="2242"/>
        <v>0</v>
      </c>
      <c r="ELP1366" s="84">
        <f t="shared" si="2242"/>
        <v>2000000</v>
      </c>
      <c r="ELQ1366" s="84">
        <f t="shared" si="2242"/>
        <v>0</v>
      </c>
      <c r="ELR1366" s="84">
        <f t="shared" si="2242"/>
        <v>0</v>
      </c>
      <c r="ELS1366" s="84">
        <f t="shared" si="2242"/>
        <v>2000000</v>
      </c>
      <c r="ELT1366" s="84">
        <f t="shared" si="2242"/>
        <v>2000000</v>
      </c>
      <c r="ELZ1366" s="84" t="s">
        <v>247</v>
      </c>
      <c r="EMA1366" s="84" t="s">
        <v>4692</v>
      </c>
      <c r="EMB1366" s="84">
        <f t="shared" ref="EMB1366:EMJ1366" si="2243">EMB1360</f>
        <v>0</v>
      </c>
      <c r="EMC1366" s="84">
        <f t="shared" si="2243"/>
        <v>0</v>
      </c>
      <c r="EMD1366" s="84">
        <f t="shared" si="2243"/>
        <v>0</v>
      </c>
      <c r="EME1366" s="84">
        <f t="shared" si="2243"/>
        <v>0</v>
      </c>
      <c r="EMF1366" s="84">
        <f t="shared" si="2243"/>
        <v>2000000</v>
      </c>
      <c r="EMG1366" s="84">
        <f t="shared" si="2243"/>
        <v>0</v>
      </c>
      <c r="EMH1366" s="84">
        <f t="shared" si="2243"/>
        <v>0</v>
      </c>
      <c r="EMI1366" s="84">
        <f t="shared" si="2243"/>
        <v>2000000</v>
      </c>
      <c r="EMJ1366" s="84">
        <f t="shared" si="2243"/>
        <v>2000000</v>
      </c>
      <c r="EMP1366" s="84" t="s">
        <v>247</v>
      </c>
      <c r="EMQ1366" s="84" t="s">
        <v>4692</v>
      </c>
      <c r="EMR1366" s="84">
        <f t="shared" ref="EMR1366:EMZ1366" si="2244">EMR1360</f>
        <v>0</v>
      </c>
      <c r="EMS1366" s="84">
        <f t="shared" si="2244"/>
        <v>0</v>
      </c>
      <c r="EMT1366" s="84">
        <f t="shared" si="2244"/>
        <v>0</v>
      </c>
      <c r="EMU1366" s="84">
        <f t="shared" si="2244"/>
        <v>0</v>
      </c>
      <c r="EMV1366" s="84">
        <f t="shared" si="2244"/>
        <v>2000000</v>
      </c>
      <c r="EMW1366" s="84">
        <f t="shared" si="2244"/>
        <v>0</v>
      </c>
      <c r="EMX1366" s="84">
        <f t="shared" si="2244"/>
        <v>0</v>
      </c>
      <c r="EMY1366" s="84">
        <f t="shared" si="2244"/>
        <v>2000000</v>
      </c>
      <c r="EMZ1366" s="84">
        <f t="shared" si="2244"/>
        <v>2000000</v>
      </c>
      <c r="ENF1366" s="84" t="s">
        <v>247</v>
      </c>
      <c r="ENG1366" s="84" t="s">
        <v>4692</v>
      </c>
      <c r="ENH1366" s="84">
        <f t="shared" ref="ENH1366:ENP1366" si="2245">ENH1360</f>
        <v>0</v>
      </c>
      <c r="ENI1366" s="84">
        <f t="shared" si="2245"/>
        <v>0</v>
      </c>
      <c r="ENJ1366" s="84">
        <f t="shared" si="2245"/>
        <v>0</v>
      </c>
      <c r="ENK1366" s="84">
        <f t="shared" si="2245"/>
        <v>0</v>
      </c>
      <c r="ENL1366" s="84">
        <f t="shared" si="2245"/>
        <v>2000000</v>
      </c>
      <c r="ENM1366" s="84">
        <f t="shared" si="2245"/>
        <v>0</v>
      </c>
      <c r="ENN1366" s="84">
        <f t="shared" si="2245"/>
        <v>0</v>
      </c>
      <c r="ENO1366" s="84">
        <f t="shared" si="2245"/>
        <v>2000000</v>
      </c>
      <c r="ENP1366" s="84">
        <f t="shared" si="2245"/>
        <v>2000000</v>
      </c>
      <c r="ENV1366" s="84" t="s">
        <v>247</v>
      </c>
      <c r="ENW1366" s="84" t="s">
        <v>4692</v>
      </c>
      <c r="ENX1366" s="84">
        <f t="shared" ref="ENX1366:EOF1366" si="2246">ENX1360</f>
        <v>0</v>
      </c>
      <c r="ENY1366" s="84">
        <f t="shared" si="2246"/>
        <v>0</v>
      </c>
      <c r="ENZ1366" s="84">
        <f t="shared" si="2246"/>
        <v>0</v>
      </c>
      <c r="EOA1366" s="84">
        <f t="shared" si="2246"/>
        <v>0</v>
      </c>
      <c r="EOB1366" s="84">
        <f t="shared" si="2246"/>
        <v>2000000</v>
      </c>
      <c r="EOC1366" s="84">
        <f t="shared" si="2246"/>
        <v>0</v>
      </c>
      <c r="EOD1366" s="84">
        <f t="shared" si="2246"/>
        <v>0</v>
      </c>
      <c r="EOE1366" s="84">
        <f t="shared" si="2246"/>
        <v>2000000</v>
      </c>
      <c r="EOF1366" s="84">
        <f t="shared" si="2246"/>
        <v>2000000</v>
      </c>
      <c r="EOL1366" s="84" t="s">
        <v>247</v>
      </c>
      <c r="EOM1366" s="84" t="s">
        <v>4692</v>
      </c>
      <c r="EON1366" s="84">
        <f t="shared" ref="EON1366:EOV1366" si="2247">EON1360</f>
        <v>0</v>
      </c>
      <c r="EOO1366" s="84">
        <f t="shared" si="2247"/>
        <v>0</v>
      </c>
      <c r="EOP1366" s="84">
        <f t="shared" si="2247"/>
        <v>0</v>
      </c>
      <c r="EOQ1366" s="84">
        <f t="shared" si="2247"/>
        <v>0</v>
      </c>
      <c r="EOR1366" s="84">
        <f t="shared" si="2247"/>
        <v>2000000</v>
      </c>
      <c r="EOS1366" s="84">
        <f t="shared" si="2247"/>
        <v>0</v>
      </c>
      <c r="EOT1366" s="84">
        <f t="shared" si="2247"/>
        <v>0</v>
      </c>
      <c r="EOU1366" s="84">
        <f t="shared" si="2247"/>
        <v>2000000</v>
      </c>
      <c r="EOV1366" s="84">
        <f t="shared" si="2247"/>
        <v>2000000</v>
      </c>
      <c r="EPB1366" s="84" t="s">
        <v>247</v>
      </c>
      <c r="EPC1366" s="84" t="s">
        <v>4692</v>
      </c>
      <c r="EPD1366" s="84">
        <f t="shared" ref="EPD1366:EPL1366" si="2248">EPD1360</f>
        <v>0</v>
      </c>
      <c r="EPE1366" s="84">
        <f t="shared" si="2248"/>
        <v>0</v>
      </c>
      <c r="EPF1366" s="84">
        <f t="shared" si="2248"/>
        <v>0</v>
      </c>
      <c r="EPG1366" s="84">
        <f t="shared" si="2248"/>
        <v>0</v>
      </c>
      <c r="EPH1366" s="84">
        <f t="shared" si="2248"/>
        <v>2000000</v>
      </c>
      <c r="EPI1366" s="84">
        <f t="shared" si="2248"/>
        <v>0</v>
      </c>
      <c r="EPJ1366" s="84">
        <f t="shared" si="2248"/>
        <v>0</v>
      </c>
      <c r="EPK1366" s="84">
        <f t="shared" si="2248"/>
        <v>2000000</v>
      </c>
      <c r="EPL1366" s="84">
        <f t="shared" si="2248"/>
        <v>2000000</v>
      </c>
      <c r="EPR1366" s="84" t="s">
        <v>247</v>
      </c>
      <c r="EPS1366" s="84" t="s">
        <v>4692</v>
      </c>
      <c r="EPT1366" s="84">
        <f t="shared" ref="EPT1366:EQB1366" si="2249">EPT1360</f>
        <v>0</v>
      </c>
      <c r="EPU1366" s="84">
        <f t="shared" si="2249"/>
        <v>0</v>
      </c>
      <c r="EPV1366" s="84">
        <f t="shared" si="2249"/>
        <v>0</v>
      </c>
      <c r="EPW1366" s="84">
        <f t="shared" si="2249"/>
        <v>0</v>
      </c>
      <c r="EPX1366" s="84">
        <f t="shared" si="2249"/>
        <v>2000000</v>
      </c>
      <c r="EPY1366" s="84">
        <f t="shared" si="2249"/>
        <v>0</v>
      </c>
      <c r="EPZ1366" s="84">
        <f t="shared" si="2249"/>
        <v>0</v>
      </c>
      <c r="EQA1366" s="84">
        <f t="shared" si="2249"/>
        <v>2000000</v>
      </c>
      <c r="EQB1366" s="84">
        <f t="shared" si="2249"/>
        <v>2000000</v>
      </c>
      <c r="EQH1366" s="84" t="s">
        <v>247</v>
      </c>
      <c r="EQI1366" s="84" t="s">
        <v>4692</v>
      </c>
      <c r="EQJ1366" s="84">
        <f t="shared" ref="EQJ1366:EQR1366" si="2250">EQJ1360</f>
        <v>0</v>
      </c>
      <c r="EQK1366" s="84">
        <f t="shared" si="2250"/>
        <v>0</v>
      </c>
      <c r="EQL1366" s="84">
        <f t="shared" si="2250"/>
        <v>0</v>
      </c>
      <c r="EQM1366" s="84">
        <f t="shared" si="2250"/>
        <v>0</v>
      </c>
      <c r="EQN1366" s="84">
        <f t="shared" si="2250"/>
        <v>2000000</v>
      </c>
      <c r="EQO1366" s="84">
        <f t="shared" si="2250"/>
        <v>0</v>
      </c>
      <c r="EQP1366" s="84">
        <f t="shared" si="2250"/>
        <v>0</v>
      </c>
      <c r="EQQ1366" s="84">
        <f t="shared" si="2250"/>
        <v>2000000</v>
      </c>
      <c r="EQR1366" s="84">
        <f t="shared" si="2250"/>
        <v>2000000</v>
      </c>
      <c r="EQX1366" s="84" t="s">
        <v>247</v>
      </c>
      <c r="EQY1366" s="84" t="s">
        <v>4692</v>
      </c>
      <c r="EQZ1366" s="84">
        <f t="shared" ref="EQZ1366:ERH1366" si="2251">EQZ1360</f>
        <v>0</v>
      </c>
      <c r="ERA1366" s="84">
        <f t="shared" si="2251"/>
        <v>0</v>
      </c>
      <c r="ERB1366" s="84">
        <f t="shared" si="2251"/>
        <v>0</v>
      </c>
      <c r="ERC1366" s="84">
        <f t="shared" si="2251"/>
        <v>0</v>
      </c>
      <c r="ERD1366" s="84">
        <f t="shared" si="2251"/>
        <v>2000000</v>
      </c>
      <c r="ERE1366" s="84">
        <f t="shared" si="2251"/>
        <v>0</v>
      </c>
      <c r="ERF1366" s="84">
        <f t="shared" si="2251"/>
        <v>0</v>
      </c>
      <c r="ERG1366" s="84">
        <f t="shared" si="2251"/>
        <v>2000000</v>
      </c>
      <c r="ERH1366" s="84">
        <f t="shared" si="2251"/>
        <v>2000000</v>
      </c>
      <c r="ERN1366" s="84" t="s">
        <v>247</v>
      </c>
      <c r="ERO1366" s="84" t="s">
        <v>4692</v>
      </c>
      <c r="ERP1366" s="84">
        <f t="shared" ref="ERP1366:ERX1366" si="2252">ERP1360</f>
        <v>0</v>
      </c>
      <c r="ERQ1366" s="84">
        <f t="shared" si="2252"/>
        <v>0</v>
      </c>
      <c r="ERR1366" s="84">
        <f t="shared" si="2252"/>
        <v>0</v>
      </c>
      <c r="ERS1366" s="84">
        <f t="shared" si="2252"/>
        <v>0</v>
      </c>
      <c r="ERT1366" s="84">
        <f t="shared" si="2252"/>
        <v>2000000</v>
      </c>
      <c r="ERU1366" s="84">
        <f t="shared" si="2252"/>
        <v>0</v>
      </c>
      <c r="ERV1366" s="84">
        <f t="shared" si="2252"/>
        <v>0</v>
      </c>
      <c r="ERW1366" s="84">
        <f t="shared" si="2252"/>
        <v>2000000</v>
      </c>
      <c r="ERX1366" s="84">
        <f t="shared" si="2252"/>
        <v>2000000</v>
      </c>
      <c r="ESD1366" s="84" t="s">
        <v>247</v>
      </c>
      <c r="ESE1366" s="84" t="s">
        <v>4692</v>
      </c>
      <c r="ESF1366" s="84">
        <f t="shared" ref="ESF1366:ESN1366" si="2253">ESF1360</f>
        <v>0</v>
      </c>
      <c r="ESG1366" s="84">
        <f t="shared" si="2253"/>
        <v>0</v>
      </c>
      <c r="ESH1366" s="84">
        <f t="shared" si="2253"/>
        <v>0</v>
      </c>
      <c r="ESI1366" s="84">
        <f t="shared" si="2253"/>
        <v>0</v>
      </c>
      <c r="ESJ1366" s="84">
        <f t="shared" si="2253"/>
        <v>2000000</v>
      </c>
      <c r="ESK1366" s="84">
        <f t="shared" si="2253"/>
        <v>0</v>
      </c>
      <c r="ESL1366" s="84">
        <f t="shared" si="2253"/>
        <v>0</v>
      </c>
      <c r="ESM1366" s="84">
        <f t="shared" si="2253"/>
        <v>2000000</v>
      </c>
      <c r="ESN1366" s="84">
        <f t="shared" si="2253"/>
        <v>2000000</v>
      </c>
      <c r="EST1366" s="84" t="s">
        <v>247</v>
      </c>
      <c r="ESU1366" s="84" t="s">
        <v>4692</v>
      </c>
      <c r="ESV1366" s="84">
        <f t="shared" ref="ESV1366:ETD1366" si="2254">ESV1360</f>
        <v>0</v>
      </c>
      <c r="ESW1366" s="84">
        <f t="shared" si="2254"/>
        <v>0</v>
      </c>
      <c r="ESX1366" s="84">
        <f t="shared" si="2254"/>
        <v>0</v>
      </c>
      <c r="ESY1366" s="84">
        <f t="shared" si="2254"/>
        <v>0</v>
      </c>
      <c r="ESZ1366" s="84">
        <f t="shared" si="2254"/>
        <v>2000000</v>
      </c>
      <c r="ETA1366" s="84">
        <f t="shared" si="2254"/>
        <v>0</v>
      </c>
      <c r="ETB1366" s="84">
        <f t="shared" si="2254"/>
        <v>0</v>
      </c>
      <c r="ETC1366" s="84">
        <f t="shared" si="2254"/>
        <v>2000000</v>
      </c>
      <c r="ETD1366" s="84">
        <f t="shared" si="2254"/>
        <v>2000000</v>
      </c>
      <c r="ETJ1366" s="84" t="s">
        <v>247</v>
      </c>
      <c r="ETK1366" s="84" t="s">
        <v>4692</v>
      </c>
      <c r="ETL1366" s="84">
        <f t="shared" ref="ETL1366:ETT1366" si="2255">ETL1360</f>
        <v>0</v>
      </c>
      <c r="ETM1366" s="84">
        <f t="shared" si="2255"/>
        <v>0</v>
      </c>
      <c r="ETN1366" s="84">
        <f t="shared" si="2255"/>
        <v>0</v>
      </c>
      <c r="ETO1366" s="84">
        <f t="shared" si="2255"/>
        <v>0</v>
      </c>
      <c r="ETP1366" s="84">
        <f t="shared" si="2255"/>
        <v>2000000</v>
      </c>
      <c r="ETQ1366" s="84">
        <f t="shared" si="2255"/>
        <v>0</v>
      </c>
      <c r="ETR1366" s="84">
        <f t="shared" si="2255"/>
        <v>0</v>
      </c>
      <c r="ETS1366" s="84">
        <f t="shared" si="2255"/>
        <v>2000000</v>
      </c>
      <c r="ETT1366" s="84">
        <f t="shared" si="2255"/>
        <v>2000000</v>
      </c>
      <c r="ETZ1366" s="84" t="s">
        <v>247</v>
      </c>
      <c r="EUA1366" s="84" t="s">
        <v>4692</v>
      </c>
      <c r="EUB1366" s="84">
        <f t="shared" ref="EUB1366:EUJ1366" si="2256">EUB1360</f>
        <v>0</v>
      </c>
      <c r="EUC1366" s="84">
        <f t="shared" si="2256"/>
        <v>0</v>
      </c>
      <c r="EUD1366" s="84">
        <f t="shared" si="2256"/>
        <v>0</v>
      </c>
      <c r="EUE1366" s="84">
        <f t="shared" si="2256"/>
        <v>0</v>
      </c>
      <c r="EUF1366" s="84">
        <f t="shared" si="2256"/>
        <v>2000000</v>
      </c>
      <c r="EUG1366" s="84">
        <f t="shared" si="2256"/>
        <v>0</v>
      </c>
      <c r="EUH1366" s="84">
        <f t="shared" si="2256"/>
        <v>0</v>
      </c>
      <c r="EUI1366" s="84">
        <f t="shared" si="2256"/>
        <v>2000000</v>
      </c>
      <c r="EUJ1366" s="84">
        <f t="shared" si="2256"/>
        <v>2000000</v>
      </c>
      <c r="EUP1366" s="84" t="s">
        <v>247</v>
      </c>
      <c r="EUQ1366" s="84" t="s">
        <v>4692</v>
      </c>
      <c r="EUR1366" s="84">
        <f t="shared" ref="EUR1366:EUZ1366" si="2257">EUR1360</f>
        <v>0</v>
      </c>
      <c r="EUS1366" s="84">
        <f t="shared" si="2257"/>
        <v>0</v>
      </c>
      <c r="EUT1366" s="84">
        <f t="shared" si="2257"/>
        <v>0</v>
      </c>
      <c r="EUU1366" s="84">
        <f t="shared" si="2257"/>
        <v>0</v>
      </c>
      <c r="EUV1366" s="84">
        <f t="shared" si="2257"/>
        <v>2000000</v>
      </c>
      <c r="EUW1366" s="84">
        <f t="shared" si="2257"/>
        <v>0</v>
      </c>
      <c r="EUX1366" s="84">
        <f t="shared" si="2257"/>
        <v>0</v>
      </c>
      <c r="EUY1366" s="84">
        <f t="shared" si="2257"/>
        <v>2000000</v>
      </c>
      <c r="EUZ1366" s="84">
        <f t="shared" si="2257"/>
        <v>2000000</v>
      </c>
      <c r="EVF1366" s="84" t="s">
        <v>247</v>
      </c>
      <c r="EVG1366" s="84" t="s">
        <v>4692</v>
      </c>
      <c r="EVH1366" s="84">
        <f t="shared" ref="EVH1366:EVP1366" si="2258">EVH1360</f>
        <v>0</v>
      </c>
      <c r="EVI1366" s="84">
        <f t="shared" si="2258"/>
        <v>0</v>
      </c>
      <c r="EVJ1366" s="84">
        <f t="shared" si="2258"/>
        <v>0</v>
      </c>
      <c r="EVK1366" s="84">
        <f t="shared" si="2258"/>
        <v>0</v>
      </c>
      <c r="EVL1366" s="84">
        <f t="shared" si="2258"/>
        <v>2000000</v>
      </c>
      <c r="EVM1366" s="84">
        <f t="shared" si="2258"/>
        <v>0</v>
      </c>
      <c r="EVN1366" s="84">
        <f t="shared" si="2258"/>
        <v>0</v>
      </c>
      <c r="EVO1366" s="84">
        <f t="shared" si="2258"/>
        <v>2000000</v>
      </c>
      <c r="EVP1366" s="84">
        <f t="shared" si="2258"/>
        <v>2000000</v>
      </c>
      <c r="EVV1366" s="84" t="s">
        <v>247</v>
      </c>
      <c r="EVW1366" s="84" t="s">
        <v>4692</v>
      </c>
      <c r="EVX1366" s="84">
        <f t="shared" ref="EVX1366:EWF1366" si="2259">EVX1360</f>
        <v>0</v>
      </c>
      <c r="EVY1366" s="84">
        <f t="shared" si="2259"/>
        <v>0</v>
      </c>
      <c r="EVZ1366" s="84">
        <f t="shared" si="2259"/>
        <v>0</v>
      </c>
      <c r="EWA1366" s="84">
        <f t="shared" si="2259"/>
        <v>0</v>
      </c>
      <c r="EWB1366" s="84">
        <f t="shared" si="2259"/>
        <v>2000000</v>
      </c>
      <c r="EWC1366" s="84">
        <f t="shared" si="2259"/>
        <v>0</v>
      </c>
      <c r="EWD1366" s="84">
        <f t="shared" si="2259"/>
        <v>0</v>
      </c>
      <c r="EWE1366" s="84">
        <f t="shared" si="2259"/>
        <v>2000000</v>
      </c>
      <c r="EWF1366" s="84">
        <f t="shared" si="2259"/>
        <v>2000000</v>
      </c>
      <c r="EWL1366" s="84" t="s">
        <v>247</v>
      </c>
      <c r="EWM1366" s="84" t="s">
        <v>4692</v>
      </c>
      <c r="EWN1366" s="84">
        <f t="shared" ref="EWN1366:EWV1366" si="2260">EWN1360</f>
        <v>0</v>
      </c>
      <c r="EWO1366" s="84">
        <f t="shared" si="2260"/>
        <v>0</v>
      </c>
      <c r="EWP1366" s="84">
        <f t="shared" si="2260"/>
        <v>0</v>
      </c>
      <c r="EWQ1366" s="84">
        <f t="shared" si="2260"/>
        <v>0</v>
      </c>
      <c r="EWR1366" s="84">
        <f t="shared" si="2260"/>
        <v>2000000</v>
      </c>
      <c r="EWS1366" s="84">
        <f t="shared" si="2260"/>
        <v>0</v>
      </c>
      <c r="EWT1366" s="84">
        <f t="shared" si="2260"/>
        <v>0</v>
      </c>
      <c r="EWU1366" s="84">
        <f t="shared" si="2260"/>
        <v>2000000</v>
      </c>
      <c r="EWV1366" s="84">
        <f t="shared" si="2260"/>
        <v>2000000</v>
      </c>
      <c r="EXB1366" s="84" t="s">
        <v>247</v>
      </c>
      <c r="EXC1366" s="84" t="s">
        <v>4692</v>
      </c>
      <c r="EXD1366" s="84">
        <f t="shared" ref="EXD1366:EXL1366" si="2261">EXD1360</f>
        <v>0</v>
      </c>
      <c r="EXE1366" s="84">
        <f t="shared" si="2261"/>
        <v>0</v>
      </c>
      <c r="EXF1366" s="84">
        <f t="shared" si="2261"/>
        <v>0</v>
      </c>
      <c r="EXG1366" s="84">
        <f t="shared" si="2261"/>
        <v>0</v>
      </c>
      <c r="EXH1366" s="84">
        <f t="shared" si="2261"/>
        <v>2000000</v>
      </c>
      <c r="EXI1366" s="84">
        <f t="shared" si="2261"/>
        <v>0</v>
      </c>
      <c r="EXJ1366" s="84">
        <f t="shared" si="2261"/>
        <v>0</v>
      </c>
      <c r="EXK1366" s="84">
        <f t="shared" si="2261"/>
        <v>2000000</v>
      </c>
      <c r="EXL1366" s="84">
        <f t="shared" si="2261"/>
        <v>2000000</v>
      </c>
      <c r="EXR1366" s="84" t="s">
        <v>247</v>
      </c>
      <c r="EXS1366" s="84" t="s">
        <v>4692</v>
      </c>
      <c r="EXT1366" s="84">
        <f t="shared" ref="EXT1366:EYB1366" si="2262">EXT1360</f>
        <v>0</v>
      </c>
      <c r="EXU1366" s="84">
        <f t="shared" si="2262"/>
        <v>0</v>
      </c>
      <c r="EXV1366" s="84">
        <f t="shared" si="2262"/>
        <v>0</v>
      </c>
      <c r="EXW1366" s="84">
        <f t="shared" si="2262"/>
        <v>0</v>
      </c>
      <c r="EXX1366" s="84">
        <f t="shared" si="2262"/>
        <v>2000000</v>
      </c>
      <c r="EXY1366" s="84">
        <f t="shared" si="2262"/>
        <v>0</v>
      </c>
      <c r="EXZ1366" s="84">
        <f t="shared" si="2262"/>
        <v>0</v>
      </c>
      <c r="EYA1366" s="84">
        <f t="shared" si="2262"/>
        <v>2000000</v>
      </c>
      <c r="EYB1366" s="84">
        <f t="shared" si="2262"/>
        <v>2000000</v>
      </c>
      <c r="EYH1366" s="84" t="s">
        <v>247</v>
      </c>
      <c r="EYI1366" s="84" t="s">
        <v>4692</v>
      </c>
      <c r="EYJ1366" s="84">
        <f t="shared" ref="EYJ1366:EYR1366" si="2263">EYJ1360</f>
        <v>0</v>
      </c>
      <c r="EYK1366" s="84">
        <f t="shared" si="2263"/>
        <v>0</v>
      </c>
      <c r="EYL1366" s="84">
        <f t="shared" si="2263"/>
        <v>0</v>
      </c>
      <c r="EYM1366" s="84">
        <f t="shared" si="2263"/>
        <v>0</v>
      </c>
      <c r="EYN1366" s="84">
        <f t="shared" si="2263"/>
        <v>2000000</v>
      </c>
      <c r="EYO1366" s="84">
        <f t="shared" si="2263"/>
        <v>0</v>
      </c>
      <c r="EYP1366" s="84">
        <f t="shared" si="2263"/>
        <v>0</v>
      </c>
      <c r="EYQ1366" s="84">
        <f t="shared" si="2263"/>
        <v>2000000</v>
      </c>
      <c r="EYR1366" s="84">
        <f t="shared" si="2263"/>
        <v>2000000</v>
      </c>
      <c r="EYX1366" s="84" t="s">
        <v>247</v>
      </c>
      <c r="EYY1366" s="84" t="s">
        <v>4692</v>
      </c>
      <c r="EYZ1366" s="84">
        <f t="shared" ref="EYZ1366:EZH1366" si="2264">EYZ1360</f>
        <v>0</v>
      </c>
      <c r="EZA1366" s="84">
        <f t="shared" si="2264"/>
        <v>0</v>
      </c>
      <c r="EZB1366" s="84">
        <f t="shared" si="2264"/>
        <v>0</v>
      </c>
      <c r="EZC1366" s="84">
        <f t="shared" si="2264"/>
        <v>0</v>
      </c>
      <c r="EZD1366" s="84">
        <f t="shared" si="2264"/>
        <v>2000000</v>
      </c>
      <c r="EZE1366" s="84">
        <f t="shared" si="2264"/>
        <v>0</v>
      </c>
      <c r="EZF1366" s="84">
        <f t="shared" si="2264"/>
        <v>0</v>
      </c>
      <c r="EZG1366" s="84">
        <f t="shared" si="2264"/>
        <v>2000000</v>
      </c>
      <c r="EZH1366" s="84">
        <f t="shared" si="2264"/>
        <v>2000000</v>
      </c>
      <c r="EZN1366" s="84" t="s">
        <v>247</v>
      </c>
      <c r="EZO1366" s="84" t="s">
        <v>4692</v>
      </c>
      <c r="EZP1366" s="84">
        <f t="shared" ref="EZP1366:EZX1366" si="2265">EZP1360</f>
        <v>0</v>
      </c>
      <c r="EZQ1366" s="84">
        <f t="shared" si="2265"/>
        <v>0</v>
      </c>
      <c r="EZR1366" s="84">
        <f t="shared" si="2265"/>
        <v>0</v>
      </c>
      <c r="EZS1366" s="84">
        <f t="shared" si="2265"/>
        <v>0</v>
      </c>
      <c r="EZT1366" s="84">
        <f t="shared" si="2265"/>
        <v>2000000</v>
      </c>
      <c r="EZU1366" s="84">
        <f t="shared" si="2265"/>
        <v>0</v>
      </c>
      <c r="EZV1366" s="84">
        <f t="shared" si="2265"/>
        <v>0</v>
      </c>
      <c r="EZW1366" s="84">
        <f t="shared" si="2265"/>
        <v>2000000</v>
      </c>
      <c r="EZX1366" s="84">
        <f t="shared" si="2265"/>
        <v>2000000</v>
      </c>
      <c r="FAD1366" s="84" t="s">
        <v>247</v>
      </c>
      <c r="FAE1366" s="84" t="s">
        <v>4692</v>
      </c>
      <c r="FAF1366" s="84">
        <f>FAF1360</f>
        <v>0</v>
      </c>
      <c r="FAG1366" s="84">
        <f>FAG1360</f>
        <v>0</v>
      </c>
      <c r="FAH1366" s="84">
        <f>FAH1360</f>
        <v>0</v>
      </c>
      <c r="FAI1366" s="84">
        <f>FAI1360</f>
        <v>0</v>
      </c>
      <c r="FAJ1366" s="84">
        <f>FAJ1360</f>
        <v>2000000</v>
      </c>
      <c r="FAK1366" s="84">
        <f>FAK1360</f>
        <v>0</v>
      </c>
      <c r="FAL1366" s="84">
        <f>FAL1360</f>
        <v>0</v>
      </c>
      <c r="FAM1366" s="84">
        <f>FAM1360</f>
        <v>2000000</v>
      </c>
      <c r="FAN1366" s="84">
        <f>FAN1360</f>
        <v>2000000</v>
      </c>
      <c r="FAT1366" s="84" t="s">
        <v>247</v>
      </c>
      <c r="FAU1366" s="84" t="s">
        <v>4692</v>
      </c>
      <c r="FAV1366" s="84">
        <f t="shared" ref="FAV1366:FBD1366" si="2266">FAV1360</f>
        <v>0</v>
      </c>
      <c r="FAW1366" s="84">
        <f t="shared" si="2266"/>
        <v>0</v>
      </c>
      <c r="FAX1366" s="84">
        <f t="shared" si="2266"/>
        <v>0</v>
      </c>
      <c r="FAY1366" s="84">
        <f t="shared" si="2266"/>
        <v>0</v>
      </c>
      <c r="FAZ1366" s="84">
        <f t="shared" si="2266"/>
        <v>2000000</v>
      </c>
      <c r="FBA1366" s="84">
        <f t="shared" si="2266"/>
        <v>0</v>
      </c>
      <c r="FBB1366" s="84">
        <f t="shared" si="2266"/>
        <v>0</v>
      </c>
      <c r="FBC1366" s="84">
        <f t="shared" si="2266"/>
        <v>2000000</v>
      </c>
      <c r="FBD1366" s="84">
        <f t="shared" si="2266"/>
        <v>2000000</v>
      </c>
      <c r="FBJ1366" s="84" t="s">
        <v>247</v>
      </c>
      <c r="FBK1366" s="84" t="s">
        <v>4692</v>
      </c>
      <c r="FBL1366" s="84">
        <f t="shared" ref="FBL1366:FBT1366" si="2267">FBL1360</f>
        <v>0</v>
      </c>
      <c r="FBM1366" s="84">
        <f t="shared" si="2267"/>
        <v>0</v>
      </c>
      <c r="FBN1366" s="84">
        <f t="shared" si="2267"/>
        <v>0</v>
      </c>
      <c r="FBO1366" s="84">
        <f t="shared" si="2267"/>
        <v>0</v>
      </c>
      <c r="FBP1366" s="84">
        <f t="shared" si="2267"/>
        <v>2000000</v>
      </c>
      <c r="FBQ1366" s="84">
        <f t="shared" si="2267"/>
        <v>0</v>
      </c>
      <c r="FBR1366" s="84">
        <f t="shared" si="2267"/>
        <v>0</v>
      </c>
      <c r="FBS1366" s="84">
        <f t="shared" si="2267"/>
        <v>2000000</v>
      </c>
      <c r="FBT1366" s="84">
        <f t="shared" si="2267"/>
        <v>2000000</v>
      </c>
      <c r="FBZ1366" s="84" t="s">
        <v>247</v>
      </c>
      <c r="FCA1366" s="84" t="s">
        <v>4692</v>
      </c>
      <c r="FCB1366" s="84">
        <f t="shared" ref="FCB1366:FCJ1366" si="2268">FCB1360</f>
        <v>0</v>
      </c>
      <c r="FCC1366" s="84">
        <f t="shared" si="2268"/>
        <v>0</v>
      </c>
      <c r="FCD1366" s="84">
        <f t="shared" si="2268"/>
        <v>0</v>
      </c>
      <c r="FCE1366" s="84">
        <f t="shared" si="2268"/>
        <v>0</v>
      </c>
      <c r="FCF1366" s="84">
        <f t="shared" si="2268"/>
        <v>2000000</v>
      </c>
      <c r="FCG1366" s="84">
        <f t="shared" si="2268"/>
        <v>0</v>
      </c>
      <c r="FCH1366" s="84">
        <f t="shared" si="2268"/>
        <v>0</v>
      </c>
      <c r="FCI1366" s="84">
        <f t="shared" si="2268"/>
        <v>2000000</v>
      </c>
      <c r="FCJ1366" s="84">
        <f t="shared" si="2268"/>
        <v>2000000</v>
      </c>
      <c r="FCP1366" s="84" t="s">
        <v>247</v>
      </c>
      <c r="FCQ1366" s="84" t="s">
        <v>4692</v>
      </c>
      <c r="FCR1366" s="84">
        <f t="shared" ref="FCR1366:FCZ1366" si="2269">FCR1360</f>
        <v>0</v>
      </c>
      <c r="FCS1366" s="84">
        <f t="shared" si="2269"/>
        <v>0</v>
      </c>
      <c r="FCT1366" s="84">
        <f t="shared" si="2269"/>
        <v>0</v>
      </c>
      <c r="FCU1366" s="84">
        <f t="shared" si="2269"/>
        <v>0</v>
      </c>
      <c r="FCV1366" s="84">
        <f t="shared" si="2269"/>
        <v>2000000</v>
      </c>
      <c r="FCW1366" s="84">
        <f t="shared" si="2269"/>
        <v>0</v>
      </c>
      <c r="FCX1366" s="84">
        <f t="shared" si="2269"/>
        <v>0</v>
      </c>
      <c r="FCY1366" s="84">
        <f t="shared" si="2269"/>
        <v>2000000</v>
      </c>
      <c r="FCZ1366" s="84">
        <f t="shared" si="2269"/>
        <v>2000000</v>
      </c>
      <c r="FDF1366" s="84" t="s">
        <v>247</v>
      </c>
      <c r="FDG1366" s="84" t="s">
        <v>4692</v>
      </c>
      <c r="FDH1366" s="84">
        <f t="shared" ref="FDH1366:FDP1366" si="2270">FDH1360</f>
        <v>0</v>
      </c>
      <c r="FDI1366" s="84">
        <f t="shared" si="2270"/>
        <v>0</v>
      </c>
      <c r="FDJ1366" s="84">
        <f t="shared" si="2270"/>
        <v>0</v>
      </c>
      <c r="FDK1366" s="84">
        <f t="shared" si="2270"/>
        <v>0</v>
      </c>
      <c r="FDL1366" s="84">
        <f t="shared" si="2270"/>
        <v>2000000</v>
      </c>
      <c r="FDM1366" s="84">
        <f t="shared" si="2270"/>
        <v>0</v>
      </c>
      <c r="FDN1366" s="84">
        <f t="shared" si="2270"/>
        <v>0</v>
      </c>
      <c r="FDO1366" s="84">
        <f t="shared" si="2270"/>
        <v>2000000</v>
      </c>
      <c r="FDP1366" s="84">
        <f t="shared" si="2270"/>
        <v>2000000</v>
      </c>
      <c r="FDV1366" s="84" t="s">
        <v>247</v>
      </c>
      <c r="FDW1366" s="84" t="s">
        <v>4692</v>
      </c>
      <c r="FDX1366" s="84">
        <f t="shared" ref="FDX1366:FEF1366" si="2271">FDX1360</f>
        <v>0</v>
      </c>
      <c r="FDY1366" s="84">
        <f t="shared" si="2271"/>
        <v>0</v>
      </c>
      <c r="FDZ1366" s="84">
        <f t="shared" si="2271"/>
        <v>0</v>
      </c>
      <c r="FEA1366" s="84">
        <f t="shared" si="2271"/>
        <v>0</v>
      </c>
      <c r="FEB1366" s="84">
        <f t="shared" si="2271"/>
        <v>2000000</v>
      </c>
      <c r="FEC1366" s="84">
        <f t="shared" si="2271"/>
        <v>0</v>
      </c>
      <c r="FED1366" s="84">
        <f t="shared" si="2271"/>
        <v>0</v>
      </c>
      <c r="FEE1366" s="84">
        <f t="shared" si="2271"/>
        <v>2000000</v>
      </c>
      <c r="FEF1366" s="84">
        <f t="shared" si="2271"/>
        <v>2000000</v>
      </c>
      <c r="FEL1366" s="84" t="s">
        <v>247</v>
      </c>
      <c r="FEM1366" s="84" t="s">
        <v>4692</v>
      </c>
      <c r="FEN1366" s="84">
        <f t="shared" ref="FEN1366:FEV1366" si="2272">FEN1360</f>
        <v>0</v>
      </c>
      <c r="FEO1366" s="84">
        <f t="shared" si="2272"/>
        <v>0</v>
      </c>
      <c r="FEP1366" s="84">
        <f t="shared" si="2272"/>
        <v>0</v>
      </c>
      <c r="FEQ1366" s="84">
        <f t="shared" si="2272"/>
        <v>0</v>
      </c>
      <c r="FER1366" s="84">
        <f t="shared" si="2272"/>
        <v>2000000</v>
      </c>
      <c r="FES1366" s="84">
        <f t="shared" si="2272"/>
        <v>0</v>
      </c>
      <c r="FET1366" s="84">
        <f t="shared" si="2272"/>
        <v>0</v>
      </c>
      <c r="FEU1366" s="84">
        <f t="shared" si="2272"/>
        <v>2000000</v>
      </c>
      <c r="FEV1366" s="84">
        <f t="shared" si="2272"/>
        <v>2000000</v>
      </c>
      <c r="FFB1366" s="84" t="s">
        <v>247</v>
      </c>
      <c r="FFC1366" s="84" t="s">
        <v>4692</v>
      </c>
      <c r="FFD1366" s="84">
        <f t="shared" ref="FFD1366:FFL1366" si="2273">FFD1360</f>
        <v>0</v>
      </c>
      <c r="FFE1366" s="84">
        <f t="shared" si="2273"/>
        <v>0</v>
      </c>
      <c r="FFF1366" s="84">
        <f t="shared" si="2273"/>
        <v>0</v>
      </c>
      <c r="FFG1366" s="84">
        <f t="shared" si="2273"/>
        <v>0</v>
      </c>
      <c r="FFH1366" s="84">
        <f t="shared" si="2273"/>
        <v>2000000</v>
      </c>
      <c r="FFI1366" s="84">
        <f t="shared" si="2273"/>
        <v>0</v>
      </c>
      <c r="FFJ1366" s="84">
        <f t="shared" si="2273"/>
        <v>0</v>
      </c>
      <c r="FFK1366" s="84">
        <f t="shared" si="2273"/>
        <v>2000000</v>
      </c>
      <c r="FFL1366" s="84">
        <f t="shared" si="2273"/>
        <v>2000000</v>
      </c>
      <c r="FFR1366" s="84" t="s">
        <v>247</v>
      </c>
      <c r="FFS1366" s="84" t="s">
        <v>4692</v>
      </c>
      <c r="FFT1366" s="84">
        <f t="shared" ref="FFT1366:FGB1366" si="2274">FFT1360</f>
        <v>0</v>
      </c>
      <c r="FFU1366" s="84">
        <f t="shared" si="2274"/>
        <v>0</v>
      </c>
      <c r="FFV1366" s="84">
        <f t="shared" si="2274"/>
        <v>0</v>
      </c>
      <c r="FFW1366" s="84">
        <f t="shared" si="2274"/>
        <v>0</v>
      </c>
      <c r="FFX1366" s="84">
        <f t="shared" si="2274"/>
        <v>2000000</v>
      </c>
      <c r="FFY1366" s="84">
        <f t="shared" si="2274"/>
        <v>0</v>
      </c>
      <c r="FFZ1366" s="84">
        <f t="shared" si="2274"/>
        <v>0</v>
      </c>
      <c r="FGA1366" s="84">
        <f t="shared" si="2274"/>
        <v>2000000</v>
      </c>
      <c r="FGB1366" s="84">
        <f t="shared" si="2274"/>
        <v>2000000</v>
      </c>
      <c r="FGH1366" s="84" t="s">
        <v>247</v>
      </c>
      <c r="FGI1366" s="84" t="s">
        <v>4692</v>
      </c>
      <c r="FGJ1366" s="84">
        <f t="shared" ref="FGJ1366:FGR1366" si="2275">FGJ1360</f>
        <v>0</v>
      </c>
      <c r="FGK1366" s="84">
        <f t="shared" si="2275"/>
        <v>0</v>
      </c>
      <c r="FGL1366" s="84">
        <f t="shared" si="2275"/>
        <v>0</v>
      </c>
      <c r="FGM1366" s="84">
        <f t="shared" si="2275"/>
        <v>0</v>
      </c>
      <c r="FGN1366" s="84">
        <f t="shared" si="2275"/>
        <v>2000000</v>
      </c>
      <c r="FGO1366" s="84">
        <f t="shared" si="2275"/>
        <v>0</v>
      </c>
      <c r="FGP1366" s="84">
        <f t="shared" si="2275"/>
        <v>0</v>
      </c>
      <c r="FGQ1366" s="84">
        <f t="shared" si="2275"/>
        <v>2000000</v>
      </c>
      <c r="FGR1366" s="84">
        <f t="shared" si="2275"/>
        <v>2000000</v>
      </c>
      <c r="FGX1366" s="84" t="s">
        <v>247</v>
      </c>
      <c r="FGY1366" s="84" t="s">
        <v>4692</v>
      </c>
      <c r="FGZ1366" s="84">
        <f t="shared" ref="FGZ1366:FHH1366" si="2276">FGZ1360</f>
        <v>0</v>
      </c>
      <c r="FHA1366" s="84">
        <f t="shared" si="2276"/>
        <v>0</v>
      </c>
      <c r="FHB1366" s="84">
        <f t="shared" si="2276"/>
        <v>0</v>
      </c>
      <c r="FHC1366" s="84">
        <f t="shared" si="2276"/>
        <v>0</v>
      </c>
      <c r="FHD1366" s="84">
        <f t="shared" si="2276"/>
        <v>2000000</v>
      </c>
      <c r="FHE1366" s="84">
        <f t="shared" si="2276"/>
        <v>0</v>
      </c>
      <c r="FHF1366" s="84">
        <f t="shared" si="2276"/>
        <v>0</v>
      </c>
      <c r="FHG1366" s="84">
        <f t="shared" si="2276"/>
        <v>2000000</v>
      </c>
      <c r="FHH1366" s="84">
        <f t="shared" si="2276"/>
        <v>2000000</v>
      </c>
      <c r="FHN1366" s="84" t="s">
        <v>247</v>
      </c>
      <c r="FHO1366" s="84" t="s">
        <v>4692</v>
      </c>
      <c r="FHP1366" s="84">
        <f t="shared" ref="FHP1366:FHX1366" si="2277">FHP1360</f>
        <v>0</v>
      </c>
      <c r="FHQ1366" s="84">
        <f t="shared" si="2277"/>
        <v>0</v>
      </c>
      <c r="FHR1366" s="84">
        <f t="shared" si="2277"/>
        <v>0</v>
      </c>
      <c r="FHS1366" s="84">
        <f t="shared" si="2277"/>
        <v>0</v>
      </c>
      <c r="FHT1366" s="84">
        <f t="shared" si="2277"/>
        <v>2000000</v>
      </c>
      <c r="FHU1366" s="84">
        <f t="shared" si="2277"/>
        <v>0</v>
      </c>
      <c r="FHV1366" s="84">
        <f t="shared" si="2277"/>
        <v>0</v>
      </c>
      <c r="FHW1366" s="84">
        <f t="shared" si="2277"/>
        <v>2000000</v>
      </c>
      <c r="FHX1366" s="84">
        <f t="shared" si="2277"/>
        <v>2000000</v>
      </c>
      <c r="FID1366" s="84" t="s">
        <v>247</v>
      </c>
      <c r="FIE1366" s="84" t="s">
        <v>4692</v>
      </c>
      <c r="FIF1366" s="84">
        <f t="shared" ref="FIF1366:FIN1366" si="2278">FIF1360</f>
        <v>0</v>
      </c>
      <c r="FIG1366" s="84">
        <f t="shared" si="2278"/>
        <v>0</v>
      </c>
      <c r="FIH1366" s="84">
        <f t="shared" si="2278"/>
        <v>0</v>
      </c>
      <c r="FII1366" s="84">
        <f t="shared" si="2278"/>
        <v>0</v>
      </c>
      <c r="FIJ1366" s="84">
        <f t="shared" si="2278"/>
        <v>2000000</v>
      </c>
      <c r="FIK1366" s="84">
        <f t="shared" si="2278"/>
        <v>0</v>
      </c>
      <c r="FIL1366" s="84">
        <f t="shared" si="2278"/>
        <v>0</v>
      </c>
      <c r="FIM1366" s="84">
        <f t="shared" si="2278"/>
        <v>2000000</v>
      </c>
      <c r="FIN1366" s="84">
        <f t="shared" si="2278"/>
        <v>2000000</v>
      </c>
      <c r="FIT1366" s="84" t="s">
        <v>247</v>
      </c>
      <c r="FIU1366" s="84" t="s">
        <v>4692</v>
      </c>
      <c r="FIV1366" s="84">
        <f t="shared" ref="FIV1366:FJD1366" si="2279">FIV1360</f>
        <v>0</v>
      </c>
      <c r="FIW1366" s="84">
        <f t="shared" si="2279"/>
        <v>0</v>
      </c>
      <c r="FIX1366" s="84">
        <f t="shared" si="2279"/>
        <v>0</v>
      </c>
      <c r="FIY1366" s="84">
        <f t="shared" si="2279"/>
        <v>0</v>
      </c>
      <c r="FIZ1366" s="84">
        <f t="shared" si="2279"/>
        <v>2000000</v>
      </c>
      <c r="FJA1366" s="84">
        <f t="shared" si="2279"/>
        <v>0</v>
      </c>
      <c r="FJB1366" s="84">
        <f t="shared" si="2279"/>
        <v>0</v>
      </c>
      <c r="FJC1366" s="84">
        <f t="shared" si="2279"/>
        <v>2000000</v>
      </c>
      <c r="FJD1366" s="84">
        <f t="shared" si="2279"/>
        <v>2000000</v>
      </c>
      <c r="FJJ1366" s="84" t="s">
        <v>247</v>
      </c>
      <c r="FJK1366" s="84" t="s">
        <v>4692</v>
      </c>
      <c r="FJL1366" s="84">
        <f t="shared" ref="FJL1366:FJT1366" si="2280">FJL1360</f>
        <v>0</v>
      </c>
      <c r="FJM1366" s="84">
        <f t="shared" si="2280"/>
        <v>0</v>
      </c>
      <c r="FJN1366" s="84">
        <f t="shared" si="2280"/>
        <v>0</v>
      </c>
      <c r="FJO1366" s="84">
        <f t="shared" si="2280"/>
        <v>0</v>
      </c>
      <c r="FJP1366" s="84">
        <f t="shared" si="2280"/>
        <v>2000000</v>
      </c>
      <c r="FJQ1366" s="84">
        <f t="shared" si="2280"/>
        <v>0</v>
      </c>
      <c r="FJR1366" s="84">
        <f t="shared" si="2280"/>
        <v>0</v>
      </c>
      <c r="FJS1366" s="84">
        <f t="shared" si="2280"/>
        <v>2000000</v>
      </c>
      <c r="FJT1366" s="84">
        <f t="shared" si="2280"/>
        <v>2000000</v>
      </c>
      <c r="FJZ1366" s="84" t="s">
        <v>247</v>
      </c>
      <c r="FKA1366" s="84" t="s">
        <v>4692</v>
      </c>
      <c r="FKB1366" s="84">
        <f t="shared" ref="FKB1366:FKJ1366" si="2281">FKB1360</f>
        <v>0</v>
      </c>
      <c r="FKC1366" s="84">
        <f t="shared" si="2281"/>
        <v>0</v>
      </c>
      <c r="FKD1366" s="84">
        <f t="shared" si="2281"/>
        <v>0</v>
      </c>
      <c r="FKE1366" s="84">
        <f t="shared" si="2281"/>
        <v>0</v>
      </c>
      <c r="FKF1366" s="84">
        <f t="shared" si="2281"/>
        <v>2000000</v>
      </c>
      <c r="FKG1366" s="84">
        <f t="shared" si="2281"/>
        <v>0</v>
      </c>
      <c r="FKH1366" s="84">
        <f t="shared" si="2281"/>
        <v>0</v>
      </c>
      <c r="FKI1366" s="84">
        <f t="shared" si="2281"/>
        <v>2000000</v>
      </c>
      <c r="FKJ1366" s="84">
        <f t="shared" si="2281"/>
        <v>2000000</v>
      </c>
      <c r="FKP1366" s="84" t="s">
        <v>247</v>
      </c>
      <c r="FKQ1366" s="84" t="s">
        <v>4692</v>
      </c>
      <c r="FKR1366" s="84">
        <f t="shared" ref="FKR1366:FKZ1366" si="2282">FKR1360</f>
        <v>0</v>
      </c>
      <c r="FKS1366" s="84">
        <f t="shared" si="2282"/>
        <v>0</v>
      </c>
      <c r="FKT1366" s="84">
        <f t="shared" si="2282"/>
        <v>0</v>
      </c>
      <c r="FKU1366" s="84">
        <f t="shared" si="2282"/>
        <v>0</v>
      </c>
      <c r="FKV1366" s="84">
        <f t="shared" si="2282"/>
        <v>2000000</v>
      </c>
      <c r="FKW1366" s="84">
        <f t="shared" si="2282"/>
        <v>0</v>
      </c>
      <c r="FKX1366" s="84">
        <f t="shared" si="2282"/>
        <v>0</v>
      </c>
      <c r="FKY1366" s="84">
        <f t="shared" si="2282"/>
        <v>2000000</v>
      </c>
      <c r="FKZ1366" s="84">
        <f t="shared" si="2282"/>
        <v>2000000</v>
      </c>
      <c r="FLF1366" s="84" t="s">
        <v>247</v>
      </c>
      <c r="FLG1366" s="84" t="s">
        <v>4692</v>
      </c>
      <c r="FLH1366" s="84">
        <f t="shared" ref="FLH1366:FLP1366" si="2283">FLH1360</f>
        <v>0</v>
      </c>
      <c r="FLI1366" s="84">
        <f t="shared" si="2283"/>
        <v>0</v>
      </c>
      <c r="FLJ1366" s="84">
        <f t="shared" si="2283"/>
        <v>0</v>
      </c>
      <c r="FLK1366" s="84">
        <f t="shared" si="2283"/>
        <v>0</v>
      </c>
      <c r="FLL1366" s="84">
        <f t="shared" si="2283"/>
        <v>2000000</v>
      </c>
      <c r="FLM1366" s="84">
        <f t="shared" si="2283"/>
        <v>0</v>
      </c>
      <c r="FLN1366" s="84">
        <f t="shared" si="2283"/>
        <v>0</v>
      </c>
      <c r="FLO1366" s="84">
        <f t="shared" si="2283"/>
        <v>2000000</v>
      </c>
      <c r="FLP1366" s="84">
        <f t="shared" si="2283"/>
        <v>2000000</v>
      </c>
      <c r="FLV1366" s="84" t="s">
        <v>247</v>
      </c>
      <c r="FLW1366" s="84" t="s">
        <v>4692</v>
      </c>
      <c r="FLX1366" s="84">
        <f t="shared" ref="FLX1366:FMF1366" si="2284">FLX1360</f>
        <v>0</v>
      </c>
      <c r="FLY1366" s="84">
        <f t="shared" si="2284"/>
        <v>0</v>
      </c>
      <c r="FLZ1366" s="84">
        <f t="shared" si="2284"/>
        <v>0</v>
      </c>
      <c r="FMA1366" s="84">
        <f t="shared" si="2284"/>
        <v>0</v>
      </c>
      <c r="FMB1366" s="84">
        <f t="shared" si="2284"/>
        <v>2000000</v>
      </c>
      <c r="FMC1366" s="84">
        <f t="shared" si="2284"/>
        <v>0</v>
      </c>
      <c r="FMD1366" s="84">
        <f t="shared" si="2284"/>
        <v>0</v>
      </c>
      <c r="FME1366" s="84">
        <f t="shared" si="2284"/>
        <v>2000000</v>
      </c>
      <c r="FMF1366" s="84">
        <f t="shared" si="2284"/>
        <v>2000000</v>
      </c>
      <c r="FML1366" s="84" t="s">
        <v>247</v>
      </c>
      <c r="FMM1366" s="84" t="s">
        <v>4692</v>
      </c>
      <c r="FMN1366" s="84">
        <f t="shared" ref="FMN1366:FMV1366" si="2285">FMN1360</f>
        <v>0</v>
      </c>
      <c r="FMO1366" s="84">
        <f t="shared" si="2285"/>
        <v>0</v>
      </c>
      <c r="FMP1366" s="84">
        <f t="shared" si="2285"/>
        <v>0</v>
      </c>
      <c r="FMQ1366" s="84">
        <f t="shared" si="2285"/>
        <v>0</v>
      </c>
      <c r="FMR1366" s="84">
        <f t="shared" si="2285"/>
        <v>2000000</v>
      </c>
      <c r="FMS1366" s="84">
        <f t="shared" si="2285"/>
        <v>0</v>
      </c>
      <c r="FMT1366" s="84">
        <f t="shared" si="2285"/>
        <v>0</v>
      </c>
      <c r="FMU1366" s="84">
        <f t="shared" si="2285"/>
        <v>2000000</v>
      </c>
      <c r="FMV1366" s="84">
        <f t="shared" si="2285"/>
        <v>2000000</v>
      </c>
      <c r="FNB1366" s="84" t="s">
        <v>247</v>
      </c>
      <c r="FNC1366" s="84" t="s">
        <v>4692</v>
      </c>
      <c r="FND1366" s="84">
        <f t="shared" ref="FND1366:FNL1366" si="2286">FND1360</f>
        <v>0</v>
      </c>
      <c r="FNE1366" s="84">
        <f t="shared" si="2286"/>
        <v>0</v>
      </c>
      <c r="FNF1366" s="84">
        <f t="shared" si="2286"/>
        <v>0</v>
      </c>
      <c r="FNG1366" s="84">
        <f t="shared" si="2286"/>
        <v>0</v>
      </c>
      <c r="FNH1366" s="84">
        <f t="shared" si="2286"/>
        <v>2000000</v>
      </c>
      <c r="FNI1366" s="84">
        <f t="shared" si="2286"/>
        <v>0</v>
      </c>
      <c r="FNJ1366" s="84">
        <f t="shared" si="2286"/>
        <v>0</v>
      </c>
      <c r="FNK1366" s="84">
        <f t="shared" si="2286"/>
        <v>2000000</v>
      </c>
      <c r="FNL1366" s="84">
        <f t="shared" si="2286"/>
        <v>2000000</v>
      </c>
      <c r="FNR1366" s="84" t="s">
        <v>247</v>
      </c>
      <c r="FNS1366" s="84" t="s">
        <v>4692</v>
      </c>
      <c r="FNT1366" s="84">
        <f t="shared" ref="FNT1366:FOB1366" si="2287">FNT1360</f>
        <v>0</v>
      </c>
      <c r="FNU1366" s="84">
        <f t="shared" si="2287"/>
        <v>0</v>
      </c>
      <c r="FNV1366" s="84">
        <f t="shared" si="2287"/>
        <v>0</v>
      </c>
      <c r="FNW1366" s="84">
        <f t="shared" si="2287"/>
        <v>0</v>
      </c>
      <c r="FNX1366" s="84">
        <f t="shared" si="2287"/>
        <v>2000000</v>
      </c>
      <c r="FNY1366" s="84">
        <f t="shared" si="2287"/>
        <v>0</v>
      </c>
      <c r="FNZ1366" s="84">
        <f t="shared" si="2287"/>
        <v>0</v>
      </c>
      <c r="FOA1366" s="84">
        <f t="shared" si="2287"/>
        <v>2000000</v>
      </c>
      <c r="FOB1366" s="84">
        <f t="shared" si="2287"/>
        <v>2000000</v>
      </c>
      <c r="FOH1366" s="84" t="s">
        <v>247</v>
      </c>
      <c r="FOI1366" s="84" t="s">
        <v>4692</v>
      </c>
      <c r="FOJ1366" s="84">
        <f t="shared" ref="FOJ1366:FOR1366" si="2288">FOJ1360</f>
        <v>0</v>
      </c>
      <c r="FOK1366" s="84">
        <f t="shared" si="2288"/>
        <v>0</v>
      </c>
      <c r="FOL1366" s="84">
        <f t="shared" si="2288"/>
        <v>0</v>
      </c>
      <c r="FOM1366" s="84">
        <f t="shared" si="2288"/>
        <v>0</v>
      </c>
      <c r="FON1366" s="84">
        <f t="shared" si="2288"/>
        <v>2000000</v>
      </c>
      <c r="FOO1366" s="84">
        <f t="shared" si="2288"/>
        <v>0</v>
      </c>
      <c r="FOP1366" s="84">
        <f t="shared" si="2288"/>
        <v>0</v>
      </c>
      <c r="FOQ1366" s="84">
        <f t="shared" si="2288"/>
        <v>2000000</v>
      </c>
      <c r="FOR1366" s="84">
        <f t="shared" si="2288"/>
        <v>2000000</v>
      </c>
      <c r="FOX1366" s="84" t="s">
        <v>247</v>
      </c>
      <c r="FOY1366" s="84" t="s">
        <v>4692</v>
      </c>
      <c r="FOZ1366" s="84">
        <f t="shared" ref="FOZ1366:FPH1366" si="2289">FOZ1360</f>
        <v>0</v>
      </c>
      <c r="FPA1366" s="84">
        <f t="shared" si="2289"/>
        <v>0</v>
      </c>
      <c r="FPB1366" s="84">
        <f t="shared" si="2289"/>
        <v>0</v>
      </c>
      <c r="FPC1366" s="84">
        <f t="shared" si="2289"/>
        <v>0</v>
      </c>
      <c r="FPD1366" s="84">
        <f t="shared" si="2289"/>
        <v>2000000</v>
      </c>
      <c r="FPE1366" s="84">
        <f t="shared" si="2289"/>
        <v>0</v>
      </c>
      <c r="FPF1366" s="84">
        <f t="shared" si="2289"/>
        <v>0</v>
      </c>
      <c r="FPG1366" s="84">
        <f t="shared" si="2289"/>
        <v>2000000</v>
      </c>
      <c r="FPH1366" s="84">
        <f t="shared" si="2289"/>
        <v>2000000</v>
      </c>
      <c r="FPN1366" s="84" t="s">
        <v>247</v>
      </c>
      <c r="FPO1366" s="84" t="s">
        <v>4692</v>
      </c>
      <c r="FPP1366" s="84">
        <f t="shared" ref="FPP1366:FPX1366" si="2290">FPP1360</f>
        <v>0</v>
      </c>
      <c r="FPQ1366" s="84">
        <f t="shared" si="2290"/>
        <v>0</v>
      </c>
      <c r="FPR1366" s="84">
        <f t="shared" si="2290"/>
        <v>0</v>
      </c>
      <c r="FPS1366" s="84">
        <f t="shared" si="2290"/>
        <v>0</v>
      </c>
      <c r="FPT1366" s="84">
        <f t="shared" si="2290"/>
        <v>2000000</v>
      </c>
      <c r="FPU1366" s="84">
        <f t="shared" si="2290"/>
        <v>0</v>
      </c>
      <c r="FPV1366" s="84">
        <f t="shared" si="2290"/>
        <v>0</v>
      </c>
      <c r="FPW1366" s="84">
        <f t="shared" si="2290"/>
        <v>2000000</v>
      </c>
      <c r="FPX1366" s="84">
        <f t="shared" si="2290"/>
        <v>2000000</v>
      </c>
      <c r="FQD1366" s="84" t="s">
        <v>247</v>
      </c>
      <c r="FQE1366" s="84" t="s">
        <v>4692</v>
      </c>
      <c r="FQF1366" s="84">
        <f t="shared" ref="FQF1366:FQN1366" si="2291">FQF1360</f>
        <v>0</v>
      </c>
      <c r="FQG1366" s="84">
        <f t="shared" si="2291"/>
        <v>0</v>
      </c>
      <c r="FQH1366" s="84">
        <f t="shared" si="2291"/>
        <v>0</v>
      </c>
      <c r="FQI1366" s="84">
        <f t="shared" si="2291"/>
        <v>0</v>
      </c>
      <c r="FQJ1366" s="84">
        <f t="shared" si="2291"/>
        <v>2000000</v>
      </c>
      <c r="FQK1366" s="84">
        <f t="shared" si="2291"/>
        <v>0</v>
      </c>
      <c r="FQL1366" s="84">
        <f t="shared" si="2291"/>
        <v>0</v>
      </c>
      <c r="FQM1366" s="84">
        <f t="shared" si="2291"/>
        <v>2000000</v>
      </c>
      <c r="FQN1366" s="84">
        <f t="shared" si="2291"/>
        <v>2000000</v>
      </c>
      <c r="FQT1366" s="84" t="s">
        <v>247</v>
      </c>
      <c r="FQU1366" s="84" t="s">
        <v>4692</v>
      </c>
      <c r="FQV1366" s="84">
        <f t="shared" ref="FQV1366:FRD1366" si="2292">FQV1360</f>
        <v>0</v>
      </c>
      <c r="FQW1366" s="84">
        <f t="shared" si="2292"/>
        <v>0</v>
      </c>
      <c r="FQX1366" s="84">
        <f t="shared" si="2292"/>
        <v>0</v>
      </c>
      <c r="FQY1366" s="84">
        <f t="shared" si="2292"/>
        <v>0</v>
      </c>
      <c r="FQZ1366" s="84">
        <f t="shared" si="2292"/>
        <v>2000000</v>
      </c>
      <c r="FRA1366" s="84">
        <f t="shared" si="2292"/>
        <v>0</v>
      </c>
      <c r="FRB1366" s="84">
        <f t="shared" si="2292"/>
        <v>0</v>
      </c>
      <c r="FRC1366" s="84">
        <f t="shared" si="2292"/>
        <v>2000000</v>
      </c>
      <c r="FRD1366" s="84">
        <f t="shared" si="2292"/>
        <v>2000000</v>
      </c>
      <c r="FRJ1366" s="84" t="s">
        <v>247</v>
      </c>
      <c r="FRK1366" s="84" t="s">
        <v>4692</v>
      </c>
      <c r="FRL1366" s="84">
        <f t="shared" ref="FRL1366:FRT1366" si="2293">FRL1360</f>
        <v>0</v>
      </c>
      <c r="FRM1366" s="84">
        <f t="shared" si="2293"/>
        <v>0</v>
      </c>
      <c r="FRN1366" s="84">
        <f t="shared" si="2293"/>
        <v>0</v>
      </c>
      <c r="FRO1366" s="84">
        <f t="shared" si="2293"/>
        <v>0</v>
      </c>
      <c r="FRP1366" s="84">
        <f t="shared" si="2293"/>
        <v>2000000</v>
      </c>
      <c r="FRQ1366" s="84">
        <f t="shared" si="2293"/>
        <v>0</v>
      </c>
      <c r="FRR1366" s="84">
        <f t="shared" si="2293"/>
        <v>0</v>
      </c>
      <c r="FRS1366" s="84">
        <f t="shared" si="2293"/>
        <v>2000000</v>
      </c>
      <c r="FRT1366" s="84">
        <f t="shared" si="2293"/>
        <v>2000000</v>
      </c>
      <c r="FRZ1366" s="84" t="s">
        <v>247</v>
      </c>
      <c r="FSA1366" s="84" t="s">
        <v>4692</v>
      </c>
      <c r="FSB1366" s="84">
        <f t="shared" ref="FSB1366:FSJ1366" si="2294">FSB1360</f>
        <v>0</v>
      </c>
      <c r="FSC1366" s="84">
        <f t="shared" si="2294"/>
        <v>0</v>
      </c>
      <c r="FSD1366" s="84">
        <f t="shared" si="2294"/>
        <v>0</v>
      </c>
      <c r="FSE1366" s="84">
        <f t="shared" si="2294"/>
        <v>0</v>
      </c>
      <c r="FSF1366" s="84">
        <f t="shared" si="2294"/>
        <v>2000000</v>
      </c>
      <c r="FSG1366" s="84">
        <f t="shared" si="2294"/>
        <v>0</v>
      </c>
      <c r="FSH1366" s="84">
        <f t="shared" si="2294"/>
        <v>0</v>
      </c>
      <c r="FSI1366" s="84">
        <f t="shared" si="2294"/>
        <v>2000000</v>
      </c>
      <c r="FSJ1366" s="84">
        <f t="shared" si="2294"/>
        <v>2000000</v>
      </c>
      <c r="FSP1366" s="84" t="s">
        <v>247</v>
      </c>
      <c r="FSQ1366" s="84" t="s">
        <v>4692</v>
      </c>
      <c r="FSR1366" s="84">
        <f t="shared" ref="FSR1366:FSZ1366" si="2295">FSR1360</f>
        <v>0</v>
      </c>
      <c r="FSS1366" s="84">
        <f t="shared" si="2295"/>
        <v>0</v>
      </c>
      <c r="FST1366" s="84">
        <f t="shared" si="2295"/>
        <v>0</v>
      </c>
      <c r="FSU1366" s="84">
        <f t="shared" si="2295"/>
        <v>0</v>
      </c>
      <c r="FSV1366" s="84">
        <f t="shared" si="2295"/>
        <v>2000000</v>
      </c>
      <c r="FSW1366" s="84">
        <f t="shared" si="2295"/>
        <v>0</v>
      </c>
      <c r="FSX1366" s="84">
        <f t="shared" si="2295"/>
        <v>0</v>
      </c>
      <c r="FSY1366" s="84">
        <f t="shared" si="2295"/>
        <v>2000000</v>
      </c>
      <c r="FSZ1366" s="84">
        <f t="shared" si="2295"/>
        <v>2000000</v>
      </c>
      <c r="FTF1366" s="84" t="s">
        <v>247</v>
      </c>
      <c r="FTG1366" s="84" t="s">
        <v>4692</v>
      </c>
      <c r="FTH1366" s="84">
        <f t="shared" ref="FTH1366:FTP1366" si="2296">FTH1360</f>
        <v>0</v>
      </c>
      <c r="FTI1366" s="84">
        <f t="shared" si="2296"/>
        <v>0</v>
      </c>
      <c r="FTJ1366" s="84">
        <f t="shared" si="2296"/>
        <v>0</v>
      </c>
      <c r="FTK1366" s="84">
        <f t="shared" si="2296"/>
        <v>0</v>
      </c>
      <c r="FTL1366" s="84">
        <f t="shared" si="2296"/>
        <v>2000000</v>
      </c>
      <c r="FTM1366" s="84">
        <f t="shared" si="2296"/>
        <v>0</v>
      </c>
      <c r="FTN1366" s="84">
        <f t="shared" si="2296"/>
        <v>0</v>
      </c>
      <c r="FTO1366" s="84">
        <f t="shared" si="2296"/>
        <v>2000000</v>
      </c>
      <c r="FTP1366" s="84">
        <f t="shared" si="2296"/>
        <v>2000000</v>
      </c>
      <c r="FTV1366" s="84" t="s">
        <v>247</v>
      </c>
      <c r="FTW1366" s="84" t="s">
        <v>4692</v>
      </c>
      <c r="FTX1366" s="84">
        <f t="shared" ref="FTX1366:FUF1366" si="2297">FTX1360</f>
        <v>0</v>
      </c>
      <c r="FTY1366" s="84">
        <f t="shared" si="2297"/>
        <v>0</v>
      </c>
      <c r="FTZ1366" s="84">
        <f t="shared" si="2297"/>
        <v>0</v>
      </c>
      <c r="FUA1366" s="84">
        <f t="shared" si="2297"/>
        <v>0</v>
      </c>
      <c r="FUB1366" s="84">
        <f t="shared" si="2297"/>
        <v>2000000</v>
      </c>
      <c r="FUC1366" s="84">
        <f t="shared" si="2297"/>
        <v>0</v>
      </c>
      <c r="FUD1366" s="84">
        <f t="shared" si="2297"/>
        <v>0</v>
      </c>
      <c r="FUE1366" s="84">
        <f t="shared" si="2297"/>
        <v>2000000</v>
      </c>
      <c r="FUF1366" s="84">
        <f t="shared" si="2297"/>
        <v>2000000</v>
      </c>
      <c r="FUL1366" s="84" t="s">
        <v>247</v>
      </c>
      <c r="FUM1366" s="84" t="s">
        <v>4692</v>
      </c>
      <c r="FUN1366" s="84">
        <f t="shared" ref="FUN1366:FUV1366" si="2298">FUN1360</f>
        <v>0</v>
      </c>
      <c r="FUO1366" s="84">
        <f t="shared" si="2298"/>
        <v>0</v>
      </c>
      <c r="FUP1366" s="84">
        <f t="shared" si="2298"/>
        <v>0</v>
      </c>
      <c r="FUQ1366" s="84">
        <f t="shared" si="2298"/>
        <v>0</v>
      </c>
      <c r="FUR1366" s="84">
        <f t="shared" si="2298"/>
        <v>2000000</v>
      </c>
      <c r="FUS1366" s="84">
        <f t="shared" si="2298"/>
        <v>0</v>
      </c>
      <c r="FUT1366" s="84">
        <f t="shared" si="2298"/>
        <v>0</v>
      </c>
      <c r="FUU1366" s="84">
        <f t="shared" si="2298"/>
        <v>2000000</v>
      </c>
      <c r="FUV1366" s="84">
        <f t="shared" si="2298"/>
        <v>2000000</v>
      </c>
      <c r="FVB1366" s="84" t="s">
        <v>247</v>
      </c>
      <c r="FVC1366" s="84" t="s">
        <v>4692</v>
      </c>
      <c r="FVD1366" s="84">
        <f t="shared" ref="FVD1366:FVL1366" si="2299">FVD1360</f>
        <v>0</v>
      </c>
      <c r="FVE1366" s="84">
        <f t="shared" si="2299"/>
        <v>0</v>
      </c>
      <c r="FVF1366" s="84">
        <f t="shared" si="2299"/>
        <v>0</v>
      </c>
      <c r="FVG1366" s="84">
        <f t="shared" si="2299"/>
        <v>0</v>
      </c>
      <c r="FVH1366" s="84">
        <f t="shared" si="2299"/>
        <v>2000000</v>
      </c>
      <c r="FVI1366" s="84">
        <f t="shared" si="2299"/>
        <v>0</v>
      </c>
      <c r="FVJ1366" s="84">
        <f t="shared" si="2299"/>
        <v>0</v>
      </c>
      <c r="FVK1366" s="84">
        <f t="shared" si="2299"/>
        <v>2000000</v>
      </c>
      <c r="FVL1366" s="84">
        <f t="shared" si="2299"/>
        <v>2000000</v>
      </c>
      <c r="FVR1366" s="84" t="s">
        <v>247</v>
      </c>
      <c r="FVS1366" s="84" t="s">
        <v>4692</v>
      </c>
      <c r="FVT1366" s="84">
        <f t="shared" ref="FVT1366:FWB1366" si="2300">FVT1360</f>
        <v>0</v>
      </c>
      <c r="FVU1366" s="84">
        <f t="shared" si="2300"/>
        <v>0</v>
      </c>
      <c r="FVV1366" s="84">
        <f t="shared" si="2300"/>
        <v>0</v>
      </c>
      <c r="FVW1366" s="84">
        <f t="shared" si="2300"/>
        <v>0</v>
      </c>
      <c r="FVX1366" s="84">
        <f t="shared" si="2300"/>
        <v>2000000</v>
      </c>
      <c r="FVY1366" s="84">
        <f t="shared" si="2300"/>
        <v>0</v>
      </c>
      <c r="FVZ1366" s="84">
        <f t="shared" si="2300"/>
        <v>0</v>
      </c>
      <c r="FWA1366" s="84">
        <f t="shared" si="2300"/>
        <v>2000000</v>
      </c>
      <c r="FWB1366" s="84">
        <f t="shared" si="2300"/>
        <v>2000000</v>
      </c>
      <c r="FWH1366" s="84" t="s">
        <v>247</v>
      </c>
      <c r="FWI1366" s="84" t="s">
        <v>4692</v>
      </c>
      <c r="FWJ1366" s="84">
        <f t="shared" ref="FWJ1366:FWR1366" si="2301">FWJ1360</f>
        <v>0</v>
      </c>
      <c r="FWK1366" s="84">
        <f t="shared" si="2301"/>
        <v>0</v>
      </c>
      <c r="FWL1366" s="84">
        <f t="shared" si="2301"/>
        <v>0</v>
      </c>
      <c r="FWM1366" s="84">
        <f t="shared" si="2301"/>
        <v>0</v>
      </c>
      <c r="FWN1366" s="84">
        <f t="shared" si="2301"/>
        <v>2000000</v>
      </c>
      <c r="FWO1366" s="84">
        <f t="shared" si="2301"/>
        <v>0</v>
      </c>
      <c r="FWP1366" s="84">
        <f t="shared" si="2301"/>
        <v>0</v>
      </c>
      <c r="FWQ1366" s="84">
        <f t="shared" si="2301"/>
        <v>2000000</v>
      </c>
      <c r="FWR1366" s="84">
        <f t="shared" si="2301"/>
        <v>2000000</v>
      </c>
      <c r="FWX1366" s="84" t="s">
        <v>247</v>
      </c>
      <c r="FWY1366" s="84" t="s">
        <v>4692</v>
      </c>
      <c r="FWZ1366" s="84">
        <f t="shared" ref="FWZ1366:FXH1366" si="2302">FWZ1360</f>
        <v>0</v>
      </c>
      <c r="FXA1366" s="84">
        <f t="shared" si="2302"/>
        <v>0</v>
      </c>
      <c r="FXB1366" s="84">
        <f t="shared" si="2302"/>
        <v>0</v>
      </c>
      <c r="FXC1366" s="84">
        <f t="shared" si="2302"/>
        <v>0</v>
      </c>
      <c r="FXD1366" s="84">
        <f t="shared" si="2302"/>
        <v>2000000</v>
      </c>
      <c r="FXE1366" s="84">
        <f t="shared" si="2302"/>
        <v>0</v>
      </c>
      <c r="FXF1366" s="84">
        <f t="shared" si="2302"/>
        <v>0</v>
      </c>
      <c r="FXG1366" s="84">
        <f t="shared" si="2302"/>
        <v>2000000</v>
      </c>
      <c r="FXH1366" s="84">
        <f t="shared" si="2302"/>
        <v>2000000</v>
      </c>
      <c r="FXN1366" s="84" t="s">
        <v>247</v>
      </c>
      <c r="FXO1366" s="84" t="s">
        <v>4692</v>
      </c>
      <c r="FXP1366" s="84">
        <f t="shared" ref="FXP1366:FXX1366" si="2303">FXP1360</f>
        <v>0</v>
      </c>
      <c r="FXQ1366" s="84">
        <f t="shared" si="2303"/>
        <v>0</v>
      </c>
      <c r="FXR1366" s="84">
        <f t="shared" si="2303"/>
        <v>0</v>
      </c>
      <c r="FXS1366" s="84">
        <f t="shared" si="2303"/>
        <v>0</v>
      </c>
      <c r="FXT1366" s="84">
        <f t="shared" si="2303"/>
        <v>2000000</v>
      </c>
      <c r="FXU1366" s="84">
        <f t="shared" si="2303"/>
        <v>0</v>
      </c>
      <c r="FXV1366" s="84">
        <f t="shared" si="2303"/>
        <v>0</v>
      </c>
      <c r="FXW1366" s="84">
        <f t="shared" si="2303"/>
        <v>2000000</v>
      </c>
      <c r="FXX1366" s="84">
        <f t="shared" si="2303"/>
        <v>2000000</v>
      </c>
      <c r="FYD1366" s="84" t="s">
        <v>247</v>
      </c>
      <c r="FYE1366" s="84" t="s">
        <v>4692</v>
      </c>
      <c r="FYF1366" s="84">
        <f t="shared" ref="FYF1366:FYN1366" si="2304">FYF1360</f>
        <v>0</v>
      </c>
      <c r="FYG1366" s="84">
        <f t="shared" si="2304"/>
        <v>0</v>
      </c>
      <c r="FYH1366" s="84">
        <f t="shared" si="2304"/>
        <v>0</v>
      </c>
      <c r="FYI1366" s="84">
        <f t="shared" si="2304"/>
        <v>0</v>
      </c>
      <c r="FYJ1366" s="84">
        <f t="shared" si="2304"/>
        <v>2000000</v>
      </c>
      <c r="FYK1366" s="84">
        <f t="shared" si="2304"/>
        <v>0</v>
      </c>
      <c r="FYL1366" s="84">
        <f t="shared" si="2304"/>
        <v>0</v>
      </c>
      <c r="FYM1366" s="84">
        <f t="shared" si="2304"/>
        <v>2000000</v>
      </c>
      <c r="FYN1366" s="84">
        <f t="shared" si="2304"/>
        <v>2000000</v>
      </c>
      <c r="FYT1366" s="84" t="s">
        <v>247</v>
      </c>
      <c r="FYU1366" s="84" t="s">
        <v>4692</v>
      </c>
      <c r="FYV1366" s="84">
        <f t="shared" ref="FYV1366:FZD1366" si="2305">FYV1360</f>
        <v>0</v>
      </c>
      <c r="FYW1366" s="84">
        <f t="shared" si="2305"/>
        <v>0</v>
      </c>
      <c r="FYX1366" s="84">
        <f t="shared" si="2305"/>
        <v>0</v>
      </c>
      <c r="FYY1366" s="84">
        <f t="shared" si="2305"/>
        <v>0</v>
      </c>
      <c r="FYZ1366" s="84">
        <f t="shared" si="2305"/>
        <v>2000000</v>
      </c>
      <c r="FZA1366" s="84">
        <f t="shared" si="2305"/>
        <v>0</v>
      </c>
      <c r="FZB1366" s="84">
        <f t="shared" si="2305"/>
        <v>0</v>
      </c>
      <c r="FZC1366" s="84">
        <f t="shared" si="2305"/>
        <v>2000000</v>
      </c>
      <c r="FZD1366" s="84">
        <f t="shared" si="2305"/>
        <v>2000000</v>
      </c>
      <c r="FZJ1366" s="84" t="s">
        <v>247</v>
      </c>
      <c r="FZK1366" s="84" t="s">
        <v>4692</v>
      </c>
      <c r="FZL1366" s="84">
        <f t="shared" ref="FZL1366:FZT1366" si="2306">FZL1360</f>
        <v>0</v>
      </c>
      <c r="FZM1366" s="84">
        <f t="shared" si="2306"/>
        <v>0</v>
      </c>
      <c r="FZN1366" s="84">
        <f t="shared" si="2306"/>
        <v>0</v>
      </c>
      <c r="FZO1366" s="84">
        <f t="shared" si="2306"/>
        <v>0</v>
      </c>
      <c r="FZP1366" s="84">
        <f t="shared" si="2306"/>
        <v>2000000</v>
      </c>
      <c r="FZQ1366" s="84">
        <f t="shared" si="2306"/>
        <v>0</v>
      </c>
      <c r="FZR1366" s="84">
        <f t="shared" si="2306"/>
        <v>0</v>
      </c>
      <c r="FZS1366" s="84">
        <f t="shared" si="2306"/>
        <v>2000000</v>
      </c>
      <c r="FZT1366" s="84">
        <f t="shared" si="2306"/>
        <v>2000000</v>
      </c>
      <c r="FZZ1366" s="84" t="s">
        <v>247</v>
      </c>
      <c r="GAA1366" s="84" t="s">
        <v>4692</v>
      </c>
      <c r="GAB1366" s="84">
        <f t="shared" ref="GAB1366:GAJ1366" si="2307">GAB1360</f>
        <v>0</v>
      </c>
      <c r="GAC1366" s="84">
        <f t="shared" si="2307"/>
        <v>0</v>
      </c>
      <c r="GAD1366" s="84">
        <f t="shared" si="2307"/>
        <v>0</v>
      </c>
      <c r="GAE1366" s="84">
        <f t="shared" si="2307"/>
        <v>0</v>
      </c>
      <c r="GAF1366" s="84">
        <f t="shared" si="2307"/>
        <v>2000000</v>
      </c>
      <c r="GAG1366" s="84">
        <f t="shared" si="2307"/>
        <v>0</v>
      </c>
      <c r="GAH1366" s="84">
        <f t="shared" si="2307"/>
        <v>0</v>
      </c>
      <c r="GAI1366" s="84">
        <f t="shared" si="2307"/>
        <v>2000000</v>
      </c>
      <c r="GAJ1366" s="84">
        <f t="shared" si="2307"/>
        <v>2000000</v>
      </c>
      <c r="GAP1366" s="84" t="s">
        <v>247</v>
      </c>
      <c r="GAQ1366" s="84" t="s">
        <v>4692</v>
      </c>
      <c r="GAR1366" s="84">
        <f t="shared" ref="GAR1366:GAZ1366" si="2308">GAR1360</f>
        <v>0</v>
      </c>
      <c r="GAS1366" s="84">
        <f t="shared" si="2308"/>
        <v>0</v>
      </c>
      <c r="GAT1366" s="84">
        <f t="shared" si="2308"/>
        <v>0</v>
      </c>
      <c r="GAU1366" s="84">
        <f t="shared" si="2308"/>
        <v>0</v>
      </c>
      <c r="GAV1366" s="84">
        <f t="shared" si="2308"/>
        <v>2000000</v>
      </c>
      <c r="GAW1366" s="84">
        <f t="shared" si="2308"/>
        <v>0</v>
      </c>
      <c r="GAX1366" s="84">
        <f t="shared" si="2308"/>
        <v>0</v>
      </c>
      <c r="GAY1366" s="84">
        <f t="shared" si="2308"/>
        <v>2000000</v>
      </c>
      <c r="GAZ1366" s="84">
        <f t="shared" si="2308"/>
        <v>2000000</v>
      </c>
      <c r="GBF1366" s="84" t="s">
        <v>247</v>
      </c>
      <c r="GBG1366" s="84" t="s">
        <v>4692</v>
      </c>
      <c r="GBH1366" s="84">
        <f t="shared" ref="GBH1366:GBP1366" si="2309">GBH1360</f>
        <v>0</v>
      </c>
      <c r="GBI1366" s="84">
        <f t="shared" si="2309"/>
        <v>0</v>
      </c>
      <c r="GBJ1366" s="84">
        <f t="shared" si="2309"/>
        <v>0</v>
      </c>
      <c r="GBK1366" s="84">
        <f t="shared" si="2309"/>
        <v>0</v>
      </c>
      <c r="GBL1366" s="84">
        <f t="shared" si="2309"/>
        <v>2000000</v>
      </c>
      <c r="GBM1366" s="84">
        <f t="shared" si="2309"/>
        <v>0</v>
      </c>
      <c r="GBN1366" s="84">
        <f t="shared" si="2309"/>
        <v>0</v>
      </c>
      <c r="GBO1366" s="84">
        <f t="shared" si="2309"/>
        <v>2000000</v>
      </c>
      <c r="GBP1366" s="84">
        <f t="shared" si="2309"/>
        <v>2000000</v>
      </c>
      <c r="GBV1366" s="84" t="s">
        <v>247</v>
      </c>
      <c r="GBW1366" s="84" t="s">
        <v>4692</v>
      </c>
      <c r="GBX1366" s="84">
        <f t="shared" ref="GBX1366:GCF1366" si="2310">GBX1360</f>
        <v>0</v>
      </c>
      <c r="GBY1366" s="84">
        <f t="shared" si="2310"/>
        <v>0</v>
      </c>
      <c r="GBZ1366" s="84">
        <f t="shared" si="2310"/>
        <v>0</v>
      </c>
      <c r="GCA1366" s="84">
        <f t="shared" si="2310"/>
        <v>0</v>
      </c>
      <c r="GCB1366" s="84">
        <f t="shared" si="2310"/>
        <v>2000000</v>
      </c>
      <c r="GCC1366" s="84">
        <f t="shared" si="2310"/>
        <v>0</v>
      </c>
      <c r="GCD1366" s="84">
        <f t="shared" si="2310"/>
        <v>0</v>
      </c>
      <c r="GCE1366" s="84">
        <f t="shared" si="2310"/>
        <v>2000000</v>
      </c>
      <c r="GCF1366" s="84">
        <f t="shared" si="2310"/>
        <v>2000000</v>
      </c>
      <c r="GCL1366" s="84" t="s">
        <v>247</v>
      </c>
      <c r="GCM1366" s="84" t="s">
        <v>4692</v>
      </c>
      <c r="GCN1366" s="84">
        <f t="shared" ref="GCN1366:GCV1366" si="2311">GCN1360</f>
        <v>0</v>
      </c>
      <c r="GCO1366" s="84">
        <f t="shared" si="2311"/>
        <v>0</v>
      </c>
      <c r="GCP1366" s="84">
        <f t="shared" si="2311"/>
        <v>0</v>
      </c>
      <c r="GCQ1366" s="84">
        <f t="shared" si="2311"/>
        <v>0</v>
      </c>
      <c r="GCR1366" s="84">
        <f t="shared" si="2311"/>
        <v>2000000</v>
      </c>
      <c r="GCS1366" s="84">
        <f t="shared" si="2311"/>
        <v>0</v>
      </c>
      <c r="GCT1366" s="84">
        <f t="shared" si="2311"/>
        <v>0</v>
      </c>
      <c r="GCU1366" s="84">
        <f t="shared" si="2311"/>
        <v>2000000</v>
      </c>
      <c r="GCV1366" s="84">
        <f t="shared" si="2311"/>
        <v>2000000</v>
      </c>
      <c r="GDB1366" s="84" t="s">
        <v>247</v>
      </c>
      <c r="GDC1366" s="84" t="s">
        <v>4692</v>
      </c>
      <c r="GDD1366" s="84">
        <f t="shared" ref="GDD1366:GDL1366" si="2312">GDD1360</f>
        <v>0</v>
      </c>
      <c r="GDE1366" s="84">
        <f t="shared" si="2312"/>
        <v>0</v>
      </c>
      <c r="GDF1366" s="84">
        <f t="shared" si="2312"/>
        <v>0</v>
      </c>
      <c r="GDG1366" s="84">
        <f t="shared" si="2312"/>
        <v>0</v>
      </c>
      <c r="GDH1366" s="84">
        <f t="shared" si="2312"/>
        <v>2000000</v>
      </c>
      <c r="GDI1366" s="84">
        <f t="shared" si="2312"/>
        <v>0</v>
      </c>
      <c r="GDJ1366" s="84">
        <f t="shared" si="2312"/>
        <v>0</v>
      </c>
      <c r="GDK1366" s="84">
        <f t="shared" si="2312"/>
        <v>2000000</v>
      </c>
      <c r="GDL1366" s="84">
        <f t="shared" si="2312"/>
        <v>2000000</v>
      </c>
      <c r="GDR1366" s="84" t="s">
        <v>247</v>
      </c>
      <c r="GDS1366" s="84" t="s">
        <v>4692</v>
      </c>
      <c r="GDT1366" s="84">
        <f t="shared" ref="GDT1366:GEB1366" si="2313">GDT1360</f>
        <v>0</v>
      </c>
      <c r="GDU1366" s="84">
        <f t="shared" si="2313"/>
        <v>0</v>
      </c>
      <c r="GDV1366" s="84">
        <f t="shared" si="2313"/>
        <v>0</v>
      </c>
      <c r="GDW1366" s="84">
        <f t="shared" si="2313"/>
        <v>0</v>
      </c>
      <c r="GDX1366" s="84">
        <f t="shared" si="2313"/>
        <v>2000000</v>
      </c>
      <c r="GDY1366" s="84">
        <f t="shared" si="2313"/>
        <v>0</v>
      </c>
      <c r="GDZ1366" s="84">
        <f t="shared" si="2313"/>
        <v>0</v>
      </c>
      <c r="GEA1366" s="84">
        <f t="shared" si="2313"/>
        <v>2000000</v>
      </c>
      <c r="GEB1366" s="84">
        <f t="shared" si="2313"/>
        <v>2000000</v>
      </c>
      <c r="GEH1366" s="84" t="s">
        <v>247</v>
      </c>
      <c r="GEI1366" s="84" t="s">
        <v>4692</v>
      </c>
      <c r="GEJ1366" s="84">
        <f t="shared" ref="GEJ1366:GER1366" si="2314">GEJ1360</f>
        <v>0</v>
      </c>
      <c r="GEK1366" s="84">
        <f t="shared" si="2314"/>
        <v>0</v>
      </c>
      <c r="GEL1366" s="84">
        <f t="shared" si="2314"/>
        <v>0</v>
      </c>
      <c r="GEM1366" s="84">
        <f t="shared" si="2314"/>
        <v>0</v>
      </c>
      <c r="GEN1366" s="84">
        <f t="shared" si="2314"/>
        <v>2000000</v>
      </c>
      <c r="GEO1366" s="84">
        <f t="shared" si="2314"/>
        <v>0</v>
      </c>
      <c r="GEP1366" s="84">
        <f t="shared" si="2314"/>
        <v>0</v>
      </c>
      <c r="GEQ1366" s="84">
        <f t="shared" si="2314"/>
        <v>2000000</v>
      </c>
      <c r="GER1366" s="84">
        <f t="shared" si="2314"/>
        <v>2000000</v>
      </c>
      <c r="GEX1366" s="84" t="s">
        <v>247</v>
      </c>
      <c r="GEY1366" s="84" t="s">
        <v>4692</v>
      </c>
      <c r="GEZ1366" s="84">
        <f t="shared" ref="GEZ1366:GFH1366" si="2315">GEZ1360</f>
        <v>0</v>
      </c>
      <c r="GFA1366" s="84">
        <f t="shared" si="2315"/>
        <v>0</v>
      </c>
      <c r="GFB1366" s="84">
        <f t="shared" si="2315"/>
        <v>0</v>
      </c>
      <c r="GFC1366" s="84">
        <f t="shared" si="2315"/>
        <v>0</v>
      </c>
      <c r="GFD1366" s="84">
        <f t="shared" si="2315"/>
        <v>2000000</v>
      </c>
      <c r="GFE1366" s="84">
        <f t="shared" si="2315"/>
        <v>0</v>
      </c>
      <c r="GFF1366" s="84">
        <f t="shared" si="2315"/>
        <v>0</v>
      </c>
      <c r="GFG1366" s="84">
        <f t="shared" si="2315"/>
        <v>2000000</v>
      </c>
      <c r="GFH1366" s="84">
        <f t="shared" si="2315"/>
        <v>2000000</v>
      </c>
      <c r="GFN1366" s="84" t="s">
        <v>247</v>
      </c>
      <c r="GFO1366" s="84" t="s">
        <v>4692</v>
      </c>
      <c r="GFP1366" s="84">
        <f t="shared" ref="GFP1366:GFX1366" si="2316">GFP1360</f>
        <v>0</v>
      </c>
      <c r="GFQ1366" s="84">
        <f t="shared" si="2316"/>
        <v>0</v>
      </c>
      <c r="GFR1366" s="84">
        <f t="shared" si="2316"/>
        <v>0</v>
      </c>
      <c r="GFS1366" s="84">
        <f t="shared" si="2316"/>
        <v>0</v>
      </c>
      <c r="GFT1366" s="84">
        <f t="shared" si="2316"/>
        <v>2000000</v>
      </c>
      <c r="GFU1366" s="84">
        <f t="shared" si="2316"/>
        <v>0</v>
      </c>
      <c r="GFV1366" s="84">
        <f t="shared" si="2316"/>
        <v>0</v>
      </c>
      <c r="GFW1366" s="84">
        <f t="shared" si="2316"/>
        <v>2000000</v>
      </c>
      <c r="GFX1366" s="84">
        <f t="shared" si="2316"/>
        <v>2000000</v>
      </c>
      <c r="GGD1366" s="84" t="s">
        <v>247</v>
      </c>
      <c r="GGE1366" s="84" t="s">
        <v>4692</v>
      </c>
      <c r="GGF1366" s="84">
        <f t="shared" ref="GGF1366:GGN1366" si="2317">GGF1360</f>
        <v>0</v>
      </c>
      <c r="GGG1366" s="84">
        <f t="shared" si="2317"/>
        <v>0</v>
      </c>
      <c r="GGH1366" s="84">
        <f t="shared" si="2317"/>
        <v>0</v>
      </c>
      <c r="GGI1366" s="84">
        <f t="shared" si="2317"/>
        <v>0</v>
      </c>
      <c r="GGJ1366" s="84">
        <f t="shared" si="2317"/>
        <v>2000000</v>
      </c>
      <c r="GGK1366" s="84">
        <f t="shared" si="2317"/>
        <v>0</v>
      </c>
      <c r="GGL1366" s="84">
        <f t="shared" si="2317"/>
        <v>0</v>
      </c>
      <c r="GGM1366" s="84">
        <f t="shared" si="2317"/>
        <v>2000000</v>
      </c>
      <c r="GGN1366" s="84">
        <f t="shared" si="2317"/>
        <v>2000000</v>
      </c>
      <c r="GGT1366" s="84" t="s">
        <v>247</v>
      </c>
      <c r="GGU1366" s="84" t="s">
        <v>4692</v>
      </c>
      <c r="GGV1366" s="84">
        <f t="shared" ref="GGV1366:GHD1366" si="2318">GGV1360</f>
        <v>0</v>
      </c>
      <c r="GGW1366" s="84">
        <f t="shared" si="2318"/>
        <v>0</v>
      </c>
      <c r="GGX1366" s="84">
        <f t="shared" si="2318"/>
        <v>0</v>
      </c>
      <c r="GGY1366" s="84">
        <f t="shared" si="2318"/>
        <v>0</v>
      </c>
      <c r="GGZ1366" s="84">
        <f t="shared" si="2318"/>
        <v>2000000</v>
      </c>
      <c r="GHA1366" s="84">
        <f t="shared" si="2318"/>
        <v>0</v>
      </c>
      <c r="GHB1366" s="84">
        <f t="shared" si="2318"/>
        <v>0</v>
      </c>
      <c r="GHC1366" s="84">
        <f t="shared" si="2318"/>
        <v>2000000</v>
      </c>
      <c r="GHD1366" s="84">
        <f t="shared" si="2318"/>
        <v>2000000</v>
      </c>
      <c r="GHJ1366" s="84" t="s">
        <v>247</v>
      </c>
      <c r="GHK1366" s="84" t="s">
        <v>4692</v>
      </c>
      <c r="GHL1366" s="84">
        <f t="shared" ref="GHL1366:GHT1366" si="2319">GHL1360</f>
        <v>0</v>
      </c>
      <c r="GHM1366" s="84">
        <f t="shared" si="2319"/>
        <v>0</v>
      </c>
      <c r="GHN1366" s="84">
        <f t="shared" si="2319"/>
        <v>0</v>
      </c>
      <c r="GHO1366" s="84">
        <f t="shared" si="2319"/>
        <v>0</v>
      </c>
      <c r="GHP1366" s="84">
        <f t="shared" si="2319"/>
        <v>2000000</v>
      </c>
      <c r="GHQ1366" s="84">
        <f t="shared" si="2319"/>
        <v>0</v>
      </c>
      <c r="GHR1366" s="84">
        <f t="shared" si="2319"/>
        <v>0</v>
      </c>
      <c r="GHS1366" s="84">
        <f t="shared" si="2319"/>
        <v>2000000</v>
      </c>
      <c r="GHT1366" s="84">
        <f t="shared" si="2319"/>
        <v>2000000</v>
      </c>
      <c r="GHZ1366" s="84" t="s">
        <v>247</v>
      </c>
      <c r="GIA1366" s="84" t="s">
        <v>4692</v>
      </c>
      <c r="GIB1366" s="84">
        <f t="shared" ref="GIB1366:GIJ1366" si="2320">GIB1360</f>
        <v>0</v>
      </c>
      <c r="GIC1366" s="84">
        <f t="shared" si="2320"/>
        <v>0</v>
      </c>
      <c r="GID1366" s="84">
        <f t="shared" si="2320"/>
        <v>0</v>
      </c>
      <c r="GIE1366" s="84">
        <f t="shared" si="2320"/>
        <v>0</v>
      </c>
      <c r="GIF1366" s="84">
        <f t="shared" si="2320"/>
        <v>2000000</v>
      </c>
      <c r="GIG1366" s="84">
        <f t="shared" si="2320"/>
        <v>0</v>
      </c>
      <c r="GIH1366" s="84">
        <f t="shared" si="2320"/>
        <v>0</v>
      </c>
      <c r="GII1366" s="84">
        <f t="shared" si="2320"/>
        <v>2000000</v>
      </c>
      <c r="GIJ1366" s="84">
        <f t="shared" si="2320"/>
        <v>2000000</v>
      </c>
      <c r="GIP1366" s="84" t="s">
        <v>247</v>
      </c>
      <c r="GIQ1366" s="84" t="s">
        <v>4692</v>
      </c>
      <c r="GIR1366" s="84">
        <f t="shared" ref="GIR1366:GIZ1366" si="2321">GIR1360</f>
        <v>0</v>
      </c>
      <c r="GIS1366" s="84">
        <f t="shared" si="2321"/>
        <v>0</v>
      </c>
      <c r="GIT1366" s="84">
        <f t="shared" si="2321"/>
        <v>0</v>
      </c>
      <c r="GIU1366" s="84">
        <f t="shared" si="2321"/>
        <v>0</v>
      </c>
      <c r="GIV1366" s="84">
        <f t="shared" si="2321"/>
        <v>2000000</v>
      </c>
      <c r="GIW1366" s="84">
        <f t="shared" si="2321"/>
        <v>0</v>
      </c>
      <c r="GIX1366" s="84">
        <f t="shared" si="2321"/>
        <v>0</v>
      </c>
      <c r="GIY1366" s="84">
        <f t="shared" si="2321"/>
        <v>2000000</v>
      </c>
      <c r="GIZ1366" s="84">
        <f t="shared" si="2321"/>
        <v>2000000</v>
      </c>
      <c r="GJF1366" s="84" t="s">
        <v>247</v>
      </c>
      <c r="GJG1366" s="84" t="s">
        <v>4692</v>
      </c>
      <c r="GJH1366" s="84">
        <f t="shared" ref="GJH1366:GJP1366" si="2322">GJH1360</f>
        <v>0</v>
      </c>
      <c r="GJI1366" s="84">
        <f t="shared" si="2322"/>
        <v>0</v>
      </c>
      <c r="GJJ1366" s="84">
        <f t="shared" si="2322"/>
        <v>0</v>
      </c>
      <c r="GJK1366" s="84">
        <f t="shared" si="2322"/>
        <v>0</v>
      </c>
      <c r="GJL1366" s="84">
        <f t="shared" si="2322"/>
        <v>2000000</v>
      </c>
      <c r="GJM1366" s="84">
        <f t="shared" si="2322"/>
        <v>0</v>
      </c>
      <c r="GJN1366" s="84">
        <f t="shared" si="2322"/>
        <v>0</v>
      </c>
      <c r="GJO1366" s="84">
        <f t="shared" si="2322"/>
        <v>2000000</v>
      </c>
      <c r="GJP1366" s="84">
        <f t="shared" si="2322"/>
        <v>2000000</v>
      </c>
      <c r="GJV1366" s="84" t="s">
        <v>247</v>
      </c>
      <c r="GJW1366" s="84" t="s">
        <v>4692</v>
      </c>
      <c r="GJX1366" s="84">
        <f t="shared" ref="GJX1366:GKF1366" si="2323">GJX1360</f>
        <v>0</v>
      </c>
      <c r="GJY1366" s="84">
        <f t="shared" si="2323"/>
        <v>0</v>
      </c>
      <c r="GJZ1366" s="84">
        <f t="shared" si="2323"/>
        <v>0</v>
      </c>
      <c r="GKA1366" s="84">
        <f t="shared" si="2323"/>
        <v>0</v>
      </c>
      <c r="GKB1366" s="84">
        <f t="shared" si="2323"/>
        <v>2000000</v>
      </c>
      <c r="GKC1366" s="84">
        <f t="shared" si="2323"/>
        <v>0</v>
      </c>
      <c r="GKD1366" s="84">
        <f t="shared" si="2323"/>
        <v>0</v>
      </c>
      <c r="GKE1366" s="84">
        <f t="shared" si="2323"/>
        <v>2000000</v>
      </c>
      <c r="GKF1366" s="84">
        <f t="shared" si="2323"/>
        <v>2000000</v>
      </c>
      <c r="GKL1366" s="84" t="s">
        <v>247</v>
      </c>
      <c r="GKM1366" s="84" t="s">
        <v>4692</v>
      </c>
      <c r="GKN1366" s="84">
        <f t="shared" ref="GKN1366:GKV1366" si="2324">GKN1360</f>
        <v>0</v>
      </c>
      <c r="GKO1366" s="84">
        <f t="shared" si="2324"/>
        <v>0</v>
      </c>
      <c r="GKP1366" s="84">
        <f t="shared" si="2324"/>
        <v>0</v>
      </c>
      <c r="GKQ1366" s="84">
        <f t="shared" si="2324"/>
        <v>0</v>
      </c>
      <c r="GKR1366" s="84">
        <f t="shared" si="2324"/>
        <v>2000000</v>
      </c>
      <c r="GKS1366" s="84">
        <f t="shared" si="2324"/>
        <v>0</v>
      </c>
      <c r="GKT1366" s="84">
        <f t="shared" si="2324"/>
        <v>0</v>
      </c>
      <c r="GKU1366" s="84">
        <f t="shared" si="2324"/>
        <v>2000000</v>
      </c>
      <c r="GKV1366" s="84">
        <f t="shared" si="2324"/>
        <v>2000000</v>
      </c>
      <c r="GLB1366" s="84" t="s">
        <v>247</v>
      </c>
      <c r="GLC1366" s="84" t="s">
        <v>4692</v>
      </c>
      <c r="GLD1366" s="84">
        <f t="shared" ref="GLD1366:GLL1366" si="2325">GLD1360</f>
        <v>0</v>
      </c>
      <c r="GLE1366" s="84">
        <f t="shared" si="2325"/>
        <v>0</v>
      </c>
      <c r="GLF1366" s="84">
        <f t="shared" si="2325"/>
        <v>0</v>
      </c>
      <c r="GLG1366" s="84">
        <f t="shared" si="2325"/>
        <v>0</v>
      </c>
      <c r="GLH1366" s="84">
        <f t="shared" si="2325"/>
        <v>2000000</v>
      </c>
      <c r="GLI1366" s="84">
        <f t="shared" si="2325"/>
        <v>0</v>
      </c>
      <c r="GLJ1366" s="84">
        <f t="shared" si="2325"/>
        <v>0</v>
      </c>
      <c r="GLK1366" s="84">
        <f t="shared" si="2325"/>
        <v>2000000</v>
      </c>
      <c r="GLL1366" s="84">
        <f t="shared" si="2325"/>
        <v>2000000</v>
      </c>
      <c r="GLR1366" s="84" t="s">
        <v>247</v>
      </c>
      <c r="GLS1366" s="84" t="s">
        <v>4692</v>
      </c>
      <c r="GLT1366" s="84">
        <f t="shared" ref="GLT1366:GMB1366" si="2326">GLT1360</f>
        <v>0</v>
      </c>
      <c r="GLU1366" s="84">
        <f t="shared" si="2326"/>
        <v>0</v>
      </c>
      <c r="GLV1366" s="84">
        <f t="shared" si="2326"/>
        <v>0</v>
      </c>
      <c r="GLW1366" s="84">
        <f t="shared" si="2326"/>
        <v>0</v>
      </c>
      <c r="GLX1366" s="84">
        <f t="shared" si="2326"/>
        <v>2000000</v>
      </c>
      <c r="GLY1366" s="84">
        <f t="shared" si="2326"/>
        <v>0</v>
      </c>
      <c r="GLZ1366" s="84">
        <f t="shared" si="2326"/>
        <v>0</v>
      </c>
      <c r="GMA1366" s="84">
        <f t="shared" si="2326"/>
        <v>2000000</v>
      </c>
      <c r="GMB1366" s="84">
        <f t="shared" si="2326"/>
        <v>2000000</v>
      </c>
      <c r="GMH1366" s="84" t="s">
        <v>247</v>
      </c>
      <c r="GMI1366" s="84" t="s">
        <v>4692</v>
      </c>
      <c r="GMJ1366" s="84">
        <f t="shared" ref="GMJ1366:GMR1366" si="2327">GMJ1360</f>
        <v>0</v>
      </c>
      <c r="GMK1366" s="84">
        <f t="shared" si="2327"/>
        <v>0</v>
      </c>
      <c r="GML1366" s="84">
        <f t="shared" si="2327"/>
        <v>0</v>
      </c>
      <c r="GMM1366" s="84">
        <f t="shared" si="2327"/>
        <v>0</v>
      </c>
      <c r="GMN1366" s="84">
        <f t="shared" si="2327"/>
        <v>2000000</v>
      </c>
      <c r="GMO1366" s="84">
        <f t="shared" si="2327"/>
        <v>0</v>
      </c>
      <c r="GMP1366" s="84">
        <f t="shared" si="2327"/>
        <v>0</v>
      </c>
      <c r="GMQ1366" s="84">
        <f t="shared" si="2327"/>
        <v>2000000</v>
      </c>
      <c r="GMR1366" s="84">
        <f t="shared" si="2327"/>
        <v>2000000</v>
      </c>
      <c r="GMX1366" s="84" t="s">
        <v>247</v>
      </c>
      <c r="GMY1366" s="84" t="s">
        <v>4692</v>
      </c>
      <c r="GMZ1366" s="84">
        <f t="shared" ref="GMZ1366:GNH1366" si="2328">GMZ1360</f>
        <v>0</v>
      </c>
      <c r="GNA1366" s="84">
        <f t="shared" si="2328"/>
        <v>0</v>
      </c>
      <c r="GNB1366" s="84">
        <f t="shared" si="2328"/>
        <v>0</v>
      </c>
      <c r="GNC1366" s="84">
        <f t="shared" si="2328"/>
        <v>0</v>
      </c>
      <c r="GND1366" s="84">
        <f t="shared" si="2328"/>
        <v>2000000</v>
      </c>
      <c r="GNE1366" s="84">
        <f t="shared" si="2328"/>
        <v>0</v>
      </c>
      <c r="GNF1366" s="84">
        <f t="shared" si="2328"/>
        <v>0</v>
      </c>
      <c r="GNG1366" s="84">
        <f t="shared" si="2328"/>
        <v>2000000</v>
      </c>
      <c r="GNH1366" s="84">
        <f t="shared" si="2328"/>
        <v>2000000</v>
      </c>
      <c r="GNN1366" s="84" t="s">
        <v>247</v>
      </c>
      <c r="GNO1366" s="84" t="s">
        <v>4692</v>
      </c>
      <c r="GNP1366" s="84">
        <f>GNP1360</f>
        <v>0</v>
      </c>
      <c r="GNQ1366" s="84">
        <f>GNQ1360</f>
        <v>0</v>
      </c>
      <c r="GNR1366" s="84">
        <f>GNR1360</f>
        <v>0</v>
      </c>
      <c r="GNS1366" s="84">
        <f>GNS1360</f>
        <v>0</v>
      </c>
      <c r="GNT1366" s="84">
        <f>GNT1360</f>
        <v>2000000</v>
      </c>
      <c r="GNU1366" s="84">
        <f>GNU1360</f>
        <v>0</v>
      </c>
      <c r="GNV1366" s="84">
        <f>GNV1360</f>
        <v>0</v>
      </c>
      <c r="GNW1366" s="84">
        <f>GNW1360</f>
        <v>2000000</v>
      </c>
      <c r="GNX1366" s="84">
        <f>GNX1360</f>
        <v>2000000</v>
      </c>
      <c r="GOD1366" s="84" t="s">
        <v>247</v>
      </c>
      <c r="GOE1366" s="84" t="s">
        <v>4692</v>
      </c>
      <c r="GOF1366" s="84">
        <f t="shared" ref="GOF1366:GON1366" si="2329">GOF1360</f>
        <v>0</v>
      </c>
      <c r="GOG1366" s="84">
        <f t="shared" si="2329"/>
        <v>0</v>
      </c>
      <c r="GOH1366" s="84">
        <f t="shared" si="2329"/>
        <v>0</v>
      </c>
      <c r="GOI1366" s="84">
        <f t="shared" si="2329"/>
        <v>0</v>
      </c>
      <c r="GOJ1366" s="84">
        <f t="shared" si="2329"/>
        <v>2000000</v>
      </c>
      <c r="GOK1366" s="84">
        <f t="shared" si="2329"/>
        <v>0</v>
      </c>
      <c r="GOL1366" s="84">
        <f t="shared" si="2329"/>
        <v>0</v>
      </c>
      <c r="GOM1366" s="84">
        <f t="shared" si="2329"/>
        <v>2000000</v>
      </c>
      <c r="GON1366" s="84">
        <f t="shared" si="2329"/>
        <v>2000000</v>
      </c>
      <c r="GOT1366" s="84" t="s">
        <v>247</v>
      </c>
      <c r="GOU1366" s="84" t="s">
        <v>4692</v>
      </c>
      <c r="GOV1366" s="84">
        <f t="shared" ref="GOV1366:GPD1366" si="2330">GOV1360</f>
        <v>0</v>
      </c>
      <c r="GOW1366" s="84">
        <f t="shared" si="2330"/>
        <v>0</v>
      </c>
      <c r="GOX1366" s="84">
        <f t="shared" si="2330"/>
        <v>0</v>
      </c>
      <c r="GOY1366" s="84">
        <f t="shared" si="2330"/>
        <v>0</v>
      </c>
      <c r="GOZ1366" s="84">
        <f t="shared" si="2330"/>
        <v>2000000</v>
      </c>
      <c r="GPA1366" s="84">
        <f t="shared" si="2330"/>
        <v>0</v>
      </c>
      <c r="GPB1366" s="84">
        <f t="shared" si="2330"/>
        <v>0</v>
      </c>
      <c r="GPC1366" s="84">
        <f t="shared" si="2330"/>
        <v>2000000</v>
      </c>
      <c r="GPD1366" s="84">
        <f t="shared" si="2330"/>
        <v>2000000</v>
      </c>
      <c r="GPJ1366" s="84" t="s">
        <v>247</v>
      </c>
      <c r="GPK1366" s="84" t="s">
        <v>4692</v>
      </c>
      <c r="GPL1366" s="84">
        <f t="shared" ref="GPL1366:GPT1366" si="2331">GPL1360</f>
        <v>0</v>
      </c>
      <c r="GPM1366" s="84">
        <f t="shared" si="2331"/>
        <v>0</v>
      </c>
      <c r="GPN1366" s="84">
        <f t="shared" si="2331"/>
        <v>0</v>
      </c>
      <c r="GPO1366" s="84">
        <f t="shared" si="2331"/>
        <v>0</v>
      </c>
      <c r="GPP1366" s="84">
        <f t="shared" si="2331"/>
        <v>2000000</v>
      </c>
      <c r="GPQ1366" s="84">
        <f t="shared" si="2331"/>
        <v>0</v>
      </c>
      <c r="GPR1366" s="84">
        <f t="shared" si="2331"/>
        <v>0</v>
      </c>
      <c r="GPS1366" s="84">
        <f t="shared" si="2331"/>
        <v>2000000</v>
      </c>
      <c r="GPT1366" s="84">
        <f t="shared" si="2331"/>
        <v>2000000</v>
      </c>
      <c r="GPZ1366" s="84" t="s">
        <v>247</v>
      </c>
      <c r="GQA1366" s="84" t="s">
        <v>4692</v>
      </c>
      <c r="GQB1366" s="84">
        <f t="shared" ref="GQB1366:GQJ1366" si="2332">GQB1360</f>
        <v>0</v>
      </c>
      <c r="GQC1366" s="84">
        <f t="shared" si="2332"/>
        <v>0</v>
      </c>
      <c r="GQD1366" s="84">
        <f t="shared" si="2332"/>
        <v>0</v>
      </c>
      <c r="GQE1366" s="84">
        <f t="shared" si="2332"/>
        <v>0</v>
      </c>
      <c r="GQF1366" s="84">
        <f t="shared" si="2332"/>
        <v>2000000</v>
      </c>
      <c r="GQG1366" s="84">
        <f t="shared" si="2332"/>
        <v>0</v>
      </c>
      <c r="GQH1366" s="84">
        <f t="shared" si="2332"/>
        <v>0</v>
      </c>
      <c r="GQI1366" s="84">
        <f t="shared" si="2332"/>
        <v>2000000</v>
      </c>
      <c r="GQJ1366" s="84">
        <f t="shared" si="2332"/>
        <v>2000000</v>
      </c>
      <c r="GQP1366" s="84" t="s">
        <v>247</v>
      </c>
      <c r="GQQ1366" s="84" t="s">
        <v>4692</v>
      </c>
      <c r="GQR1366" s="84">
        <f t="shared" ref="GQR1366:GQZ1366" si="2333">GQR1360</f>
        <v>0</v>
      </c>
      <c r="GQS1366" s="84">
        <f t="shared" si="2333"/>
        <v>0</v>
      </c>
      <c r="GQT1366" s="84">
        <f t="shared" si="2333"/>
        <v>0</v>
      </c>
      <c r="GQU1366" s="84">
        <f t="shared" si="2333"/>
        <v>0</v>
      </c>
      <c r="GQV1366" s="84">
        <f t="shared" si="2333"/>
        <v>2000000</v>
      </c>
      <c r="GQW1366" s="84">
        <f t="shared" si="2333"/>
        <v>0</v>
      </c>
      <c r="GQX1366" s="84">
        <f t="shared" si="2333"/>
        <v>0</v>
      </c>
      <c r="GQY1366" s="84">
        <f t="shared" si="2333"/>
        <v>2000000</v>
      </c>
      <c r="GQZ1366" s="84">
        <f t="shared" si="2333"/>
        <v>2000000</v>
      </c>
      <c r="GRF1366" s="84" t="s">
        <v>247</v>
      </c>
      <c r="GRG1366" s="84" t="s">
        <v>4692</v>
      </c>
      <c r="GRH1366" s="84">
        <f t="shared" ref="GRH1366:GRP1366" si="2334">GRH1360</f>
        <v>0</v>
      </c>
      <c r="GRI1366" s="84">
        <f t="shared" si="2334"/>
        <v>0</v>
      </c>
      <c r="GRJ1366" s="84">
        <f t="shared" si="2334"/>
        <v>0</v>
      </c>
      <c r="GRK1366" s="84">
        <f t="shared" si="2334"/>
        <v>0</v>
      </c>
      <c r="GRL1366" s="84">
        <f t="shared" si="2334"/>
        <v>2000000</v>
      </c>
      <c r="GRM1366" s="84">
        <f t="shared" si="2334"/>
        <v>0</v>
      </c>
      <c r="GRN1366" s="84">
        <f t="shared" si="2334"/>
        <v>0</v>
      </c>
      <c r="GRO1366" s="84">
        <f t="shared" si="2334"/>
        <v>2000000</v>
      </c>
      <c r="GRP1366" s="84">
        <f t="shared" si="2334"/>
        <v>2000000</v>
      </c>
      <c r="GRV1366" s="84" t="s">
        <v>247</v>
      </c>
      <c r="GRW1366" s="84" t="s">
        <v>4692</v>
      </c>
      <c r="GRX1366" s="84">
        <f t="shared" ref="GRX1366:GSF1366" si="2335">GRX1360</f>
        <v>0</v>
      </c>
      <c r="GRY1366" s="84">
        <f t="shared" si="2335"/>
        <v>0</v>
      </c>
      <c r="GRZ1366" s="84">
        <f t="shared" si="2335"/>
        <v>0</v>
      </c>
      <c r="GSA1366" s="84">
        <f t="shared" si="2335"/>
        <v>0</v>
      </c>
      <c r="GSB1366" s="84">
        <f t="shared" si="2335"/>
        <v>2000000</v>
      </c>
      <c r="GSC1366" s="84">
        <f t="shared" si="2335"/>
        <v>0</v>
      </c>
      <c r="GSD1366" s="84">
        <f t="shared" si="2335"/>
        <v>0</v>
      </c>
      <c r="GSE1366" s="84">
        <f t="shared" si="2335"/>
        <v>2000000</v>
      </c>
      <c r="GSF1366" s="84">
        <f t="shared" si="2335"/>
        <v>2000000</v>
      </c>
      <c r="GSL1366" s="84" t="s">
        <v>247</v>
      </c>
      <c r="GSM1366" s="84" t="s">
        <v>4692</v>
      </c>
      <c r="GSN1366" s="84">
        <f t="shared" ref="GSN1366:GSV1366" si="2336">GSN1360</f>
        <v>0</v>
      </c>
      <c r="GSO1366" s="84">
        <f t="shared" si="2336"/>
        <v>0</v>
      </c>
      <c r="GSP1366" s="84">
        <f t="shared" si="2336"/>
        <v>0</v>
      </c>
      <c r="GSQ1366" s="84">
        <f t="shared" si="2336"/>
        <v>0</v>
      </c>
      <c r="GSR1366" s="84">
        <f t="shared" si="2336"/>
        <v>2000000</v>
      </c>
      <c r="GSS1366" s="84">
        <f t="shared" si="2336"/>
        <v>0</v>
      </c>
      <c r="GST1366" s="84">
        <f t="shared" si="2336"/>
        <v>0</v>
      </c>
      <c r="GSU1366" s="84">
        <f t="shared" si="2336"/>
        <v>2000000</v>
      </c>
      <c r="GSV1366" s="84">
        <f t="shared" si="2336"/>
        <v>2000000</v>
      </c>
      <c r="GTB1366" s="84" t="s">
        <v>247</v>
      </c>
      <c r="GTC1366" s="84" t="s">
        <v>4692</v>
      </c>
      <c r="GTD1366" s="84">
        <f t="shared" ref="GTD1366:GTL1366" si="2337">GTD1360</f>
        <v>0</v>
      </c>
      <c r="GTE1366" s="84">
        <f t="shared" si="2337"/>
        <v>0</v>
      </c>
      <c r="GTF1366" s="84">
        <f t="shared" si="2337"/>
        <v>0</v>
      </c>
      <c r="GTG1366" s="84">
        <f t="shared" si="2337"/>
        <v>0</v>
      </c>
      <c r="GTH1366" s="84">
        <f t="shared" si="2337"/>
        <v>2000000</v>
      </c>
      <c r="GTI1366" s="84">
        <f t="shared" si="2337"/>
        <v>0</v>
      </c>
      <c r="GTJ1366" s="84">
        <f t="shared" si="2337"/>
        <v>0</v>
      </c>
      <c r="GTK1366" s="84">
        <f t="shared" si="2337"/>
        <v>2000000</v>
      </c>
      <c r="GTL1366" s="84">
        <f t="shared" si="2337"/>
        <v>2000000</v>
      </c>
      <c r="GTR1366" s="84" t="s">
        <v>247</v>
      </c>
      <c r="GTS1366" s="84" t="s">
        <v>4692</v>
      </c>
      <c r="GTT1366" s="84">
        <f t="shared" ref="GTT1366:GUB1366" si="2338">GTT1360</f>
        <v>0</v>
      </c>
      <c r="GTU1366" s="84">
        <f t="shared" si="2338"/>
        <v>0</v>
      </c>
      <c r="GTV1366" s="84">
        <f t="shared" si="2338"/>
        <v>0</v>
      </c>
      <c r="GTW1366" s="84">
        <f t="shared" si="2338"/>
        <v>0</v>
      </c>
      <c r="GTX1366" s="84">
        <f t="shared" si="2338"/>
        <v>2000000</v>
      </c>
      <c r="GTY1366" s="84">
        <f t="shared" si="2338"/>
        <v>0</v>
      </c>
      <c r="GTZ1366" s="84">
        <f t="shared" si="2338"/>
        <v>0</v>
      </c>
      <c r="GUA1366" s="84">
        <f t="shared" si="2338"/>
        <v>2000000</v>
      </c>
      <c r="GUB1366" s="84">
        <f t="shared" si="2338"/>
        <v>2000000</v>
      </c>
      <c r="GUH1366" s="84" t="s">
        <v>247</v>
      </c>
      <c r="GUI1366" s="84" t="s">
        <v>4692</v>
      </c>
      <c r="GUJ1366" s="84">
        <f t="shared" ref="GUJ1366:GUR1366" si="2339">GUJ1360</f>
        <v>0</v>
      </c>
      <c r="GUK1366" s="84">
        <f t="shared" si="2339"/>
        <v>0</v>
      </c>
      <c r="GUL1366" s="84">
        <f t="shared" si="2339"/>
        <v>0</v>
      </c>
      <c r="GUM1366" s="84">
        <f t="shared" si="2339"/>
        <v>0</v>
      </c>
      <c r="GUN1366" s="84">
        <f t="shared" si="2339"/>
        <v>2000000</v>
      </c>
      <c r="GUO1366" s="84">
        <f t="shared" si="2339"/>
        <v>0</v>
      </c>
      <c r="GUP1366" s="84">
        <f t="shared" si="2339"/>
        <v>0</v>
      </c>
      <c r="GUQ1366" s="84">
        <f t="shared" si="2339"/>
        <v>2000000</v>
      </c>
      <c r="GUR1366" s="84">
        <f t="shared" si="2339"/>
        <v>2000000</v>
      </c>
      <c r="GUX1366" s="84" t="s">
        <v>247</v>
      </c>
      <c r="GUY1366" s="84" t="s">
        <v>4692</v>
      </c>
      <c r="GUZ1366" s="84">
        <f t="shared" ref="GUZ1366:GVH1366" si="2340">GUZ1360</f>
        <v>0</v>
      </c>
      <c r="GVA1366" s="84">
        <f t="shared" si="2340"/>
        <v>0</v>
      </c>
      <c r="GVB1366" s="84">
        <f t="shared" si="2340"/>
        <v>0</v>
      </c>
      <c r="GVC1366" s="84">
        <f t="shared" si="2340"/>
        <v>0</v>
      </c>
      <c r="GVD1366" s="84">
        <f t="shared" si="2340"/>
        <v>2000000</v>
      </c>
      <c r="GVE1366" s="84">
        <f t="shared" si="2340"/>
        <v>0</v>
      </c>
      <c r="GVF1366" s="84">
        <f t="shared" si="2340"/>
        <v>0</v>
      </c>
      <c r="GVG1366" s="84">
        <f t="shared" si="2340"/>
        <v>2000000</v>
      </c>
      <c r="GVH1366" s="84">
        <f t="shared" si="2340"/>
        <v>2000000</v>
      </c>
      <c r="GVN1366" s="84" t="s">
        <v>247</v>
      </c>
      <c r="GVO1366" s="84" t="s">
        <v>4692</v>
      </c>
      <c r="GVP1366" s="84">
        <f t="shared" ref="GVP1366:GVX1366" si="2341">GVP1360</f>
        <v>0</v>
      </c>
      <c r="GVQ1366" s="84">
        <f t="shared" si="2341"/>
        <v>0</v>
      </c>
      <c r="GVR1366" s="84">
        <f t="shared" si="2341"/>
        <v>0</v>
      </c>
      <c r="GVS1366" s="84">
        <f t="shared" si="2341"/>
        <v>0</v>
      </c>
      <c r="GVT1366" s="84">
        <f t="shared" si="2341"/>
        <v>2000000</v>
      </c>
      <c r="GVU1366" s="84">
        <f t="shared" si="2341"/>
        <v>0</v>
      </c>
      <c r="GVV1366" s="84">
        <f t="shared" si="2341"/>
        <v>0</v>
      </c>
      <c r="GVW1366" s="84">
        <f t="shared" si="2341"/>
        <v>2000000</v>
      </c>
      <c r="GVX1366" s="84">
        <f t="shared" si="2341"/>
        <v>2000000</v>
      </c>
      <c r="GWD1366" s="84" t="s">
        <v>247</v>
      </c>
      <c r="GWE1366" s="84" t="s">
        <v>4692</v>
      </c>
      <c r="GWF1366" s="84">
        <f t="shared" ref="GWF1366:GWN1366" si="2342">GWF1360</f>
        <v>0</v>
      </c>
      <c r="GWG1366" s="84">
        <f t="shared" si="2342"/>
        <v>0</v>
      </c>
      <c r="GWH1366" s="84">
        <f t="shared" si="2342"/>
        <v>0</v>
      </c>
      <c r="GWI1366" s="84">
        <f t="shared" si="2342"/>
        <v>0</v>
      </c>
      <c r="GWJ1366" s="84">
        <f t="shared" si="2342"/>
        <v>2000000</v>
      </c>
      <c r="GWK1366" s="84">
        <f t="shared" si="2342"/>
        <v>0</v>
      </c>
      <c r="GWL1366" s="84">
        <f t="shared" si="2342"/>
        <v>0</v>
      </c>
      <c r="GWM1366" s="84">
        <f t="shared" si="2342"/>
        <v>2000000</v>
      </c>
      <c r="GWN1366" s="84">
        <f t="shared" si="2342"/>
        <v>2000000</v>
      </c>
      <c r="GWT1366" s="84" t="s">
        <v>247</v>
      </c>
      <c r="GWU1366" s="84" t="s">
        <v>4692</v>
      </c>
      <c r="GWV1366" s="84">
        <f t="shared" ref="GWV1366:GXD1366" si="2343">GWV1360</f>
        <v>0</v>
      </c>
      <c r="GWW1366" s="84">
        <f t="shared" si="2343"/>
        <v>0</v>
      </c>
      <c r="GWX1366" s="84">
        <f t="shared" si="2343"/>
        <v>0</v>
      </c>
      <c r="GWY1366" s="84">
        <f t="shared" si="2343"/>
        <v>0</v>
      </c>
      <c r="GWZ1366" s="84">
        <f t="shared" si="2343"/>
        <v>2000000</v>
      </c>
      <c r="GXA1366" s="84">
        <f t="shared" si="2343"/>
        <v>0</v>
      </c>
      <c r="GXB1366" s="84">
        <f t="shared" si="2343"/>
        <v>0</v>
      </c>
      <c r="GXC1366" s="84">
        <f t="shared" si="2343"/>
        <v>2000000</v>
      </c>
      <c r="GXD1366" s="84">
        <f t="shared" si="2343"/>
        <v>2000000</v>
      </c>
      <c r="GXJ1366" s="84" t="s">
        <v>247</v>
      </c>
      <c r="GXK1366" s="84" t="s">
        <v>4692</v>
      </c>
      <c r="GXL1366" s="84">
        <f t="shared" ref="GXL1366:GXT1366" si="2344">GXL1360</f>
        <v>0</v>
      </c>
      <c r="GXM1366" s="84">
        <f t="shared" si="2344"/>
        <v>0</v>
      </c>
      <c r="GXN1366" s="84">
        <f t="shared" si="2344"/>
        <v>0</v>
      </c>
      <c r="GXO1366" s="84">
        <f t="shared" si="2344"/>
        <v>0</v>
      </c>
      <c r="GXP1366" s="84">
        <f t="shared" si="2344"/>
        <v>2000000</v>
      </c>
      <c r="GXQ1366" s="84">
        <f t="shared" si="2344"/>
        <v>0</v>
      </c>
      <c r="GXR1366" s="84">
        <f t="shared" si="2344"/>
        <v>0</v>
      </c>
      <c r="GXS1366" s="84">
        <f t="shared" si="2344"/>
        <v>2000000</v>
      </c>
      <c r="GXT1366" s="84">
        <f t="shared" si="2344"/>
        <v>2000000</v>
      </c>
      <c r="GXZ1366" s="84" t="s">
        <v>247</v>
      </c>
      <c r="GYA1366" s="84" t="s">
        <v>4692</v>
      </c>
      <c r="GYB1366" s="84">
        <f t="shared" ref="GYB1366:GYJ1366" si="2345">GYB1360</f>
        <v>0</v>
      </c>
      <c r="GYC1366" s="84">
        <f t="shared" si="2345"/>
        <v>0</v>
      </c>
      <c r="GYD1366" s="84">
        <f t="shared" si="2345"/>
        <v>0</v>
      </c>
      <c r="GYE1366" s="84">
        <f t="shared" si="2345"/>
        <v>0</v>
      </c>
      <c r="GYF1366" s="84">
        <f t="shared" si="2345"/>
        <v>2000000</v>
      </c>
      <c r="GYG1366" s="84">
        <f t="shared" si="2345"/>
        <v>0</v>
      </c>
      <c r="GYH1366" s="84">
        <f t="shared" si="2345"/>
        <v>0</v>
      </c>
      <c r="GYI1366" s="84">
        <f t="shared" si="2345"/>
        <v>2000000</v>
      </c>
      <c r="GYJ1366" s="84">
        <f t="shared" si="2345"/>
        <v>2000000</v>
      </c>
      <c r="GYP1366" s="84" t="s">
        <v>247</v>
      </c>
      <c r="GYQ1366" s="84" t="s">
        <v>4692</v>
      </c>
      <c r="GYR1366" s="84">
        <f t="shared" ref="GYR1366:GYZ1366" si="2346">GYR1360</f>
        <v>0</v>
      </c>
      <c r="GYS1366" s="84">
        <f t="shared" si="2346"/>
        <v>0</v>
      </c>
      <c r="GYT1366" s="84">
        <f t="shared" si="2346"/>
        <v>0</v>
      </c>
      <c r="GYU1366" s="84">
        <f t="shared" si="2346"/>
        <v>0</v>
      </c>
      <c r="GYV1366" s="84">
        <f t="shared" si="2346"/>
        <v>2000000</v>
      </c>
      <c r="GYW1366" s="84">
        <f t="shared" si="2346"/>
        <v>0</v>
      </c>
      <c r="GYX1366" s="84">
        <f t="shared" si="2346"/>
        <v>0</v>
      </c>
      <c r="GYY1366" s="84">
        <f t="shared" si="2346"/>
        <v>2000000</v>
      </c>
      <c r="GYZ1366" s="84">
        <f t="shared" si="2346"/>
        <v>2000000</v>
      </c>
      <c r="GZF1366" s="84" t="s">
        <v>247</v>
      </c>
      <c r="GZG1366" s="84" t="s">
        <v>4692</v>
      </c>
      <c r="GZH1366" s="84">
        <f t="shared" ref="GZH1366:GZP1366" si="2347">GZH1360</f>
        <v>0</v>
      </c>
      <c r="GZI1366" s="84">
        <f t="shared" si="2347"/>
        <v>0</v>
      </c>
      <c r="GZJ1366" s="84">
        <f t="shared" si="2347"/>
        <v>0</v>
      </c>
      <c r="GZK1366" s="84">
        <f t="shared" si="2347"/>
        <v>0</v>
      </c>
      <c r="GZL1366" s="84">
        <f t="shared" si="2347"/>
        <v>2000000</v>
      </c>
      <c r="GZM1366" s="84">
        <f t="shared" si="2347"/>
        <v>0</v>
      </c>
      <c r="GZN1366" s="84">
        <f t="shared" si="2347"/>
        <v>0</v>
      </c>
      <c r="GZO1366" s="84">
        <f t="shared" si="2347"/>
        <v>2000000</v>
      </c>
      <c r="GZP1366" s="84">
        <f t="shared" si="2347"/>
        <v>2000000</v>
      </c>
      <c r="GZV1366" s="84" t="s">
        <v>247</v>
      </c>
      <c r="GZW1366" s="84" t="s">
        <v>4692</v>
      </c>
      <c r="GZX1366" s="84">
        <f t="shared" ref="GZX1366:HAF1366" si="2348">GZX1360</f>
        <v>0</v>
      </c>
      <c r="GZY1366" s="84">
        <f t="shared" si="2348"/>
        <v>0</v>
      </c>
      <c r="GZZ1366" s="84">
        <f t="shared" si="2348"/>
        <v>0</v>
      </c>
      <c r="HAA1366" s="84">
        <f t="shared" si="2348"/>
        <v>0</v>
      </c>
      <c r="HAB1366" s="84">
        <f t="shared" si="2348"/>
        <v>2000000</v>
      </c>
      <c r="HAC1366" s="84">
        <f t="shared" si="2348"/>
        <v>0</v>
      </c>
      <c r="HAD1366" s="84">
        <f t="shared" si="2348"/>
        <v>0</v>
      </c>
      <c r="HAE1366" s="84">
        <f t="shared" si="2348"/>
        <v>2000000</v>
      </c>
      <c r="HAF1366" s="84">
        <f t="shared" si="2348"/>
        <v>2000000</v>
      </c>
      <c r="HAL1366" s="84" t="s">
        <v>247</v>
      </c>
      <c r="HAM1366" s="84" t="s">
        <v>4692</v>
      </c>
      <c r="HAN1366" s="84">
        <f t="shared" ref="HAN1366:HAV1366" si="2349">HAN1360</f>
        <v>0</v>
      </c>
      <c r="HAO1366" s="84">
        <f t="shared" si="2349"/>
        <v>0</v>
      </c>
      <c r="HAP1366" s="84">
        <f t="shared" si="2349"/>
        <v>0</v>
      </c>
      <c r="HAQ1366" s="84">
        <f t="shared" si="2349"/>
        <v>0</v>
      </c>
      <c r="HAR1366" s="84">
        <f t="shared" si="2349"/>
        <v>2000000</v>
      </c>
      <c r="HAS1366" s="84">
        <f t="shared" si="2349"/>
        <v>0</v>
      </c>
      <c r="HAT1366" s="84">
        <f t="shared" si="2349"/>
        <v>0</v>
      </c>
      <c r="HAU1366" s="84">
        <f t="shared" si="2349"/>
        <v>2000000</v>
      </c>
      <c r="HAV1366" s="84">
        <f t="shared" si="2349"/>
        <v>2000000</v>
      </c>
      <c r="HBB1366" s="84" t="s">
        <v>247</v>
      </c>
      <c r="HBC1366" s="84" t="s">
        <v>4692</v>
      </c>
      <c r="HBD1366" s="84">
        <f t="shared" ref="HBD1366:HBL1366" si="2350">HBD1360</f>
        <v>0</v>
      </c>
      <c r="HBE1366" s="84">
        <f t="shared" si="2350"/>
        <v>0</v>
      </c>
      <c r="HBF1366" s="84">
        <f t="shared" si="2350"/>
        <v>0</v>
      </c>
      <c r="HBG1366" s="84">
        <f t="shared" si="2350"/>
        <v>0</v>
      </c>
      <c r="HBH1366" s="84">
        <f t="shared" si="2350"/>
        <v>2000000</v>
      </c>
      <c r="HBI1366" s="84">
        <f t="shared" si="2350"/>
        <v>0</v>
      </c>
      <c r="HBJ1366" s="84">
        <f t="shared" si="2350"/>
        <v>0</v>
      </c>
      <c r="HBK1366" s="84">
        <f t="shared" si="2350"/>
        <v>2000000</v>
      </c>
      <c r="HBL1366" s="84">
        <f t="shared" si="2350"/>
        <v>2000000</v>
      </c>
      <c r="HBR1366" s="84" t="s">
        <v>247</v>
      </c>
      <c r="HBS1366" s="84" t="s">
        <v>4692</v>
      </c>
      <c r="HBT1366" s="84">
        <f t="shared" ref="HBT1366:HCB1366" si="2351">HBT1360</f>
        <v>0</v>
      </c>
      <c r="HBU1366" s="84">
        <f t="shared" si="2351"/>
        <v>0</v>
      </c>
      <c r="HBV1366" s="84">
        <f t="shared" si="2351"/>
        <v>0</v>
      </c>
      <c r="HBW1366" s="84">
        <f t="shared" si="2351"/>
        <v>0</v>
      </c>
      <c r="HBX1366" s="84">
        <f t="shared" si="2351"/>
        <v>2000000</v>
      </c>
      <c r="HBY1366" s="84">
        <f t="shared" si="2351"/>
        <v>0</v>
      </c>
      <c r="HBZ1366" s="84">
        <f t="shared" si="2351"/>
        <v>0</v>
      </c>
      <c r="HCA1366" s="84">
        <f t="shared" si="2351"/>
        <v>2000000</v>
      </c>
      <c r="HCB1366" s="84">
        <f t="shared" si="2351"/>
        <v>2000000</v>
      </c>
      <c r="HCH1366" s="84" t="s">
        <v>247</v>
      </c>
      <c r="HCI1366" s="84" t="s">
        <v>4692</v>
      </c>
      <c r="HCJ1366" s="84">
        <f t="shared" ref="HCJ1366:HCR1366" si="2352">HCJ1360</f>
        <v>0</v>
      </c>
      <c r="HCK1366" s="84">
        <f t="shared" si="2352"/>
        <v>0</v>
      </c>
      <c r="HCL1366" s="84">
        <f t="shared" si="2352"/>
        <v>0</v>
      </c>
      <c r="HCM1366" s="84">
        <f t="shared" si="2352"/>
        <v>0</v>
      </c>
      <c r="HCN1366" s="84">
        <f t="shared" si="2352"/>
        <v>2000000</v>
      </c>
      <c r="HCO1366" s="84">
        <f t="shared" si="2352"/>
        <v>0</v>
      </c>
      <c r="HCP1366" s="84">
        <f t="shared" si="2352"/>
        <v>0</v>
      </c>
      <c r="HCQ1366" s="84">
        <f t="shared" si="2352"/>
        <v>2000000</v>
      </c>
      <c r="HCR1366" s="84">
        <f t="shared" si="2352"/>
        <v>2000000</v>
      </c>
      <c r="HCX1366" s="84" t="s">
        <v>247</v>
      </c>
      <c r="HCY1366" s="84" t="s">
        <v>4692</v>
      </c>
      <c r="HCZ1366" s="84">
        <f t="shared" ref="HCZ1366:HDH1366" si="2353">HCZ1360</f>
        <v>0</v>
      </c>
      <c r="HDA1366" s="84">
        <f t="shared" si="2353"/>
        <v>0</v>
      </c>
      <c r="HDB1366" s="84">
        <f t="shared" si="2353"/>
        <v>0</v>
      </c>
      <c r="HDC1366" s="84">
        <f t="shared" si="2353"/>
        <v>0</v>
      </c>
      <c r="HDD1366" s="84">
        <f t="shared" si="2353"/>
        <v>2000000</v>
      </c>
      <c r="HDE1366" s="84">
        <f t="shared" si="2353"/>
        <v>0</v>
      </c>
      <c r="HDF1366" s="84">
        <f t="shared" si="2353"/>
        <v>0</v>
      </c>
      <c r="HDG1366" s="84">
        <f t="shared" si="2353"/>
        <v>2000000</v>
      </c>
      <c r="HDH1366" s="84">
        <f t="shared" si="2353"/>
        <v>2000000</v>
      </c>
      <c r="HDN1366" s="84" t="s">
        <v>247</v>
      </c>
      <c r="HDO1366" s="84" t="s">
        <v>4692</v>
      </c>
      <c r="HDP1366" s="84">
        <f t="shared" ref="HDP1366:HDX1366" si="2354">HDP1360</f>
        <v>0</v>
      </c>
      <c r="HDQ1366" s="84">
        <f t="shared" si="2354"/>
        <v>0</v>
      </c>
      <c r="HDR1366" s="84">
        <f t="shared" si="2354"/>
        <v>0</v>
      </c>
      <c r="HDS1366" s="84">
        <f t="shared" si="2354"/>
        <v>0</v>
      </c>
      <c r="HDT1366" s="84">
        <f t="shared" si="2354"/>
        <v>2000000</v>
      </c>
      <c r="HDU1366" s="84">
        <f t="shared" si="2354"/>
        <v>0</v>
      </c>
      <c r="HDV1366" s="84">
        <f t="shared" si="2354"/>
        <v>0</v>
      </c>
      <c r="HDW1366" s="84">
        <f t="shared" si="2354"/>
        <v>2000000</v>
      </c>
      <c r="HDX1366" s="84">
        <f t="shared" si="2354"/>
        <v>2000000</v>
      </c>
      <c r="HED1366" s="84" t="s">
        <v>247</v>
      </c>
      <c r="HEE1366" s="84" t="s">
        <v>4692</v>
      </c>
      <c r="HEF1366" s="84">
        <f t="shared" ref="HEF1366:HEN1366" si="2355">HEF1360</f>
        <v>0</v>
      </c>
      <c r="HEG1366" s="84">
        <f t="shared" si="2355"/>
        <v>0</v>
      </c>
      <c r="HEH1366" s="84">
        <f t="shared" si="2355"/>
        <v>0</v>
      </c>
      <c r="HEI1366" s="84">
        <f t="shared" si="2355"/>
        <v>0</v>
      </c>
      <c r="HEJ1366" s="84">
        <f t="shared" si="2355"/>
        <v>2000000</v>
      </c>
      <c r="HEK1366" s="84">
        <f t="shared" si="2355"/>
        <v>0</v>
      </c>
      <c r="HEL1366" s="84">
        <f t="shared" si="2355"/>
        <v>0</v>
      </c>
      <c r="HEM1366" s="84">
        <f t="shared" si="2355"/>
        <v>2000000</v>
      </c>
      <c r="HEN1366" s="84">
        <f t="shared" si="2355"/>
        <v>2000000</v>
      </c>
      <c r="HET1366" s="84" t="s">
        <v>247</v>
      </c>
      <c r="HEU1366" s="84" t="s">
        <v>4692</v>
      </c>
      <c r="HEV1366" s="84">
        <f t="shared" ref="HEV1366:HFD1366" si="2356">HEV1360</f>
        <v>0</v>
      </c>
      <c r="HEW1366" s="84">
        <f t="shared" si="2356"/>
        <v>0</v>
      </c>
      <c r="HEX1366" s="84">
        <f t="shared" si="2356"/>
        <v>0</v>
      </c>
      <c r="HEY1366" s="84">
        <f t="shared" si="2356"/>
        <v>0</v>
      </c>
      <c r="HEZ1366" s="84">
        <f t="shared" si="2356"/>
        <v>2000000</v>
      </c>
      <c r="HFA1366" s="84">
        <f t="shared" si="2356"/>
        <v>0</v>
      </c>
      <c r="HFB1366" s="84">
        <f t="shared" si="2356"/>
        <v>0</v>
      </c>
      <c r="HFC1366" s="84">
        <f t="shared" si="2356"/>
        <v>2000000</v>
      </c>
      <c r="HFD1366" s="84">
        <f t="shared" si="2356"/>
        <v>2000000</v>
      </c>
      <c r="HFJ1366" s="84" t="s">
        <v>247</v>
      </c>
      <c r="HFK1366" s="84" t="s">
        <v>4692</v>
      </c>
      <c r="HFL1366" s="84">
        <f t="shared" ref="HFL1366:HFT1366" si="2357">HFL1360</f>
        <v>0</v>
      </c>
      <c r="HFM1366" s="84">
        <f t="shared" si="2357"/>
        <v>0</v>
      </c>
      <c r="HFN1366" s="84">
        <f t="shared" si="2357"/>
        <v>0</v>
      </c>
      <c r="HFO1366" s="84">
        <f t="shared" si="2357"/>
        <v>0</v>
      </c>
      <c r="HFP1366" s="84">
        <f t="shared" si="2357"/>
        <v>2000000</v>
      </c>
      <c r="HFQ1366" s="84">
        <f t="shared" si="2357"/>
        <v>0</v>
      </c>
      <c r="HFR1366" s="84">
        <f t="shared" si="2357"/>
        <v>0</v>
      </c>
      <c r="HFS1366" s="84">
        <f t="shared" si="2357"/>
        <v>2000000</v>
      </c>
      <c r="HFT1366" s="84">
        <f t="shared" si="2357"/>
        <v>2000000</v>
      </c>
      <c r="HFZ1366" s="84" t="s">
        <v>247</v>
      </c>
      <c r="HGA1366" s="84" t="s">
        <v>4692</v>
      </c>
      <c r="HGB1366" s="84">
        <f t="shared" ref="HGB1366:HGJ1366" si="2358">HGB1360</f>
        <v>0</v>
      </c>
      <c r="HGC1366" s="84">
        <f t="shared" si="2358"/>
        <v>0</v>
      </c>
      <c r="HGD1366" s="84">
        <f t="shared" si="2358"/>
        <v>0</v>
      </c>
      <c r="HGE1366" s="84">
        <f t="shared" si="2358"/>
        <v>0</v>
      </c>
      <c r="HGF1366" s="84">
        <f t="shared" si="2358"/>
        <v>2000000</v>
      </c>
      <c r="HGG1366" s="84">
        <f t="shared" si="2358"/>
        <v>0</v>
      </c>
      <c r="HGH1366" s="84">
        <f t="shared" si="2358"/>
        <v>0</v>
      </c>
      <c r="HGI1366" s="84">
        <f t="shared" si="2358"/>
        <v>2000000</v>
      </c>
      <c r="HGJ1366" s="84">
        <f t="shared" si="2358"/>
        <v>2000000</v>
      </c>
      <c r="HGP1366" s="84" t="s">
        <v>247</v>
      </c>
      <c r="HGQ1366" s="84" t="s">
        <v>4692</v>
      </c>
      <c r="HGR1366" s="84">
        <f t="shared" ref="HGR1366:HGZ1366" si="2359">HGR1360</f>
        <v>0</v>
      </c>
      <c r="HGS1366" s="84">
        <f t="shared" si="2359"/>
        <v>0</v>
      </c>
      <c r="HGT1366" s="84">
        <f t="shared" si="2359"/>
        <v>0</v>
      </c>
      <c r="HGU1366" s="84">
        <f t="shared" si="2359"/>
        <v>0</v>
      </c>
      <c r="HGV1366" s="84">
        <f t="shared" si="2359"/>
        <v>2000000</v>
      </c>
      <c r="HGW1366" s="84">
        <f t="shared" si="2359"/>
        <v>0</v>
      </c>
      <c r="HGX1366" s="84">
        <f t="shared" si="2359"/>
        <v>0</v>
      </c>
      <c r="HGY1366" s="84">
        <f t="shared" si="2359"/>
        <v>2000000</v>
      </c>
      <c r="HGZ1366" s="84">
        <f t="shared" si="2359"/>
        <v>2000000</v>
      </c>
      <c r="HHF1366" s="84" t="s">
        <v>247</v>
      </c>
      <c r="HHG1366" s="84" t="s">
        <v>4692</v>
      </c>
      <c r="HHH1366" s="84">
        <f t="shared" ref="HHH1366:HHP1366" si="2360">HHH1360</f>
        <v>0</v>
      </c>
      <c r="HHI1366" s="84">
        <f t="shared" si="2360"/>
        <v>0</v>
      </c>
      <c r="HHJ1366" s="84">
        <f t="shared" si="2360"/>
        <v>0</v>
      </c>
      <c r="HHK1366" s="84">
        <f t="shared" si="2360"/>
        <v>0</v>
      </c>
      <c r="HHL1366" s="84">
        <f t="shared" si="2360"/>
        <v>2000000</v>
      </c>
      <c r="HHM1366" s="84">
        <f t="shared" si="2360"/>
        <v>0</v>
      </c>
      <c r="HHN1366" s="84">
        <f t="shared" si="2360"/>
        <v>0</v>
      </c>
      <c r="HHO1366" s="84">
        <f t="shared" si="2360"/>
        <v>2000000</v>
      </c>
      <c r="HHP1366" s="84">
        <f t="shared" si="2360"/>
        <v>2000000</v>
      </c>
      <c r="HHV1366" s="84" t="s">
        <v>247</v>
      </c>
      <c r="HHW1366" s="84" t="s">
        <v>4692</v>
      </c>
      <c r="HHX1366" s="84">
        <f t="shared" ref="HHX1366:HIF1366" si="2361">HHX1360</f>
        <v>0</v>
      </c>
      <c r="HHY1366" s="84">
        <f t="shared" si="2361"/>
        <v>0</v>
      </c>
      <c r="HHZ1366" s="84">
        <f t="shared" si="2361"/>
        <v>0</v>
      </c>
      <c r="HIA1366" s="84">
        <f t="shared" si="2361"/>
        <v>0</v>
      </c>
      <c r="HIB1366" s="84">
        <f t="shared" si="2361"/>
        <v>2000000</v>
      </c>
      <c r="HIC1366" s="84">
        <f t="shared" si="2361"/>
        <v>0</v>
      </c>
      <c r="HID1366" s="84">
        <f t="shared" si="2361"/>
        <v>0</v>
      </c>
      <c r="HIE1366" s="84">
        <f t="shared" si="2361"/>
        <v>2000000</v>
      </c>
      <c r="HIF1366" s="84">
        <f t="shared" si="2361"/>
        <v>2000000</v>
      </c>
      <c r="HIL1366" s="84" t="s">
        <v>247</v>
      </c>
      <c r="HIM1366" s="84" t="s">
        <v>4692</v>
      </c>
      <c r="HIN1366" s="84">
        <f t="shared" ref="HIN1366:HIV1366" si="2362">HIN1360</f>
        <v>0</v>
      </c>
      <c r="HIO1366" s="84">
        <f t="shared" si="2362"/>
        <v>0</v>
      </c>
      <c r="HIP1366" s="84">
        <f t="shared" si="2362"/>
        <v>0</v>
      </c>
      <c r="HIQ1366" s="84">
        <f t="shared" si="2362"/>
        <v>0</v>
      </c>
      <c r="HIR1366" s="84">
        <f t="shared" si="2362"/>
        <v>2000000</v>
      </c>
      <c r="HIS1366" s="84">
        <f t="shared" si="2362"/>
        <v>0</v>
      </c>
      <c r="HIT1366" s="84">
        <f t="shared" si="2362"/>
        <v>0</v>
      </c>
      <c r="HIU1366" s="84">
        <f t="shared" si="2362"/>
        <v>2000000</v>
      </c>
      <c r="HIV1366" s="84">
        <f t="shared" si="2362"/>
        <v>2000000</v>
      </c>
      <c r="HJB1366" s="84" t="s">
        <v>247</v>
      </c>
      <c r="HJC1366" s="84" t="s">
        <v>4692</v>
      </c>
      <c r="HJD1366" s="84">
        <f t="shared" ref="HJD1366:HJL1366" si="2363">HJD1360</f>
        <v>0</v>
      </c>
      <c r="HJE1366" s="84">
        <f t="shared" si="2363"/>
        <v>0</v>
      </c>
      <c r="HJF1366" s="84">
        <f t="shared" si="2363"/>
        <v>0</v>
      </c>
      <c r="HJG1366" s="84">
        <f t="shared" si="2363"/>
        <v>0</v>
      </c>
      <c r="HJH1366" s="84">
        <f t="shared" si="2363"/>
        <v>2000000</v>
      </c>
      <c r="HJI1366" s="84">
        <f t="shared" si="2363"/>
        <v>0</v>
      </c>
      <c r="HJJ1366" s="84">
        <f t="shared" si="2363"/>
        <v>0</v>
      </c>
      <c r="HJK1366" s="84">
        <f t="shared" si="2363"/>
        <v>2000000</v>
      </c>
      <c r="HJL1366" s="84">
        <f t="shared" si="2363"/>
        <v>2000000</v>
      </c>
      <c r="HJR1366" s="84" t="s">
        <v>247</v>
      </c>
      <c r="HJS1366" s="84" t="s">
        <v>4692</v>
      </c>
      <c r="HJT1366" s="84">
        <f t="shared" ref="HJT1366:HKB1366" si="2364">HJT1360</f>
        <v>0</v>
      </c>
      <c r="HJU1366" s="84">
        <f t="shared" si="2364"/>
        <v>0</v>
      </c>
      <c r="HJV1366" s="84">
        <f t="shared" si="2364"/>
        <v>0</v>
      </c>
      <c r="HJW1366" s="84">
        <f t="shared" si="2364"/>
        <v>0</v>
      </c>
      <c r="HJX1366" s="84">
        <f t="shared" si="2364"/>
        <v>2000000</v>
      </c>
      <c r="HJY1366" s="84">
        <f t="shared" si="2364"/>
        <v>0</v>
      </c>
      <c r="HJZ1366" s="84">
        <f t="shared" si="2364"/>
        <v>0</v>
      </c>
      <c r="HKA1366" s="84">
        <f t="shared" si="2364"/>
        <v>2000000</v>
      </c>
      <c r="HKB1366" s="84">
        <f t="shared" si="2364"/>
        <v>2000000</v>
      </c>
      <c r="HKH1366" s="84" t="s">
        <v>247</v>
      </c>
      <c r="HKI1366" s="84" t="s">
        <v>4692</v>
      </c>
      <c r="HKJ1366" s="84">
        <f t="shared" ref="HKJ1366:HKR1366" si="2365">HKJ1360</f>
        <v>0</v>
      </c>
      <c r="HKK1366" s="84">
        <f t="shared" si="2365"/>
        <v>0</v>
      </c>
      <c r="HKL1366" s="84">
        <f t="shared" si="2365"/>
        <v>0</v>
      </c>
      <c r="HKM1366" s="84">
        <f t="shared" si="2365"/>
        <v>0</v>
      </c>
      <c r="HKN1366" s="84">
        <f t="shared" si="2365"/>
        <v>2000000</v>
      </c>
      <c r="HKO1366" s="84">
        <f t="shared" si="2365"/>
        <v>0</v>
      </c>
      <c r="HKP1366" s="84">
        <f t="shared" si="2365"/>
        <v>0</v>
      </c>
      <c r="HKQ1366" s="84">
        <f t="shared" si="2365"/>
        <v>2000000</v>
      </c>
      <c r="HKR1366" s="84">
        <f t="shared" si="2365"/>
        <v>2000000</v>
      </c>
      <c r="HKX1366" s="84" t="s">
        <v>247</v>
      </c>
      <c r="HKY1366" s="84" t="s">
        <v>4692</v>
      </c>
      <c r="HKZ1366" s="84">
        <f t="shared" ref="HKZ1366:HLH1366" si="2366">HKZ1360</f>
        <v>0</v>
      </c>
      <c r="HLA1366" s="84">
        <f t="shared" si="2366"/>
        <v>0</v>
      </c>
      <c r="HLB1366" s="84">
        <f t="shared" si="2366"/>
        <v>0</v>
      </c>
      <c r="HLC1366" s="84">
        <f t="shared" si="2366"/>
        <v>0</v>
      </c>
      <c r="HLD1366" s="84">
        <f t="shared" si="2366"/>
        <v>2000000</v>
      </c>
      <c r="HLE1366" s="84">
        <f t="shared" si="2366"/>
        <v>0</v>
      </c>
      <c r="HLF1366" s="84">
        <f t="shared" si="2366"/>
        <v>0</v>
      </c>
      <c r="HLG1366" s="84">
        <f t="shared" si="2366"/>
        <v>2000000</v>
      </c>
      <c r="HLH1366" s="84">
        <f t="shared" si="2366"/>
        <v>2000000</v>
      </c>
      <c r="HLN1366" s="84" t="s">
        <v>247</v>
      </c>
      <c r="HLO1366" s="84" t="s">
        <v>4692</v>
      </c>
      <c r="HLP1366" s="84">
        <f t="shared" ref="HLP1366:HLX1366" si="2367">HLP1360</f>
        <v>0</v>
      </c>
      <c r="HLQ1366" s="84">
        <f t="shared" si="2367"/>
        <v>0</v>
      </c>
      <c r="HLR1366" s="84">
        <f t="shared" si="2367"/>
        <v>0</v>
      </c>
      <c r="HLS1366" s="84">
        <f t="shared" si="2367"/>
        <v>0</v>
      </c>
      <c r="HLT1366" s="84">
        <f t="shared" si="2367"/>
        <v>2000000</v>
      </c>
      <c r="HLU1366" s="84">
        <f t="shared" si="2367"/>
        <v>0</v>
      </c>
      <c r="HLV1366" s="84">
        <f t="shared" si="2367"/>
        <v>0</v>
      </c>
      <c r="HLW1366" s="84">
        <f t="shared" si="2367"/>
        <v>2000000</v>
      </c>
      <c r="HLX1366" s="84">
        <f t="shared" si="2367"/>
        <v>2000000</v>
      </c>
      <c r="HMD1366" s="84" t="s">
        <v>247</v>
      </c>
      <c r="HME1366" s="84" t="s">
        <v>4692</v>
      </c>
      <c r="HMF1366" s="84">
        <f t="shared" ref="HMF1366:HMN1366" si="2368">HMF1360</f>
        <v>0</v>
      </c>
      <c r="HMG1366" s="84">
        <f t="shared" si="2368"/>
        <v>0</v>
      </c>
      <c r="HMH1366" s="84">
        <f t="shared" si="2368"/>
        <v>0</v>
      </c>
      <c r="HMI1366" s="84">
        <f t="shared" si="2368"/>
        <v>0</v>
      </c>
      <c r="HMJ1366" s="84">
        <f t="shared" si="2368"/>
        <v>2000000</v>
      </c>
      <c r="HMK1366" s="84">
        <f t="shared" si="2368"/>
        <v>0</v>
      </c>
      <c r="HML1366" s="84">
        <f t="shared" si="2368"/>
        <v>0</v>
      </c>
      <c r="HMM1366" s="84">
        <f t="shared" si="2368"/>
        <v>2000000</v>
      </c>
      <c r="HMN1366" s="84">
        <f t="shared" si="2368"/>
        <v>2000000</v>
      </c>
      <c r="HMT1366" s="84" t="s">
        <v>247</v>
      </c>
      <c r="HMU1366" s="84" t="s">
        <v>4692</v>
      </c>
      <c r="HMV1366" s="84">
        <f t="shared" ref="HMV1366:HND1366" si="2369">HMV1360</f>
        <v>0</v>
      </c>
      <c r="HMW1366" s="84">
        <f t="shared" si="2369"/>
        <v>0</v>
      </c>
      <c r="HMX1366" s="84">
        <f t="shared" si="2369"/>
        <v>0</v>
      </c>
      <c r="HMY1366" s="84">
        <f t="shared" si="2369"/>
        <v>0</v>
      </c>
      <c r="HMZ1366" s="84">
        <f t="shared" si="2369"/>
        <v>2000000</v>
      </c>
      <c r="HNA1366" s="84">
        <f t="shared" si="2369"/>
        <v>0</v>
      </c>
      <c r="HNB1366" s="84">
        <f t="shared" si="2369"/>
        <v>0</v>
      </c>
      <c r="HNC1366" s="84">
        <f t="shared" si="2369"/>
        <v>2000000</v>
      </c>
      <c r="HND1366" s="84">
        <f t="shared" si="2369"/>
        <v>2000000</v>
      </c>
      <c r="HNJ1366" s="84" t="s">
        <v>247</v>
      </c>
      <c r="HNK1366" s="84" t="s">
        <v>4692</v>
      </c>
      <c r="HNL1366" s="84">
        <f t="shared" ref="HNL1366:HNT1366" si="2370">HNL1360</f>
        <v>0</v>
      </c>
      <c r="HNM1366" s="84">
        <f t="shared" si="2370"/>
        <v>0</v>
      </c>
      <c r="HNN1366" s="84">
        <f t="shared" si="2370"/>
        <v>0</v>
      </c>
      <c r="HNO1366" s="84">
        <f t="shared" si="2370"/>
        <v>0</v>
      </c>
      <c r="HNP1366" s="84">
        <f t="shared" si="2370"/>
        <v>2000000</v>
      </c>
      <c r="HNQ1366" s="84">
        <f t="shared" si="2370"/>
        <v>0</v>
      </c>
      <c r="HNR1366" s="84">
        <f t="shared" si="2370"/>
        <v>0</v>
      </c>
      <c r="HNS1366" s="84">
        <f t="shared" si="2370"/>
        <v>2000000</v>
      </c>
      <c r="HNT1366" s="84">
        <f t="shared" si="2370"/>
        <v>2000000</v>
      </c>
      <c r="HNZ1366" s="84" t="s">
        <v>247</v>
      </c>
      <c r="HOA1366" s="84" t="s">
        <v>4692</v>
      </c>
      <c r="HOB1366" s="84">
        <f t="shared" ref="HOB1366:HOJ1366" si="2371">HOB1360</f>
        <v>0</v>
      </c>
      <c r="HOC1366" s="84">
        <f t="shared" si="2371"/>
        <v>0</v>
      </c>
      <c r="HOD1366" s="84">
        <f t="shared" si="2371"/>
        <v>0</v>
      </c>
      <c r="HOE1366" s="84">
        <f t="shared" si="2371"/>
        <v>0</v>
      </c>
      <c r="HOF1366" s="84">
        <f t="shared" si="2371"/>
        <v>2000000</v>
      </c>
      <c r="HOG1366" s="84">
        <f t="shared" si="2371"/>
        <v>0</v>
      </c>
      <c r="HOH1366" s="84">
        <f t="shared" si="2371"/>
        <v>0</v>
      </c>
      <c r="HOI1366" s="84">
        <f t="shared" si="2371"/>
        <v>2000000</v>
      </c>
      <c r="HOJ1366" s="84">
        <f t="shared" si="2371"/>
        <v>2000000</v>
      </c>
      <c r="HOP1366" s="84" t="s">
        <v>247</v>
      </c>
      <c r="HOQ1366" s="84" t="s">
        <v>4692</v>
      </c>
      <c r="HOR1366" s="84">
        <f t="shared" ref="HOR1366:HOZ1366" si="2372">HOR1360</f>
        <v>0</v>
      </c>
      <c r="HOS1366" s="84">
        <f t="shared" si="2372"/>
        <v>0</v>
      </c>
      <c r="HOT1366" s="84">
        <f t="shared" si="2372"/>
        <v>0</v>
      </c>
      <c r="HOU1366" s="84">
        <f t="shared" si="2372"/>
        <v>0</v>
      </c>
      <c r="HOV1366" s="84">
        <f t="shared" si="2372"/>
        <v>2000000</v>
      </c>
      <c r="HOW1366" s="84">
        <f t="shared" si="2372"/>
        <v>0</v>
      </c>
      <c r="HOX1366" s="84">
        <f t="shared" si="2372"/>
        <v>0</v>
      </c>
      <c r="HOY1366" s="84">
        <f t="shared" si="2372"/>
        <v>2000000</v>
      </c>
      <c r="HOZ1366" s="84">
        <f t="shared" si="2372"/>
        <v>2000000</v>
      </c>
      <c r="HPF1366" s="84" t="s">
        <v>247</v>
      </c>
      <c r="HPG1366" s="84" t="s">
        <v>4692</v>
      </c>
      <c r="HPH1366" s="84">
        <f t="shared" ref="HPH1366:HPP1366" si="2373">HPH1360</f>
        <v>0</v>
      </c>
      <c r="HPI1366" s="84">
        <f t="shared" si="2373"/>
        <v>0</v>
      </c>
      <c r="HPJ1366" s="84">
        <f t="shared" si="2373"/>
        <v>0</v>
      </c>
      <c r="HPK1366" s="84">
        <f t="shared" si="2373"/>
        <v>0</v>
      </c>
      <c r="HPL1366" s="84">
        <f t="shared" si="2373"/>
        <v>2000000</v>
      </c>
      <c r="HPM1366" s="84">
        <f t="shared" si="2373"/>
        <v>0</v>
      </c>
      <c r="HPN1366" s="84">
        <f t="shared" si="2373"/>
        <v>0</v>
      </c>
      <c r="HPO1366" s="84">
        <f t="shared" si="2373"/>
        <v>2000000</v>
      </c>
      <c r="HPP1366" s="84">
        <f t="shared" si="2373"/>
        <v>2000000</v>
      </c>
      <c r="HPV1366" s="84" t="s">
        <v>247</v>
      </c>
      <c r="HPW1366" s="84" t="s">
        <v>4692</v>
      </c>
      <c r="HPX1366" s="84">
        <f t="shared" ref="HPX1366:HQF1366" si="2374">HPX1360</f>
        <v>0</v>
      </c>
      <c r="HPY1366" s="84">
        <f t="shared" si="2374"/>
        <v>0</v>
      </c>
      <c r="HPZ1366" s="84">
        <f t="shared" si="2374"/>
        <v>0</v>
      </c>
      <c r="HQA1366" s="84">
        <f t="shared" si="2374"/>
        <v>0</v>
      </c>
      <c r="HQB1366" s="84">
        <f t="shared" si="2374"/>
        <v>2000000</v>
      </c>
      <c r="HQC1366" s="84">
        <f t="shared" si="2374"/>
        <v>0</v>
      </c>
      <c r="HQD1366" s="84">
        <f t="shared" si="2374"/>
        <v>0</v>
      </c>
      <c r="HQE1366" s="84">
        <f t="shared" si="2374"/>
        <v>2000000</v>
      </c>
      <c r="HQF1366" s="84">
        <f t="shared" si="2374"/>
        <v>2000000</v>
      </c>
      <c r="HQL1366" s="84" t="s">
        <v>247</v>
      </c>
      <c r="HQM1366" s="84" t="s">
        <v>4692</v>
      </c>
      <c r="HQN1366" s="84">
        <f t="shared" ref="HQN1366:HQV1366" si="2375">HQN1360</f>
        <v>0</v>
      </c>
      <c r="HQO1366" s="84">
        <f t="shared" si="2375"/>
        <v>0</v>
      </c>
      <c r="HQP1366" s="84">
        <f t="shared" si="2375"/>
        <v>0</v>
      </c>
      <c r="HQQ1366" s="84">
        <f t="shared" si="2375"/>
        <v>0</v>
      </c>
      <c r="HQR1366" s="84">
        <f t="shared" si="2375"/>
        <v>2000000</v>
      </c>
      <c r="HQS1366" s="84">
        <f t="shared" si="2375"/>
        <v>0</v>
      </c>
      <c r="HQT1366" s="84">
        <f t="shared" si="2375"/>
        <v>0</v>
      </c>
      <c r="HQU1366" s="84">
        <f t="shared" si="2375"/>
        <v>2000000</v>
      </c>
      <c r="HQV1366" s="84">
        <f t="shared" si="2375"/>
        <v>2000000</v>
      </c>
      <c r="HRB1366" s="84" t="s">
        <v>247</v>
      </c>
      <c r="HRC1366" s="84" t="s">
        <v>4692</v>
      </c>
      <c r="HRD1366" s="84">
        <f t="shared" ref="HRD1366:HRL1366" si="2376">HRD1360</f>
        <v>0</v>
      </c>
      <c r="HRE1366" s="84">
        <f t="shared" si="2376"/>
        <v>0</v>
      </c>
      <c r="HRF1366" s="84">
        <f t="shared" si="2376"/>
        <v>0</v>
      </c>
      <c r="HRG1366" s="84">
        <f t="shared" si="2376"/>
        <v>0</v>
      </c>
      <c r="HRH1366" s="84">
        <f t="shared" si="2376"/>
        <v>2000000</v>
      </c>
      <c r="HRI1366" s="84">
        <f t="shared" si="2376"/>
        <v>0</v>
      </c>
      <c r="HRJ1366" s="84">
        <f t="shared" si="2376"/>
        <v>0</v>
      </c>
      <c r="HRK1366" s="84">
        <f t="shared" si="2376"/>
        <v>2000000</v>
      </c>
      <c r="HRL1366" s="84">
        <f t="shared" si="2376"/>
        <v>2000000</v>
      </c>
      <c r="HRR1366" s="84" t="s">
        <v>247</v>
      </c>
      <c r="HRS1366" s="84" t="s">
        <v>4692</v>
      </c>
      <c r="HRT1366" s="84">
        <f t="shared" ref="HRT1366:HSB1366" si="2377">HRT1360</f>
        <v>0</v>
      </c>
      <c r="HRU1366" s="84">
        <f t="shared" si="2377"/>
        <v>0</v>
      </c>
      <c r="HRV1366" s="84">
        <f t="shared" si="2377"/>
        <v>0</v>
      </c>
      <c r="HRW1366" s="84">
        <f t="shared" si="2377"/>
        <v>0</v>
      </c>
      <c r="HRX1366" s="84">
        <f t="shared" si="2377"/>
        <v>2000000</v>
      </c>
      <c r="HRY1366" s="84">
        <f t="shared" si="2377"/>
        <v>0</v>
      </c>
      <c r="HRZ1366" s="84">
        <f t="shared" si="2377"/>
        <v>0</v>
      </c>
      <c r="HSA1366" s="84">
        <f t="shared" si="2377"/>
        <v>2000000</v>
      </c>
      <c r="HSB1366" s="84">
        <f t="shared" si="2377"/>
        <v>2000000</v>
      </c>
      <c r="HSH1366" s="84" t="s">
        <v>247</v>
      </c>
      <c r="HSI1366" s="84" t="s">
        <v>4692</v>
      </c>
      <c r="HSJ1366" s="84">
        <f t="shared" ref="HSJ1366:HSR1366" si="2378">HSJ1360</f>
        <v>0</v>
      </c>
      <c r="HSK1366" s="84">
        <f t="shared" si="2378"/>
        <v>0</v>
      </c>
      <c r="HSL1366" s="84">
        <f t="shared" si="2378"/>
        <v>0</v>
      </c>
      <c r="HSM1366" s="84">
        <f t="shared" si="2378"/>
        <v>0</v>
      </c>
      <c r="HSN1366" s="84">
        <f t="shared" si="2378"/>
        <v>2000000</v>
      </c>
      <c r="HSO1366" s="84">
        <f t="shared" si="2378"/>
        <v>0</v>
      </c>
      <c r="HSP1366" s="84">
        <f t="shared" si="2378"/>
        <v>0</v>
      </c>
      <c r="HSQ1366" s="84">
        <f t="shared" si="2378"/>
        <v>2000000</v>
      </c>
      <c r="HSR1366" s="84">
        <f t="shared" si="2378"/>
        <v>2000000</v>
      </c>
      <c r="HSX1366" s="84" t="s">
        <v>247</v>
      </c>
      <c r="HSY1366" s="84" t="s">
        <v>4692</v>
      </c>
      <c r="HSZ1366" s="84">
        <f t="shared" ref="HSZ1366:HTH1366" si="2379">HSZ1360</f>
        <v>0</v>
      </c>
      <c r="HTA1366" s="84">
        <f t="shared" si="2379"/>
        <v>0</v>
      </c>
      <c r="HTB1366" s="84">
        <f t="shared" si="2379"/>
        <v>0</v>
      </c>
      <c r="HTC1366" s="84">
        <f t="shared" si="2379"/>
        <v>0</v>
      </c>
      <c r="HTD1366" s="84">
        <f t="shared" si="2379"/>
        <v>2000000</v>
      </c>
      <c r="HTE1366" s="84">
        <f t="shared" si="2379"/>
        <v>0</v>
      </c>
      <c r="HTF1366" s="84">
        <f t="shared" si="2379"/>
        <v>0</v>
      </c>
      <c r="HTG1366" s="84">
        <f t="shared" si="2379"/>
        <v>2000000</v>
      </c>
      <c r="HTH1366" s="84">
        <f t="shared" si="2379"/>
        <v>2000000</v>
      </c>
      <c r="HTN1366" s="84" t="s">
        <v>247</v>
      </c>
      <c r="HTO1366" s="84" t="s">
        <v>4692</v>
      </c>
      <c r="HTP1366" s="84">
        <f t="shared" ref="HTP1366:HTX1366" si="2380">HTP1360</f>
        <v>0</v>
      </c>
      <c r="HTQ1366" s="84">
        <f t="shared" si="2380"/>
        <v>0</v>
      </c>
      <c r="HTR1366" s="84">
        <f t="shared" si="2380"/>
        <v>0</v>
      </c>
      <c r="HTS1366" s="84">
        <f t="shared" si="2380"/>
        <v>0</v>
      </c>
      <c r="HTT1366" s="84">
        <f t="shared" si="2380"/>
        <v>2000000</v>
      </c>
      <c r="HTU1366" s="84">
        <f t="shared" si="2380"/>
        <v>0</v>
      </c>
      <c r="HTV1366" s="84">
        <f t="shared" si="2380"/>
        <v>0</v>
      </c>
      <c r="HTW1366" s="84">
        <f t="shared" si="2380"/>
        <v>2000000</v>
      </c>
      <c r="HTX1366" s="84">
        <f t="shared" si="2380"/>
        <v>2000000</v>
      </c>
      <c r="HUD1366" s="84" t="s">
        <v>247</v>
      </c>
      <c r="HUE1366" s="84" t="s">
        <v>4692</v>
      </c>
      <c r="HUF1366" s="84">
        <f t="shared" ref="HUF1366:HUN1366" si="2381">HUF1360</f>
        <v>0</v>
      </c>
      <c r="HUG1366" s="84">
        <f t="shared" si="2381"/>
        <v>0</v>
      </c>
      <c r="HUH1366" s="84">
        <f t="shared" si="2381"/>
        <v>0</v>
      </c>
      <c r="HUI1366" s="84">
        <f t="shared" si="2381"/>
        <v>0</v>
      </c>
      <c r="HUJ1366" s="84">
        <f t="shared" si="2381"/>
        <v>2000000</v>
      </c>
      <c r="HUK1366" s="84">
        <f t="shared" si="2381"/>
        <v>0</v>
      </c>
      <c r="HUL1366" s="84">
        <f t="shared" si="2381"/>
        <v>0</v>
      </c>
      <c r="HUM1366" s="84">
        <f t="shared" si="2381"/>
        <v>2000000</v>
      </c>
      <c r="HUN1366" s="84">
        <f t="shared" si="2381"/>
        <v>2000000</v>
      </c>
      <c r="HUT1366" s="84" t="s">
        <v>247</v>
      </c>
      <c r="HUU1366" s="84" t="s">
        <v>4692</v>
      </c>
      <c r="HUV1366" s="84">
        <f t="shared" ref="HUV1366:HVD1366" si="2382">HUV1360</f>
        <v>0</v>
      </c>
      <c r="HUW1366" s="84">
        <f t="shared" si="2382"/>
        <v>0</v>
      </c>
      <c r="HUX1366" s="84">
        <f t="shared" si="2382"/>
        <v>0</v>
      </c>
      <c r="HUY1366" s="84">
        <f t="shared" si="2382"/>
        <v>0</v>
      </c>
      <c r="HUZ1366" s="84">
        <f t="shared" si="2382"/>
        <v>2000000</v>
      </c>
      <c r="HVA1366" s="84">
        <f t="shared" si="2382"/>
        <v>0</v>
      </c>
      <c r="HVB1366" s="84">
        <f t="shared" si="2382"/>
        <v>0</v>
      </c>
      <c r="HVC1366" s="84">
        <f t="shared" si="2382"/>
        <v>2000000</v>
      </c>
      <c r="HVD1366" s="84">
        <f t="shared" si="2382"/>
        <v>2000000</v>
      </c>
      <c r="HVJ1366" s="84" t="s">
        <v>247</v>
      </c>
      <c r="HVK1366" s="84" t="s">
        <v>4692</v>
      </c>
      <c r="HVL1366" s="84">
        <f t="shared" ref="HVL1366:HVT1366" si="2383">HVL1360</f>
        <v>0</v>
      </c>
      <c r="HVM1366" s="84">
        <f t="shared" si="2383"/>
        <v>0</v>
      </c>
      <c r="HVN1366" s="84">
        <f t="shared" si="2383"/>
        <v>0</v>
      </c>
      <c r="HVO1366" s="84">
        <f t="shared" si="2383"/>
        <v>0</v>
      </c>
      <c r="HVP1366" s="84">
        <f t="shared" si="2383"/>
        <v>2000000</v>
      </c>
      <c r="HVQ1366" s="84">
        <f t="shared" si="2383"/>
        <v>0</v>
      </c>
      <c r="HVR1366" s="84">
        <f t="shared" si="2383"/>
        <v>0</v>
      </c>
      <c r="HVS1366" s="84">
        <f t="shared" si="2383"/>
        <v>2000000</v>
      </c>
      <c r="HVT1366" s="84">
        <f t="shared" si="2383"/>
        <v>2000000</v>
      </c>
      <c r="HVZ1366" s="84" t="s">
        <v>247</v>
      </c>
      <c r="HWA1366" s="84" t="s">
        <v>4692</v>
      </c>
      <c r="HWB1366" s="84">
        <f t="shared" ref="HWB1366:HWJ1366" si="2384">HWB1360</f>
        <v>0</v>
      </c>
      <c r="HWC1366" s="84">
        <f t="shared" si="2384"/>
        <v>0</v>
      </c>
      <c r="HWD1366" s="84">
        <f t="shared" si="2384"/>
        <v>0</v>
      </c>
      <c r="HWE1366" s="84">
        <f t="shared" si="2384"/>
        <v>0</v>
      </c>
      <c r="HWF1366" s="84">
        <f t="shared" si="2384"/>
        <v>2000000</v>
      </c>
      <c r="HWG1366" s="84">
        <f t="shared" si="2384"/>
        <v>0</v>
      </c>
      <c r="HWH1366" s="84">
        <f t="shared" si="2384"/>
        <v>0</v>
      </c>
      <c r="HWI1366" s="84">
        <f t="shared" si="2384"/>
        <v>2000000</v>
      </c>
      <c r="HWJ1366" s="84">
        <f t="shared" si="2384"/>
        <v>2000000</v>
      </c>
      <c r="HWP1366" s="84" t="s">
        <v>247</v>
      </c>
      <c r="HWQ1366" s="84" t="s">
        <v>4692</v>
      </c>
      <c r="HWR1366" s="84">
        <f t="shared" ref="HWR1366:HWZ1366" si="2385">HWR1360</f>
        <v>0</v>
      </c>
      <c r="HWS1366" s="84">
        <f t="shared" si="2385"/>
        <v>0</v>
      </c>
      <c r="HWT1366" s="84">
        <f t="shared" si="2385"/>
        <v>0</v>
      </c>
      <c r="HWU1366" s="84">
        <f t="shared" si="2385"/>
        <v>0</v>
      </c>
      <c r="HWV1366" s="84">
        <f t="shared" si="2385"/>
        <v>2000000</v>
      </c>
      <c r="HWW1366" s="84">
        <f t="shared" si="2385"/>
        <v>0</v>
      </c>
      <c r="HWX1366" s="84">
        <f t="shared" si="2385"/>
        <v>0</v>
      </c>
      <c r="HWY1366" s="84">
        <f t="shared" si="2385"/>
        <v>2000000</v>
      </c>
      <c r="HWZ1366" s="84">
        <f t="shared" si="2385"/>
        <v>2000000</v>
      </c>
      <c r="HXF1366" s="84" t="s">
        <v>247</v>
      </c>
      <c r="HXG1366" s="84" t="s">
        <v>4692</v>
      </c>
      <c r="HXH1366" s="84">
        <f t="shared" ref="HXH1366:HXP1366" si="2386">HXH1360</f>
        <v>0</v>
      </c>
      <c r="HXI1366" s="84">
        <f t="shared" si="2386"/>
        <v>0</v>
      </c>
      <c r="HXJ1366" s="84">
        <f t="shared" si="2386"/>
        <v>0</v>
      </c>
      <c r="HXK1366" s="84">
        <f t="shared" si="2386"/>
        <v>0</v>
      </c>
      <c r="HXL1366" s="84">
        <f t="shared" si="2386"/>
        <v>2000000</v>
      </c>
      <c r="HXM1366" s="84">
        <f t="shared" si="2386"/>
        <v>0</v>
      </c>
      <c r="HXN1366" s="84">
        <f t="shared" si="2386"/>
        <v>0</v>
      </c>
      <c r="HXO1366" s="84">
        <f t="shared" si="2386"/>
        <v>2000000</v>
      </c>
      <c r="HXP1366" s="84">
        <f t="shared" si="2386"/>
        <v>2000000</v>
      </c>
      <c r="HXV1366" s="84" t="s">
        <v>247</v>
      </c>
      <c r="HXW1366" s="84" t="s">
        <v>4692</v>
      </c>
      <c r="HXX1366" s="84">
        <f t="shared" ref="HXX1366:HYF1366" si="2387">HXX1360</f>
        <v>0</v>
      </c>
      <c r="HXY1366" s="84">
        <f t="shared" si="2387"/>
        <v>0</v>
      </c>
      <c r="HXZ1366" s="84">
        <f t="shared" si="2387"/>
        <v>0</v>
      </c>
      <c r="HYA1366" s="84">
        <f t="shared" si="2387"/>
        <v>0</v>
      </c>
      <c r="HYB1366" s="84">
        <f t="shared" si="2387"/>
        <v>2000000</v>
      </c>
      <c r="HYC1366" s="84">
        <f t="shared" si="2387"/>
        <v>0</v>
      </c>
      <c r="HYD1366" s="84">
        <f t="shared" si="2387"/>
        <v>0</v>
      </c>
      <c r="HYE1366" s="84">
        <f t="shared" si="2387"/>
        <v>2000000</v>
      </c>
      <c r="HYF1366" s="84">
        <f t="shared" si="2387"/>
        <v>2000000</v>
      </c>
      <c r="HYL1366" s="84" t="s">
        <v>247</v>
      </c>
      <c r="HYM1366" s="84" t="s">
        <v>4692</v>
      </c>
      <c r="HYN1366" s="84">
        <f t="shared" ref="HYN1366:HYV1366" si="2388">HYN1360</f>
        <v>0</v>
      </c>
      <c r="HYO1366" s="84">
        <f t="shared" si="2388"/>
        <v>0</v>
      </c>
      <c r="HYP1366" s="84">
        <f t="shared" si="2388"/>
        <v>0</v>
      </c>
      <c r="HYQ1366" s="84">
        <f t="shared" si="2388"/>
        <v>0</v>
      </c>
      <c r="HYR1366" s="84">
        <f t="shared" si="2388"/>
        <v>2000000</v>
      </c>
      <c r="HYS1366" s="84">
        <f t="shared" si="2388"/>
        <v>0</v>
      </c>
      <c r="HYT1366" s="84">
        <f t="shared" si="2388"/>
        <v>0</v>
      </c>
      <c r="HYU1366" s="84">
        <f t="shared" si="2388"/>
        <v>2000000</v>
      </c>
      <c r="HYV1366" s="84">
        <f t="shared" si="2388"/>
        <v>2000000</v>
      </c>
      <c r="HZB1366" s="84" t="s">
        <v>247</v>
      </c>
      <c r="HZC1366" s="84" t="s">
        <v>4692</v>
      </c>
      <c r="HZD1366" s="84">
        <f t="shared" ref="HZD1366:HZL1366" si="2389">HZD1360</f>
        <v>0</v>
      </c>
      <c r="HZE1366" s="84">
        <f t="shared" si="2389"/>
        <v>0</v>
      </c>
      <c r="HZF1366" s="84">
        <f t="shared" si="2389"/>
        <v>0</v>
      </c>
      <c r="HZG1366" s="84">
        <f t="shared" si="2389"/>
        <v>0</v>
      </c>
      <c r="HZH1366" s="84">
        <f t="shared" si="2389"/>
        <v>2000000</v>
      </c>
      <c r="HZI1366" s="84">
        <f t="shared" si="2389"/>
        <v>0</v>
      </c>
      <c r="HZJ1366" s="84">
        <f t="shared" si="2389"/>
        <v>0</v>
      </c>
      <c r="HZK1366" s="84">
        <f t="shared" si="2389"/>
        <v>2000000</v>
      </c>
      <c r="HZL1366" s="84">
        <f t="shared" si="2389"/>
        <v>2000000</v>
      </c>
      <c r="HZR1366" s="84" t="s">
        <v>247</v>
      </c>
      <c r="HZS1366" s="84" t="s">
        <v>4692</v>
      </c>
      <c r="HZT1366" s="84">
        <f t="shared" ref="HZT1366:IAB1366" si="2390">HZT1360</f>
        <v>0</v>
      </c>
      <c r="HZU1366" s="84">
        <f t="shared" si="2390"/>
        <v>0</v>
      </c>
      <c r="HZV1366" s="84">
        <f t="shared" si="2390"/>
        <v>0</v>
      </c>
      <c r="HZW1366" s="84">
        <f t="shared" si="2390"/>
        <v>0</v>
      </c>
      <c r="HZX1366" s="84">
        <f t="shared" si="2390"/>
        <v>2000000</v>
      </c>
      <c r="HZY1366" s="84">
        <f t="shared" si="2390"/>
        <v>0</v>
      </c>
      <c r="HZZ1366" s="84">
        <f t="shared" si="2390"/>
        <v>0</v>
      </c>
      <c r="IAA1366" s="84">
        <f t="shared" si="2390"/>
        <v>2000000</v>
      </c>
      <c r="IAB1366" s="84">
        <f t="shared" si="2390"/>
        <v>2000000</v>
      </c>
      <c r="IAH1366" s="84" t="s">
        <v>247</v>
      </c>
      <c r="IAI1366" s="84" t="s">
        <v>4692</v>
      </c>
      <c r="IAJ1366" s="84">
        <f t="shared" ref="IAJ1366:IAR1366" si="2391">IAJ1360</f>
        <v>0</v>
      </c>
      <c r="IAK1366" s="84">
        <f t="shared" si="2391"/>
        <v>0</v>
      </c>
      <c r="IAL1366" s="84">
        <f t="shared" si="2391"/>
        <v>0</v>
      </c>
      <c r="IAM1366" s="84">
        <f t="shared" si="2391"/>
        <v>0</v>
      </c>
      <c r="IAN1366" s="84">
        <f t="shared" si="2391"/>
        <v>2000000</v>
      </c>
      <c r="IAO1366" s="84">
        <f t="shared" si="2391"/>
        <v>0</v>
      </c>
      <c r="IAP1366" s="84">
        <f t="shared" si="2391"/>
        <v>0</v>
      </c>
      <c r="IAQ1366" s="84">
        <f t="shared" si="2391"/>
        <v>2000000</v>
      </c>
      <c r="IAR1366" s="84">
        <f t="shared" si="2391"/>
        <v>2000000</v>
      </c>
      <c r="IAX1366" s="84" t="s">
        <v>247</v>
      </c>
      <c r="IAY1366" s="84" t="s">
        <v>4692</v>
      </c>
      <c r="IAZ1366" s="84">
        <f>IAZ1360</f>
        <v>0</v>
      </c>
      <c r="IBA1366" s="84">
        <f>IBA1360</f>
        <v>0</v>
      </c>
      <c r="IBB1366" s="84">
        <f>IBB1360</f>
        <v>0</v>
      </c>
      <c r="IBC1366" s="84">
        <f>IBC1360</f>
        <v>0</v>
      </c>
      <c r="IBD1366" s="84">
        <f>IBD1360</f>
        <v>2000000</v>
      </c>
      <c r="IBE1366" s="84">
        <f>IBE1360</f>
        <v>0</v>
      </c>
      <c r="IBF1366" s="84">
        <f>IBF1360</f>
        <v>0</v>
      </c>
      <c r="IBG1366" s="84">
        <f>IBG1360</f>
        <v>2000000</v>
      </c>
      <c r="IBH1366" s="84">
        <f>IBH1360</f>
        <v>2000000</v>
      </c>
      <c r="IBN1366" s="84" t="s">
        <v>247</v>
      </c>
      <c r="IBO1366" s="84" t="s">
        <v>4692</v>
      </c>
      <c r="IBP1366" s="84">
        <f t="shared" ref="IBP1366:IBX1366" si="2392">IBP1360</f>
        <v>0</v>
      </c>
      <c r="IBQ1366" s="84">
        <f t="shared" si="2392"/>
        <v>0</v>
      </c>
      <c r="IBR1366" s="84">
        <f t="shared" si="2392"/>
        <v>0</v>
      </c>
      <c r="IBS1366" s="84">
        <f t="shared" si="2392"/>
        <v>0</v>
      </c>
      <c r="IBT1366" s="84">
        <f t="shared" si="2392"/>
        <v>2000000</v>
      </c>
      <c r="IBU1366" s="84">
        <f t="shared" si="2392"/>
        <v>0</v>
      </c>
      <c r="IBV1366" s="84">
        <f t="shared" si="2392"/>
        <v>0</v>
      </c>
      <c r="IBW1366" s="84">
        <f t="shared" si="2392"/>
        <v>2000000</v>
      </c>
      <c r="IBX1366" s="84">
        <f t="shared" si="2392"/>
        <v>2000000</v>
      </c>
      <c r="ICD1366" s="84" t="s">
        <v>247</v>
      </c>
      <c r="ICE1366" s="84" t="s">
        <v>4692</v>
      </c>
      <c r="ICF1366" s="84">
        <f t="shared" ref="ICF1366:ICN1366" si="2393">ICF1360</f>
        <v>0</v>
      </c>
      <c r="ICG1366" s="84">
        <f t="shared" si="2393"/>
        <v>0</v>
      </c>
      <c r="ICH1366" s="84">
        <f t="shared" si="2393"/>
        <v>0</v>
      </c>
      <c r="ICI1366" s="84">
        <f t="shared" si="2393"/>
        <v>0</v>
      </c>
      <c r="ICJ1366" s="84">
        <f t="shared" si="2393"/>
        <v>2000000</v>
      </c>
      <c r="ICK1366" s="84">
        <f t="shared" si="2393"/>
        <v>0</v>
      </c>
      <c r="ICL1366" s="84">
        <f t="shared" si="2393"/>
        <v>0</v>
      </c>
      <c r="ICM1366" s="84">
        <f t="shared" si="2393"/>
        <v>2000000</v>
      </c>
      <c r="ICN1366" s="84">
        <f t="shared" si="2393"/>
        <v>2000000</v>
      </c>
      <c r="ICT1366" s="84" t="s">
        <v>247</v>
      </c>
      <c r="ICU1366" s="84" t="s">
        <v>4692</v>
      </c>
      <c r="ICV1366" s="84">
        <f t="shared" ref="ICV1366:IDD1366" si="2394">ICV1360</f>
        <v>0</v>
      </c>
      <c r="ICW1366" s="84">
        <f t="shared" si="2394"/>
        <v>0</v>
      </c>
      <c r="ICX1366" s="84">
        <f t="shared" si="2394"/>
        <v>0</v>
      </c>
      <c r="ICY1366" s="84">
        <f t="shared" si="2394"/>
        <v>0</v>
      </c>
      <c r="ICZ1366" s="84">
        <f t="shared" si="2394"/>
        <v>2000000</v>
      </c>
      <c r="IDA1366" s="84">
        <f t="shared" si="2394"/>
        <v>0</v>
      </c>
      <c r="IDB1366" s="84">
        <f t="shared" si="2394"/>
        <v>0</v>
      </c>
      <c r="IDC1366" s="84">
        <f t="shared" si="2394"/>
        <v>2000000</v>
      </c>
      <c r="IDD1366" s="84">
        <f t="shared" si="2394"/>
        <v>2000000</v>
      </c>
      <c r="IDJ1366" s="84" t="s">
        <v>247</v>
      </c>
      <c r="IDK1366" s="84" t="s">
        <v>4692</v>
      </c>
      <c r="IDL1366" s="84">
        <f t="shared" ref="IDL1366:IDT1366" si="2395">IDL1360</f>
        <v>0</v>
      </c>
      <c r="IDM1366" s="84">
        <f t="shared" si="2395"/>
        <v>0</v>
      </c>
      <c r="IDN1366" s="84">
        <f t="shared" si="2395"/>
        <v>0</v>
      </c>
      <c r="IDO1366" s="84">
        <f t="shared" si="2395"/>
        <v>0</v>
      </c>
      <c r="IDP1366" s="84">
        <f t="shared" si="2395"/>
        <v>2000000</v>
      </c>
      <c r="IDQ1366" s="84">
        <f t="shared" si="2395"/>
        <v>0</v>
      </c>
      <c r="IDR1366" s="84">
        <f t="shared" si="2395"/>
        <v>0</v>
      </c>
      <c r="IDS1366" s="84">
        <f t="shared" si="2395"/>
        <v>2000000</v>
      </c>
      <c r="IDT1366" s="84">
        <f t="shared" si="2395"/>
        <v>2000000</v>
      </c>
      <c r="IDZ1366" s="84" t="s">
        <v>247</v>
      </c>
      <c r="IEA1366" s="84" t="s">
        <v>4692</v>
      </c>
      <c r="IEB1366" s="84">
        <f t="shared" ref="IEB1366:IEJ1366" si="2396">IEB1360</f>
        <v>0</v>
      </c>
      <c r="IEC1366" s="84">
        <f t="shared" si="2396"/>
        <v>0</v>
      </c>
      <c r="IED1366" s="84">
        <f t="shared" si="2396"/>
        <v>0</v>
      </c>
      <c r="IEE1366" s="84">
        <f t="shared" si="2396"/>
        <v>0</v>
      </c>
      <c r="IEF1366" s="84">
        <f t="shared" si="2396"/>
        <v>2000000</v>
      </c>
      <c r="IEG1366" s="84">
        <f t="shared" si="2396"/>
        <v>0</v>
      </c>
      <c r="IEH1366" s="84">
        <f t="shared" si="2396"/>
        <v>0</v>
      </c>
      <c r="IEI1366" s="84">
        <f t="shared" si="2396"/>
        <v>2000000</v>
      </c>
      <c r="IEJ1366" s="84">
        <f t="shared" si="2396"/>
        <v>2000000</v>
      </c>
      <c r="IEP1366" s="84" t="s">
        <v>247</v>
      </c>
      <c r="IEQ1366" s="84" t="s">
        <v>4692</v>
      </c>
      <c r="IER1366" s="84">
        <f t="shared" ref="IER1366:IEZ1366" si="2397">IER1360</f>
        <v>0</v>
      </c>
      <c r="IES1366" s="84">
        <f t="shared" si="2397"/>
        <v>0</v>
      </c>
      <c r="IET1366" s="84">
        <f t="shared" si="2397"/>
        <v>0</v>
      </c>
      <c r="IEU1366" s="84">
        <f t="shared" si="2397"/>
        <v>0</v>
      </c>
      <c r="IEV1366" s="84">
        <f t="shared" si="2397"/>
        <v>2000000</v>
      </c>
      <c r="IEW1366" s="84">
        <f t="shared" si="2397"/>
        <v>0</v>
      </c>
      <c r="IEX1366" s="84">
        <f t="shared" si="2397"/>
        <v>0</v>
      </c>
      <c r="IEY1366" s="84">
        <f t="shared" si="2397"/>
        <v>2000000</v>
      </c>
      <c r="IEZ1366" s="84">
        <f t="shared" si="2397"/>
        <v>2000000</v>
      </c>
      <c r="IFF1366" s="84" t="s">
        <v>247</v>
      </c>
      <c r="IFG1366" s="84" t="s">
        <v>4692</v>
      </c>
      <c r="IFH1366" s="84">
        <f t="shared" ref="IFH1366:IFP1366" si="2398">IFH1360</f>
        <v>0</v>
      </c>
      <c r="IFI1366" s="84">
        <f t="shared" si="2398"/>
        <v>0</v>
      </c>
      <c r="IFJ1366" s="84">
        <f t="shared" si="2398"/>
        <v>0</v>
      </c>
      <c r="IFK1366" s="84">
        <f t="shared" si="2398"/>
        <v>0</v>
      </c>
      <c r="IFL1366" s="84">
        <f t="shared" si="2398"/>
        <v>2000000</v>
      </c>
      <c r="IFM1366" s="84">
        <f t="shared" si="2398"/>
        <v>0</v>
      </c>
      <c r="IFN1366" s="84">
        <f t="shared" si="2398"/>
        <v>0</v>
      </c>
      <c r="IFO1366" s="84">
        <f t="shared" si="2398"/>
        <v>2000000</v>
      </c>
      <c r="IFP1366" s="84">
        <f t="shared" si="2398"/>
        <v>2000000</v>
      </c>
      <c r="IFV1366" s="84" t="s">
        <v>247</v>
      </c>
      <c r="IFW1366" s="84" t="s">
        <v>4692</v>
      </c>
      <c r="IFX1366" s="84">
        <f t="shared" ref="IFX1366:IGF1366" si="2399">IFX1360</f>
        <v>0</v>
      </c>
      <c r="IFY1366" s="84">
        <f t="shared" si="2399"/>
        <v>0</v>
      </c>
      <c r="IFZ1366" s="84">
        <f t="shared" si="2399"/>
        <v>0</v>
      </c>
      <c r="IGA1366" s="84">
        <f t="shared" si="2399"/>
        <v>0</v>
      </c>
      <c r="IGB1366" s="84">
        <f t="shared" si="2399"/>
        <v>2000000</v>
      </c>
      <c r="IGC1366" s="84">
        <f t="shared" si="2399"/>
        <v>0</v>
      </c>
      <c r="IGD1366" s="84">
        <f t="shared" si="2399"/>
        <v>0</v>
      </c>
      <c r="IGE1366" s="84">
        <f t="shared" si="2399"/>
        <v>2000000</v>
      </c>
      <c r="IGF1366" s="84">
        <f t="shared" si="2399"/>
        <v>2000000</v>
      </c>
      <c r="IGL1366" s="84" t="s">
        <v>247</v>
      </c>
      <c r="IGM1366" s="84" t="s">
        <v>4692</v>
      </c>
      <c r="IGN1366" s="84">
        <f t="shared" ref="IGN1366:IGV1366" si="2400">IGN1360</f>
        <v>0</v>
      </c>
      <c r="IGO1366" s="84">
        <f t="shared" si="2400"/>
        <v>0</v>
      </c>
      <c r="IGP1366" s="84">
        <f t="shared" si="2400"/>
        <v>0</v>
      </c>
      <c r="IGQ1366" s="84">
        <f t="shared" si="2400"/>
        <v>0</v>
      </c>
      <c r="IGR1366" s="84">
        <f t="shared" si="2400"/>
        <v>2000000</v>
      </c>
      <c r="IGS1366" s="84">
        <f t="shared" si="2400"/>
        <v>0</v>
      </c>
      <c r="IGT1366" s="84">
        <f t="shared" si="2400"/>
        <v>0</v>
      </c>
      <c r="IGU1366" s="84">
        <f t="shared" si="2400"/>
        <v>2000000</v>
      </c>
      <c r="IGV1366" s="84">
        <f t="shared" si="2400"/>
        <v>2000000</v>
      </c>
      <c r="IHB1366" s="84" t="s">
        <v>247</v>
      </c>
      <c r="IHC1366" s="84" t="s">
        <v>4692</v>
      </c>
      <c r="IHD1366" s="84">
        <f t="shared" ref="IHD1366:IHL1366" si="2401">IHD1360</f>
        <v>0</v>
      </c>
      <c r="IHE1366" s="84">
        <f t="shared" si="2401"/>
        <v>0</v>
      </c>
      <c r="IHF1366" s="84">
        <f t="shared" si="2401"/>
        <v>0</v>
      </c>
      <c r="IHG1366" s="84">
        <f t="shared" si="2401"/>
        <v>0</v>
      </c>
      <c r="IHH1366" s="84">
        <f t="shared" si="2401"/>
        <v>2000000</v>
      </c>
      <c r="IHI1366" s="84">
        <f t="shared" si="2401"/>
        <v>0</v>
      </c>
      <c r="IHJ1366" s="84">
        <f t="shared" si="2401"/>
        <v>0</v>
      </c>
      <c r="IHK1366" s="84">
        <f t="shared" si="2401"/>
        <v>2000000</v>
      </c>
      <c r="IHL1366" s="84">
        <f t="shared" si="2401"/>
        <v>2000000</v>
      </c>
      <c r="IHR1366" s="84" t="s">
        <v>247</v>
      </c>
      <c r="IHS1366" s="84" t="s">
        <v>4692</v>
      </c>
      <c r="IHT1366" s="84">
        <f t="shared" ref="IHT1366:IIB1366" si="2402">IHT1360</f>
        <v>0</v>
      </c>
      <c r="IHU1366" s="84">
        <f t="shared" si="2402"/>
        <v>0</v>
      </c>
      <c r="IHV1366" s="84">
        <f t="shared" si="2402"/>
        <v>0</v>
      </c>
      <c r="IHW1366" s="84">
        <f t="shared" si="2402"/>
        <v>0</v>
      </c>
      <c r="IHX1366" s="84">
        <f t="shared" si="2402"/>
        <v>2000000</v>
      </c>
      <c r="IHY1366" s="84">
        <f t="shared" si="2402"/>
        <v>0</v>
      </c>
      <c r="IHZ1366" s="84">
        <f t="shared" si="2402"/>
        <v>0</v>
      </c>
      <c r="IIA1366" s="84">
        <f t="shared" si="2402"/>
        <v>2000000</v>
      </c>
      <c r="IIB1366" s="84">
        <f t="shared" si="2402"/>
        <v>2000000</v>
      </c>
      <c r="IIH1366" s="84" t="s">
        <v>247</v>
      </c>
      <c r="III1366" s="84" t="s">
        <v>4692</v>
      </c>
      <c r="IIJ1366" s="84">
        <f t="shared" ref="IIJ1366:IIR1366" si="2403">IIJ1360</f>
        <v>0</v>
      </c>
      <c r="IIK1366" s="84">
        <f t="shared" si="2403"/>
        <v>0</v>
      </c>
      <c r="IIL1366" s="84">
        <f t="shared" si="2403"/>
        <v>0</v>
      </c>
      <c r="IIM1366" s="84">
        <f t="shared" si="2403"/>
        <v>0</v>
      </c>
      <c r="IIN1366" s="84">
        <f t="shared" si="2403"/>
        <v>2000000</v>
      </c>
      <c r="IIO1366" s="84">
        <f t="shared" si="2403"/>
        <v>0</v>
      </c>
      <c r="IIP1366" s="84">
        <f t="shared" si="2403"/>
        <v>0</v>
      </c>
      <c r="IIQ1366" s="84">
        <f t="shared" si="2403"/>
        <v>2000000</v>
      </c>
      <c r="IIR1366" s="84">
        <f t="shared" si="2403"/>
        <v>2000000</v>
      </c>
      <c r="IIX1366" s="84" t="s">
        <v>247</v>
      </c>
      <c r="IIY1366" s="84" t="s">
        <v>4692</v>
      </c>
      <c r="IIZ1366" s="84">
        <f t="shared" ref="IIZ1366:IJH1366" si="2404">IIZ1360</f>
        <v>0</v>
      </c>
      <c r="IJA1366" s="84">
        <f t="shared" si="2404"/>
        <v>0</v>
      </c>
      <c r="IJB1366" s="84">
        <f t="shared" si="2404"/>
        <v>0</v>
      </c>
      <c r="IJC1366" s="84">
        <f t="shared" si="2404"/>
        <v>0</v>
      </c>
      <c r="IJD1366" s="84">
        <f t="shared" si="2404"/>
        <v>2000000</v>
      </c>
      <c r="IJE1366" s="84">
        <f t="shared" si="2404"/>
        <v>0</v>
      </c>
      <c r="IJF1366" s="84">
        <f t="shared" si="2404"/>
        <v>0</v>
      </c>
      <c r="IJG1366" s="84">
        <f t="shared" si="2404"/>
        <v>2000000</v>
      </c>
      <c r="IJH1366" s="84">
        <f t="shared" si="2404"/>
        <v>2000000</v>
      </c>
      <c r="IJN1366" s="84" t="s">
        <v>247</v>
      </c>
      <c r="IJO1366" s="84" t="s">
        <v>4692</v>
      </c>
      <c r="IJP1366" s="84">
        <f t="shared" ref="IJP1366:IJX1366" si="2405">IJP1360</f>
        <v>0</v>
      </c>
      <c r="IJQ1366" s="84">
        <f t="shared" si="2405"/>
        <v>0</v>
      </c>
      <c r="IJR1366" s="84">
        <f t="shared" si="2405"/>
        <v>0</v>
      </c>
      <c r="IJS1366" s="84">
        <f t="shared" si="2405"/>
        <v>0</v>
      </c>
      <c r="IJT1366" s="84">
        <f t="shared" si="2405"/>
        <v>2000000</v>
      </c>
      <c r="IJU1366" s="84">
        <f t="shared" si="2405"/>
        <v>0</v>
      </c>
      <c r="IJV1366" s="84">
        <f t="shared" si="2405"/>
        <v>0</v>
      </c>
      <c r="IJW1366" s="84">
        <f t="shared" si="2405"/>
        <v>2000000</v>
      </c>
      <c r="IJX1366" s="84">
        <f t="shared" si="2405"/>
        <v>2000000</v>
      </c>
      <c r="IKD1366" s="84" t="s">
        <v>247</v>
      </c>
      <c r="IKE1366" s="84" t="s">
        <v>4692</v>
      </c>
      <c r="IKF1366" s="84">
        <f t="shared" ref="IKF1366:IKN1366" si="2406">IKF1360</f>
        <v>0</v>
      </c>
      <c r="IKG1366" s="84">
        <f t="shared" si="2406"/>
        <v>0</v>
      </c>
      <c r="IKH1366" s="84">
        <f t="shared" si="2406"/>
        <v>0</v>
      </c>
      <c r="IKI1366" s="84">
        <f t="shared" si="2406"/>
        <v>0</v>
      </c>
      <c r="IKJ1366" s="84">
        <f t="shared" si="2406"/>
        <v>2000000</v>
      </c>
      <c r="IKK1366" s="84">
        <f t="shared" si="2406"/>
        <v>0</v>
      </c>
      <c r="IKL1366" s="84">
        <f t="shared" si="2406"/>
        <v>0</v>
      </c>
      <c r="IKM1366" s="84">
        <f t="shared" si="2406"/>
        <v>2000000</v>
      </c>
      <c r="IKN1366" s="84">
        <f t="shared" si="2406"/>
        <v>2000000</v>
      </c>
      <c r="IKT1366" s="84" t="s">
        <v>247</v>
      </c>
      <c r="IKU1366" s="84" t="s">
        <v>4692</v>
      </c>
      <c r="IKV1366" s="84">
        <f t="shared" ref="IKV1366:ILD1366" si="2407">IKV1360</f>
        <v>0</v>
      </c>
      <c r="IKW1366" s="84">
        <f t="shared" si="2407"/>
        <v>0</v>
      </c>
      <c r="IKX1366" s="84">
        <f t="shared" si="2407"/>
        <v>0</v>
      </c>
      <c r="IKY1366" s="84">
        <f t="shared" si="2407"/>
        <v>0</v>
      </c>
      <c r="IKZ1366" s="84">
        <f t="shared" si="2407"/>
        <v>2000000</v>
      </c>
      <c r="ILA1366" s="84">
        <f t="shared" si="2407"/>
        <v>0</v>
      </c>
      <c r="ILB1366" s="84">
        <f t="shared" si="2407"/>
        <v>0</v>
      </c>
      <c r="ILC1366" s="84">
        <f t="shared" si="2407"/>
        <v>2000000</v>
      </c>
      <c r="ILD1366" s="84">
        <f t="shared" si="2407"/>
        <v>2000000</v>
      </c>
      <c r="ILJ1366" s="84" t="s">
        <v>247</v>
      </c>
      <c r="ILK1366" s="84" t="s">
        <v>4692</v>
      </c>
      <c r="ILL1366" s="84">
        <f t="shared" ref="ILL1366:ILT1366" si="2408">ILL1360</f>
        <v>0</v>
      </c>
      <c r="ILM1366" s="84">
        <f t="shared" si="2408"/>
        <v>0</v>
      </c>
      <c r="ILN1366" s="84">
        <f t="shared" si="2408"/>
        <v>0</v>
      </c>
      <c r="ILO1366" s="84">
        <f t="shared" si="2408"/>
        <v>0</v>
      </c>
      <c r="ILP1366" s="84">
        <f t="shared" si="2408"/>
        <v>2000000</v>
      </c>
      <c r="ILQ1366" s="84">
        <f t="shared" si="2408"/>
        <v>0</v>
      </c>
      <c r="ILR1366" s="84">
        <f t="shared" si="2408"/>
        <v>0</v>
      </c>
      <c r="ILS1366" s="84">
        <f t="shared" si="2408"/>
        <v>2000000</v>
      </c>
      <c r="ILT1366" s="84">
        <f t="shared" si="2408"/>
        <v>2000000</v>
      </c>
      <c r="ILZ1366" s="84" t="s">
        <v>247</v>
      </c>
      <c r="IMA1366" s="84" t="s">
        <v>4692</v>
      </c>
      <c r="IMB1366" s="84">
        <f t="shared" ref="IMB1366:IMJ1366" si="2409">IMB1360</f>
        <v>0</v>
      </c>
      <c r="IMC1366" s="84">
        <f t="shared" si="2409"/>
        <v>0</v>
      </c>
      <c r="IMD1366" s="84">
        <f t="shared" si="2409"/>
        <v>0</v>
      </c>
      <c r="IME1366" s="84">
        <f t="shared" si="2409"/>
        <v>0</v>
      </c>
      <c r="IMF1366" s="84">
        <f t="shared" si="2409"/>
        <v>2000000</v>
      </c>
      <c r="IMG1366" s="84">
        <f t="shared" si="2409"/>
        <v>0</v>
      </c>
      <c r="IMH1366" s="84">
        <f t="shared" si="2409"/>
        <v>0</v>
      </c>
      <c r="IMI1366" s="84">
        <f t="shared" si="2409"/>
        <v>2000000</v>
      </c>
      <c r="IMJ1366" s="84">
        <f t="shared" si="2409"/>
        <v>2000000</v>
      </c>
      <c r="IMP1366" s="84" t="s">
        <v>247</v>
      </c>
      <c r="IMQ1366" s="84" t="s">
        <v>4692</v>
      </c>
      <c r="IMR1366" s="84">
        <f t="shared" ref="IMR1366:IMZ1366" si="2410">IMR1360</f>
        <v>0</v>
      </c>
      <c r="IMS1366" s="84">
        <f t="shared" si="2410"/>
        <v>0</v>
      </c>
      <c r="IMT1366" s="84">
        <f t="shared" si="2410"/>
        <v>0</v>
      </c>
      <c r="IMU1366" s="84">
        <f t="shared" si="2410"/>
        <v>0</v>
      </c>
      <c r="IMV1366" s="84">
        <f t="shared" si="2410"/>
        <v>2000000</v>
      </c>
      <c r="IMW1366" s="84">
        <f t="shared" si="2410"/>
        <v>0</v>
      </c>
      <c r="IMX1366" s="84">
        <f t="shared" si="2410"/>
        <v>0</v>
      </c>
      <c r="IMY1366" s="84">
        <f t="shared" si="2410"/>
        <v>2000000</v>
      </c>
      <c r="IMZ1366" s="84">
        <f t="shared" si="2410"/>
        <v>2000000</v>
      </c>
      <c r="INF1366" s="84" t="s">
        <v>247</v>
      </c>
      <c r="ING1366" s="84" t="s">
        <v>4692</v>
      </c>
      <c r="INH1366" s="84">
        <f t="shared" ref="INH1366:INP1366" si="2411">INH1360</f>
        <v>0</v>
      </c>
      <c r="INI1366" s="84">
        <f t="shared" si="2411"/>
        <v>0</v>
      </c>
      <c r="INJ1366" s="84">
        <f t="shared" si="2411"/>
        <v>0</v>
      </c>
      <c r="INK1366" s="84">
        <f t="shared" si="2411"/>
        <v>0</v>
      </c>
      <c r="INL1366" s="84">
        <f t="shared" si="2411"/>
        <v>2000000</v>
      </c>
      <c r="INM1366" s="84">
        <f t="shared" si="2411"/>
        <v>0</v>
      </c>
      <c r="INN1366" s="84">
        <f t="shared" si="2411"/>
        <v>0</v>
      </c>
      <c r="INO1366" s="84">
        <f t="shared" si="2411"/>
        <v>2000000</v>
      </c>
      <c r="INP1366" s="84">
        <f t="shared" si="2411"/>
        <v>2000000</v>
      </c>
      <c r="INV1366" s="84" t="s">
        <v>247</v>
      </c>
      <c r="INW1366" s="84" t="s">
        <v>4692</v>
      </c>
      <c r="INX1366" s="84">
        <f t="shared" ref="INX1366:IOF1366" si="2412">INX1360</f>
        <v>0</v>
      </c>
      <c r="INY1366" s="84">
        <f t="shared" si="2412"/>
        <v>0</v>
      </c>
      <c r="INZ1366" s="84">
        <f t="shared" si="2412"/>
        <v>0</v>
      </c>
      <c r="IOA1366" s="84">
        <f t="shared" si="2412"/>
        <v>0</v>
      </c>
      <c r="IOB1366" s="84">
        <f t="shared" si="2412"/>
        <v>2000000</v>
      </c>
      <c r="IOC1366" s="84">
        <f t="shared" si="2412"/>
        <v>0</v>
      </c>
      <c r="IOD1366" s="84">
        <f t="shared" si="2412"/>
        <v>0</v>
      </c>
      <c r="IOE1366" s="84">
        <f t="shared" si="2412"/>
        <v>2000000</v>
      </c>
      <c r="IOF1366" s="84">
        <f t="shared" si="2412"/>
        <v>2000000</v>
      </c>
      <c r="IOL1366" s="84" t="s">
        <v>247</v>
      </c>
      <c r="IOM1366" s="84" t="s">
        <v>4692</v>
      </c>
      <c r="ION1366" s="84">
        <f t="shared" ref="ION1366:IOV1366" si="2413">ION1360</f>
        <v>0</v>
      </c>
      <c r="IOO1366" s="84">
        <f t="shared" si="2413"/>
        <v>0</v>
      </c>
      <c r="IOP1366" s="84">
        <f t="shared" si="2413"/>
        <v>0</v>
      </c>
      <c r="IOQ1366" s="84">
        <f t="shared" si="2413"/>
        <v>0</v>
      </c>
      <c r="IOR1366" s="84">
        <f t="shared" si="2413"/>
        <v>2000000</v>
      </c>
      <c r="IOS1366" s="84">
        <f t="shared" si="2413"/>
        <v>0</v>
      </c>
      <c r="IOT1366" s="84">
        <f t="shared" si="2413"/>
        <v>0</v>
      </c>
      <c r="IOU1366" s="84">
        <f t="shared" si="2413"/>
        <v>2000000</v>
      </c>
      <c r="IOV1366" s="84">
        <f t="shared" si="2413"/>
        <v>2000000</v>
      </c>
      <c r="IPB1366" s="84" t="s">
        <v>247</v>
      </c>
      <c r="IPC1366" s="84" t="s">
        <v>4692</v>
      </c>
      <c r="IPD1366" s="84">
        <f t="shared" ref="IPD1366:IPL1366" si="2414">IPD1360</f>
        <v>0</v>
      </c>
      <c r="IPE1366" s="84">
        <f t="shared" si="2414"/>
        <v>0</v>
      </c>
      <c r="IPF1366" s="84">
        <f t="shared" si="2414"/>
        <v>0</v>
      </c>
      <c r="IPG1366" s="84">
        <f t="shared" si="2414"/>
        <v>0</v>
      </c>
      <c r="IPH1366" s="84">
        <f t="shared" si="2414"/>
        <v>2000000</v>
      </c>
      <c r="IPI1366" s="84">
        <f t="shared" si="2414"/>
        <v>0</v>
      </c>
      <c r="IPJ1366" s="84">
        <f t="shared" si="2414"/>
        <v>0</v>
      </c>
      <c r="IPK1366" s="84">
        <f t="shared" si="2414"/>
        <v>2000000</v>
      </c>
      <c r="IPL1366" s="84">
        <f t="shared" si="2414"/>
        <v>2000000</v>
      </c>
      <c r="IPR1366" s="84" t="s">
        <v>247</v>
      </c>
      <c r="IPS1366" s="84" t="s">
        <v>4692</v>
      </c>
      <c r="IPT1366" s="84">
        <f t="shared" ref="IPT1366:IQB1366" si="2415">IPT1360</f>
        <v>0</v>
      </c>
      <c r="IPU1366" s="84">
        <f t="shared" si="2415"/>
        <v>0</v>
      </c>
      <c r="IPV1366" s="84">
        <f t="shared" si="2415"/>
        <v>0</v>
      </c>
      <c r="IPW1366" s="84">
        <f t="shared" si="2415"/>
        <v>0</v>
      </c>
      <c r="IPX1366" s="84">
        <f t="shared" si="2415"/>
        <v>2000000</v>
      </c>
      <c r="IPY1366" s="84">
        <f t="shared" si="2415"/>
        <v>0</v>
      </c>
      <c r="IPZ1366" s="84">
        <f t="shared" si="2415"/>
        <v>0</v>
      </c>
      <c r="IQA1366" s="84">
        <f t="shared" si="2415"/>
        <v>2000000</v>
      </c>
      <c r="IQB1366" s="84">
        <f t="shared" si="2415"/>
        <v>2000000</v>
      </c>
      <c r="IQH1366" s="84" t="s">
        <v>247</v>
      </c>
      <c r="IQI1366" s="84" t="s">
        <v>4692</v>
      </c>
      <c r="IQJ1366" s="84">
        <f t="shared" ref="IQJ1366:IQR1366" si="2416">IQJ1360</f>
        <v>0</v>
      </c>
      <c r="IQK1366" s="84">
        <f t="shared" si="2416"/>
        <v>0</v>
      </c>
      <c r="IQL1366" s="84">
        <f t="shared" si="2416"/>
        <v>0</v>
      </c>
      <c r="IQM1366" s="84">
        <f t="shared" si="2416"/>
        <v>0</v>
      </c>
      <c r="IQN1366" s="84">
        <f t="shared" si="2416"/>
        <v>2000000</v>
      </c>
      <c r="IQO1366" s="84">
        <f t="shared" si="2416"/>
        <v>0</v>
      </c>
      <c r="IQP1366" s="84">
        <f t="shared" si="2416"/>
        <v>0</v>
      </c>
      <c r="IQQ1366" s="84">
        <f t="shared" si="2416"/>
        <v>2000000</v>
      </c>
      <c r="IQR1366" s="84">
        <f t="shared" si="2416"/>
        <v>2000000</v>
      </c>
      <c r="IQX1366" s="84" t="s">
        <v>247</v>
      </c>
      <c r="IQY1366" s="84" t="s">
        <v>4692</v>
      </c>
      <c r="IQZ1366" s="84">
        <f t="shared" ref="IQZ1366:IRH1366" si="2417">IQZ1360</f>
        <v>0</v>
      </c>
      <c r="IRA1366" s="84">
        <f t="shared" si="2417"/>
        <v>0</v>
      </c>
      <c r="IRB1366" s="84">
        <f t="shared" si="2417"/>
        <v>0</v>
      </c>
      <c r="IRC1366" s="84">
        <f t="shared" si="2417"/>
        <v>0</v>
      </c>
      <c r="IRD1366" s="84">
        <f t="shared" si="2417"/>
        <v>2000000</v>
      </c>
      <c r="IRE1366" s="84">
        <f t="shared" si="2417"/>
        <v>0</v>
      </c>
      <c r="IRF1366" s="84">
        <f t="shared" si="2417"/>
        <v>0</v>
      </c>
      <c r="IRG1366" s="84">
        <f t="shared" si="2417"/>
        <v>2000000</v>
      </c>
      <c r="IRH1366" s="84">
        <f t="shared" si="2417"/>
        <v>2000000</v>
      </c>
      <c r="IRN1366" s="84" t="s">
        <v>247</v>
      </c>
      <c r="IRO1366" s="84" t="s">
        <v>4692</v>
      </c>
      <c r="IRP1366" s="84">
        <f t="shared" ref="IRP1366:IRX1366" si="2418">IRP1360</f>
        <v>0</v>
      </c>
      <c r="IRQ1366" s="84">
        <f t="shared" si="2418"/>
        <v>0</v>
      </c>
      <c r="IRR1366" s="84">
        <f t="shared" si="2418"/>
        <v>0</v>
      </c>
      <c r="IRS1366" s="84">
        <f t="shared" si="2418"/>
        <v>0</v>
      </c>
      <c r="IRT1366" s="84">
        <f t="shared" si="2418"/>
        <v>2000000</v>
      </c>
      <c r="IRU1366" s="84">
        <f t="shared" si="2418"/>
        <v>0</v>
      </c>
      <c r="IRV1366" s="84">
        <f t="shared" si="2418"/>
        <v>0</v>
      </c>
      <c r="IRW1366" s="84">
        <f t="shared" si="2418"/>
        <v>2000000</v>
      </c>
      <c r="IRX1366" s="84">
        <f t="shared" si="2418"/>
        <v>2000000</v>
      </c>
      <c r="ISD1366" s="84" t="s">
        <v>247</v>
      </c>
      <c r="ISE1366" s="84" t="s">
        <v>4692</v>
      </c>
      <c r="ISF1366" s="84">
        <f t="shared" ref="ISF1366:ISN1366" si="2419">ISF1360</f>
        <v>0</v>
      </c>
      <c r="ISG1366" s="84">
        <f t="shared" si="2419"/>
        <v>0</v>
      </c>
      <c r="ISH1366" s="84">
        <f t="shared" si="2419"/>
        <v>0</v>
      </c>
      <c r="ISI1366" s="84">
        <f t="shared" si="2419"/>
        <v>0</v>
      </c>
      <c r="ISJ1366" s="84">
        <f t="shared" si="2419"/>
        <v>2000000</v>
      </c>
      <c r="ISK1366" s="84">
        <f t="shared" si="2419"/>
        <v>0</v>
      </c>
      <c r="ISL1366" s="84">
        <f t="shared" si="2419"/>
        <v>0</v>
      </c>
      <c r="ISM1366" s="84">
        <f t="shared" si="2419"/>
        <v>2000000</v>
      </c>
      <c r="ISN1366" s="84">
        <f t="shared" si="2419"/>
        <v>2000000</v>
      </c>
      <c r="IST1366" s="84" t="s">
        <v>247</v>
      </c>
      <c r="ISU1366" s="84" t="s">
        <v>4692</v>
      </c>
      <c r="ISV1366" s="84">
        <f t="shared" ref="ISV1366:ITD1366" si="2420">ISV1360</f>
        <v>0</v>
      </c>
      <c r="ISW1366" s="84">
        <f t="shared" si="2420"/>
        <v>0</v>
      </c>
      <c r="ISX1366" s="84">
        <f t="shared" si="2420"/>
        <v>0</v>
      </c>
      <c r="ISY1366" s="84">
        <f t="shared" si="2420"/>
        <v>0</v>
      </c>
      <c r="ISZ1366" s="84">
        <f t="shared" si="2420"/>
        <v>2000000</v>
      </c>
      <c r="ITA1366" s="84">
        <f t="shared" si="2420"/>
        <v>0</v>
      </c>
      <c r="ITB1366" s="84">
        <f t="shared" si="2420"/>
        <v>0</v>
      </c>
      <c r="ITC1366" s="84">
        <f t="shared" si="2420"/>
        <v>2000000</v>
      </c>
      <c r="ITD1366" s="84">
        <f t="shared" si="2420"/>
        <v>2000000</v>
      </c>
      <c r="ITJ1366" s="84" t="s">
        <v>247</v>
      </c>
      <c r="ITK1366" s="84" t="s">
        <v>4692</v>
      </c>
      <c r="ITL1366" s="84">
        <f t="shared" ref="ITL1366:ITT1366" si="2421">ITL1360</f>
        <v>0</v>
      </c>
      <c r="ITM1366" s="84">
        <f t="shared" si="2421"/>
        <v>0</v>
      </c>
      <c r="ITN1366" s="84">
        <f t="shared" si="2421"/>
        <v>0</v>
      </c>
      <c r="ITO1366" s="84">
        <f t="shared" si="2421"/>
        <v>0</v>
      </c>
      <c r="ITP1366" s="84">
        <f t="shared" si="2421"/>
        <v>2000000</v>
      </c>
      <c r="ITQ1366" s="84">
        <f t="shared" si="2421"/>
        <v>0</v>
      </c>
      <c r="ITR1366" s="84">
        <f t="shared" si="2421"/>
        <v>0</v>
      </c>
      <c r="ITS1366" s="84">
        <f t="shared" si="2421"/>
        <v>2000000</v>
      </c>
      <c r="ITT1366" s="84">
        <f t="shared" si="2421"/>
        <v>2000000</v>
      </c>
      <c r="ITZ1366" s="84" t="s">
        <v>247</v>
      </c>
      <c r="IUA1366" s="84" t="s">
        <v>4692</v>
      </c>
      <c r="IUB1366" s="84">
        <f t="shared" ref="IUB1366:IUJ1366" si="2422">IUB1360</f>
        <v>0</v>
      </c>
      <c r="IUC1366" s="84">
        <f t="shared" si="2422"/>
        <v>0</v>
      </c>
      <c r="IUD1366" s="84">
        <f t="shared" si="2422"/>
        <v>0</v>
      </c>
      <c r="IUE1366" s="84">
        <f t="shared" si="2422"/>
        <v>0</v>
      </c>
      <c r="IUF1366" s="84">
        <f t="shared" si="2422"/>
        <v>2000000</v>
      </c>
      <c r="IUG1366" s="84">
        <f t="shared" si="2422"/>
        <v>0</v>
      </c>
      <c r="IUH1366" s="84">
        <f t="shared" si="2422"/>
        <v>0</v>
      </c>
      <c r="IUI1366" s="84">
        <f t="shared" si="2422"/>
        <v>2000000</v>
      </c>
      <c r="IUJ1366" s="84">
        <f t="shared" si="2422"/>
        <v>2000000</v>
      </c>
      <c r="IUP1366" s="84" t="s">
        <v>247</v>
      </c>
      <c r="IUQ1366" s="84" t="s">
        <v>4692</v>
      </c>
      <c r="IUR1366" s="84">
        <f t="shared" ref="IUR1366:IUZ1366" si="2423">IUR1360</f>
        <v>0</v>
      </c>
      <c r="IUS1366" s="84">
        <f t="shared" si="2423"/>
        <v>0</v>
      </c>
      <c r="IUT1366" s="84">
        <f t="shared" si="2423"/>
        <v>0</v>
      </c>
      <c r="IUU1366" s="84">
        <f t="shared" si="2423"/>
        <v>0</v>
      </c>
      <c r="IUV1366" s="84">
        <f t="shared" si="2423"/>
        <v>2000000</v>
      </c>
      <c r="IUW1366" s="84">
        <f t="shared" si="2423"/>
        <v>0</v>
      </c>
      <c r="IUX1366" s="84">
        <f t="shared" si="2423"/>
        <v>0</v>
      </c>
      <c r="IUY1366" s="84">
        <f t="shared" si="2423"/>
        <v>2000000</v>
      </c>
      <c r="IUZ1366" s="84">
        <f t="shared" si="2423"/>
        <v>2000000</v>
      </c>
      <c r="IVF1366" s="84" t="s">
        <v>247</v>
      </c>
      <c r="IVG1366" s="84" t="s">
        <v>4692</v>
      </c>
      <c r="IVH1366" s="84">
        <f t="shared" ref="IVH1366:IVP1366" si="2424">IVH1360</f>
        <v>0</v>
      </c>
      <c r="IVI1366" s="84">
        <f t="shared" si="2424"/>
        <v>0</v>
      </c>
      <c r="IVJ1366" s="84">
        <f t="shared" si="2424"/>
        <v>0</v>
      </c>
      <c r="IVK1366" s="84">
        <f t="shared" si="2424"/>
        <v>0</v>
      </c>
      <c r="IVL1366" s="84">
        <f t="shared" si="2424"/>
        <v>2000000</v>
      </c>
      <c r="IVM1366" s="84">
        <f t="shared" si="2424"/>
        <v>0</v>
      </c>
      <c r="IVN1366" s="84">
        <f t="shared" si="2424"/>
        <v>0</v>
      </c>
      <c r="IVO1366" s="84">
        <f t="shared" si="2424"/>
        <v>2000000</v>
      </c>
      <c r="IVP1366" s="84">
        <f t="shared" si="2424"/>
        <v>2000000</v>
      </c>
      <c r="IVV1366" s="84" t="s">
        <v>247</v>
      </c>
      <c r="IVW1366" s="84" t="s">
        <v>4692</v>
      </c>
      <c r="IVX1366" s="84">
        <f t="shared" ref="IVX1366:IWF1366" si="2425">IVX1360</f>
        <v>0</v>
      </c>
      <c r="IVY1366" s="84">
        <f t="shared" si="2425"/>
        <v>0</v>
      </c>
      <c r="IVZ1366" s="84">
        <f t="shared" si="2425"/>
        <v>0</v>
      </c>
      <c r="IWA1366" s="84">
        <f t="shared" si="2425"/>
        <v>0</v>
      </c>
      <c r="IWB1366" s="84">
        <f t="shared" si="2425"/>
        <v>2000000</v>
      </c>
      <c r="IWC1366" s="84">
        <f t="shared" si="2425"/>
        <v>0</v>
      </c>
      <c r="IWD1366" s="84">
        <f t="shared" si="2425"/>
        <v>0</v>
      </c>
      <c r="IWE1366" s="84">
        <f t="shared" si="2425"/>
        <v>2000000</v>
      </c>
      <c r="IWF1366" s="84">
        <f t="shared" si="2425"/>
        <v>2000000</v>
      </c>
      <c r="IWL1366" s="84" t="s">
        <v>247</v>
      </c>
      <c r="IWM1366" s="84" t="s">
        <v>4692</v>
      </c>
      <c r="IWN1366" s="84">
        <f t="shared" ref="IWN1366:IWV1366" si="2426">IWN1360</f>
        <v>0</v>
      </c>
      <c r="IWO1366" s="84">
        <f t="shared" si="2426"/>
        <v>0</v>
      </c>
      <c r="IWP1366" s="84">
        <f t="shared" si="2426"/>
        <v>0</v>
      </c>
      <c r="IWQ1366" s="84">
        <f t="shared" si="2426"/>
        <v>0</v>
      </c>
      <c r="IWR1366" s="84">
        <f t="shared" si="2426"/>
        <v>2000000</v>
      </c>
      <c r="IWS1366" s="84">
        <f t="shared" si="2426"/>
        <v>0</v>
      </c>
      <c r="IWT1366" s="84">
        <f t="shared" si="2426"/>
        <v>0</v>
      </c>
      <c r="IWU1366" s="84">
        <f t="shared" si="2426"/>
        <v>2000000</v>
      </c>
      <c r="IWV1366" s="84">
        <f t="shared" si="2426"/>
        <v>2000000</v>
      </c>
      <c r="IXB1366" s="84" t="s">
        <v>247</v>
      </c>
      <c r="IXC1366" s="84" t="s">
        <v>4692</v>
      </c>
      <c r="IXD1366" s="84">
        <f t="shared" ref="IXD1366:IXL1366" si="2427">IXD1360</f>
        <v>0</v>
      </c>
      <c r="IXE1366" s="84">
        <f t="shared" si="2427"/>
        <v>0</v>
      </c>
      <c r="IXF1366" s="84">
        <f t="shared" si="2427"/>
        <v>0</v>
      </c>
      <c r="IXG1366" s="84">
        <f t="shared" si="2427"/>
        <v>0</v>
      </c>
      <c r="IXH1366" s="84">
        <f t="shared" si="2427"/>
        <v>2000000</v>
      </c>
      <c r="IXI1366" s="84">
        <f t="shared" si="2427"/>
        <v>0</v>
      </c>
      <c r="IXJ1366" s="84">
        <f t="shared" si="2427"/>
        <v>0</v>
      </c>
      <c r="IXK1366" s="84">
        <f t="shared" si="2427"/>
        <v>2000000</v>
      </c>
      <c r="IXL1366" s="84">
        <f t="shared" si="2427"/>
        <v>2000000</v>
      </c>
      <c r="IXR1366" s="84" t="s">
        <v>247</v>
      </c>
      <c r="IXS1366" s="84" t="s">
        <v>4692</v>
      </c>
      <c r="IXT1366" s="84">
        <f t="shared" ref="IXT1366:IYB1366" si="2428">IXT1360</f>
        <v>0</v>
      </c>
      <c r="IXU1366" s="84">
        <f t="shared" si="2428"/>
        <v>0</v>
      </c>
      <c r="IXV1366" s="84">
        <f t="shared" si="2428"/>
        <v>0</v>
      </c>
      <c r="IXW1366" s="84">
        <f t="shared" si="2428"/>
        <v>0</v>
      </c>
      <c r="IXX1366" s="84">
        <f t="shared" si="2428"/>
        <v>2000000</v>
      </c>
      <c r="IXY1366" s="84">
        <f t="shared" si="2428"/>
        <v>0</v>
      </c>
      <c r="IXZ1366" s="84">
        <f t="shared" si="2428"/>
        <v>0</v>
      </c>
      <c r="IYA1366" s="84">
        <f t="shared" si="2428"/>
        <v>2000000</v>
      </c>
      <c r="IYB1366" s="84">
        <f t="shared" si="2428"/>
        <v>2000000</v>
      </c>
      <c r="IYH1366" s="84" t="s">
        <v>247</v>
      </c>
      <c r="IYI1366" s="84" t="s">
        <v>4692</v>
      </c>
      <c r="IYJ1366" s="84">
        <f t="shared" ref="IYJ1366:IYR1366" si="2429">IYJ1360</f>
        <v>0</v>
      </c>
      <c r="IYK1366" s="84">
        <f t="shared" si="2429"/>
        <v>0</v>
      </c>
      <c r="IYL1366" s="84">
        <f t="shared" si="2429"/>
        <v>0</v>
      </c>
      <c r="IYM1366" s="84">
        <f t="shared" si="2429"/>
        <v>0</v>
      </c>
      <c r="IYN1366" s="84">
        <f t="shared" si="2429"/>
        <v>2000000</v>
      </c>
      <c r="IYO1366" s="84">
        <f t="shared" si="2429"/>
        <v>0</v>
      </c>
      <c r="IYP1366" s="84">
        <f t="shared" si="2429"/>
        <v>0</v>
      </c>
      <c r="IYQ1366" s="84">
        <f t="shared" si="2429"/>
        <v>2000000</v>
      </c>
      <c r="IYR1366" s="84">
        <f t="shared" si="2429"/>
        <v>2000000</v>
      </c>
      <c r="IYX1366" s="84" t="s">
        <v>247</v>
      </c>
      <c r="IYY1366" s="84" t="s">
        <v>4692</v>
      </c>
      <c r="IYZ1366" s="84">
        <f t="shared" ref="IYZ1366:IZH1366" si="2430">IYZ1360</f>
        <v>0</v>
      </c>
      <c r="IZA1366" s="84">
        <f t="shared" si="2430"/>
        <v>0</v>
      </c>
      <c r="IZB1366" s="84">
        <f t="shared" si="2430"/>
        <v>0</v>
      </c>
      <c r="IZC1366" s="84">
        <f t="shared" si="2430"/>
        <v>0</v>
      </c>
      <c r="IZD1366" s="84">
        <f t="shared" si="2430"/>
        <v>2000000</v>
      </c>
      <c r="IZE1366" s="84">
        <f t="shared" si="2430"/>
        <v>0</v>
      </c>
      <c r="IZF1366" s="84">
        <f t="shared" si="2430"/>
        <v>0</v>
      </c>
      <c r="IZG1366" s="84">
        <f t="shared" si="2430"/>
        <v>2000000</v>
      </c>
      <c r="IZH1366" s="84">
        <f t="shared" si="2430"/>
        <v>2000000</v>
      </c>
      <c r="IZN1366" s="84" t="s">
        <v>247</v>
      </c>
      <c r="IZO1366" s="84" t="s">
        <v>4692</v>
      </c>
      <c r="IZP1366" s="84">
        <f t="shared" ref="IZP1366:IZX1366" si="2431">IZP1360</f>
        <v>0</v>
      </c>
      <c r="IZQ1366" s="84">
        <f t="shared" si="2431"/>
        <v>0</v>
      </c>
      <c r="IZR1366" s="84">
        <f t="shared" si="2431"/>
        <v>0</v>
      </c>
      <c r="IZS1366" s="84">
        <f t="shared" si="2431"/>
        <v>0</v>
      </c>
      <c r="IZT1366" s="84">
        <f t="shared" si="2431"/>
        <v>2000000</v>
      </c>
      <c r="IZU1366" s="84">
        <f t="shared" si="2431"/>
        <v>0</v>
      </c>
      <c r="IZV1366" s="84">
        <f t="shared" si="2431"/>
        <v>0</v>
      </c>
      <c r="IZW1366" s="84">
        <f t="shared" si="2431"/>
        <v>2000000</v>
      </c>
      <c r="IZX1366" s="84">
        <f t="shared" si="2431"/>
        <v>2000000</v>
      </c>
      <c r="JAD1366" s="84" t="s">
        <v>247</v>
      </c>
      <c r="JAE1366" s="84" t="s">
        <v>4692</v>
      </c>
      <c r="JAF1366" s="84">
        <f t="shared" ref="JAF1366:JAN1366" si="2432">JAF1360</f>
        <v>0</v>
      </c>
      <c r="JAG1366" s="84">
        <f t="shared" si="2432"/>
        <v>0</v>
      </c>
      <c r="JAH1366" s="84">
        <f t="shared" si="2432"/>
        <v>0</v>
      </c>
      <c r="JAI1366" s="84">
        <f t="shared" si="2432"/>
        <v>0</v>
      </c>
      <c r="JAJ1366" s="84">
        <f t="shared" si="2432"/>
        <v>2000000</v>
      </c>
      <c r="JAK1366" s="84">
        <f t="shared" si="2432"/>
        <v>0</v>
      </c>
      <c r="JAL1366" s="84">
        <f t="shared" si="2432"/>
        <v>0</v>
      </c>
      <c r="JAM1366" s="84">
        <f t="shared" si="2432"/>
        <v>2000000</v>
      </c>
      <c r="JAN1366" s="84">
        <f t="shared" si="2432"/>
        <v>2000000</v>
      </c>
      <c r="JAT1366" s="84" t="s">
        <v>247</v>
      </c>
      <c r="JAU1366" s="84" t="s">
        <v>4692</v>
      </c>
      <c r="JAV1366" s="84">
        <f t="shared" ref="JAV1366:JBD1366" si="2433">JAV1360</f>
        <v>0</v>
      </c>
      <c r="JAW1366" s="84">
        <f t="shared" si="2433"/>
        <v>0</v>
      </c>
      <c r="JAX1366" s="84">
        <f t="shared" si="2433"/>
        <v>0</v>
      </c>
      <c r="JAY1366" s="84">
        <f t="shared" si="2433"/>
        <v>0</v>
      </c>
      <c r="JAZ1366" s="84">
        <f t="shared" si="2433"/>
        <v>2000000</v>
      </c>
      <c r="JBA1366" s="84">
        <f t="shared" si="2433"/>
        <v>0</v>
      </c>
      <c r="JBB1366" s="84">
        <f t="shared" si="2433"/>
        <v>0</v>
      </c>
      <c r="JBC1366" s="84">
        <f t="shared" si="2433"/>
        <v>2000000</v>
      </c>
      <c r="JBD1366" s="84">
        <f t="shared" si="2433"/>
        <v>2000000</v>
      </c>
      <c r="JBJ1366" s="84" t="s">
        <v>247</v>
      </c>
      <c r="JBK1366" s="84" t="s">
        <v>4692</v>
      </c>
      <c r="JBL1366" s="84">
        <f t="shared" ref="JBL1366:JBT1366" si="2434">JBL1360</f>
        <v>0</v>
      </c>
      <c r="JBM1366" s="84">
        <f t="shared" si="2434"/>
        <v>0</v>
      </c>
      <c r="JBN1366" s="84">
        <f t="shared" si="2434"/>
        <v>0</v>
      </c>
      <c r="JBO1366" s="84">
        <f t="shared" si="2434"/>
        <v>0</v>
      </c>
      <c r="JBP1366" s="84">
        <f t="shared" si="2434"/>
        <v>2000000</v>
      </c>
      <c r="JBQ1366" s="84">
        <f t="shared" si="2434"/>
        <v>0</v>
      </c>
      <c r="JBR1366" s="84">
        <f t="shared" si="2434"/>
        <v>0</v>
      </c>
      <c r="JBS1366" s="84">
        <f t="shared" si="2434"/>
        <v>2000000</v>
      </c>
      <c r="JBT1366" s="84">
        <f t="shared" si="2434"/>
        <v>2000000</v>
      </c>
      <c r="JBZ1366" s="84" t="s">
        <v>247</v>
      </c>
      <c r="JCA1366" s="84" t="s">
        <v>4692</v>
      </c>
      <c r="JCB1366" s="84">
        <f t="shared" ref="JCB1366:JCJ1366" si="2435">JCB1360</f>
        <v>0</v>
      </c>
      <c r="JCC1366" s="84">
        <f t="shared" si="2435"/>
        <v>0</v>
      </c>
      <c r="JCD1366" s="84">
        <f t="shared" si="2435"/>
        <v>0</v>
      </c>
      <c r="JCE1366" s="84">
        <f t="shared" si="2435"/>
        <v>0</v>
      </c>
      <c r="JCF1366" s="84">
        <f t="shared" si="2435"/>
        <v>2000000</v>
      </c>
      <c r="JCG1366" s="84">
        <f t="shared" si="2435"/>
        <v>0</v>
      </c>
      <c r="JCH1366" s="84">
        <f t="shared" si="2435"/>
        <v>0</v>
      </c>
      <c r="JCI1366" s="84">
        <f t="shared" si="2435"/>
        <v>2000000</v>
      </c>
      <c r="JCJ1366" s="84">
        <f t="shared" si="2435"/>
        <v>2000000</v>
      </c>
      <c r="JCP1366" s="84" t="s">
        <v>247</v>
      </c>
      <c r="JCQ1366" s="84" t="s">
        <v>4692</v>
      </c>
      <c r="JCR1366" s="84">
        <f t="shared" ref="JCR1366:JCZ1366" si="2436">JCR1360</f>
        <v>0</v>
      </c>
      <c r="JCS1366" s="84">
        <f t="shared" si="2436"/>
        <v>0</v>
      </c>
      <c r="JCT1366" s="84">
        <f t="shared" si="2436"/>
        <v>0</v>
      </c>
      <c r="JCU1366" s="84">
        <f t="shared" si="2436"/>
        <v>0</v>
      </c>
      <c r="JCV1366" s="84">
        <f t="shared" si="2436"/>
        <v>2000000</v>
      </c>
      <c r="JCW1366" s="84">
        <f t="shared" si="2436"/>
        <v>0</v>
      </c>
      <c r="JCX1366" s="84">
        <f t="shared" si="2436"/>
        <v>0</v>
      </c>
      <c r="JCY1366" s="84">
        <f t="shared" si="2436"/>
        <v>2000000</v>
      </c>
      <c r="JCZ1366" s="84">
        <f t="shared" si="2436"/>
        <v>2000000</v>
      </c>
      <c r="JDF1366" s="84" t="s">
        <v>247</v>
      </c>
      <c r="JDG1366" s="84" t="s">
        <v>4692</v>
      </c>
      <c r="JDH1366" s="84">
        <f t="shared" ref="JDH1366:JDP1366" si="2437">JDH1360</f>
        <v>0</v>
      </c>
      <c r="JDI1366" s="84">
        <f t="shared" si="2437"/>
        <v>0</v>
      </c>
      <c r="JDJ1366" s="84">
        <f t="shared" si="2437"/>
        <v>0</v>
      </c>
      <c r="JDK1366" s="84">
        <f t="shared" si="2437"/>
        <v>0</v>
      </c>
      <c r="JDL1366" s="84">
        <f t="shared" si="2437"/>
        <v>2000000</v>
      </c>
      <c r="JDM1366" s="84">
        <f t="shared" si="2437"/>
        <v>0</v>
      </c>
      <c r="JDN1366" s="84">
        <f t="shared" si="2437"/>
        <v>0</v>
      </c>
      <c r="JDO1366" s="84">
        <f t="shared" si="2437"/>
        <v>2000000</v>
      </c>
      <c r="JDP1366" s="84">
        <f t="shared" si="2437"/>
        <v>2000000</v>
      </c>
      <c r="JDV1366" s="84" t="s">
        <v>247</v>
      </c>
      <c r="JDW1366" s="84" t="s">
        <v>4692</v>
      </c>
      <c r="JDX1366" s="84">
        <f t="shared" ref="JDX1366:JEF1366" si="2438">JDX1360</f>
        <v>0</v>
      </c>
      <c r="JDY1366" s="84">
        <f t="shared" si="2438"/>
        <v>0</v>
      </c>
      <c r="JDZ1366" s="84">
        <f t="shared" si="2438"/>
        <v>0</v>
      </c>
      <c r="JEA1366" s="84">
        <f t="shared" si="2438"/>
        <v>0</v>
      </c>
      <c r="JEB1366" s="84">
        <f t="shared" si="2438"/>
        <v>2000000</v>
      </c>
      <c r="JEC1366" s="84">
        <f t="shared" si="2438"/>
        <v>0</v>
      </c>
      <c r="JED1366" s="84">
        <f t="shared" si="2438"/>
        <v>0</v>
      </c>
      <c r="JEE1366" s="84">
        <f t="shared" si="2438"/>
        <v>2000000</v>
      </c>
      <c r="JEF1366" s="84">
        <f t="shared" si="2438"/>
        <v>2000000</v>
      </c>
      <c r="JEL1366" s="84" t="s">
        <v>247</v>
      </c>
      <c r="JEM1366" s="84" t="s">
        <v>4692</v>
      </c>
      <c r="JEN1366" s="84">
        <f t="shared" ref="JEN1366:JEV1366" si="2439">JEN1360</f>
        <v>0</v>
      </c>
      <c r="JEO1366" s="84">
        <f t="shared" si="2439"/>
        <v>0</v>
      </c>
      <c r="JEP1366" s="84">
        <f t="shared" si="2439"/>
        <v>0</v>
      </c>
      <c r="JEQ1366" s="84">
        <f t="shared" si="2439"/>
        <v>0</v>
      </c>
      <c r="JER1366" s="84">
        <f t="shared" si="2439"/>
        <v>2000000</v>
      </c>
      <c r="JES1366" s="84">
        <f t="shared" si="2439"/>
        <v>0</v>
      </c>
      <c r="JET1366" s="84">
        <f t="shared" si="2439"/>
        <v>0</v>
      </c>
      <c r="JEU1366" s="84">
        <f t="shared" si="2439"/>
        <v>2000000</v>
      </c>
      <c r="JEV1366" s="84">
        <f t="shared" si="2439"/>
        <v>2000000</v>
      </c>
      <c r="JFB1366" s="84" t="s">
        <v>247</v>
      </c>
      <c r="JFC1366" s="84" t="s">
        <v>4692</v>
      </c>
      <c r="JFD1366" s="84">
        <f t="shared" ref="JFD1366:JFL1366" si="2440">JFD1360</f>
        <v>0</v>
      </c>
      <c r="JFE1366" s="84">
        <f t="shared" si="2440"/>
        <v>0</v>
      </c>
      <c r="JFF1366" s="84">
        <f t="shared" si="2440"/>
        <v>0</v>
      </c>
      <c r="JFG1366" s="84">
        <f t="shared" si="2440"/>
        <v>0</v>
      </c>
      <c r="JFH1366" s="84">
        <f t="shared" si="2440"/>
        <v>2000000</v>
      </c>
      <c r="JFI1366" s="84">
        <f t="shared" si="2440"/>
        <v>0</v>
      </c>
      <c r="JFJ1366" s="84">
        <f t="shared" si="2440"/>
        <v>0</v>
      </c>
      <c r="JFK1366" s="84">
        <f t="shared" si="2440"/>
        <v>2000000</v>
      </c>
      <c r="JFL1366" s="84">
        <f t="shared" si="2440"/>
        <v>2000000</v>
      </c>
      <c r="JFR1366" s="84" t="s">
        <v>247</v>
      </c>
      <c r="JFS1366" s="84" t="s">
        <v>4692</v>
      </c>
      <c r="JFT1366" s="84">
        <f t="shared" ref="JFT1366:JGB1366" si="2441">JFT1360</f>
        <v>0</v>
      </c>
      <c r="JFU1366" s="84">
        <f t="shared" si="2441"/>
        <v>0</v>
      </c>
      <c r="JFV1366" s="84">
        <f t="shared" si="2441"/>
        <v>0</v>
      </c>
      <c r="JFW1366" s="84">
        <f t="shared" si="2441"/>
        <v>0</v>
      </c>
      <c r="JFX1366" s="84">
        <f t="shared" si="2441"/>
        <v>2000000</v>
      </c>
      <c r="JFY1366" s="84">
        <f t="shared" si="2441"/>
        <v>0</v>
      </c>
      <c r="JFZ1366" s="84">
        <f t="shared" si="2441"/>
        <v>0</v>
      </c>
      <c r="JGA1366" s="84">
        <f t="shared" si="2441"/>
        <v>2000000</v>
      </c>
      <c r="JGB1366" s="84">
        <f t="shared" si="2441"/>
        <v>2000000</v>
      </c>
      <c r="JGH1366" s="84" t="s">
        <v>247</v>
      </c>
      <c r="JGI1366" s="84" t="s">
        <v>4692</v>
      </c>
      <c r="JGJ1366" s="84">
        <f t="shared" ref="JGJ1366:JGR1366" si="2442">JGJ1360</f>
        <v>0</v>
      </c>
      <c r="JGK1366" s="84">
        <f t="shared" si="2442"/>
        <v>0</v>
      </c>
      <c r="JGL1366" s="84">
        <f t="shared" si="2442"/>
        <v>0</v>
      </c>
      <c r="JGM1366" s="84">
        <f t="shared" si="2442"/>
        <v>0</v>
      </c>
      <c r="JGN1366" s="84">
        <f t="shared" si="2442"/>
        <v>2000000</v>
      </c>
      <c r="JGO1366" s="84">
        <f t="shared" si="2442"/>
        <v>0</v>
      </c>
      <c r="JGP1366" s="84">
        <f t="shared" si="2442"/>
        <v>0</v>
      </c>
      <c r="JGQ1366" s="84">
        <f t="shared" si="2442"/>
        <v>2000000</v>
      </c>
      <c r="JGR1366" s="84">
        <f t="shared" si="2442"/>
        <v>2000000</v>
      </c>
      <c r="JGX1366" s="84" t="s">
        <v>247</v>
      </c>
      <c r="JGY1366" s="84" t="s">
        <v>4692</v>
      </c>
      <c r="JGZ1366" s="84">
        <f t="shared" ref="JGZ1366:JHH1366" si="2443">JGZ1360</f>
        <v>0</v>
      </c>
      <c r="JHA1366" s="84">
        <f t="shared" si="2443"/>
        <v>0</v>
      </c>
      <c r="JHB1366" s="84">
        <f t="shared" si="2443"/>
        <v>0</v>
      </c>
      <c r="JHC1366" s="84">
        <f t="shared" si="2443"/>
        <v>0</v>
      </c>
      <c r="JHD1366" s="84">
        <f t="shared" si="2443"/>
        <v>2000000</v>
      </c>
      <c r="JHE1366" s="84">
        <f t="shared" si="2443"/>
        <v>0</v>
      </c>
      <c r="JHF1366" s="84">
        <f t="shared" si="2443"/>
        <v>0</v>
      </c>
      <c r="JHG1366" s="84">
        <f t="shared" si="2443"/>
        <v>2000000</v>
      </c>
      <c r="JHH1366" s="84">
        <f t="shared" si="2443"/>
        <v>2000000</v>
      </c>
      <c r="JHN1366" s="84" t="s">
        <v>247</v>
      </c>
      <c r="JHO1366" s="84" t="s">
        <v>4692</v>
      </c>
      <c r="JHP1366" s="84">
        <f t="shared" ref="JHP1366:JHX1366" si="2444">JHP1360</f>
        <v>0</v>
      </c>
      <c r="JHQ1366" s="84">
        <f t="shared" si="2444"/>
        <v>0</v>
      </c>
      <c r="JHR1366" s="84">
        <f t="shared" si="2444"/>
        <v>0</v>
      </c>
      <c r="JHS1366" s="84">
        <f t="shared" si="2444"/>
        <v>0</v>
      </c>
      <c r="JHT1366" s="84">
        <f t="shared" si="2444"/>
        <v>2000000</v>
      </c>
      <c r="JHU1366" s="84">
        <f t="shared" si="2444"/>
        <v>0</v>
      </c>
      <c r="JHV1366" s="84">
        <f t="shared" si="2444"/>
        <v>0</v>
      </c>
      <c r="JHW1366" s="84">
        <f t="shared" si="2444"/>
        <v>2000000</v>
      </c>
      <c r="JHX1366" s="84">
        <f t="shared" si="2444"/>
        <v>2000000</v>
      </c>
      <c r="JID1366" s="84" t="s">
        <v>247</v>
      </c>
      <c r="JIE1366" s="84" t="s">
        <v>4692</v>
      </c>
      <c r="JIF1366" s="84">
        <f t="shared" ref="JIF1366:JIN1366" si="2445">JIF1360</f>
        <v>0</v>
      </c>
      <c r="JIG1366" s="84">
        <f t="shared" si="2445"/>
        <v>0</v>
      </c>
      <c r="JIH1366" s="84">
        <f t="shared" si="2445"/>
        <v>0</v>
      </c>
      <c r="JII1366" s="84">
        <f t="shared" si="2445"/>
        <v>0</v>
      </c>
      <c r="JIJ1366" s="84">
        <f t="shared" si="2445"/>
        <v>2000000</v>
      </c>
      <c r="JIK1366" s="84">
        <f t="shared" si="2445"/>
        <v>0</v>
      </c>
      <c r="JIL1366" s="84">
        <f t="shared" si="2445"/>
        <v>0</v>
      </c>
      <c r="JIM1366" s="84">
        <f t="shared" si="2445"/>
        <v>2000000</v>
      </c>
      <c r="JIN1366" s="84">
        <f t="shared" si="2445"/>
        <v>2000000</v>
      </c>
      <c r="JIT1366" s="84" t="s">
        <v>247</v>
      </c>
      <c r="JIU1366" s="84" t="s">
        <v>4692</v>
      </c>
      <c r="JIV1366" s="84">
        <f t="shared" ref="JIV1366:JJD1366" si="2446">JIV1360</f>
        <v>0</v>
      </c>
      <c r="JIW1366" s="84">
        <f t="shared" si="2446"/>
        <v>0</v>
      </c>
      <c r="JIX1366" s="84">
        <f t="shared" si="2446"/>
        <v>0</v>
      </c>
      <c r="JIY1366" s="84">
        <f t="shared" si="2446"/>
        <v>0</v>
      </c>
      <c r="JIZ1366" s="84">
        <f t="shared" si="2446"/>
        <v>2000000</v>
      </c>
      <c r="JJA1366" s="84">
        <f t="shared" si="2446"/>
        <v>0</v>
      </c>
      <c r="JJB1366" s="84">
        <f t="shared" si="2446"/>
        <v>0</v>
      </c>
      <c r="JJC1366" s="84">
        <f t="shared" si="2446"/>
        <v>2000000</v>
      </c>
      <c r="JJD1366" s="84">
        <f t="shared" si="2446"/>
        <v>2000000</v>
      </c>
      <c r="JJJ1366" s="84" t="s">
        <v>247</v>
      </c>
      <c r="JJK1366" s="84" t="s">
        <v>4692</v>
      </c>
      <c r="JJL1366" s="84">
        <f t="shared" ref="JJL1366:JJT1366" si="2447">JJL1360</f>
        <v>0</v>
      </c>
      <c r="JJM1366" s="84">
        <f t="shared" si="2447"/>
        <v>0</v>
      </c>
      <c r="JJN1366" s="84">
        <f t="shared" si="2447"/>
        <v>0</v>
      </c>
      <c r="JJO1366" s="84">
        <f t="shared" si="2447"/>
        <v>0</v>
      </c>
      <c r="JJP1366" s="84">
        <f t="shared" si="2447"/>
        <v>2000000</v>
      </c>
      <c r="JJQ1366" s="84">
        <f t="shared" si="2447"/>
        <v>0</v>
      </c>
      <c r="JJR1366" s="84">
        <f t="shared" si="2447"/>
        <v>0</v>
      </c>
      <c r="JJS1366" s="84">
        <f t="shared" si="2447"/>
        <v>2000000</v>
      </c>
      <c r="JJT1366" s="84">
        <f t="shared" si="2447"/>
        <v>2000000</v>
      </c>
      <c r="JJZ1366" s="84" t="s">
        <v>247</v>
      </c>
      <c r="JKA1366" s="84" t="s">
        <v>4692</v>
      </c>
      <c r="JKB1366" s="84">
        <f t="shared" ref="JKB1366:JKJ1366" si="2448">JKB1360</f>
        <v>0</v>
      </c>
      <c r="JKC1366" s="84">
        <f t="shared" si="2448"/>
        <v>0</v>
      </c>
      <c r="JKD1366" s="84">
        <f t="shared" si="2448"/>
        <v>0</v>
      </c>
      <c r="JKE1366" s="84">
        <f t="shared" si="2448"/>
        <v>0</v>
      </c>
      <c r="JKF1366" s="84">
        <f t="shared" si="2448"/>
        <v>2000000</v>
      </c>
      <c r="JKG1366" s="84">
        <f t="shared" si="2448"/>
        <v>0</v>
      </c>
      <c r="JKH1366" s="84">
        <f t="shared" si="2448"/>
        <v>0</v>
      </c>
      <c r="JKI1366" s="84">
        <f t="shared" si="2448"/>
        <v>2000000</v>
      </c>
      <c r="JKJ1366" s="84">
        <f t="shared" si="2448"/>
        <v>2000000</v>
      </c>
      <c r="JKP1366" s="84" t="s">
        <v>247</v>
      </c>
      <c r="JKQ1366" s="84" t="s">
        <v>4692</v>
      </c>
      <c r="JKR1366" s="84">
        <f t="shared" ref="JKR1366:JKZ1366" si="2449">JKR1360</f>
        <v>0</v>
      </c>
      <c r="JKS1366" s="84">
        <f t="shared" si="2449"/>
        <v>0</v>
      </c>
      <c r="JKT1366" s="84">
        <f t="shared" si="2449"/>
        <v>0</v>
      </c>
      <c r="JKU1366" s="84">
        <f t="shared" si="2449"/>
        <v>0</v>
      </c>
      <c r="JKV1366" s="84">
        <f t="shared" si="2449"/>
        <v>2000000</v>
      </c>
      <c r="JKW1366" s="84">
        <f t="shared" si="2449"/>
        <v>0</v>
      </c>
      <c r="JKX1366" s="84">
        <f t="shared" si="2449"/>
        <v>0</v>
      </c>
      <c r="JKY1366" s="84">
        <f t="shared" si="2449"/>
        <v>2000000</v>
      </c>
      <c r="JKZ1366" s="84">
        <f t="shared" si="2449"/>
        <v>2000000</v>
      </c>
      <c r="JLF1366" s="84" t="s">
        <v>247</v>
      </c>
      <c r="JLG1366" s="84" t="s">
        <v>4692</v>
      </c>
      <c r="JLH1366" s="84">
        <f t="shared" ref="JLH1366:JLP1366" si="2450">JLH1360</f>
        <v>0</v>
      </c>
      <c r="JLI1366" s="84">
        <f t="shared" si="2450"/>
        <v>0</v>
      </c>
      <c r="JLJ1366" s="84">
        <f t="shared" si="2450"/>
        <v>0</v>
      </c>
      <c r="JLK1366" s="84">
        <f t="shared" si="2450"/>
        <v>0</v>
      </c>
      <c r="JLL1366" s="84">
        <f t="shared" si="2450"/>
        <v>2000000</v>
      </c>
      <c r="JLM1366" s="84">
        <f t="shared" si="2450"/>
        <v>0</v>
      </c>
      <c r="JLN1366" s="84">
        <f t="shared" si="2450"/>
        <v>0</v>
      </c>
      <c r="JLO1366" s="84">
        <f t="shared" si="2450"/>
        <v>2000000</v>
      </c>
      <c r="JLP1366" s="84">
        <f t="shared" si="2450"/>
        <v>2000000</v>
      </c>
      <c r="JLV1366" s="84" t="s">
        <v>247</v>
      </c>
      <c r="JLW1366" s="84" t="s">
        <v>4692</v>
      </c>
      <c r="JLX1366" s="84">
        <f t="shared" ref="JLX1366:JMF1366" si="2451">JLX1360</f>
        <v>0</v>
      </c>
      <c r="JLY1366" s="84">
        <f t="shared" si="2451"/>
        <v>0</v>
      </c>
      <c r="JLZ1366" s="84">
        <f t="shared" si="2451"/>
        <v>0</v>
      </c>
      <c r="JMA1366" s="84">
        <f t="shared" si="2451"/>
        <v>0</v>
      </c>
      <c r="JMB1366" s="84">
        <f t="shared" si="2451"/>
        <v>2000000</v>
      </c>
      <c r="JMC1366" s="84">
        <f t="shared" si="2451"/>
        <v>0</v>
      </c>
      <c r="JMD1366" s="84">
        <f t="shared" si="2451"/>
        <v>0</v>
      </c>
      <c r="JME1366" s="84">
        <f t="shared" si="2451"/>
        <v>2000000</v>
      </c>
      <c r="JMF1366" s="84">
        <f t="shared" si="2451"/>
        <v>2000000</v>
      </c>
      <c r="JML1366" s="84" t="s">
        <v>247</v>
      </c>
      <c r="JMM1366" s="84" t="s">
        <v>4692</v>
      </c>
      <c r="JMN1366" s="84">
        <f t="shared" ref="JMN1366:JMV1366" si="2452">JMN1360</f>
        <v>0</v>
      </c>
      <c r="JMO1366" s="84">
        <f t="shared" si="2452"/>
        <v>0</v>
      </c>
      <c r="JMP1366" s="84">
        <f t="shared" si="2452"/>
        <v>0</v>
      </c>
      <c r="JMQ1366" s="84">
        <f t="shared" si="2452"/>
        <v>0</v>
      </c>
      <c r="JMR1366" s="84">
        <f t="shared" si="2452"/>
        <v>2000000</v>
      </c>
      <c r="JMS1366" s="84">
        <f t="shared" si="2452"/>
        <v>0</v>
      </c>
      <c r="JMT1366" s="84">
        <f t="shared" si="2452"/>
        <v>0</v>
      </c>
      <c r="JMU1366" s="84">
        <f t="shared" si="2452"/>
        <v>2000000</v>
      </c>
      <c r="JMV1366" s="84">
        <f t="shared" si="2452"/>
        <v>2000000</v>
      </c>
      <c r="JNB1366" s="84" t="s">
        <v>247</v>
      </c>
      <c r="JNC1366" s="84" t="s">
        <v>4692</v>
      </c>
      <c r="JND1366" s="84">
        <f t="shared" ref="JND1366:JNL1366" si="2453">JND1360</f>
        <v>0</v>
      </c>
      <c r="JNE1366" s="84">
        <f t="shared" si="2453"/>
        <v>0</v>
      </c>
      <c r="JNF1366" s="84">
        <f t="shared" si="2453"/>
        <v>0</v>
      </c>
      <c r="JNG1366" s="84">
        <f t="shared" si="2453"/>
        <v>0</v>
      </c>
      <c r="JNH1366" s="84">
        <f t="shared" si="2453"/>
        <v>2000000</v>
      </c>
      <c r="JNI1366" s="84">
        <f t="shared" si="2453"/>
        <v>0</v>
      </c>
      <c r="JNJ1366" s="84">
        <f t="shared" si="2453"/>
        <v>0</v>
      </c>
      <c r="JNK1366" s="84">
        <f t="shared" si="2453"/>
        <v>2000000</v>
      </c>
      <c r="JNL1366" s="84">
        <f t="shared" si="2453"/>
        <v>2000000</v>
      </c>
      <c r="JNR1366" s="84" t="s">
        <v>247</v>
      </c>
      <c r="JNS1366" s="84" t="s">
        <v>4692</v>
      </c>
      <c r="JNT1366" s="84">
        <f t="shared" ref="JNT1366:JOB1366" si="2454">JNT1360</f>
        <v>0</v>
      </c>
      <c r="JNU1366" s="84">
        <f t="shared" si="2454"/>
        <v>0</v>
      </c>
      <c r="JNV1366" s="84">
        <f t="shared" si="2454"/>
        <v>0</v>
      </c>
      <c r="JNW1366" s="84">
        <f t="shared" si="2454"/>
        <v>0</v>
      </c>
      <c r="JNX1366" s="84">
        <f t="shared" si="2454"/>
        <v>2000000</v>
      </c>
      <c r="JNY1366" s="84">
        <f t="shared" si="2454"/>
        <v>0</v>
      </c>
      <c r="JNZ1366" s="84">
        <f t="shared" si="2454"/>
        <v>0</v>
      </c>
      <c r="JOA1366" s="84">
        <f t="shared" si="2454"/>
        <v>2000000</v>
      </c>
      <c r="JOB1366" s="84">
        <f t="shared" si="2454"/>
        <v>2000000</v>
      </c>
      <c r="JOH1366" s="84" t="s">
        <v>247</v>
      </c>
      <c r="JOI1366" s="84" t="s">
        <v>4692</v>
      </c>
      <c r="JOJ1366" s="84">
        <f>JOJ1360</f>
        <v>0</v>
      </c>
      <c r="JOK1366" s="84">
        <f>JOK1360</f>
        <v>0</v>
      </c>
      <c r="JOL1366" s="84">
        <f>JOL1360</f>
        <v>0</v>
      </c>
      <c r="JOM1366" s="84">
        <f>JOM1360</f>
        <v>0</v>
      </c>
      <c r="JON1366" s="84">
        <f>JON1360</f>
        <v>2000000</v>
      </c>
      <c r="JOO1366" s="84">
        <f>JOO1360</f>
        <v>0</v>
      </c>
      <c r="JOP1366" s="84">
        <f>JOP1360</f>
        <v>0</v>
      </c>
      <c r="JOQ1366" s="84">
        <f>JOQ1360</f>
        <v>2000000</v>
      </c>
      <c r="JOR1366" s="84">
        <f>JOR1360</f>
        <v>2000000</v>
      </c>
      <c r="JOX1366" s="84" t="s">
        <v>247</v>
      </c>
      <c r="JOY1366" s="84" t="s">
        <v>4692</v>
      </c>
      <c r="JOZ1366" s="84">
        <f t="shared" ref="JOZ1366:JPH1366" si="2455">JOZ1360</f>
        <v>0</v>
      </c>
      <c r="JPA1366" s="84">
        <f t="shared" si="2455"/>
        <v>0</v>
      </c>
      <c r="JPB1366" s="84">
        <f t="shared" si="2455"/>
        <v>0</v>
      </c>
      <c r="JPC1366" s="84">
        <f t="shared" si="2455"/>
        <v>0</v>
      </c>
      <c r="JPD1366" s="84">
        <f t="shared" si="2455"/>
        <v>2000000</v>
      </c>
      <c r="JPE1366" s="84">
        <f t="shared" si="2455"/>
        <v>0</v>
      </c>
      <c r="JPF1366" s="84">
        <f t="shared" si="2455"/>
        <v>0</v>
      </c>
      <c r="JPG1366" s="84">
        <f t="shared" si="2455"/>
        <v>2000000</v>
      </c>
      <c r="JPH1366" s="84">
        <f t="shared" si="2455"/>
        <v>2000000</v>
      </c>
      <c r="JPN1366" s="84" t="s">
        <v>247</v>
      </c>
      <c r="JPO1366" s="84" t="s">
        <v>4692</v>
      </c>
      <c r="JPP1366" s="84">
        <f t="shared" ref="JPP1366:JPX1366" si="2456">JPP1360</f>
        <v>0</v>
      </c>
      <c r="JPQ1366" s="84">
        <f t="shared" si="2456"/>
        <v>0</v>
      </c>
      <c r="JPR1366" s="84">
        <f t="shared" si="2456"/>
        <v>0</v>
      </c>
      <c r="JPS1366" s="84">
        <f t="shared" si="2456"/>
        <v>0</v>
      </c>
      <c r="JPT1366" s="84">
        <f t="shared" si="2456"/>
        <v>2000000</v>
      </c>
      <c r="JPU1366" s="84">
        <f t="shared" si="2456"/>
        <v>0</v>
      </c>
      <c r="JPV1366" s="84">
        <f t="shared" si="2456"/>
        <v>0</v>
      </c>
      <c r="JPW1366" s="84">
        <f t="shared" si="2456"/>
        <v>2000000</v>
      </c>
      <c r="JPX1366" s="84">
        <f t="shared" si="2456"/>
        <v>2000000</v>
      </c>
      <c r="JQD1366" s="84" t="s">
        <v>247</v>
      </c>
      <c r="JQE1366" s="84" t="s">
        <v>4692</v>
      </c>
      <c r="JQF1366" s="84">
        <f t="shared" ref="JQF1366:JQN1366" si="2457">JQF1360</f>
        <v>0</v>
      </c>
      <c r="JQG1366" s="84">
        <f t="shared" si="2457"/>
        <v>0</v>
      </c>
      <c r="JQH1366" s="84">
        <f t="shared" si="2457"/>
        <v>0</v>
      </c>
      <c r="JQI1366" s="84">
        <f t="shared" si="2457"/>
        <v>0</v>
      </c>
      <c r="JQJ1366" s="84">
        <f t="shared" si="2457"/>
        <v>2000000</v>
      </c>
      <c r="JQK1366" s="84">
        <f t="shared" si="2457"/>
        <v>0</v>
      </c>
      <c r="JQL1366" s="84">
        <f t="shared" si="2457"/>
        <v>0</v>
      </c>
      <c r="JQM1366" s="84">
        <f t="shared" si="2457"/>
        <v>2000000</v>
      </c>
      <c r="JQN1366" s="84">
        <f t="shared" si="2457"/>
        <v>2000000</v>
      </c>
      <c r="JQT1366" s="84" t="s">
        <v>247</v>
      </c>
      <c r="JQU1366" s="84" t="s">
        <v>4692</v>
      </c>
      <c r="JQV1366" s="84">
        <f t="shared" ref="JQV1366:JRD1366" si="2458">JQV1360</f>
        <v>0</v>
      </c>
      <c r="JQW1366" s="84">
        <f t="shared" si="2458"/>
        <v>0</v>
      </c>
      <c r="JQX1366" s="84">
        <f t="shared" si="2458"/>
        <v>0</v>
      </c>
      <c r="JQY1366" s="84">
        <f t="shared" si="2458"/>
        <v>0</v>
      </c>
      <c r="JQZ1366" s="84">
        <f t="shared" si="2458"/>
        <v>2000000</v>
      </c>
      <c r="JRA1366" s="84">
        <f t="shared" si="2458"/>
        <v>0</v>
      </c>
      <c r="JRB1366" s="84">
        <f t="shared" si="2458"/>
        <v>0</v>
      </c>
      <c r="JRC1366" s="84">
        <f t="shared" si="2458"/>
        <v>2000000</v>
      </c>
      <c r="JRD1366" s="84">
        <f t="shared" si="2458"/>
        <v>2000000</v>
      </c>
      <c r="JRJ1366" s="84" t="s">
        <v>247</v>
      </c>
      <c r="JRK1366" s="84" t="s">
        <v>4692</v>
      </c>
      <c r="JRL1366" s="84">
        <f t="shared" ref="JRL1366:JRT1366" si="2459">JRL1360</f>
        <v>0</v>
      </c>
      <c r="JRM1366" s="84">
        <f t="shared" si="2459"/>
        <v>0</v>
      </c>
      <c r="JRN1366" s="84">
        <f t="shared" si="2459"/>
        <v>0</v>
      </c>
      <c r="JRO1366" s="84">
        <f t="shared" si="2459"/>
        <v>0</v>
      </c>
      <c r="JRP1366" s="84">
        <f t="shared" si="2459"/>
        <v>2000000</v>
      </c>
      <c r="JRQ1366" s="84">
        <f t="shared" si="2459"/>
        <v>0</v>
      </c>
      <c r="JRR1366" s="84">
        <f t="shared" si="2459"/>
        <v>0</v>
      </c>
      <c r="JRS1366" s="84">
        <f t="shared" si="2459"/>
        <v>2000000</v>
      </c>
      <c r="JRT1366" s="84">
        <f t="shared" si="2459"/>
        <v>2000000</v>
      </c>
      <c r="JRZ1366" s="84" t="s">
        <v>247</v>
      </c>
      <c r="JSA1366" s="84" t="s">
        <v>4692</v>
      </c>
      <c r="JSB1366" s="84">
        <f t="shared" ref="JSB1366:JSJ1366" si="2460">JSB1360</f>
        <v>0</v>
      </c>
      <c r="JSC1366" s="84">
        <f t="shared" si="2460"/>
        <v>0</v>
      </c>
      <c r="JSD1366" s="84">
        <f t="shared" si="2460"/>
        <v>0</v>
      </c>
      <c r="JSE1366" s="84">
        <f t="shared" si="2460"/>
        <v>0</v>
      </c>
      <c r="JSF1366" s="84">
        <f t="shared" si="2460"/>
        <v>2000000</v>
      </c>
      <c r="JSG1366" s="84">
        <f t="shared" si="2460"/>
        <v>0</v>
      </c>
      <c r="JSH1366" s="84">
        <f t="shared" si="2460"/>
        <v>0</v>
      </c>
      <c r="JSI1366" s="84">
        <f t="shared" si="2460"/>
        <v>2000000</v>
      </c>
      <c r="JSJ1366" s="84">
        <f t="shared" si="2460"/>
        <v>2000000</v>
      </c>
      <c r="JSP1366" s="84" t="s">
        <v>247</v>
      </c>
      <c r="JSQ1366" s="84" t="s">
        <v>4692</v>
      </c>
      <c r="JSR1366" s="84">
        <f t="shared" ref="JSR1366:JSZ1366" si="2461">JSR1360</f>
        <v>0</v>
      </c>
      <c r="JSS1366" s="84">
        <f t="shared" si="2461"/>
        <v>0</v>
      </c>
      <c r="JST1366" s="84">
        <f t="shared" si="2461"/>
        <v>0</v>
      </c>
      <c r="JSU1366" s="84">
        <f t="shared" si="2461"/>
        <v>0</v>
      </c>
      <c r="JSV1366" s="84">
        <f t="shared" si="2461"/>
        <v>2000000</v>
      </c>
      <c r="JSW1366" s="84">
        <f t="shared" si="2461"/>
        <v>0</v>
      </c>
      <c r="JSX1366" s="84">
        <f t="shared" si="2461"/>
        <v>0</v>
      </c>
      <c r="JSY1366" s="84">
        <f t="shared" si="2461"/>
        <v>2000000</v>
      </c>
      <c r="JSZ1366" s="84">
        <f t="shared" si="2461"/>
        <v>2000000</v>
      </c>
      <c r="JTF1366" s="84" t="s">
        <v>247</v>
      </c>
      <c r="JTG1366" s="84" t="s">
        <v>4692</v>
      </c>
      <c r="JTH1366" s="84">
        <f t="shared" ref="JTH1366:JTP1366" si="2462">JTH1360</f>
        <v>0</v>
      </c>
      <c r="JTI1366" s="84">
        <f t="shared" si="2462"/>
        <v>0</v>
      </c>
      <c r="JTJ1366" s="84">
        <f t="shared" si="2462"/>
        <v>0</v>
      </c>
      <c r="JTK1366" s="84">
        <f t="shared" si="2462"/>
        <v>0</v>
      </c>
      <c r="JTL1366" s="84">
        <f t="shared" si="2462"/>
        <v>2000000</v>
      </c>
      <c r="JTM1366" s="84">
        <f t="shared" si="2462"/>
        <v>0</v>
      </c>
      <c r="JTN1366" s="84">
        <f t="shared" si="2462"/>
        <v>0</v>
      </c>
      <c r="JTO1366" s="84">
        <f t="shared" si="2462"/>
        <v>2000000</v>
      </c>
      <c r="JTP1366" s="84">
        <f t="shared" si="2462"/>
        <v>2000000</v>
      </c>
      <c r="JTV1366" s="84" t="s">
        <v>247</v>
      </c>
      <c r="JTW1366" s="84" t="s">
        <v>4692</v>
      </c>
      <c r="JTX1366" s="84">
        <f t="shared" ref="JTX1366:JUF1366" si="2463">JTX1360</f>
        <v>0</v>
      </c>
      <c r="JTY1366" s="84">
        <f t="shared" si="2463"/>
        <v>0</v>
      </c>
      <c r="JTZ1366" s="84">
        <f t="shared" si="2463"/>
        <v>0</v>
      </c>
      <c r="JUA1366" s="84">
        <f t="shared" si="2463"/>
        <v>0</v>
      </c>
      <c r="JUB1366" s="84">
        <f t="shared" si="2463"/>
        <v>2000000</v>
      </c>
      <c r="JUC1366" s="84">
        <f t="shared" si="2463"/>
        <v>0</v>
      </c>
      <c r="JUD1366" s="84">
        <f t="shared" si="2463"/>
        <v>0</v>
      </c>
      <c r="JUE1366" s="84">
        <f t="shared" si="2463"/>
        <v>2000000</v>
      </c>
      <c r="JUF1366" s="84">
        <f t="shared" si="2463"/>
        <v>2000000</v>
      </c>
      <c r="JUL1366" s="84" t="s">
        <v>247</v>
      </c>
      <c r="JUM1366" s="84" t="s">
        <v>4692</v>
      </c>
      <c r="JUN1366" s="84">
        <f t="shared" ref="JUN1366:JUV1366" si="2464">JUN1360</f>
        <v>0</v>
      </c>
      <c r="JUO1366" s="84">
        <f t="shared" si="2464"/>
        <v>0</v>
      </c>
      <c r="JUP1366" s="84">
        <f t="shared" si="2464"/>
        <v>0</v>
      </c>
      <c r="JUQ1366" s="84">
        <f t="shared" si="2464"/>
        <v>0</v>
      </c>
      <c r="JUR1366" s="84">
        <f t="shared" si="2464"/>
        <v>2000000</v>
      </c>
      <c r="JUS1366" s="84">
        <f t="shared" si="2464"/>
        <v>0</v>
      </c>
      <c r="JUT1366" s="84">
        <f t="shared" si="2464"/>
        <v>0</v>
      </c>
      <c r="JUU1366" s="84">
        <f t="shared" si="2464"/>
        <v>2000000</v>
      </c>
      <c r="JUV1366" s="84">
        <f t="shared" si="2464"/>
        <v>2000000</v>
      </c>
      <c r="JVB1366" s="84" t="s">
        <v>247</v>
      </c>
      <c r="JVC1366" s="84" t="s">
        <v>4692</v>
      </c>
      <c r="JVD1366" s="84">
        <f t="shared" ref="JVD1366:JVL1366" si="2465">JVD1360</f>
        <v>0</v>
      </c>
      <c r="JVE1366" s="84">
        <f t="shared" si="2465"/>
        <v>0</v>
      </c>
      <c r="JVF1366" s="84">
        <f t="shared" si="2465"/>
        <v>0</v>
      </c>
      <c r="JVG1366" s="84">
        <f t="shared" si="2465"/>
        <v>0</v>
      </c>
      <c r="JVH1366" s="84">
        <f t="shared" si="2465"/>
        <v>2000000</v>
      </c>
      <c r="JVI1366" s="84">
        <f t="shared" si="2465"/>
        <v>0</v>
      </c>
      <c r="JVJ1366" s="84">
        <f t="shared" si="2465"/>
        <v>0</v>
      </c>
      <c r="JVK1366" s="84">
        <f t="shared" si="2465"/>
        <v>2000000</v>
      </c>
      <c r="JVL1366" s="84">
        <f t="shared" si="2465"/>
        <v>2000000</v>
      </c>
      <c r="JVR1366" s="84" t="s">
        <v>247</v>
      </c>
      <c r="JVS1366" s="84" t="s">
        <v>4692</v>
      </c>
      <c r="JVT1366" s="84">
        <f t="shared" ref="JVT1366:JWB1366" si="2466">JVT1360</f>
        <v>0</v>
      </c>
      <c r="JVU1366" s="84">
        <f t="shared" si="2466"/>
        <v>0</v>
      </c>
      <c r="JVV1366" s="84">
        <f t="shared" si="2466"/>
        <v>0</v>
      </c>
      <c r="JVW1366" s="84">
        <f t="shared" si="2466"/>
        <v>0</v>
      </c>
      <c r="JVX1366" s="84">
        <f t="shared" si="2466"/>
        <v>2000000</v>
      </c>
      <c r="JVY1366" s="84">
        <f t="shared" si="2466"/>
        <v>0</v>
      </c>
      <c r="JVZ1366" s="84">
        <f t="shared" si="2466"/>
        <v>0</v>
      </c>
      <c r="JWA1366" s="84">
        <f t="shared" si="2466"/>
        <v>2000000</v>
      </c>
      <c r="JWB1366" s="84">
        <f t="shared" si="2466"/>
        <v>2000000</v>
      </c>
      <c r="JWH1366" s="84" t="s">
        <v>247</v>
      </c>
      <c r="JWI1366" s="84" t="s">
        <v>4692</v>
      </c>
      <c r="JWJ1366" s="84">
        <f t="shared" ref="JWJ1366:JWR1366" si="2467">JWJ1360</f>
        <v>0</v>
      </c>
      <c r="JWK1366" s="84">
        <f t="shared" si="2467"/>
        <v>0</v>
      </c>
      <c r="JWL1366" s="84">
        <f t="shared" si="2467"/>
        <v>0</v>
      </c>
      <c r="JWM1366" s="84">
        <f t="shared" si="2467"/>
        <v>0</v>
      </c>
      <c r="JWN1366" s="84">
        <f t="shared" si="2467"/>
        <v>2000000</v>
      </c>
      <c r="JWO1366" s="84">
        <f t="shared" si="2467"/>
        <v>0</v>
      </c>
      <c r="JWP1366" s="84">
        <f t="shared" si="2467"/>
        <v>0</v>
      </c>
      <c r="JWQ1366" s="84">
        <f t="shared" si="2467"/>
        <v>2000000</v>
      </c>
      <c r="JWR1366" s="84">
        <f t="shared" si="2467"/>
        <v>2000000</v>
      </c>
      <c r="JWX1366" s="84" t="s">
        <v>247</v>
      </c>
      <c r="JWY1366" s="84" t="s">
        <v>4692</v>
      </c>
      <c r="JWZ1366" s="84">
        <f t="shared" ref="JWZ1366:JXH1366" si="2468">JWZ1360</f>
        <v>0</v>
      </c>
      <c r="JXA1366" s="84">
        <f t="shared" si="2468"/>
        <v>0</v>
      </c>
      <c r="JXB1366" s="84">
        <f t="shared" si="2468"/>
        <v>0</v>
      </c>
      <c r="JXC1366" s="84">
        <f t="shared" si="2468"/>
        <v>0</v>
      </c>
      <c r="JXD1366" s="84">
        <f t="shared" si="2468"/>
        <v>2000000</v>
      </c>
      <c r="JXE1366" s="84">
        <f t="shared" si="2468"/>
        <v>0</v>
      </c>
      <c r="JXF1366" s="84">
        <f t="shared" si="2468"/>
        <v>0</v>
      </c>
      <c r="JXG1366" s="84">
        <f t="shared" si="2468"/>
        <v>2000000</v>
      </c>
      <c r="JXH1366" s="84">
        <f t="shared" si="2468"/>
        <v>2000000</v>
      </c>
      <c r="JXN1366" s="84" t="s">
        <v>247</v>
      </c>
      <c r="JXO1366" s="84" t="s">
        <v>4692</v>
      </c>
      <c r="JXP1366" s="84">
        <f t="shared" ref="JXP1366:JXX1366" si="2469">JXP1360</f>
        <v>0</v>
      </c>
      <c r="JXQ1366" s="84">
        <f t="shared" si="2469"/>
        <v>0</v>
      </c>
      <c r="JXR1366" s="84">
        <f t="shared" si="2469"/>
        <v>0</v>
      </c>
      <c r="JXS1366" s="84">
        <f t="shared" si="2469"/>
        <v>0</v>
      </c>
      <c r="JXT1366" s="84">
        <f t="shared" si="2469"/>
        <v>2000000</v>
      </c>
      <c r="JXU1366" s="84">
        <f t="shared" si="2469"/>
        <v>0</v>
      </c>
      <c r="JXV1366" s="84">
        <f t="shared" si="2469"/>
        <v>0</v>
      </c>
      <c r="JXW1366" s="84">
        <f t="shared" si="2469"/>
        <v>2000000</v>
      </c>
      <c r="JXX1366" s="84">
        <f t="shared" si="2469"/>
        <v>2000000</v>
      </c>
      <c r="JYD1366" s="84" t="s">
        <v>247</v>
      </c>
      <c r="JYE1366" s="84" t="s">
        <v>4692</v>
      </c>
      <c r="JYF1366" s="84">
        <f t="shared" ref="JYF1366:JYN1366" si="2470">JYF1360</f>
        <v>0</v>
      </c>
      <c r="JYG1366" s="84">
        <f t="shared" si="2470"/>
        <v>0</v>
      </c>
      <c r="JYH1366" s="84">
        <f t="shared" si="2470"/>
        <v>0</v>
      </c>
      <c r="JYI1366" s="84">
        <f t="shared" si="2470"/>
        <v>0</v>
      </c>
      <c r="JYJ1366" s="84">
        <f t="shared" si="2470"/>
        <v>2000000</v>
      </c>
      <c r="JYK1366" s="84">
        <f t="shared" si="2470"/>
        <v>0</v>
      </c>
      <c r="JYL1366" s="84">
        <f t="shared" si="2470"/>
        <v>0</v>
      </c>
      <c r="JYM1366" s="84">
        <f t="shared" si="2470"/>
        <v>2000000</v>
      </c>
      <c r="JYN1366" s="84">
        <f t="shared" si="2470"/>
        <v>2000000</v>
      </c>
      <c r="JYT1366" s="84" t="s">
        <v>247</v>
      </c>
      <c r="JYU1366" s="84" t="s">
        <v>4692</v>
      </c>
      <c r="JYV1366" s="84">
        <f t="shared" ref="JYV1366:JZD1366" si="2471">JYV1360</f>
        <v>0</v>
      </c>
      <c r="JYW1366" s="84">
        <f t="shared" si="2471"/>
        <v>0</v>
      </c>
      <c r="JYX1366" s="84">
        <f t="shared" si="2471"/>
        <v>0</v>
      </c>
      <c r="JYY1366" s="84">
        <f t="shared" si="2471"/>
        <v>0</v>
      </c>
      <c r="JYZ1366" s="84">
        <f t="shared" si="2471"/>
        <v>2000000</v>
      </c>
      <c r="JZA1366" s="84">
        <f t="shared" si="2471"/>
        <v>0</v>
      </c>
      <c r="JZB1366" s="84">
        <f t="shared" si="2471"/>
        <v>0</v>
      </c>
      <c r="JZC1366" s="84">
        <f t="shared" si="2471"/>
        <v>2000000</v>
      </c>
      <c r="JZD1366" s="84">
        <f t="shared" si="2471"/>
        <v>2000000</v>
      </c>
      <c r="JZJ1366" s="84" t="s">
        <v>247</v>
      </c>
      <c r="JZK1366" s="84" t="s">
        <v>4692</v>
      </c>
      <c r="JZL1366" s="84">
        <f t="shared" ref="JZL1366:JZT1366" si="2472">JZL1360</f>
        <v>0</v>
      </c>
      <c r="JZM1366" s="84">
        <f t="shared" si="2472"/>
        <v>0</v>
      </c>
      <c r="JZN1366" s="84">
        <f t="shared" si="2472"/>
        <v>0</v>
      </c>
      <c r="JZO1366" s="84">
        <f t="shared" si="2472"/>
        <v>0</v>
      </c>
      <c r="JZP1366" s="84">
        <f t="shared" si="2472"/>
        <v>2000000</v>
      </c>
      <c r="JZQ1366" s="84">
        <f t="shared" si="2472"/>
        <v>0</v>
      </c>
      <c r="JZR1366" s="84">
        <f t="shared" si="2472"/>
        <v>0</v>
      </c>
      <c r="JZS1366" s="84">
        <f t="shared" si="2472"/>
        <v>2000000</v>
      </c>
      <c r="JZT1366" s="84">
        <f t="shared" si="2472"/>
        <v>2000000</v>
      </c>
      <c r="JZZ1366" s="84" t="s">
        <v>247</v>
      </c>
      <c r="KAA1366" s="84" t="s">
        <v>4692</v>
      </c>
      <c r="KAB1366" s="84">
        <f t="shared" ref="KAB1366:KAJ1366" si="2473">KAB1360</f>
        <v>0</v>
      </c>
      <c r="KAC1366" s="84">
        <f t="shared" si="2473"/>
        <v>0</v>
      </c>
      <c r="KAD1366" s="84">
        <f t="shared" si="2473"/>
        <v>0</v>
      </c>
      <c r="KAE1366" s="84">
        <f t="shared" si="2473"/>
        <v>0</v>
      </c>
      <c r="KAF1366" s="84">
        <f t="shared" si="2473"/>
        <v>2000000</v>
      </c>
      <c r="KAG1366" s="84">
        <f t="shared" si="2473"/>
        <v>0</v>
      </c>
      <c r="KAH1366" s="84">
        <f t="shared" si="2473"/>
        <v>0</v>
      </c>
      <c r="KAI1366" s="84">
        <f t="shared" si="2473"/>
        <v>2000000</v>
      </c>
      <c r="KAJ1366" s="84">
        <f t="shared" si="2473"/>
        <v>2000000</v>
      </c>
      <c r="KAP1366" s="84" t="s">
        <v>247</v>
      </c>
      <c r="KAQ1366" s="84" t="s">
        <v>4692</v>
      </c>
      <c r="KAR1366" s="84">
        <f t="shared" ref="KAR1366:KAZ1366" si="2474">KAR1360</f>
        <v>0</v>
      </c>
      <c r="KAS1366" s="84">
        <f t="shared" si="2474"/>
        <v>0</v>
      </c>
      <c r="KAT1366" s="84">
        <f t="shared" si="2474"/>
        <v>0</v>
      </c>
      <c r="KAU1366" s="84">
        <f t="shared" si="2474"/>
        <v>0</v>
      </c>
      <c r="KAV1366" s="84">
        <f t="shared" si="2474"/>
        <v>2000000</v>
      </c>
      <c r="KAW1366" s="84">
        <f t="shared" si="2474"/>
        <v>0</v>
      </c>
      <c r="KAX1366" s="84">
        <f t="shared" si="2474"/>
        <v>0</v>
      </c>
      <c r="KAY1366" s="84">
        <f t="shared" si="2474"/>
        <v>2000000</v>
      </c>
      <c r="KAZ1366" s="84">
        <f t="shared" si="2474"/>
        <v>2000000</v>
      </c>
      <c r="KBF1366" s="84" t="s">
        <v>247</v>
      </c>
      <c r="KBG1366" s="84" t="s">
        <v>4692</v>
      </c>
      <c r="KBH1366" s="84">
        <f t="shared" ref="KBH1366:KBP1366" si="2475">KBH1360</f>
        <v>0</v>
      </c>
      <c r="KBI1366" s="84">
        <f t="shared" si="2475"/>
        <v>0</v>
      </c>
      <c r="KBJ1366" s="84">
        <f t="shared" si="2475"/>
        <v>0</v>
      </c>
      <c r="KBK1366" s="84">
        <f t="shared" si="2475"/>
        <v>0</v>
      </c>
      <c r="KBL1366" s="84">
        <f t="shared" si="2475"/>
        <v>2000000</v>
      </c>
      <c r="KBM1366" s="84">
        <f t="shared" si="2475"/>
        <v>0</v>
      </c>
      <c r="KBN1366" s="84">
        <f t="shared" si="2475"/>
        <v>0</v>
      </c>
      <c r="KBO1366" s="84">
        <f t="shared" si="2475"/>
        <v>2000000</v>
      </c>
      <c r="KBP1366" s="84">
        <f t="shared" si="2475"/>
        <v>2000000</v>
      </c>
      <c r="KBV1366" s="84" t="s">
        <v>247</v>
      </c>
      <c r="KBW1366" s="84" t="s">
        <v>4692</v>
      </c>
      <c r="KBX1366" s="84">
        <f t="shared" ref="KBX1366:KCF1366" si="2476">KBX1360</f>
        <v>0</v>
      </c>
      <c r="KBY1366" s="84">
        <f t="shared" si="2476"/>
        <v>0</v>
      </c>
      <c r="KBZ1366" s="84">
        <f t="shared" si="2476"/>
        <v>0</v>
      </c>
      <c r="KCA1366" s="84">
        <f t="shared" si="2476"/>
        <v>0</v>
      </c>
      <c r="KCB1366" s="84">
        <f t="shared" si="2476"/>
        <v>2000000</v>
      </c>
      <c r="KCC1366" s="84">
        <f t="shared" si="2476"/>
        <v>0</v>
      </c>
      <c r="KCD1366" s="84">
        <f t="shared" si="2476"/>
        <v>0</v>
      </c>
      <c r="KCE1366" s="84">
        <f t="shared" si="2476"/>
        <v>2000000</v>
      </c>
      <c r="KCF1366" s="84">
        <f t="shared" si="2476"/>
        <v>2000000</v>
      </c>
      <c r="KCL1366" s="84" t="s">
        <v>247</v>
      </c>
      <c r="KCM1366" s="84" t="s">
        <v>4692</v>
      </c>
      <c r="KCN1366" s="84">
        <f t="shared" ref="KCN1366:KCV1366" si="2477">KCN1360</f>
        <v>0</v>
      </c>
      <c r="KCO1366" s="84">
        <f t="shared" si="2477"/>
        <v>0</v>
      </c>
      <c r="KCP1366" s="84">
        <f t="shared" si="2477"/>
        <v>0</v>
      </c>
      <c r="KCQ1366" s="84">
        <f t="shared" si="2477"/>
        <v>0</v>
      </c>
      <c r="KCR1366" s="84">
        <f t="shared" si="2477"/>
        <v>2000000</v>
      </c>
      <c r="KCS1366" s="84">
        <f t="shared" si="2477"/>
        <v>0</v>
      </c>
      <c r="KCT1366" s="84">
        <f t="shared" si="2477"/>
        <v>0</v>
      </c>
      <c r="KCU1366" s="84">
        <f t="shared" si="2477"/>
        <v>2000000</v>
      </c>
      <c r="KCV1366" s="84">
        <f t="shared" si="2477"/>
        <v>2000000</v>
      </c>
      <c r="KDB1366" s="84" t="s">
        <v>247</v>
      </c>
      <c r="KDC1366" s="84" t="s">
        <v>4692</v>
      </c>
      <c r="KDD1366" s="84">
        <f t="shared" ref="KDD1366:KDL1366" si="2478">KDD1360</f>
        <v>0</v>
      </c>
      <c r="KDE1366" s="84">
        <f t="shared" si="2478"/>
        <v>0</v>
      </c>
      <c r="KDF1366" s="84">
        <f t="shared" si="2478"/>
        <v>0</v>
      </c>
      <c r="KDG1366" s="84">
        <f t="shared" si="2478"/>
        <v>0</v>
      </c>
      <c r="KDH1366" s="84">
        <f t="shared" si="2478"/>
        <v>2000000</v>
      </c>
      <c r="KDI1366" s="84">
        <f t="shared" si="2478"/>
        <v>0</v>
      </c>
      <c r="KDJ1366" s="84">
        <f t="shared" si="2478"/>
        <v>0</v>
      </c>
      <c r="KDK1366" s="84">
        <f t="shared" si="2478"/>
        <v>2000000</v>
      </c>
      <c r="KDL1366" s="84">
        <f t="shared" si="2478"/>
        <v>2000000</v>
      </c>
      <c r="KDR1366" s="84" t="s">
        <v>247</v>
      </c>
      <c r="KDS1366" s="84" t="s">
        <v>4692</v>
      </c>
      <c r="KDT1366" s="84">
        <f t="shared" ref="KDT1366:KEB1366" si="2479">KDT1360</f>
        <v>0</v>
      </c>
      <c r="KDU1366" s="84">
        <f t="shared" si="2479"/>
        <v>0</v>
      </c>
      <c r="KDV1366" s="84">
        <f t="shared" si="2479"/>
        <v>0</v>
      </c>
      <c r="KDW1366" s="84">
        <f t="shared" si="2479"/>
        <v>0</v>
      </c>
      <c r="KDX1366" s="84">
        <f t="shared" si="2479"/>
        <v>2000000</v>
      </c>
      <c r="KDY1366" s="84">
        <f t="shared" si="2479"/>
        <v>0</v>
      </c>
      <c r="KDZ1366" s="84">
        <f t="shared" si="2479"/>
        <v>0</v>
      </c>
      <c r="KEA1366" s="84">
        <f t="shared" si="2479"/>
        <v>2000000</v>
      </c>
      <c r="KEB1366" s="84">
        <f t="shared" si="2479"/>
        <v>2000000</v>
      </c>
      <c r="KEH1366" s="84" t="s">
        <v>247</v>
      </c>
      <c r="KEI1366" s="84" t="s">
        <v>4692</v>
      </c>
      <c r="KEJ1366" s="84">
        <f t="shared" ref="KEJ1366:KER1366" si="2480">KEJ1360</f>
        <v>0</v>
      </c>
      <c r="KEK1366" s="84">
        <f t="shared" si="2480"/>
        <v>0</v>
      </c>
      <c r="KEL1366" s="84">
        <f t="shared" si="2480"/>
        <v>0</v>
      </c>
      <c r="KEM1366" s="84">
        <f t="shared" si="2480"/>
        <v>0</v>
      </c>
      <c r="KEN1366" s="84">
        <f t="shared" si="2480"/>
        <v>2000000</v>
      </c>
      <c r="KEO1366" s="84">
        <f t="shared" si="2480"/>
        <v>0</v>
      </c>
      <c r="KEP1366" s="84">
        <f t="shared" si="2480"/>
        <v>0</v>
      </c>
      <c r="KEQ1366" s="84">
        <f t="shared" si="2480"/>
        <v>2000000</v>
      </c>
      <c r="KER1366" s="84">
        <f t="shared" si="2480"/>
        <v>2000000</v>
      </c>
      <c r="KEX1366" s="84" t="s">
        <v>247</v>
      </c>
      <c r="KEY1366" s="84" t="s">
        <v>4692</v>
      </c>
      <c r="KEZ1366" s="84">
        <f t="shared" ref="KEZ1366:KFH1366" si="2481">KEZ1360</f>
        <v>0</v>
      </c>
      <c r="KFA1366" s="84">
        <f t="shared" si="2481"/>
        <v>0</v>
      </c>
      <c r="KFB1366" s="84">
        <f t="shared" si="2481"/>
        <v>0</v>
      </c>
      <c r="KFC1366" s="84">
        <f t="shared" si="2481"/>
        <v>0</v>
      </c>
      <c r="KFD1366" s="84">
        <f t="shared" si="2481"/>
        <v>2000000</v>
      </c>
      <c r="KFE1366" s="84">
        <f t="shared" si="2481"/>
        <v>0</v>
      </c>
      <c r="KFF1366" s="84">
        <f t="shared" si="2481"/>
        <v>0</v>
      </c>
      <c r="KFG1366" s="84">
        <f t="shared" si="2481"/>
        <v>2000000</v>
      </c>
      <c r="KFH1366" s="84">
        <f t="shared" si="2481"/>
        <v>2000000</v>
      </c>
      <c r="KFN1366" s="84" t="s">
        <v>247</v>
      </c>
      <c r="KFO1366" s="84" t="s">
        <v>4692</v>
      </c>
      <c r="KFP1366" s="84">
        <f t="shared" ref="KFP1366:KFX1366" si="2482">KFP1360</f>
        <v>0</v>
      </c>
      <c r="KFQ1366" s="84">
        <f t="shared" si="2482"/>
        <v>0</v>
      </c>
      <c r="KFR1366" s="84">
        <f t="shared" si="2482"/>
        <v>0</v>
      </c>
      <c r="KFS1366" s="84">
        <f t="shared" si="2482"/>
        <v>0</v>
      </c>
      <c r="KFT1366" s="84">
        <f t="shared" si="2482"/>
        <v>2000000</v>
      </c>
      <c r="KFU1366" s="84">
        <f t="shared" si="2482"/>
        <v>0</v>
      </c>
      <c r="KFV1366" s="84">
        <f t="shared" si="2482"/>
        <v>0</v>
      </c>
      <c r="KFW1366" s="84">
        <f t="shared" si="2482"/>
        <v>2000000</v>
      </c>
      <c r="KFX1366" s="84">
        <f t="shared" si="2482"/>
        <v>2000000</v>
      </c>
      <c r="KGD1366" s="84" t="s">
        <v>247</v>
      </c>
      <c r="KGE1366" s="84" t="s">
        <v>4692</v>
      </c>
      <c r="KGF1366" s="84">
        <f t="shared" ref="KGF1366:KGN1366" si="2483">KGF1360</f>
        <v>0</v>
      </c>
      <c r="KGG1366" s="84">
        <f t="shared" si="2483"/>
        <v>0</v>
      </c>
      <c r="KGH1366" s="84">
        <f t="shared" si="2483"/>
        <v>0</v>
      </c>
      <c r="KGI1366" s="84">
        <f t="shared" si="2483"/>
        <v>0</v>
      </c>
      <c r="KGJ1366" s="84">
        <f t="shared" si="2483"/>
        <v>2000000</v>
      </c>
      <c r="KGK1366" s="84">
        <f t="shared" si="2483"/>
        <v>0</v>
      </c>
      <c r="KGL1366" s="84">
        <f t="shared" si="2483"/>
        <v>0</v>
      </c>
      <c r="KGM1366" s="84">
        <f t="shared" si="2483"/>
        <v>2000000</v>
      </c>
      <c r="KGN1366" s="84">
        <f t="shared" si="2483"/>
        <v>2000000</v>
      </c>
      <c r="KGT1366" s="84" t="s">
        <v>247</v>
      </c>
      <c r="KGU1366" s="84" t="s">
        <v>4692</v>
      </c>
      <c r="KGV1366" s="84">
        <f t="shared" ref="KGV1366:KHD1366" si="2484">KGV1360</f>
        <v>0</v>
      </c>
      <c r="KGW1366" s="84">
        <f t="shared" si="2484"/>
        <v>0</v>
      </c>
      <c r="KGX1366" s="84">
        <f t="shared" si="2484"/>
        <v>0</v>
      </c>
      <c r="KGY1366" s="84">
        <f t="shared" si="2484"/>
        <v>0</v>
      </c>
      <c r="KGZ1366" s="84">
        <f t="shared" si="2484"/>
        <v>2000000</v>
      </c>
      <c r="KHA1366" s="84">
        <f t="shared" si="2484"/>
        <v>0</v>
      </c>
      <c r="KHB1366" s="84">
        <f t="shared" si="2484"/>
        <v>0</v>
      </c>
      <c r="KHC1366" s="84">
        <f t="shared" si="2484"/>
        <v>2000000</v>
      </c>
      <c r="KHD1366" s="84">
        <f t="shared" si="2484"/>
        <v>2000000</v>
      </c>
      <c r="KHJ1366" s="84" t="s">
        <v>247</v>
      </c>
      <c r="KHK1366" s="84" t="s">
        <v>4692</v>
      </c>
      <c r="KHL1366" s="84">
        <f t="shared" ref="KHL1366:KHT1366" si="2485">KHL1360</f>
        <v>0</v>
      </c>
      <c r="KHM1366" s="84">
        <f t="shared" si="2485"/>
        <v>0</v>
      </c>
      <c r="KHN1366" s="84">
        <f t="shared" si="2485"/>
        <v>0</v>
      </c>
      <c r="KHO1366" s="84">
        <f t="shared" si="2485"/>
        <v>0</v>
      </c>
      <c r="KHP1366" s="84">
        <f t="shared" si="2485"/>
        <v>2000000</v>
      </c>
      <c r="KHQ1366" s="84">
        <f t="shared" si="2485"/>
        <v>0</v>
      </c>
      <c r="KHR1366" s="84">
        <f t="shared" si="2485"/>
        <v>0</v>
      </c>
      <c r="KHS1366" s="84">
        <f t="shared" si="2485"/>
        <v>2000000</v>
      </c>
      <c r="KHT1366" s="84">
        <f t="shared" si="2485"/>
        <v>2000000</v>
      </c>
      <c r="KHZ1366" s="84" t="s">
        <v>247</v>
      </c>
      <c r="KIA1366" s="84" t="s">
        <v>4692</v>
      </c>
      <c r="KIB1366" s="84">
        <f t="shared" ref="KIB1366:KIJ1366" si="2486">KIB1360</f>
        <v>0</v>
      </c>
      <c r="KIC1366" s="84">
        <f t="shared" si="2486"/>
        <v>0</v>
      </c>
      <c r="KID1366" s="84">
        <f t="shared" si="2486"/>
        <v>0</v>
      </c>
      <c r="KIE1366" s="84">
        <f t="shared" si="2486"/>
        <v>0</v>
      </c>
      <c r="KIF1366" s="84">
        <f t="shared" si="2486"/>
        <v>2000000</v>
      </c>
      <c r="KIG1366" s="84">
        <f t="shared" si="2486"/>
        <v>0</v>
      </c>
      <c r="KIH1366" s="84">
        <f t="shared" si="2486"/>
        <v>0</v>
      </c>
      <c r="KII1366" s="84">
        <f t="shared" si="2486"/>
        <v>2000000</v>
      </c>
      <c r="KIJ1366" s="84">
        <f t="shared" si="2486"/>
        <v>2000000</v>
      </c>
      <c r="KIP1366" s="84" t="s">
        <v>247</v>
      </c>
      <c r="KIQ1366" s="84" t="s">
        <v>4692</v>
      </c>
      <c r="KIR1366" s="84">
        <f t="shared" ref="KIR1366:KIZ1366" si="2487">KIR1360</f>
        <v>0</v>
      </c>
      <c r="KIS1366" s="84">
        <f t="shared" si="2487"/>
        <v>0</v>
      </c>
      <c r="KIT1366" s="84">
        <f t="shared" si="2487"/>
        <v>0</v>
      </c>
      <c r="KIU1366" s="84">
        <f t="shared" si="2487"/>
        <v>0</v>
      </c>
      <c r="KIV1366" s="84">
        <f t="shared" si="2487"/>
        <v>2000000</v>
      </c>
      <c r="KIW1366" s="84">
        <f t="shared" si="2487"/>
        <v>0</v>
      </c>
      <c r="KIX1366" s="84">
        <f t="shared" si="2487"/>
        <v>0</v>
      </c>
      <c r="KIY1366" s="84">
        <f t="shared" si="2487"/>
        <v>2000000</v>
      </c>
      <c r="KIZ1366" s="84">
        <f t="shared" si="2487"/>
        <v>2000000</v>
      </c>
      <c r="KJF1366" s="84" t="s">
        <v>247</v>
      </c>
      <c r="KJG1366" s="84" t="s">
        <v>4692</v>
      </c>
      <c r="KJH1366" s="84">
        <f t="shared" ref="KJH1366:KJP1366" si="2488">KJH1360</f>
        <v>0</v>
      </c>
      <c r="KJI1366" s="84">
        <f t="shared" si="2488"/>
        <v>0</v>
      </c>
      <c r="KJJ1366" s="84">
        <f t="shared" si="2488"/>
        <v>0</v>
      </c>
      <c r="KJK1366" s="84">
        <f t="shared" si="2488"/>
        <v>0</v>
      </c>
      <c r="KJL1366" s="84">
        <f t="shared" si="2488"/>
        <v>2000000</v>
      </c>
      <c r="KJM1366" s="84">
        <f t="shared" si="2488"/>
        <v>0</v>
      </c>
      <c r="KJN1366" s="84">
        <f t="shared" si="2488"/>
        <v>0</v>
      </c>
      <c r="KJO1366" s="84">
        <f t="shared" si="2488"/>
        <v>2000000</v>
      </c>
      <c r="KJP1366" s="84">
        <f t="shared" si="2488"/>
        <v>2000000</v>
      </c>
      <c r="KJV1366" s="84" t="s">
        <v>247</v>
      </c>
      <c r="KJW1366" s="84" t="s">
        <v>4692</v>
      </c>
      <c r="KJX1366" s="84">
        <f t="shared" ref="KJX1366:KKF1366" si="2489">KJX1360</f>
        <v>0</v>
      </c>
      <c r="KJY1366" s="84">
        <f t="shared" si="2489"/>
        <v>0</v>
      </c>
      <c r="KJZ1366" s="84">
        <f t="shared" si="2489"/>
        <v>0</v>
      </c>
      <c r="KKA1366" s="84">
        <f t="shared" si="2489"/>
        <v>0</v>
      </c>
      <c r="KKB1366" s="84">
        <f t="shared" si="2489"/>
        <v>2000000</v>
      </c>
      <c r="KKC1366" s="84">
        <f t="shared" si="2489"/>
        <v>0</v>
      </c>
      <c r="KKD1366" s="84">
        <f t="shared" si="2489"/>
        <v>0</v>
      </c>
      <c r="KKE1366" s="84">
        <f t="shared" si="2489"/>
        <v>2000000</v>
      </c>
      <c r="KKF1366" s="84">
        <f t="shared" si="2489"/>
        <v>2000000</v>
      </c>
      <c r="KKL1366" s="84" t="s">
        <v>247</v>
      </c>
      <c r="KKM1366" s="84" t="s">
        <v>4692</v>
      </c>
      <c r="KKN1366" s="84">
        <f t="shared" ref="KKN1366:KKV1366" si="2490">KKN1360</f>
        <v>0</v>
      </c>
      <c r="KKO1366" s="84">
        <f t="shared" si="2490"/>
        <v>0</v>
      </c>
      <c r="KKP1366" s="84">
        <f t="shared" si="2490"/>
        <v>0</v>
      </c>
      <c r="KKQ1366" s="84">
        <f t="shared" si="2490"/>
        <v>0</v>
      </c>
      <c r="KKR1366" s="84">
        <f t="shared" si="2490"/>
        <v>2000000</v>
      </c>
      <c r="KKS1366" s="84">
        <f t="shared" si="2490"/>
        <v>0</v>
      </c>
      <c r="KKT1366" s="84">
        <f t="shared" si="2490"/>
        <v>0</v>
      </c>
      <c r="KKU1366" s="84">
        <f t="shared" si="2490"/>
        <v>2000000</v>
      </c>
      <c r="KKV1366" s="84">
        <f t="shared" si="2490"/>
        <v>2000000</v>
      </c>
      <c r="KLB1366" s="84" t="s">
        <v>247</v>
      </c>
      <c r="KLC1366" s="84" t="s">
        <v>4692</v>
      </c>
      <c r="KLD1366" s="84">
        <f t="shared" ref="KLD1366:KLL1366" si="2491">KLD1360</f>
        <v>0</v>
      </c>
      <c r="KLE1366" s="84">
        <f t="shared" si="2491"/>
        <v>0</v>
      </c>
      <c r="KLF1366" s="84">
        <f t="shared" si="2491"/>
        <v>0</v>
      </c>
      <c r="KLG1366" s="84">
        <f t="shared" si="2491"/>
        <v>0</v>
      </c>
      <c r="KLH1366" s="84">
        <f t="shared" si="2491"/>
        <v>2000000</v>
      </c>
      <c r="KLI1366" s="84">
        <f t="shared" si="2491"/>
        <v>0</v>
      </c>
      <c r="KLJ1366" s="84">
        <f t="shared" si="2491"/>
        <v>0</v>
      </c>
      <c r="KLK1366" s="84">
        <f t="shared" si="2491"/>
        <v>2000000</v>
      </c>
      <c r="KLL1366" s="84">
        <f t="shared" si="2491"/>
        <v>2000000</v>
      </c>
      <c r="KLR1366" s="84" t="s">
        <v>247</v>
      </c>
      <c r="KLS1366" s="84" t="s">
        <v>4692</v>
      </c>
      <c r="KLT1366" s="84">
        <f t="shared" ref="KLT1366:KMB1366" si="2492">KLT1360</f>
        <v>0</v>
      </c>
      <c r="KLU1366" s="84">
        <f t="shared" si="2492"/>
        <v>0</v>
      </c>
      <c r="KLV1366" s="84">
        <f t="shared" si="2492"/>
        <v>0</v>
      </c>
      <c r="KLW1366" s="84">
        <f t="shared" si="2492"/>
        <v>0</v>
      </c>
      <c r="KLX1366" s="84">
        <f t="shared" si="2492"/>
        <v>2000000</v>
      </c>
      <c r="KLY1366" s="84">
        <f t="shared" si="2492"/>
        <v>0</v>
      </c>
      <c r="KLZ1366" s="84">
        <f t="shared" si="2492"/>
        <v>0</v>
      </c>
      <c r="KMA1366" s="84">
        <f t="shared" si="2492"/>
        <v>2000000</v>
      </c>
      <c r="KMB1366" s="84">
        <f t="shared" si="2492"/>
        <v>2000000</v>
      </c>
      <c r="KMH1366" s="84" t="s">
        <v>247</v>
      </c>
      <c r="KMI1366" s="84" t="s">
        <v>4692</v>
      </c>
      <c r="KMJ1366" s="84">
        <f t="shared" ref="KMJ1366:KMR1366" si="2493">KMJ1360</f>
        <v>0</v>
      </c>
      <c r="KMK1366" s="84">
        <f t="shared" si="2493"/>
        <v>0</v>
      </c>
      <c r="KML1366" s="84">
        <f t="shared" si="2493"/>
        <v>0</v>
      </c>
      <c r="KMM1366" s="84">
        <f t="shared" si="2493"/>
        <v>0</v>
      </c>
      <c r="KMN1366" s="84">
        <f t="shared" si="2493"/>
        <v>2000000</v>
      </c>
      <c r="KMO1366" s="84">
        <f t="shared" si="2493"/>
        <v>0</v>
      </c>
      <c r="KMP1366" s="84">
        <f t="shared" si="2493"/>
        <v>0</v>
      </c>
      <c r="KMQ1366" s="84">
        <f t="shared" si="2493"/>
        <v>2000000</v>
      </c>
      <c r="KMR1366" s="84">
        <f t="shared" si="2493"/>
        <v>2000000</v>
      </c>
      <c r="KMX1366" s="84" t="s">
        <v>247</v>
      </c>
      <c r="KMY1366" s="84" t="s">
        <v>4692</v>
      </c>
      <c r="KMZ1366" s="84">
        <f t="shared" ref="KMZ1366:KNH1366" si="2494">KMZ1360</f>
        <v>0</v>
      </c>
      <c r="KNA1366" s="84">
        <f t="shared" si="2494"/>
        <v>0</v>
      </c>
      <c r="KNB1366" s="84">
        <f t="shared" si="2494"/>
        <v>0</v>
      </c>
      <c r="KNC1366" s="84">
        <f t="shared" si="2494"/>
        <v>0</v>
      </c>
      <c r="KND1366" s="84">
        <f t="shared" si="2494"/>
        <v>2000000</v>
      </c>
      <c r="KNE1366" s="84">
        <f t="shared" si="2494"/>
        <v>0</v>
      </c>
      <c r="KNF1366" s="84">
        <f t="shared" si="2494"/>
        <v>0</v>
      </c>
      <c r="KNG1366" s="84">
        <f t="shared" si="2494"/>
        <v>2000000</v>
      </c>
      <c r="KNH1366" s="84">
        <f t="shared" si="2494"/>
        <v>2000000</v>
      </c>
      <c r="KNN1366" s="84" t="s">
        <v>247</v>
      </c>
      <c r="KNO1366" s="84" t="s">
        <v>4692</v>
      </c>
      <c r="KNP1366" s="84">
        <f t="shared" ref="KNP1366:KNX1366" si="2495">KNP1360</f>
        <v>0</v>
      </c>
      <c r="KNQ1366" s="84">
        <f t="shared" si="2495"/>
        <v>0</v>
      </c>
      <c r="KNR1366" s="84">
        <f t="shared" si="2495"/>
        <v>0</v>
      </c>
      <c r="KNS1366" s="84">
        <f t="shared" si="2495"/>
        <v>0</v>
      </c>
      <c r="KNT1366" s="84">
        <f t="shared" si="2495"/>
        <v>2000000</v>
      </c>
      <c r="KNU1366" s="84">
        <f t="shared" si="2495"/>
        <v>0</v>
      </c>
      <c r="KNV1366" s="84">
        <f t="shared" si="2495"/>
        <v>0</v>
      </c>
      <c r="KNW1366" s="84">
        <f t="shared" si="2495"/>
        <v>2000000</v>
      </c>
      <c r="KNX1366" s="84">
        <f t="shared" si="2495"/>
        <v>2000000</v>
      </c>
      <c r="KOD1366" s="84" t="s">
        <v>247</v>
      </c>
      <c r="KOE1366" s="84" t="s">
        <v>4692</v>
      </c>
      <c r="KOF1366" s="84">
        <f t="shared" ref="KOF1366:KON1366" si="2496">KOF1360</f>
        <v>0</v>
      </c>
      <c r="KOG1366" s="84">
        <f t="shared" si="2496"/>
        <v>0</v>
      </c>
      <c r="KOH1366" s="84">
        <f t="shared" si="2496"/>
        <v>0</v>
      </c>
      <c r="KOI1366" s="84">
        <f t="shared" si="2496"/>
        <v>0</v>
      </c>
      <c r="KOJ1366" s="84">
        <f t="shared" si="2496"/>
        <v>2000000</v>
      </c>
      <c r="KOK1366" s="84">
        <f t="shared" si="2496"/>
        <v>0</v>
      </c>
      <c r="KOL1366" s="84">
        <f t="shared" si="2496"/>
        <v>0</v>
      </c>
      <c r="KOM1366" s="84">
        <f t="shared" si="2496"/>
        <v>2000000</v>
      </c>
      <c r="KON1366" s="84">
        <f t="shared" si="2496"/>
        <v>2000000</v>
      </c>
      <c r="KOT1366" s="84" t="s">
        <v>247</v>
      </c>
      <c r="KOU1366" s="84" t="s">
        <v>4692</v>
      </c>
      <c r="KOV1366" s="84">
        <f t="shared" ref="KOV1366:KPD1366" si="2497">KOV1360</f>
        <v>0</v>
      </c>
      <c r="KOW1366" s="84">
        <f t="shared" si="2497"/>
        <v>0</v>
      </c>
      <c r="KOX1366" s="84">
        <f t="shared" si="2497"/>
        <v>0</v>
      </c>
      <c r="KOY1366" s="84">
        <f t="shared" si="2497"/>
        <v>0</v>
      </c>
      <c r="KOZ1366" s="84">
        <f t="shared" si="2497"/>
        <v>2000000</v>
      </c>
      <c r="KPA1366" s="84">
        <f t="shared" si="2497"/>
        <v>0</v>
      </c>
      <c r="KPB1366" s="84">
        <f t="shared" si="2497"/>
        <v>0</v>
      </c>
      <c r="KPC1366" s="84">
        <f t="shared" si="2497"/>
        <v>2000000</v>
      </c>
      <c r="KPD1366" s="84">
        <f t="shared" si="2497"/>
        <v>2000000</v>
      </c>
      <c r="KPJ1366" s="84" t="s">
        <v>247</v>
      </c>
      <c r="KPK1366" s="84" t="s">
        <v>4692</v>
      </c>
      <c r="KPL1366" s="84">
        <f t="shared" ref="KPL1366:KPT1366" si="2498">KPL1360</f>
        <v>0</v>
      </c>
      <c r="KPM1366" s="84">
        <f t="shared" si="2498"/>
        <v>0</v>
      </c>
      <c r="KPN1366" s="84">
        <f t="shared" si="2498"/>
        <v>0</v>
      </c>
      <c r="KPO1366" s="84">
        <f t="shared" si="2498"/>
        <v>0</v>
      </c>
      <c r="KPP1366" s="84">
        <f t="shared" si="2498"/>
        <v>2000000</v>
      </c>
      <c r="KPQ1366" s="84">
        <f t="shared" si="2498"/>
        <v>0</v>
      </c>
      <c r="KPR1366" s="84">
        <f t="shared" si="2498"/>
        <v>0</v>
      </c>
      <c r="KPS1366" s="84">
        <f t="shared" si="2498"/>
        <v>2000000</v>
      </c>
      <c r="KPT1366" s="84">
        <f t="shared" si="2498"/>
        <v>2000000</v>
      </c>
      <c r="KPZ1366" s="84" t="s">
        <v>247</v>
      </c>
      <c r="KQA1366" s="84" t="s">
        <v>4692</v>
      </c>
      <c r="KQB1366" s="84">
        <f t="shared" ref="KQB1366:KQJ1366" si="2499">KQB1360</f>
        <v>0</v>
      </c>
      <c r="KQC1366" s="84">
        <f t="shared" si="2499"/>
        <v>0</v>
      </c>
      <c r="KQD1366" s="84">
        <f t="shared" si="2499"/>
        <v>0</v>
      </c>
      <c r="KQE1366" s="84">
        <f t="shared" si="2499"/>
        <v>0</v>
      </c>
      <c r="KQF1366" s="84">
        <f t="shared" si="2499"/>
        <v>2000000</v>
      </c>
      <c r="KQG1366" s="84">
        <f t="shared" si="2499"/>
        <v>0</v>
      </c>
      <c r="KQH1366" s="84">
        <f t="shared" si="2499"/>
        <v>0</v>
      </c>
      <c r="KQI1366" s="84">
        <f t="shared" si="2499"/>
        <v>2000000</v>
      </c>
      <c r="KQJ1366" s="84">
        <f t="shared" si="2499"/>
        <v>2000000</v>
      </c>
      <c r="KQP1366" s="84" t="s">
        <v>247</v>
      </c>
      <c r="KQQ1366" s="84" t="s">
        <v>4692</v>
      </c>
      <c r="KQR1366" s="84">
        <f t="shared" ref="KQR1366:KQZ1366" si="2500">KQR1360</f>
        <v>0</v>
      </c>
      <c r="KQS1366" s="84">
        <f t="shared" si="2500"/>
        <v>0</v>
      </c>
      <c r="KQT1366" s="84">
        <f t="shared" si="2500"/>
        <v>0</v>
      </c>
      <c r="KQU1366" s="84">
        <f t="shared" si="2500"/>
        <v>0</v>
      </c>
      <c r="KQV1366" s="84">
        <f t="shared" si="2500"/>
        <v>2000000</v>
      </c>
      <c r="KQW1366" s="84">
        <f t="shared" si="2500"/>
        <v>0</v>
      </c>
      <c r="KQX1366" s="84">
        <f t="shared" si="2500"/>
        <v>0</v>
      </c>
      <c r="KQY1366" s="84">
        <f t="shared" si="2500"/>
        <v>2000000</v>
      </c>
      <c r="KQZ1366" s="84">
        <f t="shared" si="2500"/>
        <v>2000000</v>
      </c>
      <c r="KRF1366" s="84" t="s">
        <v>247</v>
      </c>
      <c r="KRG1366" s="84" t="s">
        <v>4692</v>
      </c>
      <c r="KRH1366" s="84">
        <f t="shared" ref="KRH1366:KRP1366" si="2501">KRH1360</f>
        <v>0</v>
      </c>
      <c r="KRI1366" s="84">
        <f t="shared" si="2501"/>
        <v>0</v>
      </c>
      <c r="KRJ1366" s="84">
        <f t="shared" si="2501"/>
        <v>0</v>
      </c>
      <c r="KRK1366" s="84">
        <f t="shared" si="2501"/>
        <v>0</v>
      </c>
      <c r="KRL1366" s="84">
        <f t="shared" si="2501"/>
        <v>2000000</v>
      </c>
      <c r="KRM1366" s="84">
        <f t="shared" si="2501"/>
        <v>0</v>
      </c>
      <c r="KRN1366" s="84">
        <f t="shared" si="2501"/>
        <v>0</v>
      </c>
      <c r="KRO1366" s="84">
        <f t="shared" si="2501"/>
        <v>2000000</v>
      </c>
      <c r="KRP1366" s="84">
        <f t="shared" si="2501"/>
        <v>2000000</v>
      </c>
      <c r="KRV1366" s="84" t="s">
        <v>247</v>
      </c>
      <c r="KRW1366" s="84" t="s">
        <v>4692</v>
      </c>
      <c r="KRX1366" s="84">
        <f t="shared" ref="KRX1366:KSF1366" si="2502">KRX1360</f>
        <v>0</v>
      </c>
      <c r="KRY1366" s="84">
        <f t="shared" si="2502"/>
        <v>0</v>
      </c>
      <c r="KRZ1366" s="84">
        <f t="shared" si="2502"/>
        <v>0</v>
      </c>
      <c r="KSA1366" s="84">
        <f t="shared" si="2502"/>
        <v>0</v>
      </c>
      <c r="KSB1366" s="84">
        <f t="shared" si="2502"/>
        <v>2000000</v>
      </c>
      <c r="KSC1366" s="84">
        <f t="shared" si="2502"/>
        <v>0</v>
      </c>
      <c r="KSD1366" s="84">
        <f t="shared" si="2502"/>
        <v>0</v>
      </c>
      <c r="KSE1366" s="84">
        <f t="shared" si="2502"/>
        <v>2000000</v>
      </c>
      <c r="KSF1366" s="84">
        <f t="shared" si="2502"/>
        <v>2000000</v>
      </c>
      <c r="KSL1366" s="84" t="s">
        <v>247</v>
      </c>
      <c r="KSM1366" s="84" t="s">
        <v>4692</v>
      </c>
      <c r="KSN1366" s="84">
        <f t="shared" ref="KSN1366:KSV1366" si="2503">KSN1360</f>
        <v>0</v>
      </c>
      <c r="KSO1366" s="84">
        <f t="shared" si="2503"/>
        <v>0</v>
      </c>
      <c r="KSP1366" s="84">
        <f t="shared" si="2503"/>
        <v>0</v>
      </c>
      <c r="KSQ1366" s="84">
        <f t="shared" si="2503"/>
        <v>0</v>
      </c>
      <c r="KSR1366" s="84">
        <f t="shared" si="2503"/>
        <v>2000000</v>
      </c>
      <c r="KSS1366" s="84">
        <f t="shared" si="2503"/>
        <v>0</v>
      </c>
      <c r="KST1366" s="84">
        <f t="shared" si="2503"/>
        <v>0</v>
      </c>
      <c r="KSU1366" s="84">
        <f t="shared" si="2503"/>
        <v>2000000</v>
      </c>
      <c r="KSV1366" s="84">
        <f t="shared" si="2503"/>
        <v>2000000</v>
      </c>
      <c r="KTB1366" s="84" t="s">
        <v>247</v>
      </c>
      <c r="KTC1366" s="84" t="s">
        <v>4692</v>
      </c>
      <c r="KTD1366" s="84">
        <f t="shared" ref="KTD1366:KTL1366" si="2504">KTD1360</f>
        <v>0</v>
      </c>
      <c r="KTE1366" s="84">
        <f t="shared" si="2504"/>
        <v>0</v>
      </c>
      <c r="KTF1366" s="84">
        <f t="shared" si="2504"/>
        <v>0</v>
      </c>
      <c r="KTG1366" s="84">
        <f t="shared" si="2504"/>
        <v>0</v>
      </c>
      <c r="KTH1366" s="84">
        <f t="shared" si="2504"/>
        <v>2000000</v>
      </c>
      <c r="KTI1366" s="84">
        <f t="shared" si="2504"/>
        <v>0</v>
      </c>
      <c r="KTJ1366" s="84">
        <f t="shared" si="2504"/>
        <v>0</v>
      </c>
      <c r="KTK1366" s="84">
        <f t="shared" si="2504"/>
        <v>2000000</v>
      </c>
      <c r="KTL1366" s="84">
        <f t="shared" si="2504"/>
        <v>2000000</v>
      </c>
      <c r="KTR1366" s="84" t="s">
        <v>247</v>
      </c>
      <c r="KTS1366" s="84" t="s">
        <v>4692</v>
      </c>
      <c r="KTT1366" s="84">
        <f t="shared" ref="KTT1366:KUB1366" si="2505">KTT1360</f>
        <v>0</v>
      </c>
      <c r="KTU1366" s="84">
        <f t="shared" si="2505"/>
        <v>0</v>
      </c>
      <c r="KTV1366" s="84">
        <f t="shared" si="2505"/>
        <v>0</v>
      </c>
      <c r="KTW1366" s="84">
        <f t="shared" si="2505"/>
        <v>0</v>
      </c>
      <c r="KTX1366" s="84">
        <f t="shared" si="2505"/>
        <v>2000000</v>
      </c>
      <c r="KTY1366" s="84">
        <f t="shared" si="2505"/>
        <v>0</v>
      </c>
      <c r="KTZ1366" s="84">
        <f t="shared" si="2505"/>
        <v>0</v>
      </c>
      <c r="KUA1366" s="84">
        <f t="shared" si="2505"/>
        <v>2000000</v>
      </c>
      <c r="KUB1366" s="84">
        <f t="shared" si="2505"/>
        <v>2000000</v>
      </c>
      <c r="KUH1366" s="84" t="s">
        <v>247</v>
      </c>
      <c r="KUI1366" s="84" t="s">
        <v>4692</v>
      </c>
      <c r="KUJ1366" s="84">
        <f t="shared" ref="KUJ1366:KUR1366" si="2506">KUJ1360</f>
        <v>0</v>
      </c>
      <c r="KUK1366" s="84">
        <f t="shared" si="2506"/>
        <v>0</v>
      </c>
      <c r="KUL1366" s="84">
        <f t="shared" si="2506"/>
        <v>0</v>
      </c>
      <c r="KUM1366" s="84">
        <f t="shared" si="2506"/>
        <v>0</v>
      </c>
      <c r="KUN1366" s="84">
        <f t="shared" si="2506"/>
        <v>2000000</v>
      </c>
      <c r="KUO1366" s="84">
        <f t="shared" si="2506"/>
        <v>0</v>
      </c>
      <c r="KUP1366" s="84">
        <f t="shared" si="2506"/>
        <v>0</v>
      </c>
      <c r="KUQ1366" s="84">
        <f t="shared" si="2506"/>
        <v>2000000</v>
      </c>
      <c r="KUR1366" s="84">
        <f t="shared" si="2506"/>
        <v>2000000</v>
      </c>
      <c r="KUX1366" s="84" t="s">
        <v>247</v>
      </c>
      <c r="KUY1366" s="84" t="s">
        <v>4692</v>
      </c>
      <c r="KUZ1366" s="84">
        <f t="shared" ref="KUZ1366:KVH1366" si="2507">KUZ1360</f>
        <v>0</v>
      </c>
      <c r="KVA1366" s="84">
        <f t="shared" si="2507"/>
        <v>0</v>
      </c>
      <c r="KVB1366" s="84">
        <f t="shared" si="2507"/>
        <v>0</v>
      </c>
      <c r="KVC1366" s="84">
        <f t="shared" si="2507"/>
        <v>0</v>
      </c>
      <c r="KVD1366" s="84">
        <f t="shared" si="2507"/>
        <v>2000000</v>
      </c>
      <c r="KVE1366" s="84">
        <f t="shared" si="2507"/>
        <v>0</v>
      </c>
      <c r="KVF1366" s="84">
        <f t="shared" si="2507"/>
        <v>0</v>
      </c>
      <c r="KVG1366" s="84">
        <f t="shared" si="2507"/>
        <v>2000000</v>
      </c>
      <c r="KVH1366" s="84">
        <f t="shared" si="2507"/>
        <v>2000000</v>
      </c>
      <c r="KVN1366" s="84" t="s">
        <v>247</v>
      </c>
      <c r="KVO1366" s="84" t="s">
        <v>4692</v>
      </c>
      <c r="KVP1366" s="84">
        <f t="shared" ref="KVP1366:KVX1366" si="2508">KVP1360</f>
        <v>0</v>
      </c>
      <c r="KVQ1366" s="84">
        <f t="shared" si="2508"/>
        <v>0</v>
      </c>
      <c r="KVR1366" s="84">
        <f t="shared" si="2508"/>
        <v>0</v>
      </c>
      <c r="KVS1366" s="84">
        <f t="shared" si="2508"/>
        <v>0</v>
      </c>
      <c r="KVT1366" s="84">
        <f t="shared" si="2508"/>
        <v>2000000</v>
      </c>
      <c r="KVU1366" s="84">
        <f t="shared" si="2508"/>
        <v>0</v>
      </c>
      <c r="KVV1366" s="84">
        <f t="shared" si="2508"/>
        <v>0</v>
      </c>
      <c r="KVW1366" s="84">
        <f t="shared" si="2508"/>
        <v>2000000</v>
      </c>
      <c r="KVX1366" s="84">
        <f t="shared" si="2508"/>
        <v>2000000</v>
      </c>
      <c r="KWD1366" s="84" t="s">
        <v>247</v>
      </c>
      <c r="KWE1366" s="84" t="s">
        <v>4692</v>
      </c>
      <c r="KWF1366" s="84">
        <f t="shared" ref="KWF1366:KWN1366" si="2509">KWF1360</f>
        <v>0</v>
      </c>
      <c r="KWG1366" s="84">
        <f t="shared" si="2509"/>
        <v>0</v>
      </c>
      <c r="KWH1366" s="84">
        <f t="shared" si="2509"/>
        <v>0</v>
      </c>
      <c r="KWI1366" s="84">
        <f t="shared" si="2509"/>
        <v>0</v>
      </c>
      <c r="KWJ1366" s="84">
        <f t="shared" si="2509"/>
        <v>2000000</v>
      </c>
      <c r="KWK1366" s="84">
        <f t="shared" si="2509"/>
        <v>0</v>
      </c>
      <c r="KWL1366" s="84">
        <f t="shared" si="2509"/>
        <v>0</v>
      </c>
      <c r="KWM1366" s="84">
        <f t="shared" si="2509"/>
        <v>2000000</v>
      </c>
      <c r="KWN1366" s="84">
        <f t="shared" si="2509"/>
        <v>2000000</v>
      </c>
      <c r="KWT1366" s="84" t="s">
        <v>247</v>
      </c>
      <c r="KWU1366" s="84" t="s">
        <v>4692</v>
      </c>
      <c r="KWV1366" s="84">
        <f t="shared" ref="KWV1366:KXD1366" si="2510">KWV1360</f>
        <v>0</v>
      </c>
      <c r="KWW1366" s="84">
        <f t="shared" si="2510"/>
        <v>0</v>
      </c>
      <c r="KWX1366" s="84">
        <f t="shared" si="2510"/>
        <v>0</v>
      </c>
      <c r="KWY1366" s="84">
        <f t="shared" si="2510"/>
        <v>0</v>
      </c>
      <c r="KWZ1366" s="84">
        <f t="shared" si="2510"/>
        <v>2000000</v>
      </c>
      <c r="KXA1366" s="84">
        <f t="shared" si="2510"/>
        <v>0</v>
      </c>
      <c r="KXB1366" s="84">
        <f t="shared" si="2510"/>
        <v>0</v>
      </c>
      <c r="KXC1366" s="84">
        <f t="shared" si="2510"/>
        <v>2000000</v>
      </c>
      <c r="KXD1366" s="84">
        <f t="shared" si="2510"/>
        <v>2000000</v>
      </c>
      <c r="KXJ1366" s="84" t="s">
        <v>247</v>
      </c>
      <c r="KXK1366" s="84" t="s">
        <v>4692</v>
      </c>
      <c r="KXL1366" s="84">
        <f t="shared" ref="KXL1366:KXT1366" si="2511">KXL1360</f>
        <v>0</v>
      </c>
      <c r="KXM1366" s="84">
        <f t="shared" si="2511"/>
        <v>0</v>
      </c>
      <c r="KXN1366" s="84">
        <f t="shared" si="2511"/>
        <v>0</v>
      </c>
      <c r="KXO1366" s="84">
        <f t="shared" si="2511"/>
        <v>0</v>
      </c>
      <c r="KXP1366" s="84">
        <f t="shared" si="2511"/>
        <v>2000000</v>
      </c>
      <c r="KXQ1366" s="84">
        <f t="shared" si="2511"/>
        <v>0</v>
      </c>
      <c r="KXR1366" s="84">
        <f t="shared" si="2511"/>
        <v>0</v>
      </c>
      <c r="KXS1366" s="84">
        <f t="shared" si="2511"/>
        <v>2000000</v>
      </c>
      <c r="KXT1366" s="84">
        <f t="shared" si="2511"/>
        <v>2000000</v>
      </c>
      <c r="KXZ1366" s="84" t="s">
        <v>247</v>
      </c>
      <c r="KYA1366" s="84" t="s">
        <v>4692</v>
      </c>
      <c r="KYB1366" s="84">
        <f t="shared" ref="KYB1366:KYJ1366" si="2512">KYB1360</f>
        <v>0</v>
      </c>
      <c r="KYC1366" s="84">
        <f t="shared" si="2512"/>
        <v>0</v>
      </c>
      <c r="KYD1366" s="84">
        <f t="shared" si="2512"/>
        <v>0</v>
      </c>
      <c r="KYE1366" s="84">
        <f t="shared" si="2512"/>
        <v>0</v>
      </c>
      <c r="KYF1366" s="84">
        <f t="shared" si="2512"/>
        <v>2000000</v>
      </c>
      <c r="KYG1366" s="84">
        <f t="shared" si="2512"/>
        <v>0</v>
      </c>
      <c r="KYH1366" s="84">
        <f t="shared" si="2512"/>
        <v>0</v>
      </c>
      <c r="KYI1366" s="84">
        <f t="shared" si="2512"/>
        <v>2000000</v>
      </c>
      <c r="KYJ1366" s="84">
        <f t="shared" si="2512"/>
        <v>2000000</v>
      </c>
      <c r="KYP1366" s="84" t="s">
        <v>247</v>
      </c>
      <c r="KYQ1366" s="84" t="s">
        <v>4692</v>
      </c>
      <c r="KYR1366" s="84">
        <f t="shared" ref="KYR1366:KYZ1366" si="2513">KYR1360</f>
        <v>0</v>
      </c>
      <c r="KYS1366" s="84">
        <f t="shared" si="2513"/>
        <v>0</v>
      </c>
      <c r="KYT1366" s="84">
        <f t="shared" si="2513"/>
        <v>0</v>
      </c>
      <c r="KYU1366" s="84">
        <f t="shared" si="2513"/>
        <v>0</v>
      </c>
      <c r="KYV1366" s="84">
        <f t="shared" si="2513"/>
        <v>2000000</v>
      </c>
      <c r="KYW1366" s="84">
        <f t="shared" si="2513"/>
        <v>0</v>
      </c>
      <c r="KYX1366" s="84">
        <f t="shared" si="2513"/>
        <v>0</v>
      </c>
      <c r="KYY1366" s="84">
        <f t="shared" si="2513"/>
        <v>2000000</v>
      </c>
      <c r="KYZ1366" s="84">
        <f t="shared" si="2513"/>
        <v>2000000</v>
      </c>
      <c r="KZF1366" s="84" t="s">
        <v>247</v>
      </c>
      <c r="KZG1366" s="84" t="s">
        <v>4692</v>
      </c>
      <c r="KZH1366" s="84">
        <f t="shared" ref="KZH1366:KZP1366" si="2514">KZH1360</f>
        <v>0</v>
      </c>
      <c r="KZI1366" s="84">
        <f t="shared" si="2514"/>
        <v>0</v>
      </c>
      <c r="KZJ1366" s="84">
        <f t="shared" si="2514"/>
        <v>0</v>
      </c>
      <c r="KZK1366" s="84">
        <f t="shared" si="2514"/>
        <v>0</v>
      </c>
      <c r="KZL1366" s="84">
        <f t="shared" si="2514"/>
        <v>2000000</v>
      </c>
      <c r="KZM1366" s="84">
        <f t="shared" si="2514"/>
        <v>0</v>
      </c>
      <c r="KZN1366" s="84">
        <f t="shared" si="2514"/>
        <v>0</v>
      </c>
      <c r="KZO1366" s="84">
        <f t="shared" si="2514"/>
        <v>2000000</v>
      </c>
      <c r="KZP1366" s="84">
        <f t="shared" si="2514"/>
        <v>2000000</v>
      </c>
      <c r="KZV1366" s="84" t="s">
        <v>247</v>
      </c>
      <c r="KZW1366" s="84" t="s">
        <v>4692</v>
      </c>
      <c r="KZX1366" s="84">
        <f t="shared" ref="KZX1366:LAF1366" si="2515">KZX1360</f>
        <v>0</v>
      </c>
      <c r="KZY1366" s="84">
        <f t="shared" si="2515"/>
        <v>0</v>
      </c>
      <c r="KZZ1366" s="84">
        <f t="shared" si="2515"/>
        <v>0</v>
      </c>
      <c r="LAA1366" s="84">
        <f t="shared" si="2515"/>
        <v>0</v>
      </c>
      <c r="LAB1366" s="84">
        <f t="shared" si="2515"/>
        <v>2000000</v>
      </c>
      <c r="LAC1366" s="84">
        <f t="shared" si="2515"/>
        <v>0</v>
      </c>
      <c r="LAD1366" s="84">
        <f t="shared" si="2515"/>
        <v>0</v>
      </c>
      <c r="LAE1366" s="84">
        <f t="shared" si="2515"/>
        <v>2000000</v>
      </c>
      <c r="LAF1366" s="84">
        <f t="shared" si="2515"/>
        <v>2000000</v>
      </c>
      <c r="LAL1366" s="84" t="s">
        <v>247</v>
      </c>
      <c r="LAM1366" s="84" t="s">
        <v>4692</v>
      </c>
      <c r="LAN1366" s="84">
        <f t="shared" ref="LAN1366:LAV1366" si="2516">LAN1360</f>
        <v>0</v>
      </c>
      <c r="LAO1366" s="84">
        <f t="shared" si="2516"/>
        <v>0</v>
      </c>
      <c r="LAP1366" s="84">
        <f t="shared" si="2516"/>
        <v>0</v>
      </c>
      <c r="LAQ1366" s="84">
        <f t="shared" si="2516"/>
        <v>0</v>
      </c>
      <c r="LAR1366" s="84">
        <f t="shared" si="2516"/>
        <v>2000000</v>
      </c>
      <c r="LAS1366" s="84">
        <f t="shared" si="2516"/>
        <v>0</v>
      </c>
      <c r="LAT1366" s="84">
        <f t="shared" si="2516"/>
        <v>0</v>
      </c>
      <c r="LAU1366" s="84">
        <f t="shared" si="2516"/>
        <v>2000000</v>
      </c>
      <c r="LAV1366" s="84">
        <f t="shared" si="2516"/>
        <v>2000000</v>
      </c>
      <c r="LBB1366" s="84" t="s">
        <v>247</v>
      </c>
      <c r="LBC1366" s="84" t="s">
        <v>4692</v>
      </c>
      <c r="LBD1366" s="84">
        <f t="shared" ref="LBD1366:LBL1366" si="2517">LBD1360</f>
        <v>0</v>
      </c>
      <c r="LBE1366" s="84">
        <f t="shared" si="2517"/>
        <v>0</v>
      </c>
      <c r="LBF1366" s="84">
        <f t="shared" si="2517"/>
        <v>0</v>
      </c>
      <c r="LBG1366" s="84">
        <f t="shared" si="2517"/>
        <v>0</v>
      </c>
      <c r="LBH1366" s="84">
        <f t="shared" si="2517"/>
        <v>2000000</v>
      </c>
      <c r="LBI1366" s="84">
        <f t="shared" si="2517"/>
        <v>0</v>
      </c>
      <c r="LBJ1366" s="84">
        <f t="shared" si="2517"/>
        <v>0</v>
      </c>
      <c r="LBK1366" s="84">
        <f t="shared" si="2517"/>
        <v>2000000</v>
      </c>
      <c r="LBL1366" s="84">
        <f t="shared" si="2517"/>
        <v>2000000</v>
      </c>
      <c r="LBR1366" s="84" t="s">
        <v>247</v>
      </c>
      <c r="LBS1366" s="84" t="s">
        <v>4692</v>
      </c>
      <c r="LBT1366" s="84">
        <f>LBT1360</f>
        <v>0</v>
      </c>
      <c r="LBU1366" s="84">
        <f>LBU1360</f>
        <v>0</v>
      </c>
      <c r="LBV1366" s="84">
        <f>LBV1360</f>
        <v>0</v>
      </c>
      <c r="LBW1366" s="84">
        <f>LBW1360</f>
        <v>0</v>
      </c>
      <c r="LBX1366" s="84">
        <f>LBX1360</f>
        <v>2000000</v>
      </c>
      <c r="LBY1366" s="84">
        <f>LBY1360</f>
        <v>0</v>
      </c>
      <c r="LBZ1366" s="84">
        <f>LBZ1360</f>
        <v>0</v>
      </c>
      <c r="LCA1366" s="84">
        <f>LCA1360</f>
        <v>2000000</v>
      </c>
      <c r="LCB1366" s="84">
        <f>LCB1360</f>
        <v>2000000</v>
      </c>
      <c r="LCH1366" s="84" t="s">
        <v>247</v>
      </c>
      <c r="LCI1366" s="84" t="s">
        <v>4692</v>
      </c>
      <c r="LCJ1366" s="84">
        <f t="shared" ref="LCJ1366:LCR1366" si="2518">LCJ1360</f>
        <v>0</v>
      </c>
      <c r="LCK1366" s="84">
        <f t="shared" si="2518"/>
        <v>0</v>
      </c>
      <c r="LCL1366" s="84">
        <f t="shared" si="2518"/>
        <v>0</v>
      </c>
      <c r="LCM1366" s="84">
        <f t="shared" si="2518"/>
        <v>0</v>
      </c>
      <c r="LCN1366" s="84">
        <f t="shared" si="2518"/>
        <v>2000000</v>
      </c>
      <c r="LCO1366" s="84">
        <f t="shared" si="2518"/>
        <v>0</v>
      </c>
      <c r="LCP1366" s="84">
        <f t="shared" si="2518"/>
        <v>0</v>
      </c>
      <c r="LCQ1366" s="84">
        <f t="shared" si="2518"/>
        <v>2000000</v>
      </c>
      <c r="LCR1366" s="84">
        <f t="shared" si="2518"/>
        <v>2000000</v>
      </c>
      <c r="LCX1366" s="84" t="s">
        <v>247</v>
      </c>
      <c r="LCY1366" s="84" t="s">
        <v>4692</v>
      </c>
      <c r="LCZ1366" s="84">
        <f t="shared" ref="LCZ1366:LDH1366" si="2519">LCZ1360</f>
        <v>0</v>
      </c>
      <c r="LDA1366" s="84">
        <f t="shared" si="2519"/>
        <v>0</v>
      </c>
      <c r="LDB1366" s="84">
        <f t="shared" si="2519"/>
        <v>0</v>
      </c>
      <c r="LDC1366" s="84">
        <f t="shared" si="2519"/>
        <v>0</v>
      </c>
      <c r="LDD1366" s="84">
        <f t="shared" si="2519"/>
        <v>2000000</v>
      </c>
      <c r="LDE1366" s="84">
        <f t="shared" si="2519"/>
        <v>0</v>
      </c>
      <c r="LDF1366" s="84">
        <f t="shared" si="2519"/>
        <v>0</v>
      </c>
      <c r="LDG1366" s="84">
        <f t="shared" si="2519"/>
        <v>2000000</v>
      </c>
      <c r="LDH1366" s="84">
        <f t="shared" si="2519"/>
        <v>2000000</v>
      </c>
      <c r="LDN1366" s="84" t="s">
        <v>247</v>
      </c>
      <c r="LDO1366" s="84" t="s">
        <v>4692</v>
      </c>
      <c r="LDP1366" s="84">
        <f t="shared" ref="LDP1366:LDX1366" si="2520">LDP1360</f>
        <v>0</v>
      </c>
      <c r="LDQ1366" s="84">
        <f t="shared" si="2520"/>
        <v>0</v>
      </c>
      <c r="LDR1366" s="84">
        <f t="shared" si="2520"/>
        <v>0</v>
      </c>
      <c r="LDS1366" s="84">
        <f t="shared" si="2520"/>
        <v>0</v>
      </c>
      <c r="LDT1366" s="84">
        <f t="shared" si="2520"/>
        <v>2000000</v>
      </c>
      <c r="LDU1366" s="84">
        <f t="shared" si="2520"/>
        <v>0</v>
      </c>
      <c r="LDV1366" s="84">
        <f t="shared" si="2520"/>
        <v>0</v>
      </c>
      <c r="LDW1366" s="84">
        <f t="shared" si="2520"/>
        <v>2000000</v>
      </c>
      <c r="LDX1366" s="84">
        <f t="shared" si="2520"/>
        <v>2000000</v>
      </c>
      <c r="LED1366" s="84" t="s">
        <v>247</v>
      </c>
      <c r="LEE1366" s="84" t="s">
        <v>4692</v>
      </c>
      <c r="LEF1366" s="84">
        <f t="shared" ref="LEF1366:LEN1366" si="2521">LEF1360</f>
        <v>0</v>
      </c>
      <c r="LEG1366" s="84">
        <f t="shared" si="2521"/>
        <v>0</v>
      </c>
      <c r="LEH1366" s="84">
        <f t="shared" si="2521"/>
        <v>0</v>
      </c>
      <c r="LEI1366" s="84">
        <f t="shared" si="2521"/>
        <v>0</v>
      </c>
      <c r="LEJ1366" s="84">
        <f t="shared" si="2521"/>
        <v>2000000</v>
      </c>
      <c r="LEK1366" s="84">
        <f t="shared" si="2521"/>
        <v>0</v>
      </c>
      <c r="LEL1366" s="84">
        <f t="shared" si="2521"/>
        <v>0</v>
      </c>
      <c r="LEM1366" s="84">
        <f t="shared" si="2521"/>
        <v>2000000</v>
      </c>
      <c r="LEN1366" s="84">
        <f t="shared" si="2521"/>
        <v>2000000</v>
      </c>
      <c r="LET1366" s="84" t="s">
        <v>247</v>
      </c>
      <c r="LEU1366" s="84" t="s">
        <v>4692</v>
      </c>
      <c r="LEV1366" s="84">
        <f t="shared" ref="LEV1366:LFD1366" si="2522">LEV1360</f>
        <v>0</v>
      </c>
      <c r="LEW1366" s="84">
        <f t="shared" si="2522"/>
        <v>0</v>
      </c>
      <c r="LEX1366" s="84">
        <f t="shared" si="2522"/>
        <v>0</v>
      </c>
      <c r="LEY1366" s="84">
        <f t="shared" si="2522"/>
        <v>0</v>
      </c>
      <c r="LEZ1366" s="84">
        <f t="shared" si="2522"/>
        <v>2000000</v>
      </c>
      <c r="LFA1366" s="84">
        <f t="shared" si="2522"/>
        <v>0</v>
      </c>
      <c r="LFB1366" s="84">
        <f t="shared" si="2522"/>
        <v>0</v>
      </c>
      <c r="LFC1366" s="84">
        <f t="shared" si="2522"/>
        <v>2000000</v>
      </c>
      <c r="LFD1366" s="84">
        <f t="shared" si="2522"/>
        <v>2000000</v>
      </c>
      <c r="LFJ1366" s="84" t="s">
        <v>247</v>
      </c>
      <c r="LFK1366" s="84" t="s">
        <v>4692</v>
      </c>
      <c r="LFL1366" s="84">
        <f t="shared" ref="LFL1366:LFT1366" si="2523">LFL1360</f>
        <v>0</v>
      </c>
      <c r="LFM1366" s="84">
        <f t="shared" si="2523"/>
        <v>0</v>
      </c>
      <c r="LFN1366" s="84">
        <f t="shared" si="2523"/>
        <v>0</v>
      </c>
      <c r="LFO1366" s="84">
        <f t="shared" si="2523"/>
        <v>0</v>
      </c>
      <c r="LFP1366" s="84">
        <f t="shared" si="2523"/>
        <v>2000000</v>
      </c>
      <c r="LFQ1366" s="84">
        <f t="shared" si="2523"/>
        <v>0</v>
      </c>
      <c r="LFR1366" s="84">
        <f t="shared" si="2523"/>
        <v>0</v>
      </c>
      <c r="LFS1366" s="84">
        <f t="shared" si="2523"/>
        <v>2000000</v>
      </c>
      <c r="LFT1366" s="84">
        <f t="shared" si="2523"/>
        <v>2000000</v>
      </c>
      <c r="LFZ1366" s="84" t="s">
        <v>247</v>
      </c>
      <c r="LGA1366" s="84" t="s">
        <v>4692</v>
      </c>
      <c r="LGB1366" s="84">
        <f t="shared" ref="LGB1366:LGJ1366" si="2524">LGB1360</f>
        <v>0</v>
      </c>
      <c r="LGC1366" s="84">
        <f t="shared" si="2524"/>
        <v>0</v>
      </c>
      <c r="LGD1366" s="84">
        <f t="shared" si="2524"/>
        <v>0</v>
      </c>
      <c r="LGE1366" s="84">
        <f t="shared" si="2524"/>
        <v>0</v>
      </c>
      <c r="LGF1366" s="84">
        <f t="shared" si="2524"/>
        <v>2000000</v>
      </c>
      <c r="LGG1366" s="84">
        <f t="shared" si="2524"/>
        <v>0</v>
      </c>
      <c r="LGH1366" s="84">
        <f t="shared" si="2524"/>
        <v>0</v>
      </c>
      <c r="LGI1366" s="84">
        <f t="shared" si="2524"/>
        <v>2000000</v>
      </c>
      <c r="LGJ1366" s="84">
        <f t="shared" si="2524"/>
        <v>2000000</v>
      </c>
      <c r="LGP1366" s="84" t="s">
        <v>247</v>
      </c>
      <c r="LGQ1366" s="84" t="s">
        <v>4692</v>
      </c>
      <c r="LGR1366" s="84">
        <f t="shared" ref="LGR1366:LGZ1366" si="2525">LGR1360</f>
        <v>0</v>
      </c>
      <c r="LGS1366" s="84">
        <f t="shared" si="2525"/>
        <v>0</v>
      </c>
      <c r="LGT1366" s="84">
        <f t="shared" si="2525"/>
        <v>0</v>
      </c>
      <c r="LGU1366" s="84">
        <f t="shared" si="2525"/>
        <v>0</v>
      </c>
      <c r="LGV1366" s="84">
        <f t="shared" si="2525"/>
        <v>2000000</v>
      </c>
      <c r="LGW1366" s="84">
        <f t="shared" si="2525"/>
        <v>0</v>
      </c>
      <c r="LGX1366" s="84">
        <f t="shared" si="2525"/>
        <v>0</v>
      </c>
      <c r="LGY1366" s="84">
        <f t="shared" si="2525"/>
        <v>2000000</v>
      </c>
      <c r="LGZ1366" s="84">
        <f t="shared" si="2525"/>
        <v>2000000</v>
      </c>
      <c r="LHF1366" s="84" t="s">
        <v>247</v>
      </c>
      <c r="LHG1366" s="84" t="s">
        <v>4692</v>
      </c>
      <c r="LHH1366" s="84">
        <f t="shared" ref="LHH1366:LHP1366" si="2526">LHH1360</f>
        <v>0</v>
      </c>
      <c r="LHI1366" s="84">
        <f t="shared" si="2526"/>
        <v>0</v>
      </c>
      <c r="LHJ1366" s="84">
        <f t="shared" si="2526"/>
        <v>0</v>
      </c>
      <c r="LHK1366" s="84">
        <f t="shared" si="2526"/>
        <v>0</v>
      </c>
      <c r="LHL1366" s="84">
        <f t="shared" si="2526"/>
        <v>2000000</v>
      </c>
      <c r="LHM1366" s="84">
        <f t="shared" si="2526"/>
        <v>0</v>
      </c>
      <c r="LHN1366" s="84">
        <f t="shared" si="2526"/>
        <v>0</v>
      </c>
      <c r="LHO1366" s="84">
        <f t="shared" si="2526"/>
        <v>2000000</v>
      </c>
      <c r="LHP1366" s="84">
        <f t="shared" si="2526"/>
        <v>2000000</v>
      </c>
      <c r="LHV1366" s="84" t="s">
        <v>247</v>
      </c>
      <c r="LHW1366" s="84" t="s">
        <v>4692</v>
      </c>
      <c r="LHX1366" s="84">
        <f t="shared" ref="LHX1366:LIF1366" si="2527">LHX1360</f>
        <v>0</v>
      </c>
      <c r="LHY1366" s="84">
        <f t="shared" si="2527"/>
        <v>0</v>
      </c>
      <c r="LHZ1366" s="84">
        <f t="shared" si="2527"/>
        <v>0</v>
      </c>
      <c r="LIA1366" s="84">
        <f t="shared" si="2527"/>
        <v>0</v>
      </c>
      <c r="LIB1366" s="84">
        <f t="shared" si="2527"/>
        <v>2000000</v>
      </c>
      <c r="LIC1366" s="84">
        <f t="shared" si="2527"/>
        <v>0</v>
      </c>
      <c r="LID1366" s="84">
        <f t="shared" si="2527"/>
        <v>0</v>
      </c>
      <c r="LIE1366" s="84">
        <f t="shared" si="2527"/>
        <v>2000000</v>
      </c>
      <c r="LIF1366" s="84">
        <f t="shared" si="2527"/>
        <v>2000000</v>
      </c>
      <c r="LIL1366" s="84" t="s">
        <v>247</v>
      </c>
      <c r="LIM1366" s="84" t="s">
        <v>4692</v>
      </c>
      <c r="LIN1366" s="84">
        <f t="shared" ref="LIN1366:LIV1366" si="2528">LIN1360</f>
        <v>0</v>
      </c>
      <c r="LIO1366" s="84">
        <f t="shared" si="2528"/>
        <v>0</v>
      </c>
      <c r="LIP1366" s="84">
        <f t="shared" si="2528"/>
        <v>0</v>
      </c>
      <c r="LIQ1366" s="84">
        <f t="shared" si="2528"/>
        <v>0</v>
      </c>
      <c r="LIR1366" s="84">
        <f t="shared" si="2528"/>
        <v>2000000</v>
      </c>
      <c r="LIS1366" s="84">
        <f t="shared" si="2528"/>
        <v>0</v>
      </c>
      <c r="LIT1366" s="84">
        <f t="shared" si="2528"/>
        <v>0</v>
      </c>
      <c r="LIU1366" s="84">
        <f t="shared" si="2528"/>
        <v>2000000</v>
      </c>
      <c r="LIV1366" s="84">
        <f t="shared" si="2528"/>
        <v>2000000</v>
      </c>
      <c r="LJB1366" s="84" t="s">
        <v>247</v>
      </c>
      <c r="LJC1366" s="84" t="s">
        <v>4692</v>
      </c>
      <c r="LJD1366" s="84">
        <f t="shared" ref="LJD1366:LJL1366" si="2529">LJD1360</f>
        <v>0</v>
      </c>
      <c r="LJE1366" s="84">
        <f t="shared" si="2529"/>
        <v>0</v>
      </c>
      <c r="LJF1366" s="84">
        <f t="shared" si="2529"/>
        <v>0</v>
      </c>
      <c r="LJG1366" s="84">
        <f t="shared" si="2529"/>
        <v>0</v>
      </c>
      <c r="LJH1366" s="84">
        <f t="shared" si="2529"/>
        <v>2000000</v>
      </c>
      <c r="LJI1366" s="84">
        <f t="shared" si="2529"/>
        <v>0</v>
      </c>
      <c r="LJJ1366" s="84">
        <f t="shared" si="2529"/>
        <v>0</v>
      </c>
      <c r="LJK1366" s="84">
        <f t="shared" si="2529"/>
        <v>2000000</v>
      </c>
      <c r="LJL1366" s="84">
        <f t="shared" si="2529"/>
        <v>2000000</v>
      </c>
      <c r="LJR1366" s="84" t="s">
        <v>247</v>
      </c>
      <c r="LJS1366" s="84" t="s">
        <v>4692</v>
      </c>
      <c r="LJT1366" s="84">
        <f t="shared" ref="LJT1366:LKB1366" si="2530">LJT1360</f>
        <v>0</v>
      </c>
      <c r="LJU1366" s="84">
        <f t="shared" si="2530"/>
        <v>0</v>
      </c>
      <c r="LJV1366" s="84">
        <f t="shared" si="2530"/>
        <v>0</v>
      </c>
      <c r="LJW1366" s="84">
        <f t="shared" si="2530"/>
        <v>0</v>
      </c>
      <c r="LJX1366" s="84">
        <f t="shared" si="2530"/>
        <v>2000000</v>
      </c>
      <c r="LJY1366" s="84">
        <f t="shared" si="2530"/>
        <v>0</v>
      </c>
      <c r="LJZ1366" s="84">
        <f t="shared" si="2530"/>
        <v>0</v>
      </c>
      <c r="LKA1366" s="84">
        <f t="shared" si="2530"/>
        <v>2000000</v>
      </c>
      <c r="LKB1366" s="84">
        <f t="shared" si="2530"/>
        <v>2000000</v>
      </c>
      <c r="LKH1366" s="84" t="s">
        <v>247</v>
      </c>
      <c r="LKI1366" s="84" t="s">
        <v>4692</v>
      </c>
      <c r="LKJ1366" s="84">
        <f t="shared" ref="LKJ1366:LKR1366" si="2531">LKJ1360</f>
        <v>0</v>
      </c>
      <c r="LKK1366" s="84">
        <f t="shared" si="2531"/>
        <v>0</v>
      </c>
      <c r="LKL1366" s="84">
        <f t="shared" si="2531"/>
        <v>0</v>
      </c>
      <c r="LKM1366" s="84">
        <f t="shared" si="2531"/>
        <v>0</v>
      </c>
      <c r="LKN1366" s="84">
        <f t="shared" si="2531"/>
        <v>2000000</v>
      </c>
      <c r="LKO1366" s="84">
        <f t="shared" si="2531"/>
        <v>0</v>
      </c>
      <c r="LKP1366" s="84">
        <f t="shared" si="2531"/>
        <v>0</v>
      </c>
      <c r="LKQ1366" s="84">
        <f t="shared" si="2531"/>
        <v>2000000</v>
      </c>
      <c r="LKR1366" s="84">
        <f t="shared" si="2531"/>
        <v>2000000</v>
      </c>
      <c r="LKX1366" s="84" t="s">
        <v>247</v>
      </c>
      <c r="LKY1366" s="84" t="s">
        <v>4692</v>
      </c>
      <c r="LKZ1366" s="84">
        <f t="shared" ref="LKZ1366:LLH1366" si="2532">LKZ1360</f>
        <v>0</v>
      </c>
      <c r="LLA1366" s="84">
        <f t="shared" si="2532"/>
        <v>0</v>
      </c>
      <c r="LLB1366" s="84">
        <f t="shared" si="2532"/>
        <v>0</v>
      </c>
      <c r="LLC1366" s="84">
        <f t="shared" si="2532"/>
        <v>0</v>
      </c>
      <c r="LLD1366" s="84">
        <f t="shared" si="2532"/>
        <v>2000000</v>
      </c>
      <c r="LLE1366" s="84">
        <f t="shared" si="2532"/>
        <v>0</v>
      </c>
      <c r="LLF1366" s="84">
        <f t="shared" si="2532"/>
        <v>0</v>
      </c>
      <c r="LLG1366" s="84">
        <f t="shared" si="2532"/>
        <v>2000000</v>
      </c>
      <c r="LLH1366" s="84">
        <f t="shared" si="2532"/>
        <v>2000000</v>
      </c>
      <c r="LLN1366" s="84" t="s">
        <v>247</v>
      </c>
      <c r="LLO1366" s="84" t="s">
        <v>4692</v>
      </c>
      <c r="LLP1366" s="84">
        <f t="shared" ref="LLP1366:LLX1366" si="2533">LLP1360</f>
        <v>0</v>
      </c>
      <c r="LLQ1366" s="84">
        <f t="shared" si="2533"/>
        <v>0</v>
      </c>
      <c r="LLR1366" s="84">
        <f t="shared" si="2533"/>
        <v>0</v>
      </c>
      <c r="LLS1366" s="84">
        <f t="shared" si="2533"/>
        <v>0</v>
      </c>
      <c r="LLT1366" s="84">
        <f t="shared" si="2533"/>
        <v>2000000</v>
      </c>
      <c r="LLU1366" s="84">
        <f t="shared" si="2533"/>
        <v>0</v>
      </c>
      <c r="LLV1366" s="84">
        <f t="shared" si="2533"/>
        <v>0</v>
      </c>
      <c r="LLW1366" s="84">
        <f t="shared" si="2533"/>
        <v>2000000</v>
      </c>
      <c r="LLX1366" s="84">
        <f t="shared" si="2533"/>
        <v>2000000</v>
      </c>
      <c r="LMD1366" s="84" t="s">
        <v>247</v>
      </c>
      <c r="LME1366" s="84" t="s">
        <v>4692</v>
      </c>
      <c r="LMF1366" s="84">
        <f t="shared" ref="LMF1366:LMN1366" si="2534">LMF1360</f>
        <v>0</v>
      </c>
      <c r="LMG1366" s="84">
        <f t="shared" si="2534"/>
        <v>0</v>
      </c>
      <c r="LMH1366" s="84">
        <f t="shared" si="2534"/>
        <v>0</v>
      </c>
      <c r="LMI1366" s="84">
        <f t="shared" si="2534"/>
        <v>0</v>
      </c>
      <c r="LMJ1366" s="84">
        <f t="shared" si="2534"/>
        <v>2000000</v>
      </c>
      <c r="LMK1366" s="84">
        <f t="shared" si="2534"/>
        <v>0</v>
      </c>
      <c r="LML1366" s="84">
        <f t="shared" si="2534"/>
        <v>0</v>
      </c>
      <c r="LMM1366" s="84">
        <f t="shared" si="2534"/>
        <v>2000000</v>
      </c>
      <c r="LMN1366" s="84">
        <f t="shared" si="2534"/>
        <v>2000000</v>
      </c>
      <c r="LMT1366" s="84" t="s">
        <v>247</v>
      </c>
      <c r="LMU1366" s="84" t="s">
        <v>4692</v>
      </c>
      <c r="LMV1366" s="84">
        <f t="shared" ref="LMV1366:LND1366" si="2535">LMV1360</f>
        <v>0</v>
      </c>
      <c r="LMW1366" s="84">
        <f t="shared" si="2535"/>
        <v>0</v>
      </c>
      <c r="LMX1366" s="84">
        <f t="shared" si="2535"/>
        <v>0</v>
      </c>
      <c r="LMY1366" s="84">
        <f t="shared" si="2535"/>
        <v>0</v>
      </c>
      <c r="LMZ1366" s="84">
        <f t="shared" si="2535"/>
        <v>2000000</v>
      </c>
      <c r="LNA1366" s="84">
        <f t="shared" si="2535"/>
        <v>0</v>
      </c>
      <c r="LNB1366" s="84">
        <f t="shared" si="2535"/>
        <v>0</v>
      </c>
      <c r="LNC1366" s="84">
        <f t="shared" si="2535"/>
        <v>2000000</v>
      </c>
      <c r="LND1366" s="84">
        <f t="shared" si="2535"/>
        <v>2000000</v>
      </c>
      <c r="LNJ1366" s="84" t="s">
        <v>247</v>
      </c>
      <c r="LNK1366" s="84" t="s">
        <v>4692</v>
      </c>
      <c r="LNL1366" s="84">
        <f t="shared" ref="LNL1366:LNT1366" si="2536">LNL1360</f>
        <v>0</v>
      </c>
      <c r="LNM1366" s="84">
        <f t="shared" si="2536"/>
        <v>0</v>
      </c>
      <c r="LNN1366" s="84">
        <f t="shared" si="2536"/>
        <v>0</v>
      </c>
      <c r="LNO1366" s="84">
        <f t="shared" si="2536"/>
        <v>0</v>
      </c>
      <c r="LNP1366" s="84">
        <f t="shared" si="2536"/>
        <v>2000000</v>
      </c>
      <c r="LNQ1366" s="84">
        <f t="shared" si="2536"/>
        <v>0</v>
      </c>
      <c r="LNR1366" s="84">
        <f t="shared" si="2536"/>
        <v>0</v>
      </c>
      <c r="LNS1366" s="84">
        <f t="shared" si="2536"/>
        <v>2000000</v>
      </c>
      <c r="LNT1366" s="84">
        <f t="shared" si="2536"/>
        <v>2000000</v>
      </c>
      <c r="LNZ1366" s="84" t="s">
        <v>247</v>
      </c>
      <c r="LOA1366" s="84" t="s">
        <v>4692</v>
      </c>
      <c r="LOB1366" s="84">
        <f t="shared" ref="LOB1366:LOJ1366" si="2537">LOB1360</f>
        <v>0</v>
      </c>
      <c r="LOC1366" s="84">
        <f t="shared" si="2537"/>
        <v>0</v>
      </c>
      <c r="LOD1366" s="84">
        <f t="shared" si="2537"/>
        <v>0</v>
      </c>
      <c r="LOE1366" s="84">
        <f t="shared" si="2537"/>
        <v>0</v>
      </c>
      <c r="LOF1366" s="84">
        <f t="shared" si="2537"/>
        <v>2000000</v>
      </c>
      <c r="LOG1366" s="84">
        <f t="shared" si="2537"/>
        <v>0</v>
      </c>
      <c r="LOH1366" s="84">
        <f t="shared" si="2537"/>
        <v>0</v>
      </c>
      <c r="LOI1366" s="84">
        <f t="shared" si="2537"/>
        <v>2000000</v>
      </c>
      <c r="LOJ1366" s="84">
        <f t="shared" si="2537"/>
        <v>2000000</v>
      </c>
      <c r="LOP1366" s="84" t="s">
        <v>247</v>
      </c>
      <c r="LOQ1366" s="84" t="s">
        <v>4692</v>
      </c>
      <c r="LOR1366" s="84">
        <f t="shared" ref="LOR1366:LOZ1366" si="2538">LOR1360</f>
        <v>0</v>
      </c>
      <c r="LOS1366" s="84">
        <f t="shared" si="2538"/>
        <v>0</v>
      </c>
      <c r="LOT1366" s="84">
        <f t="shared" si="2538"/>
        <v>0</v>
      </c>
      <c r="LOU1366" s="84">
        <f t="shared" si="2538"/>
        <v>0</v>
      </c>
      <c r="LOV1366" s="84">
        <f t="shared" si="2538"/>
        <v>2000000</v>
      </c>
      <c r="LOW1366" s="84">
        <f t="shared" si="2538"/>
        <v>0</v>
      </c>
      <c r="LOX1366" s="84">
        <f t="shared" si="2538"/>
        <v>0</v>
      </c>
      <c r="LOY1366" s="84">
        <f t="shared" si="2538"/>
        <v>2000000</v>
      </c>
      <c r="LOZ1366" s="84">
        <f t="shared" si="2538"/>
        <v>2000000</v>
      </c>
      <c r="LPF1366" s="84" t="s">
        <v>247</v>
      </c>
      <c r="LPG1366" s="84" t="s">
        <v>4692</v>
      </c>
      <c r="LPH1366" s="84">
        <f t="shared" ref="LPH1366:LPP1366" si="2539">LPH1360</f>
        <v>0</v>
      </c>
      <c r="LPI1366" s="84">
        <f t="shared" si="2539"/>
        <v>0</v>
      </c>
      <c r="LPJ1366" s="84">
        <f t="shared" si="2539"/>
        <v>0</v>
      </c>
      <c r="LPK1366" s="84">
        <f t="shared" si="2539"/>
        <v>0</v>
      </c>
      <c r="LPL1366" s="84">
        <f t="shared" si="2539"/>
        <v>2000000</v>
      </c>
      <c r="LPM1366" s="84">
        <f t="shared" si="2539"/>
        <v>0</v>
      </c>
      <c r="LPN1366" s="84">
        <f t="shared" si="2539"/>
        <v>0</v>
      </c>
      <c r="LPO1366" s="84">
        <f t="shared" si="2539"/>
        <v>2000000</v>
      </c>
      <c r="LPP1366" s="84">
        <f t="shared" si="2539"/>
        <v>2000000</v>
      </c>
      <c r="LPV1366" s="84" t="s">
        <v>247</v>
      </c>
      <c r="LPW1366" s="84" t="s">
        <v>4692</v>
      </c>
      <c r="LPX1366" s="84">
        <f t="shared" ref="LPX1366:LQF1366" si="2540">LPX1360</f>
        <v>0</v>
      </c>
      <c r="LPY1366" s="84">
        <f t="shared" si="2540"/>
        <v>0</v>
      </c>
      <c r="LPZ1366" s="84">
        <f t="shared" si="2540"/>
        <v>0</v>
      </c>
      <c r="LQA1366" s="84">
        <f t="shared" si="2540"/>
        <v>0</v>
      </c>
      <c r="LQB1366" s="84">
        <f t="shared" si="2540"/>
        <v>2000000</v>
      </c>
      <c r="LQC1366" s="84">
        <f t="shared" si="2540"/>
        <v>0</v>
      </c>
      <c r="LQD1366" s="84">
        <f t="shared" si="2540"/>
        <v>0</v>
      </c>
      <c r="LQE1366" s="84">
        <f t="shared" si="2540"/>
        <v>2000000</v>
      </c>
      <c r="LQF1366" s="84">
        <f t="shared" si="2540"/>
        <v>2000000</v>
      </c>
      <c r="LQL1366" s="84" t="s">
        <v>247</v>
      </c>
      <c r="LQM1366" s="84" t="s">
        <v>4692</v>
      </c>
      <c r="LQN1366" s="84">
        <f t="shared" ref="LQN1366:LQV1366" si="2541">LQN1360</f>
        <v>0</v>
      </c>
      <c r="LQO1366" s="84">
        <f t="shared" si="2541"/>
        <v>0</v>
      </c>
      <c r="LQP1366" s="84">
        <f t="shared" si="2541"/>
        <v>0</v>
      </c>
      <c r="LQQ1366" s="84">
        <f t="shared" si="2541"/>
        <v>0</v>
      </c>
      <c r="LQR1366" s="84">
        <f t="shared" si="2541"/>
        <v>2000000</v>
      </c>
      <c r="LQS1366" s="84">
        <f t="shared" si="2541"/>
        <v>0</v>
      </c>
      <c r="LQT1366" s="84">
        <f t="shared" si="2541"/>
        <v>0</v>
      </c>
      <c r="LQU1366" s="84">
        <f t="shared" si="2541"/>
        <v>2000000</v>
      </c>
      <c r="LQV1366" s="84">
        <f t="shared" si="2541"/>
        <v>2000000</v>
      </c>
      <c r="LRB1366" s="84" t="s">
        <v>247</v>
      </c>
      <c r="LRC1366" s="84" t="s">
        <v>4692</v>
      </c>
      <c r="LRD1366" s="84">
        <f t="shared" ref="LRD1366:LRL1366" si="2542">LRD1360</f>
        <v>0</v>
      </c>
      <c r="LRE1366" s="84">
        <f t="shared" si="2542"/>
        <v>0</v>
      </c>
      <c r="LRF1366" s="84">
        <f t="shared" si="2542"/>
        <v>0</v>
      </c>
      <c r="LRG1366" s="84">
        <f t="shared" si="2542"/>
        <v>0</v>
      </c>
      <c r="LRH1366" s="84">
        <f t="shared" si="2542"/>
        <v>2000000</v>
      </c>
      <c r="LRI1366" s="84">
        <f t="shared" si="2542"/>
        <v>0</v>
      </c>
      <c r="LRJ1366" s="84">
        <f t="shared" si="2542"/>
        <v>0</v>
      </c>
      <c r="LRK1366" s="84">
        <f t="shared" si="2542"/>
        <v>2000000</v>
      </c>
      <c r="LRL1366" s="84">
        <f t="shared" si="2542"/>
        <v>2000000</v>
      </c>
      <c r="LRR1366" s="84" t="s">
        <v>247</v>
      </c>
      <c r="LRS1366" s="84" t="s">
        <v>4692</v>
      </c>
      <c r="LRT1366" s="84">
        <f t="shared" ref="LRT1366:LSB1366" si="2543">LRT1360</f>
        <v>0</v>
      </c>
      <c r="LRU1366" s="84">
        <f t="shared" si="2543"/>
        <v>0</v>
      </c>
      <c r="LRV1366" s="84">
        <f t="shared" si="2543"/>
        <v>0</v>
      </c>
      <c r="LRW1366" s="84">
        <f t="shared" si="2543"/>
        <v>0</v>
      </c>
      <c r="LRX1366" s="84">
        <f t="shared" si="2543"/>
        <v>2000000</v>
      </c>
      <c r="LRY1366" s="84">
        <f t="shared" si="2543"/>
        <v>0</v>
      </c>
      <c r="LRZ1366" s="84">
        <f t="shared" si="2543"/>
        <v>0</v>
      </c>
      <c r="LSA1366" s="84">
        <f t="shared" si="2543"/>
        <v>2000000</v>
      </c>
      <c r="LSB1366" s="84">
        <f t="shared" si="2543"/>
        <v>2000000</v>
      </c>
      <c r="LSH1366" s="84" t="s">
        <v>247</v>
      </c>
      <c r="LSI1366" s="84" t="s">
        <v>4692</v>
      </c>
      <c r="LSJ1366" s="84">
        <f t="shared" ref="LSJ1366:LSR1366" si="2544">LSJ1360</f>
        <v>0</v>
      </c>
      <c r="LSK1366" s="84">
        <f t="shared" si="2544"/>
        <v>0</v>
      </c>
      <c r="LSL1366" s="84">
        <f t="shared" si="2544"/>
        <v>0</v>
      </c>
      <c r="LSM1366" s="84">
        <f t="shared" si="2544"/>
        <v>0</v>
      </c>
      <c r="LSN1366" s="84">
        <f t="shared" si="2544"/>
        <v>2000000</v>
      </c>
      <c r="LSO1366" s="84">
        <f t="shared" si="2544"/>
        <v>0</v>
      </c>
      <c r="LSP1366" s="84">
        <f t="shared" si="2544"/>
        <v>0</v>
      </c>
      <c r="LSQ1366" s="84">
        <f t="shared" si="2544"/>
        <v>2000000</v>
      </c>
      <c r="LSR1366" s="84">
        <f t="shared" si="2544"/>
        <v>2000000</v>
      </c>
      <c r="LSX1366" s="84" t="s">
        <v>247</v>
      </c>
      <c r="LSY1366" s="84" t="s">
        <v>4692</v>
      </c>
      <c r="LSZ1366" s="84">
        <f t="shared" ref="LSZ1366:LTH1366" si="2545">LSZ1360</f>
        <v>0</v>
      </c>
      <c r="LTA1366" s="84">
        <f t="shared" si="2545"/>
        <v>0</v>
      </c>
      <c r="LTB1366" s="84">
        <f t="shared" si="2545"/>
        <v>0</v>
      </c>
      <c r="LTC1366" s="84">
        <f t="shared" si="2545"/>
        <v>0</v>
      </c>
      <c r="LTD1366" s="84">
        <f t="shared" si="2545"/>
        <v>2000000</v>
      </c>
      <c r="LTE1366" s="84">
        <f t="shared" si="2545"/>
        <v>0</v>
      </c>
      <c r="LTF1366" s="84">
        <f t="shared" si="2545"/>
        <v>0</v>
      </c>
      <c r="LTG1366" s="84">
        <f t="shared" si="2545"/>
        <v>2000000</v>
      </c>
      <c r="LTH1366" s="84">
        <f t="shared" si="2545"/>
        <v>2000000</v>
      </c>
      <c r="LTN1366" s="84" t="s">
        <v>247</v>
      </c>
      <c r="LTO1366" s="84" t="s">
        <v>4692</v>
      </c>
      <c r="LTP1366" s="84">
        <f t="shared" ref="LTP1366:LTX1366" si="2546">LTP1360</f>
        <v>0</v>
      </c>
      <c r="LTQ1366" s="84">
        <f t="shared" si="2546"/>
        <v>0</v>
      </c>
      <c r="LTR1366" s="84">
        <f t="shared" si="2546"/>
        <v>0</v>
      </c>
      <c r="LTS1366" s="84">
        <f t="shared" si="2546"/>
        <v>0</v>
      </c>
      <c r="LTT1366" s="84">
        <f t="shared" si="2546"/>
        <v>2000000</v>
      </c>
      <c r="LTU1366" s="84">
        <f t="shared" si="2546"/>
        <v>0</v>
      </c>
      <c r="LTV1366" s="84">
        <f t="shared" si="2546"/>
        <v>0</v>
      </c>
      <c r="LTW1366" s="84">
        <f t="shared" si="2546"/>
        <v>2000000</v>
      </c>
      <c r="LTX1366" s="84">
        <f t="shared" si="2546"/>
        <v>2000000</v>
      </c>
      <c r="LUD1366" s="84" t="s">
        <v>247</v>
      </c>
      <c r="LUE1366" s="84" t="s">
        <v>4692</v>
      </c>
      <c r="LUF1366" s="84">
        <f t="shared" ref="LUF1366:LUN1366" si="2547">LUF1360</f>
        <v>0</v>
      </c>
      <c r="LUG1366" s="84">
        <f t="shared" si="2547"/>
        <v>0</v>
      </c>
      <c r="LUH1366" s="84">
        <f t="shared" si="2547"/>
        <v>0</v>
      </c>
      <c r="LUI1366" s="84">
        <f t="shared" si="2547"/>
        <v>0</v>
      </c>
      <c r="LUJ1366" s="84">
        <f t="shared" si="2547"/>
        <v>2000000</v>
      </c>
      <c r="LUK1366" s="84">
        <f t="shared" si="2547"/>
        <v>0</v>
      </c>
      <c r="LUL1366" s="84">
        <f t="shared" si="2547"/>
        <v>0</v>
      </c>
      <c r="LUM1366" s="84">
        <f t="shared" si="2547"/>
        <v>2000000</v>
      </c>
      <c r="LUN1366" s="84">
        <f t="shared" si="2547"/>
        <v>2000000</v>
      </c>
      <c r="LUT1366" s="84" t="s">
        <v>247</v>
      </c>
      <c r="LUU1366" s="84" t="s">
        <v>4692</v>
      </c>
      <c r="LUV1366" s="84">
        <f t="shared" ref="LUV1366:LVD1366" si="2548">LUV1360</f>
        <v>0</v>
      </c>
      <c r="LUW1366" s="84">
        <f t="shared" si="2548"/>
        <v>0</v>
      </c>
      <c r="LUX1366" s="84">
        <f t="shared" si="2548"/>
        <v>0</v>
      </c>
      <c r="LUY1366" s="84">
        <f t="shared" si="2548"/>
        <v>0</v>
      </c>
      <c r="LUZ1366" s="84">
        <f t="shared" si="2548"/>
        <v>2000000</v>
      </c>
      <c r="LVA1366" s="84">
        <f t="shared" si="2548"/>
        <v>0</v>
      </c>
      <c r="LVB1366" s="84">
        <f t="shared" si="2548"/>
        <v>0</v>
      </c>
      <c r="LVC1366" s="84">
        <f t="shared" si="2548"/>
        <v>2000000</v>
      </c>
      <c r="LVD1366" s="84">
        <f t="shared" si="2548"/>
        <v>2000000</v>
      </c>
      <c r="LVJ1366" s="84" t="s">
        <v>247</v>
      </c>
      <c r="LVK1366" s="84" t="s">
        <v>4692</v>
      </c>
      <c r="LVL1366" s="84">
        <f t="shared" ref="LVL1366:LVT1366" si="2549">LVL1360</f>
        <v>0</v>
      </c>
      <c r="LVM1366" s="84">
        <f t="shared" si="2549"/>
        <v>0</v>
      </c>
      <c r="LVN1366" s="84">
        <f t="shared" si="2549"/>
        <v>0</v>
      </c>
      <c r="LVO1366" s="84">
        <f t="shared" si="2549"/>
        <v>0</v>
      </c>
      <c r="LVP1366" s="84">
        <f t="shared" si="2549"/>
        <v>2000000</v>
      </c>
      <c r="LVQ1366" s="84">
        <f t="shared" si="2549"/>
        <v>0</v>
      </c>
      <c r="LVR1366" s="84">
        <f t="shared" si="2549"/>
        <v>0</v>
      </c>
      <c r="LVS1366" s="84">
        <f t="shared" si="2549"/>
        <v>2000000</v>
      </c>
      <c r="LVT1366" s="84">
        <f t="shared" si="2549"/>
        <v>2000000</v>
      </c>
      <c r="LVZ1366" s="84" t="s">
        <v>247</v>
      </c>
      <c r="LWA1366" s="84" t="s">
        <v>4692</v>
      </c>
      <c r="LWB1366" s="84">
        <f t="shared" ref="LWB1366:LWJ1366" si="2550">LWB1360</f>
        <v>0</v>
      </c>
      <c r="LWC1366" s="84">
        <f t="shared" si="2550"/>
        <v>0</v>
      </c>
      <c r="LWD1366" s="84">
        <f t="shared" si="2550"/>
        <v>0</v>
      </c>
      <c r="LWE1366" s="84">
        <f t="shared" si="2550"/>
        <v>0</v>
      </c>
      <c r="LWF1366" s="84">
        <f t="shared" si="2550"/>
        <v>2000000</v>
      </c>
      <c r="LWG1366" s="84">
        <f t="shared" si="2550"/>
        <v>0</v>
      </c>
      <c r="LWH1366" s="84">
        <f t="shared" si="2550"/>
        <v>0</v>
      </c>
      <c r="LWI1366" s="84">
        <f t="shared" si="2550"/>
        <v>2000000</v>
      </c>
      <c r="LWJ1366" s="84">
        <f t="shared" si="2550"/>
        <v>2000000</v>
      </c>
      <c r="LWP1366" s="84" t="s">
        <v>247</v>
      </c>
      <c r="LWQ1366" s="84" t="s">
        <v>4692</v>
      </c>
      <c r="LWR1366" s="84">
        <f t="shared" ref="LWR1366:LWZ1366" si="2551">LWR1360</f>
        <v>0</v>
      </c>
      <c r="LWS1366" s="84">
        <f t="shared" si="2551"/>
        <v>0</v>
      </c>
      <c r="LWT1366" s="84">
        <f t="shared" si="2551"/>
        <v>0</v>
      </c>
      <c r="LWU1366" s="84">
        <f t="shared" si="2551"/>
        <v>0</v>
      </c>
      <c r="LWV1366" s="84">
        <f t="shared" si="2551"/>
        <v>2000000</v>
      </c>
      <c r="LWW1366" s="84">
        <f t="shared" si="2551"/>
        <v>0</v>
      </c>
      <c r="LWX1366" s="84">
        <f t="shared" si="2551"/>
        <v>0</v>
      </c>
      <c r="LWY1366" s="84">
        <f t="shared" si="2551"/>
        <v>2000000</v>
      </c>
      <c r="LWZ1366" s="84">
        <f t="shared" si="2551"/>
        <v>2000000</v>
      </c>
      <c r="LXF1366" s="84" t="s">
        <v>247</v>
      </c>
      <c r="LXG1366" s="84" t="s">
        <v>4692</v>
      </c>
      <c r="LXH1366" s="84">
        <f t="shared" ref="LXH1366:LXP1366" si="2552">LXH1360</f>
        <v>0</v>
      </c>
      <c r="LXI1366" s="84">
        <f t="shared" si="2552"/>
        <v>0</v>
      </c>
      <c r="LXJ1366" s="84">
        <f t="shared" si="2552"/>
        <v>0</v>
      </c>
      <c r="LXK1366" s="84">
        <f t="shared" si="2552"/>
        <v>0</v>
      </c>
      <c r="LXL1366" s="84">
        <f t="shared" si="2552"/>
        <v>2000000</v>
      </c>
      <c r="LXM1366" s="84">
        <f t="shared" si="2552"/>
        <v>0</v>
      </c>
      <c r="LXN1366" s="84">
        <f t="shared" si="2552"/>
        <v>0</v>
      </c>
      <c r="LXO1366" s="84">
        <f t="shared" si="2552"/>
        <v>2000000</v>
      </c>
      <c r="LXP1366" s="84">
        <f t="shared" si="2552"/>
        <v>2000000</v>
      </c>
      <c r="LXV1366" s="84" t="s">
        <v>247</v>
      </c>
      <c r="LXW1366" s="84" t="s">
        <v>4692</v>
      </c>
      <c r="LXX1366" s="84">
        <f t="shared" ref="LXX1366:LYF1366" si="2553">LXX1360</f>
        <v>0</v>
      </c>
      <c r="LXY1366" s="84">
        <f t="shared" si="2553"/>
        <v>0</v>
      </c>
      <c r="LXZ1366" s="84">
        <f t="shared" si="2553"/>
        <v>0</v>
      </c>
      <c r="LYA1366" s="84">
        <f t="shared" si="2553"/>
        <v>0</v>
      </c>
      <c r="LYB1366" s="84">
        <f t="shared" si="2553"/>
        <v>2000000</v>
      </c>
      <c r="LYC1366" s="84">
        <f t="shared" si="2553"/>
        <v>0</v>
      </c>
      <c r="LYD1366" s="84">
        <f t="shared" si="2553"/>
        <v>0</v>
      </c>
      <c r="LYE1366" s="84">
        <f t="shared" si="2553"/>
        <v>2000000</v>
      </c>
      <c r="LYF1366" s="84">
        <f t="shared" si="2553"/>
        <v>2000000</v>
      </c>
      <c r="LYL1366" s="84" t="s">
        <v>247</v>
      </c>
      <c r="LYM1366" s="84" t="s">
        <v>4692</v>
      </c>
      <c r="LYN1366" s="84">
        <f t="shared" ref="LYN1366:LYV1366" si="2554">LYN1360</f>
        <v>0</v>
      </c>
      <c r="LYO1366" s="84">
        <f t="shared" si="2554"/>
        <v>0</v>
      </c>
      <c r="LYP1366" s="84">
        <f t="shared" si="2554"/>
        <v>0</v>
      </c>
      <c r="LYQ1366" s="84">
        <f t="shared" si="2554"/>
        <v>0</v>
      </c>
      <c r="LYR1366" s="84">
        <f t="shared" si="2554"/>
        <v>2000000</v>
      </c>
      <c r="LYS1366" s="84">
        <f t="shared" si="2554"/>
        <v>0</v>
      </c>
      <c r="LYT1366" s="84">
        <f t="shared" si="2554"/>
        <v>0</v>
      </c>
      <c r="LYU1366" s="84">
        <f t="shared" si="2554"/>
        <v>2000000</v>
      </c>
      <c r="LYV1366" s="84">
        <f t="shared" si="2554"/>
        <v>2000000</v>
      </c>
      <c r="LZB1366" s="84" t="s">
        <v>247</v>
      </c>
      <c r="LZC1366" s="84" t="s">
        <v>4692</v>
      </c>
      <c r="LZD1366" s="84">
        <f t="shared" ref="LZD1366:LZL1366" si="2555">LZD1360</f>
        <v>0</v>
      </c>
      <c r="LZE1366" s="84">
        <f t="shared" si="2555"/>
        <v>0</v>
      </c>
      <c r="LZF1366" s="84">
        <f t="shared" si="2555"/>
        <v>0</v>
      </c>
      <c r="LZG1366" s="84">
        <f t="shared" si="2555"/>
        <v>0</v>
      </c>
      <c r="LZH1366" s="84">
        <f t="shared" si="2555"/>
        <v>2000000</v>
      </c>
      <c r="LZI1366" s="84">
        <f t="shared" si="2555"/>
        <v>0</v>
      </c>
      <c r="LZJ1366" s="84">
        <f t="shared" si="2555"/>
        <v>0</v>
      </c>
      <c r="LZK1366" s="84">
        <f t="shared" si="2555"/>
        <v>2000000</v>
      </c>
      <c r="LZL1366" s="84">
        <f t="shared" si="2555"/>
        <v>2000000</v>
      </c>
      <c r="LZR1366" s="84" t="s">
        <v>247</v>
      </c>
      <c r="LZS1366" s="84" t="s">
        <v>4692</v>
      </c>
      <c r="LZT1366" s="84">
        <f t="shared" ref="LZT1366:MAB1366" si="2556">LZT1360</f>
        <v>0</v>
      </c>
      <c r="LZU1366" s="84">
        <f t="shared" si="2556"/>
        <v>0</v>
      </c>
      <c r="LZV1366" s="84">
        <f t="shared" si="2556"/>
        <v>0</v>
      </c>
      <c r="LZW1366" s="84">
        <f t="shared" si="2556"/>
        <v>0</v>
      </c>
      <c r="LZX1366" s="84">
        <f t="shared" si="2556"/>
        <v>2000000</v>
      </c>
      <c r="LZY1366" s="84">
        <f t="shared" si="2556"/>
        <v>0</v>
      </c>
      <c r="LZZ1366" s="84">
        <f t="shared" si="2556"/>
        <v>0</v>
      </c>
      <c r="MAA1366" s="84">
        <f t="shared" si="2556"/>
        <v>2000000</v>
      </c>
      <c r="MAB1366" s="84">
        <f t="shared" si="2556"/>
        <v>2000000</v>
      </c>
      <c r="MAH1366" s="84" t="s">
        <v>247</v>
      </c>
      <c r="MAI1366" s="84" t="s">
        <v>4692</v>
      </c>
      <c r="MAJ1366" s="84">
        <f t="shared" ref="MAJ1366:MAR1366" si="2557">MAJ1360</f>
        <v>0</v>
      </c>
      <c r="MAK1366" s="84">
        <f t="shared" si="2557"/>
        <v>0</v>
      </c>
      <c r="MAL1366" s="84">
        <f t="shared" si="2557"/>
        <v>0</v>
      </c>
      <c r="MAM1366" s="84">
        <f t="shared" si="2557"/>
        <v>0</v>
      </c>
      <c r="MAN1366" s="84">
        <f t="shared" si="2557"/>
        <v>2000000</v>
      </c>
      <c r="MAO1366" s="84">
        <f t="shared" si="2557"/>
        <v>0</v>
      </c>
      <c r="MAP1366" s="84">
        <f t="shared" si="2557"/>
        <v>0</v>
      </c>
      <c r="MAQ1366" s="84">
        <f t="shared" si="2557"/>
        <v>2000000</v>
      </c>
      <c r="MAR1366" s="84">
        <f t="shared" si="2557"/>
        <v>2000000</v>
      </c>
      <c r="MAX1366" s="84" t="s">
        <v>247</v>
      </c>
      <c r="MAY1366" s="84" t="s">
        <v>4692</v>
      </c>
      <c r="MAZ1366" s="84">
        <f t="shared" ref="MAZ1366:MBH1366" si="2558">MAZ1360</f>
        <v>0</v>
      </c>
      <c r="MBA1366" s="84">
        <f t="shared" si="2558"/>
        <v>0</v>
      </c>
      <c r="MBB1366" s="84">
        <f t="shared" si="2558"/>
        <v>0</v>
      </c>
      <c r="MBC1366" s="84">
        <f t="shared" si="2558"/>
        <v>0</v>
      </c>
      <c r="MBD1366" s="84">
        <f t="shared" si="2558"/>
        <v>2000000</v>
      </c>
      <c r="MBE1366" s="84">
        <f t="shared" si="2558"/>
        <v>0</v>
      </c>
      <c r="MBF1366" s="84">
        <f t="shared" si="2558"/>
        <v>0</v>
      </c>
      <c r="MBG1366" s="84">
        <f t="shared" si="2558"/>
        <v>2000000</v>
      </c>
      <c r="MBH1366" s="84">
        <f t="shared" si="2558"/>
        <v>2000000</v>
      </c>
      <c r="MBN1366" s="84" t="s">
        <v>247</v>
      </c>
      <c r="MBO1366" s="84" t="s">
        <v>4692</v>
      </c>
      <c r="MBP1366" s="84">
        <f t="shared" ref="MBP1366:MBX1366" si="2559">MBP1360</f>
        <v>0</v>
      </c>
      <c r="MBQ1366" s="84">
        <f t="shared" si="2559"/>
        <v>0</v>
      </c>
      <c r="MBR1366" s="84">
        <f t="shared" si="2559"/>
        <v>0</v>
      </c>
      <c r="MBS1366" s="84">
        <f t="shared" si="2559"/>
        <v>0</v>
      </c>
      <c r="MBT1366" s="84">
        <f t="shared" si="2559"/>
        <v>2000000</v>
      </c>
      <c r="MBU1366" s="84">
        <f t="shared" si="2559"/>
        <v>0</v>
      </c>
      <c r="MBV1366" s="84">
        <f t="shared" si="2559"/>
        <v>0</v>
      </c>
      <c r="MBW1366" s="84">
        <f t="shared" si="2559"/>
        <v>2000000</v>
      </c>
      <c r="MBX1366" s="84">
        <f t="shared" si="2559"/>
        <v>2000000</v>
      </c>
      <c r="MCD1366" s="84" t="s">
        <v>247</v>
      </c>
      <c r="MCE1366" s="84" t="s">
        <v>4692</v>
      </c>
      <c r="MCF1366" s="84">
        <f t="shared" ref="MCF1366:MCN1366" si="2560">MCF1360</f>
        <v>0</v>
      </c>
      <c r="MCG1366" s="84">
        <f t="shared" si="2560"/>
        <v>0</v>
      </c>
      <c r="MCH1366" s="84">
        <f t="shared" si="2560"/>
        <v>0</v>
      </c>
      <c r="MCI1366" s="84">
        <f t="shared" si="2560"/>
        <v>0</v>
      </c>
      <c r="MCJ1366" s="84">
        <f t="shared" si="2560"/>
        <v>2000000</v>
      </c>
      <c r="MCK1366" s="84">
        <f t="shared" si="2560"/>
        <v>0</v>
      </c>
      <c r="MCL1366" s="84">
        <f t="shared" si="2560"/>
        <v>0</v>
      </c>
      <c r="MCM1366" s="84">
        <f t="shared" si="2560"/>
        <v>2000000</v>
      </c>
      <c r="MCN1366" s="84">
        <f t="shared" si="2560"/>
        <v>2000000</v>
      </c>
      <c r="MCT1366" s="84" t="s">
        <v>247</v>
      </c>
      <c r="MCU1366" s="84" t="s">
        <v>4692</v>
      </c>
      <c r="MCV1366" s="84">
        <f t="shared" ref="MCV1366:MDD1366" si="2561">MCV1360</f>
        <v>0</v>
      </c>
      <c r="MCW1366" s="84">
        <f t="shared" si="2561"/>
        <v>0</v>
      </c>
      <c r="MCX1366" s="84">
        <f t="shared" si="2561"/>
        <v>0</v>
      </c>
      <c r="MCY1366" s="84">
        <f t="shared" si="2561"/>
        <v>0</v>
      </c>
      <c r="MCZ1366" s="84">
        <f t="shared" si="2561"/>
        <v>2000000</v>
      </c>
      <c r="MDA1366" s="84">
        <f t="shared" si="2561"/>
        <v>0</v>
      </c>
      <c r="MDB1366" s="84">
        <f t="shared" si="2561"/>
        <v>0</v>
      </c>
      <c r="MDC1366" s="84">
        <f t="shared" si="2561"/>
        <v>2000000</v>
      </c>
      <c r="MDD1366" s="84">
        <f t="shared" si="2561"/>
        <v>2000000</v>
      </c>
      <c r="MDJ1366" s="84" t="s">
        <v>247</v>
      </c>
      <c r="MDK1366" s="84" t="s">
        <v>4692</v>
      </c>
      <c r="MDL1366" s="84">
        <f t="shared" ref="MDL1366:MDT1366" si="2562">MDL1360</f>
        <v>0</v>
      </c>
      <c r="MDM1366" s="84">
        <f t="shared" si="2562"/>
        <v>0</v>
      </c>
      <c r="MDN1366" s="84">
        <f t="shared" si="2562"/>
        <v>0</v>
      </c>
      <c r="MDO1366" s="84">
        <f t="shared" si="2562"/>
        <v>0</v>
      </c>
      <c r="MDP1366" s="84">
        <f t="shared" si="2562"/>
        <v>2000000</v>
      </c>
      <c r="MDQ1366" s="84">
        <f t="shared" si="2562"/>
        <v>0</v>
      </c>
      <c r="MDR1366" s="84">
        <f t="shared" si="2562"/>
        <v>0</v>
      </c>
      <c r="MDS1366" s="84">
        <f t="shared" si="2562"/>
        <v>2000000</v>
      </c>
      <c r="MDT1366" s="84">
        <f t="shared" si="2562"/>
        <v>2000000</v>
      </c>
      <c r="MDZ1366" s="84" t="s">
        <v>247</v>
      </c>
      <c r="MEA1366" s="84" t="s">
        <v>4692</v>
      </c>
      <c r="MEB1366" s="84">
        <f t="shared" ref="MEB1366:MEJ1366" si="2563">MEB1360</f>
        <v>0</v>
      </c>
      <c r="MEC1366" s="84">
        <f t="shared" si="2563"/>
        <v>0</v>
      </c>
      <c r="MED1366" s="84">
        <f t="shared" si="2563"/>
        <v>0</v>
      </c>
      <c r="MEE1366" s="84">
        <f t="shared" si="2563"/>
        <v>0</v>
      </c>
      <c r="MEF1366" s="84">
        <f t="shared" si="2563"/>
        <v>2000000</v>
      </c>
      <c r="MEG1366" s="84">
        <f t="shared" si="2563"/>
        <v>0</v>
      </c>
      <c r="MEH1366" s="84">
        <f t="shared" si="2563"/>
        <v>0</v>
      </c>
      <c r="MEI1366" s="84">
        <f t="shared" si="2563"/>
        <v>2000000</v>
      </c>
      <c r="MEJ1366" s="84">
        <f t="shared" si="2563"/>
        <v>2000000</v>
      </c>
      <c r="MEP1366" s="84" t="s">
        <v>247</v>
      </c>
      <c r="MEQ1366" s="84" t="s">
        <v>4692</v>
      </c>
      <c r="MER1366" s="84">
        <f t="shared" ref="MER1366:MEZ1366" si="2564">MER1360</f>
        <v>0</v>
      </c>
      <c r="MES1366" s="84">
        <f t="shared" si="2564"/>
        <v>0</v>
      </c>
      <c r="MET1366" s="84">
        <f t="shared" si="2564"/>
        <v>0</v>
      </c>
      <c r="MEU1366" s="84">
        <f t="shared" si="2564"/>
        <v>0</v>
      </c>
      <c r="MEV1366" s="84">
        <f t="shared" si="2564"/>
        <v>2000000</v>
      </c>
      <c r="MEW1366" s="84">
        <f t="shared" si="2564"/>
        <v>0</v>
      </c>
      <c r="MEX1366" s="84">
        <f t="shared" si="2564"/>
        <v>0</v>
      </c>
      <c r="MEY1366" s="84">
        <f t="shared" si="2564"/>
        <v>2000000</v>
      </c>
      <c r="MEZ1366" s="84">
        <f t="shared" si="2564"/>
        <v>2000000</v>
      </c>
      <c r="MFF1366" s="84" t="s">
        <v>247</v>
      </c>
      <c r="MFG1366" s="84" t="s">
        <v>4692</v>
      </c>
      <c r="MFH1366" s="84">
        <f t="shared" ref="MFH1366:MFP1366" si="2565">MFH1360</f>
        <v>0</v>
      </c>
      <c r="MFI1366" s="84">
        <f t="shared" si="2565"/>
        <v>0</v>
      </c>
      <c r="MFJ1366" s="84">
        <f t="shared" si="2565"/>
        <v>0</v>
      </c>
      <c r="MFK1366" s="84">
        <f t="shared" si="2565"/>
        <v>0</v>
      </c>
      <c r="MFL1366" s="84">
        <f t="shared" si="2565"/>
        <v>2000000</v>
      </c>
      <c r="MFM1366" s="84">
        <f t="shared" si="2565"/>
        <v>0</v>
      </c>
      <c r="MFN1366" s="84">
        <f t="shared" si="2565"/>
        <v>0</v>
      </c>
      <c r="MFO1366" s="84">
        <f t="shared" si="2565"/>
        <v>2000000</v>
      </c>
      <c r="MFP1366" s="84">
        <f t="shared" si="2565"/>
        <v>2000000</v>
      </c>
      <c r="MFV1366" s="84" t="s">
        <v>247</v>
      </c>
      <c r="MFW1366" s="84" t="s">
        <v>4692</v>
      </c>
      <c r="MFX1366" s="84">
        <f t="shared" ref="MFX1366:MGF1366" si="2566">MFX1360</f>
        <v>0</v>
      </c>
      <c r="MFY1366" s="84">
        <f t="shared" si="2566"/>
        <v>0</v>
      </c>
      <c r="MFZ1366" s="84">
        <f t="shared" si="2566"/>
        <v>0</v>
      </c>
      <c r="MGA1366" s="84">
        <f t="shared" si="2566"/>
        <v>0</v>
      </c>
      <c r="MGB1366" s="84">
        <f t="shared" si="2566"/>
        <v>2000000</v>
      </c>
      <c r="MGC1366" s="84">
        <f t="shared" si="2566"/>
        <v>0</v>
      </c>
      <c r="MGD1366" s="84">
        <f t="shared" si="2566"/>
        <v>0</v>
      </c>
      <c r="MGE1366" s="84">
        <f t="shared" si="2566"/>
        <v>2000000</v>
      </c>
      <c r="MGF1366" s="84">
        <f t="shared" si="2566"/>
        <v>2000000</v>
      </c>
      <c r="MGL1366" s="84" t="s">
        <v>247</v>
      </c>
      <c r="MGM1366" s="84" t="s">
        <v>4692</v>
      </c>
      <c r="MGN1366" s="84">
        <f t="shared" ref="MGN1366:MGV1366" si="2567">MGN1360</f>
        <v>0</v>
      </c>
      <c r="MGO1366" s="84">
        <f t="shared" si="2567"/>
        <v>0</v>
      </c>
      <c r="MGP1366" s="84">
        <f t="shared" si="2567"/>
        <v>0</v>
      </c>
      <c r="MGQ1366" s="84">
        <f t="shared" si="2567"/>
        <v>0</v>
      </c>
      <c r="MGR1366" s="84">
        <f t="shared" si="2567"/>
        <v>2000000</v>
      </c>
      <c r="MGS1366" s="84">
        <f t="shared" si="2567"/>
        <v>0</v>
      </c>
      <c r="MGT1366" s="84">
        <f t="shared" si="2567"/>
        <v>0</v>
      </c>
      <c r="MGU1366" s="84">
        <f t="shared" si="2567"/>
        <v>2000000</v>
      </c>
      <c r="MGV1366" s="84">
        <f t="shared" si="2567"/>
        <v>2000000</v>
      </c>
      <c r="MHB1366" s="84" t="s">
        <v>247</v>
      </c>
      <c r="MHC1366" s="84" t="s">
        <v>4692</v>
      </c>
      <c r="MHD1366" s="84">
        <f t="shared" ref="MHD1366:MHL1366" si="2568">MHD1360</f>
        <v>0</v>
      </c>
      <c r="MHE1366" s="84">
        <f t="shared" si="2568"/>
        <v>0</v>
      </c>
      <c r="MHF1366" s="84">
        <f t="shared" si="2568"/>
        <v>0</v>
      </c>
      <c r="MHG1366" s="84">
        <f t="shared" si="2568"/>
        <v>0</v>
      </c>
      <c r="MHH1366" s="84">
        <f t="shared" si="2568"/>
        <v>2000000</v>
      </c>
      <c r="MHI1366" s="84">
        <f t="shared" si="2568"/>
        <v>0</v>
      </c>
      <c r="MHJ1366" s="84">
        <f t="shared" si="2568"/>
        <v>0</v>
      </c>
      <c r="MHK1366" s="84">
        <f t="shared" si="2568"/>
        <v>2000000</v>
      </c>
      <c r="MHL1366" s="84">
        <f t="shared" si="2568"/>
        <v>2000000</v>
      </c>
      <c r="MHR1366" s="84" t="s">
        <v>247</v>
      </c>
      <c r="MHS1366" s="84" t="s">
        <v>4692</v>
      </c>
      <c r="MHT1366" s="84">
        <f t="shared" ref="MHT1366:MIB1366" si="2569">MHT1360</f>
        <v>0</v>
      </c>
      <c r="MHU1366" s="84">
        <f t="shared" si="2569"/>
        <v>0</v>
      </c>
      <c r="MHV1366" s="84">
        <f t="shared" si="2569"/>
        <v>0</v>
      </c>
      <c r="MHW1366" s="84">
        <f t="shared" si="2569"/>
        <v>0</v>
      </c>
      <c r="MHX1366" s="84">
        <f t="shared" si="2569"/>
        <v>2000000</v>
      </c>
      <c r="MHY1366" s="84">
        <f t="shared" si="2569"/>
        <v>0</v>
      </c>
      <c r="MHZ1366" s="84">
        <f t="shared" si="2569"/>
        <v>0</v>
      </c>
      <c r="MIA1366" s="84">
        <f t="shared" si="2569"/>
        <v>2000000</v>
      </c>
      <c r="MIB1366" s="84">
        <f t="shared" si="2569"/>
        <v>2000000</v>
      </c>
      <c r="MIH1366" s="84" t="s">
        <v>247</v>
      </c>
      <c r="MII1366" s="84" t="s">
        <v>4692</v>
      </c>
      <c r="MIJ1366" s="84">
        <f t="shared" ref="MIJ1366:MIR1366" si="2570">MIJ1360</f>
        <v>0</v>
      </c>
      <c r="MIK1366" s="84">
        <f t="shared" si="2570"/>
        <v>0</v>
      </c>
      <c r="MIL1366" s="84">
        <f t="shared" si="2570"/>
        <v>0</v>
      </c>
      <c r="MIM1366" s="84">
        <f t="shared" si="2570"/>
        <v>0</v>
      </c>
      <c r="MIN1366" s="84">
        <f t="shared" si="2570"/>
        <v>2000000</v>
      </c>
      <c r="MIO1366" s="84">
        <f t="shared" si="2570"/>
        <v>0</v>
      </c>
      <c r="MIP1366" s="84">
        <f t="shared" si="2570"/>
        <v>0</v>
      </c>
      <c r="MIQ1366" s="84">
        <f t="shared" si="2570"/>
        <v>2000000</v>
      </c>
      <c r="MIR1366" s="84">
        <f t="shared" si="2570"/>
        <v>2000000</v>
      </c>
      <c r="MIX1366" s="84" t="s">
        <v>247</v>
      </c>
      <c r="MIY1366" s="84" t="s">
        <v>4692</v>
      </c>
      <c r="MIZ1366" s="84">
        <f t="shared" ref="MIZ1366:MJH1366" si="2571">MIZ1360</f>
        <v>0</v>
      </c>
      <c r="MJA1366" s="84">
        <f t="shared" si="2571"/>
        <v>0</v>
      </c>
      <c r="MJB1366" s="84">
        <f t="shared" si="2571"/>
        <v>0</v>
      </c>
      <c r="MJC1366" s="84">
        <f t="shared" si="2571"/>
        <v>0</v>
      </c>
      <c r="MJD1366" s="84">
        <f t="shared" si="2571"/>
        <v>2000000</v>
      </c>
      <c r="MJE1366" s="84">
        <f t="shared" si="2571"/>
        <v>0</v>
      </c>
      <c r="MJF1366" s="84">
        <f t="shared" si="2571"/>
        <v>0</v>
      </c>
      <c r="MJG1366" s="84">
        <f t="shared" si="2571"/>
        <v>2000000</v>
      </c>
      <c r="MJH1366" s="84">
        <f t="shared" si="2571"/>
        <v>2000000</v>
      </c>
      <c r="MJN1366" s="84" t="s">
        <v>247</v>
      </c>
      <c r="MJO1366" s="84" t="s">
        <v>4692</v>
      </c>
      <c r="MJP1366" s="84">
        <f t="shared" ref="MJP1366:MJX1366" si="2572">MJP1360</f>
        <v>0</v>
      </c>
      <c r="MJQ1366" s="84">
        <f t="shared" si="2572"/>
        <v>0</v>
      </c>
      <c r="MJR1366" s="84">
        <f t="shared" si="2572"/>
        <v>0</v>
      </c>
      <c r="MJS1366" s="84">
        <f t="shared" si="2572"/>
        <v>0</v>
      </c>
      <c r="MJT1366" s="84">
        <f t="shared" si="2572"/>
        <v>2000000</v>
      </c>
      <c r="MJU1366" s="84">
        <f t="shared" si="2572"/>
        <v>0</v>
      </c>
      <c r="MJV1366" s="84">
        <f t="shared" si="2572"/>
        <v>0</v>
      </c>
      <c r="MJW1366" s="84">
        <f t="shared" si="2572"/>
        <v>2000000</v>
      </c>
      <c r="MJX1366" s="84">
        <f t="shared" si="2572"/>
        <v>2000000</v>
      </c>
      <c r="MKD1366" s="84" t="s">
        <v>247</v>
      </c>
      <c r="MKE1366" s="84" t="s">
        <v>4692</v>
      </c>
      <c r="MKF1366" s="84">
        <f t="shared" ref="MKF1366:MKN1366" si="2573">MKF1360</f>
        <v>0</v>
      </c>
      <c r="MKG1366" s="84">
        <f t="shared" si="2573"/>
        <v>0</v>
      </c>
      <c r="MKH1366" s="84">
        <f t="shared" si="2573"/>
        <v>0</v>
      </c>
      <c r="MKI1366" s="84">
        <f t="shared" si="2573"/>
        <v>0</v>
      </c>
      <c r="MKJ1366" s="84">
        <f t="shared" si="2573"/>
        <v>2000000</v>
      </c>
      <c r="MKK1366" s="84">
        <f t="shared" si="2573"/>
        <v>0</v>
      </c>
      <c r="MKL1366" s="84">
        <f t="shared" si="2573"/>
        <v>0</v>
      </c>
      <c r="MKM1366" s="84">
        <f t="shared" si="2573"/>
        <v>2000000</v>
      </c>
      <c r="MKN1366" s="84">
        <f t="shared" si="2573"/>
        <v>2000000</v>
      </c>
      <c r="MKT1366" s="84" t="s">
        <v>247</v>
      </c>
      <c r="MKU1366" s="84" t="s">
        <v>4692</v>
      </c>
      <c r="MKV1366" s="84">
        <f t="shared" ref="MKV1366:MLD1366" si="2574">MKV1360</f>
        <v>0</v>
      </c>
      <c r="MKW1366" s="84">
        <f t="shared" si="2574"/>
        <v>0</v>
      </c>
      <c r="MKX1366" s="84">
        <f t="shared" si="2574"/>
        <v>0</v>
      </c>
      <c r="MKY1366" s="84">
        <f t="shared" si="2574"/>
        <v>0</v>
      </c>
      <c r="MKZ1366" s="84">
        <f t="shared" si="2574"/>
        <v>2000000</v>
      </c>
      <c r="MLA1366" s="84">
        <f t="shared" si="2574"/>
        <v>0</v>
      </c>
      <c r="MLB1366" s="84">
        <f t="shared" si="2574"/>
        <v>0</v>
      </c>
      <c r="MLC1366" s="84">
        <f t="shared" si="2574"/>
        <v>2000000</v>
      </c>
      <c r="MLD1366" s="84">
        <f t="shared" si="2574"/>
        <v>2000000</v>
      </c>
      <c r="MLJ1366" s="84" t="s">
        <v>247</v>
      </c>
      <c r="MLK1366" s="84" t="s">
        <v>4692</v>
      </c>
      <c r="MLL1366" s="84">
        <f t="shared" ref="MLL1366:MLT1366" si="2575">MLL1360</f>
        <v>0</v>
      </c>
      <c r="MLM1366" s="84">
        <f t="shared" si="2575"/>
        <v>0</v>
      </c>
      <c r="MLN1366" s="84">
        <f t="shared" si="2575"/>
        <v>0</v>
      </c>
      <c r="MLO1366" s="84">
        <f t="shared" si="2575"/>
        <v>0</v>
      </c>
      <c r="MLP1366" s="84">
        <f t="shared" si="2575"/>
        <v>2000000</v>
      </c>
      <c r="MLQ1366" s="84">
        <f t="shared" si="2575"/>
        <v>0</v>
      </c>
      <c r="MLR1366" s="84">
        <f t="shared" si="2575"/>
        <v>0</v>
      </c>
      <c r="MLS1366" s="84">
        <f t="shared" si="2575"/>
        <v>2000000</v>
      </c>
      <c r="MLT1366" s="84">
        <f t="shared" si="2575"/>
        <v>2000000</v>
      </c>
      <c r="MLZ1366" s="84" t="s">
        <v>247</v>
      </c>
      <c r="MMA1366" s="84" t="s">
        <v>4692</v>
      </c>
      <c r="MMB1366" s="84">
        <f t="shared" ref="MMB1366:MMJ1366" si="2576">MMB1360</f>
        <v>0</v>
      </c>
      <c r="MMC1366" s="84">
        <f t="shared" si="2576"/>
        <v>0</v>
      </c>
      <c r="MMD1366" s="84">
        <f t="shared" si="2576"/>
        <v>0</v>
      </c>
      <c r="MME1366" s="84">
        <f t="shared" si="2576"/>
        <v>0</v>
      </c>
      <c r="MMF1366" s="84">
        <f t="shared" si="2576"/>
        <v>2000000</v>
      </c>
      <c r="MMG1366" s="84">
        <f t="shared" si="2576"/>
        <v>0</v>
      </c>
      <c r="MMH1366" s="84">
        <f t="shared" si="2576"/>
        <v>0</v>
      </c>
      <c r="MMI1366" s="84">
        <f t="shared" si="2576"/>
        <v>2000000</v>
      </c>
      <c r="MMJ1366" s="84">
        <f t="shared" si="2576"/>
        <v>2000000</v>
      </c>
      <c r="MMP1366" s="84" t="s">
        <v>247</v>
      </c>
      <c r="MMQ1366" s="84" t="s">
        <v>4692</v>
      </c>
      <c r="MMR1366" s="84">
        <f t="shared" ref="MMR1366:MMZ1366" si="2577">MMR1360</f>
        <v>0</v>
      </c>
      <c r="MMS1366" s="84">
        <f t="shared" si="2577"/>
        <v>0</v>
      </c>
      <c r="MMT1366" s="84">
        <f t="shared" si="2577"/>
        <v>0</v>
      </c>
      <c r="MMU1366" s="84">
        <f t="shared" si="2577"/>
        <v>0</v>
      </c>
      <c r="MMV1366" s="84">
        <f t="shared" si="2577"/>
        <v>2000000</v>
      </c>
      <c r="MMW1366" s="84">
        <f t="shared" si="2577"/>
        <v>0</v>
      </c>
      <c r="MMX1366" s="84">
        <f t="shared" si="2577"/>
        <v>0</v>
      </c>
      <c r="MMY1366" s="84">
        <f t="shared" si="2577"/>
        <v>2000000</v>
      </c>
      <c r="MMZ1366" s="84">
        <f t="shared" si="2577"/>
        <v>2000000</v>
      </c>
      <c r="MNF1366" s="84" t="s">
        <v>247</v>
      </c>
      <c r="MNG1366" s="84" t="s">
        <v>4692</v>
      </c>
      <c r="MNH1366" s="84">
        <f t="shared" ref="MNH1366:MNP1366" si="2578">MNH1360</f>
        <v>0</v>
      </c>
      <c r="MNI1366" s="84">
        <f t="shared" si="2578"/>
        <v>0</v>
      </c>
      <c r="MNJ1366" s="84">
        <f t="shared" si="2578"/>
        <v>0</v>
      </c>
      <c r="MNK1366" s="84">
        <f t="shared" si="2578"/>
        <v>0</v>
      </c>
      <c r="MNL1366" s="84">
        <f t="shared" si="2578"/>
        <v>2000000</v>
      </c>
      <c r="MNM1366" s="84">
        <f t="shared" si="2578"/>
        <v>0</v>
      </c>
      <c r="MNN1366" s="84">
        <f t="shared" si="2578"/>
        <v>0</v>
      </c>
      <c r="MNO1366" s="84">
        <f t="shared" si="2578"/>
        <v>2000000</v>
      </c>
      <c r="MNP1366" s="84">
        <f t="shared" si="2578"/>
        <v>2000000</v>
      </c>
      <c r="MNV1366" s="84" t="s">
        <v>247</v>
      </c>
      <c r="MNW1366" s="84" t="s">
        <v>4692</v>
      </c>
      <c r="MNX1366" s="84">
        <f t="shared" ref="MNX1366:MOF1366" si="2579">MNX1360</f>
        <v>0</v>
      </c>
      <c r="MNY1366" s="84">
        <f t="shared" si="2579"/>
        <v>0</v>
      </c>
      <c r="MNZ1366" s="84">
        <f t="shared" si="2579"/>
        <v>0</v>
      </c>
      <c r="MOA1366" s="84">
        <f t="shared" si="2579"/>
        <v>0</v>
      </c>
      <c r="MOB1366" s="84">
        <f t="shared" si="2579"/>
        <v>2000000</v>
      </c>
      <c r="MOC1366" s="84">
        <f t="shared" si="2579"/>
        <v>0</v>
      </c>
      <c r="MOD1366" s="84">
        <f t="shared" si="2579"/>
        <v>0</v>
      </c>
      <c r="MOE1366" s="84">
        <f t="shared" si="2579"/>
        <v>2000000</v>
      </c>
      <c r="MOF1366" s="84">
        <f t="shared" si="2579"/>
        <v>2000000</v>
      </c>
      <c r="MOL1366" s="84" t="s">
        <v>247</v>
      </c>
      <c r="MOM1366" s="84" t="s">
        <v>4692</v>
      </c>
      <c r="MON1366" s="84">
        <f t="shared" ref="MON1366:MOV1366" si="2580">MON1360</f>
        <v>0</v>
      </c>
      <c r="MOO1366" s="84">
        <f t="shared" si="2580"/>
        <v>0</v>
      </c>
      <c r="MOP1366" s="84">
        <f t="shared" si="2580"/>
        <v>0</v>
      </c>
      <c r="MOQ1366" s="84">
        <f t="shared" si="2580"/>
        <v>0</v>
      </c>
      <c r="MOR1366" s="84">
        <f t="shared" si="2580"/>
        <v>2000000</v>
      </c>
      <c r="MOS1366" s="84">
        <f t="shared" si="2580"/>
        <v>0</v>
      </c>
      <c r="MOT1366" s="84">
        <f t="shared" si="2580"/>
        <v>0</v>
      </c>
      <c r="MOU1366" s="84">
        <f t="shared" si="2580"/>
        <v>2000000</v>
      </c>
      <c r="MOV1366" s="84">
        <f t="shared" si="2580"/>
        <v>2000000</v>
      </c>
      <c r="MPB1366" s="84" t="s">
        <v>247</v>
      </c>
      <c r="MPC1366" s="84" t="s">
        <v>4692</v>
      </c>
      <c r="MPD1366" s="84">
        <f>MPD1360</f>
        <v>0</v>
      </c>
      <c r="MPE1366" s="84">
        <f>MPE1360</f>
        <v>0</v>
      </c>
      <c r="MPF1366" s="84">
        <f>MPF1360</f>
        <v>0</v>
      </c>
      <c r="MPG1366" s="84">
        <f>MPG1360</f>
        <v>0</v>
      </c>
      <c r="MPH1366" s="84">
        <f>MPH1360</f>
        <v>2000000</v>
      </c>
      <c r="MPI1366" s="84">
        <f>MPI1360</f>
        <v>0</v>
      </c>
      <c r="MPJ1366" s="84">
        <f>MPJ1360</f>
        <v>0</v>
      </c>
      <c r="MPK1366" s="84">
        <f>MPK1360</f>
        <v>2000000</v>
      </c>
      <c r="MPL1366" s="84">
        <f>MPL1360</f>
        <v>2000000</v>
      </c>
      <c r="MPR1366" s="84" t="s">
        <v>247</v>
      </c>
      <c r="MPS1366" s="84" t="s">
        <v>4692</v>
      </c>
      <c r="MPT1366" s="84">
        <f t="shared" ref="MPT1366:MQB1366" si="2581">MPT1360</f>
        <v>0</v>
      </c>
      <c r="MPU1366" s="84">
        <f t="shared" si="2581"/>
        <v>0</v>
      </c>
      <c r="MPV1366" s="84">
        <f t="shared" si="2581"/>
        <v>0</v>
      </c>
      <c r="MPW1366" s="84">
        <f t="shared" si="2581"/>
        <v>0</v>
      </c>
      <c r="MPX1366" s="84">
        <f t="shared" si="2581"/>
        <v>2000000</v>
      </c>
      <c r="MPY1366" s="84">
        <f t="shared" si="2581"/>
        <v>0</v>
      </c>
      <c r="MPZ1366" s="84">
        <f t="shared" si="2581"/>
        <v>0</v>
      </c>
      <c r="MQA1366" s="84">
        <f t="shared" si="2581"/>
        <v>2000000</v>
      </c>
      <c r="MQB1366" s="84">
        <f t="shared" si="2581"/>
        <v>2000000</v>
      </c>
      <c r="MQH1366" s="84" t="s">
        <v>247</v>
      </c>
      <c r="MQI1366" s="84" t="s">
        <v>4692</v>
      </c>
      <c r="MQJ1366" s="84">
        <f t="shared" ref="MQJ1366:MQR1366" si="2582">MQJ1360</f>
        <v>0</v>
      </c>
      <c r="MQK1366" s="84">
        <f t="shared" si="2582"/>
        <v>0</v>
      </c>
      <c r="MQL1366" s="84">
        <f t="shared" si="2582"/>
        <v>0</v>
      </c>
      <c r="MQM1366" s="84">
        <f t="shared" si="2582"/>
        <v>0</v>
      </c>
      <c r="MQN1366" s="84">
        <f t="shared" si="2582"/>
        <v>2000000</v>
      </c>
      <c r="MQO1366" s="84">
        <f t="shared" si="2582"/>
        <v>0</v>
      </c>
      <c r="MQP1366" s="84">
        <f t="shared" si="2582"/>
        <v>0</v>
      </c>
      <c r="MQQ1366" s="84">
        <f t="shared" si="2582"/>
        <v>2000000</v>
      </c>
      <c r="MQR1366" s="84">
        <f t="shared" si="2582"/>
        <v>2000000</v>
      </c>
      <c r="MQX1366" s="84" t="s">
        <v>247</v>
      </c>
      <c r="MQY1366" s="84" t="s">
        <v>4692</v>
      </c>
      <c r="MQZ1366" s="84">
        <f t="shared" ref="MQZ1366:MRH1366" si="2583">MQZ1360</f>
        <v>0</v>
      </c>
      <c r="MRA1366" s="84">
        <f t="shared" si="2583"/>
        <v>0</v>
      </c>
      <c r="MRB1366" s="84">
        <f t="shared" si="2583"/>
        <v>0</v>
      </c>
      <c r="MRC1366" s="84">
        <f t="shared" si="2583"/>
        <v>0</v>
      </c>
      <c r="MRD1366" s="84">
        <f t="shared" si="2583"/>
        <v>2000000</v>
      </c>
      <c r="MRE1366" s="84">
        <f t="shared" si="2583"/>
        <v>0</v>
      </c>
      <c r="MRF1366" s="84">
        <f t="shared" si="2583"/>
        <v>0</v>
      </c>
      <c r="MRG1366" s="84">
        <f t="shared" si="2583"/>
        <v>2000000</v>
      </c>
      <c r="MRH1366" s="84">
        <f t="shared" si="2583"/>
        <v>2000000</v>
      </c>
      <c r="MRN1366" s="84" t="s">
        <v>247</v>
      </c>
      <c r="MRO1366" s="84" t="s">
        <v>4692</v>
      </c>
      <c r="MRP1366" s="84">
        <f t="shared" ref="MRP1366:MRX1366" si="2584">MRP1360</f>
        <v>0</v>
      </c>
      <c r="MRQ1366" s="84">
        <f t="shared" si="2584"/>
        <v>0</v>
      </c>
      <c r="MRR1366" s="84">
        <f t="shared" si="2584"/>
        <v>0</v>
      </c>
      <c r="MRS1366" s="84">
        <f t="shared" si="2584"/>
        <v>0</v>
      </c>
      <c r="MRT1366" s="84">
        <f t="shared" si="2584"/>
        <v>2000000</v>
      </c>
      <c r="MRU1366" s="84">
        <f t="shared" si="2584"/>
        <v>0</v>
      </c>
      <c r="MRV1366" s="84">
        <f t="shared" si="2584"/>
        <v>0</v>
      </c>
      <c r="MRW1366" s="84">
        <f t="shared" si="2584"/>
        <v>2000000</v>
      </c>
      <c r="MRX1366" s="84">
        <f t="shared" si="2584"/>
        <v>2000000</v>
      </c>
      <c r="MSD1366" s="84" t="s">
        <v>247</v>
      </c>
      <c r="MSE1366" s="84" t="s">
        <v>4692</v>
      </c>
      <c r="MSF1366" s="84">
        <f t="shared" ref="MSF1366:MSN1366" si="2585">MSF1360</f>
        <v>0</v>
      </c>
      <c r="MSG1366" s="84">
        <f t="shared" si="2585"/>
        <v>0</v>
      </c>
      <c r="MSH1366" s="84">
        <f t="shared" si="2585"/>
        <v>0</v>
      </c>
      <c r="MSI1366" s="84">
        <f t="shared" si="2585"/>
        <v>0</v>
      </c>
      <c r="MSJ1366" s="84">
        <f t="shared" si="2585"/>
        <v>2000000</v>
      </c>
      <c r="MSK1366" s="84">
        <f t="shared" si="2585"/>
        <v>0</v>
      </c>
      <c r="MSL1366" s="84">
        <f t="shared" si="2585"/>
        <v>0</v>
      </c>
      <c r="MSM1366" s="84">
        <f t="shared" si="2585"/>
        <v>2000000</v>
      </c>
      <c r="MSN1366" s="84">
        <f t="shared" si="2585"/>
        <v>2000000</v>
      </c>
      <c r="MST1366" s="84" t="s">
        <v>247</v>
      </c>
      <c r="MSU1366" s="84" t="s">
        <v>4692</v>
      </c>
      <c r="MSV1366" s="84">
        <f t="shared" ref="MSV1366:MTD1366" si="2586">MSV1360</f>
        <v>0</v>
      </c>
      <c r="MSW1366" s="84">
        <f t="shared" si="2586"/>
        <v>0</v>
      </c>
      <c r="MSX1366" s="84">
        <f t="shared" si="2586"/>
        <v>0</v>
      </c>
      <c r="MSY1366" s="84">
        <f t="shared" si="2586"/>
        <v>0</v>
      </c>
      <c r="MSZ1366" s="84">
        <f t="shared" si="2586"/>
        <v>2000000</v>
      </c>
      <c r="MTA1366" s="84">
        <f t="shared" si="2586"/>
        <v>0</v>
      </c>
      <c r="MTB1366" s="84">
        <f t="shared" si="2586"/>
        <v>0</v>
      </c>
      <c r="MTC1366" s="84">
        <f t="shared" si="2586"/>
        <v>2000000</v>
      </c>
      <c r="MTD1366" s="84">
        <f t="shared" si="2586"/>
        <v>2000000</v>
      </c>
      <c r="MTJ1366" s="84" t="s">
        <v>247</v>
      </c>
      <c r="MTK1366" s="84" t="s">
        <v>4692</v>
      </c>
      <c r="MTL1366" s="84">
        <f t="shared" ref="MTL1366:MTT1366" si="2587">MTL1360</f>
        <v>0</v>
      </c>
      <c r="MTM1366" s="84">
        <f t="shared" si="2587"/>
        <v>0</v>
      </c>
      <c r="MTN1366" s="84">
        <f t="shared" si="2587"/>
        <v>0</v>
      </c>
      <c r="MTO1366" s="84">
        <f t="shared" si="2587"/>
        <v>0</v>
      </c>
      <c r="MTP1366" s="84">
        <f t="shared" si="2587"/>
        <v>2000000</v>
      </c>
      <c r="MTQ1366" s="84">
        <f t="shared" si="2587"/>
        <v>0</v>
      </c>
      <c r="MTR1366" s="84">
        <f t="shared" si="2587"/>
        <v>0</v>
      </c>
      <c r="MTS1366" s="84">
        <f t="shared" si="2587"/>
        <v>2000000</v>
      </c>
      <c r="MTT1366" s="84">
        <f t="shared" si="2587"/>
        <v>2000000</v>
      </c>
      <c r="MTZ1366" s="84" t="s">
        <v>247</v>
      </c>
      <c r="MUA1366" s="84" t="s">
        <v>4692</v>
      </c>
      <c r="MUB1366" s="84">
        <f t="shared" ref="MUB1366:MUJ1366" si="2588">MUB1360</f>
        <v>0</v>
      </c>
      <c r="MUC1366" s="84">
        <f t="shared" si="2588"/>
        <v>0</v>
      </c>
      <c r="MUD1366" s="84">
        <f t="shared" si="2588"/>
        <v>0</v>
      </c>
      <c r="MUE1366" s="84">
        <f t="shared" si="2588"/>
        <v>0</v>
      </c>
      <c r="MUF1366" s="84">
        <f t="shared" si="2588"/>
        <v>2000000</v>
      </c>
      <c r="MUG1366" s="84">
        <f t="shared" si="2588"/>
        <v>0</v>
      </c>
      <c r="MUH1366" s="84">
        <f t="shared" si="2588"/>
        <v>0</v>
      </c>
      <c r="MUI1366" s="84">
        <f t="shared" si="2588"/>
        <v>2000000</v>
      </c>
      <c r="MUJ1366" s="84">
        <f t="shared" si="2588"/>
        <v>2000000</v>
      </c>
      <c r="MUP1366" s="84" t="s">
        <v>247</v>
      </c>
      <c r="MUQ1366" s="84" t="s">
        <v>4692</v>
      </c>
      <c r="MUR1366" s="84">
        <f t="shared" ref="MUR1366:MUZ1366" si="2589">MUR1360</f>
        <v>0</v>
      </c>
      <c r="MUS1366" s="84">
        <f t="shared" si="2589"/>
        <v>0</v>
      </c>
      <c r="MUT1366" s="84">
        <f t="shared" si="2589"/>
        <v>0</v>
      </c>
      <c r="MUU1366" s="84">
        <f t="shared" si="2589"/>
        <v>0</v>
      </c>
      <c r="MUV1366" s="84">
        <f t="shared" si="2589"/>
        <v>2000000</v>
      </c>
      <c r="MUW1366" s="84">
        <f t="shared" si="2589"/>
        <v>0</v>
      </c>
      <c r="MUX1366" s="84">
        <f t="shared" si="2589"/>
        <v>0</v>
      </c>
      <c r="MUY1366" s="84">
        <f t="shared" si="2589"/>
        <v>2000000</v>
      </c>
      <c r="MUZ1366" s="84">
        <f t="shared" si="2589"/>
        <v>2000000</v>
      </c>
      <c r="MVF1366" s="84" t="s">
        <v>247</v>
      </c>
      <c r="MVG1366" s="84" t="s">
        <v>4692</v>
      </c>
      <c r="MVH1366" s="84">
        <f t="shared" ref="MVH1366:MVP1366" si="2590">MVH1360</f>
        <v>0</v>
      </c>
      <c r="MVI1366" s="84">
        <f t="shared" si="2590"/>
        <v>0</v>
      </c>
      <c r="MVJ1366" s="84">
        <f t="shared" si="2590"/>
        <v>0</v>
      </c>
      <c r="MVK1366" s="84">
        <f t="shared" si="2590"/>
        <v>0</v>
      </c>
      <c r="MVL1366" s="84">
        <f t="shared" si="2590"/>
        <v>2000000</v>
      </c>
      <c r="MVM1366" s="84">
        <f t="shared" si="2590"/>
        <v>0</v>
      </c>
      <c r="MVN1366" s="84">
        <f t="shared" si="2590"/>
        <v>0</v>
      </c>
      <c r="MVO1366" s="84">
        <f t="shared" si="2590"/>
        <v>2000000</v>
      </c>
      <c r="MVP1366" s="84">
        <f t="shared" si="2590"/>
        <v>2000000</v>
      </c>
      <c r="MVV1366" s="84" t="s">
        <v>247</v>
      </c>
      <c r="MVW1366" s="84" t="s">
        <v>4692</v>
      </c>
      <c r="MVX1366" s="84">
        <f t="shared" ref="MVX1366:MWF1366" si="2591">MVX1360</f>
        <v>0</v>
      </c>
      <c r="MVY1366" s="84">
        <f t="shared" si="2591"/>
        <v>0</v>
      </c>
      <c r="MVZ1366" s="84">
        <f t="shared" si="2591"/>
        <v>0</v>
      </c>
      <c r="MWA1366" s="84">
        <f t="shared" si="2591"/>
        <v>0</v>
      </c>
      <c r="MWB1366" s="84">
        <f t="shared" si="2591"/>
        <v>2000000</v>
      </c>
      <c r="MWC1366" s="84">
        <f t="shared" si="2591"/>
        <v>0</v>
      </c>
      <c r="MWD1366" s="84">
        <f t="shared" si="2591"/>
        <v>0</v>
      </c>
      <c r="MWE1366" s="84">
        <f t="shared" si="2591"/>
        <v>2000000</v>
      </c>
      <c r="MWF1366" s="84">
        <f t="shared" si="2591"/>
        <v>2000000</v>
      </c>
      <c r="MWL1366" s="84" t="s">
        <v>247</v>
      </c>
      <c r="MWM1366" s="84" t="s">
        <v>4692</v>
      </c>
      <c r="MWN1366" s="84">
        <f t="shared" ref="MWN1366:MWV1366" si="2592">MWN1360</f>
        <v>0</v>
      </c>
      <c r="MWO1366" s="84">
        <f t="shared" si="2592"/>
        <v>0</v>
      </c>
      <c r="MWP1366" s="84">
        <f t="shared" si="2592"/>
        <v>0</v>
      </c>
      <c r="MWQ1366" s="84">
        <f t="shared" si="2592"/>
        <v>0</v>
      </c>
      <c r="MWR1366" s="84">
        <f t="shared" si="2592"/>
        <v>2000000</v>
      </c>
      <c r="MWS1366" s="84">
        <f t="shared" si="2592"/>
        <v>0</v>
      </c>
      <c r="MWT1366" s="84">
        <f t="shared" si="2592"/>
        <v>0</v>
      </c>
      <c r="MWU1366" s="84">
        <f t="shared" si="2592"/>
        <v>2000000</v>
      </c>
      <c r="MWV1366" s="84">
        <f t="shared" si="2592"/>
        <v>2000000</v>
      </c>
      <c r="MXB1366" s="84" t="s">
        <v>247</v>
      </c>
      <c r="MXC1366" s="84" t="s">
        <v>4692</v>
      </c>
      <c r="MXD1366" s="84">
        <f t="shared" ref="MXD1366:MXL1366" si="2593">MXD1360</f>
        <v>0</v>
      </c>
      <c r="MXE1366" s="84">
        <f t="shared" si="2593"/>
        <v>0</v>
      </c>
      <c r="MXF1366" s="84">
        <f t="shared" si="2593"/>
        <v>0</v>
      </c>
      <c r="MXG1366" s="84">
        <f t="shared" si="2593"/>
        <v>0</v>
      </c>
      <c r="MXH1366" s="84">
        <f t="shared" si="2593"/>
        <v>2000000</v>
      </c>
      <c r="MXI1366" s="84">
        <f t="shared" si="2593"/>
        <v>0</v>
      </c>
      <c r="MXJ1366" s="84">
        <f t="shared" si="2593"/>
        <v>0</v>
      </c>
      <c r="MXK1366" s="84">
        <f t="shared" si="2593"/>
        <v>2000000</v>
      </c>
      <c r="MXL1366" s="84">
        <f t="shared" si="2593"/>
        <v>2000000</v>
      </c>
      <c r="MXR1366" s="84" t="s">
        <v>247</v>
      </c>
      <c r="MXS1366" s="84" t="s">
        <v>4692</v>
      </c>
      <c r="MXT1366" s="84">
        <f t="shared" ref="MXT1366:MYB1366" si="2594">MXT1360</f>
        <v>0</v>
      </c>
      <c r="MXU1366" s="84">
        <f t="shared" si="2594"/>
        <v>0</v>
      </c>
      <c r="MXV1366" s="84">
        <f t="shared" si="2594"/>
        <v>0</v>
      </c>
      <c r="MXW1366" s="84">
        <f t="shared" si="2594"/>
        <v>0</v>
      </c>
      <c r="MXX1366" s="84">
        <f t="shared" si="2594"/>
        <v>2000000</v>
      </c>
      <c r="MXY1366" s="84">
        <f t="shared" si="2594"/>
        <v>0</v>
      </c>
      <c r="MXZ1366" s="84">
        <f t="shared" si="2594"/>
        <v>0</v>
      </c>
      <c r="MYA1366" s="84">
        <f t="shared" si="2594"/>
        <v>2000000</v>
      </c>
      <c r="MYB1366" s="84">
        <f t="shared" si="2594"/>
        <v>2000000</v>
      </c>
      <c r="MYH1366" s="84" t="s">
        <v>247</v>
      </c>
      <c r="MYI1366" s="84" t="s">
        <v>4692</v>
      </c>
      <c r="MYJ1366" s="84">
        <f t="shared" ref="MYJ1366:MYR1366" si="2595">MYJ1360</f>
        <v>0</v>
      </c>
      <c r="MYK1366" s="84">
        <f t="shared" si="2595"/>
        <v>0</v>
      </c>
      <c r="MYL1366" s="84">
        <f t="shared" si="2595"/>
        <v>0</v>
      </c>
      <c r="MYM1366" s="84">
        <f t="shared" si="2595"/>
        <v>0</v>
      </c>
      <c r="MYN1366" s="84">
        <f t="shared" si="2595"/>
        <v>2000000</v>
      </c>
      <c r="MYO1366" s="84">
        <f t="shared" si="2595"/>
        <v>0</v>
      </c>
      <c r="MYP1366" s="84">
        <f t="shared" si="2595"/>
        <v>0</v>
      </c>
      <c r="MYQ1366" s="84">
        <f t="shared" si="2595"/>
        <v>2000000</v>
      </c>
      <c r="MYR1366" s="84">
        <f t="shared" si="2595"/>
        <v>2000000</v>
      </c>
      <c r="MYX1366" s="84" t="s">
        <v>247</v>
      </c>
      <c r="MYY1366" s="84" t="s">
        <v>4692</v>
      </c>
      <c r="MYZ1366" s="84">
        <f t="shared" ref="MYZ1366:MZH1366" si="2596">MYZ1360</f>
        <v>0</v>
      </c>
      <c r="MZA1366" s="84">
        <f t="shared" si="2596"/>
        <v>0</v>
      </c>
      <c r="MZB1366" s="84">
        <f t="shared" si="2596"/>
        <v>0</v>
      </c>
      <c r="MZC1366" s="84">
        <f t="shared" si="2596"/>
        <v>0</v>
      </c>
      <c r="MZD1366" s="84">
        <f t="shared" si="2596"/>
        <v>2000000</v>
      </c>
      <c r="MZE1366" s="84">
        <f t="shared" si="2596"/>
        <v>0</v>
      </c>
      <c r="MZF1366" s="84">
        <f t="shared" si="2596"/>
        <v>0</v>
      </c>
      <c r="MZG1366" s="84">
        <f t="shared" si="2596"/>
        <v>2000000</v>
      </c>
      <c r="MZH1366" s="84">
        <f t="shared" si="2596"/>
        <v>2000000</v>
      </c>
      <c r="MZN1366" s="84" t="s">
        <v>247</v>
      </c>
      <c r="MZO1366" s="84" t="s">
        <v>4692</v>
      </c>
      <c r="MZP1366" s="84">
        <f t="shared" ref="MZP1366:MZX1366" si="2597">MZP1360</f>
        <v>0</v>
      </c>
      <c r="MZQ1366" s="84">
        <f t="shared" si="2597"/>
        <v>0</v>
      </c>
      <c r="MZR1366" s="84">
        <f t="shared" si="2597"/>
        <v>0</v>
      </c>
      <c r="MZS1366" s="84">
        <f t="shared" si="2597"/>
        <v>0</v>
      </c>
      <c r="MZT1366" s="84">
        <f t="shared" si="2597"/>
        <v>2000000</v>
      </c>
      <c r="MZU1366" s="84">
        <f t="shared" si="2597"/>
        <v>0</v>
      </c>
      <c r="MZV1366" s="84">
        <f t="shared" si="2597"/>
        <v>0</v>
      </c>
      <c r="MZW1366" s="84">
        <f t="shared" si="2597"/>
        <v>2000000</v>
      </c>
      <c r="MZX1366" s="84">
        <f t="shared" si="2597"/>
        <v>2000000</v>
      </c>
      <c r="NAD1366" s="84" t="s">
        <v>247</v>
      </c>
      <c r="NAE1366" s="84" t="s">
        <v>4692</v>
      </c>
      <c r="NAF1366" s="84">
        <f t="shared" ref="NAF1366:NAN1366" si="2598">NAF1360</f>
        <v>0</v>
      </c>
      <c r="NAG1366" s="84">
        <f t="shared" si="2598"/>
        <v>0</v>
      </c>
      <c r="NAH1366" s="84">
        <f t="shared" si="2598"/>
        <v>0</v>
      </c>
      <c r="NAI1366" s="84">
        <f t="shared" si="2598"/>
        <v>0</v>
      </c>
      <c r="NAJ1366" s="84">
        <f t="shared" si="2598"/>
        <v>2000000</v>
      </c>
      <c r="NAK1366" s="84">
        <f t="shared" si="2598"/>
        <v>0</v>
      </c>
      <c r="NAL1366" s="84">
        <f t="shared" si="2598"/>
        <v>0</v>
      </c>
      <c r="NAM1366" s="84">
        <f t="shared" si="2598"/>
        <v>2000000</v>
      </c>
      <c r="NAN1366" s="84">
        <f t="shared" si="2598"/>
        <v>2000000</v>
      </c>
      <c r="NAT1366" s="84" t="s">
        <v>247</v>
      </c>
      <c r="NAU1366" s="84" t="s">
        <v>4692</v>
      </c>
      <c r="NAV1366" s="84">
        <f t="shared" ref="NAV1366:NBD1366" si="2599">NAV1360</f>
        <v>0</v>
      </c>
      <c r="NAW1366" s="84">
        <f t="shared" si="2599"/>
        <v>0</v>
      </c>
      <c r="NAX1366" s="84">
        <f t="shared" si="2599"/>
        <v>0</v>
      </c>
      <c r="NAY1366" s="84">
        <f t="shared" si="2599"/>
        <v>0</v>
      </c>
      <c r="NAZ1366" s="84">
        <f t="shared" si="2599"/>
        <v>2000000</v>
      </c>
      <c r="NBA1366" s="84">
        <f t="shared" si="2599"/>
        <v>0</v>
      </c>
      <c r="NBB1366" s="84">
        <f t="shared" si="2599"/>
        <v>0</v>
      </c>
      <c r="NBC1366" s="84">
        <f t="shared" si="2599"/>
        <v>2000000</v>
      </c>
      <c r="NBD1366" s="84">
        <f t="shared" si="2599"/>
        <v>2000000</v>
      </c>
      <c r="NBJ1366" s="84" t="s">
        <v>247</v>
      </c>
      <c r="NBK1366" s="84" t="s">
        <v>4692</v>
      </c>
      <c r="NBL1366" s="84">
        <f t="shared" ref="NBL1366:NBT1366" si="2600">NBL1360</f>
        <v>0</v>
      </c>
      <c r="NBM1366" s="84">
        <f t="shared" si="2600"/>
        <v>0</v>
      </c>
      <c r="NBN1366" s="84">
        <f t="shared" si="2600"/>
        <v>0</v>
      </c>
      <c r="NBO1366" s="84">
        <f t="shared" si="2600"/>
        <v>0</v>
      </c>
      <c r="NBP1366" s="84">
        <f t="shared" si="2600"/>
        <v>2000000</v>
      </c>
      <c r="NBQ1366" s="84">
        <f t="shared" si="2600"/>
        <v>0</v>
      </c>
      <c r="NBR1366" s="84">
        <f t="shared" si="2600"/>
        <v>0</v>
      </c>
      <c r="NBS1366" s="84">
        <f t="shared" si="2600"/>
        <v>2000000</v>
      </c>
      <c r="NBT1366" s="84">
        <f t="shared" si="2600"/>
        <v>2000000</v>
      </c>
      <c r="NBZ1366" s="84" t="s">
        <v>247</v>
      </c>
      <c r="NCA1366" s="84" t="s">
        <v>4692</v>
      </c>
      <c r="NCB1366" s="84">
        <f t="shared" ref="NCB1366:NCJ1366" si="2601">NCB1360</f>
        <v>0</v>
      </c>
      <c r="NCC1366" s="84">
        <f t="shared" si="2601"/>
        <v>0</v>
      </c>
      <c r="NCD1366" s="84">
        <f t="shared" si="2601"/>
        <v>0</v>
      </c>
      <c r="NCE1366" s="84">
        <f t="shared" si="2601"/>
        <v>0</v>
      </c>
      <c r="NCF1366" s="84">
        <f t="shared" si="2601"/>
        <v>2000000</v>
      </c>
      <c r="NCG1366" s="84">
        <f t="shared" si="2601"/>
        <v>0</v>
      </c>
      <c r="NCH1366" s="84">
        <f t="shared" si="2601"/>
        <v>0</v>
      </c>
      <c r="NCI1366" s="84">
        <f t="shared" si="2601"/>
        <v>2000000</v>
      </c>
      <c r="NCJ1366" s="84">
        <f t="shared" si="2601"/>
        <v>2000000</v>
      </c>
      <c r="NCP1366" s="84" t="s">
        <v>247</v>
      </c>
      <c r="NCQ1366" s="84" t="s">
        <v>4692</v>
      </c>
      <c r="NCR1366" s="84">
        <f t="shared" ref="NCR1366:NCZ1366" si="2602">NCR1360</f>
        <v>0</v>
      </c>
      <c r="NCS1366" s="84">
        <f t="shared" si="2602"/>
        <v>0</v>
      </c>
      <c r="NCT1366" s="84">
        <f t="shared" si="2602"/>
        <v>0</v>
      </c>
      <c r="NCU1366" s="84">
        <f t="shared" si="2602"/>
        <v>0</v>
      </c>
      <c r="NCV1366" s="84">
        <f t="shared" si="2602"/>
        <v>2000000</v>
      </c>
      <c r="NCW1366" s="84">
        <f t="shared" si="2602"/>
        <v>0</v>
      </c>
      <c r="NCX1366" s="84">
        <f t="shared" si="2602"/>
        <v>0</v>
      </c>
      <c r="NCY1366" s="84">
        <f t="shared" si="2602"/>
        <v>2000000</v>
      </c>
      <c r="NCZ1366" s="84">
        <f t="shared" si="2602"/>
        <v>2000000</v>
      </c>
      <c r="NDF1366" s="84" t="s">
        <v>247</v>
      </c>
      <c r="NDG1366" s="84" t="s">
        <v>4692</v>
      </c>
      <c r="NDH1366" s="84">
        <f t="shared" ref="NDH1366:NDP1366" si="2603">NDH1360</f>
        <v>0</v>
      </c>
      <c r="NDI1366" s="84">
        <f t="shared" si="2603"/>
        <v>0</v>
      </c>
      <c r="NDJ1366" s="84">
        <f t="shared" si="2603"/>
        <v>0</v>
      </c>
      <c r="NDK1366" s="84">
        <f t="shared" si="2603"/>
        <v>0</v>
      </c>
      <c r="NDL1366" s="84">
        <f t="shared" si="2603"/>
        <v>2000000</v>
      </c>
      <c r="NDM1366" s="84">
        <f t="shared" si="2603"/>
        <v>0</v>
      </c>
      <c r="NDN1366" s="84">
        <f t="shared" si="2603"/>
        <v>0</v>
      </c>
      <c r="NDO1366" s="84">
        <f t="shared" si="2603"/>
        <v>2000000</v>
      </c>
      <c r="NDP1366" s="84">
        <f t="shared" si="2603"/>
        <v>2000000</v>
      </c>
      <c r="NDV1366" s="84" t="s">
        <v>247</v>
      </c>
      <c r="NDW1366" s="84" t="s">
        <v>4692</v>
      </c>
      <c r="NDX1366" s="84">
        <f t="shared" ref="NDX1366:NEF1366" si="2604">NDX1360</f>
        <v>0</v>
      </c>
      <c r="NDY1366" s="84">
        <f t="shared" si="2604"/>
        <v>0</v>
      </c>
      <c r="NDZ1366" s="84">
        <f t="shared" si="2604"/>
        <v>0</v>
      </c>
      <c r="NEA1366" s="84">
        <f t="shared" si="2604"/>
        <v>0</v>
      </c>
      <c r="NEB1366" s="84">
        <f t="shared" si="2604"/>
        <v>2000000</v>
      </c>
      <c r="NEC1366" s="84">
        <f t="shared" si="2604"/>
        <v>0</v>
      </c>
      <c r="NED1366" s="84">
        <f t="shared" si="2604"/>
        <v>0</v>
      </c>
      <c r="NEE1366" s="84">
        <f t="shared" si="2604"/>
        <v>2000000</v>
      </c>
      <c r="NEF1366" s="84">
        <f t="shared" si="2604"/>
        <v>2000000</v>
      </c>
      <c r="NEL1366" s="84" t="s">
        <v>247</v>
      </c>
      <c r="NEM1366" s="84" t="s">
        <v>4692</v>
      </c>
      <c r="NEN1366" s="84">
        <f t="shared" ref="NEN1366:NEV1366" si="2605">NEN1360</f>
        <v>0</v>
      </c>
      <c r="NEO1366" s="84">
        <f t="shared" si="2605"/>
        <v>0</v>
      </c>
      <c r="NEP1366" s="84">
        <f t="shared" si="2605"/>
        <v>0</v>
      </c>
      <c r="NEQ1366" s="84">
        <f t="shared" si="2605"/>
        <v>0</v>
      </c>
      <c r="NER1366" s="84">
        <f t="shared" si="2605"/>
        <v>2000000</v>
      </c>
      <c r="NES1366" s="84">
        <f t="shared" si="2605"/>
        <v>0</v>
      </c>
      <c r="NET1366" s="84">
        <f t="shared" si="2605"/>
        <v>0</v>
      </c>
      <c r="NEU1366" s="84">
        <f t="shared" si="2605"/>
        <v>2000000</v>
      </c>
      <c r="NEV1366" s="84">
        <f t="shared" si="2605"/>
        <v>2000000</v>
      </c>
      <c r="NFB1366" s="84" t="s">
        <v>247</v>
      </c>
      <c r="NFC1366" s="84" t="s">
        <v>4692</v>
      </c>
      <c r="NFD1366" s="84">
        <f t="shared" ref="NFD1366:NFL1366" si="2606">NFD1360</f>
        <v>0</v>
      </c>
      <c r="NFE1366" s="84">
        <f t="shared" si="2606"/>
        <v>0</v>
      </c>
      <c r="NFF1366" s="84">
        <f t="shared" si="2606"/>
        <v>0</v>
      </c>
      <c r="NFG1366" s="84">
        <f t="shared" si="2606"/>
        <v>0</v>
      </c>
      <c r="NFH1366" s="84">
        <f t="shared" si="2606"/>
        <v>2000000</v>
      </c>
      <c r="NFI1366" s="84">
        <f t="shared" si="2606"/>
        <v>0</v>
      </c>
      <c r="NFJ1366" s="84">
        <f t="shared" si="2606"/>
        <v>0</v>
      </c>
      <c r="NFK1366" s="84">
        <f t="shared" si="2606"/>
        <v>2000000</v>
      </c>
      <c r="NFL1366" s="84">
        <f t="shared" si="2606"/>
        <v>2000000</v>
      </c>
      <c r="NFR1366" s="84" t="s">
        <v>247</v>
      </c>
      <c r="NFS1366" s="84" t="s">
        <v>4692</v>
      </c>
      <c r="NFT1366" s="84">
        <f t="shared" ref="NFT1366:NGB1366" si="2607">NFT1360</f>
        <v>0</v>
      </c>
      <c r="NFU1366" s="84">
        <f t="shared" si="2607"/>
        <v>0</v>
      </c>
      <c r="NFV1366" s="84">
        <f t="shared" si="2607"/>
        <v>0</v>
      </c>
      <c r="NFW1366" s="84">
        <f t="shared" si="2607"/>
        <v>0</v>
      </c>
      <c r="NFX1366" s="84">
        <f t="shared" si="2607"/>
        <v>2000000</v>
      </c>
      <c r="NFY1366" s="84">
        <f t="shared" si="2607"/>
        <v>0</v>
      </c>
      <c r="NFZ1366" s="84">
        <f t="shared" si="2607"/>
        <v>0</v>
      </c>
      <c r="NGA1366" s="84">
        <f t="shared" si="2607"/>
        <v>2000000</v>
      </c>
      <c r="NGB1366" s="84">
        <f t="shared" si="2607"/>
        <v>2000000</v>
      </c>
      <c r="NGH1366" s="84" t="s">
        <v>247</v>
      </c>
      <c r="NGI1366" s="84" t="s">
        <v>4692</v>
      </c>
      <c r="NGJ1366" s="84">
        <f t="shared" ref="NGJ1366:NGR1366" si="2608">NGJ1360</f>
        <v>0</v>
      </c>
      <c r="NGK1366" s="84">
        <f t="shared" si="2608"/>
        <v>0</v>
      </c>
      <c r="NGL1366" s="84">
        <f t="shared" si="2608"/>
        <v>0</v>
      </c>
      <c r="NGM1366" s="84">
        <f t="shared" si="2608"/>
        <v>0</v>
      </c>
      <c r="NGN1366" s="84">
        <f t="shared" si="2608"/>
        <v>2000000</v>
      </c>
      <c r="NGO1366" s="84">
        <f t="shared" si="2608"/>
        <v>0</v>
      </c>
      <c r="NGP1366" s="84">
        <f t="shared" si="2608"/>
        <v>0</v>
      </c>
      <c r="NGQ1366" s="84">
        <f t="shared" si="2608"/>
        <v>2000000</v>
      </c>
      <c r="NGR1366" s="84">
        <f t="shared" si="2608"/>
        <v>2000000</v>
      </c>
      <c r="NGX1366" s="84" t="s">
        <v>247</v>
      </c>
      <c r="NGY1366" s="84" t="s">
        <v>4692</v>
      </c>
      <c r="NGZ1366" s="84">
        <f t="shared" ref="NGZ1366:NHH1366" si="2609">NGZ1360</f>
        <v>0</v>
      </c>
      <c r="NHA1366" s="84">
        <f t="shared" si="2609"/>
        <v>0</v>
      </c>
      <c r="NHB1366" s="84">
        <f t="shared" si="2609"/>
        <v>0</v>
      </c>
      <c r="NHC1366" s="84">
        <f t="shared" si="2609"/>
        <v>0</v>
      </c>
      <c r="NHD1366" s="84">
        <f t="shared" si="2609"/>
        <v>2000000</v>
      </c>
      <c r="NHE1366" s="84">
        <f t="shared" si="2609"/>
        <v>0</v>
      </c>
      <c r="NHF1366" s="84">
        <f t="shared" si="2609"/>
        <v>0</v>
      </c>
      <c r="NHG1366" s="84">
        <f t="shared" si="2609"/>
        <v>2000000</v>
      </c>
      <c r="NHH1366" s="84">
        <f t="shared" si="2609"/>
        <v>2000000</v>
      </c>
      <c r="NHN1366" s="84" t="s">
        <v>247</v>
      </c>
      <c r="NHO1366" s="84" t="s">
        <v>4692</v>
      </c>
      <c r="NHP1366" s="84">
        <f t="shared" ref="NHP1366:NHX1366" si="2610">NHP1360</f>
        <v>0</v>
      </c>
      <c r="NHQ1366" s="84">
        <f t="shared" si="2610"/>
        <v>0</v>
      </c>
      <c r="NHR1366" s="84">
        <f t="shared" si="2610"/>
        <v>0</v>
      </c>
      <c r="NHS1366" s="84">
        <f t="shared" si="2610"/>
        <v>0</v>
      </c>
      <c r="NHT1366" s="84">
        <f t="shared" si="2610"/>
        <v>2000000</v>
      </c>
      <c r="NHU1366" s="84">
        <f t="shared" si="2610"/>
        <v>0</v>
      </c>
      <c r="NHV1366" s="84">
        <f t="shared" si="2610"/>
        <v>0</v>
      </c>
      <c r="NHW1366" s="84">
        <f t="shared" si="2610"/>
        <v>2000000</v>
      </c>
      <c r="NHX1366" s="84">
        <f t="shared" si="2610"/>
        <v>2000000</v>
      </c>
      <c r="NID1366" s="84" t="s">
        <v>247</v>
      </c>
      <c r="NIE1366" s="84" t="s">
        <v>4692</v>
      </c>
      <c r="NIF1366" s="84">
        <f t="shared" ref="NIF1366:NIN1366" si="2611">NIF1360</f>
        <v>0</v>
      </c>
      <c r="NIG1366" s="84">
        <f t="shared" si="2611"/>
        <v>0</v>
      </c>
      <c r="NIH1366" s="84">
        <f t="shared" si="2611"/>
        <v>0</v>
      </c>
      <c r="NII1366" s="84">
        <f t="shared" si="2611"/>
        <v>0</v>
      </c>
      <c r="NIJ1366" s="84">
        <f t="shared" si="2611"/>
        <v>2000000</v>
      </c>
      <c r="NIK1366" s="84">
        <f t="shared" si="2611"/>
        <v>0</v>
      </c>
      <c r="NIL1366" s="84">
        <f t="shared" si="2611"/>
        <v>0</v>
      </c>
      <c r="NIM1366" s="84">
        <f t="shared" si="2611"/>
        <v>2000000</v>
      </c>
      <c r="NIN1366" s="84">
        <f t="shared" si="2611"/>
        <v>2000000</v>
      </c>
      <c r="NIT1366" s="84" t="s">
        <v>247</v>
      </c>
      <c r="NIU1366" s="84" t="s">
        <v>4692</v>
      </c>
      <c r="NIV1366" s="84">
        <f t="shared" ref="NIV1366:NJD1366" si="2612">NIV1360</f>
        <v>0</v>
      </c>
      <c r="NIW1366" s="84">
        <f t="shared" si="2612"/>
        <v>0</v>
      </c>
      <c r="NIX1366" s="84">
        <f t="shared" si="2612"/>
        <v>0</v>
      </c>
      <c r="NIY1366" s="84">
        <f t="shared" si="2612"/>
        <v>0</v>
      </c>
      <c r="NIZ1366" s="84">
        <f t="shared" si="2612"/>
        <v>2000000</v>
      </c>
      <c r="NJA1366" s="84">
        <f t="shared" si="2612"/>
        <v>0</v>
      </c>
      <c r="NJB1366" s="84">
        <f t="shared" si="2612"/>
        <v>0</v>
      </c>
      <c r="NJC1366" s="84">
        <f t="shared" si="2612"/>
        <v>2000000</v>
      </c>
      <c r="NJD1366" s="84">
        <f t="shared" si="2612"/>
        <v>2000000</v>
      </c>
      <c r="NJJ1366" s="84" t="s">
        <v>247</v>
      </c>
      <c r="NJK1366" s="84" t="s">
        <v>4692</v>
      </c>
      <c r="NJL1366" s="84">
        <f t="shared" ref="NJL1366:NJT1366" si="2613">NJL1360</f>
        <v>0</v>
      </c>
      <c r="NJM1366" s="84">
        <f t="shared" si="2613"/>
        <v>0</v>
      </c>
      <c r="NJN1366" s="84">
        <f t="shared" si="2613"/>
        <v>0</v>
      </c>
      <c r="NJO1366" s="84">
        <f t="shared" si="2613"/>
        <v>0</v>
      </c>
      <c r="NJP1366" s="84">
        <f t="shared" si="2613"/>
        <v>2000000</v>
      </c>
      <c r="NJQ1366" s="84">
        <f t="shared" si="2613"/>
        <v>0</v>
      </c>
      <c r="NJR1366" s="84">
        <f t="shared" si="2613"/>
        <v>0</v>
      </c>
      <c r="NJS1366" s="84">
        <f t="shared" si="2613"/>
        <v>2000000</v>
      </c>
      <c r="NJT1366" s="84">
        <f t="shared" si="2613"/>
        <v>2000000</v>
      </c>
      <c r="NJZ1366" s="84" t="s">
        <v>247</v>
      </c>
      <c r="NKA1366" s="84" t="s">
        <v>4692</v>
      </c>
      <c r="NKB1366" s="84">
        <f t="shared" ref="NKB1366:NKJ1366" si="2614">NKB1360</f>
        <v>0</v>
      </c>
      <c r="NKC1366" s="84">
        <f t="shared" si="2614"/>
        <v>0</v>
      </c>
      <c r="NKD1366" s="84">
        <f t="shared" si="2614"/>
        <v>0</v>
      </c>
      <c r="NKE1366" s="84">
        <f t="shared" si="2614"/>
        <v>0</v>
      </c>
      <c r="NKF1366" s="84">
        <f t="shared" si="2614"/>
        <v>2000000</v>
      </c>
      <c r="NKG1366" s="84">
        <f t="shared" si="2614"/>
        <v>0</v>
      </c>
      <c r="NKH1366" s="84">
        <f t="shared" si="2614"/>
        <v>0</v>
      </c>
      <c r="NKI1366" s="84">
        <f t="shared" si="2614"/>
        <v>2000000</v>
      </c>
      <c r="NKJ1366" s="84">
        <f t="shared" si="2614"/>
        <v>2000000</v>
      </c>
      <c r="NKP1366" s="84" t="s">
        <v>247</v>
      </c>
      <c r="NKQ1366" s="84" t="s">
        <v>4692</v>
      </c>
      <c r="NKR1366" s="84">
        <f t="shared" ref="NKR1366:NKZ1366" si="2615">NKR1360</f>
        <v>0</v>
      </c>
      <c r="NKS1366" s="84">
        <f t="shared" si="2615"/>
        <v>0</v>
      </c>
      <c r="NKT1366" s="84">
        <f t="shared" si="2615"/>
        <v>0</v>
      </c>
      <c r="NKU1366" s="84">
        <f t="shared" si="2615"/>
        <v>0</v>
      </c>
      <c r="NKV1366" s="84">
        <f t="shared" si="2615"/>
        <v>2000000</v>
      </c>
      <c r="NKW1366" s="84">
        <f t="shared" si="2615"/>
        <v>0</v>
      </c>
      <c r="NKX1366" s="84">
        <f t="shared" si="2615"/>
        <v>0</v>
      </c>
      <c r="NKY1366" s="84">
        <f t="shared" si="2615"/>
        <v>2000000</v>
      </c>
      <c r="NKZ1366" s="84">
        <f t="shared" si="2615"/>
        <v>2000000</v>
      </c>
      <c r="NLF1366" s="84" t="s">
        <v>247</v>
      </c>
      <c r="NLG1366" s="84" t="s">
        <v>4692</v>
      </c>
      <c r="NLH1366" s="84">
        <f t="shared" ref="NLH1366:NLP1366" si="2616">NLH1360</f>
        <v>0</v>
      </c>
      <c r="NLI1366" s="84">
        <f t="shared" si="2616"/>
        <v>0</v>
      </c>
      <c r="NLJ1366" s="84">
        <f t="shared" si="2616"/>
        <v>0</v>
      </c>
      <c r="NLK1366" s="84">
        <f t="shared" si="2616"/>
        <v>0</v>
      </c>
      <c r="NLL1366" s="84">
        <f t="shared" si="2616"/>
        <v>2000000</v>
      </c>
      <c r="NLM1366" s="84">
        <f t="shared" si="2616"/>
        <v>0</v>
      </c>
      <c r="NLN1366" s="84">
        <f t="shared" si="2616"/>
        <v>0</v>
      </c>
      <c r="NLO1366" s="84">
        <f t="shared" si="2616"/>
        <v>2000000</v>
      </c>
      <c r="NLP1366" s="84">
        <f t="shared" si="2616"/>
        <v>2000000</v>
      </c>
      <c r="NLV1366" s="84" t="s">
        <v>247</v>
      </c>
      <c r="NLW1366" s="84" t="s">
        <v>4692</v>
      </c>
      <c r="NLX1366" s="84">
        <f t="shared" ref="NLX1366:NMF1366" si="2617">NLX1360</f>
        <v>0</v>
      </c>
      <c r="NLY1366" s="84">
        <f t="shared" si="2617"/>
        <v>0</v>
      </c>
      <c r="NLZ1366" s="84">
        <f t="shared" si="2617"/>
        <v>0</v>
      </c>
      <c r="NMA1366" s="84">
        <f t="shared" si="2617"/>
        <v>0</v>
      </c>
      <c r="NMB1366" s="84">
        <f t="shared" si="2617"/>
        <v>2000000</v>
      </c>
      <c r="NMC1366" s="84">
        <f t="shared" si="2617"/>
        <v>0</v>
      </c>
      <c r="NMD1366" s="84">
        <f t="shared" si="2617"/>
        <v>0</v>
      </c>
      <c r="NME1366" s="84">
        <f t="shared" si="2617"/>
        <v>2000000</v>
      </c>
      <c r="NMF1366" s="84">
        <f t="shared" si="2617"/>
        <v>2000000</v>
      </c>
      <c r="NML1366" s="84" t="s">
        <v>247</v>
      </c>
      <c r="NMM1366" s="84" t="s">
        <v>4692</v>
      </c>
      <c r="NMN1366" s="84">
        <f t="shared" ref="NMN1366:NMV1366" si="2618">NMN1360</f>
        <v>0</v>
      </c>
      <c r="NMO1366" s="84">
        <f t="shared" si="2618"/>
        <v>0</v>
      </c>
      <c r="NMP1366" s="84">
        <f t="shared" si="2618"/>
        <v>0</v>
      </c>
      <c r="NMQ1366" s="84">
        <f t="shared" si="2618"/>
        <v>0</v>
      </c>
      <c r="NMR1366" s="84">
        <f t="shared" si="2618"/>
        <v>2000000</v>
      </c>
      <c r="NMS1366" s="84">
        <f t="shared" si="2618"/>
        <v>0</v>
      </c>
      <c r="NMT1366" s="84">
        <f t="shared" si="2618"/>
        <v>0</v>
      </c>
      <c r="NMU1366" s="84">
        <f t="shared" si="2618"/>
        <v>2000000</v>
      </c>
      <c r="NMV1366" s="84">
        <f t="shared" si="2618"/>
        <v>2000000</v>
      </c>
      <c r="NNB1366" s="84" t="s">
        <v>247</v>
      </c>
      <c r="NNC1366" s="84" t="s">
        <v>4692</v>
      </c>
      <c r="NND1366" s="84">
        <f t="shared" ref="NND1366:NNL1366" si="2619">NND1360</f>
        <v>0</v>
      </c>
      <c r="NNE1366" s="84">
        <f t="shared" si="2619"/>
        <v>0</v>
      </c>
      <c r="NNF1366" s="84">
        <f t="shared" si="2619"/>
        <v>0</v>
      </c>
      <c r="NNG1366" s="84">
        <f t="shared" si="2619"/>
        <v>0</v>
      </c>
      <c r="NNH1366" s="84">
        <f t="shared" si="2619"/>
        <v>2000000</v>
      </c>
      <c r="NNI1366" s="84">
        <f t="shared" si="2619"/>
        <v>0</v>
      </c>
      <c r="NNJ1366" s="84">
        <f t="shared" si="2619"/>
        <v>0</v>
      </c>
      <c r="NNK1366" s="84">
        <f t="shared" si="2619"/>
        <v>2000000</v>
      </c>
      <c r="NNL1366" s="84">
        <f t="shared" si="2619"/>
        <v>2000000</v>
      </c>
      <c r="NNR1366" s="84" t="s">
        <v>247</v>
      </c>
      <c r="NNS1366" s="84" t="s">
        <v>4692</v>
      </c>
      <c r="NNT1366" s="84">
        <f t="shared" ref="NNT1366:NOB1366" si="2620">NNT1360</f>
        <v>0</v>
      </c>
      <c r="NNU1366" s="84">
        <f t="shared" si="2620"/>
        <v>0</v>
      </c>
      <c r="NNV1366" s="84">
        <f t="shared" si="2620"/>
        <v>0</v>
      </c>
      <c r="NNW1366" s="84">
        <f t="shared" si="2620"/>
        <v>0</v>
      </c>
      <c r="NNX1366" s="84">
        <f t="shared" si="2620"/>
        <v>2000000</v>
      </c>
      <c r="NNY1366" s="84">
        <f t="shared" si="2620"/>
        <v>0</v>
      </c>
      <c r="NNZ1366" s="84">
        <f t="shared" si="2620"/>
        <v>0</v>
      </c>
      <c r="NOA1366" s="84">
        <f t="shared" si="2620"/>
        <v>2000000</v>
      </c>
      <c r="NOB1366" s="84">
        <f t="shared" si="2620"/>
        <v>2000000</v>
      </c>
      <c r="NOH1366" s="84" t="s">
        <v>247</v>
      </c>
      <c r="NOI1366" s="84" t="s">
        <v>4692</v>
      </c>
      <c r="NOJ1366" s="84">
        <f t="shared" ref="NOJ1366:NOR1366" si="2621">NOJ1360</f>
        <v>0</v>
      </c>
      <c r="NOK1366" s="84">
        <f t="shared" si="2621"/>
        <v>0</v>
      </c>
      <c r="NOL1366" s="84">
        <f t="shared" si="2621"/>
        <v>0</v>
      </c>
      <c r="NOM1366" s="84">
        <f t="shared" si="2621"/>
        <v>0</v>
      </c>
      <c r="NON1366" s="84">
        <f t="shared" si="2621"/>
        <v>2000000</v>
      </c>
      <c r="NOO1366" s="84">
        <f t="shared" si="2621"/>
        <v>0</v>
      </c>
      <c r="NOP1366" s="84">
        <f t="shared" si="2621"/>
        <v>0</v>
      </c>
      <c r="NOQ1366" s="84">
        <f t="shared" si="2621"/>
        <v>2000000</v>
      </c>
      <c r="NOR1366" s="84">
        <f t="shared" si="2621"/>
        <v>2000000</v>
      </c>
      <c r="NOX1366" s="84" t="s">
        <v>247</v>
      </c>
      <c r="NOY1366" s="84" t="s">
        <v>4692</v>
      </c>
      <c r="NOZ1366" s="84">
        <f t="shared" ref="NOZ1366:NPH1366" si="2622">NOZ1360</f>
        <v>0</v>
      </c>
      <c r="NPA1366" s="84">
        <f t="shared" si="2622"/>
        <v>0</v>
      </c>
      <c r="NPB1366" s="84">
        <f t="shared" si="2622"/>
        <v>0</v>
      </c>
      <c r="NPC1366" s="84">
        <f t="shared" si="2622"/>
        <v>0</v>
      </c>
      <c r="NPD1366" s="84">
        <f t="shared" si="2622"/>
        <v>2000000</v>
      </c>
      <c r="NPE1366" s="84">
        <f t="shared" si="2622"/>
        <v>0</v>
      </c>
      <c r="NPF1366" s="84">
        <f t="shared" si="2622"/>
        <v>0</v>
      </c>
      <c r="NPG1366" s="84">
        <f t="shared" si="2622"/>
        <v>2000000</v>
      </c>
      <c r="NPH1366" s="84">
        <f t="shared" si="2622"/>
        <v>2000000</v>
      </c>
      <c r="NPN1366" s="84" t="s">
        <v>247</v>
      </c>
      <c r="NPO1366" s="84" t="s">
        <v>4692</v>
      </c>
      <c r="NPP1366" s="84">
        <f t="shared" ref="NPP1366:NPX1366" si="2623">NPP1360</f>
        <v>0</v>
      </c>
      <c r="NPQ1366" s="84">
        <f t="shared" si="2623"/>
        <v>0</v>
      </c>
      <c r="NPR1366" s="84">
        <f t="shared" si="2623"/>
        <v>0</v>
      </c>
      <c r="NPS1366" s="84">
        <f t="shared" si="2623"/>
        <v>0</v>
      </c>
      <c r="NPT1366" s="84">
        <f t="shared" si="2623"/>
        <v>2000000</v>
      </c>
      <c r="NPU1366" s="84">
        <f t="shared" si="2623"/>
        <v>0</v>
      </c>
      <c r="NPV1366" s="84">
        <f t="shared" si="2623"/>
        <v>0</v>
      </c>
      <c r="NPW1366" s="84">
        <f t="shared" si="2623"/>
        <v>2000000</v>
      </c>
      <c r="NPX1366" s="84">
        <f t="shared" si="2623"/>
        <v>2000000</v>
      </c>
      <c r="NQD1366" s="84" t="s">
        <v>247</v>
      </c>
      <c r="NQE1366" s="84" t="s">
        <v>4692</v>
      </c>
      <c r="NQF1366" s="84">
        <f t="shared" ref="NQF1366:NQN1366" si="2624">NQF1360</f>
        <v>0</v>
      </c>
      <c r="NQG1366" s="84">
        <f t="shared" si="2624"/>
        <v>0</v>
      </c>
      <c r="NQH1366" s="84">
        <f t="shared" si="2624"/>
        <v>0</v>
      </c>
      <c r="NQI1366" s="84">
        <f t="shared" si="2624"/>
        <v>0</v>
      </c>
      <c r="NQJ1366" s="84">
        <f t="shared" si="2624"/>
        <v>2000000</v>
      </c>
      <c r="NQK1366" s="84">
        <f t="shared" si="2624"/>
        <v>0</v>
      </c>
      <c r="NQL1366" s="84">
        <f t="shared" si="2624"/>
        <v>0</v>
      </c>
      <c r="NQM1366" s="84">
        <f t="shared" si="2624"/>
        <v>2000000</v>
      </c>
      <c r="NQN1366" s="84">
        <f t="shared" si="2624"/>
        <v>2000000</v>
      </c>
      <c r="NQT1366" s="84" t="s">
        <v>247</v>
      </c>
      <c r="NQU1366" s="84" t="s">
        <v>4692</v>
      </c>
      <c r="NQV1366" s="84">
        <f t="shared" ref="NQV1366:NRD1366" si="2625">NQV1360</f>
        <v>0</v>
      </c>
      <c r="NQW1366" s="84">
        <f t="shared" si="2625"/>
        <v>0</v>
      </c>
      <c r="NQX1366" s="84">
        <f t="shared" si="2625"/>
        <v>0</v>
      </c>
      <c r="NQY1366" s="84">
        <f t="shared" si="2625"/>
        <v>0</v>
      </c>
      <c r="NQZ1366" s="84">
        <f t="shared" si="2625"/>
        <v>2000000</v>
      </c>
      <c r="NRA1366" s="84">
        <f t="shared" si="2625"/>
        <v>0</v>
      </c>
      <c r="NRB1366" s="84">
        <f t="shared" si="2625"/>
        <v>0</v>
      </c>
      <c r="NRC1366" s="84">
        <f t="shared" si="2625"/>
        <v>2000000</v>
      </c>
      <c r="NRD1366" s="84">
        <f t="shared" si="2625"/>
        <v>2000000</v>
      </c>
      <c r="NRJ1366" s="84" t="s">
        <v>247</v>
      </c>
      <c r="NRK1366" s="84" t="s">
        <v>4692</v>
      </c>
      <c r="NRL1366" s="84">
        <f t="shared" ref="NRL1366:NRT1366" si="2626">NRL1360</f>
        <v>0</v>
      </c>
      <c r="NRM1366" s="84">
        <f t="shared" si="2626"/>
        <v>0</v>
      </c>
      <c r="NRN1366" s="84">
        <f t="shared" si="2626"/>
        <v>0</v>
      </c>
      <c r="NRO1366" s="84">
        <f t="shared" si="2626"/>
        <v>0</v>
      </c>
      <c r="NRP1366" s="84">
        <f t="shared" si="2626"/>
        <v>2000000</v>
      </c>
      <c r="NRQ1366" s="84">
        <f t="shared" si="2626"/>
        <v>0</v>
      </c>
      <c r="NRR1366" s="84">
        <f t="shared" si="2626"/>
        <v>0</v>
      </c>
      <c r="NRS1366" s="84">
        <f t="shared" si="2626"/>
        <v>2000000</v>
      </c>
      <c r="NRT1366" s="84">
        <f t="shared" si="2626"/>
        <v>2000000</v>
      </c>
      <c r="NRZ1366" s="84" t="s">
        <v>247</v>
      </c>
      <c r="NSA1366" s="84" t="s">
        <v>4692</v>
      </c>
      <c r="NSB1366" s="84">
        <f t="shared" ref="NSB1366:NSJ1366" si="2627">NSB1360</f>
        <v>0</v>
      </c>
      <c r="NSC1366" s="84">
        <f t="shared" si="2627"/>
        <v>0</v>
      </c>
      <c r="NSD1366" s="84">
        <f t="shared" si="2627"/>
        <v>0</v>
      </c>
      <c r="NSE1366" s="84">
        <f t="shared" si="2627"/>
        <v>0</v>
      </c>
      <c r="NSF1366" s="84">
        <f t="shared" si="2627"/>
        <v>2000000</v>
      </c>
      <c r="NSG1366" s="84">
        <f t="shared" si="2627"/>
        <v>0</v>
      </c>
      <c r="NSH1366" s="84">
        <f t="shared" si="2627"/>
        <v>0</v>
      </c>
      <c r="NSI1366" s="84">
        <f t="shared" si="2627"/>
        <v>2000000</v>
      </c>
      <c r="NSJ1366" s="84">
        <f t="shared" si="2627"/>
        <v>2000000</v>
      </c>
      <c r="NSP1366" s="84" t="s">
        <v>247</v>
      </c>
      <c r="NSQ1366" s="84" t="s">
        <v>4692</v>
      </c>
      <c r="NSR1366" s="84">
        <f t="shared" ref="NSR1366:NSZ1366" si="2628">NSR1360</f>
        <v>0</v>
      </c>
      <c r="NSS1366" s="84">
        <f t="shared" si="2628"/>
        <v>0</v>
      </c>
      <c r="NST1366" s="84">
        <f t="shared" si="2628"/>
        <v>0</v>
      </c>
      <c r="NSU1366" s="84">
        <f t="shared" si="2628"/>
        <v>0</v>
      </c>
      <c r="NSV1366" s="84">
        <f t="shared" si="2628"/>
        <v>2000000</v>
      </c>
      <c r="NSW1366" s="84">
        <f t="shared" si="2628"/>
        <v>0</v>
      </c>
      <c r="NSX1366" s="84">
        <f t="shared" si="2628"/>
        <v>0</v>
      </c>
      <c r="NSY1366" s="84">
        <f t="shared" si="2628"/>
        <v>2000000</v>
      </c>
      <c r="NSZ1366" s="84">
        <f t="shared" si="2628"/>
        <v>2000000</v>
      </c>
      <c r="NTF1366" s="84" t="s">
        <v>247</v>
      </c>
      <c r="NTG1366" s="84" t="s">
        <v>4692</v>
      </c>
      <c r="NTH1366" s="84">
        <f t="shared" ref="NTH1366:NTP1366" si="2629">NTH1360</f>
        <v>0</v>
      </c>
      <c r="NTI1366" s="84">
        <f t="shared" si="2629"/>
        <v>0</v>
      </c>
      <c r="NTJ1366" s="84">
        <f t="shared" si="2629"/>
        <v>0</v>
      </c>
      <c r="NTK1366" s="84">
        <f t="shared" si="2629"/>
        <v>0</v>
      </c>
      <c r="NTL1366" s="84">
        <f t="shared" si="2629"/>
        <v>2000000</v>
      </c>
      <c r="NTM1366" s="84">
        <f t="shared" si="2629"/>
        <v>0</v>
      </c>
      <c r="NTN1366" s="84">
        <f t="shared" si="2629"/>
        <v>0</v>
      </c>
      <c r="NTO1366" s="84">
        <f t="shared" si="2629"/>
        <v>2000000</v>
      </c>
      <c r="NTP1366" s="84">
        <f t="shared" si="2629"/>
        <v>2000000</v>
      </c>
      <c r="NTV1366" s="84" t="s">
        <v>247</v>
      </c>
      <c r="NTW1366" s="84" t="s">
        <v>4692</v>
      </c>
      <c r="NTX1366" s="84">
        <f t="shared" ref="NTX1366:NUF1366" si="2630">NTX1360</f>
        <v>0</v>
      </c>
      <c r="NTY1366" s="84">
        <f t="shared" si="2630"/>
        <v>0</v>
      </c>
      <c r="NTZ1366" s="84">
        <f t="shared" si="2630"/>
        <v>0</v>
      </c>
      <c r="NUA1366" s="84">
        <f t="shared" si="2630"/>
        <v>0</v>
      </c>
      <c r="NUB1366" s="84">
        <f t="shared" si="2630"/>
        <v>2000000</v>
      </c>
      <c r="NUC1366" s="84">
        <f t="shared" si="2630"/>
        <v>0</v>
      </c>
      <c r="NUD1366" s="84">
        <f t="shared" si="2630"/>
        <v>0</v>
      </c>
      <c r="NUE1366" s="84">
        <f t="shared" si="2630"/>
        <v>2000000</v>
      </c>
      <c r="NUF1366" s="84">
        <f t="shared" si="2630"/>
        <v>2000000</v>
      </c>
      <c r="NUL1366" s="84" t="s">
        <v>247</v>
      </c>
      <c r="NUM1366" s="84" t="s">
        <v>4692</v>
      </c>
      <c r="NUN1366" s="84">
        <f t="shared" ref="NUN1366:NUV1366" si="2631">NUN1360</f>
        <v>0</v>
      </c>
      <c r="NUO1366" s="84">
        <f t="shared" si="2631"/>
        <v>0</v>
      </c>
      <c r="NUP1366" s="84">
        <f t="shared" si="2631"/>
        <v>0</v>
      </c>
      <c r="NUQ1366" s="84">
        <f t="shared" si="2631"/>
        <v>0</v>
      </c>
      <c r="NUR1366" s="84">
        <f t="shared" si="2631"/>
        <v>2000000</v>
      </c>
      <c r="NUS1366" s="84">
        <f t="shared" si="2631"/>
        <v>0</v>
      </c>
      <c r="NUT1366" s="84">
        <f t="shared" si="2631"/>
        <v>0</v>
      </c>
      <c r="NUU1366" s="84">
        <f t="shared" si="2631"/>
        <v>2000000</v>
      </c>
      <c r="NUV1366" s="84">
        <f t="shared" si="2631"/>
        <v>2000000</v>
      </c>
      <c r="NVB1366" s="84" t="s">
        <v>247</v>
      </c>
      <c r="NVC1366" s="84" t="s">
        <v>4692</v>
      </c>
      <c r="NVD1366" s="84">
        <f t="shared" ref="NVD1366:NVL1366" si="2632">NVD1360</f>
        <v>0</v>
      </c>
      <c r="NVE1366" s="84">
        <f t="shared" si="2632"/>
        <v>0</v>
      </c>
      <c r="NVF1366" s="84">
        <f t="shared" si="2632"/>
        <v>0</v>
      </c>
      <c r="NVG1366" s="84">
        <f t="shared" si="2632"/>
        <v>0</v>
      </c>
      <c r="NVH1366" s="84">
        <f t="shared" si="2632"/>
        <v>2000000</v>
      </c>
      <c r="NVI1366" s="84">
        <f t="shared" si="2632"/>
        <v>0</v>
      </c>
      <c r="NVJ1366" s="84">
        <f t="shared" si="2632"/>
        <v>0</v>
      </c>
      <c r="NVK1366" s="84">
        <f t="shared" si="2632"/>
        <v>2000000</v>
      </c>
      <c r="NVL1366" s="84">
        <f t="shared" si="2632"/>
        <v>2000000</v>
      </c>
      <c r="NVR1366" s="84" t="s">
        <v>247</v>
      </c>
      <c r="NVS1366" s="84" t="s">
        <v>4692</v>
      </c>
      <c r="NVT1366" s="84">
        <f t="shared" ref="NVT1366:NWB1366" si="2633">NVT1360</f>
        <v>0</v>
      </c>
      <c r="NVU1366" s="84">
        <f t="shared" si="2633"/>
        <v>0</v>
      </c>
      <c r="NVV1366" s="84">
        <f t="shared" si="2633"/>
        <v>0</v>
      </c>
      <c r="NVW1366" s="84">
        <f t="shared" si="2633"/>
        <v>0</v>
      </c>
      <c r="NVX1366" s="84">
        <f t="shared" si="2633"/>
        <v>2000000</v>
      </c>
      <c r="NVY1366" s="84">
        <f t="shared" si="2633"/>
        <v>0</v>
      </c>
      <c r="NVZ1366" s="84">
        <f t="shared" si="2633"/>
        <v>0</v>
      </c>
      <c r="NWA1366" s="84">
        <f t="shared" si="2633"/>
        <v>2000000</v>
      </c>
      <c r="NWB1366" s="84">
        <f t="shared" si="2633"/>
        <v>2000000</v>
      </c>
      <c r="NWH1366" s="84" t="s">
        <v>247</v>
      </c>
      <c r="NWI1366" s="84" t="s">
        <v>4692</v>
      </c>
      <c r="NWJ1366" s="84">
        <f t="shared" ref="NWJ1366:NWR1366" si="2634">NWJ1360</f>
        <v>0</v>
      </c>
      <c r="NWK1366" s="84">
        <f t="shared" si="2634"/>
        <v>0</v>
      </c>
      <c r="NWL1366" s="84">
        <f t="shared" si="2634"/>
        <v>0</v>
      </c>
      <c r="NWM1366" s="84">
        <f t="shared" si="2634"/>
        <v>0</v>
      </c>
      <c r="NWN1366" s="84">
        <f t="shared" si="2634"/>
        <v>2000000</v>
      </c>
      <c r="NWO1366" s="84">
        <f t="shared" si="2634"/>
        <v>0</v>
      </c>
      <c r="NWP1366" s="84">
        <f t="shared" si="2634"/>
        <v>0</v>
      </c>
      <c r="NWQ1366" s="84">
        <f t="shared" si="2634"/>
        <v>2000000</v>
      </c>
      <c r="NWR1366" s="84">
        <f t="shared" si="2634"/>
        <v>2000000</v>
      </c>
      <c r="NWX1366" s="84" t="s">
        <v>247</v>
      </c>
      <c r="NWY1366" s="84" t="s">
        <v>4692</v>
      </c>
      <c r="NWZ1366" s="84">
        <f t="shared" ref="NWZ1366:NXH1366" si="2635">NWZ1360</f>
        <v>0</v>
      </c>
      <c r="NXA1366" s="84">
        <f t="shared" si="2635"/>
        <v>0</v>
      </c>
      <c r="NXB1366" s="84">
        <f t="shared" si="2635"/>
        <v>0</v>
      </c>
      <c r="NXC1366" s="84">
        <f t="shared" si="2635"/>
        <v>0</v>
      </c>
      <c r="NXD1366" s="84">
        <f t="shared" si="2635"/>
        <v>2000000</v>
      </c>
      <c r="NXE1366" s="84">
        <f t="shared" si="2635"/>
        <v>0</v>
      </c>
      <c r="NXF1366" s="84">
        <f t="shared" si="2635"/>
        <v>0</v>
      </c>
      <c r="NXG1366" s="84">
        <f t="shared" si="2635"/>
        <v>2000000</v>
      </c>
      <c r="NXH1366" s="84">
        <f t="shared" si="2635"/>
        <v>2000000</v>
      </c>
      <c r="NXN1366" s="84" t="s">
        <v>247</v>
      </c>
      <c r="NXO1366" s="84" t="s">
        <v>4692</v>
      </c>
      <c r="NXP1366" s="84">
        <f t="shared" ref="NXP1366:NXX1366" si="2636">NXP1360</f>
        <v>0</v>
      </c>
      <c r="NXQ1366" s="84">
        <f t="shared" si="2636"/>
        <v>0</v>
      </c>
      <c r="NXR1366" s="84">
        <f t="shared" si="2636"/>
        <v>0</v>
      </c>
      <c r="NXS1366" s="84">
        <f t="shared" si="2636"/>
        <v>0</v>
      </c>
      <c r="NXT1366" s="84">
        <f t="shared" si="2636"/>
        <v>2000000</v>
      </c>
      <c r="NXU1366" s="84">
        <f t="shared" si="2636"/>
        <v>0</v>
      </c>
      <c r="NXV1366" s="84">
        <f t="shared" si="2636"/>
        <v>0</v>
      </c>
      <c r="NXW1366" s="84">
        <f t="shared" si="2636"/>
        <v>2000000</v>
      </c>
      <c r="NXX1366" s="84">
        <f t="shared" si="2636"/>
        <v>2000000</v>
      </c>
      <c r="NYD1366" s="84" t="s">
        <v>247</v>
      </c>
      <c r="NYE1366" s="84" t="s">
        <v>4692</v>
      </c>
      <c r="NYF1366" s="84">
        <f t="shared" ref="NYF1366:NYN1366" si="2637">NYF1360</f>
        <v>0</v>
      </c>
      <c r="NYG1366" s="84">
        <f t="shared" si="2637"/>
        <v>0</v>
      </c>
      <c r="NYH1366" s="84">
        <f t="shared" si="2637"/>
        <v>0</v>
      </c>
      <c r="NYI1366" s="84">
        <f t="shared" si="2637"/>
        <v>0</v>
      </c>
      <c r="NYJ1366" s="84">
        <f t="shared" si="2637"/>
        <v>2000000</v>
      </c>
      <c r="NYK1366" s="84">
        <f t="shared" si="2637"/>
        <v>0</v>
      </c>
      <c r="NYL1366" s="84">
        <f t="shared" si="2637"/>
        <v>0</v>
      </c>
      <c r="NYM1366" s="84">
        <f t="shared" si="2637"/>
        <v>2000000</v>
      </c>
      <c r="NYN1366" s="84">
        <f t="shared" si="2637"/>
        <v>2000000</v>
      </c>
      <c r="NYT1366" s="84" t="s">
        <v>247</v>
      </c>
      <c r="NYU1366" s="84" t="s">
        <v>4692</v>
      </c>
      <c r="NYV1366" s="84">
        <f t="shared" ref="NYV1366:NZD1366" si="2638">NYV1360</f>
        <v>0</v>
      </c>
      <c r="NYW1366" s="84">
        <f t="shared" si="2638"/>
        <v>0</v>
      </c>
      <c r="NYX1366" s="84">
        <f t="shared" si="2638"/>
        <v>0</v>
      </c>
      <c r="NYY1366" s="84">
        <f t="shared" si="2638"/>
        <v>0</v>
      </c>
      <c r="NYZ1366" s="84">
        <f t="shared" si="2638"/>
        <v>2000000</v>
      </c>
      <c r="NZA1366" s="84">
        <f t="shared" si="2638"/>
        <v>0</v>
      </c>
      <c r="NZB1366" s="84">
        <f t="shared" si="2638"/>
        <v>0</v>
      </c>
      <c r="NZC1366" s="84">
        <f t="shared" si="2638"/>
        <v>2000000</v>
      </c>
      <c r="NZD1366" s="84">
        <f t="shared" si="2638"/>
        <v>2000000</v>
      </c>
      <c r="NZJ1366" s="84" t="s">
        <v>247</v>
      </c>
      <c r="NZK1366" s="84" t="s">
        <v>4692</v>
      </c>
      <c r="NZL1366" s="84">
        <f t="shared" ref="NZL1366:NZT1366" si="2639">NZL1360</f>
        <v>0</v>
      </c>
      <c r="NZM1366" s="84">
        <f t="shared" si="2639"/>
        <v>0</v>
      </c>
      <c r="NZN1366" s="84">
        <f t="shared" si="2639"/>
        <v>0</v>
      </c>
      <c r="NZO1366" s="84">
        <f t="shared" si="2639"/>
        <v>0</v>
      </c>
      <c r="NZP1366" s="84">
        <f t="shared" si="2639"/>
        <v>2000000</v>
      </c>
      <c r="NZQ1366" s="84">
        <f t="shared" si="2639"/>
        <v>0</v>
      </c>
      <c r="NZR1366" s="84">
        <f t="shared" si="2639"/>
        <v>0</v>
      </c>
      <c r="NZS1366" s="84">
        <f t="shared" si="2639"/>
        <v>2000000</v>
      </c>
      <c r="NZT1366" s="84">
        <f t="shared" si="2639"/>
        <v>2000000</v>
      </c>
      <c r="NZZ1366" s="84" t="s">
        <v>247</v>
      </c>
      <c r="OAA1366" s="84" t="s">
        <v>4692</v>
      </c>
      <c r="OAB1366" s="84">
        <f t="shared" ref="OAB1366:OAJ1366" si="2640">OAB1360</f>
        <v>0</v>
      </c>
      <c r="OAC1366" s="84">
        <f t="shared" si="2640"/>
        <v>0</v>
      </c>
      <c r="OAD1366" s="84">
        <f t="shared" si="2640"/>
        <v>0</v>
      </c>
      <c r="OAE1366" s="84">
        <f t="shared" si="2640"/>
        <v>0</v>
      </c>
      <c r="OAF1366" s="84">
        <f t="shared" si="2640"/>
        <v>2000000</v>
      </c>
      <c r="OAG1366" s="84">
        <f t="shared" si="2640"/>
        <v>0</v>
      </c>
      <c r="OAH1366" s="84">
        <f t="shared" si="2640"/>
        <v>0</v>
      </c>
      <c r="OAI1366" s="84">
        <f t="shared" si="2640"/>
        <v>2000000</v>
      </c>
      <c r="OAJ1366" s="84">
        <f t="shared" si="2640"/>
        <v>2000000</v>
      </c>
      <c r="OAP1366" s="84" t="s">
        <v>247</v>
      </c>
      <c r="OAQ1366" s="84" t="s">
        <v>4692</v>
      </c>
      <c r="OAR1366" s="84">
        <f t="shared" ref="OAR1366:OAZ1366" si="2641">OAR1360</f>
        <v>0</v>
      </c>
      <c r="OAS1366" s="84">
        <f t="shared" si="2641"/>
        <v>0</v>
      </c>
      <c r="OAT1366" s="84">
        <f t="shared" si="2641"/>
        <v>0</v>
      </c>
      <c r="OAU1366" s="84">
        <f t="shared" si="2641"/>
        <v>0</v>
      </c>
      <c r="OAV1366" s="84">
        <f t="shared" si="2641"/>
        <v>2000000</v>
      </c>
      <c r="OAW1366" s="84">
        <f t="shared" si="2641"/>
        <v>0</v>
      </c>
      <c r="OAX1366" s="84">
        <f t="shared" si="2641"/>
        <v>0</v>
      </c>
      <c r="OAY1366" s="84">
        <f t="shared" si="2641"/>
        <v>2000000</v>
      </c>
      <c r="OAZ1366" s="84">
        <f t="shared" si="2641"/>
        <v>2000000</v>
      </c>
      <c r="OBF1366" s="84" t="s">
        <v>247</v>
      </c>
      <c r="OBG1366" s="84" t="s">
        <v>4692</v>
      </c>
      <c r="OBH1366" s="84">
        <f t="shared" ref="OBH1366:OBP1366" si="2642">OBH1360</f>
        <v>0</v>
      </c>
      <c r="OBI1366" s="84">
        <f t="shared" si="2642"/>
        <v>0</v>
      </c>
      <c r="OBJ1366" s="84">
        <f t="shared" si="2642"/>
        <v>0</v>
      </c>
      <c r="OBK1366" s="84">
        <f t="shared" si="2642"/>
        <v>0</v>
      </c>
      <c r="OBL1366" s="84">
        <f t="shared" si="2642"/>
        <v>2000000</v>
      </c>
      <c r="OBM1366" s="84">
        <f t="shared" si="2642"/>
        <v>0</v>
      </c>
      <c r="OBN1366" s="84">
        <f t="shared" si="2642"/>
        <v>0</v>
      </c>
      <c r="OBO1366" s="84">
        <f t="shared" si="2642"/>
        <v>2000000</v>
      </c>
      <c r="OBP1366" s="84">
        <f t="shared" si="2642"/>
        <v>2000000</v>
      </c>
      <c r="OBV1366" s="84" t="s">
        <v>247</v>
      </c>
      <c r="OBW1366" s="84" t="s">
        <v>4692</v>
      </c>
      <c r="OBX1366" s="84">
        <f t="shared" ref="OBX1366:OCF1366" si="2643">OBX1360</f>
        <v>0</v>
      </c>
      <c r="OBY1366" s="84">
        <f t="shared" si="2643"/>
        <v>0</v>
      </c>
      <c r="OBZ1366" s="84">
        <f t="shared" si="2643"/>
        <v>0</v>
      </c>
      <c r="OCA1366" s="84">
        <f t="shared" si="2643"/>
        <v>0</v>
      </c>
      <c r="OCB1366" s="84">
        <f t="shared" si="2643"/>
        <v>2000000</v>
      </c>
      <c r="OCC1366" s="84">
        <f t="shared" si="2643"/>
        <v>0</v>
      </c>
      <c r="OCD1366" s="84">
        <f t="shared" si="2643"/>
        <v>0</v>
      </c>
      <c r="OCE1366" s="84">
        <f t="shared" si="2643"/>
        <v>2000000</v>
      </c>
      <c r="OCF1366" s="84">
        <f t="shared" si="2643"/>
        <v>2000000</v>
      </c>
      <c r="OCL1366" s="84" t="s">
        <v>247</v>
      </c>
      <c r="OCM1366" s="84" t="s">
        <v>4692</v>
      </c>
      <c r="OCN1366" s="84">
        <f>OCN1360</f>
        <v>0</v>
      </c>
      <c r="OCO1366" s="84">
        <f>OCO1360</f>
        <v>0</v>
      </c>
      <c r="OCP1366" s="84">
        <f>OCP1360</f>
        <v>0</v>
      </c>
      <c r="OCQ1366" s="84">
        <f>OCQ1360</f>
        <v>0</v>
      </c>
      <c r="OCR1366" s="84">
        <f>OCR1360</f>
        <v>2000000</v>
      </c>
      <c r="OCS1366" s="84">
        <f>OCS1360</f>
        <v>0</v>
      </c>
      <c r="OCT1366" s="84">
        <f>OCT1360</f>
        <v>0</v>
      </c>
      <c r="OCU1366" s="84">
        <f>OCU1360</f>
        <v>2000000</v>
      </c>
      <c r="OCV1366" s="84">
        <f>OCV1360</f>
        <v>2000000</v>
      </c>
      <c r="ODB1366" s="84" t="s">
        <v>247</v>
      </c>
      <c r="ODC1366" s="84" t="s">
        <v>4692</v>
      </c>
      <c r="ODD1366" s="84">
        <f t="shared" ref="ODD1366:ODL1366" si="2644">ODD1360</f>
        <v>0</v>
      </c>
      <c r="ODE1366" s="84">
        <f t="shared" si="2644"/>
        <v>0</v>
      </c>
      <c r="ODF1366" s="84">
        <f t="shared" si="2644"/>
        <v>0</v>
      </c>
      <c r="ODG1366" s="84">
        <f t="shared" si="2644"/>
        <v>0</v>
      </c>
      <c r="ODH1366" s="84">
        <f t="shared" si="2644"/>
        <v>2000000</v>
      </c>
      <c r="ODI1366" s="84">
        <f t="shared" si="2644"/>
        <v>0</v>
      </c>
      <c r="ODJ1366" s="84">
        <f t="shared" si="2644"/>
        <v>0</v>
      </c>
      <c r="ODK1366" s="84">
        <f t="shared" si="2644"/>
        <v>2000000</v>
      </c>
      <c r="ODL1366" s="84">
        <f t="shared" si="2644"/>
        <v>2000000</v>
      </c>
      <c r="ODR1366" s="84" t="s">
        <v>247</v>
      </c>
      <c r="ODS1366" s="84" t="s">
        <v>4692</v>
      </c>
      <c r="ODT1366" s="84">
        <f t="shared" ref="ODT1366:OEB1366" si="2645">ODT1360</f>
        <v>0</v>
      </c>
      <c r="ODU1366" s="84">
        <f t="shared" si="2645"/>
        <v>0</v>
      </c>
      <c r="ODV1366" s="84">
        <f t="shared" si="2645"/>
        <v>0</v>
      </c>
      <c r="ODW1366" s="84">
        <f t="shared" si="2645"/>
        <v>0</v>
      </c>
      <c r="ODX1366" s="84">
        <f t="shared" si="2645"/>
        <v>2000000</v>
      </c>
      <c r="ODY1366" s="84">
        <f t="shared" si="2645"/>
        <v>0</v>
      </c>
      <c r="ODZ1366" s="84">
        <f t="shared" si="2645"/>
        <v>0</v>
      </c>
      <c r="OEA1366" s="84">
        <f t="shared" si="2645"/>
        <v>2000000</v>
      </c>
      <c r="OEB1366" s="84">
        <f t="shared" si="2645"/>
        <v>2000000</v>
      </c>
      <c r="OEH1366" s="84" t="s">
        <v>247</v>
      </c>
      <c r="OEI1366" s="84" t="s">
        <v>4692</v>
      </c>
      <c r="OEJ1366" s="84">
        <f t="shared" ref="OEJ1366:OER1366" si="2646">OEJ1360</f>
        <v>0</v>
      </c>
      <c r="OEK1366" s="84">
        <f t="shared" si="2646"/>
        <v>0</v>
      </c>
      <c r="OEL1366" s="84">
        <f t="shared" si="2646"/>
        <v>0</v>
      </c>
      <c r="OEM1366" s="84">
        <f t="shared" si="2646"/>
        <v>0</v>
      </c>
      <c r="OEN1366" s="84">
        <f t="shared" si="2646"/>
        <v>2000000</v>
      </c>
      <c r="OEO1366" s="84">
        <f t="shared" si="2646"/>
        <v>0</v>
      </c>
      <c r="OEP1366" s="84">
        <f t="shared" si="2646"/>
        <v>0</v>
      </c>
      <c r="OEQ1366" s="84">
        <f t="shared" si="2646"/>
        <v>2000000</v>
      </c>
      <c r="OER1366" s="84">
        <f t="shared" si="2646"/>
        <v>2000000</v>
      </c>
      <c r="OEX1366" s="84" t="s">
        <v>247</v>
      </c>
      <c r="OEY1366" s="84" t="s">
        <v>4692</v>
      </c>
      <c r="OEZ1366" s="84">
        <f t="shared" ref="OEZ1366:OFH1366" si="2647">OEZ1360</f>
        <v>0</v>
      </c>
      <c r="OFA1366" s="84">
        <f t="shared" si="2647"/>
        <v>0</v>
      </c>
      <c r="OFB1366" s="84">
        <f t="shared" si="2647"/>
        <v>0</v>
      </c>
      <c r="OFC1366" s="84">
        <f t="shared" si="2647"/>
        <v>0</v>
      </c>
      <c r="OFD1366" s="84">
        <f t="shared" si="2647"/>
        <v>2000000</v>
      </c>
      <c r="OFE1366" s="84">
        <f t="shared" si="2647"/>
        <v>0</v>
      </c>
      <c r="OFF1366" s="84">
        <f t="shared" si="2647"/>
        <v>0</v>
      </c>
      <c r="OFG1366" s="84">
        <f t="shared" si="2647"/>
        <v>2000000</v>
      </c>
      <c r="OFH1366" s="84">
        <f t="shared" si="2647"/>
        <v>2000000</v>
      </c>
      <c r="OFN1366" s="84" t="s">
        <v>247</v>
      </c>
      <c r="OFO1366" s="84" t="s">
        <v>4692</v>
      </c>
      <c r="OFP1366" s="84">
        <f t="shared" ref="OFP1366:OFX1366" si="2648">OFP1360</f>
        <v>0</v>
      </c>
      <c r="OFQ1366" s="84">
        <f t="shared" si="2648"/>
        <v>0</v>
      </c>
      <c r="OFR1366" s="84">
        <f t="shared" si="2648"/>
        <v>0</v>
      </c>
      <c r="OFS1366" s="84">
        <f t="shared" si="2648"/>
        <v>0</v>
      </c>
      <c r="OFT1366" s="84">
        <f t="shared" si="2648"/>
        <v>2000000</v>
      </c>
      <c r="OFU1366" s="84">
        <f t="shared" si="2648"/>
        <v>0</v>
      </c>
      <c r="OFV1366" s="84">
        <f t="shared" si="2648"/>
        <v>0</v>
      </c>
      <c r="OFW1366" s="84">
        <f t="shared" si="2648"/>
        <v>2000000</v>
      </c>
      <c r="OFX1366" s="84">
        <f t="shared" si="2648"/>
        <v>2000000</v>
      </c>
      <c r="OGD1366" s="84" t="s">
        <v>247</v>
      </c>
      <c r="OGE1366" s="84" t="s">
        <v>4692</v>
      </c>
      <c r="OGF1366" s="84">
        <f t="shared" ref="OGF1366:OGN1366" si="2649">OGF1360</f>
        <v>0</v>
      </c>
      <c r="OGG1366" s="84">
        <f t="shared" si="2649"/>
        <v>0</v>
      </c>
      <c r="OGH1366" s="84">
        <f t="shared" si="2649"/>
        <v>0</v>
      </c>
      <c r="OGI1366" s="84">
        <f t="shared" si="2649"/>
        <v>0</v>
      </c>
      <c r="OGJ1366" s="84">
        <f t="shared" si="2649"/>
        <v>2000000</v>
      </c>
      <c r="OGK1366" s="84">
        <f t="shared" si="2649"/>
        <v>0</v>
      </c>
      <c r="OGL1366" s="84">
        <f t="shared" si="2649"/>
        <v>0</v>
      </c>
      <c r="OGM1366" s="84">
        <f t="shared" si="2649"/>
        <v>2000000</v>
      </c>
      <c r="OGN1366" s="84">
        <f t="shared" si="2649"/>
        <v>2000000</v>
      </c>
      <c r="OGT1366" s="84" t="s">
        <v>247</v>
      </c>
      <c r="OGU1366" s="84" t="s">
        <v>4692</v>
      </c>
      <c r="OGV1366" s="84">
        <f t="shared" ref="OGV1366:OHD1366" si="2650">OGV1360</f>
        <v>0</v>
      </c>
      <c r="OGW1366" s="84">
        <f t="shared" si="2650"/>
        <v>0</v>
      </c>
      <c r="OGX1366" s="84">
        <f t="shared" si="2650"/>
        <v>0</v>
      </c>
      <c r="OGY1366" s="84">
        <f t="shared" si="2650"/>
        <v>0</v>
      </c>
      <c r="OGZ1366" s="84">
        <f t="shared" si="2650"/>
        <v>2000000</v>
      </c>
      <c r="OHA1366" s="84">
        <f t="shared" si="2650"/>
        <v>0</v>
      </c>
      <c r="OHB1366" s="84">
        <f t="shared" si="2650"/>
        <v>0</v>
      </c>
      <c r="OHC1366" s="84">
        <f t="shared" si="2650"/>
        <v>2000000</v>
      </c>
      <c r="OHD1366" s="84">
        <f t="shared" si="2650"/>
        <v>2000000</v>
      </c>
      <c r="OHJ1366" s="84" t="s">
        <v>247</v>
      </c>
      <c r="OHK1366" s="84" t="s">
        <v>4692</v>
      </c>
      <c r="OHL1366" s="84">
        <f t="shared" ref="OHL1366:OHT1366" si="2651">OHL1360</f>
        <v>0</v>
      </c>
      <c r="OHM1366" s="84">
        <f t="shared" si="2651"/>
        <v>0</v>
      </c>
      <c r="OHN1366" s="84">
        <f t="shared" si="2651"/>
        <v>0</v>
      </c>
      <c r="OHO1366" s="84">
        <f t="shared" si="2651"/>
        <v>0</v>
      </c>
      <c r="OHP1366" s="84">
        <f t="shared" si="2651"/>
        <v>2000000</v>
      </c>
      <c r="OHQ1366" s="84">
        <f t="shared" si="2651"/>
        <v>0</v>
      </c>
      <c r="OHR1366" s="84">
        <f t="shared" si="2651"/>
        <v>0</v>
      </c>
      <c r="OHS1366" s="84">
        <f t="shared" si="2651"/>
        <v>2000000</v>
      </c>
      <c r="OHT1366" s="84">
        <f t="shared" si="2651"/>
        <v>2000000</v>
      </c>
      <c r="OHZ1366" s="84" t="s">
        <v>247</v>
      </c>
      <c r="OIA1366" s="84" t="s">
        <v>4692</v>
      </c>
      <c r="OIB1366" s="84">
        <f t="shared" ref="OIB1366:OIJ1366" si="2652">OIB1360</f>
        <v>0</v>
      </c>
      <c r="OIC1366" s="84">
        <f t="shared" si="2652"/>
        <v>0</v>
      </c>
      <c r="OID1366" s="84">
        <f t="shared" si="2652"/>
        <v>0</v>
      </c>
      <c r="OIE1366" s="84">
        <f t="shared" si="2652"/>
        <v>0</v>
      </c>
      <c r="OIF1366" s="84">
        <f t="shared" si="2652"/>
        <v>2000000</v>
      </c>
      <c r="OIG1366" s="84">
        <f t="shared" si="2652"/>
        <v>0</v>
      </c>
      <c r="OIH1366" s="84">
        <f t="shared" si="2652"/>
        <v>0</v>
      </c>
      <c r="OII1366" s="84">
        <f t="shared" si="2652"/>
        <v>2000000</v>
      </c>
      <c r="OIJ1366" s="84">
        <f t="shared" si="2652"/>
        <v>2000000</v>
      </c>
      <c r="OIP1366" s="84" t="s">
        <v>247</v>
      </c>
      <c r="OIQ1366" s="84" t="s">
        <v>4692</v>
      </c>
      <c r="OIR1366" s="84">
        <f t="shared" ref="OIR1366:OIZ1366" si="2653">OIR1360</f>
        <v>0</v>
      </c>
      <c r="OIS1366" s="84">
        <f t="shared" si="2653"/>
        <v>0</v>
      </c>
      <c r="OIT1366" s="84">
        <f t="shared" si="2653"/>
        <v>0</v>
      </c>
      <c r="OIU1366" s="84">
        <f t="shared" si="2653"/>
        <v>0</v>
      </c>
      <c r="OIV1366" s="84">
        <f t="shared" si="2653"/>
        <v>2000000</v>
      </c>
      <c r="OIW1366" s="84">
        <f t="shared" si="2653"/>
        <v>0</v>
      </c>
      <c r="OIX1366" s="84">
        <f t="shared" si="2653"/>
        <v>0</v>
      </c>
      <c r="OIY1366" s="84">
        <f t="shared" si="2653"/>
        <v>2000000</v>
      </c>
      <c r="OIZ1366" s="84">
        <f t="shared" si="2653"/>
        <v>2000000</v>
      </c>
      <c r="OJF1366" s="84" t="s">
        <v>247</v>
      </c>
      <c r="OJG1366" s="84" t="s">
        <v>4692</v>
      </c>
      <c r="OJH1366" s="84">
        <f t="shared" ref="OJH1366:OJP1366" si="2654">OJH1360</f>
        <v>0</v>
      </c>
      <c r="OJI1366" s="84">
        <f t="shared" si="2654"/>
        <v>0</v>
      </c>
      <c r="OJJ1366" s="84">
        <f t="shared" si="2654"/>
        <v>0</v>
      </c>
      <c r="OJK1366" s="84">
        <f t="shared" si="2654"/>
        <v>0</v>
      </c>
      <c r="OJL1366" s="84">
        <f t="shared" si="2654"/>
        <v>2000000</v>
      </c>
      <c r="OJM1366" s="84">
        <f t="shared" si="2654"/>
        <v>0</v>
      </c>
      <c r="OJN1366" s="84">
        <f t="shared" si="2654"/>
        <v>0</v>
      </c>
      <c r="OJO1366" s="84">
        <f t="shared" si="2654"/>
        <v>2000000</v>
      </c>
      <c r="OJP1366" s="84">
        <f t="shared" si="2654"/>
        <v>2000000</v>
      </c>
      <c r="OJV1366" s="84" t="s">
        <v>247</v>
      </c>
      <c r="OJW1366" s="84" t="s">
        <v>4692</v>
      </c>
      <c r="OJX1366" s="84">
        <f t="shared" ref="OJX1366:OKF1366" si="2655">OJX1360</f>
        <v>0</v>
      </c>
      <c r="OJY1366" s="84">
        <f t="shared" si="2655"/>
        <v>0</v>
      </c>
      <c r="OJZ1366" s="84">
        <f t="shared" si="2655"/>
        <v>0</v>
      </c>
      <c r="OKA1366" s="84">
        <f t="shared" si="2655"/>
        <v>0</v>
      </c>
      <c r="OKB1366" s="84">
        <f t="shared" si="2655"/>
        <v>2000000</v>
      </c>
      <c r="OKC1366" s="84">
        <f t="shared" si="2655"/>
        <v>0</v>
      </c>
      <c r="OKD1366" s="84">
        <f t="shared" si="2655"/>
        <v>0</v>
      </c>
      <c r="OKE1366" s="84">
        <f t="shared" si="2655"/>
        <v>2000000</v>
      </c>
      <c r="OKF1366" s="84">
        <f t="shared" si="2655"/>
        <v>2000000</v>
      </c>
      <c r="OKL1366" s="84" t="s">
        <v>247</v>
      </c>
      <c r="OKM1366" s="84" t="s">
        <v>4692</v>
      </c>
      <c r="OKN1366" s="84">
        <f t="shared" ref="OKN1366:OKV1366" si="2656">OKN1360</f>
        <v>0</v>
      </c>
      <c r="OKO1366" s="84">
        <f t="shared" si="2656"/>
        <v>0</v>
      </c>
      <c r="OKP1366" s="84">
        <f t="shared" si="2656"/>
        <v>0</v>
      </c>
      <c r="OKQ1366" s="84">
        <f t="shared" si="2656"/>
        <v>0</v>
      </c>
      <c r="OKR1366" s="84">
        <f t="shared" si="2656"/>
        <v>2000000</v>
      </c>
      <c r="OKS1366" s="84">
        <f t="shared" si="2656"/>
        <v>0</v>
      </c>
      <c r="OKT1366" s="84">
        <f t="shared" si="2656"/>
        <v>0</v>
      </c>
      <c r="OKU1366" s="84">
        <f t="shared" si="2656"/>
        <v>2000000</v>
      </c>
      <c r="OKV1366" s="84">
        <f t="shared" si="2656"/>
        <v>2000000</v>
      </c>
      <c r="OLB1366" s="84" t="s">
        <v>247</v>
      </c>
      <c r="OLC1366" s="84" t="s">
        <v>4692</v>
      </c>
      <c r="OLD1366" s="84">
        <f t="shared" ref="OLD1366:OLL1366" si="2657">OLD1360</f>
        <v>0</v>
      </c>
      <c r="OLE1366" s="84">
        <f t="shared" si="2657"/>
        <v>0</v>
      </c>
      <c r="OLF1366" s="84">
        <f t="shared" si="2657"/>
        <v>0</v>
      </c>
      <c r="OLG1366" s="84">
        <f t="shared" si="2657"/>
        <v>0</v>
      </c>
      <c r="OLH1366" s="84">
        <f t="shared" si="2657"/>
        <v>2000000</v>
      </c>
      <c r="OLI1366" s="84">
        <f t="shared" si="2657"/>
        <v>0</v>
      </c>
      <c r="OLJ1366" s="84">
        <f t="shared" si="2657"/>
        <v>0</v>
      </c>
      <c r="OLK1366" s="84">
        <f t="shared" si="2657"/>
        <v>2000000</v>
      </c>
      <c r="OLL1366" s="84">
        <f t="shared" si="2657"/>
        <v>2000000</v>
      </c>
      <c r="OLR1366" s="84" t="s">
        <v>247</v>
      </c>
      <c r="OLS1366" s="84" t="s">
        <v>4692</v>
      </c>
      <c r="OLT1366" s="84">
        <f t="shared" ref="OLT1366:OMB1366" si="2658">OLT1360</f>
        <v>0</v>
      </c>
      <c r="OLU1366" s="84">
        <f t="shared" si="2658"/>
        <v>0</v>
      </c>
      <c r="OLV1366" s="84">
        <f t="shared" si="2658"/>
        <v>0</v>
      </c>
      <c r="OLW1366" s="84">
        <f t="shared" si="2658"/>
        <v>0</v>
      </c>
      <c r="OLX1366" s="84">
        <f t="shared" si="2658"/>
        <v>2000000</v>
      </c>
      <c r="OLY1366" s="84">
        <f t="shared" si="2658"/>
        <v>0</v>
      </c>
      <c r="OLZ1366" s="84">
        <f t="shared" si="2658"/>
        <v>0</v>
      </c>
      <c r="OMA1366" s="84">
        <f t="shared" si="2658"/>
        <v>2000000</v>
      </c>
      <c r="OMB1366" s="84">
        <f t="shared" si="2658"/>
        <v>2000000</v>
      </c>
      <c r="OMH1366" s="84" t="s">
        <v>247</v>
      </c>
      <c r="OMI1366" s="84" t="s">
        <v>4692</v>
      </c>
      <c r="OMJ1366" s="84">
        <f t="shared" ref="OMJ1366:OMR1366" si="2659">OMJ1360</f>
        <v>0</v>
      </c>
      <c r="OMK1366" s="84">
        <f t="shared" si="2659"/>
        <v>0</v>
      </c>
      <c r="OML1366" s="84">
        <f t="shared" si="2659"/>
        <v>0</v>
      </c>
      <c r="OMM1366" s="84">
        <f t="shared" si="2659"/>
        <v>0</v>
      </c>
      <c r="OMN1366" s="84">
        <f t="shared" si="2659"/>
        <v>2000000</v>
      </c>
      <c r="OMO1366" s="84">
        <f t="shared" si="2659"/>
        <v>0</v>
      </c>
      <c r="OMP1366" s="84">
        <f t="shared" si="2659"/>
        <v>0</v>
      </c>
      <c r="OMQ1366" s="84">
        <f t="shared" si="2659"/>
        <v>2000000</v>
      </c>
      <c r="OMR1366" s="84">
        <f t="shared" si="2659"/>
        <v>2000000</v>
      </c>
      <c r="OMX1366" s="84" t="s">
        <v>247</v>
      </c>
      <c r="OMY1366" s="84" t="s">
        <v>4692</v>
      </c>
      <c r="OMZ1366" s="84">
        <f t="shared" ref="OMZ1366:ONH1366" si="2660">OMZ1360</f>
        <v>0</v>
      </c>
      <c r="ONA1366" s="84">
        <f t="shared" si="2660"/>
        <v>0</v>
      </c>
      <c r="ONB1366" s="84">
        <f t="shared" si="2660"/>
        <v>0</v>
      </c>
      <c r="ONC1366" s="84">
        <f t="shared" si="2660"/>
        <v>0</v>
      </c>
      <c r="OND1366" s="84">
        <f t="shared" si="2660"/>
        <v>2000000</v>
      </c>
      <c r="ONE1366" s="84">
        <f t="shared" si="2660"/>
        <v>0</v>
      </c>
      <c r="ONF1366" s="84">
        <f t="shared" si="2660"/>
        <v>0</v>
      </c>
      <c r="ONG1366" s="84">
        <f t="shared" si="2660"/>
        <v>2000000</v>
      </c>
      <c r="ONH1366" s="84">
        <f t="shared" si="2660"/>
        <v>2000000</v>
      </c>
      <c r="ONN1366" s="84" t="s">
        <v>247</v>
      </c>
      <c r="ONO1366" s="84" t="s">
        <v>4692</v>
      </c>
      <c r="ONP1366" s="84">
        <f t="shared" ref="ONP1366:ONX1366" si="2661">ONP1360</f>
        <v>0</v>
      </c>
      <c r="ONQ1366" s="84">
        <f t="shared" si="2661"/>
        <v>0</v>
      </c>
      <c r="ONR1366" s="84">
        <f t="shared" si="2661"/>
        <v>0</v>
      </c>
      <c r="ONS1366" s="84">
        <f t="shared" si="2661"/>
        <v>0</v>
      </c>
      <c r="ONT1366" s="84">
        <f t="shared" si="2661"/>
        <v>2000000</v>
      </c>
      <c r="ONU1366" s="84">
        <f t="shared" si="2661"/>
        <v>0</v>
      </c>
      <c r="ONV1366" s="84">
        <f t="shared" si="2661"/>
        <v>0</v>
      </c>
      <c r="ONW1366" s="84">
        <f t="shared" si="2661"/>
        <v>2000000</v>
      </c>
      <c r="ONX1366" s="84">
        <f t="shared" si="2661"/>
        <v>2000000</v>
      </c>
      <c r="OOD1366" s="84" t="s">
        <v>247</v>
      </c>
      <c r="OOE1366" s="84" t="s">
        <v>4692</v>
      </c>
      <c r="OOF1366" s="84">
        <f t="shared" ref="OOF1366:OON1366" si="2662">OOF1360</f>
        <v>0</v>
      </c>
      <c r="OOG1366" s="84">
        <f t="shared" si="2662"/>
        <v>0</v>
      </c>
      <c r="OOH1366" s="84">
        <f t="shared" si="2662"/>
        <v>0</v>
      </c>
      <c r="OOI1366" s="84">
        <f t="shared" si="2662"/>
        <v>0</v>
      </c>
      <c r="OOJ1366" s="84">
        <f t="shared" si="2662"/>
        <v>2000000</v>
      </c>
      <c r="OOK1366" s="84">
        <f t="shared" si="2662"/>
        <v>0</v>
      </c>
      <c r="OOL1366" s="84">
        <f t="shared" si="2662"/>
        <v>0</v>
      </c>
      <c r="OOM1366" s="84">
        <f t="shared" si="2662"/>
        <v>2000000</v>
      </c>
      <c r="OON1366" s="84">
        <f t="shared" si="2662"/>
        <v>2000000</v>
      </c>
      <c r="OOT1366" s="84" t="s">
        <v>247</v>
      </c>
      <c r="OOU1366" s="84" t="s">
        <v>4692</v>
      </c>
      <c r="OOV1366" s="84">
        <f t="shared" ref="OOV1366:OPD1366" si="2663">OOV1360</f>
        <v>0</v>
      </c>
      <c r="OOW1366" s="84">
        <f t="shared" si="2663"/>
        <v>0</v>
      </c>
      <c r="OOX1366" s="84">
        <f t="shared" si="2663"/>
        <v>0</v>
      </c>
      <c r="OOY1366" s="84">
        <f t="shared" si="2663"/>
        <v>0</v>
      </c>
      <c r="OOZ1366" s="84">
        <f t="shared" si="2663"/>
        <v>2000000</v>
      </c>
      <c r="OPA1366" s="84">
        <f t="shared" si="2663"/>
        <v>0</v>
      </c>
      <c r="OPB1366" s="84">
        <f t="shared" si="2663"/>
        <v>0</v>
      </c>
      <c r="OPC1366" s="84">
        <f t="shared" si="2663"/>
        <v>2000000</v>
      </c>
      <c r="OPD1366" s="84">
        <f t="shared" si="2663"/>
        <v>2000000</v>
      </c>
      <c r="OPJ1366" s="84" t="s">
        <v>247</v>
      </c>
      <c r="OPK1366" s="84" t="s">
        <v>4692</v>
      </c>
      <c r="OPL1366" s="84">
        <f t="shared" ref="OPL1366:OPT1366" si="2664">OPL1360</f>
        <v>0</v>
      </c>
      <c r="OPM1366" s="84">
        <f t="shared" si="2664"/>
        <v>0</v>
      </c>
      <c r="OPN1366" s="84">
        <f t="shared" si="2664"/>
        <v>0</v>
      </c>
      <c r="OPO1366" s="84">
        <f t="shared" si="2664"/>
        <v>0</v>
      </c>
      <c r="OPP1366" s="84">
        <f t="shared" si="2664"/>
        <v>2000000</v>
      </c>
      <c r="OPQ1366" s="84">
        <f t="shared" si="2664"/>
        <v>0</v>
      </c>
      <c r="OPR1366" s="84">
        <f t="shared" si="2664"/>
        <v>0</v>
      </c>
      <c r="OPS1366" s="84">
        <f t="shared" si="2664"/>
        <v>2000000</v>
      </c>
      <c r="OPT1366" s="84">
        <f t="shared" si="2664"/>
        <v>2000000</v>
      </c>
      <c r="OPZ1366" s="84" t="s">
        <v>247</v>
      </c>
      <c r="OQA1366" s="84" t="s">
        <v>4692</v>
      </c>
      <c r="OQB1366" s="84">
        <f t="shared" ref="OQB1366:OQJ1366" si="2665">OQB1360</f>
        <v>0</v>
      </c>
      <c r="OQC1366" s="84">
        <f t="shared" si="2665"/>
        <v>0</v>
      </c>
      <c r="OQD1366" s="84">
        <f t="shared" si="2665"/>
        <v>0</v>
      </c>
      <c r="OQE1366" s="84">
        <f t="shared" si="2665"/>
        <v>0</v>
      </c>
      <c r="OQF1366" s="84">
        <f t="shared" si="2665"/>
        <v>2000000</v>
      </c>
      <c r="OQG1366" s="84">
        <f t="shared" si="2665"/>
        <v>0</v>
      </c>
      <c r="OQH1366" s="84">
        <f t="shared" si="2665"/>
        <v>0</v>
      </c>
      <c r="OQI1366" s="84">
        <f t="shared" si="2665"/>
        <v>2000000</v>
      </c>
      <c r="OQJ1366" s="84">
        <f t="shared" si="2665"/>
        <v>2000000</v>
      </c>
      <c r="OQP1366" s="84" t="s">
        <v>247</v>
      </c>
      <c r="OQQ1366" s="84" t="s">
        <v>4692</v>
      </c>
      <c r="OQR1366" s="84">
        <f t="shared" ref="OQR1366:OQZ1366" si="2666">OQR1360</f>
        <v>0</v>
      </c>
      <c r="OQS1366" s="84">
        <f t="shared" si="2666"/>
        <v>0</v>
      </c>
      <c r="OQT1366" s="84">
        <f t="shared" si="2666"/>
        <v>0</v>
      </c>
      <c r="OQU1366" s="84">
        <f t="shared" si="2666"/>
        <v>0</v>
      </c>
      <c r="OQV1366" s="84">
        <f t="shared" si="2666"/>
        <v>2000000</v>
      </c>
      <c r="OQW1366" s="84">
        <f t="shared" si="2666"/>
        <v>0</v>
      </c>
      <c r="OQX1366" s="84">
        <f t="shared" si="2666"/>
        <v>0</v>
      </c>
      <c r="OQY1366" s="84">
        <f t="shared" si="2666"/>
        <v>2000000</v>
      </c>
      <c r="OQZ1366" s="84">
        <f t="shared" si="2666"/>
        <v>2000000</v>
      </c>
      <c r="ORF1366" s="84" t="s">
        <v>247</v>
      </c>
      <c r="ORG1366" s="84" t="s">
        <v>4692</v>
      </c>
      <c r="ORH1366" s="84">
        <f t="shared" ref="ORH1366:ORP1366" si="2667">ORH1360</f>
        <v>0</v>
      </c>
      <c r="ORI1366" s="84">
        <f t="shared" si="2667"/>
        <v>0</v>
      </c>
      <c r="ORJ1366" s="84">
        <f t="shared" si="2667"/>
        <v>0</v>
      </c>
      <c r="ORK1366" s="84">
        <f t="shared" si="2667"/>
        <v>0</v>
      </c>
      <c r="ORL1366" s="84">
        <f t="shared" si="2667"/>
        <v>2000000</v>
      </c>
      <c r="ORM1366" s="84">
        <f t="shared" si="2667"/>
        <v>0</v>
      </c>
      <c r="ORN1366" s="84">
        <f t="shared" si="2667"/>
        <v>0</v>
      </c>
      <c r="ORO1366" s="84">
        <f t="shared" si="2667"/>
        <v>2000000</v>
      </c>
      <c r="ORP1366" s="84">
        <f t="shared" si="2667"/>
        <v>2000000</v>
      </c>
      <c r="ORV1366" s="84" t="s">
        <v>247</v>
      </c>
      <c r="ORW1366" s="84" t="s">
        <v>4692</v>
      </c>
      <c r="ORX1366" s="84">
        <f t="shared" ref="ORX1366:OSF1366" si="2668">ORX1360</f>
        <v>0</v>
      </c>
      <c r="ORY1366" s="84">
        <f t="shared" si="2668"/>
        <v>0</v>
      </c>
      <c r="ORZ1366" s="84">
        <f t="shared" si="2668"/>
        <v>0</v>
      </c>
      <c r="OSA1366" s="84">
        <f t="shared" si="2668"/>
        <v>0</v>
      </c>
      <c r="OSB1366" s="84">
        <f t="shared" si="2668"/>
        <v>2000000</v>
      </c>
      <c r="OSC1366" s="84">
        <f t="shared" si="2668"/>
        <v>0</v>
      </c>
      <c r="OSD1366" s="84">
        <f t="shared" si="2668"/>
        <v>0</v>
      </c>
      <c r="OSE1366" s="84">
        <f t="shared" si="2668"/>
        <v>2000000</v>
      </c>
      <c r="OSF1366" s="84">
        <f t="shared" si="2668"/>
        <v>2000000</v>
      </c>
      <c r="OSL1366" s="84" t="s">
        <v>247</v>
      </c>
      <c r="OSM1366" s="84" t="s">
        <v>4692</v>
      </c>
      <c r="OSN1366" s="84">
        <f t="shared" ref="OSN1366:OSV1366" si="2669">OSN1360</f>
        <v>0</v>
      </c>
      <c r="OSO1366" s="84">
        <f t="shared" si="2669"/>
        <v>0</v>
      </c>
      <c r="OSP1366" s="84">
        <f t="shared" si="2669"/>
        <v>0</v>
      </c>
      <c r="OSQ1366" s="84">
        <f t="shared" si="2669"/>
        <v>0</v>
      </c>
      <c r="OSR1366" s="84">
        <f t="shared" si="2669"/>
        <v>2000000</v>
      </c>
      <c r="OSS1366" s="84">
        <f t="shared" si="2669"/>
        <v>0</v>
      </c>
      <c r="OST1366" s="84">
        <f t="shared" si="2669"/>
        <v>0</v>
      </c>
      <c r="OSU1366" s="84">
        <f t="shared" si="2669"/>
        <v>2000000</v>
      </c>
      <c r="OSV1366" s="84">
        <f t="shared" si="2669"/>
        <v>2000000</v>
      </c>
      <c r="OTB1366" s="84" t="s">
        <v>247</v>
      </c>
      <c r="OTC1366" s="84" t="s">
        <v>4692</v>
      </c>
      <c r="OTD1366" s="84">
        <f t="shared" ref="OTD1366:OTL1366" si="2670">OTD1360</f>
        <v>0</v>
      </c>
      <c r="OTE1366" s="84">
        <f t="shared" si="2670"/>
        <v>0</v>
      </c>
      <c r="OTF1366" s="84">
        <f t="shared" si="2670"/>
        <v>0</v>
      </c>
      <c r="OTG1366" s="84">
        <f t="shared" si="2670"/>
        <v>0</v>
      </c>
      <c r="OTH1366" s="84">
        <f t="shared" si="2670"/>
        <v>2000000</v>
      </c>
      <c r="OTI1366" s="84">
        <f t="shared" si="2670"/>
        <v>0</v>
      </c>
      <c r="OTJ1366" s="84">
        <f t="shared" si="2670"/>
        <v>0</v>
      </c>
      <c r="OTK1366" s="84">
        <f t="shared" si="2670"/>
        <v>2000000</v>
      </c>
      <c r="OTL1366" s="84">
        <f t="shared" si="2670"/>
        <v>2000000</v>
      </c>
      <c r="OTR1366" s="84" t="s">
        <v>247</v>
      </c>
      <c r="OTS1366" s="84" t="s">
        <v>4692</v>
      </c>
      <c r="OTT1366" s="84">
        <f t="shared" ref="OTT1366:OUB1366" si="2671">OTT1360</f>
        <v>0</v>
      </c>
      <c r="OTU1366" s="84">
        <f t="shared" si="2671"/>
        <v>0</v>
      </c>
      <c r="OTV1366" s="84">
        <f t="shared" si="2671"/>
        <v>0</v>
      </c>
      <c r="OTW1366" s="84">
        <f t="shared" si="2671"/>
        <v>0</v>
      </c>
      <c r="OTX1366" s="84">
        <f t="shared" si="2671"/>
        <v>2000000</v>
      </c>
      <c r="OTY1366" s="84">
        <f t="shared" si="2671"/>
        <v>0</v>
      </c>
      <c r="OTZ1366" s="84">
        <f t="shared" si="2671"/>
        <v>0</v>
      </c>
      <c r="OUA1366" s="84">
        <f t="shared" si="2671"/>
        <v>2000000</v>
      </c>
      <c r="OUB1366" s="84">
        <f t="shared" si="2671"/>
        <v>2000000</v>
      </c>
      <c r="OUH1366" s="84" t="s">
        <v>247</v>
      </c>
      <c r="OUI1366" s="84" t="s">
        <v>4692</v>
      </c>
      <c r="OUJ1366" s="84">
        <f t="shared" ref="OUJ1366:OUR1366" si="2672">OUJ1360</f>
        <v>0</v>
      </c>
      <c r="OUK1366" s="84">
        <f t="shared" si="2672"/>
        <v>0</v>
      </c>
      <c r="OUL1366" s="84">
        <f t="shared" si="2672"/>
        <v>0</v>
      </c>
      <c r="OUM1366" s="84">
        <f t="shared" si="2672"/>
        <v>0</v>
      </c>
      <c r="OUN1366" s="84">
        <f t="shared" si="2672"/>
        <v>2000000</v>
      </c>
      <c r="OUO1366" s="84">
        <f t="shared" si="2672"/>
        <v>0</v>
      </c>
      <c r="OUP1366" s="84">
        <f t="shared" si="2672"/>
        <v>0</v>
      </c>
      <c r="OUQ1366" s="84">
        <f t="shared" si="2672"/>
        <v>2000000</v>
      </c>
      <c r="OUR1366" s="84">
        <f t="shared" si="2672"/>
        <v>2000000</v>
      </c>
      <c r="OUX1366" s="84" t="s">
        <v>247</v>
      </c>
      <c r="OUY1366" s="84" t="s">
        <v>4692</v>
      </c>
      <c r="OUZ1366" s="84">
        <f t="shared" ref="OUZ1366:OVH1366" si="2673">OUZ1360</f>
        <v>0</v>
      </c>
      <c r="OVA1366" s="84">
        <f t="shared" si="2673"/>
        <v>0</v>
      </c>
      <c r="OVB1366" s="84">
        <f t="shared" si="2673"/>
        <v>0</v>
      </c>
      <c r="OVC1366" s="84">
        <f t="shared" si="2673"/>
        <v>0</v>
      </c>
      <c r="OVD1366" s="84">
        <f t="shared" si="2673"/>
        <v>2000000</v>
      </c>
      <c r="OVE1366" s="84">
        <f t="shared" si="2673"/>
        <v>0</v>
      </c>
      <c r="OVF1366" s="84">
        <f t="shared" si="2673"/>
        <v>0</v>
      </c>
      <c r="OVG1366" s="84">
        <f t="shared" si="2673"/>
        <v>2000000</v>
      </c>
      <c r="OVH1366" s="84">
        <f t="shared" si="2673"/>
        <v>2000000</v>
      </c>
      <c r="OVN1366" s="84" t="s">
        <v>247</v>
      </c>
      <c r="OVO1366" s="84" t="s">
        <v>4692</v>
      </c>
      <c r="OVP1366" s="84">
        <f t="shared" ref="OVP1366:OVX1366" si="2674">OVP1360</f>
        <v>0</v>
      </c>
      <c r="OVQ1366" s="84">
        <f t="shared" si="2674"/>
        <v>0</v>
      </c>
      <c r="OVR1366" s="84">
        <f t="shared" si="2674"/>
        <v>0</v>
      </c>
      <c r="OVS1366" s="84">
        <f t="shared" si="2674"/>
        <v>0</v>
      </c>
      <c r="OVT1366" s="84">
        <f t="shared" si="2674"/>
        <v>2000000</v>
      </c>
      <c r="OVU1366" s="84">
        <f t="shared" si="2674"/>
        <v>0</v>
      </c>
      <c r="OVV1366" s="84">
        <f t="shared" si="2674"/>
        <v>0</v>
      </c>
      <c r="OVW1366" s="84">
        <f t="shared" si="2674"/>
        <v>2000000</v>
      </c>
      <c r="OVX1366" s="84">
        <f t="shared" si="2674"/>
        <v>2000000</v>
      </c>
      <c r="OWD1366" s="84" t="s">
        <v>247</v>
      </c>
      <c r="OWE1366" s="84" t="s">
        <v>4692</v>
      </c>
      <c r="OWF1366" s="84">
        <f t="shared" ref="OWF1366:OWN1366" si="2675">OWF1360</f>
        <v>0</v>
      </c>
      <c r="OWG1366" s="84">
        <f t="shared" si="2675"/>
        <v>0</v>
      </c>
      <c r="OWH1366" s="84">
        <f t="shared" si="2675"/>
        <v>0</v>
      </c>
      <c r="OWI1366" s="84">
        <f t="shared" si="2675"/>
        <v>0</v>
      </c>
      <c r="OWJ1366" s="84">
        <f t="shared" si="2675"/>
        <v>2000000</v>
      </c>
      <c r="OWK1366" s="84">
        <f t="shared" si="2675"/>
        <v>0</v>
      </c>
      <c r="OWL1366" s="84">
        <f t="shared" si="2675"/>
        <v>0</v>
      </c>
      <c r="OWM1366" s="84">
        <f t="shared" si="2675"/>
        <v>2000000</v>
      </c>
      <c r="OWN1366" s="84">
        <f t="shared" si="2675"/>
        <v>2000000</v>
      </c>
      <c r="OWT1366" s="84" t="s">
        <v>247</v>
      </c>
      <c r="OWU1366" s="84" t="s">
        <v>4692</v>
      </c>
      <c r="OWV1366" s="84">
        <f t="shared" ref="OWV1366:OXD1366" si="2676">OWV1360</f>
        <v>0</v>
      </c>
      <c r="OWW1366" s="84">
        <f t="shared" si="2676"/>
        <v>0</v>
      </c>
      <c r="OWX1366" s="84">
        <f t="shared" si="2676"/>
        <v>0</v>
      </c>
      <c r="OWY1366" s="84">
        <f t="shared" si="2676"/>
        <v>0</v>
      </c>
      <c r="OWZ1366" s="84">
        <f t="shared" si="2676"/>
        <v>2000000</v>
      </c>
      <c r="OXA1366" s="84">
        <f t="shared" si="2676"/>
        <v>0</v>
      </c>
      <c r="OXB1366" s="84">
        <f t="shared" si="2676"/>
        <v>0</v>
      </c>
      <c r="OXC1366" s="84">
        <f t="shared" si="2676"/>
        <v>2000000</v>
      </c>
      <c r="OXD1366" s="84">
        <f t="shared" si="2676"/>
        <v>2000000</v>
      </c>
      <c r="OXJ1366" s="84" t="s">
        <v>247</v>
      </c>
      <c r="OXK1366" s="84" t="s">
        <v>4692</v>
      </c>
      <c r="OXL1366" s="84">
        <f t="shared" ref="OXL1366:OXT1366" si="2677">OXL1360</f>
        <v>0</v>
      </c>
      <c r="OXM1366" s="84">
        <f t="shared" si="2677"/>
        <v>0</v>
      </c>
      <c r="OXN1366" s="84">
        <f t="shared" si="2677"/>
        <v>0</v>
      </c>
      <c r="OXO1366" s="84">
        <f t="shared" si="2677"/>
        <v>0</v>
      </c>
      <c r="OXP1366" s="84">
        <f t="shared" si="2677"/>
        <v>2000000</v>
      </c>
      <c r="OXQ1366" s="84">
        <f t="shared" si="2677"/>
        <v>0</v>
      </c>
      <c r="OXR1366" s="84">
        <f t="shared" si="2677"/>
        <v>0</v>
      </c>
      <c r="OXS1366" s="84">
        <f t="shared" si="2677"/>
        <v>2000000</v>
      </c>
      <c r="OXT1366" s="84">
        <f t="shared" si="2677"/>
        <v>2000000</v>
      </c>
      <c r="OXZ1366" s="84" t="s">
        <v>247</v>
      </c>
      <c r="OYA1366" s="84" t="s">
        <v>4692</v>
      </c>
      <c r="OYB1366" s="84">
        <f t="shared" ref="OYB1366:OYJ1366" si="2678">OYB1360</f>
        <v>0</v>
      </c>
      <c r="OYC1366" s="84">
        <f t="shared" si="2678"/>
        <v>0</v>
      </c>
      <c r="OYD1366" s="84">
        <f t="shared" si="2678"/>
        <v>0</v>
      </c>
      <c r="OYE1366" s="84">
        <f t="shared" si="2678"/>
        <v>0</v>
      </c>
      <c r="OYF1366" s="84">
        <f t="shared" si="2678"/>
        <v>2000000</v>
      </c>
      <c r="OYG1366" s="84">
        <f t="shared" si="2678"/>
        <v>0</v>
      </c>
      <c r="OYH1366" s="84">
        <f t="shared" si="2678"/>
        <v>0</v>
      </c>
      <c r="OYI1366" s="84">
        <f t="shared" si="2678"/>
        <v>2000000</v>
      </c>
      <c r="OYJ1366" s="84">
        <f t="shared" si="2678"/>
        <v>2000000</v>
      </c>
      <c r="OYP1366" s="84" t="s">
        <v>247</v>
      </c>
      <c r="OYQ1366" s="84" t="s">
        <v>4692</v>
      </c>
      <c r="OYR1366" s="84">
        <f t="shared" ref="OYR1366:OYZ1366" si="2679">OYR1360</f>
        <v>0</v>
      </c>
      <c r="OYS1366" s="84">
        <f t="shared" si="2679"/>
        <v>0</v>
      </c>
      <c r="OYT1366" s="84">
        <f t="shared" si="2679"/>
        <v>0</v>
      </c>
      <c r="OYU1366" s="84">
        <f t="shared" si="2679"/>
        <v>0</v>
      </c>
      <c r="OYV1366" s="84">
        <f t="shared" si="2679"/>
        <v>2000000</v>
      </c>
      <c r="OYW1366" s="84">
        <f t="shared" si="2679"/>
        <v>0</v>
      </c>
      <c r="OYX1366" s="84">
        <f t="shared" si="2679"/>
        <v>0</v>
      </c>
      <c r="OYY1366" s="84">
        <f t="shared" si="2679"/>
        <v>2000000</v>
      </c>
      <c r="OYZ1366" s="84">
        <f t="shared" si="2679"/>
        <v>2000000</v>
      </c>
      <c r="OZF1366" s="84" t="s">
        <v>247</v>
      </c>
      <c r="OZG1366" s="84" t="s">
        <v>4692</v>
      </c>
      <c r="OZH1366" s="84">
        <f t="shared" ref="OZH1366:OZP1366" si="2680">OZH1360</f>
        <v>0</v>
      </c>
      <c r="OZI1366" s="84">
        <f t="shared" si="2680"/>
        <v>0</v>
      </c>
      <c r="OZJ1366" s="84">
        <f t="shared" si="2680"/>
        <v>0</v>
      </c>
      <c r="OZK1366" s="84">
        <f t="shared" si="2680"/>
        <v>0</v>
      </c>
      <c r="OZL1366" s="84">
        <f t="shared" si="2680"/>
        <v>2000000</v>
      </c>
      <c r="OZM1366" s="84">
        <f t="shared" si="2680"/>
        <v>0</v>
      </c>
      <c r="OZN1366" s="84">
        <f t="shared" si="2680"/>
        <v>0</v>
      </c>
      <c r="OZO1366" s="84">
        <f t="shared" si="2680"/>
        <v>2000000</v>
      </c>
      <c r="OZP1366" s="84">
        <f t="shared" si="2680"/>
        <v>2000000</v>
      </c>
      <c r="OZV1366" s="84" t="s">
        <v>247</v>
      </c>
      <c r="OZW1366" s="84" t="s">
        <v>4692</v>
      </c>
      <c r="OZX1366" s="84">
        <f t="shared" ref="OZX1366:PAF1366" si="2681">OZX1360</f>
        <v>0</v>
      </c>
      <c r="OZY1366" s="84">
        <f t="shared" si="2681"/>
        <v>0</v>
      </c>
      <c r="OZZ1366" s="84">
        <f t="shared" si="2681"/>
        <v>0</v>
      </c>
      <c r="PAA1366" s="84">
        <f t="shared" si="2681"/>
        <v>0</v>
      </c>
      <c r="PAB1366" s="84">
        <f t="shared" si="2681"/>
        <v>2000000</v>
      </c>
      <c r="PAC1366" s="84">
        <f t="shared" si="2681"/>
        <v>0</v>
      </c>
      <c r="PAD1366" s="84">
        <f t="shared" si="2681"/>
        <v>0</v>
      </c>
      <c r="PAE1366" s="84">
        <f t="shared" si="2681"/>
        <v>2000000</v>
      </c>
      <c r="PAF1366" s="84">
        <f t="shared" si="2681"/>
        <v>2000000</v>
      </c>
      <c r="PAL1366" s="84" t="s">
        <v>247</v>
      </c>
      <c r="PAM1366" s="84" t="s">
        <v>4692</v>
      </c>
      <c r="PAN1366" s="84">
        <f t="shared" ref="PAN1366:PAV1366" si="2682">PAN1360</f>
        <v>0</v>
      </c>
      <c r="PAO1366" s="84">
        <f t="shared" si="2682"/>
        <v>0</v>
      </c>
      <c r="PAP1366" s="84">
        <f t="shared" si="2682"/>
        <v>0</v>
      </c>
      <c r="PAQ1366" s="84">
        <f t="shared" si="2682"/>
        <v>0</v>
      </c>
      <c r="PAR1366" s="84">
        <f t="shared" si="2682"/>
        <v>2000000</v>
      </c>
      <c r="PAS1366" s="84">
        <f t="shared" si="2682"/>
        <v>0</v>
      </c>
      <c r="PAT1366" s="84">
        <f t="shared" si="2682"/>
        <v>0</v>
      </c>
      <c r="PAU1366" s="84">
        <f t="shared" si="2682"/>
        <v>2000000</v>
      </c>
      <c r="PAV1366" s="84">
        <f t="shared" si="2682"/>
        <v>2000000</v>
      </c>
      <c r="PBB1366" s="84" t="s">
        <v>247</v>
      </c>
      <c r="PBC1366" s="84" t="s">
        <v>4692</v>
      </c>
      <c r="PBD1366" s="84">
        <f t="shared" ref="PBD1366:PBL1366" si="2683">PBD1360</f>
        <v>0</v>
      </c>
      <c r="PBE1366" s="84">
        <f t="shared" si="2683"/>
        <v>0</v>
      </c>
      <c r="PBF1366" s="84">
        <f t="shared" si="2683"/>
        <v>0</v>
      </c>
      <c r="PBG1366" s="84">
        <f t="shared" si="2683"/>
        <v>0</v>
      </c>
      <c r="PBH1366" s="84">
        <f t="shared" si="2683"/>
        <v>2000000</v>
      </c>
      <c r="PBI1366" s="84">
        <f t="shared" si="2683"/>
        <v>0</v>
      </c>
      <c r="PBJ1366" s="84">
        <f t="shared" si="2683"/>
        <v>0</v>
      </c>
      <c r="PBK1366" s="84">
        <f t="shared" si="2683"/>
        <v>2000000</v>
      </c>
      <c r="PBL1366" s="84">
        <f t="shared" si="2683"/>
        <v>2000000</v>
      </c>
      <c r="PBR1366" s="84" t="s">
        <v>247</v>
      </c>
      <c r="PBS1366" s="84" t="s">
        <v>4692</v>
      </c>
      <c r="PBT1366" s="84">
        <f t="shared" ref="PBT1366:PCB1366" si="2684">PBT1360</f>
        <v>0</v>
      </c>
      <c r="PBU1366" s="84">
        <f t="shared" si="2684"/>
        <v>0</v>
      </c>
      <c r="PBV1366" s="84">
        <f t="shared" si="2684"/>
        <v>0</v>
      </c>
      <c r="PBW1366" s="84">
        <f t="shared" si="2684"/>
        <v>0</v>
      </c>
      <c r="PBX1366" s="84">
        <f t="shared" si="2684"/>
        <v>2000000</v>
      </c>
      <c r="PBY1366" s="84">
        <f t="shared" si="2684"/>
        <v>0</v>
      </c>
      <c r="PBZ1366" s="84">
        <f t="shared" si="2684"/>
        <v>0</v>
      </c>
      <c r="PCA1366" s="84">
        <f t="shared" si="2684"/>
        <v>2000000</v>
      </c>
      <c r="PCB1366" s="84">
        <f t="shared" si="2684"/>
        <v>2000000</v>
      </c>
      <c r="PCH1366" s="84" t="s">
        <v>247</v>
      </c>
      <c r="PCI1366" s="84" t="s">
        <v>4692</v>
      </c>
      <c r="PCJ1366" s="84">
        <f t="shared" ref="PCJ1366:PCR1366" si="2685">PCJ1360</f>
        <v>0</v>
      </c>
      <c r="PCK1366" s="84">
        <f t="shared" si="2685"/>
        <v>0</v>
      </c>
      <c r="PCL1366" s="84">
        <f t="shared" si="2685"/>
        <v>0</v>
      </c>
      <c r="PCM1366" s="84">
        <f t="shared" si="2685"/>
        <v>0</v>
      </c>
      <c r="PCN1366" s="84">
        <f t="shared" si="2685"/>
        <v>2000000</v>
      </c>
      <c r="PCO1366" s="84">
        <f t="shared" si="2685"/>
        <v>0</v>
      </c>
      <c r="PCP1366" s="84">
        <f t="shared" si="2685"/>
        <v>0</v>
      </c>
      <c r="PCQ1366" s="84">
        <f t="shared" si="2685"/>
        <v>2000000</v>
      </c>
      <c r="PCR1366" s="84">
        <f t="shared" si="2685"/>
        <v>2000000</v>
      </c>
      <c r="PCX1366" s="84" t="s">
        <v>247</v>
      </c>
      <c r="PCY1366" s="84" t="s">
        <v>4692</v>
      </c>
      <c r="PCZ1366" s="84">
        <f t="shared" ref="PCZ1366:PDH1366" si="2686">PCZ1360</f>
        <v>0</v>
      </c>
      <c r="PDA1366" s="84">
        <f t="shared" si="2686"/>
        <v>0</v>
      </c>
      <c r="PDB1366" s="84">
        <f t="shared" si="2686"/>
        <v>0</v>
      </c>
      <c r="PDC1366" s="84">
        <f t="shared" si="2686"/>
        <v>0</v>
      </c>
      <c r="PDD1366" s="84">
        <f t="shared" si="2686"/>
        <v>2000000</v>
      </c>
      <c r="PDE1366" s="84">
        <f t="shared" si="2686"/>
        <v>0</v>
      </c>
      <c r="PDF1366" s="84">
        <f t="shared" si="2686"/>
        <v>0</v>
      </c>
      <c r="PDG1366" s="84">
        <f t="shared" si="2686"/>
        <v>2000000</v>
      </c>
      <c r="PDH1366" s="84">
        <f t="shared" si="2686"/>
        <v>2000000</v>
      </c>
      <c r="PDN1366" s="84" t="s">
        <v>247</v>
      </c>
      <c r="PDO1366" s="84" t="s">
        <v>4692</v>
      </c>
      <c r="PDP1366" s="84">
        <f t="shared" ref="PDP1366:PDX1366" si="2687">PDP1360</f>
        <v>0</v>
      </c>
      <c r="PDQ1366" s="84">
        <f t="shared" si="2687"/>
        <v>0</v>
      </c>
      <c r="PDR1366" s="84">
        <f t="shared" si="2687"/>
        <v>0</v>
      </c>
      <c r="PDS1366" s="84">
        <f t="shared" si="2687"/>
        <v>0</v>
      </c>
      <c r="PDT1366" s="84">
        <f t="shared" si="2687"/>
        <v>2000000</v>
      </c>
      <c r="PDU1366" s="84">
        <f t="shared" si="2687"/>
        <v>0</v>
      </c>
      <c r="PDV1366" s="84">
        <f t="shared" si="2687"/>
        <v>0</v>
      </c>
      <c r="PDW1366" s="84">
        <f t="shared" si="2687"/>
        <v>2000000</v>
      </c>
      <c r="PDX1366" s="84">
        <f t="shared" si="2687"/>
        <v>2000000</v>
      </c>
      <c r="PED1366" s="84" t="s">
        <v>247</v>
      </c>
      <c r="PEE1366" s="84" t="s">
        <v>4692</v>
      </c>
      <c r="PEF1366" s="84">
        <f t="shared" ref="PEF1366:PEN1366" si="2688">PEF1360</f>
        <v>0</v>
      </c>
      <c r="PEG1366" s="84">
        <f t="shared" si="2688"/>
        <v>0</v>
      </c>
      <c r="PEH1366" s="84">
        <f t="shared" si="2688"/>
        <v>0</v>
      </c>
      <c r="PEI1366" s="84">
        <f t="shared" si="2688"/>
        <v>0</v>
      </c>
      <c r="PEJ1366" s="84">
        <f t="shared" si="2688"/>
        <v>2000000</v>
      </c>
      <c r="PEK1366" s="84">
        <f t="shared" si="2688"/>
        <v>0</v>
      </c>
      <c r="PEL1366" s="84">
        <f t="shared" si="2688"/>
        <v>0</v>
      </c>
      <c r="PEM1366" s="84">
        <f t="shared" si="2688"/>
        <v>2000000</v>
      </c>
      <c r="PEN1366" s="84">
        <f t="shared" si="2688"/>
        <v>2000000</v>
      </c>
      <c r="PET1366" s="84" t="s">
        <v>247</v>
      </c>
      <c r="PEU1366" s="84" t="s">
        <v>4692</v>
      </c>
      <c r="PEV1366" s="84">
        <f t="shared" ref="PEV1366:PFD1366" si="2689">PEV1360</f>
        <v>0</v>
      </c>
      <c r="PEW1366" s="84">
        <f t="shared" si="2689"/>
        <v>0</v>
      </c>
      <c r="PEX1366" s="84">
        <f t="shared" si="2689"/>
        <v>0</v>
      </c>
      <c r="PEY1366" s="84">
        <f t="shared" si="2689"/>
        <v>0</v>
      </c>
      <c r="PEZ1366" s="84">
        <f t="shared" si="2689"/>
        <v>2000000</v>
      </c>
      <c r="PFA1366" s="84">
        <f t="shared" si="2689"/>
        <v>0</v>
      </c>
      <c r="PFB1366" s="84">
        <f t="shared" si="2689"/>
        <v>0</v>
      </c>
      <c r="PFC1366" s="84">
        <f t="shared" si="2689"/>
        <v>2000000</v>
      </c>
      <c r="PFD1366" s="84">
        <f t="shared" si="2689"/>
        <v>2000000</v>
      </c>
      <c r="PFJ1366" s="84" t="s">
        <v>247</v>
      </c>
      <c r="PFK1366" s="84" t="s">
        <v>4692</v>
      </c>
      <c r="PFL1366" s="84">
        <f t="shared" ref="PFL1366:PFT1366" si="2690">PFL1360</f>
        <v>0</v>
      </c>
      <c r="PFM1366" s="84">
        <f t="shared" si="2690"/>
        <v>0</v>
      </c>
      <c r="PFN1366" s="84">
        <f t="shared" si="2690"/>
        <v>0</v>
      </c>
      <c r="PFO1366" s="84">
        <f t="shared" si="2690"/>
        <v>0</v>
      </c>
      <c r="PFP1366" s="84">
        <f t="shared" si="2690"/>
        <v>2000000</v>
      </c>
      <c r="PFQ1366" s="84">
        <f t="shared" si="2690"/>
        <v>0</v>
      </c>
      <c r="PFR1366" s="84">
        <f t="shared" si="2690"/>
        <v>0</v>
      </c>
      <c r="PFS1366" s="84">
        <f t="shared" si="2690"/>
        <v>2000000</v>
      </c>
      <c r="PFT1366" s="84">
        <f t="shared" si="2690"/>
        <v>2000000</v>
      </c>
      <c r="PFZ1366" s="84" t="s">
        <v>247</v>
      </c>
      <c r="PGA1366" s="84" t="s">
        <v>4692</v>
      </c>
      <c r="PGB1366" s="84">
        <f t="shared" ref="PGB1366:PGJ1366" si="2691">PGB1360</f>
        <v>0</v>
      </c>
      <c r="PGC1366" s="84">
        <f t="shared" si="2691"/>
        <v>0</v>
      </c>
      <c r="PGD1366" s="84">
        <f t="shared" si="2691"/>
        <v>0</v>
      </c>
      <c r="PGE1366" s="84">
        <f t="shared" si="2691"/>
        <v>0</v>
      </c>
      <c r="PGF1366" s="84">
        <f t="shared" si="2691"/>
        <v>2000000</v>
      </c>
      <c r="PGG1366" s="84">
        <f t="shared" si="2691"/>
        <v>0</v>
      </c>
      <c r="PGH1366" s="84">
        <f t="shared" si="2691"/>
        <v>0</v>
      </c>
      <c r="PGI1366" s="84">
        <f t="shared" si="2691"/>
        <v>2000000</v>
      </c>
      <c r="PGJ1366" s="84">
        <f t="shared" si="2691"/>
        <v>2000000</v>
      </c>
      <c r="PGP1366" s="84" t="s">
        <v>247</v>
      </c>
      <c r="PGQ1366" s="84" t="s">
        <v>4692</v>
      </c>
      <c r="PGR1366" s="84">
        <f t="shared" ref="PGR1366:PGZ1366" si="2692">PGR1360</f>
        <v>0</v>
      </c>
      <c r="PGS1366" s="84">
        <f t="shared" si="2692"/>
        <v>0</v>
      </c>
      <c r="PGT1366" s="84">
        <f t="shared" si="2692"/>
        <v>0</v>
      </c>
      <c r="PGU1366" s="84">
        <f t="shared" si="2692"/>
        <v>0</v>
      </c>
      <c r="PGV1366" s="84">
        <f t="shared" si="2692"/>
        <v>2000000</v>
      </c>
      <c r="PGW1366" s="84">
        <f t="shared" si="2692"/>
        <v>0</v>
      </c>
      <c r="PGX1366" s="84">
        <f t="shared" si="2692"/>
        <v>0</v>
      </c>
      <c r="PGY1366" s="84">
        <f t="shared" si="2692"/>
        <v>2000000</v>
      </c>
      <c r="PGZ1366" s="84">
        <f t="shared" si="2692"/>
        <v>2000000</v>
      </c>
      <c r="PHF1366" s="84" t="s">
        <v>247</v>
      </c>
      <c r="PHG1366" s="84" t="s">
        <v>4692</v>
      </c>
      <c r="PHH1366" s="84">
        <f t="shared" ref="PHH1366:PHP1366" si="2693">PHH1360</f>
        <v>0</v>
      </c>
      <c r="PHI1366" s="84">
        <f t="shared" si="2693"/>
        <v>0</v>
      </c>
      <c r="PHJ1366" s="84">
        <f t="shared" si="2693"/>
        <v>0</v>
      </c>
      <c r="PHK1366" s="84">
        <f t="shared" si="2693"/>
        <v>0</v>
      </c>
      <c r="PHL1366" s="84">
        <f t="shared" si="2693"/>
        <v>2000000</v>
      </c>
      <c r="PHM1366" s="84">
        <f t="shared" si="2693"/>
        <v>0</v>
      </c>
      <c r="PHN1366" s="84">
        <f t="shared" si="2693"/>
        <v>0</v>
      </c>
      <c r="PHO1366" s="84">
        <f t="shared" si="2693"/>
        <v>2000000</v>
      </c>
      <c r="PHP1366" s="84">
        <f t="shared" si="2693"/>
        <v>2000000</v>
      </c>
      <c r="PHV1366" s="84" t="s">
        <v>247</v>
      </c>
      <c r="PHW1366" s="84" t="s">
        <v>4692</v>
      </c>
      <c r="PHX1366" s="84">
        <f t="shared" ref="PHX1366:PIF1366" si="2694">PHX1360</f>
        <v>0</v>
      </c>
      <c r="PHY1366" s="84">
        <f t="shared" si="2694"/>
        <v>0</v>
      </c>
      <c r="PHZ1366" s="84">
        <f t="shared" si="2694"/>
        <v>0</v>
      </c>
      <c r="PIA1366" s="84">
        <f t="shared" si="2694"/>
        <v>0</v>
      </c>
      <c r="PIB1366" s="84">
        <f t="shared" si="2694"/>
        <v>2000000</v>
      </c>
      <c r="PIC1366" s="84">
        <f t="shared" si="2694"/>
        <v>0</v>
      </c>
      <c r="PID1366" s="84">
        <f t="shared" si="2694"/>
        <v>0</v>
      </c>
      <c r="PIE1366" s="84">
        <f t="shared" si="2694"/>
        <v>2000000</v>
      </c>
      <c r="PIF1366" s="84">
        <f t="shared" si="2694"/>
        <v>2000000</v>
      </c>
      <c r="PIL1366" s="84" t="s">
        <v>247</v>
      </c>
      <c r="PIM1366" s="84" t="s">
        <v>4692</v>
      </c>
      <c r="PIN1366" s="84">
        <f t="shared" ref="PIN1366:PIV1366" si="2695">PIN1360</f>
        <v>0</v>
      </c>
      <c r="PIO1366" s="84">
        <f t="shared" si="2695"/>
        <v>0</v>
      </c>
      <c r="PIP1366" s="84">
        <f t="shared" si="2695"/>
        <v>0</v>
      </c>
      <c r="PIQ1366" s="84">
        <f t="shared" si="2695"/>
        <v>0</v>
      </c>
      <c r="PIR1366" s="84">
        <f t="shared" si="2695"/>
        <v>2000000</v>
      </c>
      <c r="PIS1366" s="84">
        <f t="shared" si="2695"/>
        <v>0</v>
      </c>
      <c r="PIT1366" s="84">
        <f t="shared" si="2695"/>
        <v>0</v>
      </c>
      <c r="PIU1366" s="84">
        <f t="shared" si="2695"/>
        <v>2000000</v>
      </c>
      <c r="PIV1366" s="84">
        <f t="shared" si="2695"/>
        <v>2000000</v>
      </c>
      <c r="PJB1366" s="84" t="s">
        <v>247</v>
      </c>
      <c r="PJC1366" s="84" t="s">
        <v>4692</v>
      </c>
      <c r="PJD1366" s="84">
        <f t="shared" ref="PJD1366:PJL1366" si="2696">PJD1360</f>
        <v>0</v>
      </c>
      <c r="PJE1366" s="84">
        <f t="shared" si="2696"/>
        <v>0</v>
      </c>
      <c r="PJF1366" s="84">
        <f t="shared" si="2696"/>
        <v>0</v>
      </c>
      <c r="PJG1366" s="84">
        <f t="shared" si="2696"/>
        <v>0</v>
      </c>
      <c r="PJH1366" s="84">
        <f t="shared" si="2696"/>
        <v>2000000</v>
      </c>
      <c r="PJI1366" s="84">
        <f t="shared" si="2696"/>
        <v>0</v>
      </c>
      <c r="PJJ1366" s="84">
        <f t="shared" si="2696"/>
        <v>0</v>
      </c>
      <c r="PJK1366" s="84">
        <f t="shared" si="2696"/>
        <v>2000000</v>
      </c>
      <c r="PJL1366" s="84">
        <f t="shared" si="2696"/>
        <v>2000000</v>
      </c>
      <c r="PJR1366" s="84" t="s">
        <v>247</v>
      </c>
      <c r="PJS1366" s="84" t="s">
        <v>4692</v>
      </c>
      <c r="PJT1366" s="84">
        <f t="shared" ref="PJT1366:PKB1366" si="2697">PJT1360</f>
        <v>0</v>
      </c>
      <c r="PJU1366" s="84">
        <f t="shared" si="2697"/>
        <v>0</v>
      </c>
      <c r="PJV1366" s="84">
        <f t="shared" si="2697"/>
        <v>0</v>
      </c>
      <c r="PJW1366" s="84">
        <f t="shared" si="2697"/>
        <v>0</v>
      </c>
      <c r="PJX1366" s="84">
        <f t="shared" si="2697"/>
        <v>2000000</v>
      </c>
      <c r="PJY1366" s="84">
        <f t="shared" si="2697"/>
        <v>0</v>
      </c>
      <c r="PJZ1366" s="84">
        <f t="shared" si="2697"/>
        <v>0</v>
      </c>
      <c r="PKA1366" s="84">
        <f t="shared" si="2697"/>
        <v>2000000</v>
      </c>
      <c r="PKB1366" s="84">
        <f t="shared" si="2697"/>
        <v>2000000</v>
      </c>
      <c r="PKH1366" s="84" t="s">
        <v>247</v>
      </c>
      <c r="PKI1366" s="84" t="s">
        <v>4692</v>
      </c>
      <c r="PKJ1366" s="84">
        <f t="shared" ref="PKJ1366:PKR1366" si="2698">PKJ1360</f>
        <v>0</v>
      </c>
      <c r="PKK1366" s="84">
        <f t="shared" si="2698"/>
        <v>0</v>
      </c>
      <c r="PKL1366" s="84">
        <f t="shared" si="2698"/>
        <v>0</v>
      </c>
      <c r="PKM1366" s="84">
        <f t="shared" si="2698"/>
        <v>0</v>
      </c>
      <c r="PKN1366" s="84">
        <f t="shared" si="2698"/>
        <v>2000000</v>
      </c>
      <c r="PKO1366" s="84">
        <f t="shared" si="2698"/>
        <v>0</v>
      </c>
      <c r="PKP1366" s="84">
        <f t="shared" si="2698"/>
        <v>0</v>
      </c>
      <c r="PKQ1366" s="84">
        <f t="shared" si="2698"/>
        <v>2000000</v>
      </c>
      <c r="PKR1366" s="84">
        <f t="shared" si="2698"/>
        <v>2000000</v>
      </c>
      <c r="PKX1366" s="84" t="s">
        <v>247</v>
      </c>
      <c r="PKY1366" s="84" t="s">
        <v>4692</v>
      </c>
      <c r="PKZ1366" s="84">
        <f t="shared" ref="PKZ1366:PLH1366" si="2699">PKZ1360</f>
        <v>0</v>
      </c>
      <c r="PLA1366" s="84">
        <f t="shared" si="2699"/>
        <v>0</v>
      </c>
      <c r="PLB1366" s="84">
        <f t="shared" si="2699"/>
        <v>0</v>
      </c>
      <c r="PLC1366" s="84">
        <f t="shared" si="2699"/>
        <v>0</v>
      </c>
      <c r="PLD1366" s="84">
        <f t="shared" si="2699"/>
        <v>2000000</v>
      </c>
      <c r="PLE1366" s="84">
        <f t="shared" si="2699"/>
        <v>0</v>
      </c>
      <c r="PLF1366" s="84">
        <f t="shared" si="2699"/>
        <v>0</v>
      </c>
      <c r="PLG1366" s="84">
        <f t="shared" si="2699"/>
        <v>2000000</v>
      </c>
      <c r="PLH1366" s="84">
        <f t="shared" si="2699"/>
        <v>2000000</v>
      </c>
      <c r="PLN1366" s="84" t="s">
        <v>247</v>
      </c>
      <c r="PLO1366" s="84" t="s">
        <v>4692</v>
      </c>
      <c r="PLP1366" s="84">
        <f t="shared" ref="PLP1366:PLX1366" si="2700">PLP1360</f>
        <v>0</v>
      </c>
      <c r="PLQ1366" s="84">
        <f t="shared" si="2700"/>
        <v>0</v>
      </c>
      <c r="PLR1366" s="84">
        <f t="shared" si="2700"/>
        <v>0</v>
      </c>
      <c r="PLS1366" s="84">
        <f t="shared" si="2700"/>
        <v>0</v>
      </c>
      <c r="PLT1366" s="84">
        <f t="shared" si="2700"/>
        <v>2000000</v>
      </c>
      <c r="PLU1366" s="84">
        <f t="shared" si="2700"/>
        <v>0</v>
      </c>
      <c r="PLV1366" s="84">
        <f t="shared" si="2700"/>
        <v>0</v>
      </c>
      <c r="PLW1366" s="84">
        <f t="shared" si="2700"/>
        <v>2000000</v>
      </c>
      <c r="PLX1366" s="84">
        <f t="shared" si="2700"/>
        <v>2000000</v>
      </c>
      <c r="PMD1366" s="84" t="s">
        <v>247</v>
      </c>
      <c r="PME1366" s="84" t="s">
        <v>4692</v>
      </c>
      <c r="PMF1366" s="84">
        <f t="shared" ref="PMF1366:PMN1366" si="2701">PMF1360</f>
        <v>0</v>
      </c>
      <c r="PMG1366" s="84">
        <f t="shared" si="2701"/>
        <v>0</v>
      </c>
      <c r="PMH1366" s="84">
        <f t="shared" si="2701"/>
        <v>0</v>
      </c>
      <c r="PMI1366" s="84">
        <f t="shared" si="2701"/>
        <v>0</v>
      </c>
      <c r="PMJ1366" s="84">
        <f t="shared" si="2701"/>
        <v>2000000</v>
      </c>
      <c r="PMK1366" s="84">
        <f t="shared" si="2701"/>
        <v>0</v>
      </c>
      <c r="PML1366" s="84">
        <f t="shared" si="2701"/>
        <v>0</v>
      </c>
      <c r="PMM1366" s="84">
        <f t="shared" si="2701"/>
        <v>2000000</v>
      </c>
      <c r="PMN1366" s="84">
        <f t="shared" si="2701"/>
        <v>2000000</v>
      </c>
      <c r="PMT1366" s="84" t="s">
        <v>247</v>
      </c>
      <c r="PMU1366" s="84" t="s">
        <v>4692</v>
      </c>
      <c r="PMV1366" s="84">
        <f t="shared" ref="PMV1366:PND1366" si="2702">PMV1360</f>
        <v>0</v>
      </c>
      <c r="PMW1366" s="84">
        <f t="shared" si="2702"/>
        <v>0</v>
      </c>
      <c r="PMX1366" s="84">
        <f t="shared" si="2702"/>
        <v>0</v>
      </c>
      <c r="PMY1366" s="84">
        <f t="shared" si="2702"/>
        <v>0</v>
      </c>
      <c r="PMZ1366" s="84">
        <f t="shared" si="2702"/>
        <v>2000000</v>
      </c>
      <c r="PNA1366" s="84">
        <f t="shared" si="2702"/>
        <v>0</v>
      </c>
      <c r="PNB1366" s="84">
        <f t="shared" si="2702"/>
        <v>0</v>
      </c>
      <c r="PNC1366" s="84">
        <f t="shared" si="2702"/>
        <v>2000000</v>
      </c>
      <c r="PND1366" s="84">
        <f t="shared" si="2702"/>
        <v>2000000</v>
      </c>
      <c r="PNJ1366" s="84" t="s">
        <v>247</v>
      </c>
      <c r="PNK1366" s="84" t="s">
        <v>4692</v>
      </c>
      <c r="PNL1366" s="84">
        <f t="shared" ref="PNL1366:PNT1366" si="2703">PNL1360</f>
        <v>0</v>
      </c>
      <c r="PNM1366" s="84">
        <f t="shared" si="2703"/>
        <v>0</v>
      </c>
      <c r="PNN1366" s="84">
        <f t="shared" si="2703"/>
        <v>0</v>
      </c>
      <c r="PNO1366" s="84">
        <f t="shared" si="2703"/>
        <v>0</v>
      </c>
      <c r="PNP1366" s="84">
        <f t="shared" si="2703"/>
        <v>2000000</v>
      </c>
      <c r="PNQ1366" s="84">
        <f t="shared" si="2703"/>
        <v>0</v>
      </c>
      <c r="PNR1366" s="84">
        <f t="shared" si="2703"/>
        <v>0</v>
      </c>
      <c r="PNS1366" s="84">
        <f t="shared" si="2703"/>
        <v>2000000</v>
      </c>
      <c r="PNT1366" s="84">
        <f t="shared" si="2703"/>
        <v>2000000</v>
      </c>
      <c r="PNZ1366" s="84" t="s">
        <v>247</v>
      </c>
      <c r="POA1366" s="84" t="s">
        <v>4692</v>
      </c>
      <c r="POB1366" s="84">
        <f t="shared" ref="POB1366:POJ1366" si="2704">POB1360</f>
        <v>0</v>
      </c>
      <c r="POC1366" s="84">
        <f t="shared" si="2704"/>
        <v>0</v>
      </c>
      <c r="POD1366" s="84">
        <f t="shared" si="2704"/>
        <v>0</v>
      </c>
      <c r="POE1366" s="84">
        <f t="shared" si="2704"/>
        <v>0</v>
      </c>
      <c r="POF1366" s="84">
        <f t="shared" si="2704"/>
        <v>2000000</v>
      </c>
      <c r="POG1366" s="84">
        <f t="shared" si="2704"/>
        <v>0</v>
      </c>
      <c r="POH1366" s="84">
        <f t="shared" si="2704"/>
        <v>0</v>
      </c>
      <c r="POI1366" s="84">
        <f t="shared" si="2704"/>
        <v>2000000</v>
      </c>
      <c r="POJ1366" s="84">
        <f t="shared" si="2704"/>
        <v>2000000</v>
      </c>
      <c r="POP1366" s="84" t="s">
        <v>247</v>
      </c>
      <c r="POQ1366" s="84" t="s">
        <v>4692</v>
      </c>
      <c r="POR1366" s="84">
        <f t="shared" ref="POR1366:POZ1366" si="2705">POR1360</f>
        <v>0</v>
      </c>
      <c r="POS1366" s="84">
        <f t="shared" si="2705"/>
        <v>0</v>
      </c>
      <c r="POT1366" s="84">
        <f t="shared" si="2705"/>
        <v>0</v>
      </c>
      <c r="POU1366" s="84">
        <f t="shared" si="2705"/>
        <v>0</v>
      </c>
      <c r="POV1366" s="84">
        <f t="shared" si="2705"/>
        <v>2000000</v>
      </c>
      <c r="POW1366" s="84">
        <f t="shared" si="2705"/>
        <v>0</v>
      </c>
      <c r="POX1366" s="84">
        <f t="shared" si="2705"/>
        <v>0</v>
      </c>
      <c r="POY1366" s="84">
        <f t="shared" si="2705"/>
        <v>2000000</v>
      </c>
      <c r="POZ1366" s="84">
        <f t="shared" si="2705"/>
        <v>2000000</v>
      </c>
      <c r="PPF1366" s="84" t="s">
        <v>247</v>
      </c>
      <c r="PPG1366" s="84" t="s">
        <v>4692</v>
      </c>
      <c r="PPH1366" s="84">
        <f t="shared" ref="PPH1366:PPP1366" si="2706">PPH1360</f>
        <v>0</v>
      </c>
      <c r="PPI1366" s="84">
        <f t="shared" si="2706"/>
        <v>0</v>
      </c>
      <c r="PPJ1366" s="84">
        <f t="shared" si="2706"/>
        <v>0</v>
      </c>
      <c r="PPK1366" s="84">
        <f t="shared" si="2706"/>
        <v>0</v>
      </c>
      <c r="PPL1366" s="84">
        <f t="shared" si="2706"/>
        <v>2000000</v>
      </c>
      <c r="PPM1366" s="84">
        <f t="shared" si="2706"/>
        <v>0</v>
      </c>
      <c r="PPN1366" s="84">
        <f t="shared" si="2706"/>
        <v>0</v>
      </c>
      <c r="PPO1366" s="84">
        <f t="shared" si="2706"/>
        <v>2000000</v>
      </c>
      <c r="PPP1366" s="84">
        <f t="shared" si="2706"/>
        <v>2000000</v>
      </c>
      <c r="PPV1366" s="84" t="s">
        <v>247</v>
      </c>
      <c r="PPW1366" s="84" t="s">
        <v>4692</v>
      </c>
      <c r="PPX1366" s="84">
        <f>PPX1360</f>
        <v>0</v>
      </c>
      <c r="PPY1366" s="84">
        <f>PPY1360</f>
        <v>0</v>
      </c>
      <c r="PPZ1366" s="84">
        <f>PPZ1360</f>
        <v>0</v>
      </c>
      <c r="PQA1366" s="84">
        <f>PQA1360</f>
        <v>0</v>
      </c>
      <c r="PQB1366" s="84">
        <f>PQB1360</f>
        <v>2000000</v>
      </c>
      <c r="PQC1366" s="84">
        <f>PQC1360</f>
        <v>0</v>
      </c>
      <c r="PQD1366" s="84">
        <f>PQD1360</f>
        <v>0</v>
      </c>
      <c r="PQE1366" s="84">
        <f>PQE1360</f>
        <v>2000000</v>
      </c>
      <c r="PQF1366" s="84">
        <f>PQF1360</f>
        <v>2000000</v>
      </c>
      <c r="PQL1366" s="84" t="s">
        <v>247</v>
      </c>
      <c r="PQM1366" s="84" t="s">
        <v>4692</v>
      </c>
      <c r="PQN1366" s="84">
        <f t="shared" ref="PQN1366:PQV1366" si="2707">PQN1360</f>
        <v>0</v>
      </c>
      <c r="PQO1366" s="84">
        <f t="shared" si="2707"/>
        <v>0</v>
      </c>
      <c r="PQP1366" s="84">
        <f t="shared" si="2707"/>
        <v>0</v>
      </c>
      <c r="PQQ1366" s="84">
        <f t="shared" si="2707"/>
        <v>0</v>
      </c>
      <c r="PQR1366" s="84">
        <f t="shared" si="2707"/>
        <v>2000000</v>
      </c>
      <c r="PQS1366" s="84">
        <f t="shared" si="2707"/>
        <v>0</v>
      </c>
      <c r="PQT1366" s="84">
        <f t="shared" si="2707"/>
        <v>0</v>
      </c>
      <c r="PQU1366" s="84">
        <f t="shared" si="2707"/>
        <v>2000000</v>
      </c>
      <c r="PQV1366" s="84">
        <f t="shared" si="2707"/>
        <v>2000000</v>
      </c>
      <c r="PRB1366" s="84" t="s">
        <v>247</v>
      </c>
      <c r="PRC1366" s="84" t="s">
        <v>4692</v>
      </c>
      <c r="PRD1366" s="84">
        <f t="shared" ref="PRD1366:PRL1366" si="2708">PRD1360</f>
        <v>0</v>
      </c>
      <c r="PRE1366" s="84">
        <f t="shared" si="2708"/>
        <v>0</v>
      </c>
      <c r="PRF1366" s="84">
        <f t="shared" si="2708"/>
        <v>0</v>
      </c>
      <c r="PRG1366" s="84">
        <f t="shared" si="2708"/>
        <v>0</v>
      </c>
      <c r="PRH1366" s="84">
        <f t="shared" si="2708"/>
        <v>2000000</v>
      </c>
      <c r="PRI1366" s="84">
        <f t="shared" si="2708"/>
        <v>0</v>
      </c>
      <c r="PRJ1366" s="84">
        <f t="shared" si="2708"/>
        <v>0</v>
      </c>
      <c r="PRK1366" s="84">
        <f t="shared" si="2708"/>
        <v>2000000</v>
      </c>
      <c r="PRL1366" s="84">
        <f t="shared" si="2708"/>
        <v>2000000</v>
      </c>
      <c r="PRR1366" s="84" t="s">
        <v>247</v>
      </c>
      <c r="PRS1366" s="84" t="s">
        <v>4692</v>
      </c>
      <c r="PRT1366" s="84">
        <f t="shared" ref="PRT1366:PSB1366" si="2709">PRT1360</f>
        <v>0</v>
      </c>
      <c r="PRU1366" s="84">
        <f t="shared" si="2709"/>
        <v>0</v>
      </c>
      <c r="PRV1366" s="84">
        <f t="shared" si="2709"/>
        <v>0</v>
      </c>
      <c r="PRW1366" s="84">
        <f t="shared" si="2709"/>
        <v>0</v>
      </c>
      <c r="PRX1366" s="84">
        <f t="shared" si="2709"/>
        <v>2000000</v>
      </c>
      <c r="PRY1366" s="84">
        <f t="shared" si="2709"/>
        <v>0</v>
      </c>
      <c r="PRZ1366" s="84">
        <f t="shared" si="2709"/>
        <v>0</v>
      </c>
      <c r="PSA1366" s="84">
        <f t="shared" si="2709"/>
        <v>2000000</v>
      </c>
      <c r="PSB1366" s="84">
        <f t="shared" si="2709"/>
        <v>2000000</v>
      </c>
      <c r="PSH1366" s="84" t="s">
        <v>247</v>
      </c>
      <c r="PSI1366" s="84" t="s">
        <v>4692</v>
      </c>
      <c r="PSJ1366" s="84">
        <f t="shared" ref="PSJ1366:PSR1366" si="2710">PSJ1360</f>
        <v>0</v>
      </c>
      <c r="PSK1366" s="84">
        <f t="shared" si="2710"/>
        <v>0</v>
      </c>
      <c r="PSL1366" s="84">
        <f t="shared" si="2710"/>
        <v>0</v>
      </c>
      <c r="PSM1366" s="84">
        <f t="shared" si="2710"/>
        <v>0</v>
      </c>
      <c r="PSN1366" s="84">
        <f t="shared" si="2710"/>
        <v>2000000</v>
      </c>
      <c r="PSO1366" s="84">
        <f t="shared" si="2710"/>
        <v>0</v>
      </c>
      <c r="PSP1366" s="84">
        <f t="shared" si="2710"/>
        <v>0</v>
      </c>
      <c r="PSQ1366" s="84">
        <f t="shared" si="2710"/>
        <v>2000000</v>
      </c>
      <c r="PSR1366" s="84">
        <f t="shared" si="2710"/>
        <v>2000000</v>
      </c>
      <c r="PSX1366" s="84" t="s">
        <v>247</v>
      </c>
      <c r="PSY1366" s="84" t="s">
        <v>4692</v>
      </c>
      <c r="PSZ1366" s="84">
        <f t="shared" ref="PSZ1366:PTH1366" si="2711">PSZ1360</f>
        <v>0</v>
      </c>
      <c r="PTA1366" s="84">
        <f t="shared" si="2711"/>
        <v>0</v>
      </c>
      <c r="PTB1366" s="84">
        <f t="shared" si="2711"/>
        <v>0</v>
      </c>
      <c r="PTC1366" s="84">
        <f t="shared" si="2711"/>
        <v>0</v>
      </c>
      <c r="PTD1366" s="84">
        <f t="shared" si="2711"/>
        <v>2000000</v>
      </c>
      <c r="PTE1366" s="84">
        <f t="shared" si="2711"/>
        <v>0</v>
      </c>
      <c r="PTF1366" s="84">
        <f t="shared" si="2711"/>
        <v>0</v>
      </c>
      <c r="PTG1366" s="84">
        <f t="shared" si="2711"/>
        <v>2000000</v>
      </c>
      <c r="PTH1366" s="84">
        <f t="shared" si="2711"/>
        <v>2000000</v>
      </c>
      <c r="PTN1366" s="84" t="s">
        <v>247</v>
      </c>
      <c r="PTO1366" s="84" t="s">
        <v>4692</v>
      </c>
      <c r="PTP1366" s="84">
        <f t="shared" ref="PTP1366:PTX1366" si="2712">PTP1360</f>
        <v>0</v>
      </c>
      <c r="PTQ1366" s="84">
        <f t="shared" si="2712"/>
        <v>0</v>
      </c>
      <c r="PTR1366" s="84">
        <f t="shared" si="2712"/>
        <v>0</v>
      </c>
      <c r="PTS1366" s="84">
        <f t="shared" si="2712"/>
        <v>0</v>
      </c>
      <c r="PTT1366" s="84">
        <f t="shared" si="2712"/>
        <v>2000000</v>
      </c>
      <c r="PTU1366" s="84">
        <f t="shared" si="2712"/>
        <v>0</v>
      </c>
      <c r="PTV1366" s="84">
        <f t="shared" si="2712"/>
        <v>0</v>
      </c>
      <c r="PTW1366" s="84">
        <f t="shared" si="2712"/>
        <v>2000000</v>
      </c>
      <c r="PTX1366" s="84">
        <f t="shared" si="2712"/>
        <v>2000000</v>
      </c>
      <c r="PUD1366" s="84" t="s">
        <v>247</v>
      </c>
      <c r="PUE1366" s="84" t="s">
        <v>4692</v>
      </c>
      <c r="PUF1366" s="84">
        <f t="shared" ref="PUF1366:PUN1366" si="2713">PUF1360</f>
        <v>0</v>
      </c>
      <c r="PUG1366" s="84">
        <f t="shared" si="2713"/>
        <v>0</v>
      </c>
      <c r="PUH1366" s="84">
        <f t="shared" si="2713"/>
        <v>0</v>
      </c>
      <c r="PUI1366" s="84">
        <f t="shared" si="2713"/>
        <v>0</v>
      </c>
      <c r="PUJ1366" s="84">
        <f t="shared" si="2713"/>
        <v>2000000</v>
      </c>
      <c r="PUK1366" s="84">
        <f t="shared" si="2713"/>
        <v>0</v>
      </c>
      <c r="PUL1366" s="84">
        <f t="shared" si="2713"/>
        <v>0</v>
      </c>
      <c r="PUM1366" s="84">
        <f t="shared" si="2713"/>
        <v>2000000</v>
      </c>
      <c r="PUN1366" s="84">
        <f t="shared" si="2713"/>
        <v>2000000</v>
      </c>
      <c r="PUT1366" s="84" t="s">
        <v>247</v>
      </c>
      <c r="PUU1366" s="84" t="s">
        <v>4692</v>
      </c>
      <c r="PUV1366" s="84">
        <f t="shared" ref="PUV1366:PVD1366" si="2714">PUV1360</f>
        <v>0</v>
      </c>
      <c r="PUW1366" s="84">
        <f t="shared" si="2714"/>
        <v>0</v>
      </c>
      <c r="PUX1366" s="84">
        <f t="shared" si="2714"/>
        <v>0</v>
      </c>
      <c r="PUY1366" s="84">
        <f t="shared" si="2714"/>
        <v>0</v>
      </c>
      <c r="PUZ1366" s="84">
        <f t="shared" si="2714"/>
        <v>2000000</v>
      </c>
      <c r="PVA1366" s="84">
        <f t="shared" si="2714"/>
        <v>0</v>
      </c>
      <c r="PVB1366" s="84">
        <f t="shared" si="2714"/>
        <v>0</v>
      </c>
      <c r="PVC1366" s="84">
        <f t="shared" si="2714"/>
        <v>2000000</v>
      </c>
      <c r="PVD1366" s="84">
        <f t="shared" si="2714"/>
        <v>2000000</v>
      </c>
      <c r="PVJ1366" s="84" t="s">
        <v>247</v>
      </c>
      <c r="PVK1366" s="84" t="s">
        <v>4692</v>
      </c>
      <c r="PVL1366" s="84">
        <f t="shared" ref="PVL1366:PVT1366" si="2715">PVL1360</f>
        <v>0</v>
      </c>
      <c r="PVM1366" s="84">
        <f t="shared" si="2715"/>
        <v>0</v>
      </c>
      <c r="PVN1366" s="84">
        <f t="shared" si="2715"/>
        <v>0</v>
      </c>
      <c r="PVO1366" s="84">
        <f t="shared" si="2715"/>
        <v>0</v>
      </c>
      <c r="PVP1366" s="84">
        <f t="shared" si="2715"/>
        <v>2000000</v>
      </c>
      <c r="PVQ1366" s="84">
        <f t="shared" si="2715"/>
        <v>0</v>
      </c>
      <c r="PVR1366" s="84">
        <f t="shared" si="2715"/>
        <v>0</v>
      </c>
      <c r="PVS1366" s="84">
        <f t="shared" si="2715"/>
        <v>2000000</v>
      </c>
      <c r="PVT1366" s="84">
        <f t="shared" si="2715"/>
        <v>2000000</v>
      </c>
      <c r="PVZ1366" s="84" t="s">
        <v>247</v>
      </c>
      <c r="PWA1366" s="84" t="s">
        <v>4692</v>
      </c>
      <c r="PWB1366" s="84">
        <f t="shared" ref="PWB1366:PWJ1366" si="2716">PWB1360</f>
        <v>0</v>
      </c>
      <c r="PWC1366" s="84">
        <f t="shared" si="2716"/>
        <v>0</v>
      </c>
      <c r="PWD1366" s="84">
        <f t="shared" si="2716"/>
        <v>0</v>
      </c>
      <c r="PWE1366" s="84">
        <f t="shared" si="2716"/>
        <v>0</v>
      </c>
      <c r="PWF1366" s="84">
        <f t="shared" si="2716"/>
        <v>2000000</v>
      </c>
      <c r="PWG1366" s="84">
        <f t="shared" si="2716"/>
        <v>0</v>
      </c>
      <c r="PWH1366" s="84">
        <f t="shared" si="2716"/>
        <v>0</v>
      </c>
      <c r="PWI1366" s="84">
        <f t="shared" si="2716"/>
        <v>2000000</v>
      </c>
      <c r="PWJ1366" s="84">
        <f t="shared" si="2716"/>
        <v>2000000</v>
      </c>
      <c r="PWP1366" s="84" t="s">
        <v>247</v>
      </c>
      <c r="PWQ1366" s="84" t="s">
        <v>4692</v>
      </c>
      <c r="PWR1366" s="84">
        <f t="shared" ref="PWR1366:PWZ1366" si="2717">PWR1360</f>
        <v>0</v>
      </c>
      <c r="PWS1366" s="84">
        <f t="shared" si="2717"/>
        <v>0</v>
      </c>
      <c r="PWT1366" s="84">
        <f t="shared" si="2717"/>
        <v>0</v>
      </c>
      <c r="PWU1366" s="84">
        <f t="shared" si="2717"/>
        <v>0</v>
      </c>
      <c r="PWV1366" s="84">
        <f t="shared" si="2717"/>
        <v>2000000</v>
      </c>
      <c r="PWW1366" s="84">
        <f t="shared" si="2717"/>
        <v>0</v>
      </c>
      <c r="PWX1366" s="84">
        <f t="shared" si="2717"/>
        <v>0</v>
      </c>
      <c r="PWY1366" s="84">
        <f t="shared" si="2717"/>
        <v>2000000</v>
      </c>
      <c r="PWZ1366" s="84">
        <f t="shared" si="2717"/>
        <v>2000000</v>
      </c>
      <c r="PXF1366" s="84" t="s">
        <v>247</v>
      </c>
      <c r="PXG1366" s="84" t="s">
        <v>4692</v>
      </c>
      <c r="PXH1366" s="84">
        <f t="shared" ref="PXH1366:PXP1366" si="2718">PXH1360</f>
        <v>0</v>
      </c>
      <c r="PXI1366" s="84">
        <f t="shared" si="2718"/>
        <v>0</v>
      </c>
      <c r="PXJ1366" s="84">
        <f t="shared" si="2718"/>
        <v>0</v>
      </c>
      <c r="PXK1366" s="84">
        <f t="shared" si="2718"/>
        <v>0</v>
      </c>
      <c r="PXL1366" s="84">
        <f t="shared" si="2718"/>
        <v>2000000</v>
      </c>
      <c r="PXM1366" s="84">
        <f t="shared" si="2718"/>
        <v>0</v>
      </c>
      <c r="PXN1366" s="84">
        <f t="shared" si="2718"/>
        <v>0</v>
      </c>
      <c r="PXO1366" s="84">
        <f t="shared" si="2718"/>
        <v>2000000</v>
      </c>
      <c r="PXP1366" s="84">
        <f t="shared" si="2718"/>
        <v>2000000</v>
      </c>
      <c r="PXV1366" s="84" t="s">
        <v>247</v>
      </c>
      <c r="PXW1366" s="84" t="s">
        <v>4692</v>
      </c>
      <c r="PXX1366" s="84">
        <f t="shared" ref="PXX1366:PYF1366" si="2719">PXX1360</f>
        <v>0</v>
      </c>
      <c r="PXY1366" s="84">
        <f t="shared" si="2719"/>
        <v>0</v>
      </c>
      <c r="PXZ1366" s="84">
        <f t="shared" si="2719"/>
        <v>0</v>
      </c>
      <c r="PYA1366" s="84">
        <f t="shared" si="2719"/>
        <v>0</v>
      </c>
      <c r="PYB1366" s="84">
        <f t="shared" si="2719"/>
        <v>2000000</v>
      </c>
      <c r="PYC1366" s="84">
        <f t="shared" si="2719"/>
        <v>0</v>
      </c>
      <c r="PYD1366" s="84">
        <f t="shared" si="2719"/>
        <v>0</v>
      </c>
      <c r="PYE1366" s="84">
        <f t="shared" si="2719"/>
        <v>2000000</v>
      </c>
      <c r="PYF1366" s="84">
        <f t="shared" si="2719"/>
        <v>2000000</v>
      </c>
      <c r="PYL1366" s="84" t="s">
        <v>247</v>
      </c>
      <c r="PYM1366" s="84" t="s">
        <v>4692</v>
      </c>
      <c r="PYN1366" s="84">
        <f t="shared" ref="PYN1366:PYV1366" si="2720">PYN1360</f>
        <v>0</v>
      </c>
      <c r="PYO1366" s="84">
        <f t="shared" si="2720"/>
        <v>0</v>
      </c>
      <c r="PYP1366" s="84">
        <f t="shared" si="2720"/>
        <v>0</v>
      </c>
      <c r="PYQ1366" s="84">
        <f t="shared" si="2720"/>
        <v>0</v>
      </c>
      <c r="PYR1366" s="84">
        <f t="shared" si="2720"/>
        <v>2000000</v>
      </c>
      <c r="PYS1366" s="84">
        <f t="shared" si="2720"/>
        <v>0</v>
      </c>
      <c r="PYT1366" s="84">
        <f t="shared" si="2720"/>
        <v>0</v>
      </c>
      <c r="PYU1366" s="84">
        <f t="shared" si="2720"/>
        <v>2000000</v>
      </c>
      <c r="PYV1366" s="84">
        <f t="shared" si="2720"/>
        <v>2000000</v>
      </c>
      <c r="PZB1366" s="84" t="s">
        <v>247</v>
      </c>
      <c r="PZC1366" s="84" t="s">
        <v>4692</v>
      </c>
      <c r="PZD1366" s="84">
        <f t="shared" ref="PZD1366:PZL1366" si="2721">PZD1360</f>
        <v>0</v>
      </c>
      <c r="PZE1366" s="84">
        <f t="shared" si="2721"/>
        <v>0</v>
      </c>
      <c r="PZF1366" s="84">
        <f t="shared" si="2721"/>
        <v>0</v>
      </c>
      <c r="PZG1366" s="84">
        <f t="shared" si="2721"/>
        <v>0</v>
      </c>
      <c r="PZH1366" s="84">
        <f t="shared" si="2721"/>
        <v>2000000</v>
      </c>
      <c r="PZI1366" s="84">
        <f t="shared" si="2721"/>
        <v>0</v>
      </c>
      <c r="PZJ1366" s="84">
        <f t="shared" si="2721"/>
        <v>0</v>
      </c>
      <c r="PZK1366" s="84">
        <f t="shared" si="2721"/>
        <v>2000000</v>
      </c>
      <c r="PZL1366" s="84">
        <f t="shared" si="2721"/>
        <v>2000000</v>
      </c>
      <c r="PZR1366" s="84" t="s">
        <v>247</v>
      </c>
      <c r="PZS1366" s="84" t="s">
        <v>4692</v>
      </c>
      <c r="PZT1366" s="84">
        <f t="shared" ref="PZT1366:QAB1366" si="2722">PZT1360</f>
        <v>0</v>
      </c>
      <c r="PZU1366" s="84">
        <f t="shared" si="2722"/>
        <v>0</v>
      </c>
      <c r="PZV1366" s="84">
        <f t="shared" si="2722"/>
        <v>0</v>
      </c>
      <c r="PZW1366" s="84">
        <f t="shared" si="2722"/>
        <v>0</v>
      </c>
      <c r="PZX1366" s="84">
        <f t="shared" si="2722"/>
        <v>2000000</v>
      </c>
      <c r="PZY1366" s="84">
        <f t="shared" si="2722"/>
        <v>0</v>
      </c>
      <c r="PZZ1366" s="84">
        <f t="shared" si="2722"/>
        <v>0</v>
      </c>
      <c r="QAA1366" s="84">
        <f t="shared" si="2722"/>
        <v>2000000</v>
      </c>
      <c r="QAB1366" s="84">
        <f t="shared" si="2722"/>
        <v>2000000</v>
      </c>
      <c r="QAH1366" s="84" t="s">
        <v>247</v>
      </c>
      <c r="QAI1366" s="84" t="s">
        <v>4692</v>
      </c>
      <c r="QAJ1366" s="84">
        <f t="shared" ref="QAJ1366:QAR1366" si="2723">QAJ1360</f>
        <v>0</v>
      </c>
      <c r="QAK1366" s="84">
        <f t="shared" si="2723"/>
        <v>0</v>
      </c>
      <c r="QAL1366" s="84">
        <f t="shared" si="2723"/>
        <v>0</v>
      </c>
      <c r="QAM1366" s="84">
        <f t="shared" si="2723"/>
        <v>0</v>
      </c>
      <c r="QAN1366" s="84">
        <f t="shared" si="2723"/>
        <v>2000000</v>
      </c>
      <c r="QAO1366" s="84">
        <f t="shared" si="2723"/>
        <v>0</v>
      </c>
      <c r="QAP1366" s="84">
        <f t="shared" si="2723"/>
        <v>0</v>
      </c>
      <c r="QAQ1366" s="84">
        <f t="shared" si="2723"/>
        <v>2000000</v>
      </c>
      <c r="QAR1366" s="84">
        <f t="shared" si="2723"/>
        <v>2000000</v>
      </c>
      <c r="QAX1366" s="84" t="s">
        <v>247</v>
      </c>
      <c r="QAY1366" s="84" t="s">
        <v>4692</v>
      </c>
      <c r="QAZ1366" s="84">
        <f t="shared" ref="QAZ1366:QBH1366" si="2724">QAZ1360</f>
        <v>0</v>
      </c>
      <c r="QBA1366" s="84">
        <f t="shared" si="2724"/>
        <v>0</v>
      </c>
      <c r="QBB1366" s="84">
        <f t="shared" si="2724"/>
        <v>0</v>
      </c>
      <c r="QBC1366" s="84">
        <f t="shared" si="2724"/>
        <v>0</v>
      </c>
      <c r="QBD1366" s="84">
        <f t="shared" si="2724"/>
        <v>2000000</v>
      </c>
      <c r="QBE1366" s="84">
        <f t="shared" si="2724"/>
        <v>0</v>
      </c>
      <c r="QBF1366" s="84">
        <f t="shared" si="2724"/>
        <v>0</v>
      </c>
      <c r="QBG1366" s="84">
        <f t="shared" si="2724"/>
        <v>2000000</v>
      </c>
      <c r="QBH1366" s="84">
        <f t="shared" si="2724"/>
        <v>2000000</v>
      </c>
      <c r="QBN1366" s="84" t="s">
        <v>247</v>
      </c>
      <c r="QBO1366" s="84" t="s">
        <v>4692</v>
      </c>
      <c r="QBP1366" s="84">
        <f t="shared" ref="QBP1366:QBX1366" si="2725">QBP1360</f>
        <v>0</v>
      </c>
      <c r="QBQ1366" s="84">
        <f t="shared" si="2725"/>
        <v>0</v>
      </c>
      <c r="QBR1366" s="84">
        <f t="shared" si="2725"/>
        <v>0</v>
      </c>
      <c r="QBS1366" s="84">
        <f t="shared" si="2725"/>
        <v>0</v>
      </c>
      <c r="QBT1366" s="84">
        <f t="shared" si="2725"/>
        <v>2000000</v>
      </c>
      <c r="QBU1366" s="84">
        <f t="shared" si="2725"/>
        <v>0</v>
      </c>
      <c r="QBV1366" s="84">
        <f t="shared" si="2725"/>
        <v>0</v>
      </c>
      <c r="QBW1366" s="84">
        <f t="shared" si="2725"/>
        <v>2000000</v>
      </c>
      <c r="QBX1366" s="84">
        <f t="shared" si="2725"/>
        <v>2000000</v>
      </c>
      <c r="QCD1366" s="84" t="s">
        <v>247</v>
      </c>
      <c r="QCE1366" s="84" t="s">
        <v>4692</v>
      </c>
      <c r="QCF1366" s="84">
        <f t="shared" ref="QCF1366:QCN1366" si="2726">QCF1360</f>
        <v>0</v>
      </c>
      <c r="QCG1366" s="84">
        <f t="shared" si="2726"/>
        <v>0</v>
      </c>
      <c r="QCH1366" s="84">
        <f t="shared" si="2726"/>
        <v>0</v>
      </c>
      <c r="QCI1366" s="84">
        <f t="shared" si="2726"/>
        <v>0</v>
      </c>
      <c r="QCJ1366" s="84">
        <f t="shared" si="2726"/>
        <v>2000000</v>
      </c>
      <c r="QCK1366" s="84">
        <f t="shared" si="2726"/>
        <v>0</v>
      </c>
      <c r="QCL1366" s="84">
        <f t="shared" si="2726"/>
        <v>0</v>
      </c>
      <c r="QCM1366" s="84">
        <f t="shared" si="2726"/>
        <v>2000000</v>
      </c>
      <c r="QCN1366" s="84">
        <f t="shared" si="2726"/>
        <v>2000000</v>
      </c>
      <c r="QCT1366" s="84" t="s">
        <v>247</v>
      </c>
      <c r="QCU1366" s="84" t="s">
        <v>4692</v>
      </c>
      <c r="QCV1366" s="84">
        <f t="shared" ref="QCV1366:QDD1366" si="2727">QCV1360</f>
        <v>0</v>
      </c>
      <c r="QCW1366" s="84">
        <f t="shared" si="2727"/>
        <v>0</v>
      </c>
      <c r="QCX1366" s="84">
        <f t="shared" si="2727"/>
        <v>0</v>
      </c>
      <c r="QCY1366" s="84">
        <f t="shared" si="2727"/>
        <v>0</v>
      </c>
      <c r="QCZ1366" s="84">
        <f t="shared" si="2727"/>
        <v>2000000</v>
      </c>
      <c r="QDA1366" s="84">
        <f t="shared" si="2727"/>
        <v>0</v>
      </c>
      <c r="QDB1366" s="84">
        <f t="shared" si="2727"/>
        <v>0</v>
      </c>
      <c r="QDC1366" s="84">
        <f t="shared" si="2727"/>
        <v>2000000</v>
      </c>
      <c r="QDD1366" s="84">
        <f t="shared" si="2727"/>
        <v>2000000</v>
      </c>
      <c r="QDJ1366" s="84" t="s">
        <v>247</v>
      </c>
      <c r="QDK1366" s="84" t="s">
        <v>4692</v>
      </c>
      <c r="QDL1366" s="84">
        <f t="shared" ref="QDL1366:QDT1366" si="2728">QDL1360</f>
        <v>0</v>
      </c>
      <c r="QDM1366" s="84">
        <f t="shared" si="2728"/>
        <v>0</v>
      </c>
      <c r="QDN1366" s="84">
        <f t="shared" si="2728"/>
        <v>0</v>
      </c>
      <c r="QDO1366" s="84">
        <f t="shared" si="2728"/>
        <v>0</v>
      </c>
      <c r="QDP1366" s="84">
        <f t="shared" si="2728"/>
        <v>2000000</v>
      </c>
      <c r="QDQ1366" s="84">
        <f t="shared" si="2728"/>
        <v>0</v>
      </c>
      <c r="QDR1366" s="84">
        <f t="shared" si="2728"/>
        <v>0</v>
      </c>
      <c r="QDS1366" s="84">
        <f t="shared" si="2728"/>
        <v>2000000</v>
      </c>
      <c r="QDT1366" s="84">
        <f t="shared" si="2728"/>
        <v>2000000</v>
      </c>
      <c r="QDZ1366" s="84" t="s">
        <v>247</v>
      </c>
      <c r="QEA1366" s="84" t="s">
        <v>4692</v>
      </c>
      <c r="QEB1366" s="84">
        <f t="shared" ref="QEB1366:QEJ1366" si="2729">QEB1360</f>
        <v>0</v>
      </c>
      <c r="QEC1366" s="84">
        <f t="shared" si="2729"/>
        <v>0</v>
      </c>
      <c r="QED1366" s="84">
        <f t="shared" si="2729"/>
        <v>0</v>
      </c>
      <c r="QEE1366" s="84">
        <f t="shared" si="2729"/>
        <v>0</v>
      </c>
      <c r="QEF1366" s="84">
        <f t="shared" si="2729"/>
        <v>2000000</v>
      </c>
      <c r="QEG1366" s="84">
        <f t="shared" si="2729"/>
        <v>0</v>
      </c>
      <c r="QEH1366" s="84">
        <f t="shared" si="2729"/>
        <v>0</v>
      </c>
      <c r="QEI1366" s="84">
        <f t="shared" si="2729"/>
        <v>2000000</v>
      </c>
      <c r="QEJ1366" s="84">
        <f t="shared" si="2729"/>
        <v>2000000</v>
      </c>
      <c r="QEP1366" s="84" t="s">
        <v>247</v>
      </c>
      <c r="QEQ1366" s="84" t="s">
        <v>4692</v>
      </c>
      <c r="QER1366" s="84">
        <f t="shared" ref="QER1366:QEZ1366" si="2730">QER1360</f>
        <v>0</v>
      </c>
      <c r="QES1366" s="84">
        <f t="shared" si="2730"/>
        <v>0</v>
      </c>
      <c r="QET1366" s="84">
        <f t="shared" si="2730"/>
        <v>0</v>
      </c>
      <c r="QEU1366" s="84">
        <f t="shared" si="2730"/>
        <v>0</v>
      </c>
      <c r="QEV1366" s="84">
        <f t="shared" si="2730"/>
        <v>2000000</v>
      </c>
      <c r="QEW1366" s="84">
        <f t="shared" si="2730"/>
        <v>0</v>
      </c>
      <c r="QEX1366" s="84">
        <f t="shared" si="2730"/>
        <v>0</v>
      </c>
      <c r="QEY1366" s="84">
        <f t="shared" si="2730"/>
        <v>2000000</v>
      </c>
      <c r="QEZ1366" s="84">
        <f t="shared" si="2730"/>
        <v>2000000</v>
      </c>
      <c r="QFF1366" s="84" t="s">
        <v>247</v>
      </c>
      <c r="QFG1366" s="84" t="s">
        <v>4692</v>
      </c>
      <c r="QFH1366" s="84">
        <f t="shared" ref="QFH1366:QFP1366" si="2731">QFH1360</f>
        <v>0</v>
      </c>
      <c r="QFI1366" s="84">
        <f t="shared" si="2731"/>
        <v>0</v>
      </c>
      <c r="QFJ1366" s="84">
        <f t="shared" si="2731"/>
        <v>0</v>
      </c>
      <c r="QFK1366" s="84">
        <f t="shared" si="2731"/>
        <v>0</v>
      </c>
      <c r="QFL1366" s="84">
        <f t="shared" si="2731"/>
        <v>2000000</v>
      </c>
      <c r="QFM1366" s="84">
        <f t="shared" si="2731"/>
        <v>0</v>
      </c>
      <c r="QFN1366" s="84">
        <f t="shared" si="2731"/>
        <v>0</v>
      </c>
      <c r="QFO1366" s="84">
        <f t="shared" si="2731"/>
        <v>2000000</v>
      </c>
      <c r="QFP1366" s="84">
        <f t="shared" si="2731"/>
        <v>2000000</v>
      </c>
      <c r="QFV1366" s="84" t="s">
        <v>247</v>
      </c>
      <c r="QFW1366" s="84" t="s">
        <v>4692</v>
      </c>
      <c r="QFX1366" s="84">
        <f t="shared" ref="QFX1366:QGF1366" si="2732">QFX1360</f>
        <v>0</v>
      </c>
      <c r="QFY1366" s="84">
        <f t="shared" si="2732"/>
        <v>0</v>
      </c>
      <c r="QFZ1366" s="84">
        <f t="shared" si="2732"/>
        <v>0</v>
      </c>
      <c r="QGA1366" s="84">
        <f t="shared" si="2732"/>
        <v>0</v>
      </c>
      <c r="QGB1366" s="84">
        <f t="shared" si="2732"/>
        <v>2000000</v>
      </c>
      <c r="QGC1366" s="84">
        <f t="shared" si="2732"/>
        <v>0</v>
      </c>
      <c r="QGD1366" s="84">
        <f t="shared" si="2732"/>
        <v>0</v>
      </c>
      <c r="QGE1366" s="84">
        <f t="shared" si="2732"/>
        <v>2000000</v>
      </c>
      <c r="QGF1366" s="84">
        <f t="shared" si="2732"/>
        <v>2000000</v>
      </c>
      <c r="QGL1366" s="84" t="s">
        <v>247</v>
      </c>
      <c r="QGM1366" s="84" t="s">
        <v>4692</v>
      </c>
      <c r="QGN1366" s="84">
        <f t="shared" ref="QGN1366:QGV1366" si="2733">QGN1360</f>
        <v>0</v>
      </c>
      <c r="QGO1366" s="84">
        <f t="shared" si="2733"/>
        <v>0</v>
      </c>
      <c r="QGP1366" s="84">
        <f t="shared" si="2733"/>
        <v>0</v>
      </c>
      <c r="QGQ1366" s="84">
        <f t="shared" si="2733"/>
        <v>0</v>
      </c>
      <c r="QGR1366" s="84">
        <f t="shared" si="2733"/>
        <v>2000000</v>
      </c>
      <c r="QGS1366" s="84">
        <f t="shared" si="2733"/>
        <v>0</v>
      </c>
      <c r="QGT1366" s="84">
        <f t="shared" si="2733"/>
        <v>0</v>
      </c>
      <c r="QGU1366" s="84">
        <f t="shared" si="2733"/>
        <v>2000000</v>
      </c>
      <c r="QGV1366" s="84">
        <f t="shared" si="2733"/>
        <v>2000000</v>
      </c>
      <c r="QHB1366" s="84" t="s">
        <v>247</v>
      </c>
      <c r="QHC1366" s="84" t="s">
        <v>4692</v>
      </c>
      <c r="QHD1366" s="84">
        <f t="shared" ref="QHD1366:QHL1366" si="2734">QHD1360</f>
        <v>0</v>
      </c>
      <c r="QHE1366" s="84">
        <f t="shared" si="2734"/>
        <v>0</v>
      </c>
      <c r="QHF1366" s="84">
        <f t="shared" si="2734"/>
        <v>0</v>
      </c>
      <c r="QHG1366" s="84">
        <f t="shared" si="2734"/>
        <v>0</v>
      </c>
      <c r="QHH1366" s="84">
        <f t="shared" si="2734"/>
        <v>2000000</v>
      </c>
      <c r="QHI1366" s="84">
        <f t="shared" si="2734"/>
        <v>0</v>
      </c>
      <c r="QHJ1366" s="84">
        <f t="shared" si="2734"/>
        <v>0</v>
      </c>
      <c r="QHK1366" s="84">
        <f t="shared" si="2734"/>
        <v>2000000</v>
      </c>
      <c r="QHL1366" s="84">
        <f t="shared" si="2734"/>
        <v>2000000</v>
      </c>
      <c r="QHR1366" s="84" t="s">
        <v>247</v>
      </c>
      <c r="QHS1366" s="84" t="s">
        <v>4692</v>
      </c>
      <c r="QHT1366" s="84">
        <f t="shared" ref="QHT1366:QIB1366" si="2735">QHT1360</f>
        <v>0</v>
      </c>
      <c r="QHU1366" s="84">
        <f t="shared" si="2735"/>
        <v>0</v>
      </c>
      <c r="QHV1366" s="84">
        <f t="shared" si="2735"/>
        <v>0</v>
      </c>
      <c r="QHW1366" s="84">
        <f t="shared" si="2735"/>
        <v>0</v>
      </c>
      <c r="QHX1366" s="84">
        <f t="shared" si="2735"/>
        <v>2000000</v>
      </c>
      <c r="QHY1366" s="84">
        <f t="shared" si="2735"/>
        <v>0</v>
      </c>
      <c r="QHZ1366" s="84">
        <f t="shared" si="2735"/>
        <v>0</v>
      </c>
      <c r="QIA1366" s="84">
        <f t="shared" si="2735"/>
        <v>2000000</v>
      </c>
      <c r="QIB1366" s="84">
        <f t="shared" si="2735"/>
        <v>2000000</v>
      </c>
      <c r="QIH1366" s="84" t="s">
        <v>247</v>
      </c>
      <c r="QII1366" s="84" t="s">
        <v>4692</v>
      </c>
      <c r="QIJ1366" s="84">
        <f t="shared" ref="QIJ1366:QIR1366" si="2736">QIJ1360</f>
        <v>0</v>
      </c>
      <c r="QIK1366" s="84">
        <f t="shared" si="2736"/>
        <v>0</v>
      </c>
      <c r="QIL1366" s="84">
        <f t="shared" si="2736"/>
        <v>0</v>
      </c>
      <c r="QIM1366" s="84">
        <f t="shared" si="2736"/>
        <v>0</v>
      </c>
      <c r="QIN1366" s="84">
        <f t="shared" si="2736"/>
        <v>2000000</v>
      </c>
      <c r="QIO1366" s="84">
        <f t="shared" si="2736"/>
        <v>0</v>
      </c>
      <c r="QIP1366" s="84">
        <f t="shared" si="2736"/>
        <v>0</v>
      </c>
      <c r="QIQ1366" s="84">
        <f t="shared" si="2736"/>
        <v>2000000</v>
      </c>
      <c r="QIR1366" s="84">
        <f t="shared" si="2736"/>
        <v>2000000</v>
      </c>
      <c r="QIX1366" s="84" t="s">
        <v>247</v>
      </c>
      <c r="QIY1366" s="84" t="s">
        <v>4692</v>
      </c>
      <c r="QIZ1366" s="84">
        <f t="shared" ref="QIZ1366:QJH1366" si="2737">QIZ1360</f>
        <v>0</v>
      </c>
      <c r="QJA1366" s="84">
        <f t="shared" si="2737"/>
        <v>0</v>
      </c>
      <c r="QJB1366" s="84">
        <f t="shared" si="2737"/>
        <v>0</v>
      </c>
      <c r="QJC1366" s="84">
        <f t="shared" si="2737"/>
        <v>0</v>
      </c>
      <c r="QJD1366" s="84">
        <f t="shared" si="2737"/>
        <v>2000000</v>
      </c>
      <c r="QJE1366" s="84">
        <f t="shared" si="2737"/>
        <v>0</v>
      </c>
      <c r="QJF1366" s="84">
        <f t="shared" si="2737"/>
        <v>0</v>
      </c>
      <c r="QJG1366" s="84">
        <f t="shared" si="2737"/>
        <v>2000000</v>
      </c>
      <c r="QJH1366" s="84">
        <f t="shared" si="2737"/>
        <v>2000000</v>
      </c>
      <c r="QJN1366" s="84" t="s">
        <v>247</v>
      </c>
      <c r="QJO1366" s="84" t="s">
        <v>4692</v>
      </c>
      <c r="QJP1366" s="84">
        <f t="shared" ref="QJP1366:QJX1366" si="2738">QJP1360</f>
        <v>0</v>
      </c>
      <c r="QJQ1366" s="84">
        <f t="shared" si="2738"/>
        <v>0</v>
      </c>
      <c r="QJR1366" s="84">
        <f t="shared" si="2738"/>
        <v>0</v>
      </c>
      <c r="QJS1366" s="84">
        <f t="shared" si="2738"/>
        <v>0</v>
      </c>
      <c r="QJT1366" s="84">
        <f t="shared" si="2738"/>
        <v>2000000</v>
      </c>
      <c r="QJU1366" s="84">
        <f t="shared" si="2738"/>
        <v>0</v>
      </c>
      <c r="QJV1366" s="84">
        <f t="shared" si="2738"/>
        <v>0</v>
      </c>
      <c r="QJW1366" s="84">
        <f t="shared" si="2738"/>
        <v>2000000</v>
      </c>
      <c r="QJX1366" s="84">
        <f t="shared" si="2738"/>
        <v>2000000</v>
      </c>
      <c r="QKD1366" s="84" t="s">
        <v>247</v>
      </c>
      <c r="QKE1366" s="84" t="s">
        <v>4692</v>
      </c>
      <c r="QKF1366" s="84">
        <f t="shared" ref="QKF1366:QKN1366" si="2739">QKF1360</f>
        <v>0</v>
      </c>
      <c r="QKG1366" s="84">
        <f t="shared" si="2739"/>
        <v>0</v>
      </c>
      <c r="QKH1366" s="84">
        <f t="shared" si="2739"/>
        <v>0</v>
      </c>
      <c r="QKI1366" s="84">
        <f t="shared" si="2739"/>
        <v>0</v>
      </c>
      <c r="QKJ1366" s="84">
        <f t="shared" si="2739"/>
        <v>2000000</v>
      </c>
      <c r="QKK1366" s="84">
        <f t="shared" si="2739"/>
        <v>0</v>
      </c>
      <c r="QKL1366" s="84">
        <f t="shared" si="2739"/>
        <v>0</v>
      </c>
      <c r="QKM1366" s="84">
        <f t="shared" si="2739"/>
        <v>2000000</v>
      </c>
      <c r="QKN1366" s="84">
        <f t="shared" si="2739"/>
        <v>2000000</v>
      </c>
      <c r="QKT1366" s="84" t="s">
        <v>247</v>
      </c>
      <c r="QKU1366" s="84" t="s">
        <v>4692</v>
      </c>
      <c r="QKV1366" s="84">
        <f t="shared" ref="QKV1366:QLD1366" si="2740">QKV1360</f>
        <v>0</v>
      </c>
      <c r="QKW1366" s="84">
        <f t="shared" si="2740"/>
        <v>0</v>
      </c>
      <c r="QKX1366" s="84">
        <f t="shared" si="2740"/>
        <v>0</v>
      </c>
      <c r="QKY1366" s="84">
        <f t="shared" si="2740"/>
        <v>0</v>
      </c>
      <c r="QKZ1366" s="84">
        <f t="shared" si="2740"/>
        <v>2000000</v>
      </c>
      <c r="QLA1366" s="84">
        <f t="shared" si="2740"/>
        <v>0</v>
      </c>
      <c r="QLB1366" s="84">
        <f t="shared" si="2740"/>
        <v>0</v>
      </c>
      <c r="QLC1366" s="84">
        <f t="shared" si="2740"/>
        <v>2000000</v>
      </c>
      <c r="QLD1366" s="84">
        <f t="shared" si="2740"/>
        <v>2000000</v>
      </c>
      <c r="QLJ1366" s="84" t="s">
        <v>247</v>
      </c>
      <c r="QLK1366" s="84" t="s">
        <v>4692</v>
      </c>
      <c r="QLL1366" s="84">
        <f t="shared" ref="QLL1366:QLT1366" si="2741">QLL1360</f>
        <v>0</v>
      </c>
      <c r="QLM1366" s="84">
        <f t="shared" si="2741"/>
        <v>0</v>
      </c>
      <c r="QLN1366" s="84">
        <f t="shared" si="2741"/>
        <v>0</v>
      </c>
      <c r="QLO1366" s="84">
        <f t="shared" si="2741"/>
        <v>0</v>
      </c>
      <c r="QLP1366" s="84">
        <f t="shared" si="2741"/>
        <v>2000000</v>
      </c>
      <c r="QLQ1366" s="84">
        <f t="shared" si="2741"/>
        <v>0</v>
      </c>
      <c r="QLR1366" s="84">
        <f t="shared" si="2741"/>
        <v>0</v>
      </c>
      <c r="QLS1366" s="84">
        <f t="shared" si="2741"/>
        <v>2000000</v>
      </c>
      <c r="QLT1366" s="84">
        <f t="shared" si="2741"/>
        <v>2000000</v>
      </c>
      <c r="QLZ1366" s="84" t="s">
        <v>247</v>
      </c>
      <c r="QMA1366" s="84" t="s">
        <v>4692</v>
      </c>
      <c r="QMB1366" s="84">
        <f t="shared" ref="QMB1366:QMJ1366" si="2742">QMB1360</f>
        <v>0</v>
      </c>
      <c r="QMC1366" s="84">
        <f t="shared" si="2742"/>
        <v>0</v>
      </c>
      <c r="QMD1366" s="84">
        <f t="shared" si="2742"/>
        <v>0</v>
      </c>
      <c r="QME1366" s="84">
        <f t="shared" si="2742"/>
        <v>0</v>
      </c>
      <c r="QMF1366" s="84">
        <f t="shared" si="2742"/>
        <v>2000000</v>
      </c>
      <c r="QMG1366" s="84">
        <f t="shared" si="2742"/>
        <v>0</v>
      </c>
      <c r="QMH1366" s="84">
        <f t="shared" si="2742"/>
        <v>0</v>
      </c>
      <c r="QMI1366" s="84">
        <f t="shared" si="2742"/>
        <v>2000000</v>
      </c>
      <c r="QMJ1366" s="84">
        <f t="shared" si="2742"/>
        <v>2000000</v>
      </c>
      <c r="QMP1366" s="84" t="s">
        <v>247</v>
      </c>
      <c r="QMQ1366" s="84" t="s">
        <v>4692</v>
      </c>
      <c r="QMR1366" s="84">
        <f t="shared" ref="QMR1366:QMZ1366" si="2743">QMR1360</f>
        <v>0</v>
      </c>
      <c r="QMS1366" s="84">
        <f t="shared" si="2743"/>
        <v>0</v>
      </c>
      <c r="QMT1366" s="84">
        <f t="shared" si="2743"/>
        <v>0</v>
      </c>
      <c r="QMU1366" s="84">
        <f t="shared" si="2743"/>
        <v>0</v>
      </c>
      <c r="QMV1366" s="84">
        <f t="shared" si="2743"/>
        <v>2000000</v>
      </c>
      <c r="QMW1366" s="84">
        <f t="shared" si="2743"/>
        <v>0</v>
      </c>
      <c r="QMX1366" s="84">
        <f t="shared" si="2743"/>
        <v>0</v>
      </c>
      <c r="QMY1366" s="84">
        <f t="shared" si="2743"/>
        <v>2000000</v>
      </c>
      <c r="QMZ1366" s="84">
        <f t="shared" si="2743"/>
        <v>2000000</v>
      </c>
      <c r="QNF1366" s="84" t="s">
        <v>247</v>
      </c>
      <c r="QNG1366" s="84" t="s">
        <v>4692</v>
      </c>
      <c r="QNH1366" s="84">
        <f t="shared" ref="QNH1366:QNP1366" si="2744">QNH1360</f>
        <v>0</v>
      </c>
      <c r="QNI1366" s="84">
        <f t="shared" si="2744"/>
        <v>0</v>
      </c>
      <c r="QNJ1366" s="84">
        <f t="shared" si="2744"/>
        <v>0</v>
      </c>
      <c r="QNK1366" s="84">
        <f t="shared" si="2744"/>
        <v>0</v>
      </c>
      <c r="QNL1366" s="84">
        <f t="shared" si="2744"/>
        <v>2000000</v>
      </c>
      <c r="QNM1366" s="84">
        <f t="shared" si="2744"/>
        <v>0</v>
      </c>
      <c r="QNN1366" s="84">
        <f t="shared" si="2744"/>
        <v>0</v>
      </c>
      <c r="QNO1366" s="84">
        <f t="shared" si="2744"/>
        <v>2000000</v>
      </c>
      <c r="QNP1366" s="84">
        <f t="shared" si="2744"/>
        <v>2000000</v>
      </c>
      <c r="QNV1366" s="84" t="s">
        <v>247</v>
      </c>
      <c r="QNW1366" s="84" t="s">
        <v>4692</v>
      </c>
      <c r="QNX1366" s="84">
        <f t="shared" ref="QNX1366:QOF1366" si="2745">QNX1360</f>
        <v>0</v>
      </c>
      <c r="QNY1366" s="84">
        <f t="shared" si="2745"/>
        <v>0</v>
      </c>
      <c r="QNZ1366" s="84">
        <f t="shared" si="2745"/>
        <v>0</v>
      </c>
      <c r="QOA1366" s="84">
        <f t="shared" si="2745"/>
        <v>0</v>
      </c>
      <c r="QOB1366" s="84">
        <f t="shared" si="2745"/>
        <v>2000000</v>
      </c>
      <c r="QOC1366" s="84">
        <f t="shared" si="2745"/>
        <v>0</v>
      </c>
      <c r="QOD1366" s="84">
        <f t="shared" si="2745"/>
        <v>0</v>
      </c>
      <c r="QOE1366" s="84">
        <f t="shared" si="2745"/>
        <v>2000000</v>
      </c>
      <c r="QOF1366" s="84">
        <f t="shared" si="2745"/>
        <v>2000000</v>
      </c>
      <c r="QOL1366" s="84" t="s">
        <v>247</v>
      </c>
      <c r="QOM1366" s="84" t="s">
        <v>4692</v>
      </c>
      <c r="QON1366" s="84">
        <f t="shared" ref="QON1366:QOV1366" si="2746">QON1360</f>
        <v>0</v>
      </c>
      <c r="QOO1366" s="84">
        <f t="shared" si="2746"/>
        <v>0</v>
      </c>
      <c r="QOP1366" s="84">
        <f t="shared" si="2746"/>
        <v>0</v>
      </c>
      <c r="QOQ1366" s="84">
        <f t="shared" si="2746"/>
        <v>0</v>
      </c>
      <c r="QOR1366" s="84">
        <f t="shared" si="2746"/>
        <v>2000000</v>
      </c>
      <c r="QOS1366" s="84">
        <f t="shared" si="2746"/>
        <v>0</v>
      </c>
      <c r="QOT1366" s="84">
        <f t="shared" si="2746"/>
        <v>0</v>
      </c>
      <c r="QOU1366" s="84">
        <f t="shared" si="2746"/>
        <v>2000000</v>
      </c>
      <c r="QOV1366" s="84">
        <f t="shared" si="2746"/>
        <v>2000000</v>
      </c>
      <c r="QPB1366" s="84" t="s">
        <v>247</v>
      </c>
      <c r="QPC1366" s="84" t="s">
        <v>4692</v>
      </c>
      <c r="QPD1366" s="84">
        <f t="shared" ref="QPD1366:QPL1366" si="2747">QPD1360</f>
        <v>0</v>
      </c>
      <c r="QPE1366" s="84">
        <f t="shared" si="2747"/>
        <v>0</v>
      </c>
      <c r="QPF1366" s="84">
        <f t="shared" si="2747"/>
        <v>0</v>
      </c>
      <c r="QPG1366" s="84">
        <f t="shared" si="2747"/>
        <v>0</v>
      </c>
      <c r="QPH1366" s="84">
        <f t="shared" si="2747"/>
        <v>2000000</v>
      </c>
      <c r="QPI1366" s="84">
        <f t="shared" si="2747"/>
        <v>0</v>
      </c>
      <c r="QPJ1366" s="84">
        <f t="shared" si="2747"/>
        <v>0</v>
      </c>
      <c r="QPK1366" s="84">
        <f t="shared" si="2747"/>
        <v>2000000</v>
      </c>
      <c r="QPL1366" s="84">
        <f t="shared" si="2747"/>
        <v>2000000</v>
      </c>
      <c r="QPR1366" s="84" t="s">
        <v>247</v>
      </c>
      <c r="QPS1366" s="84" t="s">
        <v>4692</v>
      </c>
      <c r="QPT1366" s="84">
        <f t="shared" ref="QPT1366:QQB1366" si="2748">QPT1360</f>
        <v>0</v>
      </c>
      <c r="QPU1366" s="84">
        <f t="shared" si="2748"/>
        <v>0</v>
      </c>
      <c r="QPV1366" s="84">
        <f t="shared" si="2748"/>
        <v>0</v>
      </c>
      <c r="QPW1366" s="84">
        <f t="shared" si="2748"/>
        <v>0</v>
      </c>
      <c r="QPX1366" s="84">
        <f t="shared" si="2748"/>
        <v>2000000</v>
      </c>
      <c r="QPY1366" s="84">
        <f t="shared" si="2748"/>
        <v>0</v>
      </c>
      <c r="QPZ1366" s="84">
        <f t="shared" si="2748"/>
        <v>0</v>
      </c>
      <c r="QQA1366" s="84">
        <f t="shared" si="2748"/>
        <v>2000000</v>
      </c>
      <c r="QQB1366" s="84">
        <f t="shared" si="2748"/>
        <v>2000000</v>
      </c>
      <c r="QQH1366" s="84" t="s">
        <v>247</v>
      </c>
      <c r="QQI1366" s="84" t="s">
        <v>4692</v>
      </c>
      <c r="QQJ1366" s="84">
        <f t="shared" ref="QQJ1366:QQR1366" si="2749">QQJ1360</f>
        <v>0</v>
      </c>
      <c r="QQK1366" s="84">
        <f t="shared" si="2749"/>
        <v>0</v>
      </c>
      <c r="QQL1366" s="84">
        <f t="shared" si="2749"/>
        <v>0</v>
      </c>
      <c r="QQM1366" s="84">
        <f t="shared" si="2749"/>
        <v>0</v>
      </c>
      <c r="QQN1366" s="84">
        <f t="shared" si="2749"/>
        <v>2000000</v>
      </c>
      <c r="QQO1366" s="84">
        <f t="shared" si="2749"/>
        <v>0</v>
      </c>
      <c r="QQP1366" s="84">
        <f t="shared" si="2749"/>
        <v>0</v>
      </c>
      <c r="QQQ1366" s="84">
        <f t="shared" si="2749"/>
        <v>2000000</v>
      </c>
      <c r="QQR1366" s="84">
        <f t="shared" si="2749"/>
        <v>2000000</v>
      </c>
      <c r="QQX1366" s="84" t="s">
        <v>247</v>
      </c>
      <c r="QQY1366" s="84" t="s">
        <v>4692</v>
      </c>
      <c r="QQZ1366" s="84">
        <f t="shared" ref="QQZ1366:QRH1366" si="2750">QQZ1360</f>
        <v>0</v>
      </c>
      <c r="QRA1366" s="84">
        <f t="shared" si="2750"/>
        <v>0</v>
      </c>
      <c r="QRB1366" s="84">
        <f t="shared" si="2750"/>
        <v>0</v>
      </c>
      <c r="QRC1366" s="84">
        <f t="shared" si="2750"/>
        <v>0</v>
      </c>
      <c r="QRD1366" s="84">
        <f t="shared" si="2750"/>
        <v>2000000</v>
      </c>
      <c r="QRE1366" s="84">
        <f t="shared" si="2750"/>
        <v>0</v>
      </c>
      <c r="QRF1366" s="84">
        <f t="shared" si="2750"/>
        <v>0</v>
      </c>
      <c r="QRG1366" s="84">
        <f t="shared" si="2750"/>
        <v>2000000</v>
      </c>
      <c r="QRH1366" s="84">
        <f t="shared" si="2750"/>
        <v>2000000</v>
      </c>
      <c r="QRN1366" s="84" t="s">
        <v>247</v>
      </c>
      <c r="QRO1366" s="84" t="s">
        <v>4692</v>
      </c>
      <c r="QRP1366" s="84">
        <f t="shared" ref="QRP1366:QRX1366" si="2751">QRP1360</f>
        <v>0</v>
      </c>
      <c r="QRQ1366" s="84">
        <f t="shared" si="2751"/>
        <v>0</v>
      </c>
      <c r="QRR1366" s="84">
        <f t="shared" si="2751"/>
        <v>0</v>
      </c>
      <c r="QRS1366" s="84">
        <f t="shared" si="2751"/>
        <v>0</v>
      </c>
      <c r="QRT1366" s="84">
        <f t="shared" si="2751"/>
        <v>2000000</v>
      </c>
      <c r="QRU1366" s="84">
        <f t="shared" si="2751"/>
        <v>0</v>
      </c>
      <c r="QRV1366" s="84">
        <f t="shared" si="2751"/>
        <v>0</v>
      </c>
      <c r="QRW1366" s="84">
        <f t="shared" si="2751"/>
        <v>2000000</v>
      </c>
      <c r="QRX1366" s="84">
        <f t="shared" si="2751"/>
        <v>2000000</v>
      </c>
      <c r="QSD1366" s="84" t="s">
        <v>247</v>
      </c>
      <c r="QSE1366" s="84" t="s">
        <v>4692</v>
      </c>
      <c r="QSF1366" s="84">
        <f t="shared" ref="QSF1366:QSN1366" si="2752">QSF1360</f>
        <v>0</v>
      </c>
      <c r="QSG1366" s="84">
        <f t="shared" si="2752"/>
        <v>0</v>
      </c>
      <c r="QSH1366" s="84">
        <f t="shared" si="2752"/>
        <v>0</v>
      </c>
      <c r="QSI1366" s="84">
        <f t="shared" si="2752"/>
        <v>0</v>
      </c>
      <c r="QSJ1366" s="84">
        <f t="shared" si="2752"/>
        <v>2000000</v>
      </c>
      <c r="QSK1366" s="84">
        <f t="shared" si="2752"/>
        <v>0</v>
      </c>
      <c r="QSL1366" s="84">
        <f t="shared" si="2752"/>
        <v>0</v>
      </c>
      <c r="QSM1366" s="84">
        <f t="shared" si="2752"/>
        <v>2000000</v>
      </c>
      <c r="QSN1366" s="84">
        <f t="shared" si="2752"/>
        <v>2000000</v>
      </c>
      <c r="QST1366" s="84" t="s">
        <v>247</v>
      </c>
      <c r="QSU1366" s="84" t="s">
        <v>4692</v>
      </c>
      <c r="QSV1366" s="84">
        <f t="shared" ref="QSV1366:QTD1366" si="2753">QSV1360</f>
        <v>0</v>
      </c>
      <c r="QSW1366" s="84">
        <f t="shared" si="2753"/>
        <v>0</v>
      </c>
      <c r="QSX1366" s="84">
        <f t="shared" si="2753"/>
        <v>0</v>
      </c>
      <c r="QSY1366" s="84">
        <f t="shared" si="2753"/>
        <v>0</v>
      </c>
      <c r="QSZ1366" s="84">
        <f t="shared" si="2753"/>
        <v>2000000</v>
      </c>
      <c r="QTA1366" s="84">
        <f t="shared" si="2753"/>
        <v>0</v>
      </c>
      <c r="QTB1366" s="84">
        <f t="shared" si="2753"/>
        <v>0</v>
      </c>
      <c r="QTC1366" s="84">
        <f t="shared" si="2753"/>
        <v>2000000</v>
      </c>
      <c r="QTD1366" s="84">
        <f t="shared" si="2753"/>
        <v>2000000</v>
      </c>
      <c r="QTJ1366" s="84" t="s">
        <v>247</v>
      </c>
      <c r="QTK1366" s="84" t="s">
        <v>4692</v>
      </c>
      <c r="QTL1366" s="84">
        <f t="shared" ref="QTL1366:QTT1366" si="2754">QTL1360</f>
        <v>0</v>
      </c>
      <c r="QTM1366" s="84">
        <f t="shared" si="2754"/>
        <v>0</v>
      </c>
      <c r="QTN1366" s="84">
        <f t="shared" si="2754"/>
        <v>0</v>
      </c>
      <c r="QTO1366" s="84">
        <f t="shared" si="2754"/>
        <v>0</v>
      </c>
      <c r="QTP1366" s="84">
        <f t="shared" si="2754"/>
        <v>2000000</v>
      </c>
      <c r="QTQ1366" s="84">
        <f t="shared" si="2754"/>
        <v>0</v>
      </c>
      <c r="QTR1366" s="84">
        <f t="shared" si="2754"/>
        <v>0</v>
      </c>
      <c r="QTS1366" s="84">
        <f t="shared" si="2754"/>
        <v>2000000</v>
      </c>
      <c r="QTT1366" s="84">
        <f t="shared" si="2754"/>
        <v>2000000</v>
      </c>
      <c r="QTZ1366" s="84" t="s">
        <v>247</v>
      </c>
      <c r="QUA1366" s="84" t="s">
        <v>4692</v>
      </c>
      <c r="QUB1366" s="84">
        <f t="shared" ref="QUB1366:QUJ1366" si="2755">QUB1360</f>
        <v>0</v>
      </c>
      <c r="QUC1366" s="84">
        <f t="shared" si="2755"/>
        <v>0</v>
      </c>
      <c r="QUD1366" s="84">
        <f t="shared" si="2755"/>
        <v>0</v>
      </c>
      <c r="QUE1366" s="84">
        <f t="shared" si="2755"/>
        <v>0</v>
      </c>
      <c r="QUF1366" s="84">
        <f t="shared" si="2755"/>
        <v>2000000</v>
      </c>
      <c r="QUG1366" s="84">
        <f t="shared" si="2755"/>
        <v>0</v>
      </c>
      <c r="QUH1366" s="84">
        <f t="shared" si="2755"/>
        <v>0</v>
      </c>
      <c r="QUI1366" s="84">
        <f t="shared" si="2755"/>
        <v>2000000</v>
      </c>
      <c r="QUJ1366" s="84">
        <f t="shared" si="2755"/>
        <v>2000000</v>
      </c>
      <c r="QUP1366" s="84" t="s">
        <v>247</v>
      </c>
      <c r="QUQ1366" s="84" t="s">
        <v>4692</v>
      </c>
      <c r="QUR1366" s="84">
        <f t="shared" ref="QUR1366:QUZ1366" si="2756">QUR1360</f>
        <v>0</v>
      </c>
      <c r="QUS1366" s="84">
        <f t="shared" si="2756"/>
        <v>0</v>
      </c>
      <c r="QUT1366" s="84">
        <f t="shared" si="2756"/>
        <v>0</v>
      </c>
      <c r="QUU1366" s="84">
        <f t="shared" si="2756"/>
        <v>0</v>
      </c>
      <c r="QUV1366" s="84">
        <f t="shared" si="2756"/>
        <v>2000000</v>
      </c>
      <c r="QUW1366" s="84">
        <f t="shared" si="2756"/>
        <v>0</v>
      </c>
      <c r="QUX1366" s="84">
        <f t="shared" si="2756"/>
        <v>0</v>
      </c>
      <c r="QUY1366" s="84">
        <f t="shared" si="2756"/>
        <v>2000000</v>
      </c>
      <c r="QUZ1366" s="84">
        <f t="shared" si="2756"/>
        <v>2000000</v>
      </c>
      <c r="QVF1366" s="84" t="s">
        <v>247</v>
      </c>
      <c r="QVG1366" s="84" t="s">
        <v>4692</v>
      </c>
      <c r="QVH1366" s="84">
        <f t="shared" ref="QVH1366:QVP1366" si="2757">QVH1360</f>
        <v>0</v>
      </c>
      <c r="QVI1366" s="84">
        <f t="shared" si="2757"/>
        <v>0</v>
      </c>
      <c r="QVJ1366" s="84">
        <f t="shared" si="2757"/>
        <v>0</v>
      </c>
      <c r="QVK1366" s="84">
        <f t="shared" si="2757"/>
        <v>0</v>
      </c>
      <c r="QVL1366" s="84">
        <f t="shared" si="2757"/>
        <v>2000000</v>
      </c>
      <c r="QVM1366" s="84">
        <f t="shared" si="2757"/>
        <v>0</v>
      </c>
      <c r="QVN1366" s="84">
        <f t="shared" si="2757"/>
        <v>0</v>
      </c>
      <c r="QVO1366" s="84">
        <f t="shared" si="2757"/>
        <v>2000000</v>
      </c>
      <c r="QVP1366" s="84">
        <f t="shared" si="2757"/>
        <v>2000000</v>
      </c>
      <c r="QVV1366" s="84" t="s">
        <v>247</v>
      </c>
      <c r="QVW1366" s="84" t="s">
        <v>4692</v>
      </c>
      <c r="QVX1366" s="84">
        <f t="shared" ref="QVX1366:QWF1366" si="2758">QVX1360</f>
        <v>0</v>
      </c>
      <c r="QVY1366" s="84">
        <f t="shared" si="2758"/>
        <v>0</v>
      </c>
      <c r="QVZ1366" s="84">
        <f t="shared" si="2758"/>
        <v>0</v>
      </c>
      <c r="QWA1366" s="84">
        <f t="shared" si="2758"/>
        <v>0</v>
      </c>
      <c r="QWB1366" s="84">
        <f t="shared" si="2758"/>
        <v>2000000</v>
      </c>
      <c r="QWC1366" s="84">
        <f t="shared" si="2758"/>
        <v>0</v>
      </c>
      <c r="QWD1366" s="84">
        <f t="shared" si="2758"/>
        <v>0</v>
      </c>
      <c r="QWE1366" s="84">
        <f t="shared" si="2758"/>
        <v>2000000</v>
      </c>
      <c r="QWF1366" s="84">
        <f t="shared" si="2758"/>
        <v>2000000</v>
      </c>
      <c r="QWL1366" s="84" t="s">
        <v>247</v>
      </c>
      <c r="QWM1366" s="84" t="s">
        <v>4692</v>
      </c>
      <c r="QWN1366" s="84">
        <f t="shared" ref="QWN1366:QWV1366" si="2759">QWN1360</f>
        <v>0</v>
      </c>
      <c r="QWO1366" s="84">
        <f t="shared" si="2759"/>
        <v>0</v>
      </c>
      <c r="QWP1366" s="84">
        <f t="shared" si="2759"/>
        <v>0</v>
      </c>
      <c r="QWQ1366" s="84">
        <f t="shared" si="2759"/>
        <v>0</v>
      </c>
      <c r="QWR1366" s="84">
        <f t="shared" si="2759"/>
        <v>2000000</v>
      </c>
      <c r="QWS1366" s="84">
        <f t="shared" si="2759"/>
        <v>0</v>
      </c>
      <c r="QWT1366" s="84">
        <f t="shared" si="2759"/>
        <v>0</v>
      </c>
      <c r="QWU1366" s="84">
        <f t="shared" si="2759"/>
        <v>2000000</v>
      </c>
      <c r="QWV1366" s="84">
        <f t="shared" si="2759"/>
        <v>2000000</v>
      </c>
      <c r="QXB1366" s="84" t="s">
        <v>247</v>
      </c>
      <c r="QXC1366" s="84" t="s">
        <v>4692</v>
      </c>
      <c r="QXD1366" s="84">
        <f t="shared" ref="QXD1366:QXL1366" si="2760">QXD1360</f>
        <v>0</v>
      </c>
      <c r="QXE1366" s="84">
        <f t="shared" si="2760"/>
        <v>0</v>
      </c>
      <c r="QXF1366" s="84">
        <f t="shared" si="2760"/>
        <v>0</v>
      </c>
      <c r="QXG1366" s="84">
        <f t="shared" si="2760"/>
        <v>0</v>
      </c>
      <c r="QXH1366" s="84">
        <f t="shared" si="2760"/>
        <v>2000000</v>
      </c>
      <c r="QXI1366" s="84">
        <f t="shared" si="2760"/>
        <v>0</v>
      </c>
      <c r="QXJ1366" s="84">
        <f t="shared" si="2760"/>
        <v>0</v>
      </c>
      <c r="QXK1366" s="84">
        <f t="shared" si="2760"/>
        <v>2000000</v>
      </c>
      <c r="QXL1366" s="84">
        <f t="shared" si="2760"/>
        <v>2000000</v>
      </c>
      <c r="QXR1366" s="84" t="s">
        <v>247</v>
      </c>
      <c r="QXS1366" s="84" t="s">
        <v>4692</v>
      </c>
      <c r="QXT1366" s="84">
        <f t="shared" ref="QXT1366:QYB1366" si="2761">QXT1360</f>
        <v>0</v>
      </c>
      <c r="QXU1366" s="84">
        <f t="shared" si="2761"/>
        <v>0</v>
      </c>
      <c r="QXV1366" s="84">
        <f t="shared" si="2761"/>
        <v>0</v>
      </c>
      <c r="QXW1366" s="84">
        <f t="shared" si="2761"/>
        <v>0</v>
      </c>
      <c r="QXX1366" s="84">
        <f t="shared" si="2761"/>
        <v>2000000</v>
      </c>
      <c r="QXY1366" s="84">
        <f t="shared" si="2761"/>
        <v>0</v>
      </c>
      <c r="QXZ1366" s="84">
        <f t="shared" si="2761"/>
        <v>0</v>
      </c>
      <c r="QYA1366" s="84">
        <f t="shared" si="2761"/>
        <v>2000000</v>
      </c>
      <c r="QYB1366" s="84">
        <f t="shared" si="2761"/>
        <v>2000000</v>
      </c>
      <c r="QYH1366" s="84" t="s">
        <v>247</v>
      </c>
      <c r="QYI1366" s="84" t="s">
        <v>4692</v>
      </c>
      <c r="QYJ1366" s="84">
        <f t="shared" ref="QYJ1366:QYR1366" si="2762">QYJ1360</f>
        <v>0</v>
      </c>
      <c r="QYK1366" s="84">
        <f t="shared" si="2762"/>
        <v>0</v>
      </c>
      <c r="QYL1366" s="84">
        <f t="shared" si="2762"/>
        <v>0</v>
      </c>
      <c r="QYM1366" s="84">
        <f t="shared" si="2762"/>
        <v>0</v>
      </c>
      <c r="QYN1366" s="84">
        <f t="shared" si="2762"/>
        <v>2000000</v>
      </c>
      <c r="QYO1366" s="84">
        <f t="shared" si="2762"/>
        <v>0</v>
      </c>
      <c r="QYP1366" s="84">
        <f t="shared" si="2762"/>
        <v>0</v>
      </c>
      <c r="QYQ1366" s="84">
        <f t="shared" si="2762"/>
        <v>2000000</v>
      </c>
      <c r="QYR1366" s="84">
        <f t="shared" si="2762"/>
        <v>2000000</v>
      </c>
      <c r="QYX1366" s="84" t="s">
        <v>247</v>
      </c>
      <c r="QYY1366" s="84" t="s">
        <v>4692</v>
      </c>
      <c r="QYZ1366" s="84">
        <f t="shared" ref="QYZ1366:QZH1366" si="2763">QYZ1360</f>
        <v>0</v>
      </c>
      <c r="QZA1366" s="84">
        <f t="shared" si="2763"/>
        <v>0</v>
      </c>
      <c r="QZB1366" s="84">
        <f t="shared" si="2763"/>
        <v>0</v>
      </c>
      <c r="QZC1366" s="84">
        <f t="shared" si="2763"/>
        <v>0</v>
      </c>
      <c r="QZD1366" s="84">
        <f t="shared" si="2763"/>
        <v>2000000</v>
      </c>
      <c r="QZE1366" s="84">
        <f t="shared" si="2763"/>
        <v>0</v>
      </c>
      <c r="QZF1366" s="84">
        <f t="shared" si="2763"/>
        <v>0</v>
      </c>
      <c r="QZG1366" s="84">
        <f t="shared" si="2763"/>
        <v>2000000</v>
      </c>
      <c r="QZH1366" s="84">
        <f t="shared" si="2763"/>
        <v>2000000</v>
      </c>
      <c r="QZN1366" s="84" t="s">
        <v>247</v>
      </c>
      <c r="QZO1366" s="84" t="s">
        <v>4692</v>
      </c>
      <c r="QZP1366" s="84">
        <f t="shared" ref="QZP1366:QZX1366" si="2764">QZP1360</f>
        <v>0</v>
      </c>
      <c r="QZQ1366" s="84">
        <f t="shared" si="2764"/>
        <v>0</v>
      </c>
      <c r="QZR1366" s="84">
        <f t="shared" si="2764"/>
        <v>0</v>
      </c>
      <c r="QZS1366" s="84">
        <f t="shared" si="2764"/>
        <v>0</v>
      </c>
      <c r="QZT1366" s="84">
        <f t="shared" si="2764"/>
        <v>2000000</v>
      </c>
      <c r="QZU1366" s="84">
        <f t="shared" si="2764"/>
        <v>0</v>
      </c>
      <c r="QZV1366" s="84">
        <f t="shared" si="2764"/>
        <v>0</v>
      </c>
      <c r="QZW1366" s="84">
        <f t="shared" si="2764"/>
        <v>2000000</v>
      </c>
      <c r="QZX1366" s="84">
        <f t="shared" si="2764"/>
        <v>2000000</v>
      </c>
      <c r="RAD1366" s="84" t="s">
        <v>247</v>
      </c>
      <c r="RAE1366" s="84" t="s">
        <v>4692</v>
      </c>
      <c r="RAF1366" s="84">
        <f t="shared" ref="RAF1366:RAN1366" si="2765">RAF1360</f>
        <v>0</v>
      </c>
      <c r="RAG1366" s="84">
        <f t="shared" si="2765"/>
        <v>0</v>
      </c>
      <c r="RAH1366" s="84">
        <f t="shared" si="2765"/>
        <v>0</v>
      </c>
      <c r="RAI1366" s="84">
        <f t="shared" si="2765"/>
        <v>0</v>
      </c>
      <c r="RAJ1366" s="84">
        <f t="shared" si="2765"/>
        <v>2000000</v>
      </c>
      <c r="RAK1366" s="84">
        <f t="shared" si="2765"/>
        <v>0</v>
      </c>
      <c r="RAL1366" s="84">
        <f t="shared" si="2765"/>
        <v>0</v>
      </c>
      <c r="RAM1366" s="84">
        <f t="shared" si="2765"/>
        <v>2000000</v>
      </c>
      <c r="RAN1366" s="84">
        <f t="shared" si="2765"/>
        <v>2000000</v>
      </c>
      <c r="RAT1366" s="84" t="s">
        <v>247</v>
      </c>
      <c r="RAU1366" s="84" t="s">
        <v>4692</v>
      </c>
      <c r="RAV1366" s="84">
        <f t="shared" ref="RAV1366:RBD1366" si="2766">RAV1360</f>
        <v>0</v>
      </c>
      <c r="RAW1366" s="84">
        <f t="shared" si="2766"/>
        <v>0</v>
      </c>
      <c r="RAX1366" s="84">
        <f t="shared" si="2766"/>
        <v>0</v>
      </c>
      <c r="RAY1366" s="84">
        <f t="shared" si="2766"/>
        <v>0</v>
      </c>
      <c r="RAZ1366" s="84">
        <f t="shared" si="2766"/>
        <v>2000000</v>
      </c>
      <c r="RBA1366" s="84">
        <f t="shared" si="2766"/>
        <v>0</v>
      </c>
      <c r="RBB1366" s="84">
        <f t="shared" si="2766"/>
        <v>0</v>
      </c>
      <c r="RBC1366" s="84">
        <f t="shared" si="2766"/>
        <v>2000000</v>
      </c>
      <c r="RBD1366" s="84">
        <f t="shared" si="2766"/>
        <v>2000000</v>
      </c>
      <c r="RBJ1366" s="84" t="s">
        <v>247</v>
      </c>
      <c r="RBK1366" s="84" t="s">
        <v>4692</v>
      </c>
      <c r="RBL1366" s="84">
        <f t="shared" ref="RBL1366:RBT1366" si="2767">RBL1360</f>
        <v>0</v>
      </c>
      <c r="RBM1366" s="84">
        <f t="shared" si="2767"/>
        <v>0</v>
      </c>
      <c r="RBN1366" s="84">
        <f t="shared" si="2767"/>
        <v>0</v>
      </c>
      <c r="RBO1366" s="84">
        <f t="shared" si="2767"/>
        <v>0</v>
      </c>
      <c r="RBP1366" s="84">
        <f t="shared" si="2767"/>
        <v>2000000</v>
      </c>
      <c r="RBQ1366" s="84">
        <f t="shared" si="2767"/>
        <v>0</v>
      </c>
      <c r="RBR1366" s="84">
        <f t="shared" si="2767"/>
        <v>0</v>
      </c>
      <c r="RBS1366" s="84">
        <f t="shared" si="2767"/>
        <v>2000000</v>
      </c>
      <c r="RBT1366" s="84">
        <f t="shared" si="2767"/>
        <v>2000000</v>
      </c>
      <c r="RBZ1366" s="84" t="s">
        <v>247</v>
      </c>
      <c r="RCA1366" s="84" t="s">
        <v>4692</v>
      </c>
      <c r="RCB1366" s="84">
        <f t="shared" ref="RCB1366:RCJ1366" si="2768">RCB1360</f>
        <v>0</v>
      </c>
      <c r="RCC1366" s="84">
        <f t="shared" si="2768"/>
        <v>0</v>
      </c>
      <c r="RCD1366" s="84">
        <f t="shared" si="2768"/>
        <v>0</v>
      </c>
      <c r="RCE1366" s="84">
        <f t="shared" si="2768"/>
        <v>0</v>
      </c>
      <c r="RCF1366" s="84">
        <f t="shared" si="2768"/>
        <v>2000000</v>
      </c>
      <c r="RCG1366" s="84">
        <f t="shared" si="2768"/>
        <v>0</v>
      </c>
      <c r="RCH1366" s="84">
        <f t="shared" si="2768"/>
        <v>0</v>
      </c>
      <c r="RCI1366" s="84">
        <f t="shared" si="2768"/>
        <v>2000000</v>
      </c>
      <c r="RCJ1366" s="84">
        <f t="shared" si="2768"/>
        <v>2000000</v>
      </c>
      <c r="RCP1366" s="84" t="s">
        <v>247</v>
      </c>
      <c r="RCQ1366" s="84" t="s">
        <v>4692</v>
      </c>
      <c r="RCR1366" s="84">
        <f t="shared" ref="RCR1366:RCZ1366" si="2769">RCR1360</f>
        <v>0</v>
      </c>
      <c r="RCS1366" s="84">
        <f t="shared" si="2769"/>
        <v>0</v>
      </c>
      <c r="RCT1366" s="84">
        <f t="shared" si="2769"/>
        <v>0</v>
      </c>
      <c r="RCU1366" s="84">
        <f t="shared" si="2769"/>
        <v>0</v>
      </c>
      <c r="RCV1366" s="84">
        <f t="shared" si="2769"/>
        <v>2000000</v>
      </c>
      <c r="RCW1366" s="84">
        <f t="shared" si="2769"/>
        <v>0</v>
      </c>
      <c r="RCX1366" s="84">
        <f t="shared" si="2769"/>
        <v>0</v>
      </c>
      <c r="RCY1366" s="84">
        <f t="shared" si="2769"/>
        <v>2000000</v>
      </c>
      <c r="RCZ1366" s="84">
        <f t="shared" si="2769"/>
        <v>2000000</v>
      </c>
      <c r="RDF1366" s="84" t="s">
        <v>247</v>
      </c>
      <c r="RDG1366" s="84" t="s">
        <v>4692</v>
      </c>
      <c r="RDH1366" s="84">
        <f>RDH1360</f>
        <v>0</v>
      </c>
      <c r="RDI1366" s="84">
        <f>RDI1360</f>
        <v>0</v>
      </c>
      <c r="RDJ1366" s="84">
        <f>RDJ1360</f>
        <v>0</v>
      </c>
      <c r="RDK1366" s="84">
        <f>RDK1360</f>
        <v>0</v>
      </c>
      <c r="RDL1366" s="84">
        <f>RDL1360</f>
        <v>2000000</v>
      </c>
      <c r="RDM1366" s="84">
        <f>RDM1360</f>
        <v>0</v>
      </c>
      <c r="RDN1366" s="84">
        <f>RDN1360</f>
        <v>0</v>
      </c>
      <c r="RDO1366" s="84">
        <f>RDO1360</f>
        <v>2000000</v>
      </c>
      <c r="RDP1366" s="84">
        <f>RDP1360</f>
        <v>2000000</v>
      </c>
      <c r="RDV1366" s="84" t="s">
        <v>247</v>
      </c>
      <c r="RDW1366" s="84" t="s">
        <v>4692</v>
      </c>
      <c r="RDX1366" s="84">
        <f t="shared" ref="RDX1366:REF1366" si="2770">RDX1360</f>
        <v>0</v>
      </c>
      <c r="RDY1366" s="84">
        <f t="shared" si="2770"/>
        <v>0</v>
      </c>
      <c r="RDZ1366" s="84">
        <f t="shared" si="2770"/>
        <v>0</v>
      </c>
      <c r="REA1366" s="84">
        <f t="shared" si="2770"/>
        <v>0</v>
      </c>
      <c r="REB1366" s="84">
        <f t="shared" si="2770"/>
        <v>2000000</v>
      </c>
      <c r="REC1366" s="84">
        <f t="shared" si="2770"/>
        <v>0</v>
      </c>
      <c r="RED1366" s="84">
        <f t="shared" si="2770"/>
        <v>0</v>
      </c>
      <c r="REE1366" s="84">
        <f t="shared" si="2770"/>
        <v>2000000</v>
      </c>
      <c r="REF1366" s="84">
        <f t="shared" si="2770"/>
        <v>2000000</v>
      </c>
      <c r="REL1366" s="84" t="s">
        <v>247</v>
      </c>
      <c r="REM1366" s="84" t="s">
        <v>4692</v>
      </c>
      <c r="REN1366" s="84">
        <f t="shared" ref="REN1366:REV1366" si="2771">REN1360</f>
        <v>0</v>
      </c>
      <c r="REO1366" s="84">
        <f t="shared" si="2771"/>
        <v>0</v>
      </c>
      <c r="REP1366" s="84">
        <f t="shared" si="2771"/>
        <v>0</v>
      </c>
      <c r="REQ1366" s="84">
        <f t="shared" si="2771"/>
        <v>0</v>
      </c>
      <c r="RER1366" s="84">
        <f t="shared" si="2771"/>
        <v>2000000</v>
      </c>
      <c r="RES1366" s="84">
        <f t="shared" si="2771"/>
        <v>0</v>
      </c>
      <c r="RET1366" s="84">
        <f t="shared" si="2771"/>
        <v>0</v>
      </c>
      <c r="REU1366" s="84">
        <f t="shared" si="2771"/>
        <v>2000000</v>
      </c>
      <c r="REV1366" s="84">
        <f t="shared" si="2771"/>
        <v>2000000</v>
      </c>
      <c r="RFB1366" s="84" t="s">
        <v>247</v>
      </c>
      <c r="RFC1366" s="84" t="s">
        <v>4692</v>
      </c>
      <c r="RFD1366" s="84">
        <f t="shared" ref="RFD1366:RFL1366" si="2772">RFD1360</f>
        <v>0</v>
      </c>
      <c r="RFE1366" s="84">
        <f t="shared" si="2772"/>
        <v>0</v>
      </c>
      <c r="RFF1366" s="84">
        <f t="shared" si="2772"/>
        <v>0</v>
      </c>
      <c r="RFG1366" s="84">
        <f t="shared" si="2772"/>
        <v>0</v>
      </c>
      <c r="RFH1366" s="84">
        <f t="shared" si="2772"/>
        <v>2000000</v>
      </c>
      <c r="RFI1366" s="84">
        <f t="shared" si="2772"/>
        <v>0</v>
      </c>
      <c r="RFJ1366" s="84">
        <f t="shared" si="2772"/>
        <v>0</v>
      </c>
      <c r="RFK1366" s="84">
        <f t="shared" si="2772"/>
        <v>2000000</v>
      </c>
      <c r="RFL1366" s="84">
        <f t="shared" si="2772"/>
        <v>2000000</v>
      </c>
      <c r="RFR1366" s="84" t="s">
        <v>247</v>
      </c>
      <c r="RFS1366" s="84" t="s">
        <v>4692</v>
      </c>
      <c r="RFT1366" s="84">
        <f t="shared" ref="RFT1366:RGB1366" si="2773">RFT1360</f>
        <v>0</v>
      </c>
      <c r="RFU1366" s="84">
        <f t="shared" si="2773"/>
        <v>0</v>
      </c>
      <c r="RFV1366" s="84">
        <f t="shared" si="2773"/>
        <v>0</v>
      </c>
      <c r="RFW1366" s="84">
        <f t="shared" si="2773"/>
        <v>0</v>
      </c>
      <c r="RFX1366" s="84">
        <f t="shared" si="2773"/>
        <v>2000000</v>
      </c>
      <c r="RFY1366" s="84">
        <f t="shared" si="2773"/>
        <v>0</v>
      </c>
      <c r="RFZ1366" s="84">
        <f t="shared" si="2773"/>
        <v>0</v>
      </c>
      <c r="RGA1366" s="84">
        <f t="shared" si="2773"/>
        <v>2000000</v>
      </c>
      <c r="RGB1366" s="84">
        <f t="shared" si="2773"/>
        <v>2000000</v>
      </c>
      <c r="RGH1366" s="84" t="s">
        <v>247</v>
      </c>
      <c r="RGI1366" s="84" t="s">
        <v>4692</v>
      </c>
      <c r="RGJ1366" s="84">
        <f t="shared" ref="RGJ1366:RGR1366" si="2774">RGJ1360</f>
        <v>0</v>
      </c>
      <c r="RGK1366" s="84">
        <f t="shared" si="2774"/>
        <v>0</v>
      </c>
      <c r="RGL1366" s="84">
        <f t="shared" si="2774"/>
        <v>0</v>
      </c>
      <c r="RGM1366" s="84">
        <f t="shared" si="2774"/>
        <v>0</v>
      </c>
      <c r="RGN1366" s="84">
        <f t="shared" si="2774"/>
        <v>2000000</v>
      </c>
      <c r="RGO1366" s="84">
        <f t="shared" si="2774"/>
        <v>0</v>
      </c>
      <c r="RGP1366" s="84">
        <f t="shared" si="2774"/>
        <v>0</v>
      </c>
      <c r="RGQ1366" s="84">
        <f t="shared" si="2774"/>
        <v>2000000</v>
      </c>
      <c r="RGR1366" s="84">
        <f t="shared" si="2774"/>
        <v>2000000</v>
      </c>
      <c r="RGX1366" s="84" t="s">
        <v>247</v>
      </c>
      <c r="RGY1366" s="84" t="s">
        <v>4692</v>
      </c>
      <c r="RGZ1366" s="84">
        <f t="shared" ref="RGZ1366:RHH1366" si="2775">RGZ1360</f>
        <v>0</v>
      </c>
      <c r="RHA1366" s="84">
        <f t="shared" si="2775"/>
        <v>0</v>
      </c>
      <c r="RHB1366" s="84">
        <f t="shared" si="2775"/>
        <v>0</v>
      </c>
      <c r="RHC1366" s="84">
        <f t="shared" si="2775"/>
        <v>0</v>
      </c>
      <c r="RHD1366" s="84">
        <f t="shared" si="2775"/>
        <v>2000000</v>
      </c>
      <c r="RHE1366" s="84">
        <f t="shared" si="2775"/>
        <v>0</v>
      </c>
      <c r="RHF1366" s="84">
        <f t="shared" si="2775"/>
        <v>0</v>
      </c>
      <c r="RHG1366" s="84">
        <f t="shared" si="2775"/>
        <v>2000000</v>
      </c>
      <c r="RHH1366" s="84">
        <f t="shared" si="2775"/>
        <v>2000000</v>
      </c>
      <c r="RHN1366" s="84" t="s">
        <v>247</v>
      </c>
      <c r="RHO1366" s="84" t="s">
        <v>4692</v>
      </c>
      <c r="RHP1366" s="84">
        <f t="shared" ref="RHP1366:RHX1366" si="2776">RHP1360</f>
        <v>0</v>
      </c>
      <c r="RHQ1366" s="84">
        <f t="shared" si="2776"/>
        <v>0</v>
      </c>
      <c r="RHR1366" s="84">
        <f t="shared" si="2776"/>
        <v>0</v>
      </c>
      <c r="RHS1366" s="84">
        <f t="shared" si="2776"/>
        <v>0</v>
      </c>
      <c r="RHT1366" s="84">
        <f t="shared" si="2776"/>
        <v>2000000</v>
      </c>
      <c r="RHU1366" s="84">
        <f t="shared" si="2776"/>
        <v>0</v>
      </c>
      <c r="RHV1366" s="84">
        <f t="shared" si="2776"/>
        <v>0</v>
      </c>
      <c r="RHW1366" s="84">
        <f t="shared" si="2776"/>
        <v>2000000</v>
      </c>
      <c r="RHX1366" s="84">
        <f t="shared" si="2776"/>
        <v>2000000</v>
      </c>
      <c r="RID1366" s="84" t="s">
        <v>247</v>
      </c>
      <c r="RIE1366" s="84" t="s">
        <v>4692</v>
      </c>
      <c r="RIF1366" s="84">
        <f t="shared" ref="RIF1366:RIN1366" si="2777">RIF1360</f>
        <v>0</v>
      </c>
      <c r="RIG1366" s="84">
        <f t="shared" si="2777"/>
        <v>0</v>
      </c>
      <c r="RIH1366" s="84">
        <f t="shared" si="2777"/>
        <v>0</v>
      </c>
      <c r="RII1366" s="84">
        <f t="shared" si="2777"/>
        <v>0</v>
      </c>
      <c r="RIJ1366" s="84">
        <f t="shared" si="2777"/>
        <v>2000000</v>
      </c>
      <c r="RIK1366" s="84">
        <f t="shared" si="2777"/>
        <v>0</v>
      </c>
      <c r="RIL1366" s="84">
        <f t="shared" si="2777"/>
        <v>0</v>
      </c>
      <c r="RIM1366" s="84">
        <f t="shared" si="2777"/>
        <v>2000000</v>
      </c>
      <c r="RIN1366" s="84">
        <f t="shared" si="2777"/>
        <v>2000000</v>
      </c>
      <c r="RIT1366" s="84" t="s">
        <v>247</v>
      </c>
      <c r="RIU1366" s="84" t="s">
        <v>4692</v>
      </c>
      <c r="RIV1366" s="84">
        <f t="shared" ref="RIV1366:RJD1366" si="2778">RIV1360</f>
        <v>0</v>
      </c>
      <c r="RIW1366" s="84">
        <f t="shared" si="2778"/>
        <v>0</v>
      </c>
      <c r="RIX1366" s="84">
        <f t="shared" si="2778"/>
        <v>0</v>
      </c>
      <c r="RIY1366" s="84">
        <f t="shared" si="2778"/>
        <v>0</v>
      </c>
      <c r="RIZ1366" s="84">
        <f t="shared" si="2778"/>
        <v>2000000</v>
      </c>
      <c r="RJA1366" s="84">
        <f t="shared" si="2778"/>
        <v>0</v>
      </c>
      <c r="RJB1366" s="84">
        <f t="shared" si="2778"/>
        <v>0</v>
      </c>
      <c r="RJC1366" s="84">
        <f t="shared" si="2778"/>
        <v>2000000</v>
      </c>
      <c r="RJD1366" s="84">
        <f t="shared" si="2778"/>
        <v>2000000</v>
      </c>
      <c r="RJJ1366" s="84" t="s">
        <v>247</v>
      </c>
      <c r="RJK1366" s="84" t="s">
        <v>4692</v>
      </c>
      <c r="RJL1366" s="84">
        <f t="shared" ref="RJL1366:RJT1366" si="2779">RJL1360</f>
        <v>0</v>
      </c>
      <c r="RJM1366" s="84">
        <f t="shared" si="2779"/>
        <v>0</v>
      </c>
      <c r="RJN1366" s="84">
        <f t="shared" si="2779"/>
        <v>0</v>
      </c>
      <c r="RJO1366" s="84">
        <f t="shared" si="2779"/>
        <v>0</v>
      </c>
      <c r="RJP1366" s="84">
        <f t="shared" si="2779"/>
        <v>2000000</v>
      </c>
      <c r="RJQ1366" s="84">
        <f t="shared" si="2779"/>
        <v>0</v>
      </c>
      <c r="RJR1366" s="84">
        <f t="shared" si="2779"/>
        <v>0</v>
      </c>
      <c r="RJS1366" s="84">
        <f t="shared" si="2779"/>
        <v>2000000</v>
      </c>
      <c r="RJT1366" s="84">
        <f t="shared" si="2779"/>
        <v>2000000</v>
      </c>
      <c r="RJZ1366" s="84" t="s">
        <v>247</v>
      </c>
      <c r="RKA1366" s="84" t="s">
        <v>4692</v>
      </c>
      <c r="RKB1366" s="84">
        <f t="shared" ref="RKB1366:RKJ1366" si="2780">RKB1360</f>
        <v>0</v>
      </c>
      <c r="RKC1366" s="84">
        <f t="shared" si="2780"/>
        <v>0</v>
      </c>
      <c r="RKD1366" s="84">
        <f t="shared" si="2780"/>
        <v>0</v>
      </c>
      <c r="RKE1366" s="84">
        <f t="shared" si="2780"/>
        <v>0</v>
      </c>
      <c r="RKF1366" s="84">
        <f t="shared" si="2780"/>
        <v>2000000</v>
      </c>
      <c r="RKG1366" s="84">
        <f t="shared" si="2780"/>
        <v>0</v>
      </c>
      <c r="RKH1366" s="84">
        <f t="shared" si="2780"/>
        <v>0</v>
      </c>
      <c r="RKI1366" s="84">
        <f t="shared" si="2780"/>
        <v>2000000</v>
      </c>
      <c r="RKJ1366" s="84">
        <f t="shared" si="2780"/>
        <v>2000000</v>
      </c>
      <c r="RKP1366" s="84" t="s">
        <v>247</v>
      </c>
      <c r="RKQ1366" s="84" t="s">
        <v>4692</v>
      </c>
      <c r="RKR1366" s="84">
        <f t="shared" ref="RKR1366:RKZ1366" si="2781">RKR1360</f>
        <v>0</v>
      </c>
      <c r="RKS1366" s="84">
        <f t="shared" si="2781"/>
        <v>0</v>
      </c>
      <c r="RKT1366" s="84">
        <f t="shared" si="2781"/>
        <v>0</v>
      </c>
      <c r="RKU1366" s="84">
        <f t="shared" si="2781"/>
        <v>0</v>
      </c>
      <c r="RKV1366" s="84">
        <f t="shared" si="2781"/>
        <v>2000000</v>
      </c>
      <c r="RKW1366" s="84">
        <f t="shared" si="2781"/>
        <v>0</v>
      </c>
      <c r="RKX1366" s="84">
        <f t="shared" si="2781"/>
        <v>0</v>
      </c>
      <c r="RKY1366" s="84">
        <f t="shared" si="2781"/>
        <v>2000000</v>
      </c>
      <c r="RKZ1366" s="84">
        <f t="shared" si="2781"/>
        <v>2000000</v>
      </c>
      <c r="RLF1366" s="84" t="s">
        <v>247</v>
      </c>
      <c r="RLG1366" s="84" t="s">
        <v>4692</v>
      </c>
      <c r="RLH1366" s="84">
        <f t="shared" ref="RLH1366:RLP1366" si="2782">RLH1360</f>
        <v>0</v>
      </c>
      <c r="RLI1366" s="84">
        <f t="shared" si="2782"/>
        <v>0</v>
      </c>
      <c r="RLJ1366" s="84">
        <f t="shared" si="2782"/>
        <v>0</v>
      </c>
      <c r="RLK1366" s="84">
        <f t="shared" si="2782"/>
        <v>0</v>
      </c>
      <c r="RLL1366" s="84">
        <f t="shared" si="2782"/>
        <v>2000000</v>
      </c>
      <c r="RLM1366" s="84">
        <f t="shared" si="2782"/>
        <v>0</v>
      </c>
      <c r="RLN1366" s="84">
        <f t="shared" si="2782"/>
        <v>0</v>
      </c>
      <c r="RLO1366" s="84">
        <f t="shared" si="2782"/>
        <v>2000000</v>
      </c>
      <c r="RLP1366" s="84">
        <f t="shared" si="2782"/>
        <v>2000000</v>
      </c>
      <c r="RLV1366" s="84" t="s">
        <v>247</v>
      </c>
      <c r="RLW1366" s="84" t="s">
        <v>4692</v>
      </c>
      <c r="RLX1366" s="84">
        <f t="shared" ref="RLX1366:RMF1366" si="2783">RLX1360</f>
        <v>0</v>
      </c>
      <c r="RLY1366" s="84">
        <f t="shared" si="2783"/>
        <v>0</v>
      </c>
      <c r="RLZ1366" s="84">
        <f t="shared" si="2783"/>
        <v>0</v>
      </c>
      <c r="RMA1366" s="84">
        <f t="shared" si="2783"/>
        <v>0</v>
      </c>
      <c r="RMB1366" s="84">
        <f t="shared" si="2783"/>
        <v>2000000</v>
      </c>
      <c r="RMC1366" s="84">
        <f t="shared" si="2783"/>
        <v>0</v>
      </c>
      <c r="RMD1366" s="84">
        <f t="shared" si="2783"/>
        <v>0</v>
      </c>
      <c r="RME1366" s="84">
        <f t="shared" si="2783"/>
        <v>2000000</v>
      </c>
      <c r="RMF1366" s="84">
        <f t="shared" si="2783"/>
        <v>2000000</v>
      </c>
      <c r="RML1366" s="84" t="s">
        <v>247</v>
      </c>
      <c r="RMM1366" s="84" t="s">
        <v>4692</v>
      </c>
      <c r="RMN1366" s="84">
        <f t="shared" ref="RMN1366:RMV1366" si="2784">RMN1360</f>
        <v>0</v>
      </c>
      <c r="RMO1366" s="84">
        <f t="shared" si="2784"/>
        <v>0</v>
      </c>
      <c r="RMP1366" s="84">
        <f t="shared" si="2784"/>
        <v>0</v>
      </c>
      <c r="RMQ1366" s="84">
        <f t="shared" si="2784"/>
        <v>0</v>
      </c>
      <c r="RMR1366" s="84">
        <f t="shared" si="2784"/>
        <v>2000000</v>
      </c>
      <c r="RMS1366" s="84">
        <f t="shared" si="2784"/>
        <v>0</v>
      </c>
      <c r="RMT1366" s="84">
        <f t="shared" si="2784"/>
        <v>0</v>
      </c>
      <c r="RMU1366" s="84">
        <f t="shared" si="2784"/>
        <v>2000000</v>
      </c>
      <c r="RMV1366" s="84">
        <f t="shared" si="2784"/>
        <v>2000000</v>
      </c>
      <c r="RNB1366" s="84" t="s">
        <v>247</v>
      </c>
      <c r="RNC1366" s="84" t="s">
        <v>4692</v>
      </c>
      <c r="RND1366" s="84">
        <f t="shared" ref="RND1366:RNL1366" si="2785">RND1360</f>
        <v>0</v>
      </c>
      <c r="RNE1366" s="84">
        <f t="shared" si="2785"/>
        <v>0</v>
      </c>
      <c r="RNF1366" s="84">
        <f t="shared" si="2785"/>
        <v>0</v>
      </c>
      <c r="RNG1366" s="84">
        <f t="shared" si="2785"/>
        <v>0</v>
      </c>
      <c r="RNH1366" s="84">
        <f t="shared" si="2785"/>
        <v>2000000</v>
      </c>
      <c r="RNI1366" s="84">
        <f t="shared" si="2785"/>
        <v>0</v>
      </c>
      <c r="RNJ1366" s="84">
        <f t="shared" si="2785"/>
        <v>0</v>
      </c>
      <c r="RNK1366" s="84">
        <f t="shared" si="2785"/>
        <v>2000000</v>
      </c>
      <c r="RNL1366" s="84">
        <f t="shared" si="2785"/>
        <v>2000000</v>
      </c>
      <c r="RNR1366" s="84" t="s">
        <v>247</v>
      </c>
      <c r="RNS1366" s="84" t="s">
        <v>4692</v>
      </c>
      <c r="RNT1366" s="84">
        <f t="shared" ref="RNT1366:ROB1366" si="2786">RNT1360</f>
        <v>0</v>
      </c>
      <c r="RNU1366" s="84">
        <f t="shared" si="2786"/>
        <v>0</v>
      </c>
      <c r="RNV1366" s="84">
        <f t="shared" si="2786"/>
        <v>0</v>
      </c>
      <c r="RNW1366" s="84">
        <f t="shared" si="2786"/>
        <v>0</v>
      </c>
      <c r="RNX1366" s="84">
        <f t="shared" si="2786"/>
        <v>2000000</v>
      </c>
      <c r="RNY1366" s="84">
        <f t="shared" si="2786"/>
        <v>0</v>
      </c>
      <c r="RNZ1366" s="84">
        <f t="shared" si="2786"/>
        <v>0</v>
      </c>
      <c r="ROA1366" s="84">
        <f t="shared" si="2786"/>
        <v>2000000</v>
      </c>
      <c r="ROB1366" s="84">
        <f t="shared" si="2786"/>
        <v>2000000</v>
      </c>
      <c r="ROH1366" s="84" t="s">
        <v>247</v>
      </c>
      <c r="ROI1366" s="84" t="s">
        <v>4692</v>
      </c>
      <c r="ROJ1366" s="84">
        <f t="shared" ref="ROJ1366:ROR1366" si="2787">ROJ1360</f>
        <v>0</v>
      </c>
      <c r="ROK1366" s="84">
        <f t="shared" si="2787"/>
        <v>0</v>
      </c>
      <c r="ROL1366" s="84">
        <f t="shared" si="2787"/>
        <v>0</v>
      </c>
      <c r="ROM1366" s="84">
        <f t="shared" si="2787"/>
        <v>0</v>
      </c>
      <c r="RON1366" s="84">
        <f t="shared" si="2787"/>
        <v>2000000</v>
      </c>
      <c r="ROO1366" s="84">
        <f t="shared" si="2787"/>
        <v>0</v>
      </c>
      <c r="ROP1366" s="84">
        <f t="shared" si="2787"/>
        <v>0</v>
      </c>
      <c r="ROQ1366" s="84">
        <f t="shared" si="2787"/>
        <v>2000000</v>
      </c>
      <c r="ROR1366" s="84">
        <f t="shared" si="2787"/>
        <v>2000000</v>
      </c>
      <c r="ROX1366" s="84" t="s">
        <v>247</v>
      </c>
      <c r="ROY1366" s="84" t="s">
        <v>4692</v>
      </c>
      <c r="ROZ1366" s="84">
        <f t="shared" ref="ROZ1366:RPH1366" si="2788">ROZ1360</f>
        <v>0</v>
      </c>
      <c r="RPA1366" s="84">
        <f t="shared" si="2788"/>
        <v>0</v>
      </c>
      <c r="RPB1366" s="84">
        <f t="shared" si="2788"/>
        <v>0</v>
      </c>
      <c r="RPC1366" s="84">
        <f t="shared" si="2788"/>
        <v>0</v>
      </c>
      <c r="RPD1366" s="84">
        <f t="shared" si="2788"/>
        <v>2000000</v>
      </c>
      <c r="RPE1366" s="84">
        <f t="shared" si="2788"/>
        <v>0</v>
      </c>
      <c r="RPF1366" s="84">
        <f t="shared" si="2788"/>
        <v>0</v>
      </c>
      <c r="RPG1366" s="84">
        <f t="shared" si="2788"/>
        <v>2000000</v>
      </c>
      <c r="RPH1366" s="84">
        <f t="shared" si="2788"/>
        <v>2000000</v>
      </c>
      <c r="RPN1366" s="84" t="s">
        <v>247</v>
      </c>
      <c r="RPO1366" s="84" t="s">
        <v>4692</v>
      </c>
      <c r="RPP1366" s="84">
        <f t="shared" ref="RPP1366:RPX1366" si="2789">RPP1360</f>
        <v>0</v>
      </c>
      <c r="RPQ1366" s="84">
        <f t="shared" si="2789"/>
        <v>0</v>
      </c>
      <c r="RPR1366" s="84">
        <f t="shared" si="2789"/>
        <v>0</v>
      </c>
      <c r="RPS1366" s="84">
        <f t="shared" si="2789"/>
        <v>0</v>
      </c>
      <c r="RPT1366" s="84">
        <f t="shared" si="2789"/>
        <v>2000000</v>
      </c>
      <c r="RPU1366" s="84">
        <f t="shared" si="2789"/>
        <v>0</v>
      </c>
      <c r="RPV1366" s="84">
        <f t="shared" si="2789"/>
        <v>0</v>
      </c>
      <c r="RPW1366" s="84">
        <f t="shared" si="2789"/>
        <v>2000000</v>
      </c>
      <c r="RPX1366" s="84">
        <f t="shared" si="2789"/>
        <v>2000000</v>
      </c>
      <c r="RQD1366" s="84" t="s">
        <v>247</v>
      </c>
      <c r="RQE1366" s="84" t="s">
        <v>4692</v>
      </c>
      <c r="RQF1366" s="84">
        <f t="shared" ref="RQF1366:RQN1366" si="2790">RQF1360</f>
        <v>0</v>
      </c>
      <c r="RQG1366" s="84">
        <f t="shared" si="2790"/>
        <v>0</v>
      </c>
      <c r="RQH1366" s="84">
        <f t="shared" si="2790"/>
        <v>0</v>
      </c>
      <c r="RQI1366" s="84">
        <f t="shared" si="2790"/>
        <v>0</v>
      </c>
      <c r="RQJ1366" s="84">
        <f t="shared" si="2790"/>
        <v>2000000</v>
      </c>
      <c r="RQK1366" s="84">
        <f t="shared" si="2790"/>
        <v>0</v>
      </c>
      <c r="RQL1366" s="84">
        <f t="shared" si="2790"/>
        <v>0</v>
      </c>
      <c r="RQM1366" s="84">
        <f t="shared" si="2790"/>
        <v>2000000</v>
      </c>
      <c r="RQN1366" s="84">
        <f t="shared" si="2790"/>
        <v>2000000</v>
      </c>
      <c r="RQT1366" s="84" t="s">
        <v>247</v>
      </c>
      <c r="RQU1366" s="84" t="s">
        <v>4692</v>
      </c>
      <c r="RQV1366" s="84">
        <f t="shared" ref="RQV1366:RRD1366" si="2791">RQV1360</f>
        <v>0</v>
      </c>
      <c r="RQW1366" s="84">
        <f t="shared" si="2791"/>
        <v>0</v>
      </c>
      <c r="RQX1366" s="84">
        <f t="shared" si="2791"/>
        <v>0</v>
      </c>
      <c r="RQY1366" s="84">
        <f t="shared" si="2791"/>
        <v>0</v>
      </c>
      <c r="RQZ1366" s="84">
        <f t="shared" si="2791"/>
        <v>2000000</v>
      </c>
      <c r="RRA1366" s="84">
        <f t="shared" si="2791"/>
        <v>0</v>
      </c>
      <c r="RRB1366" s="84">
        <f t="shared" si="2791"/>
        <v>0</v>
      </c>
      <c r="RRC1366" s="84">
        <f t="shared" si="2791"/>
        <v>2000000</v>
      </c>
      <c r="RRD1366" s="84">
        <f t="shared" si="2791"/>
        <v>2000000</v>
      </c>
      <c r="RRJ1366" s="84" t="s">
        <v>247</v>
      </c>
      <c r="RRK1366" s="84" t="s">
        <v>4692</v>
      </c>
      <c r="RRL1366" s="84">
        <f t="shared" ref="RRL1366:RRT1366" si="2792">RRL1360</f>
        <v>0</v>
      </c>
      <c r="RRM1366" s="84">
        <f t="shared" si="2792"/>
        <v>0</v>
      </c>
      <c r="RRN1366" s="84">
        <f t="shared" si="2792"/>
        <v>0</v>
      </c>
      <c r="RRO1366" s="84">
        <f t="shared" si="2792"/>
        <v>0</v>
      </c>
      <c r="RRP1366" s="84">
        <f t="shared" si="2792"/>
        <v>2000000</v>
      </c>
      <c r="RRQ1366" s="84">
        <f t="shared" si="2792"/>
        <v>0</v>
      </c>
      <c r="RRR1366" s="84">
        <f t="shared" si="2792"/>
        <v>0</v>
      </c>
      <c r="RRS1366" s="84">
        <f t="shared" si="2792"/>
        <v>2000000</v>
      </c>
      <c r="RRT1366" s="84">
        <f t="shared" si="2792"/>
        <v>2000000</v>
      </c>
      <c r="RRZ1366" s="84" t="s">
        <v>247</v>
      </c>
      <c r="RSA1366" s="84" t="s">
        <v>4692</v>
      </c>
      <c r="RSB1366" s="84">
        <f t="shared" ref="RSB1366:RSJ1366" si="2793">RSB1360</f>
        <v>0</v>
      </c>
      <c r="RSC1366" s="84">
        <f t="shared" si="2793"/>
        <v>0</v>
      </c>
      <c r="RSD1366" s="84">
        <f t="shared" si="2793"/>
        <v>0</v>
      </c>
      <c r="RSE1366" s="84">
        <f t="shared" si="2793"/>
        <v>0</v>
      </c>
      <c r="RSF1366" s="84">
        <f t="shared" si="2793"/>
        <v>2000000</v>
      </c>
      <c r="RSG1366" s="84">
        <f t="shared" si="2793"/>
        <v>0</v>
      </c>
      <c r="RSH1366" s="84">
        <f t="shared" si="2793"/>
        <v>0</v>
      </c>
      <c r="RSI1366" s="84">
        <f t="shared" si="2793"/>
        <v>2000000</v>
      </c>
      <c r="RSJ1366" s="84">
        <f t="shared" si="2793"/>
        <v>2000000</v>
      </c>
      <c r="RSP1366" s="84" t="s">
        <v>247</v>
      </c>
      <c r="RSQ1366" s="84" t="s">
        <v>4692</v>
      </c>
      <c r="RSR1366" s="84">
        <f t="shared" ref="RSR1366:RSZ1366" si="2794">RSR1360</f>
        <v>0</v>
      </c>
      <c r="RSS1366" s="84">
        <f t="shared" si="2794"/>
        <v>0</v>
      </c>
      <c r="RST1366" s="84">
        <f t="shared" si="2794"/>
        <v>0</v>
      </c>
      <c r="RSU1366" s="84">
        <f t="shared" si="2794"/>
        <v>0</v>
      </c>
      <c r="RSV1366" s="84">
        <f t="shared" si="2794"/>
        <v>2000000</v>
      </c>
      <c r="RSW1366" s="84">
        <f t="shared" si="2794"/>
        <v>0</v>
      </c>
      <c r="RSX1366" s="84">
        <f t="shared" si="2794"/>
        <v>0</v>
      </c>
      <c r="RSY1366" s="84">
        <f t="shared" si="2794"/>
        <v>2000000</v>
      </c>
      <c r="RSZ1366" s="84">
        <f t="shared" si="2794"/>
        <v>2000000</v>
      </c>
      <c r="RTF1366" s="84" t="s">
        <v>247</v>
      </c>
      <c r="RTG1366" s="84" t="s">
        <v>4692</v>
      </c>
      <c r="RTH1366" s="84">
        <f t="shared" ref="RTH1366:RTP1366" si="2795">RTH1360</f>
        <v>0</v>
      </c>
      <c r="RTI1366" s="84">
        <f t="shared" si="2795"/>
        <v>0</v>
      </c>
      <c r="RTJ1366" s="84">
        <f t="shared" si="2795"/>
        <v>0</v>
      </c>
      <c r="RTK1366" s="84">
        <f t="shared" si="2795"/>
        <v>0</v>
      </c>
      <c r="RTL1366" s="84">
        <f t="shared" si="2795"/>
        <v>2000000</v>
      </c>
      <c r="RTM1366" s="84">
        <f t="shared" si="2795"/>
        <v>0</v>
      </c>
      <c r="RTN1366" s="84">
        <f t="shared" si="2795"/>
        <v>0</v>
      </c>
      <c r="RTO1366" s="84">
        <f t="shared" si="2795"/>
        <v>2000000</v>
      </c>
      <c r="RTP1366" s="84">
        <f t="shared" si="2795"/>
        <v>2000000</v>
      </c>
      <c r="RTV1366" s="84" t="s">
        <v>247</v>
      </c>
      <c r="RTW1366" s="84" t="s">
        <v>4692</v>
      </c>
      <c r="RTX1366" s="84">
        <f t="shared" ref="RTX1366:RUF1366" si="2796">RTX1360</f>
        <v>0</v>
      </c>
      <c r="RTY1366" s="84">
        <f t="shared" si="2796"/>
        <v>0</v>
      </c>
      <c r="RTZ1366" s="84">
        <f t="shared" si="2796"/>
        <v>0</v>
      </c>
      <c r="RUA1366" s="84">
        <f t="shared" si="2796"/>
        <v>0</v>
      </c>
      <c r="RUB1366" s="84">
        <f t="shared" si="2796"/>
        <v>2000000</v>
      </c>
      <c r="RUC1366" s="84">
        <f t="shared" si="2796"/>
        <v>0</v>
      </c>
      <c r="RUD1366" s="84">
        <f t="shared" si="2796"/>
        <v>0</v>
      </c>
      <c r="RUE1366" s="84">
        <f t="shared" si="2796"/>
        <v>2000000</v>
      </c>
      <c r="RUF1366" s="84">
        <f t="shared" si="2796"/>
        <v>2000000</v>
      </c>
      <c r="RUL1366" s="84" t="s">
        <v>247</v>
      </c>
      <c r="RUM1366" s="84" t="s">
        <v>4692</v>
      </c>
      <c r="RUN1366" s="84">
        <f t="shared" ref="RUN1366:RUV1366" si="2797">RUN1360</f>
        <v>0</v>
      </c>
      <c r="RUO1366" s="84">
        <f t="shared" si="2797"/>
        <v>0</v>
      </c>
      <c r="RUP1366" s="84">
        <f t="shared" si="2797"/>
        <v>0</v>
      </c>
      <c r="RUQ1366" s="84">
        <f t="shared" si="2797"/>
        <v>0</v>
      </c>
      <c r="RUR1366" s="84">
        <f t="shared" si="2797"/>
        <v>2000000</v>
      </c>
      <c r="RUS1366" s="84">
        <f t="shared" si="2797"/>
        <v>0</v>
      </c>
      <c r="RUT1366" s="84">
        <f t="shared" si="2797"/>
        <v>0</v>
      </c>
      <c r="RUU1366" s="84">
        <f t="shared" si="2797"/>
        <v>2000000</v>
      </c>
      <c r="RUV1366" s="84">
        <f t="shared" si="2797"/>
        <v>2000000</v>
      </c>
      <c r="RVB1366" s="84" t="s">
        <v>247</v>
      </c>
      <c r="RVC1366" s="84" t="s">
        <v>4692</v>
      </c>
      <c r="RVD1366" s="84">
        <f t="shared" ref="RVD1366:RVL1366" si="2798">RVD1360</f>
        <v>0</v>
      </c>
      <c r="RVE1366" s="84">
        <f t="shared" si="2798"/>
        <v>0</v>
      </c>
      <c r="RVF1366" s="84">
        <f t="shared" si="2798"/>
        <v>0</v>
      </c>
      <c r="RVG1366" s="84">
        <f t="shared" si="2798"/>
        <v>0</v>
      </c>
      <c r="RVH1366" s="84">
        <f t="shared" si="2798"/>
        <v>2000000</v>
      </c>
      <c r="RVI1366" s="84">
        <f t="shared" si="2798"/>
        <v>0</v>
      </c>
      <c r="RVJ1366" s="84">
        <f t="shared" si="2798"/>
        <v>0</v>
      </c>
      <c r="RVK1366" s="84">
        <f t="shared" si="2798"/>
        <v>2000000</v>
      </c>
      <c r="RVL1366" s="84">
        <f t="shared" si="2798"/>
        <v>2000000</v>
      </c>
      <c r="RVR1366" s="84" t="s">
        <v>247</v>
      </c>
      <c r="RVS1366" s="84" t="s">
        <v>4692</v>
      </c>
      <c r="RVT1366" s="84">
        <f t="shared" ref="RVT1366:RWB1366" si="2799">RVT1360</f>
        <v>0</v>
      </c>
      <c r="RVU1366" s="84">
        <f t="shared" si="2799"/>
        <v>0</v>
      </c>
      <c r="RVV1366" s="84">
        <f t="shared" si="2799"/>
        <v>0</v>
      </c>
      <c r="RVW1366" s="84">
        <f t="shared" si="2799"/>
        <v>0</v>
      </c>
      <c r="RVX1366" s="84">
        <f t="shared" si="2799"/>
        <v>2000000</v>
      </c>
      <c r="RVY1366" s="84">
        <f t="shared" si="2799"/>
        <v>0</v>
      </c>
      <c r="RVZ1366" s="84">
        <f t="shared" si="2799"/>
        <v>0</v>
      </c>
      <c r="RWA1366" s="84">
        <f t="shared" si="2799"/>
        <v>2000000</v>
      </c>
      <c r="RWB1366" s="84">
        <f t="shared" si="2799"/>
        <v>2000000</v>
      </c>
      <c r="RWH1366" s="84" t="s">
        <v>247</v>
      </c>
      <c r="RWI1366" s="84" t="s">
        <v>4692</v>
      </c>
      <c r="RWJ1366" s="84">
        <f t="shared" ref="RWJ1366:RWR1366" si="2800">RWJ1360</f>
        <v>0</v>
      </c>
      <c r="RWK1366" s="84">
        <f t="shared" si="2800"/>
        <v>0</v>
      </c>
      <c r="RWL1366" s="84">
        <f t="shared" si="2800"/>
        <v>0</v>
      </c>
      <c r="RWM1366" s="84">
        <f t="shared" si="2800"/>
        <v>0</v>
      </c>
      <c r="RWN1366" s="84">
        <f t="shared" si="2800"/>
        <v>2000000</v>
      </c>
      <c r="RWO1366" s="84">
        <f t="shared" si="2800"/>
        <v>0</v>
      </c>
      <c r="RWP1366" s="84">
        <f t="shared" si="2800"/>
        <v>0</v>
      </c>
      <c r="RWQ1366" s="84">
        <f t="shared" si="2800"/>
        <v>2000000</v>
      </c>
      <c r="RWR1366" s="84">
        <f t="shared" si="2800"/>
        <v>2000000</v>
      </c>
      <c r="RWX1366" s="84" t="s">
        <v>247</v>
      </c>
      <c r="RWY1366" s="84" t="s">
        <v>4692</v>
      </c>
      <c r="RWZ1366" s="84">
        <f t="shared" ref="RWZ1366:RXH1366" si="2801">RWZ1360</f>
        <v>0</v>
      </c>
      <c r="RXA1366" s="84">
        <f t="shared" si="2801"/>
        <v>0</v>
      </c>
      <c r="RXB1366" s="84">
        <f t="shared" si="2801"/>
        <v>0</v>
      </c>
      <c r="RXC1366" s="84">
        <f t="shared" si="2801"/>
        <v>0</v>
      </c>
      <c r="RXD1366" s="84">
        <f t="shared" si="2801"/>
        <v>2000000</v>
      </c>
      <c r="RXE1366" s="84">
        <f t="shared" si="2801"/>
        <v>0</v>
      </c>
      <c r="RXF1366" s="84">
        <f t="shared" si="2801"/>
        <v>0</v>
      </c>
      <c r="RXG1366" s="84">
        <f t="shared" si="2801"/>
        <v>2000000</v>
      </c>
      <c r="RXH1366" s="84">
        <f t="shared" si="2801"/>
        <v>2000000</v>
      </c>
      <c r="RXN1366" s="84" t="s">
        <v>247</v>
      </c>
      <c r="RXO1366" s="84" t="s">
        <v>4692</v>
      </c>
      <c r="RXP1366" s="84">
        <f t="shared" ref="RXP1366:RXX1366" si="2802">RXP1360</f>
        <v>0</v>
      </c>
      <c r="RXQ1366" s="84">
        <f t="shared" si="2802"/>
        <v>0</v>
      </c>
      <c r="RXR1366" s="84">
        <f t="shared" si="2802"/>
        <v>0</v>
      </c>
      <c r="RXS1366" s="84">
        <f t="shared" si="2802"/>
        <v>0</v>
      </c>
      <c r="RXT1366" s="84">
        <f t="shared" si="2802"/>
        <v>2000000</v>
      </c>
      <c r="RXU1366" s="84">
        <f t="shared" si="2802"/>
        <v>0</v>
      </c>
      <c r="RXV1366" s="84">
        <f t="shared" si="2802"/>
        <v>0</v>
      </c>
      <c r="RXW1366" s="84">
        <f t="shared" si="2802"/>
        <v>2000000</v>
      </c>
      <c r="RXX1366" s="84">
        <f t="shared" si="2802"/>
        <v>2000000</v>
      </c>
      <c r="RYD1366" s="84" t="s">
        <v>247</v>
      </c>
      <c r="RYE1366" s="84" t="s">
        <v>4692</v>
      </c>
      <c r="RYF1366" s="84">
        <f t="shared" ref="RYF1366:RYN1366" si="2803">RYF1360</f>
        <v>0</v>
      </c>
      <c r="RYG1366" s="84">
        <f t="shared" si="2803"/>
        <v>0</v>
      </c>
      <c r="RYH1366" s="84">
        <f t="shared" si="2803"/>
        <v>0</v>
      </c>
      <c r="RYI1366" s="84">
        <f t="shared" si="2803"/>
        <v>0</v>
      </c>
      <c r="RYJ1366" s="84">
        <f t="shared" si="2803"/>
        <v>2000000</v>
      </c>
      <c r="RYK1366" s="84">
        <f t="shared" si="2803"/>
        <v>0</v>
      </c>
      <c r="RYL1366" s="84">
        <f t="shared" si="2803"/>
        <v>0</v>
      </c>
      <c r="RYM1366" s="84">
        <f t="shared" si="2803"/>
        <v>2000000</v>
      </c>
      <c r="RYN1366" s="84">
        <f t="shared" si="2803"/>
        <v>2000000</v>
      </c>
      <c r="RYT1366" s="84" t="s">
        <v>247</v>
      </c>
      <c r="RYU1366" s="84" t="s">
        <v>4692</v>
      </c>
      <c r="RYV1366" s="84">
        <f t="shared" ref="RYV1366:RZD1366" si="2804">RYV1360</f>
        <v>0</v>
      </c>
      <c r="RYW1366" s="84">
        <f t="shared" si="2804"/>
        <v>0</v>
      </c>
      <c r="RYX1366" s="84">
        <f t="shared" si="2804"/>
        <v>0</v>
      </c>
      <c r="RYY1366" s="84">
        <f t="shared" si="2804"/>
        <v>0</v>
      </c>
      <c r="RYZ1366" s="84">
        <f t="shared" si="2804"/>
        <v>2000000</v>
      </c>
      <c r="RZA1366" s="84">
        <f t="shared" si="2804"/>
        <v>0</v>
      </c>
      <c r="RZB1366" s="84">
        <f t="shared" si="2804"/>
        <v>0</v>
      </c>
      <c r="RZC1366" s="84">
        <f t="shared" si="2804"/>
        <v>2000000</v>
      </c>
      <c r="RZD1366" s="84">
        <f t="shared" si="2804"/>
        <v>2000000</v>
      </c>
      <c r="RZJ1366" s="84" t="s">
        <v>247</v>
      </c>
      <c r="RZK1366" s="84" t="s">
        <v>4692</v>
      </c>
      <c r="RZL1366" s="84">
        <f t="shared" ref="RZL1366:RZT1366" si="2805">RZL1360</f>
        <v>0</v>
      </c>
      <c r="RZM1366" s="84">
        <f t="shared" si="2805"/>
        <v>0</v>
      </c>
      <c r="RZN1366" s="84">
        <f t="shared" si="2805"/>
        <v>0</v>
      </c>
      <c r="RZO1366" s="84">
        <f t="shared" si="2805"/>
        <v>0</v>
      </c>
      <c r="RZP1366" s="84">
        <f t="shared" si="2805"/>
        <v>2000000</v>
      </c>
      <c r="RZQ1366" s="84">
        <f t="shared" si="2805"/>
        <v>0</v>
      </c>
      <c r="RZR1366" s="84">
        <f t="shared" si="2805"/>
        <v>0</v>
      </c>
      <c r="RZS1366" s="84">
        <f t="shared" si="2805"/>
        <v>2000000</v>
      </c>
      <c r="RZT1366" s="84">
        <f t="shared" si="2805"/>
        <v>2000000</v>
      </c>
      <c r="RZZ1366" s="84" t="s">
        <v>247</v>
      </c>
      <c r="SAA1366" s="84" t="s">
        <v>4692</v>
      </c>
      <c r="SAB1366" s="84">
        <f t="shared" ref="SAB1366:SAJ1366" si="2806">SAB1360</f>
        <v>0</v>
      </c>
      <c r="SAC1366" s="84">
        <f t="shared" si="2806"/>
        <v>0</v>
      </c>
      <c r="SAD1366" s="84">
        <f t="shared" si="2806"/>
        <v>0</v>
      </c>
      <c r="SAE1366" s="84">
        <f t="shared" si="2806"/>
        <v>0</v>
      </c>
      <c r="SAF1366" s="84">
        <f t="shared" si="2806"/>
        <v>2000000</v>
      </c>
      <c r="SAG1366" s="84">
        <f t="shared" si="2806"/>
        <v>0</v>
      </c>
      <c r="SAH1366" s="84">
        <f t="shared" si="2806"/>
        <v>0</v>
      </c>
      <c r="SAI1366" s="84">
        <f t="shared" si="2806"/>
        <v>2000000</v>
      </c>
      <c r="SAJ1366" s="84">
        <f t="shared" si="2806"/>
        <v>2000000</v>
      </c>
      <c r="SAP1366" s="84" t="s">
        <v>247</v>
      </c>
      <c r="SAQ1366" s="84" t="s">
        <v>4692</v>
      </c>
      <c r="SAR1366" s="84">
        <f t="shared" ref="SAR1366:SAZ1366" si="2807">SAR1360</f>
        <v>0</v>
      </c>
      <c r="SAS1366" s="84">
        <f t="shared" si="2807"/>
        <v>0</v>
      </c>
      <c r="SAT1366" s="84">
        <f t="shared" si="2807"/>
        <v>0</v>
      </c>
      <c r="SAU1366" s="84">
        <f t="shared" si="2807"/>
        <v>0</v>
      </c>
      <c r="SAV1366" s="84">
        <f t="shared" si="2807"/>
        <v>2000000</v>
      </c>
      <c r="SAW1366" s="84">
        <f t="shared" si="2807"/>
        <v>0</v>
      </c>
      <c r="SAX1366" s="84">
        <f t="shared" si="2807"/>
        <v>0</v>
      </c>
      <c r="SAY1366" s="84">
        <f t="shared" si="2807"/>
        <v>2000000</v>
      </c>
      <c r="SAZ1366" s="84">
        <f t="shared" si="2807"/>
        <v>2000000</v>
      </c>
      <c r="SBF1366" s="84" t="s">
        <v>247</v>
      </c>
      <c r="SBG1366" s="84" t="s">
        <v>4692</v>
      </c>
      <c r="SBH1366" s="84">
        <f t="shared" ref="SBH1366:SBP1366" si="2808">SBH1360</f>
        <v>0</v>
      </c>
      <c r="SBI1366" s="84">
        <f t="shared" si="2808"/>
        <v>0</v>
      </c>
      <c r="SBJ1366" s="84">
        <f t="shared" si="2808"/>
        <v>0</v>
      </c>
      <c r="SBK1366" s="84">
        <f t="shared" si="2808"/>
        <v>0</v>
      </c>
      <c r="SBL1366" s="84">
        <f t="shared" si="2808"/>
        <v>2000000</v>
      </c>
      <c r="SBM1366" s="84">
        <f t="shared" si="2808"/>
        <v>0</v>
      </c>
      <c r="SBN1366" s="84">
        <f t="shared" si="2808"/>
        <v>0</v>
      </c>
      <c r="SBO1366" s="84">
        <f t="shared" si="2808"/>
        <v>2000000</v>
      </c>
      <c r="SBP1366" s="84">
        <f t="shared" si="2808"/>
        <v>2000000</v>
      </c>
      <c r="SBV1366" s="84" t="s">
        <v>247</v>
      </c>
      <c r="SBW1366" s="84" t="s">
        <v>4692</v>
      </c>
      <c r="SBX1366" s="84">
        <f t="shared" ref="SBX1366:SCF1366" si="2809">SBX1360</f>
        <v>0</v>
      </c>
      <c r="SBY1366" s="84">
        <f t="shared" si="2809"/>
        <v>0</v>
      </c>
      <c r="SBZ1366" s="84">
        <f t="shared" si="2809"/>
        <v>0</v>
      </c>
      <c r="SCA1366" s="84">
        <f t="shared" si="2809"/>
        <v>0</v>
      </c>
      <c r="SCB1366" s="84">
        <f t="shared" si="2809"/>
        <v>2000000</v>
      </c>
      <c r="SCC1366" s="84">
        <f t="shared" si="2809"/>
        <v>0</v>
      </c>
      <c r="SCD1366" s="84">
        <f t="shared" si="2809"/>
        <v>0</v>
      </c>
      <c r="SCE1366" s="84">
        <f t="shared" si="2809"/>
        <v>2000000</v>
      </c>
      <c r="SCF1366" s="84">
        <f t="shared" si="2809"/>
        <v>2000000</v>
      </c>
      <c r="SCL1366" s="84" t="s">
        <v>247</v>
      </c>
      <c r="SCM1366" s="84" t="s">
        <v>4692</v>
      </c>
      <c r="SCN1366" s="84">
        <f t="shared" ref="SCN1366:SCV1366" si="2810">SCN1360</f>
        <v>0</v>
      </c>
      <c r="SCO1366" s="84">
        <f t="shared" si="2810"/>
        <v>0</v>
      </c>
      <c r="SCP1366" s="84">
        <f t="shared" si="2810"/>
        <v>0</v>
      </c>
      <c r="SCQ1366" s="84">
        <f t="shared" si="2810"/>
        <v>0</v>
      </c>
      <c r="SCR1366" s="84">
        <f t="shared" si="2810"/>
        <v>2000000</v>
      </c>
      <c r="SCS1366" s="84">
        <f t="shared" si="2810"/>
        <v>0</v>
      </c>
      <c r="SCT1366" s="84">
        <f t="shared" si="2810"/>
        <v>0</v>
      </c>
      <c r="SCU1366" s="84">
        <f t="shared" si="2810"/>
        <v>2000000</v>
      </c>
      <c r="SCV1366" s="84">
        <f t="shared" si="2810"/>
        <v>2000000</v>
      </c>
      <c r="SDB1366" s="84" t="s">
        <v>247</v>
      </c>
      <c r="SDC1366" s="84" t="s">
        <v>4692</v>
      </c>
      <c r="SDD1366" s="84">
        <f t="shared" ref="SDD1366:SDL1366" si="2811">SDD1360</f>
        <v>0</v>
      </c>
      <c r="SDE1366" s="84">
        <f t="shared" si="2811"/>
        <v>0</v>
      </c>
      <c r="SDF1366" s="84">
        <f t="shared" si="2811"/>
        <v>0</v>
      </c>
      <c r="SDG1366" s="84">
        <f t="shared" si="2811"/>
        <v>0</v>
      </c>
      <c r="SDH1366" s="84">
        <f t="shared" si="2811"/>
        <v>2000000</v>
      </c>
      <c r="SDI1366" s="84">
        <f t="shared" si="2811"/>
        <v>0</v>
      </c>
      <c r="SDJ1366" s="84">
        <f t="shared" si="2811"/>
        <v>0</v>
      </c>
      <c r="SDK1366" s="84">
        <f t="shared" si="2811"/>
        <v>2000000</v>
      </c>
      <c r="SDL1366" s="84">
        <f t="shared" si="2811"/>
        <v>2000000</v>
      </c>
      <c r="SDR1366" s="84" t="s">
        <v>247</v>
      </c>
      <c r="SDS1366" s="84" t="s">
        <v>4692</v>
      </c>
      <c r="SDT1366" s="84">
        <f t="shared" ref="SDT1366:SEB1366" si="2812">SDT1360</f>
        <v>0</v>
      </c>
      <c r="SDU1366" s="84">
        <f t="shared" si="2812"/>
        <v>0</v>
      </c>
      <c r="SDV1366" s="84">
        <f t="shared" si="2812"/>
        <v>0</v>
      </c>
      <c r="SDW1366" s="84">
        <f t="shared" si="2812"/>
        <v>0</v>
      </c>
      <c r="SDX1366" s="84">
        <f t="shared" si="2812"/>
        <v>2000000</v>
      </c>
      <c r="SDY1366" s="84">
        <f t="shared" si="2812"/>
        <v>0</v>
      </c>
      <c r="SDZ1366" s="84">
        <f t="shared" si="2812"/>
        <v>0</v>
      </c>
      <c r="SEA1366" s="84">
        <f t="shared" si="2812"/>
        <v>2000000</v>
      </c>
      <c r="SEB1366" s="84">
        <f t="shared" si="2812"/>
        <v>2000000</v>
      </c>
      <c r="SEH1366" s="84" t="s">
        <v>247</v>
      </c>
      <c r="SEI1366" s="84" t="s">
        <v>4692</v>
      </c>
      <c r="SEJ1366" s="84">
        <f t="shared" ref="SEJ1366:SER1366" si="2813">SEJ1360</f>
        <v>0</v>
      </c>
      <c r="SEK1366" s="84">
        <f t="shared" si="2813"/>
        <v>0</v>
      </c>
      <c r="SEL1366" s="84">
        <f t="shared" si="2813"/>
        <v>0</v>
      </c>
      <c r="SEM1366" s="84">
        <f t="shared" si="2813"/>
        <v>0</v>
      </c>
      <c r="SEN1366" s="84">
        <f t="shared" si="2813"/>
        <v>2000000</v>
      </c>
      <c r="SEO1366" s="84">
        <f t="shared" si="2813"/>
        <v>0</v>
      </c>
      <c r="SEP1366" s="84">
        <f t="shared" si="2813"/>
        <v>0</v>
      </c>
      <c r="SEQ1366" s="84">
        <f t="shared" si="2813"/>
        <v>2000000</v>
      </c>
      <c r="SER1366" s="84">
        <f t="shared" si="2813"/>
        <v>2000000</v>
      </c>
      <c r="SEX1366" s="84" t="s">
        <v>247</v>
      </c>
      <c r="SEY1366" s="84" t="s">
        <v>4692</v>
      </c>
      <c r="SEZ1366" s="84">
        <f t="shared" ref="SEZ1366:SFH1366" si="2814">SEZ1360</f>
        <v>0</v>
      </c>
      <c r="SFA1366" s="84">
        <f t="shared" si="2814"/>
        <v>0</v>
      </c>
      <c r="SFB1366" s="84">
        <f t="shared" si="2814"/>
        <v>0</v>
      </c>
      <c r="SFC1366" s="84">
        <f t="shared" si="2814"/>
        <v>0</v>
      </c>
      <c r="SFD1366" s="84">
        <f t="shared" si="2814"/>
        <v>2000000</v>
      </c>
      <c r="SFE1366" s="84">
        <f t="shared" si="2814"/>
        <v>0</v>
      </c>
      <c r="SFF1366" s="84">
        <f t="shared" si="2814"/>
        <v>0</v>
      </c>
      <c r="SFG1366" s="84">
        <f t="shared" si="2814"/>
        <v>2000000</v>
      </c>
      <c r="SFH1366" s="84">
        <f t="shared" si="2814"/>
        <v>2000000</v>
      </c>
      <c r="SFN1366" s="84" t="s">
        <v>247</v>
      </c>
      <c r="SFO1366" s="84" t="s">
        <v>4692</v>
      </c>
      <c r="SFP1366" s="84">
        <f t="shared" ref="SFP1366:SFX1366" si="2815">SFP1360</f>
        <v>0</v>
      </c>
      <c r="SFQ1366" s="84">
        <f t="shared" si="2815"/>
        <v>0</v>
      </c>
      <c r="SFR1366" s="84">
        <f t="shared" si="2815"/>
        <v>0</v>
      </c>
      <c r="SFS1366" s="84">
        <f t="shared" si="2815"/>
        <v>0</v>
      </c>
      <c r="SFT1366" s="84">
        <f t="shared" si="2815"/>
        <v>2000000</v>
      </c>
      <c r="SFU1366" s="84">
        <f t="shared" si="2815"/>
        <v>0</v>
      </c>
      <c r="SFV1366" s="84">
        <f t="shared" si="2815"/>
        <v>0</v>
      </c>
      <c r="SFW1366" s="84">
        <f t="shared" si="2815"/>
        <v>2000000</v>
      </c>
      <c r="SFX1366" s="84">
        <f t="shared" si="2815"/>
        <v>2000000</v>
      </c>
      <c r="SGD1366" s="84" t="s">
        <v>247</v>
      </c>
      <c r="SGE1366" s="84" t="s">
        <v>4692</v>
      </c>
      <c r="SGF1366" s="84">
        <f t="shared" ref="SGF1366:SGN1366" si="2816">SGF1360</f>
        <v>0</v>
      </c>
      <c r="SGG1366" s="84">
        <f t="shared" si="2816"/>
        <v>0</v>
      </c>
      <c r="SGH1366" s="84">
        <f t="shared" si="2816"/>
        <v>0</v>
      </c>
      <c r="SGI1366" s="84">
        <f t="shared" si="2816"/>
        <v>0</v>
      </c>
      <c r="SGJ1366" s="84">
        <f t="shared" si="2816"/>
        <v>2000000</v>
      </c>
      <c r="SGK1366" s="84">
        <f t="shared" si="2816"/>
        <v>0</v>
      </c>
      <c r="SGL1366" s="84">
        <f t="shared" si="2816"/>
        <v>0</v>
      </c>
      <c r="SGM1366" s="84">
        <f t="shared" si="2816"/>
        <v>2000000</v>
      </c>
      <c r="SGN1366" s="84">
        <f t="shared" si="2816"/>
        <v>2000000</v>
      </c>
      <c r="SGT1366" s="84" t="s">
        <v>247</v>
      </c>
      <c r="SGU1366" s="84" t="s">
        <v>4692</v>
      </c>
      <c r="SGV1366" s="84">
        <f t="shared" ref="SGV1366:SHD1366" si="2817">SGV1360</f>
        <v>0</v>
      </c>
      <c r="SGW1366" s="84">
        <f t="shared" si="2817"/>
        <v>0</v>
      </c>
      <c r="SGX1366" s="84">
        <f t="shared" si="2817"/>
        <v>0</v>
      </c>
      <c r="SGY1366" s="84">
        <f t="shared" si="2817"/>
        <v>0</v>
      </c>
      <c r="SGZ1366" s="84">
        <f t="shared" si="2817"/>
        <v>2000000</v>
      </c>
      <c r="SHA1366" s="84">
        <f t="shared" si="2817"/>
        <v>0</v>
      </c>
      <c r="SHB1366" s="84">
        <f t="shared" si="2817"/>
        <v>0</v>
      </c>
      <c r="SHC1366" s="84">
        <f t="shared" si="2817"/>
        <v>2000000</v>
      </c>
      <c r="SHD1366" s="84">
        <f t="shared" si="2817"/>
        <v>2000000</v>
      </c>
      <c r="SHJ1366" s="84" t="s">
        <v>247</v>
      </c>
      <c r="SHK1366" s="84" t="s">
        <v>4692</v>
      </c>
      <c r="SHL1366" s="84">
        <f t="shared" ref="SHL1366:SHT1366" si="2818">SHL1360</f>
        <v>0</v>
      </c>
      <c r="SHM1366" s="84">
        <f t="shared" si="2818"/>
        <v>0</v>
      </c>
      <c r="SHN1366" s="84">
        <f t="shared" si="2818"/>
        <v>0</v>
      </c>
      <c r="SHO1366" s="84">
        <f t="shared" si="2818"/>
        <v>0</v>
      </c>
      <c r="SHP1366" s="84">
        <f t="shared" si="2818"/>
        <v>2000000</v>
      </c>
      <c r="SHQ1366" s="84">
        <f t="shared" si="2818"/>
        <v>0</v>
      </c>
      <c r="SHR1366" s="84">
        <f t="shared" si="2818"/>
        <v>0</v>
      </c>
      <c r="SHS1366" s="84">
        <f t="shared" si="2818"/>
        <v>2000000</v>
      </c>
      <c r="SHT1366" s="84">
        <f t="shared" si="2818"/>
        <v>2000000</v>
      </c>
      <c r="SHZ1366" s="84" t="s">
        <v>247</v>
      </c>
      <c r="SIA1366" s="84" t="s">
        <v>4692</v>
      </c>
      <c r="SIB1366" s="84">
        <f t="shared" ref="SIB1366:SIJ1366" si="2819">SIB1360</f>
        <v>0</v>
      </c>
      <c r="SIC1366" s="84">
        <f t="shared" si="2819"/>
        <v>0</v>
      </c>
      <c r="SID1366" s="84">
        <f t="shared" si="2819"/>
        <v>0</v>
      </c>
      <c r="SIE1366" s="84">
        <f t="shared" si="2819"/>
        <v>0</v>
      </c>
      <c r="SIF1366" s="84">
        <f t="shared" si="2819"/>
        <v>2000000</v>
      </c>
      <c r="SIG1366" s="84">
        <f t="shared" si="2819"/>
        <v>0</v>
      </c>
      <c r="SIH1366" s="84">
        <f t="shared" si="2819"/>
        <v>0</v>
      </c>
      <c r="SII1366" s="84">
        <f t="shared" si="2819"/>
        <v>2000000</v>
      </c>
      <c r="SIJ1366" s="84">
        <f t="shared" si="2819"/>
        <v>2000000</v>
      </c>
      <c r="SIP1366" s="84" t="s">
        <v>247</v>
      </c>
      <c r="SIQ1366" s="84" t="s">
        <v>4692</v>
      </c>
      <c r="SIR1366" s="84">
        <f t="shared" ref="SIR1366:SIZ1366" si="2820">SIR1360</f>
        <v>0</v>
      </c>
      <c r="SIS1366" s="84">
        <f t="shared" si="2820"/>
        <v>0</v>
      </c>
      <c r="SIT1366" s="84">
        <f t="shared" si="2820"/>
        <v>0</v>
      </c>
      <c r="SIU1366" s="84">
        <f t="shared" si="2820"/>
        <v>0</v>
      </c>
      <c r="SIV1366" s="84">
        <f t="shared" si="2820"/>
        <v>2000000</v>
      </c>
      <c r="SIW1366" s="84">
        <f t="shared" si="2820"/>
        <v>0</v>
      </c>
      <c r="SIX1366" s="84">
        <f t="shared" si="2820"/>
        <v>0</v>
      </c>
      <c r="SIY1366" s="84">
        <f t="shared" si="2820"/>
        <v>2000000</v>
      </c>
      <c r="SIZ1366" s="84">
        <f t="shared" si="2820"/>
        <v>2000000</v>
      </c>
      <c r="SJF1366" s="84" t="s">
        <v>247</v>
      </c>
      <c r="SJG1366" s="84" t="s">
        <v>4692</v>
      </c>
      <c r="SJH1366" s="84">
        <f t="shared" ref="SJH1366:SJP1366" si="2821">SJH1360</f>
        <v>0</v>
      </c>
      <c r="SJI1366" s="84">
        <f t="shared" si="2821"/>
        <v>0</v>
      </c>
      <c r="SJJ1366" s="84">
        <f t="shared" si="2821"/>
        <v>0</v>
      </c>
      <c r="SJK1366" s="84">
        <f t="shared" si="2821"/>
        <v>0</v>
      </c>
      <c r="SJL1366" s="84">
        <f t="shared" si="2821"/>
        <v>2000000</v>
      </c>
      <c r="SJM1366" s="84">
        <f t="shared" si="2821"/>
        <v>0</v>
      </c>
      <c r="SJN1366" s="84">
        <f t="shared" si="2821"/>
        <v>0</v>
      </c>
      <c r="SJO1366" s="84">
        <f t="shared" si="2821"/>
        <v>2000000</v>
      </c>
      <c r="SJP1366" s="84">
        <f t="shared" si="2821"/>
        <v>2000000</v>
      </c>
      <c r="SJV1366" s="84" t="s">
        <v>247</v>
      </c>
      <c r="SJW1366" s="84" t="s">
        <v>4692</v>
      </c>
      <c r="SJX1366" s="84">
        <f t="shared" ref="SJX1366:SKF1366" si="2822">SJX1360</f>
        <v>0</v>
      </c>
      <c r="SJY1366" s="84">
        <f t="shared" si="2822"/>
        <v>0</v>
      </c>
      <c r="SJZ1366" s="84">
        <f t="shared" si="2822"/>
        <v>0</v>
      </c>
      <c r="SKA1366" s="84">
        <f t="shared" si="2822"/>
        <v>0</v>
      </c>
      <c r="SKB1366" s="84">
        <f t="shared" si="2822"/>
        <v>2000000</v>
      </c>
      <c r="SKC1366" s="84">
        <f t="shared" si="2822"/>
        <v>0</v>
      </c>
      <c r="SKD1366" s="84">
        <f t="shared" si="2822"/>
        <v>0</v>
      </c>
      <c r="SKE1366" s="84">
        <f t="shared" si="2822"/>
        <v>2000000</v>
      </c>
      <c r="SKF1366" s="84">
        <f t="shared" si="2822"/>
        <v>2000000</v>
      </c>
      <c r="SKL1366" s="84" t="s">
        <v>247</v>
      </c>
      <c r="SKM1366" s="84" t="s">
        <v>4692</v>
      </c>
      <c r="SKN1366" s="84">
        <f t="shared" ref="SKN1366:SKV1366" si="2823">SKN1360</f>
        <v>0</v>
      </c>
      <c r="SKO1366" s="84">
        <f t="shared" si="2823"/>
        <v>0</v>
      </c>
      <c r="SKP1366" s="84">
        <f t="shared" si="2823"/>
        <v>0</v>
      </c>
      <c r="SKQ1366" s="84">
        <f t="shared" si="2823"/>
        <v>0</v>
      </c>
      <c r="SKR1366" s="84">
        <f t="shared" si="2823"/>
        <v>2000000</v>
      </c>
      <c r="SKS1366" s="84">
        <f t="shared" si="2823"/>
        <v>0</v>
      </c>
      <c r="SKT1366" s="84">
        <f t="shared" si="2823"/>
        <v>0</v>
      </c>
      <c r="SKU1366" s="84">
        <f t="shared" si="2823"/>
        <v>2000000</v>
      </c>
      <c r="SKV1366" s="84">
        <f t="shared" si="2823"/>
        <v>2000000</v>
      </c>
      <c r="SLB1366" s="84" t="s">
        <v>247</v>
      </c>
      <c r="SLC1366" s="84" t="s">
        <v>4692</v>
      </c>
      <c r="SLD1366" s="84">
        <f t="shared" ref="SLD1366:SLL1366" si="2824">SLD1360</f>
        <v>0</v>
      </c>
      <c r="SLE1366" s="84">
        <f t="shared" si="2824"/>
        <v>0</v>
      </c>
      <c r="SLF1366" s="84">
        <f t="shared" si="2824"/>
        <v>0</v>
      </c>
      <c r="SLG1366" s="84">
        <f t="shared" si="2824"/>
        <v>0</v>
      </c>
      <c r="SLH1366" s="84">
        <f t="shared" si="2824"/>
        <v>2000000</v>
      </c>
      <c r="SLI1366" s="84">
        <f t="shared" si="2824"/>
        <v>0</v>
      </c>
      <c r="SLJ1366" s="84">
        <f t="shared" si="2824"/>
        <v>0</v>
      </c>
      <c r="SLK1366" s="84">
        <f t="shared" si="2824"/>
        <v>2000000</v>
      </c>
      <c r="SLL1366" s="84">
        <f t="shared" si="2824"/>
        <v>2000000</v>
      </c>
      <c r="SLR1366" s="84" t="s">
        <v>247</v>
      </c>
      <c r="SLS1366" s="84" t="s">
        <v>4692</v>
      </c>
      <c r="SLT1366" s="84">
        <f t="shared" ref="SLT1366:SMB1366" si="2825">SLT1360</f>
        <v>0</v>
      </c>
      <c r="SLU1366" s="84">
        <f t="shared" si="2825"/>
        <v>0</v>
      </c>
      <c r="SLV1366" s="84">
        <f t="shared" si="2825"/>
        <v>0</v>
      </c>
      <c r="SLW1366" s="84">
        <f t="shared" si="2825"/>
        <v>0</v>
      </c>
      <c r="SLX1366" s="84">
        <f t="shared" si="2825"/>
        <v>2000000</v>
      </c>
      <c r="SLY1366" s="84">
        <f t="shared" si="2825"/>
        <v>0</v>
      </c>
      <c r="SLZ1366" s="84">
        <f t="shared" si="2825"/>
        <v>0</v>
      </c>
      <c r="SMA1366" s="84">
        <f t="shared" si="2825"/>
        <v>2000000</v>
      </c>
      <c r="SMB1366" s="84">
        <f t="shared" si="2825"/>
        <v>2000000</v>
      </c>
      <c r="SMH1366" s="84" t="s">
        <v>247</v>
      </c>
      <c r="SMI1366" s="84" t="s">
        <v>4692</v>
      </c>
      <c r="SMJ1366" s="84">
        <f t="shared" ref="SMJ1366:SMR1366" si="2826">SMJ1360</f>
        <v>0</v>
      </c>
      <c r="SMK1366" s="84">
        <f t="shared" si="2826"/>
        <v>0</v>
      </c>
      <c r="SML1366" s="84">
        <f t="shared" si="2826"/>
        <v>0</v>
      </c>
      <c r="SMM1366" s="84">
        <f t="shared" si="2826"/>
        <v>0</v>
      </c>
      <c r="SMN1366" s="84">
        <f t="shared" si="2826"/>
        <v>2000000</v>
      </c>
      <c r="SMO1366" s="84">
        <f t="shared" si="2826"/>
        <v>0</v>
      </c>
      <c r="SMP1366" s="84">
        <f t="shared" si="2826"/>
        <v>0</v>
      </c>
      <c r="SMQ1366" s="84">
        <f t="shared" si="2826"/>
        <v>2000000</v>
      </c>
      <c r="SMR1366" s="84">
        <f t="shared" si="2826"/>
        <v>2000000</v>
      </c>
      <c r="SMX1366" s="84" t="s">
        <v>247</v>
      </c>
      <c r="SMY1366" s="84" t="s">
        <v>4692</v>
      </c>
      <c r="SMZ1366" s="84">
        <f t="shared" ref="SMZ1366:SNH1366" si="2827">SMZ1360</f>
        <v>0</v>
      </c>
      <c r="SNA1366" s="84">
        <f t="shared" si="2827"/>
        <v>0</v>
      </c>
      <c r="SNB1366" s="84">
        <f t="shared" si="2827"/>
        <v>0</v>
      </c>
      <c r="SNC1366" s="84">
        <f t="shared" si="2827"/>
        <v>0</v>
      </c>
      <c r="SND1366" s="84">
        <f t="shared" si="2827"/>
        <v>2000000</v>
      </c>
      <c r="SNE1366" s="84">
        <f t="shared" si="2827"/>
        <v>0</v>
      </c>
      <c r="SNF1366" s="84">
        <f t="shared" si="2827"/>
        <v>0</v>
      </c>
      <c r="SNG1366" s="84">
        <f t="shared" si="2827"/>
        <v>2000000</v>
      </c>
      <c r="SNH1366" s="84">
        <f t="shared" si="2827"/>
        <v>2000000</v>
      </c>
      <c r="SNN1366" s="84" t="s">
        <v>247</v>
      </c>
      <c r="SNO1366" s="84" t="s">
        <v>4692</v>
      </c>
      <c r="SNP1366" s="84">
        <f t="shared" ref="SNP1366:SNX1366" si="2828">SNP1360</f>
        <v>0</v>
      </c>
      <c r="SNQ1366" s="84">
        <f t="shared" si="2828"/>
        <v>0</v>
      </c>
      <c r="SNR1366" s="84">
        <f t="shared" si="2828"/>
        <v>0</v>
      </c>
      <c r="SNS1366" s="84">
        <f t="shared" si="2828"/>
        <v>0</v>
      </c>
      <c r="SNT1366" s="84">
        <f t="shared" si="2828"/>
        <v>2000000</v>
      </c>
      <c r="SNU1366" s="84">
        <f t="shared" si="2828"/>
        <v>0</v>
      </c>
      <c r="SNV1366" s="84">
        <f t="shared" si="2828"/>
        <v>0</v>
      </c>
      <c r="SNW1366" s="84">
        <f t="shared" si="2828"/>
        <v>2000000</v>
      </c>
      <c r="SNX1366" s="84">
        <f t="shared" si="2828"/>
        <v>2000000</v>
      </c>
      <c r="SOD1366" s="84" t="s">
        <v>247</v>
      </c>
      <c r="SOE1366" s="84" t="s">
        <v>4692</v>
      </c>
      <c r="SOF1366" s="84">
        <f t="shared" ref="SOF1366:SON1366" si="2829">SOF1360</f>
        <v>0</v>
      </c>
      <c r="SOG1366" s="84">
        <f t="shared" si="2829"/>
        <v>0</v>
      </c>
      <c r="SOH1366" s="84">
        <f t="shared" si="2829"/>
        <v>0</v>
      </c>
      <c r="SOI1366" s="84">
        <f t="shared" si="2829"/>
        <v>0</v>
      </c>
      <c r="SOJ1366" s="84">
        <f t="shared" si="2829"/>
        <v>2000000</v>
      </c>
      <c r="SOK1366" s="84">
        <f t="shared" si="2829"/>
        <v>0</v>
      </c>
      <c r="SOL1366" s="84">
        <f t="shared" si="2829"/>
        <v>0</v>
      </c>
      <c r="SOM1366" s="84">
        <f t="shared" si="2829"/>
        <v>2000000</v>
      </c>
      <c r="SON1366" s="84">
        <f t="shared" si="2829"/>
        <v>2000000</v>
      </c>
      <c r="SOT1366" s="84" t="s">
        <v>247</v>
      </c>
      <c r="SOU1366" s="84" t="s">
        <v>4692</v>
      </c>
      <c r="SOV1366" s="84">
        <f t="shared" ref="SOV1366:SPD1366" si="2830">SOV1360</f>
        <v>0</v>
      </c>
      <c r="SOW1366" s="84">
        <f t="shared" si="2830"/>
        <v>0</v>
      </c>
      <c r="SOX1366" s="84">
        <f t="shared" si="2830"/>
        <v>0</v>
      </c>
      <c r="SOY1366" s="84">
        <f t="shared" si="2830"/>
        <v>0</v>
      </c>
      <c r="SOZ1366" s="84">
        <f t="shared" si="2830"/>
        <v>2000000</v>
      </c>
      <c r="SPA1366" s="84">
        <f t="shared" si="2830"/>
        <v>0</v>
      </c>
      <c r="SPB1366" s="84">
        <f t="shared" si="2830"/>
        <v>0</v>
      </c>
      <c r="SPC1366" s="84">
        <f t="shared" si="2830"/>
        <v>2000000</v>
      </c>
      <c r="SPD1366" s="84">
        <f t="shared" si="2830"/>
        <v>2000000</v>
      </c>
      <c r="SPJ1366" s="84" t="s">
        <v>247</v>
      </c>
      <c r="SPK1366" s="84" t="s">
        <v>4692</v>
      </c>
      <c r="SPL1366" s="84">
        <f t="shared" ref="SPL1366:SPT1366" si="2831">SPL1360</f>
        <v>0</v>
      </c>
      <c r="SPM1366" s="84">
        <f t="shared" si="2831"/>
        <v>0</v>
      </c>
      <c r="SPN1366" s="84">
        <f t="shared" si="2831"/>
        <v>0</v>
      </c>
      <c r="SPO1366" s="84">
        <f t="shared" si="2831"/>
        <v>0</v>
      </c>
      <c r="SPP1366" s="84">
        <f t="shared" si="2831"/>
        <v>2000000</v>
      </c>
      <c r="SPQ1366" s="84">
        <f t="shared" si="2831"/>
        <v>0</v>
      </c>
      <c r="SPR1366" s="84">
        <f t="shared" si="2831"/>
        <v>0</v>
      </c>
      <c r="SPS1366" s="84">
        <f t="shared" si="2831"/>
        <v>2000000</v>
      </c>
      <c r="SPT1366" s="84">
        <f t="shared" si="2831"/>
        <v>2000000</v>
      </c>
      <c r="SPZ1366" s="84" t="s">
        <v>247</v>
      </c>
      <c r="SQA1366" s="84" t="s">
        <v>4692</v>
      </c>
      <c r="SQB1366" s="84">
        <f t="shared" ref="SQB1366:SQJ1366" si="2832">SQB1360</f>
        <v>0</v>
      </c>
      <c r="SQC1366" s="84">
        <f t="shared" si="2832"/>
        <v>0</v>
      </c>
      <c r="SQD1366" s="84">
        <f t="shared" si="2832"/>
        <v>0</v>
      </c>
      <c r="SQE1366" s="84">
        <f t="shared" si="2832"/>
        <v>0</v>
      </c>
      <c r="SQF1366" s="84">
        <f t="shared" si="2832"/>
        <v>2000000</v>
      </c>
      <c r="SQG1366" s="84">
        <f t="shared" si="2832"/>
        <v>0</v>
      </c>
      <c r="SQH1366" s="84">
        <f t="shared" si="2832"/>
        <v>0</v>
      </c>
      <c r="SQI1366" s="84">
        <f t="shared" si="2832"/>
        <v>2000000</v>
      </c>
      <c r="SQJ1366" s="84">
        <f t="shared" si="2832"/>
        <v>2000000</v>
      </c>
      <c r="SQP1366" s="84" t="s">
        <v>247</v>
      </c>
      <c r="SQQ1366" s="84" t="s">
        <v>4692</v>
      </c>
      <c r="SQR1366" s="84">
        <f>SQR1360</f>
        <v>0</v>
      </c>
      <c r="SQS1366" s="84">
        <f>SQS1360</f>
        <v>0</v>
      </c>
      <c r="SQT1366" s="84">
        <f>SQT1360</f>
        <v>0</v>
      </c>
      <c r="SQU1366" s="84">
        <f>SQU1360</f>
        <v>0</v>
      </c>
      <c r="SQV1366" s="84">
        <f>SQV1360</f>
        <v>2000000</v>
      </c>
      <c r="SQW1366" s="84">
        <f>SQW1360</f>
        <v>0</v>
      </c>
      <c r="SQX1366" s="84">
        <f>SQX1360</f>
        <v>0</v>
      </c>
      <c r="SQY1366" s="84">
        <f>SQY1360</f>
        <v>2000000</v>
      </c>
      <c r="SQZ1366" s="84">
        <f>SQZ1360</f>
        <v>2000000</v>
      </c>
      <c r="SRF1366" s="84" t="s">
        <v>247</v>
      </c>
      <c r="SRG1366" s="84" t="s">
        <v>4692</v>
      </c>
      <c r="SRH1366" s="84">
        <f t="shared" ref="SRH1366:SRP1366" si="2833">SRH1360</f>
        <v>0</v>
      </c>
      <c r="SRI1366" s="84">
        <f t="shared" si="2833"/>
        <v>0</v>
      </c>
      <c r="SRJ1366" s="84">
        <f t="shared" si="2833"/>
        <v>0</v>
      </c>
      <c r="SRK1366" s="84">
        <f t="shared" si="2833"/>
        <v>0</v>
      </c>
      <c r="SRL1366" s="84">
        <f t="shared" si="2833"/>
        <v>2000000</v>
      </c>
      <c r="SRM1366" s="84">
        <f t="shared" si="2833"/>
        <v>0</v>
      </c>
      <c r="SRN1366" s="84">
        <f t="shared" si="2833"/>
        <v>0</v>
      </c>
      <c r="SRO1366" s="84">
        <f t="shared" si="2833"/>
        <v>2000000</v>
      </c>
      <c r="SRP1366" s="84">
        <f t="shared" si="2833"/>
        <v>2000000</v>
      </c>
      <c r="SRV1366" s="84" t="s">
        <v>247</v>
      </c>
      <c r="SRW1366" s="84" t="s">
        <v>4692</v>
      </c>
      <c r="SRX1366" s="84">
        <f t="shared" ref="SRX1366:SSF1366" si="2834">SRX1360</f>
        <v>0</v>
      </c>
      <c r="SRY1366" s="84">
        <f t="shared" si="2834"/>
        <v>0</v>
      </c>
      <c r="SRZ1366" s="84">
        <f t="shared" si="2834"/>
        <v>0</v>
      </c>
      <c r="SSA1366" s="84">
        <f t="shared" si="2834"/>
        <v>0</v>
      </c>
      <c r="SSB1366" s="84">
        <f t="shared" si="2834"/>
        <v>2000000</v>
      </c>
      <c r="SSC1366" s="84">
        <f t="shared" si="2834"/>
        <v>0</v>
      </c>
      <c r="SSD1366" s="84">
        <f t="shared" si="2834"/>
        <v>0</v>
      </c>
      <c r="SSE1366" s="84">
        <f t="shared" si="2834"/>
        <v>2000000</v>
      </c>
      <c r="SSF1366" s="84">
        <f t="shared" si="2834"/>
        <v>2000000</v>
      </c>
      <c r="SSL1366" s="84" t="s">
        <v>247</v>
      </c>
      <c r="SSM1366" s="84" t="s">
        <v>4692</v>
      </c>
      <c r="SSN1366" s="84">
        <f t="shared" ref="SSN1366:SSV1366" si="2835">SSN1360</f>
        <v>0</v>
      </c>
      <c r="SSO1366" s="84">
        <f t="shared" si="2835"/>
        <v>0</v>
      </c>
      <c r="SSP1366" s="84">
        <f t="shared" si="2835"/>
        <v>0</v>
      </c>
      <c r="SSQ1366" s="84">
        <f t="shared" si="2835"/>
        <v>0</v>
      </c>
      <c r="SSR1366" s="84">
        <f t="shared" si="2835"/>
        <v>2000000</v>
      </c>
      <c r="SSS1366" s="84">
        <f t="shared" si="2835"/>
        <v>0</v>
      </c>
      <c r="SST1366" s="84">
        <f t="shared" si="2835"/>
        <v>0</v>
      </c>
      <c r="SSU1366" s="84">
        <f t="shared" si="2835"/>
        <v>2000000</v>
      </c>
      <c r="SSV1366" s="84">
        <f t="shared" si="2835"/>
        <v>2000000</v>
      </c>
      <c r="STB1366" s="84" t="s">
        <v>247</v>
      </c>
      <c r="STC1366" s="84" t="s">
        <v>4692</v>
      </c>
      <c r="STD1366" s="84">
        <f t="shared" ref="STD1366:STL1366" si="2836">STD1360</f>
        <v>0</v>
      </c>
      <c r="STE1366" s="84">
        <f t="shared" si="2836"/>
        <v>0</v>
      </c>
      <c r="STF1366" s="84">
        <f t="shared" si="2836"/>
        <v>0</v>
      </c>
      <c r="STG1366" s="84">
        <f t="shared" si="2836"/>
        <v>0</v>
      </c>
      <c r="STH1366" s="84">
        <f t="shared" si="2836"/>
        <v>2000000</v>
      </c>
      <c r="STI1366" s="84">
        <f t="shared" si="2836"/>
        <v>0</v>
      </c>
      <c r="STJ1366" s="84">
        <f t="shared" si="2836"/>
        <v>0</v>
      </c>
      <c r="STK1366" s="84">
        <f t="shared" si="2836"/>
        <v>2000000</v>
      </c>
      <c r="STL1366" s="84">
        <f t="shared" si="2836"/>
        <v>2000000</v>
      </c>
      <c r="STR1366" s="84" t="s">
        <v>247</v>
      </c>
      <c r="STS1366" s="84" t="s">
        <v>4692</v>
      </c>
      <c r="STT1366" s="84">
        <f t="shared" ref="STT1366:SUB1366" si="2837">STT1360</f>
        <v>0</v>
      </c>
      <c r="STU1366" s="84">
        <f t="shared" si="2837"/>
        <v>0</v>
      </c>
      <c r="STV1366" s="84">
        <f t="shared" si="2837"/>
        <v>0</v>
      </c>
      <c r="STW1366" s="84">
        <f t="shared" si="2837"/>
        <v>0</v>
      </c>
      <c r="STX1366" s="84">
        <f t="shared" si="2837"/>
        <v>2000000</v>
      </c>
      <c r="STY1366" s="84">
        <f t="shared" si="2837"/>
        <v>0</v>
      </c>
      <c r="STZ1366" s="84">
        <f t="shared" si="2837"/>
        <v>0</v>
      </c>
      <c r="SUA1366" s="84">
        <f t="shared" si="2837"/>
        <v>2000000</v>
      </c>
      <c r="SUB1366" s="84">
        <f t="shared" si="2837"/>
        <v>2000000</v>
      </c>
      <c r="SUH1366" s="84" t="s">
        <v>247</v>
      </c>
      <c r="SUI1366" s="84" t="s">
        <v>4692</v>
      </c>
      <c r="SUJ1366" s="84">
        <f t="shared" ref="SUJ1366:SUR1366" si="2838">SUJ1360</f>
        <v>0</v>
      </c>
      <c r="SUK1366" s="84">
        <f t="shared" si="2838"/>
        <v>0</v>
      </c>
      <c r="SUL1366" s="84">
        <f t="shared" si="2838"/>
        <v>0</v>
      </c>
      <c r="SUM1366" s="84">
        <f t="shared" si="2838"/>
        <v>0</v>
      </c>
      <c r="SUN1366" s="84">
        <f t="shared" si="2838"/>
        <v>2000000</v>
      </c>
      <c r="SUO1366" s="84">
        <f t="shared" si="2838"/>
        <v>0</v>
      </c>
      <c r="SUP1366" s="84">
        <f t="shared" si="2838"/>
        <v>0</v>
      </c>
      <c r="SUQ1366" s="84">
        <f t="shared" si="2838"/>
        <v>2000000</v>
      </c>
      <c r="SUR1366" s="84">
        <f t="shared" si="2838"/>
        <v>2000000</v>
      </c>
      <c r="SUX1366" s="84" t="s">
        <v>247</v>
      </c>
      <c r="SUY1366" s="84" t="s">
        <v>4692</v>
      </c>
      <c r="SUZ1366" s="84">
        <f t="shared" ref="SUZ1366:SVH1366" si="2839">SUZ1360</f>
        <v>0</v>
      </c>
      <c r="SVA1366" s="84">
        <f t="shared" si="2839"/>
        <v>0</v>
      </c>
      <c r="SVB1366" s="84">
        <f t="shared" si="2839"/>
        <v>0</v>
      </c>
      <c r="SVC1366" s="84">
        <f t="shared" si="2839"/>
        <v>0</v>
      </c>
      <c r="SVD1366" s="84">
        <f t="shared" si="2839"/>
        <v>2000000</v>
      </c>
      <c r="SVE1366" s="84">
        <f t="shared" si="2839"/>
        <v>0</v>
      </c>
      <c r="SVF1366" s="84">
        <f t="shared" si="2839"/>
        <v>0</v>
      </c>
      <c r="SVG1366" s="84">
        <f t="shared" si="2839"/>
        <v>2000000</v>
      </c>
      <c r="SVH1366" s="84">
        <f t="shared" si="2839"/>
        <v>2000000</v>
      </c>
      <c r="SVN1366" s="84" t="s">
        <v>247</v>
      </c>
      <c r="SVO1366" s="84" t="s">
        <v>4692</v>
      </c>
      <c r="SVP1366" s="84">
        <f t="shared" ref="SVP1366:SVX1366" si="2840">SVP1360</f>
        <v>0</v>
      </c>
      <c r="SVQ1366" s="84">
        <f t="shared" si="2840"/>
        <v>0</v>
      </c>
      <c r="SVR1366" s="84">
        <f t="shared" si="2840"/>
        <v>0</v>
      </c>
      <c r="SVS1366" s="84">
        <f t="shared" si="2840"/>
        <v>0</v>
      </c>
      <c r="SVT1366" s="84">
        <f t="shared" si="2840"/>
        <v>2000000</v>
      </c>
      <c r="SVU1366" s="84">
        <f t="shared" si="2840"/>
        <v>0</v>
      </c>
      <c r="SVV1366" s="84">
        <f t="shared" si="2840"/>
        <v>0</v>
      </c>
      <c r="SVW1366" s="84">
        <f t="shared" si="2840"/>
        <v>2000000</v>
      </c>
      <c r="SVX1366" s="84">
        <f t="shared" si="2840"/>
        <v>2000000</v>
      </c>
      <c r="SWD1366" s="84" t="s">
        <v>247</v>
      </c>
      <c r="SWE1366" s="84" t="s">
        <v>4692</v>
      </c>
      <c r="SWF1366" s="84">
        <f t="shared" ref="SWF1366:SWN1366" si="2841">SWF1360</f>
        <v>0</v>
      </c>
      <c r="SWG1366" s="84">
        <f t="shared" si="2841"/>
        <v>0</v>
      </c>
      <c r="SWH1366" s="84">
        <f t="shared" si="2841"/>
        <v>0</v>
      </c>
      <c r="SWI1366" s="84">
        <f t="shared" si="2841"/>
        <v>0</v>
      </c>
      <c r="SWJ1366" s="84">
        <f t="shared" si="2841"/>
        <v>2000000</v>
      </c>
      <c r="SWK1366" s="84">
        <f t="shared" si="2841"/>
        <v>0</v>
      </c>
      <c r="SWL1366" s="84">
        <f t="shared" si="2841"/>
        <v>0</v>
      </c>
      <c r="SWM1366" s="84">
        <f t="shared" si="2841"/>
        <v>2000000</v>
      </c>
      <c r="SWN1366" s="84">
        <f t="shared" si="2841"/>
        <v>2000000</v>
      </c>
      <c r="SWT1366" s="84" t="s">
        <v>247</v>
      </c>
      <c r="SWU1366" s="84" t="s">
        <v>4692</v>
      </c>
      <c r="SWV1366" s="84">
        <f t="shared" ref="SWV1366:SXD1366" si="2842">SWV1360</f>
        <v>0</v>
      </c>
      <c r="SWW1366" s="84">
        <f t="shared" si="2842"/>
        <v>0</v>
      </c>
      <c r="SWX1366" s="84">
        <f t="shared" si="2842"/>
        <v>0</v>
      </c>
      <c r="SWY1366" s="84">
        <f t="shared" si="2842"/>
        <v>0</v>
      </c>
      <c r="SWZ1366" s="84">
        <f t="shared" si="2842"/>
        <v>2000000</v>
      </c>
      <c r="SXA1366" s="84">
        <f t="shared" si="2842"/>
        <v>0</v>
      </c>
      <c r="SXB1366" s="84">
        <f t="shared" si="2842"/>
        <v>0</v>
      </c>
      <c r="SXC1366" s="84">
        <f t="shared" si="2842"/>
        <v>2000000</v>
      </c>
      <c r="SXD1366" s="84">
        <f t="shared" si="2842"/>
        <v>2000000</v>
      </c>
      <c r="SXJ1366" s="84" t="s">
        <v>247</v>
      </c>
      <c r="SXK1366" s="84" t="s">
        <v>4692</v>
      </c>
      <c r="SXL1366" s="84">
        <f t="shared" ref="SXL1366:SXT1366" si="2843">SXL1360</f>
        <v>0</v>
      </c>
      <c r="SXM1366" s="84">
        <f t="shared" si="2843"/>
        <v>0</v>
      </c>
      <c r="SXN1366" s="84">
        <f t="shared" si="2843"/>
        <v>0</v>
      </c>
      <c r="SXO1366" s="84">
        <f t="shared" si="2843"/>
        <v>0</v>
      </c>
      <c r="SXP1366" s="84">
        <f t="shared" si="2843"/>
        <v>2000000</v>
      </c>
      <c r="SXQ1366" s="84">
        <f t="shared" si="2843"/>
        <v>0</v>
      </c>
      <c r="SXR1366" s="84">
        <f t="shared" si="2843"/>
        <v>0</v>
      </c>
      <c r="SXS1366" s="84">
        <f t="shared" si="2843"/>
        <v>2000000</v>
      </c>
      <c r="SXT1366" s="84">
        <f t="shared" si="2843"/>
        <v>2000000</v>
      </c>
      <c r="SXZ1366" s="84" t="s">
        <v>247</v>
      </c>
      <c r="SYA1366" s="84" t="s">
        <v>4692</v>
      </c>
      <c r="SYB1366" s="84">
        <f t="shared" ref="SYB1366:SYJ1366" si="2844">SYB1360</f>
        <v>0</v>
      </c>
      <c r="SYC1366" s="84">
        <f t="shared" si="2844"/>
        <v>0</v>
      </c>
      <c r="SYD1366" s="84">
        <f t="shared" si="2844"/>
        <v>0</v>
      </c>
      <c r="SYE1366" s="84">
        <f t="shared" si="2844"/>
        <v>0</v>
      </c>
      <c r="SYF1366" s="84">
        <f t="shared" si="2844"/>
        <v>2000000</v>
      </c>
      <c r="SYG1366" s="84">
        <f t="shared" si="2844"/>
        <v>0</v>
      </c>
      <c r="SYH1366" s="84">
        <f t="shared" si="2844"/>
        <v>0</v>
      </c>
      <c r="SYI1366" s="84">
        <f t="shared" si="2844"/>
        <v>2000000</v>
      </c>
      <c r="SYJ1366" s="84">
        <f t="shared" si="2844"/>
        <v>2000000</v>
      </c>
      <c r="SYP1366" s="84" t="s">
        <v>247</v>
      </c>
      <c r="SYQ1366" s="84" t="s">
        <v>4692</v>
      </c>
      <c r="SYR1366" s="84">
        <f t="shared" ref="SYR1366:SYZ1366" si="2845">SYR1360</f>
        <v>0</v>
      </c>
      <c r="SYS1366" s="84">
        <f t="shared" si="2845"/>
        <v>0</v>
      </c>
      <c r="SYT1366" s="84">
        <f t="shared" si="2845"/>
        <v>0</v>
      </c>
      <c r="SYU1366" s="84">
        <f t="shared" si="2845"/>
        <v>0</v>
      </c>
      <c r="SYV1366" s="84">
        <f t="shared" si="2845"/>
        <v>2000000</v>
      </c>
      <c r="SYW1366" s="84">
        <f t="shared" si="2845"/>
        <v>0</v>
      </c>
      <c r="SYX1366" s="84">
        <f t="shared" si="2845"/>
        <v>0</v>
      </c>
      <c r="SYY1366" s="84">
        <f t="shared" si="2845"/>
        <v>2000000</v>
      </c>
      <c r="SYZ1366" s="84">
        <f t="shared" si="2845"/>
        <v>2000000</v>
      </c>
      <c r="SZF1366" s="84" t="s">
        <v>247</v>
      </c>
      <c r="SZG1366" s="84" t="s">
        <v>4692</v>
      </c>
      <c r="SZH1366" s="84">
        <f t="shared" ref="SZH1366:SZP1366" si="2846">SZH1360</f>
        <v>0</v>
      </c>
      <c r="SZI1366" s="84">
        <f t="shared" si="2846"/>
        <v>0</v>
      </c>
      <c r="SZJ1366" s="84">
        <f t="shared" si="2846"/>
        <v>0</v>
      </c>
      <c r="SZK1366" s="84">
        <f t="shared" si="2846"/>
        <v>0</v>
      </c>
      <c r="SZL1366" s="84">
        <f t="shared" si="2846"/>
        <v>2000000</v>
      </c>
      <c r="SZM1366" s="84">
        <f t="shared" si="2846"/>
        <v>0</v>
      </c>
      <c r="SZN1366" s="84">
        <f t="shared" si="2846"/>
        <v>0</v>
      </c>
      <c r="SZO1366" s="84">
        <f t="shared" si="2846"/>
        <v>2000000</v>
      </c>
      <c r="SZP1366" s="84">
        <f t="shared" si="2846"/>
        <v>2000000</v>
      </c>
      <c r="SZV1366" s="84" t="s">
        <v>247</v>
      </c>
      <c r="SZW1366" s="84" t="s">
        <v>4692</v>
      </c>
      <c r="SZX1366" s="84">
        <f t="shared" ref="SZX1366:TAF1366" si="2847">SZX1360</f>
        <v>0</v>
      </c>
      <c r="SZY1366" s="84">
        <f t="shared" si="2847"/>
        <v>0</v>
      </c>
      <c r="SZZ1366" s="84">
        <f t="shared" si="2847"/>
        <v>0</v>
      </c>
      <c r="TAA1366" s="84">
        <f t="shared" si="2847"/>
        <v>0</v>
      </c>
      <c r="TAB1366" s="84">
        <f t="shared" si="2847"/>
        <v>2000000</v>
      </c>
      <c r="TAC1366" s="84">
        <f t="shared" si="2847"/>
        <v>0</v>
      </c>
      <c r="TAD1366" s="84">
        <f t="shared" si="2847"/>
        <v>0</v>
      </c>
      <c r="TAE1366" s="84">
        <f t="shared" si="2847"/>
        <v>2000000</v>
      </c>
      <c r="TAF1366" s="84">
        <f t="shared" si="2847"/>
        <v>2000000</v>
      </c>
      <c r="TAL1366" s="84" t="s">
        <v>247</v>
      </c>
      <c r="TAM1366" s="84" t="s">
        <v>4692</v>
      </c>
      <c r="TAN1366" s="84">
        <f t="shared" ref="TAN1366:TAV1366" si="2848">TAN1360</f>
        <v>0</v>
      </c>
      <c r="TAO1366" s="84">
        <f t="shared" si="2848"/>
        <v>0</v>
      </c>
      <c r="TAP1366" s="84">
        <f t="shared" si="2848"/>
        <v>0</v>
      </c>
      <c r="TAQ1366" s="84">
        <f t="shared" si="2848"/>
        <v>0</v>
      </c>
      <c r="TAR1366" s="84">
        <f t="shared" si="2848"/>
        <v>2000000</v>
      </c>
      <c r="TAS1366" s="84">
        <f t="shared" si="2848"/>
        <v>0</v>
      </c>
      <c r="TAT1366" s="84">
        <f t="shared" si="2848"/>
        <v>0</v>
      </c>
      <c r="TAU1366" s="84">
        <f t="shared" si="2848"/>
        <v>2000000</v>
      </c>
      <c r="TAV1366" s="84">
        <f t="shared" si="2848"/>
        <v>2000000</v>
      </c>
      <c r="TBB1366" s="84" t="s">
        <v>247</v>
      </c>
      <c r="TBC1366" s="84" t="s">
        <v>4692</v>
      </c>
      <c r="TBD1366" s="84">
        <f t="shared" ref="TBD1366:TBL1366" si="2849">TBD1360</f>
        <v>0</v>
      </c>
      <c r="TBE1366" s="84">
        <f t="shared" si="2849"/>
        <v>0</v>
      </c>
      <c r="TBF1366" s="84">
        <f t="shared" si="2849"/>
        <v>0</v>
      </c>
      <c r="TBG1366" s="84">
        <f t="shared" si="2849"/>
        <v>0</v>
      </c>
      <c r="TBH1366" s="84">
        <f t="shared" si="2849"/>
        <v>2000000</v>
      </c>
      <c r="TBI1366" s="84">
        <f t="shared" si="2849"/>
        <v>0</v>
      </c>
      <c r="TBJ1366" s="84">
        <f t="shared" si="2849"/>
        <v>0</v>
      </c>
      <c r="TBK1366" s="84">
        <f t="shared" si="2849"/>
        <v>2000000</v>
      </c>
      <c r="TBL1366" s="84">
        <f t="shared" si="2849"/>
        <v>2000000</v>
      </c>
      <c r="TBR1366" s="84" t="s">
        <v>247</v>
      </c>
      <c r="TBS1366" s="84" t="s">
        <v>4692</v>
      </c>
      <c r="TBT1366" s="84">
        <f t="shared" ref="TBT1366:TCB1366" si="2850">TBT1360</f>
        <v>0</v>
      </c>
      <c r="TBU1366" s="84">
        <f t="shared" si="2850"/>
        <v>0</v>
      </c>
      <c r="TBV1366" s="84">
        <f t="shared" si="2850"/>
        <v>0</v>
      </c>
      <c r="TBW1366" s="84">
        <f t="shared" si="2850"/>
        <v>0</v>
      </c>
      <c r="TBX1366" s="84">
        <f t="shared" si="2850"/>
        <v>2000000</v>
      </c>
      <c r="TBY1366" s="84">
        <f t="shared" si="2850"/>
        <v>0</v>
      </c>
      <c r="TBZ1366" s="84">
        <f t="shared" si="2850"/>
        <v>0</v>
      </c>
      <c r="TCA1366" s="84">
        <f t="shared" si="2850"/>
        <v>2000000</v>
      </c>
      <c r="TCB1366" s="84">
        <f t="shared" si="2850"/>
        <v>2000000</v>
      </c>
      <c r="TCH1366" s="84" t="s">
        <v>247</v>
      </c>
      <c r="TCI1366" s="84" t="s">
        <v>4692</v>
      </c>
      <c r="TCJ1366" s="84">
        <f t="shared" ref="TCJ1366:TCR1366" si="2851">TCJ1360</f>
        <v>0</v>
      </c>
      <c r="TCK1366" s="84">
        <f t="shared" si="2851"/>
        <v>0</v>
      </c>
      <c r="TCL1366" s="84">
        <f t="shared" si="2851"/>
        <v>0</v>
      </c>
      <c r="TCM1366" s="84">
        <f t="shared" si="2851"/>
        <v>0</v>
      </c>
      <c r="TCN1366" s="84">
        <f t="shared" si="2851"/>
        <v>2000000</v>
      </c>
      <c r="TCO1366" s="84">
        <f t="shared" si="2851"/>
        <v>0</v>
      </c>
      <c r="TCP1366" s="84">
        <f t="shared" si="2851"/>
        <v>0</v>
      </c>
      <c r="TCQ1366" s="84">
        <f t="shared" si="2851"/>
        <v>2000000</v>
      </c>
      <c r="TCR1366" s="84">
        <f t="shared" si="2851"/>
        <v>2000000</v>
      </c>
      <c r="TCX1366" s="84" t="s">
        <v>247</v>
      </c>
      <c r="TCY1366" s="84" t="s">
        <v>4692</v>
      </c>
      <c r="TCZ1366" s="84">
        <f t="shared" ref="TCZ1366:TDH1366" si="2852">TCZ1360</f>
        <v>0</v>
      </c>
      <c r="TDA1366" s="84">
        <f t="shared" si="2852"/>
        <v>0</v>
      </c>
      <c r="TDB1366" s="84">
        <f t="shared" si="2852"/>
        <v>0</v>
      </c>
      <c r="TDC1366" s="84">
        <f t="shared" si="2852"/>
        <v>0</v>
      </c>
      <c r="TDD1366" s="84">
        <f t="shared" si="2852"/>
        <v>2000000</v>
      </c>
      <c r="TDE1366" s="84">
        <f t="shared" si="2852"/>
        <v>0</v>
      </c>
      <c r="TDF1366" s="84">
        <f t="shared" si="2852"/>
        <v>0</v>
      </c>
      <c r="TDG1366" s="84">
        <f t="shared" si="2852"/>
        <v>2000000</v>
      </c>
      <c r="TDH1366" s="84">
        <f t="shared" si="2852"/>
        <v>2000000</v>
      </c>
      <c r="TDN1366" s="84" t="s">
        <v>247</v>
      </c>
      <c r="TDO1366" s="84" t="s">
        <v>4692</v>
      </c>
      <c r="TDP1366" s="84">
        <f t="shared" ref="TDP1366:TDX1366" si="2853">TDP1360</f>
        <v>0</v>
      </c>
      <c r="TDQ1366" s="84">
        <f t="shared" si="2853"/>
        <v>0</v>
      </c>
      <c r="TDR1366" s="84">
        <f t="shared" si="2853"/>
        <v>0</v>
      </c>
      <c r="TDS1366" s="84">
        <f t="shared" si="2853"/>
        <v>0</v>
      </c>
      <c r="TDT1366" s="84">
        <f t="shared" si="2853"/>
        <v>2000000</v>
      </c>
      <c r="TDU1366" s="84">
        <f t="shared" si="2853"/>
        <v>0</v>
      </c>
      <c r="TDV1366" s="84">
        <f t="shared" si="2853"/>
        <v>0</v>
      </c>
      <c r="TDW1366" s="84">
        <f t="shared" si="2853"/>
        <v>2000000</v>
      </c>
      <c r="TDX1366" s="84">
        <f t="shared" si="2853"/>
        <v>2000000</v>
      </c>
      <c r="TED1366" s="84" t="s">
        <v>247</v>
      </c>
      <c r="TEE1366" s="84" t="s">
        <v>4692</v>
      </c>
      <c r="TEF1366" s="84">
        <f t="shared" ref="TEF1366:TEN1366" si="2854">TEF1360</f>
        <v>0</v>
      </c>
      <c r="TEG1366" s="84">
        <f t="shared" si="2854"/>
        <v>0</v>
      </c>
      <c r="TEH1366" s="84">
        <f t="shared" si="2854"/>
        <v>0</v>
      </c>
      <c r="TEI1366" s="84">
        <f t="shared" si="2854"/>
        <v>0</v>
      </c>
      <c r="TEJ1366" s="84">
        <f t="shared" si="2854"/>
        <v>2000000</v>
      </c>
      <c r="TEK1366" s="84">
        <f t="shared" si="2854"/>
        <v>0</v>
      </c>
      <c r="TEL1366" s="84">
        <f t="shared" si="2854"/>
        <v>0</v>
      </c>
      <c r="TEM1366" s="84">
        <f t="shared" si="2854"/>
        <v>2000000</v>
      </c>
      <c r="TEN1366" s="84">
        <f t="shared" si="2854"/>
        <v>2000000</v>
      </c>
      <c r="TET1366" s="84" t="s">
        <v>247</v>
      </c>
      <c r="TEU1366" s="84" t="s">
        <v>4692</v>
      </c>
      <c r="TEV1366" s="84">
        <f t="shared" ref="TEV1366:TFD1366" si="2855">TEV1360</f>
        <v>0</v>
      </c>
      <c r="TEW1366" s="84">
        <f t="shared" si="2855"/>
        <v>0</v>
      </c>
      <c r="TEX1366" s="84">
        <f t="shared" si="2855"/>
        <v>0</v>
      </c>
      <c r="TEY1366" s="84">
        <f t="shared" si="2855"/>
        <v>0</v>
      </c>
      <c r="TEZ1366" s="84">
        <f t="shared" si="2855"/>
        <v>2000000</v>
      </c>
      <c r="TFA1366" s="84">
        <f t="shared" si="2855"/>
        <v>0</v>
      </c>
      <c r="TFB1366" s="84">
        <f t="shared" si="2855"/>
        <v>0</v>
      </c>
      <c r="TFC1366" s="84">
        <f t="shared" si="2855"/>
        <v>2000000</v>
      </c>
      <c r="TFD1366" s="84">
        <f t="shared" si="2855"/>
        <v>2000000</v>
      </c>
      <c r="TFJ1366" s="84" t="s">
        <v>247</v>
      </c>
      <c r="TFK1366" s="84" t="s">
        <v>4692</v>
      </c>
      <c r="TFL1366" s="84">
        <f t="shared" ref="TFL1366:TFT1366" si="2856">TFL1360</f>
        <v>0</v>
      </c>
      <c r="TFM1366" s="84">
        <f t="shared" si="2856"/>
        <v>0</v>
      </c>
      <c r="TFN1366" s="84">
        <f t="shared" si="2856"/>
        <v>0</v>
      </c>
      <c r="TFO1366" s="84">
        <f t="shared" si="2856"/>
        <v>0</v>
      </c>
      <c r="TFP1366" s="84">
        <f t="shared" si="2856"/>
        <v>2000000</v>
      </c>
      <c r="TFQ1366" s="84">
        <f t="shared" si="2856"/>
        <v>0</v>
      </c>
      <c r="TFR1366" s="84">
        <f t="shared" si="2856"/>
        <v>0</v>
      </c>
      <c r="TFS1366" s="84">
        <f t="shared" si="2856"/>
        <v>2000000</v>
      </c>
      <c r="TFT1366" s="84">
        <f t="shared" si="2856"/>
        <v>2000000</v>
      </c>
      <c r="TFZ1366" s="84" t="s">
        <v>247</v>
      </c>
      <c r="TGA1366" s="84" t="s">
        <v>4692</v>
      </c>
      <c r="TGB1366" s="84">
        <f t="shared" ref="TGB1366:TGJ1366" si="2857">TGB1360</f>
        <v>0</v>
      </c>
      <c r="TGC1366" s="84">
        <f t="shared" si="2857"/>
        <v>0</v>
      </c>
      <c r="TGD1366" s="84">
        <f t="shared" si="2857"/>
        <v>0</v>
      </c>
      <c r="TGE1366" s="84">
        <f t="shared" si="2857"/>
        <v>0</v>
      </c>
      <c r="TGF1366" s="84">
        <f t="shared" si="2857"/>
        <v>2000000</v>
      </c>
      <c r="TGG1366" s="84">
        <f t="shared" si="2857"/>
        <v>0</v>
      </c>
      <c r="TGH1366" s="84">
        <f t="shared" si="2857"/>
        <v>0</v>
      </c>
      <c r="TGI1366" s="84">
        <f t="shared" si="2857"/>
        <v>2000000</v>
      </c>
      <c r="TGJ1366" s="84">
        <f t="shared" si="2857"/>
        <v>2000000</v>
      </c>
      <c r="TGP1366" s="84" t="s">
        <v>247</v>
      </c>
      <c r="TGQ1366" s="84" t="s">
        <v>4692</v>
      </c>
      <c r="TGR1366" s="84">
        <f t="shared" ref="TGR1366:TGZ1366" si="2858">TGR1360</f>
        <v>0</v>
      </c>
      <c r="TGS1366" s="84">
        <f t="shared" si="2858"/>
        <v>0</v>
      </c>
      <c r="TGT1366" s="84">
        <f t="shared" si="2858"/>
        <v>0</v>
      </c>
      <c r="TGU1366" s="84">
        <f t="shared" si="2858"/>
        <v>0</v>
      </c>
      <c r="TGV1366" s="84">
        <f t="shared" si="2858"/>
        <v>2000000</v>
      </c>
      <c r="TGW1366" s="84">
        <f t="shared" si="2858"/>
        <v>0</v>
      </c>
      <c r="TGX1366" s="84">
        <f t="shared" si="2858"/>
        <v>0</v>
      </c>
      <c r="TGY1366" s="84">
        <f t="shared" si="2858"/>
        <v>2000000</v>
      </c>
      <c r="TGZ1366" s="84">
        <f t="shared" si="2858"/>
        <v>2000000</v>
      </c>
      <c r="THF1366" s="84" t="s">
        <v>247</v>
      </c>
      <c r="THG1366" s="84" t="s">
        <v>4692</v>
      </c>
      <c r="THH1366" s="84">
        <f t="shared" ref="THH1366:THP1366" si="2859">THH1360</f>
        <v>0</v>
      </c>
      <c r="THI1366" s="84">
        <f t="shared" si="2859"/>
        <v>0</v>
      </c>
      <c r="THJ1366" s="84">
        <f t="shared" si="2859"/>
        <v>0</v>
      </c>
      <c r="THK1366" s="84">
        <f t="shared" si="2859"/>
        <v>0</v>
      </c>
      <c r="THL1366" s="84">
        <f t="shared" si="2859"/>
        <v>2000000</v>
      </c>
      <c r="THM1366" s="84">
        <f t="shared" si="2859"/>
        <v>0</v>
      </c>
      <c r="THN1366" s="84">
        <f t="shared" si="2859"/>
        <v>0</v>
      </c>
      <c r="THO1366" s="84">
        <f t="shared" si="2859"/>
        <v>2000000</v>
      </c>
      <c r="THP1366" s="84">
        <f t="shared" si="2859"/>
        <v>2000000</v>
      </c>
      <c r="THV1366" s="84" t="s">
        <v>247</v>
      </c>
      <c r="THW1366" s="84" t="s">
        <v>4692</v>
      </c>
      <c r="THX1366" s="84">
        <f t="shared" ref="THX1366:TIF1366" si="2860">THX1360</f>
        <v>0</v>
      </c>
      <c r="THY1366" s="84">
        <f t="shared" si="2860"/>
        <v>0</v>
      </c>
      <c r="THZ1366" s="84">
        <f t="shared" si="2860"/>
        <v>0</v>
      </c>
      <c r="TIA1366" s="84">
        <f t="shared" si="2860"/>
        <v>0</v>
      </c>
      <c r="TIB1366" s="84">
        <f t="shared" si="2860"/>
        <v>2000000</v>
      </c>
      <c r="TIC1366" s="84">
        <f t="shared" si="2860"/>
        <v>0</v>
      </c>
      <c r="TID1366" s="84">
        <f t="shared" si="2860"/>
        <v>0</v>
      </c>
      <c r="TIE1366" s="84">
        <f t="shared" si="2860"/>
        <v>2000000</v>
      </c>
      <c r="TIF1366" s="84">
        <f t="shared" si="2860"/>
        <v>2000000</v>
      </c>
      <c r="TIL1366" s="84" t="s">
        <v>247</v>
      </c>
      <c r="TIM1366" s="84" t="s">
        <v>4692</v>
      </c>
      <c r="TIN1366" s="84">
        <f t="shared" ref="TIN1366:TIV1366" si="2861">TIN1360</f>
        <v>0</v>
      </c>
      <c r="TIO1366" s="84">
        <f t="shared" si="2861"/>
        <v>0</v>
      </c>
      <c r="TIP1366" s="84">
        <f t="shared" si="2861"/>
        <v>0</v>
      </c>
      <c r="TIQ1366" s="84">
        <f t="shared" si="2861"/>
        <v>0</v>
      </c>
      <c r="TIR1366" s="84">
        <f t="shared" si="2861"/>
        <v>2000000</v>
      </c>
      <c r="TIS1366" s="84">
        <f t="shared" si="2861"/>
        <v>0</v>
      </c>
      <c r="TIT1366" s="84">
        <f t="shared" si="2861"/>
        <v>0</v>
      </c>
      <c r="TIU1366" s="84">
        <f t="shared" si="2861"/>
        <v>2000000</v>
      </c>
      <c r="TIV1366" s="84">
        <f t="shared" si="2861"/>
        <v>2000000</v>
      </c>
      <c r="TJB1366" s="84" t="s">
        <v>247</v>
      </c>
      <c r="TJC1366" s="84" t="s">
        <v>4692</v>
      </c>
      <c r="TJD1366" s="84">
        <f t="shared" ref="TJD1366:TJL1366" si="2862">TJD1360</f>
        <v>0</v>
      </c>
      <c r="TJE1366" s="84">
        <f t="shared" si="2862"/>
        <v>0</v>
      </c>
      <c r="TJF1366" s="84">
        <f t="shared" si="2862"/>
        <v>0</v>
      </c>
      <c r="TJG1366" s="84">
        <f t="shared" si="2862"/>
        <v>0</v>
      </c>
      <c r="TJH1366" s="84">
        <f t="shared" si="2862"/>
        <v>2000000</v>
      </c>
      <c r="TJI1366" s="84">
        <f t="shared" si="2862"/>
        <v>0</v>
      </c>
      <c r="TJJ1366" s="84">
        <f t="shared" si="2862"/>
        <v>0</v>
      </c>
      <c r="TJK1366" s="84">
        <f t="shared" si="2862"/>
        <v>2000000</v>
      </c>
      <c r="TJL1366" s="84">
        <f t="shared" si="2862"/>
        <v>2000000</v>
      </c>
      <c r="TJR1366" s="84" t="s">
        <v>247</v>
      </c>
      <c r="TJS1366" s="84" t="s">
        <v>4692</v>
      </c>
      <c r="TJT1366" s="84">
        <f t="shared" ref="TJT1366:TKB1366" si="2863">TJT1360</f>
        <v>0</v>
      </c>
      <c r="TJU1366" s="84">
        <f t="shared" si="2863"/>
        <v>0</v>
      </c>
      <c r="TJV1366" s="84">
        <f t="shared" si="2863"/>
        <v>0</v>
      </c>
      <c r="TJW1366" s="84">
        <f t="shared" si="2863"/>
        <v>0</v>
      </c>
      <c r="TJX1366" s="84">
        <f t="shared" si="2863"/>
        <v>2000000</v>
      </c>
      <c r="TJY1366" s="84">
        <f t="shared" si="2863"/>
        <v>0</v>
      </c>
      <c r="TJZ1366" s="84">
        <f t="shared" si="2863"/>
        <v>0</v>
      </c>
      <c r="TKA1366" s="84">
        <f t="shared" si="2863"/>
        <v>2000000</v>
      </c>
      <c r="TKB1366" s="84">
        <f t="shared" si="2863"/>
        <v>2000000</v>
      </c>
      <c r="TKH1366" s="84" t="s">
        <v>247</v>
      </c>
      <c r="TKI1366" s="84" t="s">
        <v>4692</v>
      </c>
      <c r="TKJ1366" s="84">
        <f t="shared" ref="TKJ1366:TKR1366" si="2864">TKJ1360</f>
        <v>0</v>
      </c>
      <c r="TKK1366" s="84">
        <f t="shared" si="2864"/>
        <v>0</v>
      </c>
      <c r="TKL1366" s="84">
        <f t="shared" si="2864"/>
        <v>0</v>
      </c>
      <c r="TKM1366" s="84">
        <f t="shared" si="2864"/>
        <v>0</v>
      </c>
      <c r="TKN1366" s="84">
        <f t="shared" si="2864"/>
        <v>2000000</v>
      </c>
      <c r="TKO1366" s="84">
        <f t="shared" si="2864"/>
        <v>0</v>
      </c>
      <c r="TKP1366" s="84">
        <f t="shared" si="2864"/>
        <v>0</v>
      </c>
      <c r="TKQ1366" s="84">
        <f t="shared" si="2864"/>
        <v>2000000</v>
      </c>
      <c r="TKR1366" s="84">
        <f t="shared" si="2864"/>
        <v>2000000</v>
      </c>
      <c r="TKX1366" s="84" t="s">
        <v>247</v>
      </c>
      <c r="TKY1366" s="84" t="s">
        <v>4692</v>
      </c>
      <c r="TKZ1366" s="84">
        <f t="shared" ref="TKZ1366:TLH1366" si="2865">TKZ1360</f>
        <v>0</v>
      </c>
      <c r="TLA1366" s="84">
        <f t="shared" si="2865"/>
        <v>0</v>
      </c>
      <c r="TLB1366" s="84">
        <f t="shared" si="2865"/>
        <v>0</v>
      </c>
      <c r="TLC1366" s="84">
        <f t="shared" si="2865"/>
        <v>0</v>
      </c>
      <c r="TLD1366" s="84">
        <f t="shared" si="2865"/>
        <v>2000000</v>
      </c>
      <c r="TLE1366" s="84">
        <f t="shared" si="2865"/>
        <v>0</v>
      </c>
      <c r="TLF1366" s="84">
        <f t="shared" si="2865"/>
        <v>0</v>
      </c>
      <c r="TLG1366" s="84">
        <f t="shared" si="2865"/>
        <v>2000000</v>
      </c>
      <c r="TLH1366" s="84">
        <f t="shared" si="2865"/>
        <v>2000000</v>
      </c>
      <c r="TLN1366" s="84" t="s">
        <v>247</v>
      </c>
      <c r="TLO1366" s="84" t="s">
        <v>4692</v>
      </c>
      <c r="TLP1366" s="84">
        <f t="shared" ref="TLP1366:TLX1366" si="2866">TLP1360</f>
        <v>0</v>
      </c>
      <c r="TLQ1366" s="84">
        <f t="shared" si="2866"/>
        <v>0</v>
      </c>
      <c r="TLR1366" s="84">
        <f t="shared" si="2866"/>
        <v>0</v>
      </c>
      <c r="TLS1366" s="84">
        <f t="shared" si="2866"/>
        <v>0</v>
      </c>
      <c r="TLT1366" s="84">
        <f t="shared" si="2866"/>
        <v>2000000</v>
      </c>
      <c r="TLU1366" s="84">
        <f t="shared" si="2866"/>
        <v>0</v>
      </c>
      <c r="TLV1366" s="84">
        <f t="shared" si="2866"/>
        <v>0</v>
      </c>
      <c r="TLW1366" s="84">
        <f t="shared" si="2866"/>
        <v>2000000</v>
      </c>
      <c r="TLX1366" s="84">
        <f t="shared" si="2866"/>
        <v>2000000</v>
      </c>
      <c r="TMD1366" s="84" t="s">
        <v>247</v>
      </c>
      <c r="TME1366" s="84" t="s">
        <v>4692</v>
      </c>
      <c r="TMF1366" s="84">
        <f t="shared" ref="TMF1366:TMN1366" si="2867">TMF1360</f>
        <v>0</v>
      </c>
      <c r="TMG1366" s="84">
        <f t="shared" si="2867"/>
        <v>0</v>
      </c>
      <c r="TMH1366" s="84">
        <f t="shared" si="2867"/>
        <v>0</v>
      </c>
      <c r="TMI1366" s="84">
        <f t="shared" si="2867"/>
        <v>0</v>
      </c>
      <c r="TMJ1366" s="84">
        <f t="shared" si="2867"/>
        <v>2000000</v>
      </c>
      <c r="TMK1366" s="84">
        <f t="shared" si="2867"/>
        <v>0</v>
      </c>
      <c r="TML1366" s="84">
        <f t="shared" si="2867"/>
        <v>0</v>
      </c>
      <c r="TMM1366" s="84">
        <f t="shared" si="2867"/>
        <v>2000000</v>
      </c>
      <c r="TMN1366" s="84">
        <f t="shared" si="2867"/>
        <v>2000000</v>
      </c>
      <c r="TMT1366" s="84" t="s">
        <v>247</v>
      </c>
      <c r="TMU1366" s="84" t="s">
        <v>4692</v>
      </c>
      <c r="TMV1366" s="84">
        <f t="shared" ref="TMV1366:TND1366" si="2868">TMV1360</f>
        <v>0</v>
      </c>
      <c r="TMW1366" s="84">
        <f t="shared" si="2868"/>
        <v>0</v>
      </c>
      <c r="TMX1366" s="84">
        <f t="shared" si="2868"/>
        <v>0</v>
      </c>
      <c r="TMY1366" s="84">
        <f t="shared" si="2868"/>
        <v>0</v>
      </c>
      <c r="TMZ1366" s="84">
        <f t="shared" si="2868"/>
        <v>2000000</v>
      </c>
      <c r="TNA1366" s="84">
        <f t="shared" si="2868"/>
        <v>0</v>
      </c>
      <c r="TNB1366" s="84">
        <f t="shared" si="2868"/>
        <v>0</v>
      </c>
      <c r="TNC1366" s="84">
        <f t="shared" si="2868"/>
        <v>2000000</v>
      </c>
      <c r="TND1366" s="84">
        <f t="shared" si="2868"/>
        <v>2000000</v>
      </c>
      <c r="TNJ1366" s="84" t="s">
        <v>247</v>
      </c>
      <c r="TNK1366" s="84" t="s">
        <v>4692</v>
      </c>
      <c r="TNL1366" s="84">
        <f t="shared" ref="TNL1366:TNT1366" si="2869">TNL1360</f>
        <v>0</v>
      </c>
      <c r="TNM1366" s="84">
        <f t="shared" si="2869"/>
        <v>0</v>
      </c>
      <c r="TNN1366" s="84">
        <f t="shared" si="2869"/>
        <v>0</v>
      </c>
      <c r="TNO1366" s="84">
        <f t="shared" si="2869"/>
        <v>0</v>
      </c>
      <c r="TNP1366" s="84">
        <f t="shared" si="2869"/>
        <v>2000000</v>
      </c>
      <c r="TNQ1366" s="84">
        <f t="shared" si="2869"/>
        <v>0</v>
      </c>
      <c r="TNR1366" s="84">
        <f t="shared" si="2869"/>
        <v>0</v>
      </c>
      <c r="TNS1366" s="84">
        <f t="shared" si="2869"/>
        <v>2000000</v>
      </c>
      <c r="TNT1366" s="84">
        <f t="shared" si="2869"/>
        <v>2000000</v>
      </c>
      <c r="TNZ1366" s="84" t="s">
        <v>247</v>
      </c>
      <c r="TOA1366" s="84" t="s">
        <v>4692</v>
      </c>
      <c r="TOB1366" s="84">
        <f t="shared" ref="TOB1366:TOJ1366" si="2870">TOB1360</f>
        <v>0</v>
      </c>
      <c r="TOC1366" s="84">
        <f t="shared" si="2870"/>
        <v>0</v>
      </c>
      <c r="TOD1366" s="84">
        <f t="shared" si="2870"/>
        <v>0</v>
      </c>
      <c r="TOE1366" s="84">
        <f t="shared" si="2870"/>
        <v>0</v>
      </c>
      <c r="TOF1366" s="84">
        <f t="shared" si="2870"/>
        <v>2000000</v>
      </c>
      <c r="TOG1366" s="84">
        <f t="shared" si="2870"/>
        <v>0</v>
      </c>
      <c r="TOH1366" s="84">
        <f t="shared" si="2870"/>
        <v>0</v>
      </c>
      <c r="TOI1366" s="84">
        <f t="shared" si="2870"/>
        <v>2000000</v>
      </c>
      <c r="TOJ1366" s="84">
        <f t="shared" si="2870"/>
        <v>2000000</v>
      </c>
      <c r="TOP1366" s="84" t="s">
        <v>247</v>
      </c>
      <c r="TOQ1366" s="84" t="s">
        <v>4692</v>
      </c>
      <c r="TOR1366" s="84">
        <f t="shared" ref="TOR1366:TOZ1366" si="2871">TOR1360</f>
        <v>0</v>
      </c>
      <c r="TOS1366" s="84">
        <f t="shared" si="2871"/>
        <v>0</v>
      </c>
      <c r="TOT1366" s="84">
        <f t="shared" si="2871"/>
        <v>0</v>
      </c>
      <c r="TOU1366" s="84">
        <f t="shared" si="2871"/>
        <v>0</v>
      </c>
      <c r="TOV1366" s="84">
        <f t="shared" si="2871"/>
        <v>2000000</v>
      </c>
      <c r="TOW1366" s="84">
        <f t="shared" si="2871"/>
        <v>0</v>
      </c>
      <c r="TOX1366" s="84">
        <f t="shared" si="2871"/>
        <v>0</v>
      </c>
      <c r="TOY1366" s="84">
        <f t="shared" si="2871"/>
        <v>2000000</v>
      </c>
      <c r="TOZ1366" s="84">
        <f t="shared" si="2871"/>
        <v>2000000</v>
      </c>
      <c r="TPF1366" s="84" t="s">
        <v>247</v>
      </c>
      <c r="TPG1366" s="84" t="s">
        <v>4692</v>
      </c>
      <c r="TPH1366" s="84">
        <f t="shared" ref="TPH1366:TPP1366" si="2872">TPH1360</f>
        <v>0</v>
      </c>
      <c r="TPI1366" s="84">
        <f t="shared" si="2872"/>
        <v>0</v>
      </c>
      <c r="TPJ1366" s="84">
        <f t="shared" si="2872"/>
        <v>0</v>
      </c>
      <c r="TPK1366" s="84">
        <f t="shared" si="2872"/>
        <v>0</v>
      </c>
      <c r="TPL1366" s="84">
        <f t="shared" si="2872"/>
        <v>2000000</v>
      </c>
      <c r="TPM1366" s="84">
        <f t="shared" si="2872"/>
        <v>0</v>
      </c>
      <c r="TPN1366" s="84">
        <f t="shared" si="2872"/>
        <v>0</v>
      </c>
      <c r="TPO1366" s="84">
        <f t="shared" si="2872"/>
        <v>2000000</v>
      </c>
      <c r="TPP1366" s="84">
        <f t="shared" si="2872"/>
        <v>2000000</v>
      </c>
      <c r="TPV1366" s="84" t="s">
        <v>247</v>
      </c>
      <c r="TPW1366" s="84" t="s">
        <v>4692</v>
      </c>
      <c r="TPX1366" s="84">
        <f t="shared" ref="TPX1366:TQF1366" si="2873">TPX1360</f>
        <v>0</v>
      </c>
      <c r="TPY1366" s="84">
        <f t="shared" si="2873"/>
        <v>0</v>
      </c>
      <c r="TPZ1366" s="84">
        <f t="shared" si="2873"/>
        <v>0</v>
      </c>
      <c r="TQA1366" s="84">
        <f t="shared" si="2873"/>
        <v>0</v>
      </c>
      <c r="TQB1366" s="84">
        <f t="shared" si="2873"/>
        <v>2000000</v>
      </c>
      <c r="TQC1366" s="84">
        <f t="shared" si="2873"/>
        <v>0</v>
      </c>
      <c r="TQD1366" s="84">
        <f t="shared" si="2873"/>
        <v>0</v>
      </c>
      <c r="TQE1366" s="84">
        <f t="shared" si="2873"/>
        <v>2000000</v>
      </c>
      <c r="TQF1366" s="84">
        <f t="shared" si="2873"/>
        <v>2000000</v>
      </c>
      <c r="TQL1366" s="84" t="s">
        <v>247</v>
      </c>
      <c r="TQM1366" s="84" t="s">
        <v>4692</v>
      </c>
      <c r="TQN1366" s="84">
        <f t="shared" ref="TQN1366:TQV1366" si="2874">TQN1360</f>
        <v>0</v>
      </c>
      <c r="TQO1366" s="84">
        <f t="shared" si="2874"/>
        <v>0</v>
      </c>
      <c r="TQP1366" s="84">
        <f t="shared" si="2874"/>
        <v>0</v>
      </c>
      <c r="TQQ1366" s="84">
        <f t="shared" si="2874"/>
        <v>0</v>
      </c>
      <c r="TQR1366" s="84">
        <f t="shared" si="2874"/>
        <v>2000000</v>
      </c>
      <c r="TQS1366" s="84">
        <f t="shared" si="2874"/>
        <v>0</v>
      </c>
      <c r="TQT1366" s="84">
        <f t="shared" si="2874"/>
        <v>0</v>
      </c>
      <c r="TQU1366" s="84">
        <f t="shared" si="2874"/>
        <v>2000000</v>
      </c>
      <c r="TQV1366" s="84">
        <f t="shared" si="2874"/>
        <v>2000000</v>
      </c>
      <c r="TRB1366" s="84" t="s">
        <v>247</v>
      </c>
      <c r="TRC1366" s="84" t="s">
        <v>4692</v>
      </c>
      <c r="TRD1366" s="84">
        <f t="shared" ref="TRD1366:TRL1366" si="2875">TRD1360</f>
        <v>0</v>
      </c>
      <c r="TRE1366" s="84">
        <f t="shared" si="2875"/>
        <v>0</v>
      </c>
      <c r="TRF1366" s="84">
        <f t="shared" si="2875"/>
        <v>0</v>
      </c>
      <c r="TRG1366" s="84">
        <f t="shared" si="2875"/>
        <v>0</v>
      </c>
      <c r="TRH1366" s="84">
        <f t="shared" si="2875"/>
        <v>2000000</v>
      </c>
      <c r="TRI1366" s="84">
        <f t="shared" si="2875"/>
        <v>0</v>
      </c>
      <c r="TRJ1366" s="84">
        <f t="shared" si="2875"/>
        <v>0</v>
      </c>
      <c r="TRK1366" s="84">
        <f t="shared" si="2875"/>
        <v>2000000</v>
      </c>
      <c r="TRL1366" s="84">
        <f t="shared" si="2875"/>
        <v>2000000</v>
      </c>
      <c r="TRR1366" s="84" t="s">
        <v>247</v>
      </c>
      <c r="TRS1366" s="84" t="s">
        <v>4692</v>
      </c>
      <c r="TRT1366" s="84">
        <f t="shared" ref="TRT1366:TSB1366" si="2876">TRT1360</f>
        <v>0</v>
      </c>
      <c r="TRU1366" s="84">
        <f t="shared" si="2876"/>
        <v>0</v>
      </c>
      <c r="TRV1366" s="84">
        <f t="shared" si="2876"/>
        <v>0</v>
      </c>
      <c r="TRW1366" s="84">
        <f t="shared" si="2876"/>
        <v>0</v>
      </c>
      <c r="TRX1366" s="84">
        <f t="shared" si="2876"/>
        <v>2000000</v>
      </c>
      <c r="TRY1366" s="84">
        <f t="shared" si="2876"/>
        <v>0</v>
      </c>
      <c r="TRZ1366" s="84">
        <f t="shared" si="2876"/>
        <v>0</v>
      </c>
      <c r="TSA1366" s="84">
        <f t="shared" si="2876"/>
        <v>2000000</v>
      </c>
      <c r="TSB1366" s="84">
        <f t="shared" si="2876"/>
        <v>2000000</v>
      </c>
      <c r="TSH1366" s="84" t="s">
        <v>247</v>
      </c>
      <c r="TSI1366" s="84" t="s">
        <v>4692</v>
      </c>
      <c r="TSJ1366" s="84">
        <f t="shared" ref="TSJ1366:TSR1366" si="2877">TSJ1360</f>
        <v>0</v>
      </c>
      <c r="TSK1366" s="84">
        <f t="shared" si="2877"/>
        <v>0</v>
      </c>
      <c r="TSL1366" s="84">
        <f t="shared" si="2877"/>
        <v>0</v>
      </c>
      <c r="TSM1366" s="84">
        <f t="shared" si="2877"/>
        <v>0</v>
      </c>
      <c r="TSN1366" s="84">
        <f t="shared" si="2877"/>
        <v>2000000</v>
      </c>
      <c r="TSO1366" s="84">
        <f t="shared" si="2877"/>
        <v>0</v>
      </c>
      <c r="TSP1366" s="84">
        <f t="shared" si="2877"/>
        <v>0</v>
      </c>
      <c r="TSQ1366" s="84">
        <f t="shared" si="2877"/>
        <v>2000000</v>
      </c>
      <c r="TSR1366" s="84">
        <f t="shared" si="2877"/>
        <v>2000000</v>
      </c>
      <c r="TSX1366" s="84" t="s">
        <v>247</v>
      </c>
      <c r="TSY1366" s="84" t="s">
        <v>4692</v>
      </c>
      <c r="TSZ1366" s="84">
        <f t="shared" ref="TSZ1366:TTH1366" si="2878">TSZ1360</f>
        <v>0</v>
      </c>
      <c r="TTA1366" s="84">
        <f t="shared" si="2878"/>
        <v>0</v>
      </c>
      <c r="TTB1366" s="84">
        <f t="shared" si="2878"/>
        <v>0</v>
      </c>
      <c r="TTC1366" s="84">
        <f t="shared" si="2878"/>
        <v>0</v>
      </c>
      <c r="TTD1366" s="84">
        <f t="shared" si="2878"/>
        <v>2000000</v>
      </c>
      <c r="TTE1366" s="84">
        <f t="shared" si="2878"/>
        <v>0</v>
      </c>
      <c r="TTF1366" s="84">
        <f t="shared" si="2878"/>
        <v>0</v>
      </c>
      <c r="TTG1366" s="84">
        <f t="shared" si="2878"/>
        <v>2000000</v>
      </c>
      <c r="TTH1366" s="84">
        <f t="shared" si="2878"/>
        <v>2000000</v>
      </c>
      <c r="TTN1366" s="84" t="s">
        <v>247</v>
      </c>
      <c r="TTO1366" s="84" t="s">
        <v>4692</v>
      </c>
      <c r="TTP1366" s="84">
        <f t="shared" ref="TTP1366:TTX1366" si="2879">TTP1360</f>
        <v>0</v>
      </c>
      <c r="TTQ1366" s="84">
        <f t="shared" si="2879"/>
        <v>0</v>
      </c>
      <c r="TTR1366" s="84">
        <f t="shared" si="2879"/>
        <v>0</v>
      </c>
      <c r="TTS1366" s="84">
        <f t="shared" si="2879"/>
        <v>0</v>
      </c>
      <c r="TTT1366" s="84">
        <f t="shared" si="2879"/>
        <v>2000000</v>
      </c>
      <c r="TTU1366" s="84">
        <f t="shared" si="2879"/>
        <v>0</v>
      </c>
      <c r="TTV1366" s="84">
        <f t="shared" si="2879"/>
        <v>0</v>
      </c>
      <c r="TTW1366" s="84">
        <f t="shared" si="2879"/>
        <v>2000000</v>
      </c>
      <c r="TTX1366" s="84">
        <f t="shared" si="2879"/>
        <v>2000000</v>
      </c>
      <c r="TUD1366" s="84" t="s">
        <v>247</v>
      </c>
      <c r="TUE1366" s="84" t="s">
        <v>4692</v>
      </c>
      <c r="TUF1366" s="84">
        <f t="shared" ref="TUF1366:TUN1366" si="2880">TUF1360</f>
        <v>0</v>
      </c>
      <c r="TUG1366" s="84">
        <f t="shared" si="2880"/>
        <v>0</v>
      </c>
      <c r="TUH1366" s="84">
        <f t="shared" si="2880"/>
        <v>0</v>
      </c>
      <c r="TUI1366" s="84">
        <f t="shared" si="2880"/>
        <v>0</v>
      </c>
      <c r="TUJ1366" s="84">
        <f t="shared" si="2880"/>
        <v>2000000</v>
      </c>
      <c r="TUK1366" s="84">
        <f t="shared" si="2880"/>
        <v>0</v>
      </c>
      <c r="TUL1366" s="84">
        <f t="shared" si="2880"/>
        <v>0</v>
      </c>
      <c r="TUM1366" s="84">
        <f t="shared" si="2880"/>
        <v>2000000</v>
      </c>
      <c r="TUN1366" s="84">
        <f t="shared" si="2880"/>
        <v>2000000</v>
      </c>
      <c r="TUT1366" s="84" t="s">
        <v>247</v>
      </c>
      <c r="TUU1366" s="84" t="s">
        <v>4692</v>
      </c>
      <c r="TUV1366" s="84">
        <f t="shared" ref="TUV1366:TVD1366" si="2881">TUV1360</f>
        <v>0</v>
      </c>
      <c r="TUW1366" s="84">
        <f t="shared" si="2881"/>
        <v>0</v>
      </c>
      <c r="TUX1366" s="84">
        <f t="shared" si="2881"/>
        <v>0</v>
      </c>
      <c r="TUY1366" s="84">
        <f t="shared" si="2881"/>
        <v>0</v>
      </c>
      <c r="TUZ1366" s="84">
        <f t="shared" si="2881"/>
        <v>2000000</v>
      </c>
      <c r="TVA1366" s="84">
        <f t="shared" si="2881"/>
        <v>0</v>
      </c>
      <c r="TVB1366" s="84">
        <f t="shared" si="2881"/>
        <v>0</v>
      </c>
      <c r="TVC1366" s="84">
        <f t="shared" si="2881"/>
        <v>2000000</v>
      </c>
      <c r="TVD1366" s="84">
        <f t="shared" si="2881"/>
        <v>2000000</v>
      </c>
      <c r="TVJ1366" s="84" t="s">
        <v>247</v>
      </c>
      <c r="TVK1366" s="84" t="s">
        <v>4692</v>
      </c>
      <c r="TVL1366" s="84">
        <f t="shared" ref="TVL1366:TVT1366" si="2882">TVL1360</f>
        <v>0</v>
      </c>
      <c r="TVM1366" s="84">
        <f t="shared" si="2882"/>
        <v>0</v>
      </c>
      <c r="TVN1366" s="84">
        <f t="shared" si="2882"/>
        <v>0</v>
      </c>
      <c r="TVO1366" s="84">
        <f t="shared" si="2882"/>
        <v>0</v>
      </c>
      <c r="TVP1366" s="84">
        <f t="shared" si="2882"/>
        <v>2000000</v>
      </c>
      <c r="TVQ1366" s="84">
        <f t="shared" si="2882"/>
        <v>0</v>
      </c>
      <c r="TVR1366" s="84">
        <f t="shared" si="2882"/>
        <v>0</v>
      </c>
      <c r="TVS1366" s="84">
        <f t="shared" si="2882"/>
        <v>2000000</v>
      </c>
      <c r="TVT1366" s="84">
        <f t="shared" si="2882"/>
        <v>2000000</v>
      </c>
      <c r="TVZ1366" s="84" t="s">
        <v>247</v>
      </c>
      <c r="TWA1366" s="84" t="s">
        <v>4692</v>
      </c>
      <c r="TWB1366" s="84">
        <f t="shared" ref="TWB1366:TWJ1366" si="2883">TWB1360</f>
        <v>0</v>
      </c>
      <c r="TWC1366" s="84">
        <f t="shared" si="2883"/>
        <v>0</v>
      </c>
      <c r="TWD1366" s="84">
        <f t="shared" si="2883"/>
        <v>0</v>
      </c>
      <c r="TWE1366" s="84">
        <f t="shared" si="2883"/>
        <v>0</v>
      </c>
      <c r="TWF1366" s="84">
        <f t="shared" si="2883"/>
        <v>2000000</v>
      </c>
      <c r="TWG1366" s="84">
        <f t="shared" si="2883"/>
        <v>0</v>
      </c>
      <c r="TWH1366" s="84">
        <f t="shared" si="2883"/>
        <v>0</v>
      </c>
      <c r="TWI1366" s="84">
        <f t="shared" si="2883"/>
        <v>2000000</v>
      </c>
      <c r="TWJ1366" s="84">
        <f t="shared" si="2883"/>
        <v>2000000</v>
      </c>
      <c r="TWP1366" s="84" t="s">
        <v>247</v>
      </c>
      <c r="TWQ1366" s="84" t="s">
        <v>4692</v>
      </c>
      <c r="TWR1366" s="84">
        <f t="shared" ref="TWR1366:TWZ1366" si="2884">TWR1360</f>
        <v>0</v>
      </c>
      <c r="TWS1366" s="84">
        <f t="shared" si="2884"/>
        <v>0</v>
      </c>
      <c r="TWT1366" s="84">
        <f t="shared" si="2884"/>
        <v>0</v>
      </c>
      <c r="TWU1366" s="84">
        <f t="shared" si="2884"/>
        <v>0</v>
      </c>
      <c r="TWV1366" s="84">
        <f t="shared" si="2884"/>
        <v>2000000</v>
      </c>
      <c r="TWW1366" s="84">
        <f t="shared" si="2884"/>
        <v>0</v>
      </c>
      <c r="TWX1366" s="84">
        <f t="shared" si="2884"/>
        <v>0</v>
      </c>
      <c r="TWY1366" s="84">
        <f t="shared" si="2884"/>
        <v>2000000</v>
      </c>
      <c r="TWZ1366" s="84">
        <f t="shared" si="2884"/>
        <v>2000000</v>
      </c>
      <c r="TXF1366" s="84" t="s">
        <v>247</v>
      </c>
      <c r="TXG1366" s="84" t="s">
        <v>4692</v>
      </c>
      <c r="TXH1366" s="84">
        <f t="shared" ref="TXH1366:TXP1366" si="2885">TXH1360</f>
        <v>0</v>
      </c>
      <c r="TXI1366" s="84">
        <f t="shared" si="2885"/>
        <v>0</v>
      </c>
      <c r="TXJ1366" s="84">
        <f t="shared" si="2885"/>
        <v>0</v>
      </c>
      <c r="TXK1366" s="84">
        <f t="shared" si="2885"/>
        <v>0</v>
      </c>
      <c r="TXL1366" s="84">
        <f t="shared" si="2885"/>
        <v>2000000</v>
      </c>
      <c r="TXM1366" s="84">
        <f t="shared" si="2885"/>
        <v>0</v>
      </c>
      <c r="TXN1366" s="84">
        <f t="shared" si="2885"/>
        <v>0</v>
      </c>
      <c r="TXO1366" s="84">
        <f t="shared" si="2885"/>
        <v>2000000</v>
      </c>
      <c r="TXP1366" s="84">
        <f t="shared" si="2885"/>
        <v>2000000</v>
      </c>
      <c r="TXV1366" s="84" t="s">
        <v>247</v>
      </c>
      <c r="TXW1366" s="84" t="s">
        <v>4692</v>
      </c>
      <c r="TXX1366" s="84">
        <f t="shared" ref="TXX1366:TYF1366" si="2886">TXX1360</f>
        <v>0</v>
      </c>
      <c r="TXY1366" s="84">
        <f t="shared" si="2886"/>
        <v>0</v>
      </c>
      <c r="TXZ1366" s="84">
        <f t="shared" si="2886"/>
        <v>0</v>
      </c>
      <c r="TYA1366" s="84">
        <f t="shared" si="2886"/>
        <v>0</v>
      </c>
      <c r="TYB1366" s="84">
        <f t="shared" si="2886"/>
        <v>2000000</v>
      </c>
      <c r="TYC1366" s="84">
        <f t="shared" si="2886"/>
        <v>0</v>
      </c>
      <c r="TYD1366" s="84">
        <f t="shared" si="2886"/>
        <v>0</v>
      </c>
      <c r="TYE1366" s="84">
        <f t="shared" si="2886"/>
        <v>2000000</v>
      </c>
      <c r="TYF1366" s="84">
        <f t="shared" si="2886"/>
        <v>2000000</v>
      </c>
      <c r="TYL1366" s="84" t="s">
        <v>247</v>
      </c>
      <c r="TYM1366" s="84" t="s">
        <v>4692</v>
      </c>
      <c r="TYN1366" s="84">
        <f t="shared" ref="TYN1366:TYV1366" si="2887">TYN1360</f>
        <v>0</v>
      </c>
      <c r="TYO1366" s="84">
        <f t="shared" si="2887"/>
        <v>0</v>
      </c>
      <c r="TYP1366" s="84">
        <f t="shared" si="2887"/>
        <v>0</v>
      </c>
      <c r="TYQ1366" s="84">
        <f t="shared" si="2887"/>
        <v>0</v>
      </c>
      <c r="TYR1366" s="84">
        <f t="shared" si="2887"/>
        <v>2000000</v>
      </c>
      <c r="TYS1366" s="84">
        <f t="shared" si="2887"/>
        <v>0</v>
      </c>
      <c r="TYT1366" s="84">
        <f t="shared" si="2887"/>
        <v>0</v>
      </c>
      <c r="TYU1366" s="84">
        <f t="shared" si="2887"/>
        <v>2000000</v>
      </c>
      <c r="TYV1366" s="84">
        <f t="shared" si="2887"/>
        <v>2000000</v>
      </c>
      <c r="TZB1366" s="84" t="s">
        <v>247</v>
      </c>
      <c r="TZC1366" s="84" t="s">
        <v>4692</v>
      </c>
      <c r="TZD1366" s="84">
        <f t="shared" ref="TZD1366:TZL1366" si="2888">TZD1360</f>
        <v>0</v>
      </c>
      <c r="TZE1366" s="84">
        <f t="shared" si="2888"/>
        <v>0</v>
      </c>
      <c r="TZF1366" s="84">
        <f t="shared" si="2888"/>
        <v>0</v>
      </c>
      <c r="TZG1366" s="84">
        <f t="shared" si="2888"/>
        <v>0</v>
      </c>
      <c r="TZH1366" s="84">
        <f t="shared" si="2888"/>
        <v>2000000</v>
      </c>
      <c r="TZI1366" s="84">
        <f t="shared" si="2888"/>
        <v>0</v>
      </c>
      <c r="TZJ1366" s="84">
        <f t="shared" si="2888"/>
        <v>0</v>
      </c>
      <c r="TZK1366" s="84">
        <f t="shared" si="2888"/>
        <v>2000000</v>
      </c>
      <c r="TZL1366" s="84">
        <f t="shared" si="2888"/>
        <v>2000000</v>
      </c>
      <c r="TZR1366" s="84" t="s">
        <v>247</v>
      </c>
      <c r="TZS1366" s="84" t="s">
        <v>4692</v>
      </c>
      <c r="TZT1366" s="84">
        <f t="shared" ref="TZT1366:UAB1366" si="2889">TZT1360</f>
        <v>0</v>
      </c>
      <c r="TZU1366" s="84">
        <f t="shared" si="2889"/>
        <v>0</v>
      </c>
      <c r="TZV1366" s="84">
        <f t="shared" si="2889"/>
        <v>0</v>
      </c>
      <c r="TZW1366" s="84">
        <f t="shared" si="2889"/>
        <v>0</v>
      </c>
      <c r="TZX1366" s="84">
        <f t="shared" si="2889"/>
        <v>2000000</v>
      </c>
      <c r="TZY1366" s="84">
        <f t="shared" si="2889"/>
        <v>0</v>
      </c>
      <c r="TZZ1366" s="84">
        <f t="shared" si="2889"/>
        <v>0</v>
      </c>
      <c r="UAA1366" s="84">
        <f t="shared" si="2889"/>
        <v>2000000</v>
      </c>
      <c r="UAB1366" s="84">
        <f t="shared" si="2889"/>
        <v>2000000</v>
      </c>
      <c r="UAH1366" s="84" t="s">
        <v>247</v>
      </c>
      <c r="UAI1366" s="84" t="s">
        <v>4692</v>
      </c>
      <c r="UAJ1366" s="84">
        <f t="shared" ref="UAJ1366:UAR1366" si="2890">UAJ1360</f>
        <v>0</v>
      </c>
      <c r="UAK1366" s="84">
        <f t="shared" si="2890"/>
        <v>0</v>
      </c>
      <c r="UAL1366" s="84">
        <f t="shared" si="2890"/>
        <v>0</v>
      </c>
      <c r="UAM1366" s="84">
        <f t="shared" si="2890"/>
        <v>0</v>
      </c>
      <c r="UAN1366" s="84">
        <f t="shared" si="2890"/>
        <v>2000000</v>
      </c>
      <c r="UAO1366" s="84">
        <f t="shared" si="2890"/>
        <v>0</v>
      </c>
      <c r="UAP1366" s="84">
        <f t="shared" si="2890"/>
        <v>0</v>
      </c>
      <c r="UAQ1366" s="84">
        <f t="shared" si="2890"/>
        <v>2000000</v>
      </c>
      <c r="UAR1366" s="84">
        <f t="shared" si="2890"/>
        <v>2000000</v>
      </c>
      <c r="UAX1366" s="84" t="s">
        <v>247</v>
      </c>
      <c r="UAY1366" s="84" t="s">
        <v>4692</v>
      </c>
      <c r="UAZ1366" s="84">
        <f t="shared" ref="UAZ1366:UBH1366" si="2891">UAZ1360</f>
        <v>0</v>
      </c>
      <c r="UBA1366" s="84">
        <f t="shared" si="2891"/>
        <v>0</v>
      </c>
      <c r="UBB1366" s="84">
        <f t="shared" si="2891"/>
        <v>0</v>
      </c>
      <c r="UBC1366" s="84">
        <f t="shared" si="2891"/>
        <v>0</v>
      </c>
      <c r="UBD1366" s="84">
        <f t="shared" si="2891"/>
        <v>2000000</v>
      </c>
      <c r="UBE1366" s="84">
        <f t="shared" si="2891"/>
        <v>0</v>
      </c>
      <c r="UBF1366" s="84">
        <f t="shared" si="2891"/>
        <v>0</v>
      </c>
      <c r="UBG1366" s="84">
        <f t="shared" si="2891"/>
        <v>2000000</v>
      </c>
      <c r="UBH1366" s="84">
        <f t="shared" si="2891"/>
        <v>2000000</v>
      </c>
      <c r="UBN1366" s="84" t="s">
        <v>247</v>
      </c>
      <c r="UBO1366" s="84" t="s">
        <v>4692</v>
      </c>
      <c r="UBP1366" s="84">
        <f t="shared" ref="UBP1366:UBX1366" si="2892">UBP1360</f>
        <v>0</v>
      </c>
      <c r="UBQ1366" s="84">
        <f t="shared" si="2892"/>
        <v>0</v>
      </c>
      <c r="UBR1366" s="84">
        <f t="shared" si="2892"/>
        <v>0</v>
      </c>
      <c r="UBS1366" s="84">
        <f t="shared" si="2892"/>
        <v>0</v>
      </c>
      <c r="UBT1366" s="84">
        <f t="shared" si="2892"/>
        <v>2000000</v>
      </c>
      <c r="UBU1366" s="84">
        <f t="shared" si="2892"/>
        <v>0</v>
      </c>
      <c r="UBV1366" s="84">
        <f t="shared" si="2892"/>
        <v>0</v>
      </c>
      <c r="UBW1366" s="84">
        <f t="shared" si="2892"/>
        <v>2000000</v>
      </c>
      <c r="UBX1366" s="84">
        <f t="shared" si="2892"/>
        <v>2000000</v>
      </c>
      <c r="UCD1366" s="84" t="s">
        <v>247</v>
      </c>
      <c r="UCE1366" s="84" t="s">
        <v>4692</v>
      </c>
      <c r="UCF1366" s="84">
        <f t="shared" ref="UCF1366:UCN1366" si="2893">UCF1360</f>
        <v>0</v>
      </c>
      <c r="UCG1366" s="84">
        <f t="shared" si="2893"/>
        <v>0</v>
      </c>
      <c r="UCH1366" s="84">
        <f t="shared" si="2893"/>
        <v>0</v>
      </c>
      <c r="UCI1366" s="84">
        <f t="shared" si="2893"/>
        <v>0</v>
      </c>
      <c r="UCJ1366" s="84">
        <f t="shared" si="2893"/>
        <v>2000000</v>
      </c>
      <c r="UCK1366" s="84">
        <f t="shared" si="2893"/>
        <v>0</v>
      </c>
      <c r="UCL1366" s="84">
        <f t="shared" si="2893"/>
        <v>0</v>
      </c>
      <c r="UCM1366" s="84">
        <f t="shared" si="2893"/>
        <v>2000000</v>
      </c>
      <c r="UCN1366" s="84">
        <f t="shared" si="2893"/>
        <v>2000000</v>
      </c>
      <c r="UCT1366" s="84" t="s">
        <v>247</v>
      </c>
      <c r="UCU1366" s="84" t="s">
        <v>4692</v>
      </c>
      <c r="UCV1366" s="84">
        <f t="shared" ref="UCV1366:UDD1366" si="2894">UCV1360</f>
        <v>0</v>
      </c>
      <c r="UCW1366" s="84">
        <f t="shared" si="2894"/>
        <v>0</v>
      </c>
      <c r="UCX1366" s="84">
        <f t="shared" si="2894"/>
        <v>0</v>
      </c>
      <c r="UCY1366" s="84">
        <f t="shared" si="2894"/>
        <v>0</v>
      </c>
      <c r="UCZ1366" s="84">
        <f t="shared" si="2894"/>
        <v>2000000</v>
      </c>
      <c r="UDA1366" s="84">
        <f t="shared" si="2894"/>
        <v>0</v>
      </c>
      <c r="UDB1366" s="84">
        <f t="shared" si="2894"/>
        <v>0</v>
      </c>
      <c r="UDC1366" s="84">
        <f t="shared" si="2894"/>
        <v>2000000</v>
      </c>
      <c r="UDD1366" s="84">
        <f t="shared" si="2894"/>
        <v>2000000</v>
      </c>
      <c r="UDJ1366" s="84" t="s">
        <v>247</v>
      </c>
      <c r="UDK1366" s="84" t="s">
        <v>4692</v>
      </c>
      <c r="UDL1366" s="84">
        <f t="shared" ref="UDL1366:UDT1366" si="2895">UDL1360</f>
        <v>0</v>
      </c>
      <c r="UDM1366" s="84">
        <f t="shared" si="2895"/>
        <v>0</v>
      </c>
      <c r="UDN1366" s="84">
        <f t="shared" si="2895"/>
        <v>0</v>
      </c>
      <c r="UDO1366" s="84">
        <f t="shared" si="2895"/>
        <v>0</v>
      </c>
      <c r="UDP1366" s="84">
        <f t="shared" si="2895"/>
        <v>2000000</v>
      </c>
      <c r="UDQ1366" s="84">
        <f t="shared" si="2895"/>
        <v>0</v>
      </c>
      <c r="UDR1366" s="84">
        <f t="shared" si="2895"/>
        <v>0</v>
      </c>
      <c r="UDS1366" s="84">
        <f t="shared" si="2895"/>
        <v>2000000</v>
      </c>
      <c r="UDT1366" s="84">
        <f t="shared" si="2895"/>
        <v>2000000</v>
      </c>
      <c r="UDZ1366" s="84" t="s">
        <v>247</v>
      </c>
      <c r="UEA1366" s="84" t="s">
        <v>4692</v>
      </c>
      <c r="UEB1366" s="84">
        <f>UEB1360</f>
        <v>0</v>
      </c>
      <c r="UEC1366" s="84">
        <f>UEC1360</f>
        <v>0</v>
      </c>
      <c r="UED1366" s="84">
        <f>UED1360</f>
        <v>0</v>
      </c>
      <c r="UEE1366" s="84">
        <f>UEE1360</f>
        <v>0</v>
      </c>
      <c r="UEF1366" s="84">
        <f>UEF1360</f>
        <v>2000000</v>
      </c>
      <c r="UEG1366" s="84">
        <f>UEG1360</f>
        <v>0</v>
      </c>
      <c r="UEH1366" s="84">
        <f>UEH1360</f>
        <v>0</v>
      </c>
      <c r="UEI1366" s="84">
        <f>UEI1360</f>
        <v>2000000</v>
      </c>
      <c r="UEJ1366" s="84">
        <f>UEJ1360</f>
        <v>2000000</v>
      </c>
      <c r="UEP1366" s="84" t="s">
        <v>247</v>
      </c>
      <c r="UEQ1366" s="84" t="s">
        <v>4692</v>
      </c>
      <c r="UER1366" s="84">
        <f t="shared" ref="UER1366:UEZ1366" si="2896">UER1360</f>
        <v>0</v>
      </c>
      <c r="UES1366" s="84">
        <f t="shared" si="2896"/>
        <v>0</v>
      </c>
      <c r="UET1366" s="84">
        <f t="shared" si="2896"/>
        <v>0</v>
      </c>
      <c r="UEU1366" s="84">
        <f t="shared" si="2896"/>
        <v>0</v>
      </c>
      <c r="UEV1366" s="84">
        <f t="shared" si="2896"/>
        <v>2000000</v>
      </c>
      <c r="UEW1366" s="84">
        <f t="shared" si="2896"/>
        <v>0</v>
      </c>
      <c r="UEX1366" s="84">
        <f t="shared" si="2896"/>
        <v>0</v>
      </c>
      <c r="UEY1366" s="84">
        <f t="shared" si="2896"/>
        <v>2000000</v>
      </c>
      <c r="UEZ1366" s="84">
        <f t="shared" si="2896"/>
        <v>2000000</v>
      </c>
      <c r="UFF1366" s="84" t="s">
        <v>247</v>
      </c>
      <c r="UFG1366" s="84" t="s">
        <v>4692</v>
      </c>
      <c r="UFH1366" s="84">
        <f t="shared" ref="UFH1366:UFP1366" si="2897">UFH1360</f>
        <v>0</v>
      </c>
      <c r="UFI1366" s="84">
        <f t="shared" si="2897"/>
        <v>0</v>
      </c>
      <c r="UFJ1366" s="84">
        <f t="shared" si="2897"/>
        <v>0</v>
      </c>
      <c r="UFK1366" s="84">
        <f t="shared" si="2897"/>
        <v>0</v>
      </c>
      <c r="UFL1366" s="84">
        <f t="shared" si="2897"/>
        <v>2000000</v>
      </c>
      <c r="UFM1366" s="84">
        <f t="shared" si="2897"/>
        <v>0</v>
      </c>
      <c r="UFN1366" s="84">
        <f t="shared" si="2897"/>
        <v>0</v>
      </c>
      <c r="UFO1366" s="84">
        <f t="shared" si="2897"/>
        <v>2000000</v>
      </c>
      <c r="UFP1366" s="84">
        <f t="shared" si="2897"/>
        <v>2000000</v>
      </c>
      <c r="UFV1366" s="84" t="s">
        <v>247</v>
      </c>
      <c r="UFW1366" s="84" t="s">
        <v>4692</v>
      </c>
      <c r="UFX1366" s="84">
        <f t="shared" ref="UFX1366:UGF1366" si="2898">UFX1360</f>
        <v>0</v>
      </c>
      <c r="UFY1366" s="84">
        <f t="shared" si="2898"/>
        <v>0</v>
      </c>
      <c r="UFZ1366" s="84">
        <f t="shared" si="2898"/>
        <v>0</v>
      </c>
      <c r="UGA1366" s="84">
        <f t="shared" si="2898"/>
        <v>0</v>
      </c>
      <c r="UGB1366" s="84">
        <f t="shared" si="2898"/>
        <v>2000000</v>
      </c>
      <c r="UGC1366" s="84">
        <f t="shared" si="2898"/>
        <v>0</v>
      </c>
      <c r="UGD1366" s="84">
        <f t="shared" si="2898"/>
        <v>0</v>
      </c>
      <c r="UGE1366" s="84">
        <f t="shared" si="2898"/>
        <v>2000000</v>
      </c>
      <c r="UGF1366" s="84">
        <f t="shared" si="2898"/>
        <v>2000000</v>
      </c>
      <c r="UGL1366" s="84" t="s">
        <v>247</v>
      </c>
      <c r="UGM1366" s="84" t="s">
        <v>4692</v>
      </c>
      <c r="UGN1366" s="84">
        <f t="shared" ref="UGN1366:UGV1366" si="2899">UGN1360</f>
        <v>0</v>
      </c>
      <c r="UGO1366" s="84">
        <f t="shared" si="2899"/>
        <v>0</v>
      </c>
      <c r="UGP1366" s="84">
        <f t="shared" si="2899"/>
        <v>0</v>
      </c>
      <c r="UGQ1366" s="84">
        <f t="shared" si="2899"/>
        <v>0</v>
      </c>
      <c r="UGR1366" s="84">
        <f t="shared" si="2899"/>
        <v>2000000</v>
      </c>
      <c r="UGS1366" s="84">
        <f t="shared" si="2899"/>
        <v>0</v>
      </c>
      <c r="UGT1366" s="84">
        <f t="shared" si="2899"/>
        <v>0</v>
      </c>
      <c r="UGU1366" s="84">
        <f t="shared" si="2899"/>
        <v>2000000</v>
      </c>
      <c r="UGV1366" s="84">
        <f t="shared" si="2899"/>
        <v>2000000</v>
      </c>
      <c r="UHB1366" s="84" t="s">
        <v>247</v>
      </c>
      <c r="UHC1366" s="84" t="s">
        <v>4692</v>
      </c>
      <c r="UHD1366" s="84">
        <f t="shared" ref="UHD1366:UHL1366" si="2900">UHD1360</f>
        <v>0</v>
      </c>
      <c r="UHE1366" s="84">
        <f t="shared" si="2900"/>
        <v>0</v>
      </c>
      <c r="UHF1366" s="84">
        <f t="shared" si="2900"/>
        <v>0</v>
      </c>
      <c r="UHG1366" s="84">
        <f t="shared" si="2900"/>
        <v>0</v>
      </c>
      <c r="UHH1366" s="84">
        <f t="shared" si="2900"/>
        <v>2000000</v>
      </c>
      <c r="UHI1366" s="84">
        <f t="shared" si="2900"/>
        <v>0</v>
      </c>
      <c r="UHJ1366" s="84">
        <f t="shared" si="2900"/>
        <v>0</v>
      </c>
      <c r="UHK1366" s="84">
        <f t="shared" si="2900"/>
        <v>2000000</v>
      </c>
      <c r="UHL1366" s="84">
        <f t="shared" si="2900"/>
        <v>2000000</v>
      </c>
      <c r="UHR1366" s="84" t="s">
        <v>247</v>
      </c>
      <c r="UHS1366" s="84" t="s">
        <v>4692</v>
      </c>
      <c r="UHT1366" s="84">
        <f t="shared" ref="UHT1366:UIB1366" si="2901">UHT1360</f>
        <v>0</v>
      </c>
      <c r="UHU1366" s="84">
        <f t="shared" si="2901"/>
        <v>0</v>
      </c>
      <c r="UHV1366" s="84">
        <f t="shared" si="2901"/>
        <v>0</v>
      </c>
      <c r="UHW1366" s="84">
        <f t="shared" si="2901"/>
        <v>0</v>
      </c>
      <c r="UHX1366" s="84">
        <f t="shared" si="2901"/>
        <v>2000000</v>
      </c>
      <c r="UHY1366" s="84">
        <f t="shared" si="2901"/>
        <v>0</v>
      </c>
      <c r="UHZ1366" s="84">
        <f t="shared" si="2901"/>
        <v>0</v>
      </c>
      <c r="UIA1366" s="84">
        <f t="shared" si="2901"/>
        <v>2000000</v>
      </c>
      <c r="UIB1366" s="84">
        <f t="shared" si="2901"/>
        <v>2000000</v>
      </c>
      <c r="UIH1366" s="84" t="s">
        <v>247</v>
      </c>
      <c r="UII1366" s="84" t="s">
        <v>4692</v>
      </c>
      <c r="UIJ1366" s="84">
        <f t="shared" ref="UIJ1366:UIR1366" si="2902">UIJ1360</f>
        <v>0</v>
      </c>
      <c r="UIK1366" s="84">
        <f t="shared" si="2902"/>
        <v>0</v>
      </c>
      <c r="UIL1366" s="84">
        <f t="shared" si="2902"/>
        <v>0</v>
      </c>
      <c r="UIM1366" s="84">
        <f t="shared" si="2902"/>
        <v>0</v>
      </c>
      <c r="UIN1366" s="84">
        <f t="shared" si="2902"/>
        <v>2000000</v>
      </c>
      <c r="UIO1366" s="84">
        <f t="shared" si="2902"/>
        <v>0</v>
      </c>
      <c r="UIP1366" s="84">
        <f t="shared" si="2902"/>
        <v>0</v>
      </c>
      <c r="UIQ1366" s="84">
        <f t="shared" si="2902"/>
        <v>2000000</v>
      </c>
      <c r="UIR1366" s="84">
        <f t="shared" si="2902"/>
        <v>2000000</v>
      </c>
      <c r="UIX1366" s="84" t="s">
        <v>247</v>
      </c>
      <c r="UIY1366" s="84" t="s">
        <v>4692</v>
      </c>
      <c r="UIZ1366" s="84">
        <f t="shared" ref="UIZ1366:UJH1366" si="2903">UIZ1360</f>
        <v>0</v>
      </c>
      <c r="UJA1366" s="84">
        <f t="shared" si="2903"/>
        <v>0</v>
      </c>
      <c r="UJB1366" s="84">
        <f t="shared" si="2903"/>
        <v>0</v>
      </c>
      <c r="UJC1366" s="84">
        <f t="shared" si="2903"/>
        <v>0</v>
      </c>
      <c r="UJD1366" s="84">
        <f t="shared" si="2903"/>
        <v>2000000</v>
      </c>
      <c r="UJE1366" s="84">
        <f t="shared" si="2903"/>
        <v>0</v>
      </c>
      <c r="UJF1366" s="84">
        <f t="shared" si="2903"/>
        <v>0</v>
      </c>
      <c r="UJG1366" s="84">
        <f t="shared" si="2903"/>
        <v>2000000</v>
      </c>
      <c r="UJH1366" s="84">
        <f t="shared" si="2903"/>
        <v>2000000</v>
      </c>
      <c r="UJN1366" s="84" t="s">
        <v>247</v>
      </c>
      <c r="UJO1366" s="84" t="s">
        <v>4692</v>
      </c>
      <c r="UJP1366" s="84">
        <f t="shared" ref="UJP1366:UJX1366" si="2904">UJP1360</f>
        <v>0</v>
      </c>
      <c r="UJQ1366" s="84">
        <f t="shared" si="2904"/>
        <v>0</v>
      </c>
      <c r="UJR1366" s="84">
        <f t="shared" si="2904"/>
        <v>0</v>
      </c>
      <c r="UJS1366" s="84">
        <f t="shared" si="2904"/>
        <v>0</v>
      </c>
      <c r="UJT1366" s="84">
        <f t="shared" si="2904"/>
        <v>2000000</v>
      </c>
      <c r="UJU1366" s="84">
        <f t="shared" si="2904"/>
        <v>0</v>
      </c>
      <c r="UJV1366" s="84">
        <f t="shared" si="2904"/>
        <v>0</v>
      </c>
      <c r="UJW1366" s="84">
        <f t="shared" si="2904"/>
        <v>2000000</v>
      </c>
      <c r="UJX1366" s="84">
        <f t="shared" si="2904"/>
        <v>2000000</v>
      </c>
      <c r="UKD1366" s="84" t="s">
        <v>247</v>
      </c>
      <c r="UKE1366" s="84" t="s">
        <v>4692</v>
      </c>
      <c r="UKF1366" s="84">
        <f t="shared" ref="UKF1366:UKN1366" si="2905">UKF1360</f>
        <v>0</v>
      </c>
      <c r="UKG1366" s="84">
        <f t="shared" si="2905"/>
        <v>0</v>
      </c>
      <c r="UKH1366" s="84">
        <f t="shared" si="2905"/>
        <v>0</v>
      </c>
      <c r="UKI1366" s="84">
        <f t="shared" si="2905"/>
        <v>0</v>
      </c>
      <c r="UKJ1366" s="84">
        <f t="shared" si="2905"/>
        <v>2000000</v>
      </c>
      <c r="UKK1366" s="84">
        <f t="shared" si="2905"/>
        <v>0</v>
      </c>
      <c r="UKL1366" s="84">
        <f t="shared" si="2905"/>
        <v>0</v>
      </c>
      <c r="UKM1366" s="84">
        <f t="shared" si="2905"/>
        <v>2000000</v>
      </c>
      <c r="UKN1366" s="84">
        <f t="shared" si="2905"/>
        <v>2000000</v>
      </c>
      <c r="UKT1366" s="84" t="s">
        <v>247</v>
      </c>
      <c r="UKU1366" s="84" t="s">
        <v>4692</v>
      </c>
      <c r="UKV1366" s="84">
        <f t="shared" ref="UKV1366:ULD1366" si="2906">UKV1360</f>
        <v>0</v>
      </c>
      <c r="UKW1366" s="84">
        <f t="shared" si="2906"/>
        <v>0</v>
      </c>
      <c r="UKX1366" s="84">
        <f t="shared" si="2906"/>
        <v>0</v>
      </c>
      <c r="UKY1366" s="84">
        <f t="shared" si="2906"/>
        <v>0</v>
      </c>
      <c r="UKZ1366" s="84">
        <f t="shared" si="2906"/>
        <v>2000000</v>
      </c>
      <c r="ULA1366" s="84">
        <f t="shared" si="2906"/>
        <v>0</v>
      </c>
      <c r="ULB1366" s="84">
        <f t="shared" si="2906"/>
        <v>0</v>
      </c>
      <c r="ULC1366" s="84">
        <f t="shared" si="2906"/>
        <v>2000000</v>
      </c>
      <c r="ULD1366" s="84">
        <f t="shared" si="2906"/>
        <v>2000000</v>
      </c>
      <c r="ULJ1366" s="84" t="s">
        <v>247</v>
      </c>
      <c r="ULK1366" s="84" t="s">
        <v>4692</v>
      </c>
      <c r="ULL1366" s="84">
        <f t="shared" ref="ULL1366:ULT1366" si="2907">ULL1360</f>
        <v>0</v>
      </c>
      <c r="ULM1366" s="84">
        <f t="shared" si="2907"/>
        <v>0</v>
      </c>
      <c r="ULN1366" s="84">
        <f t="shared" si="2907"/>
        <v>0</v>
      </c>
      <c r="ULO1366" s="84">
        <f t="shared" si="2907"/>
        <v>0</v>
      </c>
      <c r="ULP1366" s="84">
        <f t="shared" si="2907"/>
        <v>2000000</v>
      </c>
      <c r="ULQ1366" s="84">
        <f t="shared" si="2907"/>
        <v>0</v>
      </c>
      <c r="ULR1366" s="84">
        <f t="shared" si="2907"/>
        <v>0</v>
      </c>
      <c r="ULS1366" s="84">
        <f t="shared" si="2907"/>
        <v>2000000</v>
      </c>
      <c r="ULT1366" s="84">
        <f t="shared" si="2907"/>
        <v>2000000</v>
      </c>
      <c r="ULZ1366" s="84" t="s">
        <v>247</v>
      </c>
      <c r="UMA1366" s="84" t="s">
        <v>4692</v>
      </c>
      <c r="UMB1366" s="84">
        <f t="shared" ref="UMB1366:UMJ1366" si="2908">UMB1360</f>
        <v>0</v>
      </c>
      <c r="UMC1366" s="84">
        <f t="shared" si="2908"/>
        <v>0</v>
      </c>
      <c r="UMD1366" s="84">
        <f t="shared" si="2908"/>
        <v>0</v>
      </c>
      <c r="UME1366" s="84">
        <f t="shared" si="2908"/>
        <v>0</v>
      </c>
      <c r="UMF1366" s="84">
        <f t="shared" si="2908"/>
        <v>2000000</v>
      </c>
      <c r="UMG1366" s="84">
        <f t="shared" si="2908"/>
        <v>0</v>
      </c>
      <c r="UMH1366" s="84">
        <f t="shared" si="2908"/>
        <v>0</v>
      </c>
      <c r="UMI1366" s="84">
        <f t="shared" si="2908"/>
        <v>2000000</v>
      </c>
      <c r="UMJ1366" s="84">
        <f t="shared" si="2908"/>
        <v>2000000</v>
      </c>
      <c r="UMP1366" s="84" t="s">
        <v>247</v>
      </c>
      <c r="UMQ1366" s="84" t="s">
        <v>4692</v>
      </c>
      <c r="UMR1366" s="84">
        <f t="shared" ref="UMR1366:UMZ1366" si="2909">UMR1360</f>
        <v>0</v>
      </c>
      <c r="UMS1366" s="84">
        <f t="shared" si="2909"/>
        <v>0</v>
      </c>
      <c r="UMT1366" s="84">
        <f t="shared" si="2909"/>
        <v>0</v>
      </c>
      <c r="UMU1366" s="84">
        <f t="shared" si="2909"/>
        <v>0</v>
      </c>
      <c r="UMV1366" s="84">
        <f t="shared" si="2909"/>
        <v>2000000</v>
      </c>
      <c r="UMW1366" s="84">
        <f t="shared" si="2909"/>
        <v>0</v>
      </c>
      <c r="UMX1366" s="84">
        <f t="shared" si="2909"/>
        <v>0</v>
      </c>
      <c r="UMY1366" s="84">
        <f t="shared" si="2909"/>
        <v>2000000</v>
      </c>
      <c r="UMZ1366" s="84">
        <f t="shared" si="2909"/>
        <v>2000000</v>
      </c>
      <c r="UNF1366" s="84" t="s">
        <v>247</v>
      </c>
      <c r="UNG1366" s="84" t="s">
        <v>4692</v>
      </c>
      <c r="UNH1366" s="84">
        <f t="shared" ref="UNH1366:UNP1366" si="2910">UNH1360</f>
        <v>0</v>
      </c>
      <c r="UNI1366" s="84">
        <f t="shared" si="2910"/>
        <v>0</v>
      </c>
      <c r="UNJ1366" s="84">
        <f t="shared" si="2910"/>
        <v>0</v>
      </c>
      <c r="UNK1366" s="84">
        <f t="shared" si="2910"/>
        <v>0</v>
      </c>
      <c r="UNL1366" s="84">
        <f t="shared" si="2910"/>
        <v>2000000</v>
      </c>
      <c r="UNM1366" s="84">
        <f t="shared" si="2910"/>
        <v>0</v>
      </c>
      <c r="UNN1366" s="84">
        <f t="shared" si="2910"/>
        <v>0</v>
      </c>
      <c r="UNO1366" s="84">
        <f t="shared" si="2910"/>
        <v>2000000</v>
      </c>
      <c r="UNP1366" s="84">
        <f t="shared" si="2910"/>
        <v>2000000</v>
      </c>
      <c r="UNV1366" s="84" t="s">
        <v>247</v>
      </c>
      <c r="UNW1366" s="84" t="s">
        <v>4692</v>
      </c>
      <c r="UNX1366" s="84">
        <f t="shared" ref="UNX1366:UOF1366" si="2911">UNX1360</f>
        <v>0</v>
      </c>
      <c r="UNY1366" s="84">
        <f t="shared" si="2911"/>
        <v>0</v>
      </c>
      <c r="UNZ1366" s="84">
        <f t="shared" si="2911"/>
        <v>0</v>
      </c>
      <c r="UOA1366" s="84">
        <f t="shared" si="2911"/>
        <v>0</v>
      </c>
      <c r="UOB1366" s="84">
        <f t="shared" si="2911"/>
        <v>2000000</v>
      </c>
      <c r="UOC1366" s="84">
        <f t="shared" si="2911"/>
        <v>0</v>
      </c>
      <c r="UOD1366" s="84">
        <f t="shared" si="2911"/>
        <v>0</v>
      </c>
      <c r="UOE1366" s="84">
        <f t="shared" si="2911"/>
        <v>2000000</v>
      </c>
      <c r="UOF1366" s="84">
        <f t="shared" si="2911"/>
        <v>2000000</v>
      </c>
      <c r="UOL1366" s="84" t="s">
        <v>247</v>
      </c>
      <c r="UOM1366" s="84" t="s">
        <v>4692</v>
      </c>
      <c r="UON1366" s="84">
        <f t="shared" ref="UON1366:UOV1366" si="2912">UON1360</f>
        <v>0</v>
      </c>
      <c r="UOO1366" s="84">
        <f t="shared" si="2912"/>
        <v>0</v>
      </c>
      <c r="UOP1366" s="84">
        <f t="shared" si="2912"/>
        <v>0</v>
      </c>
      <c r="UOQ1366" s="84">
        <f t="shared" si="2912"/>
        <v>0</v>
      </c>
      <c r="UOR1366" s="84">
        <f t="shared" si="2912"/>
        <v>2000000</v>
      </c>
      <c r="UOS1366" s="84">
        <f t="shared" si="2912"/>
        <v>0</v>
      </c>
      <c r="UOT1366" s="84">
        <f t="shared" si="2912"/>
        <v>0</v>
      </c>
      <c r="UOU1366" s="84">
        <f t="shared" si="2912"/>
        <v>2000000</v>
      </c>
      <c r="UOV1366" s="84">
        <f t="shared" si="2912"/>
        <v>2000000</v>
      </c>
      <c r="UPB1366" s="84" t="s">
        <v>247</v>
      </c>
      <c r="UPC1366" s="84" t="s">
        <v>4692</v>
      </c>
      <c r="UPD1366" s="84">
        <f t="shared" ref="UPD1366:UPL1366" si="2913">UPD1360</f>
        <v>0</v>
      </c>
      <c r="UPE1366" s="84">
        <f t="shared" si="2913"/>
        <v>0</v>
      </c>
      <c r="UPF1366" s="84">
        <f t="shared" si="2913"/>
        <v>0</v>
      </c>
      <c r="UPG1366" s="84">
        <f t="shared" si="2913"/>
        <v>0</v>
      </c>
      <c r="UPH1366" s="84">
        <f t="shared" si="2913"/>
        <v>2000000</v>
      </c>
      <c r="UPI1366" s="84">
        <f t="shared" si="2913"/>
        <v>0</v>
      </c>
      <c r="UPJ1366" s="84">
        <f t="shared" si="2913"/>
        <v>0</v>
      </c>
      <c r="UPK1366" s="84">
        <f t="shared" si="2913"/>
        <v>2000000</v>
      </c>
      <c r="UPL1366" s="84">
        <f t="shared" si="2913"/>
        <v>2000000</v>
      </c>
      <c r="UPR1366" s="84" t="s">
        <v>247</v>
      </c>
      <c r="UPS1366" s="84" t="s">
        <v>4692</v>
      </c>
      <c r="UPT1366" s="84">
        <f t="shared" ref="UPT1366:UQB1366" si="2914">UPT1360</f>
        <v>0</v>
      </c>
      <c r="UPU1366" s="84">
        <f t="shared" si="2914"/>
        <v>0</v>
      </c>
      <c r="UPV1366" s="84">
        <f t="shared" si="2914"/>
        <v>0</v>
      </c>
      <c r="UPW1366" s="84">
        <f t="shared" si="2914"/>
        <v>0</v>
      </c>
      <c r="UPX1366" s="84">
        <f t="shared" si="2914"/>
        <v>2000000</v>
      </c>
      <c r="UPY1366" s="84">
        <f t="shared" si="2914"/>
        <v>0</v>
      </c>
      <c r="UPZ1366" s="84">
        <f t="shared" si="2914"/>
        <v>0</v>
      </c>
      <c r="UQA1366" s="84">
        <f t="shared" si="2914"/>
        <v>2000000</v>
      </c>
      <c r="UQB1366" s="84">
        <f t="shared" si="2914"/>
        <v>2000000</v>
      </c>
      <c r="UQH1366" s="84" t="s">
        <v>247</v>
      </c>
      <c r="UQI1366" s="84" t="s">
        <v>4692</v>
      </c>
      <c r="UQJ1366" s="84">
        <f t="shared" ref="UQJ1366:UQR1366" si="2915">UQJ1360</f>
        <v>0</v>
      </c>
      <c r="UQK1366" s="84">
        <f t="shared" si="2915"/>
        <v>0</v>
      </c>
      <c r="UQL1366" s="84">
        <f t="shared" si="2915"/>
        <v>0</v>
      </c>
      <c r="UQM1366" s="84">
        <f t="shared" si="2915"/>
        <v>0</v>
      </c>
      <c r="UQN1366" s="84">
        <f t="shared" si="2915"/>
        <v>2000000</v>
      </c>
      <c r="UQO1366" s="84">
        <f t="shared" si="2915"/>
        <v>0</v>
      </c>
      <c r="UQP1366" s="84">
        <f t="shared" si="2915"/>
        <v>0</v>
      </c>
      <c r="UQQ1366" s="84">
        <f t="shared" si="2915"/>
        <v>2000000</v>
      </c>
      <c r="UQR1366" s="84">
        <f t="shared" si="2915"/>
        <v>2000000</v>
      </c>
      <c r="UQX1366" s="84" t="s">
        <v>247</v>
      </c>
      <c r="UQY1366" s="84" t="s">
        <v>4692</v>
      </c>
      <c r="UQZ1366" s="84">
        <f t="shared" ref="UQZ1366:URH1366" si="2916">UQZ1360</f>
        <v>0</v>
      </c>
      <c r="URA1366" s="84">
        <f t="shared" si="2916"/>
        <v>0</v>
      </c>
      <c r="URB1366" s="84">
        <f t="shared" si="2916"/>
        <v>0</v>
      </c>
      <c r="URC1366" s="84">
        <f t="shared" si="2916"/>
        <v>0</v>
      </c>
      <c r="URD1366" s="84">
        <f t="shared" si="2916"/>
        <v>2000000</v>
      </c>
      <c r="URE1366" s="84">
        <f t="shared" si="2916"/>
        <v>0</v>
      </c>
      <c r="URF1366" s="84">
        <f t="shared" si="2916"/>
        <v>0</v>
      </c>
      <c r="URG1366" s="84">
        <f t="shared" si="2916"/>
        <v>2000000</v>
      </c>
      <c r="URH1366" s="84">
        <f t="shared" si="2916"/>
        <v>2000000</v>
      </c>
      <c r="URN1366" s="84" t="s">
        <v>247</v>
      </c>
      <c r="URO1366" s="84" t="s">
        <v>4692</v>
      </c>
      <c r="URP1366" s="84">
        <f t="shared" ref="URP1366:URX1366" si="2917">URP1360</f>
        <v>0</v>
      </c>
      <c r="URQ1366" s="84">
        <f t="shared" si="2917"/>
        <v>0</v>
      </c>
      <c r="URR1366" s="84">
        <f t="shared" si="2917"/>
        <v>0</v>
      </c>
      <c r="URS1366" s="84">
        <f t="shared" si="2917"/>
        <v>0</v>
      </c>
      <c r="URT1366" s="84">
        <f t="shared" si="2917"/>
        <v>2000000</v>
      </c>
      <c r="URU1366" s="84">
        <f t="shared" si="2917"/>
        <v>0</v>
      </c>
      <c r="URV1366" s="84">
        <f t="shared" si="2917"/>
        <v>0</v>
      </c>
      <c r="URW1366" s="84">
        <f t="shared" si="2917"/>
        <v>2000000</v>
      </c>
      <c r="URX1366" s="84">
        <f t="shared" si="2917"/>
        <v>2000000</v>
      </c>
      <c r="USD1366" s="84" t="s">
        <v>247</v>
      </c>
      <c r="USE1366" s="84" t="s">
        <v>4692</v>
      </c>
      <c r="USF1366" s="84">
        <f t="shared" ref="USF1366:USN1366" si="2918">USF1360</f>
        <v>0</v>
      </c>
      <c r="USG1366" s="84">
        <f t="shared" si="2918"/>
        <v>0</v>
      </c>
      <c r="USH1366" s="84">
        <f t="shared" si="2918"/>
        <v>0</v>
      </c>
      <c r="USI1366" s="84">
        <f t="shared" si="2918"/>
        <v>0</v>
      </c>
      <c r="USJ1366" s="84">
        <f t="shared" si="2918"/>
        <v>2000000</v>
      </c>
      <c r="USK1366" s="84">
        <f t="shared" si="2918"/>
        <v>0</v>
      </c>
      <c r="USL1366" s="84">
        <f t="shared" si="2918"/>
        <v>0</v>
      </c>
      <c r="USM1366" s="84">
        <f t="shared" si="2918"/>
        <v>2000000</v>
      </c>
      <c r="USN1366" s="84">
        <f t="shared" si="2918"/>
        <v>2000000</v>
      </c>
      <c r="UST1366" s="84" t="s">
        <v>247</v>
      </c>
      <c r="USU1366" s="84" t="s">
        <v>4692</v>
      </c>
      <c r="USV1366" s="84">
        <f t="shared" ref="USV1366:UTD1366" si="2919">USV1360</f>
        <v>0</v>
      </c>
      <c r="USW1366" s="84">
        <f t="shared" si="2919"/>
        <v>0</v>
      </c>
      <c r="USX1366" s="84">
        <f t="shared" si="2919"/>
        <v>0</v>
      </c>
      <c r="USY1366" s="84">
        <f t="shared" si="2919"/>
        <v>0</v>
      </c>
      <c r="USZ1366" s="84">
        <f t="shared" si="2919"/>
        <v>2000000</v>
      </c>
      <c r="UTA1366" s="84">
        <f t="shared" si="2919"/>
        <v>0</v>
      </c>
      <c r="UTB1366" s="84">
        <f t="shared" si="2919"/>
        <v>0</v>
      </c>
      <c r="UTC1366" s="84">
        <f t="shared" si="2919"/>
        <v>2000000</v>
      </c>
      <c r="UTD1366" s="84">
        <f t="shared" si="2919"/>
        <v>2000000</v>
      </c>
      <c r="UTJ1366" s="84" t="s">
        <v>247</v>
      </c>
      <c r="UTK1366" s="84" t="s">
        <v>4692</v>
      </c>
      <c r="UTL1366" s="84">
        <f t="shared" ref="UTL1366:UTT1366" si="2920">UTL1360</f>
        <v>0</v>
      </c>
      <c r="UTM1366" s="84">
        <f t="shared" si="2920"/>
        <v>0</v>
      </c>
      <c r="UTN1366" s="84">
        <f t="shared" si="2920"/>
        <v>0</v>
      </c>
      <c r="UTO1366" s="84">
        <f t="shared" si="2920"/>
        <v>0</v>
      </c>
      <c r="UTP1366" s="84">
        <f t="shared" si="2920"/>
        <v>2000000</v>
      </c>
      <c r="UTQ1366" s="84">
        <f t="shared" si="2920"/>
        <v>0</v>
      </c>
      <c r="UTR1366" s="84">
        <f t="shared" si="2920"/>
        <v>0</v>
      </c>
      <c r="UTS1366" s="84">
        <f t="shared" si="2920"/>
        <v>2000000</v>
      </c>
      <c r="UTT1366" s="84">
        <f t="shared" si="2920"/>
        <v>2000000</v>
      </c>
      <c r="UTZ1366" s="84" t="s">
        <v>247</v>
      </c>
      <c r="UUA1366" s="84" t="s">
        <v>4692</v>
      </c>
      <c r="UUB1366" s="84">
        <f t="shared" ref="UUB1366:UUJ1366" si="2921">UUB1360</f>
        <v>0</v>
      </c>
      <c r="UUC1366" s="84">
        <f t="shared" si="2921"/>
        <v>0</v>
      </c>
      <c r="UUD1366" s="84">
        <f t="shared" si="2921"/>
        <v>0</v>
      </c>
      <c r="UUE1366" s="84">
        <f t="shared" si="2921"/>
        <v>0</v>
      </c>
      <c r="UUF1366" s="84">
        <f t="shared" si="2921"/>
        <v>2000000</v>
      </c>
      <c r="UUG1366" s="84">
        <f t="shared" si="2921"/>
        <v>0</v>
      </c>
      <c r="UUH1366" s="84">
        <f t="shared" si="2921"/>
        <v>0</v>
      </c>
      <c r="UUI1366" s="84">
        <f t="shared" si="2921"/>
        <v>2000000</v>
      </c>
      <c r="UUJ1366" s="84">
        <f t="shared" si="2921"/>
        <v>2000000</v>
      </c>
      <c r="UUP1366" s="84" t="s">
        <v>247</v>
      </c>
      <c r="UUQ1366" s="84" t="s">
        <v>4692</v>
      </c>
      <c r="UUR1366" s="84">
        <f t="shared" ref="UUR1366:UUZ1366" si="2922">UUR1360</f>
        <v>0</v>
      </c>
      <c r="UUS1366" s="84">
        <f t="shared" si="2922"/>
        <v>0</v>
      </c>
      <c r="UUT1366" s="84">
        <f t="shared" si="2922"/>
        <v>0</v>
      </c>
      <c r="UUU1366" s="84">
        <f t="shared" si="2922"/>
        <v>0</v>
      </c>
      <c r="UUV1366" s="84">
        <f t="shared" si="2922"/>
        <v>2000000</v>
      </c>
      <c r="UUW1366" s="84">
        <f t="shared" si="2922"/>
        <v>0</v>
      </c>
      <c r="UUX1366" s="84">
        <f t="shared" si="2922"/>
        <v>0</v>
      </c>
      <c r="UUY1366" s="84">
        <f t="shared" si="2922"/>
        <v>2000000</v>
      </c>
      <c r="UUZ1366" s="84">
        <f t="shared" si="2922"/>
        <v>2000000</v>
      </c>
      <c r="UVF1366" s="84" t="s">
        <v>247</v>
      </c>
      <c r="UVG1366" s="84" t="s">
        <v>4692</v>
      </c>
      <c r="UVH1366" s="84">
        <f t="shared" ref="UVH1366:UVP1366" si="2923">UVH1360</f>
        <v>0</v>
      </c>
      <c r="UVI1366" s="84">
        <f t="shared" si="2923"/>
        <v>0</v>
      </c>
      <c r="UVJ1366" s="84">
        <f t="shared" si="2923"/>
        <v>0</v>
      </c>
      <c r="UVK1366" s="84">
        <f t="shared" si="2923"/>
        <v>0</v>
      </c>
      <c r="UVL1366" s="84">
        <f t="shared" si="2923"/>
        <v>2000000</v>
      </c>
      <c r="UVM1366" s="84">
        <f t="shared" si="2923"/>
        <v>0</v>
      </c>
      <c r="UVN1366" s="84">
        <f t="shared" si="2923"/>
        <v>0</v>
      </c>
      <c r="UVO1366" s="84">
        <f t="shared" si="2923"/>
        <v>2000000</v>
      </c>
      <c r="UVP1366" s="84">
        <f t="shared" si="2923"/>
        <v>2000000</v>
      </c>
      <c r="UVV1366" s="84" t="s">
        <v>247</v>
      </c>
      <c r="UVW1366" s="84" t="s">
        <v>4692</v>
      </c>
      <c r="UVX1366" s="84">
        <f t="shared" ref="UVX1366:UWF1366" si="2924">UVX1360</f>
        <v>0</v>
      </c>
      <c r="UVY1366" s="84">
        <f t="shared" si="2924"/>
        <v>0</v>
      </c>
      <c r="UVZ1366" s="84">
        <f t="shared" si="2924"/>
        <v>0</v>
      </c>
      <c r="UWA1366" s="84">
        <f t="shared" si="2924"/>
        <v>0</v>
      </c>
      <c r="UWB1366" s="84">
        <f t="shared" si="2924"/>
        <v>2000000</v>
      </c>
      <c r="UWC1366" s="84">
        <f t="shared" si="2924"/>
        <v>0</v>
      </c>
      <c r="UWD1366" s="84">
        <f t="shared" si="2924"/>
        <v>0</v>
      </c>
      <c r="UWE1366" s="84">
        <f t="shared" si="2924"/>
        <v>2000000</v>
      </c>
      <c r="UWF1366" s="84">
        <f t="shared" si="2924"/>
        <v>2000000</v>
      </c>
      <c r="UWL1366" s="84" t="s">
        <v>247</v>
      </c>
      <c r="UWM1366" s="84" t="s">
        <v>4692</v>
      </c>
      <c r="UWN1366" s="84">
        <f t="shared" ref="UWN1366:UWV1366" si="2925">UWN1360</f>
        <v>0</v>
      </c>
      <c r="UWO1366" s="84">
        <f t="shared" si="2925"/>
        <v>0</v>
      </c>
      <c r="UWP1366" s="84">
        <f t="shared" si="2925"/>
        <v>0</v>
      </c>
      <c r="UWQ1366" s="84">
        <f t="shared" si="2925"/>
        <v>0</v>
      </c>
      <c r="UWR1366" s="84">
        <f t="shared" si="2925"/>
        <v>2000000</v>
      </c>
      <c r="UWS1366" s="84">
        <f t="shared" si="2925"/>
        <v>0</v>
      </c>
      <c r="UWT1366" s="84">
        <f t="shared" si="2925"/>
        <v>0</v>
      </c>
      <c r="UWU1366" s="84">
        <f t="shared" si="2925"/>
        <v>2000000</v>
      </c>
      <c r="UWV1366" s="84">
        <f t="shared" si="2925"/>
        <v>2000000</v>
      </c>
      <c r="UXB1366" s="84" t="s">
        <v>247</v>
      </c>
      <c r="UXC1366" s="84" t="s">
        <v>4692</v>
      </c>
      <c r="UXD1366" s="84">
        <f t="shared" ref="UXD1366:UXL1366" si="2926">UXD1360</f>
        <v>0</v>
      </c>
      <c r="UXE1366" s="84">
        <f t="shared" si="2926"/>
        <v>0</v>
      </c>
      <c r="UXF1366" s="84">
        <f t="shared" si="2926"/>
        <v>0</v>
      </c>
      <c r="UXG1366" s="84">
        <f t="shared" si="2926"/>
        <v>0</v>
      </c>
      <c r="UXH1366" s="84">
        <f t="shared" si="2926"/>
        <v>2000000</v>
      </c>
      <c r="UXI1366" s="84">
        <f t="shared" si="2926"/>
        <v>0</v>
      </c>
      <c r="UXJ1366" s="84">
        <f t="shared" si="2926"/>
        <v>0</v>
      </c>
      <c r="UXK1366" s="84">
        <f t="shared" si="2926"/>
        <v>2000000</v>
      </c>
      <c r="UXL1366" s="84">
        <f t="shared" si="2926"/>
        <v>2000000</v>
      </c>
      <c r="UXR1366" s="84" t="s">
        <v>247</v>
      </c>
      <c r="UXS1366" s="84" t="s">
        <v>4692</v>
      </c>
      <c r="UXT1366" s="84">
        <f t="shared" ref="UXT1366:UYB1366" si="2927">UXT1360</f>
        <v>0</v>
      </c>
      <c r="UXU1366" s="84">
        <f t="shared" si="2927"/>
        <v>0</v>
      </c>
      <c r="UXV1366" s="84">
        <f t="shared" si="2927"/>
        <v>0</v>
      </c>
      <c r="UXW1366" s="84">
        <f t="shared" si="2927"/>
        <v>0</v>
      </c>
      <c r="UXX1366" s="84">
        <f t="shared" si="2927"/>
        <v>2000000</v>
      </c>
      <c r="UXY1366" s="84">
        <f t="shared" si="2927"/>
        <v>0</v>
      </c>
      <c r="UXZ1366" s="84">
        <f t="shared" si="2927"/>
        <v>0</v>
      </c>
      <c r="UYA1366" s="84">
        <f t="shared" si="2927"/>
        <v>2000000</v>
      </c>
      <c r="UYB1366" s="84">
        <f t="shared" si="2927"/>
        <v>2000000</v>
      </c>
      <c r="UYH1366" s="84" t="s">
        <v>247</v>
      </c>
      <c r="UYI1366" s="84" t="s">
        <v>4692</v>
      </c>
      <c r="UYJ1366" s="84">
        <f t="shared" ref="UYJ1366:UYR1366" si="2928">UYJ1360</f>
        <v>0</v>
      </c>
      <c r="UYK1366" s="84">
        <f t="shared" si="2928"/>
        <v>0</v>
      </c>
      <c r="UYL1366" s="84">
        <f t="shared" si="2928"/>
        <v>0</v>
      </c>
      <c r="UYM1366" s="84">
        <f t="shared" si="2928"/>
        <v>0</v>
      </c>
      <c r="UYN1366" s="84">
        <f t="shared" si="2928"/>
        <v>2000000</v>
      </c>
      <c r="UYO1366" s="84">
        <f t="shared" si="2928"/>
        <v>0</v>
      </c>
      <c r="UYP1366" s="84">
        <f t="shared" si="2928"/>
        <v>0</v>
      </c>
      <c r="UYQ1366" s="84">
        <f t="shared" si="2928"/>
        <v>2000000</v>
      </c>
      <c r="UYR1366" s="84">
        <f t="shared" si="2928"/>
        <v>2000000</v>
      </c>
      <c r="UYX1366" s="84" t="s">
        <v>247</v>
      </c>
      <c r="UYY1366" s="84" t="s">
        <v>4692</v>
      </c>
      <c r="UYZ1366" s="84">
        <f t="shared" ref="UYZ1366:UZH1366" si="2929">UYZ1360</f>
        <v>0</v>
      </c>
      <c r="UZA1366" s="84">
        <f t="shared" si="2929"/>
        <v>0</v>
      </c>
      <c r="UZB1366" s="84">
        <f t="shared" si="2929"/>
        <v>0</v>
      </c>
      <c r="UZC1366" s="84">
        <f t="shared" si="2929"/>
        <v>0</v>
      </c>
      <c r="UZD1366" s="84">
        <f t="shared" si="2929"/>
        <v>2000000</v>
      </c>
      <c r="UZE1366" s="84">
        <f t="shared" si="2929"/>
        <v>0</v>
      </c>
      <c r="UZF1366" s="84">
        <f t="shared" si="2929"/>
        <v>0</v>
      </c>
      <c r="UZG1366" s="84">
        <f t="shared" si="2929"/>
        <v>2000000</v>
      </c>
      <c r="UZH1366" s="84">
        <f t="shared" si="2929"/>
        <v>2000000</v>
      </c>
      <c r="UZN1366" s="84" t="s">
        <v>247</v>
      </c>
      <c r="UZO1366" s="84" t="s">
        <v>4692</v>
      </c>
      <c r="UZP1366" s="84">
        <f t="shared" ref="UZP1366:UZX1366" si="2930">UZP1360</f>
        <v>0</v>
      </c>
      <c r="UZQ1366" s="84">
        <f t="shared" si="2930"/>
        <v>0</v>
      </c>
      <c r="UZR1366" s="84">
        <f t="shared" si="2930"/>
        <v>0</v>
      </c>
      <c r="UZS1366" s="84">
        <f t="shared" si="2930"/>
        <v>0</v>
      </c>
      <c r="UZT1366" s="84">
        <f t="shared" si="2930"/>
        <v>2000000</v>
      </c>
      <c r="UZU1366" s="84">
        <f t="shared" si="2930"/>
        <v>0</v>
      </c>
      <c r="UZV1366" s="84">
        <f t="shared" si="2930"/>
        <v>0</v>
      </c>
      <c r="UZW1366" s="84">
        <f t="shared" si="2930"/>
        <v>2000000</v>
      </c>
      <c r="UZX1366" s="84">
        <f t="shared" si="2930"/>
        <v>2000000</v>
      </c>
      <c r="VAD1366" s="84" t="s">
        <v>247</v>
      </c>
      <c r="VAE1366" s="84" t="s">
        <v>4692</v>
      </c>
      <c r="VAF1366" s="84">
        <f t="shared" ref="VAF1366:VAN1366" si="2931">VAF1360</f>
        <v>0</v>
      </c>
      <c r="VAG1366" s="84">
        <f t="shared" si="2931"/>
        <v>0</v>
      </c>
      <c r="VAH1366" s="84">
        <f t="shared" si="2931"/>
        <v>0</v>
      </c>
      <c r="VAI1366" s="84">
        <f t="shared" si="2931"/>
        <v>0</v>
      </c>
      <c r="VAJ1366" s="84">
        <f t="shared" si="2931"/>
        <v>2000000</v>
      </c>
      <c r="VAK1366" s="84">
        <f t="shared" si="2931"/>
        <v>0</v>
      </c>
      <c r="VAL1366" s="84">
        <f t="shared" si="2931"/>
        <v>0</v>
      </c>
      <c r="VAM1366" s="84">
        <f t="shared" si="2931"/>
        <v>2000000</v>
      </c>
      <c r="VAN1366" s="84">
        <f t="shared" si="2931"/>
        <v>2000000</v>
      </c>
      <c r="VAT1366" s="84" t="s">
        <v>247</v>
      </c>
      <c r="VAU1366" s="84" t="s">
        <v>4692</v>
      </c>
      <c r="VAV1366" s="84">
        <f t="shared" ref="VAV1366:VBD1366" si="2932">VAV1360</f>
        <v>0</v>
      </c>
      <c r="VAW1366" s="84">
        <f t="shared" si="2932"/>
        <v>0</v>
      </c>
      <c r="VAX1366" s="84">
        <f t="shared" si="2932"/>
        <v>0</v>
      </c>
      <c r="VAY1366" s="84">
        <f t="shared" si="2932"/>
        <v>0</v>
      </c>
      <c r="VAZ1366" s="84">
        <f t="shared" si="2932"/>
        <v>2000000</v>
      </c>
      <c r="VBA1366" s="84">
        <f t="shared" si="2932"/>
        <v>0</v>
      </c>
      <c r="VBB1366" s="84">
        <f t="shared" si="2932"/>
        <v>0</v>
      </c>
      <c r="VBC1366" s="84">
        <f t="shared" si="2932"/>
        <v>2000000</v>
      </c>
      <c r="VBD1366" s="84">
        <f t="shared" si="2932"/>
        <v>2000000</v>
      </c>
      <c r="VBJ1366" s="84" t="s">
        <v>247</v>
      </c>
      <c r="VBK1366" s="84" t="s">
        <v>4692</v>
      </c>
      <c r="VBL1366" s="84">
        <f t="shared" ref="VBL1366:VBT1366" si="2933">VBL1360</f>
        <v>0</v>
      </c>
      <c r="VBM1366" s="84">
        <f t="shared" si="2933"/>
        <v>0</v>
      </c>
      <c r="VBN1366" s="84">
        <f t="shared" si="2933"/>
        <v>0</v>
      </c>
      <c r="VBO1366" s="84">
        <f t="shared" si="2933"/>
        <v>0</v>
      </c>
      <c r="VBP1366" s="84">
        <f t="shared" si="2933"/>
        <v>2000000</v>
      </c>
      <c r="VBQ1366" s="84">
        <f t="shared" si="2933"/>
        <v>0</v>
      </c>
      <c r="VBR1366" s="84">
        <f t="shared" si="2933"/>
        <v>0</v>
      </c>
      <c r="VBS1366" s="84">
        <f t="shared" si="2933"/>
        <v>2000000</v>
      </c>
      <c r="VBT1366" s="84">
        <f t="shared" si="2933"/>
        <v>2000000</v>
      </c>
      <c r="VBZ1366" s="84" t="s">
        <v>247</v>
      </c>
      <c r="VCA1366" s="84" t="s">
        <v>4692</v>
      </c>
      <c r="VCB1366" s="84">
        <f t="shared" ref="VCB1366:VCJ1366" si="2934">VCB1360</f>
        <v>0</v>
      </c>
      <c r="VCC1366" s="84">
        <f t="shared" si="2934"/>
        <v>0</v>
      </c>
      <c r="VCD1366" s="84">
        <f t="shared" si="2934"/>
        <v>0</v>
      </c>
      <c r="VCE1366" s="84">
        <f t="shared" si="2934"/>
        <v>0</v>
      </c>
      <c r="VCF1366" s="84">
        <f t="shared" si="2934"/>
        <v>2000000</v>
      </c>
      <c r="VCG1366" s="84">
        <f t="shared" si="2934"/>
        <v>0</v>
      </c>
      <c r="VCH1366" s="84">
        <f t="shared" si="2934"/>
        <v>0</v>
      </c>
      <c r="VCI1366" s="84">
        <f t="shared" si="2934"/>
        <v>2000000</v>
      </c>
      <c r="VCJ1366" s="84">
        <f t="shared" si="2934"/>
        <v>2000000</v>
      </c>
      <c r="VCP1366" s="84" t="s">
        <v>247</v>
      </c>
      <c r="VCQ1366" s="84" t="s">
        <v>4692</v>
      </c>
      <c r="VCR1366" s="84">
        <f t="shared" ref="VCR1366:VCZ1366" si="2935">VCR1360</f>
        <v>0</v>
      </c>
      <c r="VCS1366" s="84">
        <f t="shared" si="2935"/>
        <v>0</v>
      </c>
      <c r="VCT1366" s="84">
        <f t="shared" si="2935"/>
        <v>0</v>
      </c>
      <c r="VCU1366" s="84">
        <f t="shared" si="2935"/>
        <v>0</v>
      </c>
      <c r="VCV1366" s="84">
        <f t="shared" si="2935"/>
        <v>2000000</v>
      </c>
      <c r="VCW1366" s="84">
        <f t="shared" si="2935"/>
        <v>0</v>
      </c>
      <c r="VCX1366" s="84">
        <f t="shared" si="2935"/>
        <v>0</v>
      </c>
      <c r="VCY1366" s="84">
        <f t="shared" si="2935"/>
        <v>2000000</v>
      </c>
      <c r="VCZ1366" s="84">
        <f t="shared" si="2935"/>
        <v>2000000</v>
      </c>
      <c r="VDF1366" s="84" t="s">
        <v>247</v>
      </c>
      <c r="VDG1366" s="84" t="s">
        <v>4692</v>
      </c>
      <c r="VDH1366" s="84">
        <f t="shared" ref="VDH1366:VDP1366" si="2936">VDH1360</f>
        <v>0</v>
      </c>
      <c r="VDI1366" s="84">
        <f t="shared" si="2936"/>
        <v>0</v>
      </c>
      <c r="VDJ1366" s="84">
        <f t="shared" si="2936"/>
        <v>0</v>
      </c>
      <c r="VDK1366" s="84">
        <f t="shared" si="2936"/>
        <v>0</v>
      </c>
      <c r="VDL1366" s="84">
        <f t="shared" si="2936"/>
        <v>2000000</v>
      </c>
      <c r="VDM1366" s="84">
        <f t="shared" si="2936"/>
        <v>0</v>
      </c>
      <c r="VDN1366" s="84">
        <f t="shared" si="2936"/>
        <v>0</v>
      </c>
      <c r="VDO1366" s="84">
        <f t="shared" si="2936"/>
        <v>2000000</v>
      </c>
      <c r="VDP1366" s="84">
        <f t="shared" si="2936"/>
        <v>2000000</v>
      </c>
      <c r="VDV1366" s="84" t="s">
        <v>247</v>
      </c>
      <c r="VDW1366" s="84" t="s">
        <v>4692</v>
      </c>
      <c r="VDX1366" s="84">
        <f t="shared" ref="VDX1366:VEF1366" si="2937">VDX1360</f>
        <v>0</v>
      </c>
      <c r="VDY1366" s="84">
        <f t="shared" si="2937"/>
        <v>0</v>
      </c>
      <c r="VDZ1366" s="84">
        <f t="shared" si="2937"/>
        <v>0</v>
      </c>
      <c r="VEA1366" s="84">
        <f t="shared" si="2937"/>
        <v>0</v>
      </c>
      <c r="VEB1366" s="84">
        <f t="shared" si="2937"/>
        <v>2000000</v>
      </c>
      <c r="VEC1366" s="84">
        <f t="shared" si="2937"/>
        <v>0</v>
      </c>
      <c r="VED1366" s="84">
        <f t="shared" si="2937"/>
        <v>0</v>
      </c>
      <c r="VEE1366" s="84">
        <f t="shared" si="2937"/>
        <v>2000000</v>
      </c>
      <c r="VEF1366" s="84">
        <f t="shared" si="2937"/>
        <v>2000000</v>
      </c>
      <c r="VEL1366" s="84" t="s">
        <v>247</v>
      </c>
      <c r="VEM1366" s="84" t="s">
        <v>4692</v>
      </c>
      <c r="VEN1366" s="84">
        <f t="shared" ref="VEN1366:VEV1366" si="2938">VEN1360</f>
        <v>0</v>
      </c>
      <c r="VEO1366" s="84">
        <f t="shared" si="2938"/>
        <v>0</v>
      </c>
      <c r="VEP1366" s="84">
        <f t="shared" si="2938"/>
        <v>0</v>
      </c>
      <c r="VEQ1366" s="84">
        <f t="shared" si="2938"/>
        <v>0</v>
      </c>
      <c r="VER1366" s="84">
        <f t="shared" si="2938"/>
        <v>2000000</v>
      </c>
      <c r="VES1366" s="84">
        <f t="shared" si="2938"/>
        <v>0</v>
      </c>
      <c r="VET1366" s="84">
        <f t="shared" si="2938"/>
        <v>0</v>
      </c>
      <c r="VEU1366" s="84">
        <f t="shared" si="2938"/>
        <v>2000000</v>
      </c>
      <c r="VEV1366" s="84">
        <f t="shared" si="2938"/>
        <v>2000000</v>
      </c>
      <c r="VFB1366" s="84" t="s">
        <v>247</v>
      </c>
      <c r="VFC1366" s="84" t="s">
        <v>4692</v>
      </c>
      <c r="VFD1366" s="84">
        <f t="shared" ref="VFD1366:VFL1366" si="2939">VFD1360</f>
        <v>0</v>
      </c>
      <c r="VFE1366" s="84">
        <f t="shared" si="2939"/>
        <v>0</v>
      </c>
      <c r="VFF1366" s="84">
        <f t="shared" si="2939"/>
        <v>0</v>
      </c>
      <c r="VFG1366" s="84">
        <f t="shared" si="2939"/>
        <v>0</v>
      </c>
      <c r="VFH1366" s="84">
        <f t="shared" si="2939"/>
        <v>2000000</v>
      </c>
      <c r="VFI1366" s="84">
        <f t="shared" si="2939"/>
        <v>0</v>
      </c>
      <c r="VFJ1366" s="84">
        <f t="shared" si="2939"/>
        <v>0</v>
      </c>
      <c r="VFK1366" s="84">
        <f t="shared" si="2939"/>
        <v>2000000</v>
      </c>
      <c r="VFL1366" s="84">
        <f t="shared" si="2939"/>
        <v>2000000</v>
      </c>
      <c r="VFR1366" s="84" t="s">
        <v>247</v>
      </c>
      <c r="VFS1366" s="84" t="s">
        <v>4692</v>
      </c>
      <c r="VFT1366" s="84">
        <f t="shared" ref="VFT1366:VGB1366" si="2940">VFT1360</f>
        <v>0</v>
      </c>
      <c r="VFU1366" s="84">
        <f t="shared" si="2940"/>
        <v>0</v>
      </c>
      <c r="VFV1366" s="84">
        <f t="shared" si="2940"/>
        <v>0</v>
      </c>
      <c r="VFW1366" s="84">
        <f t="shared" si="2940"/>
        <v>0</v>
      </c>
      <c r="VFX1366" s="84">
        <f t="shared" si="2940"/>
        <v>2000000</v>
      </c>
      <c r="VFY1366" s="84">
        <f t="shared" si="2940"/>
        <v>0</v>
      </c>
      <c r="VFZ1366" s="84">
        <f t="shared" si="2940"/>
        <v>0</v>
      </c>
      <c r="VGA1366" s="84">
        <f t="shared" si="2940"/>
        <v>2000000</v>
      </c>
      <c r="VGB1366" s="84">
        <f t="shared" si="2940"/>
        <v>2000000</v>
      </c>
      <c r="VGH1366" s="84" t="s">
        <v>247</v>
      </c>
      <c r="VGI1366" s="84" t="s">
        <v>4692</v>
      </c>
      <c r="VGJ1366" s="84">
        <f t="shared" ref="VGJ1366:VGR1366" si="2941">VGJ1360</f>
        <v>0</v>
      </c>
      <c r="VGK1366" s="84">
        <f t="shared" si="2941"/>
        <v>0</v>
      </c>
      <c r="VGL1366" s="84">
        <f t="shared" si="2941"/>
        <v>0</v>
      </c>
      <c r="VGM1366" s="84">
        <f t="shared" si="2941"/>
        <v>0</v>
      </c>
      <c r="VGN1366" s="84">
        <f t="shared" si="2941"/>
        <v>2000000</v>
      </c>
      <c r="VGO1366" s="84">
        <f t="shared" si="2941"/>
        <v>0</v>
      </c>
      <c r="VGP1366" s="84">
        <f t="shared" si="2941"/>
        <v>0</v>
      </c>
      <c r="VGQ1366" s="84">
        <f t="shared" si="2941"/>
        <v>2000000</v>
      </c>
      <c r="VGR1366" s="84">
        <f t="shared" si="2941"/>
        <v>2000000</v>
      </c>
      <c r="VGX1366" s="84" t="s">
        <v>247</v>
      </c>
      <c r="VGY1366" s="84" t="s">
        <v>4692</v>
      </c>
      <c r="VGZ1366" s="84">
        <f t="shared" ref="VGZ1366:VHH1366" si="2942">VGZ1360</f>
        <v>0</v>
      </c>
      <c r="VHA1366" s="84">
        <f t="shared" si="2942"/>
        <v>0</v>
      </c>
      <c r="VHB1366" s="84">
        <f t="shared" si="2942"/>
        <v>0</v>
      </c>
      <c r="VHC1366" s="84">
        <f t="shared" si="2942"/>
        <v>0</v>
      </c>
      <c r="VHD1366" s="84">
        <f t="shared" si="2942"/>
        <v>2000000</v>
      </c>
      <c r="VHE1366" s="84">
        <f t="shared" si="2942"/>
        <v>0</v>
      </c>
      <c r="VHF1366" s="84">
        <f t="shared" si="2942"/>
        <v>0</v>
      </c>
      <c r="VHG1366" s="84">
        <f t="shared" si="2942"/>
        <v>2000000</v>
      </c>
      <c r="VHH1366" s="84">
        <f t="shared" si="2942"/>
        <v>2000000</v>
      </c>
      <c r="VHN1366" s="84" t="s">
        <v>247</v>
      </c>
      <c r="VHO1366" s="84" t="s">
        <v>4692</v>
      </c>
      <c r="VHP1366" s="84">
        <f t="shared" ref="VHP1366:VHX1366" si="2943">VHP1360</f>
        <v>0</v>
      </c>
      <c r="VHQ1366" s="84">
        <f t="shared" si="2943"/>
        <v>0</v>
      </c>
      <c r="VHR1366" s="84">
        <f t="shared" si="2943"/>
        <v>0</v>
      </c>
      <c r="VHS1366" s="84">
        <f t="shared" si="2943"/>
        <v>0</v>
      </c>
      <c r="VHT1366" s="84">
        <f t="shared" si="2943"/>
        <v>2000000</v>
      </c>
      <c r="VHU1366" s="84">
        <f t="shared" si="2943"/>
        <v>0</v>
      </c>
      <c r="VHV1366" s="84">
        <f t="shared" si="2943"/>
        <v>0</v>
      </c>
      <c r="VHW1366" s="84">
        <f t="shared" si="2943"/>
        <v>2000000</v>
      </c>
      <c r="VHX1366" s="84">
        <f t="shared" si="2943"/>
        <v>2000000</v>
      </c>
      <c r="VID1366" s="84" t="s">
        <v>247</v>
      </c>
      <c r="VIE1366" s="84" t="s">
        <v>4692</v>
      </c>
      <c r="VIF1366" s="84">
        <f t="shared" ref="VIF1366:VIN1366" si="2944">VIF1360</f>
        <v>0</v>
      </c>
      <c r="VIG1366" s="84">
        <f t="shared" si="2944"/>
        <v>0</v>
      </c>
      <c r="VIH1366" s="84">
        <f t="shared" si="2944"/>
        <v>0</v>
      </c>
      <c r="VII1366" s="84">
        <f t="shared" si="2944"/>
        <v>0</v>
      </c>
      <c r="VIJ1366" s="84">
        <f t="shared" si="2944"/>
        <v>2000000</v>
      </c>
      <c r="VIK1366" s="84">
        <f t="shared" si="2944"/>
        <v>0</v>
      </c>
      <c r="VIL1366" s="84">
        <f t="shared" si="2944"/>
        <v>0</v>
      </c>
      <c r="VIM1366" s="84">
        <f t="shared" si="2944"/>
        <v>2000000</v>
      </c>
      <c r="VIN1366" s="84">
        <f t="shared" si="2944"/>
        <v>2000000</v>
      </c>
      <c r="VIT1366" s="84" t="s">
        <v>247</v>
      </c>
      <c r="VIU1366" s="84" t="s">
        <v>4692</v>
      </c>
      <c r="VIV1366" s="84">
        <f t="shared" ref="VIV1366:VJD1366" si="2945">VIV1360</f>
        <v>0</v>
      </c>
      <c r="VIW1366" s="84">
        <f t="shared" si="2945"/>
        <v>0</v>
      </c>
      <c r="VIX1366" s="84">
        <f t="shared" si="2945"/>
        <v>0</v>
      </c>
      <c r="VIY1366" s="84">
        <f t="shared" si="2945"/>
        <v>0</v>
      </c>
      <c r="VIZ1366" s="84">
        <f t="shared" si="2945"/>
        <v>2000000</v>
      </c>
      <c r="VJA1366" s="84">
        <f t="shared" si="2945"/>
        <v>0</v>
      </c>
      <c r="VJB1366" s="84">
        <f t="shared" si="2945"/>
        <v>0</v>
      </c>
      <c r="VJC1366" s="84">
        <f t="shared" si="2945"/>
        <v>2000000</v>
      </c>
      <c r="VJD1366" s="84">
        <f t="shared" si="2945"/>
        <v>2000000</v>
      </c>
      <c r="VJJ1366" s="84" t="s">
        <v>247</v>
      </c>
      <c r="VJK1366" s="84" t="s">
        <v>4692</v>
      </c>
      <c r="VJL1366" s="84">
        <f t="shared" ref="VJL1366:VJT1366" si="2946">VJL1360</f>
        <v>0</v>
      </c>
      <c r="VJM1366" s="84">
        <f t="shared" si="2946"/>
        <v>0</v>
      </c>
      <c r="VJN1366" s="84">
        <f t="shared" si="2946"/>
        <v>0</v>
      </c>
      <c r="VJO1366" s="84">
        <f t="shared" si="2946"/>
        <v>0</v>
      </c>
      <c r="VJP1366" s="84">
        <f t="shared" si="2946"/>
        <v>2000000</v>
      </c>
      <c r="VJQ1366" s="84">
        <f t="shared" si="2946"/>
        <v>0</v>
      </c>
      <c r="VJR1366" s="84">
        <f t="shared" si="2946"/>
        <v>0</v>
      </c>
      <c r="VJS1366" s="84">
        <f t="shared" si="2946"/>
        <v>2000000</v>
      </c>
      <c r="VJT1366" s="84">
        <f t="shared" si="2946"/>
        <v>2000000</v>
      </c>
      <c r="VJZ1366" s="84" t="s">
        <v>247</v>
      </c>
      <c r="VKA1366" s="84" t="s">
        <v>4692</v>
      </c>
      <c r="VKB1366" s="84">
        <f t="shared" ref="VKB1366:VKJ1366" si="2947">VKB1360</f>
        <v>0</v>
      </c>
      <c r="VKC1366" s="84">
        <f t="shared" si="2947"/>
        <v>0</v>
      </c>
      <c r="VKD1366" s="84">
        <f t="shared" si="2947"/>
        <v>0</v>
      </c>
      <c r="VKE1366" s="84">
        <f t="shared" si="2947"/>
        <v>0</v>
      </c>
      <c r="VKF1366" s="84">
        <f t="shared" si="2947"/>
        <v>2000000</v>
      </c>
      <c r="VKG1366" s="84">
        <f t="shared" si="2947"/>
        <v>0</v>
      </c>
      <c r="VKH1366" s="84">
        <f t="shared" si="2947"/>
        <v>0</v>
      </c>
      <c r="VKI1366" s="84">
        <f t="shared" si="2947"/>
        <v>2000000</v>
      </c>
      <c r="VKJ1366" s="84">
        <f t="shared" si="2947"/>
        <v>2000000</v>
      </c>
      <c r="VKP1366" s="84" t="s">
        <v>247</v>
      </c>
      <c r="VKQ1366" s="84" t="s">
        <v>4692</v>
      </c>
      <c r="VKR1366" s="84">
        <f t="shared" ref="VKR1366:VKZ1366" si="2948">VKR1360</f>
        <v>0</v>
      </c>
      <c r="VKS1366" s="84">
        <f t="shared" si="2948"/>
        <v>0</v>
      </c>
      <c r="VKT1366" s="84">
        <f t="shared" si="2948"/>
        <v>0</v>
      </c>
      <c r="VKU1366" s="84">
        <f t="shared" si="2948"/>
        <v>0</v>
      </c>
      <c r="VKV1366" s="84">
        <f t="shared" si="2948"/>
        <v>2000000</v>
      </c>
      <c r="VKW1366" s="84">
        <f t="shared" si="2948"/>
        <v>0</v>
      </c>
      <c r="VKX1366" s="84">
        <f t="shared" si="2948"/>
        <v>0</v>
      </c>
      <c r="VKY1366" s="84">
        <f t="shared" si="2948"/>
        <v>2000000</v>
      </c>
      <c r="VKZ1366" s="84">
        <f t="shared" si="2948"/>
        <v>2000000</v>
      </c>
      <c r="VLF1366" s="84" t="s">
        <v>247</v>
      </c>
      <c r="VLG1366" s="84" t="s">
        <v>4692</v>
      </c>
      <c r="VLH1366" s="84">
        <f t="shared" ref="VLH1366:VLP1366" si="2949">VLH1360</f>
        <v>0</v>
      </c>
      <c r="VLI1366" s="84">
        <f t="shared" si="2949"/>
        <v>0</v>
      </c>
      <c r="VLJ1366" s="84">
        <f t="shared" si="2949"/>
        <v>0</v>
      </c>
      <c r="VLK1366" s="84">
        <f t="shared" si="2949"/>
        <v>0</v>
      </c>
      <c r="VLL1366" s="84">
        <f t="shared" si="2949"/>
        <v>2000000</v>
      </c>
      <c r="VLM1366" s="84">
        <f t="shared" si="2949"/>
        <v>0</v>
      </c>
      <c r="VLN1366" s="84">
        <f t="shared" si="2949"/>
        <v>0</v>
      </c>
      <c r="VLO1366" s="84">
        <f t="shared" si="2949"/>
        <v>2000000</v>
      </c>
      <c r="VLP1366" s="84">
        <f t="shared" si="2949"/>
        <v>2000000</v>
      </c>
      <c r="VLV1366" s="84" t="s">
        <v>247</v>
      </c>
      <c r="VLW1366" s="84" t="s">
        <v>4692</v>
      </c>
      <c r="VLX1366" s="84">
        <f t="shared" ref="VLX1366:VMF1366" si="2950">VLX1360</f>
        <v>0</v>
      </c>
      <c r="VLY1366" s="84">
        <f t="shared" si="2950"/>
        <v>0</v>
      </c>
      <c r="VLZ1366" s="84">
        <f t="shared" si="2950"/>
        <v>0</v>
      </c>
      <c r="VMA1366" s="84">
        <f t="shared" si="2950"/>
        <v>0</v>
      </c>
      <c r="VMB1366" s="84">
        <f t="shared" si="2950"/>
        <v>2000000</v>
      </c>
      <c r="VMC1366" s="84">
        <f t="shared" si="2950"/>
        <v>0</v>
      </c>
      <c r="VMD1366" s="84">
        <f t="shared" si="2950"/>
        <v>0</v>
      </c>
      <c r="VME1366" s="84">
        <f t="shared" si="2950"/>
        <v>2000000</v>
      </c>
      <c r="VMF1366" s="84">
        <f t="shared" si="2950"/>
        <v>2000000</v>
      </c>
      <c r="VML1366" s="84" t="s">
        <v>247</v>
      </c>
      <c r="VMM1366" s="84" t="s">
        <v>4692</v>
      </c>
      <c r="VMN1366" s="84">
        <f t="shared" ref="VMN1366:VMV1366" si="2951">VMN1360</f>
        <v>0</v>
      </c>
      <c r="VMO1366" s="84">
        <f t="shared" si="2951"/>
        <v>0</v>
      </c>
      <c r="VMP1366" s="84">
        <f t="shared" si="2951"/>
        <v>0</v>
      </c>
      <c r="VMQ1366" s="84">
        <f t="shared" si="2951"/>
        <v>0</v>
      </c>
      <c r="VMR1366" s="84">
        <f t="shared" si="2951"/>
        <v>2000000</v>
      </c>
      <c r="VMS1366" s="84">
        <f t="shared" si="2951"/>
        <v>0</v>
      </c>
      <c r="VMT1366" s="84">
        <f t="shared" si="2951"/>
        <v>0</v>
      </c>
      <c r="VMU1366" s="84">
        <f t="shared" si="2951"/>
        <v>2000000</v>
      </c>
      <c r="VMV1366" s="84">
        <f t="shared" si="2951"/>
        <v>2000000</v>
      </c>
      <c r="VNB1366" s="84" t="s">
        <v>247</v>
      </c>
      <c r="VNC1366" s="84" t="s">
        <v>4692</v>
      </c>
      <c r="VND1366" s="84">
        <f t="shared" ref="VND1366:VNL1366" si="2952">VND1360</f>
        <v>0</v>
      </c>
      <c r="VNE1366" s="84">
        <f t="shared" si="2952"/>
        <v>0</v>
      </c>
      <c r="VNF1366" s="84">
        <f t="shared" si="2952"/>
        <v>0</v>
      </c>
      <c r="VNG1366" s="84">
        <f t="shared" si="2952"/>
        <v>0</v>
      </c>
      <c r="VNH1366" s="84">
        <f t="shared" si="2952"/>
        <v>2000000</v>
      </c>
      <c r="VNI1366" s="84">
        <f t="shared" si="2952"/>
        <v>0</v>
      </c>
      <c r="VNJ1366" s="84">
        <f t="shared" si="2952"/>
        <v>0</v>
      </c>
      <c r="VNK1366" s="84">
        <f t="shared" si="2952"/>
        <v>2000000</v>
      </c>
      <c r="VNL1366" s="84">
        <f t="shared" si="2952"/>
        <v>2000000</v>
      </c>
      <c r="VNR1366" s="84" t="s">
        <v>247</v>
      </c>
      <c r="VNS1366" s="84" t="s">
        <v>4692</v>
      </c>
      <c r="VNT1366" s="84">
        <f t="shared" ref="VNT1366:VOB1366" si="2953">VNT1360</f>
        <v>0</v>
      </c>
      <c r="VNU1366" s="84">
        <f t="shared" si="2953"/>
        <v>0</v>
      </c>
      <c r="VNV1366" s="84">
        <f t="shared" si="2953"/>
        <v>0</v>
      </c>
      <c r="VNW1366" s="84">
        <f t="shared" si="2953"/>
        <v>0</v>
      </c>
      <c r="VNX1366" s="84">
        <f t="shared" si="2953"/>
        <v>2000000</v>
      </c>
      <c r="VNY1366" s="84">
        <f t="shared" si="2953"/>
        <v>0</v>
      </c>
      <c r="VNZ1366" s="84">
        <f t="shared" si="2953"/>
        <v>0</v>
      </c>
      <c r="VOA1366" s="84">
        <f t="shared" si="2953"/>
        <v>2000000</v>
      </c>
      <c r="VOB1366" s="84">
        <f t="shared" si="2953"/>
        <v>2000000</v>
      </c>
      <c r="VOH1366" s="84" t="s">
        <v>247</v>
      </c>
      <c r="VOI1366" s="84" t="s">
        <v>4692</v>
      </c>
      <c r="VOJ1366" s="84">
        <f t="shared" ref="VOJ1366:VOR1366" si="2954">VOJ1360</f>
        <v>0</v>
      </c>
      <c r="VOK1366" s="84">
        <f t="shared" si="2954"/>
        <v>0</v>
      </c>
      <c r="VOL1366" s="84">
        <f t="shared" si="2954"/>
        <v>0</v>
      </c>
      <c r="VOM1366" s="84">
        <f t="shared" si="2954"/>
        <v>0</v>
      </c>
      <c r="VON1366" s="84">
        <f t="shared" si="2954"/>
        <v>2000000</v>
      </c>
      <c r="VOO1366" s="84">
        <f t="shared" si="2954"/>
        <v>0</v>
      </c>
      <c r="VOP1366" s="84">
        <f t="shared" si="2954"/>
        <v>0</v>
      </c>
      <c r="VOQ1366" s="84">
        <f t="shared" si="2954"/>
        <v>2000000</v>
      </c>
      <c r="VOR1366" s="84">
        <f t="shared" si="2954"/>
        <v>2000000</v>
      </c>
      <c r="VOX1366" s="84" t="s">
        <v>247</v>
      </c>
      <c r="VOY1366" s="84" t="s">
        <v>4692</v>
      </c>
      <c r="VOZ1366" s="84">
        <f t="shared" ref="VOZ1366:VPH1366" si="2955">VOZ1360</f>
        <v>0</v>
      </c>
      <c r="VPA1366" s="84">
        <f t="shared" si="2955"/>
        <v>0</v>
      </c>
      <c r="VPB1366" s="84">
        <f t="shared" si="2955"/>
        <v>0</v>
      </c>
      <c r="VPC1366" s="84">
        <f t="shared" si="2955"/>
        <v>0</v>
      </c>
      <c r="VPD1366" s="84">
        <f t="shared" si="2955"/>
        <v>2000000</v>
      </c>
      <c r="VPE1366" s="84">
        <f t="shared" si="2955"/>
        <v>0</v>
      </c>
      <c r="VPF1366" s="84">
        <f t="shared" si="2955"/>
        <v>0</v>
      </c>
      <c r="VPG1366" s="84">
        <f t="shared" si="2955"/>
        <v>2000000</v>
      </c>
      <c r="VPH1366" s="84">
        <f t="shared" si="2955"/>
        <v>2000000</v>
      </c>
      <c r="VPN1366" s="84" t="s">
        <v>247</v>
      </c>
      <c r="VPO1366" s="84" t="s">
        <v>4692</v>
      </c>
      <c r="VPP1366" s="84">
        <f t="shared" ref="VPP1366:VPX1366" si="2956">VPP1360</f>
        <v>0</v>
      </c>
      <c r="VPQ1366" s="84">
        <f t="shared" si="2956"/>
        <v>0</v>
      </c>
      <c r="VPR1366" s="84">
        <f t="shared" si="2956"/>
        <v>0</v>
      </c>
      <c r="VPS1366" s="84">
        <f t="shared" si="2956"/>
        <v>0</v>
      </c>
      <c r="VPT1366" s="84">
        <f t="shared" si="2956"/>
        <v>2000000</v>
      </c>
      <c r="VPU1366" s="84">
        <f t="shared" si="2956"/>
        <v>0</v>
      </c>
      <c r="VPV1366" s="84">
        <f t="shared" si="2956"/>
        <v>0</v>
      </c>
      <c r="VPW1366" s="84">
        <f t="shared" si="2956"/>
        <v>2000000</v>
      </c>
      <c r="VPX1366" s="84">
        <f t="shared" si="2956"/>
        <v>2000000</v>
      </c>
      <c r="VQD1366" s="84" t="s">
        <v>247</v>
      </c>
      <c r="VQE1366" s="84" t="s">
        <v>4692</v>
      </c>
      <c r="VQF1366" s="84">
        <f t="shared" ref="VQF1366:VQN1366" si="2957">VQF1360</f>
        <v>0</v>
      </c>
      <c r="VQG1366" s="84">
        <f t="shared" si="2957"/>
        <v>0</v>
      </c>
      <c r="VQH1366" s="84">
        <f t="shared" si="2957"/>
        <v>0</v>
      </c>
      <c r="VQI1366" s="84">
        <f t="shared" si="2957"/>
        <v>0</v>
      </c>
      <c r="VQJ1366" s="84">
        <f t="shared" si="2957"/>
        <v>2000000</v>
      </c>
      <c r="VQK1366" s="84">
        <f t="shared" si="2957"/>
        <v>0</v>
      </c>
      <c r="VQL1366" s="84">
        <f t="shared" si="2957"/>
        <v>0</v>
      </c>
      <c r="VQM1366" s="84">
        <f t="shared" si="2957"/>
        <v>2000000</v>
      </c>
      <c r="VQN1366" s="84">
        <f t="shared" si="2957"/>
        <v>2000000</v>
      </c>
      <c r="VQT1366" s="84" t="s">
        <v>247</v>
      </c>
      <c r="VQU1366" s="84" t="s">
        <v>4692</v>
      </c>
      <c r="VQV1366" s="84">
        <f t="shared" ref="VQV1366:VRD1366" si="2958">VQV1360</f>
        <v>0</v>
      </c>
      <c r="VQW1366" s="84">
        <f t="shared" si="2958"/>
        <v>0</v>
      </c>
      <c r="VQX1366" s="84">
        <f t="shared" si="2958"/>
        <v>0</v>
      </c>
      <c r="VQY1366" s="84">
        <f t="shared" si="2958"/>
        <v>0</v>
      </c>
      <c r="VQZ1366" s="84">
        <f t="shared" si="2958"/>
        <v>2000000</v>
      </c>
      <c r="VRA1366" s="84">
        <f t="shared" si="2958"/>
        <v>0</v>
      </c>
      <c r="VRB1366" s="84">
        <f t="shared" si="2958"/>
        <v>0</v>
      </c>
      <c r="VRC1366" s="84">
        <f t="shared" si="2958"/>
        <v>2000000</v>
      </c>
      <c r="VRD1366" s="84">
        <f t="shared" si="2958"/>
        <v>2000000</v>
      </c>
      <c r="VRJ1366" s="84" t="s">
        <v>247</v>
      </c>
      <c r="VRK1366" s="84" t="s">
        <v>4692</v>
      </c>
      <c r="VRL1366" s="84">
        <f>VRL1360</f>
        <v>0</v>
      </c>
      <c r="VRM1366" s="84">
        <f>VRM1360</f>
        <v>0</v>
      </c>
      <c r="VRN1366" s="84">
        <f>VRN1360</f>
        <v>0</v>
      </c>
      <c r="VRO1366" s="84">
        <f>VRO1360</f>
        <v>0</v>
      </c>
      <c r="VRP1366" s="84">
        <f>VRP1360</f>
        <v>2000000</v>
      </c>
      <c r="VRQ1366" s="84">
        <f>VRQ1360</f>
        <v>0</v>
      </c>
      <c r="VRR1366" s="84">
        <f>VRR1360</f>
        <v>0</v>
      </c>
      <c r="VRS1366" s="84">
        <f>VRS1360</f>
        <v>2000000</v>
      </c>
      <c r="VRT1366" s="84">
        <f>VRT1360</f>
        <v>2000000</v>
      </c>
      <c r="VRZ1366" s="84" t="s">
        <v>247</v>
      </c>
      <c r="VSA1366" s="84" t="s">
        <v>4692</v>
      </c>
      <c r="VSB1366" s="84">
        <f t="shared" ref="VSB1366:VSJ1366" si="2959">VSB1360</f>
        <v>0</v>
      </c>
      <c r="VSC1366" s="84">
        <f t="shared" si="2959"/>
        <v>0</v>
      </c>
      <c r="VSD1366" s="84">
        <f t="shared" si="2959"/>
        <v>0</v>
      </c>
      <c r="VSE1366" s="84">
        <f t="shared" si="2959"/>
        <v>0</v>
      </c>
      <c r="VSF1366" s="84">
        <f t="shared" si="2959"/>
        <v>2000000</v>
      </c>
      <c r="VSG1366" s="84">
        <f t="shared" si="2959"/>
        <v>0</v>
      </c>
      <c r="VSH1366" s="84">
        <f t="shared" si="2959"/>
        <v>0</v>
      </c>
      <c r="VSI1366" s="84">
        <f t="shared" si="2959"/>
        <v>2000000</v>
      </c>
      <c r="VSJ1366" s="84">
        <f t="shared" si="2959"/>
        <v>2000000</v>
      </c>
      <c r="VSP1366" s="84" t="s">
        <v>247</v>
      </c>
      <c r="VSQ1366" s="84" t="s">
        <v>4692</v>
      </c>
      <c r="VSR1366" s="84">
        <f t="shared" ref="VSR1366:VSZ1366" si="2960">VSR1360</f>
        <v>0</v>
      </c>
      <c r="VSS1366" s="84">
        <f t="shared" si="2960"/>
        <v>0</v>
      </c>
      <c r="VST1366" s="84">
        <f t="shared" si="2960"/>
        <v>0</v>
      </c>
      <c r="VSU1366" s="84">
        <f t="shared" si="2960"/>
        <v>0</v>
      </c>
      <c r="VSV1366" s="84">
        <f t="shared" si="2960"/>
        <v>2000000</v>
      </c>
      <c r="VSW1366" s="84">
        <f t="shared" si="2960"/>
        <v>0</v>
      </c>
      <c r="VSX1366" s="84">
        <f t="shared" si="2960"/>
        <v>0</v>
      </c>
      <c r="VSY1366" s="84">
        <f t="shared" si="2960"/>
        <v>2000000</v>
      </c>
      <c r="VSZ1366" s="84">
        <f t="shared" si="2960"/>
        <v>2000000</v>
      </c>
      <c r="VTF1366" s="84" t="s">
        <v>247</v>
      </c>
      <c r="VTG1366" s="84" t="s">
        <v>4692</v>
      </c>
      <c r="VTH1366" s="84">
        <f t="shared" ref="VTH1366:VTP1366" si="2961">VTH1360</f>
        <v>0</v>
      </c>
      <c r="VTI1366" s="84">
        <f t="shared" si="2961"/>
        <v>0</v>
      </c>
      <c r="VTJ1366" s="84">
        <f t="shared" si="2961"/>
        <v>0</v>
      </c>
      <c r="VTK1366" s="84">
        <f t="shared" si="2961"/>
        <v>0</v>
      </c>
      <c r="VTL1366" s="84">
        <f t="shared" si="2961"/>
        <v>2000000</v>
      </c>
      <c r="VTM1366" s="84">
        <f t="shared" si="2961"/>
        <v>0</v>
      </c>
      <c r="VTN1366" s="84">
        <f t="shared" si="2961"/>
        <v>0</v>
      </c>
      <c r="VTO1366" s="84">
        <f t="shared" si="2961"/>
        <v>2000000</v>
      </c>
      <c r="VTP1366" s="84">
        <f t="shared" si="2961"/>
        <v>2000000</v>
      </c>
      <c r="VTV1366" s="84" t="s">
        <v>247</v>
      </c>
      <c r="VTW1366" s="84" t="s">
        <v>4692</v>
      </c>
      <c r="VTX1366" s="84">
        <f t="shared" ref="VTX1366:VUF1366" si="2962">VTX1360</f>
        <v>0</v>
      </c>
      <c r="VTY1366" s="84">
        <f t="shared" si="2962"/>
        <v>0</v>
      </c>
      <c r="VTZ1366" s="84">
        <f t="shared" si="2962"/>
        <v>0</v>
      </c>
      <c r="VUA1366" s="84">
        <f t="shared" si="2962"/>
        <v>0</v>
      </c>
      <c r="VUB1366" s="84">
        <f t="shared" si="2962"/>
        <v>2000000</v>
      </c>
      <c r="VUC1366" s="84">
        <f t="shared" si="2962"/>
        <v>0</v>
      </c>
      <c r="VUD1366" s="84">
        <f t="shared" si="2962"/>
        <v>0</v>
      </c>
      <c r="VUE1366" s="84">
        <f t="shared" si="2962"/>
        <v>2000000</v>
      </c>
      <c r="VUF1366" s="84">
        <f t="shared" si="2962"/>
        <v>2000000</v>
      </c>
      <c r="VUL1366" s="84" t="s">
        <v>247</v>
      </c>
      <c r="VUM1366" s="84" t="s">
        <v>4692</v>
      </c>
      <c r="VUN1366" s="84">
        <f t="shared" ref="VUN1366:VUV1366" si="2963">VUN1360</f>
        <v>0</v>
      </c>
      <c r="VUO1366" s="84">
        <f t="shared" si="2963"/>
        <v>0</v>
      </c>
      <c r="VUP1366" s="84">
        <f t="shared" si="2963"/>
        <v>0</v>
      </c>
      <c r="VUQ1366" s="84">
        <f t="shared" si="2963"/>
        <v>0</v>
      </c>
      <c r="VUR1366" s="84">
        <f t="shared" si="2963"/>
        <v>2000000</v>
      </c>
      <c r="VUS1366" s="84">
        <f t="shared" si="2963"/>
        <v>0</v>
      </c>
      <c r="VUT1366" s="84">
        <f t="shared" si="2963"/>
        <v>0</v>
      </c>
      <c r="VUU1366" s="84">
        <f t="shared" si="2963"/>
        <v>2000000</v>
      </c>
      <c r="VUV1366" s="84">
        <f t="shared" si="2963"/>
        <v>2000000</v>
      </c>
      <c r="VVB1366" s="84" t="s">
        <v>247</v>
      </c>
      <c r="VVC1366" s="84" t="s">
        <v>4692</v>
      </c>
      <c r="VVD1366" s="84">
        <f t="shared" ref="VVD1366:VVL1366" si="2964">VVD1360</f>
        <v>0</v>
      </c>
      <c r="VVE1366" s="84">
        <f t="shared" si="2964"/>
        <v>0</v>
      </c>
      <c r="VVF1366" s="84">
        <f t="shared" si="2964"/>
        <v>0</v>
      </c>
      <c r="VVG1366" s="84">
        <f t="shared" si="2964"/>
        <v>0</v>
      </c>
      <c r="VVH1366" s="84">
        <f t="shared" si="2964"/>
        <v>2000000</v>
      </c>
      <c r="VVI1366" s="84">
        <f t="shared" si="2964"/>
        <v>0</v>
      </c>
      <c r="VVJ1366" s="84">
        <f t="shared" si="2964"/>
        <v>0</v>
      </c>
      <c r="VVK1366" s="84">
        <f t="shared" si="2964"/>
        <v>2000000</v>
      </c>
      <c r="VVL1366" s="84">
        <f t="shared" si="2964"/>
        <v>2000000</v>
      </c>
      <c r="VVR1366" s="84" t="s">
        <v>247</v>
      </c>
      <c r="VVS1366" s="84" t="s">
        <v>4692</v>
      </c>
      <c r="VVT1366" s="84">
        <f t="shared" ref="VVT1366:VWB1366" si="2965">VVT1360</f>
        <v>0</v>
      </c>
      <c r="VVU1366" s="84">
        <f t="shared" si="2965"/>
        <v>0</v>
      </c>
      <c r="VVV1366" s="84">
        <f t="shared" si="2965"/>
        <v>0</v>
      </c>
      <c r="VVW1366" s="84">
        <f t="shared" si="2965"/>
        <v>0</v>
      </c>
      <c r="VVX1366" s="84">
        <f t="shared" si="2965"/>
        <v>2000000</v>
      </c>
      <c r="VVY1366" s="84">
        <f t="shared" si="2965"/>
        <v>0</v>
      </c>
      <c r="VVZ1366" s="84">
        <f t="shared" si="2965"/>
        <v>0</v>
      </c>
      <c r="VWA1366" s="84">
        <f t="shared" si="2965"/>
        <v>2000000</v>
      </c>
      <c r="VWB1366" s="84">
        <f t="shared" si="2965"/>
        <v>2000000</v>
      </c>
      <c r="VWH1366" s="84" t="s">
        <v>247</v>
      </c>
      <c r="VWI1366" s="84" t="s">
        <v>4692</v>
      </c>
      <c r="VWJ1366" s="84">
        <f t="shared" ref="VWJ1366:VWR1366" si="2966">VWJ1360</f>
        <v>0</v>
      </c>
      <c r="VWK1366" s="84">
        <f t="shared" si="2966"/>
        <v>0</v>
      </c>
      <c r="VWL1366" s="84">
        <f t="shared" si="2966"/>
        <v>0</v>
      </c>
      <c r="VWM1366" s="84">
        <f t="shared" si="2966"/>
        <v>0</v>
      </c>
      <c r="VWN1366" s="84">
        <f t="shared" si="2966"/>
        <v>2000000</v>
      </c>
      <c r="VWO1366" s="84">
        <f t="shared" si="2966"/>
        <v>0</v>
      </c>
      <c r="VWP1366" s="84">
        <f t="shared" si="2966"/>
        <v>0</v>
      </c>
      <c r="VWQ1366" s="84">
        <f t="shared" si="2966"/>
        <v>2000000</v>
      </c>
      <c r="VWR1366" s="84">
        <f t="shared" si="2966"/>
        <v>2000000</v>
      </c>
      <c r="VWX1366" s="84" t="s">
        <v>247</v>
      </c>
      <c r="VWY1366" s="84" t="s">
        <v>4692</v>
      </c>
      <c r="VWZ1366" s="84">
        <f t="shared" ref="VWZ1366:VXH1366" si="2967">VWZ1360</f>
        <v>0</v>
      </c>
      <c r="VXA1366" s="84">
        <f t="shared" si="2967"/>
        <v>0</v>
      </c>
      <c r="VXB1366" s="84">
        <f t="shared" si="2967"/>
        <v>0</v>
      </c>
      <c r="VXC1366" s="84">
        <f t="shared" si="2967"/>
        <v>0</v>
      </c>
      <c r="VXD1366" s="84">
        <f t="shared" si="2967"/>
        <v>2000000</v>
      </c>
      <c r="VXE1366" s="84">
        <f t="shared" si="2967"/>
        <v>0</v>
      </c>
      <c r="VXF1366" s="84">
        <f t="shared" si="2967"/>
        <v>0</v>
      </c>
      <c r="VXG1366" s="84">
        <f t="shared" si="2967"/>
        <v>2000000</v>
      </c>
      <c r="VXH1366" s="84">
        <f t="shared" si="2967"/>
        <v>2000000</v>
      </c>
      <c r="VXN1366" s="84" t="s">
        <v>247</v>
      </c>
      <c r="VXO1366" s="84" t="s">
        <v>4692</v>
      </c>
      <c r="VXP1366" s="84">
        <f t="shared" ref="VXP1366:VXX1366" si="2968">VXP1360</f>
        <v>0</v>
      </c>
      <c r="VXQ1366" s="84">
        <f t="shared" si="2968"/>
        <v>0</v>
      </c>
      <c r="VXR1366" s="84">
        <f t="shared" si="2968"/>
        <v>0</v>
      </c>
      <c r="VXS1366" s="84">
        <f t="shared" si="2968"/>
        <v>0</v>
      </c>
      <c r="VXT1366" s="84">
        <f t="shared" si="2968"/>
        <v>2000000</v>
      </c>
      <c r="VXU1366" s="84">
        <f t="shared" si="2968"/>
        <v>0</v>
      </c>
      <c r="VXV1366" s="84">
        <f t="shared" si="2968"/>
        <v>0</v>
      </c>
      <c r="VXW1366" s="84">
        <f t="shared" si="2968"/>
        <v>2000000</v>
      </c>
      <c r="VXX1366" s="84">
        <f t="shared" si="2968"/>
        <v>2000000</v>
      </c>
      <c r="VYD1366" s="84" t="s">
        <v>247</v>
      </c>
      <c r="VYE1366" s="84" t="s">
        <v>4692</v>
      </c>
      <c r="VYF1366" s="84">
        <f t="shared" ref="VYF1366:VYN1366" si="2969">VYF1360</f>
        <v>0</v>
      </c>
      <c r="VYG1366" s="84">
        <f t="shared" si="2969"/>
        <v>0</v>
      </c>
      <c r="VYH1366" s="84">
        <f t="shared" si="2969"/>
        <v>0</v>
      </c>
      <c r="VYI1366" s="84">
        <f t="shared" si="2969"/>
        <v>0</v>
      </c>
      <c r="VYJ1366" s="84">
        <f t="shared" si="2969"/>
        <v>2000000</v>
      </c>
      <c r="VYK1366" s="84">
        <f t="shared" si="2969"/>
        <v>0</v>
      </c>
      <c r="VYL1366" s="84">
        <f t="shared" si="2969"/>
        <v>0</v>
      </c>
      <c r="VYM1366" s="84">
        <f t="shared" si="2969"/>
        <v>2000000</v>
      </c>
      <c r="VYN1366" s="84">
        <f t="shared" si="2969"/>
        <v>2000000</v>
      </c>
      <c r="VYT1366" s="84" t="s">
        <v>247</v>
      </c>
      <c r="VYU1366" s="84" t="s">
        <v>4692</v>
      </c>
      <c r="VYV1366" s="84">
        <f t="shared" ref="VYV1366:VZD1366" si="2970">VYV1360</f>
        <v>0</v>
      </c>
      <c r="VYW1366" s="84">
        <f t="shared" si="2970"/>
        <v>0</v>
      </c>
      <c r="VYX1366" s="84">
        <f t="shared" si="2970"/>
        <v>0</v>
      </c>
      <c r="VYY1366" s="84">
        <f t="shared" si="2970"/>
        <v>0</v>
      </c>
      <c r="VYZ1366" s="84">
        <f t="shared" si="2970"/>
        <v>2000000</v>
      </c>
      <c r="VZA1366" s="84">
        <f t="shared" si="2970"/>
        <v>0</v>
      </c>
      <c r="VZB1366" s="84">
        <f t="shared" si="2970"/>
        <v>0</v>
      </c>
      <c r="VZC1366" s="84">
        <f t="shared" si="2970"/>
        <v>2000000</v>
      </c>
      <c r="VZD1366" s="84">
        <f t="shared" si="2970"/>
        <v>2000000</v>
      </c>
      <c r="VZJ1366" s="84" t="s">
        <v>247</v>
      </c>
      <c r="VZK1366" s="84" t="s">
        <v>4692</v>
      </c>
      <c r="VZL1366" s="84">
        <f t="shared" ref="VZL1366:VZT1366" si="2971">VZL1360</f>
        <v>0</v>
      </c>
      <c r="VZM1366" s="84">
        <f t="shared" si="2971"/>
        <v>0</v>
      </c>
      <c r="VZN1366" s="84">
        <f t="shared" si="2971"/>
        <v>0</v>
      </c>
      <c r="VZO1366" s="84">
        <f t="shared" si="2971"/>
        <v>0</v>
      </c>
      <c r="VZP1366" s="84">
        <f t="shared" si="2971"/>
        <v>2000000</v>
      </c>
      <c r="VZQ1366" s="84">
        <f t="shared" si="2971"/>
        <v>0</v>
      </c>
      <c r="VZR1366" s="84">
        <f t="shared" si="2971"/>
        <v>0</v>
      </c>
      <c r="VZS1366" s="84">
        <f t="shared" si="2971"/>
        <v>2000000</v>
      </c>
      <c r="VZT1366" s="84">
        <f t="shared" si="2971"/>
        <v>2000000</v>
      </c>
      <c r="VZZ1366" s="84" t="s">
        <v>247</v>
      </c>
      <c r="WAA1366" s="84" t="s">
        <v>4692</v>
      </c>
      <c r="WAB1366" s="84">
        <f t="shared" ref="WAB1366:WAJ1366" si="2972">WAB1360</f>
        <v>0</v>
      </c>
      <c r="WAC1366" s="84">
        <f t="shared" si="2972"/>
        <v>0</v>
      </c>
      <c r="WAD1366" s="84">
        <f t="shared" si="2972"/>
        <v>0</v>
      </c>
      <c r="WAE1366" s="84">
        <f t="shared" si="2972"/>
        <v>0</v>
      </c>
      <c r="WAF1366" s="84">
        <f t="shared" si="2972"/>
        <v>2000000</v>
      </c>
      <c r="WAG1366" s="84">
        <f t="shared" si="2972"/>
        <v>0</v>
      </c>
      <c r="WAH1366" s="84">
        <f t="shared" si="2972"/>
        <v>0</v>
      </c>
      <c r="WAI1366" s="84">
        <f t="shared" si="2972"/>
        <v>2000000</v>
      </c>
      <c r="WAJ1366" s="84">
        <f t="shared" si="2972"/>
        <v>2000000</v>
      </c>
      <c r="WAP1366" s="84" t="s">
        <v>247</v>
      </c>
      <c r="WAQ1366" s="84" t="s">
        <v>4692</v>
      </c>
      <c r="WAR1366" s="84">
        <f t="shared" ref="WAR1366:WAZ1366" si="2973">WAR1360</f>
        <v>0</v>
      </c>
      <c r="WAS1366" s="84">
        <f t="shared" si="2973"/>
        <v>0</v>
      </c>
      <c r="WAT1366" s="84">
        <f t="shared" si="2973"/>
        <v>0</v>
      </c>
      <c r="WAU1366" s="84">
        <f t="shared" si="2973"/>
        <v>0</v>
      </c>
      <c r="WAV1366" s="84">
        <f t="shared" si="2973"/>
        <v>2000000</v>
      </c>
      <c r="WAW1366" s="84">
        <f t="shared" si="2973"/>
        <v>0</v>
      </c>
      <c r="WAX1366" s="84">
        <f t="shared" si="2973"/>
        <v>0</v>
      </c>
      <c r="WAY1366" s="84">
        <f t="shared" si="2973"/>
        <v>2000000</v>
      </c>
      <c r="WAZ1366" s="84">
        <f t="shared" si="2973"/>
        <v>2000000</v>
      </c>
      <c r="WBF1366" s="84" t="s">
        <v>247</v>
      </c>
      <c r="WBG1366" s="84" t="s">
        <v>4692</v>
      </c>
      <c r="WBH1366" s="84">
        <f t="shared" ref="WBH1366:WBP1366" si="2974">WBH1360</f>
        <v>0</v>
      </c>
      <c r="WBI1366" s="84">
        <f t="shared" si="2974"/>
        <v>0</v>
      </c>
      <c r="WBJ1366" s="84">
        <f t="shared" si="2974"/>
        <v>0</v>
      </c>
      <c r="WBK1366" s="84">
        <f t="shared" si="2974"/>
        <v>0</v>
      </c>
      <c r="WBL1366" s="84">
        <f t="shared" si="2974"/>
        <v>2000000</v>
      </c>
      <c r="WBM1366" s="84">
        <f t="shared" si="2974"/>
        <v>0</v>
      </c>
      <c r="WBN1366" s="84">
        <f t="shared" si="2974"/>
        <v>0</v>
      </c>
      <c r="WBO1366" s="84">
        <f t="shared" si="2974"/>
        <v>2000000</v>
      </c>
      <c r="WBP1366" s="84">
        <f t="shared" si="2974"/>
        <v>2000000</v>
      </c>
      <c r="WBV1366" s="84" t="s">
        <v>247</v>
      </c>
      <c r="WBW1366" s="84" t="s">
        <v>4692</v>
      </c>
      <c r="WBX1366" s="84">
        <f t="shared" ref="WBX1366:WCF1366" si="2975">WBX1360</f>
        <v>0</v>
      </c>
      <c r="WBY1366" s="84">
        <f t="shared" si="2975"/>
        <v>0</v>
      </c>
      <c r="WBZ1366" s="84">
        <f t="shared" si="2975"/>
        <v>0</v>
      </c>
      <c r="WCA1366" s="84">
        <f t="shared" si="2975"/>
        <v>0</v>
      </c>
      <c r="WCB1366" s="84">
        <f t="shared" si="2975"/>
        <v>2000000</v>
      </c>
      <c r="WCC1366" s="84">
        <f t="shared" si="2975"/>
        <v>0</v>
      </c>
      <c r="WCD1366" s="84">
        <f t="shared" si="2975"/>
        <v>0</v>
      </c>
      <c r="WCE1366" s="84">
        <f t="shared" si="2975"/>
        <v>2000000</v>
      </c>
      <c r="WCF1366" s="84">
        <f t="shared" si="2975"/>
        <v>2000000</v>
      </c>
      <c r="WCL1366" s="84" t="s">
        <v>247</v>
      </c>
      <c r="WCM1366" s="84" t="s">
        <v>4692</v>
      </c>
      <c r="WCN1366" s="84">
        <f t="shared" ref="WCN1366:WCV1366" si="2976">WCN1360</f>
        <v>0</v>
      </c>
      <c r="WCO1366" s="84">
        <f t="shared" si="2976"/>
        <v>0</v>
      </c>
      <c r="WCP1366" s="84">
        <f t="shared" si="2976"/>
        <v>0</v>
      </c>
      <c r="WCQ1366" s="84">
        <f t="shared" si="2976"/>
        <v>0</v>
      </c>
      <c r="WCR1366" s="84">
        <f t="shared" si="2976"/>
        <v>2000000</v>
      </c>
      <c r="WCS1366" s="84">
        <f t="shared" si="2976"/>
        <v>0</v>
      </c>
      <c r="WCT1366" s="84">
        <f t="shared" si="2976"/>
        <v>0</v>
      </c>
      <c r="WCU1366" s="84">
        <f t="shared" si="2976"/>
        <v>2000000</v>
      </c>
      <c r="WCV1366" s="84">
        <f t="shared" si="2976"/>
        <v>2000000</v>
      </c>
      <c r="WDB1366" s="84" t="s">
        <v>247</v>
      </c>
      <c r="WDC1366" s="84" t="s">
        <v>4692</v>
      </c>
      <c r="WDD1366" s="84">
        <f t="shared" ref="WDD1366:WDL1366" si="2977">WDD1360</f>
        <v>0</v>
      </c>
      <c r="WDE1366" s="84">
        <f t="shared" si="2977"/>
        <v>0</v>
      </c>
      <c r="WDF1366" s="84">
        <f t="shared" si="2977"/>
        <v>0</v>
      </c>
      <c r="WDG1366" s="84">
        <f t="shared" si="2977"/>
        <v>0</v>
      </c>
      <c r="WDH1366" s="84">
        <f t="shared" si="2977"/>
        <v>2000000</v>
      </c>
      <c r="WDI1366" s="84">
        <f t="shared" si="2977"/>
        <v>0</v>
      </c>
      <c r="WDJ1366" s="84">
        <f t="shared" si="2977"/>
        <v>0</v>
      </c>
      <c r="WDK1366" s="84">
        <f t="shared" si="2977"/>
        <v>2000000</v>
      </c>
      <c r="WDL1366" s="84">
        <f t="shared" si="2977"/>
        <v>2000000</v>
      </c>
      <c r="WDR1366" s="84" t="s">
        <v>247</v>
      </c>
      <c r="WDS1366" s="84" t="s">
        <v>4692</v>
      </c>
      <c r="WDT1366" s="84">
        <f t="shared" ref="WDT1366:WEB1366" si="2978">WDT1360</f>
        <v>0</v>
      </c>
      <c r="WDU1366" s="84">
        <f t="shared" si="2978"/>
        <v>0</v>
      </c>
      <c r="WDV1366" s="84">
        <f t="shared" si="2978"/>
        <v>0</v>
      </c>
      <c r="WDW1366" s="84">
        <f t="shared" si="2978"/>
        <v>0</v>
      </c>
      <c r="WDX1366" s="84">
        <f t="shared" si="2978"/>
        <v>2000000</v>
      </c>
      <c r="WDY1366" s="84">
        <f t="shared" si="2978"/>
        <v>0</v>
      </c>
      <c r="WDZ1366" s="84">
        <f t="shared" si="2978"/>
        <v>0</v>
      </c>
      <c r="WEA1366" s="84">
        <f t="shared" si="2978"/>
        <v>2000000</v>
      </c>
      <c r="WEB1366" s="84">
        <f t="shared" si="2978"/>
        <v>2000000</v>
      </c>
      <c r="WEH1366" s="84" t="s">
        <v>247</v>
      </c>
      <c r="WEI1366" s="84" t="s">
        <v>4692</v>
      </c>
      <c r="WEJ1366" s="84">
        <f t="shared" ref="WEJ1366:WER1366" si="2979">WEJ1360</f>
        <v>0</v>
      </c>
      <c r="WEK1366" s="84">
        <f t="shared" si="2979"/>
        <v>0</v>
      </c>
      <c r="WEL1366" s="84">
        <f t="shared" si="2979"/>
        <v>0</v>
      </c>
      <c r="WEM1366" s="84">
        <f t="shared" si="2979"/>
        <v>0</v>
      </c>
      <c r="WEN1366" s="84">
        <f t="shared" si="2979"/>
        <v>2000000</v>
      </c>
      <c r="WEO1366" s="84">
        <f t="shared" si="2979"/>
        <v>0</v>
      </c>
      <c r="WEP1366" s="84">
        <f t="shared" si="2979"/>
        <v>0</v>
      </c>
      <c r="WEQ1366" s="84">
        <f t="shared" si="2979"/>
        <v>2000000</v>
      </c>
      <c r="WER1366" s="84">
        <f t="shared" si="2979"/>
        <v>2000000</v>
      </c>
      <c r="WEX1366" s="84" t="s">
        <v>247</v>
      </c>
      <c r="WEY1366" s="84" t="s">
        <v>4692</v>
      </c>
      <c r="WEZ1366" s="84">
        <f t="shared" ref="WEZ1366:WFH1366" si="2980">WEZ1360</f>
        <v>0</v>
      </c>
      <c r="WFA1366" s="84">
        <f t="shared" si="2980"/>
        <v>0</v>
      </c>
      <c r="WFB1366" s="84">
        <f t="shared" si="2980"/>
        <v>0</v>
      </c>
      <c r="WFC1366" s="84">
        <f t="shared" si="2980"/>
        <v>0</v>
      </c>
      <c r="WFD1366" s="84">
        <f t="shared" si="2980"/>
        <v>2000000</v>
      </c>
      <c r="WFE1366" s="84">
        <f t="shared" si="2980"/>
        <v>0</v>
      </c>
      <c r="WFF1366" s="84">
        <f t="shared" si="2980"/>
        <v>0</v>
      </c>
      <c r="WFG1366" s="84">
        <f t="shared" si="2980"/>
        <v>2000000</v>
      </c>
      <c r="WFH1366" s="84">
        <f t="shared" si="2980"/>
        <v>2000000</v>
      </c>
      <c r="WFN1366" s="84" t="s">
        <v>247</v>
      </c>
      <c r="WFO1366" s="84" t="s">
        <v>4692</v>
      </c>
      <c r="WFP1366" s="84">
        <f t="shared" ref="WFP1366:WFX1366" si="2981">WFP1360</f>
        <v>0</v>
      </c>
      <c r="WFQ1366" s="84">
        <f t="shared" si="2981"/>
        <v>0</v>
      </c>
      <c r="WFR1366" s="84">
        <f t="shared" si="2981"/>
        <v>0</v>
      </c>
      <c r="WFS1366" s="84">
        <f t="shared" si="2981"/>
        <v>0</v>
      </c>
      <c r="WFT1366" s="84">
        <f t="shared" si="2981"/>
        <v>2000000</v>
      </c>
      <c r="WFU1366" s="84">
        <f t="shared" si="2981"/>
        <v>0</v>
      </c>
      <c r="WFV1366" s="84">
        <f t="shared" si="2981"/>
        <v>0</v>
      </c>
      <c r="WFW1366" s="84">
        <f t="shared" si="2981"/>
        <v>2000000</v>
      </c>
      <c r="WFX1366" s="84">
        <f t="shared" si="2981"/>
        <v>2000000</v>
      </c>
      <c r="WGD1366" s="84" t="s">
        <v>247</v>
      </c>
      <c r="WGE1366" s="84" t="s">
        <v>4692</v>
      </c>
      <c r="WGF1366" s="84">
        <f t="shared" ref="WGF1366:WGN1366" si="2982">WGF1360</f>
        <v>0</v>
      </c>
      <c r="WGG1366" s="84">
        <f t="shared" si="2982"/>
        <v>0</v>
      </c>
      <c r="WGH1366" s="84">
        <f t="shared" si="2982"/>
        <v>0</v>
      </c>
      <c r="WGI1366" s="84">
        <f t="shared" si="2982"/>
        <v>0</v>
      </c>
      <c r="WGJ1366" s="84">
        <f t="shared" si="2982"/>
        <v>2000000</v>
      </c>
      <c r="WGK1366" s="84">
        <f t="shared" si="2982"/>
        <v>0</v>
      </c>
      <c r="WGL1366" s="84">
        <f t="shared" si="2982"/>
        <v>0</v>
      </c>
      <c r="WGM1366" s="84">
        <f t="shared" si="2982"/>
        <v>2000000</v>
      </c>
      <c r="WGN1366" s="84">
        <f t="shared" si="2982"/>
        <v>2000000</v>
      </c>
      <c r="WGT1366" s="84" t="s">
        <v>247</v>
      </c>
      <c r="WGU1366" s="84" t="s">
        <v>4692</v>
      </c>
      <c r="WGV1366" s="84">
        <f t="shared" ref="WGV1366:WHD1366" si="2983">WGV1360</f>
        <v>0</v>
      </c>
      <c r="WGW1366" s="84">
        <f t="shared" si="2983"/>
        <v>0</v>
      </c>
      <c r="WGX1366" s="84">
        <f t="shared" si="2983"/>
        <v>0</v>
      </c>
      <c r="WGY1366" s="84">
        <f t="shared" si="2983"/>
        <v>0</v>
      </c>
      <c r="WGZ1366" s="84">
        <f t="shared" si="2983"/>
        <v>2000000</v>
      </c>
      <c r="WHA1366" s="84">
        <f t="shared" si="2983"/>
        <v>0</v>
      </c>
      <c r="WHB1366" s="84">
        <f t="shared" si="2983"/>
        <v>0</v>
      </c>
      <c r="WHC1366" s="84">
        <f t="shared" si="2983"/>
        <v>2000000</v>
      </c>
      <c r="WHD1366" s="84">
        <f t="shared" si="2983"/>
        <v>2000000</v>
      </c>
      <c r="WHJ1366" s="84" t="s">
        <v>247</v>
      </c>
      <c r="WHK1366" s="84" t="s">
        <v>4692</v>
      </c>
      <c r="WHL1366" s="84">
        <f t="shared" ref="WHL1366:WHT1366" si="2984">WHL1360</f>
        <v>0</v>
      </c>
      <c r="WHM1366" s="84">
        <f t="shared" si="2984"/>
        <v>0</v>
      </c>
      <c r="WHN1366" s="84">
        <f t="shared" si="2984"/>
        <v>0</v>
      </c>
      <c r="WHO1366" s="84">
        <f t="shared" si="2984"/>
        <v>0</v>
      </c>
      <c r="WHP1366" s="84">
        <f t="shared" si="2984"/>
        <v>2000000</v>
      </c>
      <c r="WHQ1366" s="84">
        <f t="shared" si="2984"/>
        <v>0</v>
      </c>
      <c r="WHR1366" s="84">
        <f t="shared" si="2984"/>
        <v>0</v>
      </c>
      <c r="WHS1366" s="84">
        <f t="shared" si="2984"/>
        <v>2000000</v>
      </c>
      <c r="WHT1366" s="84">
        <f t="shared" si="2984"/>
        <v>2000000</v>
      </c>
      <c r="WHZ1366" s="84" t="s">
        <v>247</v>
      </c>
      <c r="WIA1366" s="84" t="s">
        <v>4692</v>
      </c>
      <c r="WIB1366" s="84">
        <f t="shared" ref="WIB1366:WIJ1366" si="2985">WIB1360</f>
        <v>0</v>
      </c>
      <c r="WIC1366" s="84">
        <f t="shared" si="2985"/>
        <v>0</v>
      </c>
      <c r="WID1366" s="84">
        <f t="shared" si="2985"/>
        <v>0</v>
      </c>
      <c r="WIE1366" s="84">
        <f t="shared" si="2985"/>
        <v>0</v>
      </c>
      <c r="WIF1366" s="84">
        <f t="shared" si="2985"/>
        <v>2000000</v>
      </c>
      <c r="WIG1366" s="84">
        <f t="shared" si="2985"/>
        <v>0</v>
      </c>
      <c r="WIH1366" s="84">
        <f t="shared" si="2985"/>
        <v>0</v>
      </c>
      <c r="WII1366" s="84">
        <f t="shared" si="2985"/>
        <v>2000000</v>
      </c>
      <c r="WIJ1366" s="84">
        <f t="shared" si="2985"/>
        <v>2000000</v>
      </c>
      <c r="WIP1366" s="84" t="s">
        <v>247</v>
      </c>
      <c r="WIQ1366" s="84" t="s">
        <v>4692</v>
      </c>
      <c r="WIR1366" s="84">
        <f t="shared" ref="WIR1366:WIZ1366" si="2986">WIR1360</f>
        <v>0</v>
      </c>
      <c r="WIS1366" s="84">
        <f t="shared" si="2986"/>
        <v>0</v>
      </c>
      <c r="WIT1366" s="84">
        <f t="shared" si="2986"/>
        <v>0</v>
      </c>
      <c r="WIU1366" s="84">
        <f t="shared" si="2986"/>
        <v>0</v>
      </c>
      <c r="WIV1366" s="84">
        <f t="shared" si="2986"/>
        <v>2000000</v>
      </c>
      <c r="WIW1366" s="84">
        <f t="shared" si="2986"/>
        <v>0</v>
      </c>
      <c r="WIX1366" s="84">
        <f t="shared" si="2986"/>
        <v>0</v>
      </c>
      <c r="WIY1366" s="84">
        <f t="shared" si="2986"/>
        <v>2000000</v>
      </c>
      <c r="WIZ1366" s="84">
        <f t="shared" si="2986"/>
        <v>2000000</v>
      </c>
      <c r="WJF1366" s="84" t="s">
        <v>247</v>
      </c>
      <c r="WJG1366" s="84" t="s">
        <v>4692</v>
      </c>
      <c r="WJH1366" s="84">
        <f t="shared" ref="WJH1366:WJP1366" si="2987">WJH1360</f>
        <v>0</v>
      </c>
      <c r="WJI1366" s="84">
        <f t="shared" si="2987"/>
        <v>0</v>
      </c>
      <c r="WJJ1366" s="84">
        <f t="shared" si="2987"/>
        <v>0</v>
      </c>
      <c r="WJK1366" s="84">
        <f t="shared" si="2987"/>
        <v>0</v>
      </c>
      <c r="WJL1366" s="84">
        <f t="shared" si="2987"/>
        <v>2000000</v>
      </c>
      <c r="WJM1366" s="84">
        <f t="shared" si="2987"/>
        <v>0</v>
      </c>
      <c r="WJN1366" s="84">
        <f t="shared" si="2987"/>
        <v>0</v>
      </c>
      <c r="WJO1366" s="84">
        <f t="shared" si="2987"/>
        <v>2000000</v>
      </c>
      <c r="WJP1366" s="84">
        <f t="shared" si="2987"/>
        <v>2000000</v>
      </c>
      <c r="WJV1366" s="84" t="s">
        <v>247</v>
      </c>
      <c r="WJW1366" s="84" t="s">
        <v>4692</v>
      </c>
      <c r="WJX1366" s="84">
        <f t="shared" ref="WJX1366:WKF1366" si="2988">WJX1360</f>
        <v>0</v>
      </c>
      <c r="WJY1366" s="84">
        <f t="shared" si="2988"/>
        <v>0</v>
      </c>
      <c r="WJZ1366" s="84">
        <f t="shared" si="2988"/>
        <v>0</v>
      </c>
      <c r="WKA1366" s="84">
        <f t="shared" si="2988"/>
        <v>0</v>
      </c>
      <c r="WKB1366" s="84">
        <f t="shared" si="2988"/>
        <v>2000000</v>
      </c>
      <c r="WKC1366" s="84">
        <f t="shared" si="2988"/>
        <v>0</v>
      </c>
      <c r="WKD1366" s="84">
        <f t="shared" si="2988"/>
        <v>0</v>
      </c>
      <c r="WKE1366" s="84">
        <f t="shared" si="2988"/>
        <v>2000000</v>
      </c>
      <c r="WKF1366" s="84">
        <f t="shared" si="2988"/>
        <v>2000000</v>
      </c>
      <c r="WKL1366" s="84" t="s">
        <v>247</v>
      </c>
      <c r="WKM1366" s="84" t="s">
        <v>4692</v>
      </c>
      <c r="WKN1366" s="84">
        <f t="shared" ref="WKN1366:WKV1366" si="2989">WKN1360</f>
        <v>0</v>
      </c>
      <c r="WKO1366" s="84">
        <f t="shared" si="2989"/>
        <v>0</v>
      </c>
      <c r="WKP1366" s="84">
        <f t="shared" si="2989"/>
        <v>0</v>
      </c>
      <c r="WKQ1366" s="84">
        <f t="shared" si="2989"/>
        <v>0</v>
      </c>
      <c r="WKR1366" s="84">
        <f t="shared" si="2989"/>
        <v>2000000</v>
      </c>
      <c r="WKS1366" s="84">
        <f t="shared" si="2989"/>
        <v>0</v>
      </c>
      <c r="WKT1366" s="84">
        <f t="shared" si="2989"/>
        <v>0</v>
      </c>
      <c r="WKU1366" s="84">
        <f t="shared" si="2989"/>
        <v>2000000</v>
      </c>
      <c r="WKV1366" s="84">
        <f t="shared" si="2989"/>
        <v>2000000</v>
      </c>
      <c r="WLB1366" s="84" t="s">
        <v>247</v>
      </c>
      <c r="WLC1366" s="84" t="s">
        <v>4692</v>
      </c>
      <c r="WLD1366" s="84">
        <f t="shared" ref="WLD1366:WLL1366" si="2990">WLD1360</f>
        <v>0</v>
      </c>
      <c r="WLE1366" s="84">
        <f t="shared" si="2990"/>
        <v>0</v>
      </c>
      <c r="WLF1366" s="84">
        <f t="shared" si="2990"/>
        <v>0</v>
      </c>
      <c r="WLG1366" s="84">
        <f t="shared" si="2990"/>
        <v>0</v>
      </c>
      <c r="WLH1366" s="84">
        <f t="shared" si="2990"/>
        <v>2000000</v>
      </c>
      <c r="WLI1366" s="84">
        <f t="shared" si="2990"/>
        <v>0</v>
      </c>
      <c r="WLJ1366" s="84">
        <f t="shared" si="2990"/>
        <v>0</v>
      </c>
      <c r="WLK1366" s="84">
        <f t="shared" si="2990"/>
        <v>2000000</v>
      </c>
      <c r="WLL1366" s="84">
        <f t="shared" si="2990"/>
        <v>2000000</v>
      </c>
      <c r="WLR1366" s="84" t="s">
        <v>247</v>
      </c>
      <c r="WLS1366" s="84" t="s">
        <v>4692</v>
      </c>
      <c r="WLT1366" s="84">
        <f t="shared" ref="WLT1366:WMB1366" si="2991">WLT1360</f>
        <v>0</v>
      </c>
      <c r="WLU1366" s="84">
        <f t="shared" si="2991"/>
        <v>0</v>
      </c>
      <c r="WLV1366" s="84">
        <f t="shared" si="2991"/>
        <v>0</v>
      </c>
      <c r="WLW1366" s="84">
        <f t="shared" si="2991"/>
        <v>0</v>
      </c>
      <c r="WLX1366" s="84">
        <f t="shared" si="2991"/>
        <v>2000000</v>
      </c>
      <c r="WLY1366" s="84">
        <f t="shared" si="2991"/>
        <v>0</v>
      </c>
      <c r="WLZ1366" s="84">
        <f t="shared" si="2991"/>
        <v>0</v>
      </c>
      <c r="WMA1366" s="84">
        <f t="shared" si="2991"/>
        <v>2000000</v>
      </c>
      <c r="WMB1366" s="84">
        <f t="shared" si="2991"/>
        <v>2000000</v>
      </c>
      <c r="WMH1366" s="84" t="s">
        <v>247</v>
      </c>
      <c r="WMI1366" s="84" t="s">
        <v>4692</v>
      </c>
      <c r="WMJ1366" s="84">
        <f t="shared" ref="WMJ1366:WMR1366" si="2992">WMJ1360</f>
        <v>0</v>
      </c>
      <c r="WMK1366" s="84">
        <f t="shared" si="2992"/>
        <v>0</v>
      </c>
      <c r="WML1366" s="84">
        <f t="shared" si="2992"/>
        <v>0</v>
      </c>
      <c r="WMM1366" s="84">
        <f t="shared" si="2992"/>
        <v>0</v>
      </c>
      <c r="WMN1366" s="84">
        <f t="shared" si="2992"/>
        <v>2000000</v>
      </c>
      <c r="WMO1366" s="84">
        <f t="shared" si="2992"/>
        <v>0</v>
      </c>
      <c r="WMP1366" s="84">
        <f t="shared" si="2992"/>
        <v>0</v>
      </c>
      <c r="WMQ1366" s="84">
        <f t="shared" si="2992"/>
        <v>2000000</v>
      </c>
      <c r="WMR1366" s="84">
        <f t="shared" si="2992"/>
        <v>2000000</v>
      </c>
      <c r="WMX1366" s="84" t="s">
        <v>247</v>
      </c>
      <c r="WMY1366" s="84" t="s">
        <v>4692</v>
      </c>
      <c r="WMZ1366" s="84">
        <f t="shared" ref="WMZ1366:WNH1366" si="2993">WMZ1360</f>
        <v>0</v>
      </c>
      <c r="WNA1366" s="84">
        <f t="shared" si="2993"/>
        <v>0</v>
      </c>
      <c r="WNB1366" s="84">
        <f t="shared" si="2993"/>
        <v>0</v>
      </c>
      <c r="WNC1366" s="84">
        <f t="shared" si="2993"/>
        <v>0</v>
      </c>
      <c r="WND1366" s="84">
        <f t="shared" si="2993"/>
        <v>2000000</v>
      </c>
      <c r="WNE1366" s="84">
        <f t="shared" si="2993"/>
        <v>0</v>
      </c>
      <c r="WNF1366" s="84">
        <f t="shared" si="2993"/>
        <v>0</v>
      </c>
      <c r="WNG1366" s="84">
        <f t="shared" si="2993"/>
        <v>2000000</v>
      </c>
      <c r="WNH1366" s="84">
        <f t="shared" si="2993"/>
        <v>2000000</v>
      </c>
      <c r="WNN1366" s="84" t="s">
        <v>247</v>
      </c>
      <c r="WNO1366" s="84" t="s">
        <v>4692</v>
      </c>
      <c r="WNP1366" s="84">
        <f t="shared" ref="WNP1366:WNX1366" si="2994">WNP1360</f>
        <v>0</v>
      </c>
      <c r="WNQ1366" s="84">
        <f t="shared" si="2994"/>
        <v>0</v>
      </c>
      <c r="WNR1366" s="84">
        <f t="shared" si="2994"/>
        <v>0</v>
      </c>
      <c r="WNS1366" s="84">
        <f t="shared" si="2994"/>
        <v>0</v>
      </c>
      <c r="WNT1366" s="84">
        <f t="shared" si="2994"/>
        <v>2000000</v>
      </c>
      <c r="WNU1366" s="84">
        <f t="shared" si="2994"/>
        <v>0</v>
      </c>
      <c r="WNV1366" s="84">
        <f t="shared" si="2994"/>
        <v>0</v>
      </c>
      <c r="WNW1366" s="84">
        <f t="shared" si="2994"/>
        <v>2000000</v>
      </c>
      <c r="WNX1366" s="84">
        <f t="shared" si="2994"/>
        <v>2000000</v>
      </c>
      <c r="WOD1366" s="84" t="s">
        <v>247</v>
      </c>
      <c r="WOE1366" s="84" t="s">
        <v>4692</v>
      </c>
      <c r="WOF1366" s="84">
        <f t="shared" ref="WOF1366:WON1366" si="2995">WOF1360</f>
        <v>0</v>
      </c>
      <c r="WOG1366" s="84">
        <f t="shared" si="2995"/>
        <v>0</v>
      </c>
      <c r="WOH1366" s="84">
        <f t="shared" si="2995"/>
        <v>0</v>
      </c>
      <c r="WOI1366" s="84">
        <f t="shared" si="2995"/>
        <v>0</v>
      </c>
      <c r="WOJ1366" s="84">
        <f t="shared" si="2995"/>
        <v>2000000</v>
      </c>
      <c r="WOK1366" s="84">
        <f t="shared" si="2995"/>
        <v>0</v>
      </c>
      <c r="WOL1366" s="84">
        <f t="shared" si="2995"/>
        <v>0</v>
      </c>
      <c r="WOM1366" s="84">
        <f t="shared" si="2995"/>
        <v>2000000</v>
      </c>
      <c r="WON1366" s="84">
        <f t="shared" si="2995"/>
        <v>2000000</v>
      </c>
      <c r="WOT1366" s="84" t="s">
        <v>247</v>
      </c>
      <c r="WOU1366" s="84" t="s">
        <v>4692</v>
      </c>
      <c r="WOV1366" s="84">
        <f t="shared" ref="WOV1366:WPD1366" si="2996">WOV1360</f>
        <v>0</v>
      </c>
      <c r="WOW1366" s="84">
        <f t="shared" si="2996"/>
        <v>0</v>
      </c>
      <c r="WOX1366" s="84">
        <f t="shared" si="2996"/>
        <v>0</v>
      </c>
      <c r="WOY1366" s="84">
        <f t="shared" si="2996"/>
        <v>0</v>
      </c>
      <c r="WOZ1366" s="84">
        <f t="shared" si="2996"/>
        <v>2000000</v>
      </c>
      <c r="WPA1366" s="84">
        <f t="shared" si="2996"/>
        <v>0</v>
      </c>
      <c r="WPB1366" s="84">
        <f t="shared" si="2996"/>
        <v>0</v>
      </c>
      <c r="WPC1366" s="84">
        <f t="shared" si="2996"/>
        <v>2000000</v>
      </c>
      <c r="WPD1366" s="84">
        <f t="shared" si="2996"/>
        <v>2000000</v>
      </c>
      <c r="WPJ1366" s="84" t="s">
        <v>247</v>
      </c>
      <c r="WPK1366" s="84" t="s">
        <v>4692</v>
      </c>
      <c r="WPL1366" s="84">
        <f t="shared" ref="WPL1366:WPT1366" si="2997">WPL1360</f>
        <v>0</v>
      </c>
      <c r="WPM1366" s="84">
        <f t="shared" si="2997"/>
        <v>0</v>
      </c>
      <c r="WPN1366" s="84">
        <f t="shared" si="2997"/>
        <v>0</v>
      </c>
      <c r="WPO1366" s="84">
        <f t="shared" si="2997"/>
        <v>0</v>
      </c>
      <c r="WPP1366" s="84">
        <f t="shared" si="2997"/>
        <v>2000000</v>
      </c>
      <c r="WPQ1366" s="84">
        <f t="shared" si="2997"/>
        <v>0</v>
      </c>
      <c r="WPR1366" s="84">
        <f t="shared" si="2997"/>
        <v>0</v>
      </c>
      <c r="WPS1366" s="84">
        <f t="shared" si="2997"/>
        <v>2000000</v>
      </c>
      <c r="WPT1366" s="84">
        <f t="shared" si="2997"/>
        <v>2000000</v>
      </c>
      <c r="WPZ1366" s="84" t="s">
        <v>247</v>
      </c>
      <c r="WQA1366" s="84" t="s">
        <v>4692</v>
      </c>
      <c r="WQB1366" s="84">
        <f t="shared" ref="WQB1366:WQJ1366" si="2998">WQB1360</f>
        <v>0</v>
      </c>
      <c r="WQC1366" s="84">
        <f t="shared" si="2998"/>
        <v>0</v>
      </c>
      <c r="WQD1366" s="84">
        <f t="shared" si="2998"/>
        <v>0</v>
      </c>
      <c r="WQE1366" s="84">
        <f t="shared" si="2998"/>
        <v>0</v>
      </c>
      <c r="WQF1366" s="84">
        <f t="shared" si="2998"/>
        <v>2000000</v>
      </c>
      <c r="WQG1366" s="84">
        <f t="shared" si="2998"/>
        <v>0</v>
      </c>
      <c r="WQH1366" s="84">
        <f t="shared" si="2998"/>
        <v>0</v>
      </c>
      <c r="WQI1366" s="84">
        <f t="shared" si="2998"/>
        <v>2000000</v>
      </c>
      <c r="WQJ1366" s="84">
        <f t="shared" si="2998"/>
        <v>2000000</v>
      </c>
      <c r="WQP1366" s="84" t="s">
        <v>247</v>
      </c>
      <c r="WQQ1366" s="84" t="s">
        <v>4692</v>
      </c>
      <c r="WQR1366" s="84">
        <f t="shared" ref="WQR1366:WQZ1366" si="2999">WQR1360</f>
        <v>0</v>
      </c>
      <c r="WQS1366" s="84">
        <f t="shared" si="2999"/>
        <v>0</v>
      </c>
      <c r="WQT1366" s="84">
        <f t="shared" si="2999"/>
        <v>0</v>
      </c>
      <c r="WQU1366" s="84">
        <f t="shared" si="2999"/>
        <v>0</v>
      </c>
      <c r="WQV1366" s="84">
        <f t="shared" si="2999"/>
        <v>2000000</v>
      </c>
      <c r="WQW1366" s="84">
        <f t="shared" si="2999"/>
        <v>0</v>
      </c>
      <c r="WQX1366" s="84">
        <f t="shared" si="2999"/>
        <v>0</v>
      </c>
      <c r="WQY1366" s="84">
        <f t="shared" si="2999"/>
        <v>2000000</v>
      </c>
      <c r="WQZ1366" s="84">
        <f t="shared" si="2999"/>
        <v>2000000</v>
      </c>
      <c r="WRF1366" s="84" t="s">
        <v>247</v>
      </c>
      <c r="WRG1366" s="84" t="s">
        <v>4692</v>
      </c>
      <c r="WRH1366" s="84">
        <f t="shared" ref="WRH1366:WRP1366" si="3000">WRH1360</f>
        <v>0</v>
      </c>
      <c r="WRI1366" s="84">
        <f t="shared" si="3000"/>
        <v>0</v>
      </c>
      <c r="WRJ1366" s="84">
        <f t="shared" si="3000"/>
        <v>0</v>
      </c>
      <c r="WRK1366" s="84">
        <f t="shared" si="3000"/>
        <v>0</v>
      </c>
      <c r="WRL1366" s="84">
        <f t="shared" si="3000"/>
        <v>2000000</v>
      </c>
      <c r="WRM1366" s="84">
        <f t="shared" si="3000"/>
        <v>0</v>
      </c>
      <c r="WRN1366" s="84">
        <f t="shared" si="3000"/>
        <v>0</v>
      </c>
      <c r="WRO1366" s="84">
        <f t="shared" si="3000"/>
        <v>2000000</v>
      </c>
      <c r="WRP1366" s="84">
        <f t="shared" si="3000"/>
        <v>2000000</v>
      </c>
      <c r="WRV1366" s="84" t="s">
        <v>247</v>
      </c>
      <c r="WRW1366" s="84" t="s">
        <v>4692</v>
      </c>
      <c r="WRX1366" s="84">
        <f t="shared" ref="WRX1366:WSF1366" si="3001">WRX1360</f>
        <v>0</v>
      </c>
      <c r="WRY1366" s="84">
        <f t="shared" si="3001"/>
        <v>0</v>
      </c>
      <c r="WRZ1366" s="84">
        <f t="shared" si="3001"/>
        <v>0</v>
      </c>
      <c r="WSA1366" s="84">
        <f t="shared" si="3001"/>
        <v>0</v>
      </c>
      <c r="WSB1366" s="84">
        <f t="shared" si="3001"/>
        <v>2000000</v>
      </c>
      <c r="WSC1366" s="84">
        <f t="shared" si="3001"/>
        <v>0</v>
      </c>
      <c r="WSD1366" s="84">
        <f t="shared" si="3001"/>
        <v>0</v>
      </c>
      <c r="WSE1366" s="84">
        <f t="shared" si="3001"/>
        <v>2000000</v>
      </c>
      <c r="WSF1366" s="84">
        <f t="shared" si="3001"/>
        <v>2000000</v>
      </c>
      <c r="WSL1366" s="84" t="s">
        <v>247</v>
      </c>
      <c r="WSM1366" s="84" t="s">
        <v>4692</v>
      </c>
      <c r="WSN1366" s="84">
        <f t="shared" ref="WSN1366:WSV1366" si="3002">WSN1360</f>
        <v>0</v>
      </c>
      <c r="WSO1366" s="84">
        <f t="shared" si="3002"/>
        <v>0</v>
      </c>
      <c r="WSP1366" s="84">
        <f t="shared" si="3002"/>
        <v>0</v>
      </c>
      <c r="WSQ1366" s="84">
        <f t="shared" si="3002"/>
        <v>0</v>
      </c>
      <c r="WSR1366" s="84">
        <f t="shared" si="3002"/>
        <v>2000000</v>
      </c>
      <c r="WSS1366" s="84">
        <f t="shared" si="3002"/>
        <v>0</v>
      </c>
      <c r="WST1366" s="84">
        <f t="shared" si="3002"/>
        <v>0</v>
      </c>
      <c r="WSU1366" s="84">
        <f t="shared" si="3002"/>
        <v>2000000</v>
      </c>
      <c r="WSV1366" s="84">
        <f t="shared" si="3002"/>
        <v>2000000</v>
      </c>
      <c r="WTB1366" s="84" t="s">
        <v>247</v>
      </c>
      <c r="WTC1366" s="84" t="s">
        <v>4692</v>
      </c>
      <c r="WTD1366" s="84">
        <f t="shared" ref="WTD1366:WTL1366" si="3003">WTD1360</f>
        <v>0</v>
      </c>
      <c r="WTE1366" s="84">
        <f t="shared" si="3003"/>
        <v>0</v>
      </c>
      <c r="WTF1366" s="84">
        <f t="shared" si="3003"/>
        <v>0</v>
      </c>
      <c r="WTG1366" s="84">
        <f t="shared" si="3003"/>
        <v>0</v>
      </c>
      <c r="WTH1366" s="84">
        <f t="shared" si="3003"/>
        <v>2000000</v>
      </c>
      <c r="WTI1366" s="84">
        <f t="shared" si="3003"/>
        <v>0</v>
      </c>
      <c r="WTJ1366" s="84">
        <f t="shared" si="3003"/>
        <v>0</v>
      </c>
      <c r="WTK1366" s="84">
        <f t="shared" si="3003"/>
        <v>2000000</v>
      </c>
      <c r="WTL1366" s="84">
        <f t="shared" si="3003"/>
        <v>2000000</v>
      </c>
      <c r="WTR1366" s="84" t="s">
        <v>247</v>
      </c>
      <c r="WTS1366" s="84" t="s">
        <v>4692</v>
      </c>
      <c r="WTT1366" s="84">
        <f t="shared" ref="WTT1366:WUB1366" si="3004">WTT1360</f>
        <v>0</v>
      </c>
      <c r="WTU1366" s="84">
        <f t="shared" si="3004"/>
        <v>0</v>
      </c>
      <c r="WTV1366" s="84">
        <f t="shared" si="3004"/>
        <v>0</v>
      </c>
      <c r="WTW1366" s="84">
        <f t="shared" si="3004"/>
        <v>0</v>
      </c>
      <c r="WTX1366" s="84">
        <f t="shared" si="3004"/>
        <v>2000000</v>
      </c>
      <c r="WTY1366" s="84">
        <f t="shared" si="3004"/>
        <v>0</v>
      </c>
      <c r="WTZ1366" s="84">
        <f t="shared" si="3004"/>
        <v>0</v>
      </c>
      <c r="WUA1366" s="84">
        <f t="shared" si="3004"/>
        <v>2000000</v>
      </c>
      <c r="WUB1366" s="84">
        <f t="shared" si="3004"/>
        <v>2000000</v>
      </c>
      <c r="WUH1366" s="84" t="s">
        <v>247</v>
      </c>
      <c r="WUI1366" s="84" t="s">
        <v>4692</v>
      </c>
      <c r="WUJ1366" s="84">
        <f t="shared" ref="WUJ1366:WUR1366" si="3005">WUJ1360</f>
        <v>0</v>
      </c>
      <c r="WUK1366" s="84">
        <f t="shared" si="3005"/>
        <v>0</v>
      </c>
      <c r="WUL1366" s="84">
        <f t="shared" si="3005"/>
        <v>0</v>
      </c>
      <c r="WUM1366" s="84">
        <f t="shared" si="3005"/>
        <v>0</v>
      </c>
      <c r="WUN1366" s="84">
        <f t="shared" si="3005"/>
        <v>2000000</v>
      </c>
      <c r="WUO1366" s="84">
        <f t="shared" si="3005"/>
        <v>0</v>
      </c>
      <c r="WUP1366" s="84">
        <f t="shared" si="3005"/>
        <v>0</v>
      </c>
      <c r="WUQ1366" s="84">
        <f t="shared" si="3005"/>
        <v>2000000</v>
      </c>
      <c r="WUR1366" s="84">
        <f t="shared" si="3005"/>
        <v>2000000</v>
      </c>
      <c r="WUX1366" s="84" t="s">
        <v>247</v>
      </c>
      <c r="WUY1366" s="84" t="s">
        <v>4692</v>
      </c>
      <c r="WUZ1366" s="84">
        <f t="shared" ref="WUZ1366:WVH1366" si="3006">WUZ1360</f>
        <v>0</v>
      </c>
      <c r="WVA1366" s="84">
        <f t="shared" si="3006"/>
        <v>0</v>
      </c>
      <c r="WVB1366" s="84">
        <f t="shared" si="3006"/>
        <v>0</v>
      </c>
      <c r="WVC1366" s="84">
        <f t="shared" si="3006"/>
        <v>0</v>
      </c>
      <c r="WVD1366" s="84">
        <f t="shared" si="3006"/>
        <v>2000000</v>
      </c>
      <c r="WVE1366" s="84">
        <f t="shared" si="3006"/>
        <v>0</v>
      </c>
      <c r="WVF1366" s="84">
        <f t="shared" si="3006"/>
        <v>0</v>
      </c>
      <c r="WVG1366" s="84">
        <f t="shared" si="3006"/>
        <v>2000000</v>
      </c>
      <c r="WVH1366" s="84">
        <f t="shared" si="3006"/>
        <v>2000000</v>
      </c>
      <c r="WVN1366" s="84" t="s">
        <v>247</v>
      </c>
      <c r="WVO1366" s="84" t="s">
        <v>4692</v>
      </c>
      <c r="WVP1366" s="84">
        <f t="shared" ref="WVP1366:WVX1366" si="3007">WVP1360</f>
        <v>0</v>
      </c>
      <c r="WVQ1366" s="84">
        <f t="shared" si="3007"/>
        <v>0</v>
      </c>
      <c r="WVR1366" s="84">
        <f t="shared" si="3007"/>
        <v>0</v>
      </c>
      <c r="WVS1366" s="84">
        <f t="shared" si="3007"/>
        <v>0</v>
      </c>
      <c r="WVT1366" s="84">
        <f t="shared" si="3007"/>
        <v>2000000</v>
      </c>
      <c r="WVU1366" s="84">
        <f t="shared" si="3007"/>
        <v>0</v>
      </c>
      <c r="WVV1366" s="84">
        <f t="shared" si="3007"/>
        <v>0</v>
      </c>
      <c r="WVW1366" s="84">
        <f t="shared" si="3007"/>
        <v>2000000</v>
      </c>
      <c r="WVX1366" s="84">
        <f t="shared" si="3007"/>
        <v>2000000</v>
      </c>
      <c r="WWD1366" s="84" t="s">
        <v>247</v>
      </c>
      <c r="WWE1366" s="84" t="s">
        <v>4692</v>
      </c>
      <c r="WWF1366" s="84">
        <f t="shared" ref="WWF1366:WWN1366" si="3008">WWF1360</f>
        <v>0</v>
      </c>
      <c r="WWG1366" s="84">
        <f t="shared" si="3008"/>
        <v>0</v>
      </c>
      <c r="WWH1366" s="84">
        <f t="shared" si="3008"/>
        <v>0</v>
      </c>
      <c r="WWI1366" s="84">
        <f t="shared" si="3008"/>
        <v>0</v>
      </c>
      <c r="WWJ1366" s="84">
        <f t="shared" si="3008"/>
        <v>2000000</v>
      </c>
      <c r="WWK1366" s="84">
        <f t="shared" si="3008"/>
        <v>0</v>
      </c>
      <c r="WWL1366" s="84">
        <f t="shared" si="3008"/>
        <v>0</v>
      </c>
      <c r="WWM1366" s="84">
        <f t="shared" si="3008"/>
        <v>2000000</v>
      </c>
      <c r="WWN1366" s="84">
        <f t="shared" si="3008"/>
        <v>2000000</v>
      </c>
      <c r="WWT1366" s="84" t="s">
        <v>247</v>
      </c>
      <c r="WWU1366" s="84" t="s">
        <v>4692</v>
      </c>
      <c r="WWV1366" s="84">
        <f t="shared" ref="WWV1366:WXD1366" si="3009">WWV1360</f>
        <v>0</v>
      </c>
      <c r="WWW1366" s="84">
        <f t="shared" si="3009"/>
        <v>0</v>
      </c>
      <c r="WWX1366" s="84">
        <f t="shared" si="3009"/>
        <v>0</v>
      </c>
      <c r="WWY1366" s="84">
        <f t="shared" si="3009"/>
        <v>0</v>
      </c>
      <c r="WWZ1366" s="84">
        <f t="shared" si="3009"/>
        <v>2000000</v>
      </c>
      <c r="WXA1366" s="84">
        <f t="shared" si="3009"/>
        <v>0</v>
      </c>
      <c r="WXB1366" s="84">
        <f t="shared" si="3009"/>
        <v>0</v>
      </c>
      <c r="WXC1366" s="84">
        <f t="shared" si="3009"/>
        <v>2000000</v>
      </c>
      <c r="WXD1366" s="84">
        <f t="shared" si="3009"/>
        <v>2000000</v>
      </c>
      <c r="WXJ1366" s="84" t="s">
        <v>247</v>
      </c>
      <c r="WXK1366" s="84" t="s">
        <v>4692</v>
      </c>
      <c r="WXL1366" s="84">
        <f t="shared" ref="WXL1366:WXT1366" si="3010">WXL1360</f>
        <v>0</v>
      </c>
      <c r="WXM1366" s="84">
        <f t="shared" si="3010"/>
        <v>0</v>
      </c>
      <c r="WXN1366" s="84">
        <f t="shared" si="3010"/>
        <v>0</v>
      </c>
      <c r="WXO1366" s="84">
        <f t="shared" si="3010"/>
        <v>0</v>
      </c>
      <c r="WXP1366" s="84">
        <f t="shared" si="3010"/>
        <v>2000000</v>
      </c>
      <c r="WXQ1366" s="84">
        <f t="shared" si="3010"/>
        <v>0</v>
      </c>
      <c r="WXR1366" s="84">
        <f t="shared" si="3010"/>
        <v>0</v>
      </c>
      <c r="WXS1366" s="84">
        <f t="shared" si="3010"/>
        <v>2000000</v>
      </c>
      <c r="WXT1366" s="84">
        <f t="shared" si="3010"/>
        <v>2000000</v>
      </c>
      <c r="WXZ1366" s="84" t="s">
        <v>247</v>
      </c>
      <c r="WYA1366" s="84" t="s">
        <v>4692</v>
      </c>
      <c r="WYB1366" s="84">
        <f t="shared" ref="WYB1366:WYJ1366" si="3011">WYB1360</f>
        <v>0</v>
      </c>
      <c r="WYC1366" s="84">
        <f t="shared" si="3011"/>
        <v>0</v>
      </c>
      <c r="WYD1366" s="84">
        <f t="shared" si="3011"/>
        <v>0</v>
      </c>
      <c r="WYE1366" s="84">
        <f t="shared" si="3011"/>
        <v>0</v>
      </c>
      <c r="WYF1366" s="84">
        <f t="shared" si="3011"/>
        <v>2000000</v>
      </c>
      <c r="WYG1366" s="84">
        <f t="shared" si="3011"/>
        <v>0</v>
      </c>
      <c r="WYH1366" s="84">
        <f t="shared" si="3011"/>
        <v>0</v>
      </c>
      <c r="WYI1366" s="84">
        <f t="shared" si="3011"/>
        <v>2000000</v>
      </c>
      <c r="WYJ1366" s="84">
        <f t="shared" si="3011"/>
        <v>2000000</v>
      </c>
      <c r="WYP1366" s="84" t="s">
        <v>247</v>
      </c>
      <c r="WYQ1366" s="84" t="s">
        <v>4692</v>
      </c>
      <c r="WYR1366" s="84">
        <f t="shared" ref="WYR1366:WYZ1366" si="3012">WYR1360</f>
        <v>0</v>
      </c>
      <c r="WYS1366" s="84">
        <f t="shared" si="3012"/>
        <v>0</v>
      </c>
      <c r="WYT1366" s="84">
        <f t="shared" si="3012"/>
        <v>0</v>
      </c>
      <c r="WYU1366" s="84">
        <f t="shared" si="3012"/>
        <v>0</v>
      </c>
      <c r="WYV1366" s="84">
        <f t="shared" si="3012"/>
        <v>2000000</v>
      </c>
      <c r="WYW1366" s="84">
        <f t="shared" si="3012"/>
        <v>0</v>
      </c>
      <c r="WYX1366" s="84">
        <f t="shared" si="3012"/>
        <v>0</v>
      </c>
      <c r="WYY1366" s="84">
        <f t="shared" si="3012"/>
        <v>2000000</v>
      </c>
      <c r="WYZ1366" s="84">
        <f t="shared" si="3012"/>
        <v>2000000</v>
      </c>
      <c r="WZF1366" s="84" t="s">
        <v>247</v>
      </c>
      <c r="WZG1366" s="84" t="s">
        <v>4692</v>
      </c>
      <c r="WZH1366" s="84">
        <f t="shared" ref="WZH1366:WZP1366" si="3013">WZH1360</f>
        <v>0</v>
      </c>
      <c r="WZI1366" s="84">
        <f t="shared" si="3013"/>
        <v>0</v>
      </c>
      <c r="WZJ1366" s="84">
        <f t="shared" si="3013"/>
        <v>0</v>
      </c>
      <c r="WZK1366" s="84">
        <f t="shared" si="3013"/>
        <v>0</v>
      </c>
      <c r="WZL1366" s="84">
        <f t="shared" si="3013"/>
        <v>2000000</v>
      </c>
      <c r="WZM1366" s="84">
        <f t="shared" si="3013"/>
        <v>0</v>
      </c>
      <c r="WZN1366" s="84">
        <f t="shared" si="3013"/>
        <v>0</v>
      </c>
      <c r="WZO1366" s="84">
        <f t="shared" si="3013"/>
        <v>2000000</v>
      </c>
      <c r="WZP1366" s="84">
        <f t="shared" si="3013"/>
        <v>2000000</v>
      </c>
      <c r="WZV1366" s="84" t="s">
        <v>247</v>
      </c>
      <c r="WZW1366" s="84" t="s">
        <v>4692</v>
      </c>
      <c r="WZX1366" s="84">
        <f t="shared" ref="WZX1366:XAF1366" si="3014">WZX1360</f>
        <v>0</v>
      </c>
      <c r="WZY1366" s="84">
        <f t="shared" si="3014"/>
        <v>0</v>
      </c>
      <c r="WZZ1366" s="84">
        <f t="shared" si="3014"/>
        <v>0</v>
      </c>
      <c r="XAA1366" s="84">
        <f t="shared" si="3014"/>
        <v>0</v>
      </c>
      <c r="XAB1366" s="84">
        <f t="shared" si="3014"/>
        <v>2000000</v>
      </c>
      <c r="XAC1366" s="84">
        <f t="shared" si="3014"/>
        <v>0</v>
      </c>
      <c r="XAD1366" s="84">
        <f t="shared" si="3014"/>
        <v>0</v>
      </c>
      <c r="XAE1366" s="84">
        <f t="shared" si="3014"/>
        <v>2000000</v>
      </c>
      <c r="XAF1366" s="84">
        <f t="shared" si="3014"/>
        <v>2000000</v>
      </c>
      <c r="XAL1366" s="84" t="s">
        <v>247</v>
      </c>
      <c r="XAM1366" s="84" t="s">
        <v>4692</v>
      </c>
      <c r="XAN1366" s="84">
        <f t="shared" ref="XAN1366:XAV1366" si="3015">XAN1360</f>
        <v>0</v>
      </c>
      <c r="XAO1366" s="84">
        <f t="shared" si="3015"/>
        <v>0</v>
      </c>
      <c r="XAP1366" s="84">
        <f t="shared" si="3015"/>
        <v>0</v>
      </c>
      <c r="XAQ1366" s="84">
        <f t="shared" si="3015"/>
        <v>0</v>
      </c>
      <c r="XAR1366" s="84">
        <f t="shared" si="3015"/>
        <v>2000000</v>
      </c>
      <c r="XAS1366" s="84">
        <f t="shared" si="3015"/>
        <v>0</v>
      </c>
      <c r="XAT1366" s="84">
        <f t="shared" si="3015"/>
        <v>0</v>
      </c>
      <c r="XAU1366" s="84">
        <f t="shared" si="3015"/>
        <v>2000000</v>
      </c>
      <c r="XAV1366" s="84">
        <f t="shared" si="3015"/>
        <v>2000000</v>
      </c>
      <c r="XBB1366" s="84" t="s">
        <v>247</v>
      </c>
      <c r="XBC1366" s="84" t="s">
        <v>4692</v>
      </c>
      <c r="XBD1366" s="84">
        <f t="shared" ref="XBD1366:XBL1366" si="3016">XBD1360</f>
        <v>0</v>
      </c>
      <c r="XBE1366" s="84">
        <f t="shared" si="3016"/>
        <v>0</v>
      </c>
      <c r="XBF1366" s="84">
        <f t="shared" si="3016"/>
        <v>0</v>
      </c>
      <c r="XBG1366" s="84">
        <f t="shared" si="3016"/>
        <v>0</v>
      </c>
      <c r="XBH1366" s="84">
        <f t="shared" si="3016"/>
        <v>2000000</v>
      </c>
      <c r="XBI1366" s="84">
        <f t="shared" si="3016"/>
        <v>0</v>
      </c>
      <c r="XBJ1366" s="84">
        <f t="shared" si="3016"/>
        <v>0</v>
      </c>
      <c r="XBK1366" s="84">
        <f t="shared" si="3016"/>
        <v>2000000</v>
      </c>
      <c r="XBL1366" s="84">
        <f t="shared" si="3016"/>
        <v>2000000</v>
      </c>
      <c r="XBR1366" s="84" t="s">
        <v>247</v>
      </c>
      <c r="XBS1366" s="84" t="s">
        <v>4692</v>
      </c>
      <c r="XBT1366" s="84">
        <f t="shared" ref="XBT1366:XCB1366" si="3017">XBT1360</f>
        <v>0</v>
      </c>
      <c r="XBU1366" s="84">
        <f t="shared" si="3017"/>
        <v>0</v>
      </c>
      <c r="XBV1366" s="84">
        <f t="shared" si="3017"/>
        <v>0</v>
      </c>
      <c r="XBW1366" s="84">
        <f t="shared" si="3017"/>
        <v>0</v>
      </c>
      <c r="XBX1366" s="84">
        <f t="shared" si="3017"/>
        <v>2000000</v>
      </c>
      <c r="XBY1366" s="84">
        <f t="shared" si="3017"/>
        <v>0</v>
      </c>
      <c r="XBZ1366" s="84">
        <f t="shared" si="3017"/>
        <v>0</v>
      </c>
      <c r="XCA1366" s="84">
        <f t="shared" si="3017"/>
        <v>2000000</v>
      </c>
      <c r="XCB1366" s="84">
        <f t="shared" si="3017"/>
        <v>2000000</v>
      </c>
      <c r="XCH1366" s="84" t="s">
        <v>247</v>
      </c>
      <c r="XCI1366" s="84" t="s">
        <v>4692</v>
      </c>
      <c r="XCJ1366" s="84">
        <f t="shared" ref="XCJ1366:XCR1366" si="3018">XCJ1360</f>
        <v>0</v>
      </c>
      <c r="XCK1366" s="84">
        <f t="shared" si="3018"/>
        <v>0</v>
      </c>
      <c r="XCL1366" s="84">
        <f t="shared" si="3018"/>
        <v>0</v>
      </c>
      <c r="XCM1366" s="84">
        <f t="shared" si="3018"/>
        <v>0</v>
      </c>
      <c r="XCN1366" s="84">
        <f t="shared" si="3018"/>
        <v>2000000</v>
      </c>
      <c r="XCO1366" s="84">
        <f t="shared" si="3018"/>
        <v>0</v>
      </c>
      <c r="XCP1366" s="84">
        <f t="shared" si="3018"/>
        <v>0</v>
      </c>
      <c r="XCQ1366" s="84">
        <f t="shared" si="3018"/>
        <v>2000000</v>
      </c>
      <c r="XCR1366" s="84">
        <f t="shared" si="3018"/>
        <v>2000000</v>
      </c>
      <c r="XCX1366" s="84" t="s">
        <v>247</v>
      </c>
      <c r="XCY1366" s="84" t="s">
        <v>4692</v>
      </c>
      <c r="XCZ1366" s="84">
        <f t="shared" ref="XCZ1366:XDH1366" si="3019">XCZ1360</f>
        <v>0</v>
      </c>
      <c r="XDA1366" s="84">
        <f t="shared" si="3019"/>
        <v>0</v>
      </c>
      <c r="XDB1366" s="84">
        <f t="shared" si="3019"/>
        <v>0</v>
      </c>
      <c r="XDC1366" s="84">
        <f t="shared" si="3019"/>
        <v>0</v>
      </c>
      <c r="XDD1366" s="84">
        <f t="shared" si="3019"/>
        <v>2000000</v>
      </c>
      <c r="XDE1366" s="84">
        <f t="shared" si="3019"/>
        <v>0</v>
      </c>
      <c r="XDF1366" s="84">
        <f t="shared" si="3019"/>
        <v>0</v>
      </c>
      <c r="XDG1366" s="84">
        <f t="shared" si="3019"/>
        <v>2000000</v>
      </c>
      <c r="XDH1366" s="84">
        <f t="shared" si="3019"/>
        <v>2000000</v>
      </c>
      <c r="XDN1366" s="84" t="s">
        <v>247</v>
      </c>
      <c r="XDO1366" s="84" t="s">
        <v>4692</v>
      </c>
      <c r="XDP1366" s="84">
        <f t="shared" ref="XDP1366:XDX1366" si="3020">XDP1360</f>
        <v>0</v>
      </c>
      <c r="XDQ1366" s="84">
        <f t="shared" si="3020"/>
        <v>0</v>
      </c>
      <c r="XDR1366" s="84">
        <f t="shared" si="3020"/>
        <v>0</v>
      </c>
      <c r="XDS1366" s="84">
        <f t="shared" si="3020"/>
        <v>0</v>
      </c>
      <c r="XDT1366" s="84">
        <f t="shared" si="3020"/>
        <v>2000000</v>
      </c>
      <c r="XDU1366" s="84">
        <f t="shared" si="3020"/>
        <v>0</v>
      </c>
      <c r="XDV1366" s="84">
        <f t="shared" si="3020"/>
        <v>0</v>
      </c>
      <c r="XDW1366" s="84">
        <f t="shared" si="3020"/>
        <v>2000000</v>
      </c>
      <c r="XDX1366" s="84">
        <f t="shared" si="3020"/>
        <v>2000000</v>
      </c>
      <c r="XED1366" s="84" t="s">
        <v>247</v>
      </c>
      <c r="XEE1366" s="84" t="s">
        <v>4692</v>
      </c>
      <c r="XEF1366" s="84">
        <f t="shared" ref="XEF1366:XEN1366" si="3021">XEF1360</f>
        <v>0</v>
      </c>
      <c r="XEG1366" s="84">
        <f t="shared" si="3021"/>
        <v>0</v>
      </c>
      <c r="XEH1366" s="84">
        <f t="shared" si="3021"/>
        <v>0</v>
      </c>
      <c r="XEI1366" s="84">
        <f t="shared" si="3021"/>
        <v>0</v>
      </c>
      <c r="XEJ1366" s="84">
        <f t="shared" si="3021"/>
        <v>2000000</v>
      </c>
      <c r="XEK1366" s="84">
        <f t="shared" si="3021"/>
        <v>0</v>
      </c>
      <c r="XEL1366" s="84">
        <f t="shared" si="3021"/>
        <v>0</v>
      </c>
      <c r="XEM1366" s="84">
        <f t="shared" si="3021"/>
        <v>2000000</v>
      </c>
      <c r="XEN1366" s="84">
        <f t="shared" si="3021"/>
        <v>2000000</v>
      </c>
      <c r="XET1366" s="84" t="s">
        <v>247</v>
      </c>
      <c r="XEU1366" s="84" t="s">
        <v>4692</v>
      </c>
      <c r="XEV1366" s="84">
        <f t="shared" ref="XEV1366:XFD1366" si="3022">XEV1360</f>
        <v>0</v>
      </c>
      <c r="XEW1366" s="84">
        <f t="shared" si="3022"/>
        <v>0</v>
      </c>
      <c r="XEX1366" s="84">
        <f t="shared" si="3022"/>
        <v>0</v>
      </c>
      <c r="XEY1366" s="84">
        <f t="shared" si="3022"/>
        <v>0</v>
      </c>
      <c r="XEZ1366" s="84">
        <f t="shared" si="3022"/>
        <v>2000000</v>
      </c>
      <c r="XFA1366" s="84">
        <f t="shared" si="3022"/>
        <v>0</v>
      </c>
      <c r="XFB1366" s="84">
        <f t="shared" si="3022"/>
        <v>0</v>
      </c>
      <c r="XFC1366" s="84">
        <f t="shared" si="3022"/>
        <v>2000000</v>
      </c>
      <c r="XFD1366" s="84">
        <f t="shared" si="3022"/>
        <v>2000000</v>
      </c>
    </row>
    <row r="1367" spans="1:1024 1030:2048 2054:3072 3078:4096 4102:5120 5126:6144 6150:7168 7174:8192 8198:9216 9222:10240 10246:11264 11270:12288 12294:13312 13318:14336 14342:15360 15366:16384" ht="30" x14ac:dyDescent="0.25">
      <c r="A1367" s="84"/>
      <c r="B1367" s="84"/>
      <c r="E1367" s="1136"/>
      <c r="F1367" s="1000">
        <v>17</v>
      </c>
      <c r="G1367" s="1001" t="s">
        <v>5479</v>
      </c>
      <c r="H1367" s="780">
        <v>0</v>
      </c>
      <c r="I1367" s="780"/>
      <c r="J1367" s="781"/>
      <c r="K1367" s="780"/>
      <c r="L1367" s="782">
        <f>L1361</f>
        <v>669757</v>
      </c>
      <c r="M1367" s="782"/>
      <c r="N1367" s="783"/>
      <c r="O1367" s="782"/>
      <c r="P1367" s="782">
        <f>L1367</f>
        <v>669757</v>
      </c>
      <c r="Q1367" s="800"/>
      <c r="R1367" s="801"/>
      <c r="S1367" s="800"/>
      <c r="T1367" s="84"/>
      <c r="V1367" s="84"/>
      <c r="W1367" s="84"/>
    </row>
    <row r="1368" spans="1:1024 1030:2048 2054:3072 3078:4096 4102:5120 5126:6144 6150:7168 7174:8192 8198:9216 9222:10240 10246:11264 11270:12288 12294:13312 13318:14336 14342:15360 15366:16384" x14ac:dyDescent="0.25">
      <c r="A1368" s="84"/>
      <c r="B1368" s="84"/>
      <c r="G1368" s="797" t="s">
        <v>5401</v>
      </c>
      <c r="H1368" s="780">
        <f>H1362</f>
        <v>3000000</v>
      </c>
      <c r="I1368" s="780">
        <f t="shared" ref="I1368:BL1368" si="3023">I1362</f>
        <v>0</v>
      </c>
      <c r="J1368" s="781">
        <f t="shared" si="3023"/>
        <v>0</v>
      </c>
      <c r="K1368" s="780">
        <f t="shared" si="3023"/>
        <v>3000000</v>
      </c>
      <c r="L1368" s="782">
        <f t="shared" si="3023"/>
        <v>3669757</v>
      </c>
      <c r="M1368" s="782">
        <f t="shared" si="3023"/>
        <v>0</v>
      </c>
      <c r="N1368" s="783">
        <f t="shared" si="3023"/>
        <v>0</v>
      </c>
      <c r="O1368" s="782">
        <f t="shared" si="3023"/>
        <v>3669757</v>
      </c>
      <c r="P1368" s="782">
        <f t="shared" si="3023"/>
        <v>6669757</v>
      </c>
      <c r="Q1368" s="800"/>
      <c r="R1368" s="801"/>
      <c r="S1368" s="800"/>
      <c r="T1368" s="84"/>
      <c r="V1368" s="84"/>
      <c r="W1368" s="84" t="s">
        <v>5401</v>
      </c>
      <c r="X1368" s="815">
        <f>X1362</f>
        <v>1000000</v>
      </c>
      <c r="Y1368" s="816">
        <f t="shared" si="3023"/>
        <v>0</v>
      </c>
      <c r="Z1368" s="812">
        <f t="shared" si="3023"/>
        <v>0</v>
      </c>
      <c r="AA1368" s="813">
        <f t="shared" si="3023"/>
        <v>1000000</v>
      </c>
      <c r="AB1368" s="84">
        <f t="shared" si="3023"/>
        <v>2000000</v>
      </c>
      <c r="AC1368" s="84">
        <f t="shared" si="3023"/>
        <v>0</v>
      </c>
      <c r="AD1368" s="84">
        <f t="shared" si="3023"/>
        <v>0</v>
      </c>
      <c r="AE1368" s="84">
        <f t="shared" si="3023"/>
        <v>2000000</v>
      </c>
      <c r="AF1368" s="84">
        <f t="shared" si="3023"/>
        <v>3000000</v>
      </c>
      <c r="AM1368" s="84" t="s">
        <v>5401</v>
      </c>
      <c r="AN1368" s="84">
        <f>AN1362</f>
        <v>1000000</v>
      </c>
      <c r="AO1368" s="84">
        <f t="shared" si="3023"/>
        <v>0</v>
      </c>
      <c r="AP1368" s="84">
        <f t="shared" si="3023"/>
        <v>0</v>
      </c>
      <c r="AQ1368" s="84">
        <f t="shared" si="3023"/>
        <v>1000000</v>
      </c>
      <c r="AR1368" s="84">
        <f t="shared" si="3023"/>
        <v>2000000</v>
      </c>
      <c r="AS1368" s="84">
        <f t="shared" si="3023"/>
        <v>0</v>
      </c>
      <c r="AT1368" s="84">
        <f t="shared" si="3023"/>
        <v>0</v>
      </c>
      <c r="AU1368" s="84">
        <f t="shared" si="3023"/>
        <v>2000000</v>
      </c>
      <c r="AV1368" s="84">
        <f t="shared" si="3023"/>
        <v>3000000</v>
      </c>
      <c r="BC1368" s="84" t="s">
        <v>5401</v>
      </c>
      <c r="BD1368" s="84">
        <f>BD1362</f>
        <v>1000000</v>
      </c>
      <c r="BE1368" s="84">
        <f t="shared" si="3023"/>
        <v>0</v>
      </c>
      <c r="BF1368" s="84">
        <f t="shared" si="3023"/>
        <v>0</v>
      </c>
      <c r="BG1368" s="84">
        <f t="shared" si="3023"/>
        <v>1000000</v>
      </c>
      <c r="BH1368" s="84">
        <f t="shared" si="3023"/>
        <v>2000000</v>
      </c>
      <c r="BI1368" s="84">
        <f t="shared" si="3023"/>
        <v>0</v>
      </c>
      <c r="BJ1368" s="84">
        <f t="shared" si="3023"/>
        <v>0</v>
      </c>
      <c r="BK1368" s="84">
        <f t="shared" si="3023"/>
        <v>2000000</v>
      </c>
      <c r="BL1368" s="84">
        <f t="shared" si="3023"/>
        <v>3000000</v>
      </c>
      <c r="BS1368" s="84" t="s">
        <v>5401</v>
      </c>
      <c r="BT1368" s="84">
        <f>BT1362</f>
        <v>1000000</v>
      </c>
      <c r="BU1368" s="84">
        <f t="shared" ref="BU1368:DX1368" si="3024">BU1362</f>
        <v>0</v>
      </c>
      <c r="BV1368" s="84">
        <f t="shared" si="3024"/>
        <v>0</v>
      </c>
      <c r="BW1368" s="84">
        <f t="shared" si="3024"/>
        <v>1000000</v>
      </c>
      <c r="BX1368" s="84">
        <f t="shared" si="3024"/>
        <v>2000000</v>
      </c>
      <c r="BY1368" s="84">
        <f t="shared" si="3024"/>
        <v>0</v>
      </c>
      <c r="BZ1368" s="84">
        <f t="shared" si="3024"/>
        <v>0</v>
      </c>
      <c r="CA1368" s="84">
        <f t="shared" si="3024"/>
        <v>2000000</v>
      </c>
      <c r="CB1368" s="84">
        <f t="shared" si="3024"/>
        <v>3000000</v>
      </c>
      <c r="CI1368" s="84" t="s">
        <v>5401</v>
      </c>
      <c r="CJ1368" s="84">
        <f>CJ1362</f>
        <v>1000000</v>
      </c>
      <c r="CK1368" s="84">
        <f t="shared" si="3024"/>
        <v>0</v>
      </c>
      <c r="CL1368" s="84">
        <f t="shared" si="3024"/>
        <v>0</v>
      </c>
      <c r="CM1368" s="84">
        <f t="shared" si="3024"/>
        <v>1000000</v>
      </c>
      <c r="CN1368" s="84">
        <f t="shared" si="3024"/>
        <v>2000000</v>
      </c>
      <c r="CO1368" s="84">
        <f t="shared" si="3024"/>
        <v>0</v>
      </c>
      <c r="CP1368" s="84">
        <f t="shared" si="3024"/>
        <v>0</v>
      </c>
      <c r="CQ1368" s="84">
        <f t="shared" si="3024"/>
        <v>2000000</v>
      </c>
      <c r="CR1368" s="84">
        <f t="shared" si="3024"/>
        <v>3000000</v>
      </c>
      <c r="CY1368" s="84" t="s">
        <v>5401</v>
      </c>
      <c r="CZ1368" s="84">
        <f>CZ1362</f>
        <v>1000000</v>
      </c>
      <c r="DA1368" s="84">
        <f t="shared" si="3024"/>
        <v>0</v>
      </c>
      <c r="DB1368" s="84">
        <f t="shared" si="3024"/>
        <v>0</v>
      </c>
      <c r="DC1368" s="84">
        <f t="shared" si="3024"/>
        <v>1000000</v>
      </c>
      <c r="DD1368" s="84">
        <f t="shared" si="3024"/>
        <v>2000000</v>
      </c>
      <c r="DE1368" s="84">
        <f t="shared" si="3024"/>
        <v>0</v>
      </c>
      <c r="DF1368" s="84">
        <f t="shared" si="3024"/>
        <v>0</v>
      </c>
      <c r="DG1368" s="84">
        <f t="shared" si="3024"/>
        <v>2000000</v>
      </c>
      <c r="DH1368" s="84">
        <f t="shared" si="3024"/>
        <v>3000000</v>
      </c>
      <c r="DO1368" s="84" t="s">
        <v>5401</v>
      </c>
      <c r="DP1368" s="84">
        <f>DP1362</f>
        <v>1000000</v>
      </c>
      <c r="DQ1368" s="84">
        <f t="shared" si="3024"/>
        <v>0</v>
      </c>
      <c r="DR1368" s="84">
        <f t="shared" si="3024"/>
        <v>0</v>
      </c>
      <c r="DS1368" s="84">
        <f t="shared" si="3024"/>
        <v>1000000</v>
      </c>
      <c r="DT1368" s="84">
        <f t="shared" si="3024"/>
        <v>2000000</v>
      </c>
      <c r="DU1368" s="84">
        <f t="shared" si="3024"/>
        <v>0</v>
      </c>
      <c r="DV1368" s="84">
        <f t="shared" si="3024"/>
        <v>0</v>
      </c>
      <c r="DW1368" s="84">
        <f t="shared" si="3024"/>
        <v>2000000</v>
      </c>
      <c r="DX1368" s="84">
        <f t="shared" si="3024"/>
        <v>3000000</v>
      </c>
      <c r="EE1368" s="84" t="s">
        <v>5401</v>
      </c>
      <c r="EF1368" s="84">
        <f>EF1362</f>
        <v>1000000</v>
      </c>
      <c r="EG1368" s="84">
        <f t="shared" ref="EG1368:GJ1368" si="3025">EG1362</f>
        <v>0</v>
      </c>
      <c r="EH1368" s="84">
        <f t="shared" si="3025"/>
        <v>0</v>
      </c>
      <c r="EI1368" s="84">
        <f t="shared" si="3025"/>
        <v>1000000</v>
      </c>
      <c r="EJ1368" s="84">
        <f t="shared" si="3025"/>
        <v>2000000</v>
      </c>
      <c r="EK1368" s="84">
        <f t="shared" si="3025"/>
        <v>0</v>
      </c>
      <c r="EL1368" s="84">
        <f t="shared" si="3025"/>
        <v>0</v>
      </c>
      <c r="EM1368" s="84">
        <f t="shared" si="3025"/>
        <v>2000000</v>
      </c>
      <c r="EN1368" s="84">
        <f t="shared" si="3025"/>
        <v>3000000</v>
      </c>
      <c r="EU1368" s="84" t="s">
        <v>5401</v>
      </c>
      <c r="EV1368" s="84">
        <f>EV1362</f>
        <v>1000000</v>
      </c>
      <c r="EW1368" s="84">
        <f t="shared" si="3025"/>
        <v>0</v>
      </c>
      <c r="EX1368" s="84">
        <f t="shared" si="3025"/>
        <v>0</v>
      </c>
      <c r="EY1368" s="84">
        <f t="shared" si="3025"/>
        <v>1000000</v>
      </c>
      <c r="EZ1368" s="84">
        <f t="shared" si="3025"/>
        <v>2000000</v>
      </c>
      <c r="FA1368" s="84">
        <f t="shared" si="3025"/>
        <v>0</v>
      </c>
      <c r="FB1368" s="84">
        <f t="shared" si="3025"/>
        <v>0</v>
      </c>
      <c r="FC1368" s="84">
        <f t="shared" si="3025"/>
        <v>2000000</v>
      </c>
      <c r="FD1368" s="84">
        <f t="shared" si="3025"/>
        <v>3000000</v>
      </c>
      <c r="FK1368" s="84" t="s">
        <v>5401</v>
      </c>
      <c r="FL1368" s="84">
        <f>FL1362</f>
        <v>1000000</v>
      </c>
      <c r="FM1368" s="84">
        <f t="shared" si="3025"/>
        <v>0</v>
      </c>
      <c r="FN1368" s="84">
        <f t="shared" si="3025"/>
        <v>0</v>
      </c>
      <c r="FO1368" s="84">
        <f t="shared" si="3025"/>
        <v>1000000</v>
      </c>
      <c r="FP1368" s="84">
        <f t="shared" si="3025"/>
        <v>2000000</v>
      </c>
      <c r="FQ1368" s="84">
        <f t="shared" si="3025"/>
        <v>0</v>
      </c>
      <c r="FR1368" s="84">
        <f t="shared" si="3025"/>
        <v>0</v>
      </c>
      <c r="FS1368" s="84">
        <f t="shared" si="3025"/>
        <v>2000000</v>
      </c>
      <c r="FT1368" s="84">
        <f t="shared" si="3025"/>
        <v>3000000</v>
      </c>
      <c r="GA1368" s="84" t="s">
        <v>5401</v>
      </c>
      <c r="GB1368" s="84">
        <f>GB1362</f>
        <v>1000000</v>
      </c>
      <c r="GC1368" s="84">
        <f t="shared" si="3025"/>
        <v>0</v>
      </c>
      <c r="GD1368" s="84">
        <f t="shared" si="3025"/>
        <v>0</v>
      </c>
      <c r="GE1368" s="84">
        <f t="shared" si="3025"/>
        <v>1000000</v>
      </c>
      <c r="GF1368" s="84">
        <f t="shared" si="3025"/>
        <v>2000000</v>
      </c>
      <c r="GG1368" s="84">
        <f t="shared" si="3025"/>
        <v>0</v>
      </c>
      <c r="GH1368" s="84">
        <f t="shared" si="3025"/>
        <v>0</v>
      </c>
      <c r="GI1368" s="84">
        <f t="shared" si="3025"/>
        <v>2000000</v>
      </c>
      <c r="GJ1368" s="84">
        <f t="shared" si="3025"/>
        <v>3000000</v>
      </c>
      <c r="GQ1368" s="84" t="s">
        <v>5401</v>
      </c>
      <c r="GR1368" s="84">
        <f>GR1362</f>
        <v>1000000</v>
      </c>
      <c r="GS1368" s="84">
        <f t="shared" ref="GS1368:IV1368" si="3026">GS1362</f>
        <v>0</v>
      </c>
      <c r="GT1368" s="84">
        <f t="shared" si="3026"/>
        <v>0</v>
      </c>
      <c r="GU1368" s="84">
        <f t="shared" si="3026"/>
        <v>1000000</v>
      </c>
      <c r="GV1368" s="84">
        <f t="shared" si="3026"/>
        <v>2000000</v>
      </c>
      <c r="GW1368" s="84">
        <f t="shared" si="3026"/>
        <v>0</v>
      </c>
      <c r="GX1368" s="84">
        <f t="shared" si="3026"/>
        <v>0</v>
      </c>
      <c r="GY1368" s="84">
        <f t="shared" si="3026"/>
        <v>2000000</v>
      </c>
      <c r="GZ1368" s="84">
        <f t="shared" si="3026"/>
        <v>3000000</v>
      </c>
      <c r="HG1368" s="84" t="s">
        <v>5401</v>
      </c>
      <c r="HH1368" s="84">
        <f>HH1362</f>
        <v>1000000</v>
      </c>
      <c r="HI1368" s="84">
        <f t="shared" si="3026"/>
        <v>0</v>
      </c>
      <c r="HJ1368" s="84">
        <f t="shared" si="3026"/>
        <v>0</v>
      </c>
      <c r="HK1368" s="84">
        <f t="shared" si="3026"/>
        <v>1000000</v>
      </c>
      <c r="HL1368" s="84">
        <f t="shared" si="3026"/>
        <v>2000000</v>
      </c>
      <c r="HM1368" s="84">
        <f t="shared" si="3026"/>
        <v>0</v>
      </c>
      <c r="HN1368" s="84">
        <f t="shared" si="3026"/>
        <v>0</v>
      </c>
      <c r="HO1368" s="84">
        <f t="shared" si="3026"/>
        <v>2000000</v>
      </c>
      <c r="HP1368" s="84">
        <f t="shared" si="3026"/>
        <v>3000000</v>
      </c>
      <c r="HW1368" s="84" t="s">
        <v>5401</v>
      </c>
      <c r="HX1368" s="84">
        <f>HX1362</f>
        <v>1000000</v>
      </c>
      <c r="HY1368" s="84">
        <f t="shared" si="3026"/>
        <v>0</v>
      </c>
      <c r="HZ1368" s="84">
        <f t="shared" si="3026"/>
        <v>0</v>
      </c>
      <c r="IA1368" s="84">
        <f t="shared" si="3026"/>
        <v>1000000</v>
      </c>
      <c r="IB1368" s="84">
        <f t="shared" si="3026"/>
        <v>2000000</v>
      </c>
      <c r="IC1368" s="84">
        <f t="shared" si="3026"/>
        <v>0</v>
      </c>
      <c r="ID1368" s="84">
        <f t="shared" si="3026"/>
        <v>0</v>
      </c>
      <c r="IE1368" s="84">
        <f t="shared" si="3026"/>
        <v>2000000</v>
      </c>
      <c r="IF1368" s="84">
        <f t="shared" si="3026"/>
        <v>3000000</v>
      </c>
      <c r="IM1368" s="84" t="s">
        <v>5401</v>
      </c>
      <c r="IN1368" s="84">
        <f>IN1362</f>
        <v>1000000</v>
      </c>
      <c r="IO1368" s="84">
        <f t="shared" si="3026"/>
        <v>0</v>
      </c>
      <c r="IP1368" s="84">
        <f t="shared" si="3026"/>
        <v>0</v>
      </c>
      <c r="IQ1368" s="84">
        <f t="shared" si="3026"/>
        <v>1000000</v>
      </c>
      <c r="IR1368" s="84">
        <f t="shared" si="3026"/>
        <v>2000000</v>
      </c>
      <c r="IS1368" s="84">
        <f t="shared" si="3026"/>
        <v>0</v>
      </c>
      <c r="IT1368" s="84">
        <f t="shared" si="3026"/>
        <v>0</v>
      </c>
      <c r="IU1368" s="84">
        <f t="shared" si="3026"/>
        <v>2000000</v>
      </c>
      <c r="IV1368" s="84">
        <f t="shared" si="3026"/>
        <v>3000000</v>
      </c>
      <c r="JC1368" s="84" t="s">
        <v>5401</v>
      </c>
      <c r="JD1368" s="84">
        <f>JD1362</f>
        <v>1000000</v>
      </c>
      <c r="JE1368" s="84">
        <f t="shared" ref="JE1368:LH1368" si="3027">JE1362</f>
        <v>0</v>
      </c>
      <c r="JF1368" s="84">
        <f t="shared" si="3027"/>
        <v>0</v>
      </c>
      <c r="JG1368" s="84">
        <f t="shared" si="3027"/>
        <v>1000000</v>
      </c>
      <c r="JH1368" s="84">
        <f t="shared" si="3027"/>
        <v>2000000</v>
      </c>
      <c r="JI1368" s="84">
        <f t="shared" si="3027"/>
        <v>0</v>
      </c>
      <c r="JJ1368" s="84">
        <f t="shared" si="3027"/>
        <v>0</v>
      </c>
      <c r="JK1368" s="84">
        <f t="shared" si="3027"/>
        <v>2000000</v>
      </c>
      <c r="JL1368" s="84">
        <f t="shared" si="3027"/>
        <v>3000000</v>
      </c>
      <c r="JS1368" s="84" t="s">
        <v>5401</v>
      </c>
      <c r="JT1368" s="84">
        <f>JT1362</f>
        <v>1000000</v>
      </c>
      <c r="JU1368" s="84">
        <f t="shared" si="3027"/>
        <v>0</v>
      </c>
      <c r="JV1368" s="84">
        <f t="shared" si="3027"/>
        <v>0</v>
      </c>
      <c r="JW1368" s="84">
        <f t="shared" si="3027"/>
        <v>1000000</v>
      </c>
      <c r="JX1368" s="84">
        <f t="shared" si="3027"/>
        <v>2000000</v>
      </c>
      <c r="JY1368" s="84">
        <f t="shared" si="3027"/>
        <v>0</v>
      </c>
      <c r="JZ1368" s="84">
        <f t="shared" si="3027"/>
        <v>0</v>
      </c>
      <c r="KA1368" s="84">
        <f t="shared" si="3027"/>
        <v>2000000</v>
      </c>
      <c r="KB1368" s="84">
        <f t="shared" si="3027"/>
        <v>3000000</v>
      </c>
      <c r="KI1368" s="84" t="s">
        <v>5401</v>
      </c>
      <c r="KJ1368" s="84">
        <f>KJ1362</f>
        <v>1000000</v>
      </c>
      <c r="KK1368" s="84">
        <f t="shared" si="3027"/>
        <v>0</v>
      </c>
      <c r="KL1368" s="84">
        <f t="shared" si="3027"/>
        <v>0</v>
      </c>
      <c r="KM1368" s="84">
        <f t="shared" si="3027"/>
        <v>1000000</v>
      </c>
      <c r="KN1368" s="84">
        <f t="shared" si="3027"/>
        <v>2000000</v>
      </c>
      <c r="KO1368" s="84">
        <f t="shared" si="3027"/>
        <v>0</v>
      </c>
      <c r="KP1368" s="84">
        <f t="shared" si="3027"/>
        <v>0</v>
      </c>
      <c r="KQ1368" s="84">
        <f t="shared" si="3027"/>
        <v>2000000</v>
      </c>
      <c r="KR1368" s="84">
        <f t="shared" si="3027"/>
        <v>3000000</v>
      </c>
      <c r="KY1368" s="84" t="s">
        <v>5401</v>
      </c>
      <c r="KZ1368" s="84">
        <f>KZ1362</f>
        <v>1000000</v>
      </c>
      <c r="LA1368" s="84">
        <f t="shared" si="3027"/>
        <v>0</v>
      </c>
      <c r="LB1368" s="84">
        <f t="shared" si="3027"/>
        <v>0</v>
      </c>
      <c r="LC1368" s="84">
        <f t="shared" si="3027"/>
        <v>1000000</v>
      </c>
      <c r="LD1368" s="84">
        <f t="shared" si="3027"/>
        <v>2000000</v>
      </c>
      <c r="LE1368" s="84">
        <f t="shared" si="3027"/>
        <v>0</v>
      </c>
      <c r="LF1368" s="84">
        <f t="shared" si="3027"/>
        <v>0</v>
      </c>
      <c r="LG1368" s="84">
        <f t="shared" si="3027"/>
        <v>2000000</v>
      </c>
      <c r="LH1368" s="84">
        <f t="shared" si="3027"/>
        <v>3000000</v>
      </c>
      <c r="LO1368" s="84" t="s">
        <v>5401</v>
      </c>
      <c r="LP1368" s="84">
        <f>LP1362</f>
        <v>1000000</v>
      </c>
      <c r="LQ1368" s="84">
        <f t="shared" ref="LQ1368:NT1368" si="3028">LQ1362</f>
        <v>0</v>
      </c>
      <c r="LR1368" s="84">
        <f t="shared" si="3028"/>
        <v>0</v>
      </c>
      <c r="LS1368" s="84">
        <f t="shared" si="3028"/>
        <v>1000000</v>
      </c>
      <c r="LT1368" s="84">
        <f t="shared" si="3028"/>
        <v>2000000</v>
      </c>
      <c r="LU1368" s="84">
        <f t="shared" si="3028"/>
        <v>0</v>
      </c>
      <c r="LV1368" s="84">
        <f t="shared" si="3028"/>
        <v>0</v>
      </c>
      <c r="LW1368" s="84">
        <f t="shared" si="3028"/>
        <v>2000000</v>
      </c>
      <c r="LX1368" s="84">
        <f t="shared" si="3028"/>
        <v>3000000</v>
      </c>
      <c r="ME1368" s="84" t="s">
        <v>5401</v>
      </c>
      <c r="MF1368" s="84">
        <f>MF1362</f>
        <v>1000000</v>
      </c>
      <c r="MG1368" s="84">
        <f t="shared" si="3028"/>
        <v>0</v>
      </c>
      <c r="MH1368" s="84">
        <f t="shared" si="3028"/>
        <v>0</v>
      </c>
      <c r="MI1368" s="84">
        <f t="shared" si="3028"/>
        <v>1000000</v>
      </c>
      <c r="MJ1368" s="84">
        <f t="shared" si="3028"/>
        <v>2000000</v>
      </c>
      <c r="MK1368" s="84">
        <f t="shared" si="3028"/>
        <v>0</v>
      </c>
      <c r="ML1368" s="84">
        <f t="shared" si="3028"/>
        <v>0</v>
      </c>
      <c r="MM1368" s="84">
        <f t="shared" si="3028"/>
        <v>2000000</v>
      </c>
      <c r="MN1368" s="84">
        <f t="shared" si="3028"/>
        <v>3000000</v>
      </c>
      <c r="MU1368" s="84" t="s">
        <v>5401</v>
      </c>
      <c r="MV1368" s="84">
        <f>MV1362</f>
        <v>1000000</v>
      </c>
      <c r="MW1368" s="84">
        <f t="shared" si="3028"/>
        <v>0</v>
      </c>
      <c r="MX1368" s="84">
        <f t="shared" si="3028"/>
        <v>0</v>
      </c>
      <c r="MY1368" s="84">
        <f t="shared" si="3028"/>
        <v>1000000</v>
      </c>
      <c r="MZ1368" s="84">
        <f t="shared" si="3028"/>
        <v>2000000</v>
      </c>
      <c r="NA1368" s="84">
        <f t="shared" si="3028"/>
        <v>0</v>
      </c>
      <c r="NB1368" s="84">
        <f t="shared" si="3028"/>
        <v>0</v>
      </c>
      <c r="NC1368" s="84">
        <f t="shared" si="3028"/>
        <v>2000000</v>
      </c>
      <c r="ND1368" s="84">
        <f t="shared" si="3028"/>
        <v>3000000</v>
      </c>
      <c r="NK1368" s="84" t="s">
        <v>5401</v>
      </c>
      <c r="NL1368" s="84">
        <f>NL1362</f>
        <v>1000000</v>
      </c>
      <c r="NM1368" s="84">
        <f t="shared" si="3028"/>
        <v>0</v>
      </c>
      <c r="NN1368" s="84">
        <f t="shared" si="3028"/>
        <v>0</v>
      </c>
      <c r="NO1368" s="84">
        <f t="shared" si="3028"/>
        <v>1000000</v>
      </c>
      <c r="NP1368" s="84">
        <f t="shared" si="3028"/>
        <v>2000000</v>
      </c>
      <c r="NQ1368" s="84">
        <f t="shared" si="3028"/>
        <v>0</v>
      </c>
      <c r="NR1368" s="84">
        <f t="shared" si="3028"/>
        <v>0</v>
      </c>
      <c r="NS1368" s="84">
        <f t="shared" si="3028"/>
        <v>2000000</v>
      </c>
      <c r="NT1368" s="84">
        <f t="shared" si="3028"/>
        <v>3000000</v>
      </c>
      <c r="OA1368" s="84" t="s">
        <v>5401</v>
      </c>
      <c r="OB1368" s="84">
        <f>OB1362</f>
        <v>1000000</v>
      </c>
      <c r="OC1368" s="84">
        <f t="shared" ref="OC1368:QF1368" si="3029">OC1362</f>
        <v>0</v>
      </c>
      <c r="OD1368" s="84">
        <f t="shared" si="3029"/>
        <v>0</v>
      </c>
      <c r="OE1368" s="84">
        <f t="shared" si="3029"/>
        <v>1000000</v>
      </c>
      <c r="OF1368" s="84">
        <f t="shared" si="3029"/>
        <v>2000000</v>
      </c>
      <c r="OG1368" s="84">
        <f t="shared" si="3029"/>
        <v>0</v>
      </c>
      <c r="OH1368" s="84">
        <f t="shared" si="3029"/>
        <v>0</v>
      </c>
      <c r="OI1368" s="84">
        <f t="shared" si="3029"/>
        <v>2000000</v>
      </c>
      <c r="OJ1368" s="84">
        <f t="shared" si="3029"/>
        <v>3000000</v>
      </c>
      <c r="OQ1368" s="84" t="s">
        <v>5401</v>
      </c>
      <c r="OR1368" s="84">
        <f>OR1362</f>
        <v>1000000</v>
      </c>
      <c r="OS1368" s="84">
        <f t="shared" si="3029"/>
        <v>0</v>
      </c>
      <c r="OT1368" s="84">
        <f t="shared" si="3029"/>
        <v>0</v>
      </c>
      <c r="OU1368" s="84">
        <f t="shared" si="3029"/>
        <v>1000000</v>
      </c>
      <c r="OV1368" s="84">
        <f t="shared" si="3029"/>
        <v>2000000</v>
      </c>
      <c r="OW1368" s="84">
        <f t="shared" si="3029"/>
        <v>0</v>
      </c>
      <c r="OX1368" s="84">
        <f t="shared" si="3029"/>
        <v>0</v>
      </c>
      <c r="OY1368" s="84">
        <f t="shared" si="3029"/>
        <v>2000000</v>
      </c>
      <c r="OZ1368" s="84">
        <f t="shared" si="3029"/>
        <v>3000000</v>
      </c>
      <c r="PG1368" s="84" t="s">
        <v>5401</v>
      </c>
      <c r="PH1368" s="84">
        <f>PH1362</f>
        <v>1000000</v>
      </c>
      <c r="PI1368" s="84">
        <f t="shared" si="3029"/>
        <v>0</v>
      </c>
      <c r="PJ1368" s="84">
        <f t="shared" si="3029"/>
        <v>0</v>
      </c>
      <c r="PK1368" s="84">
        <f t="shared" si="3029"/>
        <v>1000000</v>
      </c>
      <c r="PL1368" s="84">
        <f t="shared" si="3029"/>
        <v>2000000</v>
      </c>
      <c r="PM1368" s="84">
        <f t="shared" si="3029"/>
        <v>0</v>
      </c>
      <c r="PN1368" s="84">
        <f t="shared" si="3029"/>
        <v>0</v>
      </c>
      <c r="PO1368" s="84">
        <f t="shared" si="3029"/>
        <v>2000000</v>
      </c>
      <c r="PP1368" s="84">
        <f t="shared" si="3029"/>
        <v>3000000</v>
      </c>
      <c r="PW1368" s="84" t="s">
        <v>5401</v>
      </c>
      <c r="PX1368" s="84">
        <f>PX1362</f>
        <v>1000000</v>
      </c>
      <c r="PY1368" s="84">
        <f t="shared" si="3029"/>
        <v>0</v>
      </c>
      <c r="PZ1368" s="84">
        <f t="shared" si="3029"/>
        <v>0</v>
      </c>
      <c r="QA1368" s="84">
        <f t="shared" si="3029"/>
        <v>1000000</v>
      </c>
      <c r="QB1368" s="84">
        <f t="shared" si="3029"/>
        <v>2000000</v>
      </c>
      <c r="QC1368" s="84">
        <f t="shared" si="3029"/>
        <v>0</v>
      </c>
      <c r="QD1368" s="84">
        <f t="shared" si="3029"/>
        <v>0</v>
      </c>
      <c r="QE1368" s="84">
        <f t="shared" si="3029"/>
        <v>2000000</v>
      </c>
      <c r="QF1368" s="84">
        <f t="shared" si="3029"/>
        <v>3000000</v>
      </c>
      <c r="QM1368" s="84" t="s">
        <v>5401</v>
      </c>
      <c r="QN1368" s="84">
        <f>QN1362</f>
        <v>1000000</v>
      </c>
      <c r="QO1368" s="84">
        <f t="shared" ref="QO1368:SR1368" si="3030">QO1362</f>
        <v>0</v>
      </c>
      <c r="QP1368" s="84">
        <f t="shared" si="3030"/>
        <v>0</v>
      </c>
      <c r="QQ1368" s="84">
        <f t="shared" si="3030"/>
        <v>1000000</v>
      </c>
      <c r="QR1368" s="84">
        <f t="shared" si="3030"/>
        <v>2000000</v>
      </c>
      <c r="QS1368" s="84">
        <f t="shared" si="3030"/>
        <v>0</v>
      </c>
      <c r="QT1368" s="84">
        <f t="shared" si="3030"/>
        <v>0</v>
      </c>
      <c r="QU1368" s="84">
        <f t="shared" si="3030"/>
        <v>2000000</v>
      </c>
      <c r="QV1368" s="84">
        <f t="shared" si="3030"/>
        <v>3000000</v>
      </c>
      <c r="RC1368" s="84" t="s">
        <v>5401</v>
      </c>
      <c r="RD1368" s="84">
        <f>RD1362</f>
        <v>1000000</v>
      </c>
      <c r="RE1368" s="84">
        <f t="shared" si="3030"/>
        <v>0</v>
      </c>
      <c r="RF1368" s="84">
        <f t="shared" si="3030"/>
        <v>0</v>
      </c>
      <c r="RG1368" s="84">
        <f t="shared" si="3030"/>
        <v>1000000</v>
      </c>
      <c r="RH1368" s="84">
        <f t="shared" si="3030"/>
        <v>2000000</v>
      </c>
      <c r="RI1368" s="84">
        <f t="shared" si="3030"/>
        <v>0</v>
      </c>
      <c r="RJ1368" s="84">
        <f t="shared" si="3030"/>
        <v>0</v>
      </c>
      <c r="RK1368" s="84">
        <f t="shared" si="3030"/>
        <v>2000000</v>
      </c>
      <c r="RL1368" s="84">
        <f t="shared" si="3030"/>
        <v>3000000</v>
      </c>
      <c r="RS1368" s="84" t="s">
        <v>5401</v>
      </c>
      <c r="RT1368" s="84">
        <f>RT1362</f>
        <v>1000000</v>
      </c>
      <c r="RU1368" s="84">
        <f t="shared" si="3030"/>
        <v>0</v>
      </c>
      <c r="RV1368" s="84">
        <f t="shared" si="3030"/>
        <v>0</v>
      </c>
      <c r="RW1368" s="84">
        <f t="shared" si="3030"/>
        <v>1000000</v>
      </c>
      <c r="RX1368" s="84">
        <f t="shared" si="3030"/>
        <v>2000000</v>
      </c>
      <c r="RY1368" s="84">
        <f t="shared" si="3030"/>
        <v>0</v>
      </c>
      <c r="RZ1368" s="84">
        <f t="shared" si="3030"/>
        <v>0</v>
      </c>
      <c r="SA1368" s="84">
        <f t="shared" si="3030"/>
        <v>2000000</v>
      </c>
      <c r="SB1368" s="84">
        <f t="shared" si="3030"/>
        <v>3000000</v>
      </c>
      <c r="SI1368" s="84" t="s">
        <v>5401</v>
      </c>
      <c r="SJ1368" s="84">
        <f>SJ1362</f>
        <v>1000000</v>
      </c>
      <c r="SK1368" s="84">
        <f t="shared" si="3030"/>
        <v>0</v>
      </c>
      <c r="SL1368" s="84">
        <f t="shared" si="3030"/>
        <v>0</v>
      </c>
      <c r="SM1368" s="84">
        <f t="shared" si="3030"/>
        <v>1000000</v>
      </c>
      <c r="SN1368" s="84">
        <f t="shared" si="3030"/>
        <v>2000000</v>
      </c>
      <c r="SO1368" s="84">
        <f t="shared" si="3030"/>
        <v>0</v>
      </c>
      <c r="SP1368" s="84">
        <f t="shared" si="3030"/>
        <v>0</v>
      </c>
      <c r="SQ1368" s="84">
        <f t="shared" si="3030"/>
        <v>2000000</v>
      </c>
      <c r="SR1368" s="84">
        <f t="shared" si="3030"/>
        <v>3000000</v>
      </c>
      <c r="SY1368" s="84" t="s">
        <v>5401</v>
      </c>
      <c r="SZ1368" s="84">
        <f>SZ1362</f>
        <v>1000000</v>
      </c>
      <c r="TA1368" s="84">
        <f t="shared" ref="TA1368:VD1368" si="3031">TA1362</f>
        <v>0</v>
      </c>
      <c r="TB1368" s="84">
        <f t="shared" si="3031"/>
        <v>0</v>
      </c>
      <c r="TC1368" s="84">
        <f t="shared" si="3031"/>
        <v>1000000</v>
      </c>
      <c r="TD1368" s="84">
        <f t="shared" si="3031"/>
        <v>2000000</v>
      </c>
      <c r="TE1368" s="84">
        <f t="shared" si="3031"/>
        <v>0</v>
      </c>
      <c r="TF1368" s="84">
        <f t="shared" si="3031"/>
        <v>0</v>
      </c>
      <c r="TG1368" s="84">
        <f t="shared" si="3031"/>
        <v>2000000</v>
      </c>
      <c r="TH1368" s="84">
        <f t="shared" si="3031"/>
        <v>3000000</v>
      </c>
      <c r="TO1368" s="84" t="s">
        <v>5401</v>
      </c>
      <c r="TP1368" s="84">
        <f>TP1362</f>
        <v>1000000</v>
      </c>
      <c r="TQ1368" s="84">
        <f t="shared" si="3031"/>
        <v>0</v>
      </c>
      <c r="TR1368" s="84">
        <f t="shared" si="3031"/>
        <v>0</v>
      </c>
      <c r="TS1368" s="84">
        <f t="shared" si="3031"/>
        <v>1000000</v>
      </c>
      <c r="TT1368" s="84">
        <f t="shared" si="3031"/>
        <v>2000000</v>
      </c>
      <c r="TU1368" s="84">
        <f t="shared" si="3031"/>
        <v>0</v>
      </c>
      <c r="TV1368" s="84">
        <f t="shared" si="3031"/>
        <v>0</v>
      </c>
      <c r="TW1368" s="84">
        <f t="shared" si="3031"/>
        <v>2000000</v>
      </c>
      <c r="TX1368" s="84">
        <f t="shared" si="3031"/>
        <v>3000000</v>
      </c>
      <c r="UE1368" s="84" t="s">
        <v>5401</v>
      </c>
      <c r="UF1368" s="84">
        <f>UF1362</f>
        <v>1000000</v>
      </c>
      <c r="UG1368" s="84">
        <f t="shared" si="3031"/>
        <v>0</v>
      </c>
      <c r="UH1368" s="84">
        <f t="shared" si="3031"/>
        <v>0</v>
      </c>
      <c r="UI1368" s="84">
        <f t="shared" si="3031"/>
        <v>1000000</v>
      </c>
      <c r="UJ1368" s="84">
        <f t="shared" si="3031"/>
        <v>2000000</v>
      </c>
      <c r="UK1368" s="84">
        <f t="shared" si="3031"/>
        <v>0</v>
      </c>
      <c r="UL1368" s="84">
        <f t="shared" si="3031"/>
        <v>0</v>
      </c>
      <c r="UM1368" s="84">
        <f t="shared" si="3031"/>
        <v>2000000</v>
      </c>
      <c r="UN1368" s="84">
        <f t="shared" si="3031"/>
        <v>3000000</v>
      </c>
      <c r="UU1368" s="84" t="s">
        <v>5401</v>
      </c>
      <c r="UV1368" s="84">
        <f>UV1362</f>
        <v>1000000</v>
      </c>
      <c r="UW1368" s="84">
        <f t="shared" si="3031"/>
        <v>0</v>
      </c>
      <c r="UX1368" s="84">
        <f t="shared" si="3031"/>
        <v>0</v>
      </c>
      <c r="UY1368" s="84">
        <f t="shared" si="3031"/>
        <v>1000000</v>
      </c>
      <c r="UZ1368" s="84">
        <f t="shared" si="3031"/>
        <v>2000000</v>
      </c>
      <c r="VA1368" s="84">
        <f t="shared" si="3031"/>
        <v>0</v>
      </c>
      <c r="VB1368" s="84">
        <f t="shared" si="3031"/>
        <v>0</v>
      </c>
      <c r="VC1368" s="84">
        <f t="shared" si="3031"/>
        <v>2000000</v>
      </c>
      <c r="VD1368" s="84">
        <f t="shared" si="3031"/>
        <v>3000000</v>
      </c>
      <c r="VK1368" s="84" t="s">
        <v>5401</v>
      </c>
      <c r="VL1368" s="84">
        <f>VL1362</f>
        <v>1000000</v>
      </c>
      <c r="VM1368" s="84">
        <f t="shared" ref="VM1368:XP1368" si="3032">VM1362</f>
        <v>0</v>
      </c>
      <c r="VN1368" s="84">
        <f t="shared" si="3032"/>
        <v>0</v>
      </c>
      <c r="VO1368" s="84">
        <f t="shared" si="3032"/>
        <v>1000000</v>
      </c>
      <c r="VP1368" s="84">
        <f t="shared" si="3032"/>
        <v>2000000</v>
      </c>
      <c r="VQ1368" s="84">
        <f t="shared" si="3032"/>
        <v>0</v>
      </c>
      <c r="VR1368" s="84">
        <f t="shared" si="3032"/>
        <v>0</v>
      </c>
      <c r="VS1368" s="84">
        <f t="shared" si="3032"/>
        <v>2000000</v>
      </c>
      <c r="VT1368" s="84">
        <f t="shared" si="3032"/>
        <v>3000000</v>
      </c>
      <c r="WA1368" s="84" t="s">
        <v>5401</v>
      </c>
      <c r="WB1368" s="84">
        <f>WB1362</f>
        <v>1000000</v>
      </c>
      <c r="WC1368" s="84">
        <f t="shared" si="3032"/>
        <v>0</v>
      </c>
      <c r="WD1368" s="84">
        <f t="shared" si="3032"/>
        <v>0</v>
      </c>
      <c r="WE1368" s="84">
        <f t="shared" si="3032"/>
        <v>1000000</v>
      </c>
      <c r="WF1368" s="84">
        <f t="shared" si="3032"/>
        <v>2000000</v>
      </c>
      <c r="WG1368" s="84">
        <f t="shared" si="3032"/>
        <v>0</v>
      </c>
      <c r="WH1368" s="84">
        <f t="shared" si="3032"/>
        <v>0</v>
      </c>
      <c r="WI1368" s="84">
        <f t="shared" si="3032"/>
        <v>2000000</v>
      </c>
      <c r="WJ1368" s="84">
        <f t="shared" si="3032"/>
        <v>3000000</v>
      </c>
      <c r="WQ1368" s="84" t="s">
        <v>5401</v>
      </c>
      <c r="WR1368" s="84">
        <f>WR1362</f>
        <v>1000000</v>
      </c>
      <c r="WS1368" s="84">
        <f t="shared" si="3032"/>
        <v>0</v>
      </c>
      <c r="WT1368" s="84">
        <f t="shared" si="3032"/>
        <v>0</v>
      </c>
      <c r="WU1368" s="84">
        <f t="shared" si="3032"/>
        <v>1000000</v>
      </c>
      <c r="WV1368" s="84">
        <f t="shared" si="3032"/>
        <v>2000000</v>
      </c>
      <c r="WW1368" s="84">
        <f t="shared" si="3032"/>
        <v>0</v>
      </c>
      <c r="WX1368" s="84">
        <f t="shared" si="3032"/>
        <v>0</v>
      </c>
      <c r="WY1368" s="84">
        <f t="shared" si="3032"/>
        <v>2000000</v>
      </c>
      <c r="WZ1368" s="84">
        <f t="shared" si="3032"/>
        <v>3000000</v>
      </c>
      <c r="XG1368" s="84" t="s">
        <v>5401</v>
      </c>
      <c r="XH1368" s="84">
        <f>XH1362</f>
        <v>1000000</v>
      </c>
      <c r="XI1368" s="84">
        <f t="shared" si="3032"/>
        <v>0</v>
      </c>
      <c r="XJ1368" s="84">
        <f t="shared" si="3032"/>
        <v>0</v>
      </c>
      <c r="XK1368" s="84">
        <f t="shared" si="3032"/>
        <v>1000000</v>
      </c>
      <c r="XL1368" s="84">
        <f t="shared" si="3032"/>
        <v>2000000</v>
      </c>
      <c r="XM1368" s="84">
        <f t="shared" si="3032"/>
        <v>0</v>
      </c>
      <c r="XN1368" s="84">
        <f t="shared" si="3032"/>
        <v>0</v>
      </c>
      <c r="XO1368" s="84">
        <f t="shared" si="3032"/>
        <v>2000000</v>
      </c>
      <c r="XP1368" s="84">
        <f t="shared" si="3032"/>
        <v>3000000</v>
      </c>
      <c r="XW1368" s="84" t="s">
        <v>5401</v>
      </c>
      <c r="XX1368" s="84">
        <f>XX1362</f>
        <v>1000000</v>
      </c>
      <c r="XY1368" s="84">
        <f t="shared" ref="XY1368:AAB1368" si="3033">XY1362</f>
        <v>0</v>
      </c>
      <c r="XZ1368" s="84">
        <f t="shared" si="3033"/>
        <v>0</v>
      </c>
      <c r="YA1368" s="84">
        <f t="shared" si="3033"/>
        <v>1000000</v>
      </c>
      <c r="YB1368" s="84">
        <f t="shared" si="3033"/>
        <v>2000000</v>
      </c>
      <c r="YC1368" s="84">
        <f t="shared" si="3033"/>
        <v>0</v>
      </c>
      <c r="YD1368" s="84">
        <f t="shared" si="3033"/>
        <v>0</v>
      </c>
      <c r="YE1368" s="84">
        <f t="shared" si="3033"/>
        <v>2000000</v>
      </c>
      <c r="YF1368" s="84">
        <f t="shared" si="3033"/>
        <v>3000000</v>
      </c>
      <c r="YM1368" s="84" t="s">
        <v>5401</v>
      </c>
      <c r="YN1368" s="84">
        <f>YN1362</f>
        <v>1000000</v>
      </c>
      <c r="YO1368" s="84">
        <f t="shared" si="3033"/>
        <v>0</v>
      </c>
      <c r="YP1368" s="84">
        <f t="shared" si="3033"/>
        <v>0</v>
      </c>
      <c r="YQ1368" s="84">
        <f t="shared" si="3033"/>
        <v>1000000</v>
      </c>
      <c r="YR1368" s="84">
        <f t="shared" si="3033"/>
        <v>2000000</v>
      </c>
      <c r="YS1368" s="84">
        <f t="shared" si="3033"/>
        <v>0</v>
      </c>
      <c r="YT1368" s="84">
        <f t="shared" si="3033"/>
        <v>0</v>
      </c>
      <c r="YU1368" s="84">
        <f t="shared" si="3033"/>
        <v>2000000</v>
      </c>
      <c r="YV1368" s="84">
        <f t="shared" si="3033"/>
        <v>3000000</v>
      </c>
      <c r="ZC1368" s="84" t="s">
        <v>5401</v>
      </c>
      <c r="ZD1368" s="84">
        <f>ZD1362</f>
        <v>1000000</v>
      </c>
      <c r="ZE1368" s="84">
        <f t="shared" si="3033"/>
        <v>0</v>
      </c>
      <c r="ZF1368" s="84">
        <f t="shared" si="3033"/>
        <v>0</v>
      </c>
      <c r="ZG1368" s="84">
        <f t="shared" si="3033"/>
        <v>1000000</v>
      </c>
      <c r="ZH1368" s="84">
        <f t="shared" si="3033"/>
        <v>2000000</v>
      </c>
      <c r="ZI1368" s="84">
        <f t="shared" si="3033"/>
        <v>0</v>
      </c>
      <c r="ZJ1368" s="84">
        <f t="shared" si="3033"/>
        <v>0</v>
      </c>
      <c r="ZK1368" s="84">
        <f t="shared" si="3033"/>
        <v>2000000</v>
      </c>
      <c r="ZL1368" s="84">
        <f t="shared" si="3033"/>
        <v>3000000</v>
      </c>
      <c r="ZS1368" s="84" t="s">
        <v>5401</v>
      </c>
      <c r="ZT1368" s="84">
        <f>ZT1362</f>
        <v>1000000</v>
      </c>
      <c r="ZU1368" s="84">
        <f t="shared" si="3033"/>
        <v>0</v>
      </c>
      <c r="ZV1368" s="84">
        <f t="shared" si="3033"/>
        <v>0</v>
      </c>
      <c r="ZW1368" s="84">
        <f t="shared" si="3033"/>
        <v>1000000</v>
      </c>
      <c r="ZX1368" s="84">
        <f t="shared" si="3033"/>
        <v>2000000</v>
      </c>
      <c r="ZY1368" s="84">
        <f t="shared" si="3033"/>
        <v>0</v>
      </c>
      <c r="ZZ1368" s="84">
        <f t="shared" si="3033"/>
        <v>0</v>
      </c>
      <c r="AAA1368" s="84">
        <f t="shared" si="3033"/>
        <v>2000000</v>
      </c>
      <c r="AAB1368" s="84">
        <f t="shared" si="3033"/>
        <v>3000000</v>
      </c>
      <c r="AAI1368" s="84" t="s">
        <v>5401</v>
      </c>
      <c r="AAJ1368" s="84">
        <f>AAJ1362</f>
        <v>1000000</v>
      </c>
      <c r="AAK1368" s="84">
        <f t="shared" ref="AAK1368:ACN1368" si="3034">AAK1362</f>
        <v>0</v>
      </c>
      <c r="AAL1368" s="84">
        <f t="shared" si="3034"/>
        <v>0</v>
      </c>
      <c r="AAM1368" s="84">
        <f t="shared" si="3034"/>
        <v>1000000</v>
      </c>
      <c r="AAN1368" s="84">
        <f t="shared" si="3034"/>
        <v>2000000</v>
      </c>
      <c r="AAO1368" s="84">
        <f t="shared" si="3034"/>
        <v>0</v>
      </c>
      <c r="AAP1368" s="84">
        <f t="shared" si="3034"/>
        <v>0</v>
      </c>
      <c r="AAQ1368" s="84">
        <f t="shared" si="3034"/>
        <v>2000000</v>
      </c>
      <c r="AAR1368" s="84">
        <f t="shared" si="3034"/>
        <v>3000000</v>
      </c>
      <c r="AAY1368" s="84" t="s">
        <v>5401</v>
      </c>
      <c r="AAZ1368" s="84">
        <f>AAZ1362</f>
        <v>1000000</v>
      </c>
      <c r="ABA1368" s="84">
        <f t="shared" si="3034"/>
        <v>0</v>
      </c>
      <c r="ABB1368" s="84">
        <f t="shared" si="3034"/>
        <v>0</v>
      </c>
      <c r="ABC1368" s="84">
        <f t="shared" si="3034"/>
        <v>1000000</v>
      </c>
      <c r="ABD1368" s="84">
        <f t="shared" si="3034"/>
        <v>2000000</v>
      </c>
      <c r="ABE1368" s="84">
        <f t="shared" si="3034"/>
        <v>0</v>
      </c>
      <c r="ABF1368" s="84">
        <f t="shared" si="3034"/>
        <v>0</v>
      </c>
      <c r="ABG1368" s="84">
        <f t="shared" si="3034"/>
        <v>2000000</v>
      </c>
      <c r="ABH1368" s="84">
        <f t="shared" si="3034"/>
        <v>3000000</v>
      </c>
      <c r="ABO1368" s="84" t="s">
        <v>5401</v>
      </c>
      <c r="ABP1368" s="84">
        <f>ABP1362</f>
        <v>1000000</v>
      </c>
      <c r="ABQ1368" s="84">
        <f t="shared" si="3034"/>
        <v>0</v>
      </c>
      <c r="ABR1368" s="84">
        <f t="shared" si="3034"/>
        <v>0</v>
      </c>
      <c r="ABS1368" s="84">
        <f t="shared" si="3034"/>
        <v>1000000</v>
      </c>
      <c r="ABT1368" s="84">
        <f t="shared" si="3034"/>
        <v>2000000</v>
      </c>
      <c r="ABU1368" s="84">
        <f t="shared" si="3034"/>
        <v>0</v>
      </c>
      <c r="ABV1368" s="84">
        <f t="shared" si="3034"/>
        <v>0</v>
      </c>
      <c r="ABW1368" s="84">
        <f t="shared" si="3034"/>
        <v>2000000</v>
      </c>
      <c r="ABX1368" s="84">
        <f t="shared" si="3034"/>
        <v>3000000</v>
      </c>
      <c r="ACE1368" s="84" t="s">
        <v>5401</v>
      </c>
      <c r="ACF1368" s="84">
        <f>ACF1362</f>
        <v>1000000</v>
      </c>
      <c r="ACG1368" s="84">
        <f t="shared" si="3034"/>
        <v>0</v>
      </c>
      <c r="ACH1368" s="84">
        <f t="shared" si="3034"/>
        <v>0</v>
      </c>
      <c r="ACI1368" s="84">
        <f t="shared" si="3034"/>
        <v>1000000</v>
      </c>
      <c r="ACJ1368" s="84">
        <f t="shared" si="3034"/>
        <v>2000000</v>
      </c>
      <c r="ACK1368" s="84">
        <f t="shared" si="3034"/>
        <v>0</v>
      </c>
      <c r="ACL1368" s="84">
        <f t="shared" si="3034"/>
        <v>0</v>
      </c>
      <c r="ACM1368" s="84">
        <f t="shared" si="3034"/>
        <v>2000000</v>
      </c>
      <c r="ACN1368" s="84">
        <f t="shared" si="3034"/>
        <v>3000000</v>
      </c>
      <c r="ACU1368" s="84" t="s">
        <v>5401</v>
      </c>
      <c r="ACV1368" s="84">
        <f>ACV1362</f>
        <v>1000000</v>
      </c>
      <c r="ACW1368" s="84">
        <f t="shared" ref="ACW1368:AEZ1368" si="3035">ACW1362</f>
        <v>0</v>
      </c>
      <c r="ACX1368" s="84">
        <f t="shared" si="3035"/>
        <v>0</v>
      </c>
      <c r="ACY1368" s="84">
        <f t="shared" si="3035"/>
        <v>1000000</v>
      </c>
      <c r="ACZ1368" s="84">
        <f t="shared" si="3035"/>
        <v>2000000</v>
      </c>
      <c r="ADA1368" s="84">
        <f t="shared" si="3035"/>
        <v>0</v>
      </c>
      <c r="ADB1368" s="84">
        <f t="shared" si="3035"/>
        <v>0</v>
      </c>
      <c r="ADC1368" s="84">
        <f t="shared" si="3035"/>
        <v>2000000</v>
      </c>
      <c r="ADD1368" s="84">
        <f t="shared" si="3035"/>
        <v>3000000</v>
      </c>
      <c r="ADK1368" s="84" t="s">
        <v>5401</v>
      </c>
      <c r="ADL1368" s="84">
        <f>ADL1362</f>
        <v>1000000</v>
      </c>
      <c r="ADM1368" s="84">
        <f t="shared" si="3035"/>
        <v>0</v>
      </c>
      <c r="ADN1368" s="84">
        <f t="shared" si="3035"/>
        <v>0</v>
      </c>
      <c r="ADO1368" s="84">
        <f t="shared" si="3035"/>
        <v>1000000</v>
      </c>
      <c r="ADP1368" s="84">
        <f t="shared" si="3035"/>
        <v>2000000</v>
      </c>
      <c r="ADQ1368" s="84">
        <f t="shared" si="3035"/>
        <v>0</v>
      </c>
      <c r="ADR1368" s="84">
        <f t="shared" si="3035"/>
        <v>0</v>
      </c>
      <c r="ADS1368" s="84">
        <f t="shared" si="3035"/>
        <v>2000000</v>
      </c>
      <c r="ADT1368" s="84">
        <f t="shared" si="3035"/>
        <v>3000000</v>
      </c>
      <c r="AEA1368" s="84" t="s">
        <v>5401</v>
      </c>
      <c r="AEB1368" s="84">
        <f>AEB1362</f>
        <v>1000000</v>
      </c>
      <c r="AEC1368" s="84">
        <f t="shared" si="3035"/>
        <v>0</v>
      </c>
      <c r="AED1368" s="84">
        <f t="shared" si="3035"/>
        <v>0</v>
      </c>
      <c r="AEE1368" s="84">
        <f t="shared" si="3035"/>
        <v>1000000</v>
      </c>
      <c r="AEF1368" s="84">
        <f t="shared" si="3035"/>
        <v>2000000</v>
      </c>
      <c r="AEG1368" s="84">
        <f t="shared" si="3035"/>
        <v>0</v>
      </c>
      <c r="AEH1368" s="84">
        <f t="shared" si="3035"/>
        <v>0</v>
      </c>
      <c r="AEI1368" s="84">
        <f t="shared" si="3035"/>
        <v>2000000</v>
      </c>
      <c r="AEJ1368" s="84">
        <f t="shared" si="3035"/>
        <v>3000000</v>
      </c>
      <c r="AEQ1368" s="84" t="s">
        <v>5401</v>
      </c>
      <c r="AER1368" s="84">
        <f>AER1362</f>
        <v>1000000</v>
      </c>
      <c r="AES1368" s="84">
        <f t="shared" si="3035"/>
        <v>0</v>
      </c>
      <c r="AET1368" s="84">
        <f t="shared" si="3035"/>
        <v>0</v>
      </c>
      <c r="AEU1368" s="84">
        <f t="shared" si="3035"/>
        <v>1000000</v>
      </c>
      <c r="AEV1368" s="84">
        <f t="shared" si="3035"/>
        <v>2000000</v>
      </c>
      <c r="AEW1368" s="84">
        <f t="shared" si="3035"/>
        <v>0</v>
      </c>
      <c r="AEX1368" s="84">
        <f t="shared" si="3035"/>
        <v>0</v>
      </c>
      <c r="AEY1368" s="84">
        <f t="shared" si="3035"/>
        <v>2000000</v>
      </c>
      <c r="AEZ1368" s="84">
        <f t="shared" si="3035"/>
        <v>3000000</v>
      </c>
      <c r="AFG1368" s="84" t="s">
        <v>5401</v>
      </c>
      <c r="AFH1368" s="84">
        <f>AFH1362</f>
        <v>1000000</v>
      </c>
      <c r="AFI1368" s="84">
        <f t="shared" ref="AFI1368:AHL1368" si="3036">AFI1362</f>
        <v>0</v>
      </c>
      <c r="AFJ1368" s="84">
        <f t="shared" si="3036"/>
        <v>0</v>
      </c>
      <c r="AFK1368" s="84">
        <f t="shared" si="3036"/>
        <v>1000000</v>
      </c>
      <c r="AFL1368" s="84">
        <f t="shared" si="3036"/>
        <v>2000000</v>
      </c>
      <c r="AFM1368" s="84">
        <f t="shared" si="3036"/>
        <v>0</v>
      </c>
      <c r="AFN1368" s="84">
        <f t="shared" si="3036"/>
        <v>0</v>
      </c>
      <c r="AFO1368" s="84">
        <f t="shared" si="3036"/>
        <v>2000000</v>
      </c>
      <c r="AFP1368" s="84">
        <f t="shared" si="3036"/>
        <v>3000000</v>
      </c>
      <c r="AFW1368" s="84" t="s">
        <v>5401</v>
      </c>
      <c r="AFX1368" s="84">
        <f>AFX1362</f>
        <v>1000000</v>
      </c>
      <c r="AFY1368" s="84">
        <f t="shared" si="3036"/>
        <v>0</v>
      </c>
      <c r="AFZ1368" s="84">
        <f t="shared" si="3036"/>
        <v>0</v>
      </c>
      <c r="AGA1368" s="84">
        <f t="shared" si="3036"/>
        <v>1000000</v>
      </c>
      <c r="AGB1368" s="84">
        <f t="shared" si="3036"/>
        <v>2000000</v>
      </c>
      <c r="AGC1368" s="84">
        <f t="shared" si="3036"/>
        <v>0</v>
      </c>
      <c r="AGD1368" s="84">
        <f t="shared" si="3036"/>
        <v>0</v>
      </c>
      <c r="AGE1368" s="84">
        <f t="shared" si="3036"/>
        <v>2000000</v>
      </c>
      <c r="AGF1368" s="84">
        <f t="shared" si="3036"/>
        <v>3000000</v>
      </c>
      <c r="AGM1368" s="84" t="s">
        <v>5401</v>
      </c>
      <c r="AGN1368" s="84">
        <f>AGN1362</f>
        <v>1000000</v>
      </c>
      <c r="AGO1368" s="84">
        <f t="shared" si="3036"/>
        <v>0</v>
      </c>
      <c r="AGP1368" s="84">
        <f t="shared" si="3036"/>
        <v>0</v>
      </c>
      <c r="AGQ1368" s="84">
        <f t="shared" si="3036"/>
        <v>1000000</v>
      </c>
      <c r="AGR1368" s="84">
        <f t="shared" si="3036"/>
        <v>2000000</v>
      </c>
      <c r="AGS1368" s="84">
        <f t="shared" si="3036"/>
        <v>0</v>
      </c>
      <c r="AGT1368" s="84">
        <f t="shared" si="3036"/>
        <v>0</v>
      </c>
      <c r="AGU1368" s="84">
        <f t="shared" si="3036"/>
        <v>2000000</v>
      </c>
      <c r="AGV1368" s="84">
        <f t="shared" si="3036"/>
        <v>3000000</v>
      </c>
      <c r="AHC1368" s="84" t="s">
        <v>5401</v>
      </c>
      <c r="AHD1368" s="84">
        <f>AHD1362</f>
        <v>1000000</v>
      </c>
      <c r="AHE1368" s="84">
        <f t="shared" si="3036"/>
        <v>0</v>
      </c>
      <c r="AHF1368" s="84">
        <f t="shared" si="3036"/>
        <v>0</v>
      </c>
      <c r="AHG1368" s="84">
        <f t="shared" si="3036"/>
        <v>1000000</v>
      </c>
      <c r="AHH1368" s="84">
        <f t="shared" si="3036"/>
        <v>2000000</v>
      </c>
      <c r="AHI1368" s="84">
        <f t="shared" si="3036"/>
        <v>0</v>
      </c>
      <c r="AHJ1368" s="84">
        <f t="shared" si="3036"/>
        <v>0</v>
      </c>
      <c r="AHK1368" s="84">
        <f t="shared" si="3036"/>
        <v>2000000</v>
      </c>
      <c r="AHL1368" s="84">
        <f t="shared" si="3036"/>
        <v>3000000</v>
      </c>
      <c r="AHS1368" s="84" t="s">
        <v>5401</v>
      </c>
      <c r="AHT1368" s="84">
        <f>AHT1362</f>
        <v>1000000</v>
      </c>
      <c r="AHU1368" s="84">
        <f t="shared" ref="AHU1368:AJX1368" si="3037">AHU1362</f>
        <v>0</v>
      </c>
      <c r="AHV1368" s="84">
        <f t="shared" si="3037"/>
        <v>0</v>
      </c>
      <c r="AHW1368" s="84">
        <f t="shared" si="3037"/>
        <v>1000000</v>
      </c>
      <c r="AHX1368" s="84">
        <f t="shared" si="3037"/>
        <v>2000000</v>
      </c>
      <c r="AHY1368" s="84">
        <f t="shared" si="3037"/>
        <v>0</v>
      </c>
      <c r="AHZ1368" s="84">
        <f t="shared" si="3037"/>
        <v>0</v>
      </c>
      <c r="AIA1368" s="84">
        <f t="shared" si="3037"/>
        <v>2000000</v>
      </c>
      <c r="AIB1368" s="84">
        <f t="shared" si="3037"/>
        <v>3000000</v>
      </c>
      <c r="AII1368" s="84" t="s">
        <v>5401</v>
      </c>
      <c r="AIJ1368" s="84">
        <f>AIJ1362</f>
        <v>1000000</v>
      </c>
      <c r="AIK1368" s="84">
        <f t="shared" si="3037"/>
        <v>0</v>
      </c>
      <c r="AIL1368" s="84">
        <f t="shared" si="3037"/>
        <v>0</v>
      </c>
      <c r="AIM1368" s="84">
        <f t="shared" si="3037"/>
        <v>1000000</v>
      </c>
      <c r="AIN1368" s="84">
        <f t="shared" si="3037"/>
        <v>2000000</v>
      </c>
      <c r="AIO1368" s="84">
        <f t="shared" si="3037"/>
        <v>0</v>
      </c>
      <c r="AIP1368" s="84">
        <f t="shared" si="3037"/>
        <v>0</v>
      </c>
      <c r="AIQ1368" s="84">
        <f t="shared" si="3037"/>
        <v>2000000</v>
      </c>
      <c r="AIR1368" s="84">
        <f t="shared" si="3037"/>
        <v>3000000</v>
      </c>
      <c r="AIY1368" s="84" t="s">
        <v>5401</v>
      </c>
      <c r="AIZ1368" s="84">
        <f>AIZ1362</f>
        <v>1000000</v>
      </c>
      <c r="AJA1368" s="84">
        <f t="shared" si="3037"/>
        <v>0</v>
      </c>
      <c r="AJB1368" s="84">
        <f t="shared" si="3037"/>
        <v>0</v>
      </c>
      <c r="AJC1368" s="84">
        <f t="shared" si="3037"/>
        <v>1000000</v>
      </c>
      <c r="AJD1368" s="84">
        <f t="shared" si="3037"/>
        <v>2000000</v>
      </c>
      <c r="AJE1368" s="84">
        <f t="shared" si="3037"/>
        <v>0</v>
      </c>
      <c r="AJF1368" s="84">
        <f t="shared" si="3037"/>
        <v>0</v>
      </c>
      <c r="AJG1368" s="84">
        <f t="shared" si="3037"/>
        <v>2000000</v>
      </c>
      <c r="AJH1368" s="84">
        <f t="shared" si="3037"/>
        <v>3000000</v>
      </c>
      <c r="AJO1368" s="84" t="s">
        <v>5401</v>
      </c>
      <c r="AJP1368" s="84">
        <f>AJP1362</f>
        <v>1000000</v>
      </c>
      <c r="AJQ1368" s="84">
        <f t="shared" si="3037"/>
        <v>0</v>
      </c>
      <c r="AJR1368" s="84">
        <f t="shared" si="3037"/>
        <v>0</v>
      </c>
      <c r="AJS1368" s="84">
        <f t="shared" si="3037"/>
        <v>1000000</v>
      </c>
      <c r="AJT1368" s="84">
        <f t="shared" si="3037"/>
        <v>2000000</v>
      </c>
      <c r="AJU1368" s="84">
        <f t="shared" si="3037"/>
        <v>0</v>
      </c>
      <c r="AJV1368" s="84">
        <f t="shared" si="3037"/>
        <v>0</v>
      </c>
      <c r="AJW1368" s="84">
        <f t="shared" si="3037"/>
        <v>2000000</v>
      </c>
      <c r="AJX1368" s="84">
        <f t="shared" si="3037"/>
        <v>3000000</v>
      </c>
      <c r="AKE1368" s="84" t="s">
        <v>5401</v>
      </c>
      <c r="AKF1368" s="84">
        <f>AKF1362</f>
        <v>1000000</v>
      </c>
      <c r="AKG1368" s="84">
        <f t="shared" ref="AKG1368:AMJ1368" si="3038">AKG1362</f>
        <v>0</v>
      </c>
      <c r="AKH1368" s="84">
        <f t="shared" si="3038"/>
        <v>0</v>
      </c>
      <c r="AKI1368" s="84">
        <f t="shared" si="3038"/>
        <v>1000000</v>
      </c>
      <c r="AKJ1368" s="84">
        <f t="shared" si="3038"/>
        <v>2000000</v>
      </c>
      <c r="AKK1368" s="84">
        <f t="shared" si="3038"/>
        <v>0</v>
      </c>
      <c r="AKL1368" s="84">
        <f t="shared" si="3038"/>
        <v>0</v>
      </c>
      <c r="AKM1368" s="84">
        <f t="shared" si="3038"/>
        <v>2000000</v>
      </c>
      <c r="AKN1368" s="84">
        <f t="shared" si="3038"/>
        <v>3000000</v>
      </c>
      <c r="AKU1368" s="84" t="s">
        <v>5401</v>
      </c>
      <c r="AKV1368" s="84">
        <f>AKV1362</f>
        <v>1000000</v>
      </c>
      <c r="AKW1368" s="84">
        <f t="shared" si="3038"/>
        <v>0</v>
      </c>
      <c r="AKX1368" s="84">
        <f t="shared" si="3038"/>
        <v>0</v>
      </c>
      <c r="AKY1368" s="84">
        <f t="shared" si="3038"/>
        <v>1000000</v>
      </c>
      <c r="AKZ1368" s="84">
        <f t="shared" si="3038"/>
        <v>2000000</v>
      </c>
      <c r="ALA1368" s="84">
        <f t="shared" si="3038"/>
        <v>0</v>
      </c>
      <c r="ALB1368" s="84">
        <f t="shared" si="3038"/>
        <v>0</v>
      </c>
      <c r="ALC1368" s="84">
        <f t="shared" si="3038"/>
        <v>2000000</v>
      </c>
      <c r="ALD1368" s="84">
        <f t="shared" si="3038"/>
        <v>3000000</v>
      </c>
      <c r="ALK1368" s="84" t="s">
        <v>5401</v>
      </c>
      <c r="ALL1368" s="84">
        <f>ALL1362</f>
        <v>1000000</v>
      </c>
      <c r="ALM1368" s="84">
        <f t="shared" si="3038"/>
        <v>0</v>
      </c>
      <c r="ALN1368" s="84">
        <f t="shared" si="3038"/>
        <v>0</v>
      </c>
      <c r="ALO1368" s="84">
        <f t="shared" si="3038"/>
        <v>1000000</v>
      </c>
      <c r="ALP1368" s="84">
        <f t="shared" si="3038"/>
        <v>2000000</v>
      </c>
      <c r="ALQ1368" s="84">
        <f t="shared" si="3038"/>
        <v>0</v>
      </c>
      <c r="ALR1368" s="84">
        <f t="shared" si="3038"/>
        <v>0</v>
      </c>
      <c r="ALS1368" s="84">
        <f t="shared" si="3038"/>
        <v>2000000</v>
      </c>
      <c r="ALT1368" s="84">
        <f t="shared" si="3038"/>
        <v>3000000</v>
      </c>
      <c r="AMA1368" s="84" t="s">
        <v>5401</v>
      </c>
      <c r="AMB1368" s="84">
        <f>AMB1362</f>
        <v>1000000</v>
      </c>
      <c r="AMC1368" s="84">
        <f t="shared" si="3038"/>
        <v>0</v>
      </c>
      <c r="AMD1368" s="84">
        <f t="shared" si="3038"/>
        <v>0</v>
      </c>
      <c r="AME1368" s="84">
        <f t="shared" si="3038"/>
        <v>1000000</v>
      </c>
      <c r="AMF1368" s="84">
        <f t="shared" si="3038"/>
        <v>2000000</v>
      </c>
      <c r="AMG1368" s="84">
        <f t="shared" si="3038"/>
        <v>0</v>
      </c>
      <c r="AMH1368" s="84">
        <f t="shared" si="3038"/>
        <v>0</v>
      </c>
      <c r="AMI1368" s="84">
        <f t="shared" si="3038"/>
        <v>2000000</v>
      </c>
      <c r="AMJ1368" s="84">
        <f t="shared" si="3038"/>
        <v>3000000</v>
      </c>
      <c r="AMQ1368" s="84" t="s">
        <v>5401</v>
      </c>
      <c r="AMR1368" s="84">
        <f>AMR1362</f>
        <v>1000000</v>
      </c>
      <c r="AMS1368" s="84">
        <f t="shared" ref="AMS1368:AOV1368" si="3039">AMS1362</f>
        <v>0</v>
      </c>
      <c r="AMT1368" s="84">
        <f t="shared" si="3039"/>
        <v>0</v>
      </c>
      <c r="AMU1368" s="84">
        <f t="shared" si="3039"/>
        <v>1000000</v>
      </c>
      <c r="AMV1368" s="84">
        <f t="shared" si="3039"/>
        <v>2000000</v>
      </c>
      <c r="AMW1368" s="84">
        <f t="shared" si="3039"/>
        <v>0</v>
      </c>
      <c r="AMX1368" s="84">
        <f t="shared" si="3039"/>
        <v>0</v>
      </c>
      <c r="AMY1368" s="84">
        <f t="shared" si="3039"/>
        <v>2000000</v>
      </c>
      <c r="AMZ1368" s="84">
        <f t="shared" si="3039"/>
        <v>3000000</v>
      </c>
      <c r="ANG1368" s="84" t="s">
        <v>5401</v>
      </c>
      <c r="ANH1368" s="84">
        <f>ANH1362</f>
        <v>1000000</v>
      </c>
      <c r="ANI1368" s="84">
        <f t="shared" si="3039"/>
        <v>0</v>
      </c>
      <c r="ANJ1368" s="84">
        <f t="shared" si="3039"/>
        <v>0</v>
      </c>
      <c r="ANK1368" s="84">
        <f t="shared" si="3039"/>
        <v>1000000</v>
      </c>
      <c r="ANL1368" s="84">
        <f t="shared" si="3039"/>
        <v>2000000</v>
      </c>
      <c r="ANM1368" s="84">
        <f t="shared" si="3039"/>
        <v>0</v>
      </c>
      <c r="ANN1368" s="84">
        <f t="shared" si="3039"/>
        <v>0</v>
      </c>
      <c r="ANO1368" s="84">
        <f t="shared" si="3039"/>
        <v>2000000</v>
      </c>
      <c r="ANP1368" s="84">
        <f t="shared" si="3039"/>
        <v>3000000</v>
      </c>
      <c r="ANW1368" s="84" t="s">
        <v>5401</v>
      </c>
      <c r="ANX1368" s="84">
        <f>ANX1362</f>
        <v>1000000</v>
      </c>
      <c r="ANY1368" s="84">
        <f t="shared" si="3039"/>
        <v>0</v>
      </c>
      <c r="ANZ1368" s="84">
        <f t="shared" si="3039"/>
        <v>0</v>
      </c>
      <c r="AOA1368" s="84">
        <f t="shared" si="3039"/>
        <v>1000000</v>
      </c>
      <c r="AOB1368" s="84">
        <f t="shared" si="3039"/>
        <v>2000000</v>
      </c>
      <c r="AOC1368" s="84">
        <f t="shared" si="3039"/>
        <v>0</v>
      </c>
      <c r="AOD1368" s="84">
        <f t="shared" si="3039"/>
        <v>0</v>
      </c>
      <c r="AOE1368" s="84">
        <f t="shared" si="3039"/>
        <v>2000000</v>
      </c>
      <c r="AOF1368" s="84">
        <f t="shared" si="3039"/>
        <v>3000000</v>
      </c>
      <c r="AOM1368" s="84" t="s">
        <v>5401</v>
      </c>
      <c r="AON1368" s="84">
        <f>AON1362</f>
        <v>1000000</v>
      </c>
      <c r="AOO1368" s="84">
        <f t="shared" si="3039"/>
        <v>0</v>
      </c>
      <c r="AOP1368" s="84">
        <f t="shared" si="3039"/>
        <v>0</v>
      </c>
      <c r="AOQ1368" s="84">
        <f t="shared" si="3039"/>
        <v>1000000</v>
      </c>
      <c r="AOR1368" s="84">
        <f t="shared" si="3039"/>
        <v>2000000</v>
      </c>
      <c r="AOS1368" s="84">
        <f t="shared" si="3039"/>
        <v>0</v>
      </c>
      <c r="AOT1368" s="84">
        <f t="shared" si="3039"/>
        <v>0</v>
      </c>
      <c r="AOU1368" s="84">
        <f t="shared" si="3039"/>
        <v>2000000</v>
      </c>
      <c r="AOV1368" s="84">
        <f t="shared" si="3039"/>
        <v>3000000</v>
      </c>
      <c r="APC1368" s="84" t="s">
        <v>5401</v>
      </c>
      <c r="APD1368" s="84">
        <f>APD1362</f>
        <v>1000000</v>
      </c>
      <c r="APE1368" s="84">
        <f t="shared" ref="APE1368:ARH1368" si="3040">APE1362</f>
        <v>0</v>
      </c>
      <c r="APF1368" s="84">
        <f t="shared" si="3040"/>
        <v>0</v>
      </c>
      <c r="APG1368" s="84">
        <f t="shared" si="3040"/>
        <v>1000000</v>
      </c>
      <c r="APH1368" s="84">
        <f t="shared" si="3040"/>
        <v>2000000</v>
      </c>
      <c r="API1368" s="84">
        <f t="shared" si="3040"/>
        <v>0</v>
      </c>
      <c r="APJ1368" s="84">
        <f t="shared" si="3040"/>
        <v>0</v>
      </c>
      <c r="APK1368" s="84">
        <f t="shared" si="3040"/>
        <v>2000000</v>
      </c>
      <c r="APL1368" s="84">
        <f t="shared" si="3040"/>
        <v>3000000</v>
      </c>
      <c r="APS1368" s="84" t="s">
        <v>5401</v>
      </c>
      <c r="APT1368" s="84">
        <f>APT1362</f>
        <v>1000000</v>
      </c>
      <c r="APU1368" s="84">
        <f t="shared" si="3040"/>
        <v>0</v>
      </c>
      <c r="APV1368" s="84">
        <f t="shared" si="3040"/>
        <v>0</v>
      </c>
      <c r="APW1368" s="84">
        <f t="shared" si="3040"/>
        <v>1000000</v>
      </c>
      <c r="APX1368" s="84">
        <f t="shared" si="3040"/>
        <v>2000000</v>
      </c>
      <c r="APY1368" s="84">
        <f t="shared" si="3040"/>
        <v>0</v>
      </c>
      <c r="APZ1368" s="84">
        <f t="shared" si="3040"/>
        <v>0</v>
      </c>
      <c r="AQA1368" s="84">
        <f t="shared" si="3040"/>
        <v>2000000</v>
      </c>
      <c r="AQB1368" s="84">
        <f t="shared" si="3040"/>
        <v>3000000</v>
      </c>
      <c r="AQI1368" s="84" t="s">
        <v>5401</v>
      </c>
      <c r="AQJ1368" s="84">
        <f>AQJ1362</f>
        <v>1000000</v>
      </c>
      <c r="AQK1368" s="84">
        <f t="shared" si="3040"/>
        <v>0</v>
      </c>
      <c r="AQL1368" s="84">
        <f t="shared" si="3040"/>
        <v>0</v>
      </c>
      <c r="AQM1368" s="84">
        <f t="shared" si="3040"/>
        <v>1000000</v>
      </c>
      <c r="AQN1368" s="84">
        <f t="shared" si="3040"/>
        <v>2000000</v>
      </c>
      <c r="AQO1368" s="84">
        <f t="shared" si="3040"/>
        <v>0</v>
      </c>
      <c r="AQP1368" s="84">
        <f t="shared" si="3040"/>
        <v>0</v>
      </c>
      <c r="AQQ1368" s="84">
        <f t="shared" si="3040"/>
        <v>2000000</v>
      </c>
      <c r="AQR1368" s="84">
        <f t="shared" si="3040"/>
        <v>3000000</v>
      </c>
      <c r="AQY1368" s="84" t="s">
        <v>5401</v>
      </c>
      <c r="AQZ1368" s="84">
        <f>AQZ1362</f>
        <v>1000000</v>
      </c>
      <c r="ARA1368" s="84">
        <f t="shared" si="3040"/>
        <v>0</v>
      </c>
      <c r="ARB1368" s="84">
        <f t="shared" si="3040"/>
        <v>0</v>
      </c>
      <c r="ARC1368" s="84">
        <f t="shared" si="3040"/>
        <v>1000000</v>
      </c>
      <c r="ARD1368" s="84">
        <f t="shared" si="3040"/>
        <v>2000000</v>
      </c>
      <c r="ARE1368" s="84">
        <f t="shared" si="3040"/>
        <v>0</v>
      </c>
      <c r="ARF1368" s="84">
        <f t="shared" si="3040"/>
        <v>0</v>
      </c>
      <c r="ARG1368" s="84">
        <f t="shared" si="3040"/>
        <v>2000000</v>
      </c>
      <c r="ARH1368" s="84">
        <f t="shared" si="3040"/>
        <v>3000000</v>
      </c>
      <c r="ARO1368" s="84" t="s">
        <v>5401</v>
      </c>
      <c r="ARP1368" s="84">
        <f>ARP1362</f>
        <v>1000000</v>
      </c>
      <c r="ARQ1368" s="84">
        <f t="shared" ref="ARQ1368:ATT1368" si="3041">ARQ1362</f>
        <v>0</v>
      </c>
      <c r="ARR1368" s="84">
        <f t="shared" si="3041"/>
        <v>0</v>
      </c>
      <c r="ARS1368" s="84">
        <f t="shared" si="3041"/>
        <v>1000000</v>
      </c>
      <c r="ART1368" s="84">
        <f t="shared" si="3041"/>
        <v>2000000</v>
      </c>
      <c r="ARU1368" s="84">
        <f t="shared" si="3041"/>
        <v>0</v>
      </c>
      <c r="ARV1368" s="84">
        <f t="shared" si="3041"/>
        <v>0</v>
      </c>
      <c r="ARW1368" s="84">
        <f t="shared" si="3041"/>
        <v>2000000</v>
      </c>
      <c r="ARX1368" s="84">
        <f t="shared" si="3041"/>
        <v>3000000</v>
      </c>
      <c r="ASE1368" s="84" t="s">
        <v>5401</v>
      </c>
      <c r="ASF1368" s="84">
        <f>ASF1362</f>
        <v>1000000</v>
      </c>
      <c r="ASG1368" s="84">
        <f t="shared" si="3041"/>
        <v>0</v>
      </c>
      <c r="ASH1368" s="84">
        <f t="shared" si="3041"/>
        <v>0</v>
      </c>
      <c r="ASI1368" s="84">
        <f t="shared" si="3041"/>
        <v>1000000</v>
      </c>
      <c r="ASJ1368" s="84">
        <f t="shared" si="3041"/>
        <v>2000000</v>
      </c>
      <c r="ASK1368" s="84">
        <f t="shared" si="3041"/>
        <v>0</v>
      </c>
      <c r="ASL1368" s="84">
        <f t="shared" si="3041"/>
        <v>0</v>
      </c>
      <c r="ASM1368" s="84">
        <f t="shared" si="3041"/>
        <v>2000000</v>
      </c>
      <c r="ASN1368" s="84">
        <f t="shared" si="3041"/>
        <v>3000000</v>
      </c>
      <c r="ASU1368" s="84" t="s">
        <v>5401</v>
      </c>
      <c r="ASV1368" s="84">
        <f>ASV1362</f>
        <v>1000000</v>
      </c>
      <c r="ASW1368" s="84">
        <f t="shared" si="3041"/>
        <v>0</v>
      </c>
      <c r="ASX1368" s="84">
        <f t="shared" si="3041"/>
        <v>0</v>
      </c>
      <c r="ASY1368" s="84">
        <f t="shared" si="3041"/>
        <v>1000000</v>
      </c>
      <c r="ASZ1368" s="84">
        <f t="shared" si="3041"/>
        <v>2000000</v>
      </c>
      <c r="ATA1368" s="84">
        <f t="shared" si="3041"/>
        <v>0</v>
      </c>
      <c r="ATB1368" s="84">
        <f t="shared" si="3041"/>
        <v>0</v>
      </c>
      <c r="ATC1368" s="84">
        <f t="shared" si="3041"/>
        <v>2000000</v>
      </c>
      <c r="ATD1368" s="84">
        <f t="shared" si="3041"/>
        <v>3000000</v>
      </c>
      <c r="ATK1368" s="84" t="s">
        <v>5401</v>
      </c>
      <c r="ATL1368" s="84">
        <f>ATL1362</f>
        <v>1000000</v>
      </c>
      <c r="ATM1368" s="84">
        <f t="shared" si="3041"/>
        <v>0</v>
      </c>
      <c r="ATN1368" s="84">
        <f t="shared" si="3041"/>
        <v>0</v>
      </c>
      <c r="ATO1368" s="84">
        <f t="shared" si="3041"/>
        <v>1000000</v>
      </c>
      <c r="ATP1368" s="84">
        <f t="shared" si="3041"/>
        <v>2000000</v>
      </c>
      <c r="ATQ1368" s="84">
        <f t="shared" si="3041"/>
        <v>0</v>
      </c>
      <c r="ATR1368" s="84">
        <f t="shared" si="3041"/>
        <v>0</v>
      </c>
      <c r="ATS1368" s="84">
        <f t="shared" si="3041"/>
        <v>2000000</v>
      </c>
      <c r="ATT1368" s="84">
        <f t="shared" si="3041"/>
        <v>3000000</v>
      </c>
      <c r="AUA1368" s="84" t="s">
        <v>5401</v>
      </c>
      <c r="AUB1368" s="84">
        <f>AUB1362</f>
        <v>1000000</v>
      </c>
      <c r="AUC1368" s="84">
        <f t="shared" ref="AUC1368:AWF1368" si="3042">AUC1362</f>
        <v>0</v>
      </c>
      <c r="AUD1368" s="84">
        <f t="shared" si="3042"/>
        <v>0</v>
      </c>
      <c r="AUE1368" s="84">
        <f t="shared" si="3042"/>
        <v>1000000</v>
      </c>
      <c r="AUF1368" s="84">
        <f t="shared" si="3042"/>
        <v>2000000</v>
      </c>
      <c r="AUG1368" s="84">
        <f t="shared" si="3042"/>
        <v>0</v>
      </c>
      <c r="AUH1368" s="84">
        <f t="shared" si="3042"/>
        <v>0</v>
      </c>
      <c r="AUI1368" s="84">
        <f t="shared" si="3042"/>
        <v>2000000</v>
      </c>
      <c r="AUJ1368" s="84">
        <f t="shared" si="3042"/>
        <v>3000000</v>
      </c>
      <c r="AUQ1368" s="84" t="s">
        <v>5401</v>
      </c>
      <c r="AUR1368" s="84">
        <f>AUR1362</f>
        <v>1000000</v>
      </c>
      <c r="AUS1368" s="84">
        <f t="shared" si="3042"/>
        <v>0</v>
      </c>
      <c r="AUT1368" s="84">
        <f t="shared" si="3042"/>
        <v>0</v>
      </c>
      <c r="AUU1368" s="84">
        <f t="shared" si="3042"/>
        <v>1000000</v>
      </c>
      <c r="AUV1368" s="84">
        <f t="shared" si="3042"/>
        <v>2000000</v>
      </c>
      <c r="AUW1368" s="84">
        <f t="shared" si="3042"/>
        <v>0</v>
      </c>
      <c r="AUX1368" s="84">
        <f t="shared" si="3042"/>
        <v>0</v>
      </c>
      <c r="AUY1368" s="84">
        <f t="shared" si="3042"/>
        <v>2000000</v>
      </c>
      <c r="AUZ1368" s="84">
        <f t="shared" si="3042"/>
        <v>3000000</v>
      </c>
      <c r="AVG1368" s="84" t="s">
        <v>5401</v>
      </c>
      <c r="AVH1368" s="84">
        <f>AVH1362</f>
        <v>1000000</v>
      </c>
      <c r="AVI1368" s="84">
        <f t="shared" si="3042"/>
        <v>0</v>
      </c>
      <c r="AVJ1368" s="84">
        <f t="shared" si="3042"/>
        <v>0</v>
      </c>
      <c r="AVK1368" s="84">
        <f t="shared" si="3042"/>
        <v>1000000</v>
      </c>
      <c r="AVL1368" s="84">
        <f t="shared" si="3042"/>
        <v>2000000</v>
      </c>
      <c r="AVM1368" s="84">
        <f t="shared" si="3042"/>
        <v>0</v>
      </c>
      <c r="AVN1368" s="84">
        <f t="shared" si="3042"/>
        <v>0</v>
      </c>
      <c r="AVO1368" s="84">
        <f t="shared" si="3042"/>
        <v>2000000</v>
      </c>
      <c r="AVP1368" s="84">
        <f t="shared" si="3042"/>
        <v>3000000</v>
      </c>
      <c r="AVW1368" s="84" t="s">
        <v>5401</v>
      </c>
      <c r="AVX1368" s="84">
        <f>AVX1362</f>
        <v>1000000</v>
      </c>
      <c r="AVY1368" s="84">
        <f t="shared" si="3042"/>
        <v>0</v>
      </c>
      <c r="AVZ1368" s="84">
        <f t="shared" si="3042"/>
        <v>0</v>
      </c>
      <c r="AWA1368" s="84">
        <f t="shared" si="3042"/>
        <v>1000000</v>
      </c>
      <c r="AWB1368" s="84">
        <f t="shared" si="3042"/>
        <v>2000000</v>
      </c>
      <c r="AWC1368" s="84">
        <f t="shared" si="3042"/>
        <v>0</v>
      </c>
      <c r="AWD1368" s="84">
        <f t="shared" si="3042"/>
        <v>0</v>
      </c>
      <c r="AWE1368" s="84">
        <f t="shared" si="3042"/>
        <v>2000000</v>
      </c>
      <c r="AWF1368" s="84">
        <f t="shared" si="3042"/>
        <v>3000000</v>
      </c>
      <c r="AWM1368" s="84" t="s">
        <v>5401</v>
      </c>
      <c r="AWN1368" s="84">
        <f>AWN1362</f>
        <v>1000000</v>
      </c>
      <c r="AWO1368" s="84">
        <f t="shared" ref="AWO1368:AYR1368" si="3043">AWO1362</f>
        <v>0</v>
      </c>
      <c r="AWP1368" s="84">
        <f t="shared" si="3043"/>
        <v>0</v>
      </c>
      <c r="AWQ1368" s="84">
        <f t="shared" si="3043"/>
        <v>1000000</v>
      </c>
      <c r="AWR1368" s="84">
        <f t="shared" si="3043"/>
        <v>2000000</v>
      </c>
      <c r="AWS1368" s="84">
        <f t="shared" si="3043"/>
        <v>0</v>
      </c>
      <c r="AWT1368" s="84">
        <f t="shared" si="3043"/>
        <v>0</v>
      </c>
      <c r="AWU1368" s="84">
        <f t="shared" si="3043"/>
        <v>2000000</v>
      </c>
      <c r="AWV1368" s="84">
        <f t="shared" si="3043"/>
        <v>3000000</v>
      </c>
      <c r="AXC1368" s="84" t="s">
        <v>5401</v>
      </c>
      <c r="AXD1368" s="84">
        <f>AXD1362</f>
        <v>1000000</v>
      </c>
      <c r="AXE1368" s="84">
        <f t="shared" si="3043"/>
        <v>0</v>
      </c>
      <c r="AXF1368" s="84">
        <f t="shared" si="3043"/>
        <v>0</v>
      </c>
      <c r="AXG1368" s="84">
        <f t="shared" si="3043"/>
        <v>1000000</v>
      </c>
      <c r="AXH1368" s="84">
        <f t="shared" si="3043"/>
        <v>2000000</v>
      </c>
      <c r="AXI1368" s="84">
        <f t="shared" si="3043"/>
        <v>0</v>
      </c>
      <c r="AXJ1368" s="84">
        <f t="shared" si="3043"/>
        <v>0</v>
      </c>
      <c r="AXK1368" s="84">
        <f t="shared" si="3043"/>
        <v>2000000</v>
      </c>
      <c r="AXL1368" s="84">
        <f t="shared" si="3043"/>
        <v>3000000</v>
      </c>
      <c r="AXS1368" s="84" t="s">
        <v>5401</v>
      </c>
      <c r="AXT1368" s="84">
        <f>AXT1362</f>
        <v>1000000</v>
      </c>
      <c r="AXU1368" s="84">
        <f t="shared" si="3043"/>
        <v>0</v>
      </c>
      <c r="AXV1368" s="84">
        <f t="shared" si="3043"/>
        <v>0</v>
      </c>
      <c r="AXW1368" s="84">
        <f t="shared" si="3043"/>
        <v>1000000</v>
      </c>
      <c r="AXX1368" s="84">
        <f t="shared" si="3043"/>
        <v>2000000</v>
      </c>
      <c r="AXY1368" s="84">
        <f t="shared" si="3043"/>
        <v>0</v>
      </c>
      <c r="AXZ1368" s="84">
        <f t="shared" si="3043"/>
        <v>0</v>
      </c>
      <c r="AYA1368" s="84">
        <f t="shared" si="3043"/>
        <v>2000000</v>
      </c>
      <c r="AYB1368" s="84">
        <f t="shared" si="3043"/>
        <v>3000000</v>
      </c>
      <c r="AYI1368" s="84" t="s">
        <v>5401</v>
      </c>
      <c r="AYJ1368" s="84">
        <f>AYJ1362</f>
        <v>1000000</v>
      </c>
      <c r="AYK1368" s="84">
        <f t="shared" si="3043"/>
        <v>0</v>
      </c>
      <c r="AYL1368" s="84">
        <f t="shared" si="3043"/>
        <v>0</v>
      </c>
      <c r="AYM1368" s="84">
        <f t="shared" si="3043"/>
        <v>1000000</v>
      </c>
      <c r="AYN1368" s="84">
        <f t="shared" si="3043"/>
        <v>2000000</v>
      </c>
      <c r="AYO1368" s="84">
        <f t="shared" si="3043"/>
        <v>0</v>
      </c>
      <c r="AYP1368" s="84">
        <f t="shared" si="3043"/>
        <v>0</v>
      </c>
      <c r="AYQ1368" s="84">
        <f t="shared" si="3043"/>
        <v>2000000</v>
      </c>
      <c r="AYR1368" s="84">
        <f t="shared" si="3043"/>
        <v>3000000</v>
      </c>
      <c r="AYY1368" s="84" t="s">
        <v>5401</v>
      </c>
      <c r="AYZ1368" s="84">
        <f>AYZ1362</f>
        <v>1000000</v>
      </c>
      <c r="AZA1368" s="84">
        <f t="shared" ref="AZA1368:BBD1368" si="3044">AZA1362</f>
        <v>0</v>
      </c>
      <c r="AZB1368" s="84">
        <f t="shared" si="3044"/>
        <v>0</v>
      </c>
      <c r="AZC1368" s="84">
        <f t="shared" si="3044"/>
        <v>1000000</v>
      </c>
      <c r="AZD1368" s="84">
        <f t="shared" si="3044"/>
        <v>2000000</v>
      </c>
      <c r="AZE1368" s="84">
        <f t="shared" si="3044"/>
        <v>0</v>
      </c>
      <c r="AZF1368" s="84">
        <f t="shared" si="3044"/>
        <v>0</v>
      </c>
      <c r="AZG1368" s="84">
        <f t="shared" si="3044"/>
        <v>2000000</v>
      </c>
      <c r="AZH1368" s="84">
        <f t="shared" si="3044"/>
        <v>3000000</v>
      </c>
      <c r="AZO1368" s="84" t="s">
        <v>5401</v>
      </c>
      <c r="AZP1368" s="84">
        <f>AZP1362</f>
        <v>1000000</v>
      </c>
      <c r="AZQ1368" s="84">
        <f t="shared" si="3044"/>
        <v>0</v>
      </c>
      <c r="AZR1368" s="84">
        <f t="shared" si="3044"/>
        <v>0</v>
      </c>
      <c r="AZS1368" s="84">
        <f t="shared" si="3044"/>
        <v>1000000</v>
      </c>
      <c r="AZT1368" s="84">
        <f t="shared" si="3044"/>
        <v>2000000</v>
      </c>
      <c r="AZU1368" s="84">
        <f t="shared" si="3044"/>
        <v>0</v>
      </c>
      <c r="AZV1368" s="84">
        <f t="shared" si="3044"/>
        <v>0</v>
      </c>
      <c r="AZW1368" s="84">
        <f t="shared" si="3044"/>
        <v>2000000</v>
      </c>
      <c r="AZX1368" s="84">
        <f t="shared" si="3044"/>
        <v>3000000</v>
      </c>
      <c r="BAE1368" s="84" t="s">
        <v>5401</v>
      </c>
      <c r="BAF1368" s="84">
        <f>BAF1362</f>
        <v>1000000</v>
      </c>
      <c r="BAG1368" s="84">
        <f t="shared" si="3044"/>
        <v>0</v>
      </c>
      <c r="BAH1368" s="84">
        <f t="shared" si="3044"/>
        <v>0</v>
      </c>
      <c r="BAI1368" s="84">
        <f t="shared" si="3044"/>
        <v>1000000</v>
      </c>
      <c r="BAJ1368" s="84">
        <f t="shared" si="3044"/>
        <v>2000000</v>
      </c>
      <c r="BAK1368" s="84">
        <f t="shared" si="3044"/>
        <v>0</v>
      </c>
      <c r="BAL1368" s="84">
        <f t="shared" si="3044"/>
        <v>0</v>
      </c>
      <c r="BAM1368" s="84">
        <f t="shared" si="3044"/>
        <v>2000000</v>
      </c>
      <c r="BAN1368" s="84">
        <f t="shared" si="3044"/>
        <v>3000000</v>
      </c>
      <c r="BAU1368" s="84" t="s">
        <v>5401</v>
      </c>
      <c r="BAV1368" s="84">
        <f>BAV1362</f>
        <v>1000000</v>
      </c>
      <c r="BAW1368" s="84">
        <f t="shared" si="3044"/>
        <v>0</v>
      </c>
      <c r="BAX1368" s="84">
        <f t="shared" si="3044"/>
        <v>0</v>
      </c>
      <c r="BAY1368" s="84">
        <f t="shared" si="3044"/>
        <v>1000000</v>
      </c>
      <c r="BAZ1368" s="84">
        <f t="shared" si="3044"/>
        <v>2000000</v>
      </c>
      <c r="BBA1368" s="84">
        <f t="shared" si="3044"/>
        <v>0</v>
      </c>
      <c r="BBB1368" s="84">
        <f t="shared" si="3044"/>
        <v>0</v>
      </c>
      <c r="BBC1368" s="84">
        <f t="shared" si="3044"/>
        <v>2000000</v>
      </c>
      <c r="BBD1368" s="84">
        <f t="shared" si="3044"/>
        <v>3000000</v>
      </c>
      <c r="BBK1368" s="84" t="s">
        <v>5401</v>
      </c>
      <c r="BBL1368" s="84">
        <f>BBL1362</f>
        <v>1000000</v>
      </c>
      <c r="BBM1368" s="84">
        <f t="shared" ref="BBM1368:BDP1368" si="3045">BBM1362</f>
        <v>0</v>
      </c>
      <c r="BBN1368" s="84">
        <f t="shared" si="3045"/>
        <v>0</v>
      </c>
      <c r="BBO1368" s="84">
        <f t="shared" si="3045"/>
        <v>1000000</v>
      </c>
      <c r="BBP1368" s="84">
        <f t="shared" si="3045"/>
        <v>2000000</v>
      </c>
      <c r="BBQ1368" s="84">
        <f t="shared" si="3045"/>
        <v>0</v>
      </c>
      <c r="BBR1368" s="84">
        <f t="shared" si="3045"/>
        <v>0</v>
      </c>
      <c r="BBS1368" s="84">
        <f t="shared" si="3045"/>
        <v>2000000</v>
      </c>
      <c r="BBT1368" s="84">
        <f t="shared" si="3045"/>
        <v>3000000</v>
      </c>
      <c r="BCA1368" s="84" t="s">
        <v>5401</v>
      </c>
      <c r="BCB1368" s="84">
        <f>BCB1362</f>
        <v>1000000</v>
      </c>
      <c r="BCC1368" s="84">
        <f t="shared" si="3045"/>
        <v>0</v>
      </c>
      <c r="BCD1368" s="84">
        <f t="shared" si="3045"/>
        <v>0</v>
      </c>
      <c r="BCE1368" s="84">
        <f t="shared" si="3045"/>
        <v>1000000</v>
      </c>
      <c r="BCF1368" s="84">
        <f t="shared" si="3045"/>
        <v>2000000</v>
      </c>
      <c r="BCG1368" s="84">
        <f t="shared" si="3045"/>
        <v>0</v>
      </c>
      <c r="BCH1368" s="84">
        <f t="shared" si="3045"/>
        <v>0</v>
      </c>
      <c r="BCI1368" s="84">
        <f t="shared" si="3045"/>
        <v>2000000</v>
      </c>
      <c r="BCJ1368" s="84">
        <f t="shared" si="3045"/>
        <v>3000000</v>
      </c>
      <c r="BCQ1368" s="84" t="s">
        <v>5401</v>
      </c>
      <c r="BCR1368" s="84">
        <f>BCR1362</f>
        <v>1000000</v>
      </c>
      <c r="BCS1368" s="84">
        <f t="shared" si="3045"/>
        <v>0</v>
      </c>
      <c r="BCT1368" s="84">
        <f t="shared" si="3045"/>
        <v>0</v>
      </c>
      <c r="BCU1368" s="84">
        <f t="shared" si="3045"/>
        <v>1000000</v>
      </c>
      <c r="BCV1368" s="84">
        <f t="shared" si="3045"/>
        <v>2000000</v>
      </c>
      <c r="BCW1368" s="84">
        <f t="shared" si="3045"/>
        <v>0</v>
      </c>
      <c r="BCX1368" s="84">
        <f t="shared" si="3045"/>
        <v>0</v>
      </c>
      <c r="BCY1368" s="84">
        <f t="shared" si="3045"/>
        <v>2000000</v>
      </c>
      <c r="BCZ1368" s="84">
        <f t="shared" si="3045"/>
        <v>3000000</v>
      </c>
      <c r="BDG1368" s="84" t="s">
        <v>5401</v>
      </c>
      <c r="BDH1368" s="84">
        <f>BDH1362</f>
        <v>1000000</v>
      </c>
      <c r="BDI1368" s="84">
        <f t="shared" si="3045"/>
        <v>0</v>
      </c>
      <c r="BDJ1368" s="84">
        <f t="shared" si="3045"/>
        <v>0</v>
      </c>
      <c r="BDK1368" s="84">
        <f t="shared" si="3045"/>
        <v>1000000</v>
      </c>
      <c r="BDL1368" s="84">
        <f t="shared" si="3045"/>
        <v>2000000</v>
      </c>
      <c r="BDM1368" s="84">
        <f t="shared" si="3045"/>
        <v>0</v>
      </c>
      <c r="BDN1368" s="84">
        <f t="shared" si="3045"/>
        <v>0</v>
      </c>
      <c r="BDO1368" s="84">
        <f t="shared" si="3045"/>
        <v>2000000</v>
      </c>
      <c r="BDP1368" s="84">
        <f t="shared" si="3045"/>
        <v>3000000</v>
      </c>
      <c r="BDW1368" s="84" t="s">
        <v>5401</v>
      </c>
      <c r="BDX1368" s="84">
        <f>BDX1362</f>
        <v>1000000</v>
      </c>
      <c r="BDY1368" s="84">
        <f t="shared" ref="BDY1368:BGB1368" si="3046">BDY1362</f>
        <v>0</v>
      </c>
      <c r="BDZ1368" s="84">
        <f t="shared" si="3046"/>
        <v>0</v>
      </c>
      <c r="BEA1368" s="84">
        <f t="shared" si="3046"/>
        <v>1000000</v>
      </c>
      <c r="BEB1368" s="84">
        <f t="shared" si="3046"/>
        <v>2000000</v>
      </c>
      <c r="BEC1368" s="84">
        <f t="shared" si="3046"/>
        <v>0</v>
      </c>
      <c r="BED1368" s="84">
        <f t="shared" si="3046"/>
        <v>0</v>
      </c>
      <c r="BEE1368" s="84">
        <f t="shared" si="3046"/>
        <v>2000000</v>
      </c>
      <c r="BEF1368" s="84">
        <f t="shared" si="3046"/>
        <v>3000000</v>
      </c>
      <c r="BEM1368" s="84" t="s">
        <v>5401</v>
      </c>
      <c r="BEN1368" s="84">
        <f>BEN1362</f>
        <v>1000000</v>
      </c>
      <c r="BEO1368" s="84">
        <f t="shared" si="3046"/>
        <v>0</v>
      </c>
      <c r="BEP1368" s="84">
        <f t="shared" si="3046"/>
        <v>0</v>
      </c>
      <c r="BEQ1368" s="84">
        <f t="shared" si="3046"/>
        <v>1000000</v>
      </c>
      <c r="BER1368" s="84">
        <f t="shared" si="3046"/>
        <v>2000000</v>
      </c>
      <c r="BES1368" s="84">
        <f t="shared" si="3046"/>
        <v>0</v>
      </c>
      <c r="BET1368" s="84">
        <f t="shared" si="3046"/>
        <v>0</v>
      </c>
      <c r="BEU1368" s="84">
        <f t="shared" si="3046"/>
        <v>2000000</v>
      </c>
      <c r="BEV1368" s="84">
        <f t="shared" si="3046"/>
        <v>3000000</v>
      </c>
      <c r="BFC1368" s="84" t="s">
        <v>5401</v>
      </c>
      <c r="BFD1368" s="84">
        <f>BFD1362</f>
        <v>1000000</v>
      </c>
      <c r="BFE1368" s="84">
        <f t="shared" si="3046"/>
        <v>0</v>
      </c>
      <c r="BFF1368" s="84">
        <f t="shared" si="3046"/>
        <v>0</v>
      </c>
      <c r="BFG1368" s="84">
        <f t="shared" si="3046"/>
        <v>1000000</v>
      </c>
      <c r="BFH1368" s="84">
        <f t="shared" si="3046"/>
        <v>2000000</v>
      </c>
      <c r="BFI1368" s="84">
        <f t="shared" si="3046"/>
        <v>0</v>
      </c>
      <c r="BFJ1368" s="84">
        <f t="shared" si="3046"/>
        <v>0</v>
      </c>
      <c r="BFK1368" s="84">
        <f t="shared" si="3046"/>
        <v>2000000</v>
      </c>
      <c r="BFL1368" s="84">
        <f t="shared" si="3046"/>
        <v>3000000</v>
      </c>
      <c r="BFS1368" s="84" t="s">
        <v>5401</v>
      </c>
      <c r="BFT1368" s="84">
        <f>BFT1362</f>
        <v>1000000</v>
      </c>
      <c r="BFU1368" s="84">
        <f t="shared" si="3046"/>
        <v>0</v>
      </c>
      <c r="BFV1368" s="84">
        <f t="shared" si="3046"/>
        <v>0</v>
      </c>
      <c r="BFW1368" s="84">
        <f t="shared" si="3046"/>
        <v>1000000</v>
      </c>
      <c r="BFX1368" s="84">
        <f t="shared" si="3046"/>
        <v>2000000</v>
      </c>
      <c r="BFY1368" s="84">
        <f t="shared" si="3046"/>
        <v>0</v>
      </c>
      <c r="BFZ1368" s="84">
        <f t="shared" si="3046"/>
        <v>0</v>
      </c>
      <c r="BGA1368" s="84">
        <f t="shared" si="3046"/>
        <v>2000000</v>
      </c>
      <c r="BGB1368" s="84">
        <f t="shared" si="3046"/>
        <v>3000000</v>
      </c>
      <c r="BGI1368" s="84" t="s">
        <v>5401</v>
      </c>
      <c r="BGJ1368" s="84">
        <f>BGJ1362</f>
        <v>1000000</v>
      </c>
      <c r="BGK1368" s="84">
        <f t="shared" ref="BGK1368:BIN1368" si="3047">BGK1362</f>
        <v>0</v>
      </c>
      <c r="BGL1368" s="84">
        <f t="shared" si="3047"/>
        <v>0</v>
      </c>
      <c r="BGM1368" s="84">
        <f t="shared" si="3047"/>
        <v>1000000</v>
      </c>
      <c r="BGN1368" s="84">
        <f t="shared" si="3047"/>
        <v>2000000</v>
      </c>
      <c r="BGO1368" s="84">
        <f t="shared" si="3047"/>
        <v>0</v>
      </c>
      <c r="BGP1368" s="84">
        <f t="shared" si="3047"/>
        <v>0</v>
      </c>
      <c r="BGQ1368" s="84">
        <f t="shared" si="3047"/>
        <v>2000000</v>
      </c>
      <c r="BGR1368" s="84">
        <f t="shared" si="3047"/>
        <v>3000000</v>
      </c>
      <c r="BGY1368" s="84" t="s">
        <v>5401</v>
      </c>
      <c r="BGZ1368" s="84">
        <f>BGZ1362</f>
        <v>1000000</v>
      </c>
      <c r="BHA1368" s="84">
        <f t="shared" si="3047"/>
        <v>0</v>
      </c>
      <c r="BHB1368" s="84">
        <f t="shared" si="3047"/>
        <v>0</v>
      </c>
      <c r="BHC1368" s="84">
        <f t="shared" si="3047"/>
        <v>1000000</v>
      </c>
      <c r="BHD1368" s="84">
        <f t="shared" si="3047"/>
        <v>2000000</v>
      </c>
      <c r="BHE1368" s="84">
        <f t="shared" si="3047"/>
        <v>0</v>
      </c>
      <c r="BHF1368" s="84">
        <f t="shared" si="3047"/>
        <v>0</v>
      </c>
      <c r="BHG1368" s="84">
        <f t="shared" si="3047"/>
        <v>2000000</v>
      </c>
      <c r="BHH1368" s="84">
        <f t="shared" si="3047"/>
        <v>3000000</v>
      </c>
      <c r="BHO1368" s="84" t="s">
        <v>5401</v>
      </c>
      <c r="BHP1368" s="84">
        <f>BHP1362</f>
        <v>1000000</v>
      </c>
      <c r="BHQ1368" s="84">
        <f t="shared" si="3047"/>
        <v>0</v>
      </c>
      <c r="BHR1368" s="84">
        <f t="shared" si="3047"/>
        <v>0</v>
      </c>
      <c r="BHS1368" s="84">
        <f t="shared" si="3047"/>
        <v>1000000</v>
      </c>
      <c r="BHT1368" s="84">
        <f t="shared" si="3047"/>
        <v>2000000</v>
      </c>
      <c r="BHU1368" s="84">
        <f t="shared" si="3047"/>
        <v>0</v>
      </c>
      <c r="BHV1368" s="84">
        <f t="shared" si="3047"/>
        <v>0</v>
      </c>
      <c r="BHW1368" s="84">
        <f t="shared" si="3047"/>
        <v>2000000</v>
      </c>
      <c r="BHX1368" s="84">
        <f t="shared" si="3047"/>
        <v>3000000</v>
      </c>
      <c r="BIE1368" s="84" t="s">
        <v>5401</v>
      </c>
      <c r="BIF1368" s="84">
        <f>BIF1362</f>
        <v>1000000</v>
      </c>
      <c r="BIG1368" s="84">
        <f t="shared" si="3047"/>
        <v>0</v>
      </c>
      <c r="BIH1368" s="84">
        <f t="shared" si="3047"/>
        <v>0</v>
      </c>
      <c r="BII1368" s="84">
        <f t="shared" si="3047"/>
        <v>1000000</v>
      </c>
      <c r="BIJ1368" s="84">
        <f t="shared" si="3047"/>
        <v>2000000</v>
      </c>
      <c r="BIK1368" s="84">
        <f t="shared" si="3047"/>
        <v>0</v>
      </c>
      <c r="BIL1368" s="84">
        <f t="shared" si="3047"/>
        <v>0</v>
      </c>
      <c r="BIM1368" s="84">
        <f t="shared" si="3047"/>
        <v>2000000</v>
      </c>
      <c r="BIN1368" s="84">
        <f t="shared" si="3047"/>
        <v>3000000</v>
      </c>
      <c r="BIU1368" s="84" t="s">
        <v>5401</v>
      </c>
      <c r="BIV1368" s="84">
        <f>BIV1362</f>
        <v>1000000</v>
      </c>
      <c r="BIW1368" s="84">
        <f t="shared" ref="BIW1368:BKZ1368" si="3048">BIW1362</f>
        <v>0</v>
      </c>
      <c r="BIX1368" s="84">
        <f t="shared" si="3048"/>
        <v>0</v>
      </c>
      <c r="BIY1368" s="84">
        <f t="shared" si="3048"/>
        <v>1000000</v>
      </c>
      <c r="BIZ1368" s="84">
        <f t="shared" si="3048"/>
        <v>2000000</v>
      </c>
      <c r="BJA1368" s="84">
        <f t="shared" si="3048"/>
        <v>0</v>
      </c>
      <c r="BJB1368" s="84">
        <f t="shared" si="3048"/>
        <v>0</v>
      </c>
      <c r="BJC1368" s="84">
        <f t="shared" si="3048"/>
        <v>2000000</v>
      </c>
      <c r="BJD1368" s="84">
        <f t="shared" si="3048"/>
        <v>3000000</v>
      </c>
      <c r="BJK1368" s="84" t="s">
        <v>5401</v>
      </c>
      <c r="BJL1368" s="84">
        <f>BJL1362</f>
        <v>1000000</v>
      </c>
      <c r="BJM1368" s="84">
        <f t="shared" si="3048"/>
        <v>0</v>
      </c>
      <c r="BJN1368" s="84">
        <f t="shared" si="3048"/>
        <v>0</v>
      </c>
      <c r="BJO1368" s="84">
        <f t="shared" si="3048"/>
        <v>1000000</v>
      </c>
      <c r="BJP1368" s="84">
        <f t="shared" si="3048"/>
        <v>2000000</v>
      </c>
      <c r="BJQ1368" s="84">
        <f t="shared" si="3048"/>
        <v>0</v>
      </c>
      <c r="BJR1368" s="84">
        <f t="shared" si="3048"/>
        <v>0</v>
      </c>
      <c r="BJS1368" s="84">
        <f t="shared" si="3048"/>
        <v>2000000</v>
      </c>
      <c r="BJT1368" s="84">
        <f t="shared" si="3048"/>
        <v>3000000</v>
      </c>
      <c r="BKA1368" s="84" t="s">
        <v>5401</v>
      </c>
      <c r="BKB1368" s="84">
        <f>BKB1362</f>
        <v>1000000</v>
      </c>
      <c r="BKC1368" s="84">
        <f t="shared" si="3048"/>
        <v>0</v>
      </c>
      <c r="BKD1368" s="84">
        <f t="shared" si="3048"/>
        <v>0</v>
      </c>
      <c r="BKE1368" s="84">
        <f t="shared" si="3048"/>
        <v>1000000</v>
      </c>
      <c r="BKF1368" s="84">
        <f t="shared" si="3048"/>
        <v>2000000</v>
      </c>
      <c r="BKG1368" s="84">
        <f t="shared" si="3048"/>
        <v>0</v>
      </c>
      <c r="BKH1368" s="84">
        <f t="shared" si="3048"/>
        <v>0</v>
      </c>
      <c r="BKI1368" s="84">
        <f t="shared" si="3048"/>
        <v>2000000</v>
      </c>
      <c r="BKJ1368" s="84">
        <f t="shared" si="3048"/>
        <v>3000000</v>
      </c>
      <c r="BKQ1368" s="84" t="s">
        <v>5401</v>
      </c>
      <c r="BKR1368" s="84">
        <f>BKR1362</f>
        <v>1000000</v>
      </c>
      <c r="BKS1368" s="84">
        <f t="shared" si="3048"/>
        <v>0</v>
      </c>
      <c r="BKT1368" s="84">
        <f t="shared" si="3048"/>
        <v>0</v>
      </c>
      <c r="BKU1368" s="84">
        <f t="shared" si="3048"/>
        <v>1000000</v>
      </c>
      <c r="BKV1368" s="84">
        <f t="shared" si="3048"/>
        <v>2000000</v>
      </c>
      <c r="BKW1368" s="84">
        <f t="shared" si="3048"/>
        <v>0</v>
      </c>
      <c r="BKX1368" s="84">
        <f t="shared" si="3048"/>
        <v>0</v>
      </c>
      <c r="BKY1368" s="84">
        <f t="shared" si="3048"/>
        <v>2000000</v>
      </c>
      <c r="BKZ1368" s="84">
        <f t="shared" si="3048"/>
        <v>3000000</v>
      </c>
      <c r="BLG1368" s="84" t="s">
        <v>5401</v>
      </c>
      <c r="BLH1368" s="84">
        <f>BLH1362</f>
        <v>1000000</v>
      </c>
      <c r="BLI1368" s="84">
        <f t="shared" ref="BLI1368:BNL1368" si="3049">BLI1362</f>
        <v>0</v>
      </c>
      <c r="BLJ1368" s="84">
        <f t="shared" si="3049"/>
        <v>0</v>
      </c>
      <c r="BLK1368" s="84">
        <f t="shared" si="3049"/>
        <v>1000000</v>
      </c>
      <c r="BLL1368" s="84">
        <f t="shared" si="3049"/>
        <v>2000000</v>
      </c>
      <c r="BLM1368" s="84">
        <f t="shared" si="3049"/>
        <v>0</v>
      </c>
      <c r="BLN1368" s="84">
        <f t="shared" si="3049"/>
        <v>0</v>
      </c>
      <c r="BLO1368" s="84">
        <f t="shared" si="3049"/>
        <v>2000000</v>
      </c>
      <c r="BLP1368" s="84">
        <f t="shared" si="3049"/>
        <v>3000000</v>
      </c>
      <c r="BLW1368" s="84" t="s">
        <v>5401</v>
      </c>
      <c r="BLX1368" s="84">
        <f>BLX1362</f>
        <v>1000000</v>
      </c>
      <c r="BLY1368" s="84">
        <f t="shared" si="3049"/>
        <v>0</v>
      </c>
      <c r="BLZ1368" s="84">
        <f t="shared" si="3049"/>
        <v>0</v>
      </c>
      <c r="BMA1368" s="84">
        <f t="shared" si="3049"/>
        <v>1000000</v>
      </c>
      <c r="BMB1368" s="84">
        <f t="shared" si="3049"/>
        <v>2000000</v>
      </c>
      <c r="BMC1368" s="84">
        <f t="shared" si="3049"/>
        <v>0</v>
      </c>
      <c r="BMD1368" s="84">
        <f t="shared" si="3049"/>
        <v>0</v>
      </c>
      <c r="BME1368" s="84">
        <f t="shared" si="3049"/>
        <v>2000000</v>
      </c>
      <c r="BMF1368" s="84">
        <f t="shared" si="3049"/>
        <v>3000000</v>
      </c>
      <c r="BMM1368" s="84" t="s">
        <v>5401</v>
      </c>
      <c r="BMN1368" s="84">
        <f>BMN1362</f>
        <v>1000000</v>
      </c>
      <c r="BMO1368" s="84">
        <f t="shared" si="3049"/>
        <v>0</v>
      </c>
      <c r="BMP1368" s="84">
        <f t="shared" si="3049"/>
        <v>0</v>
      </c>
      <c r="BMQ1368" s="84">
        <f t="shared" si="3049"/>
        <v>1000000</v>
      </c>
      <c r="BMR1368" s="84">
        <f t="shared" si="3049"/>
        <v>2000000</v>
      </c>
      <c r="BMS1368" s="84">
        <f t="shared" si="3049"/>
        <v>0</v>
      </c>
      <c r="BMT1368" s="84">
        <f t="shared" si="3049"/>
        <v>0</v>
      </c>
      <c r="BMU1368" s="84">
        <f t="shared" si="3049"/>
        <v>2000000</v>
      </c>
      <c r="BMV1368" s="84">
        <f t="shared" si="3049"/>
        <v>3000000</v>
      </c>
      <c r="BNC1368" s="84" t="s">
        <v>5401</v>
      </c>
      <c r="BND1368" s="84">
        <f>BND1362</f>
        <v>1000000</v>
      </c>
      <c r="BNE1368" s="84">
        <f t="shared" si="3049"/>
        <v>0</v>
      </c>
      <c r="BNF1368" s="84">
        <f t="shared" si="3049"/>
        <v>0</v>
      </c>
      <c r="BNG1368" s="84">
        <f t="shared" si="3049"/>
        <v>1000000</v>
      </c>
      <c r="BNH1368" s="84">
        <f t="shared" si="3049"/>
        <v>2000000</v>
      </c>
      <c r="BNI1368" s="84">
        <f t="shared" si="3049"/>
        <v>0</v>
      </c>
      <c r="BNJ1368" s="84">
        <f t="shared" si="3049"/>
        <v>0</v>
      </c>
      <c r="BNK1368" s="84">
        <f t="shared" si="3049"/>
        <v>2000000</v>
      </c>
      <c r="BNL1368" s="84">
        <f t="shared" si="3049"/>
        <v>3000000</v>
      </c>
      <c r="BNS1368" s="84" t="s">
        <v>5401</v>
      </c>
      <c r="BNT1368" s="84">
        <f>BNT1362</f>
        <v>1000000</v>
      </c>
      <c r="BNU1368" s="84">
        <f t="shared" ref="BNU1368:BPX1368" si="3050">BNU1362</f>
        <v>0</v>
      </c>
      <c r="BNV1368" s="84">
        <f t="shared" si="3050"/>
        <v>0</v>
      </c>
      <c r="BNW1368" s="84">
        <f t="shared" si="3050"/>
        <v>1000000</v>
      </c>
      <c r="BNX1368" s="84">
        <f t="shared" si="3050"/>
        <v>2000000</v>
      </c>
      <c r="BNY1368" s="84">
        <f t="shared" si="3050"/>
        <v>0</v>
      </c>
      <c r="BNZ1368" s="84">
        <f t="shared" si="3050"/>
        <v>0</v>
      </c>
      <c r="BOA1368" s="84">
        <f t="shared" si="3050"/>
        <v>2000000</v>
      </c>
      <c r="BOB1368" s="84">
        <f t="shared" si="3050"/>
        <v>3000000</v>
      </c>
      <c r="BOI1368" s="84" t="s">
        <v>5401</v>
      </c>
      <c r="BOJ1368" s="84">
        <f>BOJ1362</f>
        <v>1000000</v>
      </c>
      <c r="BOK1368" s="84">
        <f t="shared" si="3050"/>
        <v>0</v>
      </c>
      <c r="BOL1368" s="84">
        <f t="shared" si="3050"/>
        <v>0</v>
      </c>
      <c r="BOM1368" s="84">
        <f t="shared" si="3050"/>
        <v>1000000</v>
      </c>
      <c r="BON1368" s="84">
        <f t="shared" si="3050"/>
        <v>2000000</v>
      </c>
      <c r="BOO1368" s="84">
        <f t="shared" si="3050"/>
        <v>0</v>
      </c>
      <c r="BOP1368" s="84">
        <f t="shared" si="3050"/>
        <v>0</v>
      </c>
      <c r="BOQ1368" s="84">
        <f t="shared" si="3050"/>
        <v>2000000</v>
      </c>
      <c r="BOR1368" s="84">
        <f t="shared" si="3050"/>
        <v>3000000</v>
      </c>
      <c r="BOY1368" s="84" t="s">
        <v>5401</v>
      </c>
      <c r="BOZ1368" s="84">
        <f>BOZ1362</f>
        <v>1000000</v>
      </c>
      <c r="BPA1368" s="84">
        <f t="shared" si="3050"/>
        <v>0</v>
      </c>
      <c r="BPB1368" s="84">
        <f t="shared" si="3050"/>
        <v>0</v>
      </c>
      <c r="BPC1368" s="84">
        <f t="shared" si="3050"/>
        <v>1000000</v>
      </c>
      <c r="BPD1368" s="84">
        <f t="shared" si="3050"/>
        <v>2000000</v>
      </c>
      <c r="BPE1368" s="84">
        <f t="shared" si="3050"/>
        <v>0</v>
      </c>
      <c r="BPF1368" s="84">
        <f t="shared" si="3050"/>
        <v>0</v>
      </c>
      <c r="BPG1368" s="84">
        <f t="shared" si="3050"/>
        <v>2000000</v>
      </c>
      <c r="BPH1368" s="84">
        <f t="shared" si="3050"/>
        <v>3000000</v>
      </c>
      <c r="BPO1368" s="84" t="s">
        <v>5401</v>
      </c>
      <c r="BPP1368" s="84">
        <f>BPP1362</f>
        <v>1000000</v>
      </c>
      <c r="BPQ1368" s="84">
        <f t="shared" si="3050"/>
        <v>0</v>
      </c>
      <c r="BPR1368" s="84">
        <f t="shared" si="3050"/>
        <v>0</v>
      </c>
      <c r="BPS1368" s="84">
        <f t="shared" si="3050"/>
        <v>1000000</v>
      </c>
      <c r="BPT1368" s="84">
        <f t="shared" si="3050"/>
        <v>2000000</v>
      </c>
      <c r="BPU1368" s="84">
        <f t="shared" si="3050"/>
        <v>0</v>
      </c>
      <c r="BPV1368" s="84">
        <f t="shared" si="3050"/>
        <v>0</v>
      </c>
      <c r="BPW1368" s="84">
        <f t="shared" si="3050"/>
        <v>2000000</v>
      </c>
      <c r="BPX1368" s="84">
        <f t="shared" si="3050"/>
        <v>3000000</v>
      </c>
      <c r="BQE1368" s="84" t="s">
        <v>5401</v>
      </c>
      <c r="BQF1368" s="84">
        <f>BQF1362</f>
        <v>1000000</v>
      </c>
      <c r="BQG1368" s="84">
        <f t="shared" ref="BQG1368:BSJ1368" si="3051">BQG1362</f>
        <v>0</v>
      </c>
      <c r="BQH1368" s="84">
        <f t="shared" si="3051"/>
        <v>0</v>
      </c>
      <c r="BQI1368" s="84">
        <f t="shared" si="3051"/>
        <v>1000000</v>
      </c>
      <c r="BQJ1368" s="84">
        <f t="shared" si="3051"/>
        <v>2000000</v>
      </c>
      <c r="BQK1368" s="84">
        <f t="shared" si="3051"/>
        <v>0</v>
      </c>
      <c r="BQL1368" s="84">
        <f t="shared" si="3051"/>
        <v>0</v>
      </c>
      <c r="BQM1368" s="84">
        <f t="shared" si="3051"/>
        <v>2000000</v>
      </c>
      <c r="BQN1368" s="84">
        <f t="shared" si="3051"/>
        <v>3000000</v>
      </c>
      <c r="BQU1368" s="84" t="s">
        <v>5401</v>
      </c>
      <c r="BQV1368" s="84">
        <f>BQV1362</f>
        <v>1000000</v>
      </c>
      <c r="BQW1368" s="84">
        <f t="shared" si="3051"/>
        <v>0</v>
      </c>
      <c r="BQX1368" s="84">
        <f t="shared" si="3051"/>
        <v>0</v>
      </c>
      <c r="BQY1368" s="84">
        <f t="shared" si="3051"/>
        <v>1000000</v>
      </c>
      <c r="BQZ1368" s="84">
        <f t="shared" si="3051"/>
        <v>2000000</v>
      </c>
      <c r="BRA1368" s="84">
        <f t="shared" si="3051"/>
        <v>0</v>
      </c>
      <c r="BRB1368" s="84">
        <f t="shared" si="3051"/>
        <v>0</v>
      </c>
      <c r="BRC1368" s="84">
        <f t="shared" si="3051"/>
        <v>2000000</v>
      </c>
      <c r="BRD1368" s="84">
        <f t="shared" si="3051"/>
        <v>3000000</v>
      </c>
      <c r="BRK1368" s="84" t="s">
        <v>5401</v>
      </c>
      <c r="BRL1368" s="84">
        <f>BRL1362</f>
        <v>1000000</v>
      </c>
      <c r="BRM1368" s="84">
        <f t="shared" si="3051"/>
        <v>0</v>
      </c>
      <c r="BRN1368" s="84">
        <f t="shared" si="3051"/>
        <v>0</v>
      </c>
      <c r="BRO1368" s="84">
        <f t="shared" si="3051"/>
        <v>1000000</v>
      </c>
      <c r="BRP1368" s="84">
        <f t="shared" si="3051"/>
        <v>2000000</v>
      </c>
      <c r="BRQ1368" s="84">
        <f t="shared" si="3051"/>
        <v>0</v>
      </c>
      <c r="BRR1368" s="84">
        <f t="shared" si="3051"/>
        <v>0</v>
      </c>
      <c r="BRS1368" s="84">
        <f t="shared" si="3051"/>
        <v>2000000</v>
      </c>
      <c r="BRT1368" s="84">
        <f t="shared" si="3051"/>
        <v>3000000</v>
      </c>
      <c r="BSA1368" s="84" t="s">
        <v>5401</v>
      </c>
      <c r="BSB1368" s="84">
        <f>BSB1362</f>
        <v>1000000</v>
      </c>
      <c r="BSC1368" s="84">
        <f t="shared" si="3051"/>
        <v>0</v>
      </c>
      <c r="BSD1368" s="84">
        <f t="shared" si="3051"/>
        <v>0</v>
      </c>
      <c r="BSE1368" s="84">
        <f t="shared" si="3051"/>
        <v>1000000</v>
      </c>
      <c r="BSF1368" s="84">
        <f t="shared" si="3051"/>
        <v>2000000</v>
      </c>
      <c r="BSG1368" s="84">
        <f t="shared" si="3051"/>
        <v>0</v>
      </c>
      <c r="BSH1368" s="84">
        <f t="shared" si="3051"/>
        <v>0</v>
      </c>
      <c r="BSI1368" s="84">
        <f t="shared" si="3051"/>
        <v>2000000</v>
      </c>
      <c r="BSJ1368" s="84">
        <f t="shared" si="3051"/>
        <v>3000000</v>
      </c>
      <c r="BSQ1368" s="84" t="s">
        <v>5401</v>
      </c>
      <c r="BSR1368" s="84">
        <f>BSR1362</f>
        <v>1000000</v>
      </c>
      <c r="BSS1368" s="84">
        <f t="shared" ref="BSS1368:BUV1368" si="3052">BSS1362</f>
        <v>0</v>
      </c>
      <c r="BST1368" s="84">
        <f t="shared" si="3052"/>
        <v>0</v>
      </c>
      <c r="BSU1368" s="84">
        <f t="shared" si="3052"/>
        <v>1000000</v>
      </c>
      <c r="BSV1368" s="84">
        <f t="shared" si="3052"/>
        <v>2000000</v>
      </c>
      <c r="BSW1368" s="84">
        <f t="shared" si="3052"/>
        <v>0</v>
      </c>
      <c r="BSX1368" s="84">
        <f t="shared" si="3052"/>
        <v>0</v>
      </c>
      <c r="BSY1368" s="84">
        <f t="shared" si="3052"/>
        <v>2000000</v>
      </c>
      <c r="BSZ1368" s="84">
        <f t="shared" si="3052"/>
        <v>3000000</v>
      </c>
      <c r="BTG1368" s="84" t="s">
        <v>5401</v>
      </c>
      <c r="BTH1368" s="84">
        <f>BTH1362</f>
        <v>1000000</v>
      </c>
      <c r="BTI1368" s="84">
        <f t="shared" si="3052"/>
        <v>0</v>
      </c>
      <c r="BTJ1368" s="84">
        <f t="shared" si="3052"/>
        <v>0</v>
      </c>
      <c r="BTK1368" s="84">
        <f t="shared" si="3052"/>
        <v>1000000</v>
      </c>
      <c r="BTL1368" s="84">
        <f t="shared" si="3052"/>
        <v>2000000</v>
      </c>
      <c r="BTM1368" s="84">
        <f t="shared" si="3052"/>
        <v>0</v>
      </c>
      <c r="BTN1368" s="84">
        <f t="shared" si="3052"/>
        <v>0</v>
      </c>
      <c r="BTO1368" s="84">
        <f t="shared" si="3052"/>
        <v>2000000</v>
      </c>
      <c r="BTP1368" s="84">
        <f t="shared" si="3052"/>
        <v>3000000</v>
      </c>
      <c r="BTW1368" s="84" t="s">
        <v>5401</v>
      </c>
      <c r="BTX1368" s="84">
        <f>BTX1362</f>
        <v>1000000</v>
      </c>
      <c r="BTY1368" s="84">
        <f t="shared" si="3052"/>
        <v>0</v>
      </c>
      <c r="BTZ1368" s="84">
        <f t="shared" si="3052"/>
        <v>0</v>
      </c>
      <c r="BUA1368" s="84">
        <f t="shared" si="3052"/>
        <v>1000000</v>
      </c>
      <c r="BUB1368" s="84">
        <f t="shared" si="3052"/>
        <v>2000000</v>
      </c>
      <c r="BUC1368" s="84">
        <f t="shared" si="3052"/>
        <v>0</v>
      </c>
      <c r="BUD1368" s="84">
        <f t="shared" si="3052"/>
        <v>0</v>
      </c>
      <c r="BUE1368" s="84">
        <f t="shared" si="3052"/>
        <v>2000000</v>
      </c>
      <c r="BUF1368" s="84">
        <f t="shared" si="3052"/>
        <v>3000000</v>
      </c>
      <c r="BUM1368" s="84" t="s">
        <v>5401</v>
      </c>
      <c r="BUN1368" s="84">
        <f>BUN1362</f>
        <v>1000000</v>
      </c>
      <c r="BUO1368" s="84">
        <f t="shared" si="3052"/>
        <v>0</v>
      </c>
      <c r="BUP1368" s="84">
        <f t="shared" si="3052"/>
        <v>0</v>
      </c>
      <c r="BUQ1368" s="84">
        <f t="shared" si="3052"/>
        <v>1000000</v>
      </c>
      <c r="BUR1368" s="84">
        <f t="shared" si="3052"/>
        <v>2000000</v>
      </c>
      <c r="BUS1368" s="84">
        <f t="shared" si="3052"/>
        <v>0</v>
      </c>
      <c r="BUT1368" s="84">
        <f t="shared" si="3052"/>
        <v>0</v>
      </c>
      <c r="BUU1368" s="84">
        <f t="shared" si="3052"/>
        <v>2000000</v>
      </c>
      <c r="BUV1368" s="84">
        <f t="shared" si="3052"/>
        <v>3000000</v>
      </c>
      <c r="BVC1368" s="84" t="s">
        <v>5401</v>
      </c>
      <c r="BVD1368" s="84">
        <f>BVD1362</f>
        <v>1000000</v>
      </c>
      <c r="BVE1368" s="84">
        <f t="shared" ref="BVE1368:BXH1368" si="3053">BVE1362</f>
        <v>0</v>
      </c>
      <c r="BVF1368" s="84">
        <f t="shared" si="3053"/>
        <v>0</v>
      </c>
      <c r="BVG1368" s="84">
        <f t="shared" si="3053"/>
        <v>1000000</v>
      </c>
      <c r="BVH1368" s="84">
        <f t="shared" si="3053"/>
        <v>2000000</v>
      </c>
      <c r="BVI1368" s="84">
        <f t="shared" si="3053"/>
        <v>0</v>
      </c>
      <c r="BVJ1368" s="84">
        <f t="shared" si="3053"/>
        <v>0</v>
      </c>
      <c r="BVK1368" s="84">
        <f t="shared" si="3053"/>
        <v>2000000</v>
      </c>
      <c r="BVL1368" s="84">
        <f t="shared" si="3053"/>
        <v>3000000</v>
      </c>
      <c r="BVS1368" s="84" t="s">
        <v>5401</v>
      </c>
      <c r="BVT1368" s="84">
        <f>BVT1362</f>
        <v>1000000</v>
      </c>
      <c r="BVU1368" s="84">
        <f t="shared" si="3053"/>
        <v>0</v>
      </c>
      <c r="BVV1368" s="84">
        <f t="shared" si="3053"/>
        <v>0</v>
      </c>
      <c r="BVW1368" s="84">
        <f t="shared" si="3053"/>
        <v>1000000</v>
      </c>
      <c r="BVX1368" s="84">
        <f t="shared" si="3053"/>
        <v>2000000</v>
      </c>
      <c r="BVY1368" s="84">
        <f t="shared" si="3053"/>
        <v>0</v>
      </c>
      <c r="BVZ1368" s="84">
        <f t="shared" si="3053"/>
        <v>0</v>
      </c>
      <c r="BWA1368" s="84">
        <f t="shared" si="3053"/>
        <v>2000000</v>
      </c>
      <c r="BWB1368" s="84">
        <f t="shared" si="3053"/>
        <v>3000000</v>
      </c>
      <c r="BWI1368" s="84" t="s">
        <v>5401</v>
      </c>
      <c r="BWJ1368" s="84">
        <f>BWJ1362</f>
        <v>1000000</v>
      </c>
      <c r="BWK1368" s="84">
        <f t="shared" si="3053"/>
        <v>0</v>
      </c>
      <c r="BWL1368" s="84">
        <f t="shared" si="3053"/>
        <v>0</v>
      </c>
      <c r="BWM1368" s="84">
        <f t="shared" si="3053"/>
        <v>1000000</v>
      </c>
      <c r="BWN1368" s="84">
        <f t="shared" si="3053"/>
        <v>2000000</v>
      </c>
      <c r="BWO1368" s="84">
        <f t="shared" si="3053"/>
        <v>0</v>
      </c>
      <c r="BWP1368" s="84">
        <f t="shared" si="3053"/>
        <v>0</v>
      </c>
      <c r="BWQ1368" s="84">
        <f t="shared" si="3053"/>
        <v>2000000</v>
      </c>
      <c r="BWR1368" s="84">
        <f t="shared" si="3053"/>
        <v>3000000</v>
      </c>
      <c r="BWY1368" s="84" t="s">
        <v>5401</v>
      </c>
      <c r="BWZ1368" s="84">
        <f>BWZ1362</f>
        <v>1000000</v>
      </c>
      <c r="BXA1368" s="84">
        <f t="shared" si="3053"/>
        <v>0</v>
      </c>
      <c r="BXB1368" s="84">
        <f t="shared" si="3053"/>
        <v>0</v>
      </c>
      <c r="BXC1368" s="84">
        <f t="shared" si="3053"/>
        <v>1000000</v>
      </c>
      <c r="BXD1368" s="84">
        <f t="shared" si="3053"/>
        <v>2000000</v>
      </c>
      <c r="BXE1368" s="84">
        <f t="shared" si="3053"/>
        <v>0</v>
      </c>
      <c r="BXF1368" s="84">
        <f t="shared" si="3053"/>
        <v>0</v>
      </c>
      <c r="BXG1368" s="84">
        <f t="shared" si="3053"/>
        <v>2000000</v>
      </c>
      <c r="BXH1368" s="84">
        <f t="shared" si="3053"/>
        <v>3000000</v>
      </c>
      <c r="BXO1368" s="84" t="s">
        <v>5401</v>
      </c>
      <c r="BXP1368" s="84">
        <f>BXP1362</f>
        <v>1000000</v>
      </c>
      <c r="BXQ1368" s="84">
        <f t="shared" ref="BXQ1368:BZT1368" si="3054">BXQ1362</f>
        <v>0</v>
      </c>
      <c r="BXR1368" s="84">
        <f t="shared" si="3054"/>
        <v>0</v>
      </c>
      <c r="BXS1368" s="84">
        <f t="shared" si="3054"/>
        <v>1000000</v>
      </c>
      <c r="BXT1368" s="84">
        <f t="shared" si="3054"/>
        <v>2000000</v>
      </c>
      <c r="BXU1368" s="84">
        <f t="shared" si="3054"/>
        <v>0</v>
      </c>
      <c r="BXV1368" s="84">
        <f t="shared" si="3054"/>
        <v>0</v>
      </c>
      <c r="BXW1368" s="84">
        <f t="shared" si="3054"/>
        <v>2000000</v>
      </c>
      <c r="BXX1368" s="84">
        <f t="shared" si="3054"/>
        <v>3000000</v>
      </c>
      <c r="BYE1368" s="84" t="s">
        <v>5401</v>
      </c>
      <c r="BYF1368" s="84">
        <f>BYF1362</f>
        <v>1000000</v>
      </c>
      <c r="BYG1368" s="84">
        <f t="shared" si="3054"/>
        <v>0</v>
      </c>
      <c r="BYH1368" s="84">
        <f t="shared" si="3054"/>
        <v>0</v>
      </c>
      <c r="BYI1368" s="84">
        <f t="shared" si="3054"/>
        <v>1000000</v>
      </c>
      <c r="BYJ1368" s="84">
        <f t="shared" si="3054"/>
        <v>2000000</v>
      </c>
      <c r="BYK1368" s="84">
        <f t="shared" si="3054"/>
        <v>0</v>
      </c>
      <c r="BYL1368" s="84">
        <f t="shared" si="3054"/>
        <v>0</v>
      </c>
      <c r="BYM1368" s="84">
        <f t="shared" si="3054"/>
        <v>2000000</v>
      </c>
      <c r="BYN1368" s="84">
        <f t="shared" si="3054"/>
        <v>3000000</v>
      </c>
      <c r="BYU1368" s="84" t="s">
        <v>5401</v>
      </c>
      <c r="BYV1368" s="84">
        <f>BYV1362</f>
        <v>1000000</v>
      </c>
      <c r="BYW1368" s="84">
        <f t="shared" si="3054"/>
        <v>0</v>
      </c>
      <c r="BYX1368" s="84">
        <f t="shared" si="3054"/>
        <v>0</v>
      </c>
      <c r="BYY1368" s="84">
        <f t="shared" si="3054"/>
        <v>1000000</v>
      </c>
      <c r="BYZ1368" s="84">
        <f t="shared" si="3054"/>
        <v>2000000</v>
      </c>
      <c r="BZA1368" s="84">
        <f t="shared" si="3054"/>
        <v>0</v>
      </c>
      <c r="BZB1368" s="84">
        <f t="shared" si="3054"/>
        <v>0</v>
      </c>
      <c r="BZC1368" s="84">
        <f t="shared" si="3054"/>
        <v>2000000</v>
      </c>
      <c r="BZD1368" s="84">
        <f t="shared" si="3054"/>
        <v>3000000</v>
      </c>
      <c r="BZK1368" s="84" t="s">
        <v>5401</v>
      </c>
      <c r="BZL1368" s="84">
        <f>BZL1362</f>
        <v>1000000</v>
      </c>
      <c r="BZM1368" s="84">
        <f t="shared" si="3054"/>
        <v>0</v>
      </c>
      <c r="BZN1368" s="84">
        <f t="shared" si="3054"/>
        <v>0</v>
      </c>
      <c r="BZO1368" s="84">
        <f t="shared" si="3054"/>
        <v>1000000</v>
      </c>
      <c r="BZP1368" s="84">
        <f t="shared" si="3054"/>
        <v>2000000</v>
      </c>
      <c r="BZQ1368" s="84">
        <f t="shared" si="3054"/>
        <v>0</v>
      </c>
      <c r="BZR1368" s="84">
        <f t="shared" si="3054"/>
        <v>0</v>
      </c>
      <c r="BZS1368" s="84">
        <f t="shared" si="3054"/>
        <v>2000000</v>
      </c>
      <c r="BZT1368" s="84">
        <f t="shared" si="3054"/>
        <v>3000000</v>
      </c>
      <c r="CAA1368" s="84" t="s">
        <v>5401</v>
      </c>
      <c r="CAB1368" s="84">
        <f>CAB1362</f>
        <v>1000000</v>
      </c>
      <c r="CAC1368" s="84">
        <f t="shared" ref="CAC1368:CCF1368" si="3055">CAC1362</f>
        <v>0</v>
      </c>
      <c r="CAD1368" s="84">
        <f t="shared" si="3055"/>
        <v>0</v>
      </c>
      <c r="CAE1368" s="84">
        <f t="shared" si="3055"/>
        <v>1000000</v>
      </c>
      <c r="CAF1368" s="84">
        <f t="shared" si="3055"/>
        <v>2000000</v>
      </c>
      <c r="CAG1368" s="84">
        <f t="shared" si="3055"/>
        <v>0</v>
      </c>
      <c r="CAH1368" s="84">
        <f t="shared" si="3055"/>
        <v>0</v>
      </c>
      <c r="CAI1368" s="84">
        <f t="shared" si="3055"/>
        <v>2000000</v>
      </c>
      <c r="CAJ1368" s="84">
        <f t="shared" si="3055"/>
        <v>3000000</v>
      </c>
      <c r="CAQ1368" s="84" t="s">
        <v>5401</v>
      </c>
      <c r="CAR1368" s="84">
        <f>CAR1362</f>
        <v>1000000</v>
      </c>
      <c r="CAS1368" s="84">
        <f t="shared" si="3055"/>
        <v>0</v>
      </c>
      <c r="CAT1368" s="84">
        <f t="shared" si="3055"/>
        <v>0</v>
      </c>
      <c r="CAU1368" s="84">
        <f t="shared" si="3055"/>
        <v>1000000</v>
      </c>
      <c r="CAV1368" s="84">
        <f t="shared" si="3055"/>
        <v>2000000</v>
      </c>
      <c r="CAW1368" s="84">
        <f t="shared" si="3055"/>
        <v>0</v>
      </c>
      <c r="CAX1368" s="84">
        <f t="shared" si="3055"/>
        <v>0</v>
      </c>
      <c r="CAY1368" s="84">
        <f t="shared" si="3055"/>
        <v>2000000</v>
      </c>
      <c r="CAZ1368" s="84">
        <f t="shared" si="3055"/>
        <v>3000000</v>
      </c>
      <c r="CBG1368" s="84" t="s">
        <v>5401</v>
      </c>
      <c r="CBH1368" s="84">
        <f>CBH1362</f>
        <v>1000000</v>
      </c>
      <c r="CBI1368" s="84">
        <f t="shared" si="3055"/>
        <v>0</v>
      </c>
      <c r="CBJ1368" s="84">
        <f t="shared" si="3055"/>
        <v>0</v>
      </c>
      <c r="CBK1368" s="84">
        <f t="shared" si="3055"/>
        <v>1000000</v>
      </c>
      <c r="CBL1368" s="84">
        <f t="shared" si="3055"/>
        <v>2000000</v>
      </c>
      <c r="CBM1368" s="84">
        <f t="shared" si="3055"/>
        <v>0</v>
      </c>
      <c r="CBN1368" s="84">
        <f t="shared" si="3055"/>
        <v>0</v>
      </c>
      <c r="CBO1368" s="84">
        <f t="shared" si="3055"/>
        <v>2000000</v>
      </c>
      <c r="CBP1368" s="84">
        <f t="shared" si="3055"/>
        <v>3000000</v>
      </c>
      <c r="CBW1368" s="84" t="s">
        <v>5401</v>
      </c>
      <c r="CBX1368" s="84">
        <f>CBX1362</f>
        <v>1000000</v>
      </c>
      <c r="CBY1368" s="84">
        <f t="shared" si="3055"/>
        <v>0</v>
      </c>
      <c r="CBZ1368" s="84">
        <f t="shared" si="3055"/>
        <v>0</v>
      </c>
      <c r="CCA1368" s="84">
        <f t="shared" si="3055"/>
        <v>1000000</v>
      </c>
      <c r="CCB1368" s="84">
        <f t="shared" si="3055"/>
        <v>2000000</v>
      </c>
      <c r="CCC1368" s="84">
        <f t="shared" si="3055"/>
        <v>0</v>
      </c>
      <c r="CCD1368" s="84">
        <f t="shared" si="3055"/>
        <v>0</v>
      </c>
      <c r="CCE1368" s="84">
        <f t="shared" si="3055"/>
        <v>2000000</v>
      </c>
      <c r="CCF1368" s="84">
        <f t="shared" si="3055"/>
        <v>3000000</v>
      </c>
      <c r="CCM1368" s="84" t="s">
        <v>5401</v>
      </c>
      <c r="CCN1368" s="84">
        <f>CCN1362</f>
        <v>1000000</v>
      </c>
      <c r="CCO1368" s="84">
        <f t="shared" ref="CCO1368:CER1368" si="3056">CCO1362</f>
        <v>0</v>
      </c>
      <c r="CCP1368" s="84">
        <f t="shared" si="3056"/>
        <v>0</v>
      </c>
      <c r="CCQ1368" s="84">
        <f t="shared" si="3056"/>
        <v>1000000</v>
      </c>
      <c r="CCR1368" s="84">
        <f t="shared" si="3056"/>
        <v>2000000</v>
      </c>
      <c r="CCS1368" s="84">
        <f t="shared" si="3056"/>
        <v>0</v>
      </c>
      <c r="CCT1368" s="84">
        <f t="shared" si="3056"/>
        <v>0</v>
      </c>
      <c r="CCU1368" s="84">
        <f t="shared" si="3056"/>
        <v>2000000</v>
      </c>
      <c r="CCV1368" s="84">
        <f t="shared" si="3056"/>
        <v>3000000</v>
      </c>
      <c r="CDC1368" s="84" t="s">
        <v>5401</v>
      </c>
      <c r="CDD1368" s="84">
        <f>CDD1362</f>
        <v>1000000</v>
      </c>
      <c r="CDE1368" s="84">
        <f t="shared" si="3056"/>
        <v>0</v>
      </c>
      <c r="CDF1368" s="84">
        <f t="shared" si="3056"/>
        <v>0</v>
      </c>
      <c r="CDG1368" s="84">
        <f t="shared" si="3056"/>
        <v>1000000</v>
      </c>
      <c r="CDH1368" s="84">
        <f t="shared" si="3056"/>
        <v>2000000</v>
      </c>
      <c r="CDI1368" s="84">
        <f t="shared" si="3056"/>
        <v>0</v>
      </c>
      <c r="CDJ1368" s="84">
        <f t="shared" si="3056"/>
        <v>0</v>
      </c>
      <c r="CDK1368" s="84">
        <f t="shared" si="3056"/>
        <v>2000000</v>
      </c>
      <c r="CDL1368" s="84">
        <f t="shared" si="3056"/>
        <v>3000000</v>
      </c>
      <c r="CDS1368" s="84" t="s">
        <v>5401</v>
      </c>
      <c r="CDT1368" s="84">
        <f>CDT1362</f>
        <v>1000000</v>
      </c>
      <c r="CDU1368" s="84">
        <f t="shared" si="3056"/>
        <v>0</v>
      </c>
      <c r="CDV1368" s="84">
        <f t="shared" si="3056"/>
        <v>0</v>
      </c>
      <c r="CDW1368" s="84">
        <f t="shared" si="3056"/>
        <v>1000000</v>
      </c>
      <c r="CDX1368" s="84">
        <f t="shared" si="3056"/>
        <v>2000000</v>
      </c>
      <c r="CDY1368" s="84">
        <f t="shared" si="3056"/>
        <v>0</v>
      </c>
      <c r="CDZ1368" s="84">
        <f t="shared" si="3056"/>
        <v>0</v>
      </c>
      <c r="CEA1368" s="84">
        <f t="shared" si="3056"/>
        <v>2000000</v>
      </c>
      <c r="CEB1368" s="84">
        <f t="shared" si="3056"/>
        <v>3000000</v>
      </c>
      <c r="CEI1368" s="84" t="s">
        <v>5401</v>
      </c>
      <c r="CEJ1368" s="84">
        <f>CEJ1362</f>
        <v>1000000</v>
      </c>
      <c r="CEK1368" s="84">
        <f t="shared" si="3056"/>
        <v>0</v>
      </c>
      <c r="CEL1368" s="84">
        <f t="shared" si="3056"/>
        <v>0</v>
      </c>
      <c r="CEM1368" s="84">
        <f t="shared" si="3056"/>
        <v>1000000</v>
      </c>
      <c r="CEN1368" s="84">
        <f t="shared" si="3056"/>
        <v>2000000</v>
      </c>
      <c r="CEO1368" s="84">
        <f t="shared" si="3056"/>
        <v>0</v>
      </c>
      <c r="CEP1368" s="84">
        <f t="shared" si="3056"/>
        <v>0</v>
      </c>
      <c r="CEQ1368" s="84">
        <f t="shared" si="3056"/>
        <v>2000000</v>
      </c>
      <c r="CER1368" s="84">
        <f t="shared" si="3056"/>
        <v>3000000</v>
      </c>
      <c r="CEY1368" s="84" t="s">
        <v>5401</v>
      </c>
      <c r="CEZ1368" s="84">
        <f>CEZ1362</f>
        <v>1000000</v>
      </c>
      <c r="CFA1368" s="84">
        <f t="shared" ref="CFA1368:CHD1368" si="3057">CFA1362</f>
        <v>0</v>
      </c>
      <c r="CFB1368" s="84">
        <f t="shared" si="3057"/>
        <v>0</v>
      </c>
      <c r="CFC1368" s="84">
        <f t="shared" si="3057"/>
        <v>1000000</v>
      </c>
      <c r="CFD1368" s="84">
        <f t="shared" si="3057"/>
        <v>2000000</v>
      </c>
      <c r="CFE1368" s="84">
        <f t="shared" si="3057"/>
        <v>0</v>
      </c>
      <c r="CFF1368" s="84">
        <f t="shared" si="3057"/>
        <v>0</v>
      </c>
      <c r="CFG1368" s="84">
        <f t="shared" si="3057"/>
        <v>2000000</v>
      </c>
      <c r="CFH1368" s="84">
        <f t="shared" si="3057"/>
        <v>3000000</v>
      </c>
      <c r="CFO1368" s="84" t="s">
        <v>5401</v>
      </c>
      <c r="CFP1368" s="84">
        <f>CFP1362</f>
        <v>1000000</v>
      </c>
      <c r="CFQ1368" s="84">
        <f t="shared" si="3057"/>
        <v>0</v>
      </c>
      <c r="CFR1368" s="84">
        <f t="shared" si="3057"/>
        <v>0</v>
      </c>
      <c r="CFS1368" s="84">
        <f t="shared" si="3057"/>
        <v>1000000</v>
      </c>
      <c r="CFT1368" s="84">
        <f t="shared" si="3057"/>
        <v>2000000</v>
      </c>
      <c r="CFU1368" s="84">
        <f t="shared" si="3057"/>
        <v>0</v>
      </c>
      <c r="CFV1368" s="84">
        <f t="shared" si="3057"/>
        <v>0</v>
      </c>
      <c r="CFW1368" s="84">
        <f t="shared" si="3057"/>
        <v>2000000</v>
      </c>
      <c r="CFX1368" s="84">
        <f t="shared" si="3057"/>
        <v>3000000</v>
      </c>
      <c r="CGE1368" s="84" t="s">
        <v>5401</v>
      </c>
      <c r="CGF1368" s="84">
        <f>CGF1362</f>
        <v>1000000</v>
      </c>
      <c r="CGG1368" s="84">
        <f t="shared" si="3057"/>
        <v>0</v>
      </c>
      <c r="CGH1368" s="84">
        <f t="shared" si="3057"/>
        <v>0</v>
      </c>
      <c r="CGI1368" s="84">
        <f t="shared" si="3057"/>
        <v>1000000</v>
      </c>
      <c r="CGJ1368" s="84">
        <f t="shared" si="3057"/>
        <v>2000000</v>
      </c>
      <c r="CGK1368" s="84">
        <f t="shared" si="3057"/>
        <v>0</v>
      </c>
      <c r="CGL1368" s="84">
        <f t="shared" si="3057"/>
        <v>0</v>
      </c>
      <c r="CGM1368" s="84">
        <f t="shared" si="3057"/>
        <v>2000000</v>
      </c>
      <c r="CGN1368" s="84">
        <f t="shared" si="3057"/>
        <v>3000000</v>
      </c>
      <c r="CGU1368" s="84" t="s">
        <v>5401</v>
      </c>
      <c r="CGV1368" s="84">
        <f>CGV1362</f>
        <v>1000000</v>
      </c>
      <c r="CGW1368" s="84">
        <f t="shared" si="3057"/>
        <v>0</v>
      </c>
      <c r="CGX1368" s="84">
        <f t="shared" si="3057"/>
        <v>0</v>
      </c>
      <c r="CGY1368" s="84">
        <f t="shared" si="3057"/>
        <v>1000000</v>
      </c>
      <c r="CGZ1368" s="84">
        <f t="shared" si="3057"/>
        <v>2000000</v>
      </c>
      <c r="CHA1368" s="84">
        <f t="shared" si="3057"/>
        <v>0</v>
      </c>
      <c r="CHB1368" s="84">
        <f t="shared" si="3057"/>
        <v>0</v>
      </c>
      <c r="CHC1368" s="84">
        <f t="shared" si="3057"/>
        <v>2000000</v>
      </c>
      <c r="CHD1368" s="84">
        <f t="shared" si="3057"/>
        <v>3000000</v>
      </c>
      <c r="CHK1368" s="84" t="s">
        <v>5401</v>
      </c>
      <c r="CHL1368" s="84">
        <f>CHL1362</f>
        <v>1000000</v>
      </c>
      <c r="CHM1368" s="84">
        <f t="shared" ref="CHM1368:CJP1368" si="3058">CHM1362</f>
        <v>0</v>
      </c>
      <c r="CHN1368" s="84">
        <f t="shared" si="3058"/>
        <v>0</v>
      </c>
      <c r="CHO1368" s="84">
        <f t="shared" si="3058"/>
        <v>1000000</v>
      </c>
      <c r="CHP1368" s="84">
        <f t="shared" si="3058"/>
        <v>2000000</v>
      </c>
      <c r="CHQ1368" s="84">
        <f t="shared" si="3058"/>
        <v>0</v>
      </c>
      <c r="CHR1368" s="84">
        <f t="shared" si="3058"/>
        <v>0</v>
      </c>
      <c r="CHS1368" s="84">
        <f t="shared" si="3058"/>
        <v>2000000</v>
      </c>
      <c r="CHT1368" s="84">
        <f t="shared" si="3058"/>
        <v>3000000</v>
      </c>
      <c r="CIA1368" s="84" t="s">
        <v>5401</v>
      </c>
      <c r="CIB1368" s="84">
        <f>CIB1362</f>
        <v>1000000</v>
      </c>
      <c r="CIC1368" s="84">
        <f t="shared" si="3058"/>
        <v>0</v>
      </c>
      <c r="CID1368" s="84">
        <f t="shared" si="3058"/>
        <v>0</v>
      </c>
      <c r="CIE1368" s="84">
        <f t="shared" si="3058"/>
        <v>1000000</v>
      </c>
      <c r="CIF1368" s="84">
        <f t="shared" si="3058"/>
        <v>2000000</v>
      </c>
      <c r="CIG1368" s="84">
        <f t="shared" si="3058"/>
        <v>0</v>
      </c>
      <c r="CIH1368" s="84">
        <f t="shared" si="3058"/>
        <v>0</v>
      </c>
      <c r="CII1368" s="84">
        <f t="shared" si="3058"/>
        <v>2000000</v>
      </c>
      <c r="CIJ1368" s="84">
        <f t="shared" si="3058"/>
        <v>3000000</v>
      </c>
      <c r="CIQ1368" s="84" t="s">
        <v>5401</v>
      </c>
      <c r="CIR1368" s="84">
        <f>CIR1362</f>
        <v>1000000</v>
      </c>
      <c r="CIS1368" s="84">
        <f t="shared" si="3058"/>
        <v>0</v>
      </c>
      <c r="CIT1368" s="84">
        <f t="shared" si="3058"/>
        <v>0</v>
      </c>
      <c r="CIU1368" s="84">
        <f t="shared" si="3058"/>
        <v>1000000</v>
      </c>
      <c r="CIV1368" s="84">
        <f t="shared" si="3058"/>
        <v>2000000</v>
      </c>
      <c r="CIW1368" s="84">
        <f t="shared" si="3058"/>
        <v>0</v>
      </c>
      <c r="CIX1368" s="84">
        <f t="shared" si="3058"/>
        <v>0</v>
      </c>
      <c r="CIY1368" s="84">
        <f t="shared" si="3058"/>
        <v>2000000</v>
      </c>
      <c r="CIZ1368" s="84">
        <f t="shared" si="3058"/>
        <v>3000000</v>
      </c>
      <c r="CJG1368" s="84" t="s">
        <v>5401</v>
      </c>
      <c r="CJH1368" s="84">
        <f>CJH1362</f>
        <v>1000000</v>
      </c>
      <c r="CJI1368" s="84">
        <f t="shared" si="3058"/>
        <v>0</v>
      </c>
      <c r="CJJ1368" s="84">
        <f t="shared" si="3058"/>
        <v>0</v>
      </c>
      <c r="CJK1368" s="84">
        <f t="shared" si="3058"/>
        <v>1000000</v>
      </c>
      <c r="CJL1368" s="84">
        <f t="shared" si="3058"/>
        <v>2000000</v>
      </c>
      <c r="CJM1368" s="84">
        <f t="shared" si="3058"/>
        <v>0</v>
      </c>
      <c r="CJN1368" s="84">
        <f t="shared" si="3058"/>
        <v>0</v>
      </c>
      <c r="CJO1368" s="84">
        <f t="shared" si="3058"/>
        <v>2000000</v>
      </c>
      <c r="CJP1368" s="84">
        <f t="shared" si="3058"/>
        <v>3000000</v>
      </c>
      <c r="CJW1368" s="84" t="s">
        <v>5401</v>
      </c>
      <c r="CJX1368" s="84">
        <f>CJX1362</f>
        <v>1000000</v>
      </c>
      <c r="CJY1368" s="84">
        <f t="shared" ref="CJY1368:CMB1368" si="3059">CJY1362</f>
        <v>0</v>
      </c>
      <c r="CJZ1368" s="84">
        <f t="shared" si="3059"/>
        <v>0</v>
      </c>
      <c r="CKA1368" s="84">
        <f t="shared" si="3059"/>
        <v>1000000</v>
      </c>
      <c r="CKB1368" s="84">
        <f t="shared" si="3059"/>
        <v>2000000</v>
      </c>
      <c r="CKC1368" s="84">
        <f t="shared" si="3059"/>
        <v>0</v>
      </c>
      <c r="CKD1368" s="84">
        <f t="shared" si="3059"/>
        <v>0</v>
      </c>
      <c r="CKE1368" s="84">
        <f t="shared" si="3059"/>
        <v>2000000</v>
      </c>
      <c r="CKF1368" s="84">
        <f t="shared" si="3059"/>
        <v>3000000</v>
      </c>
      <c r="CKM1368" s="84" t="s">
        <v>5401</v>
      </c>
      <c r="CKN1368" s="84">
        <f>CKN1362</f>
        <v>1000000</v>
      </c>
      <c r="CKO1368" s="84">
        <f t="shared" si="3059"/>
        <v>0</v>
      </c>
      <c r="CKP1368" s="84">
        <f t="shared" si="3059"/>
        <v>0</v>
      </c>
      <c r="CKQ1368" s="84">
        <f t="shared" si="3059"/>
        <v>1000000</v>
      </c>
      <c r="CKR1368" s="84">
        <f t="shared" si="3059"/>
        <v>2000000</v>
      </c>
      <c r="CKS1368" s="84">
        <f t="shared" si="3059"/>
        <v>0</v>
      </c>
      <c r="CKT1368" s="84">
        <f t="shared" si="3059"/>
        <v>0</v>
      </c>
      <c r="CKU1368" s="84">
        <f t="shared" si="3059"/>
        <v>2000000</v>
      </c>
      <c r="CKV1368" s="84">
        <f t="shared" si="3059"/>
        <v>3000000</v>
      </c>
      <c r="CLC1368" s="84" t="s">
        <v>5401</v>
      </c>
      <c r="CLD1368" s="84">
        <f>CLD1362</f>
        <v>1000000</v>
      </c>
      <c r="CLE1368" s="84">
        <f t="shared" si="3059"/>
        <v>0</v>
      </c>
      <c r="CLF1368" s="84">
        <f t="shared" si="3059"/>
        <v>0</v>
      </c>
      <c r="CLG1368" s="84">
        <f t="shared" si="3059"/>
        <v>1000000</v>
      </c>
      <c r="CLH1368" s="84">
        <f t="shared" si="3059"/>
        <v>2000000</v>
      </c>
      <c r="CLI1368" s="84">
        <f t="shared" si="3059"/>
        <v>0</v>
      </c>
      <c r="CLJ1368" s="84">
        <f t="shared" si="3059"/>
        <v>0</v>
      </c>
      <c r="CLK1368" s="84">
        <f t="shared" si="3059"/>
        <v>2000000</v>
      </c>
      <c r="CLL1368" s="84">
        <f t="shared" si="3059"/>
        <v>3000000</v>
      </c>
      <c r="CLS1368" s="84" t="s">
        <v>5401</v>
      </c>
      <c r="CLT1368" s="84">
        <f>CLT1362</f>
        <v>1000000</v>
      </c>
      <c r="CLU1368" s="84">
        <f t="shared" si="3059"/>
        <v>0</v>
      </c>
      <c r="CLV1368" s="84">
        <f t="shared" si="3059"/>
        <v>0</v>
      </c>
      <c r="CLW1368" s="84">
        <f t="shared" si="3059"/>
        <v>1000000</v>
      </c>
      <c r="CLX1368" s="84">
        <f t="shared" si="3059"/>
        <v>2000000</v>
      </c>
      <c r="CLY1368" s="84">
        <f t="shared" si="3059"/>
        <v>0</v>
      </c>
      <c r="CLZ1368" s="84">
        <f t="shared" si="3059"/>
        <v>0</v>
      </c>
      <c r="CMA1368" s="84">
        <f t="shared" si="3059"/>
        <v>2000000</v>
      </c>
      <c r="CMB1368" s="84">
        <f t="shared" si="3059"/>
        <v>3000000</v>
      </c>
      <c r="CMI1368" s="84" t="s">
        <v>5401</v>
      </c>
      <c r="CMJ1368" s="84">
        <f>CMJ1362</f>
        <v>1000000</v>
      </c>
      <c r="CMK1368" s="84">
        <f t="shared" ref="CMK1368:CON1368" si="3060">CMK1362</f>
        <v>0</v>
      </c>
      <c r="CML1368" s="84">
        <f t="shared" si="3060"/>
        <v>0</v>
      </c>
      <c r="CMM1368" s="84">
        <f t="shared" si="3060"/>
        <v>1000000</v>
      </c>
      <c r="CMN1368" s="84">
        <f t="shared" si="3060"/>
        <v>2000000</v>
      </c>
      <c r="CMO1368" s="84">
        <f t="shared" si="3060"/>
        <v>0</v>
      </c>
      <c r="CMP1368" s="84">
        <f t="shared" si="3060"/>
        <v>0</v>
      </c>
      <c r="CMQ1368" s="84">
        <f t="shared" si="3060"/>
        <v>2000000</v>
      </c>
      <c r="CMR1368" s="84">
        <f t="shared" si="3060"/>
        <v>3000000</v>
      </c>
      <c r="CMY1368" s="84" t="s">
        <v>5401</v>
      </c>
      <c r="CMZ1368" s="84">
        <f>CMZ1362</f>
        <v>1000000</v>
      </c>
      <c r="CNA1368" s="84">
        <f t="shared" si="3060"/>
        <v>0</v>
      </c>
      <c r="CNB1368" s="84">
        <f t="shared" si="3060"/>
        <v>0</v>
      </c>
      <c r="CNC1368" s="84">
        <f t="shared" si="3060"/>
        <v>1000000</v>
      </c>
      <c r="CND1368" s="84">
        <f t="shared" si="3060"/>
        <v>2000000</v>
      </c>
      <c r="CNE1368" s="84">
        <f t="shared" si="3060"/>
        <v>0</v>
      </c>
      <c r="CNF1368" s="84">
        <f t="shared" si="3060"/>
        <v>0</v>
      </c>
      <c r="CNG1368" s="84">
        <f t="shared" si="3060"/>
        <v>2000000</v>
      </c>
      <c r="CNH1368" s="84">
        <f t="shared" si="3060"/>
        <v>3000000</v>
      </c>
      <c r="CNO1368" s="84" t="s">
        <v>5401</v>
      </c>
      <c r="CNP1368" s="84">
        <f>CNP1362</f>
        <v>1000000</v>
      </c>
      <c r="CNQ1368" s="84">
        <f t="shared" si="3060"/>
        <v>0</v>
      </c>
      <c r="CNR1368" s="84">
        <f t="shared" si="3060"/>
        <v>0</v>
      </c>
      <c r="CNS1368" s="84">
        <f t="shared" si="3060"/>
        <v>1000000</v>
      </c>
      <c r="CNT1368" s="84">
        <f t="shared" si="3060"/>
        <v>2000000</v>
      </c>
      <c r="CNU1368" s="84">
        <f t="shared" si="3060"/>
        <v>0</v>
      </c>
      <c r="CNV1368" s="84">
        <f t="shared" si="3060"/>
        <v>0</v>
      </c>
      <c r="CNW1368" s="84">
        <f t="shared" si="3060"/>
        <v>2000000</v>
      </c>
      <c r="CNX1368" s="84">
        <f t="shared" si="3060"/>
        <v>3000000</v>
      </c>
      <c r="COE1368" s="84" t="s">
        <v>5401</v>
      </c>
      <c r="COF1368" s="84">
        <f>COF1362</f>
        <v>1000000</v>
      </c>
      <c r="COG1368" s="84">
        <f t="shared" si="3060"/>
        <v>0</v>
      </c>
      <c r="COH1368" s="84">
        <f t="shared" si="3060"/>
        <v>0</v>
      </c>
      <c r="COI1368" s="84">
        <f t="shared" si="3060"/>
        <v>1000000</v>
      </c>
      <c r="COJ1368" s="84">
        <f t="shared" si="3060"/>
        <v>2000000</v>
      </c>
      <c r="COK1368" s="84">
        <f t="shared" si="3060"/>
        <v>0</v>
      </c>
      <c r="COL1368" s="84">
        <f t="shared" si="3060"/>
        <v>0</v>
      </c>
      <c r="COM1368" s="84">
        <f t="shared" si="3060"/>
        <v>2000000</v>
      </c>
      <c r="CON1368" s="84">
        <f t="shared" si="3060"/>
        <v>3000000</v>
      </c>
      <c r="COU1368" s="84" t="s">
        <v>5401</v>
      </c>
      <c r="COV1368" s="84">
        <f>COV1362</f>
        <v>1000000</v>
      </c>
      <c r="COW1368" s="84">
        <f t="shared" ref="COW1368:CQZ1368" si="3061">COW1362</f>
        <v>0</v>
      </c>
      <c r="COX1368" s="84">
        <f t="shared" si="3061"/>
        <v>0</v>
      </c>
      <c r="COY1368" s="84">
        <f t="shared" si="3061"/>
        <v>1000000</v>
      </c>
      <c r="COZ1368" s="84">
        <f t="shared" si="3061"/>
        <v>2000000</v>
      </c>
      <c r="CPA1368" s="84">
        <f t="shared" si="3061"/>
        <v>0</v>
      </c>
      <c r="CPB1368" s="84">
        <f t="shared" si="3061"/>
        <v>0</v>
      </c>
      <c r="CPC1368" s="84">
        <f t="shared" si="3061"/>
        <v>2000000</v>
      </c>
      <c r="CPD1368" s="84">
        <f t="shared" si="3061"/>
        <v>3000000</v>
      </c>
      <c r="CPK1368" s="84" t="s">
        <v>5401</v>
      </c>
      <c r="CPL1368" s="84">
        <f>CPL1362</f>
        <v>1000000</v>
      </c>
      <c r="CPM1368" s="84">
        <f t="shared" si="3061"/>
        <v>0</v>
      </c>
      <c r="CPN1368" s="84">
        <f t="shared" si="3061"/>
        <v>0</v>
      </c>
      <c r="CPO1368" s="84">
        <f t="shared" si="3061"/>
        <v>1000000</v>
      </c>
      <c r="CPP1368" s="84">
        <f t="shared" si="3061"/>
        <v>2000000</v>
      </c>
      <c r="CPQ1368" s="84">
        <f t="shared" si="3061"/>
        <v>0</v>
      </c>
      <c r="CPR1368" s="84">
        <f t="shared" si="3061"/>
        <v>0</v>
      </c>
      <c r="CPS1368" s="84">
        <f t="shared" si="3061"/>
        <v>2000000</v>
      </c>
      <c r="CPT1368" s="84">
        <f t="shared" si="3061"/>
        <v>3000000</v>
      </c>
      <c r="CQA1368" s="84" t="s">
        <v>5401</v>
      </c>
      <c r="CQB1368" s="84">
        <f>CQB1362</f>
        <v>1000000</v>
      </c>
      <c r="CQC1368" s="84">
        <f t="shared" si="3061"/>
        <v>0</v>
      </c>
      <c r="CQD1368" s="84">
        <f t="shared" si="3061"/>
        <v>0</v>
      </c>
      <c r="CQE1368" s="84">
        <f t="shared" si="3061"/>
        <v>1000000</v>
      </c>
      <c r="CQF1368" s="84">
        <f t="shared" si="3061"/>
        <v>2000000</v>
      </c>
      <c r="CQG1368" s="84">
        <f t="shared" si="3061"/>
        <v>0</v>
      </c>
      <c r="CQH1368" s="84">
        <f t="shared" si="3061"/>
        <v>0</v>
      </c>
      <c r="CQI1368" s="84">
        <f t="shared" si="3061"/>
        <v>2000000</v>
      </c>
      <c r="CQJ1368" s="84">
        <f t="shared" si="3061"/>
        <v>3000000</v>
      </c>
      <c r="CQQ1368" s="84" t="s">
        <v>5401</v>
      </c>
      <c r="CQR1368" s="84">
        <f>CQR1362</f>
        <v>1000000</v>
      </c>
      <c r="CQS1368" s="84">
        <f t="shared" si="3061"/>
        <v>0</v>
      </c>
      <c r="CQT1368" s="84">
        <f t="shared" si="3061"/>
        <v>0</v>
      </c>
      <c r="CQU1368" s="84">
        <f t="shared" si="3061"/>
        <v>1000000</v>
      </c>
      <c r="CQV1368" s="84">
        <f t="shared" si="3061"/>
        <v>2000000</v>
      </c>
      <c r="CQW1368" s="84">
        <f t="shared" si="3061"/>
        <v>0</v>
      </c>
      <c r="CQX1368" s="84">
        <f t="shared" si="3061"/>
        <v>0</v>
      </c>
      <c r="CQY1368" s="84">
        <f t="shared" si="3061"/>
        <v>2000000</v>
      </c>
      <c r="CQZ1368" s="84">
        <f t="shared" si="3061"/>
        <v>3000000</v>
      </c>
      <c r="CRG1368" s="84" t="s">
        <v>5401</v>
      </c>
      <c r="CRH1368" s="84">
        <f>CRH1362</f>
        <v>1000000</v>
      </c>
      <c r="CRI1368" s="84">
        <f t="shared" ref="CRI1368:CTL1368" si="3062">CRI1362</f>
        <v>0</v>
      </c>
      <c r="CRJ1368" s="84">
        <f t="shared" si="3062"/>
        <v>0</v>
      </c>
      <c r="CRK1368" s="84">
        <f t="shared" si="3062"/>
        <v>1000000</v>
      </c>
      <c r="CRL1368" s="84">
        <f t="shared" si="3062"/>
        <v>2000000</v>
      </c>
      <c r="CRM1368" s="84">
        <f t="shared" si="3062"/>
        <v>0</v>
      </c>
      <c r="CRN1368" s="84">
        <f t="shared" si="3062"/>
        <v>0</v>
      </c>
      <c r="CRO1368" s="84">
        <f t="shared" si="3062"/>
        <v>2000000</v>
      </c>
      <c r="CRP1368" s="84">
        <f t="shared" si="3062"/>
        <v>3000000</v>
      </c>
      <c r="CRW1368" s="84" t="s">
        <v>5401</v>
      </c>
      <c r="CRX1368" s="84">
        <f>CRX1362</f>
        <v>1000000</v>
      </c>
      <c r="CRY1368" s="84">
        <f t="shared" si="3062"/>
        <v>0</v>
      </c>
      <c r="CRZ1368" s="84">
        <f t="shared" si="3062"/>
        <v>0</v>
      </c>
      <c r="CSA1368" s="84">
        <f t="shared" si="3062"/>
        <v>1000000</v>
      </c>
      <c r="CSB1368" s="84">
        <f t="shared" si="3062"/>
        <v>2000000</v>
      </c>
      <c r="CSC1368" s="84">
        <f t="shared" si="3062"/>
        <v>0</v>
      </c>
      <c r="CSD1368" s="84">
        <f t="shared" si="3062"/>
        <v>0</v>
      </c>
      <c r="CSE1368" s="84">
        <f t="shared" si="3062"/>
        <v>2000000</v>
      </c>
      <c r="CSF1368" s="84">
        <f t="shared" si="3062"/>
        <v>3000000</v>
      </c>
      <c r="CSM1368" s="84" t="s">
        <v>5401</v>
      </c>
      <c r="CSN1368" s="84">
        <f>CSN1362</f>
        <v>1000000</v>
      </c>
      <c r="CSO1368" s="84">
        <f t="shared" si="3062"/>
        <v>0</v>
      </c>
      <c r="CSP1368" s="84">
        <f t="shared" si="3062"/>
        <v>0</v>
      </c>
      <c r="CSQ1368" s="84">
        <f t="shared" si="3062"/>
        <v>1000000</v>
      </c>
      <c r="CSR1368" s="84">
        <f t="shared" si="3062"/>
        <v>2000000</v>
      </c>
      <c r="CSS1368" s="84">
        <f t="shared" si="3062"/>
        <v>0</v>
      </c>
      <c r="CST1368" s="84">
        <f t="shared" si="3062"/>
        <v>0</v>
      </c>
      <c r="CSU1368" s="84">
        <f t="shared" si="3062"/>
        <v>2000000</v>
      </c>
      <c r="CSV1368" s="84">
        <f t="shared" si="3062"/>
        <v>3000000</v>
      </c>
      <c r="CTC1368" s="84" t="s">
        <v>5401</v>
      </c>
      <c r="CTD1368" s="84">
        <f>CTD1362</f>
        <v>1000000</v>
      </c>
      <c r="CTE1368" s="84">
        <f t="shared" si="3062"/>
        <v>0</v>
      </c>
      <c r="CTF1368" s="84">
        <f t="shared" si="3062"/>
        <v>0</v>
      </c>
      <c r="CTG1368" s="84">
        <f t="shared" si="3062"/>
        <v>1000000</v>
      </c>
      <c r="CTH1368" s="84">
        <f t="shared" si="3062"/>
        <v>2000000</v>
      </c>
      <c r="CTI1368" s="84">
        <f t="shared" si="3062"/>
        <v>0</v>
      </c>
      <c r="CTJ1368" s="84">
        <f t="shared" si="3062"/>
        <v>0</v>
      </c>
      <c r="CTK1368" s="84">
        <f t="shared" si="3062"/>
        <v>2000000</v>
      </c>
      <c r="CTL1368" s="84">
        <f t="shared" si="3062"/>
        <v>3000000</v>
      </c>
      <c r="CTS1368" s="84" t="s">
        <v>5401</v>
      </c>
      <c r="CTT1368" s="84">
        <f>CTT1362</f>
        <v>1000000</v>
      </c>
      <c r="CTU1368" s="84">
        <f t="shared" ref="CTU1368:CVX1368" si="3063">CTU1362</f>
        <v>0</v>
      </c>
      <c r="CTV1368" s="84">
        <f t="shared" si="3063"/>
        <v>0</v>
      </c>
      <c r="CTW1368" s="84">
        <f t="shared" si="3063"/>
        <v>1000000</v>
      </c>
      <c r="CTX1368" s="84">
        <f t="shared" si="3063"/>
        <v>2000000</v>
      </c>
      <c r="CTY1368" s="84">
        <f t="shared" si="3063"/>
        <v>0</v>
      </c>
      <c r="CTZ1368" s="84">
        <f t="shared" si="3063"/>
        <v>0</v>
      </c>
      <c r="CUA1368" s="84">
        <f t="shared" si="3063"/>
        <v>2000000</v>
      </c>
      <c r="CUB1368" s="84">
        <f t="shared" si="3063"/>
        <v>3000000</v>
      </c>
      <c r="CUI1368" s="84" t="s">
        <v>5401</v>
      </c>
      <c r="CUJ1368" s="84">
        <f>CUJ1362</f>
        <v>1000000</v>
      </c>
      <c r="CUK1368" s="84">
        <f t="shared" si="3063"/>
        <v>0</v>
      </c>
      <c r="CUL1368" s="84">
        <f t="shared" si="3063"/>
        <v>0</v>
      </c>
      <c r="CUM1368" s="84">
        <f t="shared" si="3063"/>
        <v>1000000</v>
      </c>
      <c r="CUN1368" s="84">
        <f t="shared" si="3063"/>
        <v>2000000</v>
      </c>
      <c r="CUO1368" s="84">
        <f t="shared" si="3063"/>
        <v>0</v>
      </c>
      <c r="CUP1368" s="84">
        <f t="shared" si="3063"/>
        <v>0</v>
      </c>
      <c r="CUQ1368" s="84">
        <f t="shared" si="3063"/>
        <v>2000000</v>
      </c>
      <c r="CUR1368" s="84">
        <f t="shared" si="3063"/>
        <v>3000000</v>
      </c>
      <c r="CUY1368" s="84" t="s">
        <v>5401</v>
      </c>
      <c r="CUZ1368" s="84">
        <f>CUZ1362</f>
        <v>1000000</v>
      </c>
      <c r="CVA1368" s="84">
        <f t="shared" si="3063"/>
        <v>0</v>
      </c>
      <c r="CVB1368" s="84">
        <f t="shared" si="3063"/>
        <v>0</v>
      </c>
      <c r="CVC1368" s="84">
        <f t="shared" si="3063"/>
        <v>1000000</v>
      </c>
      <c r="CVD1368" s="84">
        <f t="shared" si="3063"/>
        <v>2000000</v>
      </c>
      <c r="CVE1368" s="84">
        <f t="shared" si="3063"/>
        <v>0</v>
      </c>
      <c r="CVF1368" s="84">
        <f t="shared" si="3063"/>
        <v>0</v>
      </c>
      <c r="CVG1368" s="84">
        <f t="shared" si="3063"/>
        <v>2000000</v>
      </c>
      <c r="CVH1368" s="84">
        <f t="shared" si="3063"/>
        <v>3000000</v>
      </c>
      <c r="CVO1368" s="84" t="s">
        <v>5401</v>
      </c>
      <c r="CVP1368" s="84">
        <f>CVP1362</f>
        <v>1000000</v>
      </c>
      <c r="CVQ1368" s="84">
        <f t="shared" si="3063"/>
        <v>0</v>
      </c>
      <c r="CVR1368" s="84">
        <f t="shared" si="3063"/>
        <v>0</v>
      </c>
      <c r="CVS1368" s="84">
        <f t="shared" si="3063"/>
        <v>1000000</v>
      </c>
      <c r="CVT1368" s="84">
        <f t="shared" si="3063"/>
        <v>2000000</v>
      </c>
      <c r="CVU1368" s="84">
        <f t="shared" si="3063"/>
        <v>0</v>
      </c>
      <c r="CVV1368" s="84">
        <f t="shared" si="3063"/>
        <v>0</v>
      </c>
      <c r="CVW1368" s="84">
        <f t="shared" si="3063"/>
        <v>2000000</v>
      </c>
      <c r="CVX1368" s="84">
        <f t="shared" si="3063"/>
        <v>3000000</v>
      </c>
      <c r="CWE1368" s="84" t="s">
        <v>5401</v>
      </c>
      <c r="CWF1368" s="84">
        <f>CWF1362</f>
        <v>1000000</v>
      </c>
      <c r="CWG1368" s="84">
        <f t="shared" ref="CWG1368:CYJ1368" si="3064">CWG1362</f>
        <v>0</v>
      </c>
      <c r="CWH1368" s="84">
        <f t="shared" si="3064"/>
        <v>0</v>
      </c>
      <c r="CWI1368" s="84">
        <f t="shared" si="3064"/>
        <v>1000000</v>
      </c>
      <c r="CWJ1368" s="84">
        <f t="shared" si="3064"/>
        <v>2000000</v>
      </c>
      <c r="CWK1368" s="84">
        <f t="shared" si="3064"/>
        <v>0</v>
      </c>
      <c r="CWL1368" s="84">
        <f t="shared" si="3064"/>
        <v>0</v>
      </c>
      <c r="CWM1368" s="84">
        <f t="shared" si="3064"/>
        <v>2000000</v>
      </c>
      <c r="CWN1368" s="84">
        <f t="shared" si="3064"/>
        <v>3000000</v>
      </c>
      <c r="CWU1368" s="84" t="s">
        <v>5401</v>
      </c>
      <c r="CWV1368" s="84">
        <f>CWV1362</f>
        <v>1000000</v>
      </c>
      <c r="CWW1368" s="84">
        <f t="shared" si="3064"/>
        <v>0</v>
      </c>
      <c r="CWX1368" s="84">
        <f t="shared" si="3064"/>
        <v>0</v>
      </c>
      <c r="CWY1368" s="84">
        <f t="shared" si="3064"/>
        <v>1000000</v>
      </c>
      <c r="CWZ1368" s="84">
        <f t="shared" si="3064"/>
        <v>2000000</v>
      </c>
      <c r="CXA1368" s="84">
        <f t="shared" si="3064"/>
        <v>0</v>
      </c>
      <c r="CXB1368" s="84">
        <f t="shared" si="3064"/>
        <v>0</v>
      </c>
      <c r="CXC1368" s="84">
        <f t="shared" si="3064"/>
        <v>2000000</v>
      </c>
      <c r="CXD1368" s="84">
        <f t="shared" si="3064"/>
        <v>3000000</v>
      </c>
      <c r="CXK1368" s="84" t="s">
        <v>5401</v>
      </c>
      <c r="CXL1368" s="84">
        <f>CXL1362</f>
        <v>1000000</v>
      </c>
      <c r="CXM1368" s="84">
        <f t="shared" si="3064"/>
        <v>0</v>
      </c>
      <c r="CXN1368" s="84">
        <f t="shared" si="3064"/>
        <v>0</v>
      </c>
      <c r="CXO1368" s="84">
        <f t="shared" si="3064"/>
        <v>1000000</v>
      </c>
      <c r="CXP1368" s="84">
        <f t="shared" si="3064"/>
        <v>2000000</v>
      </c>
      <c r="CXQ1368" s="84">
        <f t="shared" si="3064"/>
        <v>0</v>
      </c>
      <c r="CXR1368" s="84">
        <f t="shared" si="3064"/>
        <v>0</v>
      </c>
      <c r="CXS1368" s="84">
        <f t="shared" si="3064"/>
        <v>2000000</v>
      </c>
      <c r="CXT1368" s="84">
        <f t="shared" si="3064"/>
        <v>3000000</v>
      </c>
      <c r="CYA1368" s="84" t="s">
        <v>5401</v>
      </c>
      <c r="CYB1368" s="84">
        <f>CYB1362</f>
        <v>1000000</v>
      </c>
      <c r="CYC1368" s="84">
        <f t="shared" si="3064"/>
        <v>0</v>
      </c>
      <c r="CYD1368" s="84">
        <f t="shared" si="3064"/>
        <v>0</v>
      </c>
      <c r="CYE1368" s="84">
        <f t="shared" si="3064"/>
        <v>1000000</v>
      </c>
      <c r="CYF1368" s="84">
        <f t="shared" si="3064"/>
        <v>2000000</v>
      </c>
      <c r="CYG1368" s="84">
        <f t="shared" si="3064"/>
        <v>0</v>
      </c>
      <c r="CYH1368" s="84">
        <f t="shared" si="3064"/>
        <v>0</v>
      </c>
      <c r="CYI1368" s="84">
        <f t="shared" si="3064"/>
        <v>2000000</v>
      </c>
      <c r="CYJ1368" s="84">
        <f t="shared" si="3064"/>
        <v>3000000</v>
      </c>
      <c r="CYQ1368" s="84" t="s">
        <v>5401</v>
      </c>
      <c r="CYR1368" s="84">
        <f>CYR1362</f>
        <v>1000000</v>
      </c>
      <c r="CYS1368" s="84">
        <f t="shared" ref="CYS1368:DAV1368" si="3065">CYS1362</f>
        <v>0</v>
      </c>
      <c r="CYT1368" s="84">
        <f t="shared" si="3065"/>
        <v>0</v>
      </c>
      <c r="CYU1368" s="84">
        <f t="shared" si="3065"/>
        <v>1000000</v>
      </c>
      <c r="CYV1368" s="84">
        <f t="shared" si="3065"/>
        <v>2000000</v>
      </c>
      <c r="CYW1368" s="84">
        <f t="shared" si="3065"/>
        <v>0</v>
      </c>
      <c r="CYX1368" s="84">
        <f t="shared" si="3065"/>
        <v>0</v>
      </c>
      <c r="CYY1368" s="84">
        <f t="shared" si="3065"/>
        <v>2000000</v>
      </c>
      <c r="CYZ1368" s="84">
        <f t="shared" si="3065"/>
        <v>3000000</v>
      </c>
      <c r="CZG1368" s="84" t="s">
        <v>5401</v>
      </c>
      <c r="CZH1368" s="84">
        <f>CZH1362</f>
        <v>1000000</v>
      </c>
      <c r="CZI1368" s="84">
        <f t="shared" si="3065"/>
        <v>0</v>
      </c>
      <c r="CZJ1368" s="84">
        <f t="shared" si="3065"/>
        <v>0</v>
      </c>
      <c r="CZK1368" s="84">
        <f t="shared" si="3065"/>
        <v>1000000</v>
      </c>
      <c r="CZL1368" s="84">
        <f t="shared" si="3065"/>
        <v>2000000</v>
      </c>
      <c r="CZM1368" s="84">
        <f t="shared" si="3065"/>
        <v>0</v>
      </c>
      <c r="CZN1368" s="84">
        <f t="shared" si="3065"/>
        <v>0</v>
      </c>
      <c r="CZO1368" s="84">
        <f t="shared" si="3065"/>
        <v>2000000</v>
      </c>
      <c r="CZP1368" s="84">
        <f t="shared" si="3065"/>
        <v>3000000</v>
      </c>
      <c r="CZW1368" s="84" t="s">
        <v>5401</v>
      </c>
      <c r="CZX1368" s="84">
        <f>CZX1362</f>
        <v>1000000</v>
      </c>
      <c r="CZY1368" s="84">
        <f t="shared" si="3065"/>
        <v>0</v>
      </c>
      <c r="CZZ1368" s="84">
        <f t="shared" si="3065"/>
        <v>0</v>
      </c>
      <c r="DAA1368" s="84">
        <f t="shared" si="3065"/>
        <v>1000000</v>
      </c>
      <c r="DAB1368" s="84">
        <f t="shared" si="3065"/>
        <v>2000000</v>
      </c>
      <c r="DAC1368" s="84">
        <f t="shared" si="3065"/>
        <v>0</v>
      </c>
      <c r="DAD1368" s="84">
        <f t="shared" si="3065"/>
        <v>0</v>
      </c>
      <c r="DAE1368" s="84">
        <f t="shared" si="3065"/>
        <v>2000000</v>
      </c>
      <c r="DAF1368" s="84">
        <f t="shared" si="3065"/>
        <v>3000000</v>
      </c>
      <c r="DAM1368" s="84" t="s">
        <v>5401</v>
      </c>
      <c r="DAN1368" s="84">
        <f>DAN1362</f>
        <v>1000000</v>
      </c>
      <c r="DAO1368" s="84">
        <f t="shared" si="3065"/>
        <v>0</v>
      </c>
      <c r="DAP1368" s="84">
        <f t="shared" si="3065"/>
        <v>0</v>
      </c>
      <c r="DAQ1368" s="84">
        <f t="shared" si="3065"/>
        <v>1000000</v>
      </c>
      <c r="DAR1368" s="84">
        <f t="shared" si="3065"/>
        <v>2000000</v>
      </c>
      <c r="DAS1368" s="84">
        <f t="shared" si="3065"/>
        <v>0</v>
      </c>
      <c r="DAT1368" s="84">
        <f t="shared" si="3065"/>
        <v>0</v>
      </c>
      <c r="DAU1368" s="84">
        <f t="shared" si="3065"/>
        <v>2000000</v>
      </c>
      <c r="DAV1368" s="84">
        <f t="shared" si="3065"/>
        <v>3000000</v>
      </c>
      <c r="DBC1368" s="84" t="s">
        <v>5401</v>
      </c>
      <c r="DBD1368" s="84">
        <f>DBD1362</f>
        <v>1000000</v>
      </c>
      <c r="DBE1368" s="84">
        <f t="shared" ref="DBE1368:DDH1368" si="3066">DBE1362</f>
        <v>0</v>
      </c>
      <c r="DBF1368" s="84">
        <f t="shared" si="3066"/>
        <v>0</v>
      </c>
      <c r="DBG1368" s="84">
        <f t="shared" si="3066"/>
        <v>1000000</v>
      </c>
      <c r="DBH1368" s="84">
        <f t="shared" si="3066"/>
        <v>2000000</v>
      </c>
      <c r="DBI1368" s="84">
        <f t="shared" si="3066"/>
        <v>0</v>
      </c>
      <c r="DBJ1368" s="84">
        <f t="shared" si="3066"/>
        <v>0</v>
      </c>
      <c r="DBK1368" s="84">
        <f t="shared" si="3066"/>
        <v>2000000</v>
      </c>
      <c r="DBL1368" s="84">
        <f t="shared" si="3066"/>
        <v>3000000</v>
      </c>
      <c r="DBS1368" s="84" t="s">
        <v>5401</v>
      </c>
      <c r="DBT1368" s="84">
        <f>DBT1362</f>
        <v>1000000</v>
      </c>
      <c r="DBU1368" s="84">
        <f t="shared" si="3066"/>
        <v>0</v>
      </c>
      <c r="DBV1368" s="84">
        <f t="shared" si="3066"/>
        <v>0</v>
      </c>
      <c r="DBW1368" s="84">
        <f t="shared" si="3066"/>
        <v>1000000</v>
      </c>
      <c r="DBX1368" s="84">
        <f t="shared" si="3066"/>
        <v>2000000</v>
      </c>
      <c r="DBY1368" s="84">
        <f t="shared" si="3066"/>
        <v>0</v>
      </c>
      <c r="DBZ1368" s="84">
        <f t="shared" si="3066"/>
        <v>0</v>
      </c>
      <c r="DCA1368" s="84">
        <f t="shared" si="3066"/>
        <v>2000000</v>
      </c>
      <c r="DCB1368" s="84">
        <f t="shared" si="3066"/>
        <v>3000000</v>
      </c>
      <c r="DCI1368" s="84" t="s">
        <v>5401</v>
      </c>
      <c r="DCJ1368" s="84">
        <f>DCJ1362</f>
        <v>1000000</v>
      </c>
      <c r="DCK1368" s="84">
        <f t="shared" si="3066"/>
        <v>0</v>
      </c>
      <c r="DCL1368" s="84">
        <f t="shared" si="3066"/>
        <v>0</v>
      </c>
      <c r="DCM1368" s="84">
        <f t="shared" si="3066"/>
        <v>1000000</v>
      </c>
      <c r="DCN1368" s="84">
        <f t="shared" si="3066"/>
        <v>2000000</v>
      </c>
      <c r="DCO1368" s="84">
        <f t="shared" si="3066"/>
        <v>0</v>
      </c>
      <c r="DCP1368" s="84">
        <f t="shared" si="3066"/>
        <v>0</v>
      </c>
      <c r="DCQ1368" s="84">
        <f t="shared" si="3066"/>
        <v>2000000</v>
      </c>
      <c r="DCR1368" s="84">
        <f t="shared" si="3066"/>
        <v>3000000</v>
      </c>
      <c r="DCY1368" s="84" t="s">
        <v>5401</v>
      </c>
      <c r="DCZ1368" s="84">
        <f>DCZ1362</f>
        <v>1000000</v>
      </c>
      <c r="DDA1368" s="84">
        <f t="shared" si="3066"/>
        <v>0</v>
      </c>
      <c r="DDB1368" s="84">
        <f t="shared" si="3066"/>
        <v>0</v>
      </c>
      <c r="DDC1368" s="84">
        <f t="shared" si="3066"/>
        <v>1000000</v>
      </c>
      <c r="DDD1368" s="84">
        <f t="shared" si="3066"/>
        <v>2000000</v>
      </c>
      <c r="DDE1368" s="84">
        <f t="shared" si="3066"/>
        <v>0</v>
      </c>
      <c r="DDF1368" s="84">
        <f t="shared" si="3066"/>
        <v>0</v>
      </c>
      <c r="DDG1368" s="84">
        <f t="shared" si="3066"/>
        <v>2000000</v>
      </c>
      <c r="DDH1368" s="84">
        <f t="shared" si="3066"/>
        <v>3000000</v>
      </c>
      <c r="DDO1368" s="84" t="s">
        <v>5401</v>
      </c>
      <c r="DDP1368" s="84">
        <f>DDP1362</f>
        <v>1000000</v>
      </c>
      <c r="DDQ1368" s="84">
        <f t="shared" ref="DDQ1368:DFT1368" si="3067">DDQ1362</f>
        <v>0</v>
      </c>
      <c r="DDR1368" s="84">
        <f t="shared" si="3067"/>
        <v>0</v>
      </c>
      <c r="DDS1368" s="84">
        <f t="shared" si="3067"/>
        <v>1000000</v>
      </c>
      <c r="DDT1368" s="84">
        <f t="shared" si="3067"/>
        <v>2000000</v>
      </c>
      <c r="DDU1368" s="84">
        <f t="shared" si="3067"/>
        <v>0</v>
      </c>
      <c r="DDV1368" s="84">
        <f t="shared" si="3067"/>
        <v>0</v>
      </c>
      <c r="DDW1368" s="84">
        <f t="shared" si="3067"/>
        <v>2000000</v>
      </c>
      <c r="DDX1368" s="84">
        <f t="shared" si="3067"/>
        <v>3000000</v>
      </c>
      <c r="DEE1368" s="84" t="s">
        <v>5401</v>
      </c>
      <c r="DEF1368" s="84">
        <f>DEF1362</f>
        <v>1000000</v>
      </c>
      <c r="DEG1368" s="84">
        <f t="shared" si="3067"/>
        <v>0</v>
      </c>
      <c r="DEH1368" s="84">
        <f t="shared" si="3067"/>
        <v>0</v>
      </c>
      <c r="DEI1368" s="84">
        <f t="shared" si="3067"/>
        <v>1000000</v>
      </c>
      <c r="DEJ1368" s="84">
        <f t="shared" si="3067"/>
        <v>2000000</v>
      </c>
      <c r="DEK1368" s="84">
        <f t="shared" si="3067"/>
        <v>0</v>
      </c>
      <c r="DEL1368" s="84">
        <f t="shared" si="3067"/>
        <v>0</v>
      </c>
      <c r="DEM1368" s="84">
        <f t="shared" si="3067"/>
        <v>2000000</v>
      </c>
      <c r="DEN1368" s="84">
        <f t="shared" si="3067"/>
        <v>3000000</v>
      </c>
      <c r="DEU1368" s="84" t="s">
        <v>5401</v>
      </c>
      <c r="DEV1368" s="84">
        <f>DEV1362</f>
        <v>1000000</v>
      </c>
      <c r="DEW1368" s="84">
        <f t="shared" si="3067"/>
        <v>0</v>
      </c>
      <c r="DEX1368" s="84">
        <f t="shared" si="3067"/>
        <v>0</v>
      </c>
      <c r="DEY1368" s="84">
        <f t="shared" si="3067"/>
        <v>1000000</v>
      </c>
      <c r="DEZ1368" s="84">
        <f t="shared" si="3067"/>
        <v>2000000</v>
      </c>
      <c r="DFA1368" s="84">
        <f t="shared" si="3067"/>
        <v>0</v>
      </c>
      <c r="DFB1368" s="84">
        <f t="shared" si="3067"/>
        <v>0</v>
      </c>
      <c r="DFC1368" s="84">
        <f t="shared" si="3067"/>
        <v>2000000</v>
      </c>
      <c r="DFD1368" s="84">
        <f t="shared" si="3067"/>
        <v>3000000</v>
      </c>
      <c r="DFK1368" s="84" t="s">
        <v>5401</v>
      </c>
      <c r="DFL1368" s="84">
        <f>DFL1362</f>
        <v>1000000</v>
      </c>
      <c r="DFM1368" s="84">
        <f t="shared" si="3067"/>
        <v>0</v>
      </c>
      <c r="DFN1368" s="84">
        <f t="shared" si="3067"/>
        <v>0</v>
      </c>
      <c r="DFO1368" s="84">
        <f t="shared" si="3067"/>
        <v>1000000</v>
      </c>
      <c r="DFP1368" s="84">
        <f t="shared" si="3067"/>
        <v>2000000</v>
      </c>
      <c r="DFQ1368" s="84">
        <f t="shared" si="3067"/>
        <v>0</v>
      </c>
      <c r="DFR1368" s="84">
        <f t="shared" si="3067"/>
        <v>0</v>
      </c>
      <c r="DFS1368" s="84">
        <f t="shared" si="3067"/>
        <v>2000000</v>
      </c>
      <c r="DFT1368" s="84">
        <f t="shared" si="3067"/>
        <v>3000000</v>
      </c>
      <c r="DGA1368" s="84" t="s">
        <v>5401</v>
      </c>
      <c r="DGB1368" s="84">
        <f>DGB1362</f>
        <v>1000000</v>
      </c>
      <c r="DGC1368" s="84">
        <f t="shared" ref="DGC1368:DIF1368" si="3068">DGC1362</f>
        <v>0</v>
      </c>
      <c r="DGD1368" s="84">
        <f t="shared" si="3068"/>
        <v>0</v>
      </c>
      <c r="DGE1368" s="84">
        <f t="shared" si="3068"/>
        <v>1000000</v>
      </c>
      <c r="DGF1368" s="84">
        <f t="shared" si="3068"/>
        <v>2000000</v>
      </c>
      <c r="DGG1368" s="84">
        <f t="shared" si="3068"/>
        <v>0</v>
      </c>
      <c r="DGH1368" s="84">
        <f t="shared" si="3068"/>
        <v>0</v>
      </c>
      <c r="DGI1368" s="84">
        <f t="shared" si="3068"/>
        <v>2000000</v>
      </c>
      <c r="DGJ1368" s="84">
        <f t="shared" si="3068"/>
        <v>3000000</v>
      </c>
      <c r="DGQ1368" s="84" t="s">
        <v>5401</v>
      </c>
      <c r="DGR1368" s="84">
        <f>DGR1362</f>
        <v>1000000</v>
      </c>
      <c r="DGS1368" s="84">
        <f t="shared" si="3068"/>
        <v>0</v>
      </c>
      <c r="DGT1368" s="84">
        <f t="shared" si="3068"/>
        <v>0</v>
      </c>
      <c r="DGU1368" s="84">
        <f t="shared" si="3068"/>
        <v>1000000</v>
      </c>
      <c r="DGV1368" s="84">
        <f t="shared" si="3068"/>
        <v>2000000</v>
      </c>
      <c r="DGW1368" s="84">
        <f t="shared" si="3068"/>
        <v>0</v>
      </c>
      <c r="DGX1368" s="84">
        <f t="shared" si="3068"/>
        <v>0</v>
      </c>
      <c r="DGY1368" s="84">
        <f t="shared" si="3068"/>
        <v>2000000</v>
      </c>
      <c r="DGZ1368" s="84">
        <f t="shared" si="3068"/>
        <v>3000000</v>
      </c>
      <c r="DHG1368" s="84" t="s">
        <v>5401</v>
      </c>
      <c r="DHH1368" s="84">
        <f>DHH1362</f>
        <v>1000000</v>
      </c>
      <c r="DHI1368" s="84">
        <f t="shared" si="3068"/>
        <v>0</v>
      </c>
      <c r="DHJ1368" s="84">
        <f t="shared" si="3068"/>
        <v>0</v>
      </c>
      <c r="DHK1368" s="84">
        <f t="shared" si="3068"/>
        <v>1000000</v>
      </c>
      <c r="DHL1368" s="84">
        <f t="shared" si="3068"/>
        <v>2000000</v>
      </c>
      <c r="DHM1368" s="84">
        <f t="shared" si="3068"/>
        <v>0</v>
      </c>
      <c r="DHN1368" s="84">
        <f t="shared" si="3068"/>
        <v>0</v>
      </c>
      <c r="DHO1368" s="84">
        <f t="shared" si="3068"/>
        <v>2000000</v>
      </c>
      <c r="DHP1368" s="84">
        <f t="shared" si="3068"/>
        <v>3000000</v>
      </c>
      <c r="DHW1368" s="84" t="s">
        <v>5401</v>
      </c>
      <c r="DHX1368" s="84">
        <f>DHX1362</f>
        <v>1000000</v>
      </c>
      <c r="DHY1368" s="84">
        <f t="shared" si="3068"/>
        <v>0</v>
      </c>
      <c r="DHZ1368" s="84">
        <f t="shared" si="3068"/>
        <v>0</v>
      </c>
      <c r="DIA1368" s="84">
        <f t="shared" si="3068"/>
        <v>1000000</v>
      </c>
      <c r="DIB1368" s="84">
        <f t="shared" si="3068"/>
        <v>2000000</v>
      </c>
      <c r="DIC1368" s="84">
        <f t="shared" si="3068"/>
        <v>0</v>
      </c>
      <c r="DID1368" s="84">
        <f t="shared" si="3068"/>
        <v>0</v>
      </c>
      <c r="DIE1368" s="84">
        <f t="shared" si="3068"/>
        <v>2000000</v>
      </c>
      <c r="DIF1368" s="84">
        <f t="shared" si="3068"/>
        <v>3000000</v>
      </c>
      <c r="DIM1368" s="84" t="s">
        <v>5401</v>
      </c>
      <c r="DIN1368" s="84">
        <f>DIN1362</f>
        <v>1000000</v>
      </c>
      <c r="DIO1368" s="84">
        <f t="shared" ref="DIO1368:DKR1368" si="3069">DIO1362</f>
        <v>0</v>
      </c>
      <c r="DIP1368" s="84">
        <f t="shared" si="3069"/>
        <v>0</v>
      </c>
      <c r="DIQ1368" s="84">
        <f t="shared" si="3069"/>
        <v>1000000</v>
      </c>
      <c r="DIR1368" s="84">
        <f t="shared" si="3069"/>
        <v>2000000</v>
      </c>
      <c r="DIS1368" s="84">
        <f t="shared" si="3069"/>
        <v>0</v>
      </c>
      <c r="DIT1368" s="84">
        <f t="shared" si="3069"/>
        <v>0</v>
      </c>
      <c r="DIU1368" s="84">
        <f t="shared" si="3069"/>
        <v>2000000</v>
      </c>
      <c r="DIV1368" s="84">
        <f t="shared" si="3069"/>
        <v>3000000</v>
      </c>
      <c r="DJC1368" s="84" t="s">
        <v>5401</v>
      </c>
      <c r="DJD1368" s="84">
        <f>DJD1362</f>
        <v>1000000</v>
      </c>
      <c r="DJE1368" s="84">
        <f t="shared" si="3069"/>
        <v>0</v>
      </c>
      <c r="DJF1368" s="84">
        <f t="shared" si="3069"/>
        <v>0</v>
      </c>
      <c r="DJG1368" s="84">
        <f t="shared" si="3069"/>
        <v>1000000</v>
      </c>
      <c r="DJH1368" s="84">
        <f t="shared" si="3069"/>
        <v>2000000</v>
      </c>
      <c r="DJI1368" s="84">
        <f t="shared" si="3069"/>
        <v>0</v>
      </c>
      <c r="DJJ1368" s="84">
        <f t="shared" si="3069"/>
        <v>0</v>
      </c>
      <c r="DJK1368" s="84">
        <f t="shared" si="3069"/>
        <v>2000000</v>
      </c>
      <c r="DJL1368" s="84">
        <f t="shared" si="3069"/>
        <v>3000000</v>
      </c>
      <c r="DJS1368" s="84" t="s">
        <v>5401</v>
      </c>
      <c r="DJT1368" s="84">
        <f>DJT1362</f>
        <v>1000000</v>
      </c>
      <c r="DJU1368" s="84">
        <f t="shared" si="3069"/>
        <v>0</v>
      </c>
      <c r="DJV1368" s="84">
        <f t="shared" si="3069"/>
        <v>0</v>
      </c>
      <c r="DJW1368" s="84">
        <f t="shared" si="3069"/>
        <v>1000000</v>
      </c>
      <c r="DJX1368" s="84">
        <f t="shared" si="3069"/>
        <v>2000000</v>
      </c>
      <c r="DJY1368" s="84">
        <f t="shared" si="3069"/>
        <v>0</v>
      </c>
      <c r="DJZ1368" s="84">
        <f t="shared" si="3069"/>
        <v>0</v>
      </c>
      <c r="DKA1368" s="84">
        <f t="shared" si="3069"/>
        <v>2000000</v>
      </c>
      <c r="DKB1368" s="84">
        <f t="shared" si="3069"/>
        <v>3000000</v>
      </c>
      <c r="DKI1368" s="84" t="s">
        <v>5401</v>
      </c>
      <c r="DKJ1368" s="84">
        <f>DKJ1362</f>
        <v>1000000</v>
      </c>
      <c r="DKK1368" s="84">
        <f t="shared" si="3069"/>
        <v>0</v>
      </c>
      <c r="DKL1368" s="84">
        <f t="shared" si="3069"/>
        <v>0</v>
      </c>
      <c r="DKM1368" s="84">
        <f t="shared" si="3069"/>
        <v>1000000</v>
      </c>
      <c r="DKN1368" s="84">
        <f t="shared" si="3069"/>
        <v>2000000</v>
      </c>
      <c r="DKO1368" s="84">
        <f t="shared" si="3069"/>
        <v>0</v>
      </c>
      <c r="DKP1368" s="84">
        <f t="shared" si="3069"/>
        <v>0</v>
      </c>
      <c r="DKQ1368" s="84">
        <f t="shared" si="3069"/>
        <v>2000000</v>
      </c>
      <c r="DKR1368" s="84">
        <f t="shared" si="3069"/>
        <v>3000000</v>
      </c>
      <c r="DKY1368" s="84" t="s">
        <v>5401</v>
      </c>
      <c r="DKZ1368" s="84">
        <f>DKZ1362</f>
        <v>1000000</v>
      </c>
      <c r="DLA1368" s="84">
        <f t="shared" ref="DLA1368:DND1368" si="3070">DLA1362</f>
        <v>0</v>
      </c>
      <c r="DLB1368" s="84">
        <f t="shared" si="3070"/>
        <v>0</v>
      </c>
      <c r="DLC1368" s="84">
        <f t="shared" si="3070"/>
        <v>1000000</v>
      </c>
      <c r="DLD1368" s="84">
        <f t="shared" si="3070"/>
        <v>2000000</v>
      </c>
      <c r="DLE1368" s="84">
        <f t="shared" si="3070"/>
        <v>0</v>
      </c>
      <c r="DLF1368" s="84">
        <f t="shared" si="3070"/>
        <v>0</v>
      </c>
      <c r="DLG1368" s="84">
        <f t="shared" si="3070"/>
        <v>2000000</v>
      </c>
      <c r="DLH1368" s="84">
        <f t="shared" si="3070"/>
        <v>3000000</v>
      </c>
      <c r="DLO1368" s="84" t="s">
        <v>5401</v>
      </c>
      <c r="DLP1368" s="84">
        <f>DLP1362</f>
        <v>1000000</v>
      </c>
      <c r="DLQ1368" s="84">
        <f t="shared" si="3070"/>
        <v>0</v>
      </c>
      <c r="DLR1368" s="84">
        <f t="shared" si="3070"/>
        <v>0</v>
      </c>
      <c r="DLS1368" s="84">
        <f t="shared" si="3070"/>
        <v>1000000</v>
      </c>
      <c r="DLT1368" s="84">
        <f t="shared" si="3070"/>
        <v>2000000</v>
      </c>
      <c r="DLU1368" s="84">
        <f t="shared" si="3070"/>
        <v>0</v>
      </c>
      <c r="DLV1368" s="84">
        <f t="shared" si="3070"/>
        <v>0</v>
      </c>
      <c r="DLW1368" s="84">
        <f t="shared" si="3070"/>
        <v>2000000</v>
      </c>
      <c r="DLX1368" s="84">
        <f t="shared" si="3070"/>
        <v>3000000</v>
      </c>
      <c r="DME1368" s="84" t="s">
        <v>5401</v>
      </c>
      <c r="DMF1368" s="84">
        <f>DMF1362</f>
        <v>1000000</v>
      </c>
      <c r="DMG1368" s="84">
        <f t="shared" si="3070"/>
        <v>0</v>
      </c>
      <c r="DMH1368" s="84">
        <f t="shared" si="3070"/>
        <v>0</v>
      </c>
      <c r="DMI1368" s="84">
        <f t="shared" si="3070"/>
        <v>1000000</v>
      </c>
      <c r="DMJ1368" s="84">
        <f t="shared" si="3070"/>
        <v>2000000</v>
      </c>
      <c r="DMK1368" s="84">
        <f t="shared" si="3070"/>
        <v>0</v>
      </c>
      <c r="DML1368" s="84">
        <f t="shared" si="3070"/>
        <v>0</v>
      </c>
      <c r="DMM1368" s="84">
        <f t="shared" si="3070"/>
        <v>2000000</v>
      </c>
      <c r="DMN1368" s="84">
        <f t="shared" si="3070"/>
        <v>3000000</v>
      </c>
      <c r="DMU1368" s="84" t="s">
        <v>5401</v>
      </c>
      <c r="DMV1368" s="84">
        <f>DMV1362</f>
        <v>1000000</v>
      </c>
      <c r="DMW1368" s="84">
        <f t="shared" si="3070"/>
        <v>0</v>
      </c>
      <c r="DMX1368" s="84">
        <f t="shared" si="3070"/>
        <v>0</v>
      </c>
      <c r="DMY1368" s="84">
        <f t="shared" si="3070"/>
        <v>1000000</v>
      </c>
      <c r="DMZ1368" s="84">
        <f t="shared" si="3070"/>
        <v>2000000</v>
      </c>
      <c r="DNA1368" s="84">
        <f t="shared" si="3070"/>
        <v>0</v>
      </c>
      <c r="DNB1368" s="84">
        <f t="shared" si="3070"/>
        <v>0</v>
      </c>
      <c r="DNC1368" s="84">
        <f t="shared" si="3070"/>
        <v>2000000</v>
      </c>
      <c r="DND1368" s="84">
        <f t="shared" si="3070"/>
        <v>3000000</v>
      </c>
      <c r="DNK1368" s="84" t="s">
        <v>5401</v>
      </c>
      <c r="DNL1368" s="84">
        <f>DNL1362</f>
        <v>1000000</v>
      </c>
      <c r="DNM1368" s="84">
        <f t="shared" ref="DNM1368:DPP1368" si="3071">DNM1362</f>
        <v>0</v>
      </c>
      <c r="DNN1368" s="84">
        <f t="shared" si="3071"/>
        <v>0</v>
      </c>
      <c r="DNO1368" s="84">
        <f t="shared" si="3071"/>
        <v>1000000</v>
      </c>
      <c r="DNP1368" s="84">
        <f t="shared" si="3071"/>
        <v>2000000</v>
      </c>
      <c r="DNQ1368" s="84">
        <f t="shared" si="3071"/>
        <v>0</v>
      </c>
      <c r="DNR1368" s="84">
        <f t="shared" si="3071"/>
        <v>0</v>
      </c>
      <c r="DNS1368" s="84">
        <f t="shared" si="3071"/>
        <v>2000000</v>
      </c>
      <c r="DNT1368" s="84">
        <f t="shared" si="3071"/>
        <v>3000000</v>
      </c>
      <c r="DOA1368" s="84" t="s">
        <v>5401</v>
      </c>
      <c r="DOB1368" s="84">
        <f>DOB1362</f>
        <v>1000000</v>
      </c>
      <c r="DOC1368" s="84">
        <f t="shared" si="3071"/>
        <v>0</v>
      </c>
      <c r="DOD1368" s="84">
        <f t="shared" si="3071"/>
        <v>0</v>
      </c>
      <c r="DOE1368" s="84">
        <f t="shared" si="3071"/>
        <v>1000000</v>
      </c>
      <c r="DOF1368" s="84">
        <f t="shared" si="3071"/>
        <v>2000000</v>
      </c>
      <c r="DOG1368" s="84">
        <f t="shared" si="3071"/>
        <v>0</v>
      </c>
      <c r="DOH1368" s="84">
        <f t="shared" si="3071"/>
        <v>0</v>
      </c>
      <c r="DOI1368" s="84">
        <f t="shared" si="3071"/>
        <v>2000000</v>
      </c>
      <c r="DOJ1368" s="84">
        <f t="shared" si="3071"/>
        <v>3000000</v>
      </c>
      <c r="DOQ1368" s="84" t="s">
        <v>5401</v>
      </c>
      <c r="DOR1368" s="84">
        <f>DOR1362</f>
        <v>1000000</v>
      </c>
      <c r="DOS1368" s="84">
        <f t="shared" si="3071"/>
        <v>0</v>
      </c>
      <c r="DOT1368" s="84">
        <f t="shared" si="3071"/>
        <v>0</v>
      </c>
      <c r="DOU1368" s="84">
        <f t="shared" si="3071"/>
        <v>1000000</v>
      </c>
      <c r="DOV1368" s="84">
        <f t="shared" si="3071"/>
        <v>2000000</v>
      </c>
      <c r="DOW1368" s="84">
        <f t="shared" si="3071"/>
        <v>0</v>
      </c>
      <c r="DOX1368" s="84">
        <f t="shared" si="3071"/>
        <v>0</v>
      </c>
      <c r="DOY1368" s="84">
        <f t="shared" si="3071"/>
        <v>2000000</v>
      </c>
      <c r="DOZ1368" s="84">
        <f t="shared" si="3071"/>
        <v>3000000</v>
      </c>
      <c r="DPG1368" s="84" t="s">
        <v>5401</v>
      </c>
      <c r="DPH1368" s="84">
        <f>DPH1362</f>
        <v>1000000</v>
      </c>
      <c r="DPI1368" s="84">
        <f t="shared" si="3071"/>
        <v>0</v>
      </c>
      <c r="DPJ1368" s="84">
        <f t="shared" si="3071"/>
        <v>0</v>
      </c>
      <c r="DPK1368" s="84">
        <f t="shared" si="3071"/>
        <v>1000000</v>
      </c>
      <c r="DPL1368" s="84">
        <f t="shared" si="3071"/>
        <v>2000000</v>
      </c>
      <c r="DPM1368" s="84">
        <f t="shared" si="3071"/>
        <v>0</v>
      </c>
      <c r="DPN1368" s="84">
        <f t="shared" si="3071"/>
        <v>0</v>
      </c>
      <c r="DPO1368" s="84">
        <f t="shared" si="3071"/>
        <v>2000000</v>
      </c>
      <c r="DPP1368" s="84">
        <f t="shared" si="3071"/>
        <v>3000000</v>
      </c>
      <c r="DPW1368" s="84" t="s">
        <v>5401</v>
      </c>
      <c r="DPX1368" s="84">
        <f>DPX1362</f>
        <v>1000000</v>
      </c>
      <c r="DPY1368" s="84">
        <f t="shared" ref="DPY1368:DSB1368" si="3072">DPY1362</f>
        <v>0</v>
      </c>
      <c r="DPZ1368" s="84">
        <f t="shared" si="3072"/>
        <v>0</v>
      </c>
      <c r="DQA1368" s="84">
        <f t="shared" si="3072"/>
        <v>1000000</v>
      </c>
      <c r="DQB1368" s="84">
        <f t="shared" si="3072"/>
        <v>2000000</v>
      </c>
      <c r="DQC1368" s="84">
        <f t="shared" si="3072"/>
        <v>0</v>
      </c>
      <c r="DQD1368" s="84">
        <f t="shared" si="3072"/>
        <v>0</v>
      </c>
      <c r="DQE1368" s="84">
        <f t="shared" si="3072"/>
        <v>2000000</v>
      </c>
      <c r="DQF1368" s="84">
        <f t="shared" si="3072"/>
        <v>3000000</v>
      </c>
      <c r="DQM1368" s="84" t="s">
        <v>5401</v>
      </c>
      <c r="DQN1368" s="84">
        <f>DQN1362</f>
        <v>1000000</v>
      </c>
      <c r="DQO1368" s="84">
        <f t="shared" si="3072"/>
        <v>0</v>
      </c>
      <c r="DQP1368" s="84">
        <f t="shared" si="3072"/>
        <v>0</v>
      </c>
      <c r="DQQ1368" s="84">
        <f t="shared" si="3072"/>
        <v>1000000</v>
      </c>
      <c r="DQR1368" s="84">
        <f t="shared" si="3072"/>
        <v>2000000</v>
      </c>
      <c r="DQS1368" s="84">
        <f t="shared" si="3072"/>
        <v>0</v>
      </c>
      <c r="DQT1368" s="84">
        <f t="shared" si="3072"/>
        <v>0</v>
      </c>
      <c r="DQU1368" s="84">
        <f t="shared" si="3072"/>
        <v>2000000</v>
      </c>
      <c r="DQV1368" s="84">
        <f t="shared" si="3072"/>
        <v>3000000</v>
      </c>
      <c r="DRC1368" s="84" t="s">
        <v>5401</v>
      </c>
      <c r="DRD1368" s="84">
        <f>DRD1362</f>
        <v>1000000</v>
      </c>
      <c r="DRE1368" s="84">
        <f t="shared" si="3072"/>
        <v>0</v>
      </c>
      <c r="DRF1368" s="84">
        <f t="shared" si="3072"/>
        <v>0</v>
      </c>
      <c r="DRG1368" s="84">
        <f t="shared" si="3072"/>
        <v>1000000</v>
      </c>
      <c r="DRH1368" s="84">
        <f t="shared" si="3072"/>
        <v>2000000</v>
      </c>
      <c r="DRI1368" s="84">
        <f t="shared" si="3072"/>
        <v>0</v>
      </c>
      <c r="DRJ1368" s="84">
        <f t="shared" si="3072"/>
        <v>0</v>
      </c>
      <c r="DRK1368" s="84">
        <f t="shared" si="3072"/>
        <v>2000000</v>
      </c>
      <c r="DRL1368" s="84">
        <f t="shared" si="3072"/>
        <v>3000000</v>
      </c>
      <c r="DRS1368" s="84" t="s">
        <v>5401</v>
      </c>
      <c r="DRT1368" s="84">
        <f>DRT1362</f>
        <v>1000000</v>
      </c>
      <c r="DRU1368" s="84">
        <f t="shared" si="3072"/>
        <v>0</v>
      </c>
      <c r="DRV1368" s="84">
        <f t="shared" si="3072"/>
        <v>0</v>
      </c>
      <c r="DRW1368" s="84">
        <f t="shared" si="3072"/>
        <v>1000000</v>
      </c>
      <c r="DRX1368" s="84">
        <f t="shared" si="3072"/>
        <v>2000000</v>
      </c>
      <c r="DRY1368" s="84">
        <f t="shared" si="3072"/>
        <v>0</v>
      </c>
      <c r="DRZ1368" s="84">
        <f t="shared" si="3072"/>
        <v>0</v>
      </c>
      <c r="DSA1368" s="84">
        <f t="shared" si="3072"/>
        <v>2000000</v>
      </c>
      <c r="DSB1368" s="84">
        <f t="shared" si="3072"/>
        <v>3000000</v>
      </c>
      <c r="DSI1368" s="84" t="s">
        <v>5401</v>
      </c>
      <c r="DSJ1368" s="84">
        <f>DSJ1362</f>
        <v>1000000</v>
      </c>
      <c r="DSK1368" s="84">
        <f t="shared" ref="DSK1368:DUN1368" si="3073">DSK1362</f>
        <v>0</v>
      </c>
      <c r="DSL1368" s="84">
        <f t="shared" si="3073"/>
        <v>0</v>
      </c>
      <c r="DSM1368" s="84">
        <f t="shared" si="3073"/>
        <v>1000000</v>
      </c>
      <c r="DSN1368" s="84">
        <f t="shared" si="3073"/>
        <v>2000000</v>
      </c>
      <c r="DSO1368" s="84">
        <f t="shared" si="3073"/>
        <v>0</v>
      </c>
      <c r="DSP1368" s="84">
        <f t="shared" si="3073"/>
        <v>0</v>
      </c>
      <c r="DSQ1368" s="84">
        <f t="shared" si="3073"/>
        <v>2000000</v>
      </c>
      <c r="DSR1368" s="84">
        <f t="shared" si="3073"/>
        <v>3000000</v>
      </c>
      <c r="DSY1368" s="84" t="s">
        <v>5401</v>
      </c>
      <c r="DSZ1368" s="84">
        <f>DSZ1362</f>
        <v>1000000</v>
      </c>
      <c r="DTA1368" s="84">
        <f t="shared" si="3073"/>
        <v>0</v>
      </c>
      <c r="DTB1368" s="84">
        <f t="shared" si="3073"/>
        <v>0</v>
      </c>
      <c r="DTC1368" s="84">
        <f t="shared" si="3073"/>
        <v>1000000</v>
      </c>
      <c r="DTD1368" s="84">
        <f t="shared" si="3073"/>
        <v>2000000</v>
      </c>
      <c r="DTE1368" s="84">
        <f t="shared" si="3073"/>
        <v>0</v>
      </c>
      <c r="DTF1368" s="84">
        <f t="shared" si="3073"/>
        <v>0</v>
      </c>
      <c r="DTG1368" s="84">
        <f t="shared" si="3073"/>
        <v>2000000</v>
      </c>
      <c r="DTH1368" s="84">
        <f t="shared" si="3073"/>
        <v>3000000</v>
      </c>
      <c r="DTO1368" s="84" t="s">
        <v>5401</v>
      </c>
      <c r="DTP1368" s="84">
        <f>DTP1362</f>
        <v>1000000</v>
      </c>
      <c r="DTQ1368" s="84">
        <f t="shared" si="3073"/>
        <v>0</v>
      </c>
      <c r="DTR1368" s="84">
        <f t="shared" si="3073"/>
        <v>0</v>
      </c>
      <c r="DTS1368" s="84">
        <f t="shared" si="3073"/>
        <v>1000000</v>
      </c>
      <c r="DTT1368" s="84">
        <f t="shared" si="3073"/>
        <v>2000000</v>
      </c>
      <c r="DTU1368" s="84">
        <f t="shared" si="3073"/>
        <v>0</v>
      </c>
      <c r="DTV1368" s="84">
        <f t="shared" si="3073"/>
        <v>0</v>
      </c>
      <c r="DTW1368" s="84">
        <f t="shared" si="3073"/>
        <v>2000000</v>
      </c>
      <c r="DTX1368" s="84">
        <f t="shared" si="3073"/>
        <v>3000000</v>
      </c>
      <c r="DUE1368" s="84" t="s">
        <v>5401</v>
      </c>
      <c r="DUF1368" s="84">
        <f>DUF1362</f>
        <v>1000000</v>
      </c>
      <c r="DUG1368" s="84">
        <f t="shared" si="3073"/>
        <v>0</v>
      </c>
      <c r="DUH1368" s="84">
        <f t="shared" si="3073"/>
        <v>0</v>
      </c>
      <c r="DUI1368" s="84">
        <f t="shared" si="3073"/>
        <v>1000000</v>
      </c>
      <c r="DUJ1368" s="84">
        <f t="shared" si="3073"/>
        <v>2000000</v>
      </c>
      <c r="DUK1368" s="84">
        <f t="shared" si="3073"/>
        <v>0</v>
      </c>
      <c r="DUL1368" s="84">
        <f t="shared" si="3073"/>
        <v>0</v>
      </c>
      <c r="DUM1368" s="84">
        <f t="shared" si="3073"/>
        <v>2000000</v>
      </c>
      <c r="DUN1368" s="84">
        <f t="shared" si="3073"/>
        <v>3000000</v>
      </c>
      <c r="DUU1368" s="84" t="s">
        <v>5401</v>
      </c>
      <c r="DUV1368" s="84">
        <f>DUV1362</f>
        <v>1000000</v>
      </c>
      <c r="DUW1368" s="84">
        <f t="shared" ref="DUW1368:DWZ1368" si="3074">DUW1362</f>
        <v>0</v>
      </c>
      <c r="DUX1368" s="84">
        <f t="shared" si="3074"/>
        <v>0</v>
      </c>
      <c r="DUY1368" s="84">
        <f t="shared" si="3074"/>
        <v>1000000</v>
      </c>
      <c r="DUZ1368" s="84">
        <f t="shared" si="3074"/>
        <v>2000000</v>
      </c>
      <c r="DVA1368" s="84">
        <f t="shared" si="3074"/>
        <v>0</v>
      </c>
      <c r="DVB1368" s="84">
        <f t="shared" si="3074"/>
        <v>0</v>
      </c>
      <c r="DVC1368" s="84">
        <f t="shared" si="3074"/>
        <v>2000000</v>
      </c>
      <c r="DVD1368" s="84">
        <f t="shared" si="3074"/>
        <v>3000000</v>
      </c>
      <c r="DVK1368" s="84" t="s">
        <v>5401</v>
      </c>
      <c r="DVL1368" s="84">
        <f>DVL1362</f>
        <v>1000000</v>
      </c>
      <c r="DVM1368" s="84">
        <f t="shared" si="3074"/>
        <v>0</v>
      </c>
      <c r="DVN1368" s="84">
        <f t="shared" si="3074"/>
        <v>0</v>
      </c>
      <c r="DVO1368" s="84">
        <f t="shared" si="3074"/>
        <v>1000000</v>
      </c>
      <c r="DVP1368" s="84">
        <f t="shared" si="3074"/>
        <v>2000000</v>
      </c>
      <c r="DVQ1368" s="84">
        <f t="shared" si="3074"/>
        <v>0</v>
      </c>
      <c r="DVR1368" s="84">
        <f t="shared" si="3074"/>
        <v>0</v>
      </c>
      <c r="DVS1368" s="84">
        <f t="shared" si="3074"/>
        <v>2000000</v>
      </c>
      <c r="DVT1368" s="84">
        <f t="shared" si="3074"/>
        <v>3000000</v>
      </c>
      <c r="DWA1368" s="84" t="s">
        <v>5401</v>
      </c>
      <c r="DWB1368" s="84">
        <f>DWB1362</f>
        <v>1000000</v>
      </c>
      <c r="DWC1368" s="84">
        <f t="shared" si="3074"/>
        <v>0</v>
      </c>
      <c r="DWD1368" s="84">
        <f t="shared" si="3074"/>
        <v>0</v>
      </c>
      <c r="DWE1368" s="84">
        <f t="shared" si="3074"/>
        <v>1000000</v>
      </c>
      <c r="DWF1368" s="84">
        <f t="shared" si="3074"/>
        <v>2000000</v>
      </c>
      <c r="DWG1368" s="84">
        <f t="shared" si="3074"/>
        <v>0</v>
      </c>
      <c r="DWH1368" s="84">
        <f t="shared" si="3074"/>
        <v>0</v>
      </c>
      <c r="DWI1368" s="84">
        <f t="shared" si="3074"/>
        <v>2000000</v>
      </c>
      <c r="DWJ1368" s="84">
        <f t="shared" si="3074"/>
        <v>3000000</v>
      </c>
      <c r="DWQ1368" s="84" t="s">
        <v>5401</v>
      </c>
      <c r="DWR1368" s="84">
        <f>DWR1362</f>
        <v>1000000</v>
      </c>
      <c r="DWS1368" s="84">
        <f t="shared" si="3074"/>
        <v>0</v>
      </c>
      <c r="DWT1368" s="84">
        <f t="shared" si="3074"/>
        <v>0</v>
      </c>
      <c r="DWU1368" s="84">
        <f t="shared" si="3074"/>
        <v>1000000</v>
      </c>
      <c r="DWV1368" s="84">
        <f t="shared" si="3074"/>
        <v>2000000</v>
      </c>
      <c r="DWW1368" s="84">
        <f t="shared" si="3074"/>
        <v>0</v>
      </c>
      <c r="DWX1368" s="84">
        <f t="shared" si="3074"/>
        <v>0</v>
      </c>
      <c r="DWY1368" s="84">
        <f t="shared" si="3074"/>
        <v>2000000</v>
      </c>
      <c r="DWZ1368" s="84">
        <f t="shared" si="3074"/>
        <v>3000000</v>
      </c>
      <c r="DXG1368" s="84" t="s">
        <v>5401</v>
      </c>
      <c r="DXH1368" s="84">
        <f>DXH1362</f>
        <v>1000000</v>
      </c>
      <c r="DXI1368" s="84">
        <f t="shared" ref="DXI1368:DZL1368" si="3075">DXI1362</f>
        <v>0</v>
      </c>
      <c r="DXJ1368" s="84">
        <f t="shared" si="3075"/>
        <v>0</v>
      </c>
      <c r="DXK1368" s="84">
        <f t="shared" si="3075"/>
        <v>1000000</v>
      </c>
      <c r="DXL1368" s="84">
        <f t="shared" si="3075"/>
        <v>2000000</v>
      </c>
      <c r="DXM1368" s="84">
        <f t="shared" si="3075"/>
        <v>0</v>
      </c>
      <c r="DXN1368" s="84">
        <f t="shared" si="3075"/>
        <v>0</v>
      </c>
      <c r="DXO1368" s="84">
        <f t="shared" si="3075"/>
        <v>2000000</v>
      </c>
      <c r="DXP1368" s="84">
        <f t="shared" si="3075"/>
        <v>3000000</v>
      </c>
      <c r="DXW1368" s="84" t="s">
        <v>5401</v>
      </c>
      <c r="DXX1368" s="84">
        <f>DXX1362</f>
        <v>1000000</v>
      </c>
      <c r="DXY1368" s="84">
        <f t="shared" si="3075"/>
        <v>0</v>
      </c>
      <c r="DXZ1368" s="84">
        <f t="shared" si="3075"/>
        <v>0</v>
      </c>
      <c r="DYA1368" s="84">
        <f t="shared" si="3075"/>
        <v>1000000</v>
      </c>
      <c r="DYB1368" s="84">
        <f t="shared" si="3075"/>
        <v>2000000</v>
      </c>
      <c r="DYC1368" s="84">
        <f t="shared" si="3075"/>
        <v>0</v>
      </c>
      <c r="DYD1368" s="84">
        <f t="shared" si="3075"/>
        <v>0</v>
      </c>
      <c r="DYE1368" s="84">
        <f t="shared" si="3075"/>
        <v>2000000</v>
      </c>
      <c r="DYF1368" s="84">
        <f t="shared" si="3075"/>
        <v>3000000</v>
      </c>
      <c r="DYM1368" s="84" t="s">
        <v>5401</v>
      </c>
      <c r="DYN1368" s="84">
        <f>DYN1362</f>
        <v>1000000</v>
      </c>
      <c r="DYO1368" s="84">
        <f t="shared" si="3075"/>
        <v>0</v>
      </c>
      <c r="DYP1368" s="84">
        <f t="shared" si="3075"/>
        <v>0</v>
      </c>
      <c r="DYQ1368" s="84">
        <f t="shared" si="3075"/>
        <v>1000000</v>
      </c>
      <c r="DYR1368" s="84">
        <f t="shared" si="3075"/>
        <v>2000000</v>
      </c>
      <c r="DYS1368" s="84">
        <f t="shared" si="3075"/>
        <v>0</v>
      </c>
      <c r="DYT1368" s="84">
        <f t="shared" si="3075"/>
        <v>0</v>
      </c>
      <c r="DYU1368" s="84">
        <f t="shared" si="3075"/>
        <v>2000000</v>
      </c>
      <c r="DYV1368" s="84">
        <f t="shared" si="3075"/>
        <v>3000000</v>
      </c>
      <c r="DZC1368" s="84" t="s">
        <v>5401</v>
      </c>
      <c r="DZD1368" s="84">
        <f>DZD1362</f>
        <v>1000000</v>
      </c>
      <c r="DZE1368" s="84">
        <f t="shared" si="3075"/>
        <v>0</v>
      </c>
      <c r="DZF1368" s="84">
        <f t="shared" si="3075"/>
        <v>0</v>
      </c>
      <c r="DZG1368" s="84">
        <f t="shared" si="3075"/>
        <v>1000000</v>
      </c>
      <c r="DZH1368" s="84">
        <f t="shared" si="3075"/>
        <v>2000000</v>
      </c>
      <c r="DZI1368" s="84">
        <f t="shared" si="3075"/>
        <v>0</v>
      </c>
      <c r="DZJ1368" s="84">
        <f t="shared" si="3075"/>
        <v>0</v>
      </c>
      <c r="DZK1368" s="84">
        <f t="shared" si="3075"/>
        <v>2000000</v>
      </c>
      <c r="DZL1368" s="84">
        <f t="shared" si="3075"/>
        <v>3000000</v>
      </c>
      <c r="DZS1368" s="84" t="s">
        <v>5401</v>
      </c>
      <c r="DZT1368" s="84">
        <f>DZT1362</f>
        <v>1000000</v>
      </c>
      <c r="DZU1368" s="84">
        <f t="shared" ref="DZU1368:EBX1368" si="3076">DZU1362</f>
        <v>0</v>
      </c>
      <c r="DZV1368" s="84">
        <f t="shared" si="3076"/>
        <v>0</v>
      </c>
      <c r="DZW1368" s="84">
        <f t="shared" si="3076"/>
        <v>1000000</v>
      </c>
      <c r="DZX1368" s="84">
        <f t="shared" si="3076"/>
        <v>2000000</v>
      </c>
      <c r="DZY1368" s="84">
        <f t="shared" si="3076"/>
        <v>0</v>
      </c>
      <c r="DZZ1368" s="84">
        <f t="shared" si="3076"/>
        <v>0</v>
      </c>
      <c r="EAA1368" s="84">
        <f t="shared" si="3076"/>
        <v>2000000</v>
      </c>
      <c r="EAB1368" s="84">
        <f t="shared" si="3076"/>
        <v>3000000</v>
      </c>
      <c r="EAI1368" s="84" t="s">
        <v>5401</v>
      </c>
      <c r="EAJ1368" s="84">
        <f>EAJ1362</f>
        <v>1000000</v>
      </c>
      <c r="EAK1368" s="84">
        <f t="shared" si="3076"/>
        <v>0</v>
      </c>
      <c r="EAL1368" s="84">
        <f t="shared" si="3076"/>
        <v>0</v>
      </c>
      <c r="EAM1368" s="84">
        <f t="shared" si="3076"/>
        <v>1000000</v>
      </c>
      <c r="EAN1368" s="84">
        <f t="shared" si="3076"/>
        <v>2000000</v>
      </c>
      <c r="EAO1368" s="84">
        <f t="shared" si="3076"/>
        <v>0</v>
      </c>
      <c r="EAP1368" s="84">
        <f t="shared" si="3076"/>
        <v>0</v>
      </c>
      <c r="EAQ1368" s="84">
        <f t="shared" si="3076"/>
        <v>2000000</v>
      </c>
      <c r="EAR1368" s="84">
        <f t="shared" si="3076"/>
        <v>3000000</v>
      </c>
      <c r="EAY1368" s="84" t="s">
        <v>5401</v>
      </c>
      <c r="EAZ1368" s="84">
        <f>EAZ1362</f>
        <v>1000000</v>
      </c>
      <c r="EBA1368" s="84">
        <f t="shared" si="3076"/>
        <v>0</v>
      </c>
      <c r="EBB1368" s="84">
        <f t="shared" si="3076"/>
        <v>0</v>
      </c>
      <c r="EBC1368" s="84">
        <f t="shared" si="3076"/>
        <v>1000000</v>
      </c>
      <c r="EBD1368" s="84">
        <f t="shared" si="3076"/>
        <v>2000000</v>
      </c>
      <c r="EBE1368" s="84">
        <f t="shared" si="3076"/>
        <v>0</v>
      </c>
      <c r="EBF1368" s="84">
        <f t="shared" si="3076"/>
        <v>0</v>
      </c>
      <c r="EBG1368" s="84">
        <f t="shared" si="3076"/>
        <v>2000000</v>
      </c>
      <c r="EBH1368" s="84">
        <f t="shared" si="3076"/>
        <v>3000000</v>
      </c>
      <c r="EBO1368" s="84" t="s">
        <v>5401</v>
      </c>
      <c r="EBP1368" s="84">
        <f>EBP1362</f>
        <v>1000000</v>
      </c>
      <c r="EBQ1368" s="84">
        <f t="shared" si="3076"/>
        <v>0</v>
      </c>
      <c r="EBR1368" s="84">
        <f t="shared" si="3076"/>
        <v>0</v>
      </c>
      <c r="EBS1368" s="84">
        <f t="shared" si="3076"/>
        <v>1000000</v>
      </c>
      <c r="EBT1368" s="84">
        <f t="shared" si="3076"/>
        <v>2000000</v>
      </c>
      <c r="EBU1368" s="84">
        <f t="shared" si="3076"/>
        <v>0</v>
      </c>
      <c r="EBV1368" s="84">
        <f t="shared" si="3076"/>
        <v>0</v>
      </c>
      <c r="EBW1368" s="84">
        <f t="shared" si="3076"/>
        <v>2000000</v>
      </c>
      <c r="EBX1368" s="84">
        <f t="shared" si="3076"/>
        <v>3000000</v>
      </c>
      <c r="ECE1368" s="84" t="s">
        <v>5401</v>
      </c>
      <c r="ECF1368" s="84">
        <f>ECF1362</f>
        <v>1000000</v>
      </c>
      <c r="ECG1368" s="84">
        <f t="shared" ref="ECG1368:EEJ1368" si="3077">ECG1362</f>
        <v>0</v>
      </c>
      <c r="ECH1368" s="84">
        <f t="shared" si="3077"/>
        <v>0</v>
      </c>
      <c r="ECI1368" s="84">
        <f t="shared" si="3077"/>
        <v>1000000</v>
      </c>
      <c r="ECJ1368" s="84">
        <f t="shared" si="3077"/>
        <v>2000000</v>
      </c>
      <c r="ECK1368" s="84">
        <f t="shared" si="3077"/>
        <v>0</v>
      </c>
      <c r="ECL1368" s="84">
        <f t="shared" si="3077"/>
        <v>0</v>
      </c>
      <c r="ECM1368" s="84">
        <f t="shared" si="3077"/>
        <v>2000000</v>
      </c>
      <c r="ECN1368" s="84">
        <f t="shared" si="3077"/>
        <v>3000000</v>
      </c>
      <c r="ECU1368" s="84" t="s">
        <v>5401</v>
      </c>
      <c r="ECV1368" s="84">
        <f>ECV1362</f>
        <v>1000000</v>
      </c>
      <c r="ECW1368" s="84">
        <f t="shared" si="3077"/>
        <v>0</v>
      </c>
      <c r="ECX1368" s="84">
        <f t="shared" si="3077"/>
        <v>0</v>
      </c>
      <c r="ECY1368" s="84">
        <f t="shared" si="3077"/>
        <v>1000000</v>
      </c>
      <c r="ECZ1368" s="84">
        <f t="shared" si="3077"/>
        <v>2000000</v>
      </c>
      <c r="EDA1368" s="84">
        <f t="shared" si="3077"/>
        <v>0</v>
      </c>
      <c r="EDB1368" s="84">
        <f t="shared" si="3077"/>
        <v>0</v>
      </c>
      <c r="EDC1368" s="84">
        <f t="shared" si="3077"/>
        <v>2000000</v>
      </c>
      <c r="EDD1368" s="84">
        <f t="shared" si="3077"/>
        <v>3000000</v>
      </c>
      <c r="EDK1368" s="84" t="s">
        <v>5401</v>
      </c>
      <c r="EDL1368" s="84">
        <f>EDL1362</f>
        <v>1000000</v>
      </c>
      <c r="EDM1368" s="84">
        <f t="shared" si="3077"/>
        <v>0</v>
      </c>
      <c r="EDN1368" s="84">
        <f t="shared" si="3077"/>
        <v>0</v>
      </c>
      <c r="EDO1368" s="84">
        <f t="shared" si="3077"/>
        <v>1000000</v>
      </c>
      <c r="EDP1368" s="84">
        <f t="shared" si="3077"/>
        <v>2000000</v>
      </c>
      <c r="EDQ1368" s="84">
        <f t="shared" si="3077"/>
        <v>0</v>
      </c>
      <c r="EDR1368" s="84">
        <f t="shared" si="3077"/>
        <v>0</v>
      </c>
      <c r="EDS1368" s="84">
        <f t="shared" si="3077"/>
        <v>2000000</v>
      </c>
      <c r="EDT1368" s="84">
        <f t="shared" si="3077"/>
        <v>3000000</v>
      </c>
      <c r="EEA1368" s="84" t="s">
        <v>5401</v>
      </c>
      <c r="EEB1368" s="84">
        <f>EEB1362</f>
        <v>1000000</v>
      </c>
      <c r="EEC1368" s="84">
        <f t="shared" si="3077"/>
        <v>0</v>
      </c>
      <c r="EED1368" s="84">
        <f t="shared" si="3077"/>
        <v>0</v>
      </c>
      <c r="EEE1368" s="84">
        <f t="shared" si="3077"/>
        <v>1000000</v>
      </c>
      <c r="EEF1368" s="84">
        <f t="shared" si="3077"/>
        <v>2000000</v>
      </c>
      <c r="EEG1368" s="84">
        <f t="shared" si="3077"/>
        <v>0</v>
      </c>
      <c r="EEH1368" s="84">
        <f t="shared" si="3077"/>
        <v>0</v>
      </c>
      <c r="EEI1368" s="84">
        <f t="shared" si="3077"/>
        <v>2000000</v>
      </c>
      <c r="EEJ1368" s="84">
        <f t="shared" si="3077"/>
        <v>3000000</v>
      </c>
      <c r="EEQ1368" s="84" t="s">
        <v>5401</v>
      </c>
      <c r="EER1368" s="84">
        <f>EER1362</f>
        <v>1000000</v>
      </c>
      <c r="EES1368" s="84">
        <f t="shared" ref="EES1368:EGV1368" si="3078">EES1362</f>
        <v>0</v>
      </c>
      <c r="EET1368" s="84">
        <f t="shared" si="3078"/>
        <v>0</v>
      </c>
      <c r="EEU1368" s="84">
        <f t="shared" si="3078"/>
        <v>1000000</v>
      </c>
      <c r="EEV1368" s="84">
        <f t="shared" si="3078"/>
        <v>2000000</v>
      </c>
      <c r="EEW1368" s="84">
        <f t="shared" si="3078"/>
        <v>0</v>
      </c>
      <c r="EEX1368" s="84">
        <f t="shared" si="3078"/>
        <v>0</v>
      </c>
      <c r="EEY1368" s="84">
        <f t="shared" si="3078"/>
        <v>2000000</v>
      </c>
      <c r="EEZ1368" s="84">
        <f t="shared" si="3078"/>
        <v>3000000</v>
      </c>
      <c r="EFG1368" s="84" t="s">
        <v>5401</v>
      </c>
      <c r="EFH1368" s="84">
        <f>EFH1362</f>
        <v>1000000</v>
      </c>
      <c r="EFI1368" s="84">
        <f t="shared" si="3078"/>
        <v>0</v>
      </c>
      <c r="EFJ1368" s="84">
        <f t="shared" si="3078"/>
        <v>0</v>
      </c>
      <c r="EFK1368" s="84">
        <f t="shared" si="3078"/>
        <v>1000000</v>
      </c>
      <c r="EFL1368" s="84">
        <f t="shared" si="3078"/>
        <v>2000000</v>
      </c>
      <c r="EFM1368" s="84">
        <f t="shared" si="3078"/>
        <v>0</v>
      </c>
      <c r="EFN1368" s="84">
        <f t="shared" si="3078"/>
        <v>0</v>
      </c>
      <c r="EFO1368" s="84">
        <f t="shared" si="3078"/>
        <v>2000000</v>
      </c>
      <c r="EFP1368" s="84">
        <f t="shared" si="3078"/>
        <v>3000000</v>
      </c>
      <c r="EFW1368" s="84" t="s">
        <v>5401</v>
      </c>
      <c r="EFX1368" s="84">
        <f>EFX1362</f>
        <v>1000000</v>
      </c>
      <c r="EFY1368" s="84">
        <f t="shared" si="3078"/>
        <v>0</v>
      </c>
      <c r="EFZ1368" s="84">
        <f t="shared" si="3078"/>
        <v>0</v>
      </c>
      <c r="EGA1368" s="84">
        <f t="shared" si="3078"/>
        <v>1000000</v>
      </c>
      <c r="EGB1368" s="84">
        <f t="shared" si="3078"/>
        <v>2000000</v>
      </c>
      <c r="EGC1368" s="84">
        <f t="shared" si="3078"/>
        <v>0</v>
      </c>
      <c r="EGD1368" s="84">
        <f t="shared" si="3078"/>
        <v>0</v>
      </c>
      <c r="EGE1368" s="84">
        <f t="shared" si="3078"/>
        <v>2000000</v>
      </c>
      <c r="EGF1368" s="84">
        <f t="shared" si="3078"/>
        <v>3000000</v>
      </c>
      <c r="EGM1368" s="84" t="s">
        <v>5401</v>
      </c>
      <c r="EGN1368" s="84">
        <f>EGN1362</f>
        <v>1000000</v>
      </c>
      <c r="EGO1368" s="84">
        <f t="shared" si="3078"/>
        <v>0</v>
      </c>
      <c r="EGP1368" s="84">
        <f t="shared" si="3078"/>
        <v>0</v>
      </c>
      <c r="EGQ1368" s="84">
        <f t="shared" si="3078"/>
        <v>1000000</v>
      </c>
      <c r="EGR1368" s="84">
        <f t="shared" si="3078"/>
        <v>2000000</v>
      </c>
      <c r="EGS1368" s="84">
        <f t="shared" si="3078"/>
        <v>0</v>
      </c>
      <c r="EGT1368" s="84">
        <f t="shared" si="3078"/>
        <v>0</v>
      </c>
      <c r="EGU1368" s="84">
        <f t="shared" si="3078"/>
        <v>2000000</v>
      </c>
      <c r="EGV1368" s="84">
        <f t="shared" si="3078"/>
        <v>3000000</v>
      </c>
      <c r="EHC1368" s="84" t="s">
        <v>5401</v>
      </c>
      <c r="EHD1368" s="84">
        <f>EHD1362</f>
        <v>1000000</v>
      </c>
      <c r="EHE1368" s="84">
        <f t="shared" ref="EHE1368:EJH1368" si="3079">EHE1362</f>
        <v>0</v>
      </c>
      <c r="EHF1368" s="84">
        <f t="shared" si="3079"/>
        <v>0</v>
      </c>
      <c r="EHG1368" s="84">
        <f t="shared" si="3079"/>
        <v>1000000</v>
      </c>
      <c r="EHH1368" s="84">
        <f t="shared" si="3079"/>
        <v>2000000</v>
      </c>
      <c r="EHI1368" s="84">
        <f t="shared" si="3079"/>
        <v>0</v>
      </c>
      <c r="EHJ1368" s="84">
        <f t="shared" si="3079"/>
        <v>0</v>
      </c>
      <c r="EHK1368" s="84">
        <f t="shared" si="3079"/>
        <v>2000000</v>
      </c>
      <c r="EHL1368" s="84">
        <f t="shared" si="3079"/>
        <v>3000000</v>
      </c>
      <c r="EHS1368" s="84" t="s">
        <v>5401</v>
      </c>
      <c r="EHT1368" s="84">
        <f>EHT1362</f>
        <v>1000000</v>
      </c>
      <c r="EHU1368" s="84">
        <f t="shared" si="3079"/>
        <v>0</v>
      </c>
      <c r="EHV1368" s="84">
        <f t="shared" si="3079"/>
        <v>0</v>
      </c>
      <c r="EHW1368" s="84">
        <f t="shared" si="3079"/>
        <v>1000000</v>
      </c>
      <c r="EHX1368" s="84">
        <f t="shared" si="3079"/>
        <v>2000000</v>
      </c>
      <c r="EHY1368" s="84">
        <f t="shared" si="3079"/>
        <v>0</v>
      </c>
      <c r="EHZ1368" s="84">
        <f t="shared" si="3079"/>
        <v>0</v>
      </c>
      <c r="EIA1368" s="84">
        <f t="shared" si="3079"/>
        <v>2000000</v>
      </c>
      <c r="EIB1368" s="84">
        <f t="shared" si="3079"/>
        <v>3000000</v>
      </c>
      <c r="EII1368" s="84" t="s">
        <v>5401</v>
      </c>
      <c r="EIJ1368" s="84">
        <f>EIJ1362</f>
        <v>1000000</v>
      </c>
      <c r="EIK1368" s="84">
        <f t="shared" si="3079"/>
        <v>0</v>
      </c>
      <c r="EIL1368" s="84">
        <f t="shared" si="3079"/>
        <v>0</v>
      </c>
      <c r="EIM1368" s="84">
        <f t="shared" si="3079"/>
        <v>1000000</v>
      </c>
      <c r="EIN1368" s="84">
        <f t="shared" si="3079"/>
        <v>2000000</v>
      </c>
      <c r="EIO1368" s="84">
        <f t="shared" si="3079"/>
        <v>0</v>
      </c>
      <c r="EIP1368" s="84">
        <f t="shared" si="3079"/>
        <v>0</v>
      </c>
      <c r="EIQ1368" s="84">
        <f t="shared" si="3079"/>
        <v>2000000</v>
      </c>
      <c r="EIR1368" s="84">
        <f t="shared" si="3079"/>
        <v>3000000</v>
      </c>
      <c r="EIY1368" s="84" t="s">
        <v>5401</v>
      </c>
      <c r="EIZ1368" s="84">
        <f>EIZ1362</f>
        <v>1000000</v>
      </c>
      <c r="EJA1368" s="84">
        <f t="shared" si="3079"/>
        <v>0</v>
      </c>
      <c r="EJB1368" s="84">
        <f t="shared" si="3079"/>
        <v>0</v>
      </c>
      <c r="EJC1368" s="84">
        <f t="shared" si="3079"/>
        <v>1000000</v>
      </c>
      <c r="EJD1368" s="84">
        <f t="shared" si="3079"/>
        <v>2000000</v>
      </c>
      <c r="EJE1368" s="84">
        <f t="shared" si="3079"/>
        <v>0</v>
      </c>
      <c r="EJF1368" s="84">
        <f t="shared" si="3079"/>
        <v>0</v>
      </c>
      <c r="EJG1368" s="84">
        <f t="shared" si="3079"/>
        <v>2000000</v>
      </c>
      <c r="EJH1368" s="84">
        <f t="shared" si="3079"/>
        <v>3000000</v>
      </c>
      <c r="EJO1368" s="84" t="s">
        <v>5401</v>
      </c>
      <c r="EJP1368" s="84">
        <f>EJP1362</f>
        <v>1000000</v>
      </c>
      <c r="EJQ1368" s="84">
        <f t="shared" ref="EJQ1368:ELT1368" si="3080">EJQ1362</f>
        <v>0</v>
      </c>
      <c r="EJR1368" s="84">
        <f t="shared" si="3080"/>
        <v>0</v>
      </c>
      <c r="EJS1368" s="84">
        <f t="shared" si="3080"/>
        <v>1000000</v>
      </c>
      <c r="EJT1368" s="84">
        <f t="shared" si="3080"/>
        <v>2000000</v>
      </c>
      <c r="EJU1368" s="84">
        <f t="shared" si="3080"/>
        <v>0</v>
      </c>
      <c r="EJV1368" s="84">
        <f t="shared" si="3080"/>
        <v>0</v>
      </c>
      <c r="EJW1368" s="84">
        <f t="shared" si="3080"/>
        <v>2000000</v>
      </c>
      <c r="EJX1368" s="84">
        <f t="shared" si="3080"/>
        <v>3000000</v>
      </c>
      <c r="EKE1368" s="84" t="s">
        <v>5401</v>
      </c>
      <c r="EKF1368" s="84">
        <f>EKF1362</f>
        <v>1000000</v>
      </c>
      <c r="EKG1368" s="84">
        <f t="shared" si="3080"/>
        <v>0</v>
      </c>
      <c r="EKH1368" s="84">
        <f t="shared" si="3080"/>
        <v>0</v>
      </c>
      <c r="EKI1368" s="84">
        <f t="shared" si="3080"/>
        <v>1000000</v>
      </c>
      <c r="EKJ1368" s="84">
        <f t="shared" si="3080"/>
        <v>2000000</v>
      </c>
      <c r="EKK1368" s="84">
        <f t="shared" si="3080"/>
        <v>0</v>
      </c>
      <c r="EKL1368" s="84">
        <f t="shared" si="3080"/>
        <v>0</v>
      </c>
      <c r="EKM1368" s="84">
        <f t="shared" si="3080"/>
        <v>2000000</v>
      </c>
      <c r="EKN1368" s="84">
        <f t="shared" si="3080"/>
        <v>3000000</v>
      </c>
      <c r="EKU1368" s="84" t="s">
        <v>5401</v>
      </c>
      <c r="EKV1368" s="84">
        <f>EKV1362</f>
        <v>1000000</v>
      </c>
      <c r="EKW1368" s="84">
        <f t="shared" si="3080"/>
        <v>0</v>
      </c>
      <c r="EKX1368" s="84">
        <f t="shared" si="3080"/>
        <v>0</v>
      </c>
      <c r="EKY1368" s="84">
        <f t="shared" si="3080"/>
        <v>1000000</v>
      </c>
      <c r="EKZ1368" s="84">
        <f t="shared" si="3080"/>
        <v>2000000</v>
      </c>
      <c r="ELA1368" s="84">
        <f t="shared" si="3080"/>
        <v>0</v>
      </c>
      <c r="ELB1368" s="84">
        <f t="shared" si="3080"/>
        <v>0</v>
      </c>
      <c r="ELC1368" s="84">
        <f t="shared" si="3080"/>
        <v>2000000</v>
      </c>
      <c r="ELD1368" s="84">
        <f t="shared" si="3080"/>
        <v>3000000</v>
      </c>
      <c r="ELK1368" s="84" t="s">
        <v>5401</v>
      </c>
      <c r="ELL1368" s="84">
        <f>ELL1362</f>
        <v>1000000</v>
      </c>
      <c r="ELM1368" s="84">
        <f t="shared" si="3080"/>
        <v>0</v>
      </c>
      <c r="ELN1368" s="84">
        <f t="shared" si="3080"/>
        <v>0</v>
      </c>
      <c r="ELO1368" s="84">
        <f t="shared" si="3080"/>
        <v>1000000</v>
      </c>
      <c r="ELP1368" s="84">
        <f t="shared" si="3080"/>
        <v>2000000</v>
      </c>
      <c r="ELQ1368" s="84">
        <f t="shared" si="3080"/>
        <v>0</v>
      </c>
      <c r="ELR1368" s="84">
        <f t="shared" si="3080"/>
        <v>0</v>
      </c>
      <c r="ELS1368" s="84">
        <f t="shared" si="3080"/>
        <v>2000000</v>
      </c>
      <c r="ELT1368" s="84">
        <f t="shared" si="3080"/>
        <v>3000000</v>
      </c>
      <c r="EMA1368" s="84" t="s">
        <v>5401</v>
      </c>
      <c r="EMB1368" s="84">
        <f>EMB1362</f>
        <v>1000000</v>
      </c>
      <c r="EMC1368" s="84">
        <f t="shared" ref="EMC1368:EOF1368" si="3081">EMC1362</f>
        <v>0</v>
      </c>
      <c r="EMD1368" s="84">
        <f t="shared" si="3081"/>
        <v>0</v>
      </c>
      <c r="EME1368" s="84">
        <f t="shared" si="3081"/>
        <v>1000000</v>
      </c>
      <c r="EMF1368" s="84">
        <f t="shared" si="3081"/>
        <v>2000000</v>
      </c>
      <c r="EMG1368" s="84">
        <f t="shared" si="3081"/>
        <v>0</v>
      </c>
      <c r="EMH1368" s="84">
        <f t="shared" si="3081"/>
        <v>0</v>
      </c>
      <c r="EMI1368" s="84">
        <f t="shared" si="3081"/>
        <v>2000000</v>
      </c>
      <c r="EMJ1368" s="84">
        <f t="shared" si="3081"/>
        <v>3000000</v>
      </c>
      <c r="EMQ1368" s="84" t="s">
        <v>5401</v>
      </c>
      <c r="EMR1368" s="84">
        <f>EMR1362</f>
        <v>1000000</v>
      </c>
      <c r="EMS1368" s="84">
        <f t="shared" si="3081"/>
        <v>0</v>
      </c>
      <c r="EMT1368" s="84">
        <f t="shared" si="3081"/>
        <v>0</v>
      </c>
      <c r="EMU1368" s="84">
        <f t="shared" si="3081"/>
        <v>1000000</v>
      </c>
      <c r="EMV1368" s="84">
        <f t="shared" si="3081"/>
        <v>2000000</v>
      </c>
      <c r="EMW1368" s="84">
        <f t="shared" si="3081"/>
        <v>0</v>
      </c>
      <c r="EMX1368" s="84">
        <f t="shared" si="3081"/>
        <v>0</v>
      </c>
      <c r="EMY1368" s="84">
        <f t="shared" si="3081"/>
        <v>2000000</v>
      </c>
      <c r="EMZ1368" s="84">
        <f t="shared" si="3081"/>
        <v>3000000</v>
      </c>
      <c r="ENG1368" s="84" t="s">
        <v>5401</v>
      </c>
      <c r="ENH1368" s="84">
        <f>ENH1362</f>
        <v>1000000</v>
      </c>
      <c r="ENI1368" s="84">
        <f t="shared" si="3081"/>
        <v>0</v>
      </c>
      <c r="ENJ1368" s="84">
        <f t="shared" si="3081"/>
        <v>0</v>
      </c>
      <c r="ENK1368" s="84">
        <f t="shared" si="3081"/>
        <v>1000000</v>
      </c>
      <c r="ENL1368" s="84">
        <f t="shared" si="3081"/>
        <v>2000000</v>
      </c>
      <c r="ENM1368" s="84">
        <f t="shared" si="3081"/>
        <v>0</v>
      </c>
      <c r="ENN1368" s="84">
        <f t="shared" si="3081"/>
        <v>0</v>
      </c>
      <c r="ENO1368" s="84">
        <f t="shared" si="3081"/>
        <v>2000000</v>
      </c>
      <c r="ENP1368" s="84">
        <f t="shared" si="3081"/>
        <v>3000000</v>
      </c>
      <c r="ENW1368" s="84" t="s">
        <v>5401</v>
      </c>
      <c r="ENX1368" s="84">
        <f>ENX1362</f>
        <v>1000000</v>
      </c>
      <c r="ENY1368" s="84">
        <f t="shared" si="3081"/>
        <v>0</v>
      </c>
      <c r="ENZ1368" s="84">
        <f t="shared" si="3081"/>
        <v>0</v>
      </c>
      <c r="EOA1368" s="84">
        <f t="shared" si="3081"/>
        <v>1000000</v>
      </c>
      <c r="EOB1368" s="84">
        <f t="shared" si="3081"/>
        <v>2000000</v>
      </c>
      <c r="EOC1368" s="84">
        <f t="shared" si="3081"/>
        <v>0</v>
      </c>
      <c r="EOD1368" s="84">
        <f t="shared" si="3081"/>
        <v>0</v>
      </c>
      <c r="EOE1368" s="84">
        <f t="shared" si="3081"/>
        <v>2000000</v>
      </c>
      <c r="EOF1368" s="84">
        <f t="shared" si="3081"/>
        <v>3000000</v>
      </c>
      <c r="EOM1368" s="84" t="s">
        <v>5401</v>
      </c>
      <c r="EON1368" s="84">
        <f>EON1362</f>
        <v>1000000</v>
      </c>
      <c r="EOO1368" s="84">
        <f t="shared" ref="EOO1368:EQR1368" si="3082">EOO1362</f>
        <v>0</v>
      </c>
      <c r="EOP1368" s="84">
        <f t="shared" si="3082"/>
        <v>0</v>
      </c>
      <c r="EOQ1368" s="84">
        <f t="shared" si="3082"/>
        <v>1000000</v>
      </c>
      <c r="EOR1368" s="84">
        <f t="shared" si="3082"/>
        <v>2000000</v>
      </c>
      <c r="EOS1368" s="84">
        <f t="shared" si="3082"/>
        <v>0</v>
      </c>
      <c r="EOT1368" s="84">
        <f t="shared" si="3082"/>
        <v>0</v>
      </c>
      <c r="EOU1368" s="84">
        <f t="shared" si="3082"/>
        <v>2000000</v>
      </c>
      <c r="EOV1368" s="84">
        <f t="shared" si="3082"/>
        <v>3000000</v>
      </c>
      <c r="EPC1368" s="84" t="s">
        <v>5401</v>
      </c>
      <c r="EPD1368" s="84">
        <f>EPD1362</f>
        <v>1000000</v>
      </c>
      <c r="EPE1368" s="84">
        <f t="shared" si="3082"/>
        <v>0</v>
      </c>
      <c r="EPF1368" s="84">
        <f t="shared" si="3082"/>
        <v>0</v>
      </c>
      <c r="EPG1368" s="84">
        <f t="shared" si="3082"/>
        <v>1000000</v>
      </c>
      <c r="EPH1368" s="84">
        <f t="shared" si="3082"/>
        <v>2000000</v>
      </c>
      <c r="EPI1368" s="84">
        <f t="shared" si="3082"/>
        <v>0</v>
      </c>
      <c r="EPJ1368" s="84">
        <f t="shared" si="3082"/>
        <v>0</v>
      </c>
      <c r="EPK1368" s="84">
        <f t="shared" si="3082"/>
        <v>2000000</v>
      </c>
      <c r="EPL1368" s="84">
        <f t="shared" si="3082"/>
        <v>3000000</v>
      </c>
      <c r="EPS1368" s="84" t="s">
        <v>5401</v>
      </c>
      <c r="EPT1368" s="84">
        <f>EPT1362</f>
        <v>1000000</v>
      </c>
      <c r="EPU1368" s="84">
        <f t="shared" si="3082"/>
        <v>0</v>
      </c>
      <c r="EPV1368" s="84">
        <f t="shared" si="3082"/>
        <v>0</v>
      </c>
      <c r="EPW1368" s="84">
        <f t="shared" si="3082"/>
        <v>1000000</v>
      </c>
      <c r="EPX1368" s="84">
        <f t="shared" si="3082"/>
        <v>2000000</v>
      </c>
      <c r="EPY1368" s="84">
        <f t="shared" si="3082"/>
        <v>0</v>
      </c>
      <c r="EPZ1368" s="84">
        <f t="shared" si="3082"/>
        <v>0</v>
      </c>
      <c r="EQA1368" s="84">
        <f t="shared" si="3082"/>
        <v>2000000</v>
      </c>
      <c r="EQB1368" s="84">
        <f t="shared" si="3082"/>
        <v>3000000</v>
      </c>
      <c r="EQI1368" s="84" t="s">
        <v>5401</v>
      </c>
      <c r="EQJ1368" s="84">
        <f>EQJ1362</f>
        <v>1000000</v>
      </c>
      <c r="EQK1368" s="84">
        <f t="shared" si="3082"/>
        <v>0</v>
      </c>
      <c r="EQL1368" s="84">
        <f t="shared" si="3082"/>
        <v>0</v>
      </c>
      <c r="EQM1368" s="84">
        <f t="shared" si="3082"/>
        <v>1000000</v>
      </c>
      <c r="EQN1368" s="84">
        <f t="shared" si="3082"/>
        <v>2000000</v>
      </c>
      <c r="EQO1368" s="84">
        <f t="shared" si="3082"/>
        <v>0</v>
      </c>
      <c r="EQP1368" s="84">
        <f t="shared" si="3082"/>
        <v>0</v>
      </c>
      <c r="EQQ1368" s="84">
        <f t="shared" si="3082"/>
        <v>2000000</v>
      </c>
      <c r="EQR1368" s="84">
        <f t="shared" si="3082"/>
        <v>3000000</v>
      </c>
      <c r="EQY1368" s="84" t="s">
        <v>5401</v>
      </c>
      <c r="EQZ1368" s="84">
        <f>EQZ1362</f>
        <v>1000000</v>
      </c>
      <c r="ERA1368" s="84">
        <f t="shared" ref="ERA1368:ETD1368" si="3083">ERA1362</f>
        <v>0</v>
      </c>
      <c r="ERB1368" s="84">
        <f t="shared" si="3083"/>
        <v>0</v>
      </c>
      <c r="ERC1368" s="84">
        <f t="shared" si="3083"/>
        <v>1000000</v>
      </c>
      <c r="ERD1368" s="84">
        <f t="shared" si="3083"/>
        <v>2000000</v>
      </c>
      <c r="ERE1368" s="84">
        <f t="shared" si="3083"/>
        <v>0</v>
      </c>
      <c r="ERF1368" s="84">
        <f t="shared" si="3083"/>
        <v>0</v>
      </c>
      <c r="ERG1368" s="84">
        <f t="shared" si="3083"/>
        <v>2000000</v>
      </c>
      <c r="ERH1368" s="84">
        <f t="shared" si="3083"/>
        <v>3000000</v>
      </c>
      <c r="ERO1368" s="84" t="s">
        <v>5401</v>
      </c>
      <c r="ERP1368" s="84">
        <f>ERP1362</f>
        <v>1000000</v>
      </c>
      <c r="ERQ1368" s="84">
        <f t="shared" si="3083"/>
        <v>0</v>
      </c>
      <c r="ERR1368" s="84">
        <f t="shared" si="3083"/>
        <v>0</v>
      </c>
      <c r="ERS1368" s="84">
        <f t="shared" si="3083"/>
        <v>1000000</v>
      </c>
      <c r="ERT1368" s="84">
        <f t="shared" si="3083"/>
        <v>2000000</v>
      </c>
      <c r="ERU1368" s="84">
        <f t="shared" si="3083"/>
        <v>0</v>
      </c>
      <c r="ERV1368" s="84">
        <f t="shared" si="3083"/>
        <v>0</v>
      </c>
      <c r="ERW1368" s="84">
        <f t="shared" si="3083"/>
        <v>2000000</v>
      </c>
      <c r="ERX1368" s="84">
        <f t="shared" si="3083"/>
        <v>3000000</v>
      </c>
      <c r="ESE1368" s="84" t="s">
        <v>5401</v>
      </c>
      <c r="ESF1368" s="84">
        <f>ESF1362</f>
        <v>1000000</v>
      </c>
      <c r="ESG1368" s="84">
        <f t="shared" si="3083"/>
        <v>0</v>
      </c>
      <c r="ESH1368" s="84">
        <f t="shared" si="3083"/>
        <v>0</v>
      </c>
      <c r="ESI1368" s="84">
        <f t="shared" si="3083"/>
        <v>1000000</v>
      </c>
      <c r="ESJ1368" s="84">
        <f t="shared" si="3083"/>
        <v>2000000</v>
      </c>
      <c r="ESK1368" s="84">
        <f t="shared" si="3083"/>
        <v>0</v>
      </c>
      <c r="ESL1368" s="84">
        <f t="shared" si="3083"/>
        <v>0</v>
      </c>
      <c r="ESM1368" s="84">
        <f t="shared" si="3083"/>
        <v>2000000</v>
      </c>
      <c r="ESN1368" s="84">
        <f t="shared" si="3083"/>
        <v>3000000</v>
      </c>
      <c r="ESU1368" s="84" t="s">
        <v>5401</v>
      </c>
      <c r="ESV1368" s="84">
        <f>ESV1362</f>
        <v>1000000</v>
      </c>
      <c r="ESW1368" s="84">
        <f t="shared" si="3083"/>
        <v>0</v>
      </c>
      <c r="ESX1368" s="84">
        <f t="shared" si="3083"/>
        <v>0</v>
      </c>
      <c r="ESY1368" s="84">
        <f t="shared" si="3083"/>
        <v>1000000</v>
      </c>
      <c r="ESZ1368" s="84">
        <f t="shared" si="3083"/>
        <v>2000000</v>
      </c>
      <c r="ETA1368" s="84">
        <f t="shared" si="3083"/>
        <v>0</v>
      </c>
      <c r="ETB1368" s="84">
        <f t="shared" si="3083"/>
        <v>0</v>
      </c>
      <c r="ETC1368" s="84">
        <f t="shared" si="3083"/>
        <v>2000000</v>
      </c>
      <c r="ETD1368" s="84">
        <f t="shared" si="3083"/>
        <v>3000000</v>
      </c>
      <c r="ETK1368" s="84" t="s">
        <v>5401</v>
      </c>
      <c r="ETL1368" s="84">
        <f>ETL1362</f>
        <v>1000000</v>
      </c>
      <c r="ETM1368" s="84">
        <f t="shared" ref="ETM1368:EVP1368" si="3084">ETM1362</f>
        <v>0</v>
      </c>
      <c r="ETN1368" s="84">
        <f t="shared" si="3084"/>
        <v>0</v>
      </c>
      <c r="ETO1368" s="84">
        <f t="shared" si="3084"/>
        <v>1000000</v>
      </c>
      <c r="ETP1368" s="84">
        <f t="shared" si="3084"/>
        <v>2000000</v>
      </c>
      <c r="ETQ1368" s="84">
        <f t="shared" si="3084"/>
        <v>0</v>
      </c>
      <c r="ETR1368" s="84">
        <f t="shared" si="3084"/>
        <v>0</v>
      </c>
      <c r="ETS1368" s="84">
        <f t="shared" si="3084"/>
        <v>2000000</v>
      </c>
      <c r="ETT1368" s="84">
        <f t="shared" si="3084"/>
        <v>3000000</v>
      </c>
      <c r="EUA1368" s="84" t="s">
        <v>5401</v>
      </c>
      <c r="EUB1368" s="84">
        <f>EUB1362</f>
        <v>1000000</v>
      </c>
      <c r="EUC1368" s="84">
        <f t="shared" si="3084"/>
        <v>0</v>
      </c>
      <c r="EUD1368" s="84">
        <f t="shared" si="3084"/>
        <v>0</v>
      </c>
      <c r="EUE1368" s="84">
        <f t="shared" si="3084"/>
        <v>1000000</v>
      </c>
      <c r="EUF1368" s="84">
        <f t="shared" si="3084"/>
        <v>2000000</v>
      </c>
      <c r="EUG1368" s="84">
        <f t="shared" si="3084"/>
        <v>0</v>
      </c>
      <c r="EUH1368" s="84">
        <f t="shared" si="3084"/>
        <v>0</v>
      </c>
      <c r="EUI1368" s="84">
        <f t="shared" si="3084"/>
        <v>2000000</v>
      </c>
      <c r="EUJ1368" s="84">
        <f t="shared" si="3084"/>
        <v>3000000</v>
      </c>
      <c r="EUQ1368" s="84" t="s">
        <v>5401</v>
      </c>
      <c r="EUR1368" s="84">
        <f>EUR1362</f>
        <v>1000000</v>
      </c>
      <c r="EUS1368" s="84">
        <f t="shared" si="3084"/>
        <v>0</v>
      </c>
      <c r="EUT1368" s="84">
        <f t="shared" si="3084"/>
        <v>0</v>
      </c>
      <c r="EUU1368" s="84">
        <f t="shared" si="3084"/>
        <v>1000000</v>
      </c>
      <c r="EUV1368" s="84">
        <f t="shared" si="3084"/>
        <v>2000000</v>
      </c>
      <c r="EUW1368" s="84">
        <f t="shared" si="3084"/>
        <v>0</v>
      </c>
      <c r="EUX1368" s="84">
        <f t="shared" si="3084"/>
        <v>0</v>
      </c>
      <c r="EUY1368" s="84">
        <f t="shared" si="3084"/>
        <v>2000000</v>
      </c>
      <c r="EUZ1368" s="84">
        <f t="shared" si="3084"/>
        <v>3000000</v>
      </c>
      <c r="EVG1368" s="84" t="s">
        <v>5401</v>
      </c>
      <c r="EVH1368" s="84">
        <f>EVH1362</f>
        <v>1000000</v>
      </c>
      <c r="EVI1368" s="84">
        <f t="shared" si="3084"/>
        <v>0</v>
      </c>
      <c r="EVJ1368" s="84">
        <f t="shared" si="3084"/>
        <v>0</v>
      </c>
      <c r="EVK1368" s="84">
        <f t="shared" si="3084"/>
        <v>1000000</v>
      </c>
      <c r="EVL1368" s="84">
        <f t="shared" si="3084"/>
        <v>2000000</v>
      </c>
      <c r="EVM1368" s="84">
        <f t="shared" si="3084"/>
        <v>0</v>
      </c>
      <c r="EVN1368" s="84">
        <f t="shared" si="3084"/>
        <v>0</v>
      </c>
      <c r="EVO1368" s="84">
        <f t="shared" si="3084"/>
        <v>2000000</v>
      </c>
      <c r="EVP1368" s="84">
        <f t="shared" si="3084"/>
        <v>3000000</v>
      </c>
      <c r="EVW1368" s="84" t="s">
        <v>5401</v>
      </c>
      <c r="EVX1368" s="84">
        <f>EVX1362</f>
        <v>1000000</v>
      </c>
      <c r="EVY1368" s="84">
        <f t="shared" ref="EVY1368:EYB1368" si="3085">EVY1362</f>
        <v>0</v>
      </c>
      <c r="EVZ1368" s="84">
        <f t="shared" si="3085"/>
        <v>0</v>
      </c>
      <c r="EWA1368" s="84">
        <f t="shared" si="3085"/>
        <v>1000000</v>
      </c>
      <c r="EWB1368" s="84">
        <f t="shared" si="3085"/>
        <v>2000000</v>
      </c>
      <c r="EWC1368" s="84">
        <f t="shared" si="3085"/>
        <v>0</v>
      </c>
      <c r="EWD1368" s="84">
        <f t="shared" si="3085"/>
        <v>0</v>
      </c>
      <c r="EWE1368" s="84">
        <f t="shared" si="3085"/>
        <v>2000000</v>
      </c>
      <c r="EWF1368" s="84">
        <f t="shared" si="3085"/>
        <v>3000000</v>
      </c>
      <c r="EWM1368" s="84" t="s">
        <v>5401</v>
      </c>
      <c r="EWN1368" s="84">
        <f>EWN1362</f>
        <v>1000000</v>
      </c>
      <c r="EWO1368" s="84">
        <f t="shared" si="3085"/>
        <v>0</v>
      </c>
      <c r="EWP1368" s="84">
        <f t="shared" si="3085"/>
        <v>0</v>
      </c>
      <c r="EWQ1368" s="84">
        <f t="shared" si="3085"/>
        <v>1000000</v>
      </c>
      <c r="EWR1368" s="84">
        <f t="shared" si="3085"/>
        <v>2000000</v>
      </c>
      <c r="EWS1368" s="84">
        <f t="shared" si="3085"/>
        <v>0</v>
      </c>
      <c r="EWT1368" s="84">
        <f t="shared" si="3085"/>
        <v>0</v>
      </c>
      <c r="EWU1368" s="84">
        <f t="shared" si="3085"/>
        <v>2000000</v>
      </c>
      <c r="EWV1368" s="84">
        <f t="shared" si="3085"/>
        <v>3000000</v>
      </c>
      <c r="EXC1368" s="84" t="s">
        <v>5401</v>
      </c>
      <c r="EXD1368" s="84">
        <f>EXD1362</f>
        <v>1000000</v>
      </c>
      <c r="EXE1368" s="84">
        <f t="shared" si="3085"/>
        <v>0</v>
      </c>
      <c r="EXF1368" s="84">
        <f t="shared" si="3085"/>
        <v>0</v>
      </c>
      <c r="EXG1368" s="84">
        <f t="shared" si="3085"/>
        <v>1000000</v>
      </c>
      <c r="EXH1368" s="84">
        <f t="shared" si="3085"/>
        <v>2000000</v>
      </c>
      <c r="EXI1368" s="84">
        <f t="shared" si="3085"/>
        <v>0</v>
      </c>
      <c r="EXJ1368" s="84">
        <f t="shared" si="3085"/>
        <v>0</v>
      </c>
      <c r="EXK1368" s="84">
        <f t="shared" si="3085"/>
        <v>2000000</v>
      </c>
      <c r="EXL1368" s="84">
        <f t="shared" si="3085"/>
        <v>3000000</v>
      </c>
      <c r="EXS1368" s="84" t="s">
        <v>5401</v>
      </c>
      <c r="EXT1368" s="84">
        <f>EXT1362</f>
        <v>1000000</v>
      </c>
      <c r="EXU1368" s="84">
        <f t="shared" si="3085"/>
        <v>0</v>
      </c>
      <c r="EXV1368" s="84">
        <f t="shared" si="3085"/>
        <v>0</v>
      </c>
      <c r="EXW1368" s="84">
        <f t="shared" si="3085"/>
        <v>1000000</v>
      </c>
      <c r="EXX1368" s="84">
        <f t="shared" si="3085"/>
        <v>2000000</v>
      </c>
      <c r="EXY1368" s="84">
        <f t="shared" si="3085"/>
        <v>0</v>
      </c>
      <c r="EXZ1368" s="84">
        <f t="shared" si="3085"/>
        <v>0</v>
      </c>
      <c r="EYA1368" s="84">
        <f t="shared" si="3085"/>
        <v>2000000</v>
      </c>
      <c r="EYB1368" s="84">
        <f t="shared" si="3085"/>
        <v>3000000</v>
      </c>
      <c r="EYI1368" s="84" t="s">
        <v>5401</v>
      </c>
      <c r="EYJ1368" s="84">
        <f>EYJ1362</f>
        <v>1000000</v>
      </c>
      <c r="EYK1368" s="84">
        <f t="shared" ref="EYK1368:FAN1368" si="3086">EYK1362</f>
        <v>0</v>
      </c>
      <c r="EYL1368" s="84">
        <f t="shared" si="3086"/>
        <v>0</v>
      </c>
      <c r="EYM1368" s="84">
        <f t="shared" si="3086"/>
        <v>1000000</v>
      </c>
      <c r="EYN1368" s="84">
        <f t="shared" si="3086"/>
        <v>2000000</v>
      </c>
      <c r="EYO1368" s="84">
        <f t="shared" si="3086"/>
        <v>0</v>
      </c>
      <c r="EYP1368" s="84">
        <f t="shared" si="3086"/>
        <v>0</v>
      </c>
      <c r="EYQ1368" s="84">
        <f t="shared" si="3086"/>
        <v>2000000</v>
      </c>
      <c r="EYR1368" s="84">
        <f t="shared" si="3086"/>
        <v>3000000</v>
      </c>
      <c r="EYY1368" s="84" t="s">
        <v>5401</v>
      </c>
      <c r="EYZ1368" s="84">
        <f>EYZ1362</f>
        <v>1000000</v>
      </c>
      <c r="EZA1368" s="84">
        <f t="shared" si="3086"/>
        <v>0</v>
      </c>
      <c r="EZB1368" s="84">
        <f t="shared" si="3086"/>
        <v>0</v>
      </c>
      <c r="EZC1368" s="84">
        <f t="shared" si="3086"/>
        <v>1000000</v>
      </c>
      <c r="EZD1368" s="84">
        <f t="shared" si="3086"/>
        <v>2000000</v>
      </c>
      <c r="EZE1368" s="84">
        <f t="shared" si="3086"/>
        <v>0</v>
      </c>
      <c r="EZF1368" s="84">
        <f t="shared" si="3086"/>
        <v>0</v>
      </c>
      <c r="EZG1368" s="84">
        <f t="shared" si="3086"/>
        <v>2000000</v>
      </c>
      <c r="EZH1368" s="84">
        <f t="shared" si="3086"/>
        <v>3000000</v>
      </c>
      <c r="EZO1368" s="84" t="s">
        <v>5401</v>
      </c>
      <c r="EZP1368" s="84">
        <f>EZP1362</f>
        <v>1000000</v>
      </c>
      <c r="EZQ1368" s="84">
        <f t="shared" si="3086"/>
        <v>0</v>
      </c>
      <c r="EZR1368" s="84">
        <f t="shared" si="3086"/>
        <v>0</v>
      </c>
      <c r="EZS1368" s="84">
        <f t="shared" si="3086"/>
        <v>1000000</v>
      </c>
      <c r="EZT1368" s="84">
        <f t="shared" si="3086"/>
        <v>2000000</v>
      </c>
      <c r="EZU1368" s="84">
        <f t="shared" si="3086"/>
        <v>0</v>
      </c>
      <c r="EZV1368" s="84">
        <f t="shared" si="3086"/>
        <v>0</v>
      </c>
      <c r="EZW1368" s="84">
        <f t="shared" si="3086"/>
        <v>2000000</v>
      </c>
      <c r="EZX1368" s="84">
        <f t="shared" si="3086"/>
        <v>3000000</v>
      </c>
      <c r="FAE1368" s="84" t="s">
        <v>5401</v>
      </c>
      <c r="FAF1368" s="84">
        <f>FAF1362</f>
        <v>1000000</v>
      </c>
      <c r="FAG1368" s="84">
        <f t="shared" si="3086"/>
        <v>0</v>
      </c>
      <c r="FAH1368" s="84">
        <f t="shared" si="3086"/>
        <v>0</v>
      </c>
      <c r="FAI1368" s="84">
        <f t="shared" si="3086"/>
        <v>1000000</v>
      </c>
      <c r="FAJ1368" s="84">
        <f t="shared" si="3086"/>
        <v>2000000</v>
      </c>
      <c r="FAK1368" s="84">
        <f t="shared" si="3086"/>
        <v>0</v>
      </c>
      <c r="FAL1368" s="84">
        <f t="shared" si="3086"/>
        <v>0</v>
      </c>
      <c r="FAM1368" s="84">
        <f t="shared" si="3086"/>
        <v>2000000</v>
      </c>
      <c r="FAN1368" s="84">
        <f t="shared" si="3086"/>
        <v>3000000</v>
      </c>
      <c r="FAU1368" s="84" t="s">
        <v>5401</v>
      </c>
      <c r="FAV1368" s="84">
        <f>FAV1362</f>
        <v>1000000</v>
      </c>
      <c r="FAW1368" s="84">
        <f t="shared" ref="FAW1368:FCZ1368" si="3087">FAW1362</f>
        <v>0</v>
      </c>
      <c r="FAX1368" s="84">
        <f t="shared" si="3087"/>
        <v>0</v>
      </c>
      <c r="FAY1368" s="84">
        <f t="shared" si="3087"/>
        <v>1000000</v>
      </c>
      <c r="FAZ1368" s="84">
        <f t="shared" si="3087"/>
        <v>2000000</v>
      </c>
      <c r="FBA1368" s="84">
        <f t="shared" si="3087"/>
        <v>0</v>
      </c>
      <c r="FBB1368" s="84">
        <f t="shared" si="3087"/>
        <v>0</v>
      </c>
      <c r="FBC1368" s="84">
        <f t="shared" si="3087"/>
        <v>2000000</v>
      </c>
      <c r="FBD1368" s="84">
        <f t="shared" si="3087"/>
        <v>3000000</v>
      </c>
      <c r="FBK1368" s="84" t="s">
        <v>5401</v>
      </c>
      <c r="FBL1368" s="84">
        <f>FBL1362</f>
        <v>1000000</v>
      </c>
      <c r="FBM1368" s="84">
        <f t="shared" si="3087"/>
        <v>0</v>
      </c>
      <c r="FBN1368" s="84">
        <f t="shared" si="3087"/>
        <v>0</v>
      </c>
      <c r="FBO1368" s="84">
        <f t="shared" si="3087"/>
        <v>1000000</v>
      </c>
      <c r="FBP1368" s="84">
        <f t="shared" si="3087"/>
        <v>2000000</v>
      </c>
      <c r="FBQ1368" s="84">
        <f t="shared" si="3087"/>
        <v>0</v>
      </c>
      <c r="FBR1368" s="84">
        <f t="shared" si="3087"/>
        <v>0</v>
      </c>
      <c r="FBS1368" s="84">
        <f t="shared" si="3087"/>
        <v>2000000</v>
      </c>
      <c r="FBT1368" s="84">
        <f t="shared" si="3087"/>
        <v>3000000</v>
      </c>
      <c r="FCA1368" s="84" t="s">
        <v>5401</v>
      </c>
      <c r="FCB1368" s="84">
        <f>FCB1362</f>
        <v>1000000</v>
      </c>
      <c r="FCC1368" s="84">
        <f t="shared" si="3087"/>
        <v>0</v>
      </c>
      <c r="FCD1368" s="84">
        <f t="shared" si="3087"/>
        <v>0</v>
      </c>
      <c r="FCE1368" s="84">
        <f t="shared" si="3087"/>
        <v>1000000</v>
      </c>
      <c r="FCF1368" s="84">
        <f t="shared" si="3087"/>
        <v>2000000</v>
      </c>
      <c r="FCG1368" s="84">
        <f t="shared" si="3087"/>
        <v>0</v>
      </c>
      <c r="FCH1368" s="84">
        <f t="shared" si="3087"/>
        <v>0</v>
      </c>
      <c r="FCI1368" s="84">
        <f t="shared" si="3087"/>
        <v>2000000</v>
      </c>
      <c r="FCJ1368" s="84">
        <f t="shared" si="3087"/>
        <v>3000000</v>
      </c>
      <c r="FCQ1368" s="84" t="s">
        <v>5401</v>
      </c>
      <c r="FCR1368" s="84">
        <f>FCR1362</f>
        <v>1000000</v>
      </c>
      <c r="FCS1368" s="84">
        <f t="shared" si="3087"/>
        <v>0</v>
      </c>
      <c r="FCT1368" s="84">
        <f t="shared" si="3087"/>
        <v>0</v>
      </c>
      <c r="FCU1368" s="84">
        <f t="shared" si="3087"/>
        <v>1000000</v>
      </c>
      <c r="FCV1368" s="84">
        <f t="shared" si="3087"/>
        <v>2000000</v>
      </c>
      <c r="FCW1368" s="84">
        <f t="shared" si="3087"/>
        <v>0</v>
      </c>
      <c r="FCX1368" s="84">
        <f t="shared" si="3087"/>
        <v>0</v>
      </c>
      <c r="FCY1368" s="84">
        <f t="shared" si="3087"/>
        <v>2000000</v>
      </c>
      <c r="FCZ1368" s="84">
        <f t="shared" si="3087"/>
        <v>3000000</v>
      </c>
      <c r="FDG1368" s="84" t="s">
        <v>5401</v>
      </c>
      <c r="FDH1368" s="84">
        <f>FDH1362</f>
        <v>1000000</v>
      </c>
      <c r="FDI1368" s="84">
        <f t="shared" ref="FDI1368:FFL1368" si="3088">FDI1362</f>
        <v>0</v>
      </c>
      <c r="FDJ1368" s="84">
        <f t="shared" si="3088"/>
        <v>0</v>
      </c>
      <c r="FDK1368" s="84">
        <f t="shared" si="3088"/>
        <v>1000000</v>
      </c>
      <c r="FDL1368" s="84">
        <f t="shared" si="3088"/>
        <v>2000000</v>
      </c>
      <c r="FDM1368" s="84">
        <f t="shared" si="3088"/>
        <v>0</v>
      </c>
      <c r="FDN1368" s="84">
        <f t="shared" si="3088"/>
        <v>0</v>
      </c>
      <c r="FDO1368" s="84">
        <f t="shared" si="3088"/>
        <v>2000000</v>
      </c>
      <c r="FDP1368" s="84">
        <f t="shared" si="3088"/>
        <v>3000000</v>
      </c>
      <c r="FDW1368" s="84" t="s">
        <v>5401</v>
      </c>
      <c r="FDX1368" s="84">
        <f>FDX1362</f>
        <v>1000000</v>
      </c>
      <c r="FDY1368" s="84">
        <f t="shared" si="3088"/>
        <v>0</v>
      </c>
      <c r="FDZ1368" s="84">
        <f t="shared" si="3088"/>
        <v>0</v>
      </c>
      <c r="FEA1368" s="84">
        <f t="shared" si="3088"/>
        <v>1000000</v>
      </c>
      <c r="FEB1368" s="84">
        <f t="shared" si="3088"/>
        <v>2000000</v>
      </c>
      <c r="FEC1368" s="84">
        <f t="shared" si="3088"/>
        <v>0</v>
      </c>
      <c r="FED1368" s="84">
        <f t="shared" si="3088"/>
        <v>0</v>
      </c>
      <c r="FEE1368" s="84">
        <f t="shared" si="3088"/>
        <v>2000000</v>
      </c>
      <c r="FEF1368" s="84">
        <f t="shared" si="3088"/>
        <v>3000000</v>
      </c>
      <c r="FEM1368" s="84" t="s">
        <v>5401</v>
      </c>
      <c r="FEN1368" s="84">
        <f>FEN1362</f>
        <v>1000000</v>
      </c>
      <c r="FEO1368" s="84">
        <f t="shared" si="3088"/>
        <v>0</v>
      </c>
      <c r="FEP1368" s="84">
        <f t="shared" si="3088"/>
        <v>0</v>
      </c>
      <c r="FEQ1368" s="84">
        <f t="shared" si="3088"/>
        <v>1000000</v>
      </c>
      <c r="FER1368" s="84">
        <f t="shared" si="3088"/>
        <v>2000000</v>
      </c>
      <c r="FES1368" s="84">
        <f t="shared" si="3088"/>
        <v>0</v>
      </c>
      <c r="FET1368" s="84">
        <f t="shared" si="3088"/>
        <v>0</v>
      </c>
      <c r="FEU1368" s="84">
        <f t="shared" si="3088"/>
        <v>2000000</v>
      </c>
      <c r="FEV1368" s="84">
        <f t="shared" si="3088"/>
        <v>3000000</v>
      </c>
      <c r="FFC1368" s="84" t="s">
        <v>5401</v>
      </c>
      <c r="FFD1368" s="84">
        <f>FFD1362</f>
        <v>1000000</v>
      </c>
      <c r="FFE1368" s="84">
        <f t="shared" si="3088"/>
        <v>0</v>
      </c>
      <c r="FFF1368" s="84">
        <f t="shared" si="3088"/>
        <v>0</v>
      </c>
      <c r="FFG1368" s="84">
        <f t="shared" si="3088"/>
        <v>1000000</v>
      </c>
      <c r="FFH1368" s="84">
        <f t="shared" si="3088"/>
        <v>2000000</v>
      </c>
      <c r="FFI1368" s="84">
        <f t="shared" si="3088"/>
        <v>0</v>
      </c>
      <c r="FFJ1368" s="84">
        <f t="shared" si="3088"/>
        <v>0</v>
      </c>
      <c r="FFK1368" s="84">
        <f t="shared" si="3088"/>
        <v>2000000</v>
      </c>
      <c r="FFL1368" s="84">
        <f t="shared" si="3088"/>
        <v>3000000</v>
      </c>
      <c r="FFS1368" s="84" t="s">
        <v>5401</v>
      </c>
      <c r="FFT1368" s="84">
        <f>FFT1362</f>
        <v>1000000</v>
      </c>
      <c r="FFU1368" s="84">
        <f t="shared" ref="FFU1368:FHX1368" si="3089">FFU1362</f>
        <v>0</v>
      </c>
      <c r="FFV1368" s="84">
        <f t="shared" si="3089"/>
        <v>0</v>
      </c>
      <c r="FFW1368" s="84">
        <f t="shared" si="3089"/>
        <v>1000000</v>
      </c>
      <c r="FFX1368" s="84">
        <f t="shared" si="3089"/>
        <v>2000000</v>
      </c>
      <c r="FFY1368" s="84">
        <f t="shared" si="3089"/>
        <v>0</v>
      </c>
      <c r="FFZ1368" s="84">
        <f t="shared" si="3089"/>
        <v>0</v>
      </c>
      <c r="FGA1368" s="84">
        <f t="shared" si="3089"/>
        <v>2000000</v>
      </c>
      <c r="FGB1368" s="84">
        <f t="shared" si="3089"/>
        <v>3000000</v>
      </c>
      <c r="FGI1368" s="84" t="s">
        <v>5401</v>
      </c>
      <c r="FGJ1368" s="84">
        <f>FGJ1362</f>
        <v>1000000</v>
      </c>
      <c r="FGK1368" s="84">
        <f t="shared" si="3089"/>
        <v>0</v>
      </c>
      <c r="FGL1368" s="84">
        <f t="shared" si="3089"/>
        <v>0</v>
      </c>
      <c r="FGM1368" s="84">
        <f t="shared" si="3089"/>
        <v>1000000</v>
      </c>
      <c r="FGN1368" s="84">
        <f t="shared" si="3089"/>
        <v>2000000</v>
      </c>
      <c r="FGO1368" s="84">
        <f t="shared" si="3089"/>
        <v>0</v>
      </c>
      <c r="FGP1368" s="84">
        <f t="shared" si="3089"/>
        <v>0</v>
      </c>
      <c r="FGQ1368" s="84">
        <f t="shared" si="3089"/>
        <v>2000000</v>
      </c>
      <c r="FGR1368" s="84">
        <f t="shared" si="3089"/>
        <v>3000000</v>
      </c>
      <c r="FGY1368" s="84" t="s">
        <v>5401</v>
      </c>
      <c r="FGZ1368" s="84">
        <f>FGZ1362</f>
        <v>1000000</v>
      </c>
      <c r="FHA1368" s="84">
        <f t="shared" si="3089"/>
        <v>0</v>
      </c>
      <c r="FHB1368" s="84">
        <f t="shared" si="3089"/>
        <v>0</v>
      </c>
      <c r="FHC1368" s="84">
        <f t="shared" si="3089"/>
        <v>1000000</v>
      </c>
      <c r="FHD1368" s="84">
        <f t="shared" si="3089"/>
        <v>2000000</v>
      </c>
      <c r="FHE1368" s="84">
        <f t="shared" si="3089"/>
        <v>0</v>
      </c>
      <c r="FHF1368" s="84">
        <f t="shared" si="3089"/>
        <v>0</v>
      </c>
      <c r="FHG1368" s="84">
        <f t="shared" si="3089"/>
        <v>2000000</v>
      </c>
      <c r="FHH1368" s="84">
        <f t="shared" si="3089"/>
        <v>3000000</v>
      </c>
      <c r="FHO1368" s="84" t="s">
        <v>5401</v>
      </c>
      <c r="FHP1368" s="84">
        <f>FHP1362</f>
        <v>1000000</v>
      </c>
      <c r="FHQ1368" s="84">
        <f t="shared" si="3089"/>
        <v>0</v>
      </c>
      <c r="FHR1368" s="84">
        <f t="shared" si="3089"/>
        <v>0</v>
      </c>
      <c r="FHS1368" s="84">
        <f t="shared" si="3089"/>
        <v>1000000</v>
      </c>
      <c r="FHT1368" s="84">
        <f t="shared" si="3089"/>
        <v>2000000</v>
      </c>
      <c r="FHU1368" s="84">
        <f t="shared" si="3089"/>
        <v>0</v>
      </c>
      <c r="FHV1368" s="84">
        <f t="shared" si="3089"/>
        <v>0</v>
      </c>
      <c r="FHW1368" s="84">
        <f t="shared" si="3089"/>
        <v>2000000</v>
      </c>
      <c r="FHX1368" s="84">
        <f t="shared" si="3089"/>
        <v>3000000</v>
      </c>
      <c r="FIE1368" s="84" t="s">
        <v>5401</v>
      </c>
      <c r="FIF1368" s="84">
        <f>FIF1362</f>
        <v>1000000</v>
      </c>
      <c r="FIG1368" s="84">
        <f t="shared" ref="FIG1368:FKJ1368" si="3090">FIG1362</f>
        <v>0</v>
      </c>
      <c r="FIH1368" s="84">
        <f t="shared" si="3090"/>
        <v>0</v>
      </c>
      <c r="FII1368" s="84">
        <f t="shared" si="3090"/>
        <v>1000000</v>
      </c>
      <c r="FIJ1368" s="84">
        <f t="shared" si="3090"/>
        <v>2000000</v>
      </c>
      <c r="FIK1368" s="84">
        <f t="shared" si="3090"/>
        <v>0</v>
      </c>
      <c r="FIL1368" s="84">
        <f t="shared" si="3090"/>
        <v>0</v>
      </c>
      <c r="FIM1368" s="84">
        <f t="shared" si="3090"/>
        <v>2000000</v>
      </c>
      <c r="FIN1368" s="84">
        <f t="shared" si="3090"/>
        <v>3000000</v>
      </c>
      <c r="FIU1368" s="84" t="s">
        <v>5401</v>
      </c>
      <c r="FIV1368" s="84">
        <f>FIV1362</f>
        <v>1000000</v>
      </c>
      <c r="FIW1368" s="84">
        <f t="shared" si="3090"/>
        <v>0</v>
      </c>
      <c r="FIX1368" s="84">
        <f t="shared" si="3090"/>
        <v>0</v>
      </c>
      <c r="FIY1368" s="84">
        <f t="shared" si="3090"/>
        <v>1000000</v>
      </c>
      <c r="FIZ1368" s="84">
        <f t="shared" si="3090"/>
        <v>2000000</v>
      </c>
      <c r="FJA1368" s="84">
        <f t="shared" si="3090"/>
        <v>0</v>
      </c>
      <c r="FJB1368" s="84">
        <f t="shared" si="3090"/>
        <v>0</v>
      </c>
      <c r="FJC1368" s="84">
        <f t="shared" si="3090"/>
        <v>2000000</v>
      </c>
      <c r="FJD1368" s="84">
        <f t="shared" si="3090"/>
        <v>3000000</v>
      </c>
      <c r="FJK1368" s="84" t="s">
        <v>5401</v>
      </c>
      <c r="FJL1368" s="84">
        <f>FJL1362</f>
        <v>1000000</v>
      </c>
      <c r="FJM1368" s="84">
        <f t="shared" si="3090"/>
        <v>0</v>
      </c>
      <c r="FJN1368" s="84">
        <f t="shared" si="3090"/>
        <v>0</v>
      </c>
      <c r="FJO1368" s="84">
        <f t="shared" si="3090"/>
        <v>1000000</v>
      </c>
      <c r="FJP1368" s="84">
        <f t="shared" si="3090"/>
        <v>2000000</v>
      </c>
      <c r="FJQ1368" s="84">
        <f t="shared" si="3090"/>
        <v>0</v>
      </c>
      <c r="FJR1368" s="84">
        <f t="shared" si="3090"/>
        <v>0</v>
      </c>
      <c r="FJS1368" s="84">
        <f t="shared" si="3090"/>
        <v>2000000</v>
      </c>
      <c r="FJT1368" s="84">
        <f t="shared" si="3090"/>
        <v>3000000</v>
      </c>
      <c r="FKA1368" s="84" t="s">
        <v>5401</v>
      </c>
      <c r="FKB1368" s="84">
        <f>FKB1362</f>
        <v>1000000</v>
      </c>
      <c r="FKC1368" s="84">
        <f t="shared" si="3090"/>
        <v>0</v>
      </c>
      <c r="FKD1368" s="84">
        <f t="shared" si="3090"/>
        <v>0</v>
      </c>
      <c r="FKE1368" s="84">
        <f t="shared" si="3090"/>
        <v>1000000</v>
      </c>
      <c r="FKF1368" s="84">
        <f t="shared" si="3090"/>
        <v>2000000</v>
      </c>
      <c r="FKG1368" s="84">
        <f t="shared" si="3090"/>
        <v>0</v>
      </c>
      <c r="FKH1368" s="84">
        <f t="shared" si="3090"/>
        <v>0</v>
      </c>
      <c r="FKI1368" s="84">
        <f t="shared" si="3090"/>
        <v>2000000</v>
      </c>
      <c r="FKJ1368" s="84">
        <f t="shared" si="3090"/>
        <v>3000000</v>
      </c>
      <c r="FKQ1368" s="84" t="s">
        <v>5401</v>
      </c>
      <c r="FKR1368" s="84">
        <f>FKR1362</f>
        <v>1000000</v>
      </c>
      <c r="FKS1368" s="84">
        <f t="shared" ref="FKS1368:FMV1368" si="3091">FKS1362</f>
        <v>0</v>
      </c>
      <c r="FKT1368" s="84">
        <f t="shared" si="3091"/>
        <v>0</v>
      </c>
      <c r="FKU1368" s="84">
        <f t="shared" si="3091"/>
        <v>1000000</v>
      </c>
      <c r="FKV1368" s="84">
        <f t="shared" si="3091"/>
        <v>2000000</v>
      </c>
      <c r="FKW1368" s="84">
        <f t="shared" si="3091"/>
        <v>0</v>
      </c>
      <c r="FKX1368" s="84">
        <f t="shared" si="3091"/>
        <v>0</v>
      </c>
      <c r="FKY1368" s="84">
        <f t="shared" si="3091"/>
        <v>2000000</v>
      </c>
      <c r="FKZ1368" s="84">
        <f t="shared" si="3091"/>
        <v>3000000</v>
      </c>
      <c r="FLG1368" s="84" t="s">
        <v>5401</v>
      </c>
      <c r="FLH1368" s="84">
        <f>FLH1362</f>
        <v>1000000</v>
      </c>
      <c r="FLI1368" s="84">
        <f t="shared" si="3091"/>
        <v>0</v>
      </c>
      <c r="FLJ1368" s="84">
        <f t="shared" si="3091"/>
        <v>0</v>
      </c>
      <c r="FLK1368" s="84">
        <f t="shared" si="3091"/>
        <v>1000000</v>
      </c>
      <c r="FLL1368" s="84">
        <f t="shared" si="3091"/>
        <v>2000000</v>
      </c>
      <c r="FLM1368" s="84">
        <f t="shared" si="3091"/>
        <v>0</v>
      </c>
      <c r="FLN1368" s="84">
        <f t="shared" si="3091"/>
        <v>0</v>
      </c>
      <c r="FLO1368" s="84">
        <f t="shared" si="3091"/>
        <v>2000000</v>
      </c>
      <c r="FLP1368" s="84">
        <f t="shared" si="3091"/>
        <v>3000000</v>
      </c>
      <c r="FLW1368" s="84" t="s">
        <v>5401</v>
      </c>
      <c r="FLX1368" s="84">
        <f>FLX1362</f>
        <v>1000000</v>
      </c>
      <c r="FLY1368" s="84">
        <f t="shared" si="3091"/>
        <v>0</v>
      </c>
      <c r="FLZ1368" s="84">
        <f t="shared" si="3091"/>
        <v>0</v>
      </c>
      <c r="FMA1368" s="84">
        <f t="shared" si="3091"/>
        <v>1000000</v>
      </c>
      <c r="FMB1368" s="84">
        <f t="shared" si="3091"/>
        <v>2000000</v>
      </c>
      <c r="FMC1368" s="84">
        <f t="shared" si="3091"/>
        <v>0</v>
      </c>
      <c r="FMD1368" s="84">
        <f t="shared" si="3091"/>
        <v>0</v>
      </c>
      <c r="FME1368" s="84">
        <f t="shared" si="3091"/>
        <v>2000000</v>
      </c>
      <c r="FMF1368" s="84">
        <f t="shared" si="3091"/>
        <v>3000000</v>
      </c>
      <c r="FMM1368" s="84" t="s">
        <v>5401</v>
      </c>
      <c r="FMN1368" s="84">
        <f>FMN1362</f>
        <v>1000000</v>
      </c>
      <c r="FMO1368" s="84">
        <f t="shared" si="3091"/>
        <v>0</v>
      </c>
      <c r="FMP1368" s="84">
        <f t="shared" si="3091"/>
        <v>0</v>
      </c>
      <c r="FMQ1368" s="84">
        <f t="shared" si="3091"/>
        <v>1000000</v>
      </c>
      <c r="FMR1368" s="84">
        <f t="shared" si="3091"/>
        <v>2000000</v>
      </c>
      <c r="FMS1368" s="84">
        <f t="shared" si="3091"/>
        <v>0</v>
      </c>
      <c r="FMT1368" s="84">
        <f t="shared" si="3091"/>
        <v>0</v>
      </c>
      <c r="FMU1368" s="84">
        <f t="shared" si="3091"/>
        <v>2000000</v>
      </c>
      <c r="FMV1368" s="84">
        <f t="shared" si="3091"/>
        <v>3000000</v>
      </c>
      <c r="FNC1368" s="84" t="s">
        <v>5401</v>
      </c>
      <c r="FND1368" s="84">
        <f>FND1362</f>
        <v>1000000</v>
      </c>
      <c r="FNE1368" s="84">
        <f t="shared" ref="FNE1368:FPH1368" si="3092">FNE1362</f>
        <v>0</v>
      </c>
      <c r="FNF1368" s="84">
        <f t="shared" si="3092"/>
        <v>0</v>
      </c>
      <c r="FNG1368" s="84">
        <f t="shared" si="3092"/>
        <v>1000000</v>
      </c>
      <c r="FNH1368" s="84">
        <f t="shared" si="3092"/>
        <v>2000000</v>
      </c>
      <c r="FNI1368" s="84">
        <f t="shared" si="3092"/>
        <v>0</v>
      </c>
      <c r="FNJ1368" s="84">
        <f t="shared" si="3092"/>
        <v>0</v>
      </c>
      <c r="FNK1368" s="84">
        <f t="shared" si="3092"/>
        <v>2000000</v>
      </c>
      <c r="FNL1368" s="84">
        <f t="shared" si="3092"/>
        <v>3000000</v>
      </c>
      <c r="FNS1368" s="84" t="s">
        <v>5401</v>
      </c>
      <c r="FNT1368" s="84">
        <f>FNT1362</f>
        <v>1000000</v>
      </c>
      <c r="FNU1368" s="84">
        <f t="shared" si="3092"/>
        <v>0</v>
      </c>
      <c r="FNV1368" s="84">
        <f t="shared" si="3092"/>
        <v>0</v>
      </c>
      <c r="FNW1368" s="84">
        <f t="shared" si="3092"/>
        <v>1000000</v>
      </c>
      <c r="FNX1368" s="84">
        <f t="shared" si="3092"/>
        <v>2000000</v>
      </c>
      <c r="FNY1368" s="84">
        <f t="shared" si="3092"/>
        <v>0</v>
      </c>
      <c r="FNZ1368" s="84">
        <f t="shared" si="3092"/>
        <v>0</v>
      </c>
      <c r="FOA1368" s="84">
        <f t="shared" si="3092"/>
        <v>2000000</v>
      </c>
      <c r="FOB1368" s="84">
        <f t="shared" si="3092"/>
        <v>3000000</v>
      </c>
      <c r="FOI1368" s="84" t="s">
        <v>5401</v>
      </c>
      <c r="FOJ1368" s="84">
        <f>FOJ1362</f>
        <v>1000000</v>
      </c>
      <c r="FOK1368" s="84">
        <f t="shared" si="3092"/>
        <v>0</v>
      </c>
      <c r="FOL1368" s="84">
        <f t="shared" si="3092"/>
        <v>0</v>
      </c>
      <c r="FOM1368" s="84">
        <f t="shared" si="3092"/>
        <v>1000000</v>
      </c>
      <c r="FON1368" s="84">
        <f t="shared" si="3092"/>
        <v>2000000</v>
      </c>
      <c r="FOO1368" s="84">
        <f t="shared" si="3092"/>
        <v>0</v>
      </c>
      <c r="FOP1368" s="84">
        <f t="shared" si="3092"/>
        <v>0</v>
      </c>
      <c r="FOQ1368" s="84">
        <f t="shared" si="3092"/>
        <v>2000000</v>
      </c>
      <c r="FOR1368" s="84">
        <f t="shared" si="3092"/>
        <v>3000000</v>
      </c>
      <c r="FOY1368" s="84" t="s">
        <v>5401</v>
      </c>
      <c r="FOZ1368" s="84">
        <f>FOZ1362</f>
        <v>1000000</v>
      </c>
      <c r="FPA1368" s="84">
        <f t="shared" si="3092"/>
        <v>0</v>
      </c>
      <c r="FPB1368" s="84">
        <f t="shared" si="3092"/>
        <v>0</v>
      </c>
      <c r="FPC1368" s="84">
        <f t="shared" si="3092"/>
        <v>1000000</v>
      </c>
      <c r="FPD1368" s="84">
        <f t="shared" si="3092"/>
        <v>2000000</v>
      </c>
      <c r="FPE1368" s="84">
        <f t="shared" si="3092"/>
        <v>0</v>
      </c>
      <c r="FPF1368" s="84">
        <f t="shared" si="3092"/>
        <v>0</v>
      </c>
      <c r="FPG1368" s="84">
        <f t="shared" si="3092"/>
        <v>2000000</v>
      </c>
      <c r="FPH1368" s="84">
        <f t="shared" si="3092"/>
        <v>3000000</v>
      </c>
      <c r="FPO1368" s="84" t="s">
        <v>5401</v>
      </c>
      <c r="FPP1368" s="84">
        <f>FPP1362</f>
        <v>1000000</v>
      </c>
      <c r="FPQ1368" s="84">
        <f t="shared" ref="FPQ1368:FRT1368" si="3093">FPQ1362</f>
        <v>0</v>
      </c>
      <c r="FPR1368" s="84">
        <f t="shared" si="3093"/>
        <v>0</v>
      </c>
      <c r="FPS1368" s="84">
        <f t="shared" si="3093"/>
        <v>1000000</v>
      </c>
      <c r="FPT1368" s="84">
        <f t="shared" si="3093"/>
        <v>2000000</v>
      </c>
      <c r="FPU1368" s="84">
        <f t="shared" si="3093"/>
        <v>0</v>
      </c>
      <c r="FPV1368" s="84">
        <f t="shared" si="3093"/>
        <v>0</v>
      </c>
      <c r="FPW1368" s="84">
        <f t="shared" si="3093"/>
        <v>2000000</v>
      </c>
      <c r="FPX1368" s="84">
        <f t="shared" si="3093"/>
        <v>3000000</v>
      </c>
      <c r="FQE1368" s="84" t="s">
        <v>5401</v>
      </c>
      <c r="FQF1368" s="84">
        <f>FQF1362</f>
        <v>1000000</v>
      </c>
      <c r="FQG1368" s="84">
        <f t="shared" si="3093"/>
        <v>0</v>
      </c>
      <c r="FQH1368" s="84">
        <f t="shared" si="3093"/>
        <v>0</v>
      </c>
      <c r="FQI1368" s="84">
        <f t="shared" si="3093"/>
        <v>1000000</v>
      </c>
      <c r="FQJ1368" s="84">
        <f t="shared" si="3093"/>
        <v>2000000</v>
      </c>
      <c r="FQK1368" s="84">
        <f t="shared" si="3093"/>
        <v>0</v>
      </c>
      <c r="FQL1368" s="84">
        <f t="shared" si="3093"/>
        <v>0</v>
      </c>
      <c r="FQM1368" s="84">
        <f t="shared" si="3093"/>
        <v>2000000</v>
      </c>
      <c r="FQN1368" s="84">
        <f t="shared" si="3093"/>
        <v>3000000</v>
      </c>
      <c r="FQU1368" s="84" t="s">
        <v>5401</v>
      </c>
      <c r="FQV1368" s="84">
        <f>FQV1362</f>
        <v>1000000</v>
      </c>
      <c r="FQW1368" s="84">
        <f t="shared" si="3093"/>
        <v>0</v>
      </c>
      <c r="FQX1368" s="84">
        <f t="shared" si="3093"/>
        <v>0</v>
      </c>
      <c r="FQY1368" s="84">
        <f t="shared" si="3093"/>
        <v>1000000</v>
      </c>
      <c r="FQZ1368" s="84">
        <f t="shared" si="3093"/>
        <v>2000000</v>
      </c>
      <c r="FRA1368" s="84">
        <f t="shared" si="3093"/>
        <v>0</v>
      </c>
      <c r="FRB1368" s="84">
        <f t="shared" si="3093"/>
        <v>0</v>
      </c>
      <c r="FRC1368" s="84">
        <f t="shared" si="3093"/>
        <v>2000000</v>
      </c>
      <c r="FRD1368" s="84">
        <f t="shared" si="3093"/>
        <v>3000000</v>
      </c>
      <c r="FRK1368" s="84" t="s">
        <v>5401</v>
      </c>
      <c r="FRL1368" s="84">
        <f>FRL1362</f>
        <v>1000000</v>
      </c>
      <c r="FRM1368" s="84">
        <f t="shared" si="3093"/>
        <v>0</v>
      </c>
      <c r="FRN1368" s="84">
        <f t="shared" si="3093"/>
        <v>0</v>
      </c>
      <c r="FRO1368" s="84">
        <f t="shared" si="3093"/>
        <v>1000000</v>
      </c>
      <c r="FRP1368" s="84">
        <f t="shared" si="3093"/>
        <v>2000000</v>
      </c>
      <c r="FRQ1368" s="84">
        <f t="shared" si="3093"/>
        <v>0</v>
      </c>
      <c r="FRR1368" s="84">
        <f t="shared" si="3093"/>
        <v>0</v>
      </c>
      <c r="FRS1368" s="84">
        <f t="shared" si="3093"/>
        <v>2000000</v>
      </c>
      <c r="FRT1368" s="84">
        <f t="shared" si="3093"/>
        <v>3000000</v>
      </c>
      <c r="FSA1368" s="84" t="s">
        <v>5401</v>
      </c>
      <c r="FSB1368" s="84">
        <f>FSB1362</f>
        <v>1000000</v>
      </c>
      <c r="FSC1368" s="84">
        <f t="shared" ref="FSC1368:FUF1368" si="3094">FSC1362</f>
        <v>0</v>
      </c>
      <c r="FSD1368" s="84">
        <f t="shared" si="3094"/>
        <v>0</v>
      </c>
      <c r="FSE1368" s="84">
        <f t="shared" si="3094"/>
        <v>1000000</v>
      </c>
      <c r="FSF1368" s="84">
        <f t="shared" si="3094"/>
        <v>2000000</v>
      </c>
      <c r="FSG1368" s="84">
        <f t="shared" si="3094"/>
        <v>0</v>
      </c>
      <c r="FSH1368" s="84">
        <f t="shared" si="3094"/>
        <v>0</v>
      </c>
      <c r="FSI1368" s="84">
        <f t="shared" si="3094"/>
        <v>2000000</v>
      </c>
      <c r="FSJ1368" s="84">
        <f t="shared" si="3094"/>
        <v>3000000</v>
      </c>
      <c r="FSQ1368" s="84" t="s">
        <v>5401</v>
      </c>
      <c r="FSR1368" s="84">
        <f>FSR1362</f>
        <v>1000000</v>
      </c>
      <c r="FSS1368" s="84">
        <f t="shared" si="3094"/>
        <v>0</v>
      </c>
      <c r="FST1368" s="84">
        <f t="shared" si="3094"/>
        <v>0</v>
      </c>
      <c r="FSU1368" s="84">
        <f t="shared" si="3094"/>
        <v>1000000</v>
      </c>
      <c r="FSV1368" s="84">
        <f t="shared" si="3094"/>
        <v>2000000</v>
      </c>
      <c r="FSW1368" s="84">
        <f t="shared" si="3094"/>
        <v>0</v>
      </c>
      <c r="FSX1368" s="84">
        <f t="shared" si="3094"/>
        <v>0</v>
      </c>
      <c r="FSY1368" s="84">
        <f t="shared" si="3094"/>
        <v>2000000</v>
      </c>
      <c r="FSZ1368" s="84">
        <f t="shared" si="3094"/>
        <v>3000000</v>
      </c>
      <c r="FTG1368" s="84" t="s">
        <v>5401</v>
      </c>
      <c r="FTH1368" s="84">
        <f>FTH1362</f>
        <v>1000000</v>
      </c>
      <c r="FTI1368" s="84">
        <f t="shared" si="3094"/>
        <v>0</v>
      </c>
      <c r="FTJ1368" s="84">
        <f t="shared" si="3094"/>
        <v>0</v>
      </c>
      <c r="FTK1368" s="84">
        <f t="shared" si="3094"/>
        <v>1000000</v>
      </c>
      <c r="FTL1368" s="84">
        <f t="shared" si="3094"/>
        <v>2000000</v>
      </c>
      <c r="FTM1368" s="84">
        <f t="shared" si="3094"/>
        <v>0</v>
      </c>
      <c r="FTN1368" s="84">
        <f t="shared" si="3094"/>
        <v>0</v>
      </c>
      <c r="FTO1368" s="84">
        <f t="shared" si="3094"/>
        <v>2000000</v>
      </c>
      <c r="FTP1368" s="84">
        <f t="shared" si="3094"/>
        <v>3000000</v>
      </c>
      <c r="FTW1368" s="84" t="s">
        <v>5401</v>
      </c>
      <c r="FTX1368" s="84">
        <f>FTX1362</f>
        <v>1000000</v>
      </c>
      <c r="FTY1368" s="84">
        <f t="shared" si="3094"/>
        <v>0</v>
      </c>
      <c r="FTZ1368" s="84">
        <f t="shared" si="3094"/>
        <v>0</v>
      </c>
      <c r="FUA1368" s="84">
        <f t="shared" si="3094"/>
        <v>1000000</v>
      </c>
      <c r="FUB1368" s="84">
        <f t="shared" si="3094"/>
        <v>2000000</v>
      </c>
      <c r="FUC1368" s="84">
        <f t="shared" si="3094"/>
        <v>0</v>
      </c>
      <c r="FUD1368" s="84">
        <f t="shared" si="3094"/>
        <v>0</v>
      </c>
      <c r="FUE1368" s="84">
        <f t="shared" si="3094"/>
        <v>2000000</v>
      </c>
      <c r="FUF1368" s="84">
        <f t="shared" si="3094"/>
        <v>3000000</v>
      </c>
      <c r="FUM1368" s="84" t="s">
        <v>5401</v>
      </c>
      <c r="FUN1368" s="84">
        <f>FUN1362</f>
        <v>1000000</v>
      </c>
      <c r="FUO1368" s="84">
        <f t="shared" ref="FUO1368:FWR1368" si="3095">FUO1362</f>
        <v>0</v>
      </c>
      <c r="FUP1368" s="84">
        <f t="shared" si="3095"/>
        <v>0</v>
      </c>
      <c r="FUQ1368" s="84">
        <f t="shared" si="3095"/>
        <v>1000000</v>
      </c>
      <c r="FUR1368" s="84">
        <f t="shared" si="3095"/>
        <v>2000000</v>
      </c>
      <c r="FUS1368" s="84">
        <f t="shared" si="3095"/>
        <v>0</v>
      </c>
      <c r="FUT1368" s="84">
        <f t="shared" si="3095"/>
        <v>0</v>
      </c>
      <c r="FUU1368" s="84">
        <f t="shared" si="3095"/>
        <v>2000000</v>
      </c>
      <c r="FUV1368" s="84">
        <f t="shared" si="3095"/>
        <v>3000000</v>
      </c>
      <c r="FVC1368" s="84" t="s">
        <v>5401</v>
      </c>
      <c r="FVD1368" s="84">
        <f>FVD1362</f>
        <v>1000000</v>
      </c>
      <c r="FVE1368" s="84">
        <f t="shared" si="3095"/>
        <v>0</v>
      </c>
      <c r="FVF1368" s="84">
        <f t="shared" si="3095"/>
        <v>0</v>
      </c>
      <c r="FVG1368" s="84">
        <f t="shared" si="3095"/>
        <v>1000000</v>
      </c>
      <c r="FVH1368" s="84">
        <f t="shared" si="3095"/>
        <v>2000000</v>
      </c>
      <c r="FVI1368" s="84">
        <f t="shared" si="3095"/>
        <v>0</v>
      </c>
      <c r="FVJ1368" s="84">
        <f t="shared" si="3095"/>
        <v>0</v>
      </c>
      <c r="FVK1368" s="84">
        <f t="shared" si="3095"/>
        <v>2000000</v>
      </c>
      <c r="FVL1368" s="84">
        <f t="shared" si="3095"/>
        <v>3000000</v>
      </c>
      <c r="FVS1368" s="84" t="s">
        <v>5401</v>
      </c>
      <c r="FVT1368" s="84">
        <f>FVT1362</f>
        <v>1000000</v>
      </c>
      <c r="FVU1368" s="84">
        <f t="shared" si="3095"/>
        <v>0</v>
      </c>
      <c r="FVV1368" s="84">
        <f t="shared" si="3095"/>
        <v>0</v>
      </c>
      <c r="FVW1368" s="84">
        <f t="shared" si="3095"/>
        <v>1000000</v>
      </c>
      <c r="FVX1368" s="84">
        <f t="shared" si="3095"/>
        <v>2000000</v>
      </c>
      <c r="FVY1368" s="84">
        <f t="shared" si="3095"/>
        <v>0</v>
      </c>
      <c r="FVZ1368" s="84">
        <f t="shared" si="3095"/>
        <v>0</v>
      </c>
      <c r="FWA1368" s="84">
        <f t="shared" si="3095"/>
        <v>2000000</v>
      </c>
      <c r="FWB1368" s="84">
        <f t="shared" si="3095"/>
        <v>3000000</v>
      </c>
      <c r="FWI1368" s="84" t="s">
        <v>5401</v>
      </c>
      <c r="FWJ1368" s="84">
        <f>FWJ1362</f>
        <v>1000000</v>
      </c>
      <c r="FWK1368" s="84">
        <f t="shared" si="3095"/>
        <v>0</v>
      </c>
      <c r="FWL1368" s="84">
        <f t="shared" si="3095"/>
        <v>0</v>
      </c>
      <c r="FWM1368" s="84">
        <f t="shared" si="3095"/>
        <v>1000000</v>
      </c>
      <c r="FWN1368" s="84">
        <f t="shared" si="3095"/>
        <v>2000000</v>
      </c>
      <c r="FWO1368" s="84">
        <f t="shared" si="3095"/>
        <v>0</v>
      </c>
      <c r="FWP1368" s="84">
        <f t="shared" si="3095"/>
        <v>0</v>
      </c>
      <c r="FWQ1368" s="84">
        <f t="shared" si="3095"/>
        <v>2000000</v>
      </c>
      <c r="FWR1368" s="84">
        <f t="shared" si="3095"/>
        <v>3000000</v>
      </c>
      <c r="FWY1368" s="84" t="s">
        <v>5401</v>
      </c>
      <c r="FWZ1368" s="84">
        <f>FWZ1362</f>
        <v>1000000</v>
      </c>
      <c r="FXA1368" s="84">
        <f t="shared" ref="FXA1368:FZD1368" si="3096">FXA1362</f>
        <v>0</v>
      </c>
      <c r="FXB1368" s="84">
        <f t="shared" si="3096"/>
        <v>0</v>
      </c>
      <c r="FXC1368" s="84">
        <f t="shared" si="3096"/>
        <v>1000000</v>
      </c>
      <c r="FXD1368" s="84">
        <f t="shared" si="3096"/>
        <v>2000000</v>
      </c>
      <c r="FXE1368" s="84">
        <f t="shared" si="3096"/>
        <v>0</v>
      </c>
      <c r="FXF1368" s="84">
        <f t="shared" si="3096"/>
        <v>0</v>
      </c>
      <c r="FXG1368" s="84">
        <f t="shared" si="3096"/>
        <v>2000000</v>
      </c>
      <c r="FXH1368" s="84">
        <f t="shared" si="3096"/>
        <v>3000000</v>
      </c>
      <c r="FXO1368" s="84" t="s">
        <v>5401</v>
      </c>
      <c r="FXP1368" s="84">
        <f>FXP1362</f>
        <v>1000000</v>
      </c>
      <c r="FXQ1368" s="84">
        <f t="shared" si="3096"/>
        <v>0</v>
      </c>
      <c r="FXR1368" s="84">
        <f t="shared" si="3096"/>
        <v>0</v>
      </c>
      <c r="FXS1368" s="84">
        <f t="shared" si="3096"/>
        <v>1000000</v>
      </c>
      <c r="FXT1368" s="84">
        <f t="shared" si="3096"/>
        <v>2000000</v>
      </c>
      <c r="FXU1368" s="84">
        <f t="shared" si="3096"/>
        <v>0</v>
      </c>
      <c r="FXV1368" s="84">
        <f t="shared" si="3096"/>
        <v>0</v>
      </c>
      <c r="FXW1368" s="84">
        <f t="shared" si="3096"/>
        <v>2000000</v>
      </c>
      <c r="FXX1368" s="84">
        <f t="shared" si="3096"/>
        <v>3000000</v>
      </c>
      <c r="FYE1368" s="84" t="s">
        <v>5401</v>
      </c>
      <c r="FYF1368" s="84">
        <f>FYF1362</f>
        <v>1000000</v>
      </c>
      <c r="FYG1368" s="84">
        <f t="shared" si="3096"/>
        <v>0</v>
      </c>
      <c r="FYH1368" s="84">
        <f t="shared" si="3096"/>
        <v>0</v>
      </c>
      <c r="FYI1368" s="84">
        <f t="shared" si="3096"/>
        <v>1000000</v>
      </c>
      <c r="FYJ1368" s="84">
        <f t="shared" si="3096"/>
        <v>2000000</v>
      </c>
      <c r="FYK1368" s="84">
        <f t="shared" si="3096"/>
        <v>0</v>
      </c>
      <c r="FYL1368" s="84">
        <f t="shared" si="3096"/>
        <v>0</v>
      </c>
      <c r="FYM1368" s="84">
        <f t="shared" si="3096"/>
        <v>2000000</v>
      </c>
      <c r="FYN1368" s="84">
        <f t="shared" si="3096"/>
        <v>3000000</v>
      </c>
      <c r="FYU1368" s="84" t="s">
        <v>5401</v>
      </c>
      <c r="FYV1368" s="84">
        <f>FYV1362</f>
        <v>1000000</v>
      </c>
      <c r="FYW1368" s="84">
        <f t="shared" si="3096"/>
        <v>0</v>
      </c>
      <c r="FYX1368" s="84">
        <f t="shared" si="3096"/>
        <v>0</v>
      </c>
      <c r="FYY1368" s="84">
        <f t="shared" si="3096"/>
        <v>1000000</v>
      </c>
      <c r="FYZ1368" s="84">
        <f t="shared" si="3096"/>
        <v>2000000</v>
      </c>
      <c r="FZA1368" s="84">
        <f t="shared" si="3096"/>
        <v>0</v>
      </c>
      <c r="FZB1368" s="84">
        <f t="shared" si="3096"/>
        <v>0</v>
      </c>
      <c r="FZC1368" s="84">
        <f t="shared" si="3096"/>
        <v>2000000</v>
      </c>
      <c r="FZD1368" s="84">
        <f t="shared" si="3096"/>
        <v>3000000</v>
      </c>
      <c r="FZK1368" s="84" t="s">
        <v>5401</v>
      </c>
      <c r="FZL1368" s="84">
        <f>FZL1362</f>
        <v>1000000</v>
      </c>
      <c r="FZM1368" s="84">
        <f t="shared" ref="FZM1368:GBP1368" si="3097">FZM1362</f>
        <v>0</v>
      </c>
      <c r="FZN1368" s="84">
        <f t="shared" si="3097"/>
        <v>0</v>
      </c>
      <c r="FZO1368" s="84">
        <f t="shared" si="3097"/>
        <v>1000000</v>
      </c>
      <c r="FZP1368" s="84">
        <f t="shared" si="3097"/>
        <v>2000000</v>
      </c>
      <c r="FZQ1368" s="84">
        <f t="shared" si="3097"/>
        <v>0</v>
      </c>
      <c r="FZR1368" s="84">
        <f t="shared" si="3097"/>
        <v>0</v>
      </c>
      <c r="FZS1368" s="84">
        <f t="shared" si="3097"/>
        <v>2000000</v>
      </c>
      <c r="FZT1368" s="84">
        <f t="shared" si="3097"/>
        <v>3000000</v>
      </c>
      <c r="GAA1368" s="84" t="s">
        <v>5401</v>
      </c>
      <c r="GAB1368" s="84">
        <f>GAB1362</f>
        <v>1000000</v>
      </c>
      <c r="GAC1368" s="84">
        <f t="shared" si="3097"/>
        <v>0</v>
      </c>
      <c r="GAD1368" s="84">
        <f t="shared" si="3097"/>
        <v>0</v>
      </c>
      <c r="GAE1368" s="84">
        <f t="shared" si="3097"/>
        <v>1000000</v>
      </c>
      <c r="GAF1368" s="84">
        <f t="shared" si="3097"/>
        <v>2000000</v>
      </c>
      <c r="GAG1368" s="84">
        <f t="shared" si="3097"/>
        <v>0</v>
      </c>
      <c r="GAH1368" s="84">
        <f t="shared" si="3097"/>
        <v>0</v>
      </c>
      <c r="GAI1368" s="84">
        <f t="shared" si="3097"/>
        <v>2000000</v>
      </c>
      <c r="GAJ1368" s="84">
        <f t="shared" si="3097"/>
        <v>3000000</v>
      </c>
      <c r="GAQ1368" s="84" t="s">
        <v>5401</v>
      </c>
      <c r="GAR1368" s="84">
        <f>GAR1362</f>
        <v>1000000</v>
      </c>
      <c r="GAS1368" s="84">
        <f t="shared" si="3097"/>
        <v>0</v>
      </c>
      <c r="GAT1368" s="84">
        <f t="shared" si="3097"/>
        <v>0</v>
      </c>
      <c r="GAU1368" s="84">
        <f t="shared" si="3097"/>
        <v>1000000</v>
      </c>
      <c r="GAV1368" s="84">
        <f t="shared" si="3097"/>
        <v>2000000</v>
      </c>
      <c r="GAW1368" s="84">
        <f t="shared" si="3097"/>
        <v>0</v>
      </c>
      <c r="GAX1368" s="84">
        <f t="shared" si="3097"/>
        <v>0</v>
      </c>
      <c r="GAY1368" s="84">
        <f t="shared" si="3097"/>
        <v>2000000</v>
      </c>
      <c r="GAZ1368" s="84">
        <f t="shared" si="3097"/>
        <v>3000000</v>
      </c>
      <c r="GBG1368" s="84" t="s">
        <v>5401</v>
      </c>
      <c r="GBH1368" s="84">
        <f>GBH1362</f>
        <v>1000000</v>
      </c>
      <c r="GBI1368" s="84">
        <f t="shared" si="3097"/>
        <v>0</v>
      </c>
      <c r="GBJ1368" s="84">
        <f t="shared" si="3097"/>
        <v>0</v>
      </c>
      <c r="GBK1368" s="84">
        <f t="shared" si="3097"/>
        <v>1000000</v>
      </c>
      <c r="GBL1368" s="84">
        <f t="shared" si="3097"/>
        <v>2000000</v>
      </c>
      <c r="GBM1368" s="84">
        <f t="shared" si="3097"/>
        <v>0</v>
      </c>
      <c r="GBN1368" s="84">
        <f t="shared" si="3097"/>
        <v>0</v>
      </c>
      <c r="GBO1368" s="84">
        <f t="shared" si="3097"/>
        <v>2000000</v>
      </c>
      <c r="GBP1368" s="84">
        <f t="shared" si="3097"/>
        <v>3000000</v>
      </c>
      <c r="GBW1368" s="84" t="s">
        <v>5401</v>
      </c>
      <c r="GBX1368" s="84">
        <f>GBX1362</f>
        <v>1000000</v>
      </c>
      <c r="GBY1368" s="84">
        <f t="shared" ref="GBY1368:GEB1368" si="3098">GBY1362</f>
        <v>0</v>
      </c>
      <c r="GBZ1368" s="84">
        <f t="shared" si="3098"/>
        <v>0</v>
      </c>
      <c r="GCA1368" s="84">
        <f t="shared" si="3098"/>
        <v>1000000</v>
      </c>
      <c r="GCB1368" s="84">
        <f t="shared" si="3098"/>
        <v>2000000</v>
      </c>
      <c r="GCC1368" s="84">
        <f t="shared" si="3098"/>
        <v>0</v>
      </c>
      <c r="GCD1368" s="84">
        <f t="shared" si="3098"/>
        <v>0</v>
      </c>
      <c r="GCE1368" s="84">
        <f t="shared" si="3098"/>
        <v>2000000</v>
      </c>
      <c r="GCF1368" s="84">
        <f t="shared" si="3098"/>
        <v>3000000</v>
      </c>
      <c r="GCM1368" s="84" t="s">
        <v>5401</v>
      </c>
      <c r="GCN1368" s="84">
        <f>GCN1362</f>
        <v>1000000</v>
      </c>
      <c r="GCO1368" s="84">
        <f t="shared" si="3098"/>
        <v>0</v>
      </c>
      <c r="GCP1368" s="84">
        <f t="shared" si="3098"/>
        <v>0</v>
      </c>
      <c r="GCQ1368" s="84">
        <f t="shared" si="3098"/>
        <v>1000000</v>
      </c>
      <c r="GCR1368" s="84">
        <f t="shared" si="3098"/>
        <v>2000000</v>
      </c>
      <c r="GCS1368" s="84">
        <f t="shared" si="3098"/>
        <v>0</v>
      </c>
      <c r="GCT1368" s="84">
        <f t="shared" si="3098"/>
        <v>0</v>
      </c>
      <c r="GCU1368" s="84">
        <f t="shared" si="3098"/>
        <v>2000000</v>
      </c>
      <c r="GCV1368" s="84">
        <f t="shared" si="3098"/>
        <v>3000000</v>
      </c>
      <c r="GDC1368" s="84" t="s">
        <v>5401</v>
      </c>
      <c r="GDD1368" s="84">
        <f>GDD1362</f>
        <v>1000000</v>
      </c>
      <c r="GDE1368" s="84">
        <f t="shared" si="3098"/>
        <v>0</v>
      </c>
      <c r="GDF1368" s="84">
        <f t="shared" si="3098"/>
        <v>0</v>
      </c>
      <c r="GDG1368" s="84">
        <f t="shared" si="3098"/>
        <v>1000000</v>
      </c>
      <c r="GDH1368" s="84">
        <f t="shared" si="3098"/>
        <v>2000000</v>
      </c>
      <c r="GDI1368" s="84">
        <f t="shared" si="3098"/>
        <v>0</v>
      </c>
      <c r="GDJ1368" s="84">
        <f t="shared" si="3098"/>
        <v>0</v>
      </c>
      <c r="GDK1368" s="84">
        <f t="shared" si="3098"/>
        <v>2000000</v>
      </c>
      <c r="GDL1368" s="84">
        <f t="shared" si="3098"/>
        <v>3000000</v>
      </c>
      <c r="GDS1368" s="84" t="s">
        <v>5401</v>
      </c>
      <c r="GDT1368" s="84">
        <f>GDT1362</f>
        <v>1000000</v>
      </c>
      <c r="GDU1368" s="84">
        <f t="shared" si="3098"/>
        <v>0</v>
      </c>
      <c r="GDV1368" s="84">
        <f t="shared" si="3098"/>
        <v>0</v>
      </c>
      <c r="GDW1368" s="84">
        <f t="shared" si="3098"/>
        <v>1000000</v>
      </c>
      <c r="GDX1368" s="84">
        <f t="shared" si="3098"/>
        <v>2000000</v>
      </c>
      <c r="GDY1368" s="84">
        <f t="shared" si="3098"/>
        <v>0</v>
      </c>
      <c r="GDZ1368" s="84">
        <f t="shared" si="3098"/>
        <v>0</v>
      </c>
      <c r="GEA1368" s="84">
        <f t="shared" si="3098"/>
        <v>2000000</v>
      </c>
      <c r="GEB1368" s="84">
        <f t="shared" si="3098"/>
        <v>3000000</v>
      </c>
      <c r="GEI1368" s="84" t="s">
        <v>5401</v>
      </c>
      <c r="GEJ1368" s="84">
        <f>GEJ1362</f>
        <v>1000000</v>
      </c>
      <c r="GEK1368" s="84">
        <f t="shared" ref="GEK1368:GGN1368" si="3099">GEK1362</f>
        <v>0</v>
      </c>
      <c r="GEL1368" s="84">
        <f t="shared" si="3099"/>
        <v>0</v>
      </c>
      <c r="GEM1368" s="84">
        <f t="shared" si="3099"/>
        <v>1000000</v>
      </c>
      <c r="GEN1368" s="84">
        <f t="shared" si="3099"/>
        <v>2000000</v>
      </c>
      <c r="GEO1368" s="84">
        <f t="shared" si="3099"/>
        <v>0</v>
      </c>
      <c r="GEP1368" s="84">
        <f t="shared" si="3099"/>
        <v>0</v>
      </c>
      <c r="GEQ1368" s="84">
        <f t="shared" si="3099"/>
        <v>2000000</v>
      </c>
      <c r="GER1368" s="84">
        <f t="shared" si="3099"/>
        <v>3000000</v>
      </c>
      <c r="GEY1368" s="84" t="s">
        <v>5401</v>
      </c>
      <c r="GEZ1368" s="84">
        <f>GEZ1362</f>
        <v>1000000</v>
      </c>
      <c r="GFA1368" s="84">
        <f t="shared" si="3099"/>
        <v>0</v>
      </c>
      <c r="GFB1368" s="84">
        <f t="shared" si="3099"/>
        <v>0</v>
      </c>
      <c r="GFC1368" s="84">
        <f t="shared" si="3099"/>
        <v>1000000</v>
      </c>
      <c r="GFD1368" s="84">
        <f t="shared" si="3099"/>
        <v>2000000</v>
      </c>
      <c r="GFE1368" s="84">
        <f t="shared" si="3099"/>
        <v>0</v>
      </c>
      <c r="GFF1368" s="84">
        <f t="shared" si="3099"/>
        <v>0</v>
      </c>
      <c r="GFG1368" s="84">
        <f t="shared" si="3099"/>
        <v>2000000</v>
      </c>
      <c r="GFH1368" s="84">
        <f t="shared" si="3099"/>
        <v>3000000</v>
      </c>
      <c r="GFO1368" s="84" t="s">
        <v>5401</v>
      </c>
      <c r="GFP1368" s="84">
        <f>GFP1362</f>
        <v>1000000</v>
      </c>
      <c r="GFQ1368" s="84">
        <f t="shared" si="3099"/>
        <v>0</v>
      </c>
      <c r="GFR1368" s="84">
        <f t="shared" si="3099"/>
        <v>0</v>
      </c>
      <c r="GFS1368" s="84">
        <f t="shared" si="3099"/>
        <v>1000000</v>
      </c>
      <c r="GFT1368" s="84">
        <f t="shared" si="3099"/>
        <v>2000000</v>
      </c>
      <c r="GFU1368" s="84">
        <f t="shared" si="3099"/>
        <v>0</v>
      </c>
      <c r="GFV1368" s="84">
        <f t="shared" si="3099"/>
        <v>0</v>
      </c>
      <c r="GFW1368" s="84">
        <f t="shared" si="3099"/>
        <v>2000000</v>
      </c>
      <c r="GFX1368" s="84">
        <f t="shared" si="3099"/>
        <v>3000000</v>
      </c>
      <c r="GGE1368" s="84" t="s">
        <v>5401</v>
      </c>
      <c r="GGF1368" s="84">
        <f>GGF1362</f>
        <v>1000000</v>
      </c>
      <c r="GGG1368" s="84">
        <f t="shared" si="3099"/>
        <v>0</v>
      </c>
      <c r="GGH1368" s="84">
        <f t="shared" si="3099"/>
        <v>0</v>
      </c>
      <c r="GGI1368" s="84">
        <f t="shared" si="3099"/>
        <v>1000000</v>
      </c>
      <c r="GGJ1368" s="84">
        <f t="shared" si="3099"/>
        <v>2000000</v>
      </c>
      <c r="GGK1368" s="84">
        <f t="shared" si="3099"/>
        <v>0</v>
      </c>
      <c r="GGL1368" s="84">
        <f t="shared" si="3099"/>
        <v>0</v>
      </c>
      <c r="GGM1368" s="84">
        <f t="shared" si="3099"/>
        <v>2000000</v>
      </c>
      <c r="GGN1368" s="84">
        <f t="shared" si="3099"/>
        <v>3000000</v>
      </c>
      <c r="GGU1368" s="84" t="s">
        <v>5401</v>
      </c>
      <c r="GGV1368" s="84">
        <f>GGV1362</f>
        <v>1000000</v>
      </c>
      <c r="GGW1368" s="84">
        <f t="shared" ref="GGW1368:GIZ1368" si="3100">GGW1362</f>
        <v>0</v>
      </c>
      <c r="GGX1368" s="84">
        <f t="shared" si="3100"/>
        <v>0</v>
      </c>
      <c r="GGY1368" s="84">
        <f t="shared" si="3100"/>
        <v>1000000</v>
      </c>
      <c r="GGZ1368" s="84">
        <f t="shared" si="3100"/>
        <v>2000000</v>
      </c>
      <c r="GHA1368" s="84">
        <f t="shared" si="3100"/>
        <v>0</v>
      </c>
      <c r="GHB1368" s="84">
        <f t="shared" si="3100"/>
        <v>0</v>
      </c>
      <c r="GHC1368" s="84">
        <f t="shared" si="3100"/>
        <v>2000000</v>
      </c>
      <c r="GHD1368" s="84">
        <f t="shared" si="3100"/>
        <v>3000000</v>
      </c>
      <c r="GHK1368" s="84" t="s">
        <v>5401</v>
      </c>
      <c r="GHL1368" s="84">
        <f>GHL1362</f>
        <v>1000000</v>
      </c>
      <c r="GHM1368" s="84">
        <f t="shared" si="3100"/>
        <v>0</v>
      </c>
      <c r="GHN1368" s="84">
        <f t="shared" si="3100"/>
        <v>0</v>
      </c>
      <c r="GHO1368" s="84">
        <f t="shared" si="3100"/>
        <v>1000000</v>
      </c>
      <c r="GHP1368" s="84">
        <f t="shared" si="3100"/>
        <v>2000000</v>
      </c>
      <c r="GHQ1368" s="84">
        <f t="shared" si="3100"/>
        <v>0</v>
      </c>
      <c r="GHR1368" s="84">
        <f t="shared" si="3100"/>
        <v>0</v>
      </c>
      <c r="GHS1368" s="84">
        <f t="shared" si="3100"/>
        <v>2000000</v>
      </c>
      <c r="GHT1368" s="84">
        <f t="shared" si="3100"/>
        <v>3000000</v>
      </c>
      <c r="GIA1368" s="84" t="s">
        <v>5401</v>
      </c>
      <c r="GIB1368" s="84">
        <f>GIB1362</f>
        <v>1000000</v>
      </c>
      <c r="GIC1368" s="84">
        <f t="shared" si="3100"/>
        <v>0</v>
      </c>
      <c r="GID1368" s="84">
        <f t="shared" si="3100"/>
        <v>0</v>
      </c>
      <c r="GIE1368" s="84">
        <f t="shared" si="3100"/>
        <v>1000000</v>
      </c>
      <c r="GIF1368" s="84">
        <f t="shared" si="3100"/>
        <v>2000000</v>
      </c>
      <c r="GIG1368" s="84">
        <f t="shared" si="3100"/>
        <v>0</v>
      </c>
      <c r="GIH1368" s="84">
        <f t="shared" si="3100"/>
        <v>0</v>
      </c>
      <c r="GII1368" s="84">
        <f t="shared" si="3100"/>
        <v>2000000</v>
      </c>
      <c r="GIJ1368" s="84">
        <f t="shared" si="3100"/>
        <v>3000000</v>
      </c>
      <c r="GIQ1368" s="84" t="s">
        <v>5401</v>
      </c>
      <c r="GIR1368" s="84">
        <f>GIR1362</f>
        <v>1000000</v>
      </c>
      <c r="GIS1368" s="84">
        <f t="shared" si="3100"/>
        <v>0</v>
      </c>
      <c r="GIT1368" s="84">
        <f t="shared" si="3100"/>
        <v>0</v>
      </c>
      <c r="GIU1368" s="84">
        <f t="shared" si="3100"/>
        <v>1000000</v>
      </c>
      <c r="GIV1368" s="84">
        <f t="shared" si="3100"/>
        <v>2000000</v>
      </c>
      <c r="GIW1368" s="84">
        <f t="shared" si="3100"/>
        <v>0</v>
      </c>
      <c r="GIX1368" s="84">
        <f t="shared" si="3100"/>
        <v>0</v>
      </c>
      <c r="GIY1368" s="84">
        <f t="shared" si="3100"/>
        <v>2000000</v>
      </c>
      <c r="GIZ1368" s="84">
        <f t="shared" si="3100"/>
        <v>3000000</v>
      </c>
      <c r="GJG1368" s="84" t="s">
        <v>5401</v>
      </c>
      <c r="GJH1368" s="84">
        <f>GJH1362</f>
        <v>1000000</v>
      </c>
      <c r="GJI1368" s="84">
        <f t="shared" ref="GJI1368:GLL1368" si="3101">GJI1362</f>
        <v>0</v>
      </c>
      <c r="GJJ1368" s="84">
        <f t="shared" si="3101"/>
        <v>0</v>
      </c>
      <c r="GJK1368" s="84">
        <f t="shared" si="3101"/>
        <v>1000000</v>
      </c>
      <c r="GJL1368" s="84">
        <f t="shared" si="3101"/>
        <v>2000000</v>
      </c>
      <c r="GJM1368" s="84">
        <f t="shared" si="3101"/>
        <v>0</v>
      </c>
      <c r="GJN1368" s="84">
        <f t="shared" si="3101"/>
        <v>0</v>
      </c>
      <c r="GJO1368" s="84">
        <f t="shared" si="3101"/>
        <v>2000000</v>
      </c>
      <c r="GJP1368" s="84">
        <f t="shared" si="3101"/>
        <v>3000000</v>
      </c>
      <c r="GJW1368" s="84" t="s">
        <v>5401</v>
      </c>
      <c r="GJX1368" s="84">
        <f>GJX1362</f>
        <v>1000000</v>
      </c>
      <c r="GJY1368" s="84">
        <f t="shared" si="3101"/>
        <v>0</v>
      </c>
      <c r="GJZ1368" s="84">
        <f t="shared" si="3101"/>
        <v>0</v>
      </c>
      <c r="GKA1368" s="84">
        <f t="shared" si="3101"/>
        <v>1000000</v>
      </c>
      <c r="GKB1368" s="84">
        <f t="shared" si="3101"/>
        <v>2000000</v>
      </c>
      <c r="GKC1368" s="84">
        <f t="shared" si="3101"/>
        <v>0</v>
      </c>
      <c r="GKD1368" s="84">
        <f t="shared" si="3101"/>
        <v>0</v>
      </c>
      <c r="GKE1368" s="84">
        <f t="shared" si="3101"/>
        <v>2000000</v>
      </c>
      <c r="GKF1368" s="84">
        <f t="shared" si="3101"/>
        <v>3000000</v>
      </c>
      <c r="GKM1368" s="84" t="s">
        <v>5401</v>
      </c>
      <c r="GKN1368" s="84">
        <f>GKN1362</f>
        <v>1000000</v>
      </c>
      <c r="GKO1368" s="84">
        <f t="shared" si="3101"/>
        <v>0</v>
      </c>
      <c r="GKP1368" s="84">
        <f t="shared" si="3101"/>
        <v>0</v>
      </c>
      <c r="GKQ1368" s="84">
        <f t="shared" si="3101"/>
        <v>1000000</v>
      </c>
      <c r="GKR1368" s="84">
        <f t="shared" si="3101"/>
        <v>2000000</v>
      </c>
      <c r="GKS1368" s="84">
        <f t="shared" si="3101"/>
        <v>0</v>
      </c>
      <c r="GKT1368" s="84">
        <f t="shared" si="3101"/>
        <v>0</v>
      </c>
      <c r="GKU1368" s="84">
        <f t="shared" si="3101"/>
        <v>2000000</v>
      </c>
      <c r="GKV1368" s="84">
        <f t="shared" si="3101"/>
        <v>3000000</v>
      </c>
      <c r="GLC1368" s="84" t="s">
        <v>5401</v>
      </c>
      <c r="GLD1368" s="84">
        <f>GLD1362</f>
        <v>1000000</v>
      </c>
      <c r="GLE1368" s="84">
        <f t="shared" si="3101"/>
        <v>0</v>
      </c>
      <c r="GLF1368" s="84">
        <f t="shared" si="3101"/>
        <v>0</v>
      </c>
      <c r="GLG1368" s="84">
        <f t="shared" si="3101"/>
        <v>1000000</v>
      </c>
      <c r="GLH1368" s="84">
        <f t="shared" si="3101"/>
        <v>2000000</v>
      </c>
      <c r="GLI1368" s="84">
        <f t="shared" si="3101"/>
        <v>0</v>
      </c>
      <c r="GLJ1368" s="84">
        <f t="shared" si="3101"/>
        <v>0</v>
      </c>
      <c r="GLK1368" s="84">
        <f t="shared" si="3101"/>
        <v>2000000</v>
      </c>
      <c r="GLL1368" s="84">
        <f t="shared" si="3101"/>
        <v>3000000</v>
      </c>
      <c r="GLS1368" s="84" t="s">
        <v>5401</v>
      </c>
      <c r="GLT1368" s="84">
        <f>GLT1362</f>
        <v>1000000</v>
      </c>
      <c r="GLU1368" s="84">
        <f t="shared" ref="GLU1368:GNX1368" si="3102">GLU1362</f>
        <v>0</v>
      </c>
      <c r="GLV1368" s="84">
        <f t="shared" si="3102"/>
        <v>0</v>
      </c>
      <c r="GLW1368" s="84">
        <f t="shared" si="3102"/>
        <v>1000000</v>
      </c>
      <c r="GLX1368" s="84">
        <f t="shared" si="3102"/>
        <v>2000000</v>
      </c>
      <c r="GLY1368" s="84">
        <f t="shared" si="3102"/>
        <v>0</v>
      </c>
      <c r="GLZ1368" s="84">
        <f t="shared" si="3102"/>
        <v>0</v>
      </c>
      <c r="GMA1368" s="84">
        <f t="shared" si="3102"/>
        <v>2000000</v>
      </c>
      <c r="GMB1368" s="84">
        <f t="shared" si="3102"/>
        <v>3000000</v>
      </c>
      <c r="GMI1368" s="84" t="s">
        <v>5401</v>
      </c>
      <c r="GMJ1368" s="84">
        <f>GMJ1362</f>
        <v>1000000</v>
      </c>
      <c r="GMK1368" s="84">
        <f t="shared" si="3102"/>
        <v>0</v>
      </c>
      <c r="GML1368" s="84">
        <f t="shared" si="3102"/>
        <v>0</v>
      </c>
      <c r="GMM1368" s="84">
        <f t="shared" si="3102"/>
        <v>1000000</v>
      </c>
      <c r="GMN1368" s="84">
        <f t="shared" si="3102"/>
        <v>2000000</v>
      </c>
      <c r="GMO1368" s="84">
        <f t="shared" si="3102"/>
        <v>0</v>
      </c>
      <c r="GMP1368" s="84">
        <f t="shared" si="3102"/>
        <v>0</v>
      </c>
      <c r="GMQ1368" s="84">
        <f t="shared" si="3102"/>
        <v>2000000</v>
      </c>
      <c r="GMR1368" s="84">
        <f t="shared" si="3102"/>
        <v>3000000</v>
      </c>
      <c r="GMY1368" s="84" t="s">
        <v>5401</v>
      </c>
      <c r="GMZ1368" s="84">
        <f>GMZ1362</f>
        <v>1000000</v>
      </c>
      <c r="GNA1368" s="84">
        <f t="shared" si="3102"/>
        <v>0</v>
      </c>
      <c r="GNB1368" s="84">
        <f t="shared" si="3102"/>
        <v>0</v>
      </c>
      <c r="GNC1368" s="84">
        <f t="shared" si="3102"/>
        <v>1000000</v>
      </c>
      <c r="GND1368" s="84">
        <f t="shared" si="3102"/>
        <v>2000000</v>
      </c>
      <c r="GNE1368" s="84">
        <f t="shared" si="3102"/>
        <v>0</v>
      </c>
      <c r="GNF1368" s="84">
        <f t="shared" si="3102"/>
        <v>0</v>
      </c>
      <c r="GNG1368" s="84">
        <f t="shared" si="3102"/>
        <v>2000000</v>
      </c>
      <c r="GNH1368" s="84">
        <f t="shared" si="3102"/>
        <v>3000000</v>
      </c>
      <c r="GNO1368" s="84" t="s">
        <v>5401</v>
      </c>
      <c r="GNP1368" s="84">
        <f>GNP1362</f>
        <v>1000000</v>
      </c>
      <c r="GNQ1368" s="84">
        <f t="shared" si="3102"/>
        <v>0</v>
      </c>
      <c r="GNR1368" s="84">
        <f t="shared" si="3102"/>
        <v>0</v>
      </c>
      <c r="GNS1368" s="84">
        <f t="shared" si="3102"/>
        <v>1000000</v>
      </c>
      <c r="GNT1368" s="84">
        <f t="shared" si="3102"/>
        <v>2000000</v>
      </c>
      <c r="GNU1368" s="84">
        <f t="shared" si="3102"/>
        <v>0</v>
      </c>
      <c r="GNV1368" s="84">
        <f t="shared" si="3102"/>
        <v>0</v>
      </c>
      <c r="GNW1368" s="84">
        <f t="shared" si="3102"/>
        <v>2000000</v>
      </c>
      <c r="GNX1368" s="84">
        <f t="shared" si="3102"/>
        <v>3000000</v>
      </c>
      <c r="GOE1368" s="84" t="s">
        <v>5401</v>
      </c>
      <c r="GOF1368" s="84">
        <f>GOF1362</f>
        <v>1000000</v>
      </c>
      <c r="GOG1368" s="84">
        <f t="shared" ref="GOG1368:GQJ1368" si="3103">GOG1362</f>
        <v>0</v>
      </c>
      <c r="GOH1368" s="84">
        <f t="shared" si="3103"/>
        <v>0</v>
      </c>
      <c r="GOI1368" s="84">
        <f t="shared" si="3103"/>
        <v>1000000</v>
      </c>
      <c r="GOJ1368" s="84">
        <f t="shared" si="3103"/>
        <v>2000000</v>
      </c>
      <c r="GOK1368" s="84">
        <f t="shared" si="3103"/>
        <v>0</v>
      </c>
      <c r="GOL1368" s="84">
        <f t="shared" si="3103"/>
        <v>0</v>
      </c>
      <c r="GOM1368" s="84">
        <f t="shared" si="3103"/>
        <v>2000000</v>
      </c>
      <c r="GON1368" s="84">
        <f t="shared" si="3103"/>
        <v>3000000</v>
      </c>
      <c r="GOU1368" s="84" t="s">
        <v>5401</v>
      </c>
      <c r="GOV1368" s="84">
        <f>GOV1362</f>
        <v>1000000</v>
      </c>
      <c r="GOW1368" s="84">
        <f t="shared" si="3103"/>
        <v>0</v>
      </c>
      <c r="GOX1368" s="84">
        <f t="shared" si="3103"/>
        <v>0</v>
      </c>
      <c r="GOY1368" s="84">
        <f t="shared" si="3103"/>
        <v>1000000</v>
      </c>
      <c r="GOZ1368" s="84">
        <f t="shared" si="3103"/>
        <v>2000000</v>
      </c>
      <c r="GPA1368" s="84">
        <f t="shared" si="3103"/>
        <v>0</v>
      </c>
      <c r="GPB1368" s="84">
        <f t="shared" si="3103"/>
        <v>0</v>
      </c>
      <c r="GPC1368" s="84">
        <f t="shared" si="3103"/>
        <v>2000000</v>
      </c>
      <c r="GPD1368" s="84">
        <f t="shared" si="3103"/>
        <v>3000000</v>
      </c>
      <c r="GPK1368" s="84" t="s">
        <v>5401</v>
      </c>
      <c r="GPL1368" s="84">
        <f>GPL1362</f>
        <v>1000000</v>
      </c>
      <c r="GPM1368" s="84">
        <f t="shared" si="3103"/>
        <v>0</v>
      </c>
      <c r="GPN1368" s="84">
        <f t="shared" si="3103"/>
        <v>0</v>
      </c>
      <c r="GPO1368" s="84">
        <f t="shared" si="3103"/>
        <v>1000000</v>
      </c>
      <c r="GPP1368" s="84">
        <f t="shared" si="3103"/>
        <v>2000000</v>
      </c>
      <c r="GPQ1368" s="84">
        <f t="shared" si="3103"/>
        <v>0</v>
      </c>
      <c r="GPR1368" s="84">
        <f t="shared" si="3103"/>
        <v>0</v>
      </c>
      <c r="GPS1368" s="84">
        <f t="shared" si="3103"/>
        <v>2000000</v>
      </c>
      <c r="GPT1368" s="84">
        <f t="shared" si="3103"/>
        <v>3000000</v>
      </c>
      <c r="GQA1368" s="84" t="s">
        <v>5401</v>
      </c>
      <c r="GQB1368" s="84">
        <f>GQB1362</f>
        <v>1000000</v>
      </c>
      <c r="GQC1368" s="84">
        <f t="shared" si="3103"/>
        <v>0</v>
      </c>
      <c r="GQD1368" s="84">
        <f t="shared" si="3103"/>
        <v>0</v>
      </c>
      <c r="GQE1368" s="84">
        <f t="shared" si="3103"/>
        <v>1000000</v>
      </c>
      <c r="GQF1368" s="84">
        <f t="shared" si="3103"/>
        <v>2000000</v>
      </c>
      <c r="GQG1368" s="84">
        <f t="shared" si="3103"/>
        <v>0</v>
      </c>
      <c r="GQH1368" s="84">
        <f t="shared" si="3103"/>
        <v>0</v>
      </c>
      <c r="GQI1368" s="84">
        <f t="shared" si="3103"/>
        <v>2000000</v>
      </c>
      <c r="GQJ1368" s="84">
        <f t="shared" si="3103"/>
        <v>3000000</v>
      </c>
      <c r="GQQ1368" s="84" t="s">
        <v>5401</v>
      </c>
      <c r="GQR1368" s="84">
        <f>GQR1362</f>
        <v>1000000</v>
      </c>
      <c r="GQS1368" s="84">
        <f t="shared" ref="GQS1368:GSV1368" si="3104">GQS1362</f>
        <v>0</v>
      </c>
      <c r="GQT1368" s="84">
        <f t="shared" si="3104"/>
        <v>0</v>
      </c>
      <c r="GQU1368" s="84">
        <f t="shared" si="3104"/>
        <v>1000000</v>
      </c>
      <c r="GQV1368" s="84">
        <f t="shared" si="3104"/>
        <v>2000000</v>
      </c>
      <c r="GQW1368" s="84">
        <f t="shared" si="3104"/>
        <v>0</v>
      </c>
      <c r="GQX1368" s="84">
        <f t="shared" si="3104"/>
        <v>0</v>
      </c>
      <c r="GQY1368" s="84">
        <f t="shared" si="3104"/>
        <v>2000000</v>
      </c>
      <c r="GQZ1368" s="84">
        <f t="shared" si="3104"/>
        <v>3000000</v>
      </c>
      <c r="GRG1368" s="84" t="s">
        <v>5401</v>
      </c>
      <c r="GRH1368" s="84">
        <f>GRH1362</f>
        <v>1000000</v>
      </c>
      <c r="GRI1368" s="84">
        <f t="shared" si="3104"/>
        <v>0</v>
      </c>
      <c r="GRJ1368" s="84">
        <f t="shared" si="3104"/>
        <v>0</v>
      </c>
      <c r="GRK1368" s="84">
        <f t="shared" si="3104"/>
        <v>1000000</v>
      </c>
      <c r="GRL1368" s="84">
        <f t="shared" si="3104"/>
        <v>2000000</v>
      </c>
      <c r="GRM1368" s="84">
        <f t="shared" si="3104"/>
        <v>0</v>
      </c>
      <c r="GRN1368" s="84">
        <f t="shared" si="3104"/>
        <v>0</v>
      </c>
      <c r="GRO1368" s="84">
        <f t="shared" si="3104"/>
        <v>2000000</v>
      </c>
      <c r="GRP1368" s="84">
        <f t="shared" si="3104"/>
        <v>3000000</v>
      </c>
      <c r="GRW1368" s="84" t="s">
        <v>5401</v>
      </c>
      <c r="GRX1368" s="84">
        <f>GRX1362</f>
        <v>1000000</v>
      </c>
      <c r="GRY1368" s="84">
        <f t="shared" si="3104"/>
        <v>0</v>
      </c>
      <c r="GRZ1368" s="84">
        <f t="shared" si="3104"/>
        <v>0</v>
      </c>
      <c r="GSA1368" s="84">
        <f t="shared" si="3104"/>
        <v>1000000</v>
      </c>
      <c r="GSB1368" s="84">
        <f t="shared" si="3104"/>
        <v>2000000</v>
      </c>
      <c r="GSC1368" s="84">
        <f t="shared" si="3104"/>
        <v>0</v>
      </c>
      <c r="GSD1368" s="84">
        <f t="shared" si="3104"/>
        <v>0</v>
      </c>
      <c r="GSE1368" s="84">
        <f t="shared" si="3104"/>
        <v>2000000</v>
      </c>
      <c r="GSF1368" s="84">
        <f t="shared" si="3104"/>
        <v>3000000</v>
      </c>
      <c r="GSM1368" s="84" t="s">
        <v>5401</v>
      </c>
      <c r="GSN1368" s="84">
        <f>GSN1362</f>
        <v>1000000</v>
      </c>
      <c r="GSO1368" s="84">
        <f t="shared" si="3104"/>
        <v>0</v>
      </c>
      <c r="GSP1368" s="84">
        <f t="shared" si="3104"/>
        <v>0</v>
      </c>
      <c r="GSQ1368" s="84">
        <f t="shared" si="3104"/>
        <v>1000000</v>
      </c>
      <c r="GSR1368" s="84">
        <f t="shared" si="3104"/>
        <v>2000000</v>
      </c>
      <c r="GSS1368" s="84">
        <f t="shared" si="3104"/>
        <v>0</v>
      </c>
      <c r="GST1368" s="84">
        <f t="shared" si="3104"/>
        <v>0</v>
      </c>
      <c r="GSU1368" s="84">
        <f t="shared" si="3104"/>
        <v>2000000</v>
      </c>
      <c r="GSV1368" s="84">
        <f t="shared" si="3104"/>
        <v>3000000</v>
      </c>
      <c r="GTC1368" s="84" t="s">
        <v>5401</v>
      </c>
      <c r="GTD1368" s="84">
        <f>GTD1362</f>
        <v>1000000</v>
      </c>
      <c r="GTE1368" s="84">
        <f t="shared" ref="GTE1368:GVH1368" si="3105">GTE1362</f>
        <v>0</v>
      </c>
      <c r="GTF1368" s="84">
        <f t="shared" si="3105"/>
        <v>0</v>
      </c>
      <c r="GTG1368" s="84">
        <f t="shared" si="3105"/>
        <v>1000000</v>
      </c>
      <c r="GTH1368" s="84">
        <f t="shared" si="3105"/>
        <v>2000000</v>
      </c>
      <c r="GTI1368" s="84">
        <f t="shared" si="3105"/>
        <v>0</v>
      </c>
      <c r="GTJ1368" s="84">
        <f t="shared" si="3105"/>
        <v>0</v>
      </c>
      <c r="GTK1368" s="84">
        <f t="shared" si="3105"/>
        <v>2000000</v>
      </c>
      <c r="GTL1368" s="84">
        <f t="shared" si="3105"/>
        <v>3000000</v>
      </c>
      <c r="GTS1368" s="84" t="s">
        <v>5401</v>
      </c>
      <c r="GTT1368" s="84">
        <f>GTT1362</f>
        <v>1000000</v>
      </c>
      <c r="GTU1368" s="84">
        <f t="shared" si="3105"/>
        <v>0</v>
      </c>
      <c r="GTV1368" s="84">
        <f t="shared" si="3105"/>
        <v>0</v>
      </c>
      <c r="GTW1368" s="84">
        <f t="shared" si="3105"/>
        <v>1000000</v>
      </c>
      <c r="GTX1368" s="84">
        <f t="shared" si="3105"/>
        <v>2000000</v>
      </c>
      <c r="GTY1368" s="84">
        <f t="shared" si="3105"/>
        <v>0</v>
      </c>
      <c r="GTZ1368" s="84">
        <f t="shared" si="3105"/>
        <v>0</v>
      </c>
      <c r="GUA1368" s="84">
        <f t="shared" si="3105"/>
        <v>2000000</v>
      </c>
      <c r="GUB1368" s="84">
        <f t="shared" si="3105"/>
        <v>3000000</v>
      </c>
      <c r="GUI1368" s="84" t="s">
        <v>5401</v>
      </c>
      <c r="GUJ1368" s="84">
        <f>GUJ1362</f>
        <v>1000000</v>
      </c>
      <c r="GUK1368" s="84">
        <f t="shared" si="3105"/>
        <v>0</v>
      </c>
      <c r="GUL1368" s="84">
        <f t="shared" si="3105"/>
        <v>0</v>
      </c>
      <c r="GUM1368" s="84">
        <f t="shared" si="3105"/>
        <v>1000000</v>
      </c>
      <c r="GUN1368" s="84">
        <f t="shared" si="3105"/>
        <v>2000000</v>
      </c>
      <c r="GUO1368" s="84">
        <f t="shared" si="3105"/>
        <v>0</v>
      </c>
      <c r="GUP1368" s="84">
        <f t="shared" si="3105"/>
        <v>0</v>
      </c>
      <c r="GUQ1368" s="84">
        <f t="shared" si="3105"/>
        <v>2000000</v>
      </c>
      <c r="GUR1368" s="84">
        <f t="shared" si="3105"/>
        <v>3000000</v>
      </c>
      <c r="GUY1368" s="84" t="s">
        <v>5401</v>
      </c>
      <c r="GUZ1368" s="84">
        <f>GUZ1362</f>
        <v>1000000</v>
      </c>
      <c r="GVA1368" s="84">
        <f t="shared" si="3105"/>
        <v>0</v>
      </c>
      <c r="GVB1368" s="84">
        <f t="shared" si="3105"/>
        <v>0</v>
      </c>
      <c r="GVC1368" s="84">
        <f t="shared" si="3105"/>
        <v>1000000</v>
      </c>
      <c r="GVD1368" s="84">
        <f t="shared" si="3105"/>
        <v>2000000</v>
      </c>
      <c r="GVE1368" s="84">
        <f t="shared" si="3105"/>
        <v>0</v>
      </c>
      <c r="GVF1368" s="84">
        <f t="shared" si="3105"/>
        <v>0</v>
      </c>
      <c r="GVG1368" s="84">
        <f t="shared" si="3105"/>
        <v>2000000</v>
      </c>
      <c r="GVH1368" s="84">
        <f t="shared" si="3105"/>
        <v>3000000</v>
      </c>
      <c r="GVO1368" s="84" t="s">
        <v>5401</v>
      </c>
      <c r="GVP1368" s="84">
        <f>GVP1362</f>
        <v>1000000</v>
      </c>
      <c r="GVQ1368" s="84">
        <f t="shared" ref="GVQ1368:GXT1368" si="3106">GVQ1362</f>
        <v>0</v>
      </c>
      <c r="GVR1368" s="84">
        <f t="shared" si="3106"/>
        <v>0</v>
      </c>
      <c r="GVS1368" s="84">
        <f t="shared" si="3106"/>
        <v>1000000</v>
      </c>
      <c r="GVT1368" s="84">
        <f t="shared" si="3106"/>
        <v>2000000</v>
      </c>
      <c r="GVU1368" s="84">
        <f t="shared" si="3106"/>
        <v>0</v>
      </c>
      <c r="GVV1368" s="84">
        <f t="shared" si="3106"/>
        <v>0</v>
      </c>
      <c r="GVW1368" s="84">
        <f t="shared" si="3106"/>
        <v>2000000</v>
      </c>
      <c r="GVX1368" s="84">
        <f t="shared" si="3106"/>
        <v>3000000</v>
      </c>
      <c r="GWE1368" s="84" t="s">
        <v>5401</v>
      </c>
      <c r="GWF1368" s="84">
        <f>GWF1362</f>
        <v>1000000</v>
      </c>
      <c r="GWG1368" s="84">
        <f t="shared" si="3106"/>
        <v>0</v>
      </c>
      <c r="GWH1368" s="84">
        <f t="shared" si="3106"/>
        <v>0</v>
      </c>
      <c r="GWI1368" s="84">
        <f t="shared" si="3106"/>
        <v>1000000</v>
      </c>
      <c r="GWJ1368" s="84">
        <f t="shared" si="3106"/>
        <v>2000000</v>
      </c>
      <c r="GWK1368" s="84">
        <f t="shared" si="3106"/>
        <v>0</v>
      </c>
      <c r="GWL1368" s="84">
        <f t="shared" si="3106"/>
        <v>0</v>
      </c>
      <c r="GWM1368" s="84">
        <f t="shared" si="3106"/>
        <v>2000000</v>
      </c>
      <c r="GWN1368" s="84">
        <f t="shared" si="3106"/>
        <v>3000000</v>
      </c>
      <c r="GWU1368" s="84" t="s">
        <v>5401</v>
      </c>
      <c r="GWV1368" s="84">
        <f>GWV1362</f>
        <v>1000000</v>
      </c>
      <c r="GWW1368" s="84">
        <f t="shared" si="3106"/>
        <v>0</v>
      </c>
      <c r="GWX1368" s="84">
        <f t="shared" si="3106"/>
        <v>0</v>
      </c>
      <c r="GWY1368" s="84">
        <f t="shared" si="3106"/>
        <v>1000000</v>
      </c>
      <c r="GWZ1368" s="84">
        <f t="shared" si="3106"/>
        <v>2000000</v>
      </c>
      <c r="GXA1368" s="84">
        <f t="shared" si="3106"/>
        <v>0</v>
      </c>
      <c r="GXB1368" s="84">
        <f t="shared" si="3106"/>
        <v>0</v>
      </c>
      <c r="GXC1368" s="84">
        <f t="shared" si="3106"/>
        <v>2000000</v>
      </c>
      <c r="GXD1368" s="84">
        <f t="shared" si="3106"/>
        <v>3000000</v>
      </c>
      <c r="GXK1368" s="84" t="s">
        <v>5401</v>
      </c>
      <c r="GXL1368" s="84">
        <f>GXL1362</f>
        <v>1000000</v>
      </c>
      <c r="GXM1368" s="84">
        <f t="shared" si="3106"/>
        <v>0</v>
      </c>
      <c r="GXN1368" s="84">
        <f t="shared" si="3106"/>
        <v>0</v>
      </c>
      <c r="GXO1368" s="84">
        <f t="shared" si="3106"/>
        <v>1000000</v>
      </c>
      <c r="GXP1368" s="84">
        <f t="shared" si="3106"/>
        <v>2000000</v>
      </c>
      <c r="GXQ1368" s="84">
        <f t="shared" si="3106"/>
        <v>0</v>
      </c>
      <c r="GXR1368" s="84">
        <f t="shared" si="3106"/>
        <v>0</v>
      </c>
      <c r="GXS1368" s="84">
        <f t="shared" si="3106"/>
        <v>2000000</v>
      </c>
      <c r="GXT1368" s="84">
        <f t="shared" si="3106"/>
        <v>3000000</v>
      </c>
      <c r="GYA1368" s="84" t="s">
        <v>5401</v>
      </c>
      <c r="GYB1368" s="84">
        <f>GYB1362</f>
        <v>1000000</v>
      </c>
      <c r="GYC1368" s="84">
        <f t="shared" ref="GYC1368:HAF1368" si="3107">GYC1362</f>
        <v>0</v>
      </c>
      <c r="GYD1368" s="84">
        <f t="shared" si="3107"/>
        <v>0</v>
      </c>
      <c r="GYE1368" s="84">
        <f t="shared" si="3107"/>
        <v>1000000</v>
      </c>
      <c r="GYF1368" s="84">
        <f t="shared" si="3107"/>
        <v>2000000</v>
      </c>
      <c r="GYG1368" s="84">
        <f t="shared" si="3107"/>
        <v>0</v>
      </c>
      <c r="GYH1368" s="84">
        <f t="shared" si="3107"/>
        <v>0</v>
      </c>
      <c r="GYI1368" s="84">
        <f t="shared" si="3107"/>
        <v>2000000</v>
      </c>
      <c r="GYJ1368" s="84">
        <f t="shared" si="3107"/>
        <v>3000000</v>
      </c>
      <c r="GYQ1368" s="84" t="s">
        <v>5401</v>
      </c>
      <c r="GYR1368" s="84">
        <f>GYR1362</f>
        <v>1000000</v>
      </c>
      <c r="GYS1368" s="84">
        <f t="shared" si="3107"/>
        <v>0</v>
      </c>
      <c r="GYT1368" s="84">
        <f t="shared" si="3107"/>
        <v>0</v>
      </c>
      <c r="GYU1368" s="84">
        <f t="shared" si="3107"/>
        <v>1000000</v>
      </c>
      <c r="GYV1368" s="84">
        <f t="shared" si="3107"/>
        <v>2000000</v>
      </c>
      <c r="GYW1368" s="84">
        <f t="shared" si="3107"/>
        <v>0</v>
      </c>
      <c r="GYX1368" s="84">
        <f t="shared" si="3107"/>
        <v>0</v>
      </c>
      <c r="GYY1368" s="84">
        <f t="shared" si="3107"/>
        <v>2000000</v>
      </c>
      <c r="GYZ1368" s="84">
        <f t="shared" si="3107"/>
        <v>3000000</v>
      </c>
      <c r="GZG1368" s="84" t="s">
        <v>5401</v>
      </c>
      <c r="GZH1368" s="84">
        <f>GZH1362</f>
        <v>1000000</v>
      </c>
      <c r="GZI1368" s="84">
        <f t="shared" si="3107"/>
        <v>0</v>
      </c>
      <c r="GZJ1368" s="84">
        <f t="shared" si="3107"/>
        <v>0</v>
      </c>
      <c r="GZK1368" s="84">
        <f t="shared" si="3107"/>
        <v>1000000</v>
      </c>
      <c r="GZL1368" s="84">
        <f t="shared" si="3107"/>
        <v>2000000</v>
      </c>
      <c r="GZM1368" s="84">
        <f t="shared" si="3107"/>
        <v>0</v>
      </c>
      <c r="GZN1368" s="84">
        <f t="shared" si="3107"/>
        <v>0</v>
      </c>
      <c r="GZO1368" s="84">
        <f t="shared" si="3107"/>
        <v>2000000</v>
      </c>
      <c r="GZP1368" s="84">
        <f t="shared" si="3107"/>
        <v>3000000</v>
      </c>
      <c r="GZW1368" s="84" t="s">
        <v>5401</v>
      </c>
      <c r="GZX1368" s="84">
        <f>GZX1362</f>
        <v>1000000</v>
      </c>
      <c r="GZY1368" s="84">
        <f t="shared" si="3107"/>
        <v>0</v>
      </c>
      <c r="GZZ1368" s="84">
        <f t="shared" si="3107"/>
        <v>0</v>
      </c>
      <c r="HAA1368" s="84">
        <f t="shared" si="3107"/>
        <v>1000000</v>
      </c>
      <c r="HAB1368" s="84">
        <f t="shared" si="3107"/>
        <v>2000000</v>
      </c>
      <c r="HAC1368" s="84">
        <f t="shared" si="3107"/>
        <v>0</v>
      </c>
      <c r="HAD1368" s="84">
        <f t="shared" si="3107"/>
        <v>0</v>
      </c>
      <c r="HAE1368" s="84">
        <f t="shared" si="3107"/>
        <v>2000000</v>
      </c>
      <c r="HAF1368" s="84">
        <f t="shared" si="3107"/>
        <v>3000000</v>
      </c>
      <c r="HAM1368" s="84" t="s">
        <v>5401</v>
      </c>
      <c r="HAN1368" s="84">
        <f>HAN1362</f>
        <v>1000000</v>
      </c>
      <c r="HAO1368" s="84">
        <f t="shared" ref="HAO1368:HCR1368" si="3108">HAO1362</f>
        <v>0</v>
      </c>
      <c r="HAP1368" s="84">
        <f t="shared" si="3108"/>
        <v>0</v>
      </c>
      <c r="HAQ1368" s="84">
        <f t="shared" si="3108"/>
        <v>1000000</v>
      </c>
      <c r="HAR1368" s="84">
        <f t="shared" si="3108"/>
        <v>2000000</v>
      </c>
      <c r="HAS1368" s="84">
        <f t="shared" si="3108"/>
        <v>0</v>
      </c>
      <c r="HAT1368" s="84">
        <f t="shared" si="3108"/>
        <v>0</v>
      </c>
      <c r="HAU1368" s="84">
        <f t="shared" si="3108"/>
        <v>2000000</v>
      </c>
      <c r="HAV1368" s="84">
        <f t="shared" si="3108"/>
        <v>3000000</v>
      </c>
      <c r="HBC1368" s="84" t="s">
        <v>5401</v>
      </c>
      <c r="HBD1368" s="84">
        <f>HBD1362</f>
        <v>1000000</v>
      </c>
      <c r="HBE1368" s="84">
        <f t="shared" si="3108"/>
        <v>0</v>
      </c>
      <c r="HBF1368" s="84">
        <f t="shared" si="3108"/>
        <v>0</v>
      </c>
      <c r="HBG1368" s="84">
        <f t="shared" si="3108"/>
        <v>1000000</v>
      </c>
      <c r="HBH1368" s="84">
        <f t="shared" si="3108"/>
        <v>2000000</v>
      </c>
      <c r="HBI1368" s="84">
        <f t="shared" si="3108"/>
        <v>0</v>
      </c>
      <c r="HBJ1368" s="84">
        <f t="shared" si="3108"/>
        <v>0</v>
      </c>
      <c r="HBK1368" s="84">
        <f t="shared" si="3108"/>
        <v>2000000</v>
      </c>
      <c r="HBL1368" s="84">
        <f t="shared" si="3108"/>
        <v>3000000</v>
      </c>
      <c r="HBS1368" s="84" t="s">
        <v>5401</v>
      </c>
      <c r="HBT1368" s="84">
        <f>HBT1362</f>
        <v>1000000</v>
      </c>
      <c r="HBU1368" s="84">
        <f t="shared" si="3108"/>
        <v>0</v>
      </c>
      <c r="HBV1368" s="84">
        <f t="shared" si="3108"/>
        <v>0</v>
      </c>
      <c r="HBW1368" s="84">
        <f t="shared" si="3108"/>
        <v>1000000</v>
      </c>
      <c r="HBX1368" s="84">
        <f t="shared" si="3108"/>
        <v>2000000</v>
      </c>
      <c r="HBY1368" s="84">
        <f t="shared" si="3108"/>
        <v>0</v>
      </c>
      <c r="HBZ1368" s="84">
        <f t="shared" si="3108"/>
        <v>0</v>
      </c>
      <c r="HCA1368" s="84">
        <f t="shared" si="3108"/>
        <v>2000000</v>
      </c>
      <c r="HCB1368" s="84">
        <f t="shared" si="3108"/>
        <v>3000000</v>
      </c>
      <c r="HCI1368" s="84" t="s">
        <v>5401</v>
      </c>
      <c r="HCJ1368" s="84">
        <f>HCJ1362</f>
        <v>1000000</v>
      </c>
      <c r="HCK1368" s="84">
        <f t="shared" si="3108"/>
        <v>0</v>
      </c>
      <c r="HCL1368" s="84">
        <f t="shared" si="3108"/>
        <v>0</v>
      </c>
      <c r="HCM1368" s="84">
        <f t="shared" si="3108"/>
        <v>1000000</v>
      </c>
      <c r="HCN1368" s="84">
        <f t="shared" si="3108"/>
        <v>2000000</v>
      </c>
      <c r="HCO1368" s="84">
        <f t="shared" si="3108"/>
        <v>0</v>
      </c>
      <c r="HCP1368" s="84">
        <f t="shared" si="3108"/>
        <v>0</v>
      </c>
      <c r="HCQ1368" s="84">
        <f t="shared" si="3108"/>
        <v>2000000</v>
      </c>
      <c r="HCR1368" s="84">
        <f t="shared" si="3108"/>
        <v>3000000</v>
      </c>
      <c r="HCY1368" s="84" t="s">
        <v>5401</v>
      </c>
      <c r="HCZ1368" s="84">
        <f>HCZ1362</f>
        <v>1000000</v>
      </c>
      <c r="HDA1368" s="84">
        <f t="shared" ref="HDA1368:HFD1368" si="3109">HDA1362</f>
        <v>0</v>
      </c>
      <c r="HDB1368" s="84">
        <f t="shared" si="3109"/>
        <v>0</v>
      </c>
      <c r="HDC1368" s="84">
        <f t="shared" si="3109"/>
        <v>1000000</v>
      </c>
      <c r="HDD1368" s="84">
        <f t="shared" si="3109"/>
        <v>2000000</v>
      </c>
      <c r="HDE1368" s="84">
        <f t="shared" si="3109"/>
        <v>0</v>
      </c>
      <c r="HDF1368" s="84">
        <f t="shared" si="3109"/>
        <v>0</v>
      </c>
      <c r="HDG1368" s="84">
        <f t="shared" si="3109"/>
        <v>2000000</v>
      </c>
      <c r="HDH1368" s="84">
        <f t="shared" si="3109"/>
        <v>3000000</v>
      </c>
      <c r="HDO1368" s="84" t="s">
        <v>5401</v>
      </c>
      <c r="HDP1368" s="84">
        <f>HDP1362</f>
        <v>1000000</v>
      </c>
      <c r="HDQ1368" s="84">
        <f t="shared" si="3109"/>
        <v>0</v>
      </c>
      <c r="HDR1368" s="84">
        <f t="shared" si="3109"/>
        <v>0</v>
      </c>
      <c r="HDS1368" s="84">
        <f t="shared" si="3109"/>
        <v>1000000</v>
      </c>
      <c r="HDT1368" s="84">
        <f t="shared" si="3109"/>
        <v>2000000</v>
      </c>
      <c r="HDU1368" s="84">
        <f t="shared" si="3109"/>
        <v>0</v>
      </c>
      <c r="HDV1368" s="84">
        <f t="shared" si="3109"/>
        <v>0</v>
      </c>
      <c r="HDW1368" s="84">
        <f t="shared" si="3109"/>
        <v>2000000</v>
      </c>
      <c r="HDX1368" s="84">
        <f t="shared" si="3109"/>
        <v>3000000</v>
      </c>
      <c r="HEE1368" s="84" t="s">
        <v>5401</v>
      </c>
      <c r="HEF1368" s="84">
        <f>HEF1362</f>
        <v>1000000</v>
      </c>
      <c r="HEG1368" s="84">
        <f t="shared" si="3109"/>
        <v>0</v>
      </c>
      <c r="HEH1368" s="84">
        <f t="shared" si="3109"/>
        <v>0</v>
      </c>
      <c r="HEI1368" s="84">
        <f t="shared" si="3109"/>
        <v>1000000</v>
      </c>
      <c r="HEJ1368" s="84">
        <f t="shared" si="3109"/>
        <v>2000000</v>
      </c>
      <c r="HEK1368" s="84">
        <f t="shared" si="3109"/>
        <v>0</v>
      </c>
      <c r="HEL1368" s="84">
        <f t="shared" si="3109"/>
        <v>0</v>
      </c>
      <c r="HEM1368" s="84">
        <f t="shared" si="3109"/>
        <v>2000000</v>
      </c>
      <c r="HEN1368" s="84">
        <f t="shared" si="3109"/>
        <v>3000000</v>
      </c>
      <c r="HEU1368" s="84" t="s">
        <v>5401</v>
      </c>
      <c r="HEV1368" s="84">
        <f>HEV1362</f>
        <v>1000000</v>
      </c>
      <c r="HEW1368" s="84">
        <f t="shared" si="3109"/>
        <v>0</v>
      </c>
      <c r="HEX1368" s="84">
        <f t="shared" si="3109"/>
        <v>0</v>
      </c>
      <c r="HEY1368" s="84">
        <f t="shared" si="3109"/>
        <v>1000000</v>
      </c>
      <c r="HEZ1368" s="84">
        <f t="shared" si="3109"/>
        <v>2000000</v>
      </c>
      <c r="HFA1368" s="84">
        <f t="shared" si="3109"/>
        <v>0</v>
      </c>
      <c r="HFB1368" s="84">
        <f t="shared" si="3109"/>
        <v>0</v>
      </c>
      <c r="HFC1368" s="84">
        <f t="shared" si="3109"/>
        <v>2000000</v>
      </c>
      <c r="HFD1368" s="84">
        <f t="shared" si="3109"/>
        <v>3000000</v>
      </c>
      <c r="HFK1368" s="84" t="s">
        <v>5401</v>
      </c>
      <c r="HFL1368" s="84">
        <f>HFL1362</f>
        <v>1000000</v>
      </c>
      <c r="HFM1368" s="84">
        <f t="shared" ref="HFM1368:HHP1368" si="3110">HFM1362</f>
        <v>0</v>
      </c>
      <c r="HFN1368" s="84">
        <f t="shared" si="3110"/>
        <v>0</v>
      </c>
      <c r="HFO1368" s="84">
        <f t="shared" si="3110"/>
        <v>1000000</v>
      </c>
      <c r="HFP1368" s="84">
        <f t="shared" si="3110"/>
        <v>2000000</v>
      </c>
      <c r="HFQ1368" s="84">
        <f t="shared" si="3110"/>
        <v>0</v>
      </c>
      <c r="HFR1368" s="84">
        <f t="shared" si="3110"/>
        <v>0</v>
      </c>
      <c r="HFS1368" s="84">
        <f t="shared" si="3110"/>
        <v>2000000</v>
      </c>
      <c r="HFT1368" s="84">
        <f t="shared" si="3110"/>
        <v>3000000</v>
      </c>
      <c r="HGA1368" s="84" t="s">
        <v>5401</v>
      </c>
      <c r="HGB1368" s="84">
        <f>HGB1362</f>
        <v>1000000</v>
      </c>
      <c r="HGC1368" s="84">
        <f t="shared" si="3110"/>
        <v>0</v>
      </c>
      <c r="HGD1368" s="84">
        <f t="shared" si="3110"/>
        <v>0</v>
      </c>
      <c r="HGE1368" s="84">
        <f t="shared" si="3110"/>
        <v>1000000</v>
      </c>
      <c r="HGF1368" s="84">
        <f t="shared" si="3110"/>
        <v>2000000</v>
      </c>
      <c r="HGG1368" s="84">
        <f t="shared" si="3110"/>
        <v>0</v>
      </c>
      <c r="HGH1368" s="84">
        <f t="shared" si="3110"/>
        <v>0</v>
      </c>
      <c r="HGI1368" s="84">
        <f t="shared" si="3110"/>
        <v>2000000</v>
      </c>
      <c r="HGJ1368" s="84">
        <f t="shared" si="3110"/>
        <v>3000000</v>
      </c>
      <c r="HGQ1368" s="84" t="s">
        <v>5401</v>
      </c>
      <c r="HGR1368" s="84">
        <f>HGR1362</f>
        <v>1000000</v>
      </c>
      <c r="HGS1368" s="84">
        <f t="shared" si="3110"/>
        <v>0</v>
      </c>
      <c r="HGT1368" s="84">
        <f t="shared" si="3110"/>
        <v>0</v>
      </c>
      <c r="HGU1368" s="84">
        <f t="shared" si="3110"/>
        <v>1000000</v>
      </c>
      <c r="HGV1368" s="84">
        <f t="shared" si="3110"/>
        <v>2000000</v>
      </c>
      <c r="HGW1368" s="84">
        <f t="shared" si="3110"/>
        <v>0</v>
      </c>
      <c r="HGX1368" s="84">
        <f t="shared" si="3110"/>
        <v>0</v>
      </c>
      <c r="HGY1368" s="84">
        <f t="shared" si="3110"/>
        <v>2000000</v>
      </c>
      <c r="HGZ1368" s="84">
        <f t="shared" si="3110"/>
        <v>3000000</v>
      </c>
      <c r="HHG1368" s="84" t="s">
        <v>5401</v>
      </c>
      <c r="HHH1368" s="84">
        <f>HHH1362</f>
        <v>1000000</v>
      </c>
      <c r="HHI1368" s="84">
        <f t="shared" si="3110"/>
        <v>0</v>
      </c>
      <c r="HHJ1368" s="84">
        <f t="shared" si="3110"/>
        <v>0</v>
      </c>
      <c r="HHK1368" s="84">
        <f t="shared" si="3110"/>
        <v>1000000</v>
      </c>
      <c r="HHL1368" s="84">
        <f t="shared" si="3110"/>
        <v>2000000</v>
      </c>
      <c r="HHM1368" s="84">
        <f t="shared" si="3110"/>
        <v>0</v>
      </c>
      <c r="HHN1368" s="84">
        <f t="shared" si="3110"/>
        <v>0</v>
      </c>
      <c r="HHO1368" s="84">
        <f t="shared" si="3110"/>
        <v>2000000</v>
      </c>
      <c r="HHP1368" s="84">
        <f t="shared" si="3110"/>
        <v>3000000</v>
      </c>
      <c r="HHW1368" s="84" t="s">
        <v>5401</v>
      </c>
      <c r="HHX1368" s="84">
        <f>HHX1362</f>
        <v>1000000</v>
      </c>
      <c r="HHY1368" s="84">
        <f t="shared" ref="HHY1368:HKB1368" si="3111">HHY1362</f>
        <v>0</v>
      </c>
      <c r="HHZ1368" s="84">
        <f t="shared" si="3111"/>
        <v>0</v>
      </c>
      <c r="HIA1368" s="84">
        <f t="shared" si="3111"/>
        <v>1000000</v>
      </c>
      <c r="HIB1368" s="84">
        <f t="shared" si="3111"/>
        <v>2000000</v>
      </c>
      <c r="HIC1368" s="84">
        <f t="shared" si="3111"/>
        <v>0</v>
      </c>
      <c r="HID1368" s="84">
        <f t="shared" si="3111"/>
        <v>0</v>
      </c>
      <c r="HIE1368" s="84">
        <f t="shared" si="3111"/>
        <v>2000000</v>
      </c>
      <c r="HIF1368" s="84">
        <f t="shared" si="3111"/>
        <v>3000000</v>
      </c>
      <c r="HIM1368" s="84" t="s">
        <v>5401</v>
      </c>
      <c r="HIN1368" s="84">
        <f>HIN1362</f>
        <v>1000000</v>
      </c>
      <c r="HIO1368" s="84">
        <f t="shared" si="3111"/>
        <v>0</v>
      </c>
      <c r="HIP1368" s="84">
        <f t="shared" si="3111"/>
        <v>0</v>
      </c>
      <c r="HIQ1368" s="84">
        <f t="shared" si="3111"/>
        <v>1000000</v>
      </c>
      <c r="HIR1368" s="84">
        <f t="shared" si="3111"/>
        <v>2000000</v>
      </c>
      <c r="HIS1368" s="84">
        <f t="shared" si="3111"/>
        <v>0</v>
      </c>
      <c r="HIT1368" s="84">
        <f t="shared" si="3111"/>
        <v>0</v>
      </c>
      <c r="HIU1368" s="84">
        <f t="shared" si="3111"/>
        <v>2000000</v>
      </c>
      <c r="HIV1368" s="84">
        <f t="shared" si="3111"/>
        <v>3000000</v>
      </c>
      <c r="HJC1368" s="84" t="s">
        <v>5401</v>
      </c>
      <c r="HJD1368" s="84">
        <f>HJD1362</f>
        <v>1000000</v>
      </c>
      <c r="HJE1368" s="84">
        <f t="shared" si="3111"/>
        <v>0</v>
      </c>
      <c r="HJF1368" s="84">
        <f t="shared" si="3111"/>
        <v>0</v>
      </c>
      <c r="HJG1368" s="84">
        <f t="shared" si="3111"/>
        <v>1000000</v>
      </c>
      <c r="HJH1368" s="84">
        <f t="shared" si="3111"/>
        <v>2000000</v>
      </c>
      <c r="HJI1368" s="84">
        <f t="shared" si="3111"/>
        <v>0</v>
      </c>
      <c r="HJJ1368" s="84">
        <f t="shared" si="3111"/>
        <v>0</v>
      </c>
      <c r="HJK1368" s="84">
        <f t="shared" si="3111"/>
        <v>2000000</v>
      </c>
      <c r="HJL1368" s="84">
        <f t="shared" si="3111"/>
        <v>3000000</v>
      </c>
      <c r="HJS1368" s="84" t="s">
        <v>5401</v>
      </c>
      <c r="HJT1368" s="84">
        <f>HJT1362</f>
        <v>1000000</v>
      </c>
      <c r="HJU1368" s="84">
        <f t="shared" si="3111"/>
        <v>0</v>
      </c>
      <c r="HJV1368" s="84">
        <f t="shared" si="3111"/>
        <v>0</v>
      </c>
      <c r="HJW1368" s="84">
        <f t="shared" si="3111"/>
        <v>1000000</v>
      </c>
      <c r="HJX1368" s="84">
        <f t="shared" si="3111"/>
        <v>2000000</v>
      </c>
      <c r="HJY1368" s="84">
        <f t="shared" si="3111"/>
        <v>0</v>
      </c>
      <c r="HJZ1368" s="84">
        <f t="shared" si="3111"/>
        <v>0</v>
      </c>
      <c r="HKA1368" s="84">
        <f t="shared" si="3111"/>
        <v>2000000</v>
      </c>
      <c r="HKB1368" s="84">
        <f t="shared" si="3111"/>
        <v>3000000</v>
      </c>
      <c r="HKI1368" s="84" t="s">
        <v>5401</v>
      </c>
      <c r="HKJ1368" s="84">
        <f>HKJ1362</f>
        <v>1000000</v>
      </c>
      <c r="HKK1368" s="84">
        <f t="shared" ref="HKK1368:HMN1368" si="3112">HKK1362</f>
        <v>0</v>
      </c>
      <c r="HKL1368" s="84">
        <f t="shared" si="3112"/>
        <v>0</v>
      </c>
      <c r="HKM1368" s="84">
        <f t="shared" si="3112"/>
        <v>1000000</v>
      </c>
      <c r="HKN1368" s="84">
        <f t="shared" si="3112"/>
        <v>2000000</v>
      </c>
      <c r="HKO1368" s="84">
        <f t="shared" si="3112"/>
        <v>0</v>
      </c>
      <c r="HKP1368" s="84">
        <f t="shared" si="3112"/>
        <v>0</v>
      </c>
      <c r="HKQ1368" s="84">
        <f t="shared" si="3112"/>
        <v>2000000</v>
      </c>
      <c r="HKR1368" s="84">
        <f t="shared" si="3112"/>
        <v>3000000</v>
      </c>
      <c r="HKY1368" s="84" t="s">
        <v>5401</v>
      </c>
      <c r="HKZ1368" s="84">
        <f>HKZ1362</f>
        <v>1000000</v>
      </c>
      <c r="HLA1368" s="84">
        <f t="shared" si="3112"/>
        <v>0</v>
      </c>
      <c r="HLB1368" s="84">
        <f t="shared" si="3112"/>
        <v>0</v>
      </c>
      <c r="HLC1368" s="84">
        <f t="shared" si="3112"/>
        <v>1000000</v>
      </c>
      <c r="HLD1368" s="84">
        <f t="shared" si="3112"/>
        <v>2000000</v>
      </c>
      <c r="HLE1368" s="84">
        <f t="shared" si="3112"/>
        <v>0</v>
      </c>
      <c r="HLF1368" s="84">
        <f t="shared" si="3112"/>
        <v>0</v>
      </c>
      <c r="HLG1368" s="84">
        <f t="shared" si="3112"/>
        <v>2000000</v>
      </c>
      <c r="HLH1368" s="84">
        <f t="shared" si="3112"/>
        <v>3000000</v>
      </c>
      <c r="HLO1368" s="84" t="s">
        <v>5401</v>
      </c>
      <c r="HLP1368" s="84">
        <f>HLP1362</f>
        <v>1000000</v>
      </c>
      <c r="HLQ1368" s="84">
        <f t="shared" si="3112"/>
        <v>0</v>
      </c>
      <c r="HLR1368" s="84">
        <f t="shared" si="3112"/>
        <v>0</v>
      </c>
      <c r="HLS1368" s="84">
        <f t="shared" si="3112"/>
        <v>1000000</v>
      </c>
      <c r="HLT1368" s="84">
        <f t="shared" si="3112"/>
        <v>2000000</v>
      </c>
      <c r="HLU1368" s="84">
        <f t="shared" si="3112"/>
        <v>0</v>
      </c>
      <c r="HLV1368" s="84">
        <f t="shared" si="3112"/>
        <v>0</v>
      </c>
      <c r="HLW1368" s="84">
        <f t="shared" si="3112"/>
        <v>2000000</v>
      </c>
      <c r="HLX1368" s="84">
        <f t="shared" si="3112"/>
        <v>3000000</v>
      </c>
      <c r="HME1368" s="84" t="s">
        <v>5401</v>
      </c>
      <c r="HMF1368" s="84">
        <f>HMF1362</f>
        <v>1000000</v>
      </c>
      <c r="HMG1368" s="84">
        <f t="shared" si="3112"/>
        <v>0</v>
      </c>
      <c r="HMH1368" s="84">
        <f t="shared" si="3112"/>
        <v>0</v>
      </c>
      <c r="HMI1368" s="84">
        <f t="shared" si="3112"/>
        <v>1000000</v>
      </c>
      <c r="HMJ1368" s="84">
        <f t="shared" si="3112"/>
        <v>2000000</v>
      </c>
      <c r="HMK1368" s="84">
        <f t="shared" si="3112"/>
        <v>0</v>
      </c>
      <c r="HML1368" s="84">
        <f t="shared" si="3112"/>
        <v>0</v>
      </c>
      <c r="HMM1368" s="84">
        <f t="shared" si="3112"/>
        <v>2000000</v>
      </c>
      <c r="HMN1368" s="84">
        <f t="shared" si="3112"/>
        <v>3000000</v>
      </c>
      <c r="HMU1368" s="84" t="s">
        <v>5401</v>
      </c>
      <c r="HMV1368" s="84">
        <f>HMV1362</f>
        <v>1000000</v>
      </c>
      <c r="HMW1368" s="84">
        <f t="shared" ref="HMW1368:HOZ1368" si="3113">HMW1362</f>
        <v>0</v>
      </c>
      <c r="HMX1368" s="84">
        <f t="shared" si="3113"/>
        <v>0</v>
      </c>
      <c r="HMY1368" s="84">
        <f t="shared" si="3113"/>
        <v>1000000</v>
      </c>
      <c r="HMZ1368" s="84">
        <f t="shared" si="3113"/>
        <v>2000000</v>
      </c>
      <c r="HNA1368" s="84">
        <f t="shared" si="3113"/>
        <v>0</v>
      </c>
      <c r="HNB1368" s="84">
        <f t="shared" si="3113"/>
        <v>0</v>
      </c>
      <c r="HNC1368" s="84">
        <f t="shared" si="3113"/>
        <v>2000000</v>
      </c>
      <c r="HND1368" s="84">
        <f t="shared" si="3113"/>
        <v>3000000</v>
      </c>
      <c r="HNK1368" s="84" t="s">
        <v>5401</v>
      </c>
      <c r="HNL1368" s="84">
        <f>HNL1362</f>
        <v>1000000</v>
      </c>
      <c r="HNM1368" s="84">
        <f t="shared" si="3113"/>
        <v>0</v>
      </c>
      <c r="HNN1368" s="84">
        <f t="shared" si="3113"/>
        <v>0</v>
      </c>
      <c r="HNO1368" s="84">
        <f t="shared" si="3113"/>
        <v>1000000</v>
      </c>
      <c r="HNP1368" s="84">
        <f t="shared" si="3113"/>
        <v>2000000</v>
      </c>
      <c r="HNQ1368" s="84">
        <f t="shared" si="3113"/>
        <v>0</v>
      </c>
      <c r="HNR1368" s="84">
        <f t="shared" si="3113"/>
        <v>0</v>
      </c>
      <c r="HNS1368" s="84">
        <f t="shared" si="3113"/>
        <v>2000000</v>
      </c>
      <c r="HNT1368" s="84">
        <f t="shared" si="3113"/>
        <v>3000000</v>
      </c>
      <c r="HOA1368" s="84" t="s">
        <v>5401</v>
      </c>
      <c r="HOB1368" s="84">
        <f>HOB1362</f>
        <v>1000000</v>
      </c>
      <c r="HOC1368" s="84">
        <f t="shared" si="3113"/>
        <v>0</v>
      </c>
      <c r="HOD1368" s="84">
        <f t="shared" si="3113"/>
        <v>0</v>
      </c>
      <c r="HOE1368" s="84">
        <f t="shared" si="3113"/>
        <v>1000000</v>
      </c>
      <c r="HOF1368" s="84">
        <f t="shared" si="3113"/>
        <v>2000000</v>
      </c>
      <c r="HOG1368" s="84">
        <f t="shared" si="3113"/>
        <v>0</v>
      </c>
      <c r="HOH1368" s="84">
        <f t="shared" si="3113"/>
        <v>0</v>
      </c>
      <c r="HOI1368" s="84">
        <f t="shared" si="3113"/>
        <v>2000000</v>
      </c>
      <c r="HOJ1368" s="84">
        <f t="shared" si="3113"/>
        <v>3000000</v>
      </c>
      <c r="HOQ1368" s="84" t="s">
        <v>5401</v>
      </c>
      <c r="HOR1368" s="84">
        <f>HOR1362</f>
        <v>1000000</v>
      </c>
      <c r="HOS1368" s="84">
        <f t="shared" si="3113"/>
        <v>0</v>
      </c>
      <c r="HOT1368" s="84">
        <f t="shared" si="3113"/>
        <v>0</v>
      </c>
      <c r="HOU1368" s="84">
        <f t="shared" si="3113"/>
        <v>1000000</v>
      </c>
      <c r="HOV1368" s="84">
        <f t="shared" si="3113"/>
        <v>2000000</v>
      </c>
      <c r="HOW1368" s="84">
        <f t="shared" si="3113"/>
        <v>0</v>
      </c>
      <c r="HOX1368" s="84">
        <f t="shared" si="3113"/>
        <v>0</v>
      </c>
      <c r="HOY1368" s="84">
        <f t="shared" si="3113"/>
        <v>2000000</v>
      </c>
      <c r="HOZ1368" s="84">
        <f t="shared" si="3113"/>
        <v>3000000</v>
      </c>
      <c r="HPG1368" s="84" t="s">
        <v>5401</v>
      </c>
      <c r="HPH1368" s="84">
        <f>HPH1362</f>
        <v>1000000</v>
      </c>
      <c r="HPI1368" s="84">
        <f t="shared" ref="HPI1368:HRL1368" si="3114">HPI1362</f>
        <v>0</v>
      </c>
      <c r="HPJ1368" s="84">
        <f t="shared" si="3114"/>
        <v>0</v>
      </c>
      <c r="HPK1368" s="84">
        <f t="shared" si="3114"/>
        <v>1000000</v>
      </c>
      <c r="HPL1368" s="84">
        <f t="shared" si="3114"/>
        <v>2000000</v>
      </c>
      <c r="HPM1368" s="84">
        <f t="shared" si="3114"/>
        <v>0</v>
      </c>
      <c r="HPN1368" s="84">
        <f t="shared" si="3114"/>
        <v>0</v>
      </c>
      <c r="HPO1368" s="84">
        <f t="shared" si="3114"/>
        <v>2000000</v>
      </c>
      <c r="HPP1368" s="84">
        <f t="shared" si="3114"/>
        <v>3000000</v>
      </c>
      <c r="HPW1368" s="84" t="s">
        <v>5401</v>
      </c>
      <c r="HPX1368" s="84">
        <f>HPX1362</f>
        <v>1000000</v>
      </c>
      <c r="HPY1368" s="84">
        <f t="shared" si="3114"/>
        <v>0</v>
      </c>
      <c r="HPZ1368" s="84">
        <f t="shared" si="3114"/>
        <v>0</v>
      </c>
      <c r="HQA1368" s="84">
        <f t="shared" si="3114"/>
        <v>1000000</v>
      </c>
      <c r="HQB1368" s="84">
        <f t="shared" si="3114"/>
        <v>2000000</v>
      </c>
      <c r="HQC1368" s="84">
        <f t="shared" si="3114"/>
        <v>0</v>
      </c>
      <c r="HQD1368" s="84">
        <f t="shared" si="3114"/>
        <v>0</v>
      </c>
      <c r="HQE1368" s="84">
        <f t="shared" si="3114"/>
        <v>2000000</v>
      </c>
      <c r="HQF1368" s="84">
        <f t="shared" si="3114"/>
        <v>3000000</v>
      </c>
      <c r="HQM1368" s="84" t="s">
        <v>5401</v>
      </c>
      <c r="HQN1368" s="84">
        <f>HQN1362</f>
        <v>1000000</v>
      </c>
      <c r="HQO1368" s="84">
        <f t="shared" si="3114"/>
        <v>0</v>
      </c>
      <c r="HQP1368" s="84">
        <f t="shared" si="3114"/>
        <v>0</v>
      </c>
      <c r="HQQ1368" s="84">
        <f t="shared" si="3114"/>
        <v>1000000</v>
      </c>
      <c r="HQR1368" s="84">
        <f t="shared" si="3114"/>
        <v>2000000</v>
      </c>
      <c r="HQS1368" s="84">
        <f t="shared" si="3114"/>
        <v>0</v>
      </c>
      <c r="HQT1368" s="84">
        <f t="shared" si="3114"/>
        <v>0</v>
      </c>
      <c r="HQU1368" s="84">
        <f t="shared" si="3114"/>
        <v>2000000</v>
      </c>
      <c r="HQV1368" s="84">
        <f t="shared" si="3114"/>
        <v>3000000</v>
      </c>
      <c r="HRC1368" s="84" t="s">
        <v>5401</v>
      </c>
      <c r="HRD1368" s="84">
        <f>HRD1362</f>
        <v>1000000</v>
      </c>
      <c r="HRE1368" s="84">
        <f t="shared" si="3114"/>
        <v>0</v>
      </c>
      <c r="HRF1368" s="84">
        <f t="shared" si="3114"/>
        <v>0</v>
      </c>
      <c r="HRG1368" s="84">
        <f t="shared" si="3114"/>
        <v>1000000</v>
      </c>
      <c r="HRH1368" s="84">
        <f t="shared" si="3114"/>
        <v>2000000</v>
      </c>
      <c r="HRI1368" s="84">
        <f t="shared" si="3114"/>
        <v>0</v>
      </c>
      <c r="HRJ1368" s="84">
        <f t="shared" si="3114"/>
        <v>0</v>
      </c>
      <c r="HRK1368" s="84">
        <f t="shared" si="3114"/>
        <v>2000000</v>
      </c>
      <c r="HRL1368" s="84">
        <f t="shared" si="3114"/>
        <v>3000000</v>
      </c>
      <c r="HRS1368" s="84" t="s">
        <v>5401</v>
      </c>
      <c r="HRT1368" s="84">
        <f>HRT1362</f>
        <v>1000000</v>
      </c>
      <c r="HRU1368" s="84">
        <f t="shared" ref="HRU1368:HTX1368" si="3115">HRU1362</f>
        <v>0</v>
      </c>
      <c r="HRV1368" s="84">
        <f t="shared" si="3115"/>
        <v>0</v>
      </c>
      <c r="HRW1368" s="84">
        <f t="shared" si="3115"/>
        <v>1000000</v>
      </c>
      <c r="HRX1368" s="84">
        <f t="shared" si="3115"/>
        <v>2000000</v>
      </c>
      <c r="HRY1368" s="84">
        <f t="shared" si="3115"/>
        <v>0</v>
      </c>
      <c r="HRZ1368" s="84">
        <f t="shared" si="3115"/>
        <v>0</v>
      </c>
      <c r="HSA1368" s="84">
        <f t="shared" si="3115"/>
        <v>2000000</v>
      </c>
      <c r="HSB1368" s="84">
        <f t="shared" si="3115"/>
        <v>3000000</v>
      </c>
      <c r="HSI1368" s="84" t="s">
        <v>5401</v>
      </c>
      <c r="HSJ1368" s="84">
        <f>HSJ1362</f>
        <v>1000000</v>
      </c>
      <c r="HSK1368" s="84">
        <f t="shared" si="3115"/>
        <v>0</v>
      </c>
      <c r="HSL1368" s="84">
        <f t="shared" si="3115"/>
        <v>0</v>
      </c>
      <c r="HSM1368" s="84">
        <f t="shared" si="3115"/>
        <v>1000000</v>
      </c>
      <c r="HSN1368" s="84">
        <f t="shared" si="3115"/>
        <v>2000000</v>
      </c>
      <c r="HSO1368" s="84">
        <f t="shared" si="3115"/>
        <v>0</v>
      </c>
      <c r="HSP1368" s="84">
        <f t="shared" si="3115"/>
        <v>0</v>
      </c>
      <c r="HSQ1368" s="84">
        <f t="shared" si="3115"/>
        <v>2000000</v>
      </c>
      <c r="HSR1368" s="84">
        <f t="shared" si="3115"/>
        <v>3000000</v>
      </c>
      <c r="HSY1368" s="84" t="s">
        <v>5401</v>
      </c>
      <c r="HSZ1368" s="84">
        <f>HSZ1362</f>
        <v>1000000</v>
      </c>
      <c r="HTA1368" s="84">
        <f t="shared" si="3115"/>
        <v>0</v>
      </c>
      <c r="HTB1368" s="84">
        <f t="shared" si="3115"/>
        <v>0</v>
      </c>
      <c r="HTC1368" s="84">
        <f t="shared" si="3115"/>
        <v>1000000</v>
      </c>
      <c r="HTD1368" s="84">
        <f t="shared" si="3115"/>
        <v>2000000</v>
      </c>
      <c r="HTE1368" s="84">
        <f t="shared" si="3115"/>
        <v>0</v>
      </c>
      <c r="HTF1368" s="84">
        <f t="shared" si="3115"/>
        <v>0</v>
      </c>
      <c r="HTG1368" s="84">
        <f t="shared" si="3115"/>
        <v>2000000</v>
      </c>
      <c r="HTH1368" s="84">
        <f t="shared" si="3115"/>
        <v>3000000</v>
      </c>
      <c r="HTO1368" s="84" t="s">
        <v>5401</v>
      </c>
      <c r="HTP1368" s="84">
        <f>HTP1362</f>
        <v>1000000</v>
      </c>
      <c r="HTQ1368" s="84">
        <f t="shared" si="3115"/>
        <v>0</v>
      </c>
      <c r="HTR1368" s="84">
        <f t="shared" si="3115"/>
        <v>0</v>
      </c>
      <c r="HTS1368" s="84">
        <f t="shared" si="3115"/>
        <v>1000000</v>
      </c>
      <c r="HTT1368" s="84">
        <f t="shared" si="3115"/>
        <v>2000000</v>
      </c>
      <c r="HTU1368" s="84">
        <f t="shared" si="3115"/>
        <v>0</v>
      </c>
      <c r="HTV1368" s="84">
        <f t="shared" si="3115"/>
        <v>0</v>
      </c>
      <c r="HTW1368" s="84">
        <f t="shared" si="3115"/>
        <v>2000000</v>
      </c>
      <c r="HTX1368" s="84">
        <f t="shared" si="3115"/>
        <v>3000000</v>
      </c>
      <c r="HUE1368" s="84" t="s">
        <v>5401</v>
      </c>
      <c r="HUF1368" s="84">
        <f>HUF1362</f>
        <v>1000000</v>
      </c>
      <c r="HUG1368" s="84">
        <f t="shared" ref="HUG1368:HWJ1368" si="3116">HUG1362</f>
        <v>0</v>
      </c>
      <c r="HUH1368" s="84">
        <f t="shared" si="3116"/>
        <v>0</v>
      </c>
      <c r="HUI1368" s="84">
        <f t="shared" si="3116"/>
        <v>1000000</v>
      </c>
      <c r="HUJ1368" s="84">
        <f t="shared" si="3116"/>
        <v>2000000</v>
      </c>
      <c r="HUK1368" s="84">
        <f t="shared" si="3116"/>
        <v>0</v>
      </c>
      <c r="HUL1368" s="84">
        <f t="shared" si="3116"/>
        <v>0</v>
      </c>
      <c r="HUM1368" s="84">
        <f t="shared" si="3116"/>
        <v>2000000</v>
      </c>
      <c r="HUN1368" s="84">
        <f t="shared" si="3116"/>
        <v>3000000</v>
      </c>
      <c r="HUU1368" s="84" t="s">
        <v>5401</v>
      </c>
      <c r="HUV1368" s="84">
        <f>HUV1362</f>
        <v>1000000</v>
      </c>
      <c r="HUW1368" s="84">
        <f t="shared" si="3116"/>
        <v>0</v>
      </c>
      <c r="HUX1368" s="84">
        <f t="shared" si="3116"/>
        <v>0</v>
      </c>
      <c r="HUY1368" s="84">
        <f t="shared" si="3116"/>
        <v>1000000</v>
      </c>
      <c r="HUZ1368" s="84">
        <f t="shared" si="3116"/>
        <v>2000000</v>
      </c>
      <c r="HVA1368" s="84">
        <f t="shared" si="3116"/>
        <v>0</v>
      </c>
      <c r="HVB1368" s="84">
        <f t="shared" si="3116"/>
        <v>0</v>
      </c>
      <c r="HVC1368" s="84">
        <f t="shared" si="3116"/>
        <v>2000000</v>
      </c>
      <c r="HVD1368" s="84">
        <f t="shared" si="3116"/>
        <v>3000000</v>
      </c>
      <c r="HVK1368" s="84" t="s">
        <v>5401</v>
      </c>
      <c r="HVL1368" s="84">
        <f>HVL1362</f>
        <v>1000000</v>
      </c>
      <c r="HVM1368" s="84">
        <f t="shared" si="3116"/>
        <v>0</v>
      </c>
      <c r="HVN1368" s="84">
        <f t="shared" si="3116"/>
        <v>0</v>
      </c>
      <c r="HVO1368" s="84">
        <f t="shared" si="3116"/>
        <v>1000000</v>
      </c>
      <c r="HVP1368" s="84">
        <f t="shared" si="3116"/>
        <v>2000000</v>
      </c>
      <c r="HVQ1368" s="84">
        <f t="shared" si="3116"/>
        <v>0</v>
      </c>
      <c r="HVR1368" s="84">
        <f t="shared" si="3116"/>
        <v>0</v>
      </c>
      <c r="HVS1368" s="84">
        <f t="shared" si="3116"/>
        <v>2000000</v>
      </c>
      <c r="HVT1368" s="84">
        <f t="shared" si="3116"/>
        <v>3000000</v>
      </c>
      <c r="HWA1368" s="84" t="s">
        <v>5401</v>
      </c>
      <c r="HWB1368" s="84">
        <f>HWB1362</f>
        <v>1000000</v>
      </c>
      <c r="HWC1368" s="84">
        <f t="shared" si="3116"/>
        <v>0</v>
      </c>
      <c r="HWD1368" s="84">
        <f t="shared" si="3116"/>
        <v>0</v>
      </c>
      <c r="HWE1368" s="84">
        <f t="shared" si="3116"/>
        <v>1000000</v>
      </c>
      <c r="HWF1368" s="84">
        <f t="shared" si="3116"/>
        <v>2000000</v>
      </c>
      <c r="HWG1368" s="84">
        <f t="shared" si="3116"/>
        <v>0</v>
      </c>
      <c r="HWH1368" s="84">
        <f t="shared" si="3116"/>
        <v>0</v>
      </c>
      <c r="HWI1368" s="84">
        <f t="shared" si="3116"/>
        <v>2000000</v>
      </c>
      <c r="HWJ1368" s="84">
        <f t="shared" si="3116"/>
        <v>3000000</v>
      </c>
      <c r="HWQ1368" s="84" t="s">
        <v>5401</v>
      </c>
      <c r="HWR1368" s="84">
        <f>HWR1362</f>
        <v>1000000</v>
      </c>
      <c r="HWS1368" s="84">
        <f t="shared" ref="HWS1368:HYV1368" si="3117">HWS1362</f>
        <v>0</v>
      </c>
      <c r="HWT1368" s="84">
        <f t="shared" si="3117"/>
        <v>0</v>
      </c>
      <c r="HWU1368" s="84">
        <f t="shared" si="3117"/>
        <v>1000000</v>
      </c>
      <c r="HWV1368" s="84">
        <f t="shared" si="3117"/>
        <v>2000000</v>
      </c>
      <c r="HWW1368" s="84">
        <f t="shared" si="3117"/>
        <v>0</v>
      </c>
      <c r="HWX1368" s="84">
        <f t="shared" si="3117"/>
        <v>0</v>
      </c>
      <c r="HWY1368" s="84">
        <f t="shared" si="3117"/>
        <v>2000000</v>
      </c>
      <c r="HWZ1368" s="84">
        <f t="shared" si="3117"/>
        <v>3000000</v>
      </c>
      <c r="HXG1368" s="84" t="s">
        <v>5401</v>
      </c>
      <c r="HXH1368" s="84">
        <f>HXH1362</f>
        <v>1000000</v>
      </c>
      <c r="HXI1368" s="84">
        <f t="shared" si="3117"/>
        <v>0</v>
      </c>
      <c r="HXJ1368" s="84">
        <f t="shared" si="3117"/>
        <v>0</v>
      </c>
      <c r="HXK1368" s="84">
        <f t="shared" si="3117"/>
        <v>1000000</v>
      </c>
      <c r="HXL1368" s="84">
        <f t="shared" si="3117"/>
        <v>2000000</v>
      </c>
      <c r="HXM1368" s="84">
        <f t="shared" si="3117"/>
        <v>0</v>
      </c>
      <c r="HXN1368" s="84">
        <f t="shared" si="3117"/>
        <v>0</v>
      </c>
      <c r="HXO1368" s="84">
        <f t="shared" si="3117"/>
        <v>2000000</v>
      </c>
      <c r="HXP1368" s="84">
        <f t="shared" si="3117"/>
        <v>3000000</v>
      </c>
      <c r="HXW1368" s="84" t="s">
        <v>5401</v>
      </c>
      <c r="HXX1368" s="84">
        <f>HXX1362</f>
        <v>1000000</v>
      </c>
      <c r="HXY1368" s="84">
        <f t="shared" si="3117"/>
        <v>0</v>
      </c>
      <c r="HXZ1368" s="84">
        <f t="shared" si="3117"/>
        <v>0</v>
      </c>
      <c r="HYA1368" s="84">
        <f t="shared" si="3117"/>
        <v>1000000</v>
      </c>
      <c r="HYB1368" s="84">
        <f t="shared" si="3117"/>
        <v>2000000</v>
      </c>
      <c r="HYC1368" s="84">
        <f t="shared" si="3117"/>
        <v>0</v>
      </c>
      <c r="HYD1368" s="84">
        <f t="shared" si="3117"/>
        <v>0</v>
      </c>
      <c r="HYE1368" s="84">
        <f t="shared" si="3117"/>
        <v>2000000</v>
      </c>
      <c r="HYF1368" s="84">
        <f t="shared" si="3117"/>
        <v>3000000</v>
      </c>
      <c r="HYM1368" s="84" t="s">
        <v>5401</v>
      </c>
      <c r="HYN1368" s="84">
        <f>HYN1362</f>
        <v>1000000</v>
      </c>
      <c r="HYO1368" s="84">
        <f t="shared" si="3117"/>
        <v>0</v>
      </c>
      <c r="HYP1368" s="84">
        <f t="shared" si="3117"/>
        <v>0</v>
      </c>
      <c r="HYQ1368" s="84">
        <f t="shared" si="3117"/>
        <v>1000000</v>
      </c>
      <c r="HYR1368" s="84">
        <f t="shared" si="3117"/>
        <v>2000000</v>
      </c>
      <c r="HYS1368" s="84">
        <f t="shared" si="3117"/>
        <v>0</v>
      </c>
      <c r="HYT1368" s="84">
        <f t="shared" si="3117"/>
        <v>0</v>
      </c>
      <c r="HYU1368" s="84">
        <f t="shared" si="3117"/>
        <v>2000000</v>
      </c>
      <c r="HYV1368" s="84">
        <f t="shared" si="3117"/>
        <v>3000000</v>
      </c>
      <c r="HZC1368" s="84" t="s">
        <v>5401</v>
      </c>
      <c r="HZD1368" s="84">
        <f>HZD1362</f>
        <v>1000000</v>
      </c>
      <c r="HZE1368" s="84">
        <f t="shared" ref="HZE1368:IBH1368" si="3118">HZE1362</f>
        <v>0</v>
      </c>
      <c r="HZF1368" s="84">
        <f t="shared" si="3118"/>
        <v>0</v>
      </c>
      <c r="HZG1368" s="84">
        <f t="shared" si="3118"/>
        <v>1000000</v>
      </c>
      <c r="HZH1368" s="84">
        <f t="shared" si="3118"/>
        <v>2000000</v>
      </c>
      <c r="HZI1368" s="84">
        <f t="shared" si="3118"/>
        <v>0</v>
      </c>
      <c r="HZJ1368" s="84">
        <f t="shared" si="3118"/>
        <v>0</v>
      </c>
      <c r="HZK1368" s="84">
        <f t="shared" si="3118"/>
        <v>2000000</v>
      </c>
      <c r="HZL1368" s="84">
        <f t="shared" si="3118"/>
        <v>3000000</v>
      </c>
      <c r="HZS1368" s="84" t="s">
        <v>5401</v>
      </c>
      <c r="HZT1368" s="84">
        <f>HZT1362</f>
        <v>1000000</v>
      </c>
      <c r="HZU1368" s="84">
        <f t="shared" si="3118"/>
        <v>0</v>
      </c>
      <c r="HZV1368" s="84">
        <f t="shared" si="3118"/>
        <v>0</v>
      </c>
      <c r="HZW1368" s="84">
        <f t="shared" si="3118"/>
        <v>1000000</v>
      </c>
      <c r="HZX1368" s="84">
        <f t="shared" si="3118"/>
        <v>2000000</v>
      </c>
      <c r="HZY1368" s="84">
        <f t="shared" si="3118"/>
        <v>0</v>
      </c>
      <c r="HZZ1368" s="84">
        <f t="shared" si="3118"/>
        <v>0</v>
      </c>
      <c r="IAA1368" s="84">
        <f t="shared" si="3118"/>
        <v>2000000</v>
      </c>
      <c r="IAB1368" s="84">
        <f t="shared" si="3118"/>
        <v>3000000</v>
      </c>
      <c r="IAI1368" s="84" t="s">
        <v>5401</v>
      </c>
      <c r="IAJ1368" s="84">
        <f>IAJ1362</f>
        <v>1000000</v>
      </c>
      <c r="IAK1368" s="84">
        <f t="shared" si="3118"/>
        <v>0</v>
      </c>
      <c r="IAL1368" s="84">
        <f t="shared" si="3118"/>
        <v>0</v>
      </c>
      <c r="IAM1368" s="84">
        <f t="shared" si="3118"/>
        <v>1000000</v>
      </c>
      <c r="IAN1368" s="84">
        <f t="shared" si="3118"/>
        <v>2000000</v>
      </c>
      <c r="IAO1368" s="84">
        <f t="shared" si="3118"/>
        <v>0</v>
      </c>
      <c r="IAP1368" s="84">
        <f t="shared" si="3118"/>
        <v>0</v>
      </c>
      <c r="IAQ1368" s="84">
        <f t="shared" si="3118"/>
        <v>2000000</v>
      </c>
      <c r="IAR1368" s="84">
        <f t="shared" si="3118"/>
        <v>3000000</v>
      </c>
      <c r="IAY1368" s="84" t="s">
        <v>5401</v>
      </c>
      <c r="IAZ1368" s="84">
        <f>IAZ1362</f>
        <v>1000000</v>
      </c>
      <c r="IBA1368" s="84">
        <f t="shared" si="3118"/>
        <v>0</v>
      </c>
      <c r="IBB1368" s="84">
        <f t="shared" si="3118"/>
        <v>0</v>
      </c>
      <c r="IBC1368" s="84">
        <f t="shared" si="3118"/>
        <v>1000000</v>
      </c>
      <c r="IBD1368" s="84">
        <f t="shared" si="3118"/>
        <v>2000000</v>
      </c>
      <c r="IBE1368" s="84">
        <f t="shared" si="3118"/>
        <v>0</v>
      </c>
      <c r="IBF1368" s="84">
        <f t="shared" si="3118"/>
        <v>0</v>
      </c>
      <c r="IBG1368" s="84">
        <f t="shared" si="3118"/>
        <v>2000000</v>
      </c>
      <c r="IBH1368" s="84">
        <f t="shared" si="3118"/>
        <v>3000000</v>
      </c>
      <c r="IBO1368" s="84" t="s">
        <v>5401</v>
      </c>
      <c r="IBP1368" s="84">
        <f>IBP1362</f>
        <v>1000000</v>
      </c>
      <c r="IBQ1368" s="84">
        <f t="shared" ref="IBQ1368:IDT1368" si="3119">IBQ1362</f>
        <v>0</v>
      </c>
      <c r="IBR1368" s="84">
        <f t="shared" si="3119"/>
        <v>0</v>
      </c>
      <c r="IBS1368" s="84">
        <f t="shared" si="3119"/>
        <v>1000000</v>
      </c>
      <c r="IBT1368" s="84">
        <f t="shared" si="3119"/>
        <v>2000000</v>
      </c>
      <c r="IBU1368" s="84">
        <f t="shared" si="3119"/>
        <v>0</v>
      </c>
      <c r="IBV1368" s="84">
        <f t="shared" si="3119"/>
        <v>0</v>
      </c>
      <c r="IBW1368" s="84">
        <f t="shared" si="3119"/>
        <v>2000000</v>
      </c>
      <c r="IBX1368" s="84">
        <f t="shared" si="3119"/>
        <v>3000000</v>
      </c>
      <c r="ICE1368" s="84" t="s">
        <v>5401</v>
      </c>
      <c r="ICF1368" s="84">
        <f>ICF1362</f>
        <v>1000000</v>
      </c>
      <c r="ICG1368" s="84">
        <f t="shared" si="3119"/>
        <v>0</v>
      </c>
      <c r="ICH1368" s="84">
        <f t="shared" si="3119"/>
        <v>0</v>
      </c>
      <c r="ICI1368" s="84">
        <f t="shared" si="3119"/>
        <v>1000000</v>
      </c>
      <c r="ICJ1368" s="84">
        <f t="shared" si="3119"/>
        <v>2000000</v>
      </c>
      <c r="ICK1368" s="84">
        <f t="shared" si="3119"/>
        <v>0</v>
      </c>
      <c r="ICL1368" s="84">
        <f t="shared" si="3119"/>
        <v>0</v>
      </c>
      <c r="ICM1368" s="84">
        <f t="shared" si="3119"/>
        <v>2000000</v>
      </c>
      <c r="ICN1368" s="84">
        <f t="shared" si="3119"/>
        <v>3000000</v>
      </c>
      <c r="ICU1368" s="84" t="s">
        <v>5401</v>
      </c>
      <c r="ICV1368" s="84">
        <f>ICV1362</f>
        <v>1000000</v>
      </c>
      <c r="ICW1368" s="84">
        <f t="shared" si="3119"/>
        <v>0</v>
      </c>
      <c r="ICX1368" s="84">
        <f t="shared" si="3119"/>
        <v>0</v>
      </c>
      <c r="ICY1368" s="84">
        <f t="shared" si="3119"/>
        <v>1000000</v>
      </c>
      <c r="ICZ1368" s="84">
        <f t="shared" si="3119"/>
        <v>2000000</v>
      </c>
      <c r="IDA1368" s="84">
        <f t="shared" si="3119"/>
        <v>0</v>
      </c>
      <c r="IDB1368" s="84">
        <f t="shared" si="3119"/>
        <v>0</v>
      </c>
      <c r="IDC1368" s="84">
        <f t="shared" si="3119"/>
        <v>2000000</v>
      </c>
      <c r="IDD1368" s="84">
        <f t="shared" si="3119"/>
        <v>3000000</v>
      </c>
      <c r="IDK1368" s="84" t="s">
        <v>5401</v>
      </c>
      <c r="IDL1368" s="84">
        <f>IDL1362</f>
        <v>1000000</v>
      </c>
      <c r="IDM1368" s="84">
        <f t="shared" si="3119"/>
        <v>0</v>
      </c>
      <c r="IDN1368" s="84">
        <f t="shared" si="3119"/>
        <v>0</v>
      </c>
      <c r="IDO1368" s="84">
        <f t="shared" si="3119"/>
        <v>1000000</v>
      </c>
      <c r="IDP1368" s="84">
        <f t="shared" si="3119"/>
        <v>2000000</v>
      </c>
      <c r="IDQ1368" s="84">
        <f t="shared" si="3119"/>
        <v>0</v>
      </c>
      <c r="IDR1368" s="84">
        <f t="shared" si="3119"/>
        <v>0</v>
      </c>
      <c r="IDS1368" s="84">
        <f t="shared" si="3119"/>
        <v>2000000</v>
      </c>
      <c r="IDT1368" s="84">
        <f t="shared" si="3119"/>
        <v>3000000</v>
      </c>
      <c r="IEA1368" s="84" t="s">
        <v>5401</v>
      </c>
      <c r="IEB1368" s="84">
        <f>IEB1362</f>
        <v>1000000</v>
      </c>
      <c r="IEC1368" s="84">
        <f t="shared" ref="IEC1368:IGF1368" si="3120">IEC1362</f>
        <v>0</v>
      </c>
      <c r="IED1368" s="84">
        <f t="shared" si="3120"/>
        <v>0</v>
      </c>
      <c r="IEE1368" s="84">
        <f t="shared" si="3120"/>
        <v>1000000</v>
      </c>
      <c r="IEF1368" s="84">
        <f t="shared" si="3120"/>
        <v>2000000</v>
      </c>
      <c r="IEG1368" s="84">
        <f t="shared" si="3120"/>
        <v>0</v>
      </c>
      <c r="IEH1368" s="84">
        <f t="shared" si="3120"/>
        <v>0</v>
      </c>
      <c r="IEI1368" s="84">
        <f t="shared" si="3120"/>
        <v>2000000</v>
      </c>
      <c r="IEJ1368" s="84">
        <f t="shared" si="3120"/>
        <v>3000000</v>
      </c>
      <c r="IEQ1368" s="84" t="s">
        <v>5401</v>
      </c>
      <c r="IER1368" s="84">
        <f>IER1362</f>
        <v>1000000</v>
      </c>
      <c r="IES1368" s="84">
        <f t="shared" si="3120"/>
        <v>0</v>
      </c>
      <c r="IET1368" s="84">
        <f t="shared" si="3120"/>
        <v>0</v>
      </c>
      <c r="IEU1368" s="84">
        <f t="shared" si="3120"/>
        <v>1000000</v>
      </c>
      <c r="IEV1368" s="84">
        <f t="shared" si="3120"/>
        <v>2000000</v>
      </c>
      <c r="IEW1368" s="84">
        <f t="shared" si="3120"/>
        <v>0</v>
      </c>
      <c r="IEX1368" s="84">
        <f t="shared" si="3120"/>
        <v>0</v>
      </c>
      <c r="IEY1368" s="84">
        <f t="shared" si="3120"/>
        <v>2000000</v>
      </c>
      <c r="IEZ1368" s="84">
        <f t="shared" si="3120"/>
        <v>3000000</v>
      </c>
      <c r="IFG1368" s="84" t="s">
        <v>5401</v>
      </c>
      <c r="IFH1368" s="84">
        <f>IFH1362</f>
        <v>1000000</v>
      </c>
      <c r="IFI1368" s="84">
        <f t="shared" si="3120"/>
        <v>0</v>
      </c>
      <c r="IFJ1368" s="84">
        <f t="shared" si="3120"/>
        <v>0</v>
      </c>
      <c r="IFK1368" s="84">
        <f t="shared" si="3120"/>
        <v>1000000</v>
      </c>
      <c r="IFL1368" s="84">
        <f t="shared" si="3120"/>
        <v>2000000</v>
      </c>
      <c r="IFM1368" s="84">
        <f t="shared" si="3120"/>
        <v>0</v>
      </c>
      <c r="IFN1368" s="84">
        <f t="shared" si="3120"/>
        <v>0</v>
      </c>
      <c r="IFO1368" s="84">
        <f t="shared" si="3120"/>
        <v>2000000</v>
      </c>
      <c r="IFP1368" s="84">
        <f t="shared" si="3120"/>
        <v>3000000</v>
      </c>
      <c r="IFW1368" s="84" t="s">
        <v>5401</v>
      </c>
      <c r="IFX1368" s="84">
        <f>IFX1362</f>
        <v>1000000</v>
      </c>
      <c r="IFY1368" s="84">
        <f t="shared" si="3120"/>
        <v>0</v>
      </c>
      <c r="IFZ1368" s="84">
        <f t="shared" si="3120"/>
        <v>0</v>
      </c>
      <c r="IGA1368" s="84">
        <f t="shared" si="3120"/>
        <v>1000000</v>
      </c>
      <c r="IGB1368" s="84">
        <f t="shared" si="3120"/>
        <v>2000000</v>
      </c>
      <c r="IGC1368" s="84">
        <f t="shared" si="3120"/>
        <v>0</v>
      </c>
      <c r="IGD1368" s="84">
        <f t="shared" si="3120"/>
        <v>0</v>
      </c>
      <c r="IGE1368" s="84">
        <f t="shared" si="3120"/>
        <v>2000000</v>
      </c>
      <c r="IGF1368" s="84">
        <f t="shared" si="3120"/>
        <v>3000000</v>
      </c>
      <c r="IGM1368" s="84" t="s">
        <v>5401</v>
      </c>
      <c r="IGN1368" s="84">
        <f>IGN1362</f>
        <v>1000000</v>
      </c>
      <c r="IGO1368" s="84">
        <f t="shared" ref="IGO1368:IIR1368" si="3121">IGO1362</f>
        <v>0</v>
      </c>
      <c r="IGP1368" s="84">
        <f t="shared" si="3121"/>
        <v>0</v>
      </c>
      <c r="IGQ1368" s="84">
        <f t="shared" si="3121"/>
        <v>1000000</v>
      </c>
      <c r="IGR1368" s="84">
        <f t="shared" si="3121"/>
        <v>2000000</v>
      </c>
      <c r="IGS1368" s="84">
        <f t="shared" si="3121"/>
        <v>0</v>
      </c>
      <c r="IGT1368" s="84">
        <f t="shared" si="3121"/>
        <v>0</v>
      </c>
      <c r="IGU1368" s="84">
        <f t="shared" si="3121"/>
        <v>2000000</v>
      </c>
      <c r="IGV1368" s="84">
        <f t="shared" si="3121"/>
        <v>3000000</v>
      </c>
      <c r="IHC1368" s="84" t="s">
        <v>5401</v>
      </c>
      <c r="IHD1368" s="84">
        <f>IHD1362</f>
        <v>1000000</v>
      </c>
      <c r="IHE1368" s="84">
        <f t="shared" si="3121"/>
        <v>0</v>
      </c>
      <c r="IHF1368" s="84">
        <f t="shared" si="3121"/>
        <v>0</v>
      </c>
      <c r="IHG1368" s="84">
        <f t="shared" si="3121"/>
        <v>1000000</v>
      </c>
      <c r="IHH1368" s="84">
        <f t="shared" si="3121"/>
        <v>2000000</v>
      </c>
      <c r="IHI1368" s="84">
        <f t="shared" si="3121"/>
        <v>0</v>
      </c>
      <c r="IHJ1368" s="84">
        <f t="shared" si="3121"/>
        <v>0</v>
      </c>
      <c r="IHK1368" s="84">
        <f t="shared" si="3121"/>
        <v>2000000</v>
      </c>
      <c r="IHL1368" s="84">
        <f t="shared" si="3121"/>
        <v>3000000</v>
      </c>
      <c r="IHS1368" s="84" t="s">
        <v>5401</v>
      </c>
      <c r="IHT1368" s="84">
        <f>IHT1362</f>
        <v>1000000</v>
      </c>
      <c r="IHU1368" s="84">
        <f t="shared" si="3121"/>
        <v>0</v>
      </c>
      <c r="IHV1368" s="84">
        <f t="shared" si="3121"/>
        <v>0</v>
      </c>
      <c r="IHW1368" s="84">
        <f t="shared" si="3121"/>
        <v>1000000</v>
      </c>
      <c r="IHX1368" s="84">
        <f t="shared" si="3121"/>
        <v>2000000</v>
      </c>
      <c r="IHY1368" s="84">
        <f t="shared" si="3121"/>
        <v>0</v>
      </c>
      <c r="IHZ1368" s="84">
        <f t="shared" si="3121"/>
        <v>0</v>
      </c>
      <c r="IIA1368" s="84">
        <f t="shared" si="3121"/>
        <v>2000000</v>
      </c>
      <c r="IIB1368" s="84">
        <f t="shared" si="3121"/>
        <v>3000000</v>
      </c>
      <c r="III1368" s="84" t="s">
        <v>5401</v>
      </c>
      <c r="IIJ1368" s="84">
        <f>IIJ1362</f>
        <v>1000000</v>
      </c>
      <c r="IIK1368" s="84">
        <f t="shared" si="3121"/>
        <v>0</v>
      </c>
      <c r="IIL1368" s="84">
        <f t="shared" si="3121"/>
        <v>0</v>
      </c>
      <c r="IIM1368" s="84">
        <f t="shared" si="3121"/>
        <v>1000000</v>
      </c>
      <c r="IIN1368" s="84">
        <f t="shared" si="3121"/>
        <v>2000000</v>
      </c>
      <c r="IIO1368" s="84">
        <f t="shared" si="3121"/>
        <v>0</v>
      </c>
      <c r="IIP1368" s="84">
        <f t="shared" si="3121"/>
        <v>0</v>
      </c>
      <c r="IIQ1368" s="84">
        <f t="shared" si="3121"/>
        <v>2000000</v>
      </c>
      <c r="IIR1368" s="84">
        <f t="shared" si="3121"/>
        <v>3000000</v>
      </c>
      <c r="IIY1368" s="84" t="s">
        <v>5401</v>
      </c>
      <c r="IIZ1368" s="84">
        <f>IIZ1362</f>
        <v>1000000</v>
      </c>
      <c r="IJA1368" s="84">
        <f t="shared" ref="IJA1368:ILD1368" si="3122">IJA1362</f>
        <v>0</v>
      </c>
      <c r="IJB1368" s="84">
        <f t="shared" si="3122"/>
        <v>0</v>
      </c>
      <c r="IJC1368" s="84">
        <f t="shared" si="3122"/>
        <v>1000000</v>
      </c>
      <c r="IJD1368" s="84">
        <f t="shared" si="3122"/>
        <v>2000000</v>
      </c>
      <c r="IJE1368" s="84">
        <f t="shared" si="3122"/>
        <v>0</v>
      </c>
      <c r="IJF1368" s="84">
        <f t="shared" si="3122"/>
        <v>0</v>
      </c>
      <c r="IJG1368" s="84">
        <f t="shared" si="3122"/>
        <v>2000000</v>
      </c>
      <c r="IJH1368" s="84">
        <f t="shared" si="3122"/>
        <v>3000000</v>
      </c>
      <c r="IJO1368" s="84" t="s">
        <v>5401</v>
      </c>
      <c r="IJP1368" s="84">
        <f>IJP1362</f>
        <v>1000000</v>
      </c>
      <c r="IJQ1368" s="84">
        <f t="shared" si="3122"/>
        <v>0</v>
      </c>
      <c r="IJR1368" s="84">
        <f t="shared" si="3122"/>
        <v>0</v>
      </c>
      <c r="IJS1368" s="84">
        <f t="shared" si="3122"/>
        <v>1000000</v>
      </c>
      <c r="IJT1368" s="84">
        <f t="shared" si="3122"/>
        <v>2000000</v>
      </c>
      <c r="IJU1368" s="84">
        <f t="shared" si="3122"/>
        <v>0</v>
      </c>
      <c r="IJV1368" s="84">
        <f t="shared" si="3122"/>
        <v>0</v>
      </c>
      <c r="IJW1368" s="84">
        <f t="shared" si="3122"/>
        <v>2000000</v>
      </c>
      <c r="IJX1368" s="84">
        <f t="shared" si="3122"/>
        <v>3000000</v>
      </c>
      <c r="IKE1368" s="84" t="s">
        <v>5401</v>
      </c>
      <c r="IKF1368" s="84">
        <f>IKF1362</f>
        <v>1000000</v>
      </c>
      <c r="IKG1368" s="84">
        <f t="shared" si="3122"/>
        <v>0</v>
      </c>
      <c r="IKH1368" s="84">
        <f t="shared" si="3122"/>
        <v>0</v>
      </c>
      <c r="IKI1368" s="84">
        <f t="shared" si="3122"/>
        <v>1000000</v>
      </c>
      <c r="IKJ1368" s="84">
        <f t="shared" si="3122"/>
        <v>2000000</v>
      </c>
      <c r="IKK1368" s="84">
        <f t="shared" si="3122"/>
        <v>0</v>
      </c>
      <c r="IKL1368" s="84">
        <f t="shared" si="3122"/>
        <v>0</v>
      </c>
      <c r="IKM1368" s="84">
        <f t="shared" si="3122"/>
        <v>2000000</v>
      </c>
      <c r="IKN1368" s="84">
        <f t="shared" si="3122"/>
        <v>3000000</v>
      </c>
      <c r="IKU1368" s="84" t="s">
        <v>5401</v>
      </c>
      <c r="IKV1368" s="84">
        <f>IKV1362</f>
        <v>1000000</v>
      </c>
      <c r="IKW1368" s="84">
        <f t="shared" si="3122"/>
        <v>0</v>
      </c>
      <c r="IKX1368" s="84">
        <f t="shared" si="3122"/>
        <v>0</v>
      </c>
      <c r="IKY1368" s="84">
        <f t="shared" si="3122"/>
        <v>1000000</v>
      </c>
      <c r="IKZ1368" s="84">
        <f t="shared" si="3122"/>
        <v>2000000</v>
      </c>
      <c r="ILA1368" s="84">
        <f t="shared" si="3122"/>
        <v>0</v>
      </c>
      <c r="ILB1368" s="84">
        <f t="shared" si="3122"/>
        <v>0</v>
      </c>
      <c r="ILC1368" s="84">
        <f t="shared" si="3122"/>
        <v>2000000</v>
      </c>
      <c r="ILD1368" s="84">
        <f t="shared" si="3122"/>
        <v>3000000</v>
      </c>
      <c r="ILK1368" s="84" t="s">
        <v>5401</v>
      </c>
      <c r="ILL1368" s="84">
        <f>ILL1362</f>
        <v>1000000</v>
      </c>
      <c r="ILM1368" s="84">
        <f t="shared" ref="ILM1368:INP1368" si="3123">ILM1362</f>
        <v>0</v>
      </c>
      <c r="ILN1368" s="84">
        <f t="shared" si="3123"/>
        <v>0</v>
      </c>
      <c r="ILO1368" s="84">
        <f t="shared" si="3123"/>
        <v>1000000</v>
      </c>
      <c r="ILP1368" s="84">
        <f t="shared" si="3123"/>
        <v>2000000</v>
      </c>
      <c r="ILQ1368" s="84">
        <f t="shared" si="3123"/>
        <v>0</v>
      </c>
      <c r="ILR1368" s="84">
        <f t="shared" si="3123"/>
        <v>0</v>
      </c>
      <c r="ILS1368" s="84">
        <f t="shared" si="3123"/>
        <v>2000000</v>
      </c>
      <c r="ILT1368" s="84">
        <f t="shared" si="3123"/>
        <v>3000000</v>
      </c>
      <c r="IMA1368" s="84" t="s">
        <v>5401</v>
      </c>
      <c r="IMB1368" s="84">
        <f>IMB1362</f>
        <v>1000000</v>
      </c>
      <c r="IMC1368" s="84">
        <f t="shared" si="3123"/>
        <v>0</v>
      </c>
      <c r="IMD1368" s="84">
        <f t="shared" si="3123"/>
        <v>0</v>
      </c>
      <c r="IME1368" s="84">
        <f t="shared" si="3123"/>
        <v>1000000</v>
      </c>
      <c r="IMF1368" s="84">
        <f t="shared" si="3123"/>
        <v>2000000</v>
      </c>
      <c r="IMG1368" s="84">
        <f t="shared" si="3123"/>
        <v>0</v>
      </c>
      <c r="IMH1368" s="84">
        <f t="shared" si="3123"/>
        <v>0</v>
      </c>
      <c r="IMI1368" s="84">
        <f t="shared" si="3123"/>
        <v>2000000</v>
      </c>
      <c r="IMJ1368" s="84">
        <f t="shared" si="3123"/>
        <v>3000000</v>
      </c>
      <c r="IMQ1368" s="84" t="s">
        <v>5401</v>
      </c>
      <c r="IMR1368" s="84">
        <f>IMR1362</f>
        <v>1000000</v>
      </c>
      <c r="IMS1368" s="84">
        <f t="shared" si="3123"/>
        <v>0</v>
      </c>
      <c r="IMT1368" s="84">
        <f t="shared" si="3123"/>
        <v>0</v>
      </c>
      <c r="IMU1368" s="84">
        <f t="shared" si="3123"/>
        <v>1000000</v>
      </c>
      <c r="IMV1368" s="84">
        <f t="shared" si="3123"/>
        <v>2000000</v>
      </c>
      <c r="IMW1368" s="84">
        <f t="shared" si="3123"/>
        <v>0</v>
      </c>
      <c r="IMX1368" s="84">
        <f t="shared" si="3123"/>
        <v>0</v>
      </c>
      <c r="IMY1368" s="84">
        <f t="shared" si="3123"/>
        <v>2000000</v>
      </c>
      <c r="IMZ1368" s="84">
        <f t="shared" si="3123"/>
        <v>3000000</v>
      </c>
      <c r="ING1368" s="84" t="s">
        <v>5401</v>
      </c>
      <c r="INH1368" s="84">
        <f>INH1362</f>
        <v>1000000</v>
      </c>
      <c r="INI1368" s="84">
        <f t="shared" si="3123"/>
        <v>0</v>
      </c>
      <c r="INJ1368" s="84">
        <f t="shared" si="3123"/>
        <v>0</v>
      </c>
      <c r="INK1368" s="84">
        <f t="shared" si="3123"/>
        <v>1000000</v>
      </c>
      <c r="INL1368" s="84">
        <f t="shared" si="3123"/>
        <v>2000000</v>
      </c>
      <c r="INM1368" s="84">
        <f t="shared" si="3123"/>
        <v>0</v>
      </c>
      <c r="INN1368" s="84">
        <f t="shared" si="3123"/>
        <v>0</v>
      </c>
      <c r="INO1368" s="84">
        <f t="shared" si="3123"/>
        <v>2000000</v>
      </c>
      <c r="INP1368" s="84">
        <f t="shared" si="3123"/>
        <v>3000000</v>
      </c>
      <c r="INW1368" s="84" t="s">
        <v>5401</v>
      </c>
      <c r="INX1368" s="84">
        <f>INX1362</f>
        <v>1000000</v>
      </c>
      <c r="INY1368" s="84">
        <f t="shared" ref="INY1368:IQB1368" si="3124">INY1362</f>
        <v>0</v>
      </c>
      <c r="INZ1368" s="84">
        <f t="shared" si="3124"/>
        <v>0</v>
      </c>
      <c r="IOA1368" s="84">
        <f t="shared" si="3124"/>
        <v>1000000</v>
      </c>
      <c r="IOB1368" s="84">
        <f t="shared" si="3124"/>
        <v>2000000</v>
      </c>
      <c r="IOC1368" s="84">
        <f t="shared" si="3124"/>
        <v>0</v>
      </c>
      <c r="IOD1368" s="84">
        <f t="shared" si="3124"/>
        <v>0</v>
      </c>
      <c r="IOE1368" s="84">
        <f t="shared" si="3124"/>
        <v>2000000</v>
      </c>
      <c r="IOF1368" s="84">
        <f t="shared" si="3124"/>
        <v>3000000</v>
      </c>
      <c r="IOM1368" s="84" t="s">
        <v>5401</v>
      </c>
      <c r="ION1368" s="84">
        <f>ION1362</f>
        <v>1000000</v>
      </c>
      <c r="IOO1368" s="84">
        <f t="shared" si="3124"/>
        <v>0</v>
      </c>
      <c r="IOP1368" s="84">
        <f t="shared" si="3124"/>
        <v>0</v>
      </c>
      <c r="IOQ1368" s="84">
        <f t="shared" si="3124"/>
        <v>1000000</v>
      </c>
      <c r="IOR1368" s="84">
        <f t="shared" si="3124"/>
        <v>2000000</v>
      </c>
      <c r="IOS1368" s="84">
        <f t="shared" si="3124"/>
        <v>0</v>
      </c>
      <c r="IOT1368" s="84">
        <f t="shared" si="3124"/>
        <v>0</v>
      </c>
      <c r="IOU1368" s="84">
        <f t="shared" si="3124"/>
        <v>2000000</v>
      </c>
      <c r="IOV1368" s="84">
        <f t="shared" si="3124"/>
        <v>3000000</v>
      </c>
      <c r="IPC1368" s="84" t="s">
        <v>5401</v>
      </c>
      <c r="IPD1368" s="84">
        <f>IPD1362</f>
        <v>1000000</v>
      </c>
      <c r="IPE1368" s="84">
        <f t="shared" si="3124"/>
        <v>0</v>
      </c>
      <c r="IPF1368" s="84">
        <f t="shared" si="3124"/>
        <v>0</v>
      </c>
      <c r="IPG1368" s="84">
        <f t="shared" si="3124"/>
        <v>1000000</v>
      </c>
      <c r="IPH1368" s="84">
        <f t="shared" si="3124"/>
        <v>2000000</v>
      </c>
      <c r="IPI1368" s="84">
        <f t="shared" si="3124"/>
        <v>0</v>
      </c>
      <c r="IPJ1368" s="84">
        <f t="shared" si="3124"/>
        <v>0</v>
      </c>
      <c r="IPK1368" s="84">
        <f t="shared" si="3124"/>
        <v>2000000</v>
      </c>
      <c r="IPL1368" s="84">
        <f t="shared" si="3124"/>
        <v>3000000</v>
      </c>
      <c r="IPS1368" s="84" t="s">
        <v>5401</v>
      </c>
      <c r="IPT1368" s="84">
        <f>IPT1362</f>
        <v>1000000</v>
      </c>
      <c r="IPU1368" s="84">
        <f t="shared" si="3124"/>
        <v>0</v>
      </c>
      <c r="IPV1368" s="84">
        <f t="shared" si="3124"/>
        <v>0</v>
      </c>
      <c r="IPW1368" s="84">
        <f t="shared" si="3124"/>
        <v>1000000</v>
      </c>
      <c r="IPX1368" s="84">
        <f t="shared" si="3124"/>
        <v>2000000</v>
      </c>
      <c r="IPY1368" s="84">
        <f t="shared" si="3124"/>
        <v>0</v>
      </c>
      <c r="IPZ1368" s="84">
        <f t="shared" si="3124"/>
        <v>0</v>
      </c>
      <c r="IQA1368" s="84">
        <f t="shared" si="3124"/>
        <v>2000000</v>
      </c>
      <c r="IQB1368" s="84">
        <f t="shared" si="3124"/>
        <v>3000000</v>
      </c>
      <c r="IQI1368" s="84" t="s">
        <v>5401</v>
      </c>
      <c r="IQJ1368" s="84">
        <f>IQJ1362</f>
        <v>1000000</v>
      </c>
      <c r="IQK1368" s="84">
        <f t="shared" ref="IQK1368:ISN1368" si="3125">IQK1362</f>
        <v>0</v>
      </c>
      <c r="IQL1368" s="84">
        <f t="shared" si="3125"/>
        <v>0</v>
      </c>
      <c r="IQM1368" s="84">
        <f t="shared" si="3125"/>
        <v>1000000</v>
      </c>
      <c r="IQN1368" s="84">
        <f t="shared" si="3125"/>
        <v>2000000</v>
      </c>
      <c r="IQO1368" s="84">
        <f t="shared" si="3125"/>
        <v>0</v>
      </c>
      <c r="IQP1368" s="84">
        <f t="shared" si="3125"/>
        <v>0</v>
      </c>
      <c r="IQQ1368" s="84">
        <f t="shared" si="3125"/>
        <v>2000000</v>
      </c>
      <c r="IQR1368" s="84">
        <f t="shared" si="3125"/>
        <v>3000000</v>
      </c>
      <c r="IQY1368" s="84" t="s">
        <v>5401</v>
      </c>
      <c r="IQZ1368" s="84">
        <f>IQZ1362</f>
        <v>1000000</v>
      </c>
      <c r="IRA1368" s="84">
        <f t="shared" si="3125"/>
        <v>0</v>
      </c>
      <c r="IRB1368" s="84">
        <f t="shared" si="3125"/>
        <v>0</v>
      </c>
      <c r="IRC1368" s="84">
        <f t="shared" si="3125"/>
        <v>1000000</v>
      </c>
      <c r="IRD1368" s="84">
        <f t="shared" si="3125"/>
        <v>2000000</v>
      </c>
      <c r="IRE1368" s="84">
        <f t="shared" si="3125"/>
        <v>0</v>
      </c>
      <c r="IRF1368" s="84">
        <f t="shared" si="3125"/>
        <v>0</v>
      </c>
      <c r="IRG1368" s="84">
        <f t="shared" si="3125"/>
        <v>2000000</v>
      </c>
      <c r="IRH1368" s="84">
        <f t="shared" si="3125"/>
        <v>3000000</v>
      </c>
      <c r="IRO1368" s="84" t="s">
        <v>5401</v>
      </c>
      <c r="IRP1368" s="84">
        <f>IRP1362</f>
        <v>1000000</v>
      </c>
      <c r="IRQ1368" s="84">
        <f t="shared" si="3125"/>
        <v>0</v>
      </c>
      <c r="IRR1368" s="84">
        <f t="shared" si="3125"/>
        <v>0</v>
      </c>
      <c r="IRS1368" s="84">
        <f t="shared" si="3125"/>
        <v>1000000</v>
      </c>
      <c r="IRT1368" s="84">
        <f t="shared" si="3125"/>
        <v>2000000</v>
      </c>
      <c r="IRU1368" s="84">
        <f t="shared" si="3125"/>
        <v>0</v>
      </c>
      <c r="IRV1368" s="84">
        <f t="shared" si="3125"/>
        <v>0</v>
      </c>
      <c r="IRW1368" s="84">
        <f t="shared" si="3125"/>
        <v>2000000</v>
      </c>
      <c r="IRX1368" s="84">
        <f t="shared" si="3125"/>
        <v>3000000</v>
      </c>
      <c r="ISE1368" s="84" t="s">
        <v>5401</v>
      </c>
      <c r="ISF1368" s="84">
        <f>ISF1362</f>
        <v>1000000</v>
      </c>
      <c r="ISG1368" s="84">
        <f t="shared" si="3125"/>
        <v>0</v>
      </c>
      <c r="ISH1368" s="84">
        <f t="shared" si="3125"/>
        <v>0</v>
      </c>
      <c r="ISI1368" s="84">
        <f t="shared" si="3125"/>
        <v>1000000</v>
      </c>
      <c r="ISJ1368" s="84">
        <f t="shared" si="3125"/>
        <v>2000000</v>
      </c>
      <c r="ISK1368" s="84">
        <f t="shared" si="3125"/>
        <v>0</v>
      </c>
      <c r="ISL1368" s="84">
        <f t="shared" si="3125"/>
        <v>0</v>
      </c>
      <c r="ISM1368" s="84">
        <f t="shared" si="3125"/>
        <v>2000000</v>
      </c>
      <c r="ISN1368" s="84">
        <f t="shared" si="3125"/>
        <v>3000000</v>
      </c>
      <c r="ISU1368" s="84" t="s">
        <v>5401</v>
      </c>
      <c r="ISV1368" s="84">
        <f>ISV1362</f>
        <v>1000000</v>
      </c>
      <c r="ISW1368" s="84">
        <f t="shared" ref="ISW1368:IUZ1368" si="3126">ISW1362</f>
        <v>0</v>
      </c>
      <c r="ISX1368" s="84">
        <f t="shared" si="3126"/>
        <v>0</v>
      </c>
      <c r="ISY1368" s="84">
        <f t="shared" si="3126"/>
        <v>1000000</v>
      </c>
      <c r="ISZ1368" s="84">
        <f t="shared" si="3126"/>
        <v>2000000</v>
      </c>
      <c r="ITA1368" s="84">
        <f t="shared" si="3126"/>
        <v>0</v>
      </c>
      <c r="ITB1368" s="84">
        <f t="shared" si="3126"/>
        <v>0</v>
      </c>
      <c r="ITC1368" s="84">
        <f t="shared" si="3126"/>
        <v>2000000</v>
      </c>
      <c r="ITD1368" s="84">
        <f t="shared" si="3126"/>
        <v>3000000</v>
      </c>
      <c r="ITK1368" s="84" t="s">
        <v>5401</v>
      </c>
      <c r="ITL1368" s="84">
        <f>ITL1362</f>
        <v>1000000</v>
      </c>
      <c r="ITM1368" s="84">
        <f t="shared" si="3126"/>
        <v>0</v>
      </c>
      <c r="ITN1368" s="84">
        <f t="shared" si="3126"/>
        <v>0</v>
      </c>
      <c r="ITO1368" s="84">
        <f t="shared" si="3126"/>
        <v>1000000</v>
      </c>
      <c r="ITP1368" s="84">
        <f t="shared" si="3126"/>
        <v>2000000</v>
      </c>
      <c r="ITQ1368" s="84">
        <f t="shared" si="3126"/>
        <v>0</v>
      </c>
      <c r="ITR1368" s="84">
        <f t="shared" si="3126"/>
        <v>0</v>
      </c>
      <c r="ITS1368" s="84">
        <f t="shared" si="3126"/>
        <v>2000000</v>
      </c>
      <c r="ITT1368" s="84">
        <f t="shared" si="3126"/>
        <v>3000000</v>
      </c>
      <c r="IUA1368" s="84" t="s">
        <v>5401</v>
      </c>
      <c r="IUB1368" s="84">
        <f>IUB1362</f>
        <v>1000000</v>
      </c>
      <c r="IUC1368" s="84">
        <f t="shared" si="3126"/>
        <v>0</v>
      </c>
      <c r="IUD1368" s="84">
        <f t="shared" si="3126"/>
        <v>0</v>
      </c>
      <c r="IUE1368" s="84">
        <f t="shared" si="3126"/>
        <v>1000000</v>
      </c>
      <c r="IUF1368" s="84">
        <f t="shared" si="3126"/>
        <v>2000000</v>
      </c>
      <c r="IUG1368" s="84">
        <f t="shared" si="3126"/>
        <v>0</v>
      </c>
      <c r="IUH1368" s="84">
        <f t="shared" si="3126"/>
        <v>0</v>
      </c>
      <c r="IUI1368" s="84">
        <f t="shared" si="3126"/>
        <v>2000000</v>
      </c>
      <c r="IUJ1368" s="84">
        <f t="shared" si="3126"/>
        <v>3000000</v>
      </c>
      <c r="IUQ1368" s="84" t="s">
        <v>5401</v>
      </c>
      <c r="IUR1368" s="84">
        <f>IUR1362</f>
        <v>1000000</v>
      </c>
      <c r="IUS1368" s="84">
        <f t="shared" si="3126"/>
        <v>0</v>
      </c>
      <c r="IUT1368" s="84">
        <f t="shared" si="3126"/>
        <v>0</v>
      </c>
      <c r="IUU1368" s="84">
        <f t="shared" si="3126"/>
        <v>1000000</v>
      </c>
      <c r="IUV1368" s="84">
        <f t="shared" si="3126"/>
        <v>2000000</v>
      </c>
      <c r="IUW1368" s="84">
        <f t="shared" si="3126"/>
        <v>0</v>
      </c>
      <c r="IUX1368" s="84">
        <f t="shared" si="3126"/>
        <v>0</v>
      </c>
      <c r="IUY1368" s="84">
        <f t="shared" si="3126"/>
        <v>2000000</v>
      </c>
      <c r="IUZ1368" s="84">
        <f t="shared" si="3126"/>
        <v>3000000</v>
      </c>
      <c r="IVG1368" s="84" t="s">
        <v>5401</v>
      </c>
      <c r="IVH1368" s="84">
        <f>IVH1362</f>
        <v>1000000</v>
      </c>
      <c r="IVI1368" s="84">
        <f t="shared" ref="IVI1368:IXL1368" si="3127">IVI1362</f>
        <v>0</v>
      </c>
      <c r="IVJ1368" s="84">
        <f t="shared" si="3127"/>
        <v>0</v>
      </c>
      <c r="IVK1368" s="84">
        <f t="shared" si="3127"/>
        <v>1000000</v>
      </c>
      <c r="IVL1368" s="84">
        <f t="shared" si="3127"/>
        <v>2000000</v>
      </c>
      <c r="IVM1368" s="84">
        <f t="shared" si="3127"/>
        <v>0</v>
      </c>
      <c r="IVN1368" s="84">
        <f t="shared" si="3127"/>
        <v>0</v>
      </c>
      <c r="IVO1368" s="84">
        <f t="shared" si="3127"/>
        <v>2000000</v>
      </c>
      <c r="IVP1368" s="84">
        <f t="shared" si="3127"/>
        <v>3000000</v>
      </c>
      <c r="IVW1368" s="84" t="s">
        <v>5401</v>
      </c>
      <c r="IVX1368" s="84">
        <f>IVX1362</f>
        <v>1000000</v>
      </c>
      <c r="IVY1368" s="84">
        <f t="shared" si="3127"/>
        <v>0</v>
      </c>
      <c r="IVZ1368" s="84">
        <f t="shared" si="3127"/>
        <v>0</v>
      </c>
      <c r="IWA1368" s="84">
        <f t="shared" si="3127"/>
        <v>1000000</v>
      </c>
      <c r="IWB1368" s="84">
        <f t="shared" si="3127"/>
        <v>2000000</v>
      </c>
      <c r="IWC1368" s="84">
        <f t="shared" si="3127"/>
        <v>0</v>
      </c>
      <c r="IWD1368" s="84">
        <f t="shared" si="3127"/>
        <v>0</v>
      </c>
      <c r="IWE1368" s="84">
        <f t="shared" si="3127"/>
        <v>2000000</v>
      </c>
      <c r="IWF1368" s="84">
        <f t="shared" si="3127"/>
        <v>3000000</v>
      </c>
      <c r="IWM1368" s="84" t="s">
        <v>5401</v>
      </c>
      <c r="IWN1368" s="84">
        <f>IWN1362</f>
        <v>1000000</v>
      </c>
      <c r="IWO1368" s="84">
        <f t="shared" si="3127"/>
        <v>0</v>
      </c>
      <c r="IWP1368" s="84">
        <f t="shared" si="3127"/>
        <v>0</v>
      </c>
      <c r="IWQ1368" s="84">
        <f t="shared" si="3127"/>
        <v>1000000</v>
      </c>
      <c r="IWR1368" s="84">
        <f t="shared" si="3127"/>
        <v>2000000</v>
      </c>
      <c r="IWS1368" s="84">
        <f t="shared" si="3127"/>
        <v>0</v>
      </c>
      <c r="IWT1368" s="84">
        <f t="shared" si="3127"/>
        <v>0</v>
      </c>
      <c r="IWU1368" s="84">
        <f t="shared" si="3127"/>
        <v>2000000</v>
      </c>
      <c r="IWV1368" s="84">
        <f t="shared" si="3127"/>
        <v>3000000</v>
      </c>
      <c r="IXC1368" s="84" t="s">
        <v>5401</v>
      </c>
      <c r="IXD1368" s="84">
        <f>IXD1362</f>
        <v>1000000</v>
      </c>
      <c r="IXE1368" s="84">
        <f t="shared" si="3127"/>
        <v>0</v>
      </c>
      <c r="IXF1368" s="84">
        <f t="shared" si="3127"/>
        <v>0</v>
      </c>
      <c r="IXG1368" s="84">
        <f t="shared" si="3127"/>
        <v>1000000</v>
      </c>
      <c r="IXH1368" s="84">
        <f t="shared" si="3127"/>
        <v>2000000</v>
      </c>
      <c r="IXI1368" s="84">
        <f t="shared" si="3127"/>
        <v>0</v>
      </c>
      <c r="IXJ1368" s="84">
        <f t="shared" si="3127"/>
        <v>0</v>
      </c>
      <c r="IXK1368" s="84">
        <f t="shared" si="3127"/>
        <v>2000000</v>
      </c>
      <c r="IXL1368" s="84">
        <f t="shared" si="3127"/>
        <v>3000000</v>
      </c>
      <c r="IXS1368" s="84" t="s">
        <v>5401</v>
      </c>
      <c r="IXT1368" s="84">
        <f>IXT1362</f>
        <v>1000000</v>
      </c>
      <c r="IXU1368" s="84">
        <f t="shared" ref="IXU1368:IZX1368" si="3128">IXU1362</f>
        <v>0</v>
      </c>
      <c r="IXV1368" s="84">
        <f t="shared" si="3128"/>
        <v>0</v>
      </c>
      <c r="IXW1368" s="84">
        <f t="shared" si="3128"/>
        <v>1000000</v>
      </c>
      <c r="IXX1368" s="84">
        <f t="shared" si="3128"/>
        <v>2000000</v>
      </c>
      <c r="IXY1368" s="84">
        <f t="shared" si="3128"/>
        <v>0</v>
      </c>
      <c r="IXZ1368" s="84">
        <f t="shared" si="3128"/>
        <v>0</v>
      </c>
      <c r="IYA1368" s="84">
        <f t="shared" si="3128"/>
        <v>2000000</v>
      </c>
      <c r="IYB1368" s="84">
        <f t="shared" si="3128"/>
        <v>3000000</v>
      </c>
      <c r="IYI1368" s="84" t="s">
        <v>5401</v>
      </c>
      <c r="IYJ1368" s="84">
        <f>IYJ1362</f>
        <v>1000000</v>
      </c>
      <c r="IYK1368" s="84">
        <f t="shared" si="3128"/>
        <v>0</v>
      </c>
      <c r="IYL1368" s="84">
        <f t="shared" si="3128"/>
        <v>0</v>
      </c>
      <c r="IYM1368" s="84">
        <f t="shared" si="3128"/>
        <v>1000000</v>
      </c>
      <c r="IYN1368" s="84">
        <f t="shared" si="3128"/>
        <v>2000000</v>
      </c>
      <c r="IYO1368" s="84">
        <f t="shared" si="3128"/>
        <v>0</v>
      </c>
      <c r="IYP1368" s="84">
        <f t="shared" si="3128"/>
        <v>0</v>
      </c>
      <c r="IYQ1368" s="84">
        <f t="shared" si="3128"/>
        <v>2000000</v>
      </c>
      <c r="IYR1368" s="84">
        <f t="shared" si="3128"/>
        <v>3000000</v>
      </c>
      <c r="IYY1368" s="84" t="s">
        <v>5401</v>
      </c>
      <c r="IYZ1368" s="84">
        <f>IYZ1362</f>
        <v>1000000</v>
      </c>
      <c r="IZA1368" s="84">
        <f t="shared" si="3128"/>
        <v>0</v>
      </c>
      <c r="IZB1368" s="84">
        <f t="shared" si="3128"/>
        <v>0</v>
      </c>
      <c r="IZC1368" s="84">
        <f t="shared" si="3128"/>
        <v>1000000</v>
      </c>
      <c r="IZD1368" s="84">
        <f t="shared" si="3128"/>
        <v>2000000</v>
      </c>
      <c r="IZE1368" s="84">
        <f t="shared" si="3128"/>
        <v>0</v>
      </c>
      <c r="IZF1368" s="84">
        <f t="shared" si="3128"/>
        <v>0</v>
      </c>
      <c r="IZG1368" s="84">
        <f t="shared" si="3128"/>
        <v>2000000</v>
      </c>
      <c r="IZH1368" s="84">
        <f t="shared" si="3128"/>
        <v>3000000</v>
      </c>
      <c r="IZO1368" s="84" t="s">
        <v>5401</v>
      </c>
      <c r="IZP1368" s="84">
        <f>IZP1362</f>
        <v>1000000</v>
      </c>
      <c r="IZQ1368" s="84">
        <f t="shared" si="3128"/>
        <v>0</v>
      </c>
      <c r="IZR1368" s="84">
        <f t="shared" si="3128"/>
        <v>0</v>
      </c>
      <c r="IZS1368" s="84">
        <f t="shared" si="3128"/>
        <v>1000000</v>
      </c>
      <c r="IZT1368" s="84">
        <f t="shared" si="3128"/>
        <v>2000000</v>
      </c>
      <c r="IZU1368" s="84">
        <f t="shared" si="3128"/>
        <v>0</v>
      </c>
      <c r="IZV1368" s="84">
        <f t="shared" si="3128"/>
        <v>0</v>
      </c>
      <c r="IZW1368" s="84">
        <f t="shared" si="3128"/>
        <v>2000000</v>
      </c>
      <c r="IZX1368" s="84">
        <f t="shared" si="3128"/>
        <v>3000000</v>
      </c>
      <c r="JAE1368" s="84" t="s">
        <v>5401</v>
      </c>
      <c r="JAF1368" s="84">
        <f>JAF1362</f>
        <v>1000000</v>
      </c>
      <c r="JAG1368" s="84">
        <f t="shared" ref="JAG1368:JCJ1368" si="3129">JAG1362</f>
        <v>0</v>
      </c>
      <c r="JAH1368" s="84">
        <f t="shared" si="3129"/>
        <v>0</v>
      </c>
      <c r="JAI1368" s="84">
        <f t="shared" si="3129"/>
        <v>1000000</v>
      </c>
      <c r="JAJ1368" s="84">
        <f t="shared" si="3129"/>
        <v>2000000</v>
      </c>
      <c r="JAK1368" s="84">
        <f t="shared" si="3129"/>
        <v>0</v>
      </c>
      <c r="JAL1368" s="84">
        <f t="shared" si="3129"/>
        <v>0</v>
      </c>
      <c r="JAM1368" s="84">
        <f t="shared" si="3129"/>
        <v>2000000</v>
      </c>
      <c r="JAN1368" s="84">
        <f t="shared" si="3129"/>
        <v>3000000</v>
      </c>
      <c r="JAU1368" s="84" t="s">
        <v>5401</v>
      </c>
      <c r="JAV1368" s="84">
        <f>JAV1362</f>
        <v>1000000</v>
      </c>
      <c r="JAW1368" s="84">
        <f t="shared" si="3129"/>
        <v>0</v>
      </c>
      <c r="JAX1368" s="84">
        <f t="shared" si="3129"/>
        <v>0</v>
      </c>
      <c r="JAY1368" s="84">
        <f t="shared" si="3129"/>
        <v>1000000</v>
      </c>
      <c r="JAZ1368" s="84">
        <f t="shared" si="3129"/>
        <v>2000000</v>
      </c>
      <c r="JBA1368" s="84">
        <f t="shared" si="3129"/>
        <v>0</v>
      </c>
      <c r="JBB1368" s="84">
        <f t="shared" si="3129"/>
        <v>0</v>
      </c>
      <c r="JBC1368" s="84">
        <f t="shared" si="3129"/>
        <v>2000000</v>
      </c>
      <c r="JBD1368" s="84">
        <f t="shared" si="3129"/>
        <v>3000000</v>
      </c>
      <c r="JBK1368" s="84" t="s">
        <v>5401</v>
      </c>
      <c r="JBL1368" s="84">
        <f>JBL1362</f>
        <v>1000000</v>
      </c>
      <c r="JBM1368" s="84">
        <f t="shared" si="3129"/>
        <v>0</v>
      </c>
      <c r="JBN1368" s="84">
        <f t="shared" si="3129"/>
        <v>0</v>
      </c>
      <c r="JBO1368" s="84">
        <f t="shared" si="3129"/>
        <v>1000000</v>
      </c>
      <c r="JBP1368" s="84">
        <f t="shared" si="3129"/>
        <v>2000000</v>
      </c>
      <c r="JBQ1368" s="84">
        <f t="shared" si="3129"/>
        <v>0</v>
      </c>
      <c r="JBR1368" s="84">
        <f t="shared" si="3129"/>
        <v>0</v>
      </c>
      <c r="JBS1368" s="84">
        <f t="shared" si="3129"/>
        <v>2000000</v>
      </c>
      <c r="JBT1368" s="84">
        <f t="shared" si="3129"/>
        <v>3000000</v>
      </c>
      <c r="JCA1368" s="84" t="s">
        <v>5401</v>
      </c>
      <c r="JCB1368" s="84">
        <f>JCB1362</f>
        <v>1000000</v>
      </c>
      <c r="JCC1368" s="84">
        <f t="shared" si="3129"/>
        <v>0</v>
      </c>
      <c r="JCD1368" s="84">
        <f t="shared" si="3129"/>
        <v>0</v>
      </c>
      <c r="JCE1368" s="84">
        <f t="shared" si="3129"/>
        <v>1000000</v>
      </c>
      <c r="JCF1368" s="84">
        <f t="shared" si="3129"/>
        <v>2000000</v>
      </c>
      <c r="JCG1368" s="84">
        <f t="shared" si="3129"/>
        <v>0</v>
      </c>
      <c r="JCH1368" s="84">
        <f t="shared" si="3129"/>
        <v>0</v>
      </c>
      <c r="JCI1368" s="84">
        <f t="shared" si="3129"/>
        <v>2000000</v>
      </c>
      <c r="JCJ1368" s="84">
        <f t="shared" si="3129"/>
        <v>3000000</v>
      </c>
      <c r="JCQ1368" s="84" t="s">
        <v>5401</v>
      </c>
      <c r="JCR1368" s="84">
        <f>JCR1362</f>
        <v>1000000</v>
      </c>
      <c r="JCS1368" s="84">
        <f t="shared" ref="JCS1368:JEV1368" si="3130">JCS1362</f>
        <v>0</v>
      </c>
      <c r="JCT1368" s="84">
        <f t="shared" si="3130"/>
        <v>0</v>
      </c>
      <c r="JCU1368" s="84">
        <f t="shared" si="3130"/>
        <v>1000000</v>
      </c>
      <c r="JCV1368" s="84">
        <f t="shared" si="3130"/>
        <v>2000000</v>
      </c>
      <c r="JCW1368" s="84">
        <f t="shared" si="3130"/>
        <v>0</v>
      </c>
      <c r="JCX1368" s="84">
        <f t="shared" si="3130"/>
        <v>0</v>
      </c>
      <c r="JCY1368" s="84">
        <f t="shared" si="3130"/>
        <v>2000000</v>
      </c>
      <c r="JCZ1368" s="84">
        <f t="shared" si="3130"/>
        <v>3000000</v>
      </c>
      <c r="JDG1368" s="84" t="s">
        <v>5401</v>
      </c>
      <c r="JDH1368" s="84">
        <f>JDH1362</f>
        <v>1000000</v>
      </c>
      <c r="JDI1368" s="84">
        <f t="shared" si="3130"/>
        <v>0</v>
      </c>
      <c r="JDJ1368" s="84">
        <f t="shared" si="3130"/>
        <v>0</v>
      </c>
      <c r="JDK1368" s="84">
        <f t="shared" si="3130"/>
        <v>1000000</v>
      </c>
      <c r="JDL1368" s="84">
        <f t="shared" si="3130"/>
        <v>2000000</v>
      </c>
      <c r="JDM1368" s="84">
        <f t="shared" si="3130"/>
        <v>0</v>
      </c>
      <c r="JDN1368" s="84">
        <f t="shared" si="3130"/>
        <v>0</v>
      </c>
      <c r="JDO1368" s="84">
        <f t="shared" si="3130"/>
        <v>2000000</v>
      </c>
      <c r="JDP1368" s="84">
        <f t="shared" si="3130"/>
        <v>3000000</v>
      </c>
      <c r="JDW1368" s="84" t="s">
        <v>5401</v>
      </c>
      <c r="JDX1368" s="84">
        <f>JDX1362</f>
        <v>1000000</v>
      </c>
      <c r="JDY1368" s="84">
        <f t="shared" si="3130"/>
        <v>0</v>
      </c>
      <c r="JDZ1368" s="84">
        <f t="shared" si="3130"/>
        <v>0</v>
      </c>
      <c r="JEA1368" s="84">
        <f t="shared" si="3130"/>
        <v>1000000</v>
      </c>
      <c r="JEB1368" s="84">
        <f t="shared" si="3130"/>
        <v>2000000</v>
      </c>
      <c r="JEC1368" s="84">
        <f t="shared" si="3130"/>
        <v>0</v>
      </c>
      <c r="JED1368" s="84">
        <f t="shared" si="3130"/>
        <v>0</v>
      </c>
      <c r="JEE1368" s="84">
        <f t="shared" si="3130"/>
        <v>2000000</v>
      </c>
      <c r="JEF1368" s="84">
        <f t="shared" si="3130"/>
        <v>3000000</v>
      </c>
      <c r="JEM1368" s="84" t="s">
        <v>5401</v>
      </c>
      <c r="JEN1368" s="84">
        <f>JEN1362</f>
        <v>1000000</v>
      </c>
      <c r="JEO1368" s="84">
        <f t="shared" si="3130"/>
        <v>0</v>
      </c>
      <c r="JEP1368" s="84">
        <f t="shared" si="3130"/>
        <v>0</v>
      </c>
      <c r="JEQ1368" s="84">
        <f t="shared" si="3130"/>
        <v>1000000</v>
      </c>
      <c r="JER1368" s="84">
        <f t="shared" si="3130"/>
        <v>2000000</v>
      </c>
      <c r="JES1368" s="84">
        <f t="shared" si="3130"/>
        <v>0</v>
      </c>
      <c r="JET1368" s="84">
        <f t="shared" si="3130"/>
        <v>0</v>
      </c>
      <c r="JEU1368" s="84">
        <f t="shared" si="3130"/>
        <v>2000000</v>
      </c>
      <c r="JEV1368" s="84">
        <f t="shared" si="3130"/>
        <v>3000000</v>
      </c>
      <c r="JFC1368" s="84" t="s">
        <v>5401</v>
      </c>
      <c r="JFD1368" s="84">
        <f>JFD1362</f>
        <v>1000000</v>
      </c>
      <c r="JFE1368" s="84">
        <f t="shared" ref="JFE1368:JHH1368" si="3131">JFE1362</f>
        <v>0</v>
      </c>
      <c r="JFF1368" s="84">
        <f t="shared" si="3131"/>
        <v>0</v>
      </c>
      <c r="JFG1368" s="84">
        <f t="shared" si="3131"/>
        <v>1000000</v>
      </c>
      <c r="JFH1368" s="84">
        <f t="shared" si="3131"/>
        <v>2000000</v>
      </c>
      <c r="JFI1368" s="84">
        <f t="shared" si="3131"/>
        <v>0</v>
      </c>
      <c r="JFJ1368" s="84">
        <f t="shared" si="3131"/>
        <v>0</v>
      </c>
      <c r="JFK1368" s="84">
        <f t="shared" si="3131"/>
        <v>2000000</v>
      </c>
      <c r="JFL1368" s="84">
        <f t="shared" si="3131"/>
        <v>3000000</v>
      </c>
      <c r="JFS1368" s="84" t="s">
        <v>5401</v>
      </c>
      <c r="JFT1368" s="84">
        <f>JFT1362</f>
        <v>1000000</v>
      </c>
      <c r="JFU1368" s="84">
        <f t="shared" si="3131"/>
        <v>0</v>
      </c>
      <c r="JFV1368" s="84">
        <f t="shared" si="3131"/>
        <v>0</v>
      </c>
      <c r="JFW1368" s="84">
        <f t="shared" si="3131"/>
        <v>1000000</v>
      </c>
      <c r="JFX1368" s="84">
        <f t="shared" si="3131"/>
        <v>2000000</v>
      </c>
      <c r="JFY1368" s="84">
        <f t="shared" si="3131"/>
        <v>0</v>
      </c>
      <c r="JFZ1368" s="84">
        <f t="shared" si="3131"/>
        <v>0</v>
      </c>
      <c r="JGA1368" s="84">
        <f t="shared" si="3131"/>
        <v>2000000</v>
      </c>
      <c r="JGB1368" s="84">
        <f t="shared" si="3131"/>
        <v>3000000</v>
      </c>
      <c r="JGI1368" s="84" t="s">
        <v>5401</v>
      </c>
      <c r="JGJ1368" s="84">
        <f>JGJ1362</f>
        <v>1000000</v>
      </c>
      <c r="JGK1368" s="84">
        <f t="shared" si="3131"/>
        <v>0</v>
      </c>
      <c r="JGL1368" s="84">
        <f t="shared" si="3131"/>
        <v>0</v>
      </c>
      <c r="JGM1368" s="84">
        <f t="shared" si="3131"/>
        <v>1000000</v>
      </c>
      <c r="JGN1368" s="84">
        <f t="shared" si="3131"/>
        <v>2000000</v>
      </c>
      <c r="JGO1368" s="84">
        <f t="shared" si="3131"/>
        <v>0</v>
      </c>
      <c r="JGP1368" s="84">
        <f t="shared" si="3131"/>
        <v>0</v>
      </c>
      <c r="JGQ1368" s="84">
        <f t="shared" si="3131"/>
        <v>2000000</v>
      </c>
      <c r="JGR1368" s="84">
        <f t="shared" si="3131"/>
        <v>3000000</v>
      </c>
      <c r="JGY1368" s="84" t="s">
        <v>5401</v>
      </c>
      <c r="JGZ1368" s="84">
        <f>JGZ1362</f>
        <v>1000000</v>
      </c>
      <c r="JHA1368" s="84">
        <f t="shared" si="3131"/>
        <v>0</v>
      </c>
      <c r="JHB1368" s="84">
        <f t="shared" si="3131"/>
        <v>0</v>
      </c>
      <c r="JHC1368" s="84">
        <f t="shared" si="3131"/>
        <v>1000000</v>
      </c>
      <c r="JHD1368" s="84">
        <f t="shared" si="3131"/>
        <v>2000000</v>
      </c>
      <c r="JHE1368" s="84">
        <f t="shared" si="3131"/>
        <v>0</v>
      </c>
      <c r="JHF1368" s="84">
        <f t="shared" si="3131"/>
        <v>0</v>
      </c>
      <c r="JHG1368" s="84">
        <f t="shared" si="3131"/>
        <v>2000000</v>
      </c>
      <c r="JHH1368" s="84">
        <f t="shared" si="3131"/>
        <v>3000000</v>
      </c>
      <c r="JHO1368" s="84" t="s">
        <v>5401</v>
      </c>
      <c r="JHP1368" s="84">
        <f>JHP1362</f>
        <v>1000000</v>
      </c>
      <c r="JHQ1368" s="84">
        <f t="shared" ref="JHQ1368:JJT1368" si="3132">JHQ1362</f>
        <v>0</v>
      </c>
      <c r="JHR1368" s="84">
        <f t="shared" si="3132"/>
        <v>0</v>
      </c>
      <c r="JHS1368" s="84">
        <f t="shared" si="3132"/>
        <v>1000000</v>
      </c>
      <c r="JHT1368" s="84">
        <f t="shared" si="3132"/>
        <v>2000000</v>
      </c>
      <c r="JHU1368" s="84">
        <f t="shared" si="3132"/>
        <v>0</v>
      </c>
      <c r="JHV1368" s="84">
        <f t="shared" si="3132"/>
        <v>0</v>
      </c>
      <c r="JHW1368" s="84">
        <f t="shared" si="3132"/>
        <v>2000000</v>
      </c>
      <c r="JHX1368" s="84">
        <f t="shared" si="3132"/>
        <v>3000000</v>
      </c>
      <c r="JIE1368" s="84" t="s">
        <v>5401</v>
      </c>
      <c r="JIF1368" s="84">
        <f>JIF1362</f>
        <v>1000000</v>
      </c>
      <c r="JIG1368" s="84">
        <f t="shared" si="3132"/>
        <v>0</v>
      </c>
      <c r="JIH1368" s="84">
        <f t="shared" si="3132"/>
        <v>0</v>
      </c>
      <c r="JII1368" s="84">
        <f t="shared" si="3132"/>
        <v>1000000</v>
      </c>
      <c r="JIJ1368" s="84">
        <f t="shared" si="3132"/>
        <v>2000000</v>
      </c>
      <c r="JIK1368" s="84">
        <f t="shared" si="3132"/>
        <v>0</v>
      </c>
      <c r="JIL1368" s="84">
        <f t="shared" si="3132"/>
        <v>0</v>
      </c>
      <c r="JIM1368" s="84">
        <f t="shared" si="3132"/>
        <v>2000000</v>
      </c>
      <c r="JIN1368" s="84">
        <f t="shared" si="3132"/>
        <v>3000000</v>
      </c>
      <c r="JIU1368" s="84" t="s">
        <v>5401</v>
      </c>
      <c r="JIV1368" s="84">
        <f>JIV1362</f>
        <v>1000000</v>
      </c>
      <c r="JIW1368" s="84">
        <f t="shared" si="3132"/>
        <v>0</v>
      </c>
      <c r="JIX1368" s="84">
        <f t="shared" si="3132"/>
        <v>0</v>
      </c>
      <c r="JIY1368" s="84">
        <f t="shared" si="3132"/>
        <v>1000000</v>
      </c>
      <c r="JIZ1368" s="84">
        <f t="shared" si="3132"/>
        <v>2000000</v>
      </c>
      <c r="JJA1368" s="84">
        <f t="shared" si="3132"/>
        <v>0</v>
      </c>
      <c r="JJB1368" s="84">
        <f t="shared" si="3132"/>
        <v>0</v>
      </c>
      <c r="JJC1368" s="84">
        <f t="shared" si="3132"/>
        <v>2000000</v>
      </c>
      <c r="JJD1368" s="84">
        <f t="shared" si="3132"/>
        <v>3000000</v>
      </c>
      <c r="JJK1368" s="84" t="s">
        <v>5401</v>
      </c>
      <c r="JJL1368" s="84">
        <f>JJL1362</f>
        <v>1000000</v>
      </c>
      <c r="JJM1368" s="84">
        <f t="shared" si="3132"/>
        <v>0</v>
      </c>
      <c r="JJN1368" s="84">
        <f t="shared" si="3132"/>
        <v>0</v>
      </c>
      <c r="JJO1368" s="84">
        <f t="shared" si="3132"/>
        <v>1000000</v>
      </c>
      <c r="JJP1368" s="84">
        <f t="shared" si="3132"/>
        <v>2000000</v>
      </c>
      <c r="JJQ1368" s="84">
        <f t="shared" si="3132"/>
        <v>0</v>
      </c>
      <c r="JJR1368" s="84">
        <f t="shared" si="3132"/>
        <v>0</v>
      </c>
      <c r="JJS1368" s="84">
        <f t="shared" si="3132"/>
        <v>2000000</v>
      </c>
      <c r="JJT1368" s="84">
        <f t="shared" si="3132"/>
        <v>3000000</v>
      </c>
      <c r="JKA1368" s="84" t="s">
        <v>5401</v>
      </c>
      <c r="JKB1368" s="84">
        <f>JKB1362</f>
        <v>1000000</v>
      </c>
      <c r="JKC1368" s="84">
        <f t="shared" ref="JKC1368:JMF1368" si="3133">JKC1362</f>
        <v>0</v>
      </c>
      <c r="JKD1368" s="84">
        <f t="shared" si="3133"/>
        <v>0</v>
      </c>
      <c r="JKE1368" s="84">
        <f t="shared" si="3133"/>
        <v>1000000</v>
      </c>
      <c r="JKF1368" s="84">
        <f t="shared" si="3133"/>
        <v>2000000</v>
      </c>
      <c r="JKG1368" s="84">
        <f t="shared" si="3133"/>
        <v>0</v>
      </c>
      <c r="JKH1368" s="84">
        <f t="shared" si="3133"/>
        <v>0</v>
      </c>
      <c r="JKI1368" s="84">
        <f t="shared" si="3133"/>
        <v>2000000</v>
      </c>
      <c r="JKJ1368" s="84">
        <f t="shared" si="3133"/>
        <v>3000000</v>
      </c>
      <c r="JKQ1368" s="84" t="s">
        <v>5401</v>
      </c>
      <c r="JKR1368" s="84">
        <f>JKR1362</f>
        <v>1000000</v>
      </c>
      <c r="JKS1368" s="84">
        <f t="shared" si="3133"/>
        <v>0</v>
      </c>
      <c r="JKT1368" s="84">
        <f t="shared" si="3133"/>
        <v>0</v>
      </c>
      <c r="JKU1368" s="84">
        <f t="shared" si="3133"/>
        <v>1000000</v>
      </c>
      <c r="JKV1368" s="84">
        <f t="shared" si="3133"/>
        <v>2000000</v>
      </c>
      <c r="JKW1368" s="84">
        <f t="shared" si="3133"/>
        <v>0</v>
      </c>
      <c r="JKX1368" s="84">
        <f t="shared" si="3133"/>
        <v>0</v>
      </c>
      <c r="JKY1368" s="84">
        <f t="shared" si="3133"/>
        <v>2000000</v>
      </c>
      <c r="JKZ1368" s="84">
        <f t="shared" si="3133"/>
        <v>3000000</v>
      </c>
      <c r="JLG1368" s="84" t="s">
        <v>5401</v>
      </c>
      <c r="JLH1368" s="84">
        <f>JLH1362</f>
        <v>1000000</v>
      </c>
      <c r="JLI1368" s="84">
        <f t="shared" si="3133"/>
        <v>0</v>
      </c>
      <c r="JLJ1368" s="84">
        <f t="shared" si="3133"/>
        <v>0</v>
      </c>
      <c r="JLK1368" s="84">
        <f t="shared" si="3133"/>
        <v>1000000</v>
      </c>
      <c r="JLL1368" s="84">
        <f t="shared" si="3133"/>
        <v>2000000</v>
      </c>
      <c r="JLM1368" s="84">
        <f t="shared" si="3133"/>
        <v>0</v>
      </c>
      <c r="JLN1368" s="84">
        <f t="shared" si="3133"/>
        <v>0</v>
      </c>
      <c r="JLO1368" s="84">
        <f t="shared" si="3133"/>
        <v>2000000</v>
      </c>
      <c r="JLP1368" s="84">
        <f t="shared" si="3133"/>
        <v>3000000</v>
      </c>
      <c r="JLW1368" s="84" t="s">
        <v>5401</v>
      </c>
      <c r="JLX1368" s="84">
        <f>JLX1362</f>
        <v>1000000</v>
      </c>
      <c r="JLY1368" s="84">
        <f t="shared" si="3133"/>
        <v>0</v>
      </c>
      <c r="JLZ1368" s="84">
        <f t="shared" si="3133"/>
        <v>0</v>
      </c>
      <c r="JMA1368" s="84">
        <f t="shared" si="3133"/>
        <v>1000000</v>
      </c>
      <c r="JMB1368" s="84">
        <f t="shared" si="3133"/>
        <v>2000000</v>
      </c>
      <c r="JMC1368" s="84">
        <f t="shared" si="3133"/>
        <v>0</v>
      </c>
      <c r="JMD1368" s="84">
        <f t="shared" si="3133"/>
        <v>0</v>
      </c>
      <c r="JME1368" s="84">
        <f t="shared" si="3133"/>
        <v>2000000</v>
      </c>
      <c r="JMF1368" s="84">
        <f t="shared" si="3133"/>
        <v>3000000</v>
      </c>
      <c r="JMM1368" s="84" t="s">
        <v>5401</v>
      </c>
      <c r="JMN1368" s="84">
        <f>JMN1362</f>
        <v>1000000</v>
      </c>
      <c r="JMO1368" s="84">
        <f t="shared" ref="JMO1368:JOR1368" si="3134">JMO1362</f>
        <v>0</v>
      </c>
      <c r="JMP1368" s="84">
        <f t="shared" si="3134"/>
        <v>0</v>
      </c>
      <c r="JMQ1368" s="84">
        <f t="shared" si="3134"/>
        <v>1000000</v>
      </c>
      <c r="JMR1368" s="84">
        <f t="shared" si="3134"/>
        <v>2000000</v>
      </c>
      <c r="JMS1368" s="84">
        <f t="shared" si="3134"/>
        <v>0</v>
      </c>
      <c r="JMT1368" s="84">
        <f t="shared" si="3134"/>
        <v>0</v>
      </c>
      <c r="JMU1368" s="84">
        <f t="shared" si="3134"/>
        <v>2000000</v>
      </c>
      <c r="JMV1368" s="84">
        <f t="shared" si="3134"/>
        <v>3000000</v>
      </c>
      <c r="JNC1368" s="84" t="s">
        <v>5401</v>
      </c>
      <c r="JND1368" s="84">
        <f>JND1362</f>
        <v>1000000</v>
      </c>
      <c r="JNE1368" s="84">
        <f t="shared" si="3134"/>
        <v>0</v>
      </c>
      <c r="JNF1368" s="84">
        <f t="shared" si="3134"/>
        <v>0</v>
      </c>
      <c r="JNG1368" s="84">
        <f t="shared" si="3134"/>
        <v>1000000</v>
      </c>
      <c r="JNH1368" s="84">
        <f t="shared" si="3134"/>
        <v>2000000</v>
      </c>
      <c r="JNI1368" s="84">
        <f t="shared" si="3134"/>
        <v>0</v>
      </c>
      <c r="JNJ1368" s="84">
        <f t="shared" si="3134"/>
        <v>0</v>
      </c>
      <c r="JNK1368" s="84">
        <f t="shared" si="3134"/>
        <v>2000000</v>
      </c>
      <c r="JNL1368" s="84">
        <f t="shared" si="3134"/>
        <v>3000000</v>
      </c>
      <c r="JNS1368" s="84" t="s">
        <v>5401</v>
      </c>
      <c r="JNT1368" s="84">
        <f>JNT1362</f>
        <v>1000000</v>
      </c>
      <c r="JNU1368" s="84">
        <f t="shared" si="3134"/>
        <v>0</v>
      </c>
      <c r="JNV1368" s="84">
        <f t="shared" si="3134"/>
        <v>0</v>
      </c>
      <c r="JNW1368" s="84">
        <f t="shared" si="3134"/>
        <v>1000000</v>
      </c>
      <c r="JNX1368" s="84">
        <f t="shared" si="3134"/>
        <v>2000000</v>
      </c>
      <c r="JNY1368" s="84">
        <f t="shared" si="3134"/>
        <v>0</v>
      </c>
      <c r="JNZ1368" s="84">
        <f t="shared" si="3134"/>
        <v>0</v>
      </c>
      <c r="JOA1368" s="84">
        <f t="shared" si="3134"/>
        <v>2000000</v>
      </c>
      <c r="JOB1368" s="84">
        <f t="shared" si="3134"/>
        <v>3000000</v>
      </c>
      <c r="JOI1368" s="84" t="s">
        <v>5401</v>
      </c>
      <c r="JOJ1368" s="84">
        <f>JOJ1362</f>
        <v>1000000</v>
      </c>
      <c r="JOK1368" s="84">
        <f t="shared" si="3134"/>
        <v>0</v>
      </c>
      <c r="JOL1368" s="84">
        <f t="shared" si="3134"/>
        <v>0</v>
      </c>
      <c r="JOM1368" s="84">
        <f t="shared" si="3134"/>
        <v>1000000</v>
      </c>
      <c r="JON1368" s="84">
        <f t="shared" si="3134"/>
        <v>2000000</v>
      </c>
      <c r="JOO1368" s="84">
        <f t="shared" si="3134"/>
        <v>0</v>
      </c>
      <c r="JOP1368" s="84">
        <f t="shared" si="3134"/>
        <v>0</v>
      </c>
      <c r="JOQ1368" s="84">
        <f t="shared" si="3134"/>
        <v>2000000</v>
      </c>
      <c r="JOR1368" s="84">
        <f t="shared" si="3134"/>
        <v>3000000</v>
      </c>
      <c r="JOY1368" s="84" t="s">
        <v>5401</v>
      </c>
      <c r="JOZ1368" s="84">
        <f>JOZ1362</f>
        <v>1000000</v>
      </c>
      <c r="JPA1368" s="84">
        <f t="shared" ref="JPA1368:JRD1368" si="3135">JPA1362</f>
        <v>0</v>
      </c>
      <c r="JPB1368" s="84">
        <f t="shared" si="3135"/>
        <v>0</v>
      </c>
      <c r="JPC1368" s="84">
        <f t="shared" si="3135"/>
        <v>1000000</v>
      </c>
      <c r="JPD1368" s="84">
        <f t="shared" si="3135"/>
        <v>2000000</v>
      </c>
      <c r="JPE1368" s="84">
        <f t="shared" si="3135"/>
        <v>0</v>
      </c>
      <c r="JPF1368" s="84">
        <f t="shared" si="3135"/>
        <v>0</v>
      </c>
      <c r="JPG1368" s="84">
        <f t="shared" si="3135"/>
        <v>2000000</v>
      </c>
      <c r="JPH1368" s="84">
        <f t="shared" si="3135"/>
        <v>3000000</v>
      </c>
      <c r="JPO1368" s="84" t="s">
        <v>5401</v>
      </c>
      <c r="JPP1368" s="84">
        <f>JPP1362</f>
        <v>1000000</v>
      </c>
      <c r="JPQ1368" s="84">
        <f t="shared" si="3135"/>
        <v>0</v>
      </c>
      <c r="JPR1368" s="84">
        <f t="shared" si="3135"/>
        <v>0</v>
      </c>
      <c r="JPS1368" s="84">
        <f t="shared" si="3135"/>
        <v>1000000</v>
      </c>
      <c r="JPT1368" s="84">
        <f t="shared" si="3135"/>
        <v>2000000</v>
      </c>
      <c r="JPU1368" s="84">
        <f t="shared" si="3135"/>
        <v>0</v>
      </c>
      <c r="JPV1368" s="84">
        <f t="shared" si="3135"/>
        <v>0</v>
      </c>
      <c r="JPW1368" s="84">
        <f t="shared" si="3135"/>
        <v>2000000</v>
      </c>
      <c r="JPX1368" s="84">
        <f t="shared" si="3135"/>
        <v>3000000</v>
      </c>
      <c r="JQE1368" s="84" t="s">
        <v>5401</v>
      </c>
      <c r="JQF1368" s="84">
        <f>JQF1362</f>
        <v>1000000</v>
      </c>
      <c r="JQG1368" s="84">
        <f t="shared" si="3135"/>
        <v>0</v>
      </c>
      <c r="JQH1368" s="84">
        <f t="shared" si="3135"/>
        <v>0</v>
      </c>
      <c r="JQI1368" s="84">
        <f t="shared" si="3135"/>
        <v>1000000</v>
      </c>
      <c r="JQJ1368" s="84">
        <f t="shared" si="3135"/>
        <v>2000000</v>
      </c>
      <c r="JQK1368" s="84">
        <f t="shared" si="3135"/>
        <v>0</v>
      </c>
      <c r="JQL1368" s="84">
        <f t="shared" si="3135"/>
        <v>0</v>
      </c>
      <c r="JQM1368" s="84">
        <f t="shared" si="3135"/>
        <v>2000000</v>
      </c>
      <c r="JQN1368" s="84">
        <f t="shared" si="3135"/>
        <v>3000000</v>
      </c>
      <c r="JQU1368" s="84" t="s">
        <v>5401</v>
      </c>
      <c r="JQV1368" s="84">
        <f>JQV1362</f>
        <v>1000000</v>
      </c>
      <c r="JQW1368" s="84">
        <f t="shared" si="3135"/>
        <v>0</v>
      </c>
      <c r="JQX1368" s="84">
        <f t="shared" si="3135"/>
        <v>0</v>
      </c>
      <c r="JQY1368" s="84">
        <f t="shared" si="3135"/>
        <v>1000000</v>
      </c>
      <c r="JQZ1368" s="84">
        <f t="shared" si="3135"/>
        <v>2000000</v>
      </c>
      <c r="JRA1368" s="84">
        <f t="shared" si="3135"/>
        <v>0</v>
      </c>
      <c r="JRB1368" s="84">
        <f t="shared" si="3135"/>
        <v>0</v>
      </c>
      <c r="JRC1368" s="84">
        <f t="shared" si="3135"/>
        <v>2000000</v>
      </c>
      <c r="JRD1368" s="84">
        <f t="shared" si="3135"/>
        <v>3000000</v>
      </c>
      <c r="JRK1368" s="84" t="s">
        <v>5401</v>
      </c>
      <c r="JRL1368" s="84">
        <f>JRL1362</f>
        <v>1000000</v>
      </c>
      <c r="JRM1368" s="84">
        <f t="shared" ref="JRM1368:JTP1368" si="3136">JRM1362</f>
        <v>0</v>
      </c>
      <c r="JRN1368" s="84">
        <f t="shared" si="3136"/>
        <v>0</v>
      </c>
      <c r="JRO1368" s="84">
        <f t="shared" si="3136"/>
        <v>1000000</v>
      </c>
      <c r="JRP1368" s="84">
        <f t="shared" si="3136"/>
        <v>2000000</v>
      </c>
      <c r="JRQ1368" s="84">
        <f t="shared" si="3136"/>
        <v>0</v>
      </c>
      <c r="JRR1368" s="84">
        <f t="shared" si="3136"/>
        <v>0</v>
      </c>
      <c r="JRS1368" s="84">
        <f t="shared" si="3136"/>
        <v>2000000</v>
      </c>
      <c r="JRT1368" s="84">
        <f t="shared" si="3136"/>
        <v>3000000</v>
      </c>
      <c r="JSA1368" s="84" t="s">
        <v>5401</v>
      </c>
      <c r="JSB1368" s="84">
        <f>JSB1362</f>
        <v>1000000</v>
      </c>
      <c r="JSC1368" s="84">
        <f t="shared" si="3136"/>
        <v>0</v>
      </c>
      <c r="JSD1368" s="84">
        <f t="shared" si="3136"/>
        <v>0</v>
      </c>
      <c r="JSE1368" s="84">
        <f t="shared" si="3136"/>
        <v>1000000</v>
      </c>
      <c r="JSF1368" s="84">
        <f t="shared" si="3136"/>
        <v>2000000</v>
      </c>
      <c r="JSG1368" s="84">
        <f t="shared" si="3136"/>
        <v>0</v>
      </c>
      <c r="JSH1368" s="84">
        <f t="shared" si="3136"/>
        <v>0</v>
      </c>
      <c r="JSI1368" s="84">
        <f t="shared" si="3136"/>
        <v>2000000</v>
      </c>
      <c r="JSJ1368" s="84">
        <f t="shared" si="3136"/>
        <v>3000000</v>
      </c>
      <c r="JSQ1368" s="84" t="s">
        <v>5401</v>
      </c>
      <c r="JSR1368" s="84">
        <f>JSR1362</f>
        <v>1000000</v>
      </c>
      <c r="JSS1368" s="84">
        <f t="shared" si="3136"/>
        <v>0</v>
      </c>
      <c r="JST1368" s="84">
        <f t="shared" si="3136"/>
        <v>0</v>
      </c>
      <c r="JSU1368" s="84">
        <f t="shared" si="3136"/>
        <v>1000000</v>
      </c>
      <c r="JSV1368" s="84">
        <f t="shared" si="3136"/>
        <v>2000000</v>
      </c>
      <c r="JSW1368" s="84">
        <f t="shared" si="3136"/>
        <v>0</v>
      </c>
      <c r="JSX1368" s="84">
        <f t="shared" si="3136"/>
        <v>0</v>
      </c>
      <c r="JSY1368" s="84">
        <f t="shared" si="3136"/>
        <v>2000000</v>
      </c>
      <c r="JSZ1368" s="84">
        <f t="shared" si="3136"/>
        <v>3000000</v>
      </c>
      <c r="JTG1368" s="84" t="s">
        <v>5401</v>
      </c>
      <c r="JTH1368" s="84">
        <f>JTH1362</f>
        <v>1000000</v>
      </c>
      <c r="JTI1368" s="84">
        <f t="shared" si="3136"/>
        <v>0</v>
      </c>
      <c r="JTJ1368" s="84">
        <f t="shared" si="3136"/>
        <v>0</v>
      </c>
      <c r="JTK1368" s="84">
        <f t="shared" si="3136"/>
        <v>1000000</v>
      </c>
      <c r="JTL1368" s="84">
        <f t="shared" si="3136"/>
        <v>2000000</v>
      </c>
      <c r="JTM1368" s="84">
        <f t="shared" si="3136"/>
        <v>0</v>
      </c>
      <c r="JTN1368" s="84">
        <f t="shared" si="3136"/>
        <v>0</v>
      </c>
      <c r="JTO1368" s="84">
        <f t="shared" si="3136"/>
        <v>2000000</v>
      </c>
      <c r="JTP1368" s="84">
        <f t="shared" si="3136"/>
        <v>3000000</v>
      </c>
      <c r="JTW1368" s="84" t="s">
        <v>5401</v>
      </c>
      <c r="JTX1368" s="84">
        <f>JTX1362</f>
        <v>1000000</v>
      </c>
      <c r="JTY1368" s="84">
        <f t="shared" ref="JTY1368:JWB1368" si="3137">JTY1362</f>
        <v>0</v>
      </c>
      <c r="JTZ1368" s="84">
        <f t="shared" si="3137"/>
        <v>0</v>
      </c>
      <c r="JUA1368" s="84">
        <f t="shared" si="3137"/>
        <v>1000000</v>
      </c>
      <c r="JUB1368" s="84">
        <f t="shared" si="3137"/>
        <v>2000000</v>
      </c>
      <c r="JUC1368" s="84">
        <f t="shared" si="3137"/>
        <v>0</v>
      </c>
      <c r="JUD1368" s="84">
        <f t="shared" si="3137"/>
        <v>0</v>
      </c>
      <c r="JUE1368" s="84">
        <f t="shared" si="3137"/>
        <v>2000000</v>
      </c>
      <c r="JUF1368" s="84">
        <f t="shared" si="3137"/>
        <v>3000000</v>
      </c>
      <c r="JUM1368" s="84" t="s">
        <v>5401</v>
      </c>
      <c r="JUN1368" s="84">
        <f>JUN1362</f>
        <v>1000000</v>
      </c>
      <c r="JUO1368" s="84">
        <f t="shared" si="3137"/>
        <v>0</v>
      </c>
      <c r="JUP1368" s="84">
        <f t="shared" si="3137"/>
        <v>0</v>
      </c>
      <c r="JUQ1368" s="84">
        <f t="shared" si="3137"/>
        <v>1000000</v>
      </c>
      <c r="JUR1368" s="84">
        <f t="shared" si="3137"/>
        <v>2000000</v>
      </c>
      <c r="JUS1368" s="84">
        <f t="shared" si="3137"/>
        <v>0</v>
      </c>
      <c r="JUT1368" s="84">
        <f t="shared" si="3137"/>
        <v>0</v>
      </c>
      <c r="JUU1368" s="84">
        <f t="shared" si="3137"/>
        <v>2000000</v>
      </c>
      <c r="JUV1368" s="84">
        <f t="shared" si="3137"/>
        <v>3000000</v>
      </c>
      <c r="JVC1368" s="84" t="s">
        <v>5401</v>
      </c>
      <c r="JVD1368" s="84">
        <f>JVD1362</f>
        <v>1000000</v>
      </c>
      <c r="JVE1368" s="84">
        <f t="shared" si="3137"/>
        <v>0</v>
      </c>
      <c r="JVF1368" s="84">
        <f t="shared" si="3137"/>
        <v>0</v>
      </c>
      <c r="JVG1368" s="84">
        <f t="shared" si="3137"/>
        <v>1000000</v>
      </c>
      <c r="JVH1368" s="84">
        <f t="shared" si="3137"/>
        <v>2000000</v>
      </c>
      <c r="JVI1368" s="84">
        <f t="shared" si="3137"/>
        <v>0</v>
      </c>
      <c r="JVJ1368" s="84">
        <f t="shared" si="3137"/>
        <v>0</v>
      </c>
      <c r="JVK1368" s="84">
        <f t="shared" si="3137"/>
        <v>2000000</v>
      </c>
      <c r="JVL1368" s="84">
        <f t="shared" si="3137"/>
        <v>3000000</v>
      </c>
      <c r="JVS1368" s="84" t="s">
        <v>5401</v>
      </c>
      <c r="JVT1368" s="84">
        <f>JVT1362</f>
        <v>1000000</v>
      </c>
      <c r="JVU1368" s="84">
        <f t="shared" si="3137"/>
        <v>0</v>
      </c>
      <c r="JVV1368" s="84">
        <f t="shared" si="3137"/>
        <v>0</v>
      </c>
      <c r="JVW1368" s="84">
        <f t="shared" si="3137"/>
        <v>1000000</v>
      </c>
      <c r="JVX1368" s="84">
        <f t="shared" si="3137"/>
        <v>2000000</v>
      </c>
      <c r="JVY1368" s="84">
        <f t="shared" si="3137"/>
        <v>0</v>
      </c>
      <c r="JVZ1368" s="84">
        <f t="shared" si="3137"/>
        <v>0</v>
      </c>
      <c r="JWA1368" s="84">
        <f t="shared" si="3137"/>
        <v>2000000</v>
      </c>
      <c r="JWB1368" s="84">
        <f t="shared" si="3137"/>
        <v>3000000</v>
      </c>
      <c r="JWI1368" s="84" t="s">
        <v>5401</v>
      </c>
      <c r="JWJ1368" s="84">
        <f>JWJ1362</f>
        <v>1000000</v>
      </c>
      <c r="JWK1368" s="84">
        <f t="shared" ref="JWK1368:JYN1368" si="3138">JWK1362</f>
        <v>0</v>
      </c>
      <c r="JWL1368" s="84">
        <f t="shared" si="3138"/>
        <v>0</v>
      </c>
      <c r="JWM1368" s="84">
        <f t="shared" si="3138"/>
        <v>1000000</v>
      </c>
      <c r="JWN1368" s="84">
        <f t="shared" si="3138"/>
        <v>2000000</v>
      </c>
      <c r="JWO1368" s="84">
        <f t="shared" si="3138"/>
        <v>0</v>
      </c>
      <c r="JWP1368" s="84">
        <f t="shared" si="3138"/>
        <v>0</v>
      </c>
      <c r="JWQ1368" s="84">
        <f t="shared" si="3138"/>
        <v>2000000</v>
      </c>
      <c r="JWR1368" s="84">
        <f t="shared" si="3138"/>
        <v>3000000</v>
      </c>
      <c r="JWY1368" s="84" t="s">
        <v>5401</v>
      </c>
      <c r="JWZ1368" s="84">
        <f>JWZ1362</f>
        <v>1000000</v>
      </c>
      <c r="JXA1368" s="84">
        <f t="shared" si="3138"/>
        <v>0</v>
      </c>
      <c r="JXB1368" s="84">
        <f t="shared" si="3138"/>
        <v>0</v>
      </c>
      <c r="JXC1368" s="84">
        <f t="shared" si="3138"/>
        <v>1000000</v>
      </c>
      <c r="JXD1368" s="84">
        <f t="shared" si="3138"/>
        <v>2000000</v>
      </c>
      <c r="JXE1368" s="84">
        <f t="shared" si="3138"/>
        <v>0</v>
      </c>
      <c r="JXF1368" s="84">
        <f t="shared" si="3138"/>
        <v>0</v>
      </c>
      <c r="JXG1368" s="84">
        <f t="shared" si="3138"/>
        <v>2000000</v>
      </c>
      <c r="JXH1368" s="84">
        <f t="shared" si="3138"/>
        <v>3000000</v>
      </c>
      <c r="JXO1368" s="84" t="s">
        <v>5401</v>
      </c>
      <c r="JXP1368" s="84">
        <f>JXP1362</f>
        <v>1000000</v>
      </c>
      <c r="JXQ1368" s="84">
        <f t="shared" si="3138"/>
        <v>0</v>
      </c>
      <c r="JXR1368" s="84">
        <f t="shared" si="3138"/>
        <v>0</v>
      </c>
      <c r="JXS1368" s="84">
        <f t="shared" si="3138"/>
        <v>1000000</v>
      </c>
      <c r="JXT1368" s="84">
        <f t="shared" si="3138"/>
        <v>2000000</v>
      </c>
      <c r="JXU1368" s="84">
        <f t="shared" si="3138"/>
        <v>0</v>
      </c>
      <c r="JXV1368" s="84">
        <f t="shared" si="3138"/>
        <v>0</v>
      </c>
      <c r="JXW1368" s="84">
        <f t="shared" si="3138"/>
        <v>2000000</v>
      </c>
      <c r="JXX1368" s="84">
        <f t="shared" si="3138"/>
        <v>3000000</v>
      </c>
      <c r="JYE1368" s="84" t="s">
        <v>5401</v>
      </c>
      <c r="JYF1368" s="84">
        <f>JYF1362</f>
        <v>1000000</v>
      </c>
      <c r="JYG1368" s="84">
        <f t="shared" si="3138"/>
        <v>0</v>
      </c>
      <c r="JYH1368" s="84">
        <f t="shared" si="3138"/>
        <v>0</v>
      </c>
      <c r="JYI1368" s="84">
        <f t="shared" si="3138"/>
        <v>1000000</v>
      </c>
      <c r="JYJ1368" s="84">
        <f t="shared" si="3138"/>
        <v>2000000</v>
      </c>
      <c r="JYK1368" s="84">
        <f t="shared" si="3138"/>
        <v>0</v>
      </c>
      <c r="JYL1368" s="84">
        <f t="shared" si="3138"/>
        <v>0</v>
      </c>
      <c r="JYM1368" s="84">
        <f t="shared" si="3138"/>
        <v>2000000</v>
      </c>
      <c r="JYN1368" s="84">
        <f t="shared" si="3138"/>
        <v>3000000</v>
      </c>
      <c r="JYU1368" s="84" t="s">
        <v>5401</v>
      </c>
      <c r="JYV1368" s="84">
        <f>JYV1362</f>
        <v>1000000</v>
      </c>
      <c r="JYW1368" s="84">
        <f t="shared" ref="JYW1368:KAZ1368" si="3139">JYW1362</f>
        <v>0</v>
      </c>
      <c r="JYX1368" s="84">
        <f t="shared" si="3139"/>
        <v>0</v>
      </c>
      <c r="JYY1368" s="84">
        <f t="shared" si="3139"/>
        <v>1000000</v>
      </c>
      <c r="JYZ1368" s="84">
        <f t="shared" si="3139"/>
        <v>2000000</v>
      </c>
      <c r="JZA1368" s="84">
        <f t="shared" si="3139"/>
        <v>0</v>
      </c>
      <c r="JZB1368" s="84">
        <f t="shared" si="3139"/>
        <v>0</v>
      </c>
      <c r="JZC1368" s="84">
        <f t="shared" si="3139"/>
        <v>2000000</v>
      </c>
      <c r="JZD1368" s="84">
        <f t="shared" si="3139"/>
        <v>3000000</v>
      </c>
      <c r="JZK1368" s="84" t="s">
        <v>5401</v>
      </c>
      <c r="JZL1368" s="84">
        <f>JZL1362</f>
        <v>1000000</v>
      </c>
      <c r="JZM1368" s="84">
        <f t="shared" si="3139"/>
        <v>0</v>
      </c>
      <c r="JZN1368" s="84">
        <f t="shared" si="3139"/>
        <v>0</v>
      </c>
      <c r="JZO1368" s="84">
        <f t="shared" si="3139"/>
        <v>1000000</v>
      </c>
      <c r="JZP1368" s="84">
        <f t="shared" si="3139"/>
        <v>2000000</v>
      </c>
      <c r="JZQ1368" s="84">
        <f t="shared" si="3139"/>
        <v>0</v>
      </c>
      <c r="JZR1368" s="84">
        <f t="shared" si="3139"/>
        <v>0</v>
      </c>
      <c r="JZS1368" s="84">
        <f t="shared" si="3139"/>
        <v>2000000</v>
      </c>
      <c r="JZT1368" s="84">
        <f t="shared" si="3139"/>
        <v>3000000</v>
      </c>
      <c r="KAA1368" s="84" t="s">
        <v>5401</v>
      </c>
      <c r="KAB1368" s="84">
        <f>KAB1362</f>
        <v>1000000</v>
      </c>
      <c r="KAC1368" s="84">
        <f t="shared" si="3139"/>
        <v>0</v>
      </c>
      <c r="KAD1368" s="84">
        <f t="shared" si="3139"/>
        <v>0</v>
      </c>
      <c r="KAE1368" s="84">
        <f t="shared" si="3139"/>
        <v>1000000</v>
      </c>
      <c r="KAF1368" s="84">
        <f t="shared" si="3139"/>
        <v>2000000</v>
      </c>
      <c r="KAG1368" s="84">
        <f t="shared" si="3139"/>
        <v>0</v>
      </c>
      <c r="KAH1368" s="84">
        <f t="shared" si="3139"/>
        <v>0</v>
      </c>
      <c r="KAI1368" s="84">
        <f t="shared" si="3139"/>
        <v>2000000</v>
      </c>
      <c r="KAJ1368" s="84">
        <f t="shared" si="3139"/>
        <v>3000000</v>
      </c>
      <c r="KAQ1368" s="84" t="s">
        <v>5401</v>
      </c>
      <c r="KAR1368" s="84">
        <f>KAR1362</f>
        <v>1000000</v>
      </c>
      <c r="KAS1368" s="84">
        <f t="shared" si="3139"/>
        <v>0</v>
      </c>
      <c r="KAT1368" s="84">
        <f t="shared" si="3139"/>
        <v>0</v>
      </c>
      <c r="KAU1368" s="84">
        <f t="shared" si="3139"/>
        <v>1000000</v>
      </c>
      <c r="KAV1368" s="84">
        <f t="shared" si="3139"/>
        <v>2000000</v>
      </c>
      <c r="KAW1368" s="84">
        <f t="shared" si="3139"/>
        <v>0</v>
      </c>
      <c r="KAX1368" s="84">
        <f t="shared" si="3139"/>
        <v>0</v>
      </c>
      <c r="KAY1368" s="84">
        <f t="shared" si="3139"/>
        <v>2000000</v>
      </c>
      <c r="KAZ1368" s="84">
        <f t="shared" si="3139"/>
        <v>3000000</v>
      </c>
      <c r="KBG1368" s="84" t="s">
        <v>5401</v>
      </c>
      <c r="KBH1368" s="84">
        <f>KBH1362</f>
        <v>1000000</v>
      </c>
      <c r="KBI1368" s="84">
        <f t="shared" ref="KBI1368:KDL1368" si="3140">KBI1362</f>
        <v>0</v>
      </c>
      <c r="KBJ1368" s="84">
        <f t="shared" si="3140"/>
        <v>0</v>
      </c>
      <c r="KBK1368" s="84">
        <f t="shared" si="3140"/>
        <v>1000000</v>
      </c>
      <c r="KBL1368" s="84">
        <f t="shared" si="3140"/>
        <v>2000000</v>
      </c>
      <c r="KBM1368" s="84">
        <f t="shared" si="3140"/>
        <v>0</v>
      </c>
      <c r="KBN1368" s="84">
        <f t="shared" si="3140"/>
        <v>0</v>
      </c>
      <c r="KBO1368" s="84">
        <f t="shared" si="3140"/>
        <v>2000000</v>
      </c>
      <c r="KBP1368" s="84">
        <f t="shared" si="3140"/>
        <v>3000000</v>
      </c>
      <c r="KBW1368" s="84" t="s">
        <v>5401</v>
      </c>
      <c r="KBX1368" s="84">
        <f>KBX1362</f>
        <v>1000000</v>
      </c>
      <c r="KBY1368" s="84">
        <f t="shared" si="3140"/>
        <v>0</v>
      </c>
      <c r="KBZ1368" s="84">
        <f t="shared" si="3140"/>
        <v>0</v>
      </c>
      <c r="KCA1368" s="84">
        <f t="shared" si="3140"/>
        <v>1000000</v>
      </c>
      <c r="KCB1368" s="84">
        <f t="shared" si="3140"/>
        <v>2000000</v>
      </c>
      <c r="KCC1368" s="84">
        <f t="shared" si="3140"/>
        <v>0</v>
      </c>
      <c r="KCD1368" s="84">
        <f t="shared" si="3140"/>
        <v>0</v>
      </c>
      <c r="KCE1368" s="84">
        <f t="shared" si="3140"/>
        <v>2000000</v>
      </c>
      <c r="KCF1368" s="84">
        <f t="shared" si="3140"/>
        <v>3000000</v>
      </c>
      <c r="KCM1368" s="84" t="s">
        <v>5401</v>
      </c>
      <c r="KCN1368" s="84">
        <f>KCN1362</f>
        <v>1000000</v>
      </c>
      <c r="KCO1368" s="84">
        <f t="shared" si="3140"/>
        <v>0</v>
      </c>
      <c r="KCP1368" s="84">
        <f t="shared" si="3140"/>
        <v>0</v>
      </c>
      <c r="KCQ1368" s="84">
        <f t="shared" si="3140"/>
        <v>1000000</v>
      </c>
      <c r="KCR1368" s="84">
        <f t="shared" si="3140"/>
        <v>2000000</v>
      </c>
      <c r="KCS1368" s="84">
        <f t="shared" si="3140"/>
        <v>0</v>
      </c>
      <c r="KCT1368" s="84">
        <f t="shared" si="3140"/>
        <v>0</v>
      </c>
      <c r="KCU1368" s="84">
        <f t="shared" si="3140"/>
        <v>2000000</v>
      </c>
      <c r="KCV1368" s="84">
        <f t="shared" si="3140"/>
        <v>3000000</v>
      </c>
      <c r="KDC1368" s="84" t="s">
        <v>5401</v>
      </c>
      <c r="KDD1368" s="84">
        <f>KDD1362</f>
        <v>1000000</v>
      </c>
      <c r="KDE1368" s="84">
        <f t="shared" si="3140"/>
        <v>0</v>
      </c>
      <c r="KDF1368" s="84">
        <f t="shared" si="3140"/>
        <v>0</v>
      </c>
      <c r="KDG1368" s="84">
        <f t="shared" si="3140"/>
        <v>1000000</v>
      </c>
      <c r="KDH1368" s="84">
        <f t="shared" si="3140"/>
        <v>2000000</v>
      </c>
      <c r="KDI1368" s="84">
        <f t="shared" si="3140"/>
        <v>0</v>
      </c>
      <c r="KDJ1368" s="84">
        <f t="shared" si="3140"/>
        <v>0</v>
      </c>
      <c r="KDK1368" s="84">
        <f t="shared" si="3140"/>
        <v>2000000</v>
      </c>
      <c r="KDL1368" s="84">
        <f t="shared" si="3140"/>
        <v>3000000</v>
      </c>
      <c r="KDS1368" s="84" t="s">
        <v>5401</v>
      </c>
      <c r="KDT1368" s="84">
        <f>KDT1362</f>
        <v>1000000</v>
      </c>
      <c r="KDU1368" s="84">
        <f t="shared" ref="KDU1368:KFX1368" si="3141">KDU1362</f>
        <v>0</v>
      </c>
      <c r="KDV1368" s="84">
        <f t="shared" si="3141"/>
        <v>0</v>
      </c>
      <c r="KDW1368" s="84">
        <f t="shared" si="3141"/>
        <v>1000000</v>
      </c>
      <c r="KDX1368" s="84">
        <f t="shared" si="3141"/>
        <v>2000000</v>
      </c>
      <c r="KDY1368" s="84">
        <f t="shared" si="3141"/>
        <v>0</v>
      </c>
      <c r="KDZ1368" s="84">
        <f t="shared" si="3141"/>
        <v>0</v>
      </c>
      <c r="KEA1368" s="84">
        <f t="shared" si="3141"/>
        <v>2000000</v>
      </c>
      <c r="KEB1368" s="84">
        <f t="shared" si="3141"/>
        <v>3000000</v>
      </c>
      <c r="KEI1368" s="84" t="s">
        <v>5401</v>
      </c>
      <c r="KEJ1368" s="84">
        <f>KEJ1362</f>
        <v>1000000</v>
      </c>
      <c r="KEK1368" s="84">
        <f t="shared" si="3141"/>
        <v>0</v>
      </c>
      <c r="KEL1368" s="84">
        <f t="shared" si="3141"/>
        <v>0</v>
      </c>
      <c r="KEM1368" s="84">
        <f t="shared" si="3141"/>
        <v>1000000</v>
      </c>
      <c r="KEN1368" s="84">
        <f t="shared" si="3141"/>
        <v>2000000</v>
      </c>
      <c r="KEO1368" s="84">
        <f t="shared" si="3141"/>
        <v>0</v>
      </c>
      <c r="KEP1368" s="84">
        <f t="shared" si="3141"/>
        <v>0</v>
      </c>
      <c r="KEQ1368" s="84">
        <f t="shared" si="3141"/>
        <v>2000000</v>
      </c>
      <c r="KER1368" s="84">
        <f t="shared" si="3141"/>
        <v>3000000</v>
      </c>
      <c r="KEY1368" s="84" t="s">
        <v>5401</v>
      </c>
      <c r="KEZ1368" s="84">
        <f>KEZ1362</f>
        <v>1000000</v>
      </c>
      <c r="KFA1368" s="84">
        <f t="shared" si="3141"/>
        <v>0</v>
      </c>
      <c r="KFB1368" s="84">
        <f t="shared" si="3141"/>
        <v>0</v>
      </c>
      <c r="KFC1368" s="84">
        <f t="shared" si="3141"/>
        <v>1000000</v>
      </c>
      <c r="KFD1368" s="84">
        <f t="shared" si="3141"/>
        <v>2000000</v>
      </c>
      <c r="KFE1368" s="84">
        <f t="shared" si="3141"/>
        <v>0</v>
      </c>
      <c r="KFF1368" s="84">
        <f t="shared" si="3141"/>
        <v>0</v>
      </c>
      <c r="KFG1368" s="84">
        <f t="shared" si="3141"/>
        <v>2000000</v>
      </c>
      <c r="KFH1368" s="84">
        <f t="shared" si="3141"/>
        <v>3000000</v>
      </c>
      <c r="KFO1368" s="84" t="s">
        <v>5401</v>
      </c>
      <c r="KFP1368" s="84">
        <f>KFP1362</f>
        <v>1000000</v>
      </c>
      <c r="KFQ1368" s="84">
        <f t="shared" si="3141"/>
        <v>0</v>
      </c>
      <c r="KFR1368" s="84">
        <f t="shared" si="3141"/>
        <v>0</v>
      </c>
      <c r="KFS1368" s="84">
        <f t="shared" si="3141"/>
        <v>1000000</v>
      </c>
      <c r="KFT1368" s="84">
        <f t="shared" si="3141"/>
        <v>2000000</v>
      </c>
      <c r="KFU1368" s="84">
        <f t="shared" si="3141"/>
        <v>0</v>
      </c>
      <c r="KFV1368" s="84">
        <f t="shared" si="3141"/>
        <v>0</v>
      </c>
      <c r="KFW1368" s="84">
        <f t="shared" si="3141"/>
        <v>2000000</v>
      </c>
      <c r="KFX1368" s="84">
        <f t="shared" si="3141"/>
        <v>3000000</v>
      </c>
      <c r="KGE1368" s="84" t="s">
        <v>5401</v>
      </c>
      <c r="KGF1368" s="84">
        <f>KGF1362</f>
        <v>1000000</v>
      </c>
      <c r="KGG1368" s="84">
        <f t="shared" ref="KGG1368:KIJ1368" si="3142">KGG1362</f>
        <v>0</v>
      </c>
      <c r="KGH1368" s="84">
        <f t="shared" si="3142"/>
        <v>0</v>
      </c>
      <c r="KGI1368" s="84">
        <f t="shared" si="3142"/>
        <v>1000000</v>
      </c>
      <c r="KGJ1368" s="84">
        <f t="shared" si="3142"/>
        <v>2000000</v>
      </c>
      <c r="KGK1368" s="84">
        <f t="shared" si="3142"/>
        <v>0</v>
      </c>
      <c r="KGL1368" s="84">
        <f t="shared" si="3142"/>
        <v>0</v>
      </c>
      <c r="KGM1368" s="84">
        <f t="shared" si="3142"/>
        <v>2000000</v>
      </c>
      <c r="KGN1368" s="84">
        <f t="shared" si="3142"/>
        <v>3000000</v>
      </c>
      <c r="KGU1368" s="84" t="s">
        <v>5401</v>
      </c>
      <c r="KGV1368" s="84">
        <f>KGV1362</f>
        <v>1000000</v>
      </c>
      <c r="KGW1368" s="84">
        <f t="shared" si="3142"/>
        <v>0</v>
      </c>
      <c r="KGX1368" s="84">
        <f t="shared" si="3142"/>
        <v>0</v>
      </c>
      <c r="KGY1368" s="84">
        <f t="shared" si="3142"/>
        <v>1000000</v>
      </c>
      <c r="KGZ1368" s="84">
        <f t="shared" si="3142"/>
        <v>2000000</v>
      </c>
      <c r="KHA1368" s="84">
        <f t="shared" si="3142"/>
        <v>0</v>
      </c>
      <c r="KHB1368" s="84">
        <f t="shared" si="3142"/>
        <v>0</v>
      </c>
      <c r="KHC1368" s="84">
        <f t="shared" si="3142"/>
        <v>2000000</v>
      </c>
      <c r="KHD1368" s="84">
        <f t="shared" si="3142"/>
        <v>3000000</v>
      </c>
      <c r="KHK1368" s="84" t="s">
        <v>5401</v>
      </c>
      <c r="KHL1368" s="84">
        <f>KHL1362</f>
        <v>1000000</v>
      </c>
      <c r="KHM1368" s="84">
        <f t="shared" si="3142"/>
        <v>0</v>
      </c>
      <c r="KHN1368" s="84">
        <f t="shared" si="3142"/>
        <v>0</v>
      </c>
      <c r="KHO1368" s="84">
        <f t="shared" si="3142"/>
        <v>1000000</v>
      </c>
      <c r="KHP1368" s="84">
        <f t="shared" si="3142"/>
        <v>2000000</v>
      </c>
      <c r="KHQ1368" s="84">
        <f t="shared" si="3142"/>
        <v>0</v>
      </c>
      <c r="KHR1368" s="84">
        <f t="shared" si="3142"/>
        <v>0</v>
      </c>
      <c r="KHS1368" s="84">
        <f t="shared" si="3142"/>
        <v>2000000</v>
      </c>
      <c r="KHT1368" s="84">
        <f t="shared" si="3142"/>
        <v>3000000</v>
      </c>
      <c r="KIA1368" s="84" t="s">
        <v>5401</v>
      </c>
      <c r="KIB1368" s="84">
        <f>KIB1362</f>
        <v>1000000</v>
      </c>
      <c r="KIC1368" s="84">
        <f t="shared" si="3142"/>
        <v>0</v>
      </c>
      <c r="KID1368" s="84">
        <f t="shared" si="3142"/>
        <v>0</v>
      </c>
      <c r="KIE1368" s="84">
        <f t="shared" si="3142"/>
        <v>1000000</v>
      </c>
      <c r="KIF1368" s="84">
        <f t="shared" si="3142"/>
        <v>2000000</v>
      </c>
      <c r="KIG1368" s="84">
        <f t="shared" si="3142"/>
        <v>0</v>
      </c>
      <c r="KIH1368" s="84">
        <f t="shared" si="3142"/>
        <v>0</v>
      </c>
      <c r="KII1368" s="84">
        <f t="shared" si="3142"/>
        <v>2000000</v>
      </c>
      <c r="KIJ1368" s="84">
        <f t="shared" si="3142"/>
        <v>3000000</v>
      </c>
      <c r="KIQ1368" s="84" t="s">
        <v>5401</v>
      </c>
      <c r="KIR1368" s="84">
        <f>KIR1362</f>
        <v>1000000</v>
      </c>
      <c r="KIS1368" s="84">
        <f t="shared" ref="KIS1368:KKV1368" si="3143">KIS1362</f>
        <v>0</v>
      </c>
      <c r="KIT1368" s="84">
        <f t="shared" si="3143"/>
        <v>0</v>
      </c>
      <c r="KIU1368" s="84">
        <f t="shared" si="3143"/>
        <v>1000000</v>
      </c>
      <c r="KIV1368" s="84">
        <f t="shared" si="3143"/>
        <v>2000000</v>
      </c>
      <c r="KIW1368" s="84">
        <f t="shared" si="3143"/>
        <v>0</v>
      </c>
      <c r="KIX1368" s="84">
        <f t="shared" si="3143"/>
        <v>0</v>
      </c>
      <c r="KIY1368" s="84">
        <f t="shared" si="3143"/>
        <v>2000000</v>
      </c>
      <c r="KIZ1368" s="84">
        <f t="shared" si="3143"/>
        <v>3000000</v>
      </c>
      <c r="KJG1368" s="84" t="s">
        <v>5401</v>
      </c>
      <c r="KJH1368" s="84">
        <f>KJH1362</f>
        <v>1000000</v>
      </c>
      <c r="KJI1368" s="84">
        <f t="shared" si="3143"/>
        <v>0</v>
      </c>
      <c r="KJJ1368" s="84">
        <f t="shared" si="3143"/>
        <v>0</v>
      </c>
      <c r="KJK1368" s="84">
        <f t="shared" si="3143"/>
        <v>1000000</v>
      </c>
      <c r="KJL1368" s="84">
        <f t="shared" si="3143"/>
        <v>2000000</v>
      </c>
      <c r="KJM1368" s="84">
        <f t="shared" si="3143"/>
        <v>0</v>
      </c>
      <c r="KJN1368" s="84">
        <f t="shared" si="3143"/>
        <v>0</v>
      </c>
      <c r="KJO1368" s="84">
        <f t="shared" si="3143"/>
        <v>2000000</v>
      </c>
      <c r="KJP1368" s="84">
        <f t="shared" si="3143"/>
        <v>3000000</v>
      </c>
      <c r="KJW1368" s="84" t="s">
        <v>5401</v>
      </c>
      <c r="KJX1368" s="84">
        <f>KJX1362</f>
        <v>1000000</v>
      </c>
      <c r="KJY1368" s="84">
        <f t="shared" si="3143"/>
        <v>0</v>
      </c>
      <c r="KJZ1368" s="84">
        <f t="shared" si="3143"/>
        <v>0</v>
      </c>
      <c r="KKA1368" s="84">
        <f t="shared" si="3143"/>
        <v>1000000</v>
      </c>
      <c r="KKB1368" s="84">
        <f t="shared" si="3143"/>
        <v>2000000</v>
      </c>
      <c r="KKC1368" s="84">
        <f t="shared" si="3143"/>
        <v>0</v>
      </c>
      <c r="KKD1368" s="84">
        <f t="shared" si="3143"/>
        <v>0</v>
      </c>
      <c r="KKE1368" s="84">
        <f t="shared" si="3143"/>
        <v>2000000</v>
      </c>
      <c r="KKF1368" s="84">
        <f t="shared" si="3143"/>
        <v>3000000</v>
      </c>
      <c r="KKM1368" s="84" t="s">
        <v>5401</v>
      </c>
      <c r="KKN1368" s="84">
        <f>KKN1362</f>
        <v>1000000</v>
      </c>
      <c r="KKO1368" s="84">
        <f t="shared" si="3143"/>
        <v>0</v>
      </c>
      <c r="KKP1368" s="84">
        <f t="shared" si="3143"/>
        <v>0</v>
      </c>
      <c r="KKQ1368" s="84">
        <f t="shared" si="3143"/>
        <v>1000000</v>
      </c>
      <c r="KKR1368" s="84">
        <f t="shared" si="3143"/>
        <v>2000000</v>
      </c>
      <c r="KKS1368" s="84">
        <f t="shared" si="3143"/>
        <v>0</v>
      </c>
      <c r="KKT1368" s="84">
        <f t="shared" si="3143"/>
        <v>0</v>
      </c>
      <c r="KKU1368" s="84">
        <f t="shared" si="3143"/>
        <v>2000000</v>
      </c>
      <c r="KKV1368" s="84">
        <f t="shared" si="3143"/>
        <v>3000000</v>
      </c>
      <c r="KLC1368" s="84" t="s">
        <v>5401</v>
      </c>
      <c r="KLD1368" s="84">
        <f>KLD1362</f>
        <v>1000000</v>
      </c>
      <c r="KLE1368" s="84">
        <f t="shared" ref="KLE1368:KNH1368" si="3144">KLE1362</f>
        <v>0</v>
      </c>
      <c r="KLF1368" s="84">
        <f t="shared" si="3144"/>
        <v>0</v>
      </c>
      <c r="KLG1368" s="84">
        <f t="shared" si="3144"/>
        <v>1000000</v>
      </c>
      <c r="KLH1368" s="84">
        <f t="shared" si="3144"/>
        <v>2000000</v>
      </c>
      <c r="KLI1368" s="84">
        <f t="shared" si="3144"/>
        <v>0</v>
      </c>
      <c r="KLJ1368" s="84">
        <f t="shared" si="3144"/>
        <v>0</v>
      </c>
      <c r="KLK1368" s="84">
        <f t="shared" si="3144"/>
        <v>2000000</v>
      </c>
      <c r="KLL1368" s="84">
        <f t="shared" si="3144"/>
        <v>3000000</v>
      </c>
      <c r="KLS1368" s="84" t="s">
        <v>5401</v>
      </c>
      <c r="KLT1368" s="84">
        <f>KLT1362</f>
        <v>1000000</v>
      </c>
      <c r="KLU1368" s="84">
        <f t="shared" si="3144"/>
        <v>0</v>
      </c>
      <c r="KLV1368" s="84">
        <f t="shared" si="3144"/>
        <v>0</v>
      </c>
      <c r="KLW1368" s="84">
        <f t="shared" si="3144"/>
        <v>1000000</v>
      </c>
      <c r="KLX1368" s="84">
        <f t="shared" si="3144"/>
        <v>2000000</v>
      </c>
      <c r="KLY1368" s="84">
        <f t="shared" si="3144"/>
        <v>0</v>
      </c>
      <c r="KLZ1368" s="84">
        <f t="shared" si="3144"/>
        <v>0</v>
      </c>
      <c r="KMA1368" s="84">
        <f t="shared" si="3144"/>
        <v>2000000</v>
      </c>
      <c r="KMB1368" s="84">
        <f t="shared" si="3144"/>
        <v>3000000</v>
      </c>
      <c r="KMI1368" s="84" t="s">
        <v>5401</v>
      </c>
      <c r="KMJ1368" s="84">
        <f>KMJ1362</f>
        <v>1000000</v>
      </c>
      <c r="KMK1368" s="84">
        <f t="shared" si="3144"/>
        <v>0</v>
      </c>
      <c r="KML1368" s="84">
        <f t="shared" si="3144"/>
        <v>0</v>
      </c>
      <c r="KMM1368" s="84">
        <f t="shared" si="3144"/>
        <v>1000000</v>
      </c>
      <c r="KMN1368" s="84">
        <f t="shared" si="3144"/>
        <v>2000000</v>
      </c>
      <c r="KMO1368" s="84">
        <f t="shared" si="3144"/>
        <v>0</v>
      </c>
      <c r="KMP1368" s="84">
        <f t="shared" si="3144"/>
        <v>0</v>
      </c>
      <c r="KMQ1368" s="84">
        <f t="shared" si="3144"/>
        <v>2000000</v>
      </c>
      <c r="KMR1368" s="84">
        <f t="shared" si="3144"/>
        <v>3000000</v>
      </c>
      <c r="KMY1368" s="84" t="s">
        <v>5401</v>
      </c>
      <c r="KMZ1368" s="84">
        <f>KMZ1362</f>
        <v>1000000</v>
      </c>
      <c r="KNA1368" s="84">
        <f t="shared" si="3144"/>
        <v>0</v>
      </c>
      <c r="KNB1368" s="84">
        <f t="shared" si="3144"/>
        <v>0</v>
      </c>
      <c r="KNC1368" s="84">
        <f t="shared" si="3144"/>
        <v>1000000</v>
      </c>
      <c r="KND1368" s="84">
        <f t="shared" si="3144"/>
        <v>2000000</v>
      </c>
      <c r="KNE1368" s="84">
        <f t="shared" si="3144"/>
        <v>0</v>
      </c>
      <c r="KNF1368" s="84">
        <f t="shared" si="3144"/>
        <v>0</v>
      </c>
      <c r="KNG1368" s="84">
        <f t="shared" si="3144"/>
        <v>2000000</v>
      </c>
      <c r="KNH1368" s="84">
        <f t="shared" si="3144"/>
        <v>3000000</v>
      </c>
      <c r="KNO1368" s="84" t="s">
        <v>5401</v>
      </c>
      <c r="KNP1368" s="84">
        <f>KNP1362</f>
        <v>1000000</v>
      </c>
      <c r="KNQ1368" s="84">
        <f t="shared" ref="KNQ1368:KPT1368" si="3145">KNQ1362</f>
        <v>0</v>
      </c>
      <c r="KNR1368" s="84">
        <f t="shared" si="3145"/>
        <v>0</v>
      </c>
      <c r="KNS1368" s="84">
        <f t="shared" si="3145"/>
        <v>1000000</v>
      </c>
      <c r="KNT1368" s="84">
        <f t="shared" si="3145"/>
        <v>2000000</v>
      </c>
      <c r="KNU1368" s="84">
        <f t="shared" si="3145"/>
        <v>0</v>
      </c>
      <c r="KNV1368" s="84">
        <f t="shared" si="3145"/>
        <v>0</v>
      </c>
      <c r="KNW1368" s="84">
        <f t="shared" si="3145"/>
        <v>2000000</v>
      </c>
      <c r="KNX1368" s="84">
        <f t="shared" si="3145"/>
        <v>3000000</v>
      </c>
      <c r="KOE1368" s="84" t="s">
        <v>5401</v>
      </c>
      <c r="KOF1368" s="84">
        <f>KOF1362</f>
        <v>1000000</v>
      </c>
      <c r="KOG1368" s="84">
        <f t="shared" si="3145"/>
        <v>0</v>
      </c>
      <c r="KOH1368" s="84">
        <f t="shared" si="3145"/>
        <v>0</v>
      </c>
      <c r="KOI1368" s="84">
        <f t="shared" si="3145"/>
        <v>1000000</v>
      </c>
      <c r="KOJ1368" s="84">
        <f t="shared" si="3145"/>
        <v>2000000</v>
      </c>
      <c r="KOK1368" s="84">
        <f t="shared" si="3145"/>
        <v>0</v>
      </c>
      <c r="KOL1368" s="84">
        <f t="shared" si="3145"/>
        <v>0</v>
      </c>
      <c r="KOM1368" s="84">
        <f t="shared" si="3145"/>
        <v>2000000</v>
      </c>
      <c r="KON1368" s="84">
        <f t="shared" si="3145"/>
        <v>3000000</v>
      </c>
      <c r="KOU1368" s="84" t="s">
        <v>5401</v>
      </c>
      <c r="KOV1368" s="84">
        <f>KOV1362</f>
        <v>1000000</v>
      </c>
      <c r="KOW1368" s="84">
        <f t="shared" si="3145"/>
        <v>0</v>
      </c>
      <c r="KOX1368" s="84">
        <f t="shared" si="3145"/>
        <v>0</v>
      </c>
      <c r="KOY1368" s="84">
        <f t="shared" si="3145"/>
        <v>1000000</v>
      </c>
      <c r="KOZ1368" s="84">
        <f t="shared" si="3145"/>
        <v>2000000</v>
      </c>
      <c r="KPA1368" s="84">
        <f t="shared" si="3145"/>
        <v>0</v>
      </c>
      <c r="KPB1368" s="84">
        <f t="shared" si="3145"/>
        <v>0</v>
      </c>
      <c r="KPC1368" s="84">
        <f t="shared" si="3145"/>
        <v>2000000</v>
      </c>
      <c r="KPD1368" s="84">
        <f t="shared" si="3145"/>
        <v>3000000</v>
      </c>
      <c r="KPK1368" s="84" t="s">
        <v>5401</v>
      </c>
      <c r="KPL1368" s="84">
        <f>KPL1362</f>
        <v>1000000</v>
      </c>
      <c r="KPM1368" s="84">
        <f t="shared" si="3145"/>
        <v>0</v>
      </c>
      <c r="KPN1368" s="84">
        <f t="shared" si="3145"/>
        <v>0</v>
      </c>
      <c r="KPO1368" s="84">
        <f t="shared" si="3145"/>
        <v>1000000</v>
      </c>
      <c r="KPP1368" s="84">
        <f t="shared" si="3145"/>
        <v>2000000</v>
      </c>
      <c r="KPQ1368" s="84">
        <f t="shared" si="3145"/>
        <v>0</v>
      </c>
      <c r="KPR1368" s="84">
        <f t="shared" si="3145"/>
        <v>0</v>
      </c>
      <c r="KPS1368" s="84">
        <f t="shared" si="3145"/>
        <v>2000000</v>
      </c>
      <c r="KPT1368" s="84">
        <f t="shared" si="3145"/>
        <v>3000000</v>
      </c>
      <c r="KQA1368" s="84" t="s">
        <v>5401</v>
      </c>
      <c r="KQB1368" s="84">
        <f>KQB1362</f>
        <v>1000000</v>
      </c>
      <c r="KQC1368" s="84">
        <f t="shared" ref="KQC1368:KSF1368" si="3146">KQC1362</f>
        <v>0</v>
      </c>
      <c r="KQD1368" s="84">
        <f t="shared" si="3146"/>
        <v>0</v>
      </c>
      <c r="KQE1368" s="84">
        <f t="shared" si="3146"/>
        <v>1000000</v>
      </c>
      <c r="KQF1368" s="84">
        <f t="shared" si="3146"/>
        <v>2000000</v>
      </c>
      <c r="KQG1368" s="84">
        <f t="shared" si="3146"/>
        <v>0</v>
      </c>
      <c r="KQH1368" s="84">
        <f t="shared" si="3146"/>
        <v>0</v>
      </c>
      <c r="KQI1368" s="84">
        <f t="shared" si="3146"/>
        <v>2000000</v>
      </c>
      <c r="KQJ1368" s="84">
        <f t="shared" si="3146"/>
        <v>3000000</v>
      </c>
      <c r="KQQ1368" s="84" t="s">
        <v>5401</v>
      </c>
      <c r="KQR1368" s="84">
        <f>KQR1362</f>
        <v>1000000</v>
      </c>
      <c r="KQS1368" s="84">
        <f t="shared" si="3146"/>
        <v>0</v>
      </c>
      <c r="KQT1368" s="84">
        <f t="shared" si="3146"/>
        <v>0</v>
      </c>
      <c r="KQU1368" s="84">
        <f t="shared" si="3146"/>
        <v>1000000</v>
      </c>
      <c r="KQV1368" s="84">
        <f t="shared" si="3146"/>
        <v>2000000</v>
      </c>
      <c r="KQW1368" s="84">
        <f t="shared" si="3146"/>
        <v>0</v>
      </c>
      <c r="KQX1368" s="84">
        <f t="shared" si="3146"/>
        <v>0</v>
      </c>
      <c r="KQY1368" s="84">
        <f t="shared" si="3146"/>
        <v>2000000</v>
      </c>
      <c r="KQZ1368" s="84">
        <f t="shared" si="3146"/>
        <v>3000000</v>
      </c>
      <c r="KRG1368" s="84" t="s">
        <v>5401</v>
      </c>
      <c r="KRH1368" s="84">
        <f>KRH1362</f>
        <v>1000000</v>
      </c>
      <c r="KRI1368" s="84">
        <f t="shared" si="3146"/>
        <v>0</v>
      </c>
      <c r="KRJ1368" s="84">
        <f t="shared" si="3146"/>
        <v>0</v>
      </c>
      <c r="KRK1368" s="84">
        <f t="shared" si="3146"/>
        <v>1000000</v>
      </c>
      <c r="KRL1368" s="84">
        <f t="shared" si="3146"/>
        <v>2000000</v>
      </c>
      <c r="KRM1368" s="84">
        <f t="shared" si="3146"/>
        <v>0</v>
      </c>
      <c r="KRN1368" s="84">
        <f t="shared" si="3146"/>
        <v>0</v>
      </c>
      <c r="KRO1368" s="84">
        <f t="shared" si="3146"/>
        <v>2000000</v>
      </c>
      <c r="KRP1368" s="84">
        <f t="shared" si="3146"/>
        <v>3000000</v>
      </c>
      <c r="KRW1368" s="84" t="s">
        <v>5401</v>
      </c>
      <c r="KRX1368" s="84">
        <f>KRX1362</f>
        <v>1000000</v>
      </c>
      <c r="KRY1368" s="84">
        <f t="shared" si="3146"/>
        <v>0</v>
      </c>
      <c r="KRZ1368" s="84">
        <f t="shared" si="3146"/>
        <v>0</v>
      </c>
      <c r="KSA1368" s="84">
        <f t="shared" si="3146"/>
        <v>1000000</v>
      </c>
      <c r="KSB1368" s="84">
        <f t="shared" si="3146"/>
        <v>2000000</v>
      </c>
      <c r="KSC1368" s="84">
        <f t="shared" si="3146"/>
        <v>0</v>
      </c>
      <c r="KSD1368" s="84">
        <f t="shared" si="3146"/>
        <v>0</v>
      </c>
      <c r="KSE1368" s="84">
        <f t="shared" si="3146"/>
        <v>2000000</v>
      </c>
      <c r="KSF1368" s="84">
        <f t="shared" si="3146"/>
        <v>3000000</v>
      </c>
      <c r="KSM1368" s="84" t="s">
        <v>5401</v>
      </c>
      <c r="KSN1368" s="84">
        <f>KSN1362</f>
        <v>1000000</v>
      </c>
      <c r="KSO1368" s="84">
        <f t="shared" ref="KSO1368:KUR1368" si="3147">KSO1362</f>
        <v>0</v>
      </c>
      <c r="KSP1368" s="84">
        <f t="shared" si="3147"/>
        <v>0</v>
      </c>
      <c r="KSQ1368" s="84">
        <f t="shared" si="3147"/>
        <v>1000000</v>
      </c>
      <c r="KSR1368" s="84">
        <f t="shared" si="3147"/>
        <v>2000000</v>
      </c>
      <c r="KSS1368" s="84">
        <f t="shared" si="3147"/>
        <v>0</v>
      </c>
      <c r="KST1368" s="84">
        <f t="shared" si="3147"/>
        <v>0</v>
      </c>
      <c r="KSU1368" s="84">
        <f t="shared" si="3147"/>
        <v>2000000</v>
      </c>
      <c r="KSV1368" s="84">
        <f t="shared" si="3147"/>
        <v>3000000</v>
      </c>
      <c r="KTC1368" s="84" t="s">
        <v>5401</v>
      </c>
      <c r="KTD1368" s="84">
        <f>KTD1362</f>
        <v>1000000</v>
      </c>
      <c r="KTE1368" s="84">
        <f t="shared" si="3147"/>
        <v>0</v>
      </c>
      <c r="KTF1368" s="84">
        <f t="shared" si="3147"/>
        <v>0</v>
      </c>
      <c r="KTG1368" s="84">
        <f t="shared" si="3147"/>
        <v>1000000</v>
      </c>
      <c r="KTH1368" s="84">
        <f t="shared" si="3147"/>
        <v>2000000</v>
      </c>
      <c r="KTI1368" s="84">
        <f t="shared" si="3147"/>
        <v>0</v>
      </c>
      <c r="KTJ1368" s="84">
        <f t="shared" si="3147"/>
        <v>0</v>
      </c>
      <c r="KTK1368" s="84">
        <f t="shared" si="3147"/>
        <v>2000000</v>
      </c>
      <c r="KTL1368" s="84">
        <f t="shared" si="3147"/>
        <v>3000000</v>
      </c>
      <c r="KTS1368" s="84" t="s">
        <v>5401</v>
      </c>
      <c r="KTT1368" s="84">
        <f>KTT1362</f>
        <v>1000000</v>
      </c>
      <c r="KTU1368" s="84">
        <f t="shared" si="3147"/>
        <v>0</v>
      </c>
      <c r="KTV1368" s="84">
        <f t="shared" si="3147"/>
        <v>0</v>
      </c>
      <c r="KTW1368" s="84">
        <f t="shared" si="3147"/>
        <v>1000000</v>
      </c>
      <c r="KTX1368" s="84">
        <f t="shared" si="3147"/>
        <v>2000000</v>
      </c>
      <c r="KTY1368" s="84">
        <f t="shared" si="3147"/>
        <v>0</v>
      </c>
      <c r="KTZ1368" s="84">
        <f t="shared" si="3147"/>
        <v>0</v>
      </c>
      <c r="KUA1368" s="84">
        <f t="shared" si="3147"/>
        <v>2000000</v>
      </c>
      <c r="KUB1368" s="84">
        <f t="shared" si="3147"/>
        <v>3000000</v>
      </c>
      <c r="KUI1368" s="84" t="s">
        <v>5401</v>
      </c>
      <c r="KUJ1368" s="84">
        <f>KUJ1362</f>
        <v>1000000</v>
      </c>
      <c r="KUK1368" s="84">
        <f t="shared" si="3147"/>
        <v>0</v>
      </c>
      <c r="KUL1368" s="84">
        <f t="shared" si="3147"/>
        <v>0</v>
      </c>
      <c r="KUM1368" s="84">
        <f t="shared" si="3147"/>
        <v>1000000</v>
      </c>
      <c r="KUN1368" s="84">
        <f t="shared" si="3147"/>
        <v>2000000</v>
      </c>
      <c r="KUO1368" s="84">
        <f t="shared" si="3147"/>
        <v>0</v>
      </c>
      <c r="KUP1368" s="84">
        <f t="shared" si="3147"/>
        <v>0</v>
      </c>
      <c r="KUQ1368" s="84">
        <f t="shared" si="3147"/>
        <v>2000000</v>
      </c>
      <c r="KUR1368" s="84">
        <f t="shared" si="3147"/>
        <v>3000000</v>
      </c>
      <c r="KUY1368" s="84" t="s">
        <v>5401</v>
      </c>
      <c r="KUZ1368" s="84">
        <f>KUZ1362</f>
        <v>1000000</v>
      </c>
      <c r="KVA1368" s="84">
        <f t="shared" ref="KVA1368:KXD1368" si="3148">KVA1362</f>
        <v>0</v>
      </c>
      <c r="KVB1368" s="84">
        <f t="shared" si="3148"/>
        <v>0</v>
      </c>
      <c r="KVC1368" s="84">
        <f t="shared" si="3148"/>
        <v>1000000</v>
      </c>
      <c r="KVD1368" s="84">
        <f t="shared" si="3148"/>
        <v>2000000</v>
      </c>
      <c r="KVE1368" s="84">
        <f t="shared" si="3148"/>
        <v>0</v>
      </c>
      <c r="KVF1368" s="84">
        <f t="shared" si="3148"/>
        <v>0</v>
      </c>
      <c r="KVG1368" s="84">
        <f t="shared" si="3148"/>
        <v>2000000</v>
      </c>
      <c r="KVH1368" s="84">
        <f t="shared" si="3148"/>
        <v>3000000</v>
      </c>
      <c r="KVO1368" s="84" t="s">
        <v>5401</v>
      </c>
      <c r="KVP1368" s="84">
        <f>KVP1362</f>
        <v>1000000</v>
      </c>
      <c r="KVQ1368" s="84">
        <f t="shared" si="3148"/>
        <v>0</v>
      </c>
      <c r="KVR1368" s="84">
        <f t="shared" si="3148"/>
        <v>0</v>
      </c>
      <c r="KVS1368" s="84">
        <f t="shared" si="3148"/>
        <v>1000000</v>
      </c>
      <c r="KVT1368" s="84">
        <f t="shared" si="3148"/>
        <v>2000000</v>
      </c>
      <c r="KVU1368" s="84">
        <f t="shared" si="3148"/>
        <v>0</v>
      </c>
      <c r="KVV1368" s="84">
        <f t="shared" si="3148"/>
        <v>0</v>
      </c>
      <c r="KVW1368" s="84">
        <f t="shared" si="3148"/>
        <v>2000000</v>
      </c>
      <c r="KVX1368" s="84">
        <f t="shared" si="3148"/>
        <v>3000000</v>
      </c>
      <c r="KWE1368" s="84" t="s">
        <v>5401</v>
      </c>
      <c r="KWF1368" s="84">
        <f>KWF1362</f>
        <v>1000000</v>
      </c>
      <c r="KWG1368" s="84">
        <f t="shared" si="3148"/>
        <v>0</v>
      </c>
      <c r="KWH1368" s="84">
        <f t="shared" si="3148"/>
        <v>0</v>
      </c>
      <c r="KWI1368" s="84">
        <f t="shared" si="3148"/>
        <v>1000000</v>
      </c>
      <c r="KWJ1368" s="84">
        <f t="shared" si="3148"/>
        <v>2000000</v>
      </c>
      <c r="KWK1368" s="84">
        <f t="shared" si="3148"/>
        <v>0</v>
      </c>
      <c r="KWL1368" s="84">
        <f t="shared" si="3148"/>
        <v>0</v>
      </c>
      <c r="KWM1368" s="84">
        <f t="shared" si="3148"/>
        <v>2000000</v>
      </c>
      <c r="KWN1368" s="84">
        <f t="shared" si="3148"/>
        <v>3000000</v>
      </c>
      <c r="KWU1368" s="84" t="s">
        <v>5401</v>
      </c>
      <c r="KWV1368" s="84">
        <f>KWV1362</f>
        <v>1000000</v>
      </c>
      <c r="KWW1368" s="84">
        <f t="shared" si="3148"/>
        <v>0</v>
      </c>
      <c r="KWX1368" s="84">
        <f t="shared" si="3148"/>
        <v>0</v>
      </c>
      <c r="KWY1368" s="84">
        <f t="shared" si="3148"/>
        <v>1000000</v>
      </c>
      <c r="KWZ1368" s="84">
        <f t="shared" si="3148"/>
        <v>2000000</v>
      </c>
      <c r="KXA1368" s="84">
        <f t="shared" si="3148"/>
        <v>0</v>
      </c>
      <c r="KXB1368" s="84">
        <f t="shared" si="3148"/>
        <v>0</v>
      </c>
      <c r="KXC1368" s="84">
        <f t="shared" si="3148"/>
        <v>2000000</v>
      </c>
      <c r="KXD1368" s="84">
        <f t="shared" si="3148"/>
        <v>3000000</v>
      </c>
      <c r="KXK1368" s="84" t="s">
        <v>5401</v>
      </c>
      <c r="KXL1368" s="84">
        <f>KXL1362</f>
        <v>1000000</v>
      </c>
      <c r="KXM1368" s="84">
        <f t="shared" ref="KXM1368:KZP1368" si="3149">KXM1362</f>
        <v>0</v>
      </c>
      <c r="KXN1368" s="84">
        <f t="shared" si="3149"/>
        <v>0</v>
      </c>
      <c r="KXO1368" s="84">
        <f t="shared" si="3149"/>
        <v>1000000</v>
      </c>
      <c r="KXP1368" s="84">
        <f t="shared" si="3149"/>
        <v>2000000</v>
      </c>
      <c r="KXQ1368" s="84">
        <f t="shared" si="3149"/>
        <v>0</v>
      </c>
      <c r="KXR1368" s="84">
        <f t="shared" si="3149"/>
        <v>0</v>
      </c>
      <c r="KXS1368" s="84">
        <f t="shared" si="3149"/>
        <v>2000000</v>
      </c>
      <c r="KXT1368" s="84">
        <f t="shared" si="3149"/>
        <v>3000000</v>
      </c>
      <c r="KYA1368" s="84" t="s">
        <v>5401</v>
      </c>
      <c r="KYB1368" s="84">
        <f>KYB1362</f>
        <v>1000000</v>
      </c>
      <c r="KYC1368" s="84">
        <f t="shared" si="3149"/>
        <v>0</v>
      </c>
      <c r="KYD1368" s="84">
        <f t="shared" si="3149"/>
        <v>0</v>
      </c>
      <c r="KYE1368" s="84">
        <f t="shared" si="3149"/>
        <v>1000000</v>
      </c>
      <c r="KYF1368" s="84">
        <f t="shared" si="3149"/>
        <v>2000000</v>
      </c>
      <c r="KYG1368" s="84">
        <f t="shared" si="3149"/>
        <v>0</v>
      </c>
      <c r="KYH1368" s="84">
        <f t="shared" si="3149"/>
        <v>0</v>
      </c>
      <c r="KYI1368" s="84">
        <f t="shared" si="3149"/>
        <v>2000000</v>
      </c>
      <c r="KYJ1368" s="84">
        <f t="shared" si="3149"/>
        <v>3000000</v>
      </c>
      <c r="KYQ1368" s="84" t="s">
        <v>5401</v>
      </c>
      <c r="KYR1368" s="84">
        <f>KYR1362</f>
        <v>1000000</v>
      </c>
      <c r="KYS1368" s="84">
        <f t="shared" si="3149"/>
        <v>0</v>
      </c>
      <c r="KYT1368" s="84">
        <f t="shared" si="3149"/>
        <v>0</v>
      </c>
      <c r="KYU1368" s="84">
        <f t="shared" si="3149"/>
        <v>1000000</v>
      </c>
      <c r="KYV1368" s="84">
        <f t="shared" si="3149"/>
        <v>2000000</v>
      </c>
      <c r="KYW1368" s="84">
        <f t="shared" si="3149"/>
        <v>0</v>
      </c>
      <c r="KYX1368" s="84">
        <f t="shared" si="3149"/>
        <v>0</v>
      </c>
      <c r="KYY1368" s="84">
        <f t="shared" si="3149"/>
        <v>2000000</v>
      </c>
      <c r="KYZ1368" s="84">
        <f t="shared" si="3149"/>
        <v>3000000</v>
      </c>
      <c r="KZG1368" s="84" t="s">
        <v>5401</v>
      </c>
      <c r="KZH1368" s="84">
        <f>KZH1362</f>
        <v>1000000</v>
      </c>
      <c r="KZI1368" s="84">
        <f t="shared" si="3149"/>
        <v>0</v>
      </c>
      <c r="KZJ1368" s="84">
        <f t="shared" si="3149"/>
        <v>0</v>
      </c>
      <c r="KZK1368" s="84">
        <f t="shared" si="3149"/>
        <v>1000000</v>
      </c>
      <c r="KZL1368" s="84">
        <f t="shared" si="3149"/>
        <v>2000000</v>
      </c>
      <c r="KZM1368" s="84">
        <f t="shared" si="3149"/>
        <v>0</v>
      </c>
      <c r="KZN1368" s="84">
        <f t="shared" si="3149"/>
        <v>0</v>
      </c>
      <c r="KZO1368" s="84">
        <f t="shared" si="3149"/>
        <v>2000000</v>
      </c>
      <c r="KZP1368" s="84">
        <f t="shared" si="3149"/>
        <v>3000000</v>
      </c>
      <c r="KZW1368" s="84" t="s">
        <v>5401</v>
      </c>
      <c r="KZX1368" s="84">
        <f>KZX1362</f>
        <v>1000000</v>
      </c>
      <c r="KZY1368" s="84">
        <f t="shared" ref="KZY1368:LCB1368" si="3150">KZY1362</f>
        <v>0</v>
      </c>
      <c r="KZZ1368" s="84">
        <f t="shared" si="3150"/>
        <v>0</v>
      </c>
      <c r="LAA1368" s="84">
        <f t="shared" si="3150"/>
        <v>1000000</v>
      </c>
      <c r="LAB1368" s="84">
        <f t="shared" si="3150"/>
        <v>2000000</v>
      </c>
      <c r="LAC1368" s="84">
        <f t="shared" si="3150"/>
        <v>0</v>
      </c>
      <c r="LAD1368" s="84">
        <f t="shared" si="3150"/>
        <v>0</v>
      </c>
      <c r="LAE1368" s="84">
        <f t="shared" si="3150"/>
        <v>2000000</v>
      </c>
      <c r="LAF1368" s="84">
        <f t="shared" si="3150"/>
        <v>3000000</v>
      </c>
      <c r="LAM1368" s="84" t="s">
        <v>5401</v>
      </c>
      <c r="LAN1368" s="84">
        <f>LAN1362</f>
        <v>1000000</v>
      </c>
      <c r="LAO1368" s="84">
        <f t="shared" si="3150"/>
        <v>0</v>
      </c>
      <c r="LAP1368" s="84">
        <f t="shared" si="3150"/>
        <v>0</v>
      </c>
      <c r="LAQ1368" s="84">
        <f t="shared" si="3150"/>
        <v>1000000</v>
      </c>
      <c r="LAR1368" s="84">
        <f t="shared" si="3150"/>
        <v>2000000</v>
      </c>
      <c r="LAS1368" s="84">
        <f t="shared" si="3150"/>
        <v>0</v>
      </c>
      <c r="LAT1368" s="84">
        <f t="shared" si="3150"/>
        <v>0</v>
      </c>
      <c r="LAU1368" s="84">
        <f t="shared" si="3150"/>
        <v>2000000</v>
      </c>
      <c r="LAV1368" s="84">
        <f t="shared" si="3150"/>
        <v>3000000</v>
      </c>
      <c r="LBC1368" s="84" t="s">
        <v>5401</v>
      </c>
      <c r="LBD1368" s="84">
        <f>LBD1362</f>
        <v>1000000</v>
      </c>
      <c r="LBE1368" s="84">
        <f t="shared" si="3150"/>
        <v>0</v>
      </c>
      <c r="LBF1368" s="84">
        <f t="shared" si="3150"/>
        <v>0</v>
      </c>
      <c r="LBG1368" s="84">
        <f t="shared" si="3150"/>
        <v>1000000</v>
      </c>
      <c r="LBH1368" s="84">
        <f t="shared" si="3150"/>
        <v>2000000</v>
      </c>
      <c r="LBI1368" s="84">
        <f t="shared" si="3150"/>
        <v>0</v>
      </c>
      <c r="LBJ1368" s="84">
        <f t="shared" si="3150"/>
        <v>0</v>
      </c>
      <c r="LBK1368" s="84">
        <f t="shared" si="3150"/>
        <v>2000000</v>
      </c>
      <c r="LBL1368" s="84">
        <f t="shared" si="3150"/>
        <v>3000000</v>
      </c>
      <c r="LBS1368" s="84" t="s">
        <v>5401</v>
      </c>
      <c r="LBT1368" s="84">
        <f>LBT1362</f>
        <v>1000000</v>
      </c>
      <c r="LBU1368" s="84">
        <f t="shared" si="3150"/>
        <v>0</v>
      </c>
      <c r="LBV1368" s="84">
        <f t="shared" si="3150"/>
        <v>0</v>
      </c>
      <c r="LBW1368" s="84">
        <f t="shared" si="3150"/>
        <v>1000000</v>
      </c>
      <c r="LBX1368" s="84">
        <f t="shared" si="3150"/>
        <v>2000000</v>
      </c>
      <c r="LBY1368" s="84">
        <f t="shared" si="3150"/>
        <v>0</v>
      </c>
      <c r="LBZ1368" s="84">
        <f t="shared" si="3150"/>
        <v>0</v>
      </c>
      <c r="LCA1368" s="84">
        <f t="shared" si="3150"/>
        <v>2000000</v>
      </c>
      <c r="LCB1368" s="84">
        <f t="shared" si="3150"/>
        <v>3000000</v>
      </c>
      <c r="LCI1368" s="84" t="s">
        <v>5401</v>
      </c>
      <c r="LCJ1368" s="84">
        <f>LCJ1362</f>
        <v>1000000</v>
      </c>
      <c r="LCK1368" s="84">
        <f t="shared" ref="LCK1368:LEN1368" si="3151">LCK1362</f>
        <v>0</v>
      </c>
      <c r="LCL1368" s="84">
        <f t="shared" si="3151"/>
        <v>0</v>
      </c>
      <c r="LCM1368" s="84">
        <f t="shared" si="3151"/>
        <v>1000000</v>
      </c>
      <c r="LCN1368" s="84">
        <f t="shared" si="3151"/>
        <v>2000000</v>
      </c>
      <c r="LCO1368" s="84">
        <f t="shared" si="3151"/>
        <v>0</v>
      </c>
      <c r="LCP1368" s="84">
        <f t="shared" si="3151"/>
        <v>0</v>
      </c>
      <c r="LCQ1368" s="84">
        <f t="shared" si="3151"/>
        <v>2000000</v>
      </c>
      <c r="LCR1368" s="84">
        <f t="shared" si="3151"/>
        <v>3000000</v>
      </c>
      <c r="LCY1368" s="84" t="s">
        <v>5401</v>
      </c>
      <c r="LCZ1368" s="84">
        <f>LCZ1362</f>
        <v>1000000</v>
      </c>
      <c r="LDA1368" s="84">
        <f t="shared" si="3151"/>
        <v>0</v>
      </c>
      <c r="LDB1368" s="84">
        <f t="shared" si="3151"/>
        <v>0</v>
      </c>
      <c r="LDC1368" s="84">
        <f t="shared" si="3151"/>
        <v>1000000</v>
      </c>
      <c r="LDD1368" s="84">
        <f t="shared" si="3151"/>
        <v>2000000</v>
      </c>
      <c r="LDE1368" s="84">
        <f t="shared" si="3151"/>
        <v>0</v>
      </c>
      <c r="LDF1368" s="84">
        <f t="shared" si="3151"/>
        <v>0</v>
      </c>
      <c r="LDG1368" s="84">
        <f t="shared" si="3151"/>
        <v>2000000</v>
      </c>
      <c r="LDH1368" s="84">
        <f t="shared" si="3151"/>
        <v>3000000</v>
      </c>
      <c r="LDO1368" s="84" t="s">
        <v>5401</v>
      </c>
      <c r="LDP1368" s="84">
        <f>LDP1362</f>
        <v>1000000</v>
      </c>
      <c r="LDQ1368" s="84">
        <f t="shared" si="3151"/>
        <v>0</v>
      </c>
      <c r="LDR1368" s="84">
        <f t="shared" si="3151"/>
        <v>0</v>
      </c>
      <c r="LDS1368" s="84">
        <f t="shared" si="3151"/>
        <v>1000000</v>
      </c>
      <c r="LDT1368" s="84">
        <f t="shared" si="3151"/>
        <v>2000000</v>
      </c>
      <c r="LDU1368" s="84">
        <f t="shared" si="3151"/>
        <v>0</v>
      </c>
      <c r="LDV1368" s="84">
        <f t="shared" si="3151"/>
        <v>0</v>
      </c>
      <c r="LDW1368" s="84">
        <f t="shared" si="3151"/>
        <v>2000000</v>
      </c>
      <c r="LDX1368" s="84">
        <f t="shared" si="3151"/>
        <v>3000000</v>
      </c>
      <c r="LEE1368" s="84" t="s">
        <v>5401</v>
      </c>
      <c r="LEF1368" s="84">
        <f>LEF1362</f>
        <v>1000000</v>
      </c>
      <c r="LEG1368" s="84">
        <f t="shared" si="3151"/>
        <v>0</v>
      </c>
      <c r="LEH1368" s="84">
        <f t="shared" si="3151"/>
        <v>0</v>
      </c>
      <c r="LEI1368" s="84">
        <f t="shared" si="3151"/>
        <v>1000000</v>
      </c>
      <c r="LEJ1368" s="84">
        <f t="shared" si="3151"/>
        <v>2000000</v>
      </c>
      <c r="LEK1368" s="84">
        <f t="shared" si="3151"/>
        <v>0</v>
      </c>
      <c r="LEL1368" s="84">
        <f t="shared" si="3151"/>
        <v>0</v>
      </c>
      <c r="LEM1368" s="84">
        <f t="shared" si="3151"/>
        <v>2000000</v>
      </c>
      <c r="LEN1368" s="84">
        <f t="shared" si="3151"/>
        <v>3000000</v>
      </c>
      <c r="LEU1368" s="84" t="s">
        <v>5401</v>
      </c>
      <c r="LEV1368" s="84">
        <f>LEV1362</f>
        <v>1000000</v>
      </c>
      <c r="LEW1368" s="84">
        <f t="shared" ref="LEW1368:LGZ1368" si="3152">LEW1362</f>
        <v>0</v>
      </c>
      <c r="LEX1368" s="84">
        <f t="shared" si="3152"/>
        <v>0</v>
      </c>
      <c r="LEY1368" s="84">
        <f t="shared" si="3152"/>
        <v>1000000</v>
      </c>
      <c r="LEZ1368" s="84">
        <f t="shared" si="3152"/>
        <v>2000000</v>
      </c>
      <c r="LFA1368" s="84">
        <f t="shared" si="3152"/>
        <v>0</v>
      </c>
      <c r="LFB1368" s="84">
        <f t="shared" si="3152"/>
        <v>0</v>
      </c>
      <c r="LFC1368" s="84">
        <f t="shared" si="3152"/>
        <v>2000000</v>
      </c>
      <c r="LFD1368" s="84">
        <f t="shared" si="3152"/>
        <v>3000000</v>
      </c>
      <c r="LFK1368" s="84" t="s">
        <v>5401</v>
      </c>
      <c r="LFL1368" s="84">
        <f>LFL1362</f>
        <v>1000000</v>
      </c>
      <c r="LFM1368" s="84">
        <f t="shared" si="3152"/>
        <v>0</v>
      </c>
      <c r="LFN1368" s="84">
        <f t="shared" si="3152"/>
        <v>0</v>
      </c>
      <c r="LFO1368" s="84">
        <f t="shared" si="3152"/>
        <v>1000000</v>
      </c>
      <c r="LFP1368" s="84">
        <f t="shared" si="3152"/>
        <v>2000000</v>
      </c>
      <c r="LFQ1368" s="84">
        <f t="shared" si="3152"/>
        <v>0</v>
      </c>
      <c r="LFR1368" s="84">
        <f t="shared" si="3152"/>
        <v>0</v>
      </c>
      <c r="LFS1368" s="84">
        <f t="shared" si="3152"/>
        <v>2000000</v>
      </c>
      <c r="LFT1368" s="84">
        <f t="shared" si="3152"/>
        <v>3000000</v>
      </c>
      <c r="LGA1368" s="84" t="s">
        <v>5401</v>
      </c>
      <c r="LGB1368" s="84">
        <f>LGB1362</f>
        <v>1000000</v>
      </c>
      <c r="LGC1368" s="84">
        <f t="shared" si="3152"/>
        <v>0</v>
      </c>
      <c r="LGD1368" s="84">
        <f t="shared" si="3152"/>
        <v>0</v>
      </c>
      <c r="LGE1368" s="84">
        <f t="shared" si="3152"/>
        <v>1000000</v>
      </c>
      <c r="LGF1368" s="84">
        <f t="shared" si="3152"/>
        <v>2000000</v>
      </c>
      <c r="LGG1368" s="84">
        <f t="shared" si="3152"/>
        <v>0</v>
      </c>
      <c r="LGH1368" s="84">
        <f t="shared" si="3152"/>
        <v>0</v>
      </c>
      <c r="LGI1368" s="84">
        <f t="shared" si="3152"/>
        <v>2000000</v>
      </c>
      <c r="LGJ1368" s="84">
        <f t="shared" si="3152"/>
        <v>3000000</v>
      </c>
      <c r="LGQ1368" s="84" t="s">
        <v>5401</v>
      </c>
      <c r="LGR1368" s="84">
        <f>LGR1362</f>
        <v>1000000</v>
      </c>
      <c r="LGS1368" s="84">
        <f t="shared" si="3152"/>
        <v>0</v>
      </c>
      <c r="LGT1368" s="84">
        <f t="shared" si="3152"/>
        <v>0</v>
      </c>
      <c r="LGU1368" s="84">
        <f t="shared" si="3152"/>
        <v>1000000</v>
      </c>
      <c r="LGV1368" s="84">
        <f t="shared" si="3152"/>
        <v>2000000</v>
      </c>
      <c r="LGW1368" s="84">
        <f t="shared" si="3152"/>
        <v>0</v>
      </c>
      <c r="LGX1368" s="84">
        <f t="shared" si="3152"/>
        <v>0</v>
      </c>
      <c r="LGY1368" s="84">
        <f t="shared" si="3152"/>
        <v>2000000</v>
      </c>
      <c r="LGZ1368" s="84">
        <f t="shared" si="3152"/>
        <v>3000000</v>
      </c>
      <c r="LHG1368" s="84" t="s">
        <v>5401</v>
      </c>
      <c r="LHH1368" s="84">
        <f>LHH1362</f>
        <v>1000000</v>
      </c>
      <c r="LHI1368" s="84">
        <f t="shared" ref="LHI1368:LJL1368" si="3153">LHI1362</f>
        <v>0</v>
      </c>
      <c r="LHJ1368" s="84">
        <f t="shared" si="3153"/>
        <v>0</v>
      </c>
      <c r="LHK1368" s="84">
        <f t="shared" si="3153"/>
        <v>1000000</v>
      </c>
      <c r="LHL1368" s="84">
        <f t="shared" si="3153"/>
        <v>2000000</v>
      </c>
      <c r="LHM1368" s="84">
        <f t="shared" si="3153"/>
        <v>0</v>
      </c>
      <c r="LHN1368" s="84">
        <f t="shared" si="3153"/>
        <v>0</v>
      </c>
      <c r="LHO1368" s="84">
        <f t="shared" si="3153"/>
        <v>2000000</v>
      </c>
      <c r="LHP1368" s="84">
        <f t="shared" si="3153"/>
        <v>3000000</v>
      </c>
      <c r="LHW1368" s="84" t="s">
        <v>5401</v>
      </c>
      <c r="LHX1368" s="84">
        <f>LHX1362</f>
        <v>1000000</v>
      </c>
      <c r="LHY1368" s="84">
        <f t="shared" si="3153"/>
        <v>0</v>
      </c>
      <c r="LHZ1368" s="84">
        <f t="shared" si="3153"/>
        <v>0</v>
      </c>
      <c r="LIA1368" s="84">
        <f t="shared" si="3153"/>
        <v>1000000</v>
      </c>
      <c r="LIB1368" s="84">
        <f t="shared" si="3153"/>
        <v>2000000</v>
      </c>
      <c r="LIC1368" s="84">
        <f t="shared" si="3153"/>
        <v>0</v>
      </c>
      <c r="LID1368" s="84">
        <f t="shared" si="3153"/>
        <v>0</v>
      </c>
      <c r="LIE1368" s="84">
        <f t="shared" si="3153"/>
        <v>2000000</v>
      </c>
      <c r="LIF1368" s="84">
        <f t="shared" si="3153"/>
        <v>3000000</v>
      </c>
      <c r="LIM1368" s="84" t="s">
        <v>5401</v>
      </c>
      <c r="LIN1368" s="84">
        <f>LIN1362</f>
        <v>1000000</v>
      </c>
      <c r="LIO1368" s="84">
        <f t="shared" si="3153"/>
        <v>0</v>
      </c>
      <c r="LIP1368" s="84">
        <f t="shared" si="3153"/>
        <v>0</v>
      </c>
      <c r="LIQ1368" s="84">
        <f t="shared" si="3153"/>
        <v>1000000</v>
      </c>
      <c r="LIR1368" s="84">
        <f t="shared" si="3153"/>
        <v>2000000</v>
      </c>
      <c r="LIS1368" s="84">
        <f t="shared" si="3153"/>
        <v>0</v>
      </c>
      <c r="LIT1368" s="84">
        <f t="shared" si="3153"/>
        <v>0</v>
      </c>
      <c r="LIU1368" s="84">
        <f t="shared" si="3153"/>
        <v>2000000</v>
      </c>
      <c r="LIV1368" s="84">
        <f t="shared" si="3153"/>
        <v>3000000</v>
      </c>
      <c r="LJC1368" s="84" t="s">
        <v>5401</v>
      </c>
      <c r="LJD1368" s="84">
        <f>LJD1362</f>
        <v>1000000</v>
      </c>
      <c r="LJE1368" s="84">
        <f t="shared" si="3153"/>
        <v>0</v>
      </c>
      <c r="LJF1368" s="84">
        <f t="shared" si="3153"/>
        <v>0</v>
      </c>
      <c r="LJG1368" s="84">
        <f t="shared" si="3153"/>
        <v>1000000</v>
      </c>
      <c r="LJH1368" s="84">
        <f t="shared" si="3153"/>
        <v>2000000</v>
      </c>
      <c r="LJI1368" s="84">
        <f t="shared" si="3153"/>
        <v>0</v>
      </c>
      <c r="LJJ1368" s="84">
        <f t="shared" si="3153"/>
        <v>0</v>
      </c>
      <c r="LJK1368" s="84">
        <f t="shared" si="3153"/>
        <v>2000000</v>
      </c>
      <c r="LJL1368" s="84">
        <f t="shared" si="3153"/>
        <v>3000000</v>
      </c>
      <c r="LJS1368" s="84" t="s">
        <v>5401</v>
      </c>
      <c r="LJT1368" s="84">
        <f>LJT1362</f>
        <v>1000000</v>
      </c>
      <c r="LJU1368" s="84">
        <f t="shared" ref="LJU1368:LLX1368" si="3154">LJU1362</f>
        <v>0</v>
      </c>
      <c r="LJV1368" s="84">
        <f t="shared" si="3154"/>
        <v>0</v>
      </c>
      <c r="LJW1368" s="84">
        <f t="shared" si="3154"/>
        <v>1000000</v>
      </c>
      <c r="LJX1368" s="84">
        <f t="shared" si="3154"/>
        <v>2000000</v>
      </c>
      <c r="LJY1368" s="84">
        <f t="shared" si="3154"/>
        <v>0</v>
      </c>
      <c r="LJZ1368" s="84">
        <f t="shared" si="3154"/>
        <v>0</v>
      </c>
      <c r="LKA1368" s="84">
        <f t="shared" si="3154"/>
        <v>2000000</v>
      </c>
      <c r="LKB1368" s="84">
        <f t="shared" si="3154"/>
        <v>3000000</v>
      </c>
      <c r="LKI1368" s="84" t="s">
        <v>5401</v>
      </c>
      <c r="LKJ1368" s="84">
        <f>LKJ1362</f>
        <v>1000000</v>
      </c>
      <c r="LKK1368" s="84">
        <f t="shared" si="3154"/>
        <v>0</v>
      </c>
      <c r="LKL1368" s="84">
        <f t="shared" si="3154"/>
        <v>0</v>
      </c>
      <c r="LKM1368" s="84">
        <f t="shared" si="3154"/>
        <v>1000000</v>
      </c>
      <c r="LKN1368" s="84">
        <f t="shared" si="3154"/>
        <v>2000000</v>
      </c>
      <c r="LKO1368" s="84">
        <f t="shared" si="3154"/>
        <v>0</v>
      </c>
      <c r="LKP1368" s="84">
        <f t="shared" si="3154"/>
        <v>0</v>
      </c>
      <c r="LKQ1368" s="84">
        <f t="shared" si="3154"/>
        <v>2000000</v>
      </c>
      <c r="LKR1368" s="84">
        <f t="shared" si="3154"/>
        <v>3000000</v>
      </c>
      <c r="LKY1368" s="84" t="s">
        <v>5401</v>
      </c>
      <c r="LKZ1368" s="84">
        <f>LKZ1362</f>
        <v>1000000</v>
      </c>
      <c r="LLA1368" s="84">
        <f t="shared" si="3154"/>
        <v>0</v>
      </c>
      <c r="LLB1368" s="84">
        <f t="shared" si="3154"/>
        <v>0</v>
      </c>
      <c r="LLC1368" s="84">
        <f t="shared" si="3154"/>
        <v>1000000</v>
      </c>
      <c r="LLD1368" s="84">
        <f t="shared" si="3154"/>
        <v>2000000</v>
      </c>
      <c r="LLE1368" s="84">
        <f t="shared" si="3154"/>
        <v>0</v>
      </c>
      <c r="LLF1368" s="84">
        <f t="shared" si="3154"/>
        <v>0</v>
      </c>
      <c r="LLG1368" s="84">
        <f t="shared" si="3154"/>
        <v>2000000</v>
      </c>
      <c r="LLH1368" s="84">
        <f t="shared" si="3154"/>
        <v>3000000</v>
      </c>
      <c r="LLO1368" s="84" t="s">
        <v>5401</v>
      </c>
      <c r="LLP1368" s="84">
        <f>LLP1362</f>
        <v>1000000</v>
      </c>
      <c r="LLQ1368" s="84">
        <f t="shared" si="3154"/>
        <v>0</v>
      </c>
      <c r="LLR1368" s="84">
        <f t="shared" si="3154"/>
        <v>0</v>
      </c>
      <c r="LLS1368" s="84">
        <f t="shared" si="3154"/>
        <v>1000000</v>
      </c>
      <c r="LLT1368" s="84">
        <f t="shared" si="3154"/>
        <v>2000000</v>
      </c>
      <c r="LLU1368" s="84">
        <f t="shared" si="3154"/>
        <v>0</v>
      </c>
      <c r="LLV1368" s="84">
        <f t="shared" si="3154"/>
        <v>0</v>
      </c>
      <c r="LLW1368" s="84">
        <f t="shared" si="3154"/>
        <v>2000000</v>
      </c>
      <c r="LLX1368" s="84">
        <f t="shared" si="3154"/>
        <v>3000000</v>
      </c>
      <c r="LME1368" s="84" t="s">
        <v>5401</v>
      </c>
      <c r="LMF1368" s="84">
        <f>LMF1362</f>
        <v>1000000</v>
      </c>
      <c r="LMG1368" s="84">
        <f t="shared" ref="LMG1368:LOJ1368" si="3155">LMG1362</f>
        <v>0</v>
      </c>
      <c r="LMH1368" s="84">
        <f t="shared" si="3155"/>
        <v>0</v>
      </c>
      <c r="LMI1368" s="84">
        <f t="shared" si="3155"/>
        <v>1000000</v>
      </c>
      <c r="LMJ1368" s="84">
        <f t="shared" si="3155"/>
        <v>2000000</v>
      </c>
      <c r="LMK1368" s="84">
        <f t="shared" si="3155"/>
        <v>0</v>
      </c>
      <c r="LML1368" s="84">
        <f t="shared" si="3155"/>
        <v>0</v>
      </c>
      <c r="LMM1368" s="84">
        <f t="shared" si="3155"/>
        <v>2000000</v>
      </c>
      <c r="LMN1368" s="84">
        <f t="shared" si="3155"/>
        <v>3000000</v>
      </c>
      <c r="LMU1368" s="84" t="s">
        <v>5401</v>
      </c>
      <c r="LMV1368" s="84">
        <f>LMV1362</f>
        <v>1000000</v>
      </c>
      <c r="LMW1368" s="84">
        <f t="shared" si="3155"/>
        <v>0</v>
      </c>
      <c r="LMX1368" s="84">
        <f t="shared" si="3155"/>
        <v>0</v>
      </c>
      <c r="LMY1368" s="84">
        <f t="shared" si="3155"/>
        <v>1000000</v>
      </c>
      <c r="LMZ1368" s="84">
        <f t="shared" si="3155"/>
        <v>2000000</v>
      </c>
      <c r="LNA1368" s="84">
        <f t="shared" si="3155"/>
        <v>0</v>
      </c>
      <c r="LNB1368" s="84">
        <f t="shared" si="3155"/>
        <v>0</v>
      </c>
      <c r="LNC1368" s="84">
        <f t="shared" si="3155"/>
        <v>2000000</v>
      </c>
      <c r="LND1368" s="84">
        <f t="shared" si="3155"/>
        <v>3000000</v>
      </c>
      <c r="LNK1368" s="84" t="s">
        <v>5401</v>
      </c>
      <c r="LNL1368" s="84">
        <f>LNL1362</f>
        <v>1000000</v>
      </c>
      <c r="LNM1368" s="84">
        <f t="shared" si="3155"/>
        <v>0</v>
      </c>
      <c r="LNN1368" s="84">
        <f t="shared" si="3155"/>
        <v>0</v>
      </c>
      <c r="LNO1368" s="84">
        <f t="shared" si="3155"/>
        <v>1000000</v>
      </c>
      <c r="LNP1368" s="84">
        <f t="shared" si="3155"/>
        <v>2000000</v>
      </c>
      <c r="LNQ1368" s="84">
        <f t="shared" si="3155"/>
        <v>0</v>
      </c>
      <c r="LNR1368" s="84">
        <f t="shared" si="3155"/>
        <v>0</v>
      </c>
      <c r="LNS1368" s="84">
        <f t="shared" si="3155"/>
        <v>2000000</v>
      </c>
      <c r="LNT1368" s="84">
        <f t="shared" si="3155"/>
        <v>3000000</v>
      </c>
      <c r="LOA1368" s="84" t="s">
        <v>5401</v>
      </c>
      <c r="LOB1368" s="84">
        <f>LOB1362</f>
        <v>1000000</v>
      </c>
      <c r="LOC1368" s="84">
        <f t="shared" si="3155"/>
        <v>0</v>
      </c>
      <c r="LOD1368" s="84">
        <f t="shared" si="3155"/>
        <v>0</v>
      </c>
      <c r="LOE1368" s="84">
        <f t="shared" si="3155"/>
        <v>1000000</v>
      </c>
      <c r="LOF1368" s="84">
        <f t="shared" si="3155"/>
        <v>2000000</v>
      </c>
      <c r="LOG1368" s="84">
        <f t="shared" si="3155"/>
        <v>0</v>
      </c>
      <c r="LOH1368" s="84">
        <f t="shared" si="3155"/>
        <v>0</v>
      </c>
      <c r="LOI1368" s="84">
        <f t="shared" si="3155"/>
        <v>2000000</v>
      </c>
      <c r="LOJ1368" s="84">
        <f t="shared" si="3155"/>
        <v>3000000</v>
      </c>
      <c r="LOQ1368" s="84" t="s">
        <v>5401</v>
      </c>
      <c r="LOR1368" s="84">
        <f>LOR1362</f>
        <v>1000000</v>
      </c>
      <c r="LOS1368" s="84">
        <f t="shared" ref="LOS1368:LQV1368" si="3156">LOS1362</f>
        <v>0</v>
      </c>
      <c r="LOT1368" s="84">
        <f t="shared" si="3156"/>
        <v>0</v>
      </c>
      <c r="LOU1368" s="84">
        <f t="shared" si="3156"/>
        <v>1000000</v>
      </c>
      <c r="LOV1368" s="84">
        <f t="shared" si="3156"/>
        <v>2000000</v>
      </c>
      <c r="LOW1368" s="84">
        <f t="shared" si="3156"/>
        <v>0</v>
      </c>
      <c r="LOX1368" s="84">
        <f t="shared" si="3156"/>
        <v>0</v>
      </c>
      <c r="LOY1368" s="84">
        <f t="shared" si="3156"/>
        <v>2000000</v>
      </c>
      <c r="LOZ1368" s="84">
        <f t="shared" si="3156"/>
        <v>3000000</v>
      </c>
      <c r="LPG1368" s="84" t="s">
        <v>5401</v>
      </c>
      <c r="LPH1368" s="84">
        <f>LPH1362</f>
        <v>1000000</v>
      </c>
      <c r="LPI1368" s="84">
        <f t="shared" si="3156"/>
        <v>0</v>
      </c>
      <c r="LPJ1368" s="84">
        <f t="shared" si="3156"/>
        <v>0</v>
      </c>
      <c r="LPK1368" s="84">
        <f t="shared" si="3156"/>
        <v>1000000</v>
      </c>
      <c r="LPL1368" s="84">
        <f t="shared" si="3156"/>
        <v>2000000</v>
      </c>
      <c r="LPM1368" s="84">
        <f t="shared" si="3156"/>
        <v>0</v>
      </c>
      <c r="LPN1368" s="84">
        <f t="shared" si="3156"/>
        <v>0</v>
      </c>
      <c r="LPO1368" s="84">
        <f t="shared" si="3156"/>
        <v>2000000</v>
      </c>
      <c r="LPP1368" s="84">
        <f t="shared" si="3156"/>
        <v>3000000</v>
      </c>
      <c r="LPW1368" s="84" t="s">
        <v>5401</v>
      </c>
      <c r="LPX1368" s="84">
        <f>LPX1362</f>
        <v>1000000</v>
      </c>
      <c r="LPY1368" s="84">
        <f t="shared" si="3156"/>
        <v>0</v>
      </c>
      <c r="LPZ1368" s="84">
        <f t="shared" si="3156"/>
        <v>0</v>
      </c>
      <c r="LQA1368" s="84">
        <f t="shared" si="3156"/>
        <v>1000000</v>
      </c>
      <c r="LQB1368" s="84">
        <f t="shared" si="3156"/>
        <v>2000000</v>
      </c>
      <c r="LQC1368" s="84">
        <f t="shared" si="3156"/>
        <v>0</v>
      </c>
      <c r="LQD1368" s="84">
        <f t="shared" si="3156"/>
        <v>0</v>
      </c>
      <c r="LQE1368" s="84">
        <f t="shared" si="3156"/>
        <v>2000000</v>
      </c>
      <c r="LQF1368" s="84">
        <f t="shared" si="3156"/>
        <v>3000000</v>
      </c>
      <c r="LQM1368" s="84" t="s">
        <v>5401</v>
      </c>
      <c r="LQN1368" s="84">
        <f>LQN1362</f>
        <v>1000000</v>
      </c>
      <c r="LQO1368" s="84">
        <f t="shared" si="3156"/>
        <v>0</v>
      </c>
      <c r="LQP1368" s="84">
        <f t="shared" si="3156"/>
        <v>0</v>
      </c>
      <c r="LQQ1368" s="84">
        <f t="shared" si="3156"/>
        <v>1000000</v>
      </c>
      <c r="LQR1368" s="84">
        <f t="shared" si="3156"/>
        <v>2000000</v>
      </c>
      <c r="LQS1368" s="84">
        <f t="shared" si="3156"/>
        <v>0</v>
      </c>
      <c r="LQT1368" s="84">
        <f t="shared" si="3156"/>
        <v>0</v>
      </c>
      <c r="LQU1368" s="84">
        <f t="shared" si="3156"/>
        <v>2000000</v>
      </c>
      <c r="LQV1368" s="84">
        <f t="shared" si="3156"/>
        <v>3000000</v>
      </c>
      <c r="LRC1368" s="84" t="s">
        <v>5401</v>
      </c>
      <c r="LRD1368" s="84">
        <f>LRD1362</f>
        <v>1000000</v>
      </c>
      <c r="LRE1368" s="84">
        <f t="shared" ref="LRE1368:LTH1368" si="3157">LRE1362</f>
        <v>0</v>
      </c>
      <c r="LRF1368" s="84">
        <f t="shared" si="3157"/>
        <v>0</v>
      </c>
      <c r="LRG1368" s="84">
        <f t="shared" si="3157"/>
        <v>1000000</v>
      </c>
      <c r="LRH1368" s="84">
        <f t="shared" si="3157"/>
        <v>2000000</v>
      </c>
      <c r="LRI1368" s="84">
        <f t="shared" si="3157"/>
        <v>0</v>
      </c>
      <c r="LRJ1368" s="84">
        <f t="shared" si="3157"/>
        <v>0</v>
      </c>
      <c r="LRK1368" s="84">
        <f t="shared" si="3157"/>
        <v>2000000</v>
      </c>
      <c r="LRL1368" s="84">
        <f t="shared" si="3157"/>
        <v>3000000</v>
      </c>
      <c r="LRS1368" s="84" t="s">
        <v>5401</v>
      </c>
      <c r="LRT1368" s="84">
        <f>LRT1362</f>
        <v>1000000</v>
      </c>
      <c r="LRU1368" s="84">
        <f t="shared" si="3157"/>
        <v>0</v>
      </c>
      <c r="LRV1368" s="84">
        <f t="shared" si="3157"/>
        <v>0</v>
      </c>
      <c r="LRW1368" s="84">
        <f t="shared" si="3157"/>
        <v>1000000</v>
      </c>
      <c r="LRX1368" s="84">
        <f t="shared" si="3157"/>
        <v>2000000</v>
      </c>
      <c r="LRY1368" s="84">
        <f t="shared" si="3157"/>
        <v>0</v>
      </c>
      <c r="LRZ1368" s="84">
        <f t="shared" si="3157"/>
        <v>0</v>
      </c>
      <c r="LSA1368" s="84">
        <f t="shared" si="3157"/>
        <v>2000000</v>
      </c>
      <c r="LSB1368" s="84">
        <f t="shared" si="3157"/>
        <v>3000000</v>
      </c>
      <c r="LSI1368" s="84" t="s">
        <v>5401</v>
      </c>
      <c r="LSJ1368" s="84">
        <f>LSJ1362</f>
        <v>1000000</v>
      </c>
      <c r="LSK1368" s="84">
        <f t="shared" si="3157"/>
        <v>0</v>
      </c>
      <c r="LSL1368" s="84">
        <f t="shared" si="3157"/>
        <v>0</v>
      </c>
      <c r="LSM1368" s="84">
        <f t="shared" si="3157"/>
        <v>1000000</v>
      </c>
      <c r="LSN1368" s="84">
        <f t="shared" si="3157"/>
        <v>2000000</v>
      </c>
      <c r="LSO1368" s="84">
        <f t="shared" si="3157"/>
        <v>0</v>
      </c>
      <c r="LSP1368" s="84">
        <f t="shared" si="3157"/>
        <v>0</v>
      </c>
      <c r="LSQ1368" s="84">
        <f t="shared" si="3157"/>
        <v>2000000</v>
      </c>
      <c r="LSR1368" s="84">
        <f t="shared" si="3157"/>
        <v>3000000</v>
      </c>
      <c r="LSY1368" s="84" t="s">
        <v>5401</v>
      </c>
      <c r="LSZ1368" s="84">
        <f>LSZ1362</f>
        <v>1000000</v>
      </c>
      <c r="LTA1368" s="84">
        <f t="shared" si="3157"/>
        <v>0</v>
      </c>
      <c r="LTB1368" s="84">
        <f t="shared" si="3157"/>
        <v>0</v>
      </c>
      <c r="LTC1368" s="84">
        <f t="shared" si="3157"/>
        <v>1000000</v>
      </c>
      <c r="LTD1368" s="84">
        <f t="shared" si="3157"/>
        <v>2000000</v>
      </c>
      <c r="LTE1368" s="84">
        <f t="shared" si="3157"/>
        <v>0</v>
      </c>
      <c r="LTF1368" s="84">
        <f t="shared" si="3157"/>
        <v>0</v>
      </c>
      <c r="LTG1368" s="84">
        <f t="shared" si="3157"/>
        <v>2000000</v>
      </c>
      <c r="LTH1368" s="84">
        <f t="shared" si="3157"/>
        <v>3000000</v>
      </c>
      <c r="LTO1368" s="84" t="s">
        <v>5401</v>
      </c>
      <c r="LTP1368" s="84">
        <f>LTP1362</f>
        <v>1000000</v>
      </c>
      <c r="LTQ1368" s="84">
        <f t="shared" ref="LTQ1368:LVT1368" si="3158">LTQ1362</f>
        <v>0</v>
      </c>
      <c r="LTR1368" s="84">
        <f t="shared" si="3158"/>
        <v>0</v>
      </c>
      <c r="LTS1368" s="84">
        <f t="shared" si="3158"/>
        <v>1000000</v>
      </c>
      <c r="LTT1368" s="84">
        <f t="shared" si="3158"/>
        <v>2000000</v>
      </c>
      <c r="LTU1368" s="84">
        <f t="shared" si="3158"/>
        <v>0</v>
      </c>
      <c r="LTV1368" s="84">
        <f t="shared" si="3158"/>
        <v>0</v>
      </c>
      <c r="LTW1368" s="84">
        <f t="shared" si="3158"/>
        <v>2000000</v>
      </c>
      <c r="LTX1368" s="84">
        <f t="shared" si="3158"/>
        <v>3000000</v>
      </c>
      <c r="LUE1368" s="84" t="s">
        <v>5401</v>
      </c>
      <c r="LUF1368" s="84">
        <f>LUF1362</f>
        <v>1000000</v>
      </c>
      <c r="LUG1368" s="84">
        <f t="shared" si="3158"/>
        <v>0</v>
      </c>
      <c r="LUH1368" s="84">
        <f t="shared" si="3158"/>
        <v>0</v>
      </c>
      <c r="LUI1368" s="84">
        <f t="shared" si="3158"/>
        <v>1000000</v>
      </c>
      <c r="LUJ1368" s="84">
        <f t="shared" si="3158"/>
        <v>2000000</v>
      </c>
      <c r="LUK1368" s="84">
        <f t="shared" si="3158"/>
        <v>0</v>
      </c>
      <c r="LUL1368" s="84">
        <f t="shared" si="3158"/>
        <v>0</v>
      </c>
      <c r="LUM1368" s="84">
        <f t="shared" si="3158"/>
        <v>2000000</v>
      </c>
      <c r="LUN1368" s="84">
        <f t="shared" si="3158"/>
        <v>3000000</v>
      </c>
      <c r="LUU1368" s="84" t="s">
        <v>5401</v>
      </c>
      <c r="LUV1368" s="84">
        <f>LUV1362</f>
        <v>1000000</v>
      </c>
      <c r="LUW1368" s="84">
        <f t="shared" si="3158"/>
        <v>0</v>
      </c>
      <c r="LUX1368" s="84">
        <f t="shared" si="3158"/>
        <v>0</v>
      </c>
      <c r="LUY1368" s="84">
        <f t="shared" si="3158"/>
        <v>1000000</v>
      </c>
      <c r="LUZ1368" s="84">
        <f t="shared" si="3158"/>
        <v>2000000</v>
      </c>
      <c r="LVA1368" s="84">
        <f t="shared" si="3158"/>
        <v>0</v>
      </c>
      <c r="LVB1368" s="84">
        <f t="shared" si="3158"/>
        <v>0</v>
      </c>
      <c r="LVC1368" s="84">
        <f t="shared" si="3158"/>
        <v>2000000</v>
      </c>
      <c r="LVD1368" s="84">
        <f t="shared" si="3158"/>
        <v>3000000</v>
      </c>
      <c r="LVK1368" s="84" t="s">
        <v>5401</v>
      </c>
      <c r="LVL1368" s="84">
        <f>LVL1362</f>
        <v>1000000</v>
      </c>
      <c r="LVM1368" s="84">
        <f t="shared" si="3158"/>
        <v>0</v>
      </c>
      <c r="LVN1368" s="84">
        <f t="shared" si="3158"/>
        <v>0</v>
      </c>
      <c r="LVO1368" s="84">
        <f t="shared" si="3158"/>
        <v>1000000</v>
      </c>
      <c r="LVP1368" s="84">
        <f t="shared" si="3158"/>
        <v>2000000</v>
      </c>
      <c r="LVQ1368" s="84">
        <f t="shared" si="3158"/>
        <v>0</v>
      </c>
      <c r="LVR1368" s="84">
        <f t="shared" si="3158"/>
        <v>0</v>
      </c>
      <c r="LVS1368" s="84">
        <f t="shared" si="3158"/>
        <v>2000000</v>
      </c>
      <c r="LVT1368" s="84">
        <f t="shared" si="3158"/>
        <v>3000000</v>
      </c>
      <c r="LWA1368" s="84" t="s">
        <v>5401</v>
      </c>
      <c r="LWB1368" s="84">
        <f>LWB1362</f>
        <v>1000000</v>
      </c>
      <c r="LWC1368" s="84">
        <f t="shared" ref="LWC1368:LYF1368" si="3159">LWC1362</f>
        <v>0</v>
      </c>
      <c r="LWD1368" s="84">
        <f t="shared" si="3159"/>
        <v>0</v>
      </c>
      <c r="LWE1368" s="84">
        <f t="shared" si="3159"/>
        <v>1000000</v>
      </c>
      <c r="LWF1368" s="84">
        <f t="shared" si="3159"/>
        <v>2000000</v>
      </c>
      <c r="LWG1368" s="84">
        <f t="shared" si="3159"/>
        <v>0</v>
      </c>
      <c r="LWH1368" s="84">
        <f t="shared" si="3159"/>
        <v>0</v>
      </c>
      <c r="LWI1368" s="84">
        <f t="shared" si="3159"/>
        <v>2000000</v>
      </c>
      <c r="LWJ1368" s="84">
        <f t="shared" si="3159"/>
        <v>3000000</v>
      </c>
      <c r="LWQ1368" s="84" t="s">
        <v>5401</v>
      </c>
      <c r="LWR1368" s="84">
        <f>LWR1362</f>
        <v>1000000</v>
      </c>
      <c r="LWS1368" s="84">
        <f t="shared" si="3159"/>
        <v>0</v>
      </c>
      <c r="LWT1368" s="84">
        <f t="shared" si="3159"/>
        <v>0</v>
      </c>
      <c r="LWU1368" s="84">
        <f t="shared" si="3159"/>
        <v>1000000</v>
      </c>
      <c r="LWV1368" s="84">
        <f t="shared" si="3159"/>
        <v>2000000</v>
      </c>
      <c r="LWW1368" s="84">
        <f t="shared" si="3159"/>
        <v>0</v>
      </c>
      <c r="LWX1368" s="84">
        <f t="shared" si="3159"/>
        <v>0</v>
      </c>
      <c r="LWY1368" s="84">
        <f t="shared" si="3159"/>
        <v>2000000</v>
      </c>
      <c r="LWZ1368" s="84">
        <f t="shared" si="3159"/>
        <v>3000000</v>
      </c>
      <c r="LXG1368" s="84" t="s">
        <v>5401</v>
      </c>
      <c r="LXH1368" s="84">
        <f>LXH1362</f>
        <v>1000000</v>
      </c>
      <c r="LXI1368" s="84">
        <f t="shared" si="3159"/>
        <v>0</v>
      </c>
      <c r="LXJ1368" s="84">
        <f t="shared" si="3159"/>
        <v>0</v>
      </c>
      <c r="LXK1368" s="84">
        <f t="shared" si="3159"/>
        <v>1000000</v>
      </c>
      <c r="LXL1368" s="84">
        <f t="shared" si="3159"/>
        <v>2000000</v>
      </c>
      <c r="LXM1368" s="84">
        <f t="shared" si="3159"/>
        <v>0</v>
      </c>
      <c r="LXN1368" s="84">
        <f t="shared" si="3159"/>
        <v>0</v>
      </c>
      <c r="LXO1368" s="84">
        <f t="shared" si="3159"/>
        <v>2000000</v>
      </c>
      <c r="LXP1368" s="84">
        <f t="shared" si="3159"/>
        <v>3000000</v>
      </c>
      <c r="LXW1368" s="84" t="s">
        <v>5401</v>
      </c>
      <c r="LXX1368" s="84">
        <f>LXX1362</f>
        <v>1000000</v>
      </c>
      <c r="LXY1368" s="84">
        <f t="shared" si="3159"/>
        <v>0</v>
      </c>
      <c r="LXZ1368" s="84">
        <f t="shared" si="3159"/>
        <v>0</v>
      </c>
      <c r="LYA1368" s="84">
        <f t="shared" si="3159"/>
        <v>1000000</v>
      </c>
      <c r="LYB1368" s="84">
        <f t="shared" si="3159"/>
        <v>2000000</v>
      </c>
      <c r="LYC1368" s="84">
        <f t="shared" si="3159"/>
        <v>0</v>
      </c>
      <c r="LYD1368" s="84">
        <f t="shared" si="3159"/>
        <v>0</v>
      </c>
      <c r="LYE1368" s="84">
        <f t="shared" si="3159"/>
        <v>2000000</v>
      </c>
      <c r="LYF1368" s="84">
        <f t="shared" si="3159"/>
        <v>3000000</v>
      </c>
      <c r="LYM1368" s="84" t="s">
        <v>5401</v>
      </c>
      <c r="LYN1368" s="84">
        <f>LYN1362</f>
        <v>1000000</v>
      </c>
      <c r="LYO1368" s="84">
        <f t="shared" ref="LYO1368:MAR1368" si="3160">LYO1362</f>
        <v>0</v>
      </c>
      <c r="LYP1368" s="84">
        <f t="shared" si="3160"/>
        <v>0</v>
      </c>
      <c r="LYQ1368" s="84">
        <f t="shared" si="3160"/>
        <v>1000000</v>
      </c>
      <c r="LYR1368" s="84">
        <f t="shared" si="3160"/>
        <v>2000000</v>
      </c>
      <c r="LYS1368" s="84">
        <f t="shared" si="3160"/>
        <v>0</v>
      </c>
      <c r="LYT1368" s="84">
        <f t="shared" si="3160"/>
        <v>0</v>
      </c>
      <c r="LYU1368" s="84">
        <f t="shared" si="3160"/>
        <v>2000000</v>
      </c>
      <c r="LYV1368" s="84">
        <f t="shared" si="3160"/>
        <v>3000000</v>
      </c>
      <c r="LZC1368" s="84" t="s">
        <v>5401</v>
      </c>
      <c r="LZD1368" s="84">
        <f>LZD1362</f>
        <v>1000000</v>
      </c>
      <c r="LZE1368" s="84">
        <f t="shared" si="3160"/>
        <v>0</v>
      </c>
      <c r="LZF1368" s="84">
        <f t="shared" si="3160"/>
        <v>0</v>
      </c>
      <c r="LZG1368" s="84">
        <f t="shared" si="3160"/>
        <v>1000000</v>
      </c>
      <c r="LZH1368" s="84">
        <f t="shared" si="3160"/>
        <v>2000000</v>
      </c>
      <c r="LZI1368" s="84">
        <f t="shared" si="3160"/>
        <v>0</v>
      </c>
      <c r="LZJ1368" s="84">
        <f t="shared" si="3160"/>
        <v>0</v>
      </c>
      <c r="LZK1368" s="84">
        <f t="shared" si="3160"/>
        <v>2000000</v>
      </c>
      <c r="LZL1368" s="84">
        <f t="shared" si="3160"/>
        <v>3000000</v>
      </c>
      <c r="LZS1368" s="84" t="s">
        <v>5401</v>
      </c>
      <c r="LZT1368" s="84">
        <f>LZT1362</f>
        <v>1000000</v>
      </c>
      <c r="LZU1368" s="84">
        <f t="shared" si="3160"/>
        <v>0</v>
      </c>
      <c r="LZV1368" s="84">
        <f t="shared" si="3160"/>
        <v>0</v>
      </c>
      <c r="LZW1368" s="84">
        <f t="shared" si="3160"/>
        <v>1000000</v>
      </c>
      <c r="LZX1368" s="84">
        <f t="shared" si="3160"/>
        <v>2000000</v>
      </c>
      <c r="LZY1368" s="84">
        <f t="shared" si="3160"/>
        <v>0</v>
      </c>
      <c r="LZZ1368" s="84">
        <f t="shared" si="3160"/>
        <v>0</v>
      </c>
      <c r="MAA1368" s="84">
        <f t="shared" si="3160"/>
        <v>2000000</v>
      </c>
      <c r="MAB1368" s="84">
        <f t="shared" si="3160"/>
        <v>3000000</v>
      </c>
      <c r="MAI1368" s="84" t="s">
        <v>5401</v>
      </c>
      <c r="MAJ1368" s="84">
        <f>MAJ1362</f>
        <v>1000000</v>
      </c>
      <c r="MAK1368" s="84">
        <f t="shared" si="3160"/>
        <v>0</v>
      </c>
      <c r="MAL1368" s="84">
        <f t="shared" si="3160"/>
        <v>0</v>
      </c>
      <c r="MAM1368" s="84">
        <f t="shared" si="3160"/>
        <v>1000000</v>
      </c>
      <c r="MAN1368" s="84">
        <f t="shared" si="3160"/>
        <v>2000000</v>
      </c>
      <c r="MAO1368" s="84">
        <f t="shared" si="3160"/>
        <v>0</v>
      </c>
      <c r="MAP1368" s="84">
        <f t="shared" si="3160"/>
        <v>0</v>
      </c>
      <c r="MAQ1368" s="84">
        <f t="shared" si="3160"/>
        <v>2000000</v>
      </c>
      <c r="MAR1368" s="84">
        <f t="shared" si="3160"/>
        <v>3000000</v>
      </c>
      <c r="MAY1368" s="84" t="s">
        <v>5401</v>
      </c>
      <c r="MAZ1368" s="84">
        <f>MAZ1362</f>
        <v>1000000</v>
      </c>
      <c r="MBA1368" s="84">
        <f t="shared" ref="MBA1368:MDD1368" si="3161">MBA1362</f>
        <v>0</v>
      </c>
      <c r="MBB1368" s="84">
        <f t="shared" si="3161"/>
        <v>0</v>
      </c>
      <c r="MBC1368" s="84">
        <f t="shared" si="3161"/>
        <v>1000000</v>
      </c>
      <c r="MBD1368" s="84">
        <f t="shared" si="3161"/>
        <v>2000000</v>
      </c>
      <c r="MBE1368" s="84">
        <f t="shared" si="3161"/>
        <v>0</v>
      </c>
      <c r="MBF1368" s="84">
        <f t="shared" si="3161"/>
        <v>0</v>
      </c>
      <c r="MBG1368" s="84">
        <f t="shared" si="3161"/>
        <v>2000000</v>
      </c>
      <c r="MBH1368" s="84">
        <f t="shared" si="3161"/>
        <v>3000000</v>
      </c>
      <c r="MBO1368" s="84" t="s">
        <v>5401</v>
      </c>
      <c r="MBP1368" s="84">
        <f>MBP1362</f>
        <v>1000000</v>
      </c>
      <c r="MBQ1368" s="84">
        <f t="shared" si="3161"/>
        <v>0</v>
      </c>
      <c r="MBR1368" s="84">
        <f t="shared" si="3161"/>
        <v>0</v>
      </c>
      <c r="MBS1368" s="84">
        <f t="shared" si="3161"/>
        <v>1000000</v>
      </c>
      <c r="MBT1368" s="84">
        <f t="shared" si="3161"/>
        <v>2000000</v>
      </c>
      <c r="MBU1368" s="84">
        <f t="shared" si="3161"/>
        <v>0</v>
      </c>
      <c r="MBV1368" s="84">
        <f t="shared" si="3161"/>
        <v>0</v>
      </c>
      <c r="MBW1368" s="84">
        <f t="shared" si="3161"/>
        <v>2000000</v>
      </c>
      <c r="MBX1368" s="84">
        <f t="shared" si="3161"/>
        <v>3000000</v>
      </c>
      <c r="MCE1368" s="84" t="s">
        <v>5401</v>
      </c>
      <c r="MCF1368" s="84">
        <f>MCF1362</f>
        <v>1000000</v>
      </c>
      <c r="MCG1368" s="84">
        <f t="shared" si="3161"/>
        <v>0</v>
      </c>
      <c r="MCH1368" s="84">
        <f t="shared" si="3161"/>
        <v>0</v>
      </c>
      <c r="MCI1368" s="84">
        <f t="shared" si="3161"/>
        <v>1000000</v>
      </c>
      <c r="MCJ1368" s="84">
        <f t="shared" si="3161"/>
        <v>2000000</v>
      </c>
      <c r="MCK1368" s="84">
        <f t="shared" si="3161"/>
        <v>0</v>
      </c>
      <c r="MCL1368" s="84">
        <f t="shared" si="3161"/>
        <v>0</v>
      </c>
      <c r="MCM1368" s="84">
        <f t="shared" si="3161"/>
        <v>2000000</v>
      </c>
      <c r="MCN1368" s="84">
        <f t="shared" si="3161"/>
        <v>3000000</v>
      </c>
      <c r="MCU1368" s="84" t="s">
        <v>5401</v>
      </c>
      <c r="MCV1368" s="84">
        <f>MCV1362</f>
        <v>1000000</v>
      </c>
      <c r="MCW1368" s="84">
        <f t="shared" si="3161"/>
        <v>0</v>
      </c>
      <c r="MCX1368" s="84">
        <f t="shared" si="3161"/>
        <v>0</v>
      </c>
      <c r="MCY1368" s="84">
        <f t="shared" si="3161"/>
        <v>1000000</v>
      </c>
      <c r="MCZ1368" s="84">
        <f t="shared" si="3161"/>
        <v>2000000</v>
      </c>
      <c r="MDA1368" s="84">
        <f t="shared" si="3161"/>
        <v>0</v>
      </c>
      <c r="MDB1368" s="84">
        <f t="shared" si="3161"/>
        <v>0</v>
      </c>
      <c r="MDC1368" s="84">
        <f t="shared" si="3161"/>
        <v>2000000</v>
      </c>
      <c r="MDD1368" s="84">
        <f t="shared" si="3161"/>
        <v>3000000</v>
      </c>
      <c r="MDK1368" s="84" t="s">
        <v>5401</v>
      </c>
      <c r="MDL1368" s="84">
        <f>MDL1362</f>
        <v>1000000</v>
      </c>
      <c r="MDM1368" s="84">
        <f t="shared" ref="MDM1368:MFP1368" si="3162">MDM1362</f>
        <v>0</v>
      </c>
      <c r="MDN1368" s="84">
        <f t="shared" si="3162"/>
        <v>0</v>
      </c>
      <c r="MDO1368" s="84">
        <f t="shared" si="3162"/>
        <v>1000000</v>
      </c>
      <c r="MDP1368" s="84">
        <f t="shared" si="3162"/>
        <v>2000000</v>
      </c>
      <c r="MDQ1368" s="84">
        <f t="shared" si="3162"/>
        <v>0</v>
      </c>
      <c r="MDR1368" s="84">
        <f t="shared" si="3162"/>
        <v>0</v>
      </c>
      <c r="MDS1368" s="84">
        <f t="shared" si="3162"/>
        <v>2000000</v>
      </c>
      <c r="MDT1368" s="84">
        <f t="shared" si="3162"/>
        <v>3000000</v>
      </c>
      <c r="MEA1368" s="84" t="s">
        <v>5401</v>
      </c>
      <c r="MEB1368" s="84">
        <f>MEB1362</f>
        <v>1000000</v>
      </c>
      <c r="MEC1368" s="84">
        <f t="shared" si="3162"/>
        <v>0</v>
      </c>
      <c r="MED1368" s="84">
        <f t="shared" si="3162"/>
        <v>0</v>
      </c>
      <c r="MEE1368" s="84">
        <f t="shared" si="3162"/>
        <v>1000000</v>
      </c>
      <c r="MEF1368" s="84">
        <f t="shared" si="3162"/>
        <v>2000000</v>
      </c>
      <c r="MEG1368" s="84">
        <f t="shared" si="3162"/>
        <v>0</v>
      </c>
      <c r="MEH1368" s="84">
        <f t="shared" si="3162"/>
        <v>0</v>
      </c>
      <c r="MEI1368" s="84">
        <f t="shared" si="3162"/>
        <v>2000000</v>
      </c>
      <c r="MEJ1368" s="84">
        <f t="shared" si="3162"/>
        <v>3000000</v>
      </c>
      <c r="MEQ1368" s="84" t="s">
        <v>5401</v>
      </c>
      <c r="MER1368" s="84">
        <f>MER1362</f>
        <v>1000000</v>
      </c>
      <c r="MES1368" s="84">
        <f t="shared" si="3162"/>
        <v>0</v>
      </c>
      <c r="MET1368" s="84">
        <f t="shared" si="3162"/>
        <v>0</v>
      </c>
      <c r="MEU1368" s="84">
        <f t="shared" si="3162"/>
        <v>1000000</v>
      </c>
      <c r="MEV1368" s="84">
        <f t="shared" si="3162"/>
        <v>2000000</v>
      </c>
      <c r="MEW1368" s="84">
        <f t="shared" si="3162"/>
        <v>0</v>
      </c>
      <c r="MEX1368" s="84">
        <f t="shared" si="3162"/>
        <v>0</v>
      </c>
      <c r="MEY1368" s="84">
        <f t="shared" si="3162"/>
        <v>2000000</v>
      </c>
      <c r="MEZ1368" s="84">
        <f t="shared" si="3162"/>
        <v>3000000</v>
      </c>
      <c r="MFG1368" s="84" t="s">
        <v>5401</v>
      </c>
      <c r="MFH1368" s="84">
        <f>MFH1362</f>
        <v>1000000</v>
      </c>
      <c r="MFI1368" s="84">
        <f t="shared" si="3162"/>
        <v>0</v>
      </c>
      <c r="MFJ1368" s="84">
        <f t="shared" si="3162"/>
        <v>0</v>
      </c>
      <c r="MFK1368" s="84">
        <f t="shared" si="3162"/>
        <v>1000000</v>
      </c>
      <c r="MFL1368" s="84">
        <f t="shared" si="3162"/>
        <v>2000000</v>
      </c>
      <c r="MFM1368" s="84">
        <f t="shared" si="3162"/>
        <v>0</v>
      </c>
      <c r="MFN1368" s="84">
        <f t="shared" si="3162"/>
        <v>0</v>
      </c>
      <c r="MFO1368" s="84">
        <f t="shared" si="3162"/>
        <v>2000000</v>
      </c>
      <c r="MFP1368" s="84">
        <f t="shared" si="3162"/>
        <v>3000000</v>
      </c>
      <c r="MFW1368" s="84" t="s">
        <v>5401</v>
      </c>
      <c r="MFX1368" s="84">
        <f>MFX1362</f>
        <v>1000000</v>
      </c>
      <c r="MFY1368" s="84">
        <f t="shared" ref="MFY1368:MIB1368" si="3163">MFY1362</f>
        <v>0</v>
      </c>
      <c r="MFZ1368" s="84">
        <f t="shared" si="3163"/>
        <v>0</v>
      </c>
      <c r="MGA1368" s="84">
        <f t="shared" si="3163"/>
        <v>1000000</v>
      </c>
      <c r="MGB1368" s="84">
        <f t="shared" si="3163"/>
        <v>2000000</v>
      </c>
      <c r="MGC1368" s="84">
        <f t="shared" si="3163"/>
        <v>0</v>
      </c>
      <c r="MGD1368" s="84">
        <f t="shared" si="3163"/>
        <v>0</v>
      </c>
      <c r="MGE1368" s="84">
        <f t="shared" si="3163"/>
        <v>2000000</v>
      </c>
      <c r="MGF1368" s="84">
        <f t="shared" si="3163"/>
        <v>3000000</v>
      </c>
      <c r="MGM1368" s="84" t="s">
        <v>5401</v>
      </c>
      <c r="MGN1368" s="84">
        <f>MGN1362</f>
        <v>1000000</v>
      </c>
      <c r="MGO1368" s="84">
        <f t="shared" si="3163"/>
        <v>0</v>
      </c>
      <c r="MGP1368" s="84">
        <f t="shared" si="3163"/>
        <v>0</v>
      </c>
      <c r="MGQ1368" s="84">
        <f t="shared" si="3163"/>
        <v>1000000</v>
      </c>
      <c r="MGR1368" s="84">
        <f t="shared" si="3163"/>
        <v>2000000</v>
      </c>
      <c r="MGS1368" s="84">
        <f t="shared" si="3163"/>
        <v>0</v>
      </c>
      <c r="MGT1368" s="84">
        <f t="shared" si="3163"/>
        <v>0</v>
      </c>
      <c r="MGU1368" s="84">
        <f t="shared" si="3163"/>
        <v>2000000</v>
      </c>
      <c r="MGV1368" s="84">
        <f t="shared" si="3163"/>
        <v>3000000</v>
      </c>
      <c r="MHC1368" s="84" t="s">
        <v>5401</v>
      </c>
      <c r="MHD1368" s="84">
        <f>MHD1362</f>
        <v>1000000</v>
      </c>
      <c r="MHE1368" s="84">
        <f t="shared" si="3163"/>
        <v>0</v>
      </c>
      <c r="MHF1368" s="84">
        <f t="shared" si="3163"/>
        <v>0</v>
      </c>
      <c r="MHG1368" s="84">
        <f t="shared" si="3163"/>
        <v>1000000</v>
      </c>
      <c r="MHH1368" s="84">
        <f t="shared" si="3163"/>
        <v>2000000</v>
      </c>
      <c r="MHI1368" s="84">
        <f t="shared" si="3163"/>
        <v>0</v>
      </c>
      <c r="MHJ1368" s="84">
        <f t="shared" si="3163"/>
        <v>0</v>
      </c>
      <c r="MHK1368" s="84">
        <f t="shared" si="3163"/>
        <v>2000000</v>
      </c>
      <c r="MHL1368" s="84">
        <f t="shared" si="3163"/>
        <v>3000000</v>
      </c>
      <c r="MHS1368" s="84" t="s">
        <v>5401</v>
      </c>
      <c r="MHT1368" s="84">
        <f>MHT1362</f>
        <v>1000000</v>
      </c>
      <c r="MHU1368" s="84">
        <f t="shared" si="3163"/>
        <v>0</v>
      </c>
      <c r="MHV1368" s="84">
        <f t="shared" si="3163"/>
        <v>0</v>
      </c>
      <c r="MHW1368" s="84">
        <f t="shared" si="3163"/>
        <v>1000000</v>
      </c>
      <c r="MHX1368" s="84">
        <f t="shared" si="3163"/>
        <v>2000000</v>
      </c>
      <c r="MHY1368" s="84">
        <f t="shared" si="3163"/>
        <v>0</v>
      </c>
      <c r="MHZ1368" s="84">
        <f t="shared" si="3163"/>
        <v>0</v>
      </c>
      <c r="MIA1368" s="84">
        <f t="shared" si="3163"/>
        <v>2000000</v>
      </c>
      <c r="MIB1368" s="84">
        <f t="shared" si="3163"/>
        <v>3000000</v>
      </c>
      <c r="MII1368" s="84" t="s">
        <v>5401</v>
      </c>
      <c r="MIJ1368" s="84">
        <f>MIJ1362</f>
        <v>1000000</v>
      </c>
      <c r="MIK1368" s="84">
        <f t="shared" ref="MIK1368:MKN1368" si="3164">MIK1362</f>
        <v>0</v>
      </c>
      <c r="MIL1368" s="84">
        <f t="shared" si="3164"/>
        <v>0</v>
      </c>
      <c r="MIM1368" s="84">
        <f t="shared" si="3164"/>
        <v>1000000</v>
      </c>
      <c r="MIN1368" s="84">
        <f t="shared" si="3164"/>
        <v>2000000</v>
      </c>
      <c r="MIO1368" s="84">
        <f t="shared" si="3164"/>
        <v>0</v>
      </c>
      <c r="MIP1368" s="84">
        <f t="shared" si="3164"/>
        <v>0</v>
      </c>
      <c r="MIQ1368" s="84">
        <f t="shared" si="3164"/>
        <v>2000000</v>
      </c>
      <c r="MIR1368" s="84">
        <f t="shared" si="3164"/>
        <v>3000000</v>
      </c>
      <c r="MIY1368" s="84" t="s">
        <v>5401</v>
      </c>
      <c r="MIZ1368" s="84">
        <f>MIZ1362</f>
        <v>1000000</v>
      </c>
      <c r="MJA1368" s="84">
        <f t="shared" si="3164"/>
        <v>0</v>
      </c>
      <c r="MJB1368" s="84">
        <f t="shared" si="3164"/>
        <v>0</v>
      </c>
      <c r="MJC1368" s="84">
        <f t="shared" si="3164"/>
        <v>1000000</v>
      </c>
      <c r="MJD1368" s="84">
        <f t="shared" si="3164"/>
        <v>2000000</v>
      </c>
      <c r="MJE1368" s="84">
        <f t="shared" si="3164"/>
        <v>0</v>
      </c>
      <c r="MJF1368" s="84">
        <f t="shared" si="3164"/>
        <v>0</v>
      </c>
      <c r="MJG1368" s="84">
        <f t="shared" si="3164"/>
        <v>2000000</v>
      </c>
      <c r="MJH1368" s="84">
        <f t="shared" si="3164"/>
        <v>3000000</v>
      </c>
      <c r="MJO1368" s="84" t="s">
        <v>5401</v>
      </c>
      <c r="MJP1368" s="84">
        <f>MJP1362</f>
        <v>1000000</v>
      </c>
      <c r="MJQ1368" s="84">
        <f t="shared" si="3164"/>
        <v>0</v>
      </c>
      <c r="MJR1368" s="84">
        <f t="shared" si="3164"/>
        <v>0</v>
      </c>
      <c r="MJS1368" s="84">
        <f t="shared" si="3164"/>
        <v>1000000</v>
      </c>
      <c r="MJT1368" s="84">
        <f t="shared" si="3164"/>
        <v>2000000</v>
      </c>
      <c r="MJU1368" s="84">
        <f t="shared" si="3164"/>
        <v>0</v>
      </c>
      <c r="MJV1368" s="84">
        <f t="shared" si="3164"/>
        <v>0</v>
      </c>
      <c r="MJW1368" s="84">
        <f t="shared" si="3164"/>
        <v>2000000</v>
      </c>
      <c r="MJX1368" s="84">
        <f t="shared" si="3164"/>
        <v>3000000</v>
      </c>
      <c r="MKE1368" s="84" t="s">
        <v>5401</v>
      </c>
      <c r="MKF1368" s="84">
        <f>MKF1362</f>
        <v>1000000</v>
      </c>
      <c r="MKG1368" s="84">
        <f t="shared" si="3164"/>
        <v>0</v>
      </c>
      <c r="MKH1368" s="84">
        <f t="shared" si="3164"/>
        <v>0</v>
      </c>
      <c r="MKI1368" s="84">
        <f t="shared" si="3164"/>
        <v>1000000</v>
      </c>
      <c r="MKJ1368" s="84">
        <f t="shared" si="3164"/>
        <v>2000000</v>
      </c>
      <c r="MKK1368" s="84">
        <f t="shared" si="3164"/>
        <v>0</v>
      </c>
      <c r="MKL1368" s="84">
        <f t="shared" si="3164"/>
        <v>0</v>
      </c>
      <c r="MKM1368" s="84">
        <f t="shared" si="3164"/>
        <v>2000000</v>
      </c>
      <c r="MKN1368" s="84">
        <f t="shared" si="3164"/>
        <v>3000000</v>
      </c>
      <c r="MKU1368" s="84" t="s">
        <v>5401</v>
      </c>
      <c r="MKV1368" s="84">
        <f>MKV1362</f>
        <v>1000000</v>
      </c>
      <c r="MKW1368" s="84">
        <f t="shared" ref="MKW1368:MMZ1368" si="3165">MKW1362</f>
        <v>0</v>
      </c>
      <c r="MKX1368" s="84">
        <f t="shared" si="3165"/>
        <v>0</v>
      </c>
      <c r="MKY1368" s="84">
        <f t="shared" si="3165"/>
        <v>1000000</v>
      </c>
      <c r="MKZ1368" s="84">
        <f t="shared" si="3165"/>
        <v>2000000</v>
      </c>
      <c r="MLA1368" s="84">
        <f t="shared" si="3165"/>
        <v>0</v>
      </c>
      <c r="MLB1368" s="84">
        <f t="shared" si="3165"/>
        <v>0</v>
      </c>
      <c r="MLC1368" s="84">
        <f t="shared" si="3165"/>
        <v>2000000</v>
      </c>
      <c r="MLD1368" s="84">
        <f t="shared" si="3165"/>
        <v>3000000</v>
      </c>
      <c r="MLK1368" s="84" t="s">
        <v>5401</v>
      </c>
      <c r="MLL1368" s="84">
        <f>MLL1362</f>
        <v>1000000</v>
      </c>
      <c r="MLM1368" s="84">
        <f t="shared" si="3165"/>
        <v>0</v>
      </c>
      <c r="MLN1368" s="84">
        <f t="shared" si="3165"/>
        <v>0</v>
      </c>
      <c r="MLO1368" s="84">
        <f t="shared" si="3165"/>
        <v>1000000</v>
      </c>
      <c r="MLP1368" s="84">
        <f t="shared" si="3165"/>
        <v>2000000</v>
      </c>
      <c r="MLQ1368" s="84">
        <f t="shared" si="3165"/>
        <v>0</v>
      </c>
      <c r="MLR1368" s="84">
        <f t="shared" si="3165"/>
        <v>0</v>
      </c>
      <c r="MLS1368" s="84">
        <f t="shared" si="3165"/>
        <v>2000000</v>
      </c>
      <c r="MLT1368" s="84">
        <f t="shared" si="3165"/>
        <v>3000000</v>
      </c>
      <c r="MMA1368" s="84" t="s">
        <v>5401</v>
      </c>
      <c r="MMB1368" s="84">
        <f>MMB1362</f>
        <v>1000000</v>
      </c>
      <c r="MMC1368" s="84">
        <f t="shared" si="3165"/>
        <v>0</v>
      </c>
      <c r="MMD1368" s="84">
        <f t="shared" si="3165"/>
        <v>0</v>
      </c>
      <c r="MME1368" s="84">
        <f t="shared" si="3165"/>
        <v>1000000</v>
      </c>
      <c r="MMF1368" s="84">
        <f t="shared" si="3165"/>
        <v>2000000</v>
      </c>
      <c r="MMG1368" s="84">
        <f t="shared" si="3165"/>
        <v>0</v>
      </c>
      <c r="MMH1368" s="84">
        <f t="shared" si="3165"/>
        <v>0</v>
      </c>
      <c r="MMI1368" s="84">
        <f t="shared" si="3165"/>
        <v>2000000</v>
      </c>
      <c r="MMJ1368" s="84">
        <f t="shared" si="3165"/>
        <v>3000000</v>
      </c>
      <c r="MMQ1368" s="84" t="s">
        <v>5401</v>
      </c>
      <c r="MMR1368" s="84">
        <f>MMR1362</f>
        <v>1000000</v>
      </c>
      <c r="MMS1368" s="84">
        <f t="shared" si="3165"/>
        <v>0</v>
      </c>
      <c r="MMT1368" s="84">
        <f t="shared" si="3165"/>
        <v>0</v>
      </c>
      <c r="MMU1368" s="84">
        <f t="shared" si="3165"/>
        <v>1000000</v>
      </c>
      <c r="MMV1368" s="84">
        <f t="shared" si="3165"/>
        <v>2000000</v>
      </c>
      <c r="MMW1368" s="84">
        <f t="shared" si="3165"/>
        <v>0</v>
      </c>
      <c r="MMX1368" s="84">
        <f t="shared" si="3165"/>
        <v>0</v>
      </c>
      <c r="MMY1368" s="84">
        <f t="shared" si="3165"/>
        <v>2000000</v>
      </c>
      <c r="MMZ1368" s="84">
        <f t="shared" si="3165"/>
        <v>3000000</v>
      </c>
      <c r="MNG1368" s="84" t="s">
        <v>5401</v>
      </c>
      <c r="MNH1368" s="84">
        <f>MNH1362</f>
        <v>1000000</v>
      </c>
      <c r="MNI1368" s="84">
        <f t="shared" ref="MNI1368:MPL1368" si="3166">MNI1362</f>
        <v>0</v>
      </c>
      <c r="MNJ1368" s="84">
        <f t="shared" si="3166"/>
        <v>0</v>
      </c>
      <c r="MNK1368" s="84">
        <f t="shared" si="3166"/>
        <v>1000000</v>
      </c>
      <c r="MNL1368" s="84">
        <f t="shared" si="3166"/>
        <v>2000000</v>
      </c>
      <c r="MNM1368" s="84">
        <f t="shared" si="3166"/>
        <v>0</v>
      </c>
      <c r="MNN1368" s="84">
        <f t="shared" si="3166"/>
        <v>0</v>
      </c>
      <c r="MNO1368" s="84">
        <f t="shared" si="3166"/>
        <v>2000000</v>
      </c>
      <c r="MNP1368" s="84">
        <f t="shared" si="3166"/>
        <v>3000000</v>
      </c>
      <c r="MNW1368" s="84" t="s">
        <v>5401</v>
      </c>
      <c r="MNX1368" s="84">
        <f>MNX1362</f>
        <v>1000000</v>
      </c>
      <c r="MNY1368" s="84">
        <f t="shared" si="3166"/>
        <v>0</v>
      </c>
      <c r="MNZ1368" s="84">
        <f t="shared" si="3166"/>
        <v>0</v>
      </c>
      <c r="MOA1368" s="84">
        <f t="shared" si="3166"/>
        <v>1000000</v>
      </c>
      <c r="MOB1368" s="84">
        <f t="shared" si="3166"/>
        <v>2000000</v>
      </c>
      <c r="MOC1368" s="84">
        <f t="shared" si="3166"/>
        <v>0</v>
      </c>
      <c r="MOD1368" s="84">
        <f t="shared" si="3166"/>
        <v>0</v>
      </c>
      <c r="MOE1368" s="84">
        <f t="shared" si="3166"/>
        <v>2000000</v>
      </c>
      <c r="MOF1368" s="84">
        <f t="shared" si="3166"/>
        <v>3000000</v>
      </c>
      <c r="MOM1368" s="84" t="s">
        <v>5401</v>
      </c>
      <c r="MON1368" s="84">
        <f>MON1362</f>
        <v>1000000</v>
      </c>
      <c r="MOO1368" s="84">
        <f t="shared" si="3166"/>
        <v>0</v>
      </c>
      <c r="MOP1368" s="84">
        <f t="shared" si="3166"/>
        <v>0</v>
      </c>
      <c r="MOQ1368" s="84">
        <f t="shared" si="3166"/>
        <v>1000000</v>
      </c>
      <c r="MOR1368" s="84">
        <f t="shared" si="3166"/>
        <v>2000000</v>
      </c>
      <c r="MOS1368" s="84">
        <f t="shared" si="3166"/>
        <v>0</v>
      </c>
      <c r="MOT1368" s="84">
        <f t="shared" si="3166"/>
        <v>0</v>
      </c>
      <c r="MOU1368" s="84">
        <f t="shared" si="3166"/>
        <v>2000000</v>
      </c>
      <c r="MOV1368" s="84">
        <f t="shared" si="3166"/>
        <v>3000000</v>
      </c>
      <c r="MPC1368" s="84" t="s">
        <v>5401</v>
      </c>
      <c r="MPD1368" s="84">
        <f>MPD1362</f>
        <v>1000000</v>
      </c>
      <c r="MPE1368" s="84">
        <f t="shared" si="3166"/>
        <v>0</v>
      </c>
      <c r="MPF1368" s="84">
        <f t="shared" si="3166"/>
        <v>0</v>
      </c>
      <c r="MPG1368" s="84">
        <f t="shared" si="3166"/>
        <v>1000000</v>
      </c>
      <c r="MPH1368" s="84">
        <f t="shared" si="3166"/>
        <v>2000000</v>
      </c>
      <c r="MPI1368" s="84">
        <f t="shared" si="3166"/>
        <v>0</v>
      </c>
      <c r="MPJ1368" s="84">
        <f t="shared" si="3166"/>
        <v>0</v>
      </c>
      <c r="MPK1368" s="84">
        <f t="shared" si="3166"/>
        <v>2000000</v>
      </c>
      <c r="MPL1368" s="84">
        <f t="shared" si="3166"/>
        <v>3000000</v>
      </c>
      <c r="MPS1368" s="84" t="s">
        <v>5401</v>
      </c>
      <c r="MPT1368" s="84">
        <f>MPT1362</f>
        <v>1000000</v>
      </c>
      <c r="MPU1368" s="84">
        <f t="shared" ref="MPU1368:MRX1368" si="3167">MPU1362</f>
        <v>0</v>
      </c>
      <c r="MPV1368" s="84">
        <f t="shared" si="3167"/>
        <v>0</v>
      </c>
      <c r="MPW1368" s="84">
        <f t="shared" si="3167"/>
        <v>1000000</v>
      </c>
      <c r="MPX1368" s="84">
        <f t="shared" si="3167"/>
        <v>2000000</v>
      </c>
      <c r="MPY1368" s="84">
        <f t="shared" si="3167"/>
        <v>0</v>
      </c>
      <c r="MPZ1368" s="84">
        <f t="shared" si="3167"/>
        <v>0</v>
      </c>
      <c r="MQA1368" s="84">
        <f t="shared" si="3167"/>
        <v>2000000</v>
      </c>
      <c r="MQB1368" s="84">
        <f t="shared" si="3167"/>
        <v>3000000</v>
      </c>
      <c r="MQI1368" s="84" t="s">
        <v>5401</v>
      </c>
      <c r="MQJ1368" s="84">
        <f>MQJ1362</f>
        <v>1000000</v>
      </c>
      <c r="MQK1368" s="84">
        <f t="shared" si="3167"/>
        <v>0</v>
      </c>
      <c r="MQL1368" s="84">
        <f t="shared" si="3167"/>
        <v>0</v>
      </c>
      <c r="MQM1368" s="84">
        <f t="shared" si="3167"/>
        <v>1000000</v>
      </c>
      <c r="MQN1368" s="84">
        <f t="shared" si="3167"/>
        <v>2000000</v>
      </c>
      <c r="MQO1368" s="84">
        <f t="shared" si="3167"/>
        <v>0</v>
      </c>
      <c r="MQP1368" s="84">
        <f t="shared" si="3167"/>
        <v>0</v>
      </c>
      <c r="MQQ1368" s="84">
        <f t="shared" si="3167"/>
        <v>2000000</v>
      </c>
      <c r="MQR1368" s="84">
        <f t="shared" si="3167"/>
        <v>3000000</v>
      </c>
      <c r="MQY1368" s="84" t="s">
        <v>5401</v>
      </c>
      <c r="MQZ1368" s="84">
        <f>MQZ1362</f>
        <v>1000000</v>
      </c>
      <c r="MRA1368" s="84">
        <f t="shared" si="3167"/>
        <v>0</v>
      </c>
      <c r="MRB1368" s="84">
        <f t="shared" si="3167"/>
        <v>0</v>
      </c>
      <c r="MRC1368" s="84">
        <f t="shared" si="3167"/>
        <v>1000000</v>
      </c>
      <c r="MRD1368" s="84">
        <f t="shared" si="3167"/>
        <v>2000000</v>
      </c>
      <c r="MRE1368" s="84">
        <f t="shared" si="3167"/>
        <v>0</v>
      </c>
      <c r="MRF1368" s="84">
        <f t="shared" si="3167"/>
        <v>0</v>
      </c>
      <c r="MRG1368" s="84">
        <f t="shared" si="3167"/>
        <v>2000000</v>
      </c>
      <c r="MRH1368" s="84">
        <f t="shared" si="3167"/>
        <v>3000000</v>
      </c>
      <c r="MRO1368" s="84" t="s">
        <v>5401</v>
      </c>
      <c r="MRP1368" s="84">
        <f>MRP1362</f>
        <v>1000000</v>
      </c>
      <c r="MRQ1368" s="84">
        <f t="shared" si="3167"/>
        <v>0</v>
      </c>
      <c r="MRR1368" s="84">
        <f t="shared" si="3167"/>
        <v>0</v>
      </c>
      <c r="MRS1368" s="84">
        <f t="shared" si="3167"/>
        <v>1000000</v>
      </c>
      <c r="MRT1368" s="84">
        <f t="shared" si="3167"/>
        <v>2000000</v>
      </c>
      <c r="MRU1368" s="84">
        <f t="shared" si="3167"/>
        <v>0</v>
      </c>
      <c r="MRV1368" s="84">
        <f t="shared" si="3167"/>
        <v>0</v>
      </c>
      <c r="MRW1368" s="84">
        <f t="shared" si="3167"/>
        <v>2000000</v>
      </c>
      <c r="MRX1368" s="84">
        <f t="shared" si="3167"/>
        <v>3000000</v>
      </c>
      <c r="MSE1368" s="84" t="s">
        <v>5401</v>
      </c>
      <c r="MSF1368" s="84">
        <f>MSF1362</f>
        <v>1000000</v>
      </c>
      <c r="MSG1368" s="84">
        <f t="shared" ref="MSG1368:MUJ1368" si="3168">MSG1362</f>
        <v>0</v>
      </c>
      <c r="MSH1368" s="84">
        <f t="shared" si="3168"/>
        <v>0</v>
      </c>
      <c r="MSI1368" s="84">
        <f t="shared" si="3168"/>
        <v>1000000</v>
      </c>
      <c r="MSJ1368" s="84">
        <f t="shared" si="3168"/>
        <v>2000000</v>
      </c>
      <c r="MSK1368" s="84">
        <f t="shared" si="3168"/>
        <v>0</v>
      </c>
      <c r="MSL1368" s="84">
        <f t="shared" si="3168"/>
        <v>0</v>
      </c>
      <c r="MSM1368" s="84">
        <f t="shared" si="3168"/>
        <v>2000000</v>
      </c>
      <c r="MSN1368" s="84">
        <f t="shared" si="3168"/>
        <v>3000000</v>
      </c>
      <c r="MSU1368" s="84" t="s">
        <v>5401</v>
      </c>
      <c r="MSV1368" s="84">
        <f>MSV1362</f>
        <v>1000000</v>
      </c>
      <c r="MSW1368" s="84">
        <f t="shared" si="3168"/>
        <v>0</v>
      </c>
      <c r="MSX1368" s="84">
        <f t="shared" si="3168"/>
        <v>0</v>
      </c>
      <c r="MSY1368" s="84">
        <f t="shared" si="3168"/>
        <v>1000000</v>
      </c>
      <c r="MSZ1368" s="84">
        <f t="shared" si="3168"/>
        <v>2000000</v>
      </c>
      <c r="MTA1368" s="84">
        <f t="shared" si="3168"/>
        <v>0</v>
      </c>
      <c r="MTB1368" s="84">
        <f t="shared" si="3168"/>
        <v>0</v>
      </c>
      <c r="MTC1368" s="84">
        <f t="shared" si="3168"/>
        <v>2000000</v>
      </c>
      <c r="MTD1368" s="84">
        <f t="shared" si="3168"/>
        <v>3000000</v>
      </c>
      <c r="MTK1368" s="84" t="s">
        <v>5401</v>
      </c>
      <c r="MTL1368" s="84">
        <f>MTL1362</f>
        <v>1000000</v>
      </c>
      <c r="MTM1368" s="84">
        <f t="shared" si="3168"/>
        <v>0</v>
      </c>
      <c r="MTN1368" s="84">
        <f t="shared" si="3168"/>
        <v>0</v>
      </c>
      <c r="MTO1368" s="84">
        <f t="shared" si="3168"/>
        <v>1000000</v>
      </c>
      <c r="MTP1368" s="84">
        <f t="shared" si="3168"/>
        <v>2000000</v>
      </c>
      <c r="MTQ1368" s="84">
        <f t="shared" si="3168"/>
        <v>0</v>
      </c>
      <c r="MTR1368" s="84">
        <f t="shared" si="3168"/>
        <v>0</v>
      </c>
      <c r="MTS1368" s="84">
        <f t="shared" si="3168"/>
        <v>2000000</v>
      </c>
      <c r="MTT1368" s="84">
        <f t="shared" si="3168"/>
        <v>3000000</v>
      </c>
      <c r="MUA1368" s="84" t="s">
        <v>5401</v>
      </c>
      <c r="MUB1368" s="84">
        <f>MUB1362</f>
        <v>1000000</v>
      </c>
      <c r="MUC1368" s="84">
        <f t="shared" si="3168"/>
        <v>0</v>
      </c>
      <c r="MUD1368" s="84">
        <f t="shared" si="3168"/>
        <v>0</v>
      </c>
      <c r="MUE1368" s="84">
        <f t="shared" si="3168"/>
        <v>1000000</v>
      </c>
      <c r="MUF1368" s="84">
        <f t="shared" si="3168"/>
        <v>2000000</v>
      </c>
      <c r="MUG1368" s="84">
        <f t="shared" si="3168"/>
        <v>0</v>
      </c>
      <c r="MUH1368" s="84">
        <f t="shared" si="3168"/>
        <v>0</v>
      </c>
      <c r="MUI1368" s="84">
        <f t="shared" si="3168"/>
        <v>2000000</v>
      </c>
      <c r="MUJ1368" s="84">
        <f t="shared" si="3168"/>
        <v>3000000</v>
      </c>
      <c r="MUQ1368" s="84" t="s">
        <v>5401</v>
      </c>
      <c r="MUR1368" s="84">
        <f>MUR1362</f>
        <v>1000000</v>
      </c>
      <c r="MUS1368" s="84">
        <f t="shared" ref="MUS1368:MWV1368" si="3169">MUS1362</f>
        <v>0</v>
      </c>
      <c r="MUT1368" s="84">
        <f t="shared" si="3169"/>
        <v>0</v>
      </c>
      <c r="MUU1368" s="84">
        <f t="shared" si="3169"/>
        <v>1000000</v>
      </c>
      <c r="MUV1368" s="84">
        <f t="shared" si="3169"/>
        <v>2000000</v>
      </c>
      <c r="MUW1368" s="84">
        <f t="shared" si="3169"/>
        <v>0</v>
      </c>
      <c r="MUX1368" s="84">
        <f t="shared" si="3169"/>
        <v>0</v>
      </c>
      <c r="MUY1368" s="84">
        <f t="shared" si="3169"/>
        <v>2000000</v>
      </c>
      <c r="MUZ1368" s="84">
        <f t="shared" si="3169"/>
        <v>3000000</v>
      </c>
      <c r="MVG1368" s="84" t="s">
        <v>5401</v>
      </c>
      <c r="MVH1368" s="84">
        <f>MVH1362</f>
        <v>1000000</v>
      </c>
      <c r="MVI1368" s="84">
        <f t="shared" si="3169"/>
        <v>0</v>
      </c>
      <c r="MVJ1368" s="84">
        <f t="shared" si="3169"/>
        <v>0</v>
      </c>
      <c r="MVK1368" s="84">
        <f t="shared" si="3169"/>
        <v>1000000</v>
      </c>
      <c r="MVL1368" s="84">
        <f t="shared" si="3169"/>
        <v>2000000</v>
      </c>
      <c r="MVM1368" s="84">
        <f t="shared" si="3169"/>
        <v>0</v>
      </c>
      <c r="MVN1368" s="84">
        <f t="shared" si="3169"/>
        <v>0</v>
      </c>
      <c r="MVO1368" s="84">
        <f t="shared" si="3169"/>
        <v>2000000</v>
      </c>
      <c r="MVP1368" s="84">
        <f t="shared" si="3169"/>
        <v>3000000</v>
      </c>
      <c r="MVW1368" s="84" t="s">
        <v>5401</v>
      </c>
      <c r="MVX1368" s="84">
        <f>MVX1362</f>
        <v>1000000</v>
      </c>
      <c r="MVY1368" s="84">
        <f t="shared" si="3169"/>
        <v>0</v>
      </c>
      <c r="MVZ1368" s="84">
        <f t="shared" si="3169"/>
        <v>0</v>
      </c>
      <c r="MWA1368" s="84">
        <f t="shared" si="3169"/>
        <v>1000000</v>
      </c>
      <c r="MWB1368" s="84">
        <f t="shared" si="3169"/>
        <v>2000000</v>
      </c>
      <c r="MWC1368" s="84">
        <f t="shared" si="3169"/>
        <v>0</v>
      </c>
      <c r="MWD1368" s="84">
        <f t="shared" si="3169"/>
        <v>0</v>
      </c>
      <c r="MWE1368" s="84">
        <f t="shared" si="3169"/>
        <v>2000000</v>
      </c>
      <c r="MWF1368" s="84">
        <f t="shared" si="3169"/>
        <v>3000000</v>
      </c>
      <c r="MWM1368" s="84" t="s">
        <v>5401</v>
      </c>
      <c r="MWN1368" s="84">
        <f>MWN1362</f>
        <v>1000000</v>
      </c>
      <c r="MWO1368" s="84">
        <f t="shared" si="3169"/>
        <v>0</v>
      </c>
      <c r="MWP1368" s="84">
        <f t="shared" si="3169"/>
        <v>0</v>
      </c>
      <c r="MWQ1368" s="84">
        <f t="shared" si="3169"/>
        <v>1000000</v>
      </c>
      <c r="MWR1368" s="84">
        <f t="shared" si="3169"/>
        <v>2000000</v>
      </c>
      <c r="MWS1368" s="84">
        <f t="shared" si="3169"/>
        <v>0</v>
      </c>
      <c r="MWT1368" s="84">
        <f t="shared" si="3169"/>
        <v>0</v>
      </c>
      <c r="MWU1368" s="84">
        <f t="shared" si="3169"/>
        <v>2000000</v>
      </c>
      <c r="MWV1368" s="84">
        <f t="shared" si="3169"/>
        <v>3000000</v>
      </c>
      <c r="MXC1368" s="84" t="s">
        <v>5401</v>
      </c>
      <c r="MXD1368" s="84">
        <f>MXD1362</f>
        <v>1000000</v>
      </c>
      <c r="MXE1368" s="84">
        <f t="shared" ref="MXE1368:MZH1368" si="3170">MXE1362</f>
        <v>0</v>
      </c>
      <c r="MXF1368" s="84">
        <f t="shared" si="3170"/>
        <v>0</v>
      </c>
      <c r="MXG1368" s="84">
        <f t="shared" si="3170"/>
        <v>1000000</v>
      </c>
      <c r="MXH1368" s="84">
        <f t="shared" si="3170"/>
        <v>2000000</v>
      </c>
      <c r="MXI1368" s="84">
        <f t="shared" si="3170"/>
        <v>0</v>
      </c>
      <c r="MXJ1368" s="84">
        <f t="shared" si="3170"/>
        <v>0</v>
      </c>
      <c r="MXK1368" s="84">
        <f t="shared" si="3170"/>
        <v>2000000</v>
      </c>
      <c r="MXL1368" s="84">
        <f t="shared" si="3170"/>
        <v>3000000</v>
      </c>
      <c r="MXS1368" s="84" t="s">
        <v>5401</v>
      </c>
      <c r="MXT1368" s="84">
        <f>MXT1362</f>
        <v>1000000</v>
      </c>
      <c r="MXU1368" s="84">
        <f t="shared" si="3170"/>
        <v>0</v>
      </c>
      <c r="MXV1368" s="84">
        <f t="shared" si="3170"/>
        <v>0</v>
      </c>
      <c r="MXW1368" s="84">
        <f t="shared" si="3170"/>
        <v>1000000</v>
      </c>
      <c r="MXX1368" s="84">
        <f t="shared" si="3170"/>
        <v>2000000</v>
      </c>
      <c r="MXY1368" s="84">
        <f t="shared" si="3170"/>
        <v>0</v>
      </c>
      <c r="MXZ1368" s="84">
        <f t="shared" si="3170"/>
        <v>0</v>
      </c>
      <c r="MYA1368" s="84">
        <f t="shared" si="3170"/>
        <v>2000000</v>
      </c>
      <c r="MYB1368" s="84">
        <f t="shared" si="3170"/>
        <v>3000000</v>
      </c>
      <c r="MYI1368" s="84" t="s">
        <v>5401</v>
      </c>
      <c r="MYJ1368" s="84">
        <f>MYJ1362</f>
        <v>1000000</v>
      </c>
      <c r="MYK1368" s="84">
        <f t="shared" si="3170"/>
        <v>0</v>
      </c>
      <c r="MYL1368" s="84">
        <f t="shared" si="3170"/>
        <v>0</v>
      </c>
      <c r="MYM1368" s="84">
        <f t="shared" si="3170"/>
        <v>1000000</v>
      </c>
      <c r="MYN1368" s="84">
        <f t="shared" si="3170"/>
        <v>2000000</v>
      </c>
      <c r="MYO1368" s="84">
        <f t="shared" si="3170"/>
        <v>0</v>
      </c>
      <c r="MYP1368" s="84">
        <f t="shared" si="3170"/>
        <v>0</v>
      </c>
      <c r="MYQ1368" s="84">
        <f t="shared" si="3170"/>
        <v>2000000</v>
      </c>
      <c r="MYR1368" s="84">
        <f t="shared" si="3170"/>
        <v>3000000</v>
      </c>
      <c r="MYY1368" s="84" t="s">
        <v>5401</v>
      </c>
      <c r="MYZ1368" s="84">
        <f>MYZ1362</f>
        <v>1000000</v>
      </c>
      <c r="MZA1368" s="84">
        <f t="shared" si="3170"/>
        <v>0</v>
      </c>
      <c r="MZB1368" s="84">
        <f t="shared" si="3170"/>
        <v>0</v>
      </c>
      <c r="MZC1368" s="84">
        <f t="shared" si="3170"/>
        <v>1000000</v>
      </c>
      <c r="MZD1368" s="84">
        <f t="shared" si="3170"/>
        <v>2000000</v>
      </c>
      <c r="MZE1368" s="84">
        <f t="shared" si="3170"/>
        <v>0</v>
      </c>
      <c r="MZF1368" s="84">
        <f t="shared" si="3170"/>
        <v>0</v>
      </c>
      <c r="MZG1368" s="84">
        <f t="shared" si="3170"/>
        <v>2000000</v>
      </c>
      <c r="MZH1368" s="84">
        <f t="shared" si="3170"/>
        <v>3000000</v>
      </c>
      <c r="MZO1368" s="84" t="s">
        <v>5401</v>
      </c>
      <c r="MZP1368" s="84">
        <f>MZP1362</f>
        <v>1000000</v>
      </c>
      <c r="MZQ1368" s="84">
        <f t="shared" ref="MZQ1368:NBT1368" si="3171">MZQ1362</f>
        <v>0</v>
      </c>
      <c r="MZR1368" s="84">
        <f t="shared" si="3171"/>
        <v>0</v>
      </c>
      <c r="MZS1368" s="84">
        <f t="shared" si="3171"/>
        <v>1000000</v>
      </c>
      <c r="MZT1368" s="84">
        <f t="shared" si="3171"/>
        <v>2000000</v>
      </c>
      <c r="MZU1368" s="84">
        <f t="shared" si="3171"/>
        <v>0</v>
      </c>
      <c r="MZV1368" s="84">
        <f t="shared" si="3171"/>
        <v>0</v>
      </c>
      <c r="MZW1368" s="84">
        <f t="shared" si="3171"/>
        <v>2000000</v>
      </c>
      <c r="MZX1368" s="84">
        <f t="shared" si="3171"/>
        <v>3000000</v>
      </c>
      <c r="NAE1368" s="84" t="s">
        <v>5401</v>
      </c>
      <c r="NAF1368" s="84">
        <f>NAF1362</f>
        <v>1000000</v>
      </c>
      <c r="NAG1368" s="84">
        <f t="shared" si="3171"/>
        <v>0</v>
      </c>
      <c r="NAH1368" s="84">
        <f t="shared" si="3171"/>
        <v>0</v>
      </c>
      <c r="NAI1368" s="84">
        <f t="shared" si="3171"/>
        <v>1000000</v>
      </c>
      <c r="NAJ1368" s="84">
        <f t="shared" si="3171"/>
        <v>2000000</v>
      </c>
      <c r="NAK1368" s="84">
        <f t="shared" si="3171"/>
        <v>0</v>
      </c>
      <c r="NAL1368" s="84">
        <f t="shared" si="3171"/>
        <v>0</v>
      </c>
      <c r="NAM1368" s="84">
        <f t="shared" si="3171"/>
        <v>2000000</v>
      </c>
      <c r="NAN1368" s="84">
        <f t="shared" si="3171"/>
        <v>3000000</v>
      </c>
      <c r="NAU1368" s="84" t="s">
        <v>5401</v>
      </c>
      <c r="NAV1368" s="84">
        <f>NAV1362</f>
        <v>1000000</v>
      </c>
      <c r="NAW1368" s="84">
        <f t="shared" si="3171"/>
        <v>0</v>
      </c>
      <c r="NAX1368" s="84">
        <f t="shared" si="3171"/>
        <v>0</v>
      </c>
      <c r="NAY1368" s="84">
        <f t="shared" si="3171"/>
        <v>1000000</v>
      </c>
      <c r="NAZ1368" s="84">
        <f t="shared" si="3171"/>
        <v>2000000</v>
      </c>
      <c r="NBA1368" s="84">
        <f t="shared" si="3171"/>
        <v>0</v>
      </c>
      <c r="NBB1368" s="84">
        <f t="shared" si="3171"/>
        <v>0</v>
      </c>
      <c r="NBC1368" s="84">
        <f t="shared" si="3171"/>
        <v>2000000</v>
      </c>
      <c r="NBD1368" s="84">
        <f t="shared" si="3171"/>
        <v>3000000</v>
      </c>
      <c r="NBK1368" s="84" t="s">
        <v>5401</v>
      </c>
      <c r="NBL1368" s="84">
        <f>NBL1362</f>
        <v>1000000</v>
      </c>
      <c r="NBM1368" s="84">
        <f t="shared" si="3171"/>
        <v>0</v>
      </c>
      <c r="NBN1368" s="84">
        <f t="shared" si="3171"/>
        <v>0</v>
      </c>
      <c r="NBO1368" s="84">
        <f t="shared" si="3171"/>
        <v>1000000</v>
      </c>
      <c r="NBP1368" s="84">
        <f t="shared" si="3171"/>
        <v>2000000</v>
      </c>
      <c r="NBQ1368" s="84">
        <f t="shared" si="3171"/>
        <v>0</v>
      </c>
      <c r="NBR1368" s="84">
        <f t="shared" si="3171"/>
        <v>0</v>
      </c>
      <c r="NBS1368" s="84">
        <f t="shared" si="3171"/>
        <v>2000000</v>
      </c>
      <c r="NBT1368" s="84">
        <f t="shared" si="3171"/>
        <v>3000000</v>
      </c>
      <c r="NCA1368" s="84" t="s">
        <v>5401</v>
      </c>
      <c r="NCB1368" s="84">
        <f>NCB1362</f>
        <v>1000000</v>
      </c>
      <c r="NCC1368" s="84">
        <f t="shared" ref="NCC1368:NEF1368" si="3172">NCC1362</f>
        <v>0</v>
      </c>
      <c r="NCD1368" s="84">
        <f t="shared" si="3172"/>
        <v>0</v>
      </c>
      <c r="NCE1368" s="84">
        <f t="shared" si="3172"/>
        <v>1000000</v>
      </c>
      <c r="NCF1368" s="84">
        <f t="shared" si="3172"/>
        <v>2000000</v>
      </c>
      <c r="NCG1368" s="84">
        <f t="shared" si="3172"/>
        <v>0</v>
      </c>
      <c r="NCH1368" s="84">
        <f t="shared" si="3172"/>
        <v>0</v>
      </c>
      <c r="NCI1368" s="84">
        <f t="shared" si="3172"/>
        <v>2000000</v>
      </c>
      <c r="NCJ1368" s="84">
        <f t="shared" si="3172"/>
        <v>3000000</v>
      </c>
      <c r="NCQ1368" s="84" t="s">
        <v>5401</v>
      </c>
      <c r="NCR1368" s="84">
        <f>NCR1362</f>
        <v>1000000</v>
      </c>
      <c r="NCS1368" s="84">
        <f t="shared" si="3172"/>
        <v>0</v>
      </c>
      <c r="NCT1368" s="84">
        <f t="shared" si="3172"/>
        <v>0</v>
      </c>
      <c r="NCU1368" s="84">
        <f t="shared" si="3172"/>
        <v>1000000</v>
      </c>
      <c r="NCV1368" s="84">
        <f t="shared" si="3172"/>
        <v>2000000</v>
      </c>
      <c r="NCW1368" s="84">
        <f t="shared" si="3172"/>
        <v>0</v>
      </c>
      <c r="NCX1368" s="84">
        <f t="shared" si="3172"/>
        <v>0</v>
      </c>
      <c r="NCY1368" s="84">
        <f t="shared" si="3172"/>
        <v>2000000</v>
      </c>
      <c r="NCZ1368" s="84">
        <f t="shared" si="3172"/>
        <v>3000000</v>
      </c>
      <c r="NDG1368" s="84" t="s">
        <v>5401</v>
      </c>
      <c r="NDH1368" s="84">
        <f>NDH1362</f>
        <v>1000000</v>
      </c>
      <c r="NDI1368" s="84">
        <f t="shared" si="3172"/>
        <v>0</v>
      </c>
      <c r="NDJ1368" s="84">
        <f t="shared" si="3172"/>
        <v>0</v>
      </c>
      <c r="NDK1368" s="84">
        <f t="shared" si="3172"/>
        <v>1000000</v>
      </c>
      <c r="NDL1368" s="84">
        <f t="shared" si="3172"/>
        <v>2000000</v>
      </c>
      <c r="NDM1368" s="84">
        <f t="shared" si="3172"/>
        <v>0</v>
      </c>
      <c r="NDN1368" s="84">
        <f t="shared" si="3172"/>
        <v>0</v>
      </c>
      <c r="NDO1368" s="84">
        <f t="shared" si="3172"/>
        <v>2000000</v>
      </c>
      <c r="NDP1368" s="84">
        <f t="shared" si="3172"/>
        <v>3000000</v>
      </c>
      <c r="NDW1368" s="84" t="s">
        <v>5401</v>
      </c>
      <c r="NDX1368" s="84">
        <f>NDX1362</f>
        <v>1000000</v>
      </c>
      <c r="NDY1368" s="84">
        <f t="shared" si="3172"/>
        <v>0</v>
      </c>
      <c r="NDZ1368" s="84">
        <f t="shared" si="3172"/>
        <v>0</v>
      </c>
      <c r="NEA1368" s="84">
        <f t="shared" si="3172"/>
        <v>1000000</v>
      </c>
      <c r="NEB1368" s="84">
        <f t="shared" si="3172"/>
        <v>2000000</v>
      </c>
      <c r="NEC1368" s="84">
        <f t="shared" si="3172"/>
        <v>0</v>
      </c>
      <c r="NED1368" s="84">
        <f t="shared" si="3172"/>
        <v>0</v>
      </c>
      <c r="NEE1368" s="84">
        <f t="shared" si="3172"/>
        <v>2000000</v>
      </c>
      <c r="NEF1368" s="84">
        <f t="shared" si="3172"/>
        <v>3000000</v>
      </c>
      <c r="NEM1368" s="84" t="s">
        <v>5401</v>
      </c>
      <c r="NEN1368" s="84">
        <f>NEN1362</f>
        <v>1000000</v>
      </c>
      <c r="NEO1368" s="84">
        <f t="shared" ref="NEO1368:NGR1368" si="3173">NEO1362</f>
        <v>0</v>
      </c>
      <c r="NEP1368" s="84">
        <f t="shared" si="3173"/>
        <v>0</v>
      </c>
      <c r="NEQ1368" s="84">
        <f t="shared" si="3173"/>
        <v>1000000</v>
      </c>
      <c r="NER1368" s="84">
        <f t="shared" si="3173"/>
        <v>2000000</v>
      </c>
      <c r="NES1368" s="84">
        <f t="shared" si="3173"/>
        <v>0</v>
      </c>
      <c r="NET1368" s="84">
        <f t="shared" si="3173"/>
        <v>0</v>
      </c>
      <c r="NEU1368" s="84">
        <f t="shared" si="3173"/>
        <v>2000000</v>
      </c>
      <c r="NEV1368" s="84">
        <f t="shared" si="3173"/>
        <v>3000000</v>
      </c>
      <c r="NFC1368" s="84" t="s">
        <v>5401</v>
      </c>
      <c r="NFD1368" s="84">
        <f>NFD1362</f>
        <v>1000000</v>
      </c>
      <c r="NFE1368" s="84">
        <f t="shared" si="3173"/>
        <v>0</v>
      </c>
      <c r="NFF1368" s="84">
        <f t="shared" si="3173"/>
        <v>0</v>
      </c>
      <c r="NFG1368" s="84">
        <f t="shared" si="3173"/>
        <v>1000000</v>
      </c>
      <c r="NFH1368" s="84">
        <f t="shared" si="3173"/>
        <v>2000000</v>
      </c>
      <c r="NFI1368" s="84">
        <f t="shared" si="3173"/>
        <v>0</v>
      </c>
      <c r="NFJ1368" s="84">
        <f t="shared" si="3173"/>
        <v>0</v>
      </c>
      <c r="NFK1368" s="84">
        <f t="shared" si="3173"/>
        <v>2000000</v>
      </c>
      <c r="NFL1368" s="84">
        <f t="shared" si="3173"/>
        <v>3000000</v>
      </c>
      <c r="NFS1368" s="84" t="s">
        <v>5401</v>
      </c>
      <c r="NFT1368" s="84">
        <f>NFT1362</f>
        <v>1000000</v>
      </c>
      <c r="NFU1368" s="84">
        <f t="shared" si="3173"/>
        <v>0</v>
      </c>
      <c r="NFV1368" s="84">
        <f t="shared" si="3173"/>
        <v>0</v>
      </c>
      <c r="NFW1368" s="84">
        <f t="shared" si="3173"/>
        <v>1000000</v>
      </c>
      <c r="NFX1368" s="84">
        <f t="shared" si="3173"/>
        <v>2000000</v>
      </c>
      <c r="NFY1368" s="84">
        <f t="shared" si="3173"/>
        <v>0</v>
      </c>
      <c r="NFZ1368" s="84">
        <f t="shared" si="3173"/>
        <v>0</v>
      </c>
      <c r="NGA1368" s="84">
        <f t="shared" si="3173"/>
        <v>2000000</v>
      </c>
      <c r="NGB1368" s="84">
        <f t="shared" si="3173"/>
        <v>3000000</v>
      </c>
      <c r="NGI1368" s="84" t="s">
        <v>5401</v>
      </c>
      <c r="NGJ1368" s="84">
        <f>NGJ1362</f>
        <v>1000000</v>
      </c>
      <c r="NGK1368" s="84">
        <f t="shared" si="3173"/>
        <v>0</v>
      </c>
      <c r="NGL1368" s="84">
        <f t="shared" si="3173"/>
        <v>0</v>
      </c>
      <c r="NGM1368" s="84">
        <f t="shared" si="3173"/>
        <v>1000000</v>
      </c>
      <c r="NGN1368" s="84">
        <f t="shared" si="3173"/>
        <v>2000000</v>
      </c>
      <c r="NGO1368" s="84">
        <f t="shared" si="3173"/>
        <v>0</v>
      </c>
      <c r="NGP1368" s="84">
        <f t="shared" si="3173"/>
        <v>0</v>
      </c>
      <c r="NGQ1368" s="84">
        <f t="shared" si="3173"/>
        <v>2000000</v>
      </c>
      <c r="NGR1368" s="84">
        <f t="shared" si="3173"/>
        <v>3000000</v>
      </c>
      <c r="NGY1368" s="84" t="s">
        <v>5401</v>
      </c>
      <c r="NGZ1368" s="84">
        <f>NGZ1362</f>
        <v>1000000</v>
      </c>
      <c r="NHA1368" s="84">
        <f t="shared" ref="NHA1368:NJD1368" si="3174">NHA1362</f>
        <v>0</v>
      </c>
      <c r="NHB1368" s="84">
        <f t="shared" si="3174"/>
        <v>0</v>
      </c>
      <c r="NHC1368" s="84">
        <f t="shared" si="3174"/>
        <v>1000000</v>
      </c>
      <c r="NHD1368" s="84">
        <f t="shared" si="3174"/>
        <v>2000000</v>
      </c>
      <c r="NHE1368" s="84">
        <f t="shared" si="3174"/>
        <v>0</v>
      </c>
      <c r="NHF1368" s="84">
        <f t="shared" si="3174"/>
        <v>0</v>
      </c>
      <c r="NHG1368" s="84">
        <f t="shared" si="3174"/>
        <v>2000000</v>
      </c>
      <c r="NHH1368" s="84">
        <f t="shared" si="3174"/>
        <v>3000000</v>
      </c>
      <c r="NHO1368" s="84" t="s">
        <v>5401</v>
      </c>
      <c r="NHP1368" s="84">
        <f>NHP1362</f>
        <v>1000000</v>
      </c>
      <c r="NHQ1368" s="84">
        <f t="shared" si="3174"/>
        <v>0</v>
      </c>
      <c r="NHR1368" s="84">
        <f t="shared" si="3174"/>
        <v>0</v>
      </c>
      <c r="NHS1368" s="84">
        <f t="shared" si="3174"/>
        <v>1000000</v>
      </c>
      <c r="NHT1368" s="84">
        <f t="shared" si="3174"/>
        <v>2000000</v>
      </c>
      <c r="NHU1368" s="84">
        <f t="shared" si="3174"/>
        <v>0</v>
      </c>
      <c r="NHV1368" s="84">
        <f t="shared" si="3174"/>
        <v>0</v>
      </c>
      <c r="NHW1368" s="84">
        <f t="shared" si="3174"/>
        <v>2000000</v>
      </c>
      <c r="NHX1368" s="84">
        <f t="shared" si="3174"/>
        <v>3000000</v>
      </c>
      <c r="NIE1368" s="84" t="s">
        <v>5401</v>
      </c>
      <c r="NIF1368" s="84">
        <f>NIF1362</f>
        <v>1000000</v>
      </c>
      <c r="NIG1368" s="84">
        <f t="shared" si="3174"/>
        <v>0</v>
      </c>
      <c r="NIH1368" s="84">
        <f t="shared" si="3174"/>
        <v>0</v>
      </c>
      <c r="NII1368" s="84">
        <f t="shared" si="3174"/>
        <v>1000000</v>
      </c>
      <c r="NIJ1368" s="84">
        <f t="shared" si="3174"/>
        <v>2000000</v>
      </c>
      <c r="NIK1368" s="84">
        <f t="shared" si="3174"/>
        <v>0</v>
      </c>
      <c r="NIL1368" s="84">
        <f t="shared" si="3174"/>
        <v>0</v>
      </c>
      <c r="NIM1368" s="84">
        <f t="shared" si="3174"/>
        <v>2000000</v>
      </c>
      <c r="NIN1368" s="84">
        <f t="shared" si="3174"/>
        <v>3000000</v>
      </c>
      <c r="NIU1368" s="84" t="s">
        <v>5401</v>
      </c>
      <c r="NIV1368" s="84">
        <f>NIV1362</f>
        <v>1000000</v>
      </c>
      <c r="NIW1368" s="84">
        <f t="shared" si="3174"/>
        <v>0</v>
      </c>
      <c r="NIX1368" s="84">
        <f t="shared" si="3174"/>
        <v>0</v>
      </c>
      <c r="NIY1368" s="84">
        <f t="shared" si="3174"/>
        <v>1000000</v>
      </c>
      <c r="NIZ1368" s="84">
        <f t="shared" si="3174"/>
        <v>2000000</v>
      </c>
      <c r="NJA1368" s="84">
        <f t="shared" si="3174"/>
        <v>0</v>
      </c>
      <c r="NJB1368" s="84">
        <f t="shared" si="3174"/>
        <v>0</v>
      </c>
      <c r="NJC1368" s="84">
        <f t="shared" si="3174"/>
        <v>2000000</v>
      </c>
      <c r="NJD1368" s="84">
        <f t="shared" si="3174"/>
        <v>3000000</v>
      </c>
      <c r="NJK1368" s="84" t="s">
        <v>5401</v>
      </c>
      <c r="NJL1368" s="84">
        <f>NJL1362</f>
        <v>1000000</v>
      </c>
      <c r="NJM1368" s="84">
        <f t="shared" ref="NJM1368:NLP1368" si="3175">NJM1362</f>
        <v>0</v>
      </c>
      <c r="NJN1368" s="84">
        <f t="shared" si="3175"/>
        <v>0</v>
      </c>
      <c r="NJO1368" s="84">
        <f t="shared" si="3175"/>
        <v>1000000</v>
      </c>
      <c r="NJP1368" s="84">
        <f t="shared" si="3175"/>
        <v>2000000</v>
      </c>
      <c r="NJQ1368" s="84">
        <f t="shared" si="3175"/>
        <v>0</v>
      </c>
      <c r="NJR1368" s="84">
        <f t="shared" si="3175"/>
        <v>0</v>
      </c>
      <c r="NJS1368" s="84">
        <f t="shared" si="3175"/>
        <v>2000000</v>
      </c>
      <c r="NJT1368" s="84">
        <f t="shared" si="3175"/>
        <v>3000000</v>
      </c>
      <c r="NKA1368" s="84" t="s">
        <v>5401</v>
      </c>
      <c r="NKB1368" s="84">
        <f>NKB1362</f>
        <v>1000000</v>
      </c>
      <c r="NKC1368" s="84">
        <f t="shared" si="3175"/>
        <v>0</v>
      </c>
      <c r="NKD1368" s="84">
        <f t="shared" si="3175"/>
        <v>0</v>
      </c>
      <c r="NKE1368" s="84">
        <f t="shared" si="3175"/>
        <v>1000000</v>
      </c>
      <c r="NKF1368" s="84">
        <f t="shared" si="3175"/>
        <v>2000000</v>
      </c>
      <c r="NKG1368" s="84">
        <f t="shared" si="3175"/>
        <v>0</v>
      </c>
      <c r="NKH1368" s="84">
        <f t="shared" si="3175"/>
        <v>0</v>
      </c>
      <c r="NKI1368" s="84">
        <f t="shared" si="3175"/>
        <v>2000000</v>
      </c>
      <c r="NKJ1368" s="84">
        <f t="shared" si="3175"/>
        <v>3000000</v>
      </c>
      <c r="NKQ1368" s="84" t="s">
        <v>5401</v>
      </c>
      <c r="NKR1368" s="84">
        <f>NKR1362</f>
        <v>1000000</v>
      </c>
      <c r="NKS1368" s="84">
        <f t="shared" si="3175"/>
        <v>0</v>
      </c>
      <c r="NKT1368" s="84">
        <f t="shared" si="3175"/>
        <v>0</v>
      </c>
      <c r="NKU1368" s="84">
        <f t="shared" si="3175"/>
        <v>1000000</v>
      </c>
      <c r="NKV1368" s="84">
        <f t="shared" si="3175"/>
        <v>2000000</v>
      </c>
      <c r="NKW1368" s="84">
        <f t="shared" si="3175"/>
        <v>0</v>
      </c>
      <c r="NKX1368" s="84">
        <f t="shared" si="3175"/>
        <v>0</v>
      </c>
      <c r="NKY1368" s="84">
        <f t="shared" si="3175"/>
        <v>2000000</v>
      </c>
      <c r="NKZ1368" s="84">
        <f t="shared" si="3175"/>
        <v>3000000</v>
      </c>
      <c r="NLG1368" s="84" t="s">
        <v>5401</v>
      </c>
      <c r="NLH1368" s="84">
        <f>NLH1362</f>
        <v>1000000</v>
      </c>
      <c r="NLI1368" s="84">
        <f t="shared" si="3175"/>
        <v>0</v>
      </c>
      <c r="NLJ1368" s="84">
        <f t="shared" si="3175"/>
        <v>0</v>
      </c>
      <c r="NLK1368" s="84">
        <f t="shared" si="3175"/>
        <v>1000000</v>
      </c>
      <c r="NLL1368" s="84">
        <f t="shared" si="3175"/>
        <v>2000000</v>
      </c>
      <c r="NLM1368" s="84">
        <f t="shared" si="3175"/>
        <v>0</v>
      </c>
      <c r="NLN1368" s="84">
        <f t="shared" si="3175"/>
        <v>0</v>
      </c>
      <c r="NLO1368" s="84">
        <f t="shared" si="3175"/>
        <v>2000000</v>
      </c>
      <c r="NLP1368" s="84">
        <f t="shared" si="3175"/>
        <v>3000000</v>
      </c>
      <c r="NLW1368" s="84" t="s">
        <v>5401</v>
      </c>
      <c r="NLX1368" s="84">
        <f>NLX1362</f>
        <v>1000000</v>
      </c>
      <c r="NLY1368" s="84">
        <f t="shared" ref="NLY1368:NOB1368" si="3176">NLY1362</f>
        <v>0</v>
      </c>
      <c r="NLZ1368" s="84">
        <f t="shared" si="3176"/>
        <v>0</v>
      </c>
      <c r="NMA1368" s="84">
        <f t="shared" si="3176"/>
        <v>1000000</v>
      </c>
      <c r="NMB1368" s="84">
        <f t="shared" si="3176"/>
        <v>2000000</v>
      </c>
      <c r="NMC1368" s="84">
        <f t="shared" si="3176"/>
        <v>0</v>
      </c>
      <c r="NMD1368" s="84">
        <f t="shared" si="3176"/>
        <v>0</v>
      </c>
      <c r="NME1368" s="84">
        <f t="shared" si="3176"/>
        <v>2000000</v>
      </c>
      <c r="NMF1368" s="84">
        <f t="shared" si="3176"/>
        <v>3000000</v>
      </c>
      <c r="NMM1368" s="84" t="s">
        <v>5401</v>
      </c>
      <c r="NMN1368" s="84">
        <f>NMN1362</f>
        <v>1000000</v>
      </c>
      <c r="NMO1368" s="84">
        <f t="shared" si="3176"/>
        <v>0</v>
      </c>
      <c r="NMP1368" s="84">
        <f t="shared" si="3176"/>
        <v>0</v>
      </c>
      <c r="NMQ1368" s="84">
        <f t="shared" si="3176"/>
        <v>1000000</v>
      </c>
      <c r="NMR1368" s="84">
        <f t="shared" si="3176"/>
        <v>2000000</v>
      </c>
      <c r="NMS1368" s="84">
        <f t="shared" si="3176"/>
        <v>0</v>
      </c>
      <c r="NMT1368" s="84">
        <f t="shared" si="3176"/>
        <v>0</v>
      </c>
      <c r="NMU1368" s="84">
        <f t="shared" si="3176"/>
        <v>2000000</v>
      </c>
      <c r="NMV1368" s="84">
        <f t="shared" si="3176"/>
        <v>3000000</v>
      </c>
      <c r="NNC1368" s="84" t="s">
        <v>5401</v>
      </c>
      <c r="NND1368" s="84">
        <f>NND1362</f>
        <v>1000000</v>
      </c>
      <c r="NNE1368" s="84">
        <f t="shared" si="3176"/>
        <v>0</v>
      </c>
      <c r="NNF1368" s="84">
        <f t="shared" si="3176"/>
        <v>0</v>
      </c>
      <c r="NNG1368" s="84">
        <f t="shared" si="3176"/>
        <v>1000000</v>
      </c>
      <c r="NNH1368" s="84">
        <f t="shared" si="3176"/>
        <v>2000000</v>
      </c>
      <c r="NNI1368" s="84">
        <f t="shared" si="3176"/>
        <v>0</v>
      </c>
      <c r="NNJ1368" s="84">
        <f t="shared" si="3176"/>
        <v>0</v>
      </c>
      <c r="NNK1368" s="84">
        <f t="shared" si="3176"/>
        <v>2000000</v>
      </c>
      <c r="NNL1368" s="84">
        <f t="shared" si="3176"/>
        <v>3000000</v>
      </c>
      <c r="NNS1368" s="84" t="s">
        <v>5401</v>
      </c>
      <c r="NNT1368" s="84">
        <f>NNT1362</f>
        <v>1000000</v>
      </c>
      <c r="NNU1368" s="84">
        <f t="shared" si="3176"/>
        <v>0</v>
      </c>
      <c r="NNV1368" s="84">
        <f t="shared" si="3176"/>
        <v>0</v>
      </c>
      <c r="NNW1368" s="84">
        <f t="shared" si="3176"/>
        <v>1000000</v>
      </c>
      <c r="NNX1368" s="84">
        <f t="shared" si="3176"/>
        <v>2000000</v>
      </c>
      <c r="NNY1368" s="84">
        <f t="shared" si="3176"/>
        <v>0</v>
      </c>
      <c r="NNZ1368" s="84">
        <f t="shared" si="3176"/>
        <v>0</v>
      </c>
      <c r="NOA1368" s="84">
        <f t="shared" si="3176"/>
        <v>2000000</v>
      </c>
      <c r="NOB1368" s="84">
        <f t="shared" si="3176"/>
        <v>3000000</v>
      </c>
      <c r="NOI1368" s="84" t="s">
        <v>5401</v>
      </c>
      <c r="NOJ1368" s="84">
        <f>NOJ1362</f>
        <v>1000000</v>
      </c>
      <c r="NOK1368" s="84">
        <f t="shared" ref="NOK1368:NQN1368" si="3177">NOK1362</f>
        <v>0</v>
      </c>
      <c r="NOL1368" s="84">
        <f t="shared" si="3177"/>
        <v>0</v>
      </c>
      <c r="NOM1368" s="84">
        <f t="shared" si="3177"/>
        <v>1000000</v>
      </c>
      <c r="NON1368" s="84">
        <f t="shared" si="3177"/>
        <v>2000000</v>
      </c>
      <c r="NOO1368" s="84">
        <f t="shared" si="3177"/>
        <v>0</v>
      </c>
      <c r="NOP1368" s="84">
        <f t="shared" si="3177"/>
        <v>0</v>
      </c>
      <c r="NOQ1368" s="84">
        <f t="shared" si="3177"/>
        <v>2000000</v>
      </c>
      <c r="NOR1368" s="84">
        <f t="shared" si="3177"/>
        <v>3000000</v>
      </c>
      <c r="NOY1368" s="84" t="s">
        <v>5401</v>
      </c>
      <c r="NOZ1368" s="84">
        <f>NOZ1362</f>
        <v>1000000</v>
      </c>
      <c r="NPA1368" s="84">
        <f t="shared" si="3177"/>
        <v>0</v>
      </c>
      <c r="NPB1368" s="84">
        <f t="shared" si="3177"/>
        <v>0</v>
      </c>
      <c r="NPC1368" s="84">
        <f t="shared" si="3177"/>
        <v>1000000</v>
      </c>
      <c r="NPD1368" s="84">
        <f t="shared" si="3177"/>
        <v>2000000</v>
      </c>
      <c r="NPE1368" s="84">
        <f t="shared" si="3177"/>
        <v>0</v>
      </c>
      <c r="NPF1368" s="84">
        <f t="shared" si="3177"/>
        <v>0</v>
      </c>
      <c r="NPG1368" s="84">
        <f t="shared" si="3177"/>
        <v>2000000</v>
      </c>
      <c r="NPH1368" s="84">
        <f t="shared" si="3177"/>
        <v>3000000</v>
      </c>
      <c r="NPO1368" s="84" t="s">
        <v>5401</v>
      </c>
      <c r="NPP1368" s="84">
        <f>NPP1362</f>
        <v>1000000</v>
      </c>
      <c r="NPQ1368" s="84">
        <f t="shared" si="3177"/>
        <v>0</v>
      </c>
      <c r="NPR1368" s="84">
        <f t="shared" si="3177"/>
        <v>0</v>
      </c>
      <c r="NPS1368" s="84">
        <f t="shared" si="3177"/>
        <v>1000000</v>
      </c>
      <c r="NPT1368" s="84">
        <f t="shared" si="3177"/>
        <v>2000000</v>
      </c>
      <c r="NPU1368" s="84">
        <f t="shared" si="3177"/>
        <v>0</v>
      </c>
      <c r="NPV1368" s="84">
        <f t="shared" si="3177"/>
        <v>0</v>
      </c>
      <c r="NPW1368" s="84">
        <f t="shared" si="3177"/>
        <v>2000000</v>
      </c>
      <c r="NPX1368" s="84">
        <f t="shared" si="3177"/>
        <v>3000000</v>
      </c>
      <c r="NQE1368" s="84" t="s">
        <v>5401</v>
      </c>
      <c r="NQF1368" s="84">
        <f>NQF1362</f>
        <v>1000000</v>
      </c>
      <c r="NQG1368" s="84">
        <f t="shared" si="3177"/>
        <v>0</v>
      </c>
      <c r="NQH1368" s="84">
        <f t="shared" si="3177"/>
        <v>0</v>
      </c>
      <c r="NQI1368" s="84">
        <f t="shared" si="3177"/>
        <v>1000000</v>
      </c>
      <c r="NQJ1368" s="84">
        <f t="shared" si="3177"/>
        <v>2000000</v>
      </c>
      <c r="NQK1368" s="84">
        <f t="shared" si="3177"/>
        <v>0</v>
      </c>
      <c r="NQL1368" s="84">
        <f t="shared" si="3177"/>
        <v>0</v>
      </c>
      <c r="NQM1368" s="84">
        <f t="shared" si="3177"/>
        <v>2000000</v>
      </c>
      <c r="NQN1368" s="84">
        <f t="shared" si="3177"/>
        <v>3000000</v>
      </c>
      <c r="NQU1368" s="84" t="s">
        <v>5401</v>
      </c>
      <c r="NQV1368" s="84">
        <f>NQV1362</f>
        <v>1000000</v>
      </c>
      <c r="NQW1368" s="84">
        <f t="shared" ref="NQW1368:NSZ1368" si="3178">NQW1362</f>
        <v>0</v>
      </c>
      <c r="NQX1368" s="84">
        <f t="shared" si="3178"/>
        <v>0</v>
      </c>
      <c r="NQY1368" s="84">
        <f t="shared" si="3178"/>
        <v>1000000</v>
      </c>
      <c r="NQZ1368" s="84">
        <f t="shared" si="3178"/>
        <v>2000000</v>
      </c>
      <c r="NRA1368" s="84">
        <f t="shared" si="3178"/>
        <v>0</v>
      </c>
      <c r="NRB1368" s="84">
        <f t="shared" si="3178"/>
        <v>0</v>
      </c>
      <c r="NRC1368" s="84">
        <f t="shared" si="3178"/>
        <v>2000000</v>
      </c>
      <c r="NRD1368" s="84">
        <f t="shared" si="3178"/>
        <v>3000000</v>
      </c>
      <c r="NRK1368" s="84" t="s">
        <v>5401</v>
      </c>
      <c r="NRL1368" s="84">
        <f>NRL1362</f>
        <v>1000000</v>
      </c>
      <c r="NRM1368" s="84">
        <f t="shared" si="3178"/>
        <v>0</v>
      </c>
      <c r="NRN1368" s="84">
        <f t="shared" si="3178"/>
        <v>0</v>
      </c>
      <c r="NRO1368" s="84">
        <f t="shared" si="3178"/>
        <v>1000000</v>
      </c>
      <c r="NRP1368" s="84">
        <f t="shared" si="3178"/>
        <v>2000000</v>
      </c>
      <c r="NRQ1368" s="84">
        <f t="shared" si="3178"/>
        <v>0</v>
      </c>
      <c r="NRR1368" s="84">
        <f t="shared" si="3178"/>
        <v>0</v>
      </c>
      <c r="NRS1368" s="84">
        <f t="shared" si="3178"/>
        <v>2000000</v>
      </c>
      <c r="NRT1368" s="84">
        <f t="shared" si="3178"/>
        <v>3000000</v>
      </c>
      <c r="NSA1368" s="84" t="s">
        <v>5401</v>
      </c>
      <c r="NSB1368" s="84">
        <f>NSB1362</f>
        <v>1000000</v>
      </c>
      <c r="NSC1368" s="84">
        <f t="shared" si="3178"/>
        <v>0</v>
      </c>
      <c r="NSD1368" s="84">
        <f t="shared" si="3178"/>
        <v>0</v>
      </c>
      <c r="NSE1368" s="84">
        <f t="shared" si="3178"/>
        <v>1000000</v>
      </c>
      <c r="NSF1368" s="84">
        <f t="shared" si="3178"/>
        <v>2000000</v>
      </c>
      <c r="NSG1368" s="84">
        <f t="shared" si="3178"/>
        <v>0</v>
      </c>
      <c r="NSH1368" s="84">
        <f t="shared" si="3178"/>
        <v>0</v>
      </c>
      <c r="NSI1368" s="84">
        <f t="shared" si="3178"/>
        <v>2000000</v>
      </c>
      <c r="NSJ1368" s="84">
        <f t="shared" si="3178"/>
        <v>3000000</v>
      </c>
      <c r="NSQ1368" s="84" t="s">
        <v>5401</v>
      </c>
      <c r="NSR1368" s="84">
        <f>NSR1362</f>
        <v>1000000</v>
      </c>
      <c r="NSS1368" s="84">
        <f t="shared" si="3178"/>
        <v>0</v>
      </c>
      <c r="NST1368" s="84">
        <f t="shared" si="3178"/>
        <v>0</v>
      </c>
      <c r="NSU1368" s="84">
        <f t="shared" si="3178"/>
        <v>1000000</v>
      </c>
      <c r="NSV1368" s="84">
        <f t="shared" si="3178"/>
        <v>2000000</v>
      </c>
      <c r="NSW1368" s="84">
        <f t="shared" si="3178"/>
        <v>0</v>
      </c>
      <c r="NSX1368" s="84">
        <f t="shared" si="3178"/>
        <v>0</v>
      </c>
      <c r="NSY1368" s="84">
        <f t="shared" si="3178"/>
        <v>2000000</v>
      </c>
      <c r="NSZ1368" s="84">
        <f t="shared" si="3178"/>
        <v>3000000</v>
      </c>
      <c r="NTG1368" s="84" t="s">
        <v>5401</v>
      </c>
      <c r="NTH1368" s="84">
        <f>NTH1362</f>
        <v>1000000</v>
      </c>
      <c r="NTI1368" s="84">
        <f t="shared" ref="NTI1368:NVL1368" si="3179">NTI1362</f>
        <v>0</v>
      </c>
      <c r="NTJ1368" s="84">
        <f t="shared" si="3179"/>
        <v>0</v>
      </c>
      <c r="NTK1368" s="84">
        <f t="shared" si="3179"/>
        <v>1000000</v>
      </c>
      <c r="NTL1368" s="84">
        <f t="shared" si="3179"/>
        <v>2000000</v>
      </c>
      <c r="NTM1368" s="84">
        <f t="shared" si="3179"/>
        <v>0</v>
      </c>
      <c r="NTN1368" s="84">
        <f t="shared" si="3179"/>
        <v>0</v>
      </c>
      <c r="NTO1368" s="84">
        <f t="shared" si="3179"/>
        <v>2000000</v>
      </c>
      <c r="NTP1368" s="84">
        <f t="shared" si="3179"/>
        <v>3000000</v>
      </c>
      <c r="NTW1368" s="84" t="s">
        <v>5401</v>
      </c>
      <c r="NTX1368" s="84">
        <f>NTX1362</f>
        <v>1000000</v>
      </c>
      <c r="NTY1368" s="84">
        <f t="shared" si="3179"/>
        <v>0</v>
      </c>
      <c r="NTZ1368" s="84">
        <f t="shared" si="3179"/>
        <v>0</v>
      </c>
      <c r="NUA1368" s="84">
        <f t="shared" si="3179"/>
        <v>1000000</v>
      </c>
      <c r="NUB1368" s="84">
        <f t="shared" si="3179"/>
        <v>2000000</v>
      </c>
      <c r="NUC1368" s="84">
        <f t="shared" si="3179"/>
        <v>0</v>
      </c>
      <c r="NUD1368" s="84">
        <f t="shared" si="3179"/>
        <v>0</v>
      </c>
      <c r="NUE1368" s="84">
        <f t="shared" si="3179"/>
        <v>2000000</v>
      </c>
      <c r="NUF1368" s="84">
        <f t="shared" si="3179"/>
        <v>3000000</v>
      </c>
      <c r="NUM1368" s="84" t="s">
        <v>5401</v>
      </c>
      <c r="NUN1368" s="84">
        <f>NUN1362</f>
        <v>1000000</v>
      </c>
      <c r="NUO1368" s="84">
        <f t="shared" si="3179"/>
        <v>0</v>
      </c>
      <c r="NUP1368" s="84">
        <f t="shared" si="3179"/>
        <v>0</v>
      </c>
      <c r="NUQ1368" s="84">
        <f t="shared" si="3179"/>
        <v>1000000</v>
      </c>
      <c r="NUR1368" s="84">
        <f t="shared" si="3179"/>
        <v>2000000</v>
      </c>
      <c r="NUS1368" s="84">
        <f t="shared" si="3179"/>
        <v>0</v>
      </c>
      <c r="NUT1368" s="84">
        <f t="shared" si="3179"/>
        <v>0</v>
      </c>
      <c r="NUU1368" s="84">
        <f t="shared" si="3179"/>
        <v>2000000</v>
      </c>
      <c r="NUV1368" s="84">
        <f t="shared" si="3179"/>
        <v>3000000</v>
      </c>
      <c r="NVC1368" s="84" t="s">
        <v>5401</v>
      </c>
      <c r="NVD1368" s="84">
        <f>NVD1362</f>
        <v>1000000</v>
      </c>
      <c r="NVE1368" s="84">
        <f t="shared" si="3179"/>
        <v>0</v>
      </c>
      <c r="NVF1368" s="84">
        <f t="shared" si="3179"/>
        <v>0</v>
      </c>
      <c r="NVG1368" s="84">
        <f t="shared" si="3179"/>
        <v>1000000</v>
      </c>
      <c r="NVH1368" s="84">
        <f t="shared" si="3179"/>
        <v>2000000</v>
      </c>
      <c r="NVI1368" s="84">
        <f t="shared" si="3179"/>
        <v>0</v>
      </c>
      <c r="NVJ1368" s="84">
        <f t="shared" si="3179"/>
        <v>0</v>
      </c>
      <c r="NVK1368" s="84">
        <f t="shared" si="3179"/>
        <v>2000000</v>
      </c>
      <c r="NVL1368" s="84">
        <f t="shared" si="3179"/>
        <v>3000000</v>
      </c>
      <c r="NVS1368" s="84" t="s">
        <v>5401</v>
      </c>
      <c r="NVT1368" s="84">
        <f>NVT1362</f>
        <v>1000000</v>
      </c>
      <c r="NVU1368" s="84">
        <f t="shared" ref="NVU1368:NXX1368" si="3180">NVU1362</f>
        <v>0</v>
      </c>
      <c r="NVV1368" s="84">
        <f t="shared" si="3180"/>
        <v>0</v>
      </c>
      <c r="NVW1368" s="84">
        <f t="shared" si="3180"/>
        <v>1000000</v>
      </c>
      <c r="NVX1368" s="84">
        <f t="shared" si="3180"/>
        <v>2000000</v>
      </c>
      <c r="NVY1368" s="84">
        <f t="shared" si="3180"/>
        <v>0</v>
      </c>
      <c r="NVZ1368" s="84">
        <f t="shared" si="3180"/>
        <v>0</v>
      </c>
      <c r="NWA1368" s="84">
        <f t="shared" si="3180"/>
        <v>2000000</v>
      </c>
      <c r="NWB1368" s="84">
        <f t="shared" si="3180"/>
        <v>3000000</v>
      </c>
      <c r="NWI1368" s="84" t="s">
        <v>5401</v>
      </c>
      <c r="NWJ1368" s="84">
        <f>NWJ1362</f>
        <v>1000000</v>
      </c>
      <c r="NWK1368" s="84">
        <f t="shared" si="3180"/>
        <v>0</v>
      </c>
      <c r="NWL1368" s="84">
        <f t="shared" si="3180"/>
        <v>0</v>
      </c>
      <c r="NWM1368" s="84">
        <f t="shared" si="3180"/>
        <v>1000000</v>
      </c>
      <c r="NWN1368" s="84">
        <f t="shared" si="3180"/>
        <v>2000000</v>
      </c>
      <c r="NWO1368" s="84">
        <f t="shared" si="3180"/>
        <v>0</v>
      </c>
      <c r="NWP1368" s="84">
        <f t="shared" si="3180"/>
        <v>0</v>
      </c>
      <c r="NWQ1368" s="84">
        <f t="shared" si="3180"/>
        <v>2000000</v>
      </c>
      <c r="NWR1368" s="84">
        <f t="shared" si="3180"/>
        <v>3000000</v>
      </c>
      <c r="NWY1368" s="84" t="s">
        <v>5401</v>
      </c>
      <c r="NWZ1368" s="84">
        <f>NWZ1362</f>
        <v>1000000</v>
      </c>
      <c r="NXA1368" s="84">
        <f t="shared" si="3180"/>
        <v>0</v>
      </c>
      <c r="NXB1368" s="84">
        <f t="shared" si="3180"/>
        <v>0</v>
      </c>
      <c r="NXC1368" s="84">
        <f t="shared" si="3180"/>
        <v>1000000</v>
      </c>
      <c r="NXD1368" s="84">
        <f t="shared" si="3180"/>
        <v>2000000</v>
      </c>
      <c r="NXE1368" s="84">
        <f t="shared" si="3180"/>
        <v>0</v>
      </c>
      <c r="NXF1368" s="84">
        <f t="shared" si="3180"/>
        <v>0</v>
      </c>
      <c r="NXG1368" s="84">
        <f t="shared" si="3180"/>
        <v>2000000</v>
      </c>
      <c r="NXH1368" s="84">
        <f t="shared" si="3180"/>
        <v>3000000</v>
      </c>
      <c r="NXO1368" s="84" t="s">
        <v>5401</v>
      </c>
      <c r="NXP1368" s="84">
        <f>NXP1362</f>
        <v>1000000</v>
      </c>
      <c r="NXQ1368" s="84">
        <f t="shared" si="3180"/>
        <v>0</v>
      </c>
      <c r="NXR1368" s="84">
        <f t="shared" si="3180"/>
        <v>0</v>
      </c>
      <c r="NXS1368" s="84">
        <f t="shared" si="3180"/>
        <v>1000000</v>
      </c>
      <c r="NXT1368" s="84">
        <f t="shared" si="3180"/>
        <v>2000000</v>
      </c>
      <c r="NXU1368" s="84">
        <f t="shared" si="3180"/>
        <v>0</v>
      </c>
      <c r="NXV1368" s="84">
        <f t="shared" si="3180"/>
        <v>0</v>
      </c>
      <c r="NXW1368" s="84">
        <f t="shared" si="3180"/>
        <v>2000000</v>
      </c>
      <c r="NXX1368" s="84">
        <f t="shared" si="3180"/>
        <v>3000000</v>
      </c>
      <c r="NYE1368" s="84" t="s">
        <v>5401</v>
      </c>
      <c r="NYF1368" s="84">
        <f>NYF1362</f>
        <v>1000000</v>
      </c>
      <c r="NYG1368" s="84">
        <f t="shared" ref="NYG1368:OAJ1368" si="3181">NYG1362</f>
        <v>0</v>
      </c>
      <c r="NYH1368" s="84">
        <f t="shared" si="3181"/>
        <v>0</v>
      </c>
      <c r="NYI1368" s="84">
        <f t="shared" si="3181"/>
        <v>1000000</v>
      </c>
      <c r="NYJ1368" s="84">
        <f t="shared" si="3181"/>
        <v>2000000</v>
      </c>
      <c r="NYK1368" s="84">
        <f t="shared" si="3181"/>
        <v>0</v>
      </c>
      <c r="NYL1368" s="84">
        <f t="shared" si="3181"/>
        <v>0</v>
      </c>
      <c r="NYM1368" s="84">
        <f t="shared" si="3181"/>
        <v>2000000</v>
      </c>
      <c r="NYN1368" s="84">
        <f t="shared" si="3181"/>
        <v>3000000</v>
      </c>
      <c r="NYU1368" s="84" t="s">
        <v>5401</v>
      </c>
      <c r="NYV1368" s="84">
        <f>NYV1362</f>
        <v>1000000</v>
      </c>
      <c r="NYW1368" s="84">
        <f t="shared" si="3181"/>
        <v>0</v>
      </c>
      <c r="NYX1368" s="84">
        <f t="shared" si="3181"/>
        <v>0</v>
      </c>
      <c r="NYY1368" s="84">
        <f t="shared" si="3181"/>
        <v>1000000</v>
      </c>
      <c r="NYZ1368" s="84">
        <f t="shared" si="3181"/>
        <v>2000000</v>
      </c>
      <c r="NZA1368" s="84">
        <f t="shared" si="3181"/>
        <v>0</v>
      </c>
      <c r="NZB1368" s="84">
        <f t="shared" si="3181"/>
        <v>0</v>
      </c>
      <c r="NZC1368" s="84">
        <f t="shared" si="3181"/>
        <v>2000000</v>
      </c>
      <c r="NZD1368" s="84">
        <f t="shared" si="3181"/>
        <v>3000000</v>
      </c>
      <c r="NZK1368" s="84" t="s">
        <v>5401</v>
      </c>
      <c r="NZL1368" s="84">
        <f>NZL1362</f>
        <v>1000000</v>
      </c>
      <c r="NZM1368" s="84">
        <f t="shared" si="3181"/>
        <v>0</v>
      </c>
      <c r="NZN1368" s="84">
        <f t="shared" si="3181"/>
        <v>0</v>
      </c>
      <c r="NZO1368" s="84">
        <f t="shared" si="3181"/>
        <v>1000000</v>
      </c>
      <c r="NZP1368" s="84">
        <f t="shared" si="3181"/>
        <v>2000000</v>
      </c>
      <c r="NZQ1368" s="84">
        <f t="shared" si="3181"/>
        <v>0</v>
      </c>
      <c r="NZR1368" s="84">
        <f t="shared" si="3181"/>
        <v>0</v>
      </c>
      <c r="NZS1368" s="84">
        <f t="shared" si="3181"/>
        <v>2000000</v>
      </c>
      <c r="NZT1368" s="84">
        <f t="shared" si="3181"/>
        <v>3000000</v>
      </c>
      <c r="OAA1368" s="84" t="s">
        <v>5401</v>
      </c>
      <c r="OAB1368" s="84">
        <f>OAB1362</f>
        <v>1000000</v>
      </c>
      <c r="OAC1368" s="84">
        <f t="shared" si="3181"/>
        <v>0</v>
      </c>
      <c r="OAD1368" s="84">
        <f t="shared" si="3181"/>
        <v>0</v>
      </c>
      <c r="OAE1368" s="84">
        <f t="shared" si="3181"/>
        <v>1000000</v>
      </c>
      <c r="OAF1368" s="84">
        <f t="shared" si="3181"/>
        <v>2000000</v>
      </c>
      <c r="OAG1368" s="84">
        <f t="shared" si="3181"/>
        <v>0</v>
      </c>
      <c r="OAH1368" s="84">
        <f t="shared" si="3181"/>
        <v>0</v>
      </c>
      <c r="OAI1368" s="84">
        <f t="shared" si="3181"/>
        <v>2000000</v>
      </c>
      <c r="OAJ1368" s="84">
        <f t="shared" si="3181"/>
        <v>3000000</v>
      </c>
      <c r="OAQ1368" s="84" t="s">
        <v>5401</v>
      </c>
      <c r="OAR1368" s="84">
        <f>OAR1362</f>
        <v>1000000</v>
      </c>
      <c r="OAS1368" s="84">
        <f t="shared" ref="OAS1368:OCV1368" si="3182">OAS1362</f>
        <v>0</v>
      </c>
      <c r="OAT1368" s="84">
        <f t="shared" si="3182"/>
        <v>0</v>
      </c>
      <c r="OAU1368" s="84">
        <f t="shared" si="3182"/>
        <v>1000000</v>
      </c>
      <c r="OAV1368" s="84">
        <f t="shared" si="3182"/>
        <v>2000000</v>
      </c>
      <c r="OAW1368" s="84">
        <f t="shared" si="3182"/>
        <v>0</v>
      </c>
      <c r="OAX1368" s="84">
        <f t="shared" si="3182"/>
        <v>0</v>
      </c>
      <c r="OAY1368" s="84">
        <f t="shared" si="3182"/>
        <v>2000000</v>
      </c>
      <c r="OAZ1368" s="84">
        <f t="shared" si="3182"/>
        <v>3000000</v>
      </c>
      <c r="OBG1368" s="84" t="s">
        <v>5401</v>
      </c>
      <c r="OBH1368" s="84">
        <f>OBH1362</f>
        <v>1000000</v>
      </c>
      <c r="OBI1368" s="84">
        <f t="shared" si="3182"/>
        <v>0</v>
      </c>
      <c r="OBJ1368" s="84">
        <f t="shared" si="3182"/>
        <v>0</v>
      </c>
      <c r="OBK1368" s="84">
        <f t="shared" si="3182"/>
        <v>1000000</v>
      </c>
      <c r="OBL1368" s="84">
        <f t="shared" si="3182"/>
        <v>2000000</v>
      </c>
      <c r="OBM1368" s="84">
        <f t="shared" si="3182"/>
        <v>0</v>
      </c>
      <c r="OBN1368" s="84">
        <f t="shared" si="3182"/>
        <v>0</v>
      </c>
      <c r="OBO1368" s="84">
        <f t="shared" si="3182"/>
        <v>2000000</v>
      </c>
      <c r="OBP1368" s="84">
        <f t="shared" si="3182"/>
        <v>3000000</v>
      </c>
      <c r="OBW1368" s="84" t="s">
        <v>5401</v>
      </c>
      <c r="OBX1368" s="84">
        <f>OBX1362</f>
        <v>1000000</v>
      </c>
      <c r="OBY1368" s="84">
        <f t="shared" si="3182"/>
        <v>0</v>
      </c>
      <c r="OBZ1368" s="84">
        <f t="shared" si="3182"/>
        <v>0</v>
      </c>
      <c r="OCA1368" s="84">
        <f t="shared" si="3182"/>
        <v>1000000</v>
      </c>
      <c r="OCB1368" s="84">
        <f t="shared" si="3182"/>
        <v>2000000</v>
      </c>
      <c r="OCC1368" s="84">
        <f t="shared" si="3182"/>
        <v>0</v>
      </c>
      <c r="OCD1368" s="84">
        <f t="shared" si="3182"/>
        <v>0</v>
      </c>
      <c r="OCE1368" s="84">
        <f t="shared" si="3182"/>
        <v>2000000</v>
      </c>
      <c r="OCF1368" s="84">
        <f t="shared" si="3182"/>
        <v>3000000</v>
      </c>
      <c r="OCM1368" s="84" t="s">
        <v>5401</v>
      </c>
      <c r="OCN1368" s="84">
        <f>OCN1362</f>
        <v>1000000</v>
      </c>
      <c r="OCO1368" s="84">
        <f t="shared" si="3182"/>
        <v>0</v>
      </c>
      <c r="OCP1368" s="84">
        <f t="shared" si="3182"/>
        <v>0</v>
      </c>
      <c r="OCQ1368" s="84">
        <f t="shared" si="3182"/>
        <v>1000000</v>
      </c>
      <c r="OCR1368" s="84">
        <f t="shared" si="3182"/>
        <v>2000000</v>
      </c>
      <c r="OCS1368" s="84">
        <f t="shared" si="3182"/>
        <v>0</v>
      </c>
      <c r="OCT1368" s="84">
        <f t="shared" si="3182"/>
        <v>0</v>
      </c>
      <c r="OCU1368" s="84">
        <f t="shared" si="3182"/>
        <v>2000000</v>
      </c>
      <c r="OCV1368" s="84">
        <f t="shared" si="3182"/>
        <v>3000000</v>
      </c>
      <c r="ODC1368" s="84" t="s">
        <v>5401</v>
      </c>
      <c r="ODD1368" s="84">
        <f>ODD1362</f>
        <v>1000000</v>
      </c>
      <c r="ODE1368" s="84">
        <f t="shared" ref="ODE1368:OFH1368" si="3183">ODE1362</f>
        <v>0</v>
      </c>
      <c r="ODF1368" s="84">
        <f t="shared" si="3183"/>
        <v>0</v>
      </c>
      <c r="ODG1368" s="84">
        <f t="shared" si="3183"/>
        <v>1000000</v>
      </c>
      <c r="ODH1368" s="84">
        <f t="shared" si="3183"/>
        <v>2000000</v>
      </c>
      <c r="ODI1368" s="84">
        <f t="shared" si="3183"/>
        <v>0</v>
      </c>
      <c r="ODJ1368" s="84">
        <f t="shared" si="3183"/>
        <v>0</v>
      </c>
      <c r="ODK1368" s="84">
        <f t="shared" si="3183"/>
        <v>2000000</v>
      </c>
      <c r="ODL1368" s="84">
        <f t="shared" si="3183"/>
        <v>3000000</v>
      </c>
      <c r="ODS1368" s="84" t="s">
        <v>5401</v>
      </c>
      <c r="ODT1368" s="84">
        <f>ODT1362</f>
        <v>1000000</v>
      </c>
      <c r="ODU1368" s="84">
        <f t="shared" si="3183"/>
        <v>0</v>
      </c>
      <c r="ODV1368" s="84">
        <f t="shared" si="3183"/>
        <v>0</v>
      </c>
      <c r="ODW1368" s="84">
        <f t="shared" si="3183"/>
        <v>1000000</v>
      </c>
      <c r="ODX1368" s="84">
        <f t="shared" si="3183"/>
        <v>2000000</v>
      </c>
      <c r="ODY1368" s="84">
        <f t="shared" si="3183"/>
        <v>0</v>
      </c>
      <c r="ODZ1368" s="84">
        <f t="shared" si="3183"/>
        <v>0</v>
      </c>
      <c r="OEA1368" s="84">
        <f t="shared" si="3183"/>
        <v>2000000</v>
      </c>
      <c r="OEB1368" s="84">
        <f t="shared" si="3183"/>
        <v>3000000</v>
      </c>
      <c r="OEI1368" s="84" t="s">
        <v>5401</v>
      </c>
      <c r="OEJ1368" s="84">
        <f>OEJ1362</f>
        <v>1000000</v>
      </c>
      <c r="OEK1368" s="84">
        <f t="shared" si="3183"/>
        <v>0</v>
      </c>
      <c r="OEL1368" s="84">
        <f t="shared" si="3183"/>
        <v>0</v>
      </c>
      <c r="OEM1368" s="84">
        <f t="shared" si="3183"/>
        <v>1000000</v>
      </c>
      <c r="OEN1368" s="84">
        <f t="shared" si="3183"/>
        <v>2000000</v>
      </c>
      <c r="OEO1368" s="84">
        <f t="shared" si="3183"/>
        <v>0</v>
      </c>
      <c r="OEP1368" s="84">
        <f t="shared" si="3183"/>
        <v>0</v>
      </c>
      <c r="OEQ1368" s="84">
        <f t="shared" si="3183"/>
        <v>2000000</v>
      </c>
      <c r="OER1368" s="84">
        <f t="shared" si="3183"/>
        <v>3000000</v>
      </c>
      <c r="OEY1368" s="84" t="s">
        <v>5401</v>
      </c>
      <c r="OEZ1368" s="84">
        <f>OEZ1362</f>
        <v>1000000</v>
      </c>
      <c r="OFA1368" s="84">
        <f t="shared" si="3183"/>
        <v>0</v>
      </c>
      <c r="OFB1368" s="84">
        <f t="shared" si="3183"/>
        <v>0</v>
      </c>
      <c r="OFC1368" s="84">
        <f t="shared" si="3183"/>
        <v>1000000</v>
      </c>
      <c r="OFD1368" s="84">
        <f t="shared" si="3183"/>
        <v>2000000</v>
      </c>
      <c r="OFE1368" s="84">
        <f t="shared" si="3183"/>
        <v>0</v>
      </c>
      <c r="OFF1368" s="84">
        <f t="shared" si="3183"/>
        <v>0</v>
      </c>
      <c r="OFG1368" s="84">
        <f t="shared" si="3183"/>
        <v>2000000</v>
      </c>
      <c r="OFH1368" s="84">
        <f t="shared" si="3183"/>
        <v>3000000</v>
      </c>
      <c r="OFO1368" s="84" t="s">
        <v>5401</v>
      </c>
      <c r="OFP1368" s="84">
        <f>OFP1362</f>
        <v>1000000</v>
      </c>
      <c r="OFQ1368" s="84">
        <f t="shared" ref="OFQ1368:OHT1368" si="3184">OFQ1362</f>
        <v>0</v>
      </c>
      <c r="OFR1368" s="84">
        <f t="shared" si="3184"/>
        <v>0</v>
      </c>
      <c r="OFS1368" s="84">
        <f t="shared" si="3184"/>
        <v>1000000</v>
      </c>
      <c r="OFT1368" s="84">
        <f t="shared" si="3184"/>
        <v>2000000</v>
      </c>
      <c r="OFU1368" s="84">
        <f t="shared" si="3184"/>
        <v>0</v>
      </c>
      <c r="OFV1368" s="84">
        <f t="shared" si="3184"/>
        <v>0</v>
      </c>
      <c r="OFW1368" s="84">
        <f t="shared" si="3184"/>
        <v>2000000</v>
      </c>
      <c r="OFX1368" s="84">
        <f t="shared" si="3184"/>
        <v>3000000</v>
      </c>
      <c r="OGE1368" s="84" t="s">
        <v>5401</v>
      </c>
      <c r="OGF1368" s="84">
        <f>OGF1362</f>
        <v>1000000</v>
      </c>
      <c r="OGG1368" s="84">
        <f t="shared" si="3184"/>
        <v>0</v>
      </c>
      <c r="OGH1368" s="84">
        <f t="shared" si="3184"/>
        <v>0</v>
      </c>
      <c r="OGI1368" s="84">
        <f t="shared" si="3184"/>
        <v>1000000</v>
      </c>
      <c r="OGJ1368" s="84">
        <f t="shared" si="3184"/>
        <v>2000000</v>
      </c>
      <c r="OGK1368" s="84">
        <f t="shared" si="3184"/>
        <v>0</v>
      </c>
      <c r="OGL1368" s="84">
        <f t="shared" si="3184"/>
        <v>0</v>
      </c>
      <c r="OGM1368" s="84">
        <f t="shared" si="3184"/>
        <v>2000000</v>
      </c>
      <c r="OGN1368" s="84">
        <f t="shared" si="3184"/>
        <v>3000000</v>
      </c>
      <c r="OGU1368" s="84" t="s">
        <v>5401</v>
      </c>
      <c r="OGV1368" s="84">
        <f>OGV1362</f>
        <v>1000000</v>
      </c>
      <c r="OGW1368" s="84">
        <f t="shared" si="3184"/>
        <v>0</v>
      </c>
      <c r="OGX1368" s="84">
        <f t="shared" si="3184"/>
        <v>0</v>
      </c>
      <c r="OGY1368" s="84">
        <f t="shared" si="3184"/>
        <v>1000000</v>
      </c>
      <c r="OGZ1368" s="84">
        <f t="shared" si="3184"/>
        <v>2000000</v>
      </c>
      <c r="OHA1368" s="84">
        <f t="shared" si="3184"/>
        <v>0</v>
      </c>
      <c r="OHB1368" s="84">
        <f t="shared" si="3184"/>
        <v>0</v>
      </c>
      <c r="OHC1368" s="84">
        <f t="shared" si="3184"/>
        <v>2000000</v>
      </c>
      <c r="OHD1368" s="84">
        <f t="shared" si="3184"/>
        <v>3000000</v>
      </c>
      <c r="OHK1368" s="84" t="s">
        <v>5401</v>
      </c>
      <c r="OHL1368" s="84">
        <f>OHL1362</f>
        <v>1000000</v>
      </c>
      <c r="OHM1368" s="84">
        <f t="shared" si="3184"/>
        <v>0</v>
      </c>
      <c r="OHN1368" s="84">
        <f t="shared" si="3184"/>
        <v>0</v>
      </c>
      <c r="OHO1368" s="84">
        <f t="shared" si="3184"/>
        <v>1000000</v>
      </c>
      <c r="OHP1368" s="84">
        <f t="shared" si="3184"/>
        <v>2000000</v>
      </c>
      <c r="OHQ1368" s="84">
        <f t="shared" si="3184"/>
        <v>0</v>
      </c>
      <c r="OHR1368" s="84">
        <f t="shared" si="3184"/>
        <v>0</v>
      </c>
      <c r="OHS1368" s="84">
        <f t="shared" si="3184"/>
        <v>2000000</v>
      </c>
      <c r="OHT1368" s="84">
        <f t="shared" si="3184"/>
        <v>3000000</v>
      </c>
      <c r="OIA1368" s="84" t="s">
        <v>5401</v>
      </c>
      <c r="OIB1368" s="84">
        <f>OIB1362</f>
        <v>1000000</v>
      </c>
      <c r="OIC1368" s="84">
        <f t="shared" ref="OIC1368:OKF1368" si="3185">OIC1362</f>
        <v>0</v>
      </c>
      <c r="OID1368" s="84">
        <f t="shared" si="3185"/>
        <v>0</v>
      </c>
      <c r="OIE1368" s="84">
        <f t="shared" si="3185"/>
        <v>1000000</v>
      </c>
      <c r="OIF1368" s="84">
        <f t="shared" si="3185"/>
        <v>2000000</v>
      </c>
      <c r="OIG1368" s="84">
        <f t="shared" si="3185"/>
        <v>0</v>
      </c>
      <c r="OIH1368" s="84">
        <f t="shared" si="3185"/>
        <v>0</v>
      </c>
      <c r="OII1368" s="84">
        <f t="shared" si="3185"/>
        <v>2000000</v>
      </c>
      <c r="OIJ1368" s="84">
        <f t="shared" si="3185"/>
        <v>3000000</v>
      </c>
      <c r="OIQ1368" s="84" t="s">
        <v>5401</v>
      </c>
      <c r="OIR1368" s="84">
        <f>OIR1362</f>
        <v>1000000</v>
      </c>
      <c r="OIS1368" s="84">
        <f t="shared" si="3185"/>
        <v>0</v>
      </c>
      <c r="OIT1368" s="84">
        <f t="shared" si="3185"/>
        <v>0</v>
      </c>
      <c r="OIU1368" s="84">
        <f t="shared" si="3185"/>
        <v>1000000</v>
      </c>
      <c r="OIV1368" s="84">
        <f t="shared" si="3185"/>
        <v>2000000</v>
      </c>
      <c r="OIW1368" s="84">
        <f t="shared" si="3185"/>
        <v>0</v>
      </c>
      <c r="OIX1368" s="84">
        <f t="shared" si="3185"/>
        <v>0</v>
      </c>
      <c r="OIY1368" s="84">
        <f t="shared" si="3185"/>
        <v>2000000</v>
      </c>
      <c r="OIZ1368" s="84">
        <f t="shared" si="3185"/>
        <v>3000000</v>
      </c>
      <c r="OJG1368" s="84" t="s">
        <v>5401</v>
      </c>
      <c r="OJH1368" s="84">
        <f>OJH1362</f>
        <v>1000000</v>
      </c>
      <c r="OJI1368" s="84">
        <f t="shared" si="3185"/>
        <v>0</v>
      </c>
      <c r="OJJ1368" s="84">
        <f t="shared" si="3185"/>
        <v>0</v>
      </c>
      <c r="OJK1368" s="84">
        <f t="shared" si="3185"/>
        <v>1000000</v>
      </c>
      <c r="OJL1368" s="84">
        <f t="shared" si="3185"/>
        <v>2000000</v>
      </c>
      <c r="OJM1368" s="84">
        <f t="shared" si="3185"/>
        <v>0</v>
      </c>
      <c r="OJN1368" s="84">
        <f t="shared" si="3185"/>
        <v>0</v>
      </c>
      <c r="OJO1368" s="84">
        <f t="shared" si="3185"/>
        <v>2000000</v>
      </c>
      <c r="OJP1368" s="84">
        <f t="shared" si="3185"/>
        <v>3000000</v>
      </c>
      <c r="OJW1368" s="84" t="s">
        <v>5401</v>
      </c>
      <c r="OJX1368" s="84">
        <f>OJX1362</f>
        <v>1000000</v>
      </c>
      <c r="OJY1368" s="84">
        <f t="shared" si="3185"/>
        <v>0</v>
      </c>
      <c r="OJZ1368" s="84">
        <f t="shared" si="3185"/>
        <v>0</v>
      </c>
      <c r="OKA1368" s="84">
        <f t="shared" si="3185"/>
        <v>1000000</v>
      </c>
      <c r="OKB1368" s="84">
        <f t="shared" si="3185"/>
        <v>2000000</v>
      </c>
      <c r="OKC1368" s="84">
        <f t="shared" si="3185"/>
        <v>0</v>
      </c>
      <c r="OKD1368" s="84">
        <f t="shared" si="3185"/>
        <v>0</v>
      </c>
      <c r="OKE1368" s="84">
        <f t="shared" si="3185"/>
        <v>2000000</v>
      </c>
      <c r="OKF1368" s="84">
        <f t="shared" si="3185"/>
        <v>3000000</v>
      </c>
      <c r="OKM1368" s="84" t="s">
        <v>5401</v>
      </c>
      <c r="OKN1368" s="84">
        <f>OKN1362</f>
        <v>1000000</v>
      </c>
      <c r="OKO1368" s="84">
        <f t="shared" ref="OKO1368:OMR1368" si="3186">OKO1362</f>
        <v>0</v>
      </c>
      <c r="OKP1368" s="84">
        <f t="shared" si="3186"/>
        <v>0</v>
      </c>
      <c r="OKQ1368" s="84">
        <f t="shared" si="3186"/>
        <v>1000000</v>
      </c>
      <c r="OKR1368" s="84">
        <f t="shared" si="3186"/>
        <v>2000000</v>
      </c>
      <c r="OKS1368" s="84">
        <f t="shared" si="3186"/>
        <v>0</v>
      </c>
      <c r="OKT1368" s="84">
        <f t="shared" si="3186"/>
        <v>0</v>
      </c>
      <c r="OKU1368" s="84">
        <f t="shared" si="3186"/>
        <v>2000000</v>
      </c>
      <c r="OKV1368" s="84">
        <f t="shared" si="3186"/>
        <v>3000000</v>
      </c>
      <c r="OLC1368" s="84" t="s">
        <v>5401</v>
      </c>
      <c r="OLD1368" s="84">
        <f>OLD1362</f>
        <v>1000000</v>
      </c>
      <c r="OLE1368" s="84">
        <f t="shared" si="3186"/>
        <v>0</v>
      </c>
      <c r="OLF1368" s="84">
        <f t="shared" si="3186"/>
        <v>0</v>
      </c>
      <c r="OLG1368" s="84">
        <f t="shared" si="3186"/>
        <v>1000000</v>
      </c>
      <c r="OLH1368" s="84">
        <f t="shared" si="3186"/>
        <v>2000000</v>
      </c>
      <c r="OLI1368" s="84">
        <f t="shared" si="3186"/>
        <v>0</v>
      </c>
      <c r="OLJ1368" s="84">
        <f t="shared" si="3186"/>
        <v>0</v>
      </c>
      <c r="OLK1368" s="84">
        <f t="shared" si="3186"/>
        <v>2000000</v>
      </c>
      <c r="OLL1368" s="84">
        <f t="shared" si="3186"/>
        <v>3000000</v>
      </c>
      <c r="OLS1368" s="84" t="s">
        <v>5401</v>
      </c>
      <c r="OLT1368" s="84">
        <f>OLT1362</f>
        <v>1000000</v>
      </c>
      <c r="OLU1368" s="84">
        <f t="shared" si="3186"/>
        <v>0</v>
      </c>
      <c r="OLV1368" s="84">
        <f t="shared" si="3186"/>
        <v>0</v>
      </c>
      <c r="OLW1368" s="84">
        <f t="shared" si="3186"/>
        <v>1000000</v>
      </c>
      <c r="OLX1368" s="84">
        <f t="shared" si="3186"/>
        <v>2000000</v>
      </c>
      <c r="OLY1368" s="84">
        <f t="shared" si="3186"/>
        <v>0</v>
      </c>
      <c r="OLZ1368" s="84">
        <f t="shared" si="3186"/>
        <v>0</v>
      </c>
      <c r="OMA1368" s="84">
        <f t="shared" si="3186"/>
        <v>2000000</v>
      </c>
      <c r="OMB1368" s="84">
        <f t="shared" si="3186"/>
        <v>3000000</v>
      </c>
      <c r="OMI1368" s="84" t="s">
        <v>5401</v>
      </c>
      <c r="OMJ1368" s="84">
        <f>OMJ1362</f>
        <v>1000000</v>
      </c>
      <c r="OMK1368" s="84">
        <f t="shared" si="3186"/>
        <v>0</v>
      </c>
      <c r="OML1368" s="84">
        <f t="shared" si="3186"/>
        <v>0</v>
      </c>
      <c r="OMM1368" s="84">
        <f t="shared" si="3186"/>
        <v>1000000</v>
      </c>
      <c r="OMN1368" s="84">
        <f t="shared" si="3186"/>
        <v>2000000</v>
      </c>
      <c r="OMO1368" s="84">
        <f t="shared" si="3186"/>
        <v>0</v>
      </c>
      <c r="OMP1368" s="84">
        <f t="shared" si="3186"/>
        <v>0</v>
      </c>
      <c r="OMQ1368" s="84">
        <f t="shared" si="3186"/>
        <v>2000000</v>
      </c>
      <c r="OMR1368" s="84">
        <f t="shared" si="3186"/>
        <v>3000000</v>
      </c>
      <c r="OMY1368" s="84" t="s">
        <v>5401</v>
      </c>
      <c r="OMZ1368" s="84">
        <f>OMZ1362</f>
        <v>1000000</v>
      </c>
      <c r="ONA1368" s="84">
        <f t="shared" ref="ONA1368:OPD1368" si="3187">ONA1362</f>
        <v>0</v>
      </c>
      <c r="ONB1368" s="84">
        <f t="shared" si="3187"/>
        <v>0</v>
      </c>
      <c r="ONC1368" s="84">
        <f t="shared" si="3187"/>
        <v>1000000</v>
      </c>
      <c r="OND1368" s="84">
        <f t="shared" si="3187"/>
        <v>2000000</v>
      </c>
      <c r="ONE1368" s="84">
        <f t="shared" si="3187"/>
        <v>0</v>
      </c>
      <c r="ONF1368" s="84">
        <f t="shared" si="3187"/>
        <v>0</v>
      </c>
      <c r="ONG1368" s="84">
        <f t="shared" si="3187"/>
        <v>2000000</v>
      </c>
      <c r="ONH1368" s="84">
        <f t="shared" si="3187"/>
        <v>3000000</v>
      </c>
      <c r="ONO1368" s="84" t="s">
        <v>5401</v>
      </c>
      <c r="ONP1368" s="84">
        <f>ONP1362</f>
        <v>1000000</v>
      </c>
      <c r="ONQ1368" s="84">
        <f t="shared" si="3187"/>
        <v>0</v>
      </c>
      <c r="ONR1368" s="84">
        <f t="shared" si="3187"/>
        <v>0</v>
      </c>
      <c r="ONS1368" s="84">
        <f t="shared" si="3187"/>
        <v>1000000</v>
      </c>
      <c r="ONT1368" s="84">
        <f t="shared" si="3187"/>
        <v>2000000</v>
      </c>
      <c r="ONU1368" s="84">
        <f t="shared" si="3187"/>
        <v>0</v>
      </c>
      <c r="ONV1368" s="84">
        <f t="shared" si="3187"/>
        <v>0</v>
      </c>
      <c r="ONW1368" s="84">
        <f t="shared" si="3187"/>
        <v>2000000</v>
      </c>
      <c r="ONX1368" s="84">
        <f t="shared" si="3187"/>
        <v>3000000</v>
      </c>
      <c r="OOE1368" s="84" t="s">
        <v>5401</v>
      </c>
      <c r="OOF1368" s="84">
        <f>OOF1362</f>
        <v>1000000</v>
      </c>
      <c r="OOG1368" s="84">
        <f t="shared" si="3187"/>
        <v>0</v>
      </c>
      <c r="OOH1368" s="84">
        <f t="shared" si="3187"/>
        <v>0</v>
      </c>
      <c r="OOI1368" s="84">
        <f t="shared" si="3187"/>
        <v>1000000</v>
      </c>
      <c r="OOJ1368" s="84">
        <f t="shared" si="3187"/>
        <v>2000000</v>
      </c>
      <c r="OOK1368" s="84">
        <f t="shared" si="3187"/>
        <v>0</v>
      </c>
      <c r="OOL1368" s="84">
        <f t="shared" si="3187"/>
        <v>0</v>
      </c>
      <c r="OOM1368" s="84">
        <f t="shared" si="3187"/>
        <v>2000000</v>
      </c>
      <c r="OON1368" s="84">
        <f t="shared" si="3187"/>
        <v>3000000</v>
      </c>
      <c r="OOU1368" s="84" t="s">
        <v>5401</v>
      </c>
      <c r="OOV1368" s="84">
        <f>OOV1362</f>
        <v>1000000</v>
      </c>
      <c r="OOW1368" s="84">
        <f t="shared" si="3187"/>
        <v>0</v>
      </c>
      <c r="OOX1368" s="84">
        <f t="shared" si="3187"/>
        <v>0</v>
      </c>
      <c r="OOY1368" s="84">
        <f t="shared" si="3187"/>
        <v>1000000</v>
      </c>
      <c r="OOZ1368" s="84">
        <f t="shared" si="3187"/>
        <v>2000000</v>
      </c>
      <c r="OPA1368" s="84">
        <f t="shared" si="3187"/>
        <v>0</v>
      </c>
      <c r="OPB1368" s="84">
        <f t="shared" si="3187"/>
        <v>0</v>
      </c>
      <c r="OPC1368" s="84">
        <f t="shared" si="3187"/>
        <v>2000000</v>
      </c>
      <c r="OPD1368" s="84">
        <f t="shared" si="3187"/>
        <v>3000000</v>
      </c>
      <c r="OPK1368" s="84" t="s">
        <v>5401</v>
      </c>
      <c r="OPL1368" s="84">
        <f>OPL1362</f>
        <v>1000000</v>
      </c>
      <c r="OPM1368" s="84">
        <f t="shared" ref="OPM1368:ORP1368" si="3188">OPM1362</f>
        <v>0</v>
      </c>
      <c r="OPN1368" s="84">
        <f t="shared" si="3188"/>
        <v>0</v>
      </c>
      <c r="OPO1368" s="84">
        <f t="shared" si="3188"/>
        <v>1000000</v>
      </c>
      <c r="OPP1368" s="84">
        <f t="shared" si="3188"/>
        <v>2000000</v>
      </c>
      <c r="OPQ1368" s="84">
        <f t="shared" si="3188"/>
        <v>0</v>
      </c>
      <c r="OPR1368" s="84">
        <f t="shared" si="3188"/>
        <v>0</v>
      </c>
      <c r="OPS1368" s="84">
        <f t="shared" si="3188"/>
        <v>2000000</v>
      </c>
      <c r="OPT1368" s="84">
        <f t="shared" si="3188"/>
        <v>3000000</v>
      </c>
      <c r="OQA1368" s="84" t="s">
        <v>5401</v>
      </c>
      <c r="OQB1368" s="84">
        <f>OQB1362</f>
        <v>1000000</v>
      </c>
      <c r="OQC1368" s="84">
        <f t="shared" si="3188"/>
        <v>0</v>
      </c>
      <c r="OQD1368" s="84">
        <f t="shared" si="3188"/>
        <v>0</v>
      </c>
      <c r="OQE1368" s="84">
        <f t="shared" si="3188"/>
        <v>1000000</v>
      </c>
      <c r="OQF1368" s="84">
        <f t="shared" si="3188"/>
        <v>2000000</v>
      </c>
      <c r="OQG1368" s="84">
        <f t="shared" si="3188"/>
        <v>0</v>
      </c>
      <c r="OQH1368" s="84">
        <f t="shared" si="3188"/>
        <v>0</v>
      </c>
      <c r="OQI1368" s="84">
        <f t="shared" si="3188"/>
        <v>2000000</v>
      </c>
      <c r="OQJ1368" s="84">
        <f t="shared" si="3188"/>
        <v>3000000</v>
      </c>
      <c r="OQQ1368" s="84" t="s">
        <v>5401</v>
      </c>
      <c r="OQR1368" s="84">
        <f>OQR1362</f>
        <v>1000000</v>
      </c>
      <c r="OQS1368" s="84">
        <f t="shared" si="3188"/>
        <v>0</v>
      </c>
      <c r="OQT1368" s="84">
        <f t="shared" si="3188"/>
        <v>0</v>
      </c>
      <c r="OQU1368" s="84">
        <f t="shared" si="3188"/>
        <v>1000000</v>
      </c>
      <c r="OQV1368" s="84">
        <f t="shared" si="3188"/>
        <v>2000000</v>
      </c>
      <c r="OQW1368" s="84">
        <f t="shared" si="3188"/>
        <v>0</v>
      </c>
      <c r="OQX1368" s="84">
        <f t="shared" si="3188"/>
        <v>0</v>
      </c>
      <c r="OQY1368" s="84">
        <f t="shared" si="3188"/>
        <v>2000000</v>
      </c>
      <c r="OQZ1368" s="84">
        <f t="shared" si="3188"/>
        <v>3000000</v>
      </c>
      <c r="ORG1368" s="84" t="s">
        <v>5401</v>
      </c>
      <c r="ORH1368" s="84">
        <f>ORH1362</f>
        <v>1000000</v>
      </c>
      <c r="ORI1368" s="84">
        <f t="shared" si="3188"/>
        <v>0</v>
      </c>
      <c r="ORJ1368" s="84">
        <f t="shared" si="3188"/>
        <v>0</v>
      </c>
      <c r="ORK1368" s="84">
        <f t="shared" si="3188"/>
        <v>1000000</v>
      </c>
      <c r="ORL1368" s="84">
        <f t="shared" si="3188"/>
        <v>2000000</v>
      </c>
      <c r="ORM1368" s="84">
        <f t="shared" si="3188"/>
        <v>0</v>
      </c>
      <c r="ORN1368" s="84">
        <f t="shared" si="3188"/>
        <v>0</v>
      </c>
      <c r="ORO1368" s="84">
        <f t="shared" si="3188"/>
        <v>2000000</v>
      </c>
      <c r="ORP1368" s="84">
        <f t="shared" si="3188"/>
        <v>3000000</v>
      </c>
      <c r="ORW1368" s="84" t="s">
        <v>5401</v>
      </c>
      <c r="ORX1368" s="84">
        <f>ORX1362</f>
        <v>1000000</v>
      </c>
      <c r="ORY1368" s="84">
        <f t="shared" ref="ORY1368:OUB1368" si="3189">ORY1362</f>
        <v>0</v>
      </c>
      <c r="ORZ1368" s="84">
        <f t="shared" si="3189"/>
        <v>0</v>
      </c>
      <c r="OSA1368" s="84">
        <f t="shared" si="3189"/>
        <v>1000000</v>
      </c>
      <c r="OSB1368" s="84">
        <f t="shared" si="3189"/>
        <v>2000000</v>
      </c>
      <c r="OSC1368" s="84">
        <f t="shared" si="3189"/>
        <v>0</v>
      </c>
      <c r="OSD1368" s="84">
        <f t="shared" si="3189"/>
        <v>0</v>
      </c>
      <c r="OSE1368" s="84">
        <f t="shared" si="3189"/>
        <v>2000000</v>
      </c>
      <c r="OSF1368" s="84">
        <f t="shared" si="3189"/>
        <v>3000000</v>
      </c>
      <c r="OSM1368" s="84" t="s">
        <v>5401</v>
      </c>
      <c r="OSN1368" s="84">
        <f>OSN1362</f>
        <v>1000000</v>
      </c>
      <c r="OSO1368" s="84">
        <f t="shared" si="3189"/>
        <v>0</v>
      </c>
      <c r="OSP1368" s="84">
        <f t="shared" si="3189"/>
        <v>0</v>
      </c>
      <c r="OSQ1368" s="84">
        <f t="shared" si="3189"/>
        <v>1000000</v>
      </c>
      <c r="OSR1368" s="84">
        <f t="shared" si="3189"/>
        <v>2000000</v>
      </c>
      <c r="OSS1368" s="84">
        <f t="shared" si="3189"/>
        <v>0</v>
      </c>
      <c r="OST1368" s="84">
        <f t="shared" si="3189"/>
        <v>0</v>
      </c>
      <c r="OSU1368" s="84">
        <f t="shared" si="3189"/>
        <v>2000000</v>
      </c>
      <c r="OSV1368" s="84">
        <f t="shared" si="3189"/>
        <v>3000000</v>
      </c>
      <c r="OTC1368" s="84" t="s">
        <v>5401</v>
      </c>
      <c r="OTD1368" s="84">
        <f>OTD1362</f>
        <v>1000000</v>
      </c>
      <c r="OTE1368" s="84">
        <f t="shared" si="3189"/>
        <v>0</v>
      </c>
      <c r="OTF1368" s="84">
        <f t="shared" si="3189"/>
        <v>0</v>
      </c>
      <c r="OTG1368" s="84">
        <f t="shared" si="3189"/>
        <v>1000000</v>
      </c>
      <c r="OTH1368" s="84">
        <f t="shared" si="3189"/>
        <v>2000000</v>
      </c>
      <c r="OTI1368" s="84">
        <f t="shared" si="3189"/>
        <v>0</v>
      </c>
      <c r="OTJ1368" s="84">
        <f t="shared" si="3189"/>
        <v>0</v>
      </c>
      <c r="OTK1368" s="84">
        <f t="shared" si="3189"/>
        <v>2000000</v>
      </c>
      <c r="OTL1368" s="84">
        <f t="shared" si="3189"/>
        <v>3000000</v>
      </c>
      <c r="OTS1368" s="84" t="s">
        <v>5401</v>
      </c>
      <c r="OTT1368" s="84">
        <f>OTT1362</f>
        <v>1000000</v>
      </c>
      <c r="OTU1368" s="84">
        <f t="shared" si="3189"/>
        <v>0</v>
      </c>
      <c r="OTV1368" s="84">
        <f t="shared" si="3189"/>
        <v>0</v>
      </c>
      <c r="OTW1368" s="84">
        <f t="shared" si="3189"/>
        <v>1000000</v>
      </c>
      <c r="OTX1368" s="84">
        <f t="shared" si="3189"/>
        <v>2000000</v>
      </c>
      <c r="OTY1368" s="84">
        <f t="shared" si="3189"/>
        <v>0</v>
      </c>
      <c r="OTZ1368" s="84">
        <f t="shared" si="3189"/>
        <v>0</v>
      </c>
      <c r="OUA1368" s="84">
        <f t="shared" si="3189"/>
        <v>2000000</v>
      </c>
      <c r="OUB1368" s="84">
        <f t="shared" si="3189"/>
        <v>3000000</v>
      </c>
      <c r="OUI1368" s="84" t="s">
        <v>5401</v>
      </c>
      <c r="OUJ1368" s="84">
        <f>OUJ1362</f>
        <v>1000000</v>
      </c>
      <c r="OUK1368" s="84">
        <f t="shared" ref="OUK1368:OWN1368" si="3190">OUK1362</f>
        <v>0</v>
      </c>
      <c r="OUL1368" s="84">
        <f t="shared" si="3190"/>
        <v>0</v>
      </c>
      <c r="OUM1368" s="84">
        <f t="shared" si="3190"/>
        <v>1000000</v>
      </c>
      <c r="OUN1368" s="84">
        <f t="shared" si="3190"/>
        <v>2000000</v>
      </c>
      <c r="OUO1368" s="84">
        <f t="shared" si="3190"/>
        <v>0</v>
      </c>
      <c r="OUP1368" s="84">
        <f t="shared" si="3190"/>
        <v>0</v>
      </c>
      <c r="OUQ1368" s="84">
        <f t="shared" si="3190"/>
        <v>2000000</v>
      </c>
      <c r="OUR1368" s="84">
        <f t="shared" si="3190"/>
        <v>3000000</v>
      </c>
      <c r="OUY1368" s="84" t="s">
        <v>5401</v>
      </c>
      <c r="OUZ1368" s="84">
        <f>OUZ1362</f>
        <v>1000000</v>
      </c>
      <c r="OVA1368" s="84">
        <f t="shared" si="3190"/>
        <v>0</v>
      </c>
      <c r="OVB1368" s="84">
        <f t="shared" si="3190"/>
        <v>0</v>
      </c>
      <c r="OVC1368" s="84">
        <f t="shared" si="3190"/>
        <v>1000000</v>
      </c>
      <c r="OVD1368" s="84">
        <f t="shared" si="3190"/>
        <v>2000000</v>
      </c>
      <c r="OVE1368" s="84">
        <f t="shared" si="3190"/>
        <v>0</v>
      </c>
      <c r="OVF1368" s="84">
        <f t="shared" si="3190"/>
        <v>0</v>
      </c>
      <c r="OVG1368" s="84">
        <f t="shared" si="3190"/>
        <v>2000000</v>
      </c>
      <c r="OVH1368" s="84">
        <f t="shared" si="3190"/>
        <v>3000000</v>
      </c>
      <c r="OVO1368" s="84" t="s">
        <v>5401</v>
      </c>
      <c r="OVP1368" s="84">
        <f>OVP1362</f>
        <v>1000000</v>
      </c>
      <c r="OVQ1368" s="84">
        <f t="shared" si="3190"/>
        <v>0</v>
      </c>
      <c r="OVR1368" s="84">
        <f t="shared" si="3190"/>
        <v>0</v>
      </c>
      <c r="OVS1368" s="84">
        <f t="shared" si="3190"/>
        <v>1000000</v>
      </c>
      <c r="OVT1368" s="84">
        <f t="shared" si="3190"/>
        <v>2000000</v>
      </c>
      <c r="OVU1368" s="84">
        <f t="shared" si="3190"/>
        <v>0</v>
      </c>
      <c r="OVV1368" s="84">
        <f t="shared" si="3190"/>
        <v>0</v>
      </c>
      <c r="OVW1368" s="84">
        <f t="shared" si="3190"/>
        <v>2000000</v>
      </c>
      <c r="OVX1368" s="84">
        <f t="shared" si="3190"/>
        <v>3000000</v>
      </c>
      <c r="OWE1368" s="84" t="s">
        <v>5401</v>
      </c>
      <c r="OWF1368" s="84">
        <f>OWF1362</f>
        <v>1000000</v>
      </c>
      <c r="OWG1368" s="84">
        <f t="shared" si="3190"/>
        <v>0</v>
      </c>
      <c r="OWH1368" s="84">
        <f t="shared" si="3190"/>
        <v>0</v>
      </c>
      <c r="OWI1368" s="84">
        <f t="shared" si="3190"/>
        <v>1000000</v>
      </c>
      <c r="OWJ1368" s="84">
        <f t="shared" si="3190"/>
        <v>2000000</v>
      </c>
      <c r="OWK1368" s="84">
        <f t="shared" si="3190"/>
        <v>0</v>
      </c>
      <c r="OWL1368" s="84">
        <f t="shared" si="3190"/>
        <v>0</v>
      </c>
      <c r="OWM1368" s="84">
        <f t="shared" si="3190"/>
        <v>2000000</v>
      </c>
      <c r="OWN1368" s="84">
        <f t="shared" si="3190"/>
        <v>3000000</v>
      </c>
      <c r="OWU1368" s="84" t="s">
        <v>5401</v>
      </c>
      <c r="OWV1368" s="84">
        <f>OWV1362</f>
        <v>1000000</v>
      </c>
      <c r="OWW1368" s="84">
        <f t="shared" ref="OWW1368:OYZ1368" si="3191">OWW1362</f>
        <v>0</v>
      </c>
      <c r="OWX1368" s="84">
        <f t="shared" si="3191"/>
        <v>0</v>
      </c>
      <c r="OWY1368" s="84">
        <f t="shared" si="3191"/>
        <v>1000000</v>
      </c>
      <c r="OWZ1368" s="84">
        <f t="shared" si="3191"/>
        <v>2000000</v>
      </c>
      <c r="OXA1368" s="84">
        <f t="shared" si="3191"/>
        <v>0</v>
      </c>
      <c r="OXB1368" s="84">
        <f t="shared" si="3191"/>
        <v>0</v>
      </c>
      <c r="OXC1368" s="84">
        <f t="shared" si="3191"/>
        <v>2000000</v>
      </c>
      <c r="OXD1368" s="84">
        <f t="shared" si="3191"/>
        <v>3000000</v>
      </c>
      <c r="OXK1368" s="84" t="s">
        <v>5401</v>
      </c>
      <c r="OXL1368" s="84">
        <f>OXL1362</f>
        <v>1000000</v>
      </c>
      <c r="OXM1368" s="84">
        <f t="shared" si="3191"/>
        <v>0</v>
      </c>
      <c r="OXN1368" s="84">
        <f t="shared" si="3191"/>
        <v>0</v>
      </c>
      <c r="OXO1368" s="84">
        <f t="shared" si="3191"/>
        <v>1000000</v>
      </c>
      <c r="OXP1368" s="84">
        <f t="shared" si="3191"/>
        <v>2000000</v>
      </c>
      <c r="OXQ1368" s="84">
        <f t="shared" si="3191"/>
        <v>0</v>
      </c>
      <c r="OXR1368" s="84">
        <f t="shared" si="3191"/>
        <v>0</v>
      </c>
      <c r="OXS1368" s="84">
        <f t="shared" si="3191"/>
        <v>2000000</v>
      </c>
      <c r="OXT1368" s="84">
        <f t="shared" si="3191"/>
        <v>3000000</v>
      </c>
      <c r="OYA1368" s="84" t="s">
        <v>5401</v>
      </c>
      <c r="OYB1368" s="84">
        <f>OYB1362</f>
        <v>1000000</v>
      </c>
      <c r="OYC1368" s="84">
        <f t="shared" si="3191"/>
        <v>0</v>
      </c>
      <c r="OYD1368" s="84">
        <f t="shared" si="3191"/>
        <v>0</v>
      </c>
      <c r="OYE1368" s="84">
        <f t="shared" si="3191"/>
        <v>1000000</v>
      </c>
      <c r="OYF1368" s="84">
        <f t="shared" si="3191"/>
        <v>2000000</v>
      </c>
      <c r="OYG1368" s="84">
        <f t="shared" si="3191"/>
        <v>0</v>
      </c>
      <c r="OYH1368" s="84">
        <f t="shared" si="3191"/>
        <v>0</v>
      </c>
      <c r="OYI1368" s="84">
        <f t="shared" si="3191"/>
        <v>2000000</v>
      </c>
      <c r="OYJ1368" s="84">
        <f t="shared" si="3191"/>
        <v>3000000</v>
      </c>
      <c r="OYQ1368" s="84" t="s">
        <v>5401</v>
      </c>
      <c r="OYR1368" s="84">
        <f>OYR1362</f>
        <v>1000000</v>
      </c>
      <c r="OYS1368" s="84">
        <f t="shared" si="3191"/>
        <v>0</v>
      </c>
      <c r="OYT1368" s="84">
        <f t="shared" si="3191"/>
        <v>0</v>
      </c>
      <c r="OYU1368" s="84">
        <f t="shared" si="3191"/>
        <v>1000000</v>
      </c>
      <c r="OYV1368" s="84">
        <f t="shared" si="3191"/>
        <v>2000000</v>
      </c>
      <c r="OYW1368" s="84">
        <f t="shared" si="3191"/>
        <v>0</v>
      </c>
      <c r="OYX1368" s="84">
        <f t="shared" si="3191"/>
        <v>0</v>
      </c>
      <c r="OYY1368" s="84">
        <f t="shared" si="3191"/>
        <v>2000000</v>
      </c>
      <c r="OYZ1368" s="84">
        <f t="shared" si="3191"/>
        <v>3000000</v>
      </c>
      <c r="OZG1368" s="84" t="s">
        <v>5401</v>
      </c>
      <c r="OZH1368" s="84">
        <f>OZH1362</f>
        <v>1000000</v>
      </c>
      <c r="OZI1368" s="84">
        <f t="shared" ref="OZI1368:PBL1368" si="3192">OZI1362</f>
        <v>0</v>
      </c>
      <c r="OZJ1368" s="84">
        <f t="shared" si="3192"/>
        <v>0</v>
      </c>
      <c r="OZK1368" s="84">
        <f t="shared" si="3192"/>
        <v>1000000</v>
      </c>
      <c r="OZL1368" s="84">
        <f t="shared" si="3192"/>
        <v>2000000</v>
      </c>
      <c r="OZM1368" s="84">
        <f t="shared" si="3192"/>
        <v>0</v>
      </c>
      <c r="OZN1368" s="84">
        <f t="shared" si="3192"/>
        <v>0</v>
      </c>
      <c r="OZO1368" s="84">
        <f t="shared" si="3192"/>
        <v>2000000</v>
      </c>
      <c r="OZP1368" s="84">
        <f t="shared" si="3192"/>
        <v>3000000</v>
      </c>
      <c r="OZW1368" s="84" t="s">
        <v>5401</v>
      </c>
      <c r="OZX1368" s="84">
        <f>OZX1362</f>
        <v>1000000</v>
      </c>
      <c r="OZY1368" s="84">
        <f t="shared" si="3192"/>
        <v>0</v>
      </c>
      <c r="OZZ1368" s="84">
        <f t="shared" si="3192"/>
        <v>0</v>
      </c>
      <c r="PAA1368" s="84">
        <f t="shared" si="3192"/>
        <v>1000000</v>
      </c>
      <c r="PAB1368" s="84">
        <f t="shared" si="3192"/>
        <v>2000000</v>
      </c>
      <c r="PAC1368" s="84">
        <f t="shared" si="3192"/>
        <v>0</v>
      </c>
      <c r="PAD1368" s="84">
        <f t="shared" si="3192"/>
        <v>0</v>
      </c>
      <c r="PAE1368" s="84">
        <f t="shared" si="3192"/>
        <v>2000000</v>
      </c>
      <c r="PAF1368" s="84">
        <f t="shared" si="3192"/>
        <v>3000000</v>
      </c>
      <c r="PAM1368" s="84" t="s">
        <v>5401</v>
      </c>
      <c r="PAN1368" s="84">
        <f>PAN1362</f>
        <v>1000000</v>
      </c>
      <c r="PAO1368" s="84">
        <f t="shared" si="3192"/>
        <v>0</v>
      </c>
      <c r="PAP1368" s="84">
        <f t="shared" si="3192"/>
        <v>0</v>
      </c>
      <c r="PAQ1368" s="84">
        <f t="shared" si="3192"/>
        <v>1000000</v>
      </c>
      <c r="PAR1368" s="84">
        <f t="shared" si="3192"/>
        <v>2000000</v>
      </c>
      <c r="PAS1368" s="84">
        <f t="shared" si="3192"/>
        <v>0</v>
      </c>
      <c r="PAT1368" s="84">
        <f t="shared" si="3192"/>
        <v>0</v>
      </c>
      <c r="PAU1368" s="84">
        <f t="shared" si="3192"/>
        <v>2000000</v>
      </c>
      <c r="PAV1368" s="84">
        <f t="shared" si="3192"/>
        <v>3000000</v>
      </c>
      <c r="PBC1368" s="84" t="s">
        <v>5401</v>
      </c>
      <c r="PBD1368" s="84">
        <f>PBD1362</f>
        <v>1000000</v>
      </c>
      <c r="PBE1368" s="84">
        <f t="shared" si="3192"/>
        <v>0</v>
      </c>
      <c r="PBF1368" s="84">
        <f t="shared" si="3192"/>
        <v>0</v>
      </c>
      <c r="PBG1368" s="84">
        <f t="shared" si="3192"/>
        <v>1000000</v>
      </c>
      <c r="PBH1368" s="84">
        <f t="shared" si="3192"/>
        <v>2000000</v>
      </c>
      <c r="PBI1368" s="84">
        <f t="shared" si="3192"/>
        <v>0</v>
      </c>
      <c r="PBJ1368" s="84">
        <f t="shared" si="3192"/>
        <v>0</v>
      </c>
      <c r="PBK1368" s="84">
        <f t="shared" si="3192"/>
        <v>2000000</v>
      </c>
      <c r="PBL1368" s="84">
        <f t="shared" si="3192"/>
        <v>3000000</v>
      </c>
      <c r="PBS1368" s="84" t="s">
        <v>5401</v>
      </c>
      <c r="PBT1368" s="84">
        <f>PBT1362</f>
        <v>1000000</v>
      </c>
      <c r="PBU1368" s="84">
        <f t="shared" ref="PBU1368:PDX1368" si="3193">PBU1362</f>
        <v>0</v>
      </c>
      <c r="PBV1368" s="84">
        <f t="shared" si="3193"/>
        <v>0</v>
      </c>
      <c r="PBW1368" s="84">
        <f t="shared" si="3193"/>
        <v>1000000</v>
      </c>
      <c r="PBX1368" s="84">
        <f t="shared" si="3193"/>
        <v>2000000</v>
      </c>
      <c r="PBY1368" s="84">
        <f t="shared" si="3193"/>
        <v>0</v>
      </c>
      <c r="PBZ1368" s="84">
        <f t="shared" si="3193"/>
        <v>0</v>
      </c>
      <c r="PCA1368" s="84">
        <f t="shared" si="3193"/>
        <v>2000000</v>
      </c>
      <c r="PCB1368" s="84">
        <f t="shared" si="3193"/>
        <v>3000000</v>
      </c>
      <c r="PCI1368" s="84" t="s">
        <v>5401</v>
      </c>
      <c r="PCJ1368" s="84">
        <f>PCJ1362</f>
        <v>1000000</v>
      </c>
      <c r="PCK1368" s="84">
        <f t="shared" si="3193"/>
        <v>0</v>
      </c>
      <c r="PCL1368" s="84">
        <f t="shared" si="3193"/>
        <v>0</v>
      </c>
      <c r="PCM1368" s="84">
        <f t="shared" si="3193"/>
        <v>1000000</v>
      </c>
      <c r="PCN1368" s="84">
        <f t="shared" si="3193"/>
        <v>2000000</v>
      </c>
      <c r="PCO1368" s="84">
        <f t="shared" si="3193"/>
        <v>0</v>
      </c>
      <c r="PCP1368" s="84">
        <f t="shared" si="3193"/>
        <v>0</v>
      </c>
      <c r="PCQ1368" s="84">
        <f t="shared" si="3193"/>
        <v>2000000</v>
      </c>
      <c r="PCR1368" s="84">
        <f t="shared" si="3193"/>
        <v>3000000</v>
      </c>
      <c r="PCY1368" s="84" t="s">
        <v>5401</v>
      </c>
      <c r="PCZ1368" s="84">
        <f>PCZ1362</f>
        <v>1000000</v>
      </c>
      <c r="PDA1368" s="84">
        <f t="shared" si="3193"/>
        <v>0</v>
      </c>
      <c r="PDB1368" s="84">
        <f t="shared" si="3193"/>
        <v>0</v>
      </c>
      <c r="PDC1368" s="84">
        <f t="shared" si="3193"/>
        <v>1000000</v>
      </c>
      <c r="PDD1368" s="84">
        <f t="shared" si="3193"/>
        <v>2000000</v>
      </c>
      <c r="PDE1368" s="84">
        <f t="shared" si="3193"/>
        <v>0</v>
      </c>
      <c r="PDF1368" s="84">
        <f t="shared" si="3193"/>
        <v>0</v>
      </c>
      <c r="PDG1368" s="84">
        <f t="shared" si="3193"/>
        <v>2000000</v>
      </c>
      <c r="PDH1368" s="84">
        <f t="shared" si="3193"/>
        <v>3000000</v>
      </c>
      <c r="PDO1368" s="84" t="s">
        <v>5401</v>
      </c>
      <c r="PDP1368" s="84">
        <f>PDP1362</f>
        <v>1000000</v>
      </c>
      <c r="PDQ1368" s="84">
        <f t="shared" si="3193"/>
        <v>0</v>
      </c>
      <c r="PDR1368" s="84">
        <f t="shared" si="3193"/>
        <v>0</v>
      </c>
      <c r="PDS1368" s="84">
        <f t="shared" si="3193"/>
        <v>1000000</v>
      </c>
      <c r="PDT1368" s="84">
        <f t="shared" si="3193"/>
        <v>2000000</v>
      </c>
      <c r="PDU1368" s="84">
        <f t="shared" si="3193"/>
        <v>0</v>
      </c>
      <c r="PDV1368" s="84">
        <f t="shared" si="3193"/>
        <v>0</v>
      </c>
      <c r="PDW1368" s="84">
        <f t="shared" si="3193"/>
        <v>2000000</v>
      </c>
      <c r="PDX1368" s="84">
        <f t="shared" si="3193"/>
        <v>3000000</v>
      </c>
      <c r="PEE1368" s="84" t="s">
        <v>5401</v>
      </c>
      <c r="PEF1368" s="84">
        <f>PEF1362</f>
        <v>1000000</v>
      </c>
      <c r="PEG1368" s="84">
        <f t="shared" ref="PEG1368:PGJ1368" si="3194">PEG1362</f>
        <v>0</v>
      </c>
      <c r="PEH1368" s="84">
        <f t="shared" si="3194"/>
        <v>0</v>
      </c>
      <c r="PEI1368" s="84">
        <f t="shared" si="3194"/>
        <v>1000000</v>
      </c>
      <c r="PEJ1368" s="84">
        <f t="shared" si="3194"/>
        <v>2000000</v>
      </c>
      <c r="PEK1368" s="84">
        <f t="shared" si="3194"/>
        <v>0</v>
      </c>
      <c r="PEL1368" s="84">
        <f t="shared" si="3194"/>
        <v>0</v>
      </c>
      <c r="PEM1368" s="84">
        <f t="shared" si="3194"/>
        <v>2000000</v>
      </c>
      <c r="PEN1368" s="84">
        <f t="shared" si="3194"/>
        <v>3000000</v>
      </c>
      <c r="PEU1368" s="84" t="s">
        <v>5401</v>
      </c>
      <c r="PEV1368" s="84">
        <f>PEV1362</f>
        <v>1000000</v>
      </c>
      <c r="PEW1368" s="84">
        <f t="shared" si="3194"/>
        <v>0</v>
      </c>
      <c r="PEX1368" s="84">
        <f t="shared" si="3194"/>
        <v>0</v>
      </c>
      <c r="PEY1368" s="84">
        <f t="shared" si="3194"/>
        <v>1000000</v>
      </c>
      <c r="PEZ1368" s="84">
        <f t="shared" si="3194"/>
        <v>2000000</v>
      </c>
      <c r="PFA1368" s="84">
        <f t="shared" si="3194"/>
        <v>0</v>
      </c>
      <c r="PFB1368" s="84">
        <f t="shared" si="3194"/>
        <v>0</v>
      </c>
      <c r="PFC1368" s="84">
        <f t="shared" si="3194"/>
        <v>2000000</v>
      </c>
      <c r="PFD1368" s="84">
        <f t="shared" si="3194"/>
        <v>3000000</v>
      </c>
      <c r="PFK1368" s="84" t="s">
        <v>5401</v>
      </c>
      <c r="PFL1368" s="84">
        <f>PFL1362</f>
        <v>1000000</v>
      </c>
      <c r="PFM1368" s="84">
        <f t="shared" si="3194"/>
        <v>0</v>
      </c>
      <c r="PFN1368" s="84">
        <f t="shared" si="3194"/>
        <v>0</v>
      </c>
      <c r="PFO1368" s="84">
        <f t="shared" si="3194"/>
        <v>1000000</v>
      </c>
      <c r="PFP1368" s="84">
        <f t="shared" si="3194"/>
        <v>2000000</v>
      </c>
      <c r="PFQ1368" s="84">
        <f t="shared" si="3194"/>
        <v>0</v>
      </c>
      <c r="PFR1368" s="84">
        <f t="shared" si="3194"/>
        <v>0</v>
      </c>
      <c r="PFS1368" s="84">
        <f t="shared" si="3194"/>
        <v>2000000</v>
      </c>
      <c r="PFT1368" s="84">
        <f t="shared" si="3194"/>
        <v>3000000</v>
      </c>
      <c r="PGA1368" s="84" t="s">
        <v>5401</v>
      </c>
      <c r="PGB1368" s="84">
        <f>PGB1362</f>
        <v>1000000</v>
      </c>
      <c r="PGC1368" s="84">
        <f t="shared" si="3194"/>
        <v>0</v>
      </c>
      <c r="PGD1368" s="84">
        <f t="shared" si="3194"/>
        <v>0</v>
      </c>
      <c r="PGE1368" s="84">
        <f t="shared" si="3194"/>
        <v>1000000</v>
      </c>
      <c r="PGF1368" s="84">
        <f t="shared" si="3194"/>
        <v>2000000</v>
      </c>
      <c r="PGG1368" s="84">
        <f t="shared" si="3194"/>
        <v>0</v>
      </c>
      <c r="PGH1368" s="84">
        <f t="shared" si="3194"/>
        <v>0</v>
      </c>
      <c r="PGI1368" s="84">
        <f t="shared" si="3194"/>
        <v>2000000</v>
      </c>
      <c r="PGJ1368" s="84">
        <f t="shared" si="3194"/>
        <v>3000000</v>
      </c>
      <c r="PGQ1368" s="84" t="s">
        <v>5401</v>
      </c>
      <c r="PGR1368" s="84">
        <f>PGR1362</f>
        <v>1000000</v>
      </c>
      <c r="PGS1368" s="84">
        <f t="shared" ref="PGS1368:PIV1368" si="3195">PGS1362</f>
        <v>0</v>
      </c>
      <c r="PGT1368" s="84">
        <f t="shared" si="3195"/>
        <v>0</v>
      </c>
      <c r="PGU1368" s="84">
        <f t="shared" si="3195"/>
        <v>1000000</v>
      </c>
      <c r="PGV1368" s="84">
        <f t="shared" si="3195"/>
        <v>2000000</v>
      </c>
      <c r="PGW1368" s="84">
        <f t="shared" si="3195"/>
        <v>0</v>
      </c>
      <c r="PGX1368" s="84">
        <f t="shared" si="3195"/>
        <v>0</v>
      </c>
      <c r="PGY1368" s="84">
        <f t="shared" si="3195"/>
        <v>2000000</v>
      </c>
      <c r="PGZ1368" s="84">
        <f t="shared" si="3195"/>
        <v>3000000</v>
      </c>
      <c r="PHG1368" s="84" t="s">
        <v>5401</v>
      </c>
      <c r="PHH1368" s="84">
        <f>PHH1362</f>
        <v>1000000</v>
      </c>
      <c r="PHI1368" s="84">
        <f t="shared" si="3195"/>
        <v>0</v>
      </c>
      <c r="PHJ1368" s="84">
        <f t="shared" si="3195"/>
        <v>0</v>
      </c>
      <c r="PHK1368" s="84">
        <f t="shared" si="3195"/>
        <v>1000000</v>
      </c>
      <c r="PHL1368" s="84">
        <f t="shared" si="3195"/>
        <v>2000000</v>
      </c>
      <c r="PHM1368" s="84">
        <f t="shared" si="3195"/>
        <v>0</v>
      </c>
      <c r="PHN1368" s="84">
        <f t="shared" si="3195"/>
        <v>0</v>
      </c>
      <c r="PHO1368" s="84">
        <f t="shared" si="3195"/>
        <v>2000000</v>
      </c>
      <c r="PHP1368" s="84">
        <f t="shared" si="3195"/>
        <v>3000000</v>
      </c>
      <c r="PHW1368" s="84" t="s">
        <v>5401</v>
      </c>
      <c r="PHX1368" s="84">
        <f>PHX1362</f>
        <v>1000000</v>
      </c>
      <c r="PHY1368" s="84">
        <f t="shared" si="3195"/>
        <v>0</v>
      </c>
      <c r="PHZ1368" s="84">
        <f t="shared" si="3195"/>
        <v>0</v>
      </c>
      <c r="PIA1368" s="84">
        <f t="shared" si="3195"/>
        <v>1000000</v>
      </c>
      <c r="PIB1368" s="84">
        <f t="shared" si="3195"/>
        <v>2000000</v>
      </c>
      <c r="PIC1368" s="84">
        <f t="shared" si="3195"/>
        <v>0</v>
      </c>
      <c r="PID1368" s="84">
        <f t="shared" si="3195"/>
        <v>0</v>
      </c>
      <c r="PIE1368" s="84">
        <f t="shared" si="3195"/>
        <v>2000000</v>
      </c>
      <c r="PIF1368" s="84">
        <f t="shared" si="3195"/>
        <v>3000000</v>
      </c>
      <c r="PIM1368" s="84" t="s">
        <v>5401</v>
      </c>
      <c r="PIN1368" s="84">
        <f>PIN1362</f>
        <v>1000000</v>
      </c>
      <c r="PIO1368" s="84">
        <f t="shared" si="3195"/>
        <v>0</v>
      </c>
      <c r="PIP1368" s="84">
        <f t="shared" si="3195"/>
        <v>0</v>
      </c>
      <c r="PIQ1368" s="84">
        <f t="shared" si="3195"/>
        <v>1000000</v>
      </c>
      <c r="PIR1368" s="84">
        <f t="shared" si="3195"/>
        <v>2000000</v>
      </c>
      <c r="PIS1368" s="84">
        <f t="shared" si="3195"/>
        <v>0</v>
      </c>
      <c r="PIT1368" s="84">
        <f t="shared" si="3195"/>
        <v>0</v>
      </c>
      <c r="PIU1368" s="84">
        <f t="shared" si="3195"/>
        <v>2000000</v>
      </c>
      <c r="PIV1368" s="84">
        <f t="shared" si="3195"/>
        <v>3000000</v>
      </c>
      <c r="PJC1368" s="84" t="s">
        <v>5401</v>
      </c>
      <c r="PJD1368" s="84">
        <f>PJD1362</f>
        <v>1000000</v>
      </c>
      <c r="PJE1368" s="84">
        <f t="shared" ref="PJE1368:PLH1368" si="3196">PJE1362</f>
        <v>0</v>
      </c>
      <c r="PJF1368" s="84">
        <f t="shared" si="3196"/>
        <v>0</v>
      </c>
      <c r="PJG1368" s="84">
        <f t="shared" si="3196"/>
        <v>1000000</v>
      </c>
      <c r="PJH1368" s="84">
        <f t="shared" si="3196"/>
        <v>2000000</v>
      </c>
      <c r="PJI1368" s="84">
        <f t="shared" si="3196"/>
        <v>0</v>
      </c>
      <c r="PJJ1368" s="84">
        <f t="shared" si="3196"/>
        <v>0</v>
      </c>
      <c r="PJK1368" s="84">
        <f t="shared" si="3196"/>
        <v>2000000</v>
      </c>
      <c r="PJL1368" s="84">
        <f t="shared" si="3196"/>
        <v>3000000</v>
      </c>
      <c r="PJS1368" s="84" t="s">
        <v>5401</v>
      </c>
      <c r="PJT1368" s="84">
        <f>PJT1362</f>
        <v>1000000</v>
      </c>
      <c r="PJU1368" s="84">
        <f t="shared" si="3196"/>
        <v>0</v>
      </c>
      <c r="PJV1368" s="84">
        <f t="shared" si="3196"/>
        <v>0</v>
      </c>
      <c r="PJW1368" s="84">
        <f t="shared" si="3196"/>
        <v>1000000</v>
      </c>
      <c r="PJX1368" s="84">
        <f t="shared" si="3196"/>
        <v>2000000</v>
      </c>
      <c r="PJY1368" s="84">
        <f t="shared" si="3196"/>
        <v>0</v>
      </c>
      <c r="PJZ1368" s="84">
        <f t="shared" si="3196"/>
        <v>0</v>
      </c>
      <c r="PKA1368" s="84">
        <f t="shared" si="3196"/>
        <v>2000000</v>
      </c>
      <c r="PKB1368" s="84">
        <f t="shared" si="3196"/>
        <v>3000000</v>
      </c>
      <c r="PKI1368" s="84" t="s">
        <v>5401</v>
      </c>
      <c r="PKJ1368" s="84">
        <f>PKJ1362</f>
        <v>1000000</v>
      </c>
      <c r="PKK1368" s="84">
        <f t="shared" si="3196"/>
        <v>0</v>
      </c>
      <c r="PKL1368" s="84">
        <f t="shared" si="3196"/>
        <v>0</v>
      </c>
      <c r="PKM1368" s="84">
        <f t="shared" si="3196"/>
        <v>1000000</v>
      </c>
      <c r="PKN1368" s="84">
        <f t="shared" si="3196"/>
        <v>2000000</v>
      </c>
      <c r="PKO1368" s="84">
        <f t="shared" si="3196"/>
        <v>0</v>
      </c>
      <c r="PKP1368" s="84">
        <f t="shared" si="3196"/>
        <v>0</v>
      </c>
      <c r="PKQ1368" s="84">
        <f t="shared" si="3196"/>
        <v>2000000</v>
      </c>
      <c r="PKR1368" s="84">
        <f t="shared" si="3196"/>
        <v>3000000</v>
      </c>
      <c r="PKY1368" s="84" t="s">
        <v>5401</v>
      </c>
      <c r="PKZ1368" s="84">
        <f>PKZ1362</f>
        <v>1000000</v>
      </c>
      <c r="PLA1368" s="84">
        <f t="shared" si="3196"/>
        <v>0</v>
      </c>
      <c r="PLB1368" s="84">
        <f t="shared" si="3196"/>
        <v>0</v>
      </c>
      <c r="PLC1368" s="84">
        <f t="shared" si="3196"/>
        <v>1000000</v>
      </c>
      <c r="PLD1368" s="84">
        <f t="shared" si="3196"/>
        <v>2000000</v>
      </c>
      <c r="PLE1368" s="84">
        <f t="shared" si="3196"/>
        <v>0</v>
      </c>
      <c r="PLF1368" s="84">
        <f t="shared" si="3196"/>
        <v>0</v>
      </c>
      <c r="PLG1368" s="84">
        <f t="shared" si="3196"/>
        <v>2000000</v>
      </c>
      <c r="PLH1368" s="84">
        <f t="shared" si="3196"/>
        <v>3000000</v>
      </c>
      <c r="PLO1368" s="84" t="s">
        <v>5401</v>
      </c>
      <c r="PLP1368" s="84">
        <f>PLP1362</f>
        <v>1000000</v>
      </c>
      <c r="PLQ1368" s="84">
        <f t="shared" ref="PLQ1368:PNT1368" si="3197">PLQ1362</f>
        <v>0</v>
      </c>
      <c r="PLR1368" s="84">
        <f t="shared" si="3197"/>
        <v>0</v>
      </c>
      <c r="PLS1368" s="84">
        <f t="shared" si="3197"/>
        <v>1000000</v>
      </c>
      <c r="PLT1368" s="84">
        <f t="shared" si="3197"/>
        <v>2000000</v>
      </c>
      <c r="PLU1368" s="84">
        <f t="shared" si="3197"/>
        <v>0</v>
      </c>
      <c r="PLV1368" s="84">
        <f t="shared" si="3197"/>
        <v>0</v>
      </c>
      <c r="PLW1368" s="84">
        <f t="shared" si="3197"/>
        <v>2000000</v>
      </c>
      <c r="PLX1368" s="84">
        <f t="shared" si="3197"/>
        <v>3000000</v>
      </c>
      <c r="PME1368" s="84" t="s">
        <v>5401</v>
      </c>
      <c r="PMF1368" s="84">
        <f>PMF1362</f>
        <v>1000000</v>
      </c>
      <c r="PMG1368" s="84">
        <f t="shared" si="3197"/>
        <v>0</v>
      </c>
      <c r="PMH1368" s="84">
        <f t="shared" si="3197"/>
        <v>0</v>
      </c>
      <c r="PMI1368" s="84">
        <f t="shared" si="3197"/>
        <v>1000000</v>
      </c>
      <c r="PMJ1368" s="84">
        <f t="shared" si="3197"/>
        <v>2000000</v>
      </c>
      <c r="PMK1368" s="84">
        <f t="shared" si="3197"/>
        <v>0</v>
      </c>
      <c r="PML1368" s="84">
        <f t="shared" si="3197"/>
        <v>0</v>
      </c>
      <c r="PMM1368" s="84">
        <f t="shared" si="3197"/>
        <v>2000000</v>
      </c>
      <c r="PMN1368" s="84">
        <f t="shared" si="3197"/>
        <v>3000000</v>
      </c>
      <c r="PMU1368" s="84" t="s">
        <v>5401</v>
      </c>
      <c r="PMV1368" s="84">
        <f>PMV1362</f>
        <v>1000000</v>
      </c>
      <c r="PMW1368" s="84">
        <f t="shared" si="3197"/>
        <v>0</v>
      </c>
      <c r="PMX1368" s="84">
        <f t="shared" si="3197"/>
        <v>0</v>
      </c>
      <c r="PMY1368" s="84">
        <f t="shared" si="3197"/>
        <v>1000000</v>
      </c>
      <c r="PMZ1368" s="84">
        <f t="shared" si="3197"/>
        <v>2000000</v>
      </c>
      <c r="PNA1368" s="84">
        <f t="shared" si="3197"/>
        <v>0</v>
      </c>
      <c r="PNB1368" s="84">
        <f t="shared" si="3197"/>
        <v>0</v>
      </c>
      <c r="PNC1368" s="84">
        <f t="shared" si="3197"/>
        <v>2000000</v>
      </c>
      <c r="PND1368" s="84">
        <f t="shared" si="3197"/>
        <v>3000000</v>
      </c>
      <c r="PNK1368" s="84" t="s">
        <v>5401</v>
      </c>
      <c r="PNL1368" s="84">
        <f>PNL1362</f>
        <v>1000000</v>
      </c>
      <c r="PNM1368" s="84">
        <f t="shared" si="3197"/>
        <v>0</v>
      </c>
      <c r="PNN1368" s="84">
        <f t="shared" si="3197"/>
        <v>0</v>
      </c>
      <c r="PNO1368" s="84">
        <f t="shared" si="3197"/>
        <v>1000000</v>
      </c>
      <c r="PNP1368" s="84">
        <f t="shared" si="3197"/>
        <v>2000000</v>
      </c>
      <c r="PNQ1368" s="84">
        <f t="shared" si="3197"/>
        <v>0</v>
      </c>
      <c r="PNR1368" s="84">
        <f t="shared" si="3197"/>
        <v>0</v>
      </c>
      <c r="PNS1368" s="84">
        <f t="shared" si="3197"/>
        <v>2000000</v>
      </c>
      <c r="PNT1368" s="84">
        <f t="shared" si="3197"/>
        <v>3000000</v>
      </c>
      <c r="POA1368" s="84" t="s">
        <v>5401</v>
      </c>
      <c r="POB1368" s="84">
        <f>POB1362</f>
        <v>1000000</v>
      </c>
      <c r="POC1368" s="84">
        <f t="shared" ref="POC1368:PQF1368" si="3198">POC1362</f>
        <v>0</v>
      </c>
      <c r="POD1368" s="84">
        <f t="shared" si="3198"/>
        <v>0</v>
      </c>
      <c r="POE1368" s="84">
        <f t="shared" si="3198"/>
        <v>1000000</v>
      </c>
      <c r="POF1368" s="84">
        <f t="shared" si="3198"/>
        <v>2000000</v>
      </c>
      <c r="POG1368" s="84">
        <f t="shared" si="3198"/>
        <v>0</v>
      </c>
      <c r="POH1368" s="84">
        <f t="shared" si="3198"/>
        <v>0</v>
      </c>
      <c r="POI1368" s="84">
        <f t="shared" si="3198"/>
        <v>2000000</v>
      </c>
      <c r="POJ1368" s="84">
        <f t="shared" si="3198"/>
        <v>3000000</v>
      </c>
      <c r="POQ1368" s="84" t="s">
        <v>5401</v>
      </c>
      <c r="POR1368" s="84">
        <f>POR1362</f>
        <v>1000000</v>
      </c>
      <c r="POS1368" s="84">
        <f t="shared" si="3198"/>
        <v>0</v>
      </c>
      <c r="POT1368" s="84">
        <f t="shared" si="3198"/>
        <v>0</v>
      </c>
      <c r="POU1368" s="84">
        <f t="shared" si="3198"/>
        <v>1000000</v>
      </c>
      <c r="POV1368" s="84">
        <f t="shared" si="3198"/>
        <v>2000000</v>
      </c>
      <c r="POW1368" s="84">
        <f t="shared" si="3198"/>
        <v>0</v>
      </c>
      <c r="POX1368" s="84">
        <f t="shared" si="3198"/>
        <v>0</v>
      </c>
      <c r="POY1368" s="84">
        <f t="shared" si="3198"/>
        <v>2000000</v>
      </c>
      <c r="POZ1368" s="84">
        <f t="shared" si="3198"/>
        <v>3000000</v>
      </c>
      <c r="PPG1368" s="84" t="s">
        <v>5401</v>
      </c>
      <c r="PPH1368" s="84">
        <f>PPH1362</f>
        <v>1000000</v>
      </c>
      <c r="PPI1368" s="84">
        <f t="shared" si="3198"/>
        <v>0</v>
      </c>
      <c r="PPJ1368" s="84">
        <f t="shared" si="3198"/>
        <v>0</v>
      </c>
      <c r="PPK1368" s="84">
        <f t="shared" si="3198"/>
        <v>1000000</v>
      </c>
      <c r="PPL1368" s="84">
        <f t="shared" si="3198"/>
        <v>2000000</v>
      </c>
      <c r="PPM1368" s="84">
        <f t="shared" si="3198"/>
        <v>0</v>
      </c>
      <c r="PPN1368" s="84">
        <f t="shared" si="3198"/>
        <v>0</v>
      </c>
      <c r="PPO1368" s="84">
        <f t="shared" si="3198"/>
        <v>2000000</v>
      </c>
      <c r="PPP1368" s="84">
        <f t="shared" si="3198"/>
        <v>3000000</v>
      </c>
      <c r="PPW1368" s="84" t="s">
        <v>5401</v>
      </c>
      <c r="PPX1368" s="84">
        <f>PPX1362</f>
        <v>1000000</v>
      </c>
      <c r="PPY1368" s="84">
        <f t="shared" si="3198"/>
        <v>0</v>
      </c>
      <c r="PPZ1368" s="84">
        <f t="shared" si="3198"/>
        <v>0</v>
      </c>
      <c r="PQA1368" s="84">
        <f t="shared" si="3198"/>
        <v>1000000</v>
      </c>
      <c r="PQB1368" s="84">
        <f t="shared" si="3198"/>
        <v>2000000</v>
      </c>
      <c r="PQC1368" s="84">
        <f t="shared" si="3198"/>
        <v>0</v>
      </c>
      <c r="PQD1368" s="84">
        <f t="shared" si="3198"/>
        <v>0</v>
      </c>
      <c r="PQE1368" s="84">
        <f t="shared" si="3198"/>
        <v>2000000</v>
      </c>
      <c r="PQF1368" s="84">
        <f t="shared" si="3198"/>
        <v>3000000</v>
      </c>
      <c r="PQM1368" s="84" t="s">
        <v>5401</v>
      </c>
      <c r="PQN1368" s="84">
        <f>PQN1362</f>
        <v>1000000</v>
      </c>
      <c r="PQO1368" s="84">
        <f t="shared" ref="PQO1368:PSR1368" si="3199">PQO1362</f>
        <v>0</v>
      </c>
      <c r="PQP1368" s="84">
        <f t="shared" si="3199"/>
        <v>0</v>
      </c>
      <c r="PQQ1368" s="84">
        <f t="shared" si="3199"/>
        <v>1000000</v>
      </c>
      <c r="PQR1368" s="84">
        <f t="shared" si="3199"/>
        <v>2000000</v>
      </c>
      <c r="PQS1368" s="84">
        <f t="shared" si="3199"/>
        <v>0</v>
      </c>
      <c r="PQT1368" s="84">
        <f t="shared" si="3199"/>
        <v>0</v>
      </c>
      <c r="PQU1368" s="84">
        <f t="shared" si="3199"/>
        <v>2000000</v>
      </c>
      <c r="PQV1368" s="84">
        <f t="shared" si="3199"/>
        <v>3000000</v>
      </c>
      <c r="PRC1368" s="84" t="s">
        <v>5401</v>
      </c>
      <c r="PRD1368" s="84">
        <f>PRD1362</f>
        <v>1000000</v>
      </c>
      <c r="PRE1368" s="84">
        <f t="shared" si="3199"/>
        <v>0</v>
      </c>
      <c r="PRF1368" s="84">
        <f t="shared" si="3199"/>
        <v>0</v>
      </c>
      <c r="PRG1368" s="84">
        <f t="shared" si="3199"/>
        <v>1000000</v>
      </c>
      <c r="PRH1368" s="84">
        <f t="shared" si="3199"/>
        <v>2000000</v>
      </c>
      <c r="PRI1368" s="84">
        <f t="shared" si="3199"/>
        <v>0</v>
      </c>
      <c r="PRJ1368" s="84">
        <f t="shared" si="3199"/>
        <v>0</v>
      </c>
      <c r="PRK1368" s="84">
        <f t="shared" si="3199"/>
        <v>2000000</v>
      </c>
      <c r="PRL1368" s="84">
        <f t="shared" si="3199"/>
        <v>3000000</v>
      </c>
      <c r="PRS1368" s="84" t="s">
        <v>5401</v>
      </c>
      <c r="PRT1368" s="84">
        <f>PRT1362</f>
        <v>1000000</v>
      </c>
      <c r="PRU1368" s="84">
        <f t="shared" si="3199"/>
        <v>0</v>
      </c>
      <c r="PRV1368" s="84">
        <f t="shared" si="3199"/>
        <v>0</v>
      </c>
      <c r="PRW1368" s="84">
        <f t="shared" si="3199"/>
        <v>1000000</v>
      </c>
      <c r="PRX1368" s="84">
        <f t="shared" si="3199"/>
        <v>2000000</v>
      </c>
      <c r="PRY1368" s="84">
        <f t="shared" si="3199"/>
        <v>0</v>
      </c>
      <c r="PRZ1368" s="84">
        <f t="shared" si="3199"/>
        <v>0</v>
      </c>
      <c r="PSA1368" s="84">
        <f t="shared" si="3199"/>
        <v>2000000</v>
      </c>
      <c r="PSB1368" s="84">
        <f t="shared" si="3199"/>
        <v>3000000</v>
      </c>
      <c r="PSI1368" s="84" t="s">
        <v>5401</v>
      </c>
      <c r="PSJ1368" s="84">
        <f>PSJ1362</f>
        <v>1000000</v>
      </c>
      <c r="PSK1368" s="84">
        <f t="shared" si="3199"/>
        <v>0</v>
      </c>
      <c r="PSL1368" s="84">
        <f t="shared" si="3199"/>
        <v>0</v>
      </c>
      <c r="PSM1368" s="84">
        <f t="shared" si="3199"/>
        <v>1000000</v>
      </c>
      <c r="PSN1368" s="84">
        <f t="shared" si="3199"/>
        <v>2000000</v>
      </c>
      <c r="PSO1368" s="84">
        <f t="shared" si="3199"/>
        <v>0</v>
      </c>
      <c r="PSP1368" s="84">
        <f t="shared" si="3199"/>
        <v>0</v>
      </c>
      <c r="PSQ1368" s="84">
        <f t="shared" si="3199"/>
        <v>2000000</v>
      </c>
      <c r="PSR1368" s="84">
        <f t="shared" si="3199"/>
        <v>3000000</v>
      </c>
      <c r="PSY1368" s="84" t="s">
        <v>5401</v>
      </c>
      <c r="PSZ1368" s="84">
        <f>PSZ1362</f>
        <v>1000000</v>
      </c>
      <c r="PTA1368" s="84">
        <f t="shared" ref="PTA1368:PVD1368" si="3200">PTA1362</f>
        <v>0</v>
      </c>
      <c r="PTB1368" s="84">
        <f t="shared" si="3200"/>
        <v>0</v>
      </c>
      <c r="PTC1368" s="84">
        <f t="shared" si="3200"/>
        <v>1000000</v>
      </c>
      <c r="PTD1368" s="84">
        <f t="shared" si="3200"/>
        <v>2000000</v>
      </c>
      <c r="PTE1368" s="84">
        <f t="shared" si="3200"/>
        <v>0</v>
      </c>
      <c r="PTF1368" s="84">
        <f t="shared" si="3200"/>
        <v>0</v>
      </c>
      <c r="PTG1368" s="84">
        <f t="shared" si="3200"/>
        <v>2000000</v>
      </c>
      <c r="PTH1368" s="84">
        <f t="shared" si="3200"/>
        <v>3000000</v>
      </c>
      <c r="PTO1368" s="84" t="s">
        <v>5401</v>
      </c>
      <c r="PTP1368" s="84">
        <f>PTP1362</f>
        <v>1000000</v>
      </c>
      <c r="PTQ1368" s="84">
        <f t="shared" si="3200"/>
        <v>0</v>
      </c>
      <c r="PTR1368" s="84">
        <f t="shared" si="3200"/>
        <v>0</v>
      </c>
      <c r="PTS1368" s="84">
        <f t="shared" si="3200"/>
        <v>1000000</v>
      </c>
      <c r="PTT1368" s="84">
        <f t="shared" si="3200"/>
        <v>2000000</v>
      </c>
      <c r="PTU1368" s="84">
        <f t="shared" si="3200"/>
        <v>0</v>
      </c>
      <c r="PTV1368" s="84">
        <f t="shared" si="3200"/>
        <v>0</v>
      </c>
      <c r="PTW1368" s="84">
        <f t="shared" si="3200"/>
        <v>2000000</v>
      </c>
      <c r="PTX1368" s="84">
        <f t="shared" si="3200"/>
        <v>3000000</v>
      </c>
      <c r="PUE1368" s="84" t="s">
        <v>5401</v>
      </c>
      <c r="PUF1368" s="84">
        <f>PUF1362</f>
        <v>1000000</v>
      </c>
      <c r="PUG1368" s="84">
        <f t="shared" si="3200"/>
        <v>0</v>
      </c>
      <c r="PUH1368" s="84">
        <f t="shared" si="3200"/>
        <v>0</v>
      </c>
      <c r="PUI1368" s="84">
        <f t="shared" si="3200"/>
        <v>1000000</v>
      </c>
      <c r="PUJ1368" s="84">
        <f t="shared" si="3200"/>
        <v>2000000</v>
      </c>
      <c r="PUK1368" s="84">
        <f t="shared" si="3200"/>
        <v>0</v>
      </c>
      <c r="PUL1368" s="84">
        <f t="shared" si="3200"/>
        <v>0</v>
      </c>
      <c r="PUM1368" s="84">
        <f t="shared" si="3200"/>
        <v>2000000</v>
      </c>
      <c r="PUN1368" s="84">
        <f t="shared" si="3200"/>
        <v>3000000</v>
      </c>
      <c r="PUU1368" s="84" t="s">
        <v>5401</v>
      </c>
      <c r="PUV1368" s="84">
        <f>PUV1362</f>
        <v>1000000</v>
      </c>
      <c r="PUW1368" s="84">
        <f t="shared" si="3200"/>
        <v>0</v>
      </c>
      <c r="PUX1368" s="84">
        <f t="shared" si="3200"/>
        <v>0</v>
      </c>
      <c r="PUY1368" s="84">
        <f t="shared" si="3200"/>
        <v>1000000</v>
      </c>
      <c r="PUZ1368" s="84">
        <f t="shared" si="3200"/>
        <v>2000000</v>
      </c>
      <c r="PVA1368" s="84">
        <f t="shared" si="3200"/>
        <v>0</v>
      </c>
      <c r="PVB1368" s="84">
        <f t="shared" si="3200"/>
        <v>0</v>
      </c>
      <c r="PVC1368" s="84">
        <f t="shared" si="3200"/>
        <v>2000000</v>
      </c>
      <c r="PVD1368" s="84">
        <f t="shared" si="3200"/>
        <v>3000000</v>
      </c>
      <c r="PVK1368" s="84" t="s">
        <v>5401</v>
      </c>
      <c r="PVL1368" s="84">
        <f>PVL1362</f>
        <v>1000000</v>
      </c>
      <c r="PVM1368" s="84">
        <f t="shared" ref="PVM1368:PXP1368" si="3201">PVM1362</f>
        <v>0</v>
      </c>
      <c r="PVN1368" s="84">
        <f t="shared" si="3201"/>
        <v>0</v>
      </c>
      <c r="PVO1368" s="84">
        <f t="shared" si="3201"/>
        <v>1000000</v>
      </c>
      <c r="PVP1368" s="84">
        <f t="shared" si="3201"/>
        <v>2000000</v>
      </c>
      <c r="PVQ1368" s="84">
        <f t="shared" si="3201"/>
        <v>0</v>
      </c>
      <c r="PVR1368" s="84">
        <f t="shared" si="3201"/>
        <v>0</v>
      </c>
      <c r="PVS1368" s="84">
        <f t="shared" si="3201"/>
        <v>2000000</v>
      </c>
      <c r="PVT1368" s="84">
        <f t="shared" si="3201"/>
        <v>3000000</v>
      </c>
      <c r="PWA1368" s="84" t="s">
        <v>5401</v>
      </c>
      <c r="PWB1368" s="84">
        <f>PWB1362</f>
        <v>1000000</v>
      </c>
      <c r="PWC1368" s="84">
        <f t="shared" si="3201"/>
        <v>0</v>
      </c>
      <c r="PWD1368" s="84">
        <f t="shared" si="3201"/>
        <v>0</v>
      </c>
      <c r="PWE1368" s="84">
        <f t="shared" si="3201"/>
        <v>1000000</v>
      </c>
      <c r="PWF1368" s="84">
        <f t="shared" si="3201"/>
        <v>2000000</v>
      </c>
      <c r="PWG1368" s="84">
        <f t="shared" si="3201"/>
        <v>0</v>
      </c>
      <c r="PWH1368" s="84">
        <f t="shared" si="3201"/>
        <v>0</v>
      </c>
      <c r="PWI1368" s="84">
        <f t="shared" si="3201"/>
        <v>2000000</v>
      </c>
      <c r="PWJ1368" s="84">
        <f t="shared" si="3201"/>
        <v>3000000</v>
      </c>
      <c r="PWQ1368" s="84" t="s">
        <v>5401</v>
      </c>
      <c r="PWR1368" s="84">
        <f>PWR1362</f>
        <v>1000000</v>
      </c>
      <c r="PWS1368" s="84">
        <f t="shared" si="3201"/>
        <v>0</v>
      </c>
      <c r="PWT1368" s="84">
        <f t="shared" si="3201"/>
        <v>0</v>
      </c>
      <c r="PWU1368" s="84">
        <f t="shared" si="3201"/>
        <v>1000000</v>
      </c>
      <c r="PWV1368" s="84">
        <f t="shared" si="3201"/>
        <v>2000000</v>
      </c>
      <c r="PWW1368" s="84">
        <f t="shared" si="3201"/>
        <v>0</v>
      </c>
      <c r="PWX1368" s="84">
        <f t="shared" si="3201"/>
        <v>0</v>
      </c>
      <c r="PWY1368" s="84">
        <f t="shared" si="3201"/>
        <v>2000000</v>
      </c>
      <c r="PWZ1368" s="84">
        <f t="shared" si="3201"/>
        <v>3000000</v>
      </c>
      <c r="PXG1368" s="84" t="s">
        <v>5401</v>
      </c>
      <c r="PXH1368" s="84">
        <f>PXH1362</f>
        <v>1000000</v>
      </c>
      <c r="PXI1368" s="84">
        <f t="shared" si="3201"/>
        <v>0</v>
      </c>
      <c r="PXJ1368" s="84">
        <f t="shared" si="3201"/>
        <v>0</v>
      </c>
      <c r="PXK1368" s="84">
        <f t="shared" si="3201"/>
        <v>1000000</v>
      </c>
      <c r="PXL1368" s="84">
        <f t="shared" si="3201"/>
        <v>2000000</v>
      </c>
      <c r="PXM1368" s="84">
        <f t="shared" si="3201"/>
        <v>0</v>
      </c>
      <c r="PXN1368" s="84">
        <f t="shared" si="3201"/>
        <v>0</v>
      </c>
      <c r="PXO1368" s="84">
        <f t="shared" si="3201"/>
        <v>2000000</v>
      </c>
      <c r="PXP1368" s="84">
        <f t="shared" si="3201"/>
        <v>3000000</v>
      </c>
      <c r="PXW1368" s="84" t="s">
        <v>5401</v>
      </c>
      <c r="PXX1368" s="84">
        <f>PXX1362</f>
        <v>1000000</v>
      </c>
      <c r="PXY1368" s="84">
        <f t="shared" ref="PXY1368:QAB1368" si="3202">PXY1362</f>
        <v>0</v>
      </c>
      <c r="PXZ1368" s="84">
        <f t="shared" si="3202"/>
        <v>0</v>
      </c>
      <c r="PYA1368" s="84">
        <f t="shared" si="3202"/>
        <v>1000000</v>
      </c>
      <c r="PYB1368" s="84">
        <f t="shared" si="3202"/>
        <v>2000000</v>
      </c>
      <c r="PYC1368" s="84">
        <f t="shared" si="3202"/>
        <v>0</v>
      </c>
      <c r="PYD1368" s="84">
        <f t="shared" si="3202"/>
        <v>0</v>
      </c>
      <c r="PYE1368" s="84">
        <f t="shared" si="3202"/>
        <v>2000000</v>
      </c>
      <c r="PYF1368" s="84">
        <f t="shared" si="3202"/>
        <v>3000000</v>
      </c>
      <c r="PYM1368" s="84" t="s">
        <v>5401</v>
      </c>
      <c r="PYN1368" s="84">
        <f>PYN1362</f>
        <v>1000000</v>
      </c>
      <c r="PYO1368" s="84">
        <f t="shared" si="3202"/>
        <v>0</v>
      </c>
      <c r="PYP1368" s="84">
        <f t="shared" si="3202"/>
        <v>0</v>
      </c>
      <c r="PYQ1368" s="84">
        <f t="shared" si="3202"/>
        <v>1000000</v>
      </c>
      <c r="PYR1368" s="84">
        <f t="shared" si="3202"/>
        <v>2000000</v>
      </c>
      <c r="PYS1368" s="84">
        <f t="shared" si="3202"/>
        <v>0</v>
      </c>
      <c r="PYT1368" s="84">
        <f t="shared" si="3202"/>
        <v>0</v>
      </c>
      <c r="PYU1368" s="84">
        <f t="shared" si="3202"/>
        <v>2000000</v>
      </c>
      <c r="PYV1368" s="84">
        <f t="shared" si="3202"/>
        <v>3000000</v>
      </c>
      <c r="PZC1368" s="84" t="s">
        <v>5401</v>
      </c>
      <c r="PZD1368" s="84">
        <f>PZD1362</f>
        <v>1000000</v>
      </c>
      <c r="PZE1368" s="84">
        <f t="shared" si="3202"/>
        <v>0</v>
      </c>
      <c r="PZF1368" s="84">
        <f t="shared" si="3202"/>
        <v>0</v>
      </c>
      <c r="PZG1368" s="84">
        <f t="shared" si="3202"/>
        <v>1000000</v>
      </c>
      <c r="PZH1368" s="84">
        <f t="shared" si="3202"/>
        <v>2000000</v>
      </c>
      <c r="PZI1368" s="84">
        <f t="shared" si="3202"/>
        <v>0</v>
      </c>
      <c r="PZJ1368" s="84">
        <f t="shared" si="3202"/>
        <v>0</v>
      </c>
      <c r="PZK1368" s="84">
        <f t="shared" si="3202"/>
        <v>2000000</v>
      </c>
      <c r="PZL1368" s="84">
        <f t="shared" si="3202"/>
        <v>3000000</v>
      </c>
      <c r="PZS1368" s="84" t="s">
        <v>5401</v>
      </c>
      <c r="PZT1368" s="84">
        <f>PZT1362</f>
        <v>1000000</v>
      </c>
      <c r="PZU1368" s="84">
        <f t="shared" si="3202"/>
        <v>0</v>
      </c>
      <c r="PZV1368" s="84">
        <f t="shared" si="3202"/>
        <v>0</v>
      </c>
      <c r="PZW1368" s="84">
        <f t="shared" si="3202"/>
        <v>1000000</v>
      </c>
      <c r="PZX1368" s="84">
        <f t="shared" si="3202"/>
        <v>2000000</v>
      </c>
      <c r="PZY1368" s="84">
        <f t="shared" si="3202"/>
        <v>0</v>
      </c>
      <c r="PZZ1368" s="84">
        <f t="shared" si="3202"/>
        <v>0</v>
      </c>
      <c r="QAA1368" s="84">
        <f t="shared" si="3202"/>
        <v>2000000</v>
      </c>
      <c r="QAB1368" s="84">
        <f t="shared" si="3202"/>
        <v>3000000</v>
      </c>
      <c r="QAI1368" s="84" t="s">
        <v>5401</v>
      </c>
      <c r="QAJ1368" s="84">
        <f>QAJ1362</f>
        <v>1000000</v>
      </c>
      <c r="QAK1368" s="84">
        <f t="shared" ref="QAK1368:QCN1368" si="3203">QAK1362</f>
        <v>0</v>
      </c>
      <c r="QAL1368" s="84">
        <f t="shared" si="3203"/>
        <v>0</v>
      </c>
      <c r="QAM1368" s="84">
        <f t="shared" si="3203"/>
        <v>1000000</v>
      </c>
      <c r="QAN1368" s="84">
        <f t="shared" si="3203"/>
        <v>2000000</v>
      </c>
      <c r="QAO1368" s="84">
        <f t="shared" si="3203"/>
        <v>0</v>
      </c>
      <c r="QAP1368" s="84">
        <f t="shared" si="3203"/>
        <v>0</v>
      </c>
      <c r="QAQ1368" s="84">
        <f t="shared" si="3203"/>
        <v>2000000</v>
      </c>
      <c r="QAR1368" s="84">
        <f t="shared" si="3203"/>
        <v>3000000</v>
      </c>
      <c r="QAY1368" s="84" t="s">
        <v>5401</v>
      </c>
      <c r="QAZ1368" s="84">
        <f>QAZ1362</f>
        <v>1000000</v>
      </c>
      <c r="QBA1368" s="84">
        <f t="shared" si="3203"/>
        <v>0</v>
      </c>
      <c r="QBB1368" s="84">
        <f t="shared" si="3203"/>
        <v>0</v>
      </c>
      <c r="QBC1368" s="84">
        <f t="shared" si="3203"/>
        <v>1000000</v>
      </c>
      <c r="QBD1368" s="84">
        <f t="shared" si="3203"/>
        <v>2000000</v>
      </c>
      <c r="QBE1368" s="84">
        <f t="shared" si="3203"/>
        <v>0</v>
      </c>
      <c r="QBF1368" s="84">
        <f t="shared" si="3203"/>
        <v>0</v>
      </c>
      <c r="QBG1368" s="84">
        <f t="shared" si="3203"/>
        <v>2000000</v>
      </c>
      <c r="QBH1368" s="84">
        <f t="shared" si="3203"/>
        <v>3000000</v>
      </c>
      <c r="QBO1368" s="84" t="s">
        <v>5401</v>
      </c>
      <c r="QBP1368" s="84">
        <f>QBP1362</f>
        <v>1000000</v>
      </c>
      <c r="QBQ1368" s="84">
        <f t="shared" si="3203"/>
        <v>0</v>
      </c>
      <c r="QBR1368" s="84">
        <f t="shared" si="3203"/>
        <v>0</v>
      </c>
      <c r="QBS1368" s="84">
        <f t="shared" si="3203"/>
        <v>1000000</v>
      </c>
      <c r="QBT1368" s="84">
        <f t="shared" si="3203"/>
        <v>2000000</v>
      </c>
      <c r="QBU1368" s="84">
        <f t="shared" si="3203"/>
        <v>0</v>
      </c>
      <c r="QBV1368" s="84">
        <f t="shared" si="3203"/>
        <v>0</v>
      </c>
      <c r="QBW1368" s="84">
        <f t="shared" si="3203"/>
        <v>2000000</v>
      </c>
      <c r="QBX1368" s="84">
        <f t="shared" si="3203"/>
        <v>3000000</v>
      </c>
      <c r="QCE1368" s="84" t="s">
        <v>5401</v>
      </c>
      <c r="QCF1368" s="84">
        <f>QCF1362</f>
        <v>1000000</v>
      </c>
      <c r="QCG1368" s="84">
        <f t="shared" si="3203"/>
        <v>0</v>
      </c>
      <c r="QCH1368" s="84">
        <f t="shared" si="3203"/>
        <v>0</v>
      </c>
      <c r="QCI1368" s="84">
        <f t="shared" si="3203"/>
        <v>1000000</v>
      </c>
      <c r="QCJ1368" s="84">
        <f t="shared" si="3203"/>
        <v>2000000</v>
      </c>
      <c r="QCK1368" s="84">
        <f t="shared" si="3203"/>
        <v>0</v>
      </c>
      <c r="QCL1368" s="84">
        <f t="shared" si="3203"/>
        <v>0</v>
      </c>
      <c r="QCM1368" s="84">
        <f t="shared" si="3203"/>
        <v>2000000</v>
      </c>
      <c r="QCN1368" s="84">
        <f t="shared" si="3203"/>
        <v>3000000</v>
      </c>
      <c r="QCU1368" s="84" t="s">
        <v>5401</v>
      </c>
      <c r="QCV1368" s="84">
        <f>QCV1362</f>
        <v>1000000</v>
      </c>
      <c r="QCW1368" s="84">
        <f t="shared" ref="QCW1368:QEZ1368" si="3204">QCW1362</f>
        <v>0</v>
      </c>
      <c r="QCX1368" s="84">
        <f t="shared" si="3204"/>
        <v>0</v>
      </c>
      <c r="QCY1368" s="84">
        <f t="shared" si="3204"/>
        <v>1000000</v>
      </c>
      <c r="QCZ1368" s="84">
        <f t="shared" si="3204"/>
        <v>2000000</v>
      </c>
      <c r="QDA1368" s="84">
        <f t="shared" si="3204"/>
        <v>0</v>
      </c>
      <c r="QDB1368" s="84">
        <f t="shared" si="3204"/>
        <v>0</v>
      </c>
      <c r="QDC1368" s="84">
        <f t="shared" si="3204"/>
        <v>2000000</v>
      </c>
      <c r="QDD1368" s="84">
        <f t="shared" si="3204"/>
        <v>3000000</v>
      </c>
      <c r="QDK1368" s="84" t="s">
        <v>5401</v>
      </c>
      <c r="QDL1368" s="84">
        <f>QDL1362</f>
        <v>1000000</v>
      </c>
      <c r="QDM1368" s="84">
        <f t="shared" si="3204"/>
        <v>0</v>
      </c>
      <c r="QDN1368" s="84">
        <f t="shared" si="3204"/>
        <v>0</v>
      </c>
      <c r="QDO1368" s="84">
        <f t="shared" si="3204"/>
        <v>1000000</v>
      </c>
      <c r="QDP1368" s="84">
        <f t="shared" si="3204"/>
        <v>2000000</v>
      </c>
      <c r="QDQ1368" s="84">
        <f t="shared" si="3204"/>
        <v>0</v>
      </c>
      <c r="QDR1368" s="84">
        <f t="shared" si="3204"/>
        <v>0</v>
      </c>
      <c r="QDS1368" s="84">
        <f t="shared" si="3204"/>
        <v>2000000</v>
      </c>
      <c r="QDT1368" s="84">
        <f t="shared" si="3204"/>
        <v>3000000</v>
      </c>
      <c r="QEA1368" s="84" t="s">
        <v>5401</v>
      </c>
      <c r="QEB1368" s="84">
        <f>QEB1362</f>
        <v>1000000</v>
      </c>
      <c r="QEC1368" s="84">
        <f t="shared" si="3204"/>
        <v>0</v>
      </c>
      <c r="QED1368" s="84">
        <f t="shared" si="3204"/>
        <v>0</v>
      </c>
      <c r="QEE1368" s="84">
        <f t="shared" si="3204"/>
        <v>1000000</v>
      </c>
      <c r="QEF1368" s="84">
        <f t="shared" si="3204"/>
        <v>2000000</v>
      </c>
      <c r="QEG1368" s="84">
        <f t="shared" si="3204"/>
        <v>0</v>
      </c>
      <c r="QEH1368" s="84">
        <f t="shared" si="3204"/>
        <v>0</v>
      </c>
      <c r="QEI1368" s="84">
        <f t="shared" si="3204"/>
        <v>2000000</v>
      </c>
      <c r="QEJ1368" s="84">
        <f t="shared" si="3204"/>
        <v>3000000</v>
      </c>
      <c r="QEQ1368" s="84" t="s">
        <v>5401</v>
      </c>
      <c r="QER1368" s="84">
        <f>QER1362</f>
        <v>1000000</v>
      </c>
      <c r="QES1368" s="84">
        <f t="shared" si="3204"/>
        <v>0</v>
      </c>
      <c r="QET1368" s="84">
        <f t="shared" si="3204"/>
        <v>0</v>
      </c>
      <c r="QEU1368" s="84">
        <f t="shared" si="3204"/>
        <v>1000000</v>
      </c>
      <c r="QEV1368" s="84">
        <f t="shared" si="3204"/>
        <v>2000000</v>
      </c>
      <c r="QEW1368" s="84">
        <f t="shared" si="3204"/>
        <v>0</v>
      </c>
      <c r="QEX1368" s="84">
        <f t="shared" si="3204"/>
        <v>0</v>
      </c>
      <c r="QEY1368" s="84">
        <f t="shared" si="3204"/>
        <v>2000000</v>
      </c>
      <c r="QEZ1368" s="84">
        <f t="shared" si="3204"/>
        <v>3000000</v>
      </c>
      <c r="QFG1368" s="84" t="s">
        <v>5401</v>
      </c>
      <c r="QFH1368" s="84">
        <f>QFH1362</f>
        <v>1000000</v>
      </c>
      <c r="QFI1368" s="84">
        <f t="shared" ref="QFI1368:QHL1368" si="3205">QFI1362</f>
        <v>0</v>
      </c>
      <c r="QFJ1368" s="84">
        <f t="shared" si="3205"/>
        <v>0</v>
      </c>
      <c r="QFK1368" s="84">
        <f t="shared" si="3205"/>
        <v>1000000</v>
      </c>
      <c r="QFL1368" s="84">
        <f t="shared" si="3205"/>
        <v>2000000</v>
      </c>
      <c r="QFM1368" s="84">
        <f t="shared" si="3205"/>
        <v>0</v>
      </c>
      <c r="QFN1368" s="84">
        <f t="shared" si="3205"/>
        <v>0</v>
      </c>
      <c r="QFO1368" s="84">
        <f t="shared" si="3205"/>
        <v>2000000</v>
      </c>
      <c r="QFP1368" s="84">
        <f t="shared" si="3205"/>
        <v>3000000</v>
      </c>
      <c r="QFW1368" s="84" t="s">
        <v>5401</v>
      </c>
      <c r="QFX1368" s="84">
        <f>QFX1362</f>
        <v>1000000</v>
      </c>
      <c r="QFY1368" s="84">
        <f t="shared" si="3205"/>
        <v>0</v>
      </c>
      <c r="QFZ1368" s="84">
        <f t="shared" si="3205"/>
        <v>0</v>
      </c>
      <c r="QGA1368" s="84">
        <f t="shared" si="3205"/>
        <v>1000000</v>
      </c>
      <c r="QGB1368" s="84">
        <f t="shared" si="3205"/>
        <v>2000000</v>
      </c>
      <c r="QGC1368" s="84">
        <f t="shared" si="3205"/>
        <v>0</v>
      </c>
      <c r="QGD1368" s="84">
        <f t="shared" si="3205"/>
        <v>0</v>
      </c>
      <c r="QGE1368" s="84">
        <f t="shared" si="3205"/>
        <v>2000000</v>
      </c>
      <c r="QGF1368" s="84">
        <f t="shared" si="3205"/>
        <v>3000000</v>
      </c>
      <c r="QGM1368" s="84" t="s">
        <v>5401</v>
      </c>
      <c r="QGN1368" s="84">
        <f>QGN1362</f>
        <v>1000000</v>
      </c>
      <c r="QGO1368" s="84">
        <f t="shared" si="3205"/>
        <v>0</v>
      </c>
      <c r="QGP1368" s="84">
        <f t="shared" si="3205"/>
        <v>0</v>
      </c>
      <c r="QGQ1368" s="84">
        <f t="shared" si="3205"/>
        <v>1000000</v>
      </c>
      <c r="QGR1368" s="84">
        <f t="shared" si="3205"/>
        <v>2000000</v>
      </c>
      <c r="QGS1368" s="84">
        <f t="shared" si="3205"/>
        <v>0</v>
      </c>
      <c r="QGT1368" s="84">
        <f t="shared" si="3205"/>
        <v>0</v>
      </c>
      <c r="QGU1368" s="84">
        <f t="shared" si="3205"/>
        <v>2000000</v>
      </c>
      <c r="QGV1368" s="84">
        <f t="shared" si="3205"/>
        <v>3000000</v>
      </c>
      <c r="QHC1368" s="84" t="s">
        <v>5401</v>
      </c>
      <c r="QHD1368" s="84">
        <f>QHD1362</f>
        <v>1000000</v>
      </c>
      <c r="QHE1368" s="84">
        <f t="shared" si="3205"/>
        <v>0</v>
      </c>
      <c r="QHF1368" s="84">
        <f t="shared" si="3205"/>
        <v>0</v>
      </c>
      <c r="QHG1368" s="84">
        <f t="shared" si="3205"/>
        <v>1000000</v>
      </c>
      <c r="QHH1368" s="84">
        <f t="shared" si="3205"/>
        <v>2000000</v>
      </c>
      <c r="QHI1368" s="84">
        <f t="shared" si="3205"/>
        <v>0</v>
      </c>
      <c r="QHJ1368" s="84">
        <f t="shared" si="3205"/>
        <v>0</v>
      </c>
      <c r="QHK1368" s="84">
        <f t="shared" si="3205"/>
        <v>2000000</v>
      </c>
      <c r="QHL1368" s="84">
        <f t="shared" si="3205"/>
        <v>3000000</v>
      </c>
      <c r="QHS1368" s="84" t="s">
        <v>5401</v>
      </c>
      <c r="QHT1368" s="84">
        <f>QHT1362</f>
        <v>1000000</v>
      </c>
      <c r="QHU1368" s="84">
        <f t="shared" ref="QHU1368:QJX1368" si="3206">QHU1362</f>
        <v>0</v>
      </c>
      <c r="QHV1368" s="84">
        <f t="shared" si="3206"/>
        <v>0</v>
      </c>
      <c r="QHW1368" s="84">
        <f t="shared" si="3206"/>
        <v>1000000</v>
      </c>
      <c r="QHX1368" s="84">
        <f t="shared" si="3206"/>
        <v>2000000</v>
      </c>
      <c r="QHY1368" s="84">
        <f t="shared" si="3206"/>
        <v>0</v>
      </c>
      <c r="QHZ1368" s="84">
        <f t="shared" si="3206"/>
        <v>0</v>
      </c>
      <c r="QIA1368" s="84">
        <f t="shared" si="3206"/>
        <v>2000000</v>
      </c>
      <c r="QIB1368" s="84">
        <f t="shared" si="3206"/>
        <v>3000000</v>
      </c>
      <c r="QII1368" s="84" t="s">
        <v>5401</v>
      </c>
      <c r="QIJ1368" s="84">
        <f>QIJ1362</f>
        <v>1000000</v>
      </c>
      <c r="QIK1368" s="84">
        <f t="shared" si="3206"/>
        <v>0</v>
      </c>
      <c r="QIL1368" s="84">
        <f t="shared" si="3206"/>
        <v>0</v>
      </c>
      <c r="QIM1368" s="84">
        <f t="shared" si="3206"/>
        <v>1000000</v>
      </c>
      <c r="QIN1368" s="84">
        <f t="shared" si="3206"/>
        <v>2000000</v>
      </c>
      <c r="QIO1368" s="84">
        <f t="shared" si="3206"/>
        <v>0</v>
      </c>
      <c r="QIP1368" s="84">
        <f t="shared" si="3206"/>
        <v>0</v>
      </c>
      <c r="QIQ1368" s="84">
        <f t="shared" si="3206"/>
        <v>2000000</v>
      </c>
      <c r="QIR1368" s="84">
        <f t="shared" si="3206"/>
        <v>3000000</v>
      </c>
      <c r="QIY1368" s="84" t="s">
        <v>5401</v>
      </c>
      <c r="QIZ1368" s="84">
        <f>QIZ1362</f>
        <v>1000000</v>
      </c>
      <c r="QJA1368" s="84">
        <f t="shared" si="3206"/>
        <v>0</v>
      </c>
      <c r="QJB1368" s="84">
        <f t="shared" si="3206"/>
        <v>0</v>
      </c>
      <c r="QJC1368" s="84">
        <f t="shared" si="3206"/>
        <v>1000000</v>
      </c>
      <c r="QJD1368" s="84">
        <f t="shared" si="3206"/>
        <v>2000000</v>
      </c>
      <c r="QJE1368" s="84">
        <f t="shared" si="3206"/>
        <v>0</v>
      </c>
      <c r="QJF1368" s="84">
        <f t="shared" si="3206"/>
        <v>0</v>
      </c>
      <c r="QJG1368" s="84">
        <f t="shared" si="3206"/>
        <v>2000000</v>
      </c>
      <c r="QJH1368" s="84">
        <f t="shared" si="3206"/>
        <v>3000000</v>
      </c>
      <c r="QJO1368" s="84" t="s">
        <v>5401</v>
      </c>
      <c r="QJP1368" s="84">
        <f>QJP1362</f>
        <v>1000000</v>
      </c>
      <c r="QJQ1368" s="84">
        <f t="shared" si="3206"/>
        <v>0</v>
      </c>
      <c r="QJR1368" s="84">
        <f t="shared" si="3206"/>
        <v>0</v>
      </c>
      <c r="QJS1368" s="84">
        <f t="shared" si="3206"/>
        <v>1000000</v>
      </c>
      <c r="QJT1368" s="84">
        <f t="shared" si="3206"/>
        <v>2000000</v>
      </c>
      <c r="QJU1368" s="84">
        <f t="shared" si="3206"/>
        <v>0</v>
      </c>
      <c r="QJV1368" s="84">
        <f t="shared" si="3206"/>
        <v>0</v>
      </c>
      <c r="QJW1368" s="84">
        <f t="shared" si="3206"/>
        <v>2000000</v>
      </c>
      <c r="QJX1368" s="84">
        <f t="shared" si="3206"/>
        <v>3000000</v>
      </c>
      <c r="QKE1368" s="84" t="s">
        <v>5401</v>
      </c>
      <c r="QKF1368" s="84">
        <f>QKF1362</f>
        <v>1000000</v>
      </c>
      <c r="QKG1368" s="84">
        <f t="shared" ref="QKG1368:QMJ1368" si="3207">QKG1362</f>
        <v>0</v>
      </c>
      <c r="QKH1368" s="84">
        <f t="shared" si="3207"/>
        <v>0</v>
      </c>
      <c r="QKI1368" s="84">
        <f t="shared" si="3207"/>
        <v>1000000</v>
      </c>
      <c r="QKJ1368" s="84">
        <f t="shared" si="3207"/>
        <v>2000000</v>
      </c>
      <c r="QKK1368" s="84">
        <f t="shared" si="3207"/>
        <v>0</v>
      </c>
      <c r="QKL1368" s="84">
        <f t="shared" si="3207"/>
        <v>0</v>
      </c>
      <c r="QKM1368" s="84">
        <f t="shared" si="3207"/>
        <v>2000000</v>
      </c>
      <c r="QKN1368" s="84">
        <f t="shared" si="3207"/>
        <v>3000000</v>
      </c>
      <c r="QKU1368" s="84" t="s">
        <v>5401</v>
      </c>
      <c r="QKV1368" s="84">
        <f>QKV1362</f>
        <v>1000000</v>
      </c>
      <c r="QKW1368" s="84">
        <f t="shared" si="3207"/>
        <v>0</v>
      </c>
      <c r="QKX1368" s="84">
        <f t="shared" si="3207"/>
        <v>0</v>
      </c>
      <c r="QKY1368" s="84">
        <f t="shared" si="3207"/>
        <v>1000000</v>
      </c>
      <c r="QKZ1368" s="84">
        <f t="shared" si="3207"/>
        <v>2000000</v>
      </c>
      <c r="QLA1368" s="84">
        <f t="shared" si="3207"/>
        <v>0</v>
      </c>
      <c r="QLB1368" s="84">
        <f t="shared" si="3207"/>
        <v>0</v>
      </c>
      <c r="QLC1368" s="84">
        <f t="shared" si="3207"/>
        <v>2000000</v>
      </c>
      <c r="QLD1368" s="84">
        <f t="shared" si="3207"/>
        <v>3000000</v>
      </c>
      <c r="QLK1368" s="84" t="s">
        <v>5401</v>
      </c>
      <c r="QLL1368" s="84">
        <f>QLL1362</f>
        <v>1000000</v>
      </c>
      <c r="QLM1368" s="84">
        <f t="shared" si="3207"/>
        <v>0</v>
      </c>
      <c r="QLN1368" s="84">
        <f t="shared" si="3207"/>
        <v>0</v>
      </c>
      <c r="QLO1368" s="84">
        <f t="shared" si="3207"/>
        <v>1000000</v>
      </c>
      <c r="QLP1368" s="84">
        <f t="shared" si="3207"/>
        <v>2000000</v>
      </c>
      <c r="QLQ1368" s="84">
        <f t="shared" si="3207"/>
        <v>0</v>
      </c>
      <c r="QLR1368" s="84">
        <f t="shared" si="3207"/>
        <v>0</v>
      </c>
      <c r="QLS1368" s="84">
        <f t="shared" si="3207"/>
        <v>2000000</v>
      </c>
      <c r="QLT1368" s="84">
        <f t="shared" si="3207"/>
        <v>3000000</v>
      </c>
      <c r="QMA1368" s="84" t="s">
        <v>5401</v>
      </c>
      <c r="QMB1368" s="84">
        <f>QMB1362</f>
        <v>1000000</v>
      </c>
      <c r="QMC1368" s="84">
        <f t="shared" si="3207"/>
        <v>0</v>
      </c>
      <c r="QMD1368" s="84">
        <f t="shared" si="3207"/>
        <v>0</v>
      </c>
      <c r="QME1368" s="84">
        <f t="shared" si="3207"/>
        <v>1000000</v>
      </c>
      <c r="QMF1368" s="84">
        <f t="shared" si="3207"/>
        <v>2000000</v>
      </c>
      <c r="QMG1368" s="84">
        <f t="shared" si="3207"/>
        <v>0</v>
      </c>
      <c r="QMH1368" s="84">
        <f t="shared" si="3207"/>
        <v>0</v>
      </c>
      <c r="QMI1368" s="84">
        <f t="shared" si="3207"/>
        <v>2000000</v>
      </c>
      <c r="QMJ1368" s="84">
        <f t="shared" si="3207"/>
        <v>3000000</v>
      </c>
      <c r="QMQ1368" s="84" t="s">
        <v>5401</v>
      </c>
      <c r="QMR1368" s="84">
        <f>QMR1362</f>
        <v>1000000</v>
      </c>
      <c r="QMS1368" s="84">
        <f t="shared" ref="QMS1368:QOV1368" si="3208">QMS1362</f>
        <v>0</v>
      </c>
      <c r="QMT1368" s="84">
        <f t="shared" si="3208"/>
        <v>0</v>
      </c>
      <c r="QMU1368" s="84">
        <f t="shared" si="3208"/>
        <v>1000000</v>
      </c>
      <c r="QMV1368" s="84">
        <f t="shared" si="3208"/>
        <v>2000000</v>
      </c>
      <c r="QMW1368" s="84">
        <f t="shared" si="3208"/>
        <v>0</v>
      </c>
      <c r="QMX1368" s="84">
        <f t="shared" si="3208"/>
        <v>0</v>
      </c>
      <c r="QMY1368" s="84">
        <f t="shared" si="3208"/>
        <v>2000000</v>
      </c>
      <c r="QMZ1368" s="84">
        <f t="shared" si="3208"/>
        <v>3000000</v>
      </c>
      <c r="QNG1368" s="84" t="s">
        <v>5401</v>
      </c>
      <c r="QNH1368" s="84">
        <f>QNH1362</f>
        <v>1000000</v>
      </c>
      <c r="QNI1368" s="84">
        <f t="shared" si="3208"/>
        <v>0</v>
      </c>
      <c r="QNJ1368" s="84">
        <f t="shared" si="3208"/>
        <v>0</v>
      </c>
      <c r="QNK1368" s="84">
        <f t="shared" si="3208"/>
        <v>1000000</v>
      </c>
      <c r="QNL1368" s="84">
        <f t="shared" si="3208"/>
        <v>2000000</v>
      </c>
      <c r="QNM1368" s="84">
        <f t="shared" si="3208"/>
        <v>0</v>
      </c>
      <c r="QNN1368" s="84">
        <f t="shared" si="3208"/>
        <v>0</v>
      </c>
      <c r="QNO1368" s="84">
        <f t="shared" si="3208"/>
        <v>2000000</v>
      </c>
      <c r="QNP1368" s="84">
        <f t="shared" si="3208"/>
        <v>3000000</v>
      </c>
      <c r="QNW1368" s="84" t="s">
        <v>5401</v>
      </c>
      <c r="QNX1368" s="84">
        <f>QNX1362</f>
        <v>1000000</v>
      </c>
      <c r="QNY1368" s="84">
        <f t="shared" si="3208"/>
        <v>0</v>
      </c>
      <c r="QNZ1368" s="84">
        <f t="shared" si="3208"/>
        <v>0</v>
      </c>
      <c r="QOA1368" s="84">
        <f t="shared" si="3208"/>
        <v>1000000</v>
      </c>
      <c r="QOB1368" s="84">
        <f t="shared" si="3208"/>
        <v>2000000</v>
      </c>
      <c r="QOC1368" s="84">
        <f t="shared" si="3208"/>
        <v>0</v>
      </c>
      <c r="QOD1368" s="84">
        <f t="shared" si="3208"/>
        <v>0</v>
      </c>
      <c r="QOE1368" s="84">
        <f t="shared" si="3208"/>
        <v>2000000</v>
      </c>
      <c r="QOF1368" s="84">
        <f t="shared" si="3208"/>
        <v>3000000</v>
      </c>
      <c r="QOM1368" s="84" t="s">
        <v>5401</v>
      </c>
      <c r="QON1368" s="84">
        <f>QON1362</f>
        <v>1000000</v>
      </c>
      <c r="QOO1368" s="84">
        <f t="shared" si="3208"/>
        <v>0</v>
      </c>
      <c r="QOP1368" s="84">
        <f t="shared" si="3208"/>
        <v>0</v>
      </c>
      <c r="QOQ1368" s="84">
        <f t="shared" si="3208"/>
        <v>1000000</v>
      </c>
      <c r="QOR1368" s="84">
        <f t="shared" si="3208"/>
        <v>2000000</v>
      </c>
      <c r="QOS1368" s="84">
        <f t="shared" si="3208"/>
        <v>0</v>
      </c>
      <c r="QOT1368" s="84">
        <f t="shared" si="3208"/>
        <v>0</v>
      </c>
      <c r="QOU1368" s="84">
        <f t="shared" si="3208"/>
        <v>2000000</v>
      </c>
      <c r="QOV1368" s="84">
        <f t="shared" si="3208"/>
        <v>3000000</v>
      </c>
      <c r="QPC1368" s="84" t="s">
        <v>5401</v>
      </c>
      <c r="QPD1368" s="84">
        <f>QPD1362</f>
        <v>1000000</v>
      </c>
      <c r="QPE1368" s="84">
        <f t="shared" ref="QPE1368:QRH1368" si="3209">QPE1362</f>
        <v>0</v>
      </c>
      <c r="QPF1368" s="84">
        <f t="shared" si="3209"/>
        <v>0</v>
      </c>
      <c r="QPG1368" s="84">
        <f t="shared" si="3209"/>
        <v>1000000</v>
      </c>
      <c r="QPH1368" s="84">
        <f t="shared" si="3209"/>
        <v>2000000</v>
      </c>
      <c r="QPI1368" s="84">
        <f t="shared" si="3209"/>
        <v>0</v>
      </c>
      <c r="QPJ1368" s="84">
        <f t="shared" si="3209"/>
        <v>0</v>
      </c>
      <c r="QPK1368" s="84">
        <f t="shared" si="3209"/>
        <v>2000000</v>
      </c>
      <c r="QPL1368" s="84">
        <f t="shared" si="3209"/>
        <v>3000000</v>
      </c>
      <c r="QPS1368" s="84" t="s">
        <v>5401</v>
      </c>
      <c r="QPT1368" s="84">
        <f>QPT1362</f>
        <v>1000000</v>
      </c>
      <c r="QPU1368" s="84">
        <f t="shared" si="3209"/>
        <v>0</v>
      </c>
      <c r="QPV1368" s="84">
        <f t="shared" si="3209"/>
        <v>0</v>
      </c>
      <c r="QPW1368" s="84">
        <f t="shared" si="3209"/>
        <v>1000000</v>
      </c>
      <c r="QPX1368" s="84">
        <f t="shared" si="3209"/>
        <v>2000000</v>
      </c>
      <c r="QPY1368" s="84">
        <f t="shared" si="3209"/>
        <v>0</v>
      </c>
      <c r="QPZ1368" s="84">
        <f t="shared" si="3209"/>
        <v>0</v>
      </c>
      <c r="QQA1368" s="84">
        <f t="shared" si="3209"/>
        <v>2000000</v>
      </c>
      <c r="QQB1368" s="84">
        <f t="shared" si="3209"/>
        <v>3000000</v>
      </c>
      <c r="QQI1368" s="84" t="s">
        <v>5401</v>
      </c>
      <c r="QQJ1368" s="84">
        <f>QQJ1362</f>
        <v>1000000</v>
      </c>
      <c r="QQK1368" s="84">
        <f t="shared" si="3209"/>
        <v>0</v>
      </c>
      <c r="QQL1368" s="84">
        <f t="shared" si="3209"/>
        <v>0</v>
      </c>
      <c r="QQM1368" s="84">
        <f t="shared" si="3209"/>
        <v>1000000</v>
      </c>
      <c r="QQN1368" s="84">
        <f t="shared" si="3209"/>
        <v>2000000</v>
      </c>
      <c r="QQO1368" s="84">
        <f t="shared" si="3209"/>
        <v>0</v>
      </c>
      <c r="QQP1368" s="84">
        <f t="shared" si="3209"/>
        <v>0</v>
      </c>
      <c r="QQQ1368" s="84">
        <f t="shared" si="3209"/>
        <v>2000000</v>
      </c>
      <c r="QQR1368" s="84">
        <f t="shared" si="3209"/>
        <v>3000000</v>
      </c>
      <c r="QQY1368" s="84" t="s">
        <v>5401</v>
      </c>
      <c r="QQZ1368" s="84">
        <f>QQZ1362</f>
        <v>1000000</v>
      </c>
      <c r="QRA1368" s="84">
        <f t="shared" si="3209"/>
        <v>0</v>
      </c>
      <c r="QRB1368" s="84">
        <f t="shared" si="3209"/>
        <v>0</v>
      </c>
      <c r="QRC1368" s="84">
        <f t="shared" si="3209"/>
        <v>1000000</v>
      </c>
      <c r="QRD1368" s="84">
        <f t="shared" si="3209"/>
        <v>2000000</v>
      </c>
      <c r="QRE1368" s="84">
        <f t="shared" si="3209"/>
        <v>0</v>
      </c>
      <c r="QRF1368" s="84">
        <f t="shared" si="3209"/>
        <v>0</v>
      </c>
      <c r="QRG1368" s="84">
        <f t="shared" si="3209"/>
        <v>2000000</v>
      </c>
      <c r="QRH1368" s="84">
        <f t="shared" si="3209"/>
        <v>3000000</v>
      </c>
      <c r="QRO1368" s="84" t="s">
        <v>5401</v>
      </c>
      <c r="QRP1368" s="84">
        <f>QRP1362</f>
        <v>1000000</v>
      </c>
      <c r="QRQ1368" s="84">
        <f t="shared" ref="QRQ1368:QTT1368" si="3210">QRQ1362</f>
        <v>0</v>
      </c>
      <c r="QRR1368" s="84">
        <f t="shared" si="3210"/>
        <v>0</v>
      </c>
      <c r="QRS1368" s="84">
        <f t="shared" si="3210"/>
        <v>1000000</v>
      </c>
      <c r="QRT1368" s="84">
        <f t="shared" si="3210"/>
        <v>2000000</v>
      </c>
      <c r="QRU1368" s="84">
        <f t="shared" si="3210"/>
        <v>0</v>
      </c>
      <c r="QRV1368" s="84">
        <f t="shared" si="3210"/>
        <v>0</v>
      </c>
      <c r="QRW1368" s="84">
        <f t="shared" si="3210"/>
        <v>2000000</v>
      </c>
      <c r="QRX1368" s="84">
        <f t="shared" si="3210"/>
        <v>3000000</v>
      </c>
      <c r="QSE1368" s="84" t="s">
        <v>5401</v>
      </c>
      <c r="QSF1368" s="84">
        <f>QSF1362</f>
        <v>1000000</v>
      </c>
      <c r="QSG1368" s="84">
        <f t="shared" si="3210"/>
        <v>0</v>
      </c>
      <c r="QSH1368" s="84">
        <f t="shared" si="3210"/>
        <v>0</v>
      </c>
      <c r="QSI1368" s="84">
        <f t="shared" si="3210"/>
        <v>1000000</v>
      </c>
      <c r="QSJ1368" s="84">
        <f t="shared" si="3210"/>
        <v>2000000</v>
      </c>
      <c r="QSK1368" s="84">
        <f t="shared" si="3210"/>
        <v>0</v>
      </c>
      <c r="QSL1368" s="84">
        <f t="shared" si="3210"/>
        <v>0</v>
      </c>
      <c r="QSM1368" s="84">
        <f t="shared" si="3210"/>
        <v>2000000</v>
      </c>
      <c r="QSN1368" s="84">
        <f t="shared" si="3210"/>
        <v>3000000</v>
      </c>
      <c r="QSU1368" s="84" t="s">
        <v>5401</v>
      </c>
      <c r="QSV1368" s="84">
        <f>QSV1362</f>
        <v>1000000</v>
      </c>
      <c r="QSW1368" s="84">
        <f t="shared" si="3210"/>
        <v>0</v>
      </c>
      <c r="QSX1368" s="84">
        <f t="shared" si="3210"/>
        <v>0</v>
      </c>
      <c r="QSY1368" s="84">
        <f t="shared" si="3210"/>
        <v>1000000</v>
      </c>
      <c r="QSZ1368" s="84">
        <f t="shared" si="3210"/>
        <v>2000000</v>
      </c>
      <c r="QTA1368" s="84">
        <f t="shared" si="3210"/>
        <v>0</v>
      </c>
      <c r="QTB1368" s="84">
        <f t="shared" si="3210"/>
        <v>0</v>
      </c>
      <c r="QTC1368" s="84">
        <f t="shared" si="3210"/>
        <v>2000000</v>
      </c>
      <c r="QTD1368" s="84">
        <f t="shared" si="3210"/>
        <v>3000000</v>
      </c>
      <c r="QTK1368" s="84" t="s">
        <v>5401</v>
      </c>
      <c r="QTL1368" s="84">
        <f>QTL1362</f>
        <v>1000000</v>
      </c>
      <c r="QTM1368" s="84">
        <f t="shared" si="3210"/>
        <v>0</v>
      </c>
      <c r="QTN1368" s="84">
        <f t="shared" si="3210"/>
        <v>0</v>
      </c>
      <c r="QTO1368" s="84">
        <f t="shared" si="3210"/>
        <v>1000000</v>
      </c>
      <c r="QTP1368" s="84">
        <f t="shared" si="3210"/>
        <v>2000000</v>
      </c>
      <c r="QTQ1368" s="84">
        <f t="shared" si="3210"/>
        <v>0</v>
      </c>
      <c r="QTR1368" s="84">
        <f t="shared" si="3210"/>
        <v>0</v>
      </c>
      <c r="QTS1368" s="84">
        <f t="shared" si="3210"/>
        <v>2000000</v>
      </c>
      <c r="QTT1368" s="84">
        <f t="shared" si="3210"/>
        <v>3000000</v>
      </c>
      <c r="QUA1368" s="84" t="s">
        <v>5401</v>
      </c>
      <c r="QUB1368" s="84">
        <f>QUB1362</f>
        <v>1000000</v>
      </c>
      <c r="QUC1368" s="84">
        <f t="shared" ref="QUC1368:QWF1368" si="3211">QUC1362</f>
        <v>0</v>
      </c>
      <c r="QUD1368" s="84">
        <f t="shared" si="3211"/>
        <v>0</v>
      </c>
      <c r="QUE1368" s="84">
        <f t="shared" si="3211"/>
        <v>1000000</v>
      </c>
      <c r="QUF1368" s="84">
        <f t="shared" si="3211"/>
        <v>2000000</v>
      </c>
      <c r="QUG1368" s="84">
        <f t="shared" si="3211"/>
        <v>0</v>
      </c>
      <c r="QUH1368" s="84">
        <f t="shared" si="3211"/>
        <v>0</v>
      </c>
      <c r="QUI1368" s="84">
        <f t="shared" si="3211"/>
        <v>2000000</v>
      </c>
      <c r="QUJ1368" s="84">
        <f t="shared" si="3211"/>
        <v>3000000</v>
      </c>
      <c r="QUQ1368" s="84" t="s">
        <v>5401</v>
      </c>
      <c r="QUR1368" s="84">
        <f>QUR1362</f>
        <v>1000000</v>
      </c>
      <c r="QUS1368" s="84">
        <f t="shared" si="3211"/>
        <v>0</v>
      </c>
      <c r="QUT1368" s="84">
        <f t="shared" si="3211"/>
        <v>0</v>
      </c>
      <c r="QUU1368" s="84">
        <f t="shared" si="3211"/>
        <v>1000000</v>
      </c>
      <c r="QUV1368" s="84">
        <f t="shared" si="3211"/>
        <v>2000000</v>
      </c>
      <c r="QUW1368" s="84">
        <f t="shared" si="3211"/>
        <v>0</v>
      </c>
      <c r="QUX1368" s="84">
        <f t="shared" si="3211"/>
        <v>0</v>
      </c>
      <c r="QUY1368" s="84">
        <f t="shared" si="3211"/>
        <v>2000000</v>
      </c>
      <c r="QUZ1368" s="84">
        <f t="shared" si="3211"/>
        <v>3000000</v>
      </c>
      <c r="QVG1368" s="84" t="s">
        <v>5401</v>
      </c>
      <c r="QVH1368" s="84">
        <f>QVH1362</f>
        <v>1000000</v>
      </c>
      <c r="QVI1368" s="84">
        <f t="shared" si="3211"/>
        <v>0</v>
      </c>
      <c r="QVJ1368" s="84">
        <f t="shared" si="3211"/>
        <v>0</v>
      </c>
      <c r="QVK1368" s="84">
        <f t="shared" si="3211"/>
        <v>1000000</v>
      </c>
      <c r="QVL1368" s="84">
        <f t="shared" si="3211"/>
        <v>2000000</v>
      </c>
      <c r="QVM1368" s="84">
        <f t="shared" si="3211"/>
        <v>0</v>
      </c>
      <c r="QVN1368" s="84">
        <f t="shared" si="3211"/>
        <v>0</v>
      </c>
      <c r="QVO1368" s="84">
        <f t="shared" si="3211"/>
        <v>2000000</v>
      </c>
      <c r="QVP1368" s="84">
        <f t="shared" si="3211"/>
        <v>3000000</v>
      </c>
      <c r="QVW1368" s="84" t="s">
        <v>5401</v>
      </c>
      <c r="QVX1368" s="84">
        <f>QVX1362</f>
        <v>1000000</v>
      </c>
      <c r="QVY1368" s="84">
        <f t="shared" si="3211"/>
        <v>0</v>
      </c>
      <c r="QVZ1368" s="84">
        <f t="shared" si="3211"/>
        <v>0</v>
      </c>
      <c r="QWA1368" s="84">
        <f t="shared" si="3211"/>
        <v>1000000</v>
      </c>
      <c r="QWB1368" s="84">
        <f t="shared" si="3211"/>
        <v>2000000</v>
      </c>
      <c r="QWC1368" s="84">
        <f t="shared" si="3211"/>
        <v>0</v>
      </c>
      <c r="QWD1368" s="84">
        <f t="shared" si="3211"/>
        <v>0</v>
      </c>
      <c r="QWE1368" s="84">
        <f t="shared" si="3211"/>
        <v>2000000</v>
      </c>
      <c r="QWF1368" s="84">
        <f t="shared" si="3211"/>
        <v>3000000</v>
      </c>
      <c r="QWM1368" s="84" t="s">
        <v>5401</v>
      </c>
      <c r="QWN1368" s="84">
        <f>QWN1362</f>
        <v>1000000</v>
      </c>
      <c r="QWO1368" s="84">
        <f t="shared" ref="QWO1368:QYR1368" si="3212">QWO1362</f>
        <v>0</v>
      </c>
      <c r="QWP1368" s="84">
        <f t="shared" si="3212"/>
        <v>0</v>
      </c>
      <c r="QWQ1368" s="84">
        <f t="shared" si="3212"/>
        <v>1000000</v>
      </c>
      <c r="QWR1368" s="84">
        <f t="shared" si="3212"/>
        <v>2000000</v>
      </c>
      <c r="QWS1368" s="84">
        <f t="shared" si="3212"/>
        <v>0</v>
      </c>
      <c r="QWT1368" s="84">
        <f t="shared" si="3212"/>
        <v>0</v>
      </c>
      <c r="QWU1368" s="84">
        <f t="shared" si="3212"/>
        <v>2000000</v>
      </c>
      <c r="QWV1368" s="84">
        <f t="shared" si="3212"/>
        <v>3000000</v>
      </c>
      <c r="QXC1368" s="84" t="s">
        <v>5401</v>
      </c>
      <c r="QXD1368" s="84">
        <f>QXD1362</f>
        <v>1000000</v>
      </c>
      <c r="QXE1368" s="84">
        <f t="shared" si="3212"/>
        <v>0</v>
      </c>
      <c r="QXF1368" s="84">
        <f t="shared" si="3212"/>
        <v>0</v>
      </c>
      <c r="QXG1368" s="84">
        <f t="shared" si="3212"/>
        <v>1000000</v>
      </c>
      <c r="QXH1368" s="84">
        <f t="shared" si="3212"/>
        <v>2000000</v>
      </c>
      <c r="QXI1368" s="84">
        <f t="shared" si="3212"/>
        <v>0</v>
      </c>
      <c r="QXJ1368" s="84">
        <f t="shared" si="3212"/>
        <v>0</v>
      </c>
      <c r="QXK1368" s="84">
        <f t="shared" si="3212"/>
        <v>2000000</v>
      </c>
      <c r="QXL1368" s="84">
        <f t="shared" si="3212"/>
        <v>3000000</v>
      </c>
      <c r="QXS1368" s="84" t="s">
        <v>5401</v>
      </c>
      <c r="QXT1368" s="84">
        <f>QXT1362</f>
        <v>1000000</v>
      </c>
      <c r="QXU1368" s="84">
        <f t="shared" si="3212"/>
        <v>0</v>
      </c>
      <c r="QXV1368" s="84">
        <f t="shared" si="3212"/>
        <v>0</v>
      </c>
      <c r="QXW1368" s="84">
        <f t="shared" si="3212"/>
        <v>1000000</v>
      </c>
      <c r="QXX1368" s="84">
        <f t="shared" si="3212"/>
        <v>2000000</v>
      </c>
      <c r="QXY1368" s="84">
        <f t="shared" si="3212"/>
        <v>0</v>
      </c>
      <c r="QXZ1368" s="84">
        <f t="shared" si="3212"/>
        <v>0</v>
      </c>
      <c r="QYA1368" s="84">
        <f t="shared" si="3212"/>
        <v>2000000</v>
      </c>
      <c r="QYB1368" s="84">
        <f t="shared" si="3212"/>
        <v>3000000</v>
      </c>
      <c r="QYI1368" s="84" t="s">
        <v>5401</v>
      </c>
      <c r="QYJ1368" s="84">
        <f>QYJ1362</f>
        <v>1000000</v>
      </c>
      <c r="QYK1368" s="84">
        <f t="shared" si="3212"/>
        <v>0</v>
      </c>
      <c r="QYL1368" s="84">
        <f t="shared" si="3212"/>
        <v>0</v>
      </c>
      <c r="QYM1368" s="84">
        <f t="shared" si="3212"/>
        <v>1000000</v>
      </c>
      <c r="QYN1368" s="84">
        <f t="shared" si="3212"/>
        <v>2000000</v>
      </c>
      <c r="QYO1368" s="84">
        <f t="shared" si="3212"/>
        <v>0</v>
      </c>
      <c r="QYP1368" s="84">
        <f t="shared" si="3212"/>
        <v>0</v>
      </c>
      <c r="QYQ1368" s="84">
        <f t="shared" si="3212"/>
        <v>2000000</v>
      </c>
      <c r="QYR1368" s="84">
        <f t="shared" si="3212"/>
        <v>3000000</v>
      </c>
      <c r="QYY1368" s="84" t="s">
        <v>5401</v>
      </c>
      <c r="QYZ1368" s="84">
        <f>QYZ1362</f>
        <v>1000000</v>
      </c>
      <c r="QZA1368" s="84">
        <f t="shared" ref="QZA1368:RBD1368" si="3213">QZA1362</f>
        <v>0</v>
      </c>
      <c r="QZB1368" s="84">
        <f t="shared" si="3213"/>
        <v>0</v>
      </c>
      <c r="QZC1368" s="84">
        <f t="shared" si="3213"/>
        <v>1000000</v>
      </c>
      <c r="QZD1368" s="84">
        <f t="shared" si="3213"/>
        <v>2000000</v>
      </c>
      <c r="QZE1368" s="84">
        <f t="shared" si="3213"/>
        <v>0</v>
      </c>
      <c r="QZF1368" s="84">
        <f t="shared" si="3213"/>
        <v>0</v>
      </c>
      <c r="QZG1368" s="84">
        <f t="shared" si="3213"/>
        <v>2000000</v>
      </c>
      <c r="QZH1368" s="84">
        <f t="shared" si="3213"/>
        <v>3000000</v>
      </c>
      <c r="QZO1368" s="84" t="s">
        <v>5401</v>
      </c>
      <c r="QZP1368" s="84">
        <f>QZP1362</f>
        <v>1000000</v>
      </c>
      <c r="QZQ1368" s="84">
        <f t="shared" si="3213"/>
        <v>0</v>
      </c>
      <c r="QZR1368" s="84">
        <f t="shared" si="3213"/>
        <v>0</v>
      </c>
      <c r="QZS1368" s="84">
        <f t="shared" si="3213"/>
        <v>1000000</v>
      </c>
      <c r="QZT1368" s="84">
        <f t="shared" si="3213"/>
        <v>2000000</v>
      </c>
      <c r="QZU1368" s="84">
        <f t="shared" si="3213"/>
        <v>0</v>
      </c>
      <c r="QZV1368" s="84">
        <f t="shared" si="3213"/>
        <v>0</v>
      </c>
      <c r="QZW1368" s="84">
        <f t="shared" si="3213"/>
        <v>2000000</v>
      </c>
      <c r="QZX1368" s="84">
        <f t="shared" si="3213"/>
        <v>3000000</v>
      </c>
      <c r="RAE1368" s="84" t="s">
        <v>5401</v>
      </c>
      <c r="RAF1368" s="84">
        <f>RAF1362</f>
        <v>1000000</v>
      </c>
      <c r="RAG1368" s="84">
        <f t="shared" si="3213"/>
        <v>0</v>
      </c>
      <c r="RAH1368" s="84">
        <f t="shared" si="3213"/>
        <v>0</v>
      </c>
      <c r="RAI1368" s="84">
        <f t="shared" si="3213"/>
        <v>1000000</v>
      </c>
      <c r="RAJ1368" s="84">
        <f t="shared" si="3213"/>
        <v>2000000</v>
      </c>
      <c r="RAK1368" s="84">
        <f t="shared" si="3213"/>
        <v>0</v>
      </c>
      <c r="RAL1368" s="84">
        <f t="shared" si="3213"/>
        <v>0</v>
      </c>
      <c r="RAM1368" s="84">
        <f t="shared" si="3213"/>
        <v>2000000</v>
      </c>
      <c r="RAN1368" s="84">
        <f t="shared" si="3213"/>
        <v>3000000</v>
      </c>
      <c r="RAU1368" s="84" t="s">
        <v>5401</v>
      </c>
      <c r="RAV1368" s="84">
        <f>RAV1362</f>
        <v>1000000</v>
      </c>
      <c r="RAW1368" s="84">
        <f t="shared" si="3213"/>
        <v>0</v>
      </c>
      <c r="RAX1368" s="84">
        <f t="shared" si="3213"/>
        <v>0</v>
      </c>
      <c r="RAY1368" s="84">
        <f t="shared" si="3213"/>
        <v>1000000</v>
      </c>
      <c r="RAZ1368" s="84">
        <f t="shared" si="3213"/>
        <v>2000000</v>
      </c>
      <c r="RBA1368" s="84">
        <f t="shared" si="3213"/>
        <v>0</v>
      </c>
      <c r="RBB1368" s="84">
        <f t="shared" si="3213"/>
        <v>0</v>
      </c>
      <c r="RBC1368" s="84">
        <f t="shared" si="3213"/>
        <v>2000000</v>
      </c>
      <c r="RBD1368" s="84">
        <f t="shared" si="3213"/>
        <v>3000000</v>
      </c>
      <c r="RBK1368" s="84" t="s">
        <v>5401</v>
      </c>
      <c r="RBL1368" s="84">
        <f>RBL1362</f>
        <v>1000000</v>
      </c>
      <c r="RBM1368" s="84">
        <f t="shared" ref="RBM1368:RDP1368" si="3214">RBM1362</f>
        <v>0</v>
      </c>
      <c r="RBN1368" s="84">
        <f t="shared" si="3214"/>
        <v>0</v>
      </c>
      <c r="RBO1368" s="84">
        <f t="shared" si="3214"/>
        <v>1000000</v>
      </c>
      <c r="RBP1368" s="84">
        <f t="shared" si="3214"/>
        <v>2000000</v>
      </c>
      <c r="RBQ1368" s="84">
        <f t="shared" si="3214"/>
        <v>0</v>
      </c>
      <c r="RBR1368" s="84">
        <f t="shared" si="3214"/>
        <v>0</v>
      </c>
      <c r="RBS1368" s="84">
        <f t="shared" si="3214"/>
        <v>2000000</v>
      </c>
      <c r="RBT1368" s="84">
        <f t="shared" si="3214"/>
        <v>3000000</v>
      </c>
      <c r="RCA1368" s="84" t="s">
        <v>5401</v>
      </c>
      <c r="RCB1368" s="84">
        <f>RCB1362</f>
        <v>1000000</v>
      </c>
      <c r="RCC1368" s="84">
        <f t="shared" si="3214"/>
        <v>0</v>
      </c>
      <c r="RCD1368" s="84">
        <f t="shared" si="3214"/>
        <v>0</v>
      </c>
      <c r="RCE1368" s="84">
        <f t="shared" si="3214"/>
        <v>1000000</v>
      </c>
      <c r="RCF1368" s="84">
        <f t="shared" si="3214"/>
        <v>2000000</v>
      </c>
      <c r="RCG1368" s="84">
        <f t="shared" si="3214"/>
        <v>0</v>
      </c>
      <c r="RCH1368" s="84">
        <f t="shared" si="3214"/>
        <v>0</v>
      </c>
      <c r="RCI1368" s="84">
        <f t="shared" si="3214"/>
        <v>2000000</v>
      </c>
      <c r="RCJ1368" s="84">
        <f t="shared" si="3214"/>
        <v>3000000</v>
      </c>
      <c r="RCQ1368" s="84" t="s">
        <v>5401</v>
      </c>
      <c r="RCR1368" s="84">
        <f>RCR1362</f>
        <v>1000000</v>
      </c>
      <c r="RCS1368" s="84">
        <f t="shared" si="3214"/>
        <v>0</v>
      </c>
      <c r="RCT1368" s="84">
        <f t="shared" si="3214"/>
        <v>0</v>
      </c>
      <c r="RCU1368" s="84">
        <f t="shared" si="3214"/>
        <v>1000000</v>
      </c>
      <c r="RCV1368" s="84">
        <f t="shared" si="3214"/>
        <v>2000000</v>
      </c>
      <c r="RCW1368" s="84">
        <f t="shared" si="3214"/>
        <v>0</v>
      </c>
      <c r="RCX1368" s="84">
        <f t="shared" si="3214"/>
        <v>0</v>
      </c>
      <c r="RCY1368" s="84">
        <f t="shared" si="3214"/>
        <v>2000000</v>
      </c>
      <c r="RCZ1368" s="84">
        <f t="shared" si="3214"/>
        <v>3000000</v>
      </c>
      <c r="RDG1368" s="84" t="s">
        <v>5401</v>
      </c>
      <c r="RDH1368" s="84">
        <f>RDH1362</f>
        <v>1000000</v>
      </c>
      <c r="RDI1368" s="84">
        <f t="shared" si="3214"/>
        <v>0</v>
      </c>
      <c r="RDJ1368" s="84">
        <f t="shared" si="3214"/>
        <v>0</v>
      </c>
      <c r="RDK1368" s="84">
        <f t="shared" si="3214"/>
        <v>1000000</v>
      </c>
      <c r="RDL1368" s="84">
        <f t="shared" si="3214"/>
        <v>2000000</v>
      </c>
      <c r="RDM1368" s="84">
        <f t="shared" si="3214"/>
        <v>0</v>
      </c>
      <c r="RDN1368" s="84">
        <f t="shared" si="3214"/>
        <v>0</v>
      </c>
      <c r="RDO1368" s="84">
        <f t="shared" si="3214"/>
        <v>2000000</v>
      </c>
      <c r="RDP1368" s="84">
        <f t="shared" si="3214"/>
        <v>3000000</v>
      </c>
      <c r="RDW1368" s="84" t="s">
        <v>5401</v>
      </c>
      <c r="RDX1368" s="84">
        <f>RDX1362</f>
        <v>1000000</v>
      </c>
      <c r="RDY1368" s="84">
        <f t="shared" ref="RDY1368:RGB1368" si="3215">RDY1362</f>
        <v>0</v>
      </c>
      <c r="RDZ1368" s="84">
        <f t="shared" si="3215"/>
        <v>0</v>
      </c>
      <c r="REA1368" s="84">
        <f t="shared" si="3215"/>
        <v>1000000</v>
      </c>
      <c r="REB1368" s="84">
        <f t="shared" si="3215"/>
        <v>2000000</v>
      </c>
      <c r="REC1368" s="84">
        <f t="shared" si="3215"/>
        <v>0</v>
      </c>
      <c r="RED1368" s="84">
        <f t="shared" si="3215"/>
        <v>0</v>
      </c>
      <c r="REE1368" s="84">
        <f t="shared" si="3215"/>
        <v>2000000</v>
      </c>
      <c r="REF1368" s="84">
        <f t="shared" si="3215"/>
        <v>3000000</v>
      </c>
      <c r="REM1368" s="84" t="s">
        <v>5401</v>
      </c>
      <c r="REN1368" s="84">
        <f>REN1362</f>
        <v>1000000</v>
      </c>
      <c r="REO1368" s="84">
        <f t="shared" si="3215"/>
        <v>0</v>
      </c>
      <c r="REP1368" s="84">
        <f t="shared" si="3215"/>
        <v>0</v>
      </c>
      <c r="REQ1368" s="84">
        <f t="shared" si="3215"/>
        <v>1000000</v>
      </c>
      <c r="RER1368" s="84">
        <f t="shared" si="3215"/>
        <v>2000000</v>
      </c>
      <c r="RES1368" s="84">
        <f t="shared" si="3215"/>
        <v>0</v>
      </c>
      <c r="RET1368" s="84">
        <f t="shared" si="3215"/>
        <v>0</v>
      </c>
      <c r="REU1368" s="84">
        <f t="shared" si="3215"/>
        <v>2000000</v>
      </c>
      <c r="REV1368" s="84">
        <f t="shared" si="3215"/>
        <v>3000000</v>
      </c>
      <c r="RFC1368" s="84" t="s">
        <v>5401</v>
      </c>
      <c r="RFD1368" s="84">
        <f>RFD1362</f>
        <v>1000000</v>
      </c>
      <c r="RFE1368" s="84">
        <f t="shared" si="3215"/>
        <v>0</v>
      </c>
      <c r="RFF1368" s="84">
        <f t="shared" si="3215"/>
        <v>0</v>
      </c>
      <c r="RFG1368" s="84">
        <f t="shared" si="3215"/>
        <v>1000000</v>
      </c>
      <c r="RFH1368" s="84">
        <f t="shared" si="3215"/>
        <v>2000000</v>
      </c>
      <c r="RFI1368" s="84">
        <f t="shared" si="3215"/>
        <v>0</v>
      </c>
      <c r="RFJ1368" s="84">
        <f t="shared" si="3215"/>
        <v>0</v>
      </c>
      <c r="RFK1368" s="84">
        <f t="shared" si="3215"/>
        <v>2000000</v>
      </c>
      <c r="RFL1368" s="84">
        <f t="shared" si="3215"/>
        <v>3000000</v>
      </c>
      <c r="RFS1368" s="84" t="s">
        <v>5401</v>
      </c>
      <c r="RFT1368" s="84">
        <f>RFT1362</f>
        <v>1000000</v>
      </c>
      <c r="RFU1368" s="84">
        <f t="shared" si="3215"/>
        <v>0</v>
      </c>
      <c r="RFV1368" s="84">
        <f t="shared" si="3215"/>
        <v>0</v>
      </c>
      <c r="RFW1368" s="84">
        <f t="shared" si="3215"/>
        <v>1000000</v>
      </c>
      <c r="RFX1368" s="84">
        <f t="shared" si="3215"/>
        <v>2000000</v>
      </c>
      <c r="RFY1368" s="84">
        <f t="shared" si="3215"/>
        <v>0</v>
      </c>
      <c r="RFZ1368" s="84">
        <f t="shared" si="3215"/>
        <v>0</v>
      </c>
      <c r="RGA1368" s="84">
        <f t="shared" si="3215"/>
        <v>2000000</v>
      </c>
      <c r="RGB1368" s="84">
        <f t="shared" si="3215"/>
        <v>3000000</v>
      </c>
      <c r="RGI1368" s="84" t="s">
        <v>5401</v>
      </c>
      <c r="RGJ1368" s="84">
        <f>RGJ1362</f>
        <v>1000000</v>
      </c>
      <c r="RGK1368" s="84">
        <f t="shared" ref="RGK1368:RIN1368" si="3216">RGK1362</f>
        <v>0</v>
      </c>
      <c r="RGL1368" s="84">
        <f t="shared" si="3216"/>
        <v>0</v>
      </c>
      <c r="RGM1368" s="84">
        <f t="shared" si="3216"/>
        <v>1000000</v>
      </c>
      <c r="RGN1368" s="84">
        <f t="shared" si="3216"/>
        <v>2000000</v>
      </c>
      <c r="RGO1368" s="84">
        <f t="shared" si="3216"/>
        <v>0</v>
      </c>
      <c r="RGP1368" s="84">
        <f t="shared" si="3216"/>
        <v>0</v>
      </c>
      <c r="RGQ1368" s="84">
        <f t="shared" si="3216"/>
        <v>2000000</v>
      </c>
      <c r="RGR1368" s="84">
        <f t="shared" si="3216"/>
        <v>3000000</v>
      </c>
      <c r="RGY1368" s="84" t="s">
        <v>5401</v>
      </c>
      <c r="RGZ1368" s="84">
        <f>RGZ1362</f>
        <v>1000000</v>
      </c>
      <c r="RHA1368" s="84">
        <f t="shared" si="3216"/>
        <v>0</v>
      </c>
      <c r="RHB1368" s="84">
        <f t="shared" si="3216"/>
        <v>0</v>
      </c>
      <c r="RHC1368" s="84">
        <f t="shared" si="3216"/>
        <v>1000000</v>
      </c>
      <c r="RHD1368" s="84">
        <f t="shared" si="3216"/>
        <v>2000000</v>
      </c>
      <c r="RHE1368" s="84">
        <f t="shared" si="3216"/>
        <v>0</v>
      </c>
      <c r="RHF1368" s="84">
        <f t="shared" si="3216"/>
        <v>0</v>
      </c>
      <c r="RHG1368" s="84">
        <f t="shared" si="3216"/>
        <v>2000000</v>
      </c>
      <c r="RHH1368" s="84">
        <f t="shared" si="3216"/>
        <v>3000000</v>
      </c>
      <c r="RHO1368" s="84" t="s">
        <v>5401</v>
      </c>
      <c r="RHP1368" s="84">
        <f>RHP1362</f>
        <v>1000000</v>
      </c>
      <c r="RHQ1368" s="84">
        <f t="shared" si="3216"/>
        <v>0</v>
      </c>
      <c r="RHR1368" s="84">
        <f t="shared" si="3216"/>
        <v>0</v>
      </c>
      <c r="RHS1368" s="84">
        <f t="shared" si="3216"/>
        <v>1000000</v>
      </c>
      <c r="RHT1368" s="84">
        <f t="shared" si="3216"/>
        <v>2000000</v>
      </c>
      <c r="RHU1368" s="84">
        <f t="shared" si="3216"/>
        <v>0</v>
      </c>
      <c r="RHV1368" s="84">
        <f t="shared" si="3216"/>
        <v>0</v>
      </c>
      <c r="RHW1368" s="84">
        <f t="shared" si="3216"/>
        <v>2000000</v>
      </c>
      <c r="RHX1368" s="84">
        <f t="shared" si="3216"/>
        <v>3000000</v>
      </c>
      <c r="RIE1368" s="84" t="s">
        <v>5401</v>
      </c>
      <c r="RIF1368" s="84">
        <f>RIF1362</f>
        <v>1000000</v>
      </c>
      <c r="RIG1368" s="84">
        <f t="shared" si="3216"/>
        <v>0</v>
      </c>
      <c r="RIH1368" s="84">
        <f t="shared" si="3216"/>
        <v>0</v>
      </c>
      <c r="RII1368" s="84">
        <f t="shared" si="3216"/>
        <v>1000000</v>
      </c>
      <c r="RIJ1368" s="84">
        <f t="shared" si="3216"/>
        <v>2000000</v>
      </c>
      <c r="RIK1368" s="84">
        <f t="shared" si="3216"/>
        <v>0</v>
      </c>
      <c r="RIL1368" s="84">
        <f t="shared" si="3216"/>
        <v>0</v>
      </c>
      <c r="RIM1368" s="84">
        <f t="shared" si="3216"/>
        <v>2000000</v>
      </c>
      <c r="RIN1368" s="84">
        <f t="shared" si="3216"/>
        <v>3000000</v>
      </c>
      <c r="RIU1368" s="84" t="s">
        <v>5401</v>
      </c>
      <c r="RIV1368" s="84">
        <f>RIV1362</f>
        <v>1000000</v>
      </c>
      <c r="RIW1368" s="84">
        <f t="shared" ref="RIW1368:RKZ1368" si="3217">RIW1362</f>
        <v>0</v>
      </c>
      <c r="RIX1368" s="84">
        <f t="shared" si="3217"/>
        <v>0</v>
      </c>
      <c r="RIY1368" s="84">
        <f t="shared" si="3217"/>
        <v>1000000</v>
      </c>
      <c r="RIZ1368" s="84">
        <f t="shared" si="3217"/>
        <v>2000000</v>
      </c>
      <c r="RJA1368" s="84">
        <f t="shared" si="3217"/>
        <v>0</v>
      </c>
      <c r="RJB1368" s="84">
        <f t="shared" si="3217"/>
        <v>0</v>
      </c>
      <c r="RJC1368" s="84">
        <f t="shared" si="3217"/>
        <v>2000000</v>
      </c>
      <c r="RJD1368" s="84">
        <f t="shared" si="3217"/>
        <v>3000000</v>
      </c>
      <c r="RJK1368" s="84" t="s">
        <v>5401</v>
      </c>
      <c r="RJL1368" s="84">
        <f>RJL1362</f>
        <v>1000000</v>
      </c>
      <c r="RJM1368" s="84">
        <f t="shared" si="3217"/>
        <v>0</v>
      </c>
      <c r="RJN1368" s="84">
        <f t="shared" si="3217"/>
        <v>0</v>
      </c>
      <c r="RJO1368" s="84">
        <f t="shared" si="3217"/>
        <v>1000000</v>
      </c>
      <c r="RJP1368" s="84">
        <f t="shared" si="3217"/>
        <v>2000000</v>
      </c>
      <c r="RJQ1368" s="84">
        <f t="shared" si="3217"/>
        <v>0</v>
      </c>
      <c r="RJR1368" s="84">
        <f t="shared" si="3217"/>
        <v>0</v>
      </c>
      <c r="RJS1368" s="84">
        <f t="shared" si="3217"/>
        <v>2000000</v>
      </c>
      <c r="RJT1368" s="84">
        <f t="shared" si="3217"/>
        <v>3000000</v>
      </c>
      <c r="RKA1368" s="84" t="s">
        <v>5401</v>
      </c>
      <c r="RKB1368" s="84">
        <f>RKB1362</f>
        <v>1000000</v>
      </c>
      <c r="RKC1368" s="84">
        <f t="shared" si="3217"/>
        <v>0</v>
      </c>
      <c r="RKD1368" s="84">
        <f t="shared" si="3217"/>
        <v>0</v>
      </c>
      <c r="RKE1368" s="84">
        <f t="shared" si="3217"/>
        <v>1000000</v>
      </c>
      <c r="RKF1368" s="84">
        <f t="shared" si="3217"/>
        <v>2000000</v>
      </c>
      <c r="RKG1368" s="84">
        <f t="shared" si="3217"/>
        <v>0</v>
      </c>
      <c r="RKH1368" s="84">
        <f t="shared" si="3217"/>
        <v>0</v>
      </c>
      <c r="RKI1368" s="84">
        <f t="shared" si="3217"/>
        <v>2000000</v>
      </c>
      <c r="RKJ1368" s="84">
        <f t="shared" si="3217"/>
        <v>3000000</v>
      </c>
      <c r="RKQ1368" s="84" t="s">
        <v>5401</v>
      </c>
      <c r="RKR1368" s="84">
        <f>RKR1362</f>
        <v>1000000</v>
      </c>
      <c r="RKS1368" s="84">
        <f t="shared" si="3217"/>
        <v>0</v>
      </c>
      <c r="RKT1368" s="84">
        <f t="shared" si="3217"/>
        <v>0</v>
      </c>
      <c r="RKU1368" s="84">
        <f t="shared" si="3217"/>
        <v>1000000</v>
      </c>
      <c r="RKV1368" s="84">
        <f t="shared" si="3217"/>
        <v>2000000</v>
      </c>
      <c r="RKW1368" s="84">
        <f t="shared" si="3217"/>
        <v>0</v>
      </c>
      <c r="RKX1368" s="84">
        <f t="shared" si="3217"/>
        <v>0</v>
      </c>
      <c r="RKY1368" s="84">
        <f t="shared" si="3217"/>
        <v>2000000</v>
      </c>
      <c r="RKZ1368" s="84">
        <f t="shared" si="3217"/>
        <v>3000000</v>
      </c>
      <c r="RLG1368" s="84" t="s">
        <v>5401</v>
      </c>
      <c r="RLH1368" s="84">
        <f>RLH1362</f>
        <v>1000000</v>
      </c>
      <c r="RLI1368" s="84">
        <f t="shared" ref="RLI1368:RNL1368" si="3218">RLI1362</f>
        <v>0</v>
      </c>
      <c r="RLJ1368" s="84">
        <f t="shared" si="3218"/>
        <v>0</v>
      </c>
      <c r="RLK1368" s="84">
        <f t="shared" si="3218"/>
        <v>1000000</v>
      </c>
      <c r="RLL1368" s="84">
        <f t="shared" si="3218"/>
        <v>2000000</v>
      </c>
      <c r="RLM1368" s="84">
        <f t="shared" si="3218"/>
        <v>0</v>
      </c>
      <c r="RLN1368" s="84">
        <f t="shared" si="3218"/>
        <v>0</v>
      </c>
      <c r="RLO1368" s="84">
        <f t="shared" si="3218"/>
        <v>2000000</v>
      </c>
      <c r="RLP1368" s="84">
        <f t="shared" si="3218"/>
        <v>3000000</v>
      </c>
      <c r="RLW1368" s="84" t="s">
        <v>5401</v>
      </c>
      <c r="RLX1368" s="84">
        <f>RLX1362</f>
        <v>1000000</v>
      </c>
      <c r="RLY1368" s="84">
        <f t="shared" si="3218"/>
        <v>0</v>
      </c>
      <c r="RLZ1368" s="84">
        <f t="shared" si="3218"/>
        <v>0</v>
      </c>
      <c r="RMA1368" s="84">
        <f t="shared" si="3218"/>
        <v>1000000</v>
      </c>
      <c r="RMB1368" s="84">
        <f t="shared" si="3218"/>
        <v>2000000</v>
      </c>
      <c r="RMC1368" s="84">
        <f t="shared" si="3218"/>
        <v>0</v>
      </c>
      <c r="RMD1368" s="84">
        <f t="shared" si="3218"/>
        <v>0</v>
      </c>
      <c r="RME1368" s="84">
        <f t="shared" si="3218"/>
        <v>2000000</v>
      </c>
      <c r="RMF1368" s="84">
        <f t="shared" si="3218"/>
        <v>3000000</v>
      </c>
      <c r="RMM1368" s="84" t="s">
        <v>5401</v>
      </c>
      <c r="RMN1368" s="84">
        <f>RMN1362</f>
        <v>1000000</v>
      </c>
      <c r="RMO1368" s="84">
        <f t="shared" si="3218"/>
        <v>0</v>
      </c>
      <c r="RMP1368" s="84">
        <f t="shared" si="3218"/>
        <v>0</v>
      </c>
      <c r="RMQ1368" s="84">
        <f t="shared" si="3218"/>
        <v>1000000</v>
      </c>
      <c r="RMR1368" s="84">
        <f t="shared" si="3218"/>
        <v>2000000</v>
      </c>
      <c r="RMS1368" s="84">
        <f t="shared" si="3218"/>
        <v>0</v>
      </c>
      <c r="RMT1368" s="84">
        <f t="shared" si="3218"/>
        <v>0</v>
      </c>
      <c r="RMU1368" s="84">
        <f t="shared" si="3218"/>
        <v>2000000</v>
      </c>
      <c r="RMV1368" s="84">
        <f t="shared" si="3218"/>
        <v>3000000</v>
      </c>
      <c r="RNC1368" s="84" t="s">
        <v>5401</v>
      </c>
      <c r="RND1368" s="84">
        <f>RND1362</f>
        <v>1000000</v>
      </c>
      <c r="RNE1368" s="84">
        <f t="shared" si="3218"/>
        <v>0</v>
      </c>
      <c r="RNF1368" s="84">
        <f t="shared" si="3218"/>
        <v>0</v>
      </c>
      <c r="RNG1368" s="84">
        <f t="shared" si="3218"/>
        <v>1000000</v>
      </c>
      <c r="RNH1368" s="84">
        <f t="shared" si="3218"/>
        <v>2000000</v>
      </c>
      <c r="RNI1368" s="84">
        <f t="shared" si="3218"/>
        <v>0</v>
      </c>
      <c r="RNJ1368" s="84">
        <f t="shared" si="3218"/>
        <v>0</v>
      </c>
      <c r="RNK1368" s="84">
        <f t="shared" si="3218"/>
        <v>2000000</v>
      </c>
      <c r="RNL1368" s="84">
        <f t="shared" si="3218"/>
        <v>3000000</v>
      </c>
      <c r="RNS1368" s="84" t="s">
        <v>5401</v>
      </c>
      <c r="RNT1368" s="84">
        <f>RNT1362</f>
        <v>1000000</v>
      </c>
      <c r="RNU1368" s="84">
        <f t="shared" ref="RNU1368:RPX1368" si="3219">RNU1362</f>
        <v>0</v>
      </c>
      <c r="RNV1368" s="84">
        <f t="shared" si="3219"/>
        <v>0</v>
      </c>
      <c r="RNW1368" s="84">
        <f t="shared" si="3219"/>
        <v>1000000</v>
      </c>
      <c r="RNX1368" s="84">
        <f t="shared" si="3219"/>
        <v>2000000</v>
      </c>
      <c r="RNY1368" s="84">
        <f t="shared" si="3219"/>
        <v>0</v>
      </c>
      <c r="RNZ1368" s="84">
        <f t="shared" si="3219"/>
        <v>0</v>
      </c>
      <c r="ROA1368" s="84">
        <f t="shared" si="3219"/>
        <v>2000000</v>
      </c>
      <c r="ROB1368" s="84">
        <f t="shared" si="3219"/>
        <v>3000000</v>
      </c>
      <c r="ROI1368" s="84" t="s">
        <v>5401</v>
      </c>
      <c r="ROJ1368" s="84">
        <f>ROJ1362</f>
        <v>1000000</v>
      </c>
      <c r="ROK1368" s="84">
        <f t="shared" si="3219"/>
        <v>0</v>
      </c>
      <c r="ROL1368" s="84">
        <f t="shared" si="3219"/>
        <v>0</v>
      </c>
      <c r="ROM1368" s="84">
        <f t="shared" si="3219"/>
        <v>1000000</v>
      </c>
      <c r="RON1368" s="84">
        <f t="shared" si="3219"/>
        <v>2000000</v>
      </c>
      <c r="ROO1368" s="84">
        <f t="shared" si="3219"/>
        <v>0</v>
      </c>
      <c r="ROP1368" s="84">
        <f t="shared" si="3219"/>
        <v>0</v>
      </c>
      <c r="ROQ1368" s="84">
        <f t="shared" si="3219"/>
        <v>2000000</v>
      </c>
      <c r="ROR1368" s="84">
        <f t="shared" si="3219"/>
        <v>3000000</v>
      </c>
      <c r="ROY1368" s="84" t="s">
        <v>5401</v>
      </c>
      <c r="ROZ1368" s="84">
        <f>ROZ1362</f>
        <v>1000000</v>
      </c>
      <c r="RPA1368" s="84">
        <f t="shared" si="3219"/>
        <v>0</v>
      </c>
      <c r="RPB1368" s="84">
        <f t="shared" si="3219"/>
        <v>0</v>
      </c>
      <c r="RPC1368" s="84">
        <f t="shared" si="3219"/>
        <v>1000000</v>
      </c>
      <c r="RPD1368" s="84">
        <f t="shared" si="3219"/>
        <v>2000000</v>
      </c>
      <c r="RPE1368" s="84">
        <f t="shared" si="3219"/>
        <v>0</v>
      </c>
      <c r="RPF1368" s="84">
        <f t="shared" si="3219"/>
        <v>0</v>
      </c>
      <c r="RPG1368" s="84">
        <f t="shared" si="3219"/>
        <v>2000000</v>
      </c>
      <c r="RPH1368" s="84">
        <f t="shared" si="3219"/>
        <v>3000000</v>
      </c>
      <c r="RPO1368" s="84" t="s">
        <v>5401</v>
      </c>
      <c r="RPP1368" s="84">
        <f>RPP1362</f>
        <v>1000000</v>
      </c>
      <c r="RPQ1368" s="84">
        <f t="shared" si="3219"/>
        <v>0</v>
      </c>
      <c r="RPR1368" s="84">
        <f t="shared" si="3219"/>
        <v>0</v>
      </c>
      <c r="RPS1368" s="84">
        <f t="shared" si="3219"/>
        <v>1000000</v>
      </c>
      <c r="RPT1368" s="84">
        <f t="shared" si="3219"/>
        <v>2000000</v>
      </c>
      <c r="RPU1368" s="84">
        <f t="shared" si="3219"/>
        <v>0</v>
      </c>
      <c r="RPV1368" s="84">
        <f t="shared" si="3219"/>
        <v>0</v>
      </c>
      <c r="RPW1368" s="84">
        <f t="shared" si="3219"/>
        <v>2000000</v>
      </c>
      <c r="RPX1368" s="84">
        <f t="shared" si="3219"/>
        <v>3000000</v>
      </c>
      <c r="RQE1368" s="84" t="s">
        <v>5401</v>
      </c>
      <c r="RQF1368" s="84">
        <f>RQF1362</f>
        <v>1000000</v>
      </c>
      <c r="RQG1368" s="84">
        <f t="shared" ref="RQG1368:RSJ1368" si="3220">RQG1362</f>
        <v>0</v>
      </c>
      <c r="RQH1368" s="84">
        <f t="shared" si="3220"/>
        <v>0</v>
      </c>
      <c r="RQI1368" s="84">
        <f t="shared" si="3220"/>
        <v>1000000</v>
      </c>
      <c r="RQJ1368" s="84">
        <f t="shared" si="3220"/>
        <v>2000000</v>
      </c>
      <c r="RQK1368" s="84">
        <f t="shared" si="3220"/>
        <v>0</v>
      </c>
      <c r="RQL1368" s="84">
        <f t="shared" si="3220"/>
        <v>0</v>
      </c>
      <c r="RQM1368" s="84">
        <f t="shared" si="3220"/>
        <v>2000000</v>
      </c>
      <c r="RQN1368" s="84">
        <f t="shared" si="3220"/>
        <v>3000000</v>
      </c>
      <c r="RQU1368" s="84" t="s">
        <v>5401</v>
      </c>
      <c r="RQV1368" s="84">
        <f>RQV1362</f>
        <v>1000000</v>
      </c>
      <c r="RQW1368" s="84">
        <f t="shared" si="3220"/>
        <v>0</v>
      </c>
      <c r="RQX1368" s="84">
        <f t="shared" si="3220"/>
        <v>0</v>
      </c>
      <c r="RQY1368" s="84">
        <f t="shared" si="3220"/>
        <v>1000000</v>
      </c>
      <c r="RQZ1368" s="84">
        <f t="shared" si="3220"/>
        <v>2000000</v>
      </c>
      <c r="RRA1368" s="84">
        <f t="shared" si="3220"/>
        <v>0</v>
      </c>
      <c r="RRB1368" s="84">
        <f t="shared" si="3220"/>
        <v>0</v>
      </c>
      <c r="RRC1368" s="84">
        <f t="shared" si="3220"/>
        <v>2000000</v>
      </c>
      <c r="RRD1368" s="84">
        <f t="shared" si="3220"/>
        <v>3000000</v>
      </c>
      <c r="RRK1368" s="84" t="s">
        <v>5401</v>
      </c>
      <c r="RRL1368" s="84">
        <f>RRL1362</f>
        <v>1000000</v>
      </c>
      <c r="RRM1368" s="84">
        <f t="shared" si="3220"/>
        <v>0</v>
      </c>
      <c r="RRN1368" s="84">
        <f t="shared" si="3220"/>
        <v>0</v>
      </c>
      <c r="RRO1368" s="84">
        <f t="shared" si="3220"/>
        <v>1000000</v>
      </c>
      <c r="RRP1368" s="84">
        <f t="shared" si="3220"/>
        <v>2000000</v>
      </c>
      <c r="RRQ1368" s="84">
        <f t="shared" si="3220"/>
        <v>0</v>
      </c>
      <c r="RRR1368" s="84">
        <f t="shared" si="3220"/>
        <v>0</v>
      </c>
      <c r="RRS1368" s="84">
        <f t="shared" si="3220"/>
        <v>2000000</v>
      </c>
      <c r="RRT1368" s="84">
        <f t="shared" si="3220"/>
        <v>3000000</v>
      </c>
      <c r="RSA1368" s="84" t="s">
        <v>5401</v>
      </c>
      <c r="RSB1368" s="84">
        <f>RSB1362</f>
        <v>1000000</v>
      </c>
      <c r="RSC1368" s="84">
        <f t="shared" si="3220"/>
        <v>0</v>
      </c>
      <c r="RSD1368" s="84">
        <f t="shared" si="3220"/>
        <v>0</v>
      </c>
      <c r="RSE1368" s="84">
        <f t="shared" si="3220"/>
        <v>1000000</v>
      </c>
      <c r="RSF1368" s="84">
        <f t="shared" si="3220"/>
        <v>2000000</v>
      </c>
      <c r="RSG1368" s="84">
        <f t="shared" si="3220"/>
        <v>0</v>
      </c>
      <c r="RSH1368" s="84">
        <f t="shared" si="3220"/>
        <v>0</v>
      </c>
      <c r="RSI1368" s="84">
        <f t="shared" si="3220"/>
        <v>2000000</v>
      </c>
      <c r="RSJ1368" s="84">
        <f t="shared" si="3220"/>
        <v>3000000</v>
      </c>
      <c r="RSQ1368" s="84" t="s">
        <v>5401</v>
      </c>
      <c r="RSR1368" s="84">
        <f>RSR1362</f>
        <v>1000000</v>
      </c>
      <c r="RSS1368" s="84">
        <f t="shared" ref="RSS1368:RUV1368" si="3221">RSS1362</f>
        <v>0</v>
      </c>
      <c r="RST1368" s="84">
        <f t="shared" si="3221"/>
        <v>0</v>
      </c>
      <c r="RSU1368" s="84">
        <f t="shared" si="3221"/>
        <v>1000000</v>
      </c>
      <c r="RSV1368" s="84">
        <f t="shared" si="3221"/>
        <v>2000000</v>
      </c>
      <c r="RSW1368" s="84">
        <f t="shared" si="3221"/>
        <v>0</v>
      </c>
      <c r="RSX1368" s="84">
        <f t="shared" si="3221"/>
        <v>0</v>
      </c>
      <c r="RSY1368" s="84">
        <f t="shared" si="3221"/>
        <v>2000000</v>
      </c>
      <c r="RSZ1368" s="84">
        <f t="shared" si="3221"/>
        <v>3000000</v>
      </c>
      <c r="RTG1368" s="84" t="s">
        <v>5401</v>
      </c>
      <c r="RTH1368" s="84">
        <f>RTH1362</f>
        <v>1000000</v>
      </c>
      <c r="RTI1368" s="84">
        <f t="shared" si="3221"/>
        <v>0</v>
      </c>
      <c r="RTJ1368" s="84">
        <f t="shared" si="3221"/>
        <v>0</v>
      </c>
      <c r="RTK1368" s="84">
        <f t="shared" si="3221"/>
        <v>1000000</v>
      </c>
      <c r="RTL1368" s="84">
        <f t="shared" si="3221"/>
        <v>2000000</v>
      </c>
      <c r="RTM1368" s="84">
        <f t="shared" si="3221"/>
        <v>0</v>
      </c>
      <c r="RTN1368" s="84">
        <f t="shared" si="3221"/>
        <v>0</v>
      </c>
      <c r="RTO1368" s="84">
        <f t="shared" si="3221"/>
        <v>2000000</v>
      </c>
      <c r="RTP1368" s="84">
        <f t="shared" si="3221"/>
        <v>3000000</v>
      </c>
      <c r="RTW1368" s="84" t="s">
        <v>5401</v>
      </c>
      <c r="RTX1368" s="84">
        <f>RTX1362</f>
        <v>1000000</v>
      </c>
      <c r="RTY1368" s="84">
        <f t="shared" si="3221"/>
        <v>0</v>
      </c>
      <c r="RTZ1368" s="84">
        <f t="shared" si="3221"/>
        <v>0</v>
      </c>
      <c r="RUA1368" s="84">
        <f t="shared" si="3221"/>
        <v>1000000</v>
      </c>
      <c r="RUB1368" s="84">
        <f t="shared" si="3221"/>
        <v>2000000</v>
      </c>
      <c r="RUC1368" s="84">
        <f t="shared" si="3221"/>
        <v>0</v>
      </c>
      <c r="RUD1368" s="84">
        <f t="shared" si="3221"/>
        <v>0</v>
      </c>
      <c r="RUE1368" s="84">
        <f t="shared" si="3221"/>
        <v>2000000</v>
      </c>
      <c r="RUF1368" s="84">
        <f t="shared" si="3221"/>
        <v>3000000</v>
      </c>
      <c r="RUM1368" s="84" t="s">
        <v>5401</v>
      </c>
      <c r="RUN1368" s="84">
        <f>RUN1362</f>
        <v>1000000</v>
      </c>
      <c r="RUO1368" s="84">
        <f t="shared" si="3221"/>
        <v>0</v>
      </c>
      <c r="RUP1368" s="84">
        <f t="shared" si="3221"/>
        <v>0</v>
      </c>
      <c r="RUQ1368" s="84">
        <f t="shared" si="3221"/>
        <v>1000000</v>
      </c>
      <c r="RUR1368" s="84">
        <f t="shared" si="3221"/>
        <v>2000000</v>
      </c>
      <c r="RUS1368" s="84">
        <f t="shared" si="3221"/>
        <v>0</v>
      </c>
      <c r="RUT1368" s="84">
        <f t="shared" si="3221"/>
        <v>0</v>
      </c>
      <c r="RUU1368" s="84">
        <f t="shared" si="3221"/>
        <v>2000000</v>
      </c>
      <c r="RUV1368" s="84">
        <f t="shared" si="3221"/>
        <v>3000000</v>
      </c>
      <c r="RVC1368" s="84" t="s">
        <v>5401</v>
      </c>
      <c r="RVD1368" s="84">
        <f>RVD1362</f>
        <v>1000000</v>
      </c>
      <c r="RVE1368" s="84">
        <f t="shared" ref="RVE1368:RXH1368" si="3222">RVE1362</f>
        <v>0</v>
      </c>
      <c r="RVF1368" s="84">
        <f t="shared" si="3222"/>
        <v>0</v>
      </c>
      <c r="RVG1368" s="84">
        <f t="shared" si="3222"/>
        <v>1000000</v>
      </c>
      <c r="RVH1368" s="84">
        <f t="shared" si="3222"/>
        <v>2000000</v>
      </c>
      <c r="RVI1368" s="84">
        <f t="shared" si="3222"/>
        <v>0</v>
      </c>
      <c r="RVJ1368" s="84">
        <f t="shared" si="3222"/>
        <v>0</v>
      </c>
      <c r="RVK1368" s="84">
        <f t="shared" si="3222"/>
        <v>2000000</v>
      </c>
      <c r="RVL1368" s="84">
        <f t="shared" si="3222"/>
        <v>3000000</v>
      </c>
      <c r="RVS1368" s="84" t="s">
        <v>5401</v>
      </c>
      <c r="RVT1368" s="84">
        <f>RVT1362</f>
        <v>1000000</v>
      </c>
      <c r="RVU1368" s="84">
        <f t="shared" si="3222"/>
        <v>0</v>
      </c>
      <c r="RVV1368" s="84">
        <f t="shared" si="3222"/>
        <v>0</v>
      </c>
      <c r="RVW1368" s="84">
        <f t="shared" si="3222"/>
        <v>1000000</v>
      </c>
      <c r="RVX1368" s="84">
        <f t="shared" si="3222"/>
        <v>2000000</v>
      </c>
      <c r="RVY1368" s="84">
        <f t="shared" si="3222"/>
        <v>0</v>
      </c>
      <c r="RVZ1368" s="84">
        <f t="shared" si="3222"/>
        <v>0</v>
      </c>
      <c r="RWA1368" s="84">
        <f t="shared" si="3222"/>
        <v>2000000</v>
      </c>
      <c r="RWB1368" s="84">
        <f t="shared" si="3222"/>
        <v>3000000</v>
      </c>
      <c r="RWI1368" s="84" t="s">
        <v>5401</v>
      </c>
      <c r="RWJ1368" s="84">
        <f>RWJ1362</f>
        <v>1000000</v>
      </c>
      <c r="RWK1368" s="84">
        <f t="shared" si="3222"/>
        <v>0</v>
      </c>
      <c r="RWL1368" s="84">
        <f t="shared" si="3222"/>
        <v>0</v>
      </c>
      <c r="RWM1368" s="84">
        <f t="shared" si="3222"/>
        <v>1000000</v>
      </c>
      <c r="RWN1368" s="84">
        <f t="shared" si="3222"/>
        <v>2000000</v>
      </c>
      <c r="RWO1368" s="84">
        <f t="shared" si="3222"/>
        <v>0</v>
      </c>
      <c r="RWP1368" s="84">
        <f t="shared" si="3222"/>
        <v>0</v>
      </c>
      <c r="RWQ1368" s="84">
        <f t="shared" si="3222"/>
        <v>2000000</v>
      </c>
      <c r="RWR1368" s="84">
        <f t="shared" si="3222"/>
        <v>3000000</v>
      </c>
      <c r="RWY1368" s="84" t="s">
        <v>5401</v>
      </c>
      <c r="RWZ1368" s="84">
        <f>RWZ1362</f>
        <v>1000000</v>
      </c>
      <c r="RXA1368" s="84">
        <f t="shared" si="3222"/>
        <v>0</v>
      </c>
      <c r="RXB1368" s="84">
        <f t="shared" si="3222"/>
        <v>0</v>
      </c>
      <c r="RXC1368" s="84">
        <f t="shared" si="3222"/>
        <v>1000000</v>
      </c>
      <c r="RXD1368" s="84">
        <f t="shared" si="3222"/>
        <v>2000000</v>
      </c>
      <c r="RXE1368" s="84">
        <f t="shared" si="3222"/>
        <v>0</v>
      </c>
      <c r="RXF1368" s="84">
        <f t="shared" si="3222"/>
        <v>0</v>
      </c>
      <c r="RXG1368" s="84">
        <f t="shared" si="3222"/>
        <v>2000000</v>
      </c>
      <c r="RXH1368" s="84">
        <f t="shared" si="3222"/>
        <v>3000000</v>
      </c>
      <c r="RXO1368" s="84" t="s">
        <v>5401</v>
      </c>
      <c r="RXP1368" s="84">
        <f>RXP1362</f>
        <v>1000000</v>
      </c>
      <c r="RXQ1368" s="84">
        <f t="shared" ref="RXQ1368:RZT1368" si="3223">RXQ1362</f>
        <v>0</v>
      </c>
      <c r="RXR1368" s="84">
        <f t="shared" si="3223"/>
        <v>0</v>
      </c>
      <c r="RXS1368" s="84">
        <f t="shared" si="3223"/>
        <v>1000000</v>
      </c>
      <c r="RXT1368" s="84">
        <f t="shared" si="3223"/>
        <v>2000000</v>
      </c>
      <c r="RXU1368" s="84">
        <f t="shared" si="3223"/>
        <v>0</v>
      </c>
      <c r="RXV1368" s="84">
        <f t="shared" si="3223"/>
        <v>0</v>
      </c>
      <c r="RXW1368" s="84">
        <f t="shared" si="3223"/>
        <v>2000000</v>
      </c>
      <c r="RXX1368" s="84">
        <f t="shared" si="3223"/>
        <v>3000000</v>
      </c>
      <c r="RYE1368" s="84" t="s">
        <v>5401</v>
      </c>
      <c r="RYF1368" s="84">
        <f>RYF1362</f>
        <v>1000000</v>
      </c>
      <c r="RYG1368" s="84">
        <f t="shared" si="3223"/>
        <v>0</v>
      </c>
      <c r="RYH1368" s="84">
        <f t="shared" si="3223"/>
        <v>0</v>
      </c>
      <c r="RYI1368" s="84">
        <f t="shared" si="3223"/>
        <v>1000000</v>
      </c>
      <c r="RYJ1368" s="84">
        <f t="shared" si="3223"/>
        <v>2000000</v>
      </c>
      <c r="RYK1368" s="84">
        <f t="shared" si="3223"/>
        <v>0</v>
      </c>
      <c r="RYL1368" s="84">
        <f t="shared" si="3223"/>
        <v>0</v>
      </c>
      <c r="RYM1368" s="84">
        <f t="shared" si="3223"/>
        <v>2000000</v>
      </c>
      <c r="RYN1368" s="84">
        <f t="shared" si="3223"/>
        <v>3000000</v>
      </c>
      <c r="RYU1368" s="84" t="s">
        <v>5401</v>
      </c>
      <c r="RYV1368" s="84">
        <f>RYV1362</f>
        <v>1000000</v>
      </c>
      <c r="RYW1368" s="84">
        <f t="shared" si="3223"/>
        <v>0</v>
      </c>
      <c r="RYX1368" s="84">
        <f t="shared" si="3223"/>
        <v>0</v>
      </c>
      <c r="RYY1368" s="84">
        <f t="shared" si="3223"/>
        <v>1000000</v>
      </c>
      <c r="RYZ1368" s="84">
        <f t="shared" si="3223"/>
        <v>2000000</v>
      </c>
      <c r="RZA1368" s="84">
        <f t="shared" si="3223"/>
        <v>0</v>
      </c>
      <c r="RZB1368" s="84">
        <f t="shared" si="3223"/>
        <v>0</v>
      </c>
      <c r="RZC1368" s="84">
        <f t="shared" si="3223"/>
        <v>2000000</v>
      </c>
      <c r="RZD1368" s="84">
        <f t="shared" si="3223"/>
        <v>3000000</v>
      </c>
      <c r="RZK1368" s="84" t="s">
        <v>5401</v>
      </c>
      <c r="RZL1368" s="84">
        <f>RZL1362</f>
        <v>1000000</v>
      </c>
      <c r="RZM1368" s="84">
        <f t="shared" si="3223"/>
        <v>0</v>
      </c>
      <c r="RZN1368" s="84">
        <f t="shared" si="3223"/>
        <v>0</v>
      </c>
      <c r="RZO1368" s="84">
        <f t="shared" si="3223"/>
        <v>1000000</v>
      </c>
      <c r="RZP1368" s="84">
        <f t="shared" si="3223"/>
        <v>2000000</v>
      </c>
      <c r="RZQ1368" s="84">
        <f t="shared" si="3223"/>
        <v>0</v>
      </c>
      <c r="RZR1368" s="84">
        <f t="shared" si="3223"/>
        <v>0</v>
      </c>
      <c r="RZS1368" s="84">
        <f t="shared" si="3223"/>
        <v>2000000</v>
      </c>
      <c r="RZT1368" s="84">
        <f t="shared" si="3223"/>
        <v>3000000</v>
      </c>
      <c r="SAA1368" s="84" t="s">
        <v>5401</v>
      </c>
      <c r="SAB1368" s="84">
        <f>SAB1362</f>
        <v>1000000</v>
      </c>
      <c r="SAC1368" s="84">
        <f t="shared" ref="SAC1368:SCF1368" si="3224">SAC1362</f>
        <v>0</v>
      </c>
      <c r="SAD1368" s="84">
        <f t="shared" si="3224"/>
        <v>0</v>
      </c>
      <c r="SAE1368" s="84">
        <f t="shared" si="3224"/>
        <v>1000000</v>
      </c>
      <c r="SAF1368" s="84">
        <f t="shared" si="3224"/>
        <v>2000000</v>
      </c>
      <c r="SAG1368" s="84">
        <f t="shared" si="3224"/>
        <v>0</v>
      </c>
      <c r="SAH1368" s="84">
        <f t="shared" si="3224"/>
        <v>0</v>
      </c>
      <c r="SAI1368" s="84">
        <f t="shared" si="3224"/>
        <v>2000000</v>
      </c>
      <c r="SAJ1368" s="84">
        <f t="shared" si="3224"/>
        <v>3000000</v>
      </c>
      <c r="SAQ1368" s="84" t="s">
        <v>5401</v>
      </c>
      <c r="SAR1368" s="84">
        <f>SAR1362</f>
        <v>1000000</v>
      </c>
      <c r="SAS1368" s="84">
        <f t="shared" si="3224"/>
        <v>0</v>
      </c>
      <c r="SAT1368" s="84">
        <f t="shared" si="3224"/>
        <v>0</v>
      </c>
      <c r="SAU1368" s="84">
        <f t="shared" si="3224"/>
        <v>1000000</v>
      </c>
      <c r="SAV1368" s="84">
        <f t="shared" si="3224"/>
        <v>2000000</v>
      </c>
      <c r="SAW1368" s="84">
        <f t="shared" si="3224"/>
        <v>0</v>
      </c>
      <c r="SAX1368" s="84">
        <f t="shared" si="3224"/>
        <v>0</v>
      </c>
      <c r="SAY1368" s="84">
        <f t="shared" si="3224"/>
        <v>2000000</v>
      </c>
      <c r="SAZ1368" s="84">
        <f t="shared" si="3224"/>
        <v>3000000</v>
      </c>
      <c r="SBG1368" s="84" t="s">
        <v>5401</v>
      </c>
      <c r="SBH1368" s="84">
        <f>SBH1362</f>
        <v>1000000</v>
      </c>
      <c r="SBI1368" s="84">
        <f t="shared" si="3224"/>
        <v>0</v>
      </c>
      <c r="SBJ1368" s="84">
        <f t="shared" si="3224"/>
        <v>0</v>
      </c>
      <c r="SBK1368" s="84">
        <f t="shared" si="3224"/>
        <v>1000000</v>
      </c>
      <c r="SBL1368" s="84">
        <f t="shared" si="3224"/>
        <v>2000000</v>
      </c>
      <c r="SBM1368" s="84">
        <f t="shared" si="3224"/>
        <v>0</v>
      </c>
      <c r="SBN1368" s="84">
        <f t="shared" si="3224"/>
        <v>0</v>
      </c>
      <c r="SBO1368" s="84">
        <f t="shared" si="3224"/>
        <v>2000000</v>
      </c>
      <c r="SBP1368" s="84">
        <f t="shared" si="3224"/>
        <v>3000000</v>
      </c>
      <c r="SBW1368" s="84" t="s">
        <v>5401</v>
      </c>
      <c r="SBX1368" s="84">
        <f>SBX1362</f>
        <v>1000000</v>
      </c>
      <c r="SBY1368" s="84">
        <f t="shared" si="3224"/>
        <v>0</v>
      </c>
      <c r="SBZ1368" s="84">
        <f t="shared" si="3224"/>
        <v>0</v>
      </c>
      <c r="SCA1368" s="84">
        <f t="shared" si="3224"/>
        <v>1000000</v>
      </c>
      <c r="SCB1368" s="84">
        <f t="shared" si="3224"/>
        <v>2000000</v>
      </c>
      <c r="SCC1368" s="84">
        <f t="shared" si="3224"/>
        <v>0</v>
      </c>
      <c r="SCD1368" s="84">
        <f t="shared" si="3224"/>
        <v>0</v>
      </c>
      <c r="SCE1368" s="84">
        <f t="shared" si="3224"/>
        <v>2000000</v>
      </c>
      <c r="SCF1368" s="84">
        <f t="shared" si="3224"/>
        <v>3000000</v>
      </c>
      <c r="SCM1368" s="84" t="s">
        <v>5401</v>
      </c>
      <c r="SCN1368" s="84">
        <f>SCN1362</f>
        <v>1000000</v>
      </c>
      <c r="SCO1368" s="84">
        <f t="shared" ref="SCO1368:SER1368" si="3225">SCO1362</f>
        <v>0</v>
      </c>
      <c r="SCP1368" s="84">
        <f t="shared" si="3225"/>
        <v>0</v>
      </c>
      <c r="SCQ1368" s="84">
        <f t="shared" si="3225"/>
        <v>1000000</v>
      </c>
      <c r="SCR1368" s="84">
        <f t="shared" si="3225"/>
        <v>2000000</v>
      </c>
      <c r="SCS1368" s="84">
        <f t="shared" si="3225"/>
        <v>0</v>
      </c>
      <c r="SCT1368" s="84">
        <f t="shared" si="3225"/>
        <v>0</v>
      </c>
      <c r="SCU1368" s="84">
        <f t="shared" si="3225"/>
        <v>2000000</v>
      </c>
      <c r="SCV1368" s="84">
        <f t="shared" si="3225"/>
        <v>3000000</v>
      </c>
      <c r="SDC1368" s="84" t="s">
        <v>5401</v>
      </c>
      <c r="SDD1368" s="84">
        <f>SDD1362</f>
        <v>1000000</v>
      </c>
      <c r="SDE1368" s="84">
        <f t="shared" si="3225"/>
        <v>0</v>
      </c>
      <c r="SDF1368" s="84">
        <f t="shared" si="3225"/>
        <v>0</v>
      </c>
      <c r="SDG1368" s="84">
        <f t="shared" si="3225"/>
        <v>1000000</v>
      </c>
      <c r="SDH1368" s="84">
        <f t="shared" si="3225"/>
        <v>2000000</v>
      </c>
      <c r="SDI1368" s="84">
        <f t="shared" si="3225"/>
        <v>0</v>
      </c>
      <c r="SDJ1368" s="84">
        <f t="shared" si="3225"/>
        <v>0</v>
      </c>
      <c r="SDK1368" s="84">
        <f t="shared" si="3225"/>
        <v>2000000</v>
      </c>
      <c r="SDL1368" s="84">
        <f t="shared" si="3225"/>
        <v>3000000</v>
      </c>
      <c r="SDS1368" s="84" t="s">
        <v>5401</v>
      </c>
      <c r="SDT1368" s="84">
        <f>SDT1362</f>
        <v>1000000</v>
      </c>
      <c r="SDU1368" s="84">
        <f t="shared" si="3225"/>
        <v>0</v>
      </c>
      <c r="SDV1368" s="84">
        <f t="shared" si="3225"/>
        <v>0</v>
      </c>
      <c r="SDW1368" s="84">
        <f t="shared" si="3225"/>
        <v>1000000</v>
      </c>
      <c r="SDX1368" s="84">
        <f t="shared" si="3225"/>
        <v>2000000</v>
      </c>
      <c r="SDY1368" s="84">
        <f t="shared" si="3225"/>
        <v>0</v>
      </c>
      <c r="SDZ1368" s="84">
        <f t="shared" si="3225"/>
        <v>0</v>
      </c>
      <c r="SEA1368" s="84">
        <f t="shared" si="3225"/>
        <v>2000000</v>
      </c>
      <c r="SEB1368" s="84">
        <f t="shared" si="3225"/>
        <v>3000000</v>
      </c>
      <c r="SEI1368" s="84" t="s">
        <v>5401</v>
      </c>
      <c r="SEJ1368" s="84">
        <f>SEJ1362</f>
        <v>1000000</v>
      </c>
      <c r="SEK1368" s="84">
        <f t="shared" si="3225"/>
        <v>0</v>
      </c>
      <c r="SEL1368" s="84">
        <f t="shared" si="3225"/>
        <v>0</v>
      </c>
      <c r="SEM1368" s="84">
        <f t="shared" si="3225"/>
        <v>1000000</v>
      </c>
      <c r="SEN1368" s="84">
        <f t="shared" si="3225"/>
        <v>2000000</v>
      </c>
      <c r="SEO1368" s="84">
        <f t="shared" si="3225"/>
        <v>0</v>
      </c>
      <c r="SEP1368" s="84">
        <f t="shared" si="3225"/>
        <v>0</v>
      </c>
      <c r="SEQ1368" s="84">
        <f t="shared" si="3225"/>
        <v>2000000</v>
      </c>
      <c r="SER1368" s="84">
        <f t="shared" si="3225"/>
        <v>3000000</v>
      </c>
      <c r="SEY1368" s="84" t="s">
        <v>5401</v>
      </c>
      <c r="SEZ1368" s="84">
        <f>SEZ1362</f>
        <v>1000000</v>
      </c>
      <c r="SFA1368" s="84">
        <f t="shared" ref="SFA1368:SHD1368" si="3226">SFA1362</f>
        <v>0</v>
      </c>
      <c r="SFB1368" s="84">
        <f t="shared" si="3226"/>
        <v>0</v>
      </c>
      <c r="SFC1368" s="84">
        <f t="shared" si="3226"/>
        <v>1000000</v>
      </c>
      <c r="SFD1368" s="84">
        <f t="shared" si="3226"/>
        <v>2000000</v>
      </c>
      <c r="SFE1368" s="84">
        <f t="shared" si="3226"/>
        <v>0</v>
      </c>
      <c r="SFF1368" s="84">
        <f t="shared" si="3226"/>
        <v>0</v>
      </c>
      <c r="SFG1368" s="84">
        <f t="shared" si="3226"/>
        <v>2000000</v>
      </c>
      <c r="SFH1368" s="84">
        <f t="shared" si="3226"/>
        <v>3000000</v>
      </c>
      <c r="SFO1368" s="84" t="s">
        <v>5401</v>
      </c>
      <c r="SFP1368" s="84">
        <f>SFP1362</f>
        <v>1000000</v>
      </c>
      <c r="SFQ1368" s="84">
        <f t="shared" si="3226"/>
        <v>0</v>
      </c>
      <c r="SFR1368" s="84">
        <f t="shared" si="3226"/>
        <v>0</v>
      </c>
      <c r="SFS1368" s="84">
        <f t="shared" si="3226"/>
        <v>1000000</v>
      </c>
      <c r="SFT1368" s="84">
        <f t="shared" si="3226"/>
        <v>2000000</v>
      </c>
      <c r="SFU1368" s="84">
        <f t="shared" si="3226"/>
        <v>0</v>
      </c>
      <c r="SFV1368" s="84">
        <f t="shared" si="3226"/>
        <v>0</v>
      </c>
      <c r="SFW1368" s="84">
        <f t="shared" si="3226"/>
        <v>2000000</v>
      </c>
      <c r="SFX1368" s="84">
        <f t="shared" si="3226"/>
        <v>3000000</v>
      </c>
      <c r="SGE1368" s="84" t="s">
        <v>5401</v>
      </c>
      <c r="SGF1368" s="84">
        <f>SGF1362</f>
        <v>1000000</v>
      </c>
      <c r="SGG1368" s="84">
        <f t="shared" si="3226"/>
        <v>0</v>
      </c>
      <c r="SGH1368" s="84">
        <f t="shared" si="3226"/>
        <v>0</v>
      </c>
      <c r="SGI1368" s="84">
        <f t="shared" si="3226"/>
        <v>1000000</v>
      </c>
      <c r="SGJ1368" s="84">
        <f t="shared" si="3226"/>
        <v>2000000</v>
      </c>
      <c r="SGK1368" s="84">
        <f t="shared" si="3226"/>
        <v>0</v>
      </c>
      <c r="SGL1368" s="84">
        <f t="shared" si="3226"/>
        <v>0</v>
      </c>
      <c r="SGM1368" s="84">
        <f t="shared" si="3226"/>
        <v>2000000</v>
      </c>
      <c r="SGN1368" s="84">
        <f t="shared" si="3226"/>
        <v>3000000</v>
      </c>
      <c r="SGU1368" s="84" t="s">
        <v>5401</v>
      </c>
      <c r="SGV1368" s="84">
        <f>SGV1362</f>
        <v>1000000</v>
      </c>
      <c r="SGW1368" s="84">
        <f t="shared" si="3226"/>
        <v>0</v>
      </c>
      <c r="SGX1368" s="84">
        <f t="shared" si="3226"/>
        <v>0</v>
      </c>
      <c r="SGY1368" s="84">
        <f t="shared" si="3226"/>
        <v>1000000</v>
      </c>
      <c r="SGZ1368" s="84">
        <f t="shared" si="3226"/>
        <v>2000000</v>
      </c>
      <c r="SHA1368" s="84">
        <f t="shared" si="3226"/>
        <v>0</v>
      </c>
      <c r="SHB1368" s="84">
        <f t="shared" si="3226"/>
        <v>0</v>
      </c>
      <c r="SHC1368" s="84">
        <f t="shared" si="3226"/>
        <v>2000000</v>
      </c>
      <c r="SHD1368" s="84">
        <f t="shared" si="3226"/>
        <v>3000000</v>
      </c>
      <c r="SHK1368" s="84" t="s">
        <v>5401</v>
      </c>
      <c r="SHL1368" s="84">
        <f>SHL1362</f>
        <v>1000000</v>
      </c>
      <c r="SHM1368" s="84">
        <f t="shared" ref="SHM1368:SJP1368" si="3227">SHM1362</f>
        <v>0</v>
      </c>
      <c r="SHN1368" s="84">
        <f t="shared" si="3227"/>
        <v>0</v>
      </c>
      <c r="SHO1368" s="84">
        <f t="shared" si="3227"/>
        <v>1000000</v>
      </c>
      <c r="SHP1368" s="84">
        <f t="shared" si="3227"/>
        <v>2000000</v>
      </c>
      <c r="SHQ1368" s="84">
        <f t="shared" si="3227"/>
        <v>0</v>
      </c>
      <c r="SHR1368" s="84">
        <f t="shared" si="3227"/>
        <v>0</v>
      </c>
      <c r="SHS1368" s="84">
        <f t="shared" si="3227"/>
        <v>2000000</v>
      </c>
      <c r="SHT1368" s="84">
        <f t="shared" si="3227"/>
        <v>3000000</v>
      </c>
      <c r="SIA1368" s="84" t="s">
        <v>5401</v>
      </c>
      <c r="SIB1368" s="84">
        <f>SIB1362</f>
        <v>1000000</v>
      </c>
      <c r="SIC1368" s="84">
        <f t="shared" si="3227"/>
        <v>0</v>
      </c>
      <c r="SID1368" s="84">
        <f t="shared" si="3227"/>
        <v>0</v>
      </c>
      <c r="SIE1368" s="84">
        <f t="shared" si="3227"/>
        <v>1000000</v>
      </c>
      <c r="SIF1368" s="84">
        <f t="shared" si="3227"/>
        <v>2000000</v>
      </c>
      <c r="SIG1368" s="84">
        <f t="shared" si="3227"/>
        <v>0</v>
      </c>
      <c r="SIH1368" s="84">
        <f t="shared" si="3227"/>
        <v>0</v>
      </c>
      <c r="SII1368" s="84">
        <f t="shared" si="3227"/>
        <v>2000000</v>
      </c>
      <c r="SIJ1368" s="84">
        <f t="shared" si="3227"/>
        <v>3000000</v>
      </c>
      <c r="SIQ1368" s="84" t="s">
        <v>5401</v>
      </c>
      <c r="SIR1368" s="84">
        <f>SIR1362</f>
        <v>1000000</v>
      </c>
      <c r="SIS1368" s="84">
        <f t="shared" si="3227"/>
        <v>0</v>
      </c>
      <c r="SIT1368" s="84">
        <f t="shared" si="3227"/>
        <v>0</v>
      </c>
      <c r="SIU1368" s="84">
        <f t="shared" si="3227"/>
        <v>1000000</v>
      </c>
      <c r="SIV1368" s="84">
        <f t="shared" si="3227"/>
        <v>2000000</v>
      </c>
      <c r="SIW1368" s="84">
        <f t="shared" si="3227"/>
        <v>0</v>
      </c>
      <c r="SIX1368" s="84">
        <f t="shared" si="3227"/>
        <v>0</v>
      </c>
      <c r="SIY1368" s="84">
        <f t="shared" si="3227"/>
        <v>2000000</v>
      </c>
      <c r="SIZ1368" s="84">
        <f t="shared" si="3227"/>
        <v>3000000</v>
      </c>
      <c r="SJG1368" s="84" t="s">
        <v>5401</v>
      </c>
      <c r="SJH1368" s="84">
        <f>SJH1362</f>
        <v>1000000</v>
      </c>
      <c r="SJI1368" s="84">
        <f t="shared" si="3227"/>
        <v>0</v>
      </c>
      <c r="SJJ1368" s="84">
        <f t="shared" si="3227"/>
        <v>0</v>
      </c>
      <c r="SJK1368" s="84">
        <f t="shared" si="3227"/>
        <v>1000000</v>
      </c>
      <c r="SJL1368" s="84">
        <f t="shared" si="3227"/>
        <v>2000000</v>
      </c>
      <c r="SJM1368" s="84">
        <f t="shared" si="3227"/>
        <v>0</v>
      </c>
      <c r="SJN1368" s="84">
        <f t="shared" si="3227"/>
        <v>0</v>
      </c>
      <c r="SJO1368" s="84">
        <f t="shared" si="3227"/>
        <v>2000000</v>
      </c>
      <c r="SJP1368" s="84">
        <f t="shared" si="3227"/>
        <v>3000000</v>
      </c>
      <c r="SJW1368" s="84" t="s">
        <v>5401</v>
      </c>
      <c r="SJX1368" s="84">
        <f>SJX1362</f>
        <v>1000000</v>
      </c>
      <c r="SJY1368" s="84">
        <f t="shared" ref="SJY1368:SMB1368" si="3228">SJY1362</f>
        <v>0</v>
      </c>
      <c r="SJZ1368" s="84">
        <f t="shared" si="3228"/>
        <v>0</v>
      </c>
      <c r="SKA1368" s="84">
        <f t="shared" si="3228"/>
        <v>1000000</v>
      </c>
      <c r="SKB1368" s="84">
        <f t="shared" si="3228"/>
        <v>2000000</v>
      </c>
      <c r="SKC1368" s="84">
        <f t="shared" si="3228"/>
        <v>0</v>
      </c>
      <c r="SKD1368" s="84">
        <f t="shared" si="3228"/>
        <v>0</v>
      </c>
      <c r="SKE1368" s="84">
        <f t="shared" si="3228"/>
        <v>2000000</v>
      </c>
      <c r="SKF1368" s="84">
        <f t="shared" si="3228"/>
        <v>3000000</v>
      </c>
      <c r="SKM1368" s="84" t="s">
        <v>5401</v>
      </c>
      <c r="SKN1368" s="84">
        <f>SKN1362</f>
        <v>1000000</v>
      </c>
      <c r="SKO1368" s="84">
        <f t="shared" si="3228"/>
        <v>0</v>
      </c>
      <c r="SKP1368" s="84">
        <f t="shared" si="3228"/>
        <v>0</v>
      </c>
      <c r="SKQ1368" s="84">
        <f t="shared" si="3228"/>
        <v>1000000</v>
      </c>
      <c r="SKR1368" s="84">
        <f t="shared" si="3228"/>
        <v>2000000</v>
      </c>
      <c r="SKS1368" s="84">
        <f t="shared" si="3228"/>
        <v>0</v>
      </c>
      <c r="SKT1368" s="84">
        <f t="shared" si="3228"/>
        <v>0</v>
      </c>
      <c r="SKU1368" s="84">
        <f t="shared" si="3228"/>
        <v>2000000</v>
      </c>
      <c r="SKV1368" s="84">
        <f t="shared" si="3228"/>
        <v>3000000</v>
      </c>
      <c r="SLC1368" s="84" t="s">
        <v>5401</v>
      </c>
      <c r="SLD1368" s="84">
        <f>SLD1362</f>
        <v>1000000</v>
      </c>
      <c r="SLE1368" s="84">
        <f t="shared" si="3228"/>
        <v>0</v>
      </c>
      <c r="SLF1368" s="84">
        <f t="shared" si="3228"/>
        <v>0</v>
      </c>
      <c r="SLG1368" s="84">
        <f t="shared" si="3228"/>
        <v>1000000</v>
      </c>
      <c r="SLH1368" s="84">
        <f t="shared" si="3228"/>
        <v>2000000</v>
      </c>
      <c r="SLI1368" s="84">
        <f t="shared" si="3228"/>
        <v>0</v>
      </c>
      <c r="SLJ1368" s="84">
        <f t="shared" si="3228"/>
        <v>0</v>
      </c>
      <c r="SLK1368" s="84">
        <f t="shared" si="3228"/>
        <v>2000000</v>
      </c>
      <c r="SLL1368" s="84">
        <f t="shared" si="3228"/>
        <v>3000000</v>
      </c>
      <c r="SLS1368" s="84" t="s">
        <v>5401</v>
      </c>
      <c r="SLT1368" s="84">
        <f>SLT1362</f>
        <v>1000000</v>
      </c>
      <c r="SLU1368" s="84">
        <f t="shared" si="3228"/>
        <v>0</v>
      </c>
      <c r="SLV1368" s="84">
        <f t="shared" si="3228"/>
        <v>0</v>
      </c>
      <c r="SLW1368" s="84">
        <f t="shared" si="3228"/>
        <v>1000000</v>
      </c>
      <c r="SLX1368" s="84">
        <f t="shared" si="3228"/>
        <v>2000000</v>
      </c>
      <c r="SLY1368" s="84">
        <f t="shared" si="3228"/>
        <v>0</v>
      </c>
      <c r="SLZ1368" s="84">
        <f t="shared" si="3228"/>
        <v>0</v>
      </c>
      <c r="SMA1368" s="84">
        <f t="shared" si="3228"/>
        <v>2000000</v>
      </c>
      <c r="SMB1368" s="84">
        <f t="shared" si="3228"/>
        <v>3000000</v>
      </c>
      <c r="SMI1368" s="84" t="s">
        <v>5401</v>
      </c>
      <c r="SMJ1368" s="84">
        <f>SMJ1362</f>
        <v>1000000</v>
      </c>
      <c r="SMK1368" s="84">
        <f t="shared" ref="SMK1368:SON1368" si="3229">SMK1362</f>
        <v>0</v>
      </c>
      <c r="SML1368" s="84">
        <f t="shared" si="3229"/>
        <v>0</v>
      </c>
      <c r="SMM1368" s="84">
        <f t="shared" si="3229"/>
        <v>1000000</v>
      </c>
      <c r="SMN1368" s="84">
        <f t="shared" si="3229"/>
        <v>2000000</v>
      </c>
      <c r="SMO1368" s="84">
        <f t="shared" si="3229"/>
        <v>0</v>
      </c>
      <c r="SMP1368" s="84">
        <f t="shared" si="3229"/>
        <v>0</v>
      </c>
      <c r="SMQ1368" s="84">
        <f t="shared" si="3229"/>
        <v>2000000</v>
      </c>
      <c r="SMR1368" s="84">
        <f t="shared" si="3229"/>
        <v>3000000</v>
      </c>
      <c r="SMY1368" s="84" t="s">
        <v>5401</v>
      </c>
      <c r="SMZ1368" s="84">
        <f>SMZ1362</f>
        <v>1000000</v>
      </c>
      <c r="SNA1368" s="84">
        <f t="shared" si="3229"/>
        <v>0</v>
      </c>
      <c r="SNB1368" s="84">
        <f t="shared" si="3229"/>
        <v>0</v>
      </c>
      <c r="SNC1368" s="84">
        <f t="shared" si="3229"/>
        <v>1000000</v>
      </c>
      <c r="SND1368" s="84">
        <f t="shared" si="3229"/>
        <v>2000000</v>
      </c>
      <c r="SNE1368" s="84">
        <f t="shared" si="3229"/>
        <v>0</v>
      </c>
      <c r="SNF1368" s="84">
        <f t="shared" si="3229"/>
        <v>0</v>
      </c>
      <c r="SNG1368" s="84">
        <f t="shared" si="3229"/>
        <v>2000000</v>
      </c>
      <c r="SNH1368" s="84">
        <f t="shared" si="3229"/>
        <v>3000000</v>
      </c>
      <c r="SNO1368" s="84" t="s">
        <v>5401</v>
      </c>
      <c r="SNP1368" s="84">
        <f>SNP1362</f>
        <v>1000000</v>
      </c>
      <c r="SNQ1368" s="84">
        <f t="shared" si="3229"/>
        <v>0</v>
      </c>
      <c r="SNR1368" s="84">
        <f t="shared" si="3229"/>
        <v>0</v>
      </c>
      <c r="SNS1368" s="84">
        <f t="shared" si="3229"/>
        <v>1000000</v>
      </c>
      <c r="SNT1368" s="84">
        <f t="shared" si="3229"/>
        <v>2000000</v>
      </c>
      <c r="SNU1368" s="84">
        <f t="shared" si="3229"/>
        <v>0</v>
      </c>
      <c r="SNV1368" s="84">
        <f t="shared" si="3229"/>
        <v>0</v>
      </c>
      <c r="SNW1368" s="84">
        <f t="shared" si="3229"/>
        <v>2000000</v>
      </c>
      <c r="SNX1368" s="84">
        <f t="shared" si="3229"/>
        <v>3000000</v>
      </c>
      <c r="SOE1368" s="84" t="s">
        <v>5401</v>
      </c>
      <c r="SOF1368" s="84">
        <f>SOF1362</f>
        <v>1000000</v>
      </c>
      <c r="SOG1368" s="84">
        <f t="shared" si="3229"/>
        <v>0</v>
      </c>
      <c r="SOH1368" s="84">
        <f t="shared" si="3229"/>
        <v>0</v>
      </c>
      <c r="SOI1368" s="84">
        <f t="shared" si="3229"/>
        <v>1000000</v>
      </c>
      <c r="SOJ1368" s="84">
        <f t="shared" si="3229"/>
        <v>2000000</v>
      </c>
      <c r="SOK1368" s="84">
        <f t="shared" si="3229"/>
        <v>0</v>
      </c>
      <c r="SOL1368" s="84">
        <f t="shared" si="3229"/>
        <v>0</v>
      </c>
      <c r="SOM1368" s="84">
        <f t="shared" si="3229"/>
        <v>2000000</v>
      </c>
      <c r="SON1368" s="84">
        <f t="shared" si="3229"/>
        <v>3000000</v>
      </c>
      <c r="SOU1368" s="84" t="s">
        <v>5401</v>
      </c>
      <c r="SOV1368" s="84">
        <f>SOV1362</f>
        <v>1000000</v>
      </c>
      <c r="SOW1368" s="84">
        <f t="shared" ref="SOW1368:SQZ1368" si="3230">SOW1362</f>
        <v>0</v>
      </c>
      <c r="SOX1368" s="84">
        <f t="shared" si="3230"/>
        <v>0</v>
      </c>
      <c r="SOY1368" s="84">
        <f t="shared" si="3230"/>
        <v>1000000</v>
      </c>
      <c r="SOZ1368" s="84">
        <f t="shared" si="3230"/>
        <v>2000000</v>
      </c>
      <c r="SPA1368" s="84">
        <f t="shared" si="3230"/>
        <v>0</v>
      </c>
      <c r="SPB1368" s="84">
        <f t="shared" si="3230"/>
        <v>0</v>
      </c>
      <c r="SPC1368" s="84">
        <f t="shared" si="3230"/>
        <v>2000000</v>
      </c>
      <c r="SPD1368" s="84">
        <f t="shared" si="3230"/>
        <v>3000000</v>
      </c>
      <c r="SPK1368" s="84" t="s">
        <v>5401</v>
      </c>
      <c r="SPL1368" s="84">
        <f>SPL1362</f>
        <v>1000000</v>
      </c>
      <c r="SPM1368" s="84">
        <f t="shared" si="3230"/>
        <v>0</v>
      </c>
      <c r="SPN1368" s="84">
        <f t="shared" si="3230"/>
        <v>0</v>
      </c>
      <c r="SPO1368" s="84">
        <f t="shared" si="3230"/>
        <v>1000000</v>
      </c>
      <c r="SPP1368" s="84">
        <f t="shared" si="3230"/>
        <v>2000000</v>
      </c>
      <c r="SPQ1368" s="84">
        <f t="shared" si="3230"/>
        <v>0</v>
      </c>
      <c r="SPR1368" s="84">
        <f t="shared" si="3230"/>
        <v>0</v>
      </c>
      <c r="SPS1368" s="84">
        <f t="shared" si="3230"/>
        <v>2000000</v>
      </c>
      <c r="SPT1368" s="84">
        <f t="shared" si="3230"/>
        <v>3000000</v>
      </c>
      <c r="SQA1368" s="84" t="s">
        <v>5401</v>
      </c>
      <c r="SQB1368" s="84">
        <f>SQB1362</f>
        <v>1000000</v>
      </c>
      <c r="SQC1368" s="84">
        <f t="shared" si="3230"/>
        <v>0</v>
      </c>
      <c r="SQD1368" s="84">
        <f t="shared" si="3230"/>
        <v>0</v>
      </c>
      <c r="SQE1368" s="84">
        <f t="shared" si="3230"/>
        <v>1000000</v>
      </c>
      <c r="SQF1368" s="84">
        <f t="shared" si="3230"/>
        <v>2000000</v>
      </c>
      <c r="SQG1368" s="84">
        <f t="shared" si="3230"/>
        <v>0</v>
      </c>
      <c r="SQH1368" s="84">
        <f t="shared" si="3230"/>
        <v>0</v>
      </c>
      <c r="SQI1368" s="84">
        <f t="shared" si="3230"/>
        <v>2000000</v>
      </c>
      <c r="SQJ1368" s="84">
        <f t="shared" si="3230"/>
        <v>3000000</v>
      </c>
      <c r="SQQ1368" s="84" t="s">
        <v>5401</v>
      </c>
      <c r="SQR1368" s="84">
        <f>SQR1362</f>
        <v>1000000</v>
      </c>
      <c r="SQS1368" s="84">
        <f t="shared" si="3230"/>
        <v>0</v>
      </c>
      <c r="SQT1368" s="84">
        <f t="shared" si="3230"/>
        <v>0</v>
      </c>
      <c r="SQU1368" s="84">
        <f t="shared" si="3230"/>
        <v>1000000</v>
      </c>
      <c r="SQV1368" s="84">
        <f t="shared" si="3230"/>
        <v>2000000</v>
      </c>
      <c r="SQW1368" s="84">
        <f t="shared" si="3230"/>
        <v>0</v>
      </c>
      <c r="SQX1368" s="84">
        <f t="shared" si="3230"/>
        <v>0</v>
      </c>
      <c r="SQY1368" s="84">
        <f t="shared" si="3230"/>
        <v>2000000</v>
      </c>
      <c r="SQZ1368" s="84">
        <f t="shared" si="3230"/>
        <v>3000000</v>
      </c>
      <c r="SRG1368" s="84" t="s">
        <v>5401</v>
      </c>
      <c r="SRH1368" s="84">
        <f>SRH1362</f>
        <v>1000000</v>
      </c>
      <c r="SRI1368" s="84">
        <f t="shared" ref="SRI1368:STL1368" si="3231">SRI1362</f>
        <v>0</v>
      </c>
      <c r="SRJ1368" s="84">
        <f t="shared" si="3231"/>
        <v>0</v>
      </c>
      <c r="SRK1368" s="84">
        <f t="shared" si="3231"/>
        <v>1000000</v>
      </c>
      <c r="SRL1368" s="84">
        <f t="shared" si="3231"/>
        <v>2000000</v>
      </c>
      <c r="SRM1368" s="84">
        <f t="shared" si="3231"/>
        <v>0</v>
      </c>
      <c r="SRN1368" s="84">
        <f t="shared" si="3231"/>
        <v>0</v>
      </c>
      <c r="SRO1368" s="84">
        <f t="shared" si="3231"/>
        <v>2000000</v>
      </c>
      <c r="SRP1368" s="84">
        <f t="shared" si="3231"/>
        <v>3000000</v>
      </c>
      <c r="SRW1368" s="84" t="s">
        <v>5401</v>
      </c>
      <c r="SRX1368" s="84">
        <f>SRX1362</f>
        <v>1000000</v>
      </c>
      <c r="SRY1368" s="84">
        <f t="shared" si="3231"/>
        <v>0</v>
      </c>
      <c r="SRZ1368" s="84">
        <f t="shared" si="3231"/>
        <v>0</v>
      </c>
      <c r="SSA1368" s="84">
        <f t="shared" si="3231"/>
        <v>1000000</v>
      </c>
      <c r="SSB1368" s="84">
        <f t="shared" si="3231"/>
        <v>2000000</v>
      </c>
      <c r="SSC1368" s="84">
        <f t="shared" si="3231"/>
        <v>0</v>
      </c>
      <c r="SSD1368" s="84">
        <f t="shared" si="3231"/>
        <v>0</v>
      </c>
      <c r="SSE1368" s="84">
        <f t="shared" si="3231"/>
        <v>2000000</v>
      </c>
      <c r="SSF1368" s="84">
        <f t="shared" si="3231"/>
        <v>3000000</v>
      </c>
      <c r="SSM1368" s="84" t="s">
        <v>5401</v>
      </c>
      <c r="SSN1368" s="84">
        <f>SSN1362</f>
        <v>1000000</v>
      </c>
      <c r="SSO1368" s="84">
        <f t="shared" si="3231"/>
        <v>0</v>
      </c>
      <c r="SSP1368" s="84">
        <f t="shared" si="3231"/>
        <v>0</v>
      </c>
      <c r="SSQ1368" s="84">
        <f t="shared" si="3231"/>
        <v>1000000</v>
      </c>
      <c r="SSR1368" s="84">
        <f t="shared" si="3231"/>
        <v>2000000</v>
      </c>
      <c r="SSS1368" s="84">
        <f t="shared" si="3231"/>
        <v>0</v>
      </c>
      <c r="SST1368" s="84">
        <f t="shared" si="3231"/>
        <v>0</v>
      </c>
      <c r="SSU1368" s="84">
        <f t="shared" si="3231"/>
        <v>2000000</v>
      </c>
      <c r="SSV1368" s="84">
        <f t="shared" si="3231"/>
        <v>3000000</v>
      </c>
      <c r="STC1368" s="84" t="s">
        <v>5401</v>
      </c>
      <c r="STD1368" s="84">
        <f>STD1362</f>
        <v>1000000</v>
      </c>
      <c r="STE1368" s="84">
        <f t="shared" si="3231"/>
        <v>0</v>
      </c>
      <c r="STF1368" s="84">
        <f t="shared" si="3231"/>
        <v>0</v>
      </c>
      <c r="STG1368" s="84">
        <f t="shared" si="3231"/>
        <v>1000000</v>
      </c>
      <c r="STH1368" s="84">
        <f t="shared" si="3231"/>
        <v>2000000</v>
      </c>
      <c r="STI1368" s="84">
        <f t="shared" si="3231"/>
        <v>0</v>
      </c>
      <c r="STJ1368" s="84">
        <f t="shared" si="3231"/>
        <v>0</v>
      </c>
      <c r="STK1368" s="84">
        <f t="shared" si="3231"/>
        <v>2000000</v>
      </c>
      <c r="STL1368" s="84">
        <f t="shared" si="3231"/>
        <v>3000000</v>
      </c>
      <c r="STS1368" s="84" t="s">
        <v>5401</v>
      </c>
      <c r="STT1368" s="84">
        <f>STT1362</f>
        <v>1000000</v>
      </c>
      <c r="STU1368" s="84">
        <f t="shared" ref="STU1368:SVX1368" si="3232">STU1362</f>
        <v>0</v>
      </c>
      <c r="STV1368" s="84">
        <f t="shared" si="3232"/>
        <v>0</v>
      </c>
      <c r="STW1368" s="84">
        <f t="shared" si="3232"/>
        <v>1000000</v>
      </c>
      <c r="STX1368" s="84">
        <f t="shared" si="3232"/>
        <v>2000000</v>
      </c>
      <c r="STY1368" s="84">
        <f t="shared" si="3232"/>
        <v>0</v>
      </c>
      <c r="STZ1368" s="84">
        <f t="shared" si="3232"/>
        <v>0</v>
      </c>
      <c r="SUA1368" s="84">
        <f t="shared" si="3232"/>
        <v>2000000</v>
      </c>
      <c r="SUB1368" s="84">
        <f t="shared" si="3232"/>
        <v>3000000</v>
      </c>
      <c r="SUI1368" s="84" t="s">
        <v>5401</v>
      </c>
      <c r="SUJ1368" s="84">
        <f>SUJ1362</f>
        <v>1000000</v>
      </c>
      <c r="SUK1368" s="84">
        <f t="shared" si="3232"/>
        <v>0</v>
      </c>
      <c r="SUL1368" s="84">
        <f t="shared" si="3232"/>
        <v>0</v>
      </c>
      <c r="SUM1368" s="84">
        <f t="shared" si="3232"/>
        <v>1000000</v>
      </c>
      <c r="SUN1368" s="84">
        <f t="shared" si="3232"/>
        <v>2000000</v>
      </c>
      <c r="SUO1368" s="84">
        <f t="shared" si="3232"/>
        <v>0</v>
      </c>
      <c r="SUP1368" s="84">
        <f t="shared" si="3232"/>
        <v>0</v>
      </c>
      <c r="SUQ1368" s="84">
        <f t="shared" si="3232"/>
        <v>2000000</v>
      </c>
      <c r="SUR1368" s="84">
        <f t="shared" si="3232"/>
        <v>3000000</v>
      </c>
      <c r="SUY1368" s="84" t="s">
        <v>5401</v>
      </c>
      <c r="SUZ1368" s="84">
        <f>SUZ1362</f>
        <v>1000000</v>
      </c>
      <c r="SVA1368" s="84">
        <f t="shared" si="3232"/>
        <v>0</v>
      </c>
      <c r="SVB1368" s="84">
        <f t="shared" si="3232"/>
        <v>0</v>
      </c>
      <c r="SVC1368" s="84">
        <f t="shared" si="3232"/>
        <v>1000000</v>
      </c>
      <c r="SVD1368" s="84">
        <f t="shared" si="3232"/>
        <v>2000000</v>
      </c>
      <c r="SVE1368" s="84">
        <f t="shared" si="3232"/>
        <v>0</v>
      </c>
      <c r="SVF1368" s="84">
        <f t="shared" si="3232"/>
        <v>0</v>
      </c>
      <c r="SVG1368" s="84">
        <f t="shared" si="3232"/>
        <v>2000000</v>
      </c>
      <c r="SVH1368" s="84">
        <f t="shared" si="3232"/>
        <v>3000000</v>
      </c>
      <c r="SVO1368" s="84" t="s">
        <v>5401</v>
      </c>
      <c r="SVP1368" s="84">
        <f>SVP1362</f>
        <v>1000000</v>
      </c>
      <c r="SVQ1368" s="84">
        <f t="shared" si="3232"/>
        <v>0</v>
      </c>
      <c r="SVR1368" s="84">
        <f t="shared" si="3232"/>
        <v>0</v>
      </c>
      <c r="SVS1368" s="84">
        <f t="shared" si="3232"/>
        <v>1000000</v>
      </c>
      <c r="SVT1368" s="84">
        <f t="shared" si="3232"/>
        <v>2000000</v>
      </c>
      <c r="SVU1368" s="84">
        <f t="shared" si="3232"/>
        <v>0</v>
      </c>
      <c r="SVV1368" s="84">
        <f t="shared" si="3232"/>
        <v>0</v>
      </c>
      <c r="SVW1368" s="84">
        <f t="shared" si="3232"/>
        <v>2000000</v>
      </c>
      <c r="SVX1368" s="84">
        <f t="shared" si="3232"/>
        <v>3000000</v>
      </c>
      <c r="SWE1368" s="84" t="s">
        <v>5401</v>
      </c>
      <c r="SWF1368" s="84">
        <f>SWF1362</f>
        <v>1000000</v>
      </c>
      <c r="SWG1368" s="84">
        <f t="shared" ref="SWG1368:SYJ1368" si="3233">SWG1362</f>
        <v>0</v>
      </c>
      <c r="SWH1368" s="84">
        <f t="shared" si="3233"/>
        <v>0</v>
      </c>
      <c r="SWI1368" s="84">
        <f t="shared" si="3233"/>
        <v>1000000</v>
      </c>
      <c r="SWJ1368" s="84">
        <f t="shared" si="3233"/>
        <v>2000000</v>
      </c>
      <c r="SWK1368" s="84">
        <f t="shared" si="3233"/>
        <v>0</v>
      </c>
      <c r="SWL1368" s="84">
        <f t="shared" si="3233"/>
        <v>0</v>
      </c>
      <c r="SWM1368" s="84">
        <f t="shared" si="3233"/>
        <v>2000000</v>
      </c>
      <c r="SWN1368" s="84">
        <f t="shared" si="3233"/>
        <v>3000000</v>
      </c>
      <c r="SWU1368" s="84" t="s">
        <v>5401</v>
      </c>
      <c r="SWV1368" s="84">
        <f>SWV1362</f>
        <v>1000000</v>
      </c>
      <c r="SWW1368" s="84">
        <f t="shared" si="3233"/>
        <v>0</v>
      </c>
      <c r="SWX1368" s="84">
        <f t="shared" si="3233"/>
        <v>0</v>
      </c>
      <c r="SWY1368" s="84">
        <f t="shared" si="3233"/>
        <v>1000000</v>
      </c>
      <c r="SWZ1368" s="84">
        <f t="shared" si="3233"/>
        <v>2000000</v>
      </c>
      <c r="SXA1368" s="84">
        <f t="shared" si="3233"/>
        <v>0</v>
      </c>
      <c r="SXB1368" s="84">
        <f t="shared" si="3233"/>
        <v>0</v>
      </c>
      <c r="SXC1368" s="84">
        <f t="shared" si="3233"/>
        <v>2000000</v>
      </c>
      <c r="SXD1368" s="84">
        <f t="shared" si="3233"/>
        <v>3000000</v>
      </c>
      <c r="SXK1368" s="84" t="s">
        <v>5401</v>
      </c>
      <c r="SXL1368" s="84">
        <f>SXL1362</f>
        <v>1000000</v>
      </c>
      <c r="SXM1368" s="84">
        <f t="shared" si="3233"/>
        <v>0</v>
      </c>
      <c r="SXN1368" s="84">
        <f t="shared" si="3233"/>
        <v>0</v>
      </c>
      <c r="SXO1368" s="84">
        <f t="shared" si="3233"/>
        <v>1000000</v>
      </c>
      <c r="SXP1368" s="84">
        <f t="shared" si="3233"/>
        <v>2000000</v>
      </c>
      <c r="SXQ1368" s="84">
        <f t="shared" si="3233"/>
        <v>0</v>
      </c>
      <c r="SXR1368" s="84">
        <f t="shared" si="3233"/>
        <v>0</v>
      </c>
      <c r="SXS1368" s="84">
        <f t="shared" si="3233"/>
        <v>2000000</v>
      </c>
      <c r="SXT1368" s="84">
        <f t="shared" si="3233"/>
        <v>3000000</v>
      </c>
      <c r="SYA1368" s="84" t="s">
        <v>5401</v>
      </c>
      <c r="SYB1368" s="84">
        <f>SYB1362</f>
        <v>1000000</v>
      </c>
      <c r="SYC1368" s="84">
        <f t="shared" si="3233"/>
        <v>0</v>
      </c>
      <c r="SYD1368" s="84">
        <f t="shared" si="3233"/>
        <v>0</v>
      </c>
      <c r="SYE1368" s="84">
        <f t="shared" si="3233"/>
        <v>1000000</v>
      </c>
      <c r="SYF1368" s="84">
        <f t="shared" si="3233"/>
        <v>2000000</v>
      </c>
      <c r="SYG1368" s="84">
        <f t="shared" si="3233"/>
        <v>0</v>
      </c>
      <c r="SYH1368" s="84">
        <f t="shared" si="3233"/>
        <v>0</v>
      </c>
      <c r="SYI1368" s="84">
        <f t="shared" si="3233"/>
        <v>2000000</v>
      </c>
      <c r="SYJ1368" s="84">
        <f t="shared" si="3233"/>
        <v>3000000</v>
      </c>
      <c r="SYQ1368" s="84" t="s">
        <v>5401</v>
      </c>
      <c r="SYR1368" s="84">
        <f>SYR1362</f>
        <v>1000000</v>
      </c>
      <c r="SYS1368" s="84">
        <f t="shared" ref="SYS1368:TAV1368" si="3234">SYS1362</f>
        <v>0</v>
      </c>
      <c r="SYT1368" s="84">
        <f t="shared" si="3234"/>
        <v>0</v>
      </c>
      <c r="SYU1368" s="84">
        <f t="shared" si="3234"/>
        <v>1000000</v>
      </c>
      <c r="SYV1368" s="84">
        <f t="shared" si="3234"/>
        <v>2000000</v>
      </c>
      <c r="SYW1368" s="84">
        <f t="shared" si="3234"/>
        <v>0</v>
      </c>
      <c r="SYX1368" s="84">
        <f t="shared" si="3234"/>
        <v>0</v>
      </c>
      <c r="SYY1368" s="84">
        <f t="shared" si="3234"/>
        <v>2000000</v>
      </c>
      <c r="SYZ1368" s="84">
        <f t="shared" si="3234"/>
        <v>3000000</v>
      </c>
      <c r="SZG1368" s="84" t="s">
        <v>5401</v>
      </c>
      <c r="SZH1368" s="84">
        <f>SZH1362</f>
        <v>1000000</v>
      </c>
      <c r="SZI1368" s="84">
        <f t="shared" si="3234"/>
        <v>0</v>
      </c>
      <c r="SZJ1368" s="84">
        <f t="shared" si="3234"/>
        <v>0</v>
      </c>
      <c r="SZK1368" s="84">
        <f t="shared" si="3234"/>
        <v>1000000</v>
      </c>
      <c r="SZL1368" s="84">
        <f t="shared" si="3234"/>
        <v>2000000</v>
      </c>
      <c r="SZM1368" s="84">
        <f t="shared" si="3234"/>
        <v>0</v>
      </c>
      <c r="SZN1368" s="84">
        <f t="shared" si="3234"/>
        <v>0</v>
      </c>
      <c r="SZO1368" s="84">
        <f t="shared" si="3234"/>
        <v>2000000</v>
      </c>
      <c r="SZP1368" s="84">
        <f t="shared" si="3234"/>
        <v>3000000</v>
      </c>
      <c r="SZW1368" s="84" t="s">
        <v>5401</v>
      </c>
      <c r="SZX1368" s="84">
        <f>SZX1362</f>
        <v>1000000</v>
      </c>
      <c r="SZY1368" s="84">
        <f t="shared" si="3234"/>
        <v>0</v>
      </c>
      <c r="SZZ1368" s="84">
        <f t="shared" si="3234"/>
        <v>0</v>
      </c>
      <c r="TAA1368" s="84">
        <f t="shared" si="3234"/>
        <v>1000000</v>
      </c>
      <c r="TAB1368" s="84">
        <f t="shared" si="3234"/>
        <v>2000000</v>
      </c>
      <c r="TAC1368" s="84">
        <f t="shared" si="3234"/>
        <v>0</v>
      </c>
      <c r="TAD1368" s="84">
        <f t="shared" si="3234"/>
        <v>0</v>
      </c>
      <c r="TAE1368" s="84">
        <f t="shared" si="3234"/>
        <v>2000000</v>
      </c>
      <c r="TAF1368" s="84">
        <f t="shared" si="3234"/>
        <v>3000000</v>
      </c>
      <c r="TAM1368" s="84" t="s">
        <v>5401</v>
      </c>
      <c r="TAN1368" s="84">
        <f>TAN1362</f>
        <v>1000000</v>
      </c>
      <c r="TAO1368" s="84">
        <f t="shared" si="3234"/>
        <v>0</v>
      </c>
      <c r="TAP1368" s="84">
        <f t="shared" si="3234"/>
        <v>0</v>
      </c>
      <c r="TAQ1368" s="84">
        <f t="shared" si="3234"/>
        <v>1000000</v>
      </c>
      <c r="TAR1368" s="84">
        <f t="shared" si="3234"/>
        <v>2000000</v>
      </c>
      <c r="TAS1368" s="84">
        <f t="shared" si="3234"/>
        <v>0</v>
      </c>
      <c r="TAT1368" s="84">
        <f t="shared" si="3234"/>
        <v>0</v>
      </c>
      <c r="TAU1368" s="84">
        <f t="shared" si="3234"/>
        <v>2000000</v>
      </c>
      <c r="TAV1368" s="84">
        <f t="shared" si="3234"/>
        <v>3000000</v>
      </c>
      <c r="TBC1368" s="84" t="s">
        <v>5401</v>
      </c>
      <c r="TBD1368" s="84">
        <f>TBD1362</f>
        <v>1000000</v>
      </c>
      <c r="TBE1368" s="84">
        <f t="shared" ref="TBE1368:TDH1368" si="3235">TBE1362</f>
        <v>0</v>
      </c>
      <c r="TBF1368" s="84">
        <f t="shared" si="3235"/>
        <v>0</v>
      </c>
      <c r="TBG1368" s="84">
        <f t="shared" si="3235"/>
        <v>1000000</v>
      </c>
      <c r="TBH1368" s="84">
        <f t="shared" si="3235"/>
        <v>2000000</v>
      </c>
      <c r="TBI1368" s="84">
        <f t="shared" si="3235"/>
        <v>0</v>
      </c>
      <c r="TBJ1368" s="84">
        <f t="shared" si="3235"/>
        <v>0</v>
      </c>
      <c r="TBK1368" s="84">
        <f t="shared" si="3235"/>
        <v>2000000</v>
      </c>
      <c r="TBL1368" s="84">
        <f t="shared" si="3235"/>
        <v>3000000</v>
      </c>
      <c r="TBS1368" s="84" t="s">
        <v>5401</v>
      </c>
      <c r="TBT1368" s="84">
        <f>TBT1362</f>
        <v>1000000</v>
      </c>
      <c r="TBU1368" s="84">
        <f t="shared" si="3235"/>
        <v>0</v>
      </c>
      <c r="TBV1368" s="84">
        <f t="shared" si="3235"/>
        <v>0</v>
      </c>
      <c r="TBW1368" s="84">
        <f t="shared" si="3235"/>
        <v>1000000</v>
      </c>
      <c r="TBX1368" s="84">
        <f t="shared" si="3235"/>
        <v>2000000</v>
      </c>
      <c r="TBY1368" s="84">
        <f t="shared" si="3235"/>
        <v>0</v>
      </c>
      <c r="TBZ1368" s="84">
        <f t="shared" si="3235"/>
        <v>0</v>
      </c>
      <c r="TCA1368" s="84">
        <f t="shared" si="3235"/>
        <v>2000000</v>
      </c>
      <c r="TCB1368" s="84">
        <f t="shared" si="3235"/>
        <v>3000000</v>
      </c>
      <c r="TCI1368" s="84" t="s">
        <v>5401</v>
      </c>
      <c r="TCJ1368" s="84">
        <f>TCJ1362</f>
        <v>1000000</v>
      </c>
      <c r="TCK1368" s="84">
        <f t="shared" si="3235"/>
        <v>0</v>
      </c>
      <c r="TCL1368" s="84">
        <f t="shared" si="3235"/>
        <v>0</v>
      </c>
      <c r="TCM1368" s="84">
        <f t="shared" si="3235"/>
        <v>1000000</v>
      </c>
      <c r="TCN1368" s="84">
        <f t="shared" si="3235"/>
        <v>2000000</v>
      </c>
      <c r="TCO1368" s="84">
        <f t="shared" si="3235"/>
        <v>0</v>
      </c>
      <c r="TCP1368" s="84">
        <f t="shared" si="3235"/>
        <v>0</v>
      </c>
      <c r="TCQ1368" s="84">
        <f t="shared" si="3235"/>
        <v>2000000</v>
      </c>
      <c r="TCR1368" s="84">
        <f t="shared" si="3235"/>
        <v>3000000</v>
      </c>
      <c r="TCY1368" s="84" t="s">
        <v>5401</v>
      </c>
      <c r="TCZ1368" s="84">
        <f>TCZ1362</f>
        <v>1000000</v>
      </c>
      <c r="TDA1368" s="84">
        <f t="shared" si="3235"/>
        <v>0</v>
      </c>
      <c r="TDB1368" s="84">
        <f t="shared" si="3235"/>
        <v>0</v>
      </c>
      <c r="TDC1368" s="84">
        <f t="shared" si="3235"/>
        <v>1000000</v>
      </c>
      <c r="TDD1368" s="84">
        <f t="shared" si="3235"/>
        <v>2000000</v>
      </c>
      <c r="TDE1368" s="84">
        <f t="shared" si="3235"/>
        <v>0</v>
      </c>
      <c r="TDF1368" s="84">
        <f t="shared" si="3235"/>
        <v>0</v>
      </c>
      <c r="TDG1368" s="84">
        <f t="shared" si="3235"/>
        <v>2000000</v>
      </c>
      <c r="TDH1368" s="84">
        <f t="shared" si="3235"/>
        <v>3000000</v>
      </c>
      <c r="TDO1368" s="84" t="s">
        <v>5401</v>
      </c>
      <c r="TDP1368" s="84">
        <f>TDP1362</f>
        <v>1000000</v>
      </c>
      <c r="TDQ1368" s="84">
        <f t="shared" ref="TDQ1368:TFT1368" si="3236">TDQ1362</f>
        <v>0</v>
      </c>
      <c r="TDR1368" s="84">
        <f t="shared" si="3236"/>
        <v>0</v>
      </c>
      <c r="TDS1368" s="84">
        <f t="shared" si="3236"/>
        <v>1000000</v>
      </c>
      <c r="TDT1368" s="84">
        <f t="shared" si="3236"/>
        <v>2000000</v>
      </c>
      <c r="TDU1368" s="84">
        <f t="shared" si="3236"/>
        <v>0</v>
      </c>
      <c r="TDV1368" s="84">
        <f t="shared" si="3236"/>
        <v>0</v>
      </c>
      <c r="TDW1368" s="84">
        <f t="shared" si="3236"/>
        <v>2000000</v>
      </c>
      <c r="TDX1368" s="84">
        <f t="shared" si="3236"/>
        <v>3000000</v>
      </c>
      <c r="TEE1368" s="84" t="s">
        <v>5401</v>
      </c>
      <c r="TEF1368" s="84">
        <f>TEF1362</f>
        <v>1000000</v>
      </c>
      <c r="TEG1368" s="84">
        <f t="shared" si="3236"/>
        <v>0</v>
      </c>
      <c r="TEH1368" s="84">
        <f t="shared" si="3236"/>
        <v>0</v>
      </c>
      <c r="TEI1368" s="84">
        <f t="shared" si="3236"/>
        <v>1000000</v>
      </c>
      <c r="TEJ1368" s="84">
        <f t="shared" si="3236"/>
        <v>2000000</v>
      </c>
      <c r="TEK1368" s="84">
        <f t="shared" si="3236"/>
        <v>0</v>
      </c>
      <c r="TEL1368" s="84">
        <f t="shared" si="3236"/>
        <v>0</v>
      </c>
      <c r="TEM1368" s="84">
        <f t="shared" si="3236"/>
        <v>2000000</v>
      </c>
      <c r="TEN1368" s="84">
        <f t="shared" si="3236"/>
        <v>3000000</v>
      </c>
      <c r="TEU1368" s="84" t="s">
        <v>5401</v>
      </c>
      <c r="TEV1368" s="84">
        <f>TEV1362</f>
        <v>1000000</v>
      </c>
      <c r="TEW1368" s="84">
        <f t="shared" si="3236"/>
        <v>0</v>
      </c>
      <c r="TEX1368" s="84">
        <f t="shared" si="3236"/>
        <v>0</v>
      </c>
      <c r="TEY1368" s="84">
        <f t="shared" si="3236"/>
        <v>1000000</v>
      </c>
      <c r="TEZ1368" s="84">
        <f t="shared" si="3236"/>
        <v>2000000</v>
      </c>
      <c r="TFA1368" s="84">
        <f t="shared" si="3236"/>
        <v>0</v>
      </c>
      <c r="TFB1368" s="84">
        <f t="shared" si="3236"/>
        <v>0</v>
      </c>
      <c r="TFC1368" s="84">
        <f t="shared" si="3236"/>
        <v>2000000</v>
      </c>
      <c r="TFD1368" s="84">
        <f t="shared" si="3236"/>
        <v>3000000</v>
      </c>
      <c r="TFK1368" s="84" t="s">
        <v>5401</v>
      </c>
      <c r="TFL1368" s="84">
        <f>TFL1362</f>
        <v>1000000</v>
      </c>
      <c r="TFM1368" s="84">
        <f t="shared" si="3236"/>
        <v>0</v>
      </c>
      <c r="TFN1368" s="84">
        <f t="shared" si="3236"/>
        <v>0</v>
      </c>
      <c r="TFO1368" s="84">
        <f t="shared" si="3236"/>
        <v>1000000</v>
      </c>
      <c r="TFP1368" s="84">
        <f t="shared" si="3236"/>
        <v>2000000</v>
      </c>
      <c r="TFQ1368" s="84">
        <f t="shared" si="3236"/>
        <v>0</v>
      </c>
      <c r="TFR1368" s="84">
        <f t="shared" si="3236"/>
        <v>0</v>
      </c>
      <c r="TFS1368" s="84">
        <f t="shared" si="3236"/>
        <v>2000000</v>
      </c>
      <c r="TFT1368" s="84">
        <f t="shared" si="3236"/>
        <v>3000000</v>
      </c>
      <c r="TGA1368" s="84" t="s">
        <v>5401</v>
      </c>
      <c r="TGB1368" s="84">
        <f>TGB1362</f>
        <v>1000000</v>
      </c>
      <c r="TGC1368" s="84">
        <f t="shared" ref="TGC1368:TIF1368" si="3237">TGC1362</f>
        <v>0</v>
      </c>
      <c r="TGD1368" s="84">
        <f t="shared" si="3237"/>
        <v>0</v>
      </c>
      <c r="TGE1368" s="84">
        <f t="shared" si="3237"/>
        <v>1000000</v>
      </c>
      <c r="TGF1368" s="84">
        <f t="shared" si="3237"/>
        <v>2000000</v>
      </c>
      <c r="TGG1368" s="84">
        <f t="shared" si="3237"/>
        <v>0</v>
      </c>
      <c r="TGH1368" s="84">
        <f t="shared" si="3237"/>
        <v>0</v>
      </c>
      <c r="TGI1368" s="84">
        <f t="shared" si="3237"/>
        <v>2000000</v>
      </c>
      <c r="TGJ1368" s="84">
        <f t="shared" si="3237"/>
        <v>3000000</v>
      </c>
      <c r="TGQ1368" s="84" t="s">
        <v>5401</v>
      </c>
      <c r="TGR1368" s="84">
        <f>TGR1362</f>
        <v>1000000</v>
      </c>
      <c r="TGS1368" s="84">
        <f t="shared" si="3237"/>
        <v>0</v>
      </c>
      <c r="TGT1368" s="84">
        <f t="shared" si="3237"/>
        <v>0</v>
      </c>
      <c r="TGU1368" s="84">
        <f t="shared" si="3237"/>
        <v>1000000</v>
      </c>
      <c r="TGV1368" s="84">
        <f t="shared" si="3237"/>
        <v>2000000</v>
      </c>
      <c r="TGW1368" s="84">
        <f t="shared" si="3237"/>
        <v>0</v>
      </c>
      <c r="TGX1368" s="84">
        <f t="shared" si="3237"/>
        <v>0</v>
      </c>
      <c r="TGY1368" s="84">
        <f t="shared" si="3237"/>
        <v>2000000</v>
      </c>
      <c r="TGZ1368" s="84">
        <f t="shared" si="3237"/>
        <v>3000000</v>
      </c>
      <c r="THG1368" s="84" t="s">
        <v>5401</v>
      </c>
      <c r="THH1368" s="84">
        <f>THH1362</f>
        <v>1000000</v>
      </c>
      <c r="THI1368" s="84">
        <f t="shared" si="3237"/>
        <v>0</v>
      </c>
      <c r="THJ1368" s="84">
        <f t="shared" si="3237"/>
        <v>0</v>
      </c>
      <c r="THK1368" s="84">
        <f t="shared" si="3237"/>
        <v>1000000</v>
      </c>
      <c r="THL1368" s="84">
        <f t="shared" si="3237"/>
        <v>2000000</v>
      </c>
      <c r="THM1368" s="84">
        <f t="shared" si="3237"/>
        <v>0</v>
      </c>
      <c r="THN1368" s="84">
        <f t="shared" si="3237"/>
        <v>0</v>
      </c>
      <c r="THO1368" s="84">
        <f t="shared" si="3237"/>
        <v>2000000</v>
      </c>
      <c r="THP1368" s="84">
        <f t="shared" si="3237"/>
        <v>3000000</v>
      </c>
      <c r="THW1368" s="84" t="s">
        <v>5401</v>
      </c>
      <c r="THX1368" s="84">
        <f>THX1362</f>
        <v>1000000</v>
      </c>
      <c r="THY1368" s="84">
        <f t="shared" si="3237"/>
        <v>0</v>
      </c>
      <c r="THZ1368" s="84">
        <f t="shared" si="3237"/>
        <v>0</v>
      </c>
      <c r="TIA1368" s="84">
        <f t="shared" si="3237"/>
        <v>1000000</v>
      </c>
      <c r="TIB1368" s="84">
        <f t="shared" si="3237"/>
        <v>2000000</v>
      </c>
      <c r="TIC1368" s="84">
        <f t="shared" si="3237"/>
        <v>0</v>
      </c>
      <c r="TID1368" s="84">
        <f t="shared" si="3237"/>
        <v>0</v>
      </c>
      <c r="TIE1368" s="84">
        <f t="shared" si="3237"/>
        <v>2000000</v>
      </c>
      <c r="TIF1368" s="84">
        <f t="shared" si="3237"/>
        <v>3000000</v>
      </c>
      <c r="TIM1368" s="84" t="s">
        <v>5401</v>
      </c>
      <c r="TIN1368" s="84">
        <f>TIN1362</f>
        <v>1000000</v>
      </c>
      <c r="TIO1368" s="84">
        <f t="shared" ref="TIO1368:TKR1368" si="3238">TIO1362</f>
        <v>0</v>
      </c>
      <c r="TIP1368" s="84">
        <f t="shared" si="3238"/>
        <v>0</v>
      </c>
      <c r="TIQ1368" s="84">
        <f t="shared" si="3238"/>
        <v>1000000</v>
      </c>
      <c r="TIR1368" s="84">
        <f t="shared" si="3238"/>
        <v>2000000</v>
      </c>
      <c r="TIS1368" s="84">
        <f t="shared" si="3238"/>
        <v>0</v>
      </c>
      <c r="TIT1368" s="84">
        <f t="shared" si="3238"/>
        <v>0</v>
      </c>
      <c r="TIU1368" s="84">
        <f t="shared" si="3238"/>
        <v>2000000</v>
      </c>
      <c r="TIV1368" s="84">
        <f t="shared" si="3238"/>
        <v>3000000</v>
      </c>
      <c r="TJC1368" s="84" t="s">
        <v>5401</v>
      </c>
      <c r="TJD1368" s="84">
        <f>TJD1362</f>
        <v>1000000</v>
      </c>
      <c r="TJE1368" s="84">
        <f t="shared" si="3238"/>
        <v>0</v>
      </c>
      <c r="TJF1368" s="84">
        <f t="shared" si="3238"/>
        <v>0</v>
      </c>
      <c r="TJG1368" s="84">
        <f t="shared" si="3238"/>
        <v>1000000</v>
      </c>
      <c r="TJH1368" s="84">
        <f t="shared" si="3238"/>
        <v>2000000</v>
      </c>
      <c r="TJI1368" s="84">
        <f t="shared" si="3238"/>
        <v>0</v>
      </c>
      <c r="TJJ1368" s="84">
        <f t="shared" si="3238"/>
        <v>0</v>
      </c>
      <c r="TJK1368" s="84">
        <f t="shared" si="3238"/>
        <v>2000000</v>
      </c>
      <c r="TJL1368" s="84">
        <f t="shared" si="3238"/>
        <v>3000000</v>
      </c>
      <c r="TJS1368" s="84" t="s">
        <v>5401</v>
      </c>
      <c r="TJT1368" s="84">
        <f>TJT1362</f>
        <v>1000000</v>
      </c>
      <c r="TJU1368" s="84">
        <f t="shared" si="3238"/>
        <v>0</v>
      </c>
      <c r="TJV1368" s="84">
        <f t="shared" si="3238"/>
        <v>0</v>
      </c>
      <c r="TJW1368" s="84">
        <f t="shared" si="3238"/>
        <v>1000000</v>
      </c>
      <c r="TJX1368" s="84">
        <f t="shared" si="3238"/>
        <v>2000000</v>
      </c>
      <c r="TJY1368" s="84">
        <f t="shared" si="3238"/>
        <v>0</v>
      </c>
      <c r="TJZ1368" s="84">
        <f t="shared" si="3238"/>
        <v>0</v>
      </c>
      <c r="TKA1368" s="84">
        <f t="shared" si="3238"/>
        <v>2000000</v>
      </c>
      <c r="TKB1368" s="84">
        <f t="shared" si="3238"/>
        <v>3000000</v>
      </c>
      <c r="TKI1368" s="84" t="s">
        <v>5401</v>
      </c>
      <c r="TKJ1368" s="84">
        <f>TKJ1362</f>
        <v>1000000</v>
      </c>
      <c r="TKK1368" s="84">
        <f t="shared" si="3238"/>
        <v>0</v>
      </c>
      <c r="TKL1368" s="84">
        <f t="shared" si="3238"/>
        <v>0</v>
      </c>
      <c r="TKM1368" s="84">
        <f t="shared" si="3238"/>
        <v>1000000</v>
      </c>
      <c r="TKN1368" s="84">
        <f t="shared" si="3238"/>
        <v>2000000</v>
      </c>
      <c r="TKO1368" s="84">
        <f t="shared" si="3238"/>
        <v>0</v>
      </c>
      <c r="TKP1368" s="84">
        <f t="shared" si="3238"/>
        <v>0</v>
      </c>
      <c r="TKQ1368" s="84">
        <f t="shared" si="3238"/>
        <v>2000000</v>
      </c>
      <c r="TKR1368" s="84">
        <f t="shared" si="3238"/>
        <v>3000000</v>
      </c>
      <c r="TKY1368" s="84" t="s">
        <v>5401</v>
      </c>
      <c r="TKZ1368" s="84">
        <f>TKZ1362</f>
        <v>1000000</v>
      </c>
      <c r="TLA1368" s="84">
        <f t="shared" ref="TLA1368:TND1368" si="3239">TLA1362</f>
        <v>0</v>
      </c>
      <c r="TLB1368" s="84">
        <f t="shared" si="3239"/>
        <v>0</v>
      </c>
      <c r="TLC1368" s="84">
        <f t="shared" si="3239"/>
        <v>1000000</v>
      </c>
      <c r="TLD1368" s="84">
        <f t="shared" si="3239"/>
        <v>2000000</v>
      </c>
      <c r="TLE1368" s="84">
        <f t="shared" si="3239"/>
        <v>0</v>
      </c>
      <c r="TLF1368" s="84">
        <f t="shared" si="3239"/>
        <v>0</v>
      </c>
      <c r="TLG1368" s="84">
        <f t="shared" si="3239"/>
        <v>2000000</v>
      </c>
      <c r="TLH1368" s="84">
        <f t="shared" si="3239"/>
        <v>3000000</v>
      </c>
      <c r="TLO1368" s="84" t="s">
        <v>5401</v>
      </c>
      <c r="TLP1368" s="84">
        <f>TLP1362</f>
        <v>1000000</v>
      </c>
      <c r="TLQ1368" s="84">
        <f t="shared" si="3239"/>
        <v>0</v>
      </c>
      <c r="TLR1368" s="84">
        <f t="shared" si="3239"/>
        <v>0</v>
      </c>
      <c r="TLS1368" s="84">
        <f t="shared" si="3239"/>
        <v>1000000</v>
      </c>
      <c r="TLT1368" s="84">
        <f t="shared" si="3239"/>
        <v>2000000</v>
      </c>
      <c r="TLU1368" s="84">
        <f t="shared" si="3239"/>
        <v>0</v>
      </c>
      <c r="TLV1368" s="84">
        <f t="shared" si="3239"/>
        <v>0</v>
      </c>
      <c r="TLW1368" s="84">
        <f t="shared" si="3239"/>
        <v>2000000</v>
      </c>
      <c r="TLX1368" s="84">
        <f t="shared" si="3239"/>
        <v>3000000</v>
      </c>
      <c r="TME1368" s="84" t="s">
        <v>5401</v>
      </c>
      <c r="TMF1368" s="84">
        <f>TMF1362</f>
        <v>1000000</v>
      </c>
      <c r="TMG1368" s="84">
        <f t="shared" si="3239"/>
        <v>0</v>
      </c>
      <c r="TMH1368" s="84">
        <f t="shared" si="3239"/>
        <v>0</v>
      </c>
      <c r="TMI1368" s="84">
        <f t="shared" si="3239"/>
        <v>1000000</v>
      </c>
      <c r="TMJ1368" s="84">
        <f t="shared" si="3239"/>
        <v>2000000</v>
      </c>
      <c r="TMK1368" s="84">
        <f t="shared" si="3239"/>
        <v>0</v>
      </c>
      <c r="TML1368" s="84">
        <f t="shared" si="3239"/>
        <v>0</v>
      </c>
      <c r="TMM1368" s="84">
        <f t="shared" si="3239"/>
        <v>2000000</v>
      </c>
      <c r="TMN1368" s="84">
        <f t="shared" si="3239"/>
        <v>3000000</v>
      </c>
      <c r="TMU1368" s="84" t="s">
        <v>5401</v>
      </c>
      <c r="TMV1368" s="84">
        <f>TMV1362</f>
        <v>1000000</v>
      </c>
      <c r="TMW1368" s="84">
        <f t="shared" si="3239"/>
        <v>0</v>
      </c>
      <c r="TMX1368" s="84">
        <f t="shared" si="3239"/>
        <v>0</v>
      </c>
      <c r="TMY1368" s="84">
        <f t="shared" si="3239"/>
        <v>1000000</v>
      </c>
      <c r="TMZ1368" s="84">
        <f t="shared" si="3239"/>
        <v>2000000</v>
      </c>
      <c r="TNA1368" s="84">
        <f t="shared" si="3239"/>
        <v>0</v>
      </c>
      <c r="TNB1368" s="84">
        <f t="shared" si="3239"/>
        <v>0</v>
      </c>
      <c r="TNC1368" s="84">
        <f t="shared" si="3239"/>
        <v>2000000</v>
      </c>
      <c r="TND1368" s="84">
        <f t="shared" si="3239"/>
        <v>3000000</v>
      </c>
      <c r="TNK1368" s="84" t="s">
        <v>5401</v>
      </c>
      <c r="TNL1368" s="84">
        <f>TNL1362</f>
        <v>1000000</v>
      </c>
      <c r="TNM1368" s="84">
        <f t="shared" ref="TNM1368:TPP1368" si="3240">TNM1362</f>
        <v>0</v>
      </c>
      <c r="TNN1368" s="84">
        <f t="shared" si="3240"/>
        <v>0</v>
      </c>
      <c r="TNO1368" s="84">
        <f t="shared" si="3240"/>
        <v>1000000</v>
      </c>
      <c r="TNP1368" s="84">
        <f t="shared" si="3240"/>
        <v>2000000</v>
      </c>
      <c r="TNQ1368" s="84">
        <f t="shared" si="3240"/>
        <v>0</v>
      </c>
      <c r="TNR1368" s="84">
        <f t="shared" si="3240"/>
        <v>0</v>
      </c>
      <c r="TNS1368" s="84">
        <f t="shared" si="3240"/>
        <v>2000000</v>
      </c>
      <c r="TNT1368" s="84">
        <f t="shared" si="3240"/>
        <v>3000000</v>
      </c>
      <c r="TOA1368" s="84" t="s">
        <v>5401</v>
      </c>
      <c r="TOB1368" s="84">
        <f>TOB1362</f>
        <v>1000000</v>
      </c>
      <c r="TOC1368" s="84">
        <f t="shared" si="3240"/>
        <v>0</v>
      </c>
      <c r="TOD1368" s="84">
        <f t="shared" si="3240"/>
        <v>0</v>
      </c>
      <c r="TOE1368" s="84">
        <f t="shared" si="3240"/>
        <v>1000000</v>
      </c>
      <c r="TOF1368" s="84">
        <f t="shared" si="3240"/>
        <v>2000000</v>
      </c>
      <c r="TOG1368" s="84">
        <f t="shared" si="3240"/>
        <v>0</v>
      </c>
      <c r="TOH1368" s="84">
        <f t="shared" si="3240"/>
        <v>0</v>
      </c>
      <c r="TOI1368" s="84">
        <f t="shared" si="3240"/>
        <v>2000000</v>
      </c>
      <c r="TOJ1368" s="84">
        <f t="shared" si="3240"/>
        <v>3000000</v>
      </c>
      <c r="TOQ1368" s="84" t="s">
        <v>5401</v>
      </c>
      <c r="TOR1368" s="84">
        <f>TOR1362</f>
        <v>1000000</v>
      </c>
      <c r="TOS1368" s="84">
        <f t="shared" si="3240"/>
        <v>0</v>
      </c>
      <c r="TOT1368" s="84">
        <f t="shared" si="3240"/>
        <v>0</v>
      </c>
      <c r="TOU1368" s="84">
        <f t="shared" si="3240"/>
        <v>1000000</v>
      </c>
      <c r="TOV1368" s="84">
        <f t="shared" si="3240"/>
        <v>2000000</v>
      </c>
      <c r="TOW1368" s="84">
        <f t="shared" si="3240"/>
        <v>0</v>
      </c>
      <c r="TOX1368" s="84">
        <f t="shared" si="3240"/>
        <v>0</v>
      </c>
      <c r="TOY1368" s="84">
        <f t="shared" si="3240"/>
        <v>2000000</v>
      </c>
      <c r="TOZ1368" s="84">
        <f t="shared" si="3240"/>
        <v>3000000</v>
      </c>
      <c r="TPG1368" s="84" t="s">
        <v>5401</v>
      </c>
      <c r="TPH1368" s="84">
        <f>TPH1362</f>
        <v>1000000</v>
      </c>
      <c r="TPI1368" s="84">
        <f t="shared" si="3240"/>
        <v>0</v>
      </c>
      <c r="TPJ1368" s="84">
        <f t="shared" si="3240"/>
        <v>0</v>
      </c>
      <c r="TPK1368" s="84">
        <f t="shared" si="3240"/>
        <v>1000000</v>
      </c>
      <c r="TPL1368" s="84">
        <f t="shared" si="3240"/>
        <v>2000000</v>
      </c>
      <c r="TPM1368" s="84">
        <f t="shared" si="3240"/>
        <v>0</v>
      </c>
      <c r="TPN1368" s="84">
        <f t="shared" si="3240"/>
        <v>0</v>
      </c>
      <c r="TPO1368" s="84">
        <f t="shared" si="3240"/>
        <v>2000000</v>
      </c>
      <c r="TPP1368" s="84">
        <f t="shared" si="3240"/>
        <v>3000000</v>
      </c>
      <c r="TPW1368" s="84" t="s">
        <v>5401</v>
      </c>
      <c r="TPX1368" s="84">
        <f>TPX1362</f>
        <v>1000000</v>
      </c>
      <c r="TPY1368" s="84">
        <f t="shared" ref="TPY1368:TSB1368" si="3241">TPY1362</f>
        <v>0</v>
      </c>
      <c r="TPZ1368" s="84">
        <f t="shared" si="3241"/>
        <v>0</v>
      </c>
      <c r="TQA1368" s="84">
        <f t="shared" si="3241"/>
        <v>1000000</v>
      </c>
      <c r="TQB1368" s="84">
        <f t="shared" si="3241"/>
        <v>2000000</v>
      </c>
      <c r="TQC1368" s="84">
        <f t="shared" si="3241"/>
        <v>0</v>
      </c>
      <c r="TQD1368" s="84">
        <f t="shared" si="3241"/>
        <v>0</v>
      </c>
      <c r="TQE1368" s="84">
        <f t="shared" si="3241"/>
        <v>2000000</v>
      </c>
      <c r="TQF1368" s="84">
        <f t="shared" si="3241"/>
        <v>3000000</v>
      </c>
      <c r="TQM1368" s="84" t="s">
        <v>5401</v>
      </c>
      <c r="TQN1368" s="84">
        <f>TQN1362</f>
        <v>1000000</v>
      </c>
      <c r="TQO1368" s="84">
        <f t="shared" si="3241"/>
        <v>0</v>
      </c>
      <c r="TQP1368" s="84">
        <f t="shared" si="3241"/>
        <v>0</v>
      </c>
      <c r="TQQ1368" s="84">
        <f t="shared" si="3241"/>
        <v>1000000</v>
      </c>
      <c r="TQR1368" s="84">
        <f t="shared" si="3241"/>
        <v>2000000</v>
      </c>
      <c r="TQS1368" s="84">
        <f t="shared" si="3241"/>
        <v>0</v>
      </c>
      <c r="TQT1368" s="84">
        <f t="shared" si="3241"/>
        <v>0</v>
      </c>
      <c r="TQU1368" s="84">
        <f t="shared" si="3241"/>
        <v>2000000</v>
      </c>
      <c r="TQV1368" s="84">
        <f t="shared" si="3241"/>
        <v>3000000</v>
      </c>
      <c r="TRC1368" s="84" t="s">
        <v>5401</v>
      </c>
      <c r="TRD1368" s="84">
        <f>TRD1362</f>
        <v>1000000</v>
      </c>
      <c r="TRE1368" s="84">
        <f t="shared" si="3241"/>
        <v>0</v>
      </c>
      <c r="TRF1368" s="84">
        <f t="shared" si="3241"/>
        <v>0</v>
      </c>
      <c r="TRG1368" s="84">
        <f t="shared" si="3241"/>
        <v>1000000</v>
      </c>
      <c r="TRH1368" s="84">
        <f t="shared" si="3241"/>
        <v>2000000</v>
      </c>
      <c r="TRI1368" s="84">
        <f t="shared" si="3241"/>
        <v>0</v>
      </c>
      <c r="TRJ1368" s="84">
        <f t="shared" si="3241"/>
        <v>0</v>
      </c>
      <c r="TRK1368" s="84">
        <f t="shared" si="3241"/>
        <v>2000000</v>
      </c>
      <c r="TRL1368" s="84">
        <f t="shared" si="3241"/>
        <v>3000000</v>
      </c>
      <c r="TRS1368" s="84" t="s">
        <v>5401</v>
      </c>
      <c r="TRT1368" s="84">
        <f>TRT1362</f>
        <v>1000000</v>
      </c>
      <c r="TRU1368" s="84">
        <f t="shared" si="3241"/>
        <v>0</v>
      </c>
      <c r="TRV1368" s="84">
        <f t="shared" si="3241"/>
        <v>0</v>
      </c>
      <c r="TRW1368" s="84">
        <f t="shared" si="3241"/>
        <v>1000000</v>
      </c>
      <c r="TRX1368" s="84">
        <f t="shared" si="3241"/>
        <v>2000000</v>
      </c>
      <c r="TRY1368" s="84">
        <f t="shared" si="3241"/>
        <v>0</v>
      </c>
      <c r="TRZ1368" s="84">
        <f t="shared" si="3241"/>
        <v>0</v>
      </c>
      <c r="TSA1368" s="84">
        <f t="shared" si="3241"/>
        <v>2000000</v>
      </c>
      <c r="TSB1368" s="84">
        <f t="shared" si="3241"/>
        <v>3000000</v>
      </c>
      <c r="TSI1368" s="84" t="s">
        <v>5401</v>
      </c>
      <c r="TSJ1368" s="84">
        <f>TSJ1362</f>
        <v>1000000</v>
      </c>
      <c r="TSK1368" s="84">
        <f t="shared" ref="TSK1368:TUN1368" si="3242">TSK1362</f>
        <v>0</v>
      </c>
      <c r="TSL1368" s="84">
        <f t="shared" si="3242"/>
        <v>0</v>
      </c>
      <c r="TSM1368" s="84">
        <f t="shared" si="3242"/>
        <v>1000000</v>
      </c>
      <c r="TSN1368" s="84">
        <f t="shared" si="3242"/>
        <v>2000000</v>
      </c>
      <c r="TSO1368" s="84">
        <f t="shared" si="3242"/>
        <v>0</v>
      </c>
      <c r="TSP1368" s="84">
        <f t="shared" si="3242"/>
        <v>0</v>
      </c>
      <c r="TSQ1368" s="84">
        <f t="shared" si="3242"/>
        <v>2000000</v>
      </c>
      <c r="TSR1368" s="84">
        <f t="shared" si="3242"/>
        <v>3000000</v>
      </c>
      <c r="TSY1368" s="84" t="s">
        <v>5401</v>
      </c>
      <c r="TSZ1368" s="84">
        <f>TSZ1362</f>
        <v>1000000</v>
      </c>
      <c r="TTA1368" s="84">
        <f t="shared" si="3242"/>
        <v>0</v>
      </c>
      <c r="TTB1368" s="84">
        <f t="shared" si="3242"/>
        <v>0</v>
      </c>
      <c r="TTC1368" s="84">
        <f t="shared" si="3242"/>
        <v>1000000</v>
      </c>
      <c r="TTD1368" s="84">
        <f t="shared" si="3242"/>
        <v>2000000</v>
      </c>
      <c r="TTE1368" s="84">
        <f t="shared" si="3242"/>
        <v>0</v>
      </c>
      <c r="TTF1368" s="84">
        <f t="shared" si="3242"/>
        <v>0</v>
      </c>
      <c r="TTG1368" s="84">
        <f t="shared" si="3242"/>
        <v>2000000</v>
      </c>
      <c r="TTH1368" s="84">
        <f t="shared" si="3242"/>
        <v>3000000</v>
      </c>
      <c r="TTO1368" s="84" t="s">
        <v>5401</v>
      </c>
      <c r="TTP1368" s="84">
        <f>TTP1362</f>
        <v>1000000</v>
      </c>
      <c r="TTQ1368" s="84">
        <f t="shared" si="3242"/>
        <v>0</v>
      </c>
      <c r="TTR1368" s="84">
        <f t="shared" si="3242"/>
        <v>0</v>
      </c>
      <c r="TTS1368" s="84">
        <f t="shared" si="3242"/>
        <v>1000000</v>
      </c>
      <c r="TTT1368" s="84">
        <f t="shared" si="3242"/>
        <v>2000000</v>
      </c>
      <c r="TTU1368" s="84">
        <f t="shared" si="3242"/>
        <v>0</v>
      </c>
      <c r="TTV1368" s="84">
        <f t="shared" si="3242"/>
        <v>0</v>
      </c>
      <c r="TTW1368" s="84">
        <f t="shared" si="3242"/>
        <v>2000000</v>
      </c>
      <c r="TTX1368" s="84">
        <f t="shared" si="3242"/>
        <v>3000000</v>
      </c>
      <c r="TUE1368" s="84" t="s">
        <v>5401</v>
      </c>
      <c r="TUF1368" s="84">
        <f>TUF1362</f>
        <v>1000000</v>
      </c>
      <c r="TUG1368" s="84">
        <f t="shared" si="3242"/>
        <v>0</v>
      </c>
      <c r="TUH1368" s="84">
        <f t="shared" si="3242"/>
        <v>0</v>
      </c>
      <c r="TUI1368" s="84">
        <f t="shared" si="3242"/>
        <v>1000000</v>
      </c>
      <c r="TUJ1368" s="84">
        <f t="shared" si="3242"/>
        <v>2000000</v>
      </c>
      <c r="TUK1368" s="84">
        <f t="shared" si="3242"/>
        <v>0</v>
      </c>
      <c r="TUL1368" s="84">
        <f t="shared" si="3242"/>
        <v>0</v>
      </c>
      <c r="TUM1368" s="84">
        <f t="shared" si="3242"/>
        <v>2000000</v>
      </c>
      <c r="TUN1368" s="84">
        <f t="shared" si="3242"/>
        <v>3000000</v>
      </c>
      <c r="TUU1368" s="84" t="s">
        <v>5401</v>
      </c>
      <c r="TUV1368" s="84">
        <f>TUV1362</f>
        <v>1000000</v>
      </c>
      <c r="TUW1368" s="84">
        <f t="shared" ref="TUW1368:TWZ1368" si="3243">TUW1362</f>
        <v>0</v>
      </c>
      <c r="TUX1368" s="84">
        <f t="shared" si="3243"/>
        <v>0</v>
      </c>
      <c r="TUY1368" s="84">
        <f t="shared" si="3243"/>
        <v>1000000</v>
      </c>
      <c r="TUZ1368" s="84">
        <f t="shared" si="3243"/>
        <v>2000000</v>
      </c>
      <c r="TVA1368" s="84">
        <f t="shared" si="3243"/>
        <v>0</v>
      </c>
      <c r="TVB1368" s="84">
        <f t="shared" si="3243"/>
        <v>0</v>
      </c>
      <c r="TVC1368" s="84">
        <f t="shared" si="3243"/>
        <v>2000000</v>
      </c>
      <c r="TVD1368" s="84">
        <f t="shared" si="3243"/>
        <v>3000000</v>
      </c>
      <c r="TVK1368" s="84" t="s">
        <v>5401</v>
      </c>
      <c r="TVL1368" s="84">
        <f>TVL1362</f>
        <v>1000000</v>
      </c>
      <c r="TVM1368" s="84">
        <f t="shared" si="3243"/>
        <v>0</v>
      </c>
      <c r="TVN1368" s="84">
        <f t="shared" si="3243"/>
        <v>0</v>
      </c>
      <c r="TVO1368" s="84">
        <f t="shared" si="3243"/>
        <v>1000000</v>
      </c>
      <c r="TVP1368" s="84">
        <f t="shared" si="3243"/>
        <v>2000000</v>
      </c>
      <c r="TVQ1368" s="84">
        <f t="shared" si="3243"/>
        <v>0</v>
      </c>
      <c r="TVR1368" s="84">
        <f t="shared" si="3243"/>
        <v>0</v>
      </c>
      <c r="TVS1368" s="84">
        <f t="shared" si="3243"/>
        <v>2000000</v>
      </c>
      <c r="TVT1368" s="84">
        <f t="shared" si="3243"/>
        <v>3000000</v>
      </c>
      <c r="TWA1368" s="84" t="s">
        <v>5401</v>
      </c>
      <c r="TWB1368" s="84">
        <f>TWB1362</f>
        <v>1000000</v>
      </c>
      <c r="TWC1368" s="84">
        <f t="shared" si="3243"/>
        <v>0</v>
      </c>
      <c r="TWD1368" s="84">
        <f t="shared" si="3243"/>
        <v>0</v>
      </c>
      <c r="TWE1368" s="84">
        <f t="shared" si="3243"/>
        <v>1000000</v>
      </c>
      <c r="TWF1368" s="84">
        <f t="shared" si="3243"/>
        <v>2000000</v>
      </c>
      <c r="TWG1368" s="84">
        <f t="shared" si="3243"/>
        <v>0</v>
      </c>
      <c r="TWH1368" s="84">
        <f t="shared" si="3243"/>
        <v>0</v>
      </c>
      <c r="TWI1368" s="84">
        <f t="shared" si="3243"/>
        <v>2000000</v>
      </c>
      <c r="TWJ1368" s="84">
        <f t="shared" si="3243"/>
        <v>3000000</v>
      </c>
      <c r="TWQ1368" s="84" t="s">
        <v>5401</v>
      </c>
      <c r="TWR1368" s="84">
        <f>TWR1362</f>
        <v>1000000</v>
      </c>
      <c r="TWS1368" s="84">
        <f t="shared" si="3243"/>
        <v>0</v>
      </c>
      <c r="TWT1368" s="84">
        <f t="shared" si="3243"/>
        <v>0</v>
      </c>
      <c r="TWU1368" s="84">
        <f t="shared" si="3243"/>
        <v>1000000</v>
      </c>
      <c r="TWV1368" s="84">
        <f t="shared" si="3243"/>
        <v>2000000</v>
      </c>
      <c r="TWW1368" s="84">
        <f t="shared" si="3243"/>
        <v>0</v>
      </c>
      <c r="TWX1368" s="84">
        <f t="shared" si="3243"/>
        <v>0</v>
      </c>
      <c r="TWY1368" s="84">
        <f t="shared" si="3243"/>
        <v>2000000</v>
      </c>
      <c r="TWZ1368" s="84">
        <f t="shared" si="3243"/>
        <v>3000000</v>
      </c>
      <c r="TXG1368" s="84" t="s">
        <v>5401</v>
      </c>
      <c r="TXH1368" s="84">
        <f>TXH1362</f>
        <v>1000000</v>
      </c>
      <c r="TXI1368" s="84">
        <f t="shared" ref="TXI1368:TZL1368" si="3244">TXI1362</f>
        <v>0</v>
      </c>
      <c r="TXJ1368" s="84">
        <f t="shared" si="3244"/>
        <v>0</v>
      </c>
      <c r="TXK1368" s="84">
        <f t="shared" si="3244"/>
        <v>1000000</v>
      </c>
      <c r="TXL1368" s="84">
        <f t="shared" si="3244"/>
        <v>2000000</v>
      </c>
      <c r="TXM1368" s="84">
        <f t="shared" si="3244"/>
        <v>0</v>
      </c>
      <c r="TXN1368" s="84">
        <f t="shared" si="3244"/>
        <v>0</v>
      </c>
      <c r="TXO1368" s="84">
        <f t="shared" si="3244"/>
        <v>2000000</v>
      </c>
      <c r="TXP1368" s="84">
        <f t="shared" si="3244"/>
        <v>3000000</v>
      </c>
      <c r="TXW1368" s="84" t="s">
        <v>5401</v>
      </c>
      <c r="TXX1368" s="84">
        <f>TXX1362</f>
        <v>1000000</v>
      </c>
      <c r="TXY1368" s="84">
        <f t="shared" si="3244"/>
        <v>0</v>
      </c>
      <c r="TXZ1368" s="84">
        <f t="shared" si="3244"/>
        <v>0</v>
      </c>
      <c r="TYA1368" s="84">
        <f t="shared" si="3244"/>
        <v>1000000</v>
      </c>
      <c r="TYB1368" s="84">
        <f t="shared" si="3244"/>
        <v>2000000</v>
      </c>
      <c r="TYC1368" s="84">
        <f t="shared" si="3244"/>
        <v>0</v>
      </c>
      <c r="TYD1368" s="84">
        <f t="shared" si="3244"/>
        <v>0</v>
      </c>
      <c r="TYE1368" s="84">
        <f t="shared" si="3244"/>
        <v>2000000</v>
      </c>
      <c r="TYF1368" s="84">
        <f t="shared" si="3244"/>
        <v>3000000</v>
      </c>
      <c r="TYM1368" s="84" t="s">
        <v>5401</v>
      </c>
      <c r="TYN1368" s="84">
        <f>TYN1362</f>
        <v>1000000</v>
      </c>
      <c r="TYO1368" s="84">
        <f t="shared" si="3244"/>
        <v>0</v>
      </c>
      <c r="TYP1368" s="84">
        <f t="shared" si="3244"/>
        <v>0</v>
      </c>
      <c r="TYQ1368" s="84">
        <f t="shared" si="3244"/>
        <v>1000000</v>
      </c>
      <c r="TYR1368" s="84">
        <f t="shared" si="3244"/>
        <v>2000000</v>
      </c>
      <c r="TYS1368" s="84">
        <f t="shared" si="3244"/>
        <v>0</v>
      </c>
      <c r="TYT1368" s="84">
        <f t="shared" si="3244"/>
        <v>0</v>
      </c>
      <c r="TYU1368" s="84">
        <f t="shared" si="3244"/>
        <v>2000000</v>
      </c>
      <c r="TYV1368" s="84">
        <f t="shared" si="3244"/>
        <v>3000000</v>
      </c>
      <c r="TZC1368" s="84" t="s">
        <v>5401</v>
      </c>
      <c r="TZD1368" s="84">
        <f>TZD1362</f>
        <v>1000000</v>
      </c>
      <c r="TZE1368" s="84">
        <f t="shared" si="3244"/>
        <v>0</v>
      </c>
      <c r="TZF1368" s="84">
        <f t="shared" si="3244"/>
        <v>0</v>
      </c>
      <c r="TZG1368" s="84">
        <f t="shared" si="3244"/>
        <v>1000000</v>
      </c>
      <c r="TZH1368" s="84">
        <f t="shared" si="3244"/>
        <v>2000000</v>
      </c>
      <c r="TZI1368" s="84">
        <f t="shared" si="3244"/>
        <v>0</v>
      </c>
      <c r="TZJ1368" s="84">
        <f t="shared" si="3244"/>
        <v>0</v>
      </c>
      <c r="TZK1368" s="84">
        <f t="shared" si="3244"/>
        <v>2000000</v>
      </c>
      <c r="TZL1368" s="84">
        <f t="shared" si="3244"/>
        <v>3000000</v>
      </c>
      <c r="TZS1368" s="84" t="s">
        <v>5401</v>
      </c>
      <c r="TZT1368" s="84">
        <f>TZT1362</f>
        <v>1000000</v>
      </c>
      <c r="TZU1368" s="84">
        <f t="shared" ref="TZU1368:UBX1368" si="3245">TZU1362</f>
        <v>0</v>
      </c>
      <c r="TZV1368" s="84">
        <f t="shared" si="3245"/>
        <v>0</v>
      </c>
      <c r="TZW1368" s="84">
        <f t="shared" si="3245"/>
        <v>1000000</v>
      </c>
      <c r="TZX1368" s="84">
        <f t="shared" si="3245"/>
        <v>2000000</v>
      </c>
      <c r="TZY1368" s="84">
        <f t="shared" si="3245"/>
        <v>0</v>
      </c>
      <c r="TZZ1368" s="84">
        <f t="shared" si="3245"/>
        <v>0</v>
      </c>
      <c r="UAA1368" s="84">
        <f t="shared" si="3245"/>
        <v>2000000</v>
      </c>
      <c r="UAB1368" s="84">
        <f t="shared" si="3245"/>
        <v>3000000</v>
      </c>
      <c r="UAI1368" s="84" t="s">
        <v>5401</v>
      </c>
      <c r="UAJ1368" s="84">
        <f>UAJ1362</f>
        <v>1000000</v>
      </c>
      <c r="UAK1368" s="84">
        <f t="shared" si="3245"/>
        <v>0</v>
      </c>
      <c r="UAL1368" s="84">
        <f t="shared" si="3245"/>
        <v>0</v>
      </c>
      <c r="UAM1368" s="84">
        <f t="shared" si="3245"/>
        <v>1000000</v>
      </c>
      <c r="UAN1368" s="84">
        <f t="shared" si="3245"/>
        <v>2000000</v>
      </c>
      <c r="UAO1368" s="84">
        <f t="shared" si="3245"/>
        <v>0</v>
      </c>
      <c r="UAP1368" s="84">
        <f t="shared" si="3245"/>
        <v>0</v>
      </c>
      <c r="UAQ1368" s="84">
        <f t="shared" si="3245"/>
        <v>2000000</v>
      </c>
      <c r="UAR1368" s="84">
        <f t="shared" si="3245"/>
        <v>3000000</v>
      </c>
      <c r="UAY1368" s="84" t="s">
        <v>5401</v>
      </c>
      <c r="UAZ1368" s="84">
        <f>UAZ1362</f>
        <v>1000000</v>
      </c>
      <c r="UBA1368" s="84">
        <f t="shared" si="3245"/>
        <v>0</v>
      </c>
      <c r="UBB1368" s="84">
        <f t="shared" si="3245"/>
        <v>0</v>
      </c>
      <c r="UBC1368" s="84">
        <f t="shared" si="3245"/>
        <v>1000000</v>
      </c>
      <c r="UBD1368" s="84">
        <f t="shared" si="3245"/>
        <v>2000000</v>
      </c>
      <c r="UBE1368" s="84">
        <f t="shared" si="3245"/>
        <v>0</v>
      </c>
      <c r="UBF1368" s="84">
        <f t="shared" si="3245"/>
        <v>0</v>
      </c>
      <c r="UBG1368" s="84">
        <f t="shared" si="3245"/>
        <v>2000000</v>
      </c>
      <c r="UBH1368" s="84">
        <f t="shared" si="3245"/>
        <v>3000000</v>
      </c>
      <c r="UBO1368" s="84" t="s">
        <v>5401</v>
      </c>
      <c r="UBP1368" s="84">
        <f>UBP1362</f>
        <v>1000000</v>
      </c>
      <c r="UBQ1368" s="84">
        <f t="shared" si="3245"/>
        <v>0</v>
      </c>
      <c r="UBR1368" s="84">
        <f t="shared" si="3245"/>
        <v>0</v>
      </c>
      <c r="UBS1368" s="84">
        <f t="shared" si="3245"/>
        <v>1000000</v>
      </c>
      <c r="UBT1368" s="84">
        <f t="shared" si="3245"/>
        <v>2000000</v>
      </c>
      <c r="UBU1368" s="84">
        <f t="shared" si="3245"/>
        <v>0</v>
      </c>
      <c r="UBV1368" s="84">
        <f t="shared" si="3245"/>
        <v>0</v>
      </c>
      <c r="UBW1368" s="84">
        <f t="shared" si="3245"/>
        <v>2000000</v>
      </c>
      <c r="UBX1368" s="84">
        <f t="shared" si="3245"/>
        <v>3000000</v>
      </c>
      <c r="UCE1368" s="84" t="s">
        <v>5401</v>
      </c>
      <c r="UCF1368" s="84">
        <f>UCF1362</f>
        <v>1000000</v>
      </c>
      <c r="UCG1368" s="84">
        <f t="shared" ref="UCG1368:UEJ1368" si="3246">UCG1362</f>
        <v>0</v>
      </c>
      <c r="UCH1368" s="84">
        <f t="shared" si="3246"/>
        <v>0</v>
      </c>
      <c r="UCI1368" s="84">
        <f t="shared" si="3246"/>
        <v>1000000</v>
      </c>
      <c r="UCJ1368" s="84">
        <f t="shared" si="3246"/>
        <v>2000000</v>
      </c>
      <c r="UCK1368" s="84">
        <f t="shared" si="3246"/>
        <v>0</v>
      </c>
      <c r="UCL1368" s="84">
        <f t="shared" si="3246"/>
        <v>0</v>
      </c>
      <c r="UCM1368" s="84">
        <f t="shared" si="3246"/>
        <v>2000000</v>
      </c>
      <c r="UCN1368" s="84">
        <f t="shared" si="3246"/>
        <v>3000000</v>
      </c>
      <c r="UCU1368" s="84" t="s">
        <v>5401</v>
      </c>
      <c r="UCV1368" s="84">
        <f>UCV1362</f>
        <v>1000000</v>
      </c>
      <c r="UCW1368" s="84">
        <f t="shared" si="3246"/>
        <v>0</v>
      </c>
      <c r="UCX1368" s="84">
        <f t="shared" si="3246"/>
        <v>0</v>
      </c>
      <c r="UCY1368" s="84">
        <f t="shared" si="3246"/>
        <v>1000000</v>
      </c>
      <c r="UCZ1368" s="84">
        <f t="shared" si="3246"/>
        <v>2000000</v>
      </c>
      <c r="UDA1368" s="84">
        <f t="shared" si="3246"/>
        <v>0</v>
      </c>
      <c r="UDB1368" s="84">
        <f t="shared" si="3246"/>
        <v>0</v>
      </c>
      <c r="UDC1368" s="84">
        <f t="shared" si="3246"/>
        <v>2000000</v>
      </c>
      <c r="UDD1368" s="84">
        <f t="shared" si="3246"/>
        <v>3000000</v>
      </c>
      <c r="UDK1368" s="84" t="s">
        <v>5401</v>
      </c>
      <c r="UDL1368" s="84">
        <f>UDL1362</f>
        <v>1000000</v>
      </c>
      <c r="UDM1368" s="84">
        <f t="shared" si="3246"/>
        <v>0</v>
      </c>
      <c r="UDN1368" s="84">
        <f t="shared" si="3246"/>
        <v>0</v>
      </c>
      <c r="UDO1368" s="84">
        <f t="shared" si="3246"/>
        <v>1000000</v>
      </c>
      <c r="UDP1368" s="84">
        <f t="shared" si="3246"/>
        <v>2000000</v>
      </c>
      <c r="UDQ1368" s="84">
        <f t="shared" si="3246"/>
        <v>0</v>
      </c>
      <c r="UDR1368" s="84">
        <f t="shared" si="3246"/>
        <v>0</v>
      </c>
      <c r="UDS1368" s="84">
        <f t="shared" si="3246"/>
        <v>2000000</v>
      </c>
      <c r="UDT1368" s="84">
        <f t="shared" si="3246"/>
        <v>3000000</v>
      </c>
      <c r="UEA1368" s="84" t="s">
        <v>5401</v>
      </c>
      <c r="UEB1368" s="84">
        <f>UEB1362</f>
        <v>1000000</v>
      </c>
      <c r="UEC1368" s="84">
        <f t="shared" si="3246"/>
        <v>0</v>
      </c>
      <c r="UED1368" s="84">
        <f t="shared" si="3246"/>
        <v>0</v>
      </c>
      <c r="UEE1368" s="84">
        <f t="shared" si="3246"/>
        <v>1000000</v>
      </c>
      <c r="UEF1368" s="84">
        <f t="shared" si="3246"/>
        <v>2000000</v>
      </c>
      <c r="UEG1368" s="84">
        <f t="shared" si="3246"/>
        <v>0</v>
      </c>
      <c r="UEH1368" s="84">
        <f t="shared" si="3246"/>
        <v>0</v>
      </c>
      <c r="UEI1368" s="84">
        <f t="shared" si="3246"/>
        <v>2000000</v>
      </c>
      <c r="UEJ1368" s="84">
        <f t="shared" si="3246"/>
        <v>3000000</v>
      </c>
      <c r="UEQ1368" s="84" t="s">
        <v>5401</v>
      </c>
      <c r="UER1368" s="84">
        <f>UER1362</f>
        <v>1000000</v>
      </c>
      <c r="UES1368" s="84">
        <f t="shared" ref="UES1368:UGV1368" si="3247">UES1362</f>
        <v>0</v>
      </c>
      <c r="UET1368" s="84">
        <f t="shared" si="3247"/>
        <v>0</v>
      </c>
      <c r="UEU1368" s="84">
        <f t="shared" si="3247"/>
        <v>1000000</v>
      </c>
      <c r="UEV1368" s="84">
        <f t="shared" si="3247"/>
        <v>2000000</v>
      </c>
      <c r="UEW1368" s="84">
        <f t="shared" si="3247"/>
        <v>0</v>
      </c>
      <c r="UEX1368" s="84">
        <f t="shared" si="3247"/>
        <v>0</v>
      </c>
      <c r="UEY1368" s="84">
        <f t="shared" si="3247"/>
        <v>2000000</v>
      </c>
      <c r="UEZ1368" s="84">
        <f t="shared" si="3247"/>
        <v>3000000</v>
      </c>
      <c r="UFG1368" s="84" t="s">
        <v>5401</v>
      </c>
      <c r="UFH1368" s="84">
        <f>UFH1362</f>
        <v>1000000</v>
      </c>
      <c r="UFI1368" s="84">
        <f t="shared" si="3247"/>
        <v>0</v>
      </c>
      <c r="UFJ1368" s="84">
        <f t="shared" si="3247"/>
        <v>0</v>
      </c>
      <c r="UFK1368" s="84">
        <f t="shared" si="3247"/>
        <v>1000000</v>
      </c>
      <c r="UFL1368" s="84">
        <f t="shared" si="3247"/>
        <v>2000000</v>
      </c>
      <c r="UFM1368" s="84">
        <f t="shared" si="3247"/>
        <v>0</v>
      </c>
      <c r="UFN1368" s="84">
        <f t="shared" si="3247"/>
        <v>0</v>
      </c>
      <c r="UFO1368" s="84">
        <f t="shared" si="3247"/>
        <v>2000000</v>
      </c>
      <c r="UFP1368" s="84">
        <f t="shared" si="3247"/>
        <v>3000000</v>
      </c>
      <c r="UFW1368" s="84" t="s">
        <v>5401</v>
      </c>
      <c r="UFX1368" s="84">
        <f>UFX1362</f>
        <v>1000000</v>
      </c>
      <c r="UFY1368" s="84">
        <f t="shared" si="3247"/>
        <v>0</v>
      </c>
      <c r="UFZ1368" s="84">
        <f t="shared" si="3247"/>
        <v>0</v>
      </c>
      <c r="UGA1368" s="84">
        <f t="shared" si="3247"/>
        <v>1000000</v>
      </c>
      <c r="UGB1368" s="84">
        <f t="shared" si="3247"/>
        <v>2000000</v>
      </c>
      <c r="UGC1368" s="84">
        <f t="shared" si="3247"/>
        <v>0</v>
      </c>
      <c r="UGD1368" s="84">
        <f t="shared" si="3247"/>
        <v>0</v>
      </c>
      <c r="UGE1368" s="84">
        <f t="shared" si="3247"/>
        <v>2000000</v>
      </c>
      <c r="UGF1368" s="84">
        <f t="shared" si="3247"/>
        <v>3000000</v>
      </c>
      <c r="UGM1368" s="84" t="s">
        <v>5401</v>
      </c>
      <c r="UGN1368" s="84">
        <f>UGN1362</f>
        <v>1000000</v>
      </c>
      <c r="UGO1368" s="84">
        <f t="shared" si="3247"/>
        <v>0</v>
      </c>
      <c r="UGP1368" s="84">
        <f t="shared" si="3247"/>
        <v>0</v>
      </c>
      <c r="UGQ1368" s="84">
        <f t="shared" si="3247"/>
        <v>1000000</v>
      </c>
      <c r="UGR1368" s="84">
        <f t="shared" si="3247"/>
        <v>2000000</v>
      </c>
      <c r="UGS1368" s="84">
        <f t="shared" si="3247"/>
        <v>0</v>
      </c>
      <c r="UGT1368" s="84">
        <f t="shared" si="3247"/>
        <v>0</v>
      </c>
      <c r="UGU1368" s="84">
        <f t="shared" si="3247"/>
        <v>2000000</v>
      </c>
      <c r="UGV1368" s="84">
        <f t="shared" si="3247"/>
        <v>3000000</v>
      </c>
      <c r="UHC1368" s="84" t="s">
        <v>5401</v>
      </c>
      <c r="UHD1368" s="84">
        <f>UHD1362</f>
        <v>1000000</v>
      </c>
      <c r="UHE1368" s="84">
        <f t="shared" ref="UHE1368:UJH1368" si="3248">UHE1362</f>
        <v>0</v>
      </c>
      <c r="UHF1368" s="84">
        <f t="shared" si="3248"/>
        <v>0</v>
      </c>
      <c r="UHG1368" s="84">
        <f t="shared" si="3248"/>
        <v>1000000</v>
      </c>
      <c r="UHH1368" s="84">
        <f t="shared" si="3248"/>
        <v>2000000</v>
      </c>
      <c r="UHI1368" s="84">
        <f t="shared" si="3248"/>
        <v>0</v>
      </c>
      <c r="UHJ1368" s="84">
        <f t="shared" si="3248"/>
        <v>0</v>
      </c>
      <c r="UHK1368" s="84">
        <f t="shared" si="3248"/>
        <v>2000000</v>
      </c>
      <c r="UHL1368" s="84">
        <f t="shared" si="3248"/>
        <v>3000000</v>
      </c>
      <c r="UHS1368" s="84" t="s">
        <v>5401</v>
      </c>
      <c r="UHT1368" s="84">
        <f>UHT1362</f>
        <v>1000000</v>
      </c>
      <c r="UHU1368" s="84">
        <f t="shared" si="3248"/>
        <v>0</v>
      </c>
      <c r="UHV1368" s="84">
        <f t="shared" si="3248"/>
        <v>0</v>
      </c>
      <c r="UHW1368" s="84">
        <f t="shared" si="3248"/>
        <v>1000000</v>
      </c>
      <c r="UHX1368" s="84">
        <f t="shared" si="3248"/>
        <v>2000000</v>
      </c>
      <c r="UHY1368" s="84">
        <f t="shared" si="3248"/>
        <v>0</v>
      </c>
      <c r="UHZ1368" s="84">
        <f t="shared" si="3248"/>
        <v>0</v>
      </c>
      <c r="UIA1368" s="84">
        <f t="shared" si="3248"/>
        <v>2000000</v>
      </c>
      <c r="UIB1368" s="84">
        <f t="shared" si="3248"/>
        <v>3000000</v>
      </c>
      <c r="UII1368" s="84" t="s">
        <v>5401</v>
      </c>
      <c r="UIJ1368" s="84">
        <f>UIJ1362</f>
        <v>1000000</v>
      </c>
      <c r="UIK1368" s="84">
        <f t="shared" si="3248"/>
        <v>0</v>
      </c>
      <c r="UIL1368" s="84">
        <f t="shared" si="3248"/>
        <v>0</v>
      </c>
      <c r="UIM1368" s="84">
        <f t="shared" si="3248"/>
        <v>1000000</v>
      </c>
      <c r="UIN1368" s="84">
        <f t="shared" si="3248"/>
        <v>2000000</v>
      </c>
      <c r="UIO1368" s="84">
        <f t="shared" si="3248"/>
        <v>0</v>
      </c>
      <c r="UIP1368" s="84">
        <f t="shared" si="3248"/>
        <v>0</v>
      </c>
      <c r="UIQ1368" s="84">
        <f t="shared" si="3248"/>
        <v>2000000</v>
      </c>
      <c r="UIR1368" s="84">
        <f t="shared" si="3248"/>
        <v>3000000</v>
      </c>
      <c r="UIY1368" s="84" t="s">
        <v>5401</v>
      </c>
      <c r="UIZ1368" s="84">
        <f>UIZ1362</f>
        <v>1000000</v>
      </c>
      <c r="UJA1368" s="84">
        <f t="shared" si="3248"/>
        <v>0</v>
      </c>
      <c r="UJB1368" s="84">
        <f t="shared" si="3248"/>
        <v>0</v>
      </c>
      <c r="UJC1368" s="84">
        <f t="shared" si="3248"/>
        <v>1000000</v>
      </c>
      <c r="UJD1368" s="84">
        <f t="shared" si="3248"/>
        <v>2000000</v>
      </c>
      <c r="UJE1368" s="84">
        <f t="shared" si="3248"/>
        <v>0</v>
      </c>
      <c r="UJF1368" s="84">
        <f t="shared" si="3248"/>
        <v>0</v>
      </c>
      <c r="UJG1368" s="84">
        <f t="shared" si="3248"/>
        <v>2000000</v>
      </c>
      <c r="UJH1368" s="84">
        <f t="shared" si="3248"/>
        <v>3000000</v>
      </c>
      <c r="UJO1368" s="84" t="s">
        <v>5401</v>
      </c>
      <c r="UJP1368" s="84">
        <f>UJP1362</f>
        <v>1000000</v>
      </c>
      <c r="UJQ1368" s="84">
        <f t="shared" ref="UJQ1368:ULT1368" si="3249">UJQ1362</f>
        <v>0</v>
      </c>
      <c r="UJR1368" s="84">
        <f t="shared" si="3249"/>
        <v>0</v>
      </c>
      <c r="UJS1368" s="84">
        <f t="shared" si="3249"/>
        <v>1000000</v>
      </c>
      <c r="UJT1368" s="84">
        <f t="shared" si="3249"/>
        <v>2000000</v>
      </c>
      <c r="UJU1368" s="84">
        <f t="shared" si="3249"/>
        <v>0</v>
      </c>
      <c r="UJV1368" s="84">
        <f t="shared" si="3249"/>
        <v>0</v>
      </c>
      <c r="UJW1368" s="84">
        <f t="shared" si="3249"/>
        <v>2000000</v>
      </c>
      <c r="UJX1368" s="84">
        <f t="shared" si="3249"/>
        <v>3000000</v>
      </c>
      <c r="UKE1368" s="84" t="s">
        <v>5401</v>
      </c>
      <c r="UKF1368" s="84">
        <f>UKF1362</f>
        <v>1000000</v>
      </c>
      <c r="UKG1368" s="84">
        <f t="shared" si="3249"/>
        <v>0</v>
      </c>
      <c r="UKH1368" s="84">
        <f t="shared" si="3249"/>
        <v>0</v>
      </c>
      <c r="UKI1368" s="84">
        <f t="shared" si="3249"/>
        <v>1000000</v>
      </c>
      <c r="UKJ1368" s="84">
        <f t="shared" si="3249"/>
        <v>2000000</v>
      </c>
      <c r="UKK1368" s="84">
        <f t="shared" si="3249"/>
        <v>0</v>
      </c>
      <c r="UKL1368" s="84">
        <f t="shared" si="3249"/>
        <v>0</v>
      </c>
      <c r="UKM1368" s="84">
        <f t="shared" si="3249"/>
        <v>2000000</v>
      </c>
      <c r="UKN1368" s="84">
        <f t="shared" si="3249"/>
        <v>3000000</v>
      </c>
      <c r="UKU1368" s="84" t="s">
        <v>5401</v>
      </c>
      <c r="UKV1368" s="84">
        <f>UKV1362</f>
        <v>1000000</v>
      </c>
      <c r="UKW1368" s="84">
        <f t="shared" si="3249"/>
        <v>0</v>
      </c>
      <c r="UKX1368" s="84">
        <f t="shared" si="3249"/>
        <v>0</v>
      </c>
      <c r="UKY1368" s="84">
        <f t="shared" si="3249"/>
        <v>1000000</v>
      </c>
      <c r="UKZ1368" s="84">
        <f t="shared" si="3249"/>
        <v>2000000</v>
      </c>
      <c r="ULA1368" s="84">
        <f t="shared" si="3249"/>
        <v>0</v>
      </c>
      <c r="ULB1368" s="84">
        <f t="shared" si="3249"/>
        <v>0</v>
      </c>
      <c r="ULC1368" s="84">
        <f t="shared" si="3249"/>
        <v>2000000</v>
      </c>
      <c r="ULD1368" s="84">
        <f t="shared" si="3249"/>
        <v>3000000</v>
      </c>
      <c r="ULK1368" s="84" t="s">
        <v>5401</v>
      </c>
      <c r="ULL1368" s="84">
        <f>ULL1362</f>
        <v>1000000</v>
      </c>
      <c r="ULM1368" s="84">
        <f t="shared" si="3249"/>
        <v>0</v>
      </c>
      <c r="ULN1368" s="84">
        <f t="shared" si="3249"/>
        <v>0</v>
      </c>
      <c r="ULO1368" s="84">
        <f t="shared" si="3249"/>
        <v>1000000</v>
      </c>
      <c r="ULP1368" s="84">
        <f t="shared" si="3249"/>
        <v>2000000</v>
      </c>
      <c r="ULQ1368" s="84">
        <f t="shared" si="3249"/>
        <v>0</v>
      </c>
      <c r="ULR1368" s="84">
        <f t="shared" si="3249"/>
        <v>0</v>
      </c>
      <c r="ULS1368" s="84">
        <f t="shared" si="3249"/>
        <v>2000000</v>
      </c>
      <c r="ULT1368" s="84">
        <f t="shared" si="3249"/>
        <v>3000000</v>
      </c>
      <c r="UMA1368" s="84" t="s">
        <v>5401</v>
      </c>
      <c r="UMB1368" s="84">
        <f>UMB1362</f>
        <v>1000000</v>
      </c>
      <c r="UMC1368" s="84">
        <f t="shared" ref="UMC1368:UOF1368" si="3250">UMC1362</f>
        <v>0</v>
      </c>
      <c r="UMD1368" s="84">
        <f t="shared" si="3250"/>
        <v>0</v>
      </c>
      <c r="UME1368" s="84">
        <f t="shared" si="3250"/>
        <v>1000000</v>
      </c>
      <c r="UMF1368" s="84">
        <f t="shared" si="3250"/>
        <v>2000000</v>
      </c>
      <c r="UMG1368" s="84">
        <f t="shared" si="3250"/>
        <v>0</v>
      </c>
      <c r="UMH1368" s="84">
        <f t="shared" si="3250"/>
        <v>0</v>
      </c>
      <c r="UMI1368" s="84">
        <f t="shared" si="3250"/>
        <v>2000000</v>
      </c>
      <c r="UMJ1368" s="84">
        <f t="shared" si="3250"/>
        <v>3000000</v>
      </c>
      <c r="UMQ1368" s="84" t="s">
        <v>5401</v>
      </c>
      <c r="UMR1368" s="84">
        <f>UMR1362</f>
        <v>1000000</v>
      </c>
      <c r="UMS1368" s="84">
        <f t="shared" si="3250"/>
        <v>0</v>
      </c>
      <c r="UMT1368" s="84">
        <f t="shared" si="3250"/>
        <v>0</v>
      </c>
      <c r="UMU1368" s="84">
        <f t="shared" si="3250"/>
        <v>1000000</v>
      </c>
      <c r="UMV1368" s="84">
        <f t="shared" si="3250"/>
        <v>2000000</v>
      </c>
      <c r="UMW1368" s="84">
        <f t="shared" si="3250"/>
        <v>0</v>
      </c>
      <c r="UMX1368" s="84">
        <f t="shared" si="3250"/>
        <v>0</v>
      </c>
      <c r="UMY1368" s="84">
        <f t="shared" si="3250"/>
        <v>2000000</v>
      </c>
      <c r="UMZ1368" s="84">
        <f t="shared" si="3250"/>
        <v>3000000</v>
      </c>
      <c r="UNG1368" s="84" t="s">
        <v>5401</v>
      </c>
      <c r="UNH1368" s="84">
        <f>UNH1362</f>
        <v>1000000</v>
      </c>
      <c r="UNI1368" s="84">
        <f t="shared" si="3250"/>
        <v>0</v>
      </c>
      <c r="UNJ1368" s="84">
        <f t="shared" si="3250"/>
        <v>0</v>
      </c>
      <c r="UNK1368" s="84">
        <f t="shared" si="3250"/>
        <v>1000000</v>
      </c>
      <c r="UNL1368" s="84">
        <f t="shared" si="3250"/>
        <v>2000000</v>
      </c>
      <c r="UNM1368" s="84">
        <f t="shared" si="3250"/>
        <v>0</v>
      </c>
      <c r="UNN1368" s="84">
        <f t="shared" si="3250"/>
        <v>0</v>
      </c>
      <c r="UNO1368" s="84">
        <f t="shared" si="3250"/>
        <v>2000000</v>
      </c>
      <c r="UNP1368" s="84">
        <f t="shared" si="3250"/>
        <v>3000000</v>
      </c>
      <c r="UNW1368" s="84" t="s">
        <v>5401</v>
      </c>
      <c r="UNX1368" s="84">
        <f>UNX1362</f>
        <v>1000000</v>
      </c>
      <c r="UNY1368" s="84">
        <f t="shared" si="3250"/>
        <v>0</v>
      </c>
      <c r="UNZ1368" s="84">
        <f t="shared" si="3250"/>
        <v>0</v>
      </c>
      <c r="UOA1368" s="84">
        <f t="shared" si="3250"/>
        <v>1000000</v>
      </c>
      <c r="UOB1368" s="84">
        <f t="shared" si="3250"/>
        <v>2000000</v>
      </c>
      <c r="UOC1368" s="84">
        <f t="shared" si="3250"/>
        <v>0</v>
      </c>
      <c r="UOD1368" s="84">
        <f t="shared" si="3250"/>
        <v>0</v>
      </c>
      <c r="UOE1368" s="84">
        <f t="shared" si="3250"/>
        <v>2000000</v>
      </c>
      <c r="UOF1368" s="84">
        <f t="shared" si="3250"/>
        <v>3000000</v>
      </c>
      <c r="UOM1368" s="84" t="s">
        <v>5401</v>
      </c>
      <c r="UON1368" s="84">
        <f>UON1362</f>
        <v>1000000</v>
      </c>
      <c r="UOO1368" s="84">
        <f t="shared" ref="UOO1368:UQR1368" si="3251">UOO1362</f>
        <v>0</v>
      </c>
      <c r="UOP1368" s="84">
        <f t="shared" si="3251"/>
        <v>0</v>
      </c>
      <c r="UOQ1368" s="84">
        <f t="shared" si="3251"/>
        <v>1000000</v>
      </c>
      <c r="UOR1368" s="84">
        <f t="shared" si="3251"/>
        <v>2000000</v>
      </c>
      <c r="UOS1368" s="84">
        <f t="shared" si="3251"/>
        <v>0</v>
      </c>
      <c r="UOT1368" s="84">
        <f t="shared" si="3251"/>
        <v>0</v>
      </c>
      <c r="UOU1368" s="84">
        <f t="shared" si="3251"/>
        <v>2000000</v>
      </c>
      <c r="UOV1368" s="84">
        <f t="shared" si="3251"/>
        <v>3000000</v>
      </c>
      <c r="UPC1368" s="84" t="s">
        <v>5401</v>
      </c>
      <c r="UPD1368" s="84">
        <f>UPD1362</f>
        <v>1000000</v>
      </c>
      <c r="UPE1368" s="84">
        <f t="shared" si="3251"/>
        <v>0</v>
      </c>
      <c r="UPF1368" s="84">
        <f t="shared" si="3251"/>
        <v>0</v>
      </c>
      <c r="UPG1368" s="84">
        <f t="shared" si="3251"/>
        <v>1000000</v>
      </c>
      <c r="UPH1368" s="84">
        <f t="shared" si="3251"/>
        <v>2000000</v>
      </c>
      <c r="UPI1368" s="84">
        <f t="shared" si="3251"/>
        <v>0</v>
      </c>
      <c r="UPJ1368" s="84">
        <f t="shared" si="3251"/>
        <v>0</v>
      </c>
      <c r="UPK1368" s="84">
        <f t="shared" si="3251"/>
        <v>2000000</v>
      </c>
      <c r="UPL1368" s="84">
        <f t="shared" si="3251"/>
        <v>3000000</v>
      </c>
      <c r="UPS1368" s="84" t="s">
        <v>5401</v>
      </c>
      <c r="UPT1368" s="84">
        <f>UPT1362</f>
        <v>1000000</v>
      </c>
      <c r="UPU1368" s="84">
        <f t="shared" si="3251"/>
        <v>0</v>
      </c>
      <c r="UPV1368" s="84">
        <f t="shared" si="3251"/>
        <v>0</v>
      </c>
      <c r="UPW1368" s="84">
        <f t="shared" si="3251"/>
        <v>1000000</v>
      </c>
      <c r="UPX1368" s="84">
        <f t="shared" si="3251"/>
        <v>2000000</v>
      </c>
      <c r="UPY1368" s="84">
        <f t="shared" si="3251"/>
        <v>0</v>
      </c>
      <c r="UPZ1368" s="84">
        <f t="shared" si="3251"/>
        <v>0</v>
      </c>
      <c r="UQA1368" s="84">
        <f t="shared" si="3251"/>
        <v>2000000</v>
      </c>
      <c r="UQB1368" s="84">
        <f t="shared" si="3251"/>
        <v>3000000</v>
      </c>
      <c r="UQI1368" s="84" t="s">
        <v>5401</v>
      </c>
      <c r="UQJ1368" s="84">
        <f>UQJ1362</f>
        <v>1000000</v>
      </c>
      <c r="UQK1368" s="84">
        <f t="shared" si="3251"/>
        <v>0</v>
      </c>
      <c r="UQL1368" s="84">
        <f t="shared" si="3251"/>
        <v>0</v>
      </c>
      <c r="UQM1368" s="84">
        <f t="shared" si="3251"/>
        <v>1000000</v>
      </c>
      <c r="UQN1368" s="84">
        <f t="shared" si="3251"/>
        <v>2000000</v>
      </c>
      <c r="UQO1368" s="84">
        <f t="shared" si="3251"/>
        <v>0</v>
      </c>
      <c r="UQP1368" s="84">
        <f t="shared" si="3251"/>
        <v>0</v>
      </c>
      <c r="UQQ1368" s="84">
        <f t="shared" si="3251"/>
        <v>2000000</v>
      </c>
      <c r="UQR1368" s="84">
        <f t="shared" si="3251"/>
        <v>3000000</v>
      </c>
      <c r="UQY1368" s="84" t="s">
        <v>5401</v>
      </c>
      <c r="UQZ1368" s="84">
        <f>UQZ1362</f>
        <v>1000000</v>
      </c>
      <c r="URA1368" s="84">
        <f t="shared" ref="URA1368:UTD1368" si="3252">URA1362</f>
        <v>0</v>
      </c>
      <c r="URB1368" s="84">
        <f t="shared" si="3252"/>
        <v>0</v>
      </c>
      <c r="URC1368" s="84">
        <f t="shared" si="3252"/>
        <v>1000000</v>
      </c>
      <c r="URD1368" s="84">
        <f t="shared" si="3252"/>
        <v>2000000</v>
      </c>
      <c r="URE1368" s="84">
        <f t="shared" si="3252"/>
        <v>0</v>
      </c>
      <c r="URF1368" s="84">
        <f t="shared" si="3252"/>
        <v>0</v>
      </c>
      <c r="URG1368" s="84">
        <f t="shared" si="3252"/>
        <v>2000000</v>
      </c>
      <c r="URH1368" s="84">
        <f t="shared" si="3252"/>
        <v>3000000</v>
      </c>
      <c r="URO1368" s="84" t="s">
        <v>5401</v>
      </c>
      <c r="URP1368" s="84">
        <f>URP1362</f>
        <v>1000000</v>
      </c>
      <c r="URQ1368" s="84">
        <f t="shared" si="3252"/>
        <v>0</v>
      </c>
      <c r="URR1368" s="84">
        <f t="shared" si="3252"/>
        <v>0</v>
      </c>
      <c r="URS1368" s="84">
        <f t="shared" si="3252"/>
        <v>1000000</v>
      </c>
      <c r="URT1368" s="84">
        <f t="shared" si="3252"/>
        <v>2000000</v>
      </c>
      <c r="URU1368" s="84">
        <f t="shared" si="3252"/>
        <v>0</v>
      </c>
      <c r="URV1368" s="84">
        <f t="shared" si="3252"/>
        <v>0</v>
      </c>
      <c r="URW1368" s="84">
        <f t="shared" si="3252"/>
        <v>2000000</v>
      </c>
      <c r="URX1368" s="84">
        <f t="shared" si="3252"/>
        <v>3000000</v>
      </c>
      <c r="USE1368" s="84" t="s">
        <v>5401</v>
      </c>
      <c r="USF1368" s="84">
        <f>USF1362</f>
        <v>1000000</v>
      </c>
      <c r="USG1368" s="84">
        <f t="shared" si="3252"/>
        <v>0</v>
      </c>
      <c r="USH1368" s="84">
        <f t="shared" si="3252"/>
        <v>0</v>
      </c>
      <c r="USI1368" s="84">
        <f t="shared" si="3252"/>
        <v>1000000</v>
      </c>
      <c r="USJ1368" s="84">
        <f t="shared" si="3252"/>
        <v>2000000</v>
      </c>
      <c r="USK1368" s="84">
        <f t="shared" si="3252"/>
        <v>0</v>
      </c>
      <c r="USL1368" s="84">
        <f t="shared" si="3252"/>
        <v>0</v>
      </c>
      <c r="USM1368" s="84">
        <f t="shared" si="3252"/>
        <v>2000000</v>
      </c>
      <c r="USN1368" s="84">
        <f t="shared" si="3252"/>
        <v>3000000</v>
      </c>
      <c r="USU1368" s="84" t="s">
        <v>5401</v>
      </c>
      <c r="USV1368" s="84">
        <f>USV1362</f>
        <v>1000000</v>
      </c>
      <c r="USW1368" s="84">
        <f t="shared" si="3252"/>
        <v>0</v>
      </c>
      <c r="USX1368" s="84">
        <f t="shared" si="3252"/>
        <v>0</v>
      </c>
      <c r="USY1368" s="84">
        <f t="shared" si="3252"/>
        <v>1000000</v>
      </c>
      <c r="USZ1368" s="84">
        <f t="shared" si="3252"/>
        <v>2000000</v>
      </c>
      <c r="UTA1368" s="84">
        <f t="shared" si="3252"/>
        <v>0</v>
      </c>
      <c r="UTB1368" s="84">
        <f t="shared" si="3252"/>
        <v>0</v>
      </c>
      <c r="UTC1368" s="84">
        <f t="shared" si="3252"/>
        <v>2000000</v>
      </c>
      <c r="UTD1368" s="84">
        <f t="shared" si="3252"/>
        <v>3000000</v>
      </c>
      <c r="UTK1368" s="84" t="s">
        <v>5401</v>
      </c>
      <c r="UTL1368" s="84">
        <f>UTL1362</f>
        <v>1000000</v>
      </c>
      <c r="UTM1368" s="84">
        <f t="shared" ref="UTM1368:UVP1368" si="3253">UTM1362</f>
        <v>0</v>
      </c>
      <c r="UTN1368" s="84">
        <f t="shared" si="3253"/>
        <v>0</v>
      </c>
      <c r="UTO1368" s="84">
        <f t="shared" si="3253"/>
        <v>1000000</v>
      </c>
      <c r="UTP1368" s="84">
        <f t="shared" si="3253"/>
        <v>2000000</v>
      </c>
      <c r="UTQ1368" s="84">
        <f t="shared" si="3253"/>
        <v>0</v>
      </c>
      <c r="UTR1368" s="84">
        <f t="shared" si="3253"/>
        <v>0</v>
      </c>
      <c r="UTS1368" s="84">
        <f t="shared" si="3253"/>
        <v>2000000</v>
      </c>
      <c r="UTT1368" s="84">
        <f t="shared" si="3253"/>
        <v>3000000</v>
      </c>
      <c r="UUA1368" s="84" t="s">
        <v>5401</v>
      </c>
      <c r="UUB1368" s="84">
        <f>UUB1362</f>
        <v>1000000</v>
      </c>
      <c r="UUC1368" s="84">
        <f t="shared" si="3253"/>
        <v>0</v>
      </c>
      <c r="UUD1368" s="84">
        <f t="shared" si="3253"/>
        <v>0</v>
      </c>
      <c r="UUE1368" s="84">
        <f t="shared" si="3253"/>
        <v>1000000</v>
      </c>
      <c r="UUF1368" s="84">
        <f t="shared" si="3253"/>
        <v>2000000</v>
      </c>
      <c r="UUG1368" s="84">
        <f t="shared" si="3253"/>
        <v>0</v>
      </c>
      <c r="UUH1368" s="84">
        <f t="shared" si="3253"/>
        <v>0</v>
      </c>
      <c r="UUI1368" s="84">
        <f t="shared" si="3253"/>
        <v>2000000</v>
      </c>
      <c r="UUJ1368" s="84">
        <f t="shared" si="3253"/>
        <v>3000000</v>
      </c>
      <c r="UUQ1368" s="84" t="s">
        <v>5401</v>
      </c>
      <c r="UUR1368" s="84">
        <f>UUR1362</f>
        <v>1000000</v>
      </c>
      <c r="UUS1368" s="84">
        <f t="shared" si="3253"/>
        <v>0</v>
      </c>
      <c r="UUT1368" s="84">
        <f t="shared" si="3253"/>
        <v>0</v>
      </c>
      <c r="UUU1368" s="84">
        <f t="shared" si="3253"/>
        <v>1000000</v>
      </c>
      <c r="UUV1368" s="84">
        <f t="shared" si="3253"/>
        <v>2000000</v>
      </c>
      <c r="UUW1368" s="84">
        <f t="shared" si="3253"/>
        <v>0</v>
      </c>
      <c r="UUX1368" s="84">
        <f t="shared" si="3253"/>
        <v>0</v>
      </c>
      <c r="UUY1368" s="84">
        <f t="shared" si="3253"/>
        <v>2000000</v>
      </c>
      <c r="UUZ1368" s="84">
        <f t="shared" si="3253"/>
        <v>3000000</v>
      </c>
      <c r="UVG1368" s="84" t="s">
        <v>5401</v>
      </c>
      <c r="UVH1368" s="84">
        <f>UVH1362</f>
        <v>1000000</v>
      </c>
      <c r="UVI1368" s="84">
        <f t="shared" si="3253"/>
        <v>0</v>
      </c>
      <c r="UVJ1368" s="84">
        <f t="shared" si="3253"/>
        <v>0</v>
      </c>
      <c r="UVK1368" s="84">
        <f t="shared" si="3253"/>
        <v>1000000</v>
      </c>
      <c r="UVL1368" s="84">
        <f t="shared" si="3253"/>
        <v>2000000</v>
      </c>
      <c r="UVM1368" s="84">
        <f t="shared" si="3253"/>
        <v>0</v>
      </c>
      <c r="UVN1368" s="84">
        <f t="shared" si="3253"/>
        <v>0</v>
      </c>
      <c r="UVO1368" s="84">
        <f t="shared" si="3253"/>
        <v>2000000</v>
      </c>
      <c r="UVP1368" s="84">
        <f t="shared" si="3253"/>
        <v>3000000</v>
      </c>
      <c r="UVW1368" s="84" t="s">
        <v>5401</v>
      </c>
      <c r="UVX1368" s="84">
        <f>UVX1362</f>
        <v>1000000</v>
      </c>
      <c r="UVY1368" s="84">
        <f t="shared" ref="UVY1368:UYB1368" si="3254">UVY1362</f>
        <v>0</v>
      </c>
      <c r="UVZ1368" s="84">
        <f t="shared" si="3254"/>
        <v>0</v>
      </c>
      <c r="UWA1368" s="84">
        <f t="shared" si="3254"/>
        <v>1000000</v>
      </c>
      <c r="UWB1368" s="84">
        <f t="shared" si="3254"/>
        <v>2000000</v>
      </c>
      <c r="UWC1368" s="84">
        <f t="shared" si="3254"/>
        <v>0</v>
      </c>
      <c r="UWD1368" s="84">
        <f t="shared" si="3254"/>
        <v>0</v>
      </c>
      <c r="UWE1368" s="84">
        <f t="shared" si="3254"/>
        <v>2000000</v>
      </c>
      <c r="UWF1368" s="84">
        <f t="shared" si="3254"/>
        <v>3000000</v>
      </c>
      <c r="UWM1368" s="84" t="s">
        <v>5401</v>
      </c>
      <c r="UWN1368" s="84">
        <f>UWN1362</f>
        <v>1000000</v>
      </c>
      <c r="UWO1368" s="84">
        <f t="shared" si="3254"/>
        <v>0</v>
      </c>
      <c r="UWP1368" s="84">
        <f t="shared" si="3254"/>
        <v>0</v>
      </c>
      <c r="UWQ1368" s="84">
        <f t="shared" si="3254"/>
        <v>1000000</v>
      </c>
      <c r="UWR1368" s="84">
        <f t="shared" si="3254"/>
        <v>2000000</v>
      </c>
      <c r="UWS1368" s="84">
        <f t="shared" si="3254"/>
        <v>0</v>
      </c>
      <c r="UWT1368" s="84">
        <f t="shared" si="3254"/>
        <v>0</v>
      </c>
      <c r="UWU1368" s="84">
        <f t="shared" si="3254"/>
        <v>2000000</v>
      </c>
      <c r="UWV1368" s="84">
        <f t="shared" si="3254"/>
        <v>3000000</v>
      </c>
      <c r="UXC1368" s="84" t="s">
        <v>5401</v>
      </c>
      <c r="UXD1368" s="84">
        <f>UXD1362</f>
        <v>1000000</v>
      </c>
      <c r="UXE1368" s="84">
        <f t="shared" si="3254"/>
        <v>0</v>
      </c>
      <c r="UXF1368" s="84">
        <f t="shared" si="3254"/>
        <v>0</v>
      </c>
      <c r="UXG1368" s="84">
        <f t="shared" si="3254"/>
        <v>1000000</v>
      </c>
      <c r="UXH1368" s="84">
        <f t="shared" si="3254"/>
        <v>2000000</v>
      </c>
      <c r="UXI1368" s="84">
        <f t="shared" si="3254"/>
        <v>0</v>
      </c>
      <c r="UXJ1368" s="84">
        <f t="shared" si="3254"/>
        <v>0</v>
      </c>
      <c r="UXK1368" s="84">
        <f t="shared" si="3254"/>
        <v>2000000</v>
      </c>
      <c r="UXL1368" s="84">
        <f t="shared" si="3254"/>
        <v>3000000</v>
      </c>
      <c r="UXS1368" s="84" t="s">
        <v>5401</v>
      </c>
      <c r="UXT1368" s="84">
        <f>UXT1362</f>
        <v>1000000</v>
      </c>
      <c r="UXU1368" s="84">
        <f t="shared" si="3254"/>
        <v>0</v>
      </c>
      <c r="UXV1368" s="84">
        <f t="shared" si="3254"/>
        <v>0</v>
      </c>
      <c r="UXW1368" s="84">
        <f t="shared" si="3254"/>
        <v>1000000</v>
      </c>
      <c r="UXX1368" s="84">
        <f t="shared" si="3254"/>
        <v>2000000</v>
      </c>
      <c r="UXY1368" s="84">
        <f t="shared" si="3254"/>
        <v>0</v>
      </c>
      <c r="UXZ1368" s="84">
        <f t="shared" si="3254"/>
        <v>0</v>
      </c>
      <c r="UYA1368" s="84">
        <f t="shared" si="3254"/>
        <v>2000000</v>
      </c>
      <c r="UYB1368" s="84">
        <f t="shared" si="3254"/>
        <v>3000000</v>
      </c>
      <c r="UYI1368" s="84" t="s">
        <v>5401</v>
      </c>
      <c r="UYJ1368" s="84">
        <f>UYJ1362</f>
        <v>1000000</v>
      </c>
      <c r="UYK1368" s="84">
        <f t="shared" ref="UYK1368:VAN1368" si="3255">UYK1362</f>
        <v>0</v>
      </c>
      <c r="UYL1368" s="84">
        <f t="shared" si="3255"/>
        <v>0</v>
      </c>
      <c r="UYM1368" s="84">
        <f t="shared" si="3255"/>
        <v>1000000</v>
      </c>
      <c r="UYN1368" s="84">
        <f t="shared" si="3255"/>
        <v>2000000</v>
      </c>
      <c r="UYO1368" s="84">
        <f t="shared" si="3255"/>
        <v>0</v>
      </c>
      <c r="UYP1368" s="84">
        <f t="shared" si="3255"/>
        <v>0</v>
      </c>
      <c r="UYQ1368" s="84">
        <f t="shared" si="3255"/>
        <v>2000000</v>
      </c>
      <c r="UYR1368" s="84">
        <f t="shared" si="3255"/>
        <v>3000000</v>
      </c>
      <c r="UYY1368" s="84" t="s">
        <v>5401</v>
      </c>
      <c r="UYZ1368" s="84">
        <f>UYZ1362</f>
        <v>1000000</v>
      </c>
      <c r="UZA1368" s="84">
        <f t="shared" si="3255"/>
        <v>0</v>
      </c>
      <c r="UZB1368" s="84">
        <f t="shared" si="3255"/>
        <v>0</v>
      </c>
      <c r="UZC1368" s="84">
        <f t="shared" si="3255"/>
        <v>1000000</v>
      </c>
      <c r="UZD1368" s="84">
        <f t="shared" si="3255"/>
        <v>2000000</v>
      </c>
      <c r="UZE1368" s="84">
        <f t="shared" si="3255"/>
        <v>0</v>
      </c>
      <c r="UZF1368" s="84">
        <f t="shared" si="3255"/>
        <v>0</v>
      </c>
      <c r="UZG1368" s="84">
        <f t="shared" si="3255"/>
        <v>2000000</v>
      </c>
      <c r="UZH1368" s="84">
        <f t="shared" si="3255"/>
        <v>3000000</v>
      </c>
      <c r="UZO1368" s="84" t="s">
        <v>5401</v>
      </c>
      <c r="UZP1368" s="84">
        <f>UZP1362</f>
        <v>1000000</v>
      </c>
      <c r="UZQ1368" s="84">
        <f t="shared" si="3255"/>
        <v>0</v>
      </c>
      <c r="UZR1368" s="84">
        <f t="shared" si="3255"/>
        <v>0</v>
      </c>
      <c r="UZS1368" s="84">
        <f t="shared" si="3255"/>
        <v>1000000</v>
      </c>
      <c r="UZT1368" s="84">
        <f t="shared" si="3255"/>
        <v>2000000</v>
      </c>
      <c r="UZU1368" s="84">
        <f t="shared" si="3255"/>
        <v>0</v>
      </c>
      <c r="UZV1368" s="84">
        <f t="shared" si="3255"/>
        <v>0</v>
      </c>
      <c r="UZW1368" s="84">
        <f t="shared" si="3255"/>
        <v>2000000</v>
      </c>
      <c r="UZX1368" s="84">
        <f t="shared" si="3255"/>
        <v>3000000</v>
      </c>
      <c r="VAE1368" s="84" t="s">
        <v>5401</v>
      </c>
      <c r="VAF1368" s="84">
        <f>VAF1362</f>
        <v>1000000</v>
      </c>
      <c r="VAG1368" s="84">
        <f t="shared" si="3255"/>
        <v>0</v>
      </c>
      <c r="VAH1368" s="84">
        <f t="shared" si="3255"/>
        <v>0</v>
      </c>
      <c r="VAI1368" s="84">
        <f t="shared" si="3255"/>
        <v>1000000</v>
      </c>
      <c r="VAJ1368" s="84">
        <f t="shared" si="3255"/>
        <v>2000000</v>
      </c>
      <c r="VAK1368" s="84">
        <f t="shared" si="3255"/>
        <v>0</v>
      </c>
      <c r="VAL1368" s="84">
        <f t="shared" si="3255"/>
        <v>0</v>
      </c>
      <c r="VAM1368" s="84">
        <f t="shared" si="3255"/>
        <v>2000000</v>
      </c>
      <c r="VAN1368" s="84">
        <f t="shared" si="3255"/>
        <v>3000000</v>
      </c>
      <c r="VAU1368" s="84" t="s">
        <v>5401</v>
      </c>
      <c r="VAV1368" s="84">
        <f>VAV1362</f>
        <v>1000000</v>
      </c>
      <c r="VAW1368" s="84">
        <f t="shared" ref="VAW1368:VCZ1368" si="3256">VAW1362</f>
        <v>0</v>
      </c>
      <c r="VAX1368" s="84">
        <f t="shared" si="3256"/>
        <v>0</v>
      </c>
      <c r="VAY1368" s="84">
        <f t="shared" si="3256"/>
        <v>1000000</v>
      </c>
      <c r="VAZ1368" s="84">
        <f t="shared" si="3256"/>
        <v>2000000</v>
      </c>
      <c r="VBA1368" s="84">
        <f t="shared" si="3256"/>
        <v>0</v>
      </c>
      <c r="VBB1368" s="84">
        <f t="shared" si="3256"/>
        <v>0</v>
      </c>
      <c r="VBC1368" s="84">
        <f t="shared" si="3256"/>
        <v>2000000</v>
      </c>
      <c r="VBD1368" s="84">
        <f t="shared" si="3256"/>
        <v>3000000</v>
      </c>
      <c r="VBK1368" s="84" t="s">
        <v>5401</v>
      </c>
      <c r="VBL1368" s="84">
        <f>VBL1362</f>
        <v>1000000</v>
      </c>
      <c r="VBM1368" s="84">
        <f t="shared" si="3256"/>
        <v>0</v>
      </c>
      <c r="VBN1368" s="84">
        <f t="shared" si="3256"/>
        <v>0</v>
      </c>
      <c r="VBO1368" s="84">
        <f t="shared" si="3256"/>
        <v>1000000</v>
      </c>
      <c r="VBP1368" s="84">
        <f t="shared" si="3256"/>
        <v>2000000</v>
      </c>
      <c r="VBQ1368" s="84">
        <f t="shared" si="3256"/>
        <v>0</v>
      </c>
      <c r="VBR1368" s="84">
        <f t="shared" si="3256"/>
        <v>0</v>
      </c>
      <c r="VBS1368" s="84">
        <f t="shared" si="3256"/>
        <v>2000000</v>
      </c>
      <c r="VBT1368" s="84">
        <f t="shared" si="3256"/>
        <v>3000000</v>
      </c>
      <c r="VCA1368" s="84" t="s">
        <v>5401</v>
      </c>
      <c r="VCB1368" s="84">
        <f>VCB1362</f>
        <v>1000000</v>
      </c>
      <c r="VCC1368" s="84">
        <f t="shared" si="3256"/>
        <v>0</v>
      </c>
      <c r="VCD1368" s="84">
        <f t="shared" si="3256"/>
        <v>0</v>
      </c>
      <c r="VCE1368" s="84">
        <f t="shared" si="3256"/>
        <v>1000000</v>
      </c>
      <c r="VCF1368" s="84">
        <f t="shared" si="3256"/>
        <v>2000000</v>
      </c>
      <c r="VCG1368" s="84">
        <f t="shared" si="3256"/>
        <v>0</v>
      </c>
      <c r="VCH1368" s="84">
        <f t="shared" si="3256"/>
        <v>0</v>
      </c>
      <c r="VCI1368" s="84">
        <f t="shared" si="3256"/>
        <v>2000000</v>
      </c>
      <c r="VCJ1368" s="84">
        <f t="shared" si="3256"/>
        <v>3000000</v>
      </c>
      <c r="VCQ1368" s="84" t="s">
        <v>5401</v>
      </c>
      <c r="VCR1368" s="84">
        <f>VCR1362</f>
        <v>1000000</v>
      </c>
      <c r="VCS1368" s="84">
        <f t="shared" si="3256"/>
        <v>0</v>
      </c>
      <c r="VCT1368" s="84">
        <f t="shared" si="3256"/>
        <v>0</v>
      </c>
      <c r="VCU1368" s="84">
        <f t="shared" si="3256"/>
        <v>1000000</v>
      </c>
      <c r="VCV1368" s="84">
        <f t="shared" si="3256"/>
        <v>2000000</v>
      </c>
      <c r="VCW1368" s="84">
        <f t="shared" si="3256"/>
        <v>0</v>
      </c>
      <c r="VCX1368" s="84">
        <f t="shared" si="3256"/>
        <v>0</v>
      </c>
      <c r="VCY1368" s="84">
        <f t="shared" si="3256"/>
        <v>2000000</v>
      </c>
      <c r="VCZ1368" s="84">
        <f t="shared" si="3256"/>
        <v>3000000</v>
      </c>
      <c r="VDG1368" s="84" t="s">
        <v>5401</v>
      </c>
      <c r="VDH1368" s="84">
        <f>VDH1362</f>
        <v>1000000</v>
      </c>
      <c r="VDI1368" s="84">
        <f t="shared" ref="VDI1368:VFL1368" si="3257">VDI1362</f>
        <v>0</v>
      </c>
      <c r="VDJ1368" s="84">
        <f t="shared" si="3257"/>
        <v>0</v>
      </c>
      <c r="VDK1368" s="84">
        <f t="shared" si="3257"/>
        <v>1000000</v>
      </c>
      <c r="VDL1368" s="84">
        <f t="shared" si="3257"/>
        <v>2000000</v>
      </c>
      <c r="VDM1368" s="84">
        <f t="shared" si="3257"/>
        <v>0</v>
      </c>
      <c r="VDN1368" s="84">
        <f t="shared" si="3257"/>
        <v>0</v>
      </c>
      <c r="VDO1368" s="84">
        <f t="shared" si="3257"/>
        <v>2000000</v>
      </c>
      <c r="VDP1368" s="84">
        <f t="shared" si="3257"/>
        <v>3000000</v>
      </c>
      <c r="VDW1368" s="84" t="s">
        <v>5401</v>
      </c>
      <c r="VDX1368" s="84">
        <f>VDX1362</f>
        <v>1000000</v>
      </c>
      <c r="VDY1368" s="84">
        <f t="shared" si="3257"/>
        <v>0</v>
      </c>
      <c r="VDZ1368" s="84">
        <f t="shared" si="3257"/>
        <v>0</v>
      </c>
      <c r="VEA1368" s="84">
        <f t="shared" si="3257"/>
        <v>1000000</v>
      </c>
      <c r="VEB1368" s="84">
        <f t="shared" si="3257"/>
        <v>2000000</v>
      </c>
      <c r="VEC1368" s="84">
        <f t="shared" si="3257"/>
        <v>0</v>
      </c>
      <c r="VED1368" s="84">
        <f t="shared" si="3257"/>
        <v>0</v>
      </c>
      <c r="VEE1368" s="84">
        <f t="shared" si="3257"/>
        <v>2000000</v>
      </c>
      <c r="VEF1368" s="84">
        <f t="shared" si="3257"/>
        <v>3000000</v>
      </c>
      <c r="VEM1368" s="84" t="s">
        <v>5401</v>
      </c>
      <c r="VEN1368" s="84">
        <f>VEN1362</f>
        <v>1000000</v>
      </c>
      <c r="VEO1368" s="84">
        <f t="shared" si="3257"/>
        <v>0</v>
      </c>
      <c r="VEP1368" s="84">
        <f t="shared" si="3257"/>
        <v>0</v>
      </c>
      <c r="VEQ1368" s="84">
        <f t="shared" si="3257"/>
        <v>1000000</v>
      </c>
      <c r="VER1368" s="84">
        <f t="shared" si="3257"/>
        <v>2000000</v>
      </c>
      <c r="VES1368" s="84">
        <f t="shared" si="3257"/>
        <v>0</v>
      </c>
      <c r="VET1368" s="84">
        <f t="shared" si="3257"/>
        <v>0</v>
      </c>
      <c r="VEU1368" s="84">
        <f t="shared" si="3257"/>
        <v>2000000</v>
      </c>
      <c r="VEV1368" s="84">
        <f t="shared" si="3257"/>
        <v>3000000</v>
      </c>
      <c r="VFC1368" s="84" t="s">
        <v>5401</v>
      </c>
      <c r="VFD1368" s="84">
        <f>VFD1362</f>
        <v>1000000</v>
      </c>
      <c r="VFE1368" s="84">
        <f t="shared" si="3257"/>
        <v>0</v>
      </c>
      <c r="VFF1368" s="84">
        <f t="shared" si="3257"/>
        <v>0</v>
      </c>
      <c r="VFG1368" s="84">
        <f t="shared" si="3257"/>
        <v>1000000</v>
      </c>
      <c r="VFH1368" s="84">
        <f t="shared" si="3257"/>
        <v>2000000</v>
      </c>
      <c r="VFI1368" s="84">
        <f t="shared" si="3257"/>
        <v>0</v>
      </c>
      <c r="VFJ1368" s="84">
        <f t="shared" si="3257"/>
        <v>0</v>
      </c>
      <c r="VFK1368" s="84">
        <f t="shared" si="3257"/>
        <v>2000000</v>
      </c>
      <c r="VFL1368" s="84">
        <f t="shared" si="3257"/>
        <v>3000000</v>
      </c>
      <c r="VFS1368" s="84" t="s">
        <v>5401</v>
      </c>
      <c r="VFT1368" s="84">
        <f>VFT1362</f>
        <v>1000000</v>
      </c>
      <c r="VFU1368" s="84">
        <f t="shared" ref="VFU1368:VHX1368" si="3258">VFU1362</f>
        <v>0</v>
      </c>
      <c r="VFV1368" s="84">
        <f t="shared" si="3258"/>
        <v>0</v>
      </c>
      <c r="VFW1368" s="84">
        <f t="shared" si="3258"/>
        <v>1000000</v>
      </c>
      <c r="VFX1368" s="84">
        <f t="shared" si="3258"/>
        <v>2000000</v>
      </c>
      <c r="VFY1368" s="84">
        <f t="shared" si="3258"/>
        <v>0</v>
      </c>
      <c r="VFZ1368" s="84">
        <f t="shared" si="3258"/>
        <v>0</v>
      </c>
      <c r="VGA1368" s="84">
        <f t="shared" si="3258"/>
        <v>2000000</v>
      </c>
      <c r="VGB1368" s="84">
        <f t="shared" si="3258"/>
        <v>3000000</v>
      </c>
      <c r="VGI1368" s="84" t="s">
        <v>5401</v>
      </c>
      <c r="VGJ1368" s="84">
        <f>VGJ1362</f>
        <v>1000000</v>
      </c>
      <c r="VGK1368" s="84">
        <f t="shared" si="3258"/>
        <v>0</v>
      </c>
      <c r="VGL1368" s="84">
        <f t="shared" si="3258"/>
        <v>0</v>
      </c>
      <c r="VGM1368" s="84">
        <f t="shared" si="3258"/>
        <v>1000000</v>
      </c>
      <c r="VGN1368" s="84">
        <f t="shared" si="3258"/>
        <v>2000000</v>
      </c>
      <c r="VGO1368" s="84">
        <f t="shared" si="3258"/>
        <v>0</v>
      </c>
      <c r="VGP1368" s="84">
        <f t="shared" si="3258"/>
        <v>0</v>
      </c>
      <c r="VGQ1368" s="84">
        <f t="shared" si="3258"/>
        <v>2000000</v>
      </c>
      <c r="VGR1368" s="84">
        <f t="shared" si="3258"/>
        <v>3000000</v>
      </c>
      <c r="VGY1368" s="84" t="s">
        <v>5401</v>
      </c>
      <c r="VGZ1368" s="84">
        <f>VGZ1362</f>
        <v>1000000</v>
      </c>
      <c r="VHA1368" s="84">
        <f t="shared" si="3258"/>
        <v>0</v>
      </c>
      <c r="VHB1368" s="84">
        <f t="shared" si="3258"/>
        <v>0</v>
      </c>
      <c r="VHC1368" s="84">
        <f t="shared" si="3258"/>
        <v>1000000</v>
      </c>
      <c r="VHD1368" s="84">
        <f t="shared" si="3258"/>
        <v>2000000</v>
      </c>
      <c r="VHE1368" s="84">
        <f t="shared" si="3258"/>
        <v>0</v>
      </c>
      <c r="VHF1368" s="84">
        <f t="shared" si="3258"/>
        <v>0</v>
      </c>
      <c r="VHG1368" s="84">
        <f t="shared" si="3258"/>
        <v>2000000</v>
      </c>
      <c r="VHH1368" s="84">
        <f t="shared" si="3258"/>
        <v>3000000</v>
      </c>
      <c r="VHO1368" s="84" t="s">
        <v>5401</v>
      </c>
      <c r="VHP1368" s="84">
        <f>VHP1362</f>
        <v>1000000</v>
      </c>
      <c r="VHQ1368" s="84">
        <f t="shared" si="3258"/>
        <v>0</v>
      </c>
      <c r="VHR1368" s="84">
        <f t="shared" si="3258"/>
        <v>0</v>
      </c>
      <c r="VHS1368" s="84">
        <f t="shared" si="3258"/>
        <v>1000000</v>
      </c>
      <c r="VHT1368" s="84">
        <f t="shared" si="3258"/>
        <v>2000000</v>
      </c>
      <c r="VHU1368" s="84">
        <f t="shared" si="3258"/>
        <v>0</v>
      </c>
      <c r="VHV1368" s="84">
        <f t="shared" si="3258"/>
        <v>0</v>
      </c>
      <c r="VHW1368" s="84">
        <f t="shared" si="3258"/>
        <v>2000000</v>
      </c>
      <c r="VHX1368" s="84">
        <f t="shared" si="3258"/>
        <v>3000000</v>
      </c>
      <c r="VIE1368" s="84" t="s">
        <v>5401</v>
      </c>
      <c r="VIF1368" s="84">
        <f>VIF1362</f>
        <v>1000000</v>
      </c>
      <c r="VIG1368" s="84">
        <f t="shared" ref="VIG1368:VKJ1368" si="3259">VIG1362</f>
        <v>0</v>
      </c>
      <c r="VIH1368" s="84">
        <f t="shared" si="3259"/>
        <v>0</v>
      </c>
      <c r="VII1368" s="84">
        <f t="shared" si="3259"/>
        <v>1000000</v>
      </c>
      <c r="VIJ1368" s="84">
        <f t="shared" si="3259"/>
        <v>2000000</v>
      </c>
      <c r="VIK1368" s="84">
        <f t="shared" si="3259"/>
        <v>0</v>
      </c>
      <c r="VIL1368" s="84">
        <f t="shared" si="3259"/>
        <v>0</v>
      </c>
      <c r="VIM1368" s="84">
        <f t="shared" si="3259"/>
        <v>2000000</v>
      </c>
      <c r="VIN1368" s="84">
        <f t="shared" si="3259"/>
        <v>3000000</v>
      </c>
      <c r="VIU1368" s="84" t="s">
        <v>5401</v>
      </c>
      <c r="VIV1368" s="84">
        <f>VIV1362</f>
        <v>1000000</v>
      </c>
      <c r="VIW1368" s="84">
        <f t="shared" si="3259"/>
        <v>0</v>
      </c>
      <c r="VIX1368" s="84">
        <f t="shared" si="3259"/>
        <v>0</v>
      </c>
      <c r="VIY1368" s="84">
        <f t="shared" si="3259"/>
        <v>1000000</v>
      </c>
      <c r="VIZ1368" s="84">
        <f t="shared" si="3259"/>
        <v>2000000</v>
      </c>
      <c r="VJA1368" s="84">
        <f t="shared" si="3259"/>
        <v>0</v>
      </c>
      <c r="VJB1368" s="84">
        <f t="shared" si="3259"/>
        <v>0</v>
      </c>
      <c r="VJC1368" s="84">
        <f t="shared" si="3259"/>
        <v>2000000</v>
      </c>
      <c r="VJD1368" s="84">
        <f t="shared" si="3259"/>
        <v>3000000</v>
      </c>
      <c r="VJK1368" s="84" t="s">
        <v>5401</v>
      </c>
      <c r="VJL1368" s="84">
        <f>VJL1362</f>
        <v>1000000</v>
      </c>
      <c r="VJM1368" s="84">
        <f t="shared" si="3259"/>
        <v>0</v>
      </c>
      <c r="VJN1368" s="84">
        <f t="shared" si="3259"/>
        <v>0</v>
      </c>
      <c r="VJO1368" s="84">
        <f t="shared" si="3259"/>
        <v>1000000</v>
      </c>
      <c r="VJP1368" s="84">
        <f t="shared" si="3259"/>
        <v>2000000</v>
      </c>
      <c r="VJQ1368" s="84">
        <f t="shared" si="3259"/>
        <v>0</v>
      </c>
      <c r="VJR1368" s="84">
        <f t="shared" si="3259"/>
        <v>0</v>
      </c>
      <c r="VJS1368" s="84">
        <f t="shared" si="3259"/>
        <v>2000000</v>
      </c>
      <c r="VJT1368" s="84">
        <f t="shared" si="3259"/>
        <v>3000000</v>
      </c>
      <c r="VKA1368" s="84" t="s">
        <v>5401</v>
      </c>
      <c r="VKB1368" s="84">
        <f>VKB1362</f>
        <v>1000000</v>
      </c>
      <c r="VKC1368" s="84">
        <f t="shared" si="3259"/>
        <v>0</v>
      </c>
      <c r="VKD1368" s="84">
        <f t="shared" si="3259"/>
        <v>0</v>
      </c>
      <c r="VKE1368" s="84">
        <f t="shared" si="3259"/>
        <v>1000000</v>
      </c>
      <c r="VKF1368" s="84">
        <f t="shared" si="3259"/>
        <v>2000000</v>
      </c>
      <c r="VKG1368" s="84">
        <f t="shared" si="3259"/>
        <v>0</v>
      </c>
      <c r="VKH1368" s="84">
        <f t="shared" si="3259"/>
        <v>0</v>
      </c>
      <c r="VKI1368" s="84">
        <f t="shared" si="3259"/>
        <v>2000000</v>
      </c>
      <c r="VKJ1368" s="84">
        <f t="shared" si="3259"/>
        <v>3000000</v>
      </c>
      <c r="VKQ1368" s="84" t="s">
        <v>5401</v>
      </c>
      <c r="VKR1368" s="84">
        <f>VKR1362</f>
        <v>1000000</v>
      </c>
      <c r="VKS1368" s="84">
        <f t="shared" ref="VKS1368:VMV1368" si="3260">VKS1362</f>
        <v>0</v>
      </c>
      <c r="VKT1368" s="84">
        <f t="shared" si="3260"/>
        <v>0</v>
      </c>
      <c r="VKU1368" s="84">
        <f t="shared" si="3260"/>
        <v>1000000</v>
      </c>
      <c r="VKV1368" s="84">
        <f t="shared" si="3260"/>
        <v>2000000</v>
      </c>
      <c r="VKW1368" s="84">
        <f t="shared" si="3260"/>
        <v>0</v>
      </c>
      <c r="VKX1368" s="84">
        <f t="shared" si="3260"/>
        <v>0</v>
      </c>
      <c r="VKY1368" s="84">
        <f t="shared" si="3260"/>
        <v>2000000</v>
      </c>
      <c r="VKZ1368" s="84">
        <f t="shared" si="3260"/>
        <v>3000000</v>
      </c>
      <c r="VLG1368" s="84" t="s">
        <v>5401</v>
      </c>
      <c r="VLH1368" s="84">
        <f>VLH1362</f>
        <v>1000000</v>
      </c>
      <c r="VLI1368" s="84">
        <f t="shared" si="3260"/>
        <v>0</v>
      </c>
      <c r="VLJ1368" s="84">
        <f t="shared" si="3260"/>
        <v>0</v>
      </c>
      <c r="VLK1368" s="84">
        <f t="shared" si="3260"/>
        <v>1000000</v>
      </c>
      <c r="VLL1368" s="84">
        <f t="shared" si="3260"/>
        <v>2000000</v>
      </c>
      <c r="VLM1368" s="84">
        <f t="shared" si="3260"/>
        <v>0</v>
      </c>
      <c r="VLN1368" s="84">
        <f t="shared" si="3260"/>
        <v>0</v>
      </c>
      <c r="VLO1368" s="84">
        <f t="shared" si="3260"/>
        <v>2000000</v>
      </c>
      <c r="VLP1368" s="84">
        <f t="shared" si="3260"/>
        <v>3000000</v>
      </c>
      <c r="VLW1368" s="84" t="s">
        <v>5401</v>
      </c>
      <c r="VLX1368" s="84">
        <f>VLX1362</f>
        <v>1000000</v>
      </c>
      <c r="VLY1368" s="84">
        <f t="shared" si="3260"/>
        <v>0</v>
      </c>
      <c r="VLZ1368" s="84">
        <f t="shared" si="3260"/>
        <v>0</v>
      </c>
      <c r="VMA1368" s="84">
        <f t="shared" si="3260"/>
        <v>1000000</v>
      </c>
      <c r="VMB1368" s="84">
        <f t="shared" si="3260"/>
        <v>2000000</v>
      </c>
      <c r="VMC1368" s="84">
        <f t="shared" si="3260"/>
        <v>0</v>
      </c>
      <c r="VMD1368" s="84">
        <f t="shared" si="3260"/>
        <v>0</v>
      </c>
      <c r="VME1368" s="84">
        <f t="shared" si="3260"/>
        <v>2000000</v>
      </c>
      <c r="VMF1368" s="84">
        <f t="shared" si="3260"/>
        <v>3000000</v>
      </c>
      <c r="VMM1368" s="84" t="s">
        <v>5401</v>
      </c>
      <c r="VMN1368" s="84">
        <f>VMN1362</f>
        <v>1000000</v>
      </c>
      <c r="VMO1368" s="84">
        <f t="shared" si="3260"/>
        <v>0</v>
      </c>
      <c r="VMP1368" s="84">
        <f t="shared" si="3260"/>
        <v>0</v>
      </c>
      <c r="VMQ1368" s="84">
        <f t="shared" si="3260"/>
        <v>1000000</v>
      </c>
      <c r="VMR1368" s="84">
        <f t="shared" si="3260"/>
        <v>2000000</v>
      </c>
      <c r="VMS1368" s="84">
        <f t="shared" si="3260"/>
        <v>0</v>
      </c>
      <c r="VMT1368" s="84">
        <f t="shared" si="3260"/>
        <v>0</v>
      </c>
      <c r="VMU1368" s="84">
        <f t="shared" si="3260"/>
        <v>2000000</v>
      </c>
      <c r="VMV1368" s="84">
        <f t="shared" si="3260"/>
        <v>3000000</v>
      </c>
      <c r="VNC1368" s="84" t="s">
        <v>5401</v>
      </c>
      <c r="VND1368" s="84">
        <f>VND1362</f>
        <v>1000000</v>
      </c>
      <c r="VNE1368" s="84">
        <f t="shared" ref="VNE1368:VPH1368" si="3261">VNE1362</f>
        <v>0</v>
      </c>
      <c r="VNF1368" s="84">
        <f t="shared" si="3261"/>
        <v>0</v>
      </c>
      <c r="VNG1368" s="84">
        <f t="shared" si="3261"/>
        <v>1000000</v>
      </c>
      <c r="VNH1368" s="84">
        <f t="shared" si="3261"/>
        <v>2000000</v>
      </c>
      <c r="VNI1368" s="84">
        <f t="shared" si="3261"/>
        <v>0</v>
      </c>
      <c r="VNJ1368" s="84">
        <f t="shared" si="3261"/>
        <v>0</v>
      </c>
      <c r="VNK1368" s="84">
        <f t="shared" si="3261"/>
        <v>2000000</v>
      </c>
      <c r="VNL1368" s="84">
        <f t="shared" si="3261"/>
        <v>3000000</v>
      </c>
      <c r="VNS1368" s="84" t="s">
        <v>5401</v>
      </c>
      <c r="VNT1368" s="84">
        <f>VNT1362</f>
        <v>1000000</v>
      </c>
      <c r="VNU1368" s="84">
        <f t="shared" si="3261"/>
        <v>0</v>
      </c>
      <c r="VNV1368" s="84">
        <f t="shared" si="3261"/>
        <v>0</v>
      </c>
      <c r="VNW1368" s="84">
        <f t="shared" si="3261"/>
        <v>1000000</v>
      </c>
      <c r="VNX1368" s="84">
        <f t="shared" si="3261"/>
        <v>2000000</v>
      </c>
      <c r="VNY1368" s="84">
        <f t="shared" si="3261"/>
        <v>0</v>
      </c>
      <c r="VNZ1368" s="84">
        <f t="shared" si="3261"/>
        <v>0</v>
      </c>
      <c r="VOA1368" s="84">
        <f t="shared" si="3261"/>
        <v>2000000</v>
      </c>
      <c r="VOB1368" s="84">
        <f t="shared" si="3261"/>
        <v>3000000</v>
      </c>
      <c r="VOI1368" s="84" t="s">
        <v>5401</v>
      </c>
      <c r="VOJ1368" s="84">
        <f>VOJ1362</f>
        <v>1000000</v>
      </c>
      <c r="VOK1368" s="84">
        <f t="shared" si="3261"/>
        <v>0</v>
      </c>
      <c r="VOL1368" s="84">
        <f t="shared" si="3261"/>
        <v>0</v>
      </c>
      <c r="VOM1368" s="84">
        <f t="shared" si="3261"/>
        <v>1000000</v>
      </c>
      <c r="VON1368" s="84">
        <f t="shared" si="3261"/>
        <v>2000000</v>
      </c>
      <c r="VOO1368" s="84">
        <f t="shared" si="3261"/>
        <v>0</v>
      </c>
      <c r="VOP1368" s="84">
        <f t="shared" si="3261"/>
        <v>0</v>
      </c>
      <c r="VOQ1368" s="84">
        <f t="shared" si="3261"/>
        <v>2000000</v>
      </c>
      <c r="VOR1368" s="84">
        <f t="shared" si="3261"/>
        <v>3000000</v>
      </c>
      <c r="VOY1368" s="84" t="s">
        <v>5401</v>
      </c>
      <c r="VOZ1368" s="84">
        <f>VOZ1362</f>
        <v>1000000</v>
      </c>
      <c r="VPA1368" s="84">
        <f t="shared" si="3261"/>
        <v>0</v>
      </c>
      <c r="VPB1368" s="84">
        <f t="shared" si="3261"/>
        <v>0</v>
      </c>
      <c r="VPC1368" s="84">
        <f t="shared" si="3261"/>
        <v>1000000</v>
      </c>
      <c r="VPD1368" s="84">
        <f t="shared" si="3261"/>
        <v>2000000</v>
      </c>
      <c r="VPE1368" s="84">
        <f t="shared" si="3261"/>
        <v>0</v>
      </c>
      <c r="VPF1368" s="84">
        <f t="shared" si="3261"/>
        <v>0</v>
      </c>
      <c r="VPG1368" s="84">
        <f t="shared" si="3261"/>
        <v>2000000</v>
      </c>
      <c r="VPH1368" s="84">
        <f t="shared" si="3261"/>
        <v>3000000</v>
      </c>
      <c r="VPO1368" s="84" t="s">
        <v>5401</v>
      </c>
      <c r="VPP1368" s="84">
        <f>VPP1362</f>
        <v>1000000</v>
      </c>
      <c r="VPQ1368" s="84">
        <f t="shared" ref="VPQ1368:VRT1368" si="3262">VPQ1362</f>
        <v>0</v>
      </c>
      <c r="VPR1368" s="84">
        <f t="shared" si="3262"/>
        <v>0</v>
      </c>
      <c r="VPS1368" s="84">
        <f t="shared" si="3262"/>
        <v>1000000</v>
      </c>
      <c r="VPT1368" s="84">
        <f t="shared" si="3262"/>
        <v>2000000</v>
      </c>
      <c r="VPU1368" s="84">
        <f t="shared" si="3262"/>
        <v>0</v>
      </c>
      <c r="VPV1368" s="84">
        <f t="shared" si="3262"/>
        <v>0</v>
      </c>
      <c r="VPW1368" s="84">
        <f t="shared" si="3262"/>
        <v>2000000</v>
      </c>
      <c r="VPX1368" s="84">
        <f t="shared" si="3262"/>
        <v>3000000</v>
      </c>
      <c r="VQE1368" s="84" t="s">
        <v>5401</v>
      </c>
      <c r="VQF1368" s="84">
        <f>VQF1362</f>
        <v>1000000</v>
      </c>
      <c r="VQG1368" s="84">
        <f t="shared" si="3262"/>
        <v>0</v>
      </c>
      <c r="VQH1368" s="84">
        <f t="shared" si="3262"/>
        <v>0</v>
      </c>
      <c r="VQI1368" s="84">
        <f t="shared" si="3262"/>
        <v>1000000</v>
      </c>
      <c r="VQJ1368" s="84">
        <f t="shared" si="3262"/>
        <v>2000000</v>
      </c>
      <c r="VQK1368" s="84">
        <f t="shared" si="3262"/>
        <v>0</v>
      </c>
      <c r="VQL1368" s="84">
        <f t="shared" si="3262"/>
        <v>0</v>
      </c>
      <c r="VQM1368" s="84">
        <f t="shared" si="3262"/>
        <v>2000000</v>
      </c>
      <c r="VQN1368" s="84">
        <f t="shared" si="3262"/>
        <v>3000000</v>
      </c>
      <c r="VQU1368" s="84" t="s">
        <v>5401</v>
      </c>
      <c r="VQV1368" s="84">
        <f>VQV1362</f>
        <v>1000000</v>
      </c>
      <c r="VQW1368" s="84">
        <f t="shared" si="3262"/>
        <v>0</v>
      </c>
      <c r="VQX1368" s="84">
        <f t="shared" si="3262"/>
        <v>0</v>
      </c>
      <c r="VQY1368" s="84">
        <f t="shared" si="3262"/>
        <v>1000000</v>
      </c>
      <c r="VQZ1368" s="84">
        <f t="shared" si="3262"/>
        <v>2000000</v>
      </c>
      <c r="VRA1368" s="84">
        <f t="shared" si="3262"/>
        <v>0</v>
      </c>
      <c r="VRB1368" s="84">
        <f t="shared" si="3262"/>
        <v>0</v>
      </c>
      <c r="VRC1368" s="84">
        <f t="shared" si="3262"/>
        <v>2000000</v>
      </c>
      <c r="VRD1368" s="84">
        <f t="shared" si="3262"/>
        <v>3000000</v>
      </c>
      <c r="VRK1368" s="84" t="s">
        <v>5401</v>
      </c>
      <c r="VRL1368" s="84">
        <f>VRL1362</f>
        <v>1000000</v>
      </c>
      <c r="VRM1368" s="84">
        <f t="shared" si="3262"/>
        <v>0</v>
      </c>
      <c r="VRN1368" s="84">
        <f t="shared" si="3262"/>
        <v>0</v>
      </c>
      <c r="VRO1368" s="84">
        <f t="shared" si="3262"/>
        <v>1000000</v>
      </c>
      <c r="VRP1368" s="84">
        <f t="shared" si="3262"/>
        <v>2000000</v>
      </c>
      <c r="VRQ1368" s="84">
        <f t="shared" si="3262"/>
        <v>0</v>
      </c>
      <c r="VRR1368" s="84">
        <f t="shared" si="3262"/>
        <v>0</v>
      </c>
      <c r="VRS1368" s="84">
        <f t="shared" si="3262"/>
        <v>2000000</v>
      </c>
      <c r="VRT1368" s="84">
        <f t="shared" si="3262"/>
        <v>3000000</v>
      </c>
      <c r="VSA1368" s="84" t="s">
        <v>5401</v>
      </c>
      <c r="VSB1368" s="84">
        <f>VSB1362</f>
        <v>1000000</v>
      </c>
      <c r="VSC1368" s="84">
        <f t="shared" ref="VSC1368:VUF1368" si="3263">VSC1362</f>
        <v>0</v>
      </c>
      <c r="VSD1368" s="84">
        <f t="shared" si="3263"/>
        <v>0</v>
      </c>
      <c r="VSE1368" s="84">
        <f t="shared" si="3263"/>
        <v>1000000</v>
      </c>
      <c r="VSF1368" s="84">
        <f t="shared" si="3263"/>
        <v>2000000</v>
      </c>
      <c r="VSG1368" s="84">
        <f t="shared" si="3263"/>
        <v>0</v>
      </c>
      <c r="VSH1368" s="84">
        <f t="shared" si="3263"/>
        <v>0</v>
      </c>
      <c r="VSI1368" s="84">
        <f t="shared" si="3263"/>
        <v>2000000</v>
      </c>
      <c r="VSJ1368" s="84">
        <f t="shared" si="3263"/>
        <v>3000000</v>
      </c>
      <c r="VSQ1368" s="84" t="s">
        <v>5401</v>
      </c>
      <c r="VSR1368" s="84">
        <f>VSR1362</f>
        <v>1000000</v>
      </c>
      <c r="VSS1368" s="84">
        <f t="shared" si="3263"/>
        <v>0</v>
      </c>
      <c r="VST1368" s="84">
        <f t="shared" si="3263"/>
        <v>0</v>
      </c>
      <c r="VSU1368" s="84">
        <f t="shared" si="3263"/>
        <v>1000000</v>
      </c>
      <c r="VSV1368" s="84">
        <f t="shared" si="3263"/>
        <v>2000000</v>
      </c>
      <c r="VSW1368" s="84">
        <f t="shared" si="3263"/>
        <v>0</v>
      </c>
      <c r="VSX1368" s="84">
        <f t="shared" si="3263"/>
        <v>0</v>
      </c>
      <c r="VSY1368" s="84">
        <f t="shared" si="3263"/>
        <v>2000000</v>
      </c>
      <c r="VSZ1368" s="84">
        <f t="shared" si="3263"/>
        <v>3000000</v>
      </c>
      <c r="VTG1368" s="84" t="s">
        <v>5401</v>
      </c>
      <c r="VTH1368" s="84">
        <f>VTH1362</f>
        <v>1000000</v>
      </c>
      <c r="VTI1368" s="84">
        <f t="shared" si="3263"/>
        <v>0</v>
      </c>
      <c r="VTJ1368" s="84">
        <f t="shared" si="3263"/>
        <v>0</v>
      </c>
      <c r="VTK1368" s="84">
        <f t="shared" si="3263"/>
        <v>1000000</v>
      </c>
      <c r="VTL1368" s="84">
        <f t="shared" si="3263"/>
        <v>2000000</v>
      </c>
      <c r="VTM1368" s="84">
        <f t="shared" si="3263"/>
        <v>0</v>
      </c>
      <c r="VTN1368" s="84">
        <f t="shared" si="3263"/>
        <v>0</v>
      </c>
      <c r="VTO1368" s="84">
        <f t="shared" si="3263"/>
        <v>2000000</v>
      </c>
      <c r="VTP1368" s="84">
        <f t="shared" si="3263"/>
        <v>3000000</v>
      </c>
      <c r="VTW1368" s="84" t="s">
        <v>5401</v>
      </c>
      <c r="VTX1368" s="84">
        <f>VTX1362</f>
        <v>1000000</v>
      </c>
      <c r="VTY1368" s="84">
        <f t="shared" si="3263"/>
        <v>0</v>
      </c>
      <c r="VTZ1368" s="84">
        <f t="shared" si="3263"/>
        <v>0</v>
      </c>
      <c r="VUA1368" s="84">
        <f t="shared" si="3263"/>
        <v>1000000</v>
      </c>
      <c r="VUB1368" s="84">
        <f t="shared" si="3263"/>
        <v>2000000</v>
      </c>
      <c r="VUC1368" s="84">
        <f t="shared" si="3263"/>
        <v>0</v>
      </c>
      <c r="VUD1368" s="84">
        <f t="shared" si="3263"/>
        <v>0</v>
      </c>
      <c r="VUE1368" s="84">
        <f t="shared" si="3263"/>
        <v>2000000</v>
      </c>
      <c r="VUF1368" s="84">
        <f t="shared" si="3263"/>
        <v>3000000</v>
      </c>
      <c r="VUM1368" s="84" t="s">
        <v>5401</v>
      </c>
      <c r="VUN1368" s="84">
        <f>VUN1362</f>
        <v>1000000</v>
      </c>
      <c r="VUO1368" s="84">
        <f t="shared" ref="VUO1368:VWR1368" si="3264">VUO1362</f>
        <v>0</v>
      </c>
      <c r="VUP1368" s="84">
        <f t="shared" si="3264"/>
        <v>0</v>
      </c>
      <c r="VUQ1368" s="84">
        <f t="shared" si="3264"/>
        <v>1000000</v>
      </c>
      <c r="VUR1368" s="84">
        <f t="shared" si="3264"/>
        <v>2000000</v>
      </c>
      <c r="VUS1368" s="84">
        <f t="shared" si="3264"/>
        <v>0</v>
      </c>
      <c r="VUT1368" s="84">
        <f t="shared" si="3264"/>
        <v>0</v>
      </c>
      <c r="VUU1368" s="84">
        <f t="shared" si="3264"/>
        <v>2000000</v>
      </c>
      <c r="VUV1368" s="84">
        <f t="shared" si="3264"/>
        <v>3000000</v>
      </c>
      <c r="VVC1368" s="84" t="s">
        <v>5401</v>
      </c>
      <c r="VVD1368" s="84">
        <f>VVD1362</f>
        <v>1000000</v>
      </c>
      <c r="VVE1368" s="84">
        <f t="shared" si="3264"/>
        <v>0</v>
      </c>
      <c r="VVF1368" s="84">
        <f t="shared" si="3264"/>
        <v>0</v>
      </c>
      <c r="VVG1368" s="84">
        <f t="shared" si="3264"/>
        <v>1000000</v>
      </c>
      <c r="VVH1368" s="84">
        <f t="shared" si="3264"/>
        <v>2000000</v>
      </c>
      <c r="VVI1368" s="84">
        <f t="shared" si="3264"/>
        <v>0</v>
      </c>
      <c r="VVJ1368" s="84">
        <f t="shared" si="3264"/>
        <v>0</v>
      </c>
      <c r="VVK1368" s="84">
        <f t="shared" si="3264"/>
        <v>2000000</v>
      </c>
      <c r="VVL1368" s="84">
        <f t="shared" si="3264"/>
        <v>3000000</v>
      </c>
      <c r="VVS1368" s="84" t="s">
        <v>5401</v>
      </c>
      <c r="VVT1368" s="84">
        <f>VVT1362</f>
        <v>1000000</v>
      </c>
      <c r="VVU1368" s="84">
        <f t="shared" si="3264"/>
        <v>0</v>
      </c>
      <c r="VVV1368" s="84">
        <f t="shared" si="3264"/>
        <v>0</v>
      </c>
      <c r="VVW1368" s="84">
        <f t="shared" si="3264"/>
        <v>1000000</v>
      </c>
      <c r="VVX1368" s="84">
        <f t="shared" si="3264"/>
        <v>2000000</v>
      </c>
      <c r="VVY1368" s="84">
        <f t="shared" si="3264"/>
        <v>0</v>
      </c>
      <c r="VVZ1368" s="84">
        <f t="shared" si="3264"/>
        <v>0</v>
      </c>
      <c r="VWA1368" s="84">
        <f t="shared" si="3264"/>
        <v>2000000</v>
      </c>
      <c r="VWB1368" s="84">
        <f t="shared" si="3264"/>
        <v>3000000</v>
      </c>
      <c r="VWI1368" s="84" t="s">
        <v>5401</v>
      </c>
      <c r="VWJ1368" s="84">
        <f>VWJ1362</f>
        <v>1000000</v>
      </c>
      <c r="VWK1368" s="84">
        <f t="shared" si="3264"/>
        <v>0</v>
      </c>
      <c r="VWL1368" s="84">
        <f t="shared" si="3264"/>
        <v>0</v>
      </c>
      <c r="VWM1368" s="84">
        <f t="shared" si="3264"/>
        <v>1000000</v>
      </c>
      <c r="VWN1368" s="84">
        <f t="shared" si="3264"/>
        <v>2000000</v>
      </c>
      <c r="VWO1368" s="84">
        <f t="shared" si="3264"/>
        <v>0</v>
      </c>
      <c r="VWP1368" s="84">
        <f t="shared" si="3264"/>
        <v>0</v>
      </c>
      <c r="VWQ1368" s="84">
        <f t="shared" si="3264"/>
        <v>2000000</v>
      </c>
      <c r="VWR1368" s="84">
        <f t="shared" si="3264"/>
        <v>3000000</v>
      </c>
      <c r="VWY1368" s="84" t="s">
        <v>5401</v>
      </c>
      <c r="VWZ1368" s="84">
        <f>VWZ1362</f>
        <v>1000000</v>
      </c>
      <c r="VXA1368" s="84">
        <f t="shared" ref="VXA1368:VZD1368" si="3265">VXA1362</f>
        <v>0</v>
      </c>
      <c r="VXB1368" s="84">
        <f t="shared" si="3265"/>
        <v>0</v>
      </c>
      <c r="VXC1368" s="84">
        <f t="shared" si="3265"/>
        <v>1000000</v>
      </c>
      <c r="VXD1368" s="84">
        <f t="shared" si="3265"/>
        <v>2000000</v>
      </c>
      <c r="VXE1368" s="84">
        <f t="shared" si="3265"/>
        <v>0</v>
      </c>
      <c r="VXF1368" s="84">
        <f t="shared" si="3265"/>
        <v>0</v>
      </c>
      <c r="VXG1368" s="84">
        <f t="shared" si="3265"/>
        <v>2000000</v>
      </c>
      <c r="VXH1368" s="84">
        <f t="shared" si="3265"/>
        <v>3000000</v>
      </c>
      <c r="VXO1368" s="84" t="s">
        <v>5401</v>
      </c>
      <c r="VXP1368" s="84">
        <f>VXP1362</f>
        <v>1000000</v>
      </c>
      <c r="VXQ1368" s="84">
        <f t="shared" si="3265"/>
        <v>0</v>
      </c>
      <c r="VXR1368" s="84">
        <f t="shared" si="3265"/>
        <v>0</v>
      </c>
      <c r="VXS1368" s="84">
        <f t="shared" si="3265"/>
        <v>1000000</v>
      </c>
      <c r="VXT1368" s="84">
        <f t="shared" si="3265"/>
        <v>2000000</v>
      </c>
      <c r="VXU1368" s="84">
        <f t="shared" si="3265"/>
        <v>0</v>
      </c>
      <c r="VXV1368" s="84">
        <f t="shared" si="3265"/>
        <v>0</v>
      </c>
      <c r="VXW1368" s="84">
        <f t="shared" si="3265"/>
        <v>2000000</v>
      </c>
      <c r="VXX1368" s="84">
        <f t="shared" si="3265"/>
        <v>3000000</v>
      </c>
      <c r="VYE1368" s="84" t="s">
        <v>5401</v>
      </c>
      <c r="VYF1368" s="84">
        <f>VYF1362</f>
        <v>1000000</v>
      </c>
      <c r="VYG1368" s="84">
        <f t="shared" si="3265"/>
        <v>0</v>
      </c>
      <c r="VYH1368" s="84">
        <f t="shared" si="3265"/>
        <v>0</v>
      </c>
      <c r="VYI1368" s="84">
        <f t="shared" si="3265"/>
        <v>1000000</v>
      </c>
      <c r="VYJ1368" s="84">
        <f t="shared" si="3265"/>
        <v>2000000</v>
      </c>
      <c r="VYK1368" s="84">
        <f t="shared" si="3265"/>
        <v>0</v>
      </c>
      <c r="VYL1368" s="84">
        <f t="shared" si="3265"/>
        <v>0</v>
      </c>
      <c r="VYM1368" s="84">
        <f t="shared" si="3265"/>
        <v>2000000</v>
      </c>
      <c r="VYN1368" s="84">
        <f t="shared" si="3265"/>
        <v>3000000</v>
      </c>
      <c r="VYU1368" s="84" t="s">
        <v>5401</v>
      </c>
      <c r="VYV1368" s="84">
        <f>VYV1362</f>
        <v>1000000</v>
      </c>
      <c r="VYW1368" s="84">
        <f t="shared" si="3265"/>
        <v>0</v>
      </c>
      <c r="VYX1368" s="84">
        <f t="shared" si="3265"/>
        <v>0</v>
      </c>
      <c r="VYY1368" s="84">
        <f t="shared" si="3265"/>
        <v>1000000</v>
      </c>
      <c r="VYZ1368" s="84">
        <f t="shared" si="3265"/>
        <v>2000000</v>
      </c>
      <c r="VZA1368" s="84">
        <f t="shared" si="3265"/>
        <v>0</v>
      </c>
      <c r="VZB1368" s="84">
        <f t="shared" si="3265"/>
        <v>0</v>
      </c>
      <c r="VZC1368" s="84">
        <f t="shared" si="3265"/>
        <v>2000000</v>
      </c>
      <c r="VZD1368" s="84">
        <f t="shared" si="3265"/>
        <v>3000000</v>
      </c>
      <c r="VZK1368" s="84" t="s">
        <v>5401</v>
      </c>
      <c r="VZL1368" s="84">
        <f>VZL1362</f>
        <v>1000000</v>
      </c>
      <c r="VZM1368" s="84">
        <f t="shared" ref="VZM1368:WBP1368" si="3266">VZM1362</f>
        <v>0</v>
      </c>
      <c r="VZN1368" s="84">
        <f t="shared" si="3266"/>
        <v>0</v>
      </c>
      <c r="VZO1368" s="84">
        <f t="shared" si="3266"/>
        <v>1000000</v>
      </c>
      <c r="VZP1368" s="84">
        <f t="shared" si="3266"/>
        <v>2000000</v>
      </c>
      <c r="VZQ1368" s="84">
        <f t="shared" si="3266"/>
        <v>0</v>
      </c>
      <c r="VZR1368" s="84">
        <f t="shared" si="3266"/>
        <v>0</v>
      </c>
      <c r="VZS1368" s="84">
        <f t="shared" si="3266"/>
        <v>2000000</v>
      </c>
      <c r="VZT1368" s="84">
        <f t="shared" si="3266"/>
        <v>3000000</v>
      </c>
      <c r="WAA1368" s="84" t="s">
        <v>5401</v>
      </c>
      <c r="WAB1368" s="84">
        <f>WAB1362</f>
        <v>1000000</v>
      </c>
      <c r="WAC1368" s="84">
        <f t="shared" si="3266"/>
        <v>0</v>
      </c>
      <c r="WAD1368" s="84">
        <f t="shared" si="3266"/>
        <v>0</v>
      </c>
      <c r="WAE1368" s="84">
        <f t="shared" si="3266"/>
        <v>1000000</v>
      </c>
      <c r="WAF1368" s="84">
        <f t="shared" si="3266"/>
        <v>2000000</v>
      </c>
      <c r="WAG1368" s="84">
        <f t="shared" si="3266"/>
        <v>0</v>
      </c>
      <c r="WAH1368" s="84">
        <f t="shared" si="3266"/>
        <v>0</v>
      </c>
      <c r="WAI1368" s="84">
        <f t="shared" si="3266"/>
        <v>2000000</v>
      </c>
      <c r="WAJ1368" s="84">
        <f t="shared" si="3266"/>
        <v>3000000</v>
      </c>
      <c r="WAQ1368" s="84" t="s">
        <v>5401</v>
      </c>
      <c r="WAR1368" s="84">
        <f>WAR1362</f>
        <v>1000000</v>
      </c>
      <c r="WAS1368" s="84">
        <f t="shared" si="3266"/>
        <v>0</v>
      </c>
      <c r="WAT1368" s="84">
        <f t="shared" si="3266"/>
        <v>0</v>
      </c>
      <c r="WAU1368" s="84">
        <f t="shared" si="3266"/>
        <v>1000000</v>
      </c>
      <c r="WAV1368" s="84">
        <f t="shared" si="3266"/>
        <v>2000000</v>
      </c>
      <c r="WAW1368" s="84">
        <f t="shared" si="3266"/>
        <v>0</v>
      </c>
      <c r="WAX1368" s="84">
        <f t="shared" si="3266"/>
        <v>0</v>
      </c>
      <c r="WAY1368" s="84">
        <f t="shared" si="3266"/>
        <v>2000000</v>
      </c>
      <c r="WAZ1368" s="84">
        <f t="shared" si="3266"/>
        <v>3000000</v>
      </c>
      <c r="WBG1368" s="84" t="s">
        <v>5401</v>
      </c>
      <c r="WBH1368" s="84">
        <f>WBH1362</f>
        <v>1000000</v>
      </c>
      <c r="WBI1368" s="84">
        <f t="shared" si="3266"/>
        <v>0</v>
      </c>
      <c r="WBJ1368" s="84">
        <f t="shared" si="3266"/>
        <v>0</v>
      </c>
      <c r="WBK1368" s="84">
        <f t="shared" si="3266"/>
        <v>1000000</v>
      </c>
      <c r="WBL1368" s="84">
        <f t="shared" si="3266"/>
        <v>2000000</v>
      </c>
      <c r="WBM1368" s="84">
        <f t="shared" si="3266"/>
        <v>0</v>
      </c>
      <c r="WBN1368" s="84">
        <f t="shared" si="3266"/>
        <v>0</v>
      </c>
      <c r="WBO1368" s="84">
        <f t="shared" si="3266"/>
        <v>2000000</v>
      </c>
      <c r="WBP1368" s="84">
        <f t="shared" si="3266"/>
        <v>3000000</v>
      </c>
      <c r="WBW1368" s="84" t="s">
        <v>5401</v>
      </c>
      <c r="WBX1368" s="84">
        <f>WBX1362</f>
        <v>1000000</v>
      </c>
      <c r="WBY1368" s="84">
        <f t="shared" ref="WBY1368:WEB1368" si="3267">WBY1362</f>
        <v>0</v>
      </c>
      <c r="WBZ1368" s="84">
        <f t="shared" si="3267"/>
        <v>0</v>
      </c>
      <c r="WCA1368" s="84">
        <f t="shared" si="3267"/>
        <v>1000000</v>
      </c>
      <c r="WCB1368" s="84">
        <f t="shared" si="3267"/>
        <v>2000000</v>
      </c>
      <c r="WCC1368" s="84">
        <f t="shared" si="3267"/>
        <v>0</v>
      </c>
      <c r="WCD1368" s="84">
        <f t="shared" si="3267"/>
        <v>0</v>
      </c>
      <c r="WCE1368" s="84">
        <f t="shared" si="3267"/>
        <v>2000000</v>
      </c>
      <c r="WCF1368" s="84">
        <f t="shared" si="3267"/>
        <v>3000000</v>
      </c>
      <c r="WCM1368" s="84" t="s">
        <v>5401</v>
      </c>
      <c r="WCN1368" s="84">
        <f>WCN1362</f>
        <v>1000000</v>
      </c>
      <c r="WCO1368" s="84">
        <f t="shared" si="3267"/>
        <v>0</v>
      </c>
      <c r="WCP1368" s="84">
        <f t="shared" si="3267"/>
        <v>0</v>
      </c>
      <c r="WCQ1368" s="84">
        <f t="shared" si="3267"/>
        <v>1000000</v>
      </c>
      <c r="WCR1368" s="84">
        <f t="shared" si="3267"/>
        <v>2000000</v>
      </c>
      <c r="WCS1368" s="84">
        <f t="shared" si="3267"/>
        <v>0</v>
      </c>
      <c r="WCT1368" s="84">
        <f t="shared" si="3267"/>
        <v>0</v>
      </c>
      <c r="WCU1368" s="84">
        <f t="shared" si="3267"/>
        <v>2000000</v>
      </c>
      <c r="WCV1368" s="84">
        <f t="shared" si="3267"/>
        <v>3000000</v>
      </c>
      <c r="WDC1368" s="84" t="s">
        <v>5401</v>
      </c>
      <c r="WDD1368" s="84">
        <f>WDD1362</f>
        <v>1000000</v>
      </c>
      <c r="WDE1368" s="84">
        <f t="shared" si="3267"/>
        <v>0</v>
      </c>
      <c r="WDF1368" s="84">
        <f t="shared" si="3267"/>
        <v>0</v>
      </c>
      <c r="WDG1368" s="84">
        <f t="shared" si="3267"/>
        <v>1000000</v>
      </c>
      <c r="WDH1368" s="84">
        <f t="shared" si="3267"/>
        <v>2000000</v>
      </c>
      <c r="WDI1368" s="84">
        <f t="shared" si="3267"/>
        <v>0</v>
      </c>
      <c r="WDJ1368" s="84">
        <f t="shared" si="3267"/>
        <v>0</v>
      </c>
      <c r="WDK1368" s="84">
        <f t="shared" si="3267"/>
        <v>2000000</v>
      </c>
      <c r="WDL1368" s="84">
        <f t="shared" si="3267"/>
        <v>3000000</v>
      </c>
      <c r="WDS1368" s="84" t="s">
        <v>5401</v>
      </c>
      <c r="WDT1368" s="84">
        <f>WDT1362</f>
        <v>1000000</v>
      </c>
      <c r="WDU1368" s="84">
        <f t="shared" si="3267"/>
        <v>0</v>
      </c>
      <c r="WDV1368" s="84">
        <f t="shared" si="3267"/>
        <v>0</v>
      </c>
      <c r="WDW1368" s="84">
        <f t="shared" si="3267"/>
        <v>1000000</v>
      </c>
      <c r="WDX1368" s="84">
        <f t="shared" si="3267"/>
        <v>2000000</v>
      </c>
      <c r="WDY1368" s="84">
        <f t="shared" si="3267"/>
        <v>0</v>
      </c>
      <c r="WDZ1368" s="84">
        <f t="shared" si="3267"/>
        <v>0</v>
      </c>
      <c r="WEA1368" s="84">
        <f t="shared" si="3267"/>
        <v>2000000</v>
      </c>
      <c r="WEB1368" s="84">
        <f t="shared" si="3267"/>
        <v>3000000</v>
      </c>
      <c r="WEI1368" s="84" t="s">
        <v>5401</v>
      </c>
      <c r="WEJ1368" s="84">
        <f>WEJ1362</f>
        <v>1000000</v>
      </c>
      <c r="WEK1368" s="84">
        <f t="shared" ref="WEK1368:WGN1368" si="3268">WEK1362</f>
        <v>0</v>
      </c>
      <c r="WEL1368" s="84">
        <f t="shared" si="3268"/>
        <v>0</v>
      </c>
      <c r="WEM1368" s="84">
        <f t="shared" si="3268"/>
        <v>1000000</v>
      </c>
      <c r="WEN1368" s="84">
        <f t="shared" si="3268"/>
        <v>2000000</v>
      </c>
      <c r="WEO1368" s="84">
        <f t="shared" si="3268"/>
        <v>0</v>
      </c>
      <c r="WEP1368" s="84">
        <f t="shared" si="3268"/>
        <v>0</v>
      </c>
      <c r="WEQ1368" s="84">
        <f t="shared" si="3268"/>
        <v>2000000</v>
      </c>
      <c r="WER1368" s="84">
        <f t="shared" si="3268"/>
        <v>3000000</v>
      </c>
      <c r="WEY1368" s="84" t="s">
        <v>5401</v>
      </c>
      <c r="WEZ1368" s="84">
        <f>WEZ1362</f>
        <v>1000000</v>
      </c>
      <c r="WFA1368" s="84">
        <f t="shared" si="3268"/>
        <v>0</v>
      </c>
      <c r="WFB1368" s="84">
        <f t="shared" si="3268"/>
        <v>0</v>
      </c>
      <c r="WFC1368" s="84">
        <f t="shared" si="3268"/>
        <v>1000000</v>
      </c>
      <c r="WFD1368" s="84">
        <f t="shared" si="3268"/>
        <v>2000000</v>
      </c>
      <c r="WFE1368" s="84">
        <f t="shared" si="3268"/>
        <v>0</v>
      </c>
      <c r="WFF1368" s="84">
        <f t="shared" si="3268"/>
        <v>0</v>
      </c>
      <c r="WFG1368" s="84">
        <f t="shared" si="3268"/>
        <v>2000000</v>
      </c>
      <c r="WFH1368" s="84">
        <f t="shared" si="3268"/>
        <v>3000000</v>
      </c>
      <c r="WFO1368" s="84" t="s">
        <v>5401</v>
      </c>
      <c r="WFP1368" s="84">
        <f>WFP1362</f>
        <v>1000000</v>
      </c>
      <c r="WFQ1368" s="84">
        <f t="shared" si="3268"/>
        <v>0</v>
      </c>
      <c r="WFR1368" s="84">
        <f t="shared" si="3268"/>
        <v>0</v>
      </c>
      <c r="WFS1368" s="84">
        <f t="shared" si="3268"/>
        <v>1000000</v>
      </c>
      <c r="WFT1368" s="84">
        <f t="shared" si="3268"/>
        <v>2000000</v>
      </c>
      <c r="WFU1368" s="84">
        <f t="shared" si="3268"/>
        <v>0</v>
      </c>
      <c r="WFV1368" s="84">
        <f t="shared" si="3268"/>
        <v>0</v>
      </c>
      <c r="WFW1368" s="84">
        <f t="shared" si="3268"/>
        <v>2000000</v>
      </c>
      <c r="WFX1368" s="84">
        <f t="shared" si="3268"/>
        <v>3000000</v>
      </c>
      <c r="WGE1368" s="84" t="s">
        <v>5401</v>
      </c>
      <c r="WGF1368" s="84">
        <f>WGF1362</f>
        <v>1000000</v>
      </c>
      <c r="WGG1368" s="84">
        <f t="shared" si="3268"/>
        <v>0</v>
      </c>
      <c r="WGH1368" s="84">
        <f t="shared" si="3268"/>
        <v>0</v>
      </c>
      <c r="WGI1368" s="84">
        <f t="shared" si="3268"/>
        <v>1000000</v>
      </c>
      <c r="WGJ1368" s="84">
        <f t="shared" si="3268"/>
        <v>2000000</v>
      </c>
      <c r="WGK1368" s="84">
        <f t="shared" si="3268"/>
        <v>0</v>
      </c>
      <c r="WGL1368" s="84">
        <f t="shared" si="3268"/>
        <v>0</v>
      </c>
      <c r="WGM1368" s="84">
        <f t="shared" si="3268"/>
        <v>2000000</v>
      </c>
      <c r="WGN1368" s="84">
        <f t="shared" si="3268"/>
        <v>3000000</v>
      </c>
      <c r="WGU1368" s="84" t="s">
        <v>5401</v>
      </c>
      <c r="WGV1368" s="84">
        <f>WGV1362</f>
        <v>1000000</v>
      </c>
      <c r="WGW1368" s="84">
        <f t="shared" ref="WGW1368:WIZ1368" si="3269">WGW1362</f>
        <v>0</v>
      </c>
      <c r="WGX1368" s="84">
        <f t="shared" si="3269"/>
        <v>0</v>
      </c>
      <c r="WGY1368" s="84">
        <f t="shared" si="3269"/>
        <v>1000000</v>
      </c>
      <c r="WGZ1368" s="84">
        <f t="shared" si="3269"/>
        <v>2000000</v>
      </c>
      <c r="WHA1368" s="84">
        <f t="shared" si="3269"/>
        <v>0</v>
      </c>
      <c r="WHB1368" s="84">
        <f t="shared" si="3269"/>
        <v>0</v>
      </c>
      <c r="WHC1368" s="84">
        <f t="shared" si="3269"/>
        <v>2000000</v>
      </c>
      <c r="WHD1368" s="84">
        <f t="shared" si="3269"/>
        <v>3000000</v>
      </c>
      <c r="WHK1368" s="84" t="s">
        <v>5401</v>
      </c>
      <c r="WHL1368" s="84">
        <f>WHL1362</f>
        <v>1000000</v>
      </c>
      <c r="WHM1368" s="84">
        <f t="shared" si="3269"/>
        <v>0</v>
      </c>
      <c r="WHN1368" s="84">
        <f t="shared" si="3269"/>
        <v>0</v>
      </c>
      <c r="WHO1368" s="84">
        <f t="shared" si="3269"/>
        <v>1000000</v>
      </c>
      <c r="WHP1368" s="84">
        <f t="shared" si="3269"/>
        <v>2000000</v>
      </c>
      <c r="WHQ1368" s="84">
        <f t="shared" si="3269"/>
        <v>0</v>
      </c>
      <c r="WHR1368" s="84">
        <f t="shared" si="3269"/>
        <v>0</v>
      </c>
      <c r="WHS1368" s="84">
        <f t="shared" si="3269"/>
        <v>2000000</v>
      </c>
      <c r="WHT1368" s="84">
        <f t="shared" si="3269"/>
        <v>3000000</v>
      </c>
      <c r="WIA1368" s="84" t="s">
        <v>5401</v>
      </c>
      <c r="WIB1368" s="84">
        <f>WIB1362</f>
        <v>1000000</v>
      </c>
      <c r="WIC1368" s="84">
        <f t="shared" si="3269"/>
        <v>0</v>
      </c>
      <c r="WID1368" s="84">
        <f t="shared" si="3269"/>
        <v>0</v>
      </c>
      <c r="WIE1368" s="84">
        <f t="shared" si="3269"/>
        <v>1000000</v>
      </c>
      <c r="WIF1368" s="84">
        <f t="shared" si="3269"/>
        <v>2000000</v>
      </c>
      <c r="WIG1368" s="84">
        <f t="shared" si="3269"/>
        <v>0</v>
      </c>
      <c r="WIH1368" s="84">
        <f t="shared" si="3269"/>
        <v>0</v>
      </c>
      <c r="WII1368" s="84">
        <f t="shared" si="3269"/>
        <v>2000000</v>
      </c>
      <c r="WIJ1368" s="84">
        <f t="shared" si="3269"/>
        <v>3000000</v>
      </c>
      <c r="WIQ1368" s="84" t="s">
        <v>5401</v>
      </c>
      <c r="WIR1368" s="84">
        <f>WIR1362</f>
        <v>1000000</v>
      </c>
      <c r="WIS1368" s="84">
        <f t="shared" si="3269"/>
        <v>0</v>
      </c>
      <c r="WIT1368" s="84">
        <f t="shared" si="3269"/>
        <v>0</v>
      </c>
      <c r="WIU1368" s="84">
        <f t="shared" si="3269"/>
        <v>1000000</v>
      </c>
      <c r="WIV1368" s="84">
        <f t="shared" si="3269"/>
        <v>2000000</v>
      </c>
      <c r="WIW1368" s="84">
        <f t="shared" si="3269"/>
        <v>0</v>
      </c>
      <c r="WIX1368" s="84">
        <f t="shared" si="3269"/>
        <v>0</v>
      </c>
      <c r="WIY1368" s="84">
        <f t="shared" si="3269"/>
        <v>2000000</v>
      </c>
      <c r="WIZ1368" s="84">
        <f t="shared" si="3269"/>
        <v>3000000</v>
      </c>
      <c r="WJG1368" s="84" t="s">
        <v>5401</v>
      </c>
      <c r="WJH1368" s="84">
        <f>WJH1362</f>
        <v>1000000</v>
      </c>
      <c r="WJI1368" s="84">
        <f t="shared" ref="WJI1368:WLL1368" si="3270">WJI1362</f>
        <v>0</v>
      </c>
      <c r="WJJ1368" s="84">
        <f t="shared" si="3270"/>
        <v>0</v>
      </c>
      <c r="WJK1368" s="84">
        <f t="shared" si="3270"/>
        <v>1000000</v>
      </c>
      <c r="WJL1368" s="84">
        <f t="shared" si="3270"/>
        <v>2000000</v>
      </c>
      <c r="WJM1368" s="84">
        <f t="shared" si="3270"/>
        <v>0</v>
      </c>
      <c r="WJN1368" s="84">
        <f t="shared" si="3270"/>
        <v>0</v>
      </c>
      <c r="WJO1368" s="84">
        <f t="shared" si="3270"/>
        <v>2000000</v>
      </c>
      <c r="WJP1368" s="84">
        <f t="shared" si="3270"/>
        <v>3000000</v>
      </c>
      <c r="WJW1368" s="84" t="s">
        <v>5401</v>
      </c>
      <c r="WJX1368" s="84">
        <f>WJX1362</f>
        <v>1000000</v>
      </c>
      <c r="WJY1368" s="84">
        <f t="shared" si="3270"/>
        <v>0</v>
      </c>
      <c r="WJZ1368" s="84">
        <f t="shared" si="3270"/>
        <v>0</v>
      </c>
      <c r="WKA1368" s="84">
        <f t="shared" si="3270"/>
        <v>1000000</v>
      </c>
      <c r="WKB1368" s="84">
        <f t="shared" si="3270"/>
        <v>2000000</v>
      </c>
      <c r="WKC1368" s="84">
        <f t="shared" si="3270"/>
        <v>0</v>
      </c>
      <c r="WKD1368" s="84">
        <f t="shared" si="3270"/>
        <v>0</v>
      </c>
      <c r="WKE1368" s="84">
        <f t="shared" si="3270"/>
        <v>2000000</v>
      </c>
      <c r="WKF1368" s="84">
        <f t="shared" si="3270"/>
        <v>3000000</v>
      </c>
      <c r="WKM1368" s="84" t="s">
        <v>5401</v>
      </c>
      <c r="WKN1368" s="84">
        <f>WKN1362</f>
        <v>1000000</v>
      </c>
      <c r="WKO1368" s="84">
        <f t="shared" si="3270"/>
        <v>0</v>
      </c>
      <c r="WKP1368" s="84">
        <f t="shared" si="3270"/>
        <v>0</v>
      </c>
      <c r="WKQ1368" s="84">
        <f t="shared" si="3270"/>
        <v>1000000</v>
      </c>
      <c r="WKR1368" s="84">
        <f t="shared" si="3270"/>
        <v>2000000</v>
      </c>
      <c r="WKS1368" s="84">
        <f t="shared" si="3270"/>
        <v>0</v>
      </c>
      <c r="WKT1368" s="84">
        <f t="shared" si="3270"/>
        <v>0</v>
      </c>
      <c r="WKU1368" s="84">
        <f t="shared" si="3270"/>
        <v>2000000</v>
      </c>
      <c r="WKV1368" s="84">
        <f t="shared" si="3270"/>
        <v>3000000</v>
      </c>
      <c r="WLC1368" s="84" t="s">
        <v>5401</v>
      </c>
      <c r="WLD1368" s="84">
        <f>WLD1362</f>
        <v>1000000</v>
      </c>
      <c r="WLE1368" s="84">
        <f t="shared" si="3270"/>
        <v>0</v>
      </c>
      <c r="WLF1368" s="84">
        <f t="shared" si="3270"/>
        <v>0</v>
      </c>
      <c r="WLG1368" s="84">
        <f t="shared" si="3270"/>
        <v>1000000</v>
      </c>
      <c r="WLH1368" s="84">
        <f t="shared" si="3270"/>
        <v>2000000</v>
      </c>
      <c r="WLI1368" s="84">
        <f t="shared" si="3270"/>
        <v>0</v>
      </c>
      <c r="WLJ1368" s="84">
        <f t="shared" si="3270"/>
        <v>0</v>
      </c>
      <c r="WLK1368" s="84">
        <f t="shared" si="3270"/>
        <v>2000000</v>
      </c>
      <c r="WLL1368" s="84">
        <f t="shared" si="3270"/>
        <v>3000000</v>
      </c>
      <c r="WLS1368" s="84" t="s">
        <v>5401</v>
      </c>
      <c r="WLT1368" s="84">
        <f>WLT1362</f>
        <v>1000000</v>
      </c>
      <c r="WLU1368" s="84">
        <f t="shared" ref="WLU1368:WNX1368" si="3271">WLU1362</f>
        <v>0</v>
      </c>
      <c r="WLV1368" s="84">
        <f t="shared" si="3271"/>
        <v>0</v>
      </c>
      <c r="WLW1368" s="84">
        <f t="shared" si="3271"/>
        <v>1000000</v>
      </c>
      <c r="WLX1368" s="84">
        <f t="shared" si="3271"/>
        <v>2000000</v>
      </c>
      <c r="WLY1368" s="84">
        <f t="shared" si="3271"/>
        <v>0</v>
      </c>
      <c r="WLZ1368" s="84">
        <f t="shared" si="3271"/>
        <v>0</v>
      </c>
      <c r="WMA1368" s="84">
        <f t="shared" si="3271"/>
        <v>2000000</v>
      </c>
      <c r="WMB1368" s="84">
        <f t="shared" si="3271"/>
        <v>3000000</v>
      </c>
      <c r="WMI1368" s="84" t="s">
        <v>5401</v>
      </c>
      <c r="WMJ1368" s="84">
        <f>WMJ1362</f>
        <v>1000000</v>
      </c>
      <c r="WMK1368" s="84">
        <f t="shared" si="3271"/>
        <v>0</v>
      </c>
      <c r="WML1368" s="84">
        <f t="shared" si="3271"/>
        <v>0</v>
      </c>
      <c r="WMM1368" s="84">
        <f t="shared" si="3271"/>
        <v>1000000</v>
      </c>
      <c r="WMN1368" s="84">
        <f t="shared" si="3271"/>
        <v>2000000</v>
      </c>
      <c r="WMO1368" s="84">
        <f t="shared" si="3271"/>
        <v>0</v>
      </c>
      <c r="WMP1368" s="84">
        <f t="shared" si="3271"/>
        <v>0</v>
      </c>
      <c r="WMQ1368" s="84">
        <f t="shared" si="3271"/>
        <v>2000000</v>
      </c>
      <c r="WMR1368" s="84">
        <f t="shared" si="3271"/>
        <v>3000000</v>
      </c>
      <c r="WMY1368" s="84" t="s">
        <v>5401</v>
      </c>
      <c r="WMZ1368" s="84">
        <f>WMZ1362</f>
        <v>1000000</v>
      </c>
      <c r="WNA1368" s="84">
        <f t="shared" si="3271"/>
        <v>0</v>
      </c>
      <c r="WNB1368" s="84">
        <f t="shared" si="3271"/>
        <v>0</v>
      </c>
      <c r="WNC1368" s="84">
        <f t="shared" si="3271"/>
        <v>1000000</v>
      </c>
      <c r="WND1368" s="84">
        <f t="shared" si="3271"/>
        <v>2000000</v>
      </c>
      <c r="WNE1368" s="84">
        <f t="shared" si="3271"/>
        <v>0</v>
      </c>
      <c r="WNF1368" s="84">
        <f t="shared" si="3271"/>
        <v>0</v>
      </c>
      <c r="WNG1368" s="84">
        <f t="shared" si="3271"/>
        <v>2000000</v>
      </c>
      <c r="WNH1368" s="84">
        <f t="shared" si="3271"/>
        <v>3000000</v>
      </c>
      <c r="WNO1368" s="84" t="s">
        <v>5401</v>
      </c>
      <c r="WNP1368" s="84">
        <f>WNP1362</f>
        <v>1000000</v>
      </c>
      <c r="WNQ1368" s="84">
        <f t="shared" si="3271"/>
        <v>0</v>
      </c>
      <c r="WNR1368" s="84">
        <f t="shared" si="3271"/>
        <v>0</v>
      </c>
      <c r="WNS1368" s="84">
        <f t="shared" si="3271"/>
        <v>1000000</v>
      </c>
      <c r="WNT1368" s="84">
        <f t="shared" si="3271"/>
        <v>2000000</v>
      </c>
      <c r="WNU1368" s="84">
        <f t="shared" si="3271"/>
        <v>0</v>
      </c>
      <c r="WNV1368" s="84">
        <f t="shared" si="3271"/>
        <v>0</v>
      </c>
      <c r="WNW1368" s="84">
        <f t="shared" si="3271"/>
        <v>2000000</v>
      </c>
      <c r="WNX1368" s="84">
        <f t="shared" si="3271"/>
        <v>3000000</v>
      </c>
      <c r="WOE1368" s="84" t="s">
        <v>5401</v>
      </c>
      <c r="WOF1368" s="84">
        <f>WOF1362</f>
        <v>1000000</v>
      </c>
      <c r="WOG1368" s="84">
        <f t="shared" ref="WOG1368:WQJ1368" si="3272">WOG1362</f>
        <v>0</v>
      </c>
      <c r="WOH1368" s="84">
        <f t="shared" si="3272"/>
        <v>0</v>
      </c>
      <c r="WOI1368" s="84">
        <f t="shared" si="3272"/>
        <v>1000000</v>
      </c>
      <c r="WOJ1368" s="84">
        <f t="shared" si="3272"/>
        <v>2000000</v>
      </c>
      <c r="WOK1368" s="84">
        <f t="shared" si="3272"/>
        <v>0</v>
      </c>
      <c r="WOL1368" s="84">
        <f t="shared" si="3272"/>
        <v>0</v>
      </c>
      <c r="WOM1368" s="84">
        <f t="shared" si="3272"/>
        <v>2000000</v>
      </c>
      <c r="WON1368" s="84">
        <f t="shared" si="3272"/>
        <v>3000000</v>
      </c>
      <c r="WOU1368" s="84" t="s">
        <v>5401</v>
      </c>
      <c r="WOV1368" s="84">
        <f>WOV1362</f>
        <v>1000000</v>
      </c>
      <c r="WOW1368" s="84">
        <f t="shared" si="3272"/>
        <v>0</v>
      </c>
      <c r="WOX1368" s="84">
        <f t="shared" si="3272"/>
        <v>0</v>
      </c>
      <c r="WOY1368" s="84">
        <f t="shared" si="3272"/>
        <v>1000000</v>
      </c>
      <c r="WOZ1368" s="84">
        <f t="shared" si="3272"/>
        <v>2000000</v>
      </c>
      <c r="WPA1368" s="84">
        <f t="shared" si="3272"/>
        <v>0</v>
      </c>
      <c r="WPB1368" s="84">
        <f t="shared" si="3272"/>
        <v>0</v>
      </c>
      <c r="WPC1368" s="84">
        <f t="shared" si="3272"/>
        <v>2000000</v>
      </c>
      <c r="WPD1368" s="84">
        <f t="shared" si="3272"/>
        <v>3000000</v>
      </c>
      <c r="WPK1368" s="84" t="s">
        <v>5401</v>
      </c>
      <c r="WPL1368" s="84">
        <f>WPL1362</f>
        <v>1000000</v>
      </c>
      <c r="WPM1368" s="84">
        <f t="shared" si="3272"/>
        <v>0</v>
      </c>
      <c r="WPN1368" s="84">
        <f t="shared" si="3272"/>
        <v>0</v>
      </c>
      <c r="WPO1368" s="84">
        <f t="shared" si="3272"/>
        <v>1000000</v>
      </c>
      <c r="WPP1368" s="84">
        <f t="shared" si="3272"/>
        <v>2000000</v>
      </c>
      <c r="WPQ1368" s="84">
        <f t="shared" si="3272"/>
        <v>0</v>
      </c>
      <c r="WPR1368" s="84">
        <f t="shared" si="3272"/>
        <v>0</v>
      </c>
      <c r="WPS1368" s="84">
        <f t="shared" si="3272"/>
        <v>2000000</v>
      </c>
      <c r="WPT1368" s="84">
        <f t="shared" si="3272"/>
        <v>3000000</v>
      </c>
      <c r="WQA1368" s="84" t="s">
        <v>5401</v>
      </c>
      <c r="WQB1368" s="84">
        <f>WQB1362</f>
        <v>1000000</v>
      </c>
      <c r="WQC1368" s="84">
        <f t="shared" si="3272"/>
        <v>0</v>
      </c>
      <c r="WQD1368" s="84">
        <f t="shared" si="3272"/>
        <v>0</v>
      </c>
      <c r="WQE1368" s="84">
        <f t="shared" si="3272"/>
        <v>1000000</v>
      </c>
      <c r="WQF1368" s="84">
        <f t="shared" si="3272"/>
        <v>2000000</v>
      </c>
      <c r="WQG1368" s="84">
        <f t="shared" si="3272"/>
        <v>0</v>
      </c>
      <c r="WQH1368" s="84">
        <f t="shared" si="3272"/>
        <v>0</v>
      </c>
      <c r="WQI1368" s="84">
        <f t="shared" si="3272"/>
        <v>2000000</v>
      </c>
      <c r="WQJ1368" s="84">
        <f t="shared" si="3272"/>
        <v>3000000</v>
      </c>
      <c r="WQQ1368" s="84" t="s">
        <v>5401</v>
      </c>
      <c r="WQR1368" s="84">
        <f>WQR1362</f>
        <v>1000000</v>
      </c>
      <c r="WQS1368" s="84">
        <f t="shared" ref="WQS1368:WSV1368" si="3273">WQS1362</f>
        <v>0</v>
      </c>
      <c r="WQT1368" s="84">
        <f t="shared" si="3273"/>
        <v>0</v>
      </c>
      <c r="WQU1368" s="84">
        <f t="shared" si="3273"/>
        <v>1000000</v>
      </c>
      <c r="WQV1368" s="84">
        <f t="shared" si="3273"/>
        <v>2000000</v>
      </c>
      <c r="WQW1368" s="84">
        <f t="shared" si="3273"/>
        <v>0</v>
      </c>
      <c r="WQX1368" s="84">
        <f t="shared" si="3273"/>
        <v>0</v>
      </c>
      <c r="WQY1368" s="84">
        <f t="shared" si="3273"/>
        <v>2000000</v>
      </c>
      <c r="WQZ1368" s="84">
        <f t="shared" si="3273"/>
        <v>3000000</v>
      </c>
      <c r="WRG1368" s="84" t="s">
        <v>5401</v>
      </c>
      <c r="WRH1368" s="84">
        <f>WRH1362</f>
        <v>1000000</v>
      </c>
      <c r="WRI1368" s="84">
        <f t="shared" si="3273"/>
        <v>0</v>
      </c>
      <c r="WRJ1368" s="84">
        <f t="shared" si="3273"/>
        <v>0</v>
      </c>
      <c r="WRK1368" s="84">
        <f t="shared" si="3273"/>
        <v>1000000</v>
      </c>
      <c r="WRL1368" s="84">
        <f t="shared" si="3273"/>
        <v>2000000</v>
      </c>
      <c r="WRM1368" s="84">
        <f t="shared" si="3273"/>
        <v>0</v>
      </c>
      <c r="WRN1368" s="84">
        <f t="shared" si="3273"/>
        <v>0</v>
      </c>
      <c r="WRO1368" s="84">
        <f t="shared" si="3273"/>
        <v>2000000</v>
      </c>
      <c r="WRP1368" s="84">
        <f t="shared" si="3273"/>
        <v>3000000</v>
      </c>
      <c r="WRW1368" s="84" t="s">
        <v>5401</v>
      </c>
      <c r="WRX1368" s="84">
        <f>WRX1362</f>
        <v>1000000</v>
      </c>
      <c r="WRY1368" s="84">
        <f t="shared" si="3273"/>
        <v>0</v>
      </c>
      <c r="WRZ1368" s="84">
        <f t="shared" si="3273"/>
        <v>0</v>
      </c>
      <c r="WSA1368" s="84">
        <f t="shared" si="3273"/>
        <v>1000000</v>
      </c>
      <c r="WSB1368" s="84">
        <f t="shared" si="3273"/>
        <v>2000000</v>
      </c>
      <c r="WSC1368" s="84">
        <f t="shared" si="3273"/>
        <v>0</v>
      </c>
      <c r="WSD1368" s="84">
        <f t="shared" si="3273"/>
        <v>0</v>
      </c>
      <c r="WSE1368" s="84">
        <f t="shared" si="3273"/>
        <v>2000000</v>
      </c>
      <c r="WSF1368" s="84">
        <f t="shared" si="3273"/>
        <v>3000000</v>
      </c>
      <c r="WSM1368" s="84" t="s">
        <v>5401</v>
      </c>
      <c r="WSN1368" s="84">
        <f>WSN1362</f>
        <v>1000000</v>
      </c>
      <c r="WSO1368" s="84">
        <f t="shared" si="3273"/>
        <v>0</v>
      </c>
      <c r="WSP1368" s="84">
        <f t="shared" si="3273"/>
        <v>0</v>
      </c>
      <c r="WSQ1368" s="84">
        <f t="shared" si="3273"/>
        <v>1000000</v>
      </c>
      <c r="WSR1368" s="84">
        <f t="shared" si="3273"/>
        <v>2000000</v>
      </c>
      <c r="WSS1368" s="84">
        <f t="shared" si="3273"/>
        <v>0</v>
      </c>
      <c r="WST1368" s="84">
        <f t="shared" si="3273"/>
        <v>0</v>
      </c>
      <c r="WSU1368" s="84">
        <f t="shared" si="3273"/>
        <v>2000000</v>
      </c>
      <c r="WSV1368" s="84">
        <f t="shared" si="3273"/>
        <v>3000000</v>
      </c>
      <c r="WTC1368" s="84" t="s">
        <v>5401</v>
      </c>
      <c r="WTD1368" s="84">
        <f>WTD1362</f>
        <v>1000000</v>
      </c>
      <c r="WTE1368" s="84">
        <f t="shared" ref="WTE1368:WVH1368" si="3274">WTE1362</f>
        <v>0</v>
      </c>
      <c r="WTF1368" s="84">
        <f t="shared" si="3274"/>
        <v>0</v>
      </c>
      <c r="WTG1368" s="84">
        <f t="shared" si="3274"/>
        <v>1000000</v>
      </c>
      <c r="WTH1368" s="84">
        <f t="shared" si="3274"/>
        <v>2000000</v>
      </c>
      <c r="WTI1368" s="84">
        <f t="shared" si="3274"/>
        <v>0</v>
      </c>
      <c r="WTJ1368" s="84">
        <f t="shared" si="3274"/>
        <v>0</v>
      </c>
      <c r="WTK1368" s="84">
        <f t="shared" si="3274"/>
        <v>2000000</v>
      </c>
      <c r="WTL1368" s="84">
        <f t="shared" si="3274"/>
        <v>3000000</v>
      </c>
      <c r="WTS1368" s="84" t="s">
        <v>5401</v>
      </c>
      <c r="WTT1368" s="84">
        <f>WTT1362</f>
        <v>1000000</v>
      </c>
      <c r="WTU1368" s="84">
        <f t="shared" si="3274"/>
        <v>0</v>
      </c>
      <c r="WTV1368" s="84">
        <f t="shared" si="3274"/>
        <v>0</v>
      </c>
      <c r="WTW1368" s="84">
        <f t="shared" si="3274"/>
        <v>1000000</v>
      </c>
      <c r="WTX1368" s="84">
        <f t="shared" si="3274"/>
        <v>2000000</v>
      </c>
      <c r="WTY1368" s="84">
        <f t="shared" si="3274"/>
        <v>0</v>
      </c>
      <c r="WTZ1368" s="84">
        <f t="shared" si="3274"/>
        <v>0</v>
      </c>
      <c r="WUA1368" s="84">
        <f t="shared" si="3274"/>
        <v>2000000</v>
      </c>
      <c r="WUB1368" s="84">
        <f t="shared" si="3274"/>
        <v>3000000</v>
      </c>
      <c r="WUI1368" s="84" t="s">
        <v>5401</v>
      </c>
      <c r="WUJ1368" s="84">
        <f>WUJ1362</f>
        <v>1000000</v>
      </c>
      <c r="WUK1368" s="84">
        <f t="shared" si="3274"/>
        <v>0</v>
      </c>
      <c r="WUL1368" s="84">
        <f t="shared" si="3274"/>
        <v>0</v>
      </c>
      <c r="WUM1368" s="84">
        <f t="shared" si="3274"/>
        <v>1000000</v>
      </c>
      <c r="WUN1368" s="84">
        <f t="shared" si="3274"/>
        <v>2000000</v>
      </c>
      <c r="WUO1368" s="84">
        <f t="shared" si="3274"/>
        <v>0</v>
      </c>
      <c r="WUP1368" s="84">
        <f t="shared" si="3274"/>
        <v>0</v>
      </c>
      <c r="WUQ1368" s="84">
        <f t="shared" si="3274"/>
        <v>2000000</v>
      </c>
      <c r="WUR1368" s="84">
        <f t="shared" si="3274"/>
        <v>3000000</v>
      </c>
      <c r="WUY1368" s="84" t="s">
        <v>5401</v>
      </c>
      <c r="WUZ1368" s="84">
        <f>WUZ1362</f>
        <v>1000000</v>
      </c>
      <c r="WVA1368" s="84">
        <f t="shared" si="3274"/>
        <v>0</v>
      </c>
      <c r="WVB1368" s="84">
        <f t="shared" si="3274"/>
        <v>0</v>
      </c>
      <c r="WVC1368" s="84">
        <f t="shared" si="3274"/>
        <v>1000000</v>
      </c>
      <c r="WVD1368" s="84">
        <f t="shared" si="3274"/>
        <v>2000000</v>
      </c>
      <c r="WVE1368" s="84">
        <f t="shared" si="3274"/>
        <v>0</v>
      </c>
      <c r="WVF1368" s="84">
        <f t="shared" si="3274"/>
        <v>0</v>
      </c>
      <c r="WVG1368" s="84">
        <f t="shared" si="3274"/>
        <v>2000000</v>
      </c>
      <c r="WVH1368" s="84">
        <f t="shared" si="3274"/>
        <v>3000000</v>
      </c>
      <c r="WVO1368" s="84" t="s">
        <v>5401</v>
      </c>
      <c r="WVP1368" s="84">
        <f>WVP1362</f>
        <v>1000000</v>
      </c>
      <c r="WVQ1368" s="84">
        <f t="shared" ref="WVQ1368:WXT1368" si="3275">WVQ1362</f>
        <v>0</v>
      </c>
      <c r="WVR1368" s="84">
        <f t="shared" si="3275"/>
        <v>0</v>
      </c>
      <c r="WVS1368" s="84">
        <f t="shared" si="3275"/>
        <v>1000000</v>
      </c>
      <c r="WVT1368" s="84">
        <f t="shared" si="3275"/>
        <v>2000000</v>
      </c>
      <c r="WVU1368" s="84">
        <f t="shared" si="3275"/>
        <v>0</v>
      </c>
      <c r="WVV1368" s="84">
        <f t="shared" si="3275"/>
        <v>0</v>
      </c>
      <c r="WVW1368" s="84">
        <f t="shared" si="3275"/>
        <v>2000000</v>
      </c>
      <c r="WVX1368" s="84">
        <f t="shared" si="3275"/>
        <v>3000000</v>
      </c>
      <c r="WWE1368" s="84" t="s">
        <v>5401</v>
      </c>
      <c r="WWF1368" s="84">
        <f>WWF1362</f>
        <v>1000000</v>
      </c>
      <c r="WWG1368" s="84">
        <f t="shared" si="3275"/>
        <v>0</v>
      </c>
      <c r="WWH1368" s="84">
        <f t="shared" si="3275"/>
        <v>0</v>
      </c>
      <c r="WWI1368" s="84">
        <f t="shared" si="3275"/>
        <v>1000000</v>
      </c>
      <c r="WWJ1368" s="84">
        <f t="shared" si="3275"/>
        <v>2000000</v>
      </c>
      <c r="WWK1368" s="84">
        <f t="shared" si="3275"/>
        <v>0</v>
      </c>
      <c r="WWL1368" s="84">
        <f t="shared" si="3275"/>
        <v>0</v>
      </c>
      <c r="WWM1368" s="84">
        <f t="shared" si="3275"/>
        <v>2000000</v>
      </c>
      <c r="WWN1368" s="84">
        <f t="shared" si="3275"/>
        <v>3000000</v>
      </c>
      <c r="WWU1368" s="84" t="s">
        <v>5401</v>
      </c>
      <c r="WWV1368" s="84">
        <f>WWV1362</f>
        <v>1000000</v>
      </c>
      <c r="WWW1368" s="84">
        <f t="shared" si="3275"/>
        <v>0</v>
      </c>
      <c r="WWX1368" s="84">
        <f t="shared" si="3275"/>
        <v>0</v>
      </c>
      <c r="WWY1368" s="84">
        <f t="shared" si="3275"/>
        <v>1000000</v>
      </c>
      <c r="WWZ1368" s="84">
        <f t="shared" si="3275"/>
        <v>2000000</v>
      </c>
      <c r="WXA1368" s="84">
        <f t="shared" si="3275"/>
        <v>0</v>
      </c>
      <c r="WXB1368" s="84">
        <f t="shared" si="3275"/>
        <v>0</v>
      </c>
      <c r="WXC1368" s="84">
        <f t="shared" si="3275"/>
        <v>2000000</v>
      </c>
      <c r="WXD1368" s="84">
        <f t="shared" si="3275"/>
        <v>3000000</v>
      </c>
      <c r="WXK1368" s="84" t="s">
        <v>5401</v>
      </c>
      <c r="WXL1368" s="84">
        <f>WXL1362</f>
        <v>1000000</v>
      </c>
      <c r="WXM1368" s="84">
        <f t="shared" si="3275"/>
        <v>0</v>
      </c>
      <c r="WXN1368" s="84">
        <f t="shared" si="3275"/>
        <v>0</v>
      </c>
      <c r="WXO1368" s="84">
        <f t="shared" si="3275"/>
        <v>1000000</v>
      </c>
      <c r="WXP1368" s="84">
        <f t="shared" si="3275"/>
        <v>2000000</v>
      </c>
      <c r="WXQ1368" s="84">
        <f t="shared" si="3275"/>
        <v>0</v>
      </c>
      <c r="WXR1368" s="84">
        <f t="shared" si="3275"/>
        <v>0</v>
      </c>
      <c r="WXS1368" s="84">
        <f t="shared" si="3275"/>
        <v>2000000</v>
      </c>
      <c r="WXT1368" s="84">
        <f t="shared" si="3275"/>
        <v>3000000</v>
      </c>
      <c r="WYA1368" s="84" t="s">
        <v>5401</v>
      </c>
      <c r="WYB1368" s="84">
        <f>WYB1362</f>
        <v>1000000</v>
      </c>
      <c r="WYC1368" s="84">
        <f t="shared" ref="WYC1368:XAF1368" si="3276">WYC1362</f>
        <v>0</v>
      </c>
      <c r="WYD1368" s="84">
        <f t="shared" si="3276"/>
        <v>0</v>
      </c>
      <c r="WYE1368" s="84">
        <f t="shared" si="3276"/>
        <v>1000000</v>
      </c>
      <c r="WYF1368" s="84">
        <f t="shared" si="3276"/>
        <v>2000000</v>
      </c>
      <c r="WYG1368" s="84">
        <f t="shared" si="3276"/>
        <v>0</v>
      </c>
      <c r="WYH1368" s="84">
        <f t="shared" si="3276"/>
        <v>0</v>
      </c>
      <c r="WYI1368" s="84">
        <f t="shared" si="3276"/>
        <v>2000000</v>
      </c>
      <c r="WYJ1368" s="84">
        <f t="shared" si="3276"/>
        <v>3000000</v>
      </c>
      <c r="WYQ1368" s="84" t="s">
        <v>5401</v>
      </c>
      <c r="WYR1368" s="84">
        <f>WYR1362</f>
        <v>1000000</v>
      </c>
      <c r="WYS1368" s="84">
        <f t="shared" si="3276"/>
        <v>0</v>
      </c>
      <c r="WYT1368" s="84">
        <f t="shared" si="3276"/>
        <v>0</v>
      </c>
      <c r="WYU1368" s="84">
        <f t="shared" si="3276"/>
        <v>1000000</v>
      </c>
      <c r="WYV1368" s="84">
        <f t="shared" si="3276"/>
        <v>2000000</v>
      </c>
      <c r="WYW1368" s="84">
        <f t="shared" si="3276"/>
        <v>0</v>
      </c>
      <c r="WYX1368" s="84">
        <f t="shared" si="3276"/>
        <v>0</v>
      </c>
      <c r="WYY1368" s="84">
        <f t="shared" si="3276"/>
        <v>2000000</v>
      </c>
      <c r="WYZ1368" s="84">
        <f t="shared" si="3276"/>
        <v>3000000</v>
      </c>
      <c r="WZG1368" s="84" t="s">
        <v>5401</v>
      </c>
      <c r="WZH1368" s="84">
        <f>WZH1362</f>
        <v>1000000</v>
      </c>
      <c r="WZI1368" s="84">
        <f t="shared" si="3276"/>
        <v>0</v>
      </c>
      <c r="WZJ1368" s="84">
        <f t="shared" si="3276"/>
        <v>0</v>
      </c>
      <c r="WZK1368" s="84">
        <f t="shared" si="3276"/>
        <v>1000000</v>
      </c>
      <c r="WZL1368" s="84">
        <f t="shared" si="3276"/>
        <v>2000000</v>
      </c>
      <c r="WZM1368" s="84">
        <f t="shared" si="3276"/>
        <v>0</v>
      </c>
      <c r="WZN1368" s="84">
        <f t="shared" si="3276"/>
        <v>0</v>
      </c>
      <c r="WZO1368" s="84">
        <f t="shared" si="3276"/>
        <v>2000000</v>
      </c>
      <c r="WZP1368" s="84">
        <f t="shared" si="3276"/>
        <v>3000000</v>
      </c>
      <c r="WZW1368" s="84" t="s">
        <v>5401</v>
      </c>
      <c r="WZX1368" s="84">
        <f>WZX1362</f>
        <v>1000000</v>
      </c>
      <c r="WZY1368" s="84">
        <f t="shared" si="3276"/>
        <v>0</v>
      </c>
      <c r="WZZ1368" s="84">
        <f t="shared" si="3276"/>
        <v>0</v>
      </c>
      <c r="XAA1368" s="84">
        <f t="shared" si="3276"/>
        <v>1000000</v>
      </c>
      <c r="XAB1368" s="84">
        <f t="shared" si="3276"/>
        <v>2000000</v>
      </c>
      <c r="XAC1368" s="84">
        <f t="shared" si="3276"/>
        <v>0</v>
      </c>
      <c r="XAD1368" s="84">
        <f t="shared" si="3276"/>
        <v>0</v>
      </c>
      <c r="XAE1368" s="84">
        <f t="shared" si="3276"/>
        <v>2000000</v>
      </c>
      <c r="XAF1368" s="84">
        <f t="shared" si="3276"/>
        <v>3000000</v>
      </c>
      <c r="XAM1368" s="84" t="s">
        <v>5401</v>
      </c>
      <c r="XAN1368" s="84">
        <f>XAN1362</f>
        <v>1000000</v>
      </c>
      <c r="XAO1368" s="84">
        <f t="shared" ref="XAO1368:XCR1368" si="3277">XAO1362</f>
        <v>0</v>
      </c>
      <c r="XAP1368" s="84">
        <f t="shared" si="3277"/>
        <v>0</v>
      </c>
      <c r="XAQ1368" s="84">
        <f t="shared" si="3277"/>
        <v>1000000</v>
      </c>
      <c r="XAR1368" s="84">
        <f t="shared" si="3277"/>
        <v>2000000</v>
      </c>
      <c r="XAS1368" s="84">
        <f t="shared" si="3277"/>
        <v>0</v>
      </c>
      <c r="XAT1368" s="84">
        <f t="shared" si="3277"/>
        <v>0</v>
      </c>
      <c r="XAU1368" s="84">
        <f t="shared" si="3277"/>
        <v>2000000</v>
      </c>
      <c r="XAV1368" s="84">
        <f t="shared" si="3277"/>
        <v>3000000</v>
      </c>
      <c r="XBC1368" s="84" t="s">
        <v>5401</v>
      </c>
      <c r="XBD1368" s="84">
        <f>XBD1362</f>
        <v>1000000</v>
      </c>
      <c r="XBE1368" s="84">
        <f t="shared" si="3277"/>
        <v>0</v>
      </c>
      <c r="XBF1368" s="84">
        <f t="shared" si="3277"/>
        <v>0</v>
      </c>
      <c r="XBG1368" s="84">
        <f t="shared" si="3277"/>
        <v>1000000</v>
      </c>
      <c r="XBH1368" s="84">
        <f t="shared" si="3277"/>
        <v>2000000</v>
      </c>
      <c r="XBI1368" s="84">
        <f t="shared" si="3277"/>
        <v>0</v>
      </c>
      <c r="XBJ1368" s="84">
        <f t="shared" si="3277"/>
        <v>0</v>
      </c>
      <c r="XBK1368" s="84">
        <f t="shared" si="3277"/>
        <v>2000000</v>
      </c>
      <c r="XBL1368" s="84">
        <f t="shared" si="3277"/>
        <v>3000000</v>
      </c>
      <c r="XBS1368" s="84" t="s">
        <v>5401</v>
      </c>
      <c r="XBT1368" s="84">
        <f>XBT1362</f>
        <v>1000000</v>
      </c>
      <c r="XBU1368" s="84">
        <f t="shared" si="3277"/>
        <v>0</v>
      </c>
      <c r="XBV1368" s="84">
        <f t="shared" si="3277"/>
        <v>0</v>
      </c>
      <c r="XBW1368" s="84">
        <f t="shared" si="3277"/>
        <v>1000000</v>
      </c>
      <c r="XBX1368" s="84">
        <f t="shared" si="3277"/>
        <v>2000000</v>
      </c>
      <c r="XBY1368" s="84">
        <f t="shared" si="3277"/>
        <v>0</v>
      </c>
      <c r="XBZ1368" s="84">
        <f t="shared" si="3277"/>
        <v>0</v>
      </c>
      <c r="XCA1368" s="84">
        <f t="shared" si="3277"/>
        <v>2000000</v>
      </c>
      <c r="XCB1368" s="84">
        <f t="shared" si="3277"/>
        <v>3000000</v>
      </c>
      <c r="XCI1368" s="84" t="s">
        <v>5401</v>
      </c>
      <c r="XCJ1368" s="84">
        <f>XCJ1362</f>
        <v>1000000</v>
      </c>
      <c r="XCK1368" s="84">
        <f t="shared" si="3277"/>
        <v>0</v>
      </c>
      <c r="XCL1368" s="84">
        <f t="shared" si="3277"/>
        <v>0</v>
      </c>
      <c r="XCM1368" s="84">
        <f t="shared" si="3277"/>
        <v>1000000</v>
      </c>
      <c r="XCN1368" s="84">
        <f t="shared" si="3277"/>
        <v>2000000</v>
      </c>
      <c r="XCO1368" s="84">
        <f t="shared" si="3277"/>
        <v>0</v>
      </c>
      <c r="XCP1368" s="84">
        <f t="shared" si="3277"/>
        <v>0</v>
      </c>
      <c r="XCQ1368" s="84">
        <f t="shared" si="3277"/>
        <v>2000000</v>
      </c>
      <c r="XCR1368" s="84">
        <f t="shared" si="3277"/>
        <v>3000000</v>
      </c>
      <c r="XCY1368" s="84" t="s">
        <v>5401</v>
      </c>
      <c r="XCZ1368" s="84">
        <f>XCZ1362</f>
        <v>1000000</v>
      </c>
      <c r="XDA1368" s="84">
        <f t="shared" ref="XDA1368:XFD1368" si="3278">XDA1362</f>
        <v>0</v>
      </c>
      <c r="XDB1368" s="84">
        <f t="shared" si="3278"/>
        <v>0</v>
      </c>
      <c r="XDC1368" s="84">
        <f t="shared" si="3278"/>
        <v>1000000</v>
      </c>
      <c r="XDD1368" s="84">
        <f t="shared" si="3278"/>
        <v>2000000</v>
      </c>
      <c r="XDE1368" s="84">
        <f t="shared" si="3278"/>
        <v>0</v>
      </c>
      <c r="XDF1368" s="84">
        <f t="shared" si="3278"/>
        <v>0</v>
      </c>
      <c r="XDG1368" s="84">
        <f t="shared" si="3278"/>
        <v>2000000</v>
      </c>
      <c r="XDH1368" s="84">
        <f t="shared" si="3278"/>
        <v>3000000</v>
      </c>
      <c r="XDO1368" s="84" t="s">
        <v>5401</v>
      </c>
      <c r="XDP1368" s="84">
        <f>XDP1362</f>
        <v>1000000</v>
      </c>
      <c r="XDQ1368" s="84">
        <f t="shared" si="3278"/>
        <v>0</v>
      </c>
      <c r="XDR1368" s="84">
        <f t="shared" si="3278"/>
        <v>0</v>
      </c>
      <c r="XDS1368" s="84">
        <f t="shared" si="3278"/>
        <v>1000000</v>
      </c>
      <c r="XDT1368" s="84">
        <f t="shared" si="3278"/>
        <v>2000000</v>
      </c>
      <c r="XDU1368" s="84">
        <f t="shared" si="3278"/>
        <v>0</v>
      </c>
      <c r="XDV1368" s="84">
        <f t="shared" si="3278"/>
        <v>0</v>
      </c>
      <c r="XDW1368" s="84">
        <f t="shared" si="3278"/>
        <v>2000000</v>
      </c>
      <c r="XDX1368" s="84">
        <f t="shared" si="3278"/>
        <v>3000000</v>
      </c>
      <c r="XEE1368" s="84" t="s">
        <v>5401</v>
      </c>
      <c r="XEF1368" s="84">
        <f>XEF1362</f>
        <v>1000000</v>
      </c>
      <c r="XEG1368" s="84">
        <f t="shared" si="3278"/>
        <v>0</v>
      </c>
      <c r="XEH1368" s="84">
        <f t="shared" si="3278"/>
        <v>0</v>
      </c>
      <c r="XEI1368" s="84">
        <f t="shared" si="3278"/>
        <v>1000000</v>
      </c>
      <c r="XEJ1368" s="84">
        <f t="shared" si="3278"/>
        <v>2000000</v>
      </c>
      <c r="XEK1368" s="84">
        <f t="shared" si="3278"/>
        <v>0</v>
      </c>
      <c r="XEL1368" s="84">
        <f t="shared" si="3278"/>
        <v>0</v>
      </c>
      <c r="XEM1368" s="84">
        <f t="shared" si="3278"/>
        <v>2000000</v>
      </c>
      <c r="XEN1368" s="84">
        <f t="shared" si="3278"/>
        <v>3000000</v>
      </c>
      <c r="XEU1368" s="84" t="s">
        <v>5401</v>
      </c>
      <c r="XEV1368" s="84">
        <f>XEV1362</f>
        <v>1000000</v>
      </c>
      <c r="XEW1368" s="84">
        <f t="shared" si="3278"/>
        <v>0</v>
      </c>
      <c r="XEX1368" s="84">
        <f t="shared" si="3278"/>
        <v>0</v>
      </c>
      <c r="XEY1368" s="84">
        <f t="shared" si="3278"/>
        <v>1000000</v>
      </c>
      <c r="XEZ1368" s="84">
        <f t="shared" si="3278"/>
        <v>2000000</v>
      </c>
      <c r="XFA1368" s="84">
        <f t="shared" si="3278"/>
        <v>0</v>
      </c>
      <c r="XFB1368" s="84">
        <f t="shared" si="3278"/>
        <v>0</v>
      </c>
      <c r="XFC1368" s="84">
        <f t="shared" si="3278"/>
        <v>2000000</v>
      </c>
      <c r="XFD1368" s="84">
        <f t="shared" si="3278"/>
        <v>3000000</v>
      </c>
    </row>
    <row r="1369" spans="1:1024 1030:2048 2054:3072 3078:4096 4102:5120 5126:6144 6150:7168 7174:8192 8198:9216 9222:10240 10246:11264 11270:12288 12294:13312 13318:14336 14342:15360 15366:16384" ht="14.25" customHeight="1" x14ac:dyDescent="0.25">
      <c r="A1369" s="84"/>
      <c r="B1369" s="84"/>
      <c r="G1369" s="1130"/>
      <c r="H1369" s="780"/>
      <c r="I1369" s="780"/>
      <c r="J1369" s="781"/>
      <c r="K1369" s="780"/>
      <c r="L1369" s="782"/>
      <c r="M1369" s="782"/>
      <c r="N1369" s="783"/>
      <c r="O1369" s="782"/>
      <c r="P1369" s="782"/>
      <c r="Q1369" s="800"/>
      <c r="R1369" s="801"/>
      <c r="S1369" s="800"/>
      <c r="T1369" s="84"/>
      <c r="V1369" s="84"/>
      <c r="W1369" s="84"/>
      <c r="AB1369" s="84">
        <f t="shared" si="225"/>
        <v>0</v>
      </c>
    </row>
    <row r="1370" spans="1:1024 1030:2048 2054:3072 3078:4096 4102:5120 5126:6144 6150:7168 7174:8192 8198:9216 9222:10240 10246:11264 11270:12288 12294:13312 13318:14336 14342:15360 15366:16384" s="203" customFormat="1" ht="15" customHeight="1" x14ac:dyDescent="0.25">
      <c r="A1370" s="863"/>
      <c r="B1370" s="864"/>
      <c r="C1370" s="883"/>
      <c r="D1370" s="985"/>
      <c r="E1370" s="986"/>
      <c r="F1370" s="998"/>
      <c r="G1370" s="999" t="s">
        <v>5285</v>
      </c>
      <c r="H1370" s="960"/>
      <c r="I1370" s="960"/>
      <c r="J1370" s="961"/>
      <c r="K1370" s="960"/>
      <c r="L1370" s="873"/>
      <c r="M1370" s="873"/>
      <c r="N1370" s="962"/>
      <c r="O1370" s="873"/>
      <c r="P1370" s="873"/>
      <c r="Q1370" s="873"/>
      <c r="R1370" s="962"/>
      <c r="S1370" s="960"/>
      <c r="T1370" s="855"/>
      <c r="V1370" s="874"/>
      <c r="W1370" s="874"/>
      <c r="X1370" s="815"/>
      <c r="Y1370" s="816"/>
      <c r="Z1370" s="812"/>
      <c r="AA1370" s="813"/>
      <c r="AB1370" s="203">
        <f t="shared" si="225"/>
        <v>0</v>
      </c>
    </row>
    <row r="1371" spans="1:1024 1030:2048 2054:3072 3078:4096 4102:5120 5126:6144 6150:7168 7174:8192 8198:9216 9222:10240 10246:11264 11270:12288 12294:13312 13318:14336 14342:15360 15366:16384" s="203" customFormat="1" ht="15" customHeight="1" x14ac:dyDescent="0.25">
      <c r="A1371" s="863"/>
      <c r="B1371" s="864"/>
      <c r="C1371" s="883"/>
      <c r="D1371" s="985"/>
      <c r="E1371" s="986"/>
      <c r="F1371" s="1000" t="s">
        <v>235</v>
      </c>
      <c r="G1371" s="1001" t="s">
        <v>236</v>
      </c>
      <c r="H1371" s="869">
        <f>H494+H547+H815+H869+H936+H971+H1030+H1056+H1081+H1209+H1252+H1307+H1345+H1353</f>
        <v>493595326</v>
      </c>
      <c r="I1371" s="869" t="e">
        <f>#REF!+I1345+#REF!+I1252+I1209+I1081+I1056+I1030+I971+I936+I869+I815+I494+I547</f>
        <v>#REF!</v>
      </c>
      <c r="J1371" s="870" t="e">
        <f>I1371/H1371</f>
        <v>#REF!</v>
      </c>
      <c r="K1371" s="869" t="e">
        <f>#REF!+K1345+#REF!+K1252+K1209+K1081+K1056+K1030+K971+K936+K869+K815+K494+K547</f>
        <v>#REF!</v>
      </c>
      <c r="L1371" s="900">
        <v>0</v>
      </c>
      <c r="M1371" s="900">
        <v>0</v>
      </c>
      <c r="N1371" s="901"/>
      <c r="O1371" s="900">
        <f>L1371-M1371</f>
        <v>0</v>
      </c>
      <c r="P1371" s="900">
        <f>L1371+H1371</f>
        <v>493595326</v>
      </c>
      <c r="Q1371" s="900" t="e">
        <f>M1371+I1371</f>
        <v>#REF!</v>
      </c>
      <c r="R1371" s="901" t="e">
        <f>Q1371/P1371</f>
        <v>#REF!</v>
      </c>
      <c r="S1371" s="900" t="e">
        <f>P1371-Q1371</f>
        <v>#REF!</v>
      </c>
      <c r="T1371" s="855"/>
      <c r="V1371" s="874"/>
      <c r="W1371" s="874"/>
      <c r="X1371" s="815"/>
      <c r="Y1371" s="816"/>
      <c r="Z1371" s="812"/>
      <c r="AA1371" s="813"/>
      <c r="AB1371" s="203">
        <f t="shared" si="225"/>
        <v>0</v>
      </c>
    </row>
    <row r="1372" spans="1:1024 1030:2048 2054:3072 3078:4096 4102:5120 5126:6144 6150:7168 7174:8192 8198:9216 9222:10240 10246:11264 11270:12288 12294:13312 13318:14336 14342:15360 15366:16384" s="203" customFormat="1" ht="15" customHeight="1" x14ac:dyDescent="0.25">
      <c r="A1372" s="863"/>
      <c r="B1372" s="864"/>
      <c r="C1372" s="883"/>
      <c r="D1372" s="985"/>
      <c r="E1372" s="986"/>
      <c r="F1372" s="1002" t="s">
        <v>245</v>
      </c>
      <c r="G1372" s="1001" t="s">
        <v>246</v>
      </c>
      <c r="H1372" s="869">
        <f>H1212</f>
        <v>0</v>
      </c>
      <c r="I1372" s="869">
        <f>I1212</f>
        <v>0</v>
      </c>
      <c r="J1372" s="870"/>
      <c r="K1372" s="869">
        <f>K1212</f>
        <v>0</v>
      </c>
      <c r="L1372" s="900">
        <f>L1210+L820</f>
        <v>0</v>
      </c>
      <c r="M1372" s="900">
        <f>M1210+M820</f>
        <v>157900</v>
      </c>
      <c r="N1372" s="901" t="e">
        <f>M1372/L1372</f>
        <v>#DIV/0!</v>
      </c>
      <c r="O1372" s="900">
        <f t="shared" ref="O1372:O1379" si="3279">L1372-M1372</f>
        <v>-157900</v>
      </c>
      <c r="P1372" s="900">
        <f>P1210+P820</f>
        <v>0</v>
      </c>
      <c r="Q1372" s="900">
        <f t="shared" ref="Q1372:Q1380" si="3280">M1372+I1372</f>
        <v>157900</v>
      </c>
      <c r="R1372" s="901" t="e">
        <f t="shared" ref="R1372:R1380" si="3281">Q1372/P1372</f>
        <v>#DIV/0!</v>
      </c>
      <c r="S1372" s="900">
        <f>P1372-Q1372</f>
        <v>-157900</v>
      </c>
      <c r="T1372" s="855"/>
      <c r="V1372" s="874"/>
      <c r="W1372" s="874"/>
      <c r="X1372" s="815"/>
      <c r="Y1372" s="816"/>
      <c r="Z1372" s="812"/>
      <c r="AA1372" s="813"/>
      <c r="AB1372" s="203">
        <f t="shared" si="225"/>
        <v>0</v>
      </c>
    </row>
    <row r="1373" spans="1:1024 1030:2048 2054:3072 3078:4096 4102:5120 5126:6144 6150:7168 7174:8192 8198:9216 9222:10240 10246:11264 11270:12288 12294:13312 13318:14336 14342:15360 15366:16384" s="203" customFormat="1" ht="15" customHeight="1" x14ac:dyDescent="0.25">
      <c r="A1373" s="863"/>
      <c r="B1373" s="864"/>
      <c r="C1373" s="883"/>
      <c r="D1373" s="985"/>
      <c r="E1373" s="986"/>
      <c r="F1373" s="1003" t="s">
        <v>247</v>
      </c>
      <c r="G1373" s="1004" t="s">
        <v>4692</v>
      </c>
      <c r="H1373" s="869">
        <f>H1211</f>
        <v>0</v>
      </c>
      <c r="I1373" s="869">
        <f>I1211</f>
        <v>0</v>
      </c>
      <c r="J1373" s="870"/>
      <c r="K1373" s="869">
        <f>K1211</f>
        <v>0</v>
      </c>
      <c r="L1373" s="900">
        <f>L821+L972+L1211+L1360+L1283+L1299+L1031</f>
        <v>28578122</v>
      </c>
      <c r="M1373" s="900">
        <f>M1211+M495+M937+M548+M1253+M821</f>
        <v>6599005.96</v>
      </c>
      <c r="N1373" s="901">
        <f>N1211</f>
        <v>2.8759899734395749</v>
      </c>
      <c r="O1373" s="900">
        <f t="shared" si="3279"/>
        <v>21979116.039999999</v>
      </c>
      <c r="P1373" s="900">
        <f>L1373</f>
        <v>28578122</v>
      </c>
      <c r="Q1373" s="900">
        <f t="shared" si="3280"/>
        <v>6599005.96</v>
      </c>
      <c r="R1373" s="901">
        <f t="shared" si="3281"/>
        <v>0.23091111305354495</v>
      </c>
      <c r="S1373" s="900">
        <f>P1373-Q1373</f>
        <v>21979116.039999999</v>
      </c>
      <c r="T1373" s="855"/>
      <c r="V1373" s="874"/>
      <c r="W1373" s="874"/>
      <c r="X1373" s="815"/>
      <c r="Y1373" s="816"/>
      <c r="Z1373" s="812"/>
      <c r="AA1373" s="813"/>
      <c r="AB1373" s="203">
        <f t="shared" si="225"/>
        <v>0</v>
      </c>
    </row>
    <row r="1374" spans="1:1024 1030:2048 2054:3072 3078:4096 4102:5120 5126:6144 6150:7168 7174:8192 8198:9216 9222:10240 10246:11264 11270:12288 12294:13312 13318:14336 14342:15360 15366:16384" s="203" customFormat="1" ht="15" hidden="1" customHeight="1" x14ac:dyDescent="0.25">
      <c r="A1374" s="863"/>
      <c r="B1374" s="864"/>
      <c r="C1374" s="883"/>
      <c r="D1374" s="985"/>
      <c r="E1374" s="986"/>
      <c r="F1374" s="1003" t="s">
        <v>248</v>
      </c>
      <c r="G1374" s="1004" t="s">
        <v>4691</v>
      </c>
      <c r="H1374" s="869">
        <v>0</v>
      </c>
      <c r="I1374" s="869">
        <v>0</v>
      </c>
      <c r="J1374" s="870"/>
      <c r="K1374" s="869"/>
      <c r="L1374" s="900">
        <f>L1213</f>
        <v>0</v>
      </c>
      <c r="M1374" s="900">
        <f>M1213</f>
        <v>1262510</v>
      </c>
      <c r="N1374" s="901"/>
      <c r="O1374" s="900"/>
      <c r="P1374" s="900">
        <f>L1374</f>
        <v>0</v>
      </c>
      <c r="Q1374" s="900">
        <f t="shared" si="3280"/>
        <v>1262510</v>
      </c>
      <c r="R1374" s="901" t="e">
        <f t="shared" si="3281"/>
        <v>#DIV/0!</v>
      </c>
      <c r="S1374" s="900"/>
      <c r="T1374" s="855"/>
      <c r="V1374" s="874"/>
      <c r="W1374" s="874"/>
      <c r="X1374" s="815"/>
      <c r="Y1374" s="816"/>
      <c r="Z1374" s="812"/>
      <c r="AA1374" s="813"/>
    </row>
    <row r="1375" spans="1:1024 1030:2048 2054:3072 3078:4096 4102:5120 5126:6144 6150:7168 7174:8192 8198:9216 9222:10240 10246:11264 11270:12288 12294:13312 13318:14336 14342:15360 15366:16384" s="203" customFormat="1" ht="15" customHeight="1" x14ac:dyDescent="0.25">
      <c r="A1375" s="863"/>
      <c r="B1375" s="864"/>
      <c r="C1375" s="883"/>
      <c r="D1375" s="985"/>
      <c r="E1375" s="986"/>
      <c r="F1375" s="1003" t="s">
        <v>249</v>
      </c>
      <c r="G1375" s="1004" t="s">
        <v>58</v>
      </c>
      <c r="H1375" s="869">
        <v>0</v>
      </c>
      <c r="I1375" s="869">
        <v>0</v>
      </c>
      <c r="J1375" s="870"/>
      <c r="K1375" s="869"/>
      <c r="L1375" s="900">
        <f>L823</f>
        <v>50000</v>
      </c>
      <c r="M1375" s="900">
        <f>M823</f>
        <v>0</v>
      </c>
      <c r="N1375" s="901">
        <f>M1375/L1375</f>
        <v>0</v>
      </c>
      <c r="O1375" s="900">
        <f t="shared" si="3279"/>
        <v>50000</v>
      </c>
      <c r="P1375" s="900">
        <f>SUM(H1375:L1375)</f>
        <v>50000</v>
      </c>
      <c r="Q1375" s="900">
        <f t="shared" si="3280"/>
        <v>0</v>
      </c>
      <c r="R1375" s="901">
        <f t="shared" si="3281"/>
        <v>0</v>
      </c>
      <c r="S1375" s="900">
        <f>P1375-Q1375</f>
        <v>50000</v>
      </c>
      <c r="T1375" s="855"/>
      <c r="V1375" s="874"/>
      <c r="W1375" s="874"/>
      <c r="X1375" s="815"/>
      <c r="Y1375" s="816"/>
      <c r="Z1375" s="812"/>
      <c r="AA1375" s="813"/>
    </row>
    <row r="1376" spans="1:1024 1030:2048 2054:3072 3078:4096 4102:5120 5126:6144 6150:7168 7174:8192 8198:9216 9222:10240 10246:11264 11270:12288 12294:13312 13318:14336 14342:15360 15366:16384" s="203" customFormat="1" ht="15" hidden="1" customHeight="1" x14ac:dyDescent="0.25">
      <c r="A1376" s="863"/>
      <c r="B1376" s="864"/>
      <c r="C1376" s="883"/>
      <c r="D1376" s="985"/>
      <c r="E1376" s="986"/>
      <c r="F1376" s="1000">
        <v>10</v>
      </c>
      <c r="G1376" s="1001" t="s">
        <v>4934</v>
      </c>
      <c r="H1376" s="869">
        <v>0</v>
      </c>
      <c r="I1376" s="869">
        <v>0</v>
      </c>
      <c r="J1376" s="870"/>
      <c r="K1376" s="869">
        <v>0</v>
      </c>
      <c r="L1376" s="900"/>
      <c r="M1376" s="900">
        <v>0</v>
      </c>
      <c r="N1376" s="901"/>
      <c r="O1376" s="900">
        <f t="shared" si="3279"/>
        <v>0</v>
      </c>
      <c r="P1376" s="900">
        <f>L1376+H1376</f>
        <v>0</v>
      </c>
      <c r="Q1376" s="900">
        <f t="shared" si="3280"/>
        <v>0</v>
      </c>
      <c r="R1376" s="901"/>
      <c r="S1376" s="900">
        <f>P1376-Q1376</f>
        <v>0</v>
      </c>
      <c r="T1376" s="855"/>
      <c r="V1376" s="874"/>
      <c r="W1376" s="874"/>
      <c r="X1376" s="815"/>
      <c r="Y1376" s="816"/>
      <c r="Z1376" s="812"/>
      <c r="AA1376" s="813"/>
      <c r="AB1376" s="203">
        <f t="shared" si="225"/>
        <v>0</v>
      </c>
    </row>
    <row r="1377" spans="1:31" s="203" customFormat="1" ht="15.75" customHeight="1" x14ac:dyDescent="0.25">
      <c r="A1377" s="863"/>
      <c r="B1377" s="864"/>
      <c r="C1377" s="883"/>
      <c r="D1377" s="985"/>
      <c r="E1377" s="986"/>
      <c r="F1377" s="1000">
        <v>13</v>
      </c>
      <c r="G1377" s="1001" t="s">
        <v>4942</v>
      </c>
      <c r="H1377" s="869">
        <v>0</v>
      </c>
      <c r="I1377" s="869">
        <v>0</v>
      </c>
      <c r="J1377" s="870"/>
      <c r="K1377" s="869">
        <v>0</v>
      </c>
      <c r="L1377" s="900">
        <f>L938</f>
        <v>1000000</v>
      </c>
      <c r="M1377" s="900">
        <f>M499+M1214+M827+M550</f>
        <v>1499925</v>
      </c>
      <c r="N1377" s="901">
        <f>M1377/L1377</f>
        <v>1.499925</v>
      </c>
      <c r="O1377" s="900">
        <f t="shared" si="3279"/>
        <v>-499925</v>
      </c>
      <c r="P1377" s="900">
        <f>L1377+H1377</f>
        <v>1000000</v>
      </c>
      <c r="Q1377" s="900">
        <f t="shared" si="3280"/>
        <v>1499925</v>
      </c>
      <c r="R1377" s="901">
        <f t="shared" si="3281"/>
        <v>1.499925</v>
      </c>
      <c r="S1377" s="900">
        <f>P1377-Q1377</f>
        <v>-499925</v>
      </c>
      <c r="T1377" s="855"/>
      <c r="V1377" s="874"/>
      <c r="W1377" s="874"/>
      <c r="X1377" s="815"/>
      <c r="Y1377" s="816"/>
      <c r="Z1377" s="812"/>
      <c r="AA1377" s="813"/>
      <c r="AB1377" s="203">
        <f t="shared" si="225"/>
        <v>0</v>
      </c>
    </row>
    <row r="1378" spans="1:31" s="203" customFormat="1" ht="28.5" customHeight="1" x14ac:dyDescent="0.25">
      <c r="A1378" s="863"/>
      <c r="B1378" s="864"/>
      <c r="C1378" s="883"/>
      <c r="D1378" s="985"/>
      <c r="E1378" s="986"/>
      <c r="F1378" s="1000">
        <v>15</v>
      </c>
      <c r="G1378" s="1001" t="s">
        <v>261</v>
      </c>
      <c r="H1378" s="869">
        <v>0</v>
      </c>
      <c r="I1378" s="869">
        <v>0</v>
      </c>
      <c r="J1378" s="870"/>
      <c r="K1378" s="869"/>
      <c r="L1378" s="900">
        <f>L829</f>
        <v>68613</v>
      </c>
      <c r="M1378" s="900">
        <f>M829</f>
        <v>720982</v>
      </c>
      <c r="N1378" s="901"/>
      <c r="O1378" s="900"/>
      <c r="P1378" s="900">
        <f>L1378+H1378</f>
        <v>68613</v>
      </c>
      <c r="Q1378" s="900">
        <f t="shared" si="3280"/>
        <v>720982</v>
      </c>
      <c r="R1378" s="901">
        <f t="shared" si="3281"/>
        <v>10.507950388410359</v>
      </c>
      <c r="S1378" s="900"/>
      <c r="T1378" s="855"/>
      <c r="V1378" s="874"/>
      <c r="W1378" s="874"/>
      <c r="X1378" s="815"/>
      <c r="Y1378" s="816"/>
      <c r="Z1378" s="812"/>
      <c r="AA1378" s="813"/>
    </row>
    <row r="1379" spans="1:31" s="203" customFormat="1" ht="30.75" thickBot="1" x14ac:dyDescent="0.3">
      <c r="A1379" s="863"/>
      <c r="B1379" s="864"/>
      <c r="C1379" s="883"/>
      <c r="D1379" s="985"/>
      <c r="E1379" s="986"/>
      <c r="F1379" s="1000">
        <v>17</v>
      </c>
      <c r="G1379" s="1001" t="s">
        <v>5479</v>
      </c>
      <c r="H1379" s="869">
        <v>0</v>
      </c>
      <c r="I1379" s="869">
        <v>0</v>
      </c>
      <c r="J1379" s="870"/>
      <c r="K1379" s="869"/>
      <c r="L1379" s="900">
        <f>L831+L939+L1215+L1309+L973+L1367</f>
        <v>73930692</v>
      </c>
      <c r="M1379" s="900">
        <f>M830</f>
        <v>532589.81999999995</v>
      </c>
      <c r="N1379" s="901">
        <f>M1379/L1379</f>
        <v>7.2039068699641003E-3</v>
      </c>
      <c r="O1379" s="900">
        <f t="shared" si="3279"/>
        <v>73398102.180000007</v>
      </c>
      <c r="P1379" s="900">
        <f>SUM(H1379:L1379)</f>
        <v>73930692</v>
      </c>
      <c r="Q1379" s="900">
        <f t="shared" si="3280"/>
        <v>532589.81999999995</v>
      </c>
      <c r="R1379" s="901">
        <f t="shared" si="3281"/>
        <v>7.2039068699641003E-3</v>
      </c>
      <c r="S1379" s="900">
        <f>P1379-Q1379</f>
        <v>73398102.180000007</v>
      </c>
      <c r="T1379" s="855"/>
      <c r="V1379" s="874"/>
      <c r="W1379" s="874"/>
      <c r="X1379" s="815"/>
      <c r="Y1379" s="816"/>
      <c r="Z1379" s="812"/>
      <c r="AA1379" s="813"/>
    </row>
    <row r="1380" spans="1:31" s="203" customFormat="1" ht="15.75" customHeight="1" thickBot="1" x14ac:dyDescent="0.3">
      <c r="A1380" s="863"/>
      <c r="B1380" s="864"/>
      <c r="C1380" s="883"/>
      <c r="D1380" s="985"/>
      <c r="E1380" s="986"/>
      <c r="F1380" s="866"/>
      <c r="G1380" s="902" t="s">
        <v>5286</v>
      </c>
      <c r="H1380" s="903">
        <f>SUM(H1371:H1379)</f>
        <v>493595326</v>
      </c>
      <c r="I1380" s="903" t="e">
        <f>SUM(I1371:I1376)</f>
        <v>#REF!</v>
      </c>
      <c r="J1380" s="904" t="e">
        <f>I1380/H1380</f>
        <v>#REF!</v>
      </c>
      <c r="K1380" s="903" t="e">
        <f>SUM(K1371:K1376)</f>
        <v>#REF!</v>
      </c>
      <c r="L1380" s="905">
        <f>SUM(L1371:L1379)</f>
        <v>103627427</v>
      </c>
      <c r="M1380" s="905">
        <f>SUM(M1371:M1379)</f>
        <v>10772912.780000001</v>
      </c>
      <c r="N1380" s="906">
        <f>SUM(N1371)</f>
        <v>0</v>
      </c>
      <c r="O1380" s="905">
        <f>SUM(O1371:O1379)</f>
        <v>94769393.219999999</v>
      </c>
      <c r="P1380" s="905">
        <f>SUM(P1371:P1379)</f>
        <v>597222753</v>
      </c>
      <c r="Q1380" s="905" t="e">
        <f t="shared" si="3280"/>
        <v>#REF!</v>
      </c>
      <c r="R1380" s="906" t="e">
        <f t="shared" si="3281"/>
        <v>#REF!</v>
      </c>
      <c r="S1380" s="905" t="e">
        <f>SUM(S1371:S1379)</f>
        <v>#REF!</v>
      </c>
      <c r="T1380" s="855"/>
      <c r="V1380" s="874"/>
      <c r="W1380" s="874"/>
      <c r="X1380" s="815"/>
      <c r="Y1380" s="816"/>
      <c r="Z1380" s="812"/>
      <c r="AA1380" s="813"/>
      <c r="AB1380" s="203">
        <f t="shared" si="225"/>
        <v>0</v>
      </c>
    </row>
    <row r="1381" spans="1:31" x14ac:dyDescent="0.25">
      <c r="G1381" s="797"/>
      <c r="H1381" s="798"/>
      <c r="I1381" s="798"/>
      <c r="J1381" s="799"/>
      <c r="K1381" s="798"/>
      <c r="L1381" s="800"/>
      <c r="M1381" s="800"/>
      <c r="N1381" s="801"/>
      <c r="O1381" s="800"/>
      <c r="P1381" s="800"/>
      <c r="Q1381" s="800"/>
      <c r="R1381" s="801"/>
      <c r="S1381" s="800"/>
      <c r="AB1381" s="84">
        <f t="shared" si="225"/>
        <v>0</v>
      </c>
    </row>
    <row r="1382" spans="1:31" x14ac:dyDescent="0.25">
      <c r="A1382" s="84"/>
      <c r="B1382" s="84"/>
      <c r="C1382" s="84"/>
      <c r="D1382" s="84"/>
      <c r="G1382" s="797"/>
      <c r="H1382" s="798"/>
      <c r="I1382" s="798"/>
      <c r="J1382" s="799"/>
      <c r="K1382" s="798"/>
      <c r="L1382" s="800"/>
      <c r="M1382" s="800"/>
      <c r="N1382" s="801"/>
      <c r="O1382" s="800"/>
      <c r="P1382" s="800"/>
      <c r="Q1382" s="800"/>
      <c r="R1382" s="801"/>
      <c r="S1382" s="800"/>
      <c r="T1382" s="84"/>
    </row>
    <row r="1383" spans="1:31" x14ac:dyDescent="0.25">
      <c r="A1383" s="84"/>
      <c r="B1383" s="84"/>
      <c r="C1383" s="84"/>
      <c r="D1383" s="84"/>
      <c r="G1383" s="797"/>
      <c r="H1383" s="798"/>
      <c r="I1383" s="798"/>
      <c r="J1383" s="799"/>
      <c r="K1383" s="798"/>
      <c r="L1383" s="800"/>
      <c r="M1383" s="800"/>
      <c r="N1383" s="801"/>
      <c r="O1383" s="800"/>
      <c r="P1383" s="800"/>
      <c r="Q1383" s="800"/>
      <c r="R1383" s="801"/>
      <c r="S1383" s="800"/>
      <c r="T1383" s="84"/>
    </row>
    <row r="1384" spans="1:31" x14ac:dyDescent="0.25">
      <c r="A1384" s="84"/>
      <c r="B1384" s="84"/>
      <c r="C1384" s="84"/>
      <c r="D1384" s="84"/>
      <c r="G1384" s="797"/>
      <c r="H1384" s="798"/>
      <c r="I1384" s="798"/>
      <c r="J1384" s="799"/>
      <c r="K1384" s="798"/>
      <c r="L1384" s="800"/>
      <c r="M1384" s="800"/>
      <c r="N1384" s="801"/>
      <c r="O1384" s="800"/>
      <c r="P1384" s="800"/>
      <c r="Q1384" s="800"/>
      <c r="R1384" s="801"/>
      <c r="S1384" s="800"/>
      <c r="T1384" s="84"/>
    </row>
    <row r="1385" spans="1:31" x14ac:dyDescent="0.25">
      <c r="A1385" s="84"/>
      <c r="B1385" s="84"/>
      <c r="C1385" s="84"/>
      <c r="D1385" s="84"/>
      <c r="G1385" s="797"/>
      <c r="H1385" s="798"/>
      <c r="I1385" s="798"/>
      <c r="J1385" s="799"/>
      <c r="K1385" s="798"/>
      <c r="L1385" s="800"/>
      <c r="M1385" s="800"/>
      <c r="N1385" s="801"/>
      <c r="O1385" s="800"/>
      <c r="P1385" s="800"/>
      <c r="Q1385" s="800"/>
      <c r="R1385" s="801"/>
      <c r="S1385" s="800"/>
      <c r="T1385" s="84"/>
    </row>
    <row r="1386" spans="1:31" x14ac:dyDescent="0.25">
      <c r="A1386" s="935"/>
      <c r="B1386" s="936" t="s">
        <v>5287</v>
      </c>
      <c r="C1386" s="935"/>
      <c r="D1386" s="936"/>
      <c r="E1386" s="1005"/>
      <c r="F1386" s="1005"/>
      <c r="G1386" s="922" t="s">
        <v>4163</v>
      </c>
      <c r="H1386" s="939"/>
      <c r="I1386" s="939"/>
      <c r="J1386" s="940"/>
      <c r="K1386" s="939"/>
      <c r="L1386" s="1006"/>
      <c r="M1386" s="1006"/>
      <c r="N1386" s="1007"/>
      <c r="O1386" s="1006"/>
      <c r="P1386" s="1006"/>
      <c r="Q1386" s="1006"/>
      <c r="R1386" s="1007"/>
      <c r="S1386" s="1008"/>
      <c r="T1386" s="84"/>
      <c r="AB1386" s="84">
        <f t="shared" si="225"/>
        <v>0</v>
      </c>
    </row>
    <row r="1387" spans="1:31" x14ac:dyDescent="0.25">
      <c r="C1387" s="747" t="s">
        <v>3596</v>
      </c>
      <c r="G1387" s="851" t="s">
        <v>4164</v>
      </c>
      <c r="T1387" s="84"/>
      <c r="AB1387" s="84">
        <f t="shared" si="225"/>
        <v>0</v>
      </c>
    </row>
    <row r="1388" spans="1:31" ht="28.5" x14ac:dyDescent="0.25">
      <c r="C1388" s="747" t="s">
        <v>4067</v>
      </c>
      <c r="D1388" s="756"/>
      <c r="G1388" s="851" t="s">
        <v>4165</v>
      </c>
      <c r="T1388" s="84"/>
      <c r="AB1388" s="84">
        <f t="shared" si="225"/>
        <v>0</v>
      </c>
    </row>
    <row r="1389" spans="1:31" x14ac:dyDescent="0.25">
      <c r="C1389" s="747"/>
      <c r="D1389" s="764">
        <v>820</v>
      </c>
      <c r="E1389" s="765"/>
      <c r="F1389" s="764"/>
      <c r="G1389" s="766" t="s">
        <v>208</v>
      </c>
      <c r="T1389" s="84"/>
      <c r="AB1389" s="84">
        <f t="shared" si="225"/>
        <v>0</v>
      </c>
    </row>
    <row r="1390" spans="1:31" x14ac:dyDescent="0.25">
      <c r="A1390" s="84"/>
      <c r="B1390" s="84"/>
      <c r="C1390" s="84"/>
      <c r="D1390" s="84"/>
      <c r="E1390" s="1146" t="s">
        <v>5115</v>
      </c>
      <c r="F1390" s="768">
        <v>411</v>
      </c>
      <c r="G1390" s="769" t="s">
        <v>4104</v>
      </c>
      <c r="H1390" s="749">
        <f>9296021-250000-173282</f>
        <v>8872739</v>
      </c>
      <c r="I1390" s="749">
        <v>4864724.8499999996</v>
      </c>
      <c r="J1390" s="750">
        <f>I1390/H1390</f>
        <v>0.54827769080100286</v>
      </c>
      <c r="K1390" s="749">
        <f t="shared" ref="K1390:K1422" si="3282">H1390-I1390</f>
        <v>4008014.1500000004</v>
      </c>
      <c r="L1390" s="751">
        <v>0</v>
      </c>
      <c r="M1390" s="751">
        <v>0</v>
      </c>
      <c r="O1390" s="751">
        <f>L1390-M1390</f>
        <v>0</v>
      </c>
      <c r="P1390" s="751">
        <f t="shared" ref="P1390:P1422" si="3283">L1390+H1390</f>
        <v>8872739</v>
      </c>
      <c r="Q1390" s="751">
        <f t="shared" ref="Q1390:Q1422" si="3284">M1390+I1390</f>
        <v>4864724.8499999996</v>
      </c>
      <c r="R1390" s="752">
        <f>Q1390/P1390</f>
        <v>0.54827769080100286</v>
      </c>
      <c r="S1390" s="751">
        <f>P1390-Q1390</f>
        <v>4008014.1500000004</v>
      </c>
      <c r="T1390" s="84"/>
      <c r="Z1390" s="812">
        <f t="shared" ref="Z1390:Z1422" si="3285">H1390-X1390+Y1390</f>
        <v>8872739</v>
      </c>
      <c r="AA1390" s="813">
        <v>6622948</v>
      </c>
      <c r="AB1390" s="84">
        <f t="shared" si="225"/>
        <v>2249791</v>
      </c>
      <c r="AE1390" s="84">
        <f t="shared" ref="AE1390:AE1422" si="3286">H1390-AA1390</f>
        <v>2249791</v>
      </c>
    </row>
    <row r="1391" spans="1:31" x14ac:dyDescent="0.25">
      <c r="A1391" s="84"/>
      <c r="B1391" s="84"/>
      <c r="C1391" s="84"/>
      <c r="D1391" s="84"/>
      <c r="E1391" s="1146" t="s">
        <v>5116</v>
      </c>
      <c r="F1391" s="768">
        <v>412</v>
      </c>
      <c r="G1391" s="769" t="s">
        <v>3764</v>
      </c>
      <c r="H1391" s="749">
        <f>1723482-200000</f>
        <v>1523482</v>
      </c>
      <c r="I1391" s="749">
        <v>811843.76000000036</v>
      </c>
      <c r="J1391" s="750">
        <f t="shared" ref="J1391:J1441" si="3287">I1391/H1391</f>
        <v>0.53288700490061602</v>
      </c>
      <c r="K1391" s="749">
        <f t="shared" si="3282"/>
        <v>711638.23999999964</v>
      </c>
      <c r="L1391" s="751">
        <v>0</v>
      </c>
      <c r="M1391" s="751">
        <v>0</v>
      </c>
      <c r="O1391" s="751">
        <f t="shared" ref="O1391:O1441" si="3288">L1391-M1391</f>
        <v>0</v>
      </c>
      <c r="P1391" s="751">
        <f t="shared" si="3283"/>
        <v>1523482</v>
      </c>
      <c r="Q1391" s="751">
        <f t="shared" si="3284"/>
        <v>811843.76000000036</v>
      </c>
      <c r="R1391" s="752">
        <f t="shared" ref="R1391:R1441" si="3289">Q1391/P1391</f>
        <v>0.53288700490061602</v>
      </c>
      <c r="S1391" s="751">
        <f t="shared" ref="S1391:S1441" si="3290">P1391-Q1391</f>
        <v>711638.23999999964</v>
      </c>
      <c r="T1391" s="84"/>
      <c r="Z1391" s="812">
        <f t="shared" si="3285"/>
        <v>1523482</v>
      </c>
      <c r="AA1391" s="813">
        <v>1186108</v>
      </c>
      <c r="AB1391" s="84">
        <f t="shared" si="225"/>
        <v>337374</v>
      </c>
      <c r="AE1391" s="84">
        <f t="shared" si="3286"/>
        <v>337374</v>
      </c>
    </row>
    <row r="1392" spans="1:31" hidden="1" x14ac:dyDescent="0.25">
      <c r="A1392" s="84"/>
      <c r="B1392" s="84"/>
      <c r="C1392" s="84"/>
      <c r="D1392" s="84"/>
      <c r="F1392" s="768">
        <v>413</v>
      </c>
      <c r="G1392" s="769" t="s">
        <v>4105</v>
      </c>
      <c r="H1392" s="749">
        <v>0</v>
      </c>
      <c r="I1392" s="749">
        <v>0</v>
      </c>
      <c r="J1392" s="750" t="e">
        <f t="shared" si="3287"/>
        <v>#DIV/0!</v>
      </c>
      <c r="K1392" s="749">
        <f t="shared" si="3282"/>
        <v>0</v>
      </c>
      <c r="L1392" s="751">
        <v>0</v>
      </c>
      <c r="M1392" s="751">
        <v>0</v>
      </c>
      <c r="O1392" s="751">
        <f t="shared" si="3288"/>
        <v>0</v>
      </c>
      <c r="P1392" s="751">
        <f t="shared" si="3283"/>
        <v>0</v>
      </c>
      <c r="Q1392" s="751">
        <f t="shared" si="3284"/>
        <v>0</v>
      </c>
      <c r="R1392" s="752" t="e">
        <f t="shared" si="3289"/>
        <v>#DIV/0!</v>
      </c>
      <c r="S1392" s="751">
        <f t="shared" si="3290"/>
        <v>0</v>
      </c>
      <c r="T1392" s="84"/>
      <c r="Z1392" s="812">
        <f t="shared" si="3285"/>
        <v>0</v>
      </c>
      <c r="AA1392" s="813">
        <v>0</v>
      </c>
      <c r="AB1392" s="84">
        <f t="shared" ref="AB1392:AB1457" si="3291">Z1392-AA1392</f>
        <v>0</v>
      </c>
      <c r="AE1392" s="84">
        <f t="shared" si="3286"/>
        <v>0</v>
      </c>
    </row>
    <row r="1393" spans="1:31" x14ac:dyDescent="0.25">
      <c r="A1393" s="84"/>
      <c r="B1393" s="84"/>
      <c r="C1393" s="84"/>
      <c r="D1393" s="84"/>
      <c r="E1393" s="1146" t="s">
        <v>5117</v>
      </c>
      <c r="F1393" s="768">
        <v>414</v>
      </c>
      <c r="G1393" s="769" t="s">
        <v>3767</v>
      </c>
      <c r="H1393" s="749">
        <v>550000</v>
      </c>
      <c r="I1393" s="749">
        <v>267335.25</v>
      </c>
      <c r="J1393" s="750">
        <f t="shared" si="3287"/>
        <v>0.48606409090909092</v>
      </c>
      <c r="K1393" s="749">
        <f t="shared" si="3282"/>
        <v>282664.75</v>
      </c>
      <c r="L1393" s="871">
        <v>50000</v>
      </c>
      <c r="M1393" s="871">
        <v>24509.68</v>
      </c>
      <c r="N1393" s="872">
        <f>M1393/L1393</f>
        <v>0.49019360000000001</v>
      </c>
      <c r="O1393" s="871">
        <f t="shared" si="3288"/>
        <v>25490.32</v>
      </c>
      <c r="P1393" s="871">
        <f t="shared" si="3283"/>
        <v>600000</v>
      </c>
      <c r="Q1393" s="871">
        <f t="shared" si="3284"/>
        <v>291844.93</v>
      </c>
      <c r="R1393" s="872">
        <f t="shared" si="3289"/>
        <v>0.48640821666666667</v>
      </c>
      <c r="S1393" s="871">
        <f t="shared" si="3290"/>
        <v>308155.07</v>
      </c>
      <c r="T1393" s="84"/>
      <c r="Z1393" s="812">
        <f t="shared" si="3285"/>
        <v>550000</v>
      </c>
      <c r="AA1393" s="813">
        <v>50000</v>
      </c>
      <c r="AB1393" s="84">
        <f t="shared" si="3291"/>
        <v>500000</v>
      </c>
      <c r="AE1393" s="84">
        <f t="shared" si="3286"/>
        <v>500000</v>
      </c>
    </row>
    <row r="1394" spans="1:31" x14ac:dyDescent="0.25">
      <c r="A1394" s="84"/>
      <c r="B1394" s="84"/>
      <c r="C1394" s="84"/>
      <c r="D1394" s="84"/>
      <c r="E1394" s="1146" t="s">
        <v>5118</v>
      </c>
      <c r="F1394" s="768">
        <v>415</v>
      </c>
      <c r="G1394" s="769" t="s">
        <v>4114</v>
      </c>
      <c r="H1394" s="749">
        <v>500000</v>
      </c>
      <c r="I1394" s="749">
        <v>210003.69</v>
      </c>
      <c r="J1394" s="750">
        <f t="shared" si="3287"/>
        <v>0.42000737999999999</v>
      </c>
      <c r="K1394" s="749">
        <f t="shared" si="3282"/>
        <v>289996.31</v>
      </c>
      <c r="L1394" s="751">
        <v>0</v>
      </c>
      <c r="M1394" s="751">
        <v>0</v>
      </c>
      <c r="O1394" s="751">
        <f t="shared" si="3288"/>
        <v>0</v>
      </c>
      <c r="P1394" s="751">
        <f t="shared" si="3283"/>
        <v>500000</v>
      </c>
      <c r="Q1394" s="751">
        <f t="shared" si="3284"/>
        <v>210003.69</v>
      </c>
      <c r="R1394" s="752">
        <f t="shared" si="3289"/>
        <v>0.42000737999999999</v>
      </c>
      <c r="S1394" s="751">
        <f t="shared" si="3290"/>
        <v>289996.31</v>
      </c>
      <c r="T1394" s="84"/>
      <c r="Z1394" s="812">
        <f t="shared" si="3285"/>
        <v>500000</v>
      </c>
      <c r="AA1394" s="813">
        <v>335000</v>
      </c>
      <c r="AB1394" s="84">
        <f t="shared" si="3291"/>
        <v>165000</v>
      </c>
      <c r="AE1394" s="84">
        <f t="shared" si="3286"/>
        <v>165000</v>
      </c>
    </row>
    <row r="1395" spans="1:31" hidden="1" x14ac:dyDescent="0.25">
      <c r="A1395" s="84"/>
      <c r="B1395" s="84"/>
      <c r="C1395" s="84"/>
      <c r="D1395" s="84"/>
      <c r="E1395" s="746" t="s">
        <v>5123</v>
      </c>
      <c r="F1395" s="768">
        <v>416</v>
      </c>
      <c r="G1395" s="769" t="s">
        <v>4115</v>
      </c>
      <c r="H1395" s="749">
        <v>0</v>
      </c>
      <c r="I1395" s="749">
        <v>0</v>
      </c>
      <c r="J1395" s="750" t="e">
        <f t="shared" si="3287"/>
        <v>#DIV/0!</v>
      </c>
      <c r="K1395" s="749">
        <f t="shared" si="3282"/>
        <v>0</v>
      </c>
      <c r="L1395" s="751">
        <v>0</v>
      </c>
      <c r="M1395" s="751">
        <v>0</v>
      </c>
      <c r="O1395" s="751">
        <f t="shared" si="3288"/>
        <v>0</v>
      </c>
      <c r="P1395" s="751">
        <f t="shared" si="3283"/>
        <v>0</v>
      </c>
      <c r="Q1395" s="751">
        <f t="shared" si="3284"/>
        <v>0</v>
      </c>
      <c r="R1395" s="752" t="e">
        <f t="shared" si="3289"/>
        <v>#DIV/0!</v>
      </c>
      <c r="S1395" s="751">
        <f t="shared" si="3290"/>
        <v>0</v>
      </c>
      <c r="T1395" s="84"/>
      <c r="Z1395" s="812">
        <f t="shared" si="3285"/>
        <v>0</v>
      </c>
      <c r="AA1395" s="813">
        <v>0</v>
      </c>
      <c r="AB1395" s="84">
        <f t="shared" si="3291"/>
        <v>0</v>
      </c>
      <c r="AE1395" s="84">
        <f t="shared" si="3286"/>
        <v>0</v>
      </c>
    </row>
    <row r="1396" spans="1:31" hidden="1" x14ac:dyDescent="0.25">
      <c r="A1396" s="84"/>
      <c r="B1396" s="84"/>
      <c r="C1396" s="84"/>
      <c r="D1396" s="84"/>
      <c r="F1396" s="768">
        <v>417</v>
      </c>
      <c r="G1396" s="769" t="s">
        <v>4116</v>
      </c>
      <c r="H1396" s="749">
        <v>0</v>
      </c>
      <c r="I1396" s="749">
        <v>0</v>
      </c>
      <c r="J1396" s="750" t="e">
        <f t="shared" si="3287"/>
        <v>#DIV/0!</v>
      </c>
      <c r="K1396" s="749">
        <f t="shared" si="3282"/>
        <v>0</v>
      </c>
      <c r="L1396" s="751">
        <v>0</v>
      </c>
      <c r="M1396" s="751">
        <v>0</v>
      </c>
      <c r="O1396" s="751">
        <f t="shared" si="3288"/>
        <v>0</v>
      </c>
      <c r="P1396" s="751">
        <f t="shared" si="3283"/>
        <v>0</v>
      </c>
      <c r="Q1396" s="751">
        <f t="shared" si="3284"/>
        <v>0</v>
      </c>
      <c r="R1396" s="752" t="e">
        <f t="shared" si="3289"/>
        <v>#DIV/0!</v>
      </c>
      <c r="S1396" s="751">
        <f t="shared" si="3290"/>
        <v>0</v>
      </c>
      <c r="T1396" s="84"/>
      <c r="Z1396" s="812">
        <f t="shared" si="3285"/>
        <v>0</v>
      </c>
      <c r="AA1396" s="813">
        <v>0</v>
      </c>
      <c r="AB1396" s="84">
        <f t="shared" si="3291"/>
        <v>0</v>
      </c>
      <c r="AE1396" s="84">
        <f t="shared" si="3286"/>
        <v>0</v>
      </c>
    </row>
    <row r="1397" spans="1:31" hidden="1" x14ac:dyDescent="0.25">
      <c r="A1397" s="84"/>
      <c r="B1397" s="84"/>
      <c r="C1397" s="84"/>
      <c r="D1397" s="84"/>
      <c r="F1397" s="768">
        <v>418</v>
      </c>
      <c r="G1397" s="769" t="s">
        <v>3773</v>
      </c>
      <c r="H1397" s="749">
        <v>0</v>
      </c>
      <c r="I1397" s="749">
        <v>0</v>
      </c>
      <c r="J1397" s="750" t="e">
        <f t="shared" si="3287"/>
        <v>#DIV/0!</v>
      </c>
      <c r="K1397" s="749">
        <f t="shared" si="3282"/>
        <v>0</v>
      </c>
      <c r="L1397" s="751">
        <v>0</v>
      </c>
      <c r="M1397" s="751">
        <v>0</v>
      </c>
      <c r="O1397" s="751">
        <f t="shared" si="3288"/>
        <v>0</v>
      </c>
      <c r="P1397" s="751">
        <f t="shared" si="3283"/>
        <v>0</v>
      </c>
      <c r="Q1397" s="751">
        <f t="shared" si="3284"/>
        <v>0</v>
      </c>
      <c r="R1397" s="752" t="e">
        <f t="shared" si="3289"/>
        <v>#DIV/0!</v>
      </c>
      <c r="S1397" s="751">
        <f t="shared" si="3290"/>
        <v>0</v>
      </c>
      <c r="T1397" s="84"/>
      <c r="Z1397" s="812">
        <f t="shared" si="3285"/>
        <v>0</v>
      </c>
      <c r="AA1397" s="813">
        <v>0</v>
      </c>
      <c r="AB1397" s="84">
        <f t="shared" si="3291"/>
        <v>0</v>
      </c>
      <c r="AE1397" s="84">
        <f t="shared" si="3286"/>
        <v>0</v>
      </c>
    </row>
    <row r="1398" spans="1:31" x14ac:dyDescent="0.25">
      <c r="A1398" s="84"/>
      <c r="B1398" s="84"/>
      <c r="C1398" s="84"/>
      <c r="D1398" s="84"/>
      <c r="E1398" s="1146" t="s">
        <v>5502</v>
      </c>
      <c r="F1398" s="768">
        <v>416</v>
      </c>
      <c r="G1398" s="769" t="s">
        <v>4115</v>
      </c>
      <c r="H1398" s="749">
        <v>630000</v>
      </c>
      <c r="T1398" s="84"/>
      <c r="Z1398" s="812">
        <f t="shared" si="3285"/>
        <v>630000</v>
      </c>
    </row>
    <row r="1399" spans="1:31" x14ac:dyDescent="0.25">
      <c r="A1399" s="84"/>
      <c r="B1399" s="84"/>
      <c r="C1399" s="84"/>
      <c r="D1399" s="84"/>
      <c r="E1399" s="1146" t="s">
        <v>5119</v>
      </c>
      <c r="F1399" s="768">
        <v>421</v>
      </c>
      <c r="G1399" s="769" t="s">
        <v>3777</v>
      </c>
      <c r="H1399" s="749">
        <v>555000</v>
      </c>
      <c r="I1399" s="749">
        <f>274506-2951.59</f>
        <v>271554.40999999997</v>
      </c>
      <c r="J1399" s="750">
        <f t="shared" si="3287"/>
        <v>0.48928722522522516</v>
      </c>
      <c r="K1399" s="749">
        <f t="shared" si="3282"/>
        <v>283445.59000000003</v>
      </c>
      <c r="L1399" s="871">
        <v>90000</v>
      </c>
      <c r="M1399" s="871">
        <v>63632.090000000011</v>
      </c>
      <c r="N1399" s="872">
        <f>M1399/L1399</f>
        <v>0.70702322222222236</v>
      </c>
      <c r="O1399" s="871">
        <f t="shared" si="3288"/>
        <v>26367.909999999989</v>
      </c>
      <c r="P1399" s="871">
        <f t="shared" si="3283"/>
        <v>645000</v>
      </c>
      <c r="Q1399" s="871">
        <f t="shared" si="3284"/>
        <v>335186.5</v>
      </c>
      <c r="R1399" s="872">
        <f t="shared" si="3289"/>
        <v>0.51966899224806207</v>
      </c>
      <c r="S1399" s="871">
        <f t="shared" si="3290"/>
        <v>309813.5</v>
      </c>
      <c r="T1399" s="84"/>
      <c r="Y1399" s="816">
        <v>40000</v>
      </c>
      <c r="Z1399" s="812">
        <f t="shared" si="3285"/>
        <v>595000</v>
      </c>
      <c r="AA1399" s="813">
        <v>505000</v>
      </c>
      <c r="AB1399" s="84">
        <f t="shared" si="3291"/>
        <v>90000</v>
      </c>
      <c r="AE1399" s="84">
        <f t="shared" si="3286"/>
        <v>50000</v>
      </c>
    </row>
    <row r="1400" spans="1:31" x14ac:dyDescent="0.25">
      <c r="A1400" s="84"/>
      <c r="B1400" s="84"/>
      <c r="C1400" s="84"/>
      <c r="D1400" s="84"/>
      <c r="E1400" s="1146" t="s">
        <v>5120</v>
      </c>
      <c r="F1400" s="768">
        <v>422</v>
      </c>
      <c r="G1400" s="769" t="s">
        <v>3778</v>
      </c>
      <c r="H1400" s="749">
        <v>40000</v>
      </c>
      <c r="I1400" s="749">
        <v>0</v>
      </c>
      <c r="J1400" s="750">
        <f t="shared" si="3287"/>
        <v>0</v>
      </c>
      <c r="K1400" s="749">
        <f t="shared" si="3282"/>
        <v>40000</v>
      </c>
      <c r="L1400" s="871">
        <v>20000</v>
      </c>
      <c r="M1400" s="871">
        <v>0</v>
      </c>
      <c r="N1400" s="872">
        <f>M1400/L1400</f>
        <v>0</v>
      </c>
      <c r="O1400" s="871">
        <f t="shared" si="3288"/>
        <v>20000</v>
      </c>
      <c r="P1400" s="871">
        <f t="shared" si="3283"/>
        <v>60000</v>
      </c>
      <c r="Q1400" s="871">
        <f t="shared" si="3284"/>
        <v>0</v>
      </c>
      <c r="R1400" s="872">
        <f t="shared" si="3289"/>
        <v>0</v>
      </c>
      <c r="S1400" s="871">
        <f t="shared" si="3290"/>
        <v>60000</v>
      </c>
      <c r="T1400" s="84"/>
      <c r="Z1400" s="812">
        <f t="shared" si="3285"/>
        <v>40000</v>
      </c>
      <c r="AA1400" s="813">
        <v>50000</v>
      </c>
      <c r="AB1400" s="84">
        <f t="shared" si="3291"/>
        <v>-10000</v>
      </c>
      <c r="AE1400" s="84">
        <f t="shared" si="3286"/>
        <v>-10000</v>
      </c>
    </row>
    <row r="1401" spans="1:31" x14ac:dyDescent="0.25">
      <c r="A1401" s="84"/>
      <c r="B1401" s="84"/>
      <c r="C1401" s="84"/>
      <c r="D1401" s="84"/>
      <c r="E1401" s="1146" t="s">
        <v>5388</v>
      </c>
      <c r="F1401" s="768">
        <v>423</v>
      </c>
      <c r="G1401" s="769" t="s">
        <v>3779</v>
      </c>
      <c r="H1401" s="749">
        <v>1610000</v>
      </c>
      <c r="I1401" s="749">
        <v>159833.18000000002</v>
      </c>
      <c r="J1401" s="750">
        <f t="shared" si="3287"/>
        <v>9.9275267080745355E-2</v>
      </c>
      <c r="K1401" s="749">
        <f t="shared" si="3282"/>
        <v>1450166.82</v>
      </c>
      <c r="L1401" s="871">
        <v>80000</v>
      </c>
      <c r="M1401" s="871">
        <v>25974.6</v>
      </c>
      <c r="N1401" s="872">
        <f>M1401/L1401</f>
        <v>0.32468249999999999</v>
      </c>
      <c r="O1401" s="871">
        <f t="shared" si="3288"/>
        <v>54025.4</v>
      </c>
      <c r="P1401" s="871">
        <f t="shared" si="3283"/>
        <v>1690000</v>
      </c>
      <c r="Q1401" s="871">
        <f t="shared" si="3284"/>
        <v>185807.78000000003</v>
      </c>
      <c r="R1401" s="872">
        <f t="shared" si="3289"/>
        <v>0.10994543195266274</v>
      </c>
      <c r="S1401" s="871">
        <f t="shared" si="3290"/>
        <v>1504192.22</v>
      </c>
      <c r="T1401" s="84"/>
      <c r="Y1401" s="816">
        <v>40000</v>
      </c>
      <c r="Z1401" s="812">
        <f t="shared" si="3285"/>
        <v>1650000</v>
      </c>
      <c r="AA1401" s="813">
        <v>365000</v>
      </c>
      <c r="AB1401" s="84">
        <f t="shared" si="3291"/>
        <v>1285000</v>
      </c>
      <c r="AE1401" s="84">
        <f t="shared" si="3286"/>
        <v>1245000</v>
      </c>
    </row>
    <row r="1402" spans="1:31" x14ac:dyDescent="0.25">
      <c r="A1402" s="84"/>
      <c r="B1402" s="84"/>
      <c r="C1402" s="84"/>
      <c r="D1402" s="84"/>
      <c r="E1402" s="1146" t="s">
        <v>5123</v>
      </c>
      <c r="F1402" s="768">
        <v>424</v>
      </c>
      <c r="G1402" s="769" t="s">
        <v>3781</v>
      </c>
      <c r="H1402" s="749">
        <v>1220000</v>
      </c>
      <c r="I1402" s="749">
        <v>149250</v>
      </c>
      <c r="J1402" s="750">
        <f t="shared" si="3287"/>
        <v>0.1223360655737705</v>
      </c>
      <c r="K1402" s="749">
        <f t="shared" si="3282"/>
        <v>1070750</v>
      </c>
      <c r="L1402" s="751">
        <v>0</v>
      </c>
      <c r="M1402" s="751">
        <v>0</v>
      </c>
      <c r="O1402" s="751">
        <f t="shared" si="3288"/>
        <v>0</v>
      </c>
      <c r="P1402" s="751">
        <f t="shared" si="3283"/>
        <v>1220000</v>
      </c>
      <c r="Q1402" s="751">
        <f t="shared" si="3284"/>
        <v>149250</v>
      </c>
      <c r="R1402" s="752">
        <f t="shared" si="3289"/>
        <v>0.1223360655737705</v>
      </c>
      <c r="S1402" s="751">
        <f t="shared" si="3290"/>
        <v>1070750</v>
      </c>
      <c r="T1402" s="84"/>
      <c r="Z1402" s="812">
        <f t="shared" si="3285"/>
        <v>1220000</v>
      </c>
      <c r="AA1402" s="813">
        <v>500000</v>
      </c>
      <c r="AB1402" s="84">
        <f t="shared" si="3291"/>
        <v>720000</v>
      </c>
      <c r="AE1402" s="84">
        <f t="shared" si="3286"/>
        <v>720000</v>
      </c>
    </row>
    <row r="1403" spans="1:31" x14ac:dyDescent="0.25">
      <c r="A1403" s="84"/>
      <c r="B1403" s="84"/>
      <c r="C1403" s="84"/>
      <c r="D1403" s="84"/>
      <c r="E1403" s="1146" t="s">
        <v>5124</v>
      </c>
      <c r="F1403" s="768">
        <v>425</v>
      </c>
      <c r="G1403" s="769" t="s">
        <v>4117</v>
      </c>
      <c r="H1403" s="749">
        <v>80000</v>
      </c>
      <c r="I1403" s="749">
        <v>13590</v>
      </c>
      <c r="J1403" s="750">
        <f t="shared" si="3287"/>
        <v>0.169875</v>
      </c>
      <c r="K1403" s="749">
        <f t="shared" si="3282"/>
        <v>66410</v>
      </c>
      <c r="L1403" s="871">
        <v>0</v>
      </c>
      <c r="M1403" s="871">
        <v>0</v>
      </c>
      <c r="N1403" s="872"/>
      <c r="O1403" s="871">
        <f t="shared" si="3288"/>
        <v>0</v>
      </c>
      <c r="P1403" s="871">
        <f t="shared" si="3283"/>
        <v>80000</v>
      </c>
      <c r="Q1403" s="871">
        <f t="shared" si="3284"/>
        <v>13590</v>
      </c>
      <c r="R1403" s="872">
        <f t="shared" si="3289"/>
        <v>0.169875</v>
      </c>
      <c r="S1403" s="871">
        <f t="shared" si="3290"/>
        <v>66410</v>
      </c>
      <c r="T1403" s="84"/>
      <c r="Z1403" s="812">
        <f t="shared" si="3285"/>
        <v>80000</v>
      </c>
      <c r="AA1403" s="813">
        <v>380000</v>
      </c>
      <c r="AB1403" s="84">
        <f t="shared" si="3291"/>
        <v>-300000</v>
      </c>
      <c r="AE1403" s="84">
        <f t="shared" si="3286"/>
        <v>-300000</v>
      </c>
    </row>
    <row r="1404" spans="1:31" x14ac:dyDescent="0.25">
      <c r="A1404" s="84"/>
      <c r="B1404" s="84"/>
      <c r="C1404" s="84"/>
      <c r="D1404" s="84"/>
      <c r="E1404" s="1146" t="s">
        <v>5125</v>
      </c>
      <c r="F1404" s="768">
        <v>426</v>
      </c>
      <c r="G1404" s="769" t="s">
        <v>3785</v>
      </c>
      <c r="H1404" s="749">
        <v>409000</v>
      </c>
      <c r="I1404" s="749">
        <v>80960.91</v>
      </c>
      <c r="J1404" s="750">
        <f t="shared" si="3287"/>
        <v>0.19794843520782396</v>
      </c>
      <c r="K1404" s="749">
        <f t="shared" si="3282"/>
        <v>328039.08999999997</v>
      </c>
      <c r="L1404" s="871">
        <v>257000</v>
      </c>
      <c r="M1404" s="871">
        <f>44543.72+53227.12</f>
        <v>97770.84</v>
      </c>
      <c r="N1404" s="872">
        <f>M1404/L1404</f>
        <v>0.38043128404669257</v>
      </c>
      <c r="O1404" s="871">
        <f t="shared" si="3288"/>
        <v>159229.16</v>
      </c>
      <c r="P1404" s="871">
        <f t="shared" si="3283"/>
        <v>666000</v>
      </c>
      <c r="Q1404" s="871">
        <f t="shared" si="3284"/>
        <v>178731.75</v>
      </c>
      <c r="R1404" s="872">
        <f t="shared" si="3289"/>
        <v>0.26836599099099101</v>
      </c>
      <c r="S1404" s="871">
        <f t="shared" si="3290"/>
        <v>487268.25</v>
      </c>
      <c r="T1404" s="84"/>
      <c r="Z1404" s="812">
        <f t="shared" si="3285"/>
        <v>409000</v>
      </c>
      <c r="AA1404" s="813">
        <v>410000</v>
      </c>
      <c r="AB1404" s="84">
        <f t="shared" si="3291"/>
        <v>-1000</v>
      </c>
      <c r="AE1404" s="84">
        <f t="shared" si="3286"/>
        <v>-1000</v>
      </c>
    </row>
    <row r="1405" spans="1:31" hidden="1" x14ac:dyDescent="0.25">
      <c r="A1405" s="84"/>
      <c r="B1405" s="84"/>
      <c r="C1405" s="84"/>
      <c r="D1405" s="84"/>
      <c r="F1405" s="768">
        <v>431</v>
      </c>
      <c r="G1405" s="769" t="s">
        <v>4118</v>
      </c>
      <c r="H1405" s="749">
        <v>0</v>
      </c>
      <c r="I1405" s="749">
        <v>0</v>
      </c>
      <c r="J1405" s="750" t="e">
        <f t="shared" si="3287"/>
        <v>#DIV/0!</v>
      </c>
      <c r="K1405" s="749">
        <f t="shared" si="3282"/>
        <v>0</v>
      </c>
      <c r="L1405" s="871">
        <v>0</v>
      </c>
      <c r="M1405" s="871">
        <v>0</v>
      </c>
      <c r="N1405" s="872"/>
      <c r="O1405" s="871">
        <f t="shared" si="3288"/>
        <v>0</v>
      </c>
      <c r="P1405" s="871">
        <f t="shared" si="3283"/>
        <v>0</v>
      </c>
      <c r="Q1405" s="871">
        <f t="shared" si="3284"/>
        <v>0</v>
      </c>
      <c r="R1405" s="872" t="e">
        <f t="shared" si="3289"/>
        <v>#DIV/0!</v>
      </c>
      <c r="S1405" s="871">
        <f t="shared" si="3290"/>
        <v>0</v>
      </c>
      <c r="T1405" s="84"/>
      <c r="Z1405" s="812">
        <f t="shared" si="3285"/>
        <v>0</v>
      </c>
      <c r="AA1405" s="813">
        <v>0</v>
      </c>
      <c r="AB1405" s="84">
        <f t="shared" si="3291"/>
        <v>0</v>
      </c>
      <c r="AE1405" s="84">
        <f t="shared" si="3286"/>
        <v>0</v>
      </c>
    </row>
    <row r="1406" spans="1:31" hidden="1" x14ac:dyDescent="0.25">
      <c r="A1406" s="84"/>
      <c r="B1406" s="84"/>
      <c r="C1406" s="84"/>
      <c r="D1406" s="84"/>
      <c r="F1406" s="768">
        <v>432</v>
      </c>
      <c r="G1406" s="769" t="s">
        <v>4119</v>
      </c>
      <c r="H1406" s="749">
        <v>0</v>
      </c>
      <c r="I1406" s="749">
        <v>0</v>
      </c>
      <c r="J1406" s="750" t="e">
        <f t="shared" si="3287"/>
        <v>#DIV/0!</v>
      </c>
      <c r="K1406" s="749">
        <f t="shared" si="3282"/>
        <v>0</v>
      </c>
      <c r="L1406" s="871">
        <v>0</v>
      </c>
      <c r="M1406" s="871">
        <v>0</v>
      </c>
      <c r="N1406" s="872"/>
      <c r="O1406" s="871">
        <f t="shared" si="3288"/>
        <v>0</v>
      </c>
      <c r="P1406" s="871">
        <f t="shared" si="3283"/>
        <v>0</v>
      </c>
      <c r="Q1406" s="871">
        <f t="shared" si="3284"/>
        <v>0</v>
      </c>
      <c r="R1406" s="872" t="e">
        <f t="shared" si="3289"/>
        <v>#DIV/0!</v>
      </c>
      <c r="S1406" s="871">
        <f t="shared" si="3290"/>
        <v>0</v>
      </c>
      <c r="T1406" s="84"/>
      <c r="Z1406" s="812">
        <f t="shared" si="3285"/>
        <v>0</v>
      </c>
      <c r="AA1406" s="813">
        <v>0</v>
      </c>
      <c r="AB1406" s="84">
        <f t="shared" si="3291"/>
        <v>0</v>
      </c>
      <c r="AE1406" s="84">
        <f t="shared" si="3286"/>
        <v>0</v>
      </c>
    </row>
    <row r="1407" spans="1:31" hidden="1" x14ac:dyDescent="0.25">
      <c r="A1407" s="84"/>
      <c r="B1407" s="84"/>
      <c r="C1407" s="84"/>
      <c r="D1407" s="84"/>
      <c r="E1407" s="976"/>
      <c r="F1407" s="768">
        <v>433</v>
      </c>
      <c r="G1407" s="769" t="s">
        <v>4120</v>
      </c>
      <c r="H1407" s="749">
        <v>0</v>
      </c>
      <c r="I1407" s="749">
        <v>0</v>
      </c>
      <c r="J1407" s="750" t="e">
        <f t="shared" si="3287"/>
        <v>#DIV/0!</v>
      </c>
      <c r="K1407" s="749">
        <f t="shared" si="3282"/>
        <v>0</v>
      </c>
      <c r="L1407" s="871">
        <v>0</v>
      </c>
      <c r="M1407" s="871">
        <v>0</v>
      </c>
      <c r="N1407" s="872"/>
      <c r="O1407" s="871">
        <f t="shared" si="3288"/>
        <v>0</v>
      </c>
      <c r="P1407" s="871">
        <f t="shared" si="3283"/>
        <v>0</v>
      </c>
      <c r="Q1407" s="871">
        <f t="shared" si="3284"/>
        <v>0</v>
      </c>
      <c r="R1407" s="872" t="e">
        <f t="shared" si="3289"/>
        <v>#DIV/0!</v>
      </c>
      <c r="S1407" s="871">
        <f t="shared" si="3290"/>
        <v>0</v>
      </c>
      <c r="T1407" s="84"/>
      <c r="Z1407" s="812">
        <f t="shared" si="3285"/>
        <v>0</v>
      </c>
      <c r="AA1407" s="813">
        <v>0</v>
      </c>
      <c r="AB1407" s="84">
        <f t="shared" si="3291"/>
        <v>0</v>
      </c>
      <c r="AE1407" s="84">
        <f t="shared" si="3286"/>
        <v>0</v>
      </c>
    </row>
    <row r="1408" spans="1:31" hidden="1" x14ac:dyDescent="0.25">
      <c r="A1408" s="84"/>
      <c r="B1408" s="84"/>
      <c r="C1408" s="84"/>
      <c r="D1408" s="84"/>
      <c r="E1408" s="976"/>
      <c r="F1408" s="768">
        <v>434</v>
      </c>
      <c r="G1408" s="769" t="s">
        <v>4121</v>
      </c>
      <c r="H1408" s="749">
        <v>0</v>
      </c>
      <c r="I1408" s="749">
        <v>0</v>
      </c>
      <c r="J1408" s="750" t="e">
        <f t="shared" si="3287"/>
        <v>#DIV/0!</v>
      </c>
      <c r="K1408" s="749">
        <f t="shared" si="3282"/>
        <v>0</v>
      </c>
      <c r="L1408" s="871">
        <v>0</v>
      </c>
      <c r="M1408" s="871">
        <v>0</v>
      </c>
      <c r="N1408" s="872"/>
      <c r="O1408" s="871">
        <f t="shared" si="3288"/>
        <v>0</v>
      </c>
      <c r="P1408" s="871">
        <f t="shared" si="3283"/>
        <v>0</v>
      </c>
      <c r="Q1408" s="871">
        <f t="shared" si="3284"/>
        <v>0</v>
      </c>
      <c r="R1408" s="872" t="e">
        <f t="shared" si="3289"/>
        <v>#DIV/0!</v>
      </c>
      <c r="S1408" s="871">
        <f t="shared" si="3290"/>
        <v>0</v>
      </c>
      <c r="T1408" s="84"/>
      <c r="Z1408" s="812">
        <f t="shared" si="3285"/>
        <v>0</v>
      </c>
      <c r="AA1408" s="813">
        <v>0</v>
      </c>
      <c r="AB1408" s="84">
        <f t="shared" si="3291"/>
        <v>0</v>
      </c>
      <c r="AE1408" s="84">
        <f t="shared" si="3286"/>
        <v>0</v>
      </c>
    </row>
    <row r="1409" spans="1:31" hidden="1" x14ac:dyDescent="0.25">
      <c r="A1409" s="84"/>
      <c r="B1409" s="84"/>
      <c r="C1409" s="84"/>
      <c r="D1409" s="84"/>
      <c r="E1409" s="976"/>
      <c r="F1409" s="768">
        <v>435</v>
      </c>
      <c r="G1409" s="769" t="s">
        <v>3792</v>
      </c>
      <c r="H1409" s="749">
        <v>0</v>
      </c>
      <c r="I1409" s="749">
        <v>0</v>
      </c>
      <c r="J1409" s="750" t="e">
        <f t="shared" si="3287"/>
        <v>#DIV/0!</v>
      </c>
      <c r="K1409" s="749">
        <f t="shared" si="3282"/>
        <v>0</v>
      </c>
      <c r="L1409" s="871">
        <v>0</v>
      </c>
      <c r="M1409" s="871">
        <v>0</v>
      </c>
      <c r="N1409" s="872"/>
      <c r="O1409" s="871">
        <f t="shared" si="3288"/>
        <v>0</v>
      </c>
      <c r="P1409" s="871">
        <f t="shared" si="3283"/>
        <v>0</v>
      </c>
      <c r="Q1409" s="871">
        <f t="shared" si="3284"/>
        <v>0</v>
      </c>
      <c r="R1409" s="872" t="e">
        <f t="shared" si="3289"/>
        <v>#DIV/0!</v>
      </c>
      <c r="S1409" s="871">
        <f t="shared" si="3290"/>
        <v>0</v>
      </c>
      <c r="T1409" s="84"/>
      <c r="Z1409" s="812">
        <f t="shared" si="3285"/>
        <v>0</v>
      </c>
      <c r="AA1409" s="813">
        <v>0</v>
      </c>
      <c r="AB1409" s="84">
        <f t="shared" si="3291"/>
        <v>0</v>
      </c>
      <c r="AE1409" s="84">
        <f t="shared" si="3286"/>
        <v>0</v>
      </c>
    </row>
    <row r="1410" spans="1:31" hidden="1" x14ac:dyDescent="0.25">
      <c r="A1410" s="84"/>
      <c r="B1410" s="84"/>
      <c r="C1410" s="84"/>
      <c r="D1410" s="84"/>
      <c r="E1410" s="976"/>
      <c r="F1410" s="768">
        <v>441</v>
      </c>
      <c r="G1410" s="769" t="s">
        <v>4122</v>
      </c>
      <c r="H1410" s="749">
        <v>0</v>
      </c>
      <c r="I1410" s="749">
        <v>0</v>
      </c>
      <c r="J1410" s="750" t="e">
        <f t="shared" si="3287"/>
        <v>#DIV/0!</v>
      </c>
      <c r="K1410" s="749">
        <f t="shared" si="3282"/>
        <v>0</v>
      </c>
      <c r="L1410" s="871">
        <v>0</v>
      </c>
      <c r="M1410" s="871">
        <v>0</v>
      </c>
      <c r="N1410" s="872"/>
      <c r="O1410" s="871">
        <f t="shared" si="3288"/>
        <v>0</v>
      </c>
      <c r="P1410" s="871">
        <f t="shared" si="3283"/>
        <v>0</v>
      </c>
      <c r="Q1410" s="871">
        <f t="shared" si="3284"/>
        <v>0</v>
      </c>
      <c r="R1410" s="872" t="e">
        <f t="shared" si="3289"/>
        <v>#DIV/0!</v>
      </c>
      <c r="S1410" s="871">
        <f t="shared" si="3290"/>
        <v>0</v>
      </c>
      <c r="T1410" s="84"/>
      <c r="Z1410" s="812">
        <f t="shared" si="3285"/>
        <v>0</v>
      </c>
      <c r="AA1410" s="813">
        <v>0</v>
      </c>
      <c r="AB1410" s="84">
        <f t="shared" si="3291"/>
        <v>0</v>
      </c>
      <c r="AE1410" s="84">
        <f t="shared" si="3286"/>
        <v>0</v>
      </c>
    </row>
    <row r="1411" spans="1:31" hidden="1" x14ac:dyDescent="0.25">
      <c r="A1411" s="84"/>
      <c r="B1411" s="84"/>
      <c r="C1411" s="84"/>
      <c r="D1411" s="84"/>
      <c r="E1411" s="976"/>
      <c r="F1411" s="768">
        <v>442</v>
      </c>
      <c r="G1411" s="769" t="s">
        <v>4123</v>
      </c>
      <c r="H1411" s="749">
        <v>0</v>
      </c>
      <c r="I1411" s="749">
        <v>0</v>
      </c>
      <c r="J1411" s="750" t="e">
        <f t="shared" si="3287"/>
        <v>#DIV/0!</v>
      </c>
      <c r="K1411" s="749">
        <f t="shared" si="3282"/>
        <v>0</v>
      </c>
      <c r="L1411" s="871">
        <v>0</v>
      </c>
      <c r="M1411" s="871">
        <v>0</v>
      </c>
      <c r="N1411" s="872"/>
      <c r="O1411" s="871">
        <f t="shared" si="3288"/>
        <v>0</v>
      </c>
      <c r="P1411" s="871">
        <f t="shared" si="3283"/>
        <v>0</v>
      </c>
      <c r="Q1411" s="871">
        <f t="shared" si="3284"/>
        <v>0</v>
      </c>
      <c r="R1411" s="872" t="e">
        <f t="shared" si="3289"/>
        <v>#DIV/0!</v>
      </c>
      <c r="S1411" s="871">
        <f t="shared" si="3290"/>
        <v>0</v>
      </c>
      <c r="T1411" s="84"/>
      <c r="Z1411" s="812">
        <f t="shared" si="3285"/>
        <v>0</v>
      </c>
      <c r="AA1411" s="813">
        <v>0</v>
      </c>
      <c r="AB1411" s="84">
        <f t="shared" si="3291"/>
        <v>0</v>
      </c>
      <c r="AE1411" s="84">
        <f t="shared" si="3286"/>
        <v>0</v>
      </c>
    </row>
    <row r="1412" spans="1:31" hidden="1" x14ac:dyDescent="0.25">
      <c r="A1412" s="84"/>
      <c r="B1412" s="84"/>
      <c r="C1412" s="84"/>
      <c r="D1412" s="84"/>
      <c r="E1412" s="976"/>
      <c r="F1412" s="768">
        <v>443</v>
      </c>
      <c r="G1412" s="769" t="s">
        <v>3797</v>
      </c>
      <c r="H1412" s="749">
        <v>0</v>
      </c>
      <c r="I1412" s="749">
        <v>0</v>
      </c>
      <c r="J1412" s="750" t="e">
        <f t="shared" si="3287"/>
        <v>#DIV/0!</v>
      </c>
      <c r="K1412" s="749">
        <f t="shared" si="3282"/>
        <v>0</v>
      </c>
      <c r="L1412" s="871">
        <v>0</v>
      </c>
      <c r="M1412" s="871">
        <v>0</v>
      </c>
      <c r="N1412" s="872"/>
      <c r="O1412" s="871">
        <f t="shared" si="3288"/>
        <v>0</v>
      </c>
      <c r="P1412" s="871">
        <f t="shared" si="3283"/>
        <v>0</v>
      </c>
      <c r="Q1412" s="871">
        <f t="shared" si="3284"/>
        <v>0</v>
      </c>
      <c r="R1412" s="872" t="e">
        <f t="shared" si="3289"/>
        <v>#DIV/0!</v>
      </c>
      <c r="S1412" s="871">
        <f t="shared" si="3290"/>
        <v>0</v>
      </c>
      <c r="T1412" s="84"/>
      <c r="Z1412" s="812">
        <f t="shared" si="3285"/>
        <v>0</v>
      </c>
      <c r="AA1412" s="813">
        <v>0</v>
      </c>
      <c r="AB1412" s="84">
        <f t="shared" si="3291"/>
        <v>0</v>
      </c>
      <c r="AE1412" s="84">
        <f t="shared" si="3286"/>
        <v>0</v>
      </c>
    </row>
    <row r="1413" spans="1:31" hidden="1" x14ac:dyDescent="0.25">
      <c r="A1413" s="84"/>
      <c r="B1413" s="84"/>
      <c r="C1413" s="84"/>
      <c r="D1413" s="84"/>
      <c r="E1413" s="976"/>
      <c r="F1413" s="768">
        <v>444</v>
      </c>
      <c r="G1413" s="769" t="s">
        <v>3798</v>
      </c>
      <c r="H1413" s="749">
        <v>0</v>
      </c>
      <c r="I1413" s="749">
        <v>0</v>
      </c>
      <c r="K1413" s="749">
        <f t="shared" si="3282"/>
        <v>0</v>
      </c>
      <c r="L1413" s="871">
        <v>0</v>
      </c>
      <c r="M1413" s="871">
        <v>0</v>
      </c>
      <c r="N1413" s="872"/>
      <c r="O1413" s="871">
        <f t="shared" si="3288"/>
        <v>0</v>
      </c>
      <c r="P1413" s="871">
        <f t="shared" si="3283"/>
        <v>0</v>
      </c>
      <c r="Q1413" s="871">
        <f t="shared" si="3284"/>
        <v>0</v>
      </c>
      <c r="R1413" s="872"/>
      <c r="S1413" s="871">
        <f t="shared" si="3290"/>
        <v>0</v>
      </c>
      <c r="T1413" s="84"/>
      <c r="Z1413" s="812">
        <f t="shared" si="3285"/>
        <v>0</v>
      </c>
      <c r="AA1413" s="813">
        <v>0</v>
      </c>
      <c r="AB1413" s="84">
        <f t="shared" si="3291"/>
        <v>0</v>
      </c>
      <c r="AE1413" s="84">
        <f t="shared" si="3286"/>
        <v>0</v>
      </c>
    </row>
    <row r="1414" spans="1:31" ht="30" hidden="1" x14ac:dyDescent="0.25">
      <c r="A1414" s="84"/>
      <c r="B1414" s="84"/>
      <c r="C1414" s="84"/>
      <c r="D1414" s="84"/>
      <c r="E1414" s="976"/>
      <c r="F1414" s="768">
        <v>4511</v>
      </c>
      <c r="G1414" s="856" t="s">
        <v>1691</v>
      </c>
      <c r="H1414" s="749">
        <v>0</v>
      </c>
      <c r="I1414" s="749">
        <v>0</v>
      </c>
      <c r="J1414" s="750" t="e">
        <f t="shared" si="3287"/>
        <v>#DIV/0!</v>
      </c>
      <c r="K1414" s="749">
        <f t="shared" si="3282"/>
        <v>0</v>
      </c>
      <c r="L1414" s="871">
        <v>0</v>
      </c>
      <c r="M1414" s="871">
        <v>0</v>
      </c>
      <c r="N1414" s="872"/>
      <c r="O1414" s="871">
        <f t="shared" si="3288"/>
        <v>0</v>
      </c>
      <c r="P1414" s="871">
        <f t="shared" si="3283"/>
        <v>0</v>
      </c>
      <c r="Q1414" s="871">
        <f t="shared" si="3284"/>
        <v>0</v>
      </c>
      <c r="R1414" s="872" t="e">
        <f t="shared" si="3289"/>
        <v>#DIV/0!</v>
      </c>
      <c r="S1414" s="871">
        <f t="shared" si="3290"/>
        <v>0</v>
      </c>
      <c r="T1414" s="84"/>
      <c r="Z1414" s="812">
        <f t="shared" si="3285"/>
        <v>0</v>
      </c>
      <c r="AA1414" s="813">
        <v>0</v>
      </c>
      <c r="AB1414" s="84">
        <f t="shared" si="3291"/>
        <v>0</v>
      </c>
      <c r="AE1414" s="84">
        <f t="shared" si="3286"/>
        <v>0</v>
      </c>
    </row>
    <row r="1415" spans="1:31" ht="19.5" hidden="1" customHeight="1" x14ac:dyDescent="0.25">
      <c r="A1415" s="84"/>
      <c r="B1415" s="84"/>
      <c r="C1415" s="84"/>
      <c r="D1415" s="84"/>
      <c r="E1415" s="976"/>
      <c r="F1415" s="768">
        <v>4512</v>
      </c>
      <c r="G1415" s="856" t="s">
        <v>1700</v>
      </c>
      <c r="H1415" s="749">
        <v>0</v>
      </c>
      <c r="I1415" s="749">
        <v>0</v>
      </c>
      <c r="J1415" s="750" t="e">
        <f t="shared" si="3287"/>
        <v>#DIV/0!</v>
      </c>
      <c r="K1415" s="749">
        <f t="shared" si="3282"/>
        <v>0</v>
      </c>
      <c r="L1415" s="871">
        <v>0</v>
      </c>
      <c r="M1415" s="871">
        <v>0</v>
      </c>
      <c r="N1415" s="872"/>
      <c r="O1415" s="871">
        <f t="shared" si="3288"/>
        <v>0</v>
      </c>
      <c r="P1415" s="871">
        <f t="shared" si="3283"/>
        <v>0</v>
      </c>
      <c r="Q1415" s="871">
        <f t="shared" si="3284"/>
        <v>0</v>
      </c>
      <c r="R1415" s="872" t="e">
        <f t="shared" si="3289"/>
        <v>#DIV/0!</v>
      </c>
      <c r="S1415" s="871">
        <f t="shared" si="3290"/>
        <v>0</v>
      </c>
      <c r="T1415" s="84"/>
      <c r="Z1415" s="812">
        <f t="shared" si="3285"/>
        <v>0</v>
      </c>
      <c r="AA1415" s="813">
        <v>0</v>
      </c>
      <c r="AB1415" s="84">
        <f t="shared" si="3291"/>
        <v>0</v>
      </c>
      <c r="AE1415" s="84">
        <f t="shared" si="3286"/>
        <v>0</v>
      </c>
    </row>
    <row r="1416" spans="1:31" ht="30" hidden="1" x14ac:dyDescent="0.25">
      <c r="A1416" s="84"/>
      <c r="B1416" s="84"/>
      <c r="C1416" s="84"/>
      <c r="D1416" s="84"/>
      <c r="E1416" s="976"/>
      <c r="F1416" s="768">
        <v>452</v>
      </c>
      <c r="G1416" s="769" t="s">
        <v>4124</v>
      </c>
      <c r="H1416" s="749">
        <v>0</v>
      </c>
      <c r="I1416" s="749">
        <v>0</v>
      </c>
      <c r="J1416" s="750" t="e">
        <f t="shared" si="3287"/>
        <v>#DIV/0!</v>
      </c>
      <c r="K1416" s="749">
        <f t="shared" si="3282"/>
        <v>0</v>
      </c>
      <c r="L1416" s="871">
        <v>0</v>
      </c>
      <c r="M1416" s="871">
        <v>0</v>
      </c>
      <c r="N1416" s="872"/>
      <c r="O1416" s="871">
        <f t="shared" si="3288"/>
        <v>0</v>
      </c>
      <c r="P1416" s="871">
        <f t="shared" si="3283"/>
        <v>0</v>
      </c>
      <c r="Q1416" s="871">
        <f t="shared" si="3284"/>
        <v>0</v>
      </c>
      <c r="R1416" s="872" t="e">
        <f t="shared" si="3289"/>
        <v>#DIV/0!</v>
      </c>
      <c r="S1416" s="871">
        <f t="shared" si="3290"/>
        <v>0</v>
      </c>
      <c r="T1416" s="84"/>
      <c r="Z1416" s="812">
        <f t="shared" si="3285"/>
        <v>0</v>
      </c>
      <c r="AA1416" s="813">
        <v>0</v>
      </c>
      <c r="AB1416" s="84">
        <f t="shared" si="3291"/>
        <v>0</v>
      </c>
      <c r="AE1416" s="84">
        <f t="shared" si="3286"/>
        <v>0</v>
      </c>
    </row>
    <row r="1417" spans="1:31" hidden="1" x14ac:dyDescent="0.25">
      <c r="A1417" s="84"/>
      <c r="B1417" s="84"/>
      <c r="C1417" s="84"/>
      <c r="D1417" s="84"/>
      <c r="E1417" s="976"/>
      <c r="F1417" s="768">
        <v>453</v>
      </c>
      <c r="G1417" s="769" t="s">
        <v>4125</v>
      </c>
      <c r="H1417" s="749">
        <v>0</v>
      </c>
      <c r="I1417" s="749">
        <v>0</v>
      </c>
      <c r="J1417" s="750" t="e">
        <f t="shared" si="3287"/>
        <v>#DIV/0!</v>
      </c>
      <c r="K1417" s="749">
        <f t="shared" si="3282"/>
        <v>0</v>
      </c>
      <c r="L1417" s="871">
        <v>0</v>
      </c>
      <c r="M1417" s="871">
        <v>0</v>
      </c>
      <c r="N1417" s="872"/>
      <c r="O1417" s="871">
        <f t="shared" si="3288"/>
        <v>0</v>
      </c>
      <c r="P1417" s="871">
        <f t="shared" si="3283"/>
        <v>0</v>
      </c>
      <c r="Q1417" s="871">
        <f t="shared" si="3284"/>
        <v>0</v>
      </c>
      <c r="R1417" s="872" t="e">
        <f t="shared" si="3289"/>
        <v>#DIV/0!</v>
      </c>
      <c r="S1417" s="871">
        <f t="shared" si="3290"/>
        <v>0</v>
      </c>
      <c r="T1417" s="84"/>
      <c r="Z1417" s="812">
        <f t="shared" si="3285"/>
        <v>0</v>
      </c>
      <c r="AA1417" s="813">
        <v>0</v>
      </c>
      <c r="AB1417" s="84">
        <f t="shared" si="3291"/>
        <v>0</v>
      </c>
      <c r="AE1417" s="84">
        <f t="shared" si="3286"/>
        <v>0</v>
      </c>
    </row>
    <row r="1418" spans="1:31" hidden="1" x14ac:dyDescent="0.25">
      <c r="A1418" s="84"/>
      <c r="B1418" s="84"/>
      <c r="C1418" s="84"/>
      <c r="D1418" s="84"/>
      <c r="E1418" s="976"/>
      <c r="F1418" s="768">
        <v>454</v>
      </c>
      <c r="G1418" s="769" t="s">
        <v>3803</v>
      </c>
      <c r="H1418" s="749">
        <v>0</v>
      </c>
      <c r="I1418" s="749">
        <v>0</v>
      </c>
      <c r="J1418" s="750" t="e">
        <f t="shared" si="3287"/>
        <v>#DIV/0!</v>
      </c>
      <c r="K1418" s="749">
        <f t="shared" si="3282"/>
        <v>0</v>
      </c>
      <c r="L1418" s="871">
        <v>0</v>
      </c>
      <c r="M1418" s="871">
        <v>0</v>
      </c>
      <c r="N1418" s="872"/>
      <c r="O1418" s="871">
        <f t="shared" si="3288"/>
        <v>0</v>
      </c>
      <c r="P1418" s="871">
        <f t="shared" si="3283"/>
        <v>0</v>
      </c>
      <c r="Q1418" s="871">
        <f t="shared" si="3284"/>
        <v>0</v>
      </c>
      <c r="R1418" s="872" t="e">
        <f t="shared" si="3289"/>
        <v>#DIV/0!</v>
      </c>
      <c r="S1418" s="871">
        <f t="shared" si="3290"/>
        <v>0</v>
      </c>
      <c r="T1418" s="84"/>
      <c r="Z1418" s="812">
        <f t="shared" si="3285"/>
        <v>0</v>
      </c>
      <c r="AA1418" s="813">
        <v>0</v>
      </c>
      <c r="AB1418" s="84">
        <f t="shared" si="3291"/>
        <v>0</v>
      </c>
      <c r="AE1418" s="84">
        <f t="shared" si="3286"/>
        <v>0</v>
      </c>
    </row>
    <row r="1419" spans="1:31" hidden="1" x14ac:dyDescent="0.25">
      <c r="A1419" s="84"/>
      <c r="B1419" s="84"/>
      <c r="C1419" s="84"/>
      <c r="D1419" s="84"/>
      <c r="E1419" s="976"/>
      <c r="F1419" s="768">
        <v>461</v>
      </c>
      <c r="G1419" s="769" t="s">
        <v>4106</v>
      </c>
      <c r="H1419" s="749">
        <v>0</v>
      </c>
      <c r="I1419" s="749">
        <v>0</v>
      </c>
      <c r="J1419" s="750" t="e">
        <f t="shared" si="3287"/>
        <v>#DIV/0!</v>
      </c>
      <c r="K1419" s="749">
        <f t="shared" si="3282"/>
        <v>0</v>
      </c>
      <c r="L1419" s="871">
        <v>0</v>
      </c>
      <c r="M1419" s="871">
        <v>0</v>
      </c>
      <c r="N1419" s="872"/>
      <c r="O1419" s="871">
        <f t="shared" si="3288"/>
        <v>0</v>
      </c>
      <c r="P1419" s="871">
        <f t="shared" si="3283"/>
        <v>0</v>
      </c>
      <c r="Q1419" s="871">
        <f t="shared" si="3284"/>
        <v>0</v>
      </c>
      <c r="R1419" s="872" t="e">
        <f t="shared" si="3289"/>
        <v>#DIV/0!</v>
      </c>
      <c r="S1419" s="871">
        <f t="shared" si="3290"/>
        <v>0</v>
      </c>
      <c r="T1419" s="84"/>
      <c r="Z1419" s="812">
        <f t="shared" si="3285"/>
        <v>0</v>
      </c>
      <c r="AA1419" s="813">
        <v>0</v>
      </c>
      <c r="AB1419" s="84">
        <f t="shared" si="3291"/>
        <v>0</v>
      </c>
      <c r="AE1419" s="84">
        <f t="shared" si="3286"/>
        <v>0</v>
      </c>
    </row>
    <row r="1420" spans="1:31" ht="30" hidden="1" x14ac:dyDescent="0.25">
      <c r="A1420" s="84"/>
      <c r="B1420" s="84"/>
      <c r="C1420" s="84"/>
      <c r="D1420" s="84"/>
      <c r="E1420" s="976"/>
      <c r="F1420" s="768">
        <v>462</v>
      </c>
      <c r="G1420" s="769" t="s">
        <v>3806</v>
      </c>
      <c r="H1420" s="749">
        <v>0</v>
      </c>
      <c r="I1420" s="749">
        <v>0</v>
      </c>
      <c r="J1420" s="750" t="e">
        <f t="shared" si="3287"/>
        <v>#DIV/0!</v>
      </c>
      <c r="K1420" s="749">
        <f t="shared" si="3282"/>
        <v>0</v>
      </c>
      <c r="L1420" s="871">
        <v>0</v>
      </c>
      <c r="M1420" s="871">
        <v>0</v>
      </c>
      <c r="N1420" s="872"/>
      <c r="O1420" s="871">
        <f t="shared" si="3288"/>
        <v>0</v>
      </c>
      <c r="P1420" s="871">
        <f t="shared" si="3283"/>
        <v>0</v>
      </c>
      <c r="Q1420" s="871">
        <f t="shared" si="3284"/>
        <v>0</v>
      </c>
      <c r="R1420" s="872" t="e">
        <f t="shared" si="3289"/>
        <v>#DIV/0!</v>
      </c>
      <c r="S1420" s="871">
        <f t="shared" si="3290"/>
        <v>0</v>
      </c>
      <c r="T1420" s="84"/>
      <c r="Z1420" s="812">
        <f t="shared" si="3285"/>
        <v>0</v>
      </c>
      <c r="AA1420" s="813">
        <v>0</v>
      </c>
      <c r="AB1420" s="84">
        <f t="shared" si="3291"/>
        <v>0</v>
      </c>
      <c r="AE1420" s="84">
        <f t="shared" si="3286"/>
        <v>0</v>
      </c>
    </row>
    <row r="1421" spans="1:31" hidden="1" x14ac:dyDescent="0.25">
      <c r="A1421" s="84"/>
      <c r="B1421" s="84"/>
      <c r="C1421" s="84"/>
      <c r="D1421" s="84"/>
      <c r="E1421" s="976"/>
      <c r="F1421" s="768">
        <v>4631</v>
      </c>
      <c r="G1421" s="769" t="s">
        <v>3807</v>
      </c>
      <c r="H1421" s="749">
        <v>0</v>
      </c>
      <c r="I1421" s="749">
        <v>0</v>
      </c>
      <c r="J1421" s="750" t="e">
        <f t="shared" si="3287"/>
        <v>#DIV/0!</v>
      </c>
      <c r="K1421" s="749">
        <f t="shared" si="3282"/>
        <v>0</v>
      </c>
      <c r="L1421" s="871">
        <v>0</v>
      </c>
      <c r="M1421" s="871">
        <v>0</v>
      </c>
      <c r="N1421" s="872"/>
      <c r="O1421" s="871">
        <f t="shared" si="3288"/>
        <v>0</v>
      </c>
      <c r="P1421" s="871">
        <f t="shared" si="3283"/>
        <v>0</v>
      </c>
      <c r="Q1421" s="871">
        <f t="shared" si="3284"/>
        <v>0</v>
      </c>
      <c r="R1421" s="872" t="e">
        <f t="shared" si="3289"/>
        <v>#DIV/0!</v>
      </c>
      <c r="S1421" s="871">
        <f t="shared" si="3290"/>
        <v>0</v>
      </c>
      <c r="T1421" s="84"/>
      <c r="Z1421" s="812">
        <f t="shared" si="3285"/>
        <v>0</v>
      </c>
      <c r="AA1421" s="813">
        <v>0</v>
      </c>
      <c r="AB1421" s="84">
        <f t="shared" si="3291"/>
        <v>0</v>
      </c>
      <c r="AE1421" s="84">
        <f t="shared" si="3286"/>
        <v>0</v>
      </c>
    </row>
    <row r="1422" spans="1:31" hidden="1" x14ac:dyDescent="0.25">
      <c r="A1422" s="84"/>
      <c r="B1422" s="84"/>
      <c r="C1422" s="84"/>
      <c r="D1422" s="84"/>
      <c r="E1422" s="976"/>
      <c r="F1422" s="768">
        <v>4632</v>
      </c>
      <c r="G1422" s="769" t="s">
        <v>3808</v>
      </c>
      <c r="H1422" s="749">
        <v>0</v>
      </c>
      <c r="I1422" s="749">
        <v>0</v>
      </c>
      <c r="J1422" s="750" t="e">
        <f t="shared" si="3287"/>
        <v>#DIV/0!</v>
      </c>
      <c r="K1422" s="749">
        <f t="shared" si="3282"/>
        <v>0</v>
      </c>
      <c r="L1422" s="871">
        <v>0</v>
      </c>
      <c r="M1422" s="871">
        <v>0</v>
      </c>
      <c r="N1422" s="872"/>
      <c r="O1422" s="871">
        <f t="shared" si="3288"/>
        <v>0</v>
      </c>
      <c r="P1422" s="871">
        <f t="shared" si="3283"/>
        <v>0</v>
      </c>
      <c r="Q1422" s="871">
        <f t="shared" si="3284"/>
        <v>0</v>
      </c>
      <c r="R1422" s="872" t="e">
        <f t="shared" si="3289"/>
        <v>#DIV/0!</v>
      </c>
      <c r="S1422" s="871">
        <f t="shared" si="3290"/>
        <v>0</v>
      </c>
      <c r="T1422" s="84"/>
      <c r="Z1422" s="812">
        <f t="shared" si="3285"/>
        <v>0</v>
      </c>
      <c r="AA1422" s="813">
        <v>0</v>
      </c>
      <c r="AB1422" s="84">
        <f t="shared" si="3291"/>
        <v>0</v>
      </c>
      <c r="AE1422" s="84">
        <f t="shared" si="3286"/>
        <v>0</v>
      </c>
    </row>
    <row r="1423" spans="1:31" ht="30" hidden="1" x14ac:dyDescent="0.25">
      <c r="A1423" s="84"/>
      <c r="B1423" s="84"/>
      <c r="C1423" s="84"/>
      <c r="D1423" s="84"/>
      <c r="F1423" s="768">
        <v>464</v>
      </c>
      <c r="G1423" s="769" t="s">
        <v>3809</v>
      </c>
      <c r="H1423" s="749">
        <v>0</v>
      </c>
      <c r="I1423" s="749">
        <v>0</v>
      </c>
      <c r="J1423" s="750" t="e">
        <f t="shared" si="3287"/>
        <v>#DIV/0!</v>
      </c>
      <c r="K1423" s="749">
        <f t="shared" ref="K1423:K1441" si="3292">H1423-I1423</f>
        <v>0</v>
      </c>
      <c r="L1423" s="871">
        <v>0</v>
      </c>
      <c r="M1423" s="871">
        <v>0</v>
      </c>
      <c r="N1423" s="872"/>
      <c r="O1423" s="871">
        <f t="shared" si="3288"/>
        <v>0</v>
      </c>
      <c r="P1423" s="871">
        <f t="shared" ref="P1423:P1441" si="3293">L1423+H1423</f>
        <v>0</v>
      </c>
      <c r="Q1423" s="871">
        <f t="shared" ref="Q1423:Q1441" si="3294">M1423+I1423</f>
        <v>0</v>
      </c>
      <c r="R1423" s="872" t="e">
        <f t="shared" si="3289"/>
        <v>#DIV/0!</v>
      </c>
      <c r="S1423" s="871">
        <f t="shared" si="3290"/>
        <v>0</v>
      </c>
      <c r="T1423" s="84"/>
      <c r="Z1423" s="812">
        <f t="shared" ref="Z1423:Z1441" si="3295">H1423-X1423+Y1423</f>
        <v>0</v>
      </c>
      <c r="AA1423" s="813">
        <v>0</v>
      </c>
      <c r="AB1423" s="84">
        <f t="shared" si="3291"/>
        <v>0</v>
      </c>
      <c r="AE1423" s="84">
        <f t="shared" ref="AE1423:AE1441" si="3296">H1423-AA1423</f>
        <v>0</v>
      </c>
    </row>
    <row r="1424" spans="1:31" hidden="1" x14ac:dyDescent="0.25">
      <c r="A1424" s="84"/>
      <c r="B1424" s="84"/>
      <c r="C1424" s="84"/>
      <c r="D1424" s="84"/>
      <c r="F1424" s="768">
        <v>465</v>
      </c>
      <c r="G1424" s="769" t="s">
        <v>4107</v>
      </c>
      <c r="H1424" s="749">
        <v>0</v>
      </c>
      <c r="I1424" s="749">
        <v>0</v>
      </c>
      <c r="J1424" s="750" t="e">
        <f t="shared" si="3287"/>
        <v>#DIV/0!</v>
      </c>
      <c r="K1424" s="749">
        <f t="shared" si="3292"/>
        <v>0</v>
      </c>
      <c r="L1424" s="871">
        <v>0</v>
      </c>
      <c r="M1424" s="871">
        <v>0</v>
      </c>
      <c r="N1424" s="872"/>
      <c r="O1424" s="871">
        <f t="shared" si="3288"/>
        <v>0</v>
      </c>
      <c r="P1424" s="871">
        <f t="shared" si="3293"/>
        <v>0</v>
      </c>
      <c r="Q1424" s="871">
        <f t="shared" si="3294"/>
        <v>0</v>
      </c>
      <c r="R1424" s="872" t="e">
        <f t="shared" si="3289"/>
        <v>#DIV/0!</v>
      </c>
      <c r="S1424" s="871">
        <f t="shared" si="3290"/>
        <v>0</v>
      </c>
      <c r="T1424" s="84"/>
      <c r="Z1424" s="812">
        <f t="shared" si="3295"/>
        <v>0</v>
      </c>
      <c r="AA1424" s="813">
        <v>440000</v>
      </c>
      <c r="AB1424" s="84">
        <f t="shared" si="3291"/>
        <v>-440000</v>
      </c>
      <c r="AE1424" s="84">
        <f t="shared" si="3296"/>
        <v>-440000</v>
      </c>
    </row>
    <row r="1425" spans="1:33" hidden="1" x14ac:dyDescent="0.25">
      <c r="A1425" s="84"/>
      <c r="B1425" s="84"/>
      <c r="C1425" s="84"/>
      <c r="D1425" s="84"/>
      <c r="F1425" s="768">
        <v>472</v>
      </c>
      <c r="G1425" s="769" t="s">
        <v>3813</v>
      </c>
      <c r="H1425" s="749">
        <v>0</v>
      </c>
      <c r="I1425" s="749">
        <v>0</v>
      </c>
      <c r="J1425" s="750" t="e">
        <f t="shared" si="3287"/>
        <v>#DIV/0!</v>
      </c>
      <c r="K1425" s="749">
        <f t="shared" si="3292"/>
        <v>0</v>
      </c>
      <c r="L1425" s="871">
        <v>0</v>
      </c>
      <c r="M1425" s="871">
        <v>0</v>
      </c>
      <c r="N1425" s="872"/>
      <c r="O1425" s="871">
        <f t="shared" si="3288"/>
        <v>0</v>
      </c>
      <c r="P1425" s="871">
        <f t="shared" si="3293"/>
        <v>0</v>
      </c>
      <c r="Q1425" s="871">
        <f t="shared" si="3294"/>
        <v>0</v>
      </c>
      <c r="R1425" s="872" t="e">
        <f t="shared" si="3289"/>
        <v>#DIV/0!</v>
      </c>
      <c r="S1425" s="871">
        <f t="shared" si="3290"/>
        <v>0</v>
      </c>
      <c r="T1425" s="84"/>
      <c r="Z1425" s="812">
        <f t="shared" si="3295"/>
        <v>0</v>
      </c>
      <c r="AA1425" s="813">
        <v>0</v>
      </c>
      <c r="AB1425" s="84">
        <f t="shared" si="3291"/>
        <v>0</v>
      </c>
      <c r="AE1425" s="84">
        <f t="shared" si="3296"/>
        <v>0</v>
      </c>
    </row>
    <row r="1426" spans="1:33" hidden="1" x14ac:dyDescent="0.25">
      <c r="A1426" s="84"/>
      <c r="B1426" s="84"/>
      <c r="C1426" s="84"/>
      <c r="D1426" s="84"/>
      <c r="F1426" s="768">
        <v>481</v>
      </c>
      <c r="G1426" s="769" t="s">
        <v>4126</v>
      </c>
      <c r="H1426" s="749">
        <v>0</v>
      </c>
      <c r="I1426" s="749">
        <v>0</v>
      </c>
      <c r="J1426" s="750" t="e">
        <f t="shared" si="3287"/>
        <v>#DIV/0!</v>
      </c>
      <c r="K1426" s="749">
        <f t="shared" si="3292"/>
        <v>0</v>
      </c>
      <c r="L1426" s="871">
        <v>0</v>
      </c>
      <c r="M1426" s="871">
        <v>0</v>
      </c>
      <c r="N1426" s="872"/>
      <c r="O1426" s="871">
        <f t="shared" si="3288"/>
        <v>0</v>
      </c>
      <c r="P1426" s="871">
        <f t="shared" si="3293"/>
        <v>0</v>
      </c>
      <c r="Q1426" s="871">
        <f t="shared" si="3294"/>
        <v>0</v>
      </c>
      <c r="R1426" s="872" t="e">
        <f t="shared" si="3289"/>
        <v>#DIV/0!</v>
      </c>
      <c r="S1426" s="871">
        <f t="shared" si="3290"/>
        <v>0</v>
      </c>
      <c r="T1426" s="84"/>
      <c r="Z1426" s="812">
        <f t="shared" si="3295"/>
        <v>0</v>
      </c>
      <c r="AA1426" s="813">
        <v>0</v>
      </c>
      <c r="AB1426" s="84">
        <f t="shared" si="3291"/>
        <v>0</v>
      </c>
      <c r="AE1426" s="84">
        <f t="shared" si="3296"/>
        <v>0</v>
      </c>
    </row>
    <row r="1427" spans="1:33" x14ac:dyDescent="0.25">
      <c r="A1427" s="84"/>
      <c r="B1427" s="84"/>
      <c r="C1427" s="84"/>
      <c r="D1427" s="84"/>
      <c r="E1427" s="1146" t="s">
        <v>5126</v>
      </c>
      <c r="F1427" s="768">
        <v>482</v>
      </c>
      <c r="G1427" s="769" t="s">
        <v>4127</v>
      </c>
      <c r="H1427" s="749">
        <v>10000</v>
      </c>
      <c r="I1427" s="749">
        <v>0</v>
      </c>
      <c r="K1427" s="749">
        <f t="shared" si="3292"/>
        <v>10000</v>
      </c>
      <c r="L1427" s="871">
        <v>10000</v>
      </c>
      <c r="M1427" s="871">
        <v>0</v>
      </c>
      <c r="N1427" s="872">
        <f t="shared" ref="N1427:N1441" si="3297">M1427/L1427</f>
        <v>0</v>
      </c>
      <c r="O1427" s="871">
        <f t="shared" si="3288"/>
        <v>10000</v>
      </c>
      <c r="P1427" s="871">
        <f t="shared" si="3293"/>
        <v>20000</v>
      </c>
      <c r="Q1427" s="871">
        <f t="shared" si="3294"/>
        <v>0</v>
      </c>
      <c r="R1427" s="872">
        <f t="shared" si="3289"/>
        <v>0</v>
      </c>
      <c r="S1427" s="871">
        <f t="shared" si="3290"/>
        <v>20000</v>
      </c>
      <c r="T1427" s="84"/>
      <c r="Z1427" s="812">
        <f t="shared" si="3295"/>
        <v>10000</v>
      </c>
      <c r="AA1427" s="813">
        <v>10000</v>
      </c>
      <c r="AB1427" s="84">
        <f t="shared" si="3291"/>
        <v>0</v>
      </c>
      <c r="AE1427" s="84">
        <f t="shared" si="3296"/>
        <v>0</v>
      </c>
    </row>
    <row r="1428" spans="1:33" hidden="1" x14ac:dyDescent="0.25">
      <c r="A1428" s="84"/>
      <c r="B1428" s="84"/>
      <c r="C1428" s="84"/>
      <c r="D1428" s="84"/>
      <c r="F1428" s="768">
        <v>483</v>
      </c>
      <c r="G1428" s="858" t="s">
        <v>4128</v>
      </c>
      <c r="H1428" s="749">
        <v>0</v>
      </c>
      <c r="I1428" s="749">
        <v>0</v>
      </c>
      <c r="J1428" s="750" t="e">
        <f t="shared" si="3287"/>
        <v>#DIV/0!</v>
      </c>
      <c r="K1428" s="749">
        <f t="shared" si="3292"/>
        <v>0</v>
      </c>
      <c r="L1428" s="1009">
        <v>0</v>
      </c>
      <c r="M1428" s="1009">
        <v>0</v>
      </c>
      <c r="N1428" s="1010" t="e">
        <f t="shared" si="3297"/>
        <v>#DIV/0!</v>
      </c>
      <c r="O1428" s="1009">
        <f t="shared" si="3288"/>
        <v>0</v>
      </c>
      <c r="P1428" s="1009">
        <f t="shared" si="3293"/>
        <v>0</v>
      </c>
      <c r="Q1428" s="1009">
        <f t="shared" si="3294"/>
        <v>0</v>
      </c>
      <c r="R1428" s="1010" t="e">
        <f t="shared" si="3289"/>
        <v>#DIV/0!</v>
      </c>
      <c r="S1428" s="1009">
        <f t="shared" si="3290"/>
        <v>0</v>
      </c>
      <c r="T1428" s="84"/>
      <c r="Z1428" s="812">
        <f t="shared" si="3295"/>
        <v>0</v>
      </c>
      <c r="AA1428" s="813">
        <v>0</v>
      </c>
      <c r="AB1428" s="84">
        <f t="shared" si="3291"/>
        <v>0</v>
      </c>
      <c r="AE1428" s="84">
        <f t="shared" si="3296"/>
        <v>0</v>
      </c>
    </row>
    <row r="1429" spans="1:33" ht="45" hidden="1" x14ac:dyDescent="0.25">
      <c r="A1429" s="84"/>
      <c r="B1429" s="84"/>
      <c r="C1429" s="84"/>
      <c r="D1429" s="84"/>
      <c r="F1429" s="768">
        <v>484</v>
      </c>
      <c r="G1429" s="769" t="s">
        <v>4129</v>
      </c>
      <c r="H1429" s="749">
        <v>0</v>
      </c>
      <c r="I1429" s="749">
        <v>0</v>
      </c>
      <c r="J1429" s="750" t="e">
        <f t="shared" si="3287"/>
        <v>#DIV/0!</v>
      </c>
      <c r="K1429" s="749">
        <f t="shared" si="3292"/>
        <v>0</v>
      </c>
      <c r="L1429" s="1009">
        <v>0</v>
      </c>
      <c r="M1429" s="1009">
        <v>0</v>
      </c>
      <c r="N1429" s="1010" t="e">
        <f t="shared" si="3297"/>
        <v>#DIV/0!</v>
      </c>
      <c r="O1429" s="1009">
        <f t="shared" si="3288"/>
        <v>0</v>
      </c>
      <c r="P1429" s="1009">
        <f t="shared" si="3293"/>
        <v>0</v>
      </c>
      <c r="Q1429" s="1009">
        <f t="shared" si="3294"/>
        <v>0</v>
      </c>
      <c r="R1429" s="1010" t="e">
        <f t="shared" si="3289"/>
        <v>#DIV/0!</v>
      </c>
      <c r="S1429" s="1009">
        <f t="shared" si="3290"/>
        <v>0</v>
      </c>
      <c r="T1429" s="84"/>
      <c r="Z1429" s="812">
        <f t="shared" si="3295"/>
        <v>0</v>
      </c>
      <c r="AA1429" s="813">
        <v>0</v>
      </c>
      <c r="AB1429" s="84">
        <f t="shared" si="3291"/>
        <v>0</v>
      </c>
      <c r="AE1429" s="84">
        <f t="shared" si="3296"/>
        <v>0</v>
      </c>
    </row>
    <row r="1430" spans="1:33" ht="30" hidden="1" x14ac:dyDescent="0.25">
      <c r="A1430" s="84"/>
      <c r="B1430" s="84"/>
      <c r="C1430" s="84"/>
      <c r="D1430" s="84"/>
      <c r="F1430" s="768">
        <v>485</v>
      </c>
      <c r="G1430" s="769" t="s">
        <v>4130</v>
      </c>
      <c r="H1430" s="749">
        <v>0</v>
      </c>
      <c r="I1430" s="749">
        <v>0</v>
      </c>
      <c r="J1430" s="750" t="e">
        <f t="shared" si="3287"/>
        <v>#DIV/0!</v>
      </c>
      <c r="K1430" s="749">
        <f t="shared" si="3292"/>
        <v>0</v>
      </c>
      <c r="L1430" s="1009">
        <v>0</v>
      </c>
      <c r="M1430" s="1009">
        <v>0</v>
      </c>
      <c r="N1430" s="1010" t="e">
        <f t="shared" si="3297"/>
        <v>#DIV/0!</v>
      </c>
      <c r="O1430" s="1009">
        <f t="shared" si="3288"/>
        <v>0</v>
      </c>
      <c r="P1430" s="1009">
        <f t="shared" si="3293"/>
        <v>0</v>
      </c>
      <c r="Q1430" s="1009">
        <f t="shared" si="3294"/>
        <v>0</v>
      </c>
      <c r="R1430" s="1010" t="e">
        <f t="shared" si="3289"/>
        <v>#DIV/0!</v>
      </c>
      <c r="S1430" s="1009">
        <f t="shared" si="3290"/>
        <v>0</v>
      </c>
      <c r="T1430" s="84"/>
      <c r="Z1430" s="812">
        <f t="shared" si="3295"/>
        <v>0</v>
      </c>
      <c r="AA1430" s="813">
        <v>0</v>
      </c>
      <c r="AB1430" s="84">
        <f t="shared" si="3291"/>
        <v>0</v>
      </c>
      <c r="AE1430" s="84">
        <f t="shared" si="3296"/>
        <v>0</v>
      </c>
    </row>
    <row r="1431" spans="1:33" ht="30" hidden="1" x14ac:dyDescent="0.25">
      <c r="A1431" s="84"/>
      <c r="B1431" s="84"/>
      <c r="C1431" s="84"/>
      <c r="D1431" s="84"/>
      <c r="F1431" s="768">
        <v>489</v>
      </c>
      <c r="G1431" s="769" t="s">
        <v>3821</v>
      </c>
      <c r="H1431" s="749">
        <v>0</v>
      </c>
      <c r="I1431" s="749">
        <v>0</v>
      </c>
      <c r="J1431" s="750" t="e">
        <f t="shared" si="3287"/>
        <v>#DIV/0!</v>
      </c>
      <c r="K1431" s="749">
        <f t="shared" si="3292"/>
        <v>0</v>
      </c>
      <c r="L1431" s="1009">
        <v>0</v>
      </c>
      <c r="M1431" s="1009">
        <v>0</v>
      </c>
      <c r="N1431" s="1010" t="e">
        <f t="shared" si="3297"/>
        <v>#DIV/0!</v>
      </c>
      <c r="O1431" s="1009">
        <f t="shared" si="3288"/>
        <v>0</v>
      </c>
      <c r="P1431" s="1009">
        <f t="shared" si="3293"/>
        <v>0</v>
      </c>
      <c r="Q1431" s="1009">
        <f t="shared" si="3294"/>
        <v>0</v>
      </c>
      <c r="R1431" s="1010" t="e">
        <f t="shared" si="3289"/>
        <v>#DIV/0!</v>
      </c>
      <c r="S1431" s="1009">
        <f t="shared" si="3290"/>
        <v>0</v>
      </c>
      <c r="T1431" s="84"/>
      <c r="Z1431" s="812">
        <f t="shared" si="3295"/>
        <v>0</v>
      </c>
      <c r="AA1431" s="813">
        <v>0</v>
      </c>
      <c r="AB1431" s="84">
        <f t="shared" si="3291"/>
        <v>0</v>
      </c>
      <c r="AE1431" s="84">
        <f t="shared" si="3296"/>
        <v>0</v>
      </c>
    </row>
    <row r="1432" spans="1:33" ht="30" hidden="1" x14ac:dyDescent="0.25">
      <c r="A1432" s="84"/>
      <c r="B1432" s="84"/>
      <c r="C1432" s="84"/>
      <c r="D1432" s="84"/>
      <c r="F1432" s="768">
        <v>494</v>
      </c>
      <c r="G1432" s="769" t="s">
        <v>4108</v>
      </c>
      <c r="H1432" s="749">
        <v>0</v>
      </c>
      <c r="I1432" s="749">
        <v>0</v>
      </c>
      <c r="J1432" s="750" t="e">
        <f t="shared" si="3287"/>
        <v>#DIV/0!</v>
      </c>
      <c r="K1432" s="749">
        <f t="shared" si="3292"/>
        <v>0</v>
      </c>
      <c r="L1432" s="1009">
        <v>0</v>
      </c>
      <c r="M1432" s="1009">
        <v>0</v>
      </c>
      <c r="N1432" s="1010" t="e">
        <f t="shared" si="3297"/>
        <v>#DIV/0!</v>
      </c>
      <c r="O1432" s="1009">
        <f t="shared" si="3288"/>
        <v>0</v>
      </c>
      <c r="P1432" s="1009">
        <f t="shared" si="3293"/>
        <v>0</v>
      </c>
      <c r="Q1432" s="1009">
        <f t="shared" si="3294"/>
        <v>0</v>
      </c>
      <c r="R1432" s="1010" t="e">
        <f t="shared" si="3289"/>
        <v>#DIV/0!</v>
      </c>
      <c r="S1432" s="1009">
        <f t="shared" si="3290"/>
        <v>0</v>
      </c>
      <c r="T1432" s="84"/>
      <c r="Z1432" s="812">
        <f t="shared" si="3295"/>
        <v>0</v>
      </c>
      <c r="AA1432" s="813">
        <v>0</v>
      </c>
      <c r="AB1432" s="84">
        <f t="shared" si="3291"/>
        <v>0</v>
      </c>
      <c r="AE1432" s="84">
        <f t="shared" si="3296"/>
        <v>0</v>
      </c>
    </row>
    <row r="1433" spans="1:33" ht="30" hidden="1" x14ac:dyDescent="0.25">
      <c r="A1433" s="84"/>
      <c r="B1433" s="84"/>
      <c r="C1433" s="84"/>
      <c r="D1433" s="84"/>
      <c r="F1433" s="768">
        <v>495</v>
      </c>
      <c r="G1433" s="769" t="s">
        <v>4109</v>
      </c>
      <c r="H1433" s="749">
        <v>0</v>
      </c>
      <c r="I1433" s="749">
        <v>0</v>
      </c>
      <c r="J1433" s="750" t="e">
        <f t="shared" si="3287"/>
        <v>#DIV/0!</v>
      </c>
      <c r="K1433" s="749">
        <f t="shared" si="3292"/>
        <v>0</v>
      </c>
      <c r="L1433" s="1009">
        <v>0</v>
      </c>
      <c r="M1433" s="1009">
        <v>0</v>
      </c>
      <c r="N1433" s="1010" t="e">
        <f t="shared" si="3297"/>
        <v>#DIV/0!</v>
      </c>
      <c r="O1433" s="1009">
        <f t="shared" si="3288"/>
        <v>0</v>
      </c>
      <c r="P1433" s="1009">
        <f t="shared" si="3293"/>
        <v>0</v>
      </c>
      <c r="Q1433" s="1009">
        <f t="shared" si="3294"/>
        <v>0</v>
      </c>
      <c r="R1433" s="1010" t="e">
        <f t="shared" si="3289"/>
        <v>#DIV/0!</v>
      </c>
      <c r="S1433" s="1009">
        <f t="shared" si="3290"/>
        <v>0</v>
      </c>
      <c r="T1433" s="84"/>
      <c r="Z1433" s="812">
        <f t="shared" si="3295"/>
        <v>0</v>
      </c>
      <c r="AA1433" s="813">
        <v>0</v>
      </c>
      <c r="AB1433" s="84">
        <f t="shared" si="3291"/>
        <v>0</v>
      </c>
      <c r="AE1433" s="84">
        <f t="shared" si="3296"/>
        <v>0</v>
      </c>
    </row>
    <row r="1434" spans="1:33" ht="45" hidden="1" x14ac:dyDescent="0.25">
      <c r="A1434" s="84"/>
      <c r="B1434" s="84"/>
      <c r="C1434" s="84"/>
      <c r="D1434" s="84"/>
      <c r="F1434" s="768">
        <v>496</v>
      </c>
      <c r="G1434" s="769" t="s">
        <v>4110</v>
      </c>
      <c r="H1434" s="749">
        <v>0</v>
      </c>
      <c r="I1434" s="749">
        <v>0</v>
      </c>
      <c r="J1434" s="750" t="e">
        <f t="shared" si="3287"/>
        <v>#DIV/0!</v>
      </c>
      <c r="K1434" s="749">
        <f t="shared" si="3292"/>
        <v>0</v>
      </c>
      <c r="L1434" s="1009">
        <v>0</v>
      </c>
      <c r="M1434" s="1009">
        <v>0</v>
      </c>
      <c r="N1434" s="1010" t="e">
        <f t="shared" si="3297"/>
        <v>#DIV/0!</v>
      </c>
      <c r="O1434" s="1009">
        <f t="shared" si="3288"/>
        <v>0</v>
      </c>
      <c r="P1434" s="1009">
        <f t="shared" si="3293"/>
        <v>0</v>
      </c>
      <c r="Q1434" s="1009">
        <f t="shared" si="3294"/>
        <v>0</v>
      </c>
      <c r="R1434" s="1010" t="e">
        <f t="shared" si="3289"/>
        <v>#DIV/0!</v>
      </c>
      <c r="S1434" s="1009">
        <f t="shared" si="3290"/>
        <v>0</v>
      </c>
      <c r="T1434" s="84"/>
      <c r="Z1434" s="812">
        <f t="shared" si="3295"/>
        <v>0</v>
      </c>
      <c r="AA1434" s="813">
        <v>0</v>
      </c>
      <c r="AB1434" s="84">
        <f t="shared" si="3291"/>
        <v>0</v>
      </c>
      <c r="AE1434" s="84">
        <f t="shared" si="3296"/>
        <v>0</v>
      </c>
    </row>
    <row r="1435" spans="1:33" ht="30" hidden="1" x14ac:dyDescent="0.25">
      <c r="A1435" s="84"/>
      <c r="B1435" s="84"/>
      <c r="C1435" s="84"/>
      <c r="D1435" s="84"/>
      <c r="F1435" s="768">
        <v>499</v>
      </c>
      <c r="G1435" s="769" t="s">
        <v>4111</v>
      </c>
      <c r="H1435" s="749">
        <v>0</v>
      </c>
      <c r="I1435" s="749">
        <v>0</v>
      </c>
      <c r="J1435" s="750" t="e">
        <f t="shared" si="3287"/>
        <v>#DIV/0!</v>
      </c>
      <c r="K1435" s="749">
        <f t="shared" si="3292"/>
        <v>0</v>
      </c>
      <c r="L1435" s="1009">
        <v>0</v>
      </c>
      <c r="M1435" s="1009">
        <v>0</v>
      </c>
      <c r="N1435" s="1010" t="e">
        <f t="shared" si="3297"/>
        <v>#DIV/0!</v>
      </c>
      <c r="O1435" s="1009">
        <f t="shared" si="3288"/>
        <v>0</v>
      </c>
      <c r="P1435" s="1009">
        <f t="shared" si="3293"/>
        <v>0</v>
      </c>
      <c r="Q1435" s="1009">
        <f t="shared" si="3294"/>
        <v>0</v>
      </c>
      <c r="R1435" s="1010" t="e">
        <f t="shared" si="3289"/>
        <v>#DIV/0!</v>
      </c>
      <c r="S1435" s="1009">
        <f t="shared" si="3290"/>
        <v>0</v>
      </c>
      <c r="T1435" s="84"/>
      <c r="Z1435" s="812">
        <f t="shared" si="3295"/>
        <v>0</v>
      </c>
      <c r="AA1435" s="813">
        <v>0</v>
      </c>
      <c r="AB1435" s="84">
        <f t="shared" si="3291"/>
        <v>0</v>
      </c>
      <c r="AE1435" s="84">
        <f t="shared" si="3296"/>
        <v>0</v>
      </c>
    </row>
    <row r="1436" spans="1:33" hidden="1" x14ac:dyDescent="0.25">
      <c r="A1436" s="84"/>
      <c r="B1436" s="84"/>
      <c r="C1436" s="84"/>
      <c r="D1436" s="84"/>
      <c r="F1436" s="768">
        <v>511</v>
      </c>
      <c r="G1436" s="858" t="s">
        <v>4131</v>
      </c>
      <c r="H1436" s="749">
        <v>0</v>
      </c>
      <c r="I1436" s="749">
        <v>0</v>
      </c>
      <c r="J1436" s="750" t="e">
        <f t="shared" si="3287"/>
        <v>#DIV/0!</v>
      </c>
      <c r="K1436" s="749">
        <f t="shared" si="3292"/>
        <v>0</v>
      </c>
      <c r="L1436" s="1009">
        <v>0</v>
      </c>
      <c r="M1436" s="1009">
        <v>0</v>
      </c>
      <c r="N1436" s="1010" t="e">
        <f t="shared" si="3297"/>
        <v>#DIV/0!</v>
      </c>
      <c r="O1436" s="1009">
        <f t="shared" si="3288"/>
        <v>0</v>
      </c>
      <c r="P1436" s="1009">
        <f t="shared" si="3293"/>
        <v>0</v>
      </c>
      <c r="Q1436" s="1009">
        <f t="shared" si="3294"/>
        <v>0</v>
      </c>
      <c r="R1436" s="1010" t="e">
        <f t="shared" si="3289"/>
        <v>#DIV/0!</v>
      </c>
      <c r="S1436" s="1009">
        <f t="shared" si="3290"/>
        <v>0</v>
      </c>
      <c r="T1436" s="84"/>
      <c r="Z1436" s="812">
        <f t="shared" si="3295"/>
        <v>0</v>
      </c>
      <c r="AA1436" s="813">
        <v>0</v>
      </c>
      <c r="AB1436" s="84">
        <f t="shared" si="3291"/>
        <v>0</v>
      </c>
      <c r="AE1436" s="84">
        <f t="shared" si="3296"/>
        <v>0</v>
      </c>
    </row>
    <row r="1437" spans="1:33" hidden="1" x14ac:dyDescent="0.25">
      <c r="A1437" s="84"/>
      <c r="B1437" s="84"/>
      <c r="C1437" s="84"/>
      <c r="D1437" s="84"/>
      <c r="E1437" s="746" t="s">
        <v>5127</v>
      </c>
      <c r="F1437" s="768">
        <v>512</v>
      </c>
      <c r="G1437" s="858" t="s">
        <v>4132</v>
      </c>
      <c r="H1437" s="749">
        <v>0</v>
      </c>
      <c r="I1437" s="749">
        <v>0</v>
      </c>
      <c r="K1437" s="749">
        <f t="shared" si="3292"/>
        <v>0</v>
      </c>
      <c r="L1437" s="871">
        <v>0</v>
      </c>
      <c r="M1437" s="871">
        <v>0</v>
      </c>
      <c r="N1437" s="872" t="e">
        <f t="shared" si="3297"/>
        <v>#DIV/0!</v>
      </c>
      <c r="O1437" s="871">
        <f t="shared" si="3288"/>
        <v>0</v>
      </c>
      <c r="P1437" s="871">
        <f t="shared" si="3293"/>
        <v>0</v>
      </c>
      <c r="Q1437" s="871">
        <f t="shared" si="3294"/>
        <v>0</v>
      </c>
      <c r="R1437" s="872" t="e">
        <f t="shared" si="3289"/>
        <v>#DIV/0!</v>
      </c>
      <c r="S1437" s="871">
        <f t="shared" si="3290"/>
        <v>0</v>
      </c>
      <c r="T1437" s="84"/>
      <c r="X1437" s="815">
        <v>80000</v>
      </c>
      <c r="Z1437" s="812">
        <f t="shared" si="3295"/>
        <v>-80000</v>
      </c>
      <c r="AA1437" s="813">
        <v>500000</v>
      </c>
      <c r="AB1437" s="84">
        <f t="shared" si="3291"/>
        <v>-580000</v>
      </c>
      <c r="AE1437" s="84">
        <f t="shared" si="3296"/>
        <v>-500000</v>
      </c>
      <c r="AG1437" s="202"/>
    </row>
    <row r="1438" spans="1:33" hidden="1" x14ac:dyDescent="0.25">
      <c r="A1438" s="84"/>
      <c r="B1438" s="84"/>
      <c r="C1438" s="84"/>
      <c r="D1438" s="84"/>
      <c r="F1438" s="768">
        <v>513</v>
      </c>
      <c r="G1438" s="858" t="s">
        <v>4133</v>
      </c>
      <c r="H1438" s="749">
        <v>0</v>
      </c>
      <c r="I1438" s="749">
        <v>0</v>
      </c>
      <c r="J1438" s="750" t="e">
        <f t="shared" si="3287"/>
        <v>#DIV/0!</v>
      </c>
      <c r="K1438" s="749">
        <f t="shared" si="3292"/>
        <v>0</v>
      </c>
      <c r="L1438" s="1009">
        <v>0</v>
      </c>
      <c r="M1438" s="1009">
        <v>0</v>
      </c>
      <c r="N1438" s="1010" t="e">
        <f t="shared" si="3297"/>
        <v>#DIV/0!</v>
      </c>
      <c r="O1438" s="1009">
        <f t="shared" si="3288"/>
        <v>0</v>
      </c>
      <c r="P1438" s="1009">
        <f t="shared" si="3293"/>
        <v>0</v>
      </c>
      <c r="Q1438" s="1009">
        <f t="shared" si="3294"/>
        <v>0</v>
      </c>
      <c r="R1438" s="1010" t="e">
        <f t="shared" si="3289"/>
        <v>#DIV/0!</v>
      </c>
      <c r="S1438" s="1009">
        <f t="shared" si="3290"/>
        <v>0</v>
      </c>
      <c r="T1438" s="84"/>
      <c r="Z1438" s="812">
        <f t="shared" si="3295"/>
        <v>0</v>
      </c>
      <c r="AA1438" s="813">
        <v>0</v>
      </c>
      <c r="AB1438" s="84">
        <f t="shared" si="3291"/>
        <v>0</v>
      </c>
      <c r="AE1438" s="84">
        <f t="shared" si="3296"/>
        <v>0</v>
      </c>
    </row>
    <row r="1439" spans="1:33" hidden="1" x14ac:dyDescent="0.25">
      <c r="A1439" s="84"/>
      <c r="B1439" s="84"/>
      <c r="C1439" s="84"/>
      <c r="D1439" s="84"/>
      <c r="F1439" s="768">
        <v>514</v>
      </c>
      <c r="G1439" s="769" t="s">
        <v>4134</v>
      </c>
      <c r="H1439" s="749">
        <v>0</v>
      </c>
      <c r="I1439" s="749">
        <v>0</v>
      </c>
      <c r="J1439" s="750" t="e">
        <f t="shared" si="3287"/>
        <v>#DIV/0!</v>
      </c>
      <c r="K1439" s="749">
        <f t="shared" si="3292"/>
        <v>0</v>
      </c>
      <c r="L1439" s="1009">
        <v>0</v>
      </c>
      <c r="M1439" s="1009">
        <v>0</v>
      </c>
      <c r="N1439" s="1010" t="e">
        <f t="shared" si="3297"/>
        <v>#DIV/0!</v>
      </c>
      <c r="O1439" s="1009">
        <f t="shared" si="3288"/>
        <v>0</v>
      </c>
      <c r="P1439" s="1009">
        <f t="shared" si="3293"/>
        <v>0</v>
      </c>
      <c r="Q1439" s="1009">
        <f t="shared" si="3294"/>
        <v>0</v>
      </c>
      <c r="R1439" s="1010" t="e">
        <f t="shared" si="3289"/>
        <v>#DIV/0!</v>
      </c>
      <c r="S1439" s="1009">
        <f t="shared" si="3290"/>
        <v>0</v>
      </c>
      <c r="T1439" s="84"/>
      <c r="Z1439" s="812">
        <f t="shared" si="3295"/>
        <v>0</v>
      </c>
      <c r="AA1439" s="813">
        <v>0</v>
      </c>
      <c r="AB1439" s="84">
        <f t="shared" si="3291"/>
        <v>0</v>
      </c>
      <c r="AE1439" s="84">
        <f t="shared" si="3296"/>
        <v>0</v>
      </c>
    </row>
    <row r="1440" spans="1:33" x14ac:dyDescent="0.25">
      <c r="A1440" s="84"/>
      <c r="B1440" s="84"/>
      <c r="C1440" s="84"/>
      <c r="D1440" s="84"/>
      <c r="E1440" s="1146" t="s">
        <v>5503</v>
      </c>
      <c r="F1440" s="768">
        <v>512</v>
      </c>
      <c r="G1440" s="769" t="s">
        <v>4132</v>
      </c>
      <c r="H1440" s="749">
        <v>40000</v>
      </c>
      <c r="L1440" s="871">
        <v>0</v>
      </c>
      <c r="M1440" s="871"/>
      <c r="N1440" s="872"/>
      <c r="O1440" s="871"/>
      <c r="P1440" s="871">
        <f t="shared" si="3293"/>
        <v>40000</v>
      </c>
      <c r="Q1440" s="1009"/>
      <c r="R1440" s="1010"/>
      <c r="S1440" s="1009"/>
      <c r="T1440" s="84"/>
      <c r="Z1440" s="812">
        <f t="shared" si="3295"/>
        <v>40000</v>
      </c>
    </row>
    <row r="1441" spans="1:31" ht="15.75" thickBot="1" x14ac:dyDescent="0.3">
      <c r="A1441" s="84"/>
      <c r="B1441" s="84"/>
      <c r="C1441" s="84"/>
      <c r="D1441" s="84"/>
      <c r="E1441" s="1146" t="s">
        <v>5127</v>
      </c>
      <c r="F1441" s="768">
        <v>515</v>
      </c>
      <c r="G1441" s="769" t="s">
        <v>3832</v>
      </c>
      <c r="H1441" s="749">
        <v>400000</v>
      </c>
      <c r="I1441" s="749">
        <v>39343.199999999997</v>
      </c>
      <c r="J1441" s="750">
        <f t="shared" si="3287"/>
        <v>9.8357999999999987E-2</v>
      </c>
      <c r="K1441" s="749">
        <f t="shared" si="3292"/>
        <v>360656.8</v>
      </c>
      <c r="L1441" s="871">
        <v>0</v>
      </c>
      <c r="M1441" s="871">
        <v>38265.800000000003</v>
      </c>
      <c r="N1441" s="872" t="e">
        <f t="shared" si="3297"/>
        <v>#DIV/0!</v>
      </c>
      <c r="O1441" s="871">
        <f t="shared" si="3288"/>
        <v>-38265.800000000003</v>
      </c>
      <c r="P1441" s="871">
        <f t="shared" si="3293"/>
        <v>400000</v>
      </c>
      <c r="Q1441" s="871">
        <f t="shared" si="3294"/>
        <v>77609</v>
      </c>
      <c r="R1441" s="872">
        <f t="shared" si="3289"/>
        <v>0.19402249999999999</v>
      </c>
      <c r="S1441" s="871">
        <f t="shared" si="3290"/>
        <v>322391</v>
      </c>
      <c r="T1441" s="84"/>
      <c r="Z1441" s="812">
        <f t="shared" si="3295"/>
        <v>400000</v>
      </c>
      <c r="AA1441" s="813">
        <v>450000</v>
      </c>
      <c r="AB1441" s="84">
        <f t="shared" si="3291"/>
        <v>-50000</v>
      </c>
      <c r="AE1441" s="84">
        <f t="shared" si="3296"/>
        <v>-50000</v>
      </c>
    </row>
    <row r="1442" spans="1:31" ht="15.75" hidden="1" thickBot="1" x14ac:dyDescent="0.3">
      <c r="A1442" s="84"/>
      <c r="B1442" s="84"/>
      <c r="C1442" s="84"/>
      <c r="D1442" s="84"/>
      <c r="F1442" s="768">
        <v>521</v>
      </c>
      <c r="G1442" s="769" t="s">
        <v>4135</v>
      </c>
      <c r="L1442" s="871"/>
      <c r="M1442" s="871"/>
      <c r="N1442" s="872"/>
      <c r="O1442" s="871"/>
      <c r="P1442" s="871"/>
      <c r="Q1442" s="871"/>
      <c r="R1442" s="872"/>
      <c r="S1442" s="871">
        <f t="shared" ref="S1442:S1451" si="3298">SUM(H1442:L1442)</f>
        <v>0</v>
      </c>
      <c r="T1442" s="84"/>
      <c r="AB1442" s="84">
        <f t="shared" si="3291"/>
        <v>0</v>
      </c>
    </row>
    <row r="1443" spans="1:31" ht="15.75" hidden="1" thickBot="1" x14ac:dyDescent="0.3">
      <c r="A1443" s="84"/>
      <c r="B1443" s="84"/>
      <c r="C1443" s="84"/>
      <c r="D1443" s="84"/>
      <c r="F1443" s="768">
        <v>522</v>
      </c>
      <c r="G1443" s="769" t="s">
        <v>4136</v>
      </c>
      <c r="L1443" s="871"/>
      <c r="M1443" s="871"/>
      <c r="N1443" s="872"/>
      <c r="O1443" s="871"/>
      <c r="P1443" s="871"/>
      <c r="Q1443" s="871"/>
      <c r="R1443" s="872"/>
      <c r="S1443" s="871">
        <f t="shared" si="3298"/>
        <v>0</v>
      </c>
      <c r="T1443" s="84"/>
      <c r="V1443" s="84"/>
      <c r="W1443" s="84"/>
      <c r="X1443" s="1011"/>
      <c r="Y1443" s="1012"/>
      <c r="Z1443" s="1013"/>
      <c r="AA1443" s="1014"/>
      <c r="AB1443" s="84">
        <f t="shared" si="3291"/>
        <v>0</v>
      </c>
    </row>
    <row r="1444" spans="1:31" ht="15.75" hidden="1" thickBot="1" x14ac:dyDescent="0.3">
      <c r="A1444" s="84"/>
      <c r="B1444" s="84"/>
      <c r="C1444" s="84"/>
      <c r="D1444" s="84"/>
      <c r="F1444" s="768">
        <v>523</v>
      </c>
      <c r="G1444" s="769" t="s">
        <v>3837</v>
      </c>
      <c r="L1444" s="871"/>
      <c r="M1444" s="871"/>
      <c r="N1444" s="872"/>
      <c r="O1444" s="871"/>
      <c r="P1444" s="871"/>
      <c r="Q1444" s="871"/>
      <c r="R1444" s="872"/>
      <c r="S1444" s="871">
        <f t="shared" si="3298"/>
        <v>0</v>
      </c>
      <c r="T1444" s="84"/>
      <c r="V1444" s="84"/>
      <c r="W1444" s="84"/>
      <c r="X1444" s="1011"/>
      <c r="Y1444" s="1012"/>
      <c r="Z1444" s="1013"/>
      <c r="AA1444" s="1014"/>
      <c r="AB1444" s="84">
        <f t="shared" si="3291"/>
        <v>0</v>
      </c>
    </row>
    <row r="1445" spans="1:31" ht="15.75" hidden="1" thickBot="1" x14ac:dyDescent="0.3">
      <c r="A1445" s="84"/>
      <c r="B1445" s="84"/>
      <c r="C1445" s="84"/>
      <c r="D1445" s="84"/>
      <c r="F1445" s="768">
        <v>531</v>
      </c>
      <c r="G1445" s="769" t="s">
        <v>4112</v>
      </c>
      <c r="L1445" s="871"/>
      <c r="M1445" s="871"/>
      <c r="N1445" s="872"/>
      <c r="O1445" s="871"/>
      <c r="P1445" s="871"/>
      <c r="Q1445" s="871"/>
      <c r="R1445" s="872"/>
      <c r="S1445" s="871">
        <f t="shared" si="3298"/>
        <v>0</v>
      </c>
      <c r="T1445" s="84"/>
      <c r="V1445" s="84"/>
      <c r="W1445" s="84"/>
      <c r="X1445" s="1011"/>
      <c r="Y1445" s="1012"/>
      <c r="Z1445" s="1013"/>
      <c r="AA1445" s="1014"/>
      <c r="AB1445" s="84">
        <f t="shared" si="3291"/>
        <v>0</v>
      </c>
    </row>
    <row r="1446" spans="1:31" ht="15.75" hidden="1" thickBot="1" x14ac:dyDescent="0.3">
      <c r="A1446" s="84"/>
      <c r="B1446" s="84"/>
      <c r="C1446" s="84"/>
      <c r="D1446" s="84"/>
      <c r="F1446" s="768">
        <v>541</v>
      </c>
      <c r="G1446" s="769" t="s">
        <v>4137</v>
      </c>
      <c r="L1446" s="871"/>
      <c r="M1446" s="871"/>
      <c r="N1446" s="872"/>
      <c r="O1446" s="871"/>
      <c r="P1446" s="871"/>
      <c r="Q1446" s="871"/>
      <c r="R1446" s="872"/>
      <c r="S1446" s="871">
        <f t="shared" si="3298"/>
        <v>0</v>
      </c>
      <c r="T1446" s="84"/>
      <c r="V1446" s="84"/>
      <c r="W1446" s="84"/>
      <c r="X1446" s="1011"/>
      <c r="Y1446" s="1012"/>
      <c r="Z1446" s="1013"/>
      <c r="AA1446" s="1014"/>
      <c r="AB1446" s="84">
        <f t="shared" si="3291"/>
        <v>0</v>
      </c>
    </row>
    <row r="1447" spans="1:31" ht="15.75" hidden="1" thickBot="1" x14ac:dyDescent="0.3">
      <c r="A1447" s="84"/>
      <c r="B1447" s="84"/>
      <c r="C1447" s="84"/>
      <c r="D1447" s="84"/>
      <c r="F1447" s="768">
        <v>542</v>
      </c>
      <c r="G1447" s="769" t="s">
        <v>4138</v>
      </c>
      <c r="L1447" s="871"/>
      <c r="M1447" s="871"/>
      <c r="N1447" s="872"/>
      <c r="O1447" s="871"/>
      <c r="P1447" s="871"/>
      <c r="Q1447" s="871"/>
      <c r="R1447" s="872"/>
      <c r="S1447" s="871">
        <f t="shared" si="3298"/>
        <v>0</v>
      </c>
      <c r="T1447" s="84"/>
      <c r="V1447" s="84"/>
      <c r="W1447" s="84"/>
      <c r="X1447" s="1011"/>
      <c r="Y1447" s="1012"/>
      <c r="Z1447" s="1013"/>
      <c r="AA1447" s="1014"/>
      <c r="AB1447" s="84">
        <f t="shared" si="3291"/>
        <v>0</v>
      </c>
    </row>
    <row r="1448" spans="1:31" ht="15.75" hidden="1" thickBot="1" x14ac:dyDescent="0.3">
      <c r="A1448" s="84"/>
      <c r="B1448" s="84"/>
      <c r="C1448" s="84"/>
      <c r="D1448" s="84"/>
      <c r="F1448" s="768">
        <v>543</v>
      </c>
      <c r="G1448" s="769" t="s">
        <v>3842</v>
      </c>
      <c r="L1448" s="871"/>
      <c r="M1448" s="871"/>
      <c r="N1448" s="872"/>
      <c r="O1448" s="871"/>
      <c r="P1448" s="871"/>
      <c r="Q1448" s="871"/>
      <c r="R1448" s="872"/>
      <c r="S1448" s="871">
        <f t="shared" si="3298"/>
        <v>0</v>
      </c>
      <c r="T1448" s="84"/>
      <c r="V1448" s="84"/>
      <c r="W1448" s="84"/>
      <c r="X1448" s="1011"/>
      <c r="Y1448" s="1012"/>
      <c r="Z1448" s="1013"/>
      <c r="AA1448" s="1014"/>
      <c r="AB1448" s="84">
        <f t="shared" si="3291"/>
        <v>0</v>
      </c>
    </row>
    <row r="1449" spans="1:31" ht="45.75" hidden="1" thickBot="1" x14ac:dyDescent="0.3">
      <c r="A1449" s="84"/>
      <c r="B1449" s="84"/>
      <c r="C1449" s="84"/>
      <c r="D1449" s="84"/>
      <c r="F1449" s="768">
        <v>551</v>
      </c>
      <c r="G1449" s="769" t="s">
        <v>4113</v>
      </c>
      <c r="L1449" s="871"/>
      <c r="M1449" s="871"/>
      <c r="N1449" s="872"/>
      <c r="O1449" s="871"/>
      <c r="P1449" s="871"/>
      <c r="Q1449" s="871"/>
      <c r="R1449" s="872"/>
      <c r="S1449" s="871">
        <f t="shared" si="3298"/>
        <v>0</v>
      </c>
      <c r="T1449" s="84"/>
      <c r="V1449" s="84"/>
      <c r="W1449" s="84"/>
      <c r="X1449" s="1011"/>
      <c r="Y1449" s="1012"/>
      <c r="Z1449" s="1013"/>
      <c r="AA1449" s="1014"/>
      <c r="AB1449" s="84">
        <f t="shared" si="3291"/>
        <v>0</v>
      </c>
    </row>
    <row r="1450" spans="1:31" ht="15.75" hidden="1" thickBot="1" x14ac:dyDescent="0.3">
      <c r="A1450" s="84"/>
      <c r="B1450" s="84"/>
      <c r="C1450" s="84"/>
      <c r="D1450" s="84"/>
      <c r="F1450" s="771">
        <v>611</v>
      </c>
      <c r="G1450" s="858" t="s">
        <v>3848</v>
      </c>
      <c r="H1450" s="780"/>
      <c r="I1450" s="780"/>
      <c r="J1450" s="781"/>
      <c r="K1450" s="780"/>
      <c r="L1450" s="871"/>
      <c r="M1450" s="871"/>
      <c r="N1450" s="872"/>
      <c r="O1450" s="871"/>
      <c r="P1450" s="871"/>
      <c r="Q1450" s="871"/>
      <c r="R1450" s="872"/>
      <c r="S1450" s="871">
        <f t="shared" si="3298"/>
        <v>0</v>
      </c>
      <c r="T1450" s="84"/>
      <c r="V1450" s="84"/>
      <c r="W1450" s="84"/>
      <c r="X1450" s="1011"/>
      <c r="Y1450" s="1012"/>
      <c r="Z1450" s="1013"/>
      <c r="AA1450" s="1014"/>
      <c r="AB1450" s="84">
        <f t="shared" si="3291"/>
        <v>0</v>
      </c>
    </row>
    <row r="1451" spans="1:31" ht="15.75" hidden="1" thickBot="1" x14ac:dyDescent="0.3">
      <c r="A1451" s="84"/>
      <c r="B1451" s="84"/>
      <c r="C1451" s="84"/>
      <c r="D1451" s="84"/>
      <c r="F1451" s="771">
        <v>620</v>
      </c>
      <c r="G1451" s="858" t="s">
        <v>89</v>
      </c>
      <c r="H1451" s="780"/>
      <c r="I1451" s="780"/>
      <c r="J1451" s="781"/>
      <c r="K1451" s="780"/>
      <c r="L1451" s="871"/>
      <c r="M1451" s="871"/>
      <c r="N1451" s="872"/>
      <c r="O1451" s="871"/>
      <c r="P1451" s="871"/>
      <c r="Q1451" s="871"/>
      <c r="R1451" s="872"/>
      <c r="S1451" s="871">
        <f t="shared" si="3298"/>
        <v>0</v>
      </c>
      <c r="T1451" s="84"/>
      <c r="V1451" s="84"/>
      <c r="W1451" s="84"/>
      <c r="X1451" s="1011"/>
      <c r="Y1451" s="1012"/>
      <c r="Z1451" s="1013"/>
      <c r="AA1451" s="1014"/>
      <c r="AB1451" s="84">
        <f t="shared" si="3291"/>
        <v>0</v>
      </c>
    </row>
    <row r="1452" spans="1:31" x14ac:dyDescent="0.25">
      <c r="A1452" s="84"/>
      <c r="B1452" s="84"/>
      <c r="C1452" s="84"/>
      <c r="D1452" s="84"/>
      <c r="E1452" s="770"/>
      <c r="F1452" s="771"/>
      <c r="G1452" s="772" t="s">
        <v>4177</v>
      </c>
      <c r="H1452" s="773"/>
      <c r="I1452" s="773"/>
      <c r="J1452" s="774"/>
      <c r="K1452" s="773"/>
      <c r="L1452" s="895"/>
      <c r="M1452" s="895"/>
      <c r="N1452" s="896"/>
      <c r="O1452" s="895"/>
      <c r="P1452" s="895"/>
      <c r="Q1452" s="895"/>
      <c r="R1452" s="896"/>
      <c r="S1452" s="893"/>
      <c r="T1452" s="84"/>
      <c r="V1452" s="84"/>
      <c r="W1452" s="84"/>
      <c r="X1452" s="1011"/>
      <c r="Y1452" s="1012"/>
      <c r="Z1452" s="1013"/>
      <c r="AA1452" s="1014"/>
      <c r="AB1452" s="84">
        <f t="shared" si="3291"/>
        <v>0</v>
      </c>
    </row>
    <row r="1453" spans="1:31" x14ac:dyDescent="0.25">
      <c r="A1453" s="84"/>
      <c r="B1453" s="84"/>
      <c r="C1453" s="84"/>
      <c r="D1453" s="84"/>
      <c r="E1453" s="777"/>
      <c r="F1453" s="778" t="s">
        <v>235</v>
      </c>
      <c r="G1453" s="779" t="s">
        <v>236</v>
      </c>
      <c r="H1453" s="780">
        <f>SUM(H1390:H1441)</f>
        <v>16440221</v>
      </c>
      <c r="I1453" s="780">
        <f>SUM(I1390:I1451)</f>
        <v>6868439.2500000009</v>
      </c>
      <c r="J1453" s="781">
        <f>I1453/H1453</f>
        <v>0.4177826593693601</v>
      </c>
      <c r="K1453" s="780">
        <f>SUM(K1390:K1451)</f>
        <v>8901781.75</v>
      </c>
      <c r="L1453" s="900">
        <v>0</v>
      </c>
      <c r="M1453" s="900">
        <v>0</v>
      </c>
      <c r="N1453" s="901"/>
      <c r="O1453" s="900">
        <v>0</v>
      </c>
      <c r="P1453" s="900">
        <f>L1453+H1453</f>
        <v>16440221</v>
      </c>
      <c r="Q1453" s="900">
        <f>M1453+I1453</f>
        <v>6868439.2500000009</v>
      </c>
      <c r="R1453" s="901">
        <f>Q1453/P1453</f>
        <v>0.4177826593693601</v>
      </c>
      <c r="S1453" s="900">
        <f>P1453-Q1453</f>
        <v>9571781.75</v>
      </c>
      <c r="T1453" s="84"/>
      <c r="V1453" s="84"/>
      <c r="W1453" s="84"/>
      <c r="X1453" s="1011"/>
      <c r="Y1453" s="1012"/>
      <c r="Z1453" s="1013"/>
      <c r="AA1453" s="1014"/>
      <c r="AB1453" s="84">
        <f t="shared" si="3291"/>
        <v>0</v>
      </c>
    </row>
    <row r="1454" spans="1:31" hidden="1" x14ac:dyDescent="0.25">
      <c r="A1454" s="84"/>
      <c r="B1454" s="84"/>
      <c r="C1454" s="84"/>
      <c r="D1454" s="84"/>
      <c r="F1454" s="778" t="s">
        <v>237</v>
      </c>
      <c r="G1454" s="779" t="s">
        <v>238</v>
      </c>
      <c r="L1454" s="871"/>
      <c r="M1454" s="871"/>
      <c r="N1454" s="872"/>
      <c r="O1454" s="871"/>
      <c r="P1454" s="871"/>
      <c r="Q1454" s="871"/>
      <c r="R1454" s="872"/>
      <c r="S1454" s="900">
        <f t="shared" ref="S1454:S1468" si="3299">SUM(H1454:L1454)</f>
        <v>0</v>
      </c>
      <c r="T1454" s="84"/>
      <c r="V1454" s="84"/>
      <c r="W1454" s="84"/>
      <c r="X1454" s="1011"/>
      <c r="Y1454" s="1012"/>
      <c r="Z1454" s="1013"/>
      <c r="AA1454" s="1014"/>
      <c r="AB1454" s="84">
        <f t="shared" si="3291"/>
        <v>0</v>
      </c>
    </row>
    <row r="1455" spans="1:31" hidden="1" x14ac:dyDescent="0.25">
      <c r="A1455" s="84"/>
      <c r="B1455" s="84"/>
      <c r="C1455" s="84"/>
      <c r="D1455" s="84"/>
      <c r="F1455" s="778" t="s">
        <v>239</v>
      </c>
      <c r="G1455" s="779" t="s">
        <v>240</v>
      </c>
      <c r="L1455" s="871"/>
      <c r="M1455" s="871"/>
      <c r="N1455" s="872"/>
      <c r="O1455" s="871"/>
      <c r="P1455" s="871"/>
      <c r="Q1455" s="871"/>
      <c r="R1455" s="872"/>
      <c r="S1455" s="900">
        <f t="shared" si="3299"/>
        <v>0</v>
      </c>
      <c r="T1455" s="84"/>
      <c r="V1455" s="84"/>
      <c r="W1455" s="84"/>
      <c r="X1455" s="1011"/>
      <c r="Y1455" s="1012"/>
      <c r="Z1455" s="1013"/>
      <c r="AA1455" s="1014"/>
      <c r="AB1455" s="84">
        <f t="shared" si="3291"/>
        <v>0</v>
      </c>
    </row>
    <row r="1456" spans="1:31" ht="15.75" thickBot="1" x14ac:dyDescent="0.3">
      <c r="A1456" s="84"/>
      <c r="B1456" s="84"/>
      <c r="C1456" s="84"/>
      <c r="D1456" s="84"/>
      <c r="F1456" s="778" t="s">
        <v>241</v>
      </c>
      <c r="G1456" s="779" t="s">
        <v>242</v>
      </c>
      <c r="H1456" s="749">
        <v>0</v>
      </c>
      <c r="I1456" s="749">
        <v>0</v>
      </c>
      <c r="K1456" s="749">
        <v>0</v>
      </c>
      <c r="L1456" s="871">
        <v>507000</v>
      </c>
      <c r="M1456" s="871">
        <v>158660.09000000003</v>
      </c>
      <c r="N1456" s="872">
        <f>M1456/L1456</f>
        <v>0.31293903353057206</v>
      </c>
      <c r="O1456" s="871">
        <f>L1456-M1456</f>
        <v>348339.91</v>
      </c>
      <c r="P1456" s="871">
        <f>L1456+H1456</f>
        <v>507000</v>
      </c>
      <c r="Q1456" s="871">
        <v>0</v>
      </c>
      <c r="R1456" s="872">
        <f>Q1456/P1456</f>
        <v>0</v>
      </c>
      <c r="S1456" s="900">
        <f>P1456-Q1456</f>
        <v>507000</v>
      </c>
      <c r="T1456" s="84"/>
      <c r="V1456" s="84"/>
      <c r="W1456" s="84"/>
      <c r="X1456" s="1011"/>
      <c r="Y1456" s="1012"/>
      <c r="Z1456" s="1013"/>
      <c r="AA1456" s="1014"/>
      <c r="AB1456" s="84">
        <f t="shared" si="3291"/>
        <v>0</v>
      </c>
    </row>
    <row r="1457" spans="1:28" ht="15.75" hidden="1" thickBot="1" x14ac:dyDescent="0.3">
      <c r="A1457" s="84"/>
      <c r="B1457" s="84"/>
      <c r="C1457" s="84"/>
      <c r="D1457" s="84"/>
      <c r="F1457" s="778" t="s">
        <v>243</v>
      </c>
      <c r="G1457" s="779" t="s">
        <v>244</v>
      </c>
      <c r="L1457" s="871"/>
      <c r="M1457" s="871"/>
      <c r="N1457" s="872"/>
      <c r="O1457" s="871"/>
      <c r="P1457" s="871"/>
      <c r="Q1457" s="871"/>
      <c r="R1457" s="872"/>
      <c r="S1457" s="900">
        <f t="shared" si="3299"/>
        <v>0</v>
      </c>
      <c r="T1457" s="84"/>
      <c r="V1457" s="84"/>
      <c r="W1457" s="84"/>
      <c r="X1457" s="1011"/>
      <c r="Y1457" s="1012"/>
      <c r="Z1457" s="1013"/>
      <c r="AA1457" s="1014"/>
      <c r="AB1457" s="84">
        <f t="shared" si="3291"/>
        <v>0</v>
      </c>
    </row>
    <row r="1458" spans="1:28" ht="15.75" hidden="1" thickBot="1" x14ac:dyDescent="0.3">
      <c r="A1458" s="84"/>
      <c r="B1458" s="84"/>
      <c r="C1458" s="84"/>
      <c r="D1458" s="84"/>
      <c r="F1458" s="778" t="s">
        <v>245</v>
      </c>
      <c r="G1458" s="779" t="s">
        <v>246</v>
      </c>
      <c r="L1458" s="871"/>
      <c r="M1458" s="871"/>
      <c r="N1458" s="872"/>
      <c r="O1458" s="871"/>
      <c r="P1458" s="871"/>
      <c r="Q1458" s="871"/>
      <c r="R1458" s="872"/>
      <c r="S1458" s="900">
        <f t="shared" si="3299"/>
        <v>0</v>
      </c>
      <c r="T1458" s="84"/>
      <c r="V1458" s="84"/>
      <c r="W1458" s="84"/>
      <c r="X1458" s="1011"/>
      <c r="Y1458" s="1012"/>
      <c r="Z1458" s="1013"/>
      <c r="AA1458" s="1014"/>
      <c r="AB1458" s="84">
        <f t="shared" ref="AB1458:AB1521" si="3300">Z1458-AA1458</f>
        <v>0</v>
      </c>
    </row>
    <row r="1459" spans="1:28" ht="15.75" hidden="1" thickBot="1" x14ac:dyDescent="0.3">
      <c r="A1459" s="84"/>
      <c r="B1459" s="84"/>
      <c r="C1459" s="84"/>
      <c r="D1459" s="84"/>
      <c r="F1459" s="778" t="s">
        <v>247</v>
      </c>
      <c r="G1459" s="779" t="s">
        <v>4692</v>
      </c>
      <c r="L1459" s="871"/>
      <c r="M1459" s="871"/>
      <c r="N1459" s="872"/>
      <c r="O1459" s="871"/>
      <c r="P1459" s="871"/>
      <c r="Q1459" s="871"/>
      <c r="R1459" s="872"/>
      <c r="S1459" s="900">
        <f t="shared" si="3299"/>
        <v>0</v>
      </c>
      <c r="T1459" s="84"/>
      <c r="V1459" s="84"/>
      <c r="W1459" s="84"/>
      <c r="X1459" s="1011"/>
      <c r="Y1459" s="1012"/>
      <c r="Z1459" s="1013"/>
      <c r="AA1459" s="1014"/>
      <c r="AB1459" s="84">
        <f t="shared" si="3300"/>
        <v>0</v>
      </c>
    </row>
    <row r="1460" spans="1:28" ht="30.75" hidden="1" thickBot="1" x14ac:dyDescent="0.3">
      <c r="A1460" s="84"/>
      <c r="B1460" s="84"/>
      <c r="C1460" s="84"/>
      <c r="D1460" s="84"/>
      <c r="F1460" s="778" t="s">
        <v>248</v>
      </c>
      <c r="G1460" s="779" t="s">
        <v>4691</v>
      </c>
      <c r="L1460" s="871"/>
      <c r="M1460" s="871"/>
      <c r="N1460" s="872"/>
      <c r="O1460" s="871"/>
      <c r="P1460" s="871"/>
      <c r="Q1460" s="871"/>
      <c r="R1460" s="872"/>
      <c r="S1460" s="900">
        <f t="shared" si="3299"/>
        <v>0</v>
      </c>
      <c r="T1460" s="84"/>
      <c r="V1460" s="84"/>
      <c r="W1460" s="84"/>
      <c r="X1460" s="1011"/>
      <c r="Y1460" s="1012"/>
      <c r="Z1460" s="1013"/>
      <c r="AA1460" s="1014"/>
      <c r="AB1460" s="84">
        <f t="shared" si="3300"/>
        <v>0</v>
      </c>
    </row>
    <row r="1461" spans="1:28" ht="15.75" hidden="1" thickBot="1" x14ac:dyDescent="0.3">
      <c r="A1461" s="84"/>
      <c r="B1461" s="84"/>
      <c r="C1461" s="84"/>
      <c r="D1461" s="84"/>
      <c r="F1461" s="778" t="s">
        <v>249</v>
      </c>
      <c r="G1461" s="779" t="s">
        <v>58</v>
      </c>
      <c r="L1461" s="871"/>
      <c r="M1461" s="871"/>
      <c r="N1461" s="872"/>
      <c r="O1461" s="871"/>
      <c r="P1461" s="871"/>
      <c r="Q1461" s="871"/>
      <c r="R1461" s="872"/>
      <c r="S1461" s="900">
        <f t="shared" si="3299"/>
        <v>0</v>
      </c>
      <c r="T1461" s="84"/>
      <c r="V1461" s="84"/>
      <c r="W1461" s="84"/>
      <c r="X1461" s="1011"/>
      <c r="Y1461" s="1012"/>
      <c r="Z1461" s="1013"/>
      <c r="AA1461" s="1014"/>
      <c r="AB1461" s="84">
        <f t="shared" si="3300"/>
        <v>0</v>
      </c>
    </row>
    <row r="1462" spans="1:28" ht="15.75" hidden="1" thickBot="1" x14ac:dyDescent="0.3">
      <c r="A1462" s="84"/>
      <c r="B1462" s="84"/>
      <c r="C1462" s="84"/>
      <c r="D1462" s="84"/>
      <c r="F1462" s="778" t="s">
        <v>250</v>
      </c>
      <c r="G1462" s="779" t="s">
        <v>251</v>
      </c>
      <c r="L1462" s="871"/>
      <c r="M1462" s="871"/>
      <c r="N1462" s="872"/>
      <c r="O1462" s="871"/>
      <c r="P1462" s="871"/>
      <c r="Q1462" s="871"/>
      <c r="R1462" s="872"/>
      <c r="S1462" s="900">
        <f t="shared" si="3299"/>
        <v>0</v>
      </c>
      <c r="T1462" s="84"/>
      <c r="V1462" s="84"/>
      <c r="W1462" s="84"/>
      <c r="X1462" s="1011"/>
      <c r="Y1462" s="1012"/>
      <c r="Z1462" s="1013"/>
      <c r="AA1462" s="1014"/>
      <c r="AB1462" s="84">
        <f t="shared" si="3300"/>
        <v>0</v>
      </c>
    </row>
    <row r="1463" spans="1:28" ht="15.75" hidden="1" thickBot="1" x14ac:dyDescent="0.3">
      <c r="A1463" s="84"/>
      <c r="B1463" s="84"/>
      <c r="C1463" s="84"/>
      <c r="D1463" s="84"/>
      <c r="F1463" s="778" t="s">
        <v>252</v>
      </c>
      <c r="G1463" s="779" t="s">
        <v>253</v>
      </c>
      <c r="L1463" s="871"/>
      <c r="M1463" s="871"/>
      <c r="N1463" s="872"/>
      <c r="O1463" s="871"/>
      <c r="P1463" s="871"/>
      <c r="Q1463" s="871"/>
      <c r="R1463" s="872"/>
      <c r="S1463" s="900">
        <f t="shared" si="3299"/>
        <v>0</v>
      </c>
      <c r="T1463" s="84"/>
      <c r="V1463" s="84"/>
      <c r="W1463" s="84"/>
      <c r="X1463" s="1011"/>
      <c r="Y1463" s="1012"/>
      <c r="Z1463" s="1013"/>
      <c r="AA1463" s="1014"/>
      <c r="AB1463" s="84">
        <f t="shared" si="3300"/>
        <v>0</v>
      </c>
    </row>
    <row r="1464" spans="1:28" ht="30.75" hidden="1" thickBot="1" x14ac:dyDescent="0.3">
      <c r="A1464" s="84"/>
      <c r="B1464" s="84"/>
      <c r="C1464" s="84"/>
      <c r="D1464" s="84"/>
      <c r="F1464" s="778" t="s">
        <v>254</v>
      </c>
      <c r="G1464" s="779" t="s">
        <v>255</v>
      </c>
      <c r="L1464" s="871"/>
      <c r="M1464" s="871"/>
      <c r="N1464" s="872"/>
      <c r="O1464" s="871"/>
      <c r="P1464" s="871"/>
      <c r="Q1464" s="871"/>
      <c r="R1464" s="872"/>
      <c r="S1464" s="900">
        <f t="shared" si="3299"/>
        <v>0</v>
      </c>
      <c r="T1464" s="84"/>
      <c r="V1464" s="84"/>
      <c r="W1464" s="84"/>
      <c r="X1464" s="1011"/>
      <c r="Y1464" s="1012"/>
      <c r="Z1464" s="1013"/>
      <c r="AA1464" s="1014"/>
      <c r="AB1464" s="84">
        <f t="shared" si="3300"/>
        <v>0</v>
      </c>
    </row>
    <row r="1465" spans="1:28" ht="15.75" hidden="1" thickBot="1" x14ac:dyDescent="0.3">
      <c r="A1465" s="84"/>
      <c r="B1465" s="84"/>
      <c r="C1465" s="84"/>
      <c r="D1465" s="84"/>
      <c r="F1465" s="778" t="s">
        <v>256</v>
      </c>
      <c r="G1465" s="779" t="s">
        <v>257</v>
      </c>
      <c r="H1465" s="749">
        <v>0</v>
      </c>
      <c r="I1465" s="749">
        <v>0</v>
      </c>
      <c r="K1465" s="749">
        <v>0</v>
      </c>
      <c r="L1465" s="871">
        <v>0</v>
      </c>
      <c r="M1465" s="871">
        <v>91492.920000000013</v>
      </c>
      <c r="N1465" s="872" t="e">
        <f>M1465/L1465</f>
        <v>#DIV/0!</v>
      </c>
      <c r="O1465" s="871">
        <f>L1465-M1465</f>
        <v>-91492.920000000013</v>
      </c>
      <c r="P1465" s="871">
        <f>L1465+H1465</f>
        <v>0</v>
      </c>
      <c r="Q1465" s="871">
        <v>0</v>
      </c>
      <c r="R1465" s="872" t="e">
        <f>Q1465/P1465</f>
        <v>#DIV/0!</v>
      </c>
      <c r="S1465" s="900">
        <f>P1465-Q1465</f>
        <v>0</v>
      </c>
      <c r="T1465" s="84"/>
      <c r="V1465" s="84"/>
      <c r="W1465" s="84"/>
      <c r="X1465" s="1011"/>
      <c r="Y1465" s="1012"/>
      <c r="Z1465" s="1013"/>
      <c r="AA1465" s="1014"/>
      <c r="AB1465" s="84">
        <f t="shared" si="3300"/>
        <v>0</v>
      </c>
    </row>
    <row r="1466" spans="1:28" ht="30.75" hidden="1" thickBot="1" x14ac:dyDescent="0.3">
      <c r="A1466" s="84"/>
      <c r="B1466" s="84"/>
      <c r="C1466" s="84"/>
      <c r="D1466" s="84"/>
      <c r="F1466" s="778" t="s">
        <v>258</v>
      </c>
      <c r="G1466" s="779" t="s">
        <v>259</v>
      </c>
      <c r="L1466" s="871"/>
      <c r="M1466" s="871"/>
      <c r="N1466" s="872"/>
      <c r="O1466" s="871"/>
      <c r="P1466" s="871"/>
      <c r="Q1466" s="871"/>
      <c r="R1466" s="872"/>
      <c r="S1466" s="900">
        <f t="shared" si="3299"/>
        <v>0</v>
      </c>
      <c r="T1466" s="84"/>
      <c r="V1466" s="84"/>
      <c r="W1466" s="84"/>
      <c r="X1466" s="1011"/>
      <c r="Y1466" s="1012"/>
      <c r="Z1466" s="1013"/>
      <c r="AA1466" s="1014"/>
      <c r="AB1466" s="84">
        <f t="shared" si="3300"/>
        <v>0</v>
      </c>
    </row>
    <row r="1467" spans="1:28" ht="30.75" hidden="1" thickBot="1" x14ac:dyDescent="0.3">
      <c r="A1467" s="84"/>
      <c r="B1467" s="84"/>
      <c r="C1467" s="84"/>
      <c r="D1467" s="84"/>
      <c r="F1467" s="778" t="s">
        <v>260</v>
      </c>
      <c r="G1467" s="779" t="s">
        <v>261</v>
      </c>
      <c r="L1467" s="871"/>
      <c r="M1467" s="871"/>
      <c r="N1467" s="872"/>
      <c r="O1467" s="871"/>
      <c r="P1467" s="871"/>
      <c r="Q1467" s="871"/>
      <c r="R1467" s="872"/>
      <c r="S1467" s="900">
        <f t="shared" si="3299"/>
        <v>0</v>
      </c>
      <c r="T1467" s="84"/>
      <c r="V1467" s="84"/>
      <c r="W1467" s="84"/>
      <c r="X1467" s="1011"/>
      <c r="Y1467" s="1012"/>
      <c r="Z1467" s="1013"/>
      <c r="AA1467" s="1014"/>
      <c r="AB1467" s="84">
        <f t="shared" si="3300"/>
        <v>0</v>
      </c>
    </row>
    <row r="1468" spans="1:28" ht="15.75" hidden="1" thickBot="1" x14ac:dyDescent="0.3">
      <c r="A1468" s="84"/>
      <c r="B1468" s="84"/>
      <c r="C1468" s="84"/>
      <c r="D1468" s="84"/>
      <c r="F1468" s="778" t="s">
        <v>262</v>
      </c>
      <c r="G1468" s="779" t="s">
        <v>263</v>
      </c>
      <c r="H1468" s="780"/>
      <c r="I1468" s="780"/>
      <c r="J1468" s="781"/>
      <c r="K1468" s="780"/>
      <c r="L1468" s="900"/>
      <c r="M1468" s="900"/>
      <c r="N1468" s="901"/>
      <c r="O1468" s="900"/>
      <c r="P1468" s="900"/>
      <c r="Q1468" s="900"/>
      <c r="R1468" s="901"/>
      <c r="S1468" s="900">
        <f t="shared" si="3299"/>
        <v>0</v>
      </c>
      <c r="T1468" s="84"/>
      <c r="V1468" s="84"/>
      <c r="W1468" s="84"/>
      <c r="X1468" s="1011"/>
      <c r="Y1468" s="1012"/>
      <c r="Z1468" s="1013"/>
      <c r="AA1468" s="1014"/>
      <c r="AB1468" s="84">
        <f t="shared" si="3300"/>
        <v>0</v>
      </c>
    </row>
    <row r="1469" spans="1:28" ht="15.75" thickBot="1" x14ac:dyDescent="0.3">
      <c r="A1469" s="84"/>
      <c r="B1469" s="84"/>
      <c r="C1469" s="84"/>
      <c r="D1469" s="84"/>
      <c r="G1469" s="784" t="s">
        <v>4178</v>
      </c>
      <c r="H1469" s="785">
        <f>SUM(H1453:H1468)</f>
        <v>16440221</v>
      </c>
      <c r="I1469" s="785">
        <f t="shared" ref="I1469:P1469" si="3301">SUM(I1453:I1468)</f>
        <v>6868439.2500000009</v>
      </c>
      <c r="J1469" s="786">
        <f>I1469/H1469</f>
        <v>0.4177826593693601</v>
      </c>
      <c r="K1469" s="785">
        <f t="shared" si="3301"/>
        <v>8901781.75</v>
      </c>
      <c r="L1469" s="905">
        <f>SUM(L1453:L1465)</f>
        <v>507000</v>
      </c>
      <c r="M1469" s="905">
        <f>SUM(M1453:M1468)</f>
        <v>250153.01000000004</v>
      </c>
      <c r="N1469" s="906">
        <f>M1469/L1469</f>
        <v>0.49339844181459575</v>
      </c>
      <c r="O1469" s="905">
        <f t="shared" si="3301"/>
        <v>256846.98999999996</v>
      </c>
      <c r="P1469" s="905">
        <f t="shared" si="3301"/>
        <v>16947221</v>
      </c>
      <c r="Q1469" s="905">
        <f>SUM(Q1453:Q1468)</f>
        <v>6868439.2500000009</v>
      </c>
      <c r="R1469" s="906">
        <f>Q1469/P1469</f>
        <v>0.40528410233158585</v>
      </c>
      <c r="S1469" s="905">
        <f>SUM(S1453:S1468)</f>
        <v>10078781.75</v>
      </c>
      <c r="T1469" s="84"/>
      <c r="V1469" s="84"/>
      <c r="W1469" s="84"/>
      <c r="X1469" s="1011"/>
      <c r="Y1469" s="1012"/>
      <c r="Z1469" s="1013"/>
      <c r="AA1469" s="1014"/>
      <c r="AB1469" s="84">
        <f t="shared" si="3300"/>
        <v>0</v>
      </c>
    </row>
    <row r="1470" spans="1:28" ht="28.5" collapsed="1" x14ac:dyDescent="0.25">
      <c r="A1470" s="84"/>
      <c r="B1470" s="84"/>
      <c r="C1470" s="84"/>
      <c r="D1470" s="84"/>
      <c r="E1470" s="770"/>
      <c r="F1470" s="771"/>
      <c r="G1470" s="789" t="s">
        <v>4179</v>
      </c>
      <c r="H1470" s="790"/>
      <c r="I1470" s="791"/>
      <c r="J1470" s="792"/>
      <c r="K1470" s="791"/>
      <c r="L1470" s="911"/>
      <c r="M1470" s="912"/>
      <c r="N1470" s="913"/>
      <c r="O1470" s="912"/>
      <c r="P1470" s="912"/>
      <c r="Q1470" s="912"/>
      <c r="R1470" s="913"/>
      <c r="S1470" s="914"/>
      <c r="T1470" s="84"/>
      <c r="V1470" s="84"/>
      <c r="W1470" s="84"/>
      <c r="X1470" s="1011"/>
      <c r="Y1470" s="1012"/>
      <c r="Z1470" s="1013"/>
      <c r="AA1470" s="1014"/>
      <c r="AB1470" s="84">
        <f t="shared" si="3300"/>
        <v>0</v>
      </c>
    </row>
    <row r="1471" spans="1:28" x14ac:dyDescent="0.25">
      <c r="A1471" s="84"/>
      <c r="B1471" s="84"/>
      <c r="C1471" s="84"/>
      <c r="D1471" s="84"/>
      <c r="E1471" s="777"/>
      <c r="F1471" s="778" t="s">
        <v>235</v>
      </c>
      <c r="G1471" s="779" t="s">
        <v>236</v>
      </c>
      <c r="H1471" s="780">
        <f>SUM(H1390:H1451)</f>
        <v>16440221</v>
      </c>
      <c r="I1471" s="780">
        <f>SUM(I1390:I1451)</f>
        <v>6868439.2500000009</v>
      </c>
      <c r="J1471" s="781">
        <f>I1471/H1471</f>
        <v>0.4177826593693601</v>
      </c>
      <c r="K1471" s="780">
        <f>SUM(K1390:K1451)</f>
        <v>8901781.75</v>
      </c>
      <c r="L1471" s="900">
        <v>0</v>
      </c>
      <c r="M1471" s="900">
        <v>0</v>
      </c>
      <c r="N1471" s="901"/>
      <c r="O1471" s="900">
        <v>0</v>
      </c>
      <c r="P1471" s="900">
        <f>L1471+H1471</f>
        <v>16440221</v>
      </c>
      <c r="Q1471" s="900">
        <f>M1471+I1471</f>
        <v>6868439.2500000009</v>
      </c>
      <c r="R1471" s="901">
        <f>Q1471/P1471</f>
        <v>0.4177826593693601</v>
      </c>
      <c r="S1471" s="900">
        <f>P1471-Q1471</f>
        <v>9571781.75</v>
      </c>
      <c r="T1471" s="84"/>
      <c r="V1471" s="84"/>
      <c r="W1471" s="84"/>
      <c r="X1471" s="1011"/>
      <c r="Y1471" s="1012"/>
      <c r="Z1471" s="1013"/>
      <c r="AA1471" s="1014"/>
      <c r="AB1471" s="84">
        <f t="shared" si="3300"/>
        <v>0</v>
      </c>
    </row>
    <row r="1472" spans="1:28" hidden="1" x14ac:dyDescent="0.25">
      <c r="A1472" s="84"/>
      <c r="B1472" s="84"/>
      <c r="C1472" s="84"/>
      <c r="D1472" s="84"/>
      <c r="E1472" s="976"/>
      <c r="F1472" s="778" t="s">
        <v>237</v>
      </c>
      <c r="G1472" s="779" t="s">
        <v>238</v>
      </c>
      <c r="L1472" s="871"/>
      <c r="M1472" s="871"/>
      <c r="N1472" s="872"/>
      <c r="O1472" s="871"/>
      <c r="P1472" s="871"/>
      <c r="Q1472" s="871"/>
      <c r="R1472" s="872"/>
      <c r="S1472" s="900">
        <f t="shared" ref="S1472:S1486" si="3302">SUM(H1472:L1472)</f>
        <v>0</v>
      </c>
      <c r="T1472" s="84"/>
      <c r="V1472" s="84"/>
      <c r="W1472" s="84"/>
      <c r="X1472" s="1011"/>
      <c r="Y1472" s="1012"/>
      <c r="Z1472" s="1013"/>
      <c r="AA1472" s="1014"/>
      <c r="AB1472" s="84">
        <f t="shared" si="3300"/>
        <v>0</v>
      </c>
    </row>
    <row r="1473" spans="1:28" hidden="1" x14ac:dyDescent="0.25">
      <c r="A1473" s="84"/>
      <c r="B1473" s="84"/>
      <c r="C1473" s="84"/>
      <c r="D1473" s="84"/>
      <c r="E1473" s="976"/>
      <c r="F1473" s="778" t="s">
        <v>239</v>
      </c>
      <c r="G1473" s="779" t="s">
        <v>240</v>
      </c>
      <c r="L1473" s="871"/>
      <c r="M1473" s="871"/>
      <c r="N1473" s="872"/>
      <c r="O1473" s="871"/>
      <c r="P1473" s="871"/>
      <c r="Q1473" s="871"/>
      <c r="R1473" s="872"/>
      <c r="S1473" s="900">
        <f t="shared" si="3302"/>
        <v>0</v>
      </c>
      <c r="T1473" s="84"/>
      <c r="V1473" s="84"/>
      <c r="W1473" s="84"/>
      <c r="X1473" s="1011"/>
      <c r="Y1473" s="1012"/>
      <c r="Z1473" s="1013"/>
      <c r="AA1473" s="1014"/>
      <c r="AB1473" s="84">
        <f t="shared" si="3300"/>
        <v>0</v>
      </c>
    </row>
    <row r="1474" spans="1:28" ht="15.75" thickBot="1" x14ac:dyDescent="0.3">
      <c r="A1474" s="84"/>
      <c r="B1474" s="84"/>
      <c r="C1474" s="84"/>
      <c r="D1474" s="84"/>
      <c r="E1474" s="976"/>
      <c r="F1474" s="778" t="s">
        <v>241</v>
      </c>
      <c r="G1474" s="779" t="s">
        <v>242</v>
      </c>
      <c r="H1474" s="749">
        <v>0</v>
      </c>
      <c r="I1474" s="749">
        <v>0</v>
      </c>
      <c r="K1474" s="749">
        <v>0</v>
      </c>
      <c r="L1474" s="871">
        <f>L1456</f>
        <v>507000</v>
      </c>
      <c r="M1474" s="871">
        <f>M1456</f>
        <v>158660.09000000003</v>
      </c>
      <c r="N1474" s="872">
        <f>M1474/L1474</f>
        <v>0.31293903353057206</v>
      </c>
      <c r="O1474" s="871">
        <f>L1474-M1474</f>
        <v>348339.91</v>
      </c>
      <c r="P1474" s="871">
        <f>L1474+H1474</f>
        <v>507000</v>
      </c>
      <c r="Q1474" s="871">
        <f>M1474+I1474</f>
        <v>158660.09000000003</v>
      </c>
      <c r="R1474" s="872">
        <f>Q1474/P1474</f>
        <v>0.31293903353057206</v>
      </c>
      <c r="S1474" s="900">
        <f>P1474-Q1474</f>
        <v>348339.91</v>
      </c>
      <c r="T1474" s="84"/>
      <c r="V1474" s="84"/>
      <c r="W1474" s="84"/>
      <c r="X1474" s="1011"/>
      <c r="Y1474" s="1012"/>
      <c r="Z1474" s="1013"/>
      <c r="AA1474" s="1014"/>
      <c r="AB1474" s="84">
        <f t="shared" si="3300"/>
        <v>0</v>
      </c>
    </row>
    <row r="1475" spans="1:28" ht="15.75" hidden="1" thickBot="1" x14ac:dyDescent="0.3">
      <c r="A1475" s="84"/>
      <c r="B1475" s="84"/>
      <c r="C1475" s="84"/>
      <c r="D1475" s="84"/>
      <c r="E1475" s="976"/>
      <c r="F1475" s="778" t="s">
        <v>243</v>
      </c>
      <c r="G1475" s="779" t="s">
        <v>244</v>
      </c>
      <c r="L1475" s="871"/>
      <c r="M1475" s="871"/>
      <c r="N1475" s="872"/>
      <c r="O1475" s="871"/>
      <c r="P1475" s="871"/>
      <c r="Q1475" s="871"/>
      <c r="R1475" s="872"/>
      <c r="S1475" s="900">
        <f t="shared" si="3302"/>
        <v>0</v>
      </c>
      <c r="T1475" s="84"/>
      <c r="V1475" s="84"/>
      <c r="W1475" s="84"/>
      <c r="X1475" s="1011"/>
      <c r="Y1475" s="1012"/>
      <c r="Z1475" s="1013"/>
      <c r="AA1475" s="1014"/>
      <c r="AB1475" s="84">
        <f t="shared" si="3300"/>
        <v>0</v>
      </c>
    </row>
    <row r="1476" spans="1:28" ht="15.75" hidden="1" thickBot="1" x14ac:dyDescent="0.3">
      <c r="A1476" s="84"/>
      <c r="B1476" s="84"/>
      <c r="C1476" s="84"/>
      <c r="D1476" s="84"/>
      <c r="E1476" s="976"/>
      <c r="F1476" s="778" t="s">
        <v>245</v>
      </c>
      <c r="G1476" s="779" t="s">
        <v>246</v>
      </c>
      <c r="L1476" s="871"/>
      <c r="M1476" s="871"/>
      <c r="N1476" s="872"/>
      <c r="O1476" s="871"/>
      <c r="P1476" s="871"/>
      <c r="Q1476" s="871"/>
      <c r="R1476" s="872"/>
      <c r="S1476" s="900">
        <f t="shared" si="3302"/>
        <v>0</v>
      </c>
      <c r="T1476" s="84"/>
      <c r="V1476" s="84"/>
      <c r="W1476" s="84"/>
      <c r="X1476" s="1011"/>
      <c r="Y1476" s="1012"/>
      <c r="Z1476" s="1013"/>
      <c r="AA1476" s="1014"/>
      <c r="AB1476" s="84">
        <f t="shared" si="3300"/>
        <v>0</v>
      </c>
    </row>
    <row r="1477" spans="1:28" ht="15.75" hidden="1" thickBot="1" x14ac:dyDescent="0.3">
      <c r="A1477" s="84"/>
      <c r="B1477" s="84"/>
      <c r="C1477" s="84"/>
      <c r="D1477" s="84"/>
      <c r="E1477" s="976"/>
      <c r="F1477" s="778" t="s">
        <v>247</v>
      </c>
      <c r="G1477" s="779" t="s">
        <v>4692</v>
      </c>
      <c r="L1477" s="871"/>
      <c r="M1477" s="871"/>
      <c r="N1477" s="872"/>
      <c r="O1477" s="871"/>
      <c r="P1477" s="871"/>
      <c r="Q1477" s="871"/>
      <c r="R1477" s="872"/>
      <c r="S1477" s="900">
        <f t="shared" si="3302"/>
        <v>0</v>
      </c>
      <c r="T1477" s="84"/>
      <c r="V1477" s="84"/>
      <c r="W1477" s="84"/>
      <c r="X1477" s="1011"/>
      <c r="Y1477" s="1012"/>
      <c r="Z1477" s="1013"/>
      <c r="AA1477" s="1014"/>
      <c r="AB1477" s="84">
        <f t="shared" si="3300"/>
        <v>0</v>
      </c>
    </row>
    <row r="1478" spans="1:28" ht="30.75" hidden="1" thickBot="1" x14ac:dyDescent="0.3">
      <c r="A1478" s="84"/>
      <c r="B1478" s="84"/>
      <c r="C1478" s="84"/>
      <c r="D1478" s="84"/>
      <c r="E1478" s="976"/>
      <c r="F1478" s="778" t="s">
        <v>248</v>
      </c>
      <c r="G1478" s="779" t="s">
        <v>4691</v>
      </c>
      <c r="L1478" s="871"/>
      <c r="M1478" s="871"/>
      <c r="N1478" s="872"/>
      <c r="O1478" s="871"/>
      <c r="P1478" s="871"/>
      <c r="Q1478" s="871"/>
      <c r="R1478" s="872"/>
      <c r="S1478" s="900">
        <f t="shared" si="3302"/>
        <v>0</v>
      </c>
      <c r="T1478" s="84"/>
      <c r="V1478" s="84"/>
      <c r="W1478" s="84"/>
      <c r="X1478" s="1011"/>
      <c r="Y1478" s="1012"/>
      <c r="Z1478" s="1013"/>
      <c r="AA1478" s="1014"/>
      <c r="AB1478" s="84">
        <f t="shared" si="3300"/>
        <v>0</v>
      </c>
    </row>
    <row r="1479" spans="1:28" ht="15.75" hidden="1" thickBot="1" x14ac:dyDescent="0.3">
      <c r="A1479" s="84"/>
      <c r="B1479" s="84"/>
      <c r="C1479" s="84"/>
      <c r="D1479" s="84"/>
      <c r="E1479" s="976"/>
      <c r="F1479" s="778" t="s">
        <v>249</v>
      </c>
      <c r="G1479" s="779" t="s">
        <v>58</v>
      </c>
      <c r="L1479" s="871"/>
      <c r="M1479" s="871"/>
      <c r="N1479" s="872"/>
      <c r="O1479" s="871"/>
      <c r="P1479" s="871"/>
      <c r="Q1479" s="871"/>
      <c r="R1479" s="872"/>
      <c r="S1479" s="900">
        <f t="shared" si="3302"/>
        <v>0</v>
      </c>
      <c r="T1479" s="84"/>
      <c r="V1479" s="84"/>
      <c r="W1479" s="84"/>
      <c r="X1479" s="1011"/>
      <c r="Y1479" s="1012"/>
      <c r="Z1479" s="1013"/>
      <c r="AA1479" s="1014"/>
      <c r="AB1479" s="84">
        <f t="shared" si="3300"/>
        <v>0</v>
      </c>
    </row>
    <row r="1480" spans="1:28" ht="15.75" hidden="1" thickBot="1" x14ac:dyDescent="0.3">
      <c r="A1480" s="84"/>
      <c r="B1480" s="84"/>
      <c r="C1480" s="84"/>
      <c r="D1480" s="84"/>
      <c r="E1480" s="976"/>
      <c r="F1480" s="778" t="s">
        <v>250</v>
      </c>
      <c r="G1480" s="779" t="s">
        <v>251</v>
      </c>
      <c r="L1480" s="871"/>
      <c r="M1480" s="871"/>
      <c r="N1480" s="872"/>
      <c r="O1480" s="871"/>
      <c r="P1480" s="871"/>
      <c r="Q1480" s="871"/>
      <c r="R1480" s="872"/>
      <c r="S1480" s="900">
        <f t="shared" si="3302"/>
        <v>0</v>
      </c>
      <c r="T1480" s="84"/>
      <c r="V1480" s="84"/>
      <c r="W1480" s="84"/>
      <c r="X1480" s="1011"/>
      <c r="Y1480" s="1012"/>
      <c r="Z1480" s="1013"/>
      <c r="AA1480" s="1014"/>
      <c r="AB1480" s="84">
        <f t="shared" si="3300"/>
        <v>0</v>
      </c>
    </row>
    <row r="1481" spans="1:28" ht="15.75" hidden="1" thickBot="1" x14ac:dyDescent="0.3">
      <c r="A1481" s="84"/>
      <c r="B1481" s="84"/>
      <c r="C1481" s="84"/>
      <c r="D1481" s="84"/>
      <c r="E1481" s="976"/>
      <c r="F1481" s="778" t="s">
        <v>252</v>
      </c>
      <c r="G1481" s="779" t="s">
        <v>253</v>
      </c>
      <c r="L1481" s="871"/>
      <c r="M1481" s="871"/>
      <c r="N1481" s="872"/>
      <c r="O1481" s="871"/>
      <c r="P1481" s="871"/>
      <c r="Q1481" s="871"/>
      <c r="R1481" s="872"/>
      <c r="S1481" s="900">
        <f t="shared" si="3302"/>
        <v>0</v>
      </c>
      <c r="T1481" s="84"/>
      <c r="V1481" s="84"/>
      <c r="W1481" s="84"/>
      <c r="X1481" s="1011"/>
      <c r="Y1481" s="1012"/>
      <c r="Z1481" s="1013"/>
      <c r="AA1481" s="1014"/>
      <c r="AB1481" s="84">
        <f t="shared" si="3300"/>
        <v>0</v>
      </c>
    </row>
    <row r="1482" spans="1:28" ht="30.75" hidden="1" thickBot="1" x14ac:dyDescent="0.3">
      <c r="A1482" s="84"/>
      <c r="B1482" s="84"/>
      <c r="C1482" s="84"/>
      <c r="D1482" s="84"/>
      <c r="E1482" s="976"/>
      <c r="F1482" s="778" t="s">
        <v>254</v>
      </c>
      <c r="G1482" s="779" t="s">
        <v>255</v>
      </c>
      <c r="L1482" s="871"/>
      <c r="M1482" s="871"/>
      <c r="N1482" s="872"/>
      <c r="O1482" s="871"/>
      <c r="P1482" s="871"/>
      <c r="Q1482" s="871"/>
      <c r="R1482" s="872"/>
      <c r="S1482" s="900">
        <f t="shared" si="3302"/>
        <v>0</v>
      </c>
      <c r="T1482" s="84"/>
      <c r="V1482" s="84"/>
      <c r="W1482" s="84"/>
      <c r="X1482" s="1011"/>
      <c r="Y1482" s="1012"/>
      <c r="Z1482" s="1013"/>
      <c r="AA1482" s="1014"/>
      <c r="AB1482" s="84">
        <f t="shared" si="3300"/>
        <v>0</v>
      </c>
    </row>
    <row r="1483" spans="1:28" ht="15.75" hidden="1" thickBot="1" x14ac:dyDescent="0.3">
      <c r="A1483" s="84"/>
      <c r="B1483" s="84"/>
      <c r="C1483" s="84"/>
      <c r="D1483" s="84"/>
      <c r="E1483" s="976"/>
      <c r="F1483" s="778" t="s">
        <v>256</v>
      </c>
      <c r="G1483" s="779" t="s">
        <v>257</v>
      </c>
      <c r="H1483" s="749">
        <f>H1465</f>
        <v>0</v>
      </c>
      <c r="I1483" s="749">
        <f t="shared" ref="I1483:S1483" si="3303">I1465</f>
        <v>0</v>
      </c>
      <c r="J1483" s="750">
        <f t="shared" si="3303"/>
        <v>0</v>
      </c>
      <c r="K1483" s="749">
        <f t="shared" si="3303"/>
        <v>0</v>
      </c>
      <c r="L1483" s="871">
        <f>L1465</f>
        <v>0</v>
      </c>
      <c r="M1483" s="871">
        <f t="shared" si="3303"/>
        <v>91492.920000000013</v>
      </c>
      <c r="N1483" s="872" t="e">
        <f t="shared" si="3303"/>
        <v>#DIV/0!</v>
      </c>
      <c r="O1483" s="871">
        <f t="shared" si="3303"/>
        <v>-91492.920000000013</v>
      </c>
      <c r="P1483" s="871">
        <f t="shared" si="3303"/>
        <v>0</v>
      </c>
      <c r="Q1483" s="871">
        <f t="shared" si="3303"/>
        <v>0</v>
      </c>
      <c r="R1483" s="872" t="e">
        <f t="shared" si="3303"/>
        <v>#DIV/0!</v>
      </c>
      <c r="S1483" s="900">
        <f t="shared" si="3303"/>
        <v>0</v>
      </c>
      <c r="T1483" s="84"/>
      <c r="V1483" s="84"/>
      <c r="W1483" s="84"/>
      <c r="X1483" s="1011"/>
      <c r="Y1483" s="1012"/>
      <c r="Z1483" s="1013"/>
      <c r="AA1483" s="1014"/>
      <c r="AB1483" s="84">
        <f t="shared" si="3300"/>
        <v>0</v>
      </c>
    </row>
    <row r="1484" spans="1:28" ht="30.75" hidden="1" thickBot="1" x14ac:dyDescent="0.3">
      <c r="A1484" s="84"/>
      <c r="B1484" s="84"/>
      <c r="C1484" s="84"/>
      <c r="D1484" s="84"/>
      <c r="E1484" s="976"/>
      <c r="F1484" s="778" t="s">
        <v>258</v>
      </c>
      <c r="G1484" s="779" t="s">
        <v>259</v>
      </c>
      <c r="L1484" s="871"/>
      <c r="M1484" s="871"/>
      <c r="N1484" s="872"/>
      <c r="O1484" s="871"/>
      <c r="P1484" s="871"/>
      <c r="Q1484" s="871"/>
      <c r="R1484" s="872"/>
      <c r="S1484" s="900">
        <f t="shared" si="3302"/>
        <v>0</v>
      </c>
      <c r="T1484" s="84"/>
      <c r="V1484" s="84"/>
      <c r="W1484" s="84"/>
      <c r="X1484" s="1011"/>
      <c r="Y1484" s="1012"/>
      <c r="Z1484" s="1013"/>
      <c r="AA1484" s="1014"/>
      <c r="AB1484" s="84">
        <f t="shared" si="3300"/>
        <v>0</v>
      </c>
    </row>
    <row r="1485" spans="1:28" ht="30.75" hidden="1" thickBot="1" x14ac:dyDescent="0.3">
      <c r="A1485" s="84"/>
      <c r="B1485" s="84"/>
      <c r="C1485" s="84"/>
      <c r="D1485" s="84"/>
      <c r="E1485" s="976"/>
      <c r="F1485" s="778" t="s">
        <v>260</v>
      </c>
      <c r="G1485" s="779" t="s">
        <v>261</v>
      </c>
      <c r="L1485" s="871"/>
      <c r="M1485" s="871"/>
      <c r="N1485" s="872"/>
      <c r="O1485" s="871"/>
      <c r="P1485" s="871"/>
      <c r="Q1485" s="871"/>
      <c r="R1485" s="872"/>
      <c r="S1485" s="900">
        <f t="shared" si="3302"/>
        <v>0</v>
      </c>
      <c r="T1485" s="84"/>
      <c r="V1485" s="84"/>
      <c r="W1485" s="84"/>
      <c r="X1485" s="1011"/>
      <c r="Y1485" s="1012"/>
      <c r="Z1485" s="1013"/>
      <c r="AA1485" s="1014"/>
      <c r="AB1485" s="84">
        <f t="shared" si="3300"/>
        <v>0</v>
      </c>
    </row>
    <row r="1486" spans="1:28" ht="15.75" hidden="1" thickBot="1" x14ac:dyDescent="0.3">
      <c r="A1486" s="84"/>
      <c r="B1486" s="84"/>
      <c r="C1486" s="84"/>
      <c r="D1486" s="84"/>
      <c r="E1486" s="976"/>
      <c r="F1486" s="778" t="s">
        <v>262</v>
      </c>
      <c r="G1486" s="779" t="s">
        <v>263</v>
      </c>
      <c r="H1486" s="780"/>
      <c r="I1486" s="780"/>
      <c r="J1486" s="781"/>
      <c r="K1486" s="780"/>
      <c r="L1486" s="900"/>
      <c r="M1486" s="900"/>
      <c r="N1486" s="901"/>
      <c r="O1486" s="900"/>
      <c r="P1486" s="900"/>
      <c r="Q1486" s="900"/>
      <c r="R1486" s="901"/>
      <c r="S1486" s="900">
        <f t="shared" si="3302"/>
        <v>0</v>
      </c>
      <c r="T1486" s="84"/>
      <c r="V1486" s="84"/>
      <c r="W1486" s="84"/>
      <c r="X1486" s="1011"/>
      <c r="Y1486" s="1012"/>
      <c r="Z1486" s="1013"/>
      <c r="AA1486" s="1014"/>
      <c r="AB1486" s="84">
        <f t="shared" si="3300"/>
        <v>0</v>
      </c>
    </row>
    <row r="1487" spans="1:28" ht="15.75" collapsed="1" thickBot="1" x14ac:dyDescent="0.3">
      <c r="A1487" s="84"/>
      <c r="B1487" s="84"/>
      <c r="C1487" s="84"/>
      <c r="D1487" s="84"/>
      <c r="E1487" s="976"/>
      <c r="G1487" s="784" t="s">
        <v>4180</v>
      </c>
      <c r="H1487" s="785">
        <f>SUM(H1471:H1486)</f>
        <v>16440221</v>
      </c>
      <c r="I1487" s="785">
        <f>SUM(I1471:I1486)</f>
        <v>6868439.2500000009</v>
      </c>
      <c r="J1487" s="786">
        <f>I1487/H1487</f>
        <v>0.4177826593693601</v>
      </c>
      <c r="K1487" s="785">
        <f>SUM(K1471:K1486)</f>
        <v>8901781.75</v>
      </c>
      <c r="L1487" s="905">
        <f>SUM(L1471:L1486)</f>
        <v>507000</v>
      </c>
      <c r="M1487" s="905">
        <f>SUM(M1471:M1486)</f>
        <v>250153.01000000004</v>
      </c>
      <c r="N1487" s="906">
        <f>M1487/L1487</f>
        <v>0.49339844181459575</v>
      </c>
      <c r="O1487" s="905">
        <f>SUM(O1471:O1486)</f>
        <v>256846.98999999996</v>
      </c>
      <c r="P1487" s="905">
        <f>SUM(P1471:P1486)</f>
        <v>16947221</v>
      </c>
      <c r="Q1487" s="905">
        <f>SUM(Q1471:Q1486)</f>
        <v>7027099.3400000008</v>
      </c>
      <c r="R1487" s="906">
        <f>Q1487/P1487</f>
        <v>0.41464611454585981</v>
      </c>
      <c r="S1487" s="905">
        <f>SUM(S1471:S1486)</f>
        <v>9920121.6600000001</v>
      </c>
      <c r="T1487" s="84"/>
      <c r="V1487" s="84"/>
      <c r="W1487" s="84"/>
      <c r="X1487" s="1011"/>
      <c r="Y1487" s="1012"/>
      <c r="Z1487" s="1013"/>
      <c r="AA1487" s="1014"/>
      <c r="AB1487" s="84">
        <f t="shared" si="3300"/>
        <v>0</v>
      </c>
    </row>
    <row r="1488" spans="1:28" x14ac:dyDescent="0.25">
      <c r="A1488" s="84"/>
      <c r="B1488" s="84"/>
      <c r="L1488" s="871"/>
      <c r="M1488" s="871"/>
      <c r="N1488" s="872"/>
      <c r="O1488" s="871"/>
      <c r="P1488" s="871"/>
      <c r="Q1488" s="871"/>
      <c r="R1488" s="872"/>
      <c r="S1488" s="871"/>
      <c r="T1488" s="84"/>
      <c r="V1488" s="84"/>
      <c r="W1488" s="84"/>
      <c r="X1488" s="1011"/>
      <c r="Y1488" s="1012"/>
      <c r="Z1488" s="1013"/>
      <c r="AA1488" s="1014"/>
      <c r="AB1488" s="84">
        <f t="shared" si="3300"/>
        <v>0</v>
      </c>
    </row>
    <row r="1489" spans="1:31" x14ac:dyDescent="0.25">
      <c r="A1489" s="84"/>
      <c r="B1489" s="84"/>
      <c r="C1489" s="747" t="s">
        <v>5412</v>
      </c>
      <c r="D1489" s="756"/>
      <c r="G1489" s="920" t="s">
        <v>5260</v>
      </c>
      <c r="L1489" s="871"/>
      <c r="M1489" s="871"/>
      <c r="N1489" s="872"/>
      <c r="O1489" s="871"/>
      <c r="P1489" s="871"/>
      <c r="Q1489" s="871"/>
      <c r="R1489" s="872"/>
      <c r="S1489" s="871"/>
      <c r="T1489" s="84"/>
      <c r="V1489" s="84"/>
      <c r="W1489" s="84"/>
      <c r="X1489" s="1011"/>
      <c r="Y1489" s="1012"/>
      <c r="Z1489" s="1013"/>
      <c r="AA1489" s="1014"/>
      <c r="AB1489" s="84">
        <f t="shared" si="3300"/>
        <v>0</v>
      </c>
    </row>
    <row r="1490" spans="1:31" x14ac:dyDescent="0.25">
      <c r="A1490" s="84"/>
      <c r="B1490" s="84"/>
      <c r="C1490" s="747"/>
      <c r="D1490" s="764">
        <v>820</v>
      </c>
      <c r="E1490" s="765"/>
      <c r="F1490" s="764"/>
      <c r="G1490" s="766" t="s">
        <v>208</v>
      </c>
      <c r="L1490" s="871"/>
      <c r="M1490" s="871"/>
      <c r="N1490" s="872"/>
      <c r="O1490" s="871"/>
      <c r="P1490" s="871"/>
      <c r="Q1490" s="871"/>
      <c r="R1490" s="872"/>
      <c r="S1490" s="871"/>
      <c r="T1490" s="84"/>
      <c r="V1490" s="84"/>
      <c r="W1490" s="84"/>
      <c r="X1490" s="1011"/>
      <c r="Y1490" s="1012"/>
      <c r="Z1490" s="1013"/>
      <c r="AA1490" s="1014"/>
      <c r="AB1490" s="84">
        <f t="shared" si="3300"/>
        <v>0</v>
      </c>
    </row>
    <row r="1491" spans="1:31" hidden="1" x14ac:dyDescent="0.25">
      <c r="A1491" s="84"/>
      <c r="B1491" s="84"/>
      <c r="F1491" s="768">
        <v>411</v>
      </c>
      <c r="G1491" s="769" t="s">
        <v>4104</v>
      </c>
      <c r="L1491" s="871"/>
      <c r="M1491" s="871"/>
      <c r="N1491" s="872"/>
      <c r="O1491" s="871"/>
      <c r="P1491" s="871"/>
      <c r="Q1491" s="871"/>
      <c r="R1491" s="872"/>
      <c r="S1491" s="871">
        <f>SUM(H1491:L1491)</f>
        <v>0</v>
      </c>
      <c r="T1491" s="84"/>
      <c r="AB1491" s="84">
        <f t="shared" si="3300"/>
        <v>0</v>
      </c>
    </row>
    <row r="1492" spans="1:31" hidden="1" x14ac:dyDescent="0.25">
      <c r="A1492" s="84"/>
      <c r="B1492" s="84"/>
      <c r="F1492" s="768">
        <v>412</v>
      </c>
      <c r="G1492" s="769" t="s">
        <v>3764</v>
      </c>
      <c r="L1492" s="871"/>
      <c r="M1492" s="871"/>
      <c r="N1492" s="872"/>
      <c r="O1492" s="871"/>
      <c r="P1492" s="871"/>
      <c r="Q1492" s="871"/>
      <c r="R1492" s="872"/>
      <c r="S1492" s="871">
        <f t="shared" ref="S1492:S1550" si="3304">SUM(H1492:L1492)</f>
        <v>0</v>
      </c>
      <c r="T1492" s="84"/>
      <c r="AB1492" s="84">
        <f t="shared" si="3300"/>
        <v>0</v>
      </c>
    </row>
    <row r="1493" spans="1:31" hidden="1" x14ac:dyDescent="0.25">
      <c r="A1493" s="84"/>
      <c r="B1493" s="84"/>
      <c r="F1493" s="768">
        <v>413</v>
      </c>
      <c r="G1493" s="769" t="s">
        <v>4105</v>
      </c>
      <c r="L1493" s="871"/>
      <c r="M1493" s="871"/>
      <c r="N1493" s="872"/>
      <c r="O1493" s="871"/>
      <c r="P1493" s="871"/>
      <c r="Q1493" s="871"/>
      <c r="R1493" s="872"/>
      <c r="S1493" s="871">
        <f t="shared" si="3304"/>
        <v>0</v>
      </c>
      <c r="T1493" s="84"/>
      <c r="AB1493" s="84">
        <f t="shared" si="3300"/>
        <v>0</v>
      </c>
    </row>
    <row r="1494" spans="1:31" hidden="1" x14ac:dyDescent="0.25">
      <c r="A1494" s="84"/>
      <c r="B1494" s="84"/>
      <c r="F1494" s="768">
        <v>414</v>
      </c>
      <c r="G1494" s="769" t="s">
        <v>3767</v>
      </c>
      <c r="L1494" s="871"/>
      <c r="M1494" s="871"/>
      <c r="N1494" s="872"/>
      <c r="O1494" s="871"/>
      <c r="P1494" s="871"/>
      <c r="Q1494" s="871"/>
      <c r="R1494" s="872"/>
      <c r="S1494" s="871">
        <f t="shared" si="3304"/>
        <v>0</v>
      </c>
      <c r="T1494" s="84"/>
      <c r="AB1494" s="84">
        <f t="shared" si="3300"/>
        <v>0</v>
      </c>
    </row>
    <row r="1495" spans="1:31" hidden="1" x14ac:dyDescent="0.25">
      <c r="A1495" s="84"/>
      <c r="B1495" s="84"/>
      <c r="F1495" s="768">
        <v>415</v>
      </c>
      <c r="G1495" s="769" t="s">
        <v>4114</v>
      </c>
      <c r="L1495" s="871"/>
      <c r="M1495" s="871"/>
      <c r="N1495" s="872"/>
      <c r="O1495" s="871"/>
      <c r="P1495" s="871"/>
      <c r="Q1495" s="871"/>
      <c r="R1495" s="872"/>
      <c r="S1495" s="871">
        <f t="shared" si="3304"/>
        <v>0</v>
      </c>
      <c r="T1495" s="84"/>
      <c r="AB1495" s="84">
        <f t="shared" si="3300"/>
        <v>0</v>
      </c>
    </row>
    <row r="1496" spans="1:31" hidden="1" x14ac:dyDescent="0.25">
      <c r="A1496" s="84"/>
      <c r="B1496" s="84"/>
      <c r="F1496" s="768">
        <v>416</v>
      </c>
      <c r="G1496" s="769" t="s">
        <v>4115</v>
      </c>
      <c r="L1496" s="871"/>
      <c r="M1496" s="871"/>
      <c r="N1496" s="872"/>
      <c r="O1496" s="871"/>
      <c r="P1496" s="871"/>
      <c r="Q1496" s="871"/>
      <c r="R1496" s="872"/>
      <c r="S1496" s="871">
        <f t="shared" si="3304"/>
        <v>0</v>
      </c>
      <c r="T1496" s="84"/>
      <c r="AB1496" s="84">
        <f t="shared" si="3300"/>
        <v>0</v>
      </c>
    </row>
    <row r="1497" spans="1:31" hidden="1" x14ac:dyDescent="0.25">
      <c r="A1497" s="84"/>
      <c r="B1497" s="84"/>
      <c r="F1497" s="768">
        <v>417</v>
      </c>
      <c r="G1497" s="769" t="s">
        <v>4116</v>
      </c>
      <c r="L1497" s="871"/>
      <c r="M1497" s="871"/>
      <c r="N1497" s="872"/>
      <c r="O1497" s="871"/>
      <c r="P1497" s="871"/>
      <c r="Q1497" s="871"/>
      <c r="R1497" s="872"/>
      <c r="S1497" s="871">
        <f t="shared" si="3304"/>
        <v>0</v>
      </c>
      <c r="T1497" s="84"/>
      <c r="AB1497" s="84">
        <f t="shared" si="3300"/>
        <v>0</v>
      </c>
    </row>
    <row r="1498" spans="1:31" hidden="1" x14ac:dyDescent="0.25">
      <c r="A1498" s="84"/>
      <c r="B1498" s="84"/>
      <c r="F1498" s="768">
        <v>418</v>
      </c>
      <c r="G1498" s="769" t="s">
        <v>3773</v>
      </c>
      <c r="L1498" s="871"/>
      <c r="M1498" s="871"/>
      <c r="N1498" s="872"/>
      <c r="O1498" s="871"/>
      <c r="P1498" s="871"/>
      <c r="Q1498" s="871"/>
      <c r="R1498" s="872"/>
      <c r="S1498" s="871">
        <f t="shared" si="3304"/>
        <v>0</v>
      </c>
      <c r="T1498" s="84"/>
      <c r="AB1498" s="84">
        <f t="shared" si="3300"/>
        <v>0</v>
      </c>
    </row>
    <row r="1499" spans="1:31" hidden="1" x14ac:dyDescent="0.25">
      <c r="A1499" s="84"/>
      <c r="B1499" s="84"/>
      <c r="F1499" s="768">
        <v>421</v>
      </c>
      <c r="G1499" s="769" t="s">
        <v>3777</v>
      </c>
      <c r="L1499" s="871"/>
      <c r="M1499" s="871"/>
      <c r="N1499" s="872"/>
      <c r="O1499" s="871"/>
      <c r="P1499" s="871"/>
      <c r="Q1499" s="871"/>
      <c r="R1499" s="872"/>
      <c r="S1499" s="871">
        <f t="shared" si="3304"/>
        <v>0</v>
      </c>
      <c r="T1499" s="84"/>
      <c r="AB1499" s="84">
        <f t="shared" si="3300"/>
        <v>0</v>
      </c>
    </row>
    <row r="1500" spans="1:31" x14ac:dyDescent="0.25">
      <c r="A1500" s="84"/>
      <c r="B1500" s="84"/>
      <c r="E1500" s="1146" t="s">
        <v>5128</v>
      </c>
      <c r="F1500" s="768">
        <v>422</v>
      </c>
      <c r="G1500" s="769" t="s">
        <v>3778</v>
      </c>
      <c r="H1500" s="749">
        <v>0</v>
      </c>
      <c r="I1500" s="749">
        <v>0</v>
      </c>
      <c r="K1500" s="749">
        <f>H1500-I1500</f>
        <v>0</v>
      </c>
      <c r="L1500" s="871">
        <v>90000</v>
      </c>
      <c r="M1500" s="871">
        <v>0</v>
      </c>
      <c r="N1500" s="872">
        <f>M1500/L1500</f>
        <v>0</v>
      </c>
      <c r="O1500" s="871">
        <f>L1500-M1500</f>
        <v>90000</v>
      </c>
      <c r="P1500" s="871">
        <f t="shared" ref="P1500:Q1504" si="3305">L1500+H1500</f>
        <v>90000</v>
      </c>
      <c r="Q1500" s="871">
        <f t="shared" si="3305"/>
        <v>0</v>
      </c>
      <c r="R1500" s="872">
        <f>Q1500/P1500</f>
        <v>0</v>
      </c>
      <c r="S1500" s="871">
        <f>P1500-Q1500</f>
        <v>90000</v>
      </c>
      <c r="T1500" s="84"/>
      <c r="Z1500" s="812">
        <f t="shared" ref="Z1500:Z1537" si="3306">H1500-X1500+Y1500</f>
        <v>0</v>
      </c>
      <c r="AA1500" s="813">
        <v>0</v>
      </c>
      <c r="AB1500" s="84">
        <f t="shared" si="3300"/>
        <v>0</v>
      </c>
      <c r="AE1500" s="84">
        <f t="shared" ref="AE1500:AE1537" si="3307">H1500-AA1500</f>
        <v>0</v>
      </c>
    </row>
    <row r="1501" spans="1:31" x14ac:dyDescent="0.25">
      <c r="A1501" s="84"/>
      <c r="B1501" s="84"/>
      <c r="E1501" s="1146" t="s">
        <v>5129</v>
      </c>
      <c r="F1501" s="768">
        <v>423</v>
      </c>
      <c r="G1501" s="769" t="s">
        <v>3779</v>
      </c>
      <c r="H1501" s="749">
        <v>50000</v>
      </c>
      <c r="I1501" s="749">
        <v>0</v>
      </c>
      <c r="J1501" s="750">
        <f>I1501/H1501</f>
        <v>0</v>
      </c>
      <c r="K1501" s="749">
        <f>H1501-I1501</f>
        <v>50000</v>
      </c>
      <c r="L1501" s="871">
        <v>300000</v>
      </c>
      <c r="M1501" s="871">
        <v>78616.36</v>
      </c>
      <c r="N1501" s="872">
        <f>M1501/L1501</f>
        <v>0.26205453333333334</v>
      </c>
      <c r="O1501" s="871">
        <f>L1501-M1501</f>
        <v>221383.64</v>
      </c>
      <c r="P1501" s="871">
        <f t="shared" si="3305"/>
        <v>350000</v>
      </c>
      <c r="Q1501" s="871">
        <f t="shared" si="3305"/>
        <v>78616.36</v>
      </c>
      <c r="R1501" s="872">
        <f>Q1501/P1501</f>
        <v>0.22461817142857143</v>
      </c>
      <c r="S1501" s="871">
        <f>P1501-Q1501</f>
        <v>271383.64</v>
      </c>
      <c r="T1501" s="84"/>
      <c r="Z1501" s="812">
        <f t="shared" si="3306"/>
        <v>50000</v>
      </c>
      <c r="AA1501" s="813">
        <v>50000</v>
      </c>
      <c r="AB1501" s="84">
        <f t="shared" si="3300"/>
        <v>0</v>
      </c>
      <c r="AE1501" s="84">
        <f t="shared" si="3307"/>
        <v>0</v>
      </c>
    </row>
    <row r="1502" spans="1:31" x14ac:dyDescent="0.25">
      <c r="A1502" s="84"/>
      <c r="B1502" s="84"/>
      <c r="E1502" s="1146" t="s">
        <v>3877</v>
      </c>
      <c r="F1502" s="768">
        <v>424</v>
      </c>
      <c r="G1502" s="769" t="s">
        <v>3781</v>
      </c>
      <c r="H1502" s="749">
        <v>15000</v>
      </c>
      <c r="I1502" s="749">
        <v>0</v>
      </c>
      <c r="J1502" s="750">
        <f>I1502/H1502</f>
        <v>0</v>
      </c>
      <c r="K1502" s="749">
        <f>H1502-I1502</f>
        <v>15000</v>
      </c>
      <c r="L1502" s="871">
        <v>0</v>
      </c>
      <c r="M1502" s="871">
        <v>0</v>
      </c>
      <c r="N1502" s="872"/>
      <c r="O1502" s="871">
        <f>L1502-M1502</f>
        <v>0</v>
      </c>
      <c r="P1502" s="871">
        <f t="shared" si="3305"/>
        <v>15000</v>
      </c>
      <c r="Q1502" s="871">
        <f t="shared" si="3305"/>
        <v>0</v>
      </c>
      <c r="R1502" s="872">
        <f>Q1502/P1502</f>
        <v>0</v>
      </c>
      <c r="S1502" s="871">
        <f>P1502-Q1502</f>
        <v>15000</v>
      </c>
      <c r="T1502" s="84"/>
      <c r="Z1502" s="812">
        <f t="shared" si="3306"/>
        <v>15000</v>
      </c>
      <c r="AA1502" s="813">
        <v>50000</v>
      </c>
      <c r="AB1502" s="84">
        <f t="shared" si="3300"/>
        <v>-35000</v>
      </c>
      <c r="AE1502" s="84">
        <f t="shared" si="3307"/>
        <v>-35000</v>
      </c>
    </row>
    <row r="1503" spans="1:31" hidden="1" x14ac:dyDescent="0.25">
      <c r="A1503" s="84"/>
      <c r="B1503" s="84"/>
      <c r="F1503" s="768">
        <v>425</v>
      </c>
      <c r="G1503" s="769" t="s">
        <v>4117</v>
      </c>
      <c r="H1503" s="749">
        <v>0</v>
      </c>
      <c r="I1503" s="749">
        <v>0</v>
      </c>
      <c r="J1503" s="750" t="e">
        <f>I1503/H1503</f>
        <v>#DIV/0!</v>
      </c>
      <c r="K1503" s="749">
        <f>H1503-I1503</f>
        <v>0</v>
      </c>
      <c r="L1503" s="871">
        <v>0</v>
      </c>
      <c r="M1503" s="871"/>
      <c r="N1503" s="872"/>
      <c r="O1503" s="871">
        <f>L1503-M1503</f>
        <v>0</v>
      </c>
      <c r="P1503" s="871">
        <f t="shared" si="3305"/>
        <v>0</v>
      </c>
      <c r="Q1503" s="871">
        <f t="shared" si="3305"/>
        <v>0</v>
      </c>
      <c r="R1503" s="872" t="e">
        <f>Q1503/P1503</f>
        <v>#DIV/0!</v>
      </c>
      <c r="S1503" s="871">
        <f>P1503-Q1503</f>
        <v>0</v>
      </c>
      <c r="T1503" s="84"/>
      <c r="Z1503" s="812">
        <f t="shared" si="3306"/>
        <v>0</v>
      </c>
      <c r="AA1503" s="813">
        <v>40000</v>
      </c>
      <c r="AB1503" s="84">
        <f t="shared" si="3300"/>
        <v>-40000</v>
      </c>
      <c r="AE1503" s="84">
        <f t="shared" si="3307"/>
        <v>-40000</v>
      </c>
    </row>
    <row r="1504" spans="1:31" ht="15.75" thickBot="1" x14ac:dyDescent="0.3">
      <c r="A1504" s="84"/>
      <c r="B1504" s="84"/>
      <c r="C1504" s="84"/>
      <c r="D1504" s="84"/>
      <c r="E1504" s="1146" t="s">
        <v>5130</v>
      </c>
      <c r="F1504" s="768">
        <v>426</v>
      </c>
      <c r="G1504" s="769" t="s">
        <v>3785</v>
      </c>
      <c r="H1504" s="749">
        <v>235000</v>
      </c>
      <c r="I1504" s="749">
        <v>0</v>
      </c>
      <c r="J1504" s="750">
        <f>I1504/H1504</f>
        <v>0</v>
      </c>
      <c r="K1504" s="749">
        <f>H1504-I1504</f>
        <v>235000</v>
      </c>
      <c r="L1504" s="871">
        <v>160000</v>
      </c>
      <c r="M1504" s="871">
        <v>15600</v>
      </c>
      <c r="N1504" s="872">
        <f>M1504/L1504</f>
        <v>9.7500000000000003E-2</v>
      </c>
      <c r="O1504" s="871">
        <f>L1504-M1504</f>
        <v>144400</v>
      </c>
      <c r="P1504" s="871">
        <f t="shared" si="3305"/>
        <v>395000</v>
      </c>
      <c r="Q1504" s="871">
        <f t="shared" si="3305"/>
        <v>15600</v>
      </c>
      <c r="R1504" s="872">
        <f>Q1504/P1504</f>
        <v>3.949367088607595E-2</v>
      </c>
      <c r="S1504" s="871">
        <f>P1504-Q1504</f>
        <v>379400</v>
      </c>
      <c r="T1504" s="84"/>
      <c r="Z1504" s="812">
        <f t="shared" si="3306"/>
        <v>235000</v>
      </c>
      <c r="AA1504" s="813">
        <v>160000</v>
      </c>
      <c r="AB1504" s="84">
        <f t="shared" si="3300"/>
        <v>75000</v>
      </c>
      <c r="AE1504" s="84">
        <f t="shared" si="3307"/>
        <v>75000</v>
      </c>
    </row>
    <row r="1505" spans="1:31" ht="15.75" hidden="1" thickBot="1" x14ac:dyDescent="0.3">
      <c r="A1505" s="84"/>
      <c r="B1505" s="84"/>
      <c r="C1505" s="84"/>
      <c r="D1505" s="84"/>
      <c r="F1505" s="768">
        <v>431</v>
      </c>
      <c r="G1505" s="769" t="s">
        <v>4118</v>
      </c>
      <c r="H1505" s="749">
        <v>0</v>
      </c>
      <c r="L1505" s="871"/>
      <c r="M1505" s="871"/>
      <c r="N1505" s="872"/>
      <c r="O1505" s="871"/>
      <c r="P1505" s="871"/>
      <c r="Q1505" s="871"/>
      <c r="R1505" s="872"/>
      <c r="S1505" s="871">
        <f t="shared" si="3304"/>
        <v>0</v>
      </c>
      <c r="T1505" s="84"/>
      <c r="Z1505" s="812">
        <f t="shared" si="3306"/>
        <v>0</v>
      </c>
      <c r="AB1505" s="84">
        <f t="shared" si="3300"/>
        <v>0</v>
      </c>
      <c r="AE1505" s="84">
        <f t="shared" si="3307"/>
        <v>0</v>
      </c>
    </row>
    <row r="1506" spans="1:31" ht="15.75" hidden="1" thickBot="1" x14ac:dyDescent="0.3">
      <c r="A1506" s="84"/>
      <c r="B1506" s="84"/>
      <c r="C1506" s="84"/>
      <c r="D1506" s="84"/>
      <c r="F1506" s="768">
        <v>432</v>
      </c>
      <c r="G1506" s="769" t="s">
        <v>4119</v>
      </c>
      <c r="H1506" s="749">
        <v>0</v>
      </c>
      <c r="L1506" s="871"/>
      <c r="M1506" s="871"/>
      <c r="N1506" s="872"/>
      <c r="O1506" s="871"/>
      <c r="P1506" s="871"/>
      <c r="Q1506" s="871"/>
      <c r="R1506" s="872"/>
      <c r="S1506" s="871">
        <f t="shared" si="3304"/>
        <v>0</v>
      </c>
      <c r="T1506" s="84"/>
      <c r="Z1506" s="812">
        <f t="shared" si="3306"/>
        <v>0</v>
      </c>
      <c r="AB1506" s="84">
        <f t="shared" si="3300"/>
        <v>0</v>
      </c>
      <c r="AE1506" s="84">
        <f t="shared" si="3307"/>
        <v>0</v>
      </c>
    </row>
    <row r="1507" spans="1:31" ht="15.75" hidden="1" thickBot="1" x14ac:dyDescent="0.3">
      <c r="A1507" s="84"/>
      <c r="B1507" s="84"/>
      <c r="C1507" s="84"/>
      <c r="D1507" s="84"/>
      <c r="F1507" s="768">
        <v>433</v>
      </c>
      <c r="G1507" s="769" t="s">
        <v>4120</v>
      </c>
      <c r="H1507" s="749">
        <v>0</v>
      </c>
      <c r="L1507" s="871"/>
      <c r="M1507" s="871"/>
      <c r="N1507" s="872"/>
      <c r="O1507" s="871"/>
      <c r="P1507" s="871"/>
      <c r="Q1507" s="871"/>
      <c r="R1507" s="872"/>
      <c r="S1507" s="871">
        <f t="shared" si="3304"/>
        <v>0</v>
      </c>
      <c r="T1507" s="84"/>
      <c r="V1507" s="84"/>
      <c r="W1507" s="84"/>
      <c r="X1507" s="1011"/>
      <c r="Y1507" s="1012"/>
      <c r="Z1507" s="1013">
        <f t="shared" si="3306"/>
        <v>0</v>
      </c>
      <c r="AA1507" s="1014"/>
      <c r="AB1507" s="84">
        <f t="shared" si="3300"/>
        <v>0</v>
      </c>
      <c r="AE1507" s="84">
        <f t="shared" si="3307"/>
        <v>0</v>
      </c>
    </row>
    <row r="1508" spans="1:31" ht="15.75" hidden="1" thickBot="1" x14ac:dyDescent="0.3">
      <c r="A1508" s="84"/>
      <c r="B1508" s="84"/>
      <c r="C1508" s="84"/>
      <c r="D1508" s="84"/>
      <c r="F1508" s="768">
        <v>434</v>
      </c>
      <c r="G1508" s="769" t="s">
        <v>4121</v>
      </c>
      <c r="H1508" s="749">
        <v>0</v>
      </c>
      <c r="L1508" s="871"/>
      <c r="M1508" s="871"/>
      <c r="N1508" s="872"/>
      <c r="O1508" s="871"/>
      <c r="P1508" s="871"/>
      <c r="Q1508" s="871"/>
      <c r="R1508" s="872"/>
      <c r="S1508" s="871">
        <f t="shared" si="3304"/>
        <v>0</v>
      </c>
      <c r="T1508" s="84"/>
      <c r="V1508" s="84"/>
      <c r="W1508" s="84"/>
      <c r="X1508" s="1011"/>
      <c r="Y1508" s="1012"/>
      <c r="Z1508" s="1013">
        <f t="shared" si="3306"/>
        <v>0</v>
      </c>
      <c r="AA1508" s="1014"/>
      <c r="AB1508" s="84">
        <f t="shared" si="3300"/>
        <v>0</v>
      </c>
      <c r="AE1508" s="84">
        <f t="shared" si="3307"/>
        <v>0</v>
      </c>
    </row>
    <row r="1509" spans="1:31" ht="15.75" hidden="1" thickBot="1" x14ac:dyDescent="0.3">
      <c r="A1509" s="84"/>
      <c r="B1509" s="84"/>
      <c r="C1509" s="84"/>
      <c r="D1509" s="84"/>
      <c r="F1509" s="768">
        <v>435</v>
      </c>
      <c r="G1509" s="769" t="s">
        <v>3792</v>
      </c>
      <c r="H1509" s="749">
        <v>0</v>
      </c>
      <c r="L1509" s="871"/>
      <c r="M1509" s="871"/>
      <c r="N1509" s="872"/>
      <c r="O1509" s="871"/>
      <c r="P1509" s="871"/>
      <c r="Q1509" s="871"/>
      <c r="R1509" s="872"/>
      <c r="S1509" s="871">
        <f t="shared" si="3304"/>
        <v>0</v>
      </c>
      <c r="T1509" s="84"/>
      <c r="V1509" s="84"/>
      <c r="W1509" s="84"/>
      <c r="X1509" s="1011"/>
      <c r="Y1509" s="1012"/>
      <c r="Z1509" s="1013">
        <f t="shared" si="3306"/>
        <v>0</v>
      </c>
      <c r="AA1509" s="1014"/>
      <c r="AB1509" s="84">
        <f t="shared" si="3300"/>
        <v>0</v>
      </c>
      <c r="AE1509" s="84">
        <f t="shared" si="3307"/>
        <v>0</v>
      </c>
    </row>
    <row r="1510" spans="1:31" ht="15.75" hidden="1" thickBot="1" x14ac:dyDescent="0.3">
      <c r="A1510" s="84"/>
      <c r="B1510" s="84"/>
      <c r="C1510" s="84"/>
      <c r="D1510" s="84"/>
      <c r="F1510" s="768">
        <v>441</v>
      </c>
      <c r="G1510" s="769" t="s">
        <v>4122</v>
      </c>
      <c r="H1510" s="749">
        <v>0</v>
      </c>
      <c r="L1510" s="871"/>
      <c r="M1510" s="871"/>
      <c r="N1510" s="872"/>
      <c r="O1510" s="871"/>
      <c r="P1510" s="871"/>
      <c r="Q1510" s="871"/>
      <c r="R1510" s="872"/>
      <c r="S1510" s="871">
        <f t="shared" si="3304"/>
        <v>0</v>
      </c>
      <c r="T1510" s="84"/>
      <c r="V1510" s="84"/>
      <c r="W1510" s="84"/>
      <c r="X1510" s="1011"/>
      <c r="Y1510" s="1012"/>
      <c r="Z1510" s="1013">
        <f t="shared" si="3306"/>
        <v>0</v>
      </c>
      <c r="AA1510" s="1014"/>
      <c r="AB1510" s="84">
        <f t="shared" si="3300"/>
        <v>0</v>
      </c>
      <c r="AE1510" s="84">
        <f t="shared" si="3307"/>
        <v>0</v>
      </c>
    </row>
    <row r="1511" spans="1:31" ht="15.75" hidden="1" thickBot="1" x14ac:dyDescent="0.3">
      <c r="A1511" s="84"/>
      <c r="B1511" s="84"/>
      <c r="C1511" s="84"/>
      <c r="D1511" s="84"/>
      <c r="F1511" s="768">
        <v>442</v>
      </c>
      <c r="G1511" s="769" t="s">
        <v>4123</v>
      </c>
      <c r="H1511" s="749">
        <v>0</v>
      </c>
      <c r="L1511" s="871"/>
      <c r="M1511" s="871"/>
      <c r="N1511" s="872"/>
      <c r="O1511" s="871"/>
      <c r="P1511" s="871"/>
      <c r="Q1511" s="871"/>
      <c r="R1511" s="872"/>
      <c r="S1511" s="871">
        <f t="shared" si="3304"/>
        <v>0</v>
      </c>
      <c r="T1511" s="84"/>
      <c r="V1511" s="84"/>
      <c r="W1511" s="84"/>
      <c r="X1511" s="1011"/>
      <c r="Y1511" s="1012"/>
      <c r="Z1511" s="1013">
        <f t="shared" si="3306"/>
        <v>0</v>
      </c>
      <c r="AA1511" s="1014"/>
      <c r="AB1511" s="84">
        <f t="shared" si="3300"/>
        <v>0</v>
      </c>
      <c r="AE1511" s="84">
        <f t="shared" si="3307"/>
        <v>0</v>
      </c>
    </row>
    <row r="1512" spans="1:31" ht="15.75" hidden="1" thickBot="1" x14ac:dyDescent="0.3">
      <c r="A1512" s="84"/>
      <c r="B1512" s="84"/>
      <c r="C1512" s="84"/>
      <c r="D1512" s="84"/>
      <c r="F1512" s="768">
        <v>443</v>
      </c>
      <c r="G1512" s="769" t="s">
        <v>3797</v>
      </c>
      <c r="H1512" s="749">
        <v>0</v>
      </c>
      <c r="L1512" s="871"/>
      <c r="M1512" s="871"/>
      <c r="N1512" s="872"/>
      <c r="O1512" s="871"/>
      <c r="P1512" s="871"/>
      <c r="Q1512" s="871"/>
      <c r="R1512" s="872"/>
      <c r="S1512" s="871">
        <f t="shared" si="3304"/>
        <v>0</v>
      </c>
      <c r="T1512" s="84"/>
      <c r="V1512" s="84"/>
      <c r="W1512" s="84"/>
      <c r="X1512" s="1011"/>
      <c r="Y1512" s="1012"/>
      <c r="Z1512" s="1013">
        <f t="shared" si="3306"/>
        <v>0</v>
      </c>
      <c r="AA1512" s="1014"/>
      <c r="AB1512" s="84">
        <f t="shared" si="3300"/>
        <v>0</v>
      </c>
      <c r="AE1512" s="84">
        <f t="shared" si="3307"/>
        <v>0</v>
      </c>
    </row>
    <row r="1513" spans="1:31" ht="15.75" hidden="1" thickBot="1" x14ac:dyDescent="0.3">
      <c r="A1513" s="84"/>
      <c r="B1513" s="84"/>
      <c r="C1513" s="84"/>
      <c r="D1513" s="84"/>
      <c r="F1513" s="768">
        <v>444</v>
      </c>
      <c r="G1513" s="769" t="s">
        <v>3798</v>
      </c>
      <c r="H1513" s="749">
        <v>0</v>
      </c>
      <c r="L1513" s="871"/>
      <c r="M1513" s="871"/>
      <c r="N1513" s="872"/>
      <c r="O1513" s="871"/>
      <c r="P1513" s="871"/>
      <c r="Q1513" s="871"/>
      <c r="R1513" s="872"/>
      <c r="S1513" s="871">
        <f t="shared" si="3304"/>
        <v>0</v>
      </c>
      <c r="T1513" s="84"/>
      <c r="V1513" s="84"/>
      <c r="W1513" s="84"/>
      <c r="X1513" s="1011"/>
      <c r="Y1513" s="1012"/>
      <c r="Z1513" s="1013">
        <f t="shared" si="3306"/>
        <v>0</v>
      </c>
      <c r="AA1513" s="1014"/>
      <c r="AB1513" s="84">
        <f t="shared" si="3300"/>
        <v>0</v>
      </c>
      <c r="AE1513" s="84">
        <f t="shared" si="3307"/>
        <v>0</v>
      </c>
    </row>
    <row r="1514" spans="1:31" ht="30.75" hidden="1" thickBot="1" x14ac:dyDescent="0.3">
      <c r="A1514" s="84"/>
      <c r="B1514" s="84"/>
      <c r="C1514" s="84"/>
      <c r="D1514" s="84"/>
      <c r="F1514" s="768">
        <v>4511</v>
      </c>
      <c r="G1514" s="856" t="s">
        <v>1691</v>
      </c>
      <c r="H1514" s="749">
        <v>0</v>
      </c>
      <c r="L1514" s="871"/>
      <c r="M1514" s="871"/>
      <c r="N1514" s="872"/>
      <c r="O1514" s="871"/>
      <c r="P1514" s="871"/>
      <c r="Q1514" s="871"/>
      <c r="R1514" s="872"/>
      <c r="S1514" s="871">
        <f t="shared" si="3304"/>
        <v>0</v>
      </c>
      <c r="T1514" s="84"/>
      <c r="V1514" s="84"/>
      <c r="W1514" s="84"/>
      <c r="X1514" s="1011"/>
      <c r="Y1514" s="1012"/>
      <c r="Z1514" s="1013">
        <f t="shared" si="3306"/>
        <v>0</v>
      </c>
      <c r="AA1514" s="1014"/>
      <c r="AB1514" s="84">
        <f t="shared" si="3300"/>
        <v>0</v>
      </c>
      <c r="AE1514" s="84">
        <f t="shared" si="3307"/>
        <v>0</v>
      </c>
    </row>
    <row r="1515" spans="1:31" ht="30.75" hidden="1" thickBot="1" x14ac:dyDescent="0.3">
      <c r="A1515" s="84"/>
      <c r="B1515" s="84"/>
      <c r="C1515" s="84"/>
      <c r="D1515" s="84"/>
      <c r="F1515" s="768">
        <v>4512</v>
      </c>
      <c r="G1515" s="856" t="s">
        <v>1700</v>
      </c>
      <c r="H1515" s="749">
        <v>0</v>
      </c>
      <c r="L1515" s="871"/>
      <c r="M1515" s="871"/>
      <c r="N1515" s="872"/>
      <c r="O1515" s="871"/>
      <c r="P1515" s="871"/>
      <c r="Q1515" s="871"/>
      <c r="R1515" s="872"/>
      <c r="S1515" s="871">
        <f t="shared" si="3304"/>
        <v>0</v>
      </c>
      <c r="T1515" s="84"/>
      <c r="V1515" s="84"/>
      <c r="W1515" s="84"/>
      <c r="X1515" s="1011"/>
      <c r="Y1515" s="1012"/>
      <c r="Z1515" s="1013">
        <f t="shared" si="3306"/>
        <v>0</v>
      </c>
      <c r="AA1515" s="1014"/>
      <c r="AB1515" s="84">
        <f t="shared" si="3300"/>
        <v>0</v>
      </c>
      <c r="AE1515" s="84">
        <f t="shared" si="3307"/>
        <v>0</v>
      </c>
    </row>
    <row r="1516" spans="1:31" ht="30.75" hidden="1" thickBot="1" x14ac:dyDescent="0.3">
      <c r="A1516" s="84"/>
      <c r="B1516" s="84"/>
      <c r="C1516" s="84"/>
      <c r="D1516" s="84"/>
      <c r="F1516" s="768">
        <v>452</v>
      </c>
      <c r="G1516" s="769" t="s">
        <v>4124</v>
      </c>
      <c r="H1516" s="749">
        <v>0</v>
      </c>
      <c r="L1516" s="871"/>
      <c r="M1516" s="871"/>
      <c r="N1516" s="872"/>
      <c r="O1516" s="871"/>
      <c r="P1516" s="871"/>
      <c r="Q1516" s="871"/>
      <c r="R1516" s="872"/>
      <c r="S1516" s="871">
        <f t="shared" si="3304"/>
        <v>0</v>
      </c>
      <c r="T1516" s="84"/>
      <c r="V1516" s="84"/>
      <c r="W1516" s="84"/>
      <c r="X1516" s="1011"/>
      <c r="Y1516" s="1012"/>
      <c r="Z1516" s="1013">
        <f t="shared" si="3306"/>
        <v>0</v>
      </c>
      <c r="AA1516" s="1014"/>
      <c r="AB1516" s="84">
        <f t="shared" si="3300"/>
        <v>0</v>
      </c>
      <c r="AE1516" s="84">
        <f t="shared" si="3307"/>
        <v>0</v>
      </c>
    </row>
    <row r="1517" spans="1:31" ht="15.75" hidden="1" thickBot="1" x14ac:dyDescent="0.3">
      <c r="A1517" s="84"/>
      <c r="B1517" s="84"/>
      <c r="C1517" s="84"/>
      <c r="D1517" s="84"/>
      <c r="F1517" s="768">
        <v>453</v>
      </c>
      <c r="G1517" s="769" t="s">
        <v>4125</v>
      </c>
      <c r="H1517" s="749">
        <v>0</v>
      </c>
      <c r="L1517" s="871"/>
      <c r="M1517" s="871"/>
      <c r="N1517" s="872"/>
      <c r="O1517" s="871"/>
      <c r="P1517" s="871"/>
      <c r="Q1517" s="871"/>
      <c r="R1517" s="872"/>
      <c r="S1517" s="871">
        <f t="shared" si="3304"/>
        <v>0</v>
      </c>
      <c r="T1517" s="84"/>
      <c r="V1517" s="84"/>
      <c r="W1517" s="84"/>
      <c r="X1517" s="1011"/>
      <c r="Y1517" s="1012"/>
      <c r="Z1517" s="1013">
        <f t="shared" si="3306"/>
        <v>0</v>
      </c>
      <c r="AA1517" s="1014"/>
      <c r="AB1517" s="84">
        <f t="shared" si="3300"/>
        <v>0</v>
      </c>
      <c r="AE1517" s="84">
        <f t="shared" si="3307"/>
        <v>0</v>
      </c>
    </row>
    <row r="1518" spans="1:31" ht="15.75" hidden="1" thickBot="1" x14ac:dyDescent="0.3">
      <c r="A1518" s="84"/>
      <c r="B1518" s="84"/>
      <c r="C1518" s="84"/>
      <c r="D1518" s="84"/>
      <c r="F1518" s="768">
        <v>454</v>
      </c>
      <c r="G1518" s="769" t="s">
        <v>3803</v>
      </c>
      <c r="H1518" s="749">
        <v>0</v>
      </c>
      <c r="L1518" s="871"/>
      <c r="M1518" s="871"/>
      <c r="N1518" s="872"/>
      <c r="O1518" s="871"/>
      <c r="P1518" s="871"/>
      <c r="Q1518" s="871"/>
      <c r="R1518" s="872"/>
      <c r="S1518" s="871">
        <f t="shared" si="3304"/>
        <v>0</v>
      </c>
      <c r="T1518" s="84"/>
      <c r="V1518" s="84"/>
      <c r="W1518" s="84"/>
      <c r="X1518" s="1011"/>
      <c r="Y1518" s="1012"/>
      <c r="Z1518" s="1013">
        <f t="shared" si="3306"/>
        <v>0</v>
      </c>
      <c r="AA1518" s="1014"/>
      <c r="AB1518" s="84">
        <f t="shared" si="3300"/>
        <v>0</v>
      </c>
      <c r="AE1518" s="84">
        <f t="shared" si="3307"/>
        <v>0</v>
      </c>
    </row>
    <row r="1519" spans="1:31" ht="15.75" hidden="1" thickBot="1" x14ac:dyDescent="0.3">
      <c r="A1519" s="84"/>
      <c r="B1519" s="84"/>
      <c r="C1519" s="84"/>
      <c r="D1519" s="84"/>
      <c r="F1519" s="768">
        <v>461</v>
      </c>
      <c r="G1519" s="769" t="s">
        <v>4106</v>
      </c>
      <c r="H1519" s="749">
        <v>0</v>
      </c>
      <c r="L1519" s="871"/>
      <c r="M1519" s="871"/>
      <c r="N1519" s="872"/>
      <c r="O1519" s="871"/>
      <c r="P1519" s="871"/>
      <c r="Q1519" s="871"/>
      <c r="R1519" s="872"/>
      <c r="S1519" s="871">
        <f t="shared" si="3304"/>
        <v>0</v>
      </c>
      <c r="T1519" s="84"/>
      <c r="V1519" s="84"/>
      <c r="W1519" s="84"/>
      <c r="X1519" s="1011"/>
      <c r="Y1519" s="1012"/>
      <c r="Z1519" s="1013">
        <f t="shared" si="3306"/>
        <v>0</v>
      </c>
      <c r="AA1519" s="1014"/>
      <c r="AB1519" s="84">
        <f t="shared" si="3300"/>
        <v>0</v>
      </c>
      <c r="AE1519" s="84">
        <f t="shared" si="3307"/>
        <v>0</v>
      </c>
    </row>
    <row r="1520" spans="1:31" ht="30.75" hidden="1" thickBot="1" x14ac:dyDescent="0.3">
      <c r="A1520" s="84"/>
      <c r="B1520" s="84"/>
      <c r="C1520" s="84"/>
      <c r="D1520" s="84"/>
      <c r="E1520" s="976"/>
      <c r="F1520" s="768">
        <v>462</v>
      </c>
      <c r="G1520" s="769" t="s">
        <v>3806</v>
      </c>
      <c r="H1520" s="749">
        <v>0</v>
      </c>
      <c r="L1520" s="871"/>
      <c r="M1520" s="871"/>
      <c r="N1520" s="872"/>
      <c r="O1520" s="871"/>
      <c r="P1520" s="871"/>
      <c r="Q1520" s="871"/>
      <c r="R1520" s="872"/>
      <c r="S1520" s="871">
        <f t="shared" si="3304"/>
        <v>0</v>
      </c>
      <c r="T1520" s="84"/>
      <c r="V1520" s="84"/>
      <c r="W1520" s="84"/>
      <c r="X1520" s="1011"/>
      <c r="Y1520" s="1012"/>
      <c r="Z1520" s="1013">
        <f t="shared" si="3306"/>
        <v>0</v>
      </c>
      <c r="AA1520" s="1014"/>
      <c r="AB1520" s="84">
        <f t="shared" si="3300"/>
        <v>0</v>
      </c>
      <c r="AE1520" s="84">
        <f t="shared" si="3307"/>
        <v>0</v>
      </c>
    </row>
    <row r="1521" spans="1:31" ht="15.75" hidden="1" thickBot="1" x14ac:dyDescent="0.3">
      <c r="A1521" s="84"/>
      <c r="B1521" s="84"/>
      <c r="C1521" s="84"/>
      <c r="D1521" s="84"/>
      <c r="E1521" s="976"/>
      <c r="F1521" s="768">
        <v>4631</v>
      </c>
      <c r="G1521" s="769" t="s">
        <v>3807</v>
      </c>
      <c r="H1521" s="749">
        <v>0</v>
      </c>
      <c r="L1521" s="871"/>
      <c r="M1521" s="871"/>
      <c r="N1521" s="872"/>
      <c r="O1521" s="871"/>
      <c r="P1521" s="871"/>
      <c r="Q1521" s="871"/>
      <c r="R1521" s="872"/>
      <c r="S1521" s="871">
        <f t="shared" si="3304"/>
        <v>0</v>
      </c>
      <c r="T1521" s="84"/>
      <c r="V1521" s="84"/>
      <c r="W1521" s="84"/>
      <c r="X1521" s="1011"/>
      <c r="Y1521" s="1012"/>
      <c r="Z1521" s="1013">
        <f t="shared" si="3306"/>
        <v>0</v>
      </c>
      <c r="AA1521" s="1014"/>
      <c r="AB1521" s="84">
        <f t="shared" si="3300"/>
        <v>0</v>
      </c>
      <c r="AE1521" s="84">
        <f t="shared" si="3307"/>
        <v>0</v>
      </c>
    </row>
    <row r="1522" spans="1:31" ht="15.75" hidden="1" thickBot="1" x14ac:dyDescent="0.3">
      <c r="A1522" s="84"/>
      <c r="B1522" s="84"/>
      <c r="C1522" s="84"/>
      <c r="D1522" s="84"/>
      <c r="E1522" s="976"/>
      <c r="F1522" s="768">
        <v>4632</v>
      </c>
      <c r="G1522" s="769" t="s">
        <v>3808</v>
      </c>
      <c r="H1522" s="749">
        <v>0</v>
      </c>
      <c r="L1522" s="871"/>
      <c r="M1522" s="871"/>
      <c r="N1522" s="872"/>
      <c r="O1522" s="871"/>
      <c r="P1522" s="871"/>
      <c r="Q1522" s="871"/>
      <c r="R1522" s="872"/>
      <c r="S1522" s="871">
        <f t="shared" si="3304"/>
        <v>0</v>
      </c>
      <c r="T1522" s="84"/>
      <c r="V1522" s="84"/>
      <c r="W1522" s="84"/>
      <c r="X1522" s="1011"/>
      <c r="Y1522" s="1012"/>
      <c r="Z1522" s="1013">
        <f t="shared" si="3306"/>
        <v>0</v>
      </c>
      <c r="AA1522" s="1014"/>
      <c r="AB1522" s="84">
        <f t="shared" ref="AB1522:AB1585" si="3308">Z1522-AA1522</f>
        <v>0</v>
      </c>
      <c r="AE1522" s="84">
        <f t="shared" si="3307"/>
        <v>0</v>
      </c>
    </row>
    <row r="1523" spans="1:31" ht="30.75" hidden="1" thickBot="1" x14ac:dyDescent="0.3">
      <c r="A1523" s="84"/>
      <c r="B1523" s="84"/>
      <c r="C1523" s="84"/>
      <c r="D1523" s="84"/>
      <c r="E1523" s="976"/>
      <c r="F1523" s="768">
        <v>464</v>
      </c>
      <c r="G1523" s="769" t="s">
        <v>3809</v>
      </c>
      <c r="H1523" s="749">
        <v>0</v>
      </c>
      <c r="L1523" s="871"/>
      <c r="M1523" s="871"/>
      <c r="N1523" s="872"/>
      <c r="O1523" s="871"/>
      <c r="P1523" s="871"/>
      <c r="Q1523" s="871"/>
      <c r="R1523" s="872"/>
      <c r="S1523" s="871">
        <f t="shared" si="3304"/>
        <v>0</v>
      </c>
      <c r="T1523" s="84"/>
      <c r="V1523" s="84"/>
      <c r="W1523" s="84"/>
      <c r="X1523" s="1011"/>
      <c r="Y1523" s="1012"/>
      <c r="Z1523" s="1013">
        <f t="shared" si="3306"/>
        <v>0</v>
      </c>
      <c r="AA1523" s="1014"/>
      <c r="AB1523" s="84">
        <f t="shared" si="3308"/>
        <v>0</v>
      </c>
      <c r="AE1523" s="84">
        <f t="shared" si="3307"/>
        <v>0</v>
      </c>
    </row>
    <row r="1524" spans="1:31" ht="15.75" hidden="1" thickBot="1" x14ac:dyDescent="0.3">
      <c r="A1524" s="84"/>
      <c r="B1524" s="84"/>
      <c r="C1524" s="84"/>
      <c r="D1524" s="84"/>
      <c r="E1524" s="976"/>
      <c r="F1524" s="768">
        <v>465</v>
      </c>
      <c r="G1524" s="769" t="s">
        <v>4107</v>
      </c>
      <c r="H1524" s="749">
        <v>0</v>
      </c>
      <c r="L1524" s="871"/>
      <c r="M1524" s="871"/>
      <c r="N1524" s="872"/>
      <c r="O1524" s="871"/>
      <c r="P1524" s="871"/>
      <c r="Q1524" s="871"/>
      <c r="R1524" s="872"/>
      <c r="S1524" s="871">
        <f t="shared" si="3304"/>
        <v>0</v>
      </c>
      <c r="T1524" s="84"/>
      <c r="V1524" s="84"/>
      <c r="W1524" s="84"/>
      <c r="X1524" s="1011"/>
      <c r="Y1524" s="1012"/>
      <c r="Z1524" s="1013">
        <f t="shared" si="3306"/>
        <v>0</v>
      </c>
      <c r="AA1524" s="1014"/>
      <c r="AB1524" s="84">
        <f t="shared" si="3308"/>
        <v>0</v>
      </c>
      <c r="AE1524" s="84">
        <f t="shared" si="3307"/>
        <v>0</v>
      </c>
    </row>
    <row r="1525" spans="1:31" ht="15.75" hidden="1" thickBot="1" x14ac:dyDescent="0.3">
      <c r="A1525" s="84"/>
      <c r="B1525" s="84"/>
      <c r="C1525" s="84"/>
      <c r="D1525" s="84"/>
      <c r="E1525" s="976"/>
      <c r="F1525" s="768">
        <v>472</v>
      </c>
      <c r="G1525" s="769" t="s">
        <v>3813</v>
      </c>
      <c r="H1525" s="749">
        <v>0</v>
      </c>
      <c r="L1525" s="871"/>
      <c r="M1525" s="871"/>
      <c r="N1525" s="872"/>
      <c r="O1525" s="871"/>
      <c r="P1525" s="871"/>
      <c r="Q1525" s="871"/>
      <c r="R1525" s="872"/>
      <c r="S1525" s="871">
        <f t="shared" si="3304"/>
        <v>0</v>
      </c>
      <c r="T1525" s="84"/>
      <c r="V1525" s="84"/>
      <c r="W1525" s="84"/>
      <c r="X1525" s="1011"/>
      <c r="Y1525" s="1012"/>
      <c r="Z1525" s="1013">
        <f t="shared" si="3306"/>
        <v>0</v>
      </c>
      <c r="AA1525" s="1014"/>
      <c r="AB1525" s="84">
        <f t="shared" si="3308"/>
        <v>0</v>
      </c>
      <c r="AE1525" s="84">
        <f t="shared" si="3307"/>
        <v>0</v>
      </c>
    </row>
    <row r="1526" spans="1:31" ht="15.75" hidden="1" thickBot="1" x14ac:dyDescent="0.3">
      <c r="A1526" s="84"/>
      <c r="B1526" s="84"/>
      <c r="C1526" s="84"/>
      <c r="D1526" s="84"/>
      <c r="E1526" s="976"/>
      <c r="F1526" s="768">
        <v>481</v>
      </c>
      <c r="G1526" s="769" t="s">
        <v>4126</v>
      </c>
      <c r="H1526" s="749">
        <v>0</v>
      </c>
      <c r="L1526" s="871"/>
      <c r="M1526" s="871"/>
      <c r="N1526" s="872"/>
      <c r="O1526" s="871"/>
      <c r="P1526" s="871"/>
      <c r="Q1526" s="871"/>
      <c r="R1526" s="872"/>
      <c r="S1526" s="871">
        <f t="shared" si="3304"/>
        <v>0</v>
      </c>
      <c r="T1526" s="84"/>
      <c r="V1526" s="84"/>
      <c r="W1526" s="84"/>
      <c r="X1526" s="1011"/>
      <c r="Y1526" s="1012"/>
      <c r="Z1526" s="1013">
        <f t="shared" si="3306"/>
        <v>0</v>
      </c>
      <c r="AA1526" s="1014"/>
      <c r="AB1526" s="84">
        <f t="shared" si="3308"/>
        <v>0</v>
      </c>
      <c r="AE1526" s="84">
        <f t="shared" si="3307"/>
        <v>0</v>
      </c>
    </row>
    <row r="1527" spans="1:31" ht="15.75" hidden="1" thickBot="1" x14ac:dyDescent="0.3">
      <c r="A1527" s="84"/>
      <c r="B1527" s="84"/>
      <c r="C1527" s="84"/>
      <c r="D1527" s="84"/>
      <c r="E1527" s="976"/>
      <c r="F1527" s="768">
        <v>482</v>
      </c>
      <c r="G1527" s="769" t="s">
        <v>4127</v>
      </c>
      <c r="H1527" s="749">
        <v>0</v>
      </c>
      <c r="L1527" s="871"/>
      <c r="M1527" s="871"/>
      <c r="N1527" s="872"/>
      <c r="O1527" s="871"/>
      <c r="P1527" s="871"/>
      <c r="Q1527" s="871"/>
      <c r="R1527" s="872"/>
      <c r="S1527" s="871">
        <f t="shared" si="3304"/>
        <v>0</v>
      </c>
      <c r="T1527" s="84"/>
      <c r="V1527" s="84"/>
      <c r="W1527" s="84"/>
      <c r="X1527" s="1011"/>
      <c r="Y1527" s="1012"/>
      <c r="Z1527" s="1013">
        <f t="shared" si="3306"/>
        <v>0</v>
      </c>
      <c r="AA1527" s="1014"/>
      <c r="AB1527" s="84">
        <f t="shared" si="3308"/>
        <v>0</v>
      </c>
      <c r="AE1527" s="84">
        <f t="shared" si="3307"/>
        <v>0</v>
      </c>
    </row>
    <row r="1528" spans="1:31" ht="15.75" hidden="1" thickBot="1" x14ac:dyDescent="0.3">
      <c r="A1528" s="84"/>
      <c r="B1528" s="84"/>
      <c r="C1528" s="84"/>
      <c r="D1528" s="84"/>
      <c r="E1528" s="976"/>
      <c r="F1528" s="768">
        <v>483</v>
      </c>
      <c r="G1528" s="858" t="s">
        <v>4128</v>
      </c>
      <c r="H1528" s="749">
        <v>0</v>
      </c>
      <c r="L1528" s="871"/>
      <c r="M1528" s="871"/>
      <c r="N1528" s="872"/>
      <c r="O1528" s="871"/>
      <c r="P1528" s="871"/>
      <c r="Q1528" s="871"/>
      <c r="R1528" s="872"/>
      <c r="S1528" s="871">
        <f t="shared" si="3304"/>
        <v>0</v>
      </c>
      <c r="T1528" s="84"/>
      <c r="V1528" s="84"/>
      <c r="W1528" s="84"/>
      <c r="X1528" s="1011"/>
      <c r="Y1528" s="1012"/>
      <c r="Z1528" s="1013">
        <f t="shared" si="3306"/>
        <v>0</v>
      </c>
      <c r="AA1528" s="1014"/>
      <c r="AB1528" s="84">
        <f t="shared" si="3308"/>
        <v>0</v>
      </c>
      <c r="AE1528" s="84">
        <f t="shared" si="3307"/>
        <v>0</v>
      </c>
    </row>
    <row r="1529" spans="1:31" ht="45.75" hidden="1" thickBot="1" x14ac:dyDescent="0.3">
      <c r="A1529" s="84"/>
      <c r="B1529" s="84"/>
      <c r="C1529" s="84"/>
      <c r="D1529" s="84"/>
      <c r="E1529" s="976"/>
      <c r="F1529" s="768">
        <v>484</v>
      </c>
      <c r="G1529" s="769" t="s">
        <v>4129</v>
      </c>
      <c r="H1529" s="749">
        <v>0</v>
      </c>
      <c r="L1529" s="871"/>
      <c r="M1529" s="871"/>
      <c r="N1529" s="872"/>
      <c r="O1529" s="871"/>
      <c r="P1529" s="871"/>
      <c r="Q1529" s="871"/>
      <c r="R1529" s="872"/>
      <c r="S1529" s="871">
        <f t="shared" si="3304"/>
        <v>0</v>
      </c>
      <c r="T1529" s="84"/>
      <c r="V1529" s="84"/>
      <c r="W1529" s="84"/>
      <c r="X1529" s="1011"/>
      <c r="Y1529" s="1012"/>
      <c r="Z1529" s="1013">
        <f t="shared" si="3306"/>
        <v>0</v>
      </c>
      <c r="AA1529" s="1014"/>
      <c r="AB1529" s="84">
        <f t="shared" si="3308"/>
        <v>0</v>
      </c>
      <c r="AE1529" s="84">
        <f t="shared" si="3307"/>
        <v>0</v>
      </c>
    </row>
    <row r="1530" spans="1:31" ht="30.75" hidden="1" thickBot="1" x14ac:dyDescent="0.3">
      <c r="A1530" s="84"/>
      <c r="B1530" s="84"/>
      <c r="C1530" s="84"/>
      <c r="D1530" s="84"/>
      <c r="E1530" s="976"/>
      <c r="F1530" s="768">
        <v>485</v>
      </c>
      <c r="G1530" s="769" t="s">
        <v>4130</v>
      </c>
      <c r="H1530" s="749">
        <v>0</v>
      </c>
      <c r="L1530" s="871"/>
      <c r="M1530" s="871"/>
      <c r="N1530" s="872"/>
      <c r="O1530" s="871"/>
      <c r="P1530" s="871"/>
      <c r="Q1530" s="871"/>
      <c r="R1530" s="872"/>
      <c r="S1530" s="871">
        <f t="shared" si="3304"/>
        <v>0</v>
      </c>
      <c r="T1530" s="84"/>
      <c r="V1530" s="84"/>
      <c r="W1530" s="84"/>
      <c r="X1530" s="1011"/>
      <c r="Y1530" s="1012"/>
      <c r="Z1530" s="1013">
        <f t="shared" si="3306"/>
        <v>0</v>
      </c>
      <c r="AA1530" s="1014"/>
      <c r="AB1530" s="84">
        <f t="shared" si="3308"/>
        <v>0</v>
      </c>
      <c r="AE1530" s="84">
        <f t="shared" si="3307"/>
        <v>0</v>
      </c>
    </row>
    <row r="1531" spans="1:31" ht="30.75" hidden="1" thickBot="1" x14ac:dyDescent="0.3">
      <c r="A1531" s="84"/>
      <c r="B1531" s="84"/>
      <c r="C1531" s="84"/>
      <c r="D1531" s="84"/>
      <c r="E1531" s="976"/>
      <c r="F1531" s="768">
        <v>489</v>
      </c>
      <c r="G1531" s="769" t="s">
        <v>3821</v>
      </c>
      <c r="H1531" s="749">
        <v>0</v>
      </c>
      <c r="L1531" s="871"/>
      <c r="M1531" s="871"/>
      <c r="N1531" s="872"/>
      <c r="O1531" s="871"/>
      <c r="P1531" s="871"/>
      <c r="Q1531" s="871"/>
      <c r="R1531" s="872"/>
      <c r="S1531" s="871">
        <f t="shared" si="3304"/>
        <v>0</v>
      </c>
      <c r="T1531" s="84"/>
      <c r="V1531" s="84"/>
      <c r="W1531" s="84"/>
      <c r="X1531" s="1011"/>
      <c r="Y1531" s="1012"/>
      <c r="Z1531" s="1013">
        <f t="shared" si="3306"/>
        <v>0</v>
      </c>
      <c r="AA1531" s="1014"/>
      <c r="AB1531" s="84">
        <f t="shared" si="3308"/>
        <v>0</v>
      </c>
      <c r="AE1531" s="84">
        <f t="shared" si="3307"/>
        <v>0</v>
      </c>
    </row>
    <row r="1532" spans="1:31" ht="30.75" hidden="1" thickBot="1" x14ac:dyDescent="0.3">
      <c r="A1532" s="84"/>
      <c r="B1532" s="84"/>
      <c r="C1532" s="84"/>
      <c r="D1532" s="84"/>
      <c r="E1532" s="976"/>
      <c r="F1532" s="768">
        <v>494</v>
      </c>
      <c r="G1532" s="769" t="s">
        <v>4108</v>
      </c>
      <c r="H1532" s="749">
        <v>0</v>
      </c>
      <c r="L1532" s="871"/>
      <c r="M1532" s="871"/>
      <c r="N1532" s="872"/>
      <c r="O1532" s="871"/>
      <c r="P1532" s="871"/>
      <c r="Q1532" s="871"/>
      <c r="R1532" s="872"/>
      <c r="S1532" s="871">
        <f t="shared" si="3304"/>
        <v>0</v>
      </c>
      <c r="T1532" s="84"/>
      <c r="V1532" s="84"/>
      <c r="W1532" s="84"/>
      <c r="X1532" s="1011"/>
      <c r="Y1532" s="1012"/>
      <c r="Z1532" s="1013">
        <f t="shared" si="3306"/>
        <v>0</v>
      </c>
      <c r="AA1532" s="1014"/>
      <c r="AB1532" s="84">
        <f t="shared" si="3308"/>
        <v>0</v>
      </c>
      <c r="AE1532" s="84">
        <f t="shared" si="3307"/>
        <v>0</v>
      </c>
    </row>
    <row r="1533" spans="1:31" ht="30.75" hidden="1" thickBot="1" x14ac:dyDescent="0.3">
      <c r="A1533" s="84"/>
      <c r="B1533" s="84"/>
      <c r="C1533" s="84"/>
      <c r="D1533" s="84"/>
      <c r="E1533" s="976"/>
      <c r="F1533" s="768">
        <v>495</v>
      </c>
      <c r="G1533" s="769" t="s">
        <v>4109</v>
      </c>
      <c r="H1533" s="749">
        <v>0</v>
      </c>
      <c r="L1533" s="871"/>
      <c r="M1533" s="871"/>
      <c r="N1533" s="872"/>
      <c r="O1533" s="871"/>
      <c r="P1533" s="871"/>
      <c r="Q1533" s="871"/>
      <c r="R1533" s="872"/>
      <c r="S1533" s="871">
        <f t="shared" si="3304"/>
        <v>0</v>
      </c>
      <c r="T1533" s="84"/>
      <c r="V1533" s="84"/>
      <c r="W1533" s="84"/>
      <c r="X1533" s="1011"/>
      <c r="Y1533" s="1012"/>
      <c r="Z1533" s="1013">
        <f t="shared" si="3306"/>
        <v>0</v>
      </c>
      <c r="AA1533" s="1014"/>
      <c r="AB1533" s="84">
        <f t="shared" si="3308"/>
        <v>0</v>
      </c>
      <c r="AE1533" s="84">
        <f t="shared" si="3307"/>
        <v>0</v>
      </c>
    </row>
    <row r="1534" spans="1:31" ht="45.75" hidden="1" thickBot="1" x14ac:dyDescent="0.3">
      <c r="A1534" s="84"/>
      <c r="B1534" s="84"/>
      <c r="C1534" s="84"/>
      <c r="D1534" s="84"/>
      <c r="E1534" s="976"/>
      <c r="F1534" s="768">
        <v>496</v>
      </c>
      <c r="G1534" s="769" t="s">
        <v>4110</v>
      </c>
      <c r="H1534" s="749">
        <v>0</v>
      </c>
      <c r="L1534" s="871"/>
      <c r="M1534" s="871"/>
      <c r="N1534" s="872"/>
      <c r="O1534" s="871"/>
      <c r="P1534" s="871"/>
      <c r="Q1534" s="871"/>
      <c r="R1534" s="872"/>
      <c r="S1534" s="871">
        <f t="shared" si="3304"/>
        <v>0</v>
      </c>
      <c r="T1534" s="84"/>
      <c r="V1534" s="84"/>
      <c r="W1534" s="84"/>
      <c r="X1534" s="1011"/>
      <c r="Y1534" s="1012"/>
      <c r="Z1534" s="1013">
        <f t="shared" si="3306"/>
        <v>0</v>
      </c>
      <c r="AA1534" s="1014"/>
      <c r="AB1534" s="84">
        <f t="shared" si="3308"/>
        <v>0</v>
      </c>
      <c r="AE1534" s="84">
        <f t="shared" si="3307"/>
        <v>0</v>
      </c>
    </row>
    <row r="1535" spans="1:31" ht="30.75" hidden="1" thickBot="1" x14ac:dyDescent="0.3">
      <c r="A1535" s="84"/>
      <c r="B1535" s="84"/>
      <c r="C1535" s="84"/>
      <c r="D1535" s="84"/>
      <c r="E1535" s="976"/>
      <c r="F1535" s="768">
        <v>499</v>
      </c>
      <c r="G1535" s="769" t="s">
        <v>4111</v>
      </c>
      <c r="H1535" s="749">
        <v>0</v>
      </c>
      <c r="L1535" s="871"/>
      <c r="M1535" s="871"/>
      <c r="N1535" s="872"/>
      <c r="O1535" s="871"/>
      <c r="P1535" s="871"/>
      <c r="Q1535" s="871"/>
      <c r="R1535" s="872"/>
      <c r="S1535" s="871">
        <f t="shared" si="3304"/>
        <v>0</v>
      </c>
      <c r="T1535" s="84"/>
      <c r="V1535" s="84"/>
      <c r="W1535" s="84"/>
      <c r="X1535" s="1011"/>
      <c r="Y1535" s="1012"/>
      <c r="Z1535" s="1013">
        <f t="shared" si="3306"/>
        <v>0</v>
      </c>
      <c r="AA1535" s="1014"/>
      <c r="AB1535" s="84">
        <f t="shared" si="3308"/>
        <v>0</v>
      </c>
      <c r="AE1535" s="84">
        <f t="shared" si="3307"/>
        <v>0</v>
      </c>
    </row>
    <row r="1536" spans="1:31" ht="15.75" hidden="1" thickBot="1" x14ac:dyDescent="0.3">
      <c r="A1536" s="84"/>
      <c r="B1536" s="84"/>
      <c r="C1536" s="84"/>
      <c r="D1536" s="84"/>
      <c r="F1536" s="768">
        <v>511</v>
      </c>
      <c r="G1536" s="858" t="s">
        <v>4131</v>
      </c>
      <c r="H1536" s="749">
        <v>0</v>
      </c>
      <c r="L1536" s="871"/>
      <c r="M1536" s="871"/>
      <c r="N1536" s="872"/>
      <c r="O1536" s="871"/>
      <c r="P1536" s="871"/>
      <c r="Q1536" s="871"/>
      <c r="R1536" s="872"/>
      <c r="S1536" s="871">
        <f t="shared" si="3304"/>
        <v>0</v>
      </c>
      <c r="T1536" s="84"/>
      <c r="V1536" s="84"/>
      <c r="W1536" s="84"/>
      <c r="X1536" s="1011"/>
      <c r="Y1536" s="1012"/>
      <c r="Z1536" s="1013">
        <f t="shared" si="3306"/>
        <v>0</v>
      </c>
      <c r="AA1536" s="1014"/>
      <c r="AB1536" s="84">
        <f t="shared" si="3308"/>
        <v>0</v>
      </c>
      <c r="AE1536" s="84">
        <f t="shared" si="3307"/>
        <v>0</v>
      </c>
    </row>
    <row r="1537" spans="1:31" ht="15.75" hidden="1" thickBot="1" x14ac:dyDescent="0.3">
      <c r="A1537" s="84"/>
      <c r="B1537" s="84"/>
      <c r="C1537" s="84"/>
      <c r="D1537" s="84"/>
      <c r="F1537" s="768">
        <v>512</v>
      </c>
      <c r="G1537" s="858" t="s">
        <v>4132</v>
      </c>
      <c r="H1537" s="749">
        <v>0</v>
      </c>
      <c r="I1537" s="749">
        <v>0</v>
      </c>
      <c r="K1537" s="749">
        <f>H1537-I1537</f>
        <v>0</v>
      </c>
      <c r="L1537" s="871">
        <v>0</v>
      </c>
      <c r="M1537" s="871">
        <v>0</v>
      </c>
      <c r="N1537" s="872"/>
      <c r="O1537" s="871">
        <f>L1537-M1537</f>
        <v>0</v>
      </c>
      <c r="P1537" s="871">
        <f>L1537+H1537</f>
        <v>0</v>
      </c>
      <c r="Q1537" s="871">
        <f>M1537+I1537</f>
        <v>0</v>
      </c>
      <c r="R1537" s="872" t="e">
        <f>Q1537/P1537</f>
        <v>#DIV/0!</v>
      </c>
      <c r="S1537" s="871">
        <f>P1537-Q1537</f>
        <v>0</v>
      </c>
      <c r="T1537" s="84"/>
      <c r="V1537" s="84"/>
      <c r="W1537" s="84"/>
      <c r="X1537" s="1011"/>
      <c r="Y1537" s="1012"/>
      <c r="Z1537" s="1013">
        <f t="shared" si="3306"/>
        <v>0</v>
      </c>
      <c r="AA1537" s="1014">
        <v>0</v>
      </c>
      <c r="AB1537" s="84">
        <f t="shared" si="3308"/>
        <v>0</v>
      </c>
      <c r="AE1537" s="84">
        <f t="shared" si="3307"/>
        <v>0</v>
      </c>
    </row>
    <row r="1538" spans="1:31" ht="15.75" hidden="1" thickBot="1" x14ac:dyDescent="0.3">
      <c r="A1538" s="84"/>
      <c r="B1538" s="84"/>
      <c r="C1538" s="84"/>
      <c r="D1538" s="84"/>
      <c r="F1538" s="768">
        <v>513</v>
      </c>
      <c r="G1538" s="858" t="s">
        <v>4133</v>
      </c>
      <c r="L1538" s="871"/>
      <c r="M1538" s="871"/>
      <c r="N1538" s="872"/>
      <c r="O1538" s="871"/>
      <c r="P1538" s="871"/>
      <c r="Q1538" s="871"/>
      <c r="R1538" s="872"/>
      <c r="S1538" s="871">
        <f t="shared" si="3304"/>
        <v>0</v>
      </c>
      <c r="T1538" s="84"/>
      <c r="V1538" s="84"/>
      <c r="W1538" s="84"/>
      <c r="X1538" s="1011"/>
      <c r="Y1538" s="1012"/>
      <c r="Z1538" s="1013"/>
      <c r="AA1538" s="1014"/>
      <c r="AB1538" s="84">
        <f t="shared" si="3308"/>
        <v>0</v>
      </c>
    </row>
    <row r="1539" spans="1:31" ht="15.75" hidden="1" thickBot="1" x14ac:dyDescent="0.3">
      <c r="A1539" s="84"/>
      <c r="B1539" s="84"/>
      <c r="C1539" s="84"/>
      <c r="D1539" s="84"/>
      <c r="F1539" s="768">
        <v>514</v>
      </c>
      <c r="G1539" s="769" t="s">
        <v>4134</v>
      </c>
      <c r="L1539" s="871"/>
      <c r="M1539" s="871"/>
      <c r="N1539" s="872"/>
      <c r="O1539" s="871"/>
      <c r="P1539" s="871"/>
      <c r="Q1539" s="871"/>
      <c r="R1539" s="872"/>
      <c r="S1539" s="871">
        <f t="shared" si="3304"/>
        <v>0</v>
      </c>
      <c r="T1539" s="84"/>
      <c r="V1539" s="84"/>
      <c r="W1539" s="84"/>
      <c r="X1539" s="1011"/>
      <c r="Y1539" s="1012"/>
      <c r="Z1539" s="1013"/>
      <c r="AA1539" s="1014"/>
      <c r="AB1539" s="84">
        <f t="shared" si="3308"/>
        <v>0</v>
      </c>
    </row>
    <row r="1540" spans="1:31" ht="15.75" hidden="1" thickBot="1" x14ac:dyDescent="0.3">
      <c r="A1540" s="84"/>
      <c r="B1540" s="84"/>
      <c r="C1540" s="84"/>
      <c r="D1540" s="84"/>
      <c r="F1540" s="768">
        <v>515</v>
      </c>
      <c r="G1540" s="769" t="s">
        <v>3832</v>
      </c>
      <c r="L1540" s="871"/>
      <c r="M1540" s="871"/>
      <c r="N1540" s="872"/>
      <c r="O1540" s="871"/>
      <c r="P1540" s="871"/>
      <c r="Q1540" s="871"/>
      <c r="R1540" s="872"/>
      <c r="S1540" s="871">
        <f t="shared" si="3304"/>
        <v>0</v>
      </c>
      <c r="T1540" s="84"/>
      <c r="V1540" s="84"/>
      <c r="W1540" s="84"/>
      <c r="X1540" s="1011"/>
      <c r="Y1540" s="1012"/>
      <c r="Z1540" s="1013"/>
      <c r="AA1540" s="1014"/>
      <c r="AB1540" s="84">
        <f t="shared" si="3308"/>
        <v>0</v>
      </c>
    </row>
    <row r="1541" spans="1:31" ht="15.75" hidden="1" thickBot="1" x14ac:dyDescent="0.3">
      <c r="A1541" s="84"/>
      <c r="B1541" s="84"/>
      <c r="C1541" s="84"/>
      <c r="D1541" s="84"/>
      <c r="F1541" s="768">
        <v>521</v>
      </c>
      <c r="G1541" s="769" t="s">
        <v>4135</v>
      </c>
      <c r="L1541" s="871"/>
      <c r="M1541" s="871"/>
      <c r="N1541" s="872"/>
      <c r="O1541" s="871"/>
      <c r="P1541" s="871"/>
      <c r="Q1541" s="871"/>
      <c r="R1541" s="872"/>
      <c r="S1541" s="871">
        <f t="shared" si="3304"/>
        <v>0</v>
      </c>
      <c r="T1541" s="84"/>
      <c r="V1541" s="84"/>
      <c r="W1541" s="84"/>
      <c r="X1541" s="1011"/>
      <c r="Y1541" s="1012"/>
      <c r="Z1541" s="1013"/>
      <c r="AA1541" s="1014"/>
      <c r="AB1541" s="84">
        <f t="shared" si="3308"/>
        <v>0</v>
      </c>
    </row>
    <row r="1542" spans="1:31" ht="15.75" hidden="1" thickBot="1" x14ac:dyDescent="0.3">
      <c r="A1542" s="84"/>
      <c r="B1542" s="84"/>
      <c r="C1542" s="84"/>
      <c r="D1542" s="84"/>
      <c r="F1542" s="768">
        <v>522</v>
      </c>
      <c r="G1542" s="769" t="s">
        <v>4136</v>
      </c>
      <c r="L1542" s="871"/>
      <c r="M1542" s="871"/>
      <c r="N1542" s="872"/>
      <c r="O1542" s="871"/>
      <c r="P1542" s="871"/>
      <c r="Q1542" s="871"/>
      <c r="R1542" s="872"/>
      <c r="S1542" s="871">
        <f t="shared" si="3304"/>
        <v>0</v>
      </c>
      <c r="T1542" s="84"/>
      <c r="V1542" s="84"/>
      <c r="W1542" s="84"/>
      <c r="X1542" s="1011"/>
      <c r="Y1542" s="1012"/>
      <c r="Z1542" s="1013"/>
      <c r="AA1542" s="1014"/>
      <c r="AB1542" s="84">
        <f t="shared" si="3308"/>
        <v>0</v>
      </c>
    </row>
    <row r="1543" spans="1:31" ht="15.75" hidden="1" thickBot="1" x14ac:dyDescent="0.3">
      <c r="A1543" s="84"/>
      <c r="B1543" s="84"/>
      <c r="C1543" s="84"/>
      <c r="D1543" s="84"/>
      <c r="F1543" s="768">
        <v>523</v>
      </c>
      <c r="G1543" s="769" t="s">
        <v>3837</v>
      </c>
      <c r="L1543" s="871"/>
      <c r="M1543" s="871"/>
      <c r="N1543" s="872"/>
      <c r="O1543" s="871"/>
      <c r="P1543" s="871"/>
      <c r="Q1543" s="871"/>
      <c r="R1543" s="872"/>
      <c r="S1543" s="871">
        <f t="shared" si="3304"/>
        <v>0</v>
      </c>
      <c r="T1543" s="84"/>
      <c r="V1543" s="84"/>
      <c r="W1543" s="84"/>
      <c r="X1543" s="1011"/>
      <c r="Y1543" s="1012"/>
      <c r="Z1543" s="1013"/>
      <c r="AA1543" s="1014"/>
      <c r="AB1543" s="84">
        <f t="shared" si="3308"/>
        <v>0</v>
      </c>
    </row>
    <row r="1544" spans="1:31" ht="15.75" hidden="1" thickBot="1" x14ac:dyDescent="0.3">
      <c r="A1544" s="84"/>
      <c r="B1544" s="84"/>
      <c r="C1544" s="84"/>
      <c r="D1544" s="84"/>
      <c r="F1544" s="768">
        <v>531</v>
      </c>
      <c r="G1544" s="769" t="s">
        <v>4112</v>
      </c>
      <c r="L1544" s="871"/>
      <c r="M1544" s="871"/>
      <c r="N1544" s="872"/>
      <c r="O1544" s="871"/>
      <c r="P1544" s="871"/>
      <c r="Q1544" s="871"/>
      <c r="R1544" s="872"/>
      <c r="S1544" s="871">
        <f t="shared" si="3304"/>
        <v>0</v>
      </c>
      <c r="T1544" s="84"/>
      <c r="V1544" s="84"/>
      <c r="W1544" s="84"/>
      <c r="X1544" s="1011"/>
      <c r="Y1544" s="1012"/>
      <c r="Z1544" s="1013"/>
      <c r="AA1544" s="1014"/>
      <c r="AB1544" s="84">
        <f t="shared" si="3308"/>
        <v>0</v>
      </c>
    </row>
    <row r="1545" spans="1:31" ht="15.75" hidden="1" thickBot="1" x14ac:dyDescent="0.3">
      <c r="A1545" s="84"/>
      <c r="B1545" s="84"/>
      <c r="C1545" s="84"/>
      <c r="D1545" s="84"/>
      <c r="F1545" s="768">
        <v>541</v>
      </c>
      <c r="G1545" s="769" t="s">
        <v>4137</v>
      </c>
      <c r="L1545" s="871"/>
      <c r="M1545" s="871"/>
      <c r="N1545" s="872"/>
      <c r="O1545" s="871"/>
      <c r="P1545" s="871"/>
      <c r="Q1545" s="871"/>
      <c r="R1545" s="872"/>
      <c r="S1545" s="871">
        <f t="shared" si="3304"/>
        <v>0</v>
      </c>
      <c r="T1545" s="84"/>
      <c r="V1545" s="84"/>
      <c r="W1545" s="84"/>
      <c r="X1545" s="1011"/>
      <c r="Y1545" s="1012"/>
      <c r="Z1545" s="1013"/>
      <c r="AA1545" s="1014"/>
      <c r="AB1545" s="84">
        <f t="shared" si="3308"/>
        <v>0</v>
      </c>
    </row>
    <row r="1546" spans="1:31" ht="15.75" hidden="1" thickBot="1" x14ac:dyDescent="0.3">
      <c r="A1546" s="84"/>
      <c r="B1546" s="84"/>
      <c r="C1546" s="84"/>
      <c r="D1546" s="84"/>
      <c r="F1546" s="768">
        <v>542</v>
      </c>
      <c r="G1546" s="769" t="s">
        <v>4138</v>
      </c>
      <c r="L1546" s="871"/>
      <c r="M1546" s="871"/>
      <c r="N1546" s="872"/>
      <c r="O1546" s="871"/>
      <c r="P1546" s="871"/>
      <c r="Q1546" s="871"/>
      <c r="R1546" s="872"/>
      <c r="S1546" s="871">
        <f t="shared" si="3304"/>
        <v>0</v>
      </c>
      <c r="T1546" s="84"/>
      <c r="V1546" s="84"/>
      <c r="W1546" s="84"/>
      <c r="X1546" s="1011"/>
      <c r="Y1546" s="1012"/>
      <c r="Z1546" s="1013"/>
      <c r="AA1546" s="1014"/>
      <c r="AB1546" s="84">
        <f t="shared" si="3308"/>
        <v>0</v>
      </c>
    </row>
    <row r="1547" spans="1:31" ht="15.75" hidden="1" thickBot="1" x14ac:dyDescent="0.3">
      <c r="A1547" s="84"/>
      <c r="B1547" s="84"/>
      <c r="C1547" s="84"/>
      <c r="D1547" s="84"/>
      <c r="F1547" s="768">
        <v>543</v>
      </c>
      <c r="G1547" s="769" t="s">
        <v>3842</v>
      </c>
      <c r="L1547" s="871"/>
      <c r="M1547" s="871"/>
      <c r="N1547" s="872"/>
      <c r="O1547" s="871"/>
      <c r="P1547" s="871"/>
      <c r="Q1547" s="871"/>
      <c r="R1547" s="872"/>
      <c r="S1547" s="871">
        <f t="shared" si="3304"/>
        <v>0</v>
      </c>
      <c r="T1547" s="84"/>
      <c r="V1547" s="84"/>
      <c r="W1547" s="84"/>
      <c r="X1547" s="1011"/>
      <c r="Y1547" s="1012"/>
      <c r="Z1547" s="1013"/>
      <c r="AA1547" s="1014"/>
      <c r="AB1547" s="84">
        <f t="shared" si="3308"/>
        <v>0</v>
      </c>
    </row>
    <row r="1548" spans="1:31" ht="45.75" hidden="1" thickBot="1" x14ac:dyDescent="0.3">
      <c r="A1548" s="84"/>
      <c r="B1548" s="84"/>
      <c r="C1548" s="84"/>
      <c r="D1548" s="84"/>
      <c r="F1548" s="768">
        <v>551</v>
      </c>
      <c r="G1548" s="769" t="s">
        <v>4113</v>
      </c>
      <c r="L1548" s="871"/>
      <c r="M1548" s="871"/>
      <c r="N1548" s="872"/>
      <c r="O1548" s="871"/>
      <c r="P1548" s="871"/>
      <c r="Q1548" s="871"/>
      <c r="R1548" s="872"/>
      <c r="S1548" s="871">
        <f t="shared" si="3304"/>
        <v>0</v>
      </c>
      <c r="T1548" s="84"/>
      <c r="V1548" s="84"/>
      <c r="W1548" s="84"/>
      <c r="X1548" s="1011"/>
      <c r="Y1548" s="1012"/>
      <c r="Z1548" s="1013"/>
      <c r="AA1548" s="1014"/>
      <c r="AB1548" s="84">
        <f t="shared" si="3308"/>
        <v>0</v>
      </c>
    </row>
    <row r="1549" spans="1:31" ht="15.75" hidden="1" thickBot="1" x14ac:dyDescent="0.3">
      <c r="A1549" s="84"/>
      <c r="B1549" s="84"/>
      <c r="C1549" s="84"/>
      <c r="D1549" s="84"/>
      <c r="F1549" s="771">
        <v>611</v>
      </c>
      <c r="G1549" s="858" t="s">
        <v>3848</v>
      </c>
      <c r="H1549" s="780"/>
      <c r="I1549" s="780"/>
      <c r="J1549" s="781"/>
      <c r="K1549" s="780"/>
      <c r="L1549" s="871"/>
      <c r="M1549" s="871"/>
      <c r="N1549" s="872"/>
      <c r="O1549" s="871"/>
      <c r="P1549" s="871"/>
      <c r="Q1549" s="871"/>
      <c r="R1549" s="872"/>
      <c r="S1549" s="871">
        <f t="shared" si="3304"/>
        <v>0</v>
      </c>
      <c r="T1549" s="84"/>
      <c r="V1549" s="84"/>
      <c r="W1549" s="84"/>
      <c r="X1549" s="1011"/>
      <c r="Y1549" s="1012"/>
      <c r="Z1549" s="1013"/>
      <c r="AA1549" s="1014"/>
      <c r="AB1549" s="84">
        <f t="shared" si="3308"/>
        <v>0</v>
      </c>
    </row>
    <row r="1550" spans="1:31" ht="15.75" hidden="1" thickBot="1" x14ac:dyDescent="0.3">
      <c r="A1550" s="84"/>
      <c r="B1550" s="84"/>
      <c r="C1550" s="84"/>
      <c r="D1550" s="84"/>
      <c r="F1550" s="771">
        <v>620</v>
      </c>
      <c r="G1550" s="858" t="s">
        <v>89</v>
      </c>
      <c r="H1550" s="780"/>
      <c r="I1550" s="780"/>
      <c r="J1550" s="781"/>
      <c r="K1550" s="780"/>
      <c r="L1550" s="871"/>
      <c r="M1550" s="871"/>
      <c r="N1550" s="872"/>
      <c r="O1550" s="871"/>
      <c r="P1550" s="871"/>
      <c r="Q1550" s="871"/>
      <c r="R1550" s="872"/>
      <c r="S1550" s="871">
        <f t="shared" si="3304"/>
        <v>0</v>
      </c>
      <c r="T1550" s="84"/>
      <c r="V1550" s="84"/>
      <c r="W1550" s="84"/>
      <c r="X1550" s="1011"/>
      <c r="Y1550" s="1012"/>
      <c r="Z1550" s="1013"/>
      <c r="AA1550" s="1014"/>
      <c r="AB1550" s="84">
        <f t="shared" si="3308"/>
        <v>0</v>
      </c>
    </row>
    <row r="1551" spans="1:31" x14ac:dyDescent="0.25">
      <c r="A1551" s="84"/>
      <c r="B1551" s="84"/>
      <c r="C1551" s="84"/>
      <c r="D1551" s="84"/>
      <c r="E1551" s="770"/>
      <c r="F1551" s="771"/>
      <c r="G1551" s="772" t="s">
        <v>4177</v>
      </c>
      <c r="H1551" s="773"/>
      <c r="I1551" s="773"/>
      <c r="J1551" s="774"/>
      <c r="K1551" s="773"/>
      <c r="L1551" s="895"/>
      <c r="M1551" s="895"/>
      <c r="N1551" s="896"/>
      <c r="O1551" s="895"/>
      <c r="P1551" s="895"/>
      <c r="Q1551" s="895"/>
      <c r="R1551" s="896"/>
      <c r="S1551" s="893"/>
      <c r="T1551" s="84"/>
      <c r="V1551" s="84"/>
      <c r="W1551" s="84"/>
      <c r="X1551" s="1011"/>
      <c r="Y1551" s="1012"/>
      <c r="Z1551" s="1013"/>
      <c r="AA1551" s="1014"/>
      <c r="AB1551" s="84">
        <f t="shared" si="3308"/>
        <v>0</v>
      </c>
    </row>
    <row r="1552" spans="1:31" x14ac:dyDescent="0.25">
      <c r="E1552" s="777"/>
      <c r="F1552" s="778" t="s">
        <v>235</v>
      </c>
      <c r="G1552" s="779" t="s">
        <v>236</v>
      </c>
      <c r="H1552" s="780">
        <f>SUM(H1491:H1550)</f>
        <v>300000</v>
      </c>
      <c r="I1552" s="780">
        <f>SUM(I1500:I1537)</f>
        <v>0</v>
      </c>
      <c r="J1552" s="781">
        <f>I1552/H1552</f>
        <v>0</v>
      </c>
      <c r="K1552" s="780">
        <f>SUM(K1491:K1550)</f>
        <v>300000</v>
      </c>
      <c r="L1552" s="900">
        <v>0</v>
      </c>
      <c r="M1552" s="900">
        <v>0</v>
      </c>
      <c r="N1552" s="901"/>
      <c r="O1552" s="900">
        <v>0</v>
      </c>
      <c r="P1552" s="900">
        <f>L1552+H1552</f>
        <v>300000</v>
      </c>
      <c r="Q1552" s="900">
        <f>M1552+I1552</f>
        <v>0</v>
      </c>
      <c r="R1552" s="901">
        <f>Q1552/P1552</f>
        <v>0</v>
      </c>
      <c r="S1552" s="900">
        <f>P1552-Q1552</f>
        <v>300000</v>
      </c>
      <c r="V1552" s="84"/>
      <c r="W1552" s="84"/>
      <c r="X1552" s="1011"/>
      <c r="Y1552" s="1012"/>
      <c r="Z1552" s="1013"/>
      <c r="AA1552" s="1014"/>
      <c r="AB1552" s="84">
        <f t="shared" si="3308"/>
        <v>0</v>
      </c>
    </row>
    <row r="1553" spans="1:28" hidden="1" x14ac:dyDescent="0.25">
      <c r="F1553" s="778" t="s">
        <v>237</v>
      </c>
      <c r="G1553" s="779" t="s">
        <v>238</v>
      </c>
      <c r="L1553" s="871"/>
      <c r="M1553" s="871"/>
      <c r="N1553" s="872"/>
      <c r="O1553" s="871"/>
      <c r="P1553" s="871"/>
      <c r="Q1553" s="871"/>
      <c r="R1553" s="872"/>
      <c r="S1553" s="900">
        <f t="shared" ref="S1553:S1567" si="3309">SUM(H1553:L1553)</f>
        <v>0</v>
      </c>
      <c r="V1553" s="84"/>
      <c r="W1553" s="84"/>
      <c r="X1553" s="1011"/>
      <c r="Y1553" s="1012"/>
      <c r="Z1553" s="1013"/>
      <c r="AA1553" s="1014"/>
      <c r="AB1553" s="84">
        <f t="shared" si="3308"/>
        <v>0</v>
      </c>
    </row>
    <row r="1554" spans="1:28" hidden="1" x14ac:dyDescent="0.25">
      <c r="F1554" s="778" t="s">
        <v>239</v>
      </c>
      <c r="G1554" s="779" t="s">
        <v>240</v>
      </c>
      <c r="L1554" s="871"/>
      <c r="M1554" s="871"/>
      <c r="N1554" s="872"/>
      <c r="O1554" s="871"/>
      <c r="P1554" s="871"/>
      <c r="Q1554" s="871"/>
      <c r="R1554" s="872"/>
      <c r="S1554" s="900">
        <f t="shared" si="3309"/>
        <v>0</v>
      </c>
      <c r="V1554" s="84"/>
      <c r="W1554" s="84"/>
      <c r="X1554" s="1011"/>
      <c r="Y1554" s="1012"/>
      <c r="Z1554" s="1013"/>
      <c r="AA1554" s="1014"/>
      <c r="AB1554" s="84">
        <f t="shared" si="3308"/>
        <v>0</v>
      </c>
    </row>
    <row r="1555" spans="1:28" hidden="1" x14ac:dyDescent="0.25">
      <c r="F1555" s="778" t="s">
        <v>241</v>
      </c>
      <c r="G1555" s="779" t="s">
        <v>242</v>
      </c>
      <c r="L1555" s="871"/>
      <c r="M1555" s="871"/>
      <c r="N1555" s="872"/>
      <c r="O1555" s="871"/>
      <c r="P1555" s="871"/>
      <c r="Q1555" s="871"/>
      <c r="R1555" s="872"/>
      <c r="S1555" s="900">
        <f t="shared" si="3309"/>
        <v>0</v>
      </c>
      <c r="AB1555" s="84">
        <f t="shared" si="3308"/>
        <v>0</v>
      </c>
    </row>
    <row r="1556" spans="1:28" hidden="1" x14ac:dyDescent="0.25">
      <c r="F1556" s="778" t="s">
        <v>243</v>
      </c>
      <c r="G1556" s="779" t="s">
        <v>244</v>
      </c>
      <c r="L1556" s="871"/>
      <c r="M1556" s="871"/>
      <c r="N1556" s="872"/>
      <c r="O1556" s="871"/>
      <c r="P1556" s="871"/>
      <c r="Q1556" s="871"/>
      <c r="R1556" s="872"/>
      <c r="S1556" s="900">
        <f t="shared" si="3309"/>
        <v>0</v>
      </c>
      <c r="AB1556" s="84">
        <f t="shared" si="3308"/>
        <v>0</v>
      </c>
    </row>
    <row r="1557" spans="1:28" hidden="1" x14ac:dyDescent="0.25">
      <c r="F1557" s="778" t="s">
        <v>245</v>
      </c>
      <c r="G1557" s="779" t="s">
        <v>246</v>
      </c>
      <c r="L1557" s="871"/>
      <c r="M1557" s="871"/>
      <c r="N1557" s="872"/>
      <c r="O1557" s="871"/>
      <c r="P1557" s="871"/>
      <c r="Q1557" s="871"/>
      <c r="R1557" s="872"/>
      <c r="S1557" s="900">
        <f t="shared" si="3309"/>
        <v>0</v>
      </c>
      <c r="AB1557" s="84">
        <f t="shared" si="3308"/>
        <v>0</v>
      </c>
    </row>
    <row r="1558" spans="1:28" s="203" customFormat="1" ht="15.75" thickBot="1" x14ac:dyDescent="0.3">
      <c r="A1558" s="866"/>
      <c r="B1558" s="867"/>
      <c r="C1558" s="889"/>
      <c r="D1558" s="866"/>
      <c r="E1558" s="867"/>
      <c r="F1558" s="915" t="s">
        <v>247</v>
      </c>
      <c r="G1558" s="899" t="s">
        <v>4692</v>
      </c>
      <c r="H1558" s="916">
        <v>0</v>
      </c>
      <c r="I1558" s="916">
        <v>0</v>
      </c>
      <c r="J1558" s="917"/>
      <c r="K1558" s="916">
        <v>0</v>
      </c>
      <c r="L1558" s="871">
        <f>SUM(L1500:L1537)</f>
        <v>550000</v>
      </c>
      <c r="M1558" s="871">
        <f>SUM(M1500:M1537)</f>
        <v>94216.36</v>
      </c>
      <c r="N1558" s="872">
        <f>M1558/L1558</f>
        <v>0.17130247272727273</v>
      </c>
      <c r="O1558" s="871">
        <f>SUM(O1500:O1537)</f>
        <v>455783.64</v>
      </c>
      <c r="P1558" s="871">
        <f>L1558+H1558</f>
        <v>550000</v>
      </c>
      <c r="Q1558" s="871">
        <f>M1558+I1558</f>
        <v>94216.36</v>
      </c>
      <c r="R1558" s="872">
        <f>Q1558/P1558</f>
        <v>0.17130247272727273</v>
      </c>
      <c r="S1558" s="900">
        <f>P1558-Q1558</f>
        <v>455783.64</v>
      </c>
      <c r="T1558" s="855"/>
      <c r="V1558" s="874"/>
      <c r="W1558" s="874"/>
      <c r="X1558" s="815"/>
      <c r="Y1558" s="816"/>
      <c r="Z1558" s="812"/>
      <c r="AA1558" s="813"/>
      <c r="AB1558" s="203">
        <f t="shared" si="3308"/>
        <v>0</v>
      </c>
    </row>
    <row r="1559" spans="1:28" ht="30.75" hidden="1" thickBot="1" x14ac:dyDescent="0.3">
      <c r="F1559" s="778" t="s">
        <v>248</v>
      </c>
      <c r="G1559" s="779" t="s">
        <v>4691</v>
      </c>
      <c r="L1559" s="871"/>
      <c r="M1559" s="871"/>
      <c r="N1559" s="872"/>
      <c r="O1559" s="871"/>
      <c r="P1559" s="871"/>
      <c r="Q1559" s="871"/>
      <c r="R1559" s="872"/>
      <c r="S1559" s="900">
        <f t="shared" si="3309"/>
        <v>0</v>
      </c>
      <c r="AB1559" s="84">
        <f t="shared" si="3308"/>
        <v>0</v>
      </c>
    </row>
    <row r="1560" spans="1:28" ht="15.75" hidden="1" thickBot="1" x14ac:dyDescent="0.3">
      <c r="F1560" s="778" t="s">
        <v>249</v>
      </c>
      <c r="G1560" s="779" t="s">
        <v>58</v>
      </c>
      <c r="L1560" s="871"/>
      <c r="M1560" s="871"/>
      <c r="N1560" s="872"/>
      <c r="O1560" s="871"/>
      <c r="P1560" s="871"/>
      <c r="Q1560" s="871"/>
      <c r="R1560" s="872"/>
      <c r="S1560" s="900">
        <f t="shared" si="3309"/>
        <v>0</v>
      </c>
      <c r="AB1560" s="84">
        <f t="shared" si="3308"/>
        <v>0</v>
      </c>
    </row>
    <row r="1561" spans="1:28" ht="15.75" hidden="1" thickBot="1" x14ac:dyDescent="0.3">
      <c r="F1561" s="778" t="s">
        <v>250</v>
      </c>
      <c r="G1561" s="779" t="s">
        <v>251</v>
      </c>
      <c r="L1561" s="871"/>
      <c r="M1561" s="871"/>
      <c r="N1561" s="872"/>
      <c r="O1561" s="871"/>
      <c r="P1561" s="871"/>
      <c r="Q1561" s="871"/>
      <c r="R1561" s="872"/>
      <c r="S1561" s="900">
        <f t="shared" si="3309"/>
        <v>0</v>
      </c>
      <c r="AB1561" s="84">
        <f t="shared" si="3308"/>
        <v>0</v>
      </c>
    </row>
    <row r="1562" spans="1:28" ht="15.75" hidden="1" thickBot="1" x14ac:dyDescent="0.3">
      <c r="F1562" s="778" t="s">
        <v>252</v>
      </c>
      <c r="G1562" s="779" t="s">
        <v>253</v>
      </c>
      <c r="L1562" s="871"/>
      <c r="M1562" s="871"/>
      <c r="N1562" s="872"/>
      <c r="O1562" s="871"/>
      <c r="P1562" s="871"/>
      <c r="Q1562" s="871"/>
      <c r="R1562" s="872"/>
      <c r="S1562" s="900">
        <f t="shared" si="3309"/>
        <v>0</v>
      </c>
      <c r="AB1562" s="84">
        <f t="shared" si="3308"/>
        <v>0</v>
      </c>
    </row>
    <row r="1563" spans="1:28" ht="30.75" hidden="1" thickBot="1" x14ac:dyDescent="0.3">
      <c r="F1563" s="778" t="s">
        <v>254</v>
      </c>
      <c r="G1563" s="779" t="s">
        <v>255</v>
      </c>
      <c r="L1563" s="871"/>
      <c r="M1563" s="871"/>
      <c r="N1563" s="872"/>
      <c r="O1563" s="871"/>
      <c r="P1563" s="871"/>
      <c r="Q1563" s="871"/>
      <c r="R1563" s="872"/>
      <c r="S1563" s="900">
        <f t="shared" si="3309"/>
        <v>0</v>
      </c>
      <c r="AB1563" s="84">
        <f t="shared" si="3308"/>
        <v>0</v>
      </c>
    </row>
    <row r="1564" spans="1:28" ht="15.75" hidden="1" thickBot="1" x14ac:dyDescent="0.3">
      <c r="F1564" s="778" t="s">
        <v>256</v>
      </c>
      <c r="G1564" s="779" t="s">
        <v>257</v>
      </c>
      <c r="L1564" s="871"/>
      <c r="M1564" s="871"/>
      <c r="N1564" s="872"/>
      <c r="O1564" s="871"/>
      <c r="P1564" s="871"/>
      <c r="Q1564" s="871"/>
      <c r="R1564" s="872"/>
      <c r="S1564" s="900">
        <f t="shared" si="3309"/>
        <v>0</v>
      </c>
      <c r="AB1564" s="84">
        <f t="shared" si="3308"/>
        <v>0</v>
      </c>
    </row>
    <row r="1565" spans="1:28" ht="30.75" hidden="1" thickBot="1" x14ac:dyDescent="0.3">
      <c r="F1565" s="778" t="s">
        <v>258</v>
      </c>
      <c r="G1565" s="779" t="s">
        <v>259</v>
      </c>
      <c r="L1565" s="871"/>
      <c r="M1565" s="871"/>
      <c r="N1565" s="872"/>
      <c r="O1565" s="871"/>
      <c r="P1565" s="871"/>
      <c r="Q1565" s="871"/>
      <c r="R1565" s="872"/>
      <c r="S1565" s="900">
        <f t="shared" si="3309"/>
        <v>0</v>
      </c>
      <c r="AB1565" s="84">
        <f t="shared" si="3308"/>
        <v>0</v>
      </c>
    </row>
    <row r="1566" spans="1:28" ht="30.75" hidden="1" thickBot="1" x14ac:dyDescent="0.3">
      <c r="F1566" s="778" t="s">
        <v>260</v>
      </c>
      <c r="G1566" s="779" t="s">
        <v>261</v>
      </c>
      <c r="L1566" s="871"/>
      <c r="M1566" s="871"/>
      <c r="N1566" s="872"/>
      <c r="O1566" s="871"/>
      <c r="P1566" s="871"/>
      <c r="Q1566" s="871"/>
      <c r="R1566" s="872"/>
      <c r="S1566" s="900">
        <f t="shared" si="3309"/>
        <v>0</v>
      </c>
      <c r="AB1566" s="84">
        <f t="shared" si="3308"/>
        <v>0</v>
      </c>
    </row>
    <row r="1567" spans="1:28" ht="15.75" hidden="1" thickBot="1" x14ac:dyDescent="0.3">
      <c r="F1567" s="778" t="s">
        <v>262</v>
      </c>
      <c r="G1567" s="779" t="s">
        <v>263</v>
      </c>
      <c r="H1567" s="780"/>
      <c r="I1567" s="780"/>
      <c r="J1567" s="781"/>
      <c r="K1567" s="780"/>
      <c r="L1567" s="900"/>
      <c r="M1567" s="900"/>
      <c r="N1567" s="901"/>
      <c r="O1567" s="900"/>
      <c r="P1567" s="900"/>
      <c r="Q1567" s="900"/>
      <c r="R1567" s="901"/>
      <c r="S1567" s="900">
        <f t="shared" si="3309"/>
        <v>0</v>
      </c>
      <c r="AB1567" s="84">
        <f t="shared" si="3308"/>
        <v>0</v>
      </c>
    </row>
    <row r="1568" spans="1:28" ht="15.75" thickBot="1" x14ac:dyDescent="0.3">
      <c r="A1568" s="84"/>
      <c r="B1568" s="84"/>
      <c r="C1568" s="84"/>
      <c r="D1568" s="84"/>
      <c r="G1568" s="784" t="s">
        <v>4178</v>
      </c>
      <c r="H1568" s="785">
        <f>SUM(H1552:H1567)</f>
        <v>300000</v>
      </c>
      <c r="I1568" s="785">
        <f t="shared" ref="I1568:S1568" si="3310">SUM(I1552:I1567)</f>
        <v>0</v>
      </c>
      <c r="J1568" s="786">
        <f>I1568/H1568</f>
        <v>0</v>
      </c>
      <c r="K1568" s="785">
        <f t="shared" si="3310"/>
        <v>300000</v>
      </c>
      <c r="L1568" s="905">
        <f>SUM(L1552:L1567)</f>
        <v>550000</v>
      </c>
      <c r="M1568" s="905">
        <f t="shared" si="3310"/>
        <v>94216.36</v>
      </c>
      <c r="N1568" s="906">
        <f t="shared" si="3310"/>
        <v>0.17130247272727273</v>
      </c>
      <c r="O1568" s="905">
        <f t="shared" si="3310"/>
        <v>455783.64</v>
      </c>
      <c r="P1568" s="905">
        <f t="shared" si="3310"/>
        <v>850000</v>
      </c>
      <c r="Q1568" s="905">
        <f t="shared" si="3310"/>
        <v>94216.36</v>
      </c>
      <c r="R1568" s="906">
        <f>Q1568/P1568</f>
        <v>0.11084277647058824</v>
      </c>
      <c r="S1568" s="905">
        <f t="shared" si="3310"/>
        <v>755783.64</v>
      </c>
      <c r="T1568" s="84"/>
      <c r="AB1568" s="84">
        <f t="shared" si="3308"/>
        <v>0</v>
      </c>
    </row>
    <row r="1569" spans="1:28" collapsed="1" x14ac:dyDescent="0.25">
      <c r="A1569" s="84"/>
      <c r="B1569" s="84"/>
      <c r="C1569" s="84"/>
      <c r="D1569" s="84"/>
      <c r="E1569" s="770"/>
      <c r="F1569" s="771"/>
      <c r="G1569" s="789" t="s">
        <v>5414</v>
      </c>
      <c r="H1569" s="790"/>
      <c r="I1569" s="791"/>
      <c r="J1569" s="792"/>
      <c r="K1569" s="791"/>
      <c r="L1569" s="911"/>
      <c r="M1569" s="912"/>
      <c r="N1569" s="913"/>
      <c r="O1569" s="912"/>
      <c r="P1569" s="912"/>
      <c r="Q1569" s="912"/>
      <c r="R1569" s="913"/>
      <c r="S1569" s="914"/>
      <c r="T1569" s="84"/>
      <c r="AB1569" s="84">
        <f t="shared" si="3308"/>
        <v>0</v>
      </c>
    </row>
    <row r="1570" spans="1:28" x14ac:dyDescent="0.25">
      <c r="A1570" s="84"/>
      <c r="B1570" s="84"/>
      <c r="C1570" s="84"/>
      <c r="D1570" s="84"/>
      <c r="E1570" s="777"/>
      <c r="F1570" s="778" t="s">
        <v>235</v>
      </c>
      <c r="G1570" s="779" t="s">
        <v>236</v>
      </c>
      <c r="H1570" s="780">
        <f>H1552</f>
        <v>300000</v>
      </c>
      <c r="I1570" s="780">
        <f t="shared" ref="I1570:S1570" si="3311">I1552</f>
        <v>0</v>
      </c>
      <c r="J1570" s="781">
        <f t="shared" si="3311"/>
        <v>0</v>
      </c>
      <c r="K1570" s="780">
        <f t="shared" si="3311"/>
        <v>300000</v>
      </c>
      <c r="L1570" s="900">
        <f t="shared" si="3311"/>
        <v>0</v>
      </c>
      <c r="M1570" s="900">
        <f t="shared" si="3311"/>
        <v>0</v>
      </c>
      <c r="N1570" s="901">
        <f t="shared" si="3311"/>
        <v>0</v>
      </c>
      <c r="O1570" s="900">
        <f t="shared" si="3311"/>
        <v>0</v>
      </c>
      <c r="P1570" s="900">
        <f t="shared" si="3311"/>
        <v>300000</v>
      </c>
      <c r="Q1570" s="900">
        <f t="shared" si="3311"/>
        <v>0</v>
      </c>
      <c r="R1570" s="901">
        <f t="shared" si="3311"/>
        <v>0</v>
      </c>
      <c r="S1570" s="900">
        <f t="shared" si="3311"/>
        <v>300000</v>
      </c>
      <c r="T1570" s="84"/>
      <c r="AB1570" s="84">
        <f t="shared" si="3308"/>
        <v>0</v>
      </c>
    </row>
    <row r="1571" spans="1:28" hidden="1" x14ac:dyDescent="0.25">
      <c r="A1571" s="84"/>
      <c r="B1571" s="84"/>
      <c r="C1571" s="84"/>
      <c r="D1571" s="84"/>
      <c r="F1571" s="778" t="s">
        <v>237</v>
      </c>
      <c r="G1571" s="779" t="s">
        <v>238</v>
      </c>
      <c r="L1571" s="871"/>
      <c r="M1571" s="871"/>
      <c r="N1571" s="872"/>
      <c r="O1571" s="871"/>
      <c r="P1571" s="871"/>
      <c r="Q1571" s="871"/>
      <c r="R1571" s="872"/>
      <c r="S1571" s="900">
        <f t="shared" ref="S1571:S1585" si="3312">SUM(H1571:L1571)</f>
        <v>0</v>
      </c>
      <c r="T1571" s="84"/>
      <c r="V1571" s="84"/>
      <c r="W1571" s="84"/>
      <c r="X1571" s="1011"/>
      <c r="Y1571" s="1012"/>
      <c r="Z1571" s="1013"/>
      <c r="AA1571" s="1014"/>
      <c r="AB1571" s="84">
        <f t="shared" si="3308"/>
        <v>0</v>
      </c>
    </row>
    <row r="1572" spans="1:28" hidden="1" x14ac:dyDescent="0.25">
      <c r="A1572" s="84"/>
      <c r="B1572" s="84"/>
      <c r="C1572" s="84"/>
      <c r="D1572" s="84"/>
      <c r="F1572" s="778" t="s">
        <v>239</v>
      </c>
      <c r="G1572" s="779" t="s">
        <v>240</v>
      </c>
      <c r="L1572" s="871"/>
      <c r="M1572" s="871"/>
      <c r="N1572" s="872"/>
      <c r="O1572" s="871"/>
      <c r="P1572" s="871"/>
      <c r="Q1572" s="871"/>
      <c r="R1572" s="872"/>
      <c r="S1572" s="900">
        <f t="shared" si="3312"/>
        <v>0</v>
      </c>
      <c r="T1572" s="84"/>
      <c r="V1572" s="84"/>
      <c r="W1572" s="84"/>
      <c r="X1572" s="1011"/>
      <c r="Y1572" s="1012"/>
      <c r="Z1572" s="1013"/>
      <c r="AA1572" s="1014"/>
      <c r="AB1572" s="84">
        <f t="shared" si="3308"/>
        <v>0</v>
      </c>
    </row>
    <row r="1573" spans="1:28" hidden="1" x14ac:dyDescent="0.25">
      <c r="A1573" s="84"/>
      <c r="B1573" s="84"/>
      <c r="C1573" s="84"/>
      <c r="D1573" s="84"/>
      <c r="F1573" s="778" t="s">
        <v>241</v>
      </c>
      <c r="G1573" s="779" t="s">
        <v>242</v>
      </c>
      <c r="L1573" s="871"/>
      <c r="M1573" s="871"/>
      <c r="N1573" s="872"/>
      <c r="O1573" s="871"/>
      <c r="P1573" s="871"/>
      <c r="Q1573" s="871"/>
      <c r="R1573" s="872"/>
      <c r="S1573" s="900">
        <f t="shared" si="3312"/>
        <v>0</v>
      </c>
      <c r="T1573" s="84"/>
      <c r="V1573" s="84"/>
      <c r="W1573" s="84"/>
      <c r="X1573" s="1011"/>
      <c r="Y1573" s="1012"/>
      <c r="Z1573" s="1013"/>
      <c r="AA1573" s="1014"/>
      <c r="AB1573" s="84">
        <f t="shared" si="3308"/>
        <v>0</v>
      </c>
    </row>
    <row r="1574" spans="1:28" hidden="1" x14ac:dyDescent="0.25">
      <c r="A1574" s="84"/>
      <c r="B1574" s="84"/>
      <c r="C1574" s="84"/>
      <c r="D1574" s="84"/>
      <c r="F1574" s="778" t="s">
        <v>243</v>
      </c>
      <c r="G1574" s="779" t="s">
        <v>244</v>
      </c>
      <c r="L1574" s="871"/>
      <c r="M1574" s="871"/>
      <c r="N1574" s="872"/>
      <c r="O1574" s="871"/>
      <c r="P1574" s="871"/>
      <c r="Q1574" s="871"/>
      <c r="R1574" s="872"/>
      <c r="S1574" s="900">
        <f t="shared" si="3312"/>
        <v>0</v>
      </c>
      <c r="T1574" s="84"/>
      <c r="V1574" s="84"/>
      <c r="W1574" s="84"/>
      <c r="X1574" s="1011"/>
      <c r="Y1574" s="1012"/>
      <c r="Z1574" s="1013"/>
      <c r="AA1574" s="1014"/>
      <c r="AB1574" s="84">
        <f t="shared" si="3308"/>
        <v>0</v>
      </c>
    </row>
    <row r="1575" spans="1:28" hidden="1" x14ac:dyDescent="0.25">
      <c r="A1575" s="84"/>
      <c r="B1575" s="84"/>
      <c r="C1575" s="84"/>
      <c r="D1575" s="84"/>
      <c r="F1575" s="778" t="s">
        <v>245</v>
      </c>
      <c r="G1575" s="779" t="s">
        <v>246</v>
      </c>
      <c r="L1575" s="871"/>
      <c r="M1575" s="871"/>
      <c r="N1575" s="872"/>
      <c r="O1575" s="871"/>
      <c r="P1575" s="871"/>
      <c r="Q1575" s="871"/>
      <c r="R1575" s="872"/>
      <c r="S1575" s="900">
        <f t="shared" si="3312"/>
        <v>0</v>
      </c>
      <c r="T1575" s="84"/>
      <c r="V1575" s="84"/>
      <c r="W1575" s="84"/>
      <c r="X1575" s="1011"/>
      <c r="Y1575" s="1012"/>
      <c r="Z1575" s="1013"/>
      <c r="AA1575" s="1014"/>
      <c r="AB1575" s="84">
        <f t="shared" si="3308"/>
        <v>0</v>
      </c>
    </row>
    <row r="1576" spans="1:28" ht="15.75" thickBot="1" x14ac:dyDescent="0.3">
      <c r="A1576" s="84"/>
      <c r="B1576" s="84"/>
      <c r="C1576" s="84"/>
      <c r="D1576" s="84"/>
      <c r="F1576" s="778" t="s">
        <v>247</v>
      </c>
      <c r="G1576" s="779" t="s">
        <v>4692</v>
      </c>
      <c r="H1576" s="749">
        <f>H1558</f>
        <v>0</v>
      </c>
      <c r="I1576" s="749">
        <f t="shared" ref="I1576:S1576" si="3313">I1558</f>
        <v>0</v>
      </c>
      <c r="J1576" s="750">
        <f t="shared" si="3313"/>
        <v>0</v>
      </c>
      <c r="K1576" s="749">
        <f t="shared" si="3313"/>
        <v>0</v>
      </c>
      <c r="L1576" s="871">
        <f t="shared" si="3313"/>
        <v>550000</v>
      </c>
      <c r="M1576" s="871">
        <f t="shared" si="3313"/>
        <v>94216.36</v>
      </c>
      <c r="N1576" s="872">
        <f t="shared" si="3313"/>
        <v>0.17130247272727273</v>
      </c>
      <c r="O1576" s="871">
        <f t="shared" si="3313"/>
        <v>455783.64</v>
      </c>
      <c r="P1576" s="871">
        <f t="shared" si="3313"/>
        <v>550000</v>
      </c>
      <c r="Q1576" s="871">
        <f t="shared" si="3313"/>
        <v>94216.36</v>
      </c>
      <c r="R1576" s="872">
        <f t="shared" si="3313"/>
        <v>0.17130247272727273</v>
      </c>
      <c r="S1576" s="900">
        <f t="shared" si="3313"/>
        <v>455783.64</v>
      </c>
      <c r="T1576" s="84"/>
      <c r="V1576" s="84"/>
      <c r="W1576" s="84"/>
      <c r="X1576" s="1011"/>
      <c r="Y1576" s="1012"/>
      <c r="Z1576" s="1013"/>
      <c r="AA1576" s="1014"/>
      <c r="AB1576" s="84">
        <f t="shared" si="3308"/>
        <v>0</v>
      </c>
    </row>
    <row r="1577" spans="1:28" ht="30.75" hidden="1" thickBot="1" x14ac:dyDescent="0.3">
      <c r="A1577" s="84"/>
      <c r="B1577" s="84"/>
      <c r="C1577" s="84"/>
      <c r="D1577" s="84"/>
      <c r="F1577" s="778" t="s">
        <v>248</v>
      </c>
      <c r="G1577" s="779" t="s">
        <v>4691</v>
      </c>
      <c r="L1577" s="871"/>
      <c r="M1577" s="871"/>
      <c r="N1577" s="872"/>
      <c r="O1577" s="871"/>
      <c r="P1577" s="871"/>
      <c r="Q1577" s="871"/>
      <c r="R1577" s="872"/>
      <c r="S1577" s="900">
        <f t="shared" si="3312"/>
        <v>0</v>
      </c>
      <c r="T1577" s="84"/>
      <c r="V1577" s="84"/>
      <c r="W1577" s="84"/>
      <c r="X1577" s="1011"/>
      <c r="Y1577" s="1012"/>
      <c r="Z1577" s="1013"/>
      <c r="AA1577" s="1014"/>
      <c r="AB1577" s="84">
        <f t="shared" si="3308"/>
        <v>0</v>
      </c>
    </row>
    <row r="1578" spans="1:28" ht="15.75" hidden="1" thickBot="1" x14ac:dyDescent="0.3">
      <c r="A1578" s="84"/>
      <c r="B1578" s="84"/>
      <c r="C1578" s="84"/>
      <c r="D1578" s="84"/>
      <c r="F1578" s="778" t="s">
        <v>249</v>
      </c>
      <c r="G1578" s="779" t="s">
        <v>58</v>
      </c>
      <c r="L1578" s="871"/>
      <c r="M1578" s="871"/>
      <c r="N1578" s="872"/>
      <c r="O1578" s="871"/>
      <c r="P1578" s="871"/>
      <c r="Q1578" s="871"/>
      <c r="R1578" s="872"/>
      <c r="S1578" s="900">
        <f t="shared" si="3312"/>
        <v>0</v>
      </c>
      <c r="T1578" s="84"/>
      <c r="V1578" s="84"/>
      <c r="W1578" s="84"/>
      <c r="X1578" s="1011"/>
      <c r="Y1578" s="1012"/>
      <c r="Z1578" s="1013"/>
      <c r="AA1578" s="1014"/>
      <c r="AB1578" s="84">
        <f t="shared" si="3308"/>
        <v>0</v>
      </c>
    </row>
    <row r="1579" spans="1:28" ht="15.75" hidden="1" thickBot="1" x14ac:dyDescent="0.3">
      <c r="A1579" s="84"/>
      <c r="B1579" s="84"/>
      <c r="C1579" s="84"/>
      <c r="D1579" s="84"/>
      <c r="F1579" s="778" t="s">
        <v>250</v>
      </c>
      <c r="G1579" s="779" t="s">
        <v>251</v>
      </c>
      <c r="L1579" s="871"/>
      <c r="M1579" s="871"/>
      <c r="N1579" s="872"/>
      <c r="O1579" s="871"/>
      <c r="P1579" s="871"/>
      <c r="Q1579" s="871"/>
      <c r="R1579" s="872"/>
      <c r="S1579" s="900">
        <f t="shared" si="3312"/>
        <v>0</v>
      </c>
      <c r="T1579" s="84"/>
      <c r="V1579" s="84"/>
      <c r="W1579" s="84"/>
      <c r="X1579" s="1011"/>
      <c r="Y1579" s="1012"/>
      <c r="Z1579" s="1013"/>
      <c r="AA1579" s="1014"/>
      <c r="AB1579" s="84">
        <f t="shared" si="3308"/>
        <v>0</v>
      </c>
    </row>
    <row r="1580" spans="1:28" ht="15.75" hidden="1" thickBot="1" x14ac:dyDescent="0.3">
      <c r="A1580" s="84"/>
      <c r="B1580" s="84"/>
      <c r="C1580" s="84"/>
      <c r="D1580" s="84"/>
      <c r="F1580" s="778" t="s">
        <v>252</v>
      </c>
      <c r="G1580" s="779" t="s">
        <v>253</v>
      </c>
      <c r="L1580" s="871"/>
      <c r="M1580" s="871"/>
      <c r="N1580" s="872"/>
      <c r="O1580" s="871"/>
      <c r="P1580" s="871"/>
      <c r="Q1580" s="871"/>
      <c r="R1580" s="872"/>
      <c r="S1580" s="900">
        <f t="shared" si="3312"/>
        <v>0</v>
      </c>
      <c r="T1580" s="84"/>
      <c r="V1580" s="84"/>
      <c r="W1580" s="84"/>
      <c r="X1580" s="1011"/>
      <c r="Y1580" s="1012"/>
      <c r="Z1580" s="1013"/>
      <c r="AA1580" s="1014"/>
      <c r="AB1580" s="84">
        <f t="shared" si="3308"/>
        <v>0</v>
      </c>
    </row>
    <row r="1581" spans="1:28" ht="30.75" hidden="1" thickBot="1" x14ac:dyDescent="0.3">
      <c r="A1581" s="84"/>
      <c r="B1581" s="84"/>
      <c r="C1581" s="84"/>
      <c r="D1581" s="84"/>
      <c r="F1581" s="778" t="s">
        <v>254</v>
      </c>
      <c r="G1581" s="779" t="s">
        <v>255</v>
      </c>
      <c r="L1581" s="871"/>
      <c r="M1581" s="871"/>
      <c r="N1581" s="872"/>
      <c r="O1581" s="871"/>
      <c r="P1581" s="871"/>
      <c r="Q1581" s="871"/>
      <c r="R1581" s="872"/>
      <c r="S1581" s="900">
        <f t="shared" si="3312"/>
        <v>0</v>
      </c>
      <c r="T1581" s="84"/>
      <c r="V1581" s="84"/>
      <c r="W1581" s="84"/>
      <c r="X1581" s="1011"/>
      <c r="Y1581" s="1012"/>
      <c r="Z1581" s="1013"/>
      <c r="AA1581" s="1014"/>
      <c r="AB1581" s="84">
        <f t="shared" si="3308"/>
        <v>0</v>
      </c>
    </row>
    <row r="1582" spans="1:28" ht="15.75" hidden="1" thickBot="1" x14ac:dyDescent="0.3">
      <c r="A1582" s="84"/>
      <c r="B1582" s="84"/>
      <c r="C1582" s="84"/>
      <c r="D1582" s="84"/>
      <c r="F1582" s="778" t="s">
        <v>256</v>
      </c>
      <c r="G1582" s="779" t="s">
        <v>257</v>
      </c>
      <c r="L1582" s="871"/>
      <c r="M1582" s="871"/>
      <c r="N1582" s="872"/>
      <c r="O1582" s="871"/>
      <c r="P1582" s="871"/>
      <c r="Q1582" s="871"/>
      <c r="R1582" s="872"/>
      <c r="S1582" s="900">
        <f t="shared" si="3312"/>
        <v>0</v>
      </c>
      <c r="T1582" s="84"/>
      <c r="V1582" s="84"/>
      <c r="W1582" s="84"/>
      <c r="X1582" s="1011"/>
      <c r="Y1582" s="1012"/>
      <c r="Z1582" s="1013"/>
      <c r="AA1582" s="1014"/>
      <c r="AB1582" s="84">
        <f t="shared" si="3308"/>
        <v>0</v>
      </c>
    </row>
    <row r="1583" spans="1:28" ht="30.75" hidden="1" thickBot="1" x14ac:dyDescent="0.3">
      <c r="A1583" s="84"/>
      <c r="B1583" s="84"/>
      <c r="C1583" s="84"/>
      <c r="D1583" s="84"/>
      <c r="F1583" s="778" t="s">
        <v>258</v>
      </c>
      <c r="G1583" s="779" t="s">
        <v>259</v>
      </c>
      <c r="L1583" s="871"/>
      <c r="M1583" s="871"/>
      <c r="N1583" s="872"/>
      <c r="O1583" s="871"/>
      <c r="P1583" s="871"/>
      <c r="Q1583" s="871"/>
      <c r="R1583" s="872"/>
      <c r="S1583" s="900">
        <f t="shared" si="3312"/>
        <v>0</v>
      </c>
      <c r="T1583" s="84"/>
      <c r="V1583" s="84"/>
      <c r="W1583" s="84"/>
      <c r="X1583" s="1011"/>
      <c r="Y1583" s="1012"/>
      <c r="Z1583" s="1013"/>
      <c r="AA1583" s="1014"/>
      <c r="AB1583" s="84">
        <f t="shared" si="3308"/>
        <v>0</v>
      </c>
    </row>
    <row r="1584" spans="1:28" ht="30.75" hidden="1" thickBot="1" x14ac:dyDescent="0.3">
      <c r="A1584" s="84"/>
      <c r="B1584" s="84"/>
      <c r="C1584" s="84"/>
      <c r="D1584" s="84"/>
      <c r="F1584" s="778" t="s">
        <v>260</v>
      </c>
      <c r="G1584" s="779" t="s">
        <v>261</v>
      </c>
      <c r="L1584" s="871"/>
      <c r="M1584" s="871"/>
      <c r="N1584" s="872"/>
      <c r="O1584" s="871"/>
      <c r="P1584" s="871"/>
      <c r="Q1584" s="871"/>
      <c r="R1584" s="872"/>
      <c r="S1584" s="900">
        <f t="shared" si="3312"/>
        <v>0</v>
      </c>
      <c r="T1584" s="84"/>
      <c r="V1584" s="84"/>
      <c r="W1584" s="84"/>
      <c r="X1584" s="1011"/>
      <c r="Y1584" s="1012"/>
      <c r="Z1584" s="1013"/>
      <c r="AA1584" s="1014"/>
      <c r="AB1584" s="84">
        <f t="shared" si="3308"/>
        <v>0</v>
      </c>
    </row>
    <row r="1585" spans="1:31" ht="15.75" hidden="1" thickBot="1" x14ac:dyDescent="0.3">
      <c r="A1585" s="84"/>
      <c r="B1585" s="84"/>
      <c r="C1585" s="84"/>
      <c r="D1585" s="84"/>
      <c r="F1585" s="778" t="s">
        <v>262</v>
      </c>
      <c r="G1585" s="779" t="s">
        <v>263</v>
      </c>
      <c r="H1585" s="780"/>
      <c r="I1585" s="780"/>
      <c r="J1585" s="781"/>
      <c r="K1585" s="780"/>
      <c r="L1585" s="900"/>
      <c r="M1585" s="900"/>
      <c r="N1585" s="901"/>
      <c r="O1585" s="900"/>
      <c r="P1585" s="900"/>
      <c r="Q1585" s="900"/>
      <c r="R1585" s="901"/>
      <c r="S1585" s="900">
        <f t="shared" si="3312"/>
        <v>0</v>
      </c>
      <c r="T1585" s="84"/>
      <c r="V1585" s="84"/>
      <c r="W1585" s="84"/>
      <c r="X1585" s="1011"/>
      <c r="Y1585" s="1012"/>
      <c r="Z1585" s="1013"/>
      <c r="AA1585" s="1014"/>
      <c r="AB1585" s="84">
        <f t="shared" si="3308"/>
        <v>0</v>
      </c>
    </row>
    <row r="1586" spans="1:31" ht="15.75" thickBot="1" x14ac:dyDescent="0.3">
      <c r="A1586" s="84"/>
      <c r="B1586" s="84"/>
      <c r="C1586" s="84"/>
      <c r="D1586" s="84"/>
      <c r="G1586" s="784" t="s">
        <v>5420</v>
      </c>
      <c r="H1586" s="785">
        <f>H1568</f>
        <v>300000</v>
      </c>
      <c r="I1586" s="785">
        <f t="shared" ref="I1586:S1586" si="3314">I1568</f>
        <v>0</v>
      </c>
      <c r="J1586" s="786">
        <f t="shared" si="3314"/>
        <v>0</v>
      </c>
      <c r="K1586" s="785">
        <f t="shared" si="3314"/>
        <v>300000</v>
      </c>
      <c r="L1586" s="905">
        <f t="shared" si="3314"/>
        <v>550000</v>
      </c>
      <c r="M1586" s="905">
        <f t="shared" si="3314"/>
        <v>94216.36</v>
      </c>
      <c r="N1586" s="906">
        <f t="shared" si="3314"/>
        <v>0.17130247272727273</v>
      </c>
      <c r="O1586" s="905">
        <f t="shared" si="3314"/>
        <v>455783.64</v>
      </c>
      <c r="P1586" s="905">
        <f t="shared" si="3314"/>
        <v>850000</v>
      </c>
      <c r="Q1586" s="905">
        <f t="shared" si="3314"/>
        <v>94216.36</v>
      </c>
      <c r="R1586" s="906">
        <f t="shared" si="3314"/>
        <v>0.11084277647058824</v>
      </c>
      <c r="S1586" s="905">
        <f t="shared" si="3314"/>
        <v>755783.64</v>
      </c>
      <c r="T1586" s="84"/>
      <c r="V1586" s="84"/>
      <c r="W1586" s="84"/>
      <c r="X1586" s="1011"/>
      <c r="Y1586" s="1012"/>
      <c r="Z1586" s="1013"/>
      <c r="AA1586" s="1014"/>
      <c r="AB1586" s="84">
        <f t="shared" ref="AB1586:AB1659" si="3315">Z1586-AA1586</f>
        <v>0</v>
      </c>
    </row>
    <row r="1587" spans="1:31" x14ac:dyDescent="0.25">
      <c r="A1587" s="84"/>
      <c r="B1587" s="84"/>
      <c r="C1587" s="84"/>
      <c r="D1587" s="84"/>
      <c r="L1587" s="871"/>
      <c r="M1587" s="871"/>
      <c r="N1587" s="872"/>
      <c r="O1587" s="871"/>
      <c r="P1587" s="871"/>
      <c r="Q1587" s="871"/>
      <c r="R1587" s="872"/>
      <c r="S1587" s="871"/>
      <c r="T1587" s="84"/>
      <c r="V1587" s="84"/>
      <c r="W1587" s="84"/>
      <c r="X1587" s="1011"/>
      <c r="Y1587" s="1012"/>
      <c r="Z1587" s="1013"/>
      <c r="AA1587" s="1014"/>
      <c r="AB1587" s="84">
        <f t="shared" si="3315"/>
        <v>0</v>
      </c>
    </row>
    <row r="1588" spans="1:31" ht="42.75" hidden="1" customHeight="1" x14ac:dyDescent="0.25">
      <c r="A1588" s="84"/>
      <c r="B1588" s="84"/>
      <c r="C1588" s="747" t="s">
        <v>4521</v>
      </c>
      <c r="D1588" s="756"/>
      <c r="G1588" s="920" t="s">
        <v>5180</v>
      </c>
      <c r="L1588" s="871"/>
      <c r="M1588" s="871"/>
      <c r="N1588" s="872"/>
      <c r="O1588" s="871"/>
      <c r="P1588" s="871"/>
      <c r="Q1588" s="871"/>
      <c r="R1588" s="872"/>
      <c r="S1588" s="871"/>
      <c r="T1588" s="84"/>
      <c r="V1588" s="84"/>
      <c r="W1588" s="84"/>
      <c r="X1588" s="1011"/>
      <c r="Y1588" s="1012"/>
      <c r="Z1588" s="1013"/>
      <c r="AA1588" s="1014"/>
      <c r="AB1588" s="84">
        <f t="shared" si="3315"/>
        <v>0</v>
      </c>
    </row>
    <row r="1589" spans="1:31" ht="15" hidden="1" customHeight="1" x14ac:dyDescent="0.25">
      <c r="A1589" s="84"/>
      <c r="B1589" s="84"/>
      <c r="C1589" s="747"/>
      <c r="D1589" s="764">
        <v>820</v>
      </c>
      <c r="E1589" s="765"/>
      <c r="F1589" s="764"/>
      <c r="G1589" s="766" t="s">
        <v>208</v>
      </c>
      <c r="L1589" s="871"/>
      <c r="M1589" s="871"/>
      <c r="N1589" s="872"/>
      <c r="O1589" s="871"/>
      <c r="P1589" s="871"/>
      <c r="Q1589" s="871"/>
      <c r="R1589" s="872"/>
      <c r="S1589" s="871"/>
      <c r="T1589" s="84"/>
      <c r="V1589" s="84"/>
      <c r="W1589" s="84"/>
      <c r="X1589" s="1011"/>
      <c r="Y1589" s="1012"/>
      <c r="Z1589" s="1013"/>
      <c r="AA1589" s="1014"/>
      <c r="AB1589" s="84">
        <f t="shared" si="3315"/>
        <v>0</v>
      </c>
    </row>
    <row r="1590" spans="1:31" ht="15.75" hidden="1" customHeight="1" thickBot="1" x14ac:dyDescent="0.3">
      <c r="A1590" s="84"/>
      <c r="B1590" s="84"/>
      <c r="C1590" s="84"/>
      <c r="D1590" s="84"/>
      <c r="E1590" s="746" t="s">
        <v>5144</v>
      </c>
      <c r="F1590" s="768">
        <v>512</v>
      </c>
      <c r="G1590" s="858" t="s">
        <v>4132</v>
      </c>
      <c r="H1590" s="749">
        <v>0</v>
      </c>
      <c r="I1590" s="749">
        <v>0</v>
      </c>
      <c r="K1590" s="749">
        <f>H1590-I1590</f>
        <v>0</v>
      </c>
      <c r="L1590" s="871">
        <v>0</v>
      </c>
      <c r="M1590" s="871">
        <v>0</v>
      </c>
      <c r="N1590" s="872" t="e">
        <f>M1590/L1590</f>
        <v>#DIV/0!</v>
      </c>
      <c r="O1590" s="871">
        <f>L1590-M1590</f>
        <v>0</v>
      </c>
      <c r="P1590" s="871">
        <f>L1590+H1590</f>
        <v>0</v>
      </c>
      <c r="Q1590" s="871">
        <f>M1590+I1590</f>
        <v>0</v>
      </c>
      <c r="R1590" s="872"/>
      <c r="S1590" s="871">
        <f>P1590-Q1590</f>
        <v>0</v>
      </c>
      <c r="T1590" s="84"/>
      <c r="V1590" s="84"/>
      <c r="W1590" s="84"/>
      <c r="X1590" s="1011"/>
      <c r="Y1590" s="1012"/>
      <c r="Z1590" s="1013">
        <f>H1590-X1590+Y1590</f>
        <v>0</v>
      </c>
      <c r="AA1590" s="1014">
        <v>0</v>
      </c>
      <c r="AB1590" s="84">
        <f t="shared" si="3315"/>
        <v>0</v>
      </c>
      <c r="AE1590" s="84">
        <f>H1590-AA1590</f>
        <v>0</v>
      </c>
    </row>
    <row r="1591" spans="1:31" ht="15" hidden="1" customHeight="1" x14ac:dyDescent="0.25">
      <c r="A1591" s="84"/>
      <c r="B1591" s="84"/>
      <c r="C1591" s="84"/>
      <c r="D1591" s="84"/>
      <c r="E1591" s="770"/>
      <c r="F1591" s="771"/>
      <c r="G1591" s="772" t="s">
        <v>4177</v>
      </c>
      <c r="H1591" s="773"/>
      <c r="I1591" s="773"/>
      <c r="J1591" s="774"/>
      <c r="K1591" s="773"/>
      <c r="L1591" s="895"/>
      <c r="M1591" s="895"/>
      <c r="N1591" s="896"/>
      <c r="O1591" s="895"/>
      <c r="P1591" s="895"/>
      <c r="Q1591" s="895"/>
      <c r="R1591" s="896"/>
      <c r="S1591" s="893"/>
      <c r="T1591" s="84"/>
      <c r="V1591" s="84"/>
      <c r="W1591" s="84"/>
      <c r="X1591" s="1011"/>
      <c r="Y1591" s="1012"/>
      <c r="Z1591" s="1013"/>
      <c r="AA1591" s="1014"/>
      <c r="AB1591" s="84">
        <f t="shared" si="3315"/>
        <v>0</v>
      </c>
    </row>
    <row r="1592" spans="1:31" s="203" customFormat="1" ht="15.75" hidden="1" customHeight="1" thickBot="1" x14ac:dyDescent="0.3">
      <c r="A1592" s="866"/>
      <c r="B1592" s="867"/>
      <c r="C1592" s="889"/>
      <c r="D1592" s="866"/>
      <c r="E1592" s="867"/>
      <c r="F1592" s="915" t="s">
        <v>247</v>
      </c>
      <c r="G1592" s="899" t="s">
        <v>4692</v>
      </c>
      <c r="H1592" s="916">
        <f>H1590</f>
        <v>0</v>
      </c>
      <c r="I1592" s="916">
        <f t="shared" ref="I1592:S1592" si="3316">I1590</f>
        <v>0</v>
      </c>
      <c r="J1592" s="917">
        <f t="shared" si="3316"/>
        <v>0</v>
      </c>
      <c r="K1592" s="916">
        <f t="shared" si="3316"/>
        <v>0</v>
      </c>
      <c r="L1592" s="871">
        <f t="shared" si="3316"/>
        <v>0</v>
      </c>
      <c r="M1592" s="871">
        <f t="shared" si="3316"/>
        <v>0</v>
      </c>
      <c r="N1592" s="872" t="e">
        <f t="shared" si="3316"/>
        <v>#DIV/0!</v>
      </c>
      <c r="O1592" s="871">
        <f t="shared" si="3316"/>
        <v>0</v>
      </c>
      <c r="P1592" s="871">
        <f t="shared" si="3316"/>
        <v>0</v>
      </c>
      <c r="Q1592" s="871">
        <f t="shared" si="3316"/>
        <v>0</v>
      </c>
      <c r="R1592" s="872">
        <f t="shared" si="3316"/>
        <v>0</v>
      </c>
      <c r="S1592" s="900">
        <f t="shared" si="3316"/>
        <v>0</v>
      </c>
      <c r="T1592" s="855"/>
      <c r="V1592" s="874"/>
      <c r="W1592" s="874"/>
      <c r="X1592" s="815"/>
      <c r="Y1592" s="816"/>
      <c r="Z1592" s="812"/>
      <c r="AA1592" s="813"/>
      <c r="AB1592" s="203">
        <f t="shared" si="3315"/>
        <v>0</v>
      </c>
    </row>
    <row r="1593" spans="1:31" ht="15.75" hidden="1" customHeight="1" thickBot="1" x14ac:dyDescent="0.3">
      <c r="A1593" s="84"/>
      <c r="B1593" s="84"/>
      <c r="C1593" s="84"/>
      <c r="D1593" s="84"/>
      <c r="G1593" s="784" t="s">
        <v>4178</v>
      </c>
      <c r="H1593" s="785">
        <f>H1592</f>
        <v>0</v>
      </c>
      <c r="I1593" s="785">
        <f t="shared" ref="I1593:S1593" si="3317">I1592</f>
        <v>0</v>
      </c>
      <c r="J1593" s="786">
        <f t="shared" si="3317"/>
        <v>0</v>
      </c>
      <c r="K1593" s="785">
        <f t="shared" si="3317"/>
        <v>0</v>
      </c>
      <c r="L1593" s="905">
        <f t="shared" si="3317"/>
        <v>0</v>
      </c>
      <c r="M1593" s="905">
        <f t="shared" si="3317"/>
        <v>0</v>
      </c>
      <c r="N1593" s="906" t="e">
        <f t="shared" si="3317"/>
        <v>#DIV/0!</v>
      </c>
      <c r="O1593" s="905">
        <f t="shared" si="3317"/>
        <v>0</v>
      </c>
      <c r="P1593" s="905">
        <f t="shared" si="3317"/>
        <v>0</v>
      </c>
      <c r="Q1593" s="905">
        <f t="shared" si="3317"/>
        <v>0</v>
      </c>
      <c r="R1593" s="906">
        <f t="shared" si="3317"/>
        <v>0</v>
      </c>
      <c r="S1593" s="905">
        <f t="shared" si="3317"/>
        <v>0</v>
      </c>
      <c r="T1593" s="84"/>
      <c r="AB1593" s="84">
        <f t="shared" si="3315"/>
        <v>0</v>
      </c>
    </row>
    <row r="1594" spans="1:31" ht="15" hidden="1" customHeight="1" collapsed="1" x14ac:dyDescent="0.25">
      <c r="A1594" s="84"/>
      <c r="B1594" s="84"/>
      <c r="C1594" s="84"/>
      <c r="D1594" s="84"/>
      <c r="E1594" s="770"/>
      <c r="F1594" s="771"/>
      <c r="G1594" s="789" t="s">
        <v>5181</v>
      </c>
      <c r="H1594" s="790"/>
      <c r="I1594" s="791"/>
      <c r="J1594" s="792"/>
      <c r="K1594" s="791"/>
      <c r="L1594" s="911"/>
      <c r="M1594" s="912"/>
      <c r="N1594" s="913"/>
      <c r="O1594" s="912"/>
      <c r="P1594" s="912"/>
      <c r="Q1594" s="912"/>
      <c r="R1594" s="913"/>
      <c r="S1594" s="914"/>
      <c r="T1594" s="84"/>
      <c r="AB1594" s="84">
        <f t="shared" si="3315"/>
        <v>0</v>
      </c>
    </row>
    <row r="1595" spans="1:31" ht="15.75" hidden="1" customHeight="1" thickBot="1" x14ac:dyDescent="0.3">
      <c r="A1595" s="84"/>
      <c r="B1595" s="84"/>
      <c r="C1595" s="84"/>
      <c r="D1595" s="84"/>
      <c r="F1595" s="778" t="s">
        <v>247</v>
      </c>
      <c r="G1595" s="779" t="s">
        <v>4692</v>
      </c>
      <c r="H1595" s="749">
        <f>H1592</f>
        <v>0</v>
      </c>
      <c r="I1595" s="749">
        <f t="shared" ref="I1595:S1595" si="3318">I1592</f>
        <v>0</v>
      </c>
      <c r="J1595" s="750">
        <f t="shared" si="3318"/>
        <v>0</v>
      </c>
      <c r="K1595" s="749">
        <f t="shared" si="3318"/>
        <v>0</v>
      </c>
      <c r="L1595" s="871">
        <f t="shared" si="3318"/>
        <v>0</v>
      </c>
      <c r="M1595" s="871">
        <f t="shared" si="3318"/>
        <v>0</v>
      </c>
      <c r="N1595" s="872" t="e">
        <f t="shared" si="3318"/>
        <v>#DIV/0!</v>
      </c>
      <c r="O1595" s="871">
        <f t="shared" si="3318"/>
        <v>0</v>
      </c>
      <c r="P1595" s="871">
        <f t="shared" si="3318"/>
        <v>0</v>
      </c>
      <c r="Q1595" s="871">
        <f t="shared" si="3318"/>
        <v>0</v>
      </c>
      <c r="R1595" s="872">
        <f t="shared" si="3318"/>
        <v>0</v>
      </c>
      <c r="S1595" s="900">
        <f t="shared" si="3318"/>
        <v>0</v>
      </c>
      <c r="T1595" s="84"/>
      <c r="V1595" s="84"/>
      <c r="W1595" s="84"/>
      <c r="X1595" s="1011"/>
      <c r="Y1595" s="1012"/>
      <c r="Z1595" s="1013"/>
      <c r="AA1595" s="1014"/>
      <c r="AB1595" s="84">
        <f t="shared" si="3315"/>
        <v>0</v>
      </c>
    </row>
    <row r="1596" spans="1:31" ht="15.75" hidden="1" customHeight="1" thickBot="1" x14ac:dyDescent="0.3">
      <c r="A1596" s="84"/>
      <c r="B1596" s="84"/>
      <c r="C1596" s="84"/>
      <c r="D1596" s="84"/>
      <c r="G1596" s="784" t="s">
        <v>5182</v>
      </c>
      <c r="H1596" s="785">
        <f>H1595</f>
        <v>0</v>
      </c>
      <c r="I1596" s="785">
        <f t="shared" ref="I1596:S1596" si="3319">I1595</f>
        <v>0</v>
      </c>
      <c r="J1596" s="786">
        <f t="shared" si="3319"/>
        <v>0</v>
      </c>
      <c r="K1596" s="785">
        <f t="shared" si="3319"/>
        <v>0</v>
      </c>
      <c r="L1596" s="905">
        <f t="shared" si="3319"/>
        <v>0</v>
      </c>
      <c r="M1596" s="905">
        <f t="shared" si="3319"/>
        <v>0</v>
      </c>
      <c r="N1596" s="906" t="e">
        <f t="shared" si="3319"/>
        <v>#DIV/0!</v>
      </c>
      <c r="O1596" s="905">
        <f t="shared" si="3319"/>
        <v>0</v>
      </c>
      <c r="P1596" s="905">
        <f t="shared" si="3319"/>
        <v>0</v>
      </c>
      <c r="Q1596" s="905">
        <f t="shared" si="3319"/>
        <v>0</v>
      </c>
      <c r="R1596" s="906">
        <f t="shared" si="3319"/>
        <v>0</v>
      </c>
      <c r="S1596" s="905">
        <f t="shared" si="3319"/>
        <v>0</v>
      </c>
      <c r="T1596" s="84"/>
      <c r="V1596" s="84"/>
      <c r="W1596" s="84"/>
      <c r="X1596" s="1011"/>
      <c r="Y1596" s="1012"/>
      <c r="Z1596" s="1013"/>
      <c r="AA1596" s="1014"/>
      <c r="AB1596" s="84">
        <f>Z1596-AA1596</f>
        <v>0</v>
      </c>
    </row>
    <row r="1597" spans="1:31" ht="15" hidden="1" customHeight="1" x14ac:dyDescent="0.25">
      <c r="A1597" s="84"/>
      <c r="B1597" s="84"/>
      <c r="C1597" s="84"/>
      <c r="D1597" s="84"/>
      <c r="L1597" s="871"/>
      <c r="M1597" s="871"/>
      <c r="N1597" s="872"/>
      <c r="O1597" s="871"/>
      <c r="P1597" s="871"/>
      <c r="Q1597" s="871"/>
      <c r="R1597" s="872"/>
      <c r="S1597" s="871"/>
      <c r="T1597" s="84"/>
      <c r="V1597" s="84"/>
      <c r="W1597" s="84"/>
      <c r="X1597" s="1011"/>
      <c r="Y1597" s="1012"/>
      <c r="Z1597" s="1013"/>
      <c r="AA1597" s="1014"/>
    </row>
    <row r="1598" spans="1:31" x14ac:dyDescent="0.25">
      <c r="A1598" s="84"/>
      <c r="B1598" s="84"/>
      <c r="C1598" s="84"/>
      <c r="D1598" s="84"/>
      <c r="E1598" s="770"/>
      <c r="F1598" s="771"/>
      <c r="G1598" s="804" t="s">
        <v>4166</v>
      </c>
      <c r="H1598" s="805"/>
      <c r="I1598" s="805"/>
      <c r="J1598" s="806"/>
      <c r="K1598" s="805"/>
      <c r="L1598" s="873"/>
      <c r="M1598" s="873"/>
      <c r="N1598" s="962"/>
      <c r="O1598" s="873"/>
      <c r="P1598" s="873"/>
      <c r="Q1598" s="873"/>
      <c r="R1598" s="962"/>
      <c r="S1598" s="960"/>
      <c r="T1598" s="84"/>
      <c r="V1598" s="84"/>
      <c r="W1598" s="84"/>
      <c r="X1598" s="1011"/>
      <c r="Y1598" s="1012"/>
      <c r="Z1598" s="1013"/>
      <c r="AA1598" s="1014"/>
      <c r="AB1598" s="84">
        <f t="shared" si="3315"/>
        <v>0</v>
      </c>
    </row>
    <row r="1599" spans="1:31" x14ac:dyDescent="0.25">
      <c r="A1599" s="84"/>
      <c r="B1599" s="84"/>
      <c r="C1599" s="84"/>
      <c r="D1599" s="84"/>
      <c r="E1599" s="777"/>
      <c r="F1599" s="778" t="s">
        <v>235</v>
      </c>
      <c r="G1599" s="779" t="s">
        <v>236</v>
      </c>
      <c r="H1599" s="780">
        <f>H1570+H1471</f>
        <v>16740221</v>
      </c>
      <c r="I1599" s="780">
        <f>I1570+I1471</f>
        <v>6868439.2500000009</v>
      </c>
      <c r="J1599" s="781">
        <f>I1599/H1599</f>
        <v>0.41029561377953139</v>
      </c>
      <c r="K1599" s="780">
        <f>K1570+K1471</f>
        <v>9201781.75</v>
      </c>
      <c r="L1599" s="900">
        <f t="shared" ref="L1599:S1599" si="3320">L1570+L1471</f>
        <v>0</v>
      </c>
      <c r="M1599" s="900">
        <f t="shared" si="3320"/>
        <v>0</v>
      </c>
      <c r="N1599" s="901"/>
      <c r="O1599" s="900">
        <f t="shared" si="3320"/>
        <v>0</v>
      </c>
      <c r="P1599" s="900">
        <f>P1570+P1471</f>
        <v>16740221</v>
      </c>
      <c r="Q1599" s="900">
        <f t="shared" si="3320"/>
        <v>6868439.2500000009</v>
      </c>
      <c r="R1599" s="901">
        <f>Q1599/P1599</f>
        <v>0.41029561377953139</v>
      </c>
      <c r="S1599" s="900">
        <f t="shared" si="3320"/>
        <v>9871781.75</v>
      </c>
      <c r="T1599" s="84"/>
      <c r="V1599" s="84"/>
      <c r="W1599" s="84"/>
      <c r="X1599" s="1011"/>
      <c r="Y1599" s="1012"/>
      <c r="Z1599" s="1013"/>
      <c r="AA1599" s="1014"/>
      <c r="AB1599" s="84">
        <f t="shared" si="3315"/>
        <v>0</v>
      </c>
    </row>
    <row r="1600" spans="1:31" hidden="1" x14ac:dyDescent="0.25">
      <c r="A1600" s="84"/>
      <c r="B1600" s="84"/>
      <c r="C1600" s="84"/>
      <c r="D1600" s="84"/>
      <c r="F1600" s="778" t="s">
        <v>237</v>
      </c>
      <c r="G1600" s="779" t="s">
        <v>238</v>
      </c>
      <c r="L1600" s="871"/>
      <c r="M1600" s="871"/>
      <c r="N1600" s="872"/>
      <c r="O1600" s="871"/>
      <c r="P1600" s="871"/>
      <c r="Q1600" s="871"/>
      <c r="R1600" s="872"/>
      <c r="S1600" s="900">
        <f t="shared" ref="S1600:S1614" si="3321">SUM(H1600:L1600)</f>
        <v>0</v>
      </c>
      <c r="T1600" s="84"/>
      <c r="V1600" s="84"/>
      <c r="W1600" s="84"/>
      <c r="X1600" s="1011"/>
      <c r="Y1600" s="1012"/>
      <c r="Z1600" s="1013"/>
      <c r="AA1600" s="1014"/>
      <c r="AB1600" s="84">
        <f t="shared" si="3315"/>
        <v>0</v>
      </c>
    </row>
    <row r="1601" spans="1:28" hidden="1" x14ac:dyDescent="0.25">
      <c r="A1601" s="84"/>
      <c r="B1601" s="84"/>
      <c r="C1601" s="84"/>
      <c r="D1601" s="84"/>
      <c r="F1601" s="778" t="s">
        <v>239</v>
      </c>
      <c r="G1601" s="779" t="s">
        <v>240</v>
      </c>
      <c r="L1601" s="871"/>
      <c r="M1601" s="871"/>
      <c r="N1601" s="872"/>
      <c r="O1601" s="871"/>
      <c r="P1601" s="871"/>
      <c r="Q1601" s="871"/>
      <c r="R1601" s="872"/>
      <c r="S1601" s="900">
        <f t="shared" si="3321"/>
        <v>0</v>
      </c>
      <c r="T1601" s="84"/>
      <c r="V1601" s="84"/>
      <c r="W1601" s="84"/>
      <c r="X1601" s="1011"/>
      <c r="Y1601" s="1012"/>
      <c r="Z1601" s="1013"/>
      <c r="AA1601" s="1014"/>
      <c r="AB1601" s="84">
        <f t="shared" si="3315"/>
        <v>0</v>
      </c>
    </row>
    <row r="1602" spans="1:28" x14ac:dyDescent="0.25">
      <c r="A1602" s="84"/>
      <c r="B1602" s="84"/>
      <c r="C1602" s="84"/>
      <c r="D1602" s="84"/>
      <c r="F1602" s="778" t="s">
        <v>241</v>
      </c>
      <c r="G1602" s="779" t="s">
        <v>242</v>
      </c>
      <c r="H1602" s="749">
        <f>SUM(H1474)</f>
        <v>0</v>
      </c>
      <c r="I1602" s="749">
        <f t="shared" ref="I1602:S1602" si="3322">SUM(I1474)</f>
        <v>0</v>
      </c>
      <c r="K1602" s="749">
        <f t="shared" si="3322"/>
        <v>0</v>
      </c>
      <c r="L1602" s="871">
        <f>L1474</f>
        <v>507000</v>
      </c>
      <c r="M1602" s="871">
        <f>SUM(M1474)</f>
        <v>158660.09000000003</v>
      </c>
      <c r="N1602" s="872">
        <f t="shared" si="3322"/>
        <v>0.31293903353057206</v>
      </c>
      <c r="O1602" s="871">
        <f>SUM(O1474)</f>
        <v>348339.91</v>
      </c>
      <c r="P1602" s="871">
        <f t="shared" si="3322"/>
        <v>507000</v>
      </c>
      <c r="Q1602" s="871">
        <f t="shared" si="3322"/>
        <v>158660.09000000003</v>
      </c>
      <c r="R1602" s="872">
        <f>Q1602/P1602</f>
        <v>0.31293903353057206</v>
      </c>
      <c r="S1602" s="900">
        <f t="shared" si="3322"/>
        <v>348339.91</v>
      </c>
      <c r="T1602" s="84"/>
      <c r="V1602" s="84"/>
      <c r="W1602" s="84"/>
      <c r="X1602" s="1011"/>
      <c r="Y1602" s="1012"/>
      <c r="Z1602" s="1013"/>
      <c r="AA1602" s="1014"/>
      <c r="AB1602" s="84">
        <f t="shared" si="3315"/>
        <v>0</v>
      </c>
    </row>
    <row r="1603" spans="1:28" hidden="1" x14ac:dyDescent="0.25">
      <c r="A1603" s="84"/>
      <c r="B1603" s="84"/>
      <c r="C1603" s="84"/>
      <c r="D1603" s="84"/>
      <c r="F1603" s="778" t="s">
        <v>243</v>
      </c>
      <c r="G1603" s="779" t="s">
        <v>244</v>
      </c>
      <c r="L1603" s="871"/>
      <c r="M1603" s="871"/>
      <c r="N1603" s="872"/>
      <c r="O1603" s="871"/>
      <c r="P1603" s="871"/>
      <c r="Q1603" s="871"/>
      <c r="R1603" s="872"/>
      <c r="S1603" s="900">
        <f t="shared" si="3321"/>
        <v>0</v>
      </c>
      <c r="T1603" s="84"/>
      <c r="V1603" s="84"/>
      <c r="W1603" s="84"/>
      <c r="X1603" s="1011"/>
      <c r="Y1603" s="1012"/>
      <c r="Z1603" s="1013"/>
      <c r="AA1603" s="1014"/>
      <c r="AB1603" s="84">
        <f t="shared" si="3315"/>
        <v>0</v>
      </c>
    </row>
    <row r="1604" spans="1:28" hidden="1" x14ac:dyDescent="0.25">
      <c r="A1604" s="84"/>
      <c r="B1604" s="84"/>
      <c r="C1604" s="84"/>
      <c r="D1604" s="84"/>
      <c r="F1604" s="778" t="s">
        <v>245</v>
      </c>
      <c r="G1604" s="779" t="s">
        <v>246</v>
      </c>
      <c r="L1604" s="871"/>
      <c r="M1604" s="871"/>
      <c r="N1604" s="872"/>
      <c r="O1604" s="871"/>
      <c r="P1604" s="871"/>
      <c r="Q1604" s="871"/>
      <c r="R1604" s="872"/>
      <c r="S1604" s="900">
        <f t="shared" si="3321"/>
        <v>0</v>
      </c>
      <c r="T1604" s="84"/>
      <c r="V1604" s="84"/>
      <c r="W1604" s="84"/>
      <c r="X1604" s="1011"/>
      <c r="Y1604" s="1012"/>
      <c r="Z1604" s="1013"/>
      <c r="AA1604" s="1014"/>
      <c r="AB1604" s="84">
        <f t="shared" si="3315"/>
        <v>0</v>
      </c>
    </row>
    <row r="1605" spans="1:28" ht="15.75" thickBot="1" x14ac:dyDescent="0.3">
      <c r="A1605" s="84"/>
      <c r="B1605" s="84"/>
      <c r="C1605" s="84"/>
      <c r="D1605" s="84"/>
      <c r="F1605" s="778" t="s">
        <v>247</v>
      </c>
      <c r="G1605" s="779" t="s">
        <v>4692</v>
      </c>
      <c r="H1605" s="749">
        <f>SUM(H1576)</f>
        <v>0</v>
      </c>
      <c r="I1605" s="749">
        <f t="shared" ref="I1605:Q1605" si="3323">SUM(I1576)</f>
        <v>0</v>
      </c>
      <c r="K1605" s="749">
        <f t="shared" si="3323"/>
        <v>0</v>
      </c>
      <c r="L1605" s="871">
        <f>L1576+L1595</f>
        <v>550000</v>
      </c>
      <c r="M1605" s="871">
        <f>M1576+M1595</f>
        <v>94216.36</v>
      </c>
      <c r="N1605" s="872">
        <f t="shared" si="3323"/>
        <v>0.17130247272727273</v>
      </c>
      <c r="O1605" s="871">
        <f>O1576+O1595</f>
        <v>455783.64</v>
      </c>
      <c r="P1605" s="871">
        <f>P1576+P1595</f>
        <v>550000</v>
      </c>
      <c r="Q1605" s="871">
        <f t="shared" si="3323"/>
        <v>94216.36</v>
      </c>
      <c r="R1605" s="872">
        <f>Q1605/P1605</f>
        <v>0.17130247272727273</v>
      </c>
      <c r="S1605" s="900">
        <f>S1576+S1595</f>
        <v>455783.64</v>
      </c>
      <c r="T1605" s="84"/>
      <c r="V1605" s="84"/>
      <c r="W1605" s="84"/>
      <c r="X1605" s="1011"/>
      <c r="Y1605" s="1012"/>
      <c r="Z1605" s="1013"/>
      <c r="AA1605" s="1014"/>
      <c r="AB1605" s="84">
        <f t="shared" si="3315"/>
        <v>0</v>
      </c>
    </row>
    <row r="1606" spans="1:28" ht="30.75" hidden="1" thickBot="1" x14ac:dyDescent="0.3">
      <c r="A1606" s="84"/>
      <c r="B1606" s="84"/>
      <c r="C1606" s="84"/>
      <c r="D1606" s="84"/>
      <c r="F1606" s="778" t="s">
        <v>248</v>
      </c>
      <c r="G1606" s="779" t="s">
        <v>4691</v>
      </c>
      <c r="L1606" s="871"/>
      <c r="M1606" s="871"/>
      <c r="N1606" s="872"/>
      <c r="O1606" s="871"/>
      <c r="P1606" s="871"/>
      <c r="Q1606" s="871"/>
      <c r="R1606" s="872"/>
      <c r="S1606" s="900">
        <f t="shared" si="3321"/>
        <v>0</v>
      </c>
      <c r="T1606" s="84"/>
      <c r="V1606" s="84"/>
      <c r="W1606" s="84"/>
      <c r="X1606" s="1011"/>
      <c r="Y1606" s="1012"/>
      <c r="Z1606" s="1013"/>
      <c r="AA1606" s="1014"/>
      <c r="AB1606" s="84">
        <f t="shared" si="3315"/>
        <v>0</v>
      </c>
    </row>
    <row r="1607" spans="1:28" ht="15.75" hidden="1" thickBot="1" x14ac:dyDescent="0.3">
      <c r="A1607" s="84"/>
      <c r="B1607" s="84"/>
      <c r="C1607" s="84"/>
      <c r="D1607" s="84"/>
      <c r="F1607" s="778" t="s">
        <v>249</v>
      </c>
      <c r="G1607" s="779" t="s">
        <v>58</v>
      </c>
      <c r="L1607" s="871"/>
      <c r="M1607" s="871"/>
      <c r="N1607" s="872"/>
      <c r="O1607" s="871"/>
      <c r="P1607" s="871"/>
      <c r="Q1607" s="871"/>
      <c r="R1607" s="872"/>
      <c r="S1607" s="900">
        <f t="shared" si="3321"/>
        <v>0</v>
      </c>
      <c r="T1607" s="84"/>
      <c r="V1607" s="84"/>
      <c r="W1607" s="84"/>
      <c r="X1607" s="1011"/>
      <c r="Y1607" s="1012"/>
      <c r="Z1607" s="1013"/>
      <c r="AA1607" s="1014"/>
      <c r="AB1607" s="84">
        <f t="shared" si="3315"/>
        <v>0</v>
      </c>
    </row>
    <row r="1608" spans="1:28" ht="15.75" hidden="1" thickBot="1" x14ac:dyDescent="0.3">
      <c r="A1608" s="84"/>
      <c r="B1608" s="84"/>
      <c r="C1608" s="84"/>
      <c r="D1608" s="84"/>
      <c r="F1608" s="778" t="s">
        <v>250</v>
      </c>
      <c r="G1608" s="779" t="s">
        <v>251</v>
      </c>
      <c r="L1608" s="871"/>
      <c r="M1608" s="871"/>
      <c r="N1608" s="872"/>
      <c r="O1608" s="871"/>
      <c r="P1608" s="871"/>
      <c r="Q1608" s="871"/>
      <c r="R1608" s="872"/>
      <c r="S1608" s="900">
        <f t="shared" si="3321"/>
        <v>0</v>
      </c>
      <c r="T1608" s="84"/>
      <c r="V1608" s="84"/>
      <c r="W1608" s="84"/>
      <c r="X1608" s="1011"/>
      <c r="Y1608" s="1012"/>
      <c r="Z1608" s="1013"/>
      <c r="AA1608" s="1014"/>
      <c r="AB1608" s="84">
        <f t="shared" si="3315"/>
        <v>0</v>
      </c>
    </row>
    <row r="1609" spans="1:28" ht="15.75" hidden="1" thickBot="1" x14ac:dyDescent="0.3">
      <c r="A1609" s="84"/>
      <c r="B1609" s="84"/>
      <c r="C1609" s="84"/>
      <c r="D1609" s="84"/>
      <c r="F1609" s="778" t="s">
        <v>252</v>
      </c>
      <c r="G1609" s="779" t="s">
        <v>253</v>
      </c>
      <c r="L1609" s="871"/>
      <c r="M1609" s="871"/>
      <c r="N1609" s="872"/>
      <c r="O1609" s="871"/>
      <c r="P1609" s="871"/>
      <c r="Q1609" s="871"/>
      <c r="R1609" s="872"/>
      <c r="S1609" s="900">
        <f t="shared" si="3321"/>
        <v>0</v>
      </c>
      <c r="T1609" s="84"/>
      <c r="V1609" s="84"/>
      <c r="W1609" s="84"/>
      <c r="X1609" s="1011"/>
      <c r="Y1609" s="1012"/>
      <c r="Z1609" s="1013"/>
      <c r="AA1609" s="1014"/>
      <c r="AB1609" s="84">
        <f t="shared" si="3315"/>
        <v>0</v>
      </c>
    </row>
    <row r="1610" spans="1:28" ht="30.75" hidden="1" thickBot="1" x14ac:dyDescent="0.3">
      <c r="A1610" s="84"/>
      <c r="B1610" s="84"/>
      <c r="C1610" s="84"/>
      <c r="D1610" s="84"/>
      <c r="F1610" s="778" t="s">
        <v>254</v>
      </c>
      <c r="G1610" s="779" t="s">
        <v>255</v>
      </c>
      <c r="L1610" s="871"/>
      <c r="M1610" s="871"/>
      <c r="N1610" s="872"/>
      <c r="O1610" s="871"/>
      <c r="P1610" s="871"/>
      <c r="Q1610" s="871"/>
      <c r="R1610" s="872"/>
      <c r="S1610" s="900">
        <f t="shared" si="3321"/>
        <v>0</v>
      </c>
      <c r="T1610" s="84"/>
      <c r="V1610" s="84"/>
      <c r="W1610" s="84"/>
      <c r="X1610" s="1011"/>
      <c r="Y1610" s="1012"/>
      <c r="Z1610" s="1013"/>
      <c r="AA1610" s="1014"/>
      <c r="AB1610" s="84">
        <f t="shared" si="3315"/>
        <v>0</v>
      </c>
    </row>
    <row r="1611" spans="1:28" ht="15.75" hidden="1" thickBot="1" x14ac:dyDescent="0.3">
      <c r="A1611" s="84"/>
      <c r="B1611" s="84"/>
      <c r="C1611" s="84"/>
      <c r="D1611" s="84"/>
      <c r="F1611" s="778" t="s">
        <v>256</v>
      </c>
      <c r="G1611" s="779" t="s">
        <v>257</v>
      </c>
      <c r="H1611" s="749">
        <v>0</v>
      </c>
      <c r="I1611" s="749">
        <v>0</v>
      </c>
      <c r="K1611" s="749">
        <v>0</v>
      </c>
      <c r="L1611" s="871">
        <f>L1483</f>
        <v>0</v>
      </c>
      <c r="M1611" s="871">
        <f>M1483</f>
        <v>91492.920000000013</v>
      </c>
      <c r="N1611" s="872" t="e">
        <f t="shared" ref="N1611:S1611" si="3324">N1483</f>
        <v>#DIV/0!</v>
      </c>
      <c r="O1611" s="871">
        <f t="shared" si="3324"/>
        <v>-91492.920000000013</v>
      </c>
      <c r="P1611" s="871">
        <f t="shared" si="3324"/>
        <v>0</v>
      </c>
      <c r="Q1611" s="871">
        <f t="shared" si="3324"/>
        <v>0</v>
      </c>
      <c r="R1611" s="872" t="e">
        <f t="shared" si="3324"/>
        <v>#DIV/0!</v>
      </c>
      <c r="S1611" s="900">
        <f t="shared" si="3324"/>
        <v>0</v>
      </c>
      <c r="T1611" s="84"/>
      <c r="V1611" s="84"/>
      <c r="W1611" s="84"/>
      <c r="X1611" s="1011"/>
      <c r="Y1611" s="1012"/>
      <c r="Z1611" s="1013"/>
      <c r="AA1611" s="1014"/>
      <c r="AB1611" s="84">
        <f t="shared" si="3315"/>
        <v>0</v>
      </c>
    </row>
    <row r="1612" spans="1:28" ht="30.75" hidden="1" thickBot="1" x14ac:dyDescent="0.3">
      <c r="A1612" s="84"/>
      <c r="B1612" s="84"/>
      <c r="C1612" s="84"/>
      <c r="D1612" s="84"/>
      <c r="F1612" s="778" t="s">
        <v>258</v>
      </c>
      <c r="G1612" s="779" t="s">
        <v>259</v>
      </c>
      <c r="L1612" s="871"/>
      <c r="M1612" s="871"/>
      <c r="N1612" s="872"/>
      <c r="O1612" s="871"/>
      <c r="P1612" s="871"/>
      <c r="Q1612" s="871"/>
      <c r="R1612" s="872"/>
      <c r="S1612" s="900">
        <f t="shared" si="3321"/>
        <v>0</v>
      </c>
      <c r="T1612" s="84"/>
      <c r="V1612" s="84"/>
      <c r="W1612" s="84"/>
      <c r="X1612" s="1011"/>
      <c r="Y1612" s="1012"/>
      <c r="Z1612" s="1013"/>
      <c r="AA1612" s="1014"/>
      <c r="AB1612" s="84">
        <f t="shared" si="3315"/>
        <v>0</v>
      </c>
    </row>
    <row r="1613" spans="1:28" ht="30.75" hidden="1" thickBot="1" x14ac:dyDescent="0.3">
      <c r="A1613" s="84"/>
      <c r="B1613" s="84"/>
      <c r="C1613" s="84"/>
      <c r="D1613" s="84"/>
      <c r="F1613" s="778" t="s">
        <v>260</v>
      </c>
      <c r="G1613" s="779" t="s">
        <v>261</v>
      </c>
      <c r="L1613" s="871"/>
      <c r="M1613" s="871"/>
      <c r="N1613" s="872"/>
      <c r="O1613" s="871"/>
      <c r="P1613" s="871"/>
      <c r="Q1613" s="871"/>
      <c r="R1613" s="872"/>
      <c r="S1613" s="900">
        <f t="shared" si="3321"/>
        <v>0</v>
      </c>
      <c r="T1613" s="84"/>
      <c r="V1613" s="84"/>
      <c r="W1613" s="84"/>
      <c r="X1613" s="1011"/>
      <c r="Y1613" s="1012"/>
      <c r="Z1613" s="1013"/>
      <c r="AA1613" s="1014"/>
      <c r="AB1613" s="84">
        <f t="shared" si="3315"/>
        <v>0</v>
      </c>
    </row>
    <row r="1614" spans="1:28" ht="15.75" hidden="1" thickBot="1" x14ac:dyDescent="0.3">
      <c r="A1614" s="84"/>
      <c r="B1614" s="84"/>
      <c r="C1614" s="84"/>
      <c r="D1614" s="84"/>
      <c r="F1614" s="778" t="s">
        <v>262</v>
      </c>
      <c r="G1614" s="779" t="s">
        <v>263</v>
      </c>
      <c r="H1614" s="780"/>
      <c r="I1614" s="780"/>
      <c r="J1614" s="781"/>
      <c r="K1614" s="780"/>
      <c r="L1614" s="900"/>
      <c r="M1614" s="900"/>
      <c r="N1614" s="901"/>
      <c r="O1614" s="900"/>
      <c r="P1614" s="900"/>
      <c r="Q1614" s="900"/>
      <c r="R1614" s="901"/>
      <c r="S1614" s="900">
        <f t="shared" si="3321"/>
        <v>0</v>
      </c>
      <c r="T1614" s="84"/>
      <c r="V1614" s="84"/>
      <c r="W1614" s="84"/>
      <c r="X1614" s="1011"/>
      <c r="Y1614" s="1012"/>
      <c r="Z1614" s="1013"/>
      <c r="AA1614" s="1014"/>
      <c r="AB1614" s="84">
        <f t="shared" si="3315"/>
        <v>0</v>
      </c>
    </row>
    <row r="1615" spans="1:28" ht="15.75" thickBot="1" x14ac:dyDescent="0.3">
      <c r="A1615" s="84"/>
      <c r="B1615" s="84"/>
      <c r="C1615" s="84"/>
      <c r="D1615" s="84"/>
      <c r="G1615" s="784" t="s">
        <v>4167</v>
      </c>
      <c r="H1615" s="785">
        <f>SUM(H1599:H1605)</f>
        <v>16740221</v>
      </c>
      <c r="I1615" s="785">
        <f t="shared" ref="I1615:N1615" si="3325">SUM(I1599:I1605)</f>
        <v>6868439.2500000009</v>
      </c>
      <c r="J1615" s="786">
        <f>I1615/H1615</f>
        <v>0.41029561377953139</v>
      </c>
      <c r="K1615" s="785">
        <f t="shared" si="3325"/>
        <v>9201781.75</v>
      </c>
      <c r="L1615" s="905">
        <f>SUM(L1599:L1611)</f>
        <v>1057000</v>
      </c>
      <c r="M1615" s="905">
        <f>SUM(M1599:M1611)</f>
        <v>344369.37</v>
      </c>
      <c r="N1615" s="906">
        <f t="shared" si="3325"/>
        <v>0.48424150625784479</v>
      </c>
      <c r="O1615" s="905">
        <f>SUM(O1599:O1611)</f>
        <v>712630.63</v>
      </c>
      <c r="P1615" s="905">
        <f>SUM(P1599:P1611)</f>
        <v>17797221</v>
      </c>
      <c r="Q1615" s="905">
        <f>SUM(Q1599:Q1611)</f>
        <v>7121315.7000000011</v>
      </c>
      <c r="R1615" s="906">
        <f>Q1615/P1615</f>
        <v>0.40013638646168415</v>
      </c>
      <c r="S1615" s="905">
        <f>SUM(S1599:S1611)</f>
        <v>10675905.300000001</v>
      </c>
      <c r="T1615" s="84"/>
      <c r="V1615" s="84"/>
      <c r="W1615" s="84"/>
      <c r="X1615" s="1011"/>
      <c r="Y1615" s="1012"/>
      <c r="Z1615" s="1013"/>
      <c r="AA1615" s="1014"/>
      <c r="AB1615" s="84">
        <f t="shared" si="3315"/>
        <v>0</v>
      </c>
    </row>
    <row r="1616" spans="1:28" x14ac:dyDescent="0.25">
      <c r="A1616" s="84"/>
      <c r="B1616" s="84"/>
      <c r="C1616" s="84"/>
      <c r="D1616" s="84"/>
      <c r="L1616" s="871"/>
      <c r="M1616" s="871"/>
      <c r="N1616" s="872"/>
      <c r="O1616" s="871"/>
      <c r="P1616" s="871"/>
      <c r="Q1616" s="871"/>
      <c r="R1616" s="872"/>
      <c r="S1616" s="871"/>
      <c r="T1616" s="84"/>
      <c r="V1616" s="84"/>
      <c r="W1616" s="84"/>
      <c r="X1616" s="1011"/>
      <c r="Y1616" s="1012"/>
      <c r="Z1616" s="1013"/>
      <c r="AA1616" s="1014"/>
      <c r="AB1616" s="84">
        <f t="shared" si="3315"/>
        <v>0</v>
      </c>
    </row>
    <row r="1617" spans="1:28" x14ac:dyDescent="0.25">
      <c r="A1617" s="84"/>
      <c r="B1617" s="84"/>
      <c r="C1617" s="84"/>
      <c r="D1617" s="84"/>
      <c r="E1617" s="770"/>
      <c r="F1617" s="771"/>
      <c r="G1617" s="804" t="s">
        <v>5302</v>
      </c>
      <c r="H1617" s="805"/>
      <c r="I1617" s="805"/>
      <c r="J1617" s="806"/>
      <c r="K1617" s="805"/>
      <c r="L1617" s="873"/>
      <c r="M1617" s="873"/>
      <c r="N1617" s="962"/>
      <c r="O1617" s="873"/>
      <c r="P1617" s="873"/>
      <c r="Q1617" s="873"/>
      <c r="R1617" s="962"/>
      <c r="S1617" s="960"/>
      <c r="T1617" s="84"/>
      <c r="V1617" s="84"/>
      <c r="W1617" s="84"/>
      <c r="X1617" s="1011"/>
      <c r="Y1617" s="1012"/>
      <c r="Z1617" s="1013"/>
      <c r="AA1617" s="1014"/>
      <c r="AB1617" s="84">
        <f t="shared" si="3315"/>
        <v>0</v>
      </c>
    </row>
    <row r="1618" spans="1:28" x14ac:dyDescent="0.25">
      <c r="A1618" s="84"/>
      <c r="B1618" s="84"/>
      <c r="C1618" s="84"/>
      <c r="D1618" s="84"/>
      <c r="E1618" s="777"/>
      <c r="F1618" s="778" t="s">
        <v>235</v>
      </c>
      <c r="G1618" s="779" t="s">
        <v>236</v>
      </c>
      <c r="H1618" s="780">
        <f>SUM(H1599)</f>
        <v>16740221</v>
      </c>
      <c r="I1618" s="780">
        <f>SUM(I1599)</f>
        <v>6868439.2500000009</v>
      </c>
      <c r="J1618" s="781">
        <f t="shared" ref="J1618:S1618" si="3326">SUM(J1599)</f>
        <v>0.41029561377953139</v>
      </c>
      <c r="K1618" s="780">
        <f t="shared" si="3326"/>
        <v>9201781.75</v>
      </c>
      <c r="L1618" s="900">
        <f t="shared" si="3326"/>
        <v>0</v>
      </c>
      <c r="M1618" s="900">
        <f t="shared" si="3326"/>
        <v>0</v>
      </c>
      <c r="N1618" s="901"/>
      <c r="O1618" s="900">
        <f t="shared" si="3326"/>
        <v>0</v>
      </c>
      <c r="P1618" s="900">
        <f t="shared" si="3326"/>
        <v>16740221</v>
      </c>
      <c r="Q1618" s="900">
        <f>SUM(Q1599)</f>
        <v>6868439.2500000009</v>
      </c>
      <c r="R1618" s="901">
        <f t="shared" si="3326"/>
        <v>0.41029561377953139</v>
      </c>
      <c r="S1618" s="900">
        <f t="shared" si="3326"/>
        <v>9871781.75</v>
      </c>
      <c r="T1618" s="84"/>
      <c r="V1618" s="84"/>
      <c r="W1618" s="84"/>
      <c r="X1618" s="1011"/>
      <c r="Y1618" s="1012"/>
      <c r="Z1618" s="1013"/>
      <c r="AA1618" s="1014"/>
      <c r="AB1618" s="84">
        <f t="shared" si="3315"/>
        <v>0</v>
      </c>
    </row>
    <row r="1619" spans="1:28" hidden="1" x14ac:dyDescent="0.25">
      <c r="A1619" s="84"/>
      <c r="B1619" s="84"/>
      <c r="C1619" s="84"/>
      <c r="D1619" s="84"/>
      <c r="F1619" s="778" t="s">
        <v>237</v>
      </c>
      <c r="G1619" s="779" t="s">
        <v>238</v>
      </c>
      <c r="L1619" s="871"/>
      <c r="M1619" s="871"/>
      <c r="N1619" s="872"/>
      <c r="O1619" s="871"/>
      <c r="P1619" s="871"/>
      <c r="Q1619" s="871"/>
      <c r="R1619" s="872"/>
      <c r="S1619" s="900">
        <f t="shared" ref="S1619:S1633" si="3327">SUM(H1619:L1619)</f>
        <v>0</v>
      </c>
      <c r="T1619" s="84"/>
      <c r="V1619" s="84"/>
      <c r="W1619" s="84"/>
      <c r="X1619" s="1011"/>
      <c r="Y1619" s="1012"/>
      <c r="Z1619" s="1013"/>
      <c r="AA1619" s="1014"/>
      <c r="AB1619" s="84">
        <f t="shared" si="3315"/>
        <v>0</v>
      </c>
    </row>
    <row r="1620" spans="1:28" hidden="1" x14ac:dyDescent="0.25">
      <c r="A1620" s="84"/>
      <c r="B1620" s="84"/>
      <c r="C1620" s="84"/>
      <c r="D1620" s="84"/>
      <c r="F1620" s="778" t="s">
        <v>239</v>
      </c>
      <c r="G1620" s="779" t="s">
        <v>240</v>
      </c>
      <c r="L1620" s="871"/>
      <c r="M1620" s="871"/>
      <c r="N1620" s="872"/>
      <c r="O1620" s="871"/>
      <c r="P1620" s="871"/>
      <c r="Q1620" s="871"/>
      <c r="R1620" s="872"/>
      <c r="S1620" s="900">
        <f t="shared" si="3327"/>
        <v>0</v>
      </c>
      <c r="T1620" s="84"/>
      <c r="V1620" s="84"/>
      <c r="W1620" s="84"/>
      <c r="X1620" s="1011"/>
      <c r="Y1620" s="1012"/>
      <c r="Z1620" s="1013"/>
      <c r="AA1620" s="1014"/>
      <c r="AB1620" s="84">
        <f t="shared" si="3315"/>
        <v>0</v>
      </c>
    </row>
    <row r="1621" spans="1:28" x14ac:dyDescent="0.25">
      <c r="A1621" s="84"/>
      <c r="B1621" s="84"/>
      <c r="C1621" s="84"/>
      <c r="D1621" s="84"/>
      <c r="F1621" s="778" t="s">
        <v>241</v>
      </c>
      <c r="G1621" s="779" t="s">
        <v>242</v>
      </c>
      <c r="H1621" s="749">
        <f>SUM(H1602)</f>
        <v>0</v>
      </c>
      <c r="I1621" s="749">
        <f t="shared" ref="I1621:S1621" si="3328">SUM(I1602)</f>
        <v>0</v>
      </c>
      <c r="K1621" s="749">
        <f t="shared" si="3328"/>
        <v>0</v>
      </c>
      <c r="L1621" s="871">
        <f>SUM(L1602)</f>
        <v>507000</v>
      </c>
      <c r="M1621" s="871">
        <f>M1602</f>
        <v>158660.09000000003</v>
      </c>
      <c r="N1621" s="872">
        <f t="shared" si="3328"/>
        <v>0.31293903353057206</v>
      </c>
      <c r="O1621" s="871">
        <f t="shared" si="3328"/>
        <v>348339.91</v>
      </c>
      <c r="P1621" s="871">
        <f t="shared" si="3328"/>
        <v>507000</v>
      </c>
      <c r="Q1621" s="871">
        <f t="shared" si="3328"/>
        <v>158660.09000000003</v>
      </c>
      <c r="R1621" s="872">
        <f t="shared" si="3328"/>
        <v>0.31293903353057206</v>
      </c>
      <c r="S1621" s="900">
        <f t="shared" si="3328"/>
        <v>348339.91</v>
      </c>
      <c r="T1621" s="84"/>
      <c r="V1621" s="84"/>
      <c r="W1621" s="84"/>
      <c r="X1621" s="1011"/>
      <c r="Y1621" s="1012"/>
      <c r="Z1621" s="1013"/>
      <c r="AA1621" s="1014"/>
      <c r="AB1621" s="84">
        <f t="shared" si="3315"/>
        <v>0</v>
      </c>
    </row>
    <row r="1622" spans="1:28" hidden="1" x14ac:dyDescent="0.25">
      <c r="A1622" s="84"/>
      <c r="B1622" s="84"/>
      <c r="C1622" s="84"/>
      <c r="D1622" s="84"/>
      <c r="F1622" s="778" t="s">
        <v>243</v>
      </c>
      <c r="G1622" s="779" t="s">
        <v>244</v>
      </c>
      <c r="L1622" s="871"/>
      <c r="M1622" s="871"/>
      <c r="N1622" s="872"/>
      <c r="O1622" s="871"/>
      <c r="P1622" s="871"/>
      <c r="Q1622" s="871"/>
      <c r="R1622" s="872"/>
      <c r="S1622" s="900">
        <f t="shared" si="3327"/>
        <v>0</v>
      </c>
      <c r="T1622" s="84"/>
      <c r="V1622" s="84"/>
      <c r="W1622" s="84"/>
      <c r="X1622" s="1011"/>
      <c r="Y1622" s="1012"/>
      <c r="Z1622" s="1013"/>
      <c r="AA1622" s="1014"/>
      <c r="AB1622" s="84">
        <f t="shared" si="3315"/>
        <v>0</v>
      </c>
    </row>
    <row r="1623" spans="1:28" hidden="1" x14ac:dyDescent="0.25">
      <c r="A1623" s="84"/>
      <c r="B1623" s="84"/>
      <c r="C1623" s="84"/>
      <c r="D1623" s="84"/>
      <c r="F1623" s="778" t="s">
        <v>245</v>
      </c>
      <c r="G1623" s="779" t="s">
        <v>246</v>
      </c>
      <c r="L1623" s="871"/>
      <c r="M1623" s="871"/>
      <c r="N1623" s="872"/>
      <c r="O1623" s="871"/>
      <c r="P1623" s="871"/>
      <c r="Q1623" s="871"/>
      <c r="R1623" s="872"/>
      <c r="S1623" s="900">
        <f t="shared" si="3327"/>
        <v>0</v>
      </c>
      <c r="T1623" s="84"/>
      <c r="V1623" s="84"/>
      <c r="W1623" s="84"/>
      <c r="X1623" s="1011"/>
      <c r="Y1623" s="1012"/>
      <c r="Z1623" s="1013"/>
      <c r="AA1623" s="1014"/>
      <c r="AB1623" s="84">
        <f t="shared" si="3315"/>
        <v>0</v>
      </c>
    </row>
    <row r="1624" spans="1:28" ht="15.75" thickBot="1" x14ac:dyDescent="0.3">
      <c r="A1624" s="84"/>
      <c r="B1624" s="84"/>
      <c r="C1624" s="84"/>
      <c r="D1624" s="84"/>
      <c r="F1624" s="778" t="s">
        <v>247</v>
      </c>
      <c r="G1624" s="779" t="s">
        <v>4692</v>
      </c>
      <c r="H1624" s="749">
        <f>SUM(H1605)</f>
        <v>0</v>
      </c>
      <c r="I1624" s="749">
        <f t="shared" ref="I1624:S1624" si="3329">SUM(I1605)</f>
        <v>0</v>
      </c>
      <c r="K1624" s="749">
        <f t="shared" si="3329"/>
        <v>0</v>
      </c>
      <c r="L1624" s="871">
        <f>SUM(L1605)</f>
        <v>550000</v>
      </c>
      <c r="M1624" s="871">
        <f>SUM(M1605)</f>
        <v>94216.36</v>
      </c>
      <c r="N1624" s="872">
        <f t="shared" si="3329"/>
        <v>0.17130247272727273</v>
      </c>
      <c r="O1624" s="871">
        <f t="shared" si="3329"/>
        <v>455783.64</v>
      </c>
      <c r="P1624" s="871">
        <f t="shared" si="3329"/>
        <v>550000</v>
      </c>
      <c r="Q1624" s="871">
        <f t="shared" si="3329"/>
        <v>94216.36</v>
      </c>
      <c r="R1624" s="872">
        <f t="shared" si="3329"/>
        <v>0.17130247272727273</v>
      </c>
      <c r="S1624" s="900">
        <f t="shared" si="3329"/>
        <v>455783.64</v>
      </c>
      <c r="T1624" s="84"/>
      <c r="V1624" s="84"/>
      <c r="W1624" s="84"/>
      <c r="X1624" s="1011"/>
      <c r="Y1624" s="1012"/>
      <c r="Z1624" s="1013"/>
      <c r="AA1624" s="1014"/>
      <c r="AB1624" s="84">
        <f t="shared" si="3315"/>
        <v>0</v>
      </c>
    </row>
    <row r="1625" spans="1:28" ht="30.75" hidden="1" thickBot="1" x14ac:dyDescent="0.3">
      <c r="A1625" s="84"/>
      <c r="B1625" s="84"/>
      <c r="C1625" s="84"/>
      <c r="D1625" s="84"/>
      <c r="F1625" s="778" t="s">
        <v>248</v>
      </c>
      <c r="G1625" s="779" t="s">
        <v>4691</v>
      </c>
      <c r="L1625" s="871"/>
      <c r="M1625" s="871"/>
      <c r="N1625" s="872"/>
      <c r="O1625" s="871"/>
      <c r="P1625" s="871"/>
      <c r="Q1625" s="871"/>
      <c r="R1625" s="872"/>
      <c r="S1625" s="900">
        <f t="shared" si="3327"/>
        <v>0</v>
      </c>
      <c r="T1625" s="84"/>
      <c r="V1625" s="84"/>
      <c r="W1625" s="84"/>
      <c r="X1625" s="1011"/>
      <c r="Y1625" s="1012"/>
      <c r="Z1625" s="1013"/>
      <c r="AA1625" s="1014"/>
      <c r="AB1625" s="84">
        <f t="shared" si="3315"/>
        <v>0</v>
      </c>
    </row>
    <row r="1626" spans="1:28" ht="15.75" hidden="1" thickBot="1" x14ac:dyDescent="0.3">
      <c r="F1626" s="778" t="s">
        <v>249</v>
      </c>
      <c r="G1626" s="779" t="s">
        <v>58</v>
      </c>
      <c r="L1626" s="871"/>
      <c r="M1626" s="871"/>
      <c r="N1626" s="872"/>
      <c r="O1626" s="871"/>
      <c r="P1626" s="871"/>
      <c r="Q1626" s="871"/>
      <c r="R1626" s="872"/>
      <c r="S1626" s="900">
        <f t="shared" si="3327"/>
        <v>0</v>
      </c>
      <c r="T1626" s="84"/>
      <c r="V1626" s="84"/>
      <c r="W1626" s="84"/>
      <c r="X1626" s="1011"/>
      <c r="Y1626" s="1012"/>
      <c r="Z1626" s="1013"/>
      <c r="AA1626" s="1014"/>
      <c r="AB1626" s="84">
        <f t="shared" si="3315"/>
        <v>0</v>
      </c>
    </row>
    <row r="1627" spans="1:28" ht="15.75" hidden="1" thickBot="1" x14ac:dyDescent="0.3">
      <c r="F1627" s="778" t="s">
        <v>250</v>
      </c>
      <c r="G1627" s="779" t="s">
        <v>251</v>
      </c>
      <c r="L1627" s="871"/>
      <c r="M1627" s="871"/>
      <c r="N1627" s="872"/>
      <c r="O1627" s="871"/>
      <c r="P1627" s="871"/>
      <c r="Q1627" s="871"/>
      <c r="R1627" s="872"/>
      <c r="S1627" s="900">
        <f t="shared" si="3327"/>
        <v>0</v>
      </c>
      <c r="T1627" s="84"/>
      <c r="V1627" s="84"/>
      <c r="W1627" s="84"/>
      <c r="X1627" s="1011"/>
      <c r="Y1627" s="1012"/>
      <c r="Z1627" s="1013"/>
      <c r="AA1627" s="1014"/>
      <c r="AB1627" s="84">
        <f t="shared" si="3315"/>
        <v>0</v>
      </c>
    </row>
    <row r="1628" spans="1:28" ht="15.75" hidden="1" thickBot="1" x14ac:dyDescent="0.3">
      <c r="F1628" s="778" t="s">
        <v>252</v>
      </c>
      <c r="G1628" s="779" t="s">
        <v>253</v>
      </c>
      <c r="L1628" s="871"/>
      <c r="M1628" s="871"/>
      <c r="N1628" s="872"/>
      <c r="O1628" s="871"/>
      <c r="P1628" s="871"/>
      <c r="Q1628" s="871"/>
      <c r="R1628" s="872"/>
      <c r="S1628" s="900">
        <f t="shared" si="3327"/>
        <v>0</v>
      </c>
      <c r="T1628" s="84"/>
      <c r="V1628" s="84"/>
      <c r="W1628" s="84"/>
      <c r="X1628" s="1011"/>
      <c r="Y1628" s="1012"/>
      <c r="Z1628" s="1013"/>
      <c r="AA1628" s="1014"/>
      <c r="AB1628" s="84">
        <f t="shared" si="3315"/>
        <v>0</v>
      </c>
    </row>
    <row r="1629" spans="1:28" ht="30.75" hidden="1" thickBot="1" x14ac:dyDescent="0.3">
      <c r="F1629" s="778" t="s">
        <v>254</v>
      </c>
      <c r="G1629" s="779" t="s">
        <v>255</v>
      </c>
      <c r="L1629" s="871"/>
      <c r="M1629" s="871"/>
      <c r="N1629" s="872"/>
      <c r="O1629" s="871"/>
      <c r="P1629" s="871"/>
      <c r="Q1629" s="871"/>
      <c r="R1629" s="872"/>
      <c r="S1629" s="900">
        <f t="shared" si="3327"/>
        <v>0</v>
      </c>
      <c r="T1629" s="84"/>
      <c r="AB1629" s="84">
        <f t="shared" si="3315"/>
        <v>0</v>
      </c>
    </row>
    <row r="1630" spans="1:28" ht="15.75" hidden="1" thickBot="1" x14ac:dyDescent="0.3">
      <c r="F1630" s="778" t="s">
        <v>256</v>
      </c>
      <c r="G1630" s="779" t="s">
        <v>257</v>
      </c>
      <c r="H1630" s="749">
        <v>0</v>
      </c>
      <c r="I1630" s="749">
        <v>0</v>
      </c>
      <c r="K1630" s="749">
        <v>0</v>
      </c>
      <c r="L1630" s="871">
        <f>L1611</f>
        <v>0</v>
      </c>
      <c r="M1630" s="871">
        <f>M1611</f>
        <v>91492.920000000013</v>
      </c>
      <c r="N1630" s="872" t="e">
        <f t="shared" ref="N1630:S1630" si="3330">N1611</f>
        <v>#DIV/0!</v>
      </c>
      <c r="O1630" s="871">
        <f t="shared" si="3330"/>
        <v>-91492.920000000013</v>
      </c>
      <c r="P1630" s="871">
        <f t="shared" si="3330"/>
        <v>0</v>
      </c>
      <c r="Q1630" s="871">
        <f t="shared" si="3330"/>
        <v>0</v>
      </c>
      <c r="R1630" s="872" t="e">
        <f t="shared" si="3330"/>
        <v>#DIV/0!</v>
      </c>
      <c r="S1630" s="900">
        <f t="shared" si="3330"/>
        <v>0</v>
      </c>
      <c r="T1630" s="84"/>
      <c r="AB1630" s="84">
        <f t="shared" si="3315"/>
        <v>0</v>
      </c>
    </row>
    <row r="1631" spans="1:28" ht="30.75" hidden="1" thickBot="1" x14ac:dyDescent="0.3">
      <c r="F1631" s="778" t="s">
        <v>258</v>
      </c>
      <c r="G1631" s="779" t="s">
        <v>259</v>
      </c>
      <c r="L1631" s="871"/>
      <c r="M1631" s="871"/>
      <c r="N1631" s="872"/>
      <c r="O1631" s="871"/>
      <c r="P1631" s="871"/>
      <c r="Q1631" s="871"/>
      <c r="R1631" s="872"/>
      <c r="S1631" s="900">
        <f t="shared" si="3327"/>
        <v>0</v>
      </c>
      <c r="T1631" s="84"/>
      <c r="AB1631" s="84">
        <f t="shared" si="3315"/>
        <v>0</v>
      </c>
    </row>
    <row r="1632" spans="1:28" ht="30.75" hidden="1" thickBot="1" x14ac:dyDescent="0.3">
      <c r="F1632" s="778" t="s">
        <v>260</v>
      </c>
      <c r="G1632" s="779" t="s">
        <v>261</v>
      </c>
      <c r="L1632" s="871"/>
      <c r="M1632" s="871"/>
      <c r="N1632" s="872"/>
      <c r="O1632" s="871"/>
      <c r="P1632" s="871"/>
      <c r="Q1632" s="871"/>
      <c r="R1632" s="872"/>
      <c r="S1632" s="900">
        <f t="shared" si="3327"/>
        <v>0</v>
      </c>
      <c r="T1632" s="84"/>
      <c r="AB1632" s="84">
        <f t="shared" si="3315"/>
        <v>0</v>
      </c>
    </row>
    <row r="1633" spans="1:31" ht="15.75" hidden="1" thickBot="1" x14ac:dyDescent="0.3">
      <c r="F1633" s="778" t="s">
        <v>262</v>
      </c>
      <c r="G1633" s="779" t="s">
        <v>263</v>
      </c>
      <c r="H1633" s="780"/>
      <c r="I1633" s="780"/>
      <c r="J1633" s="781"/>
      <c r="K1633" s="780"/>
      <c r="L1633" s="900"/>
      <c r="M1633" s="900"/>
      <c r="N1633" s="901"/>
      <c r="O1633" s="900"/>
      <c r="P1633" s="900"/>
      <c r="Q1633" s="900"/>
      <c r="R1633" s="901"/>
      <c r="S1633" s="900">
        <f t="shared" si="3327"/>
        <v>0</v>
      </c>
      <c r="T1633" s="84"/>
      <c r="AB1633" s="84">
        <f t="shared" si="3315"/>
        <v>0</v>
      </c>
    </row>
    <row r="1634" spans="1:31" ht="15.75" thickBot="1" x14ac:dyDescent="0.3">
      <c r="G1634" s="784" t="s">
        <v>5288</v>
      </c>
      <c r="H1634" s="785">
        <f>SUM(H1618:H1624)</f>
        <v>16740221</v>
      </c>
      <c r="I1634" s="785">
        <f t="shared" ref="I1634:O1634" si="3331">SUM(I1618:I1624)</f>
        <v>6868439.2500000009</v>
      </c>
      <c r="J1634" s="786">
        <f>I1634/H1634</f>
        <v>0.41029561377953139</v>
      </c>
      <c r="K1634" s="785">
        <f t="shared" si="3331"/>
        <v>9201781.75</v>
      </c>
      <c r="L1634" s="905">
        <f>SUM(L1618:L1630)</f>
        <v>1057000</v>
      </c>
      <c r="M1634" s="905">
        <f>SUM(M1618:M1630)</f>
        <v>344369.37</v>
      </c>
      <c r="N1634" s="906">
        <f>M1634/L1634</f>
        <v>0.32579883632923368</v>
      </c>
      <c r="O1634" s="905">
        <f t="shared" si="3331"/>
        <v>804123.55</v>
      </c>
      <c r="P1634" s="905">
        <f>SUM(P1618:P1630)</f>
        <v>17797221</v>
      </c>
      <c r="Q1634" s="905">
        <f>SUM(Q1618:Q1630)</f>
        <v>7121315.7000000011</v>
      </c>
      <c r="R1634" s="906">
        <f>Q1634/P1634</f>
        <v>0.40013638646168415</v>
      </c>
      <c r="S1634" s="905">
        <f>SUM(S1618:S1630)</f>
        <v>10675905.300000001</v>
      </c>
      <c r="T1634" s="84"/>
      <c r="AB1634" s="84">
        <f t="shared" si="3315"/>
        <v>0</v>
      </c>
    </row>
    <row r="1635" spans="1:31" x14ac:dyDescent="0.25">
      <c r="L1635" s="871"/>
      <c r="M1635" s="871"/>
      <c r="N1635" s="872"/>
      <c r="O1635" s="871"/>
      <c r="P1635" s="871"/>
      <c r="Q1635" s="871"/>
      <c r="R1635" s="872"/>
      <c r="S1635" s="871"/>
      <c r="T1635" s="84"/>
      <c r="AB1635" s="84">
        <f t="shared" si="3315"/>
        <v>0</v>
      </c>
    </row>
    <row r="1636" spans="1:31" ht="28.5" x14ac:dyDescent="0.25">
      <c r="A1636" s="841"/>
      <c r="B1636" s="842" t="s">
        <v>5289</v>
      </c>
      <c r="C1636" s="843"/>
      <c r="D1636" s="844"/>
      <c r="E1636" s="845"/>
      <c r="F1636" s="844"/>
      <c r="G1636" s="1015" t="s">
        <v>4726</v>
      </c>
      <c r="H1636" s="847"/>
      <c r="I1636" s="847"/>
      <c r="J1636" s="848"/>
      <c r="K1636" s="847"/>
      <c r="L1636" s="849"/>
      <c r="M1636" s="849"/>
      <c r="N1636" s="850"/>
      <c r="O1636" s="849"/>
      <c r="P1636" s="849"/>
      <c r="Q1636" s="849"/>
      <c r="R1636" s="850"/>
      <c r="S1636" s="849"/>
      <c r="T1636" s="84"/>
      <c r="AB1636" s="84">
        <f t="shared" si="3315"/>
        <v>0</v>
      </c>
    </row>
    <row r="1637" spans="1:31" ht="29.25" customHeight="1" x14ac:dyDescent="0.25">
      <c r="C1637" s="747" t="s">
        <v>3584</v>
      </c>
      <c r="G1637" s="966" t="s">
        <v>4168</v>
      </c>
      <c r="T1637" s="84"/>
      <c r="AB1637" s="84">
        <f t="shared" si="3315"/>
        <v>0</v>
      </c>
    </row>
    <row r="1638" spans="1:31" ht="28.5" x14ac:dyDescent="0.25">
      <c r="C1638" s="747" t="s">
        <v>5432</v>
      </c>
      <c r="D1638" s="756"/>
      <c r="G1638" s="966" t="s">
        <v>5257</v>
      </c>
      <c r="T1638" s="84"/>
      <c r="AB1638" s="84">
        <f t="shared" si="3315"/>
        <v>0</v>
      </c>
    </row>
    <row r="1639" spans="1:31" x14ac:dyDescent="0.25">
      <c r="C1639" s="747"/>
      <c r="D1639" s="764">
        <v>911</v>
      </c>
      <c r="E1639" s="765"/>
      <c r="F1639" s="764"/>
      <c r="G1639" s="766" t="s">
        <v>215</v>
      </c>
      <c r="T1639" s="84"/>
      <c r="AB1639" s="84">
        <f t="shared" si="3315"/>
        <v>0</v>
      </c>
    </row>
    <row r="1640" spans="1:31" x14ac:dyDescent="0.25">
      <c r="E1640" s="1146" t="s">
        <v>5131</v>
      </c>
      <c r="F1640" s="1016">
        <v>411</v>
      </c>
      <c r="G1640" s="1017" t="s">
        <v>4104</v>
      </c>
      <c r="H1640" s="749">
        <v>51656000</v>
      </c>
      <c r="I1640" s="749">
        <f>23743965.19-6708.46</f>
        <v>23737256.73</v>
      </c>
      <c r="J1640" s="750">
        <f t="shared" ref="J1640:J1686" si="3332">I1640/H1640</f>
        <v>0.45952564522998296</v>
      </c>
      <c r="K1640" s="749">
        <f t="shared" ref="K1640:K1676" si="3333">H1640-I1640</f>
        <v>27918743.27</v>
      </c>
      <c r="L1640" s="871">
        <v>9715108</v>
      </c>
      <c r="M1640" s="871">
        <f>4896827.61-238480.51</f>
        <v>4658347.1000000006</v>
      </c>
      <c r="N1640" s="872">
        <f>M1640/L1640</f>
        <v>0.47949514302877544</v>
      </c>
      <c r="O1640" s="871">
        <f>L1640-M1640</f>
        <v>5056760.8999999994</v>
      </c>
      <c r="P1640" s="871">
        <f t="shared" ref="P1640:P1676" si="3334">L1640+H1640</f>
        <v>61371108</v>
      </c>
      <c r="Q1640" s="1018">
        <f t="shared" ref="Q1640:Q1676" si="3335">M1640+I1640</f>
        <v>28395603.830000002</v>
      </c>
      <c r="R1640" s="1019">
        <f>Q1640/P1640</f>
        <v>0.46268683677668004</v>
      </c>
      <c r="S1640" s="1018">
        <f t="shared" ref="S1640:S1676" si="3336">P1640-Q1640</f>
        <v>32975504.169999998</v>
      </c>
      <c r="T1640" s="84"/>
      <c r="Z1640" s="812">
        <f>H1640-X1640+Y1640</f>
        <v>51656000</v>
      </c>
      <c r="AA1640" s="813">
        <v>23199299.48</v>
      </c>
      <c r="AB1640" s="84">
        <f t="shared" si="3315"/>
        <v>28456700.52</v>
      </c>
      <c r="AE1640" s="84">
        <f t="shared" ref="AE1640:AE1686" si="3337">H1640-AA1640</f>
        <v>28456700.52</v>
      </c>
    </row>
    <row r="1641" spans="1:31" x14ac:dyDescent="0.25">
      <c r="E1641" s="1146" t="s">
        <v>5132</v>
      </c>
      <c r="F1641" s="1016">
        <v>412</v>
      </c>
      <c r="G1641" s="1017" t="s">
        <v>3764</v>
      </c>
      <c r="H1641" s="749">
        <v>8290000</v>
      </c>
      <c r="I1641" s="749">
        <f>3961707.13-1731.04</f>
        <v>3959976.09</v>
      </c>
      <c r="J1641" s="750">
        <f t="shared" si="3332"/>
        <v>0.47768107237635704</v>
      </c>
      <c r="K1641" s="749">
        <f t="shared" si="3333"/>
        <v>4330023.91</v>
      </c>
      <c r="L1641" s="871">
        <v>1781300</v>
      </c>
      <c r="M1641" s="871">
        <f>815454.86-40038.94</f>
        <v>775415.91999999993</v>
      </c>
      <c r="N1641" s="872">
        <f>M1641/L1641</f>
        <v>0.4353089990456408</v>
      </c>
      <c r="O1641" s="871">
        <f t="shared" ref="O1641:O1676" si="3338">L1641-M1641</f>
        <v>1005884.0800000001</v>
      </c>
      <c r="P1641" s="871">
        <f t="shared" si="3334"/>
        <v>10071300</v>
      </c>
      <c r="Q1641" s="1018">
        <f t="shared" si="3335"/>
        <v>4735392.01</v>
      </c>
      <c r="R1641" s="1019">
        <f t="shared" ref="R1641:R1676" si="3339">Q1641/P1641</f>
        <v>0.47018676933464398</v>
      </c>
      <c r="S1641" s="1018">
        <f t="shared" si="3336"/>
        <v>5335907.99</v>
      </c>
      <c r="T1641" s="84"/>
      <c r="Z1641" s="812">
        <f>H1641-X1641+Y1641</f>
        <v>8290000</v>
      </c>
      <c r="AA1641" s="813">
        <v>4152674.89</v>
      </c>
      <c r="AB1641" s="84">
        <f t="shared" si="3315"/>
        <v>4137325.11</v>
      </c>
      <c r="AE1641" s="84">
        <f t="shared" si="3337"/>
        <v>4137325.11</v>
      </c>
    </row>
    <row r="1642" spans="1:31" hidden="1" x14ac:dyDescent="0.25">
      <c r="F1642" s="1016">
        <v>413</v>
      </c>
      <c r="G1642" s="1017" t="s">
        <v>4105</v>
      </c>
      <c r="I1642" s="749">
        <v>0</v>
      </c>
      <c r="J1642" s="750" t="e">
        <f t="shared" si="3332"/>
        <v>#DIV/0!</v>
      </c>
      <c r="K1642" s="749">
        <f t="shared" si="3333"/>
        <v>0</v>
      </c>
      <c r="L1642" s="871">
        <v>0</v>
      </c>
      <c r="M1642" s="871">
        <v>0</v>
      </c>
      <c r="N1642" s="872" t="e">
        <f t="shared" ref="N1642:N1674" si="3340">M1642/L1642</f>
        <v>#DIV/0!</v>
      </c>
      <c r="O1642" s="871">
        <f t="shared" si="3338"/>
        <v>0</v>
      </c>
      <c r="P1642" s="871">
        <f t="shared" si="3334"/>
        <v>0</v>
      </c>
      <c r="Q1642" s="1018">
        <f t="shared" si="3335"/>
        <v>0</v>
      </c>
      <c r="R1642" s="1019" t="e">
        <f t="shared" si="3339"/>
        <v>#DIV/0!</v>
      </c>
      <c r="S1642" s="1018">
        <f t="shared" si="3336"/>
        <v>0</v>
      </c>
      <c r="AA1642" s="813">
        <v>0</v>
      </c>
      <c r="AB1642" s="84">
        <f t="shared" si="3315"/>
        <v>0</v>
      </c>
      <c r="AE1642" s="84">
        <f t="shared" si="3337"/>
        <v>0</v>
      </c>
    </row>
    <row r="1643" spans="1:31" x14ac:dyDescent="0.25">
      <c r="E1643" s="1146" t="s">
        <v>5133</v>
      </c>
      <c r="F1643" s="1016">
        <v>414</v>
      </c>
      <c r="G1643" s="1017" t="s">
        <v>3767</v>
      </c>
      <c r="H1643" s="749">
        <v>470000</v>
      </c>
      <c r="I1643" s="749">
        <v>0</v>
      </c>
      <c r="J1643" s="750">
        <f t="shared" si="3332"/>
        <v>0</v>
      </c>
      <c r="K1643" s="749">
        <f t="shared" si="3333"/>
        <v>470000</v>
      </c>
      <c r="L1643" s="871">
        <v>0</v>
      </c>
      <c r="M1643" s="1018">
        <v>0</v>
      </c>
      <c r="N1643" s="872" t="e">
        <f>M1643/L1643</f>
        <v>#DIV/0!</v>
      </c>
      <c r="O1643" s="871">
        <f t="shared" si="3338"/>
        <v>0</v>
      </c>
      <c r="P1643" s="871">
        <f t="shared" si="3334"/>
        <v>470000</v>
      </c>
      <c r="Q1643" s="1018">
        <f t="shared" si="3335"/>
        <v>0</v>
      </c>
      <c r="R1643" s="1019">
        <f t="shared" si="3339"/>
        <v>0</v>
      </c>
      <c r="S1643" s="1018">
        <f t="shared" si="3336"/>
        <v>470000</v>
      </c>
      <c r="Z1643" s="812">
        <f>H1643-X1643+Y1643</f>
        <v>470000</v>
      </c>
      <c r="AA1643" s="813">
        <v>35000</v>
      </c>
      <c r="AB1643" s="84">
        <f t="shared" si="3315"/>
        <v>435000</v>
      </c>
      <c r="AE1643" s="84">
        <f t="shared" si="3337"/>
        <v>435000</v>
      </c>
    </row>
    <row r="1644" spans="1:31" x14ac:dyDescent="0.25">
      <c r="E1644" s="1146" t="s">
        <v>5134</v>
      </c>
      <c r="F1644" s="1016">
        <v>415</v>
      </c>
      <c r="G1644" s="1017" t="s">
        <v>4114</v>
      </c>
      <c r="H1644" s="749">
        <v>2800000</v>
      </c>
      <c r="I1644" s="749">
        <f>1256066.31+10440</f>
        <v>1266506.31</v>
      </c>
      <c r="J1644" s="750">
        <f t="shared" si="3332"/>
        <v>0.45232368214285718</v>
      </c>
      <c r="K1644" s="749">
        <f t="shared" si="3333"/>
        <v>1533493.69</v>
      </c>
      <c r="L1644" s="1018">
        <v>0</v>
      </c>
      <c r="M1644" s="1018">
        <v>0</v>
      </c>
      <c r="N1644" s="1019"/>
      <c r="O1644" s="1018">
        <f t="shared" si="3338"/>
        <v>0</v>
      </c>
      <c r="P1644" s="1018">
        <f t="shared" si="3334"/>
        <v>2800000</v>
      </c>
      <c r="Q1644" s="1018">
        <f t="shared" si="3335"/>
        <v>1266506.31</v>
      </c>
      <c r="R1644" s="1019">
        <f t="shared" si="3339"/>
        <v>0.45232368214285718</v>
      </c>
      <c r="S1644" s="1018">
        <f t="shared" si="3336"/>
        <v>1533493.69</v>
      </c>
      <c r="Y1644" s="816">
        <v>375000</v>
      </c>
      <c r="Z1644" s="812">
        <f>H1644-X1644+Y1644</f>
        <v>3175000</v>
      </c>
      <c r="AA1644" s="813">
        <v>1800000</v>
      </c>
      <c r="AB1644" s="84">
        <f t="shared" si="3315"/>
        <v>1375000</v>
      </c>
      <c r="AE1644" s="84">
        <f t="shared" si="3337"/>
        <v>1000000</v>
      </c>
    </row>
    <row r="1645" spans="1:31" x14ac:dyDescent="0.25">
      <c r="E1645" s="1146" t="s">
        <v>5135</v>
      </c>
      <c r="F1645" s="1016">
        <v>416</v>
      </c>
      <c r="G1645" s="1017" t="s">
        <v>4115</v>
      </c>
      <c r="H1645" s="749">
        <f>350000+250000</f>
        <v>600000</v>
      </c>
      <c r="I1645" s="749">
        <f>182070.11-0.11</f>
        <v>182070</v>
      </c>
      <c r="J1645" s="750">
        <f t="shared" si="3332"/>
        <v>0.30345</v>
      </c>
      <c r="K1645" s="749">
        <f t="shared" si="3333"/>
        <v>417930</v>
      </c>
      <c r="L1645" s="1018">
        <v>0</v>
      </c>
      <c r="M1645" s="1018">
        <v>0</v>
      </c>
      <c r="N1645" s="1019"/>
      <c r="O1645" s="1018">
        <f t="shared" si="3338"/>
        <v>0</v>
      </c>
      <c r="P1645" s="1018">
        <f t="shared" si="3334"/>
        <v>600000</v>
      </c>
      <c r="Q1645" s="1018">
        <f t="shared" si="3335"/>
        <v>182070</v>
      </c>
      <c r="R1645" s="1019">
        <f t="shared" si="3339"/>
        <v>0.30345</v>
      </c>
      <c r="S1645" s="1018">
        <f t="shared" si="3336"/>
        <v>417930</v>
      </c>
      <c r="Y1645" s="816">
        <v>50000</v>
      </c>
      <c r="Z1645" s="812">
        <f>H1645-X1645+Y1645</f>
        <v>650000</v>
      </c>
      <c r="AA1645" s="813">
        <v>658000</v>
      </c>
      <c r="AB1645" s="84">
        <f t="shared" si="3315"/>
        <v>-8000</v>
      </c>
      <c r="AE1645" s="84">
        <f t="shared" si="3337"/>
        <v>-58000</v>
      </c>
    </row>
    <row r="1646" spans="1:31" hidden="1" x14ac:dyDescent="0.25">
      <c r="F1646" s="1016">
        <v>417</v>
      </c>
      <c r="G1646" s="1017" t="s">
        <v>4116</v>
      </c>
      <c r="I1646" s="749">
        <v>0</v>
      </c>
      <c r="J1646" s="750" t="e">
        <f t="shared" si="3332"/>
        <v>#DIV/0!</v>
      </c>
      <c r="K1646" s="749">
        <f t="shared" si="3333"/>
        <v>0</v>
      </c>
      <c r="L1646" s="1018">
        <v>0</v>
      </c>
      <c r="M1646" s="1018">
        <v>0</v>
      </c>
      <c r="N1646" s="1019" t="e">
        <f t="shared" si="3340"/>
        <v>#DIV/0!</v>
      </c>
      <c r="O1646" s="1018">
        <f t="shared" si="3338"/>
        <v>0</v>
      </c>
      <c r="P1646" s="1018">
        <f t="shared" si="3334"/>
        <v>0</v>
      </c>
      <c r="Q1646" s="1018">
        <f t="shared" si="3335"/>
        <v>0</v>
      </c>
      <c r="R1646" s="1019" t="e">
        <f t="shared" si="3339"/>
        <v>#DIV/0!</v>
      </c>
      <c r="S1646" s="1018">
        <f t="shared" si="3336"/>
        <v>0</v>
      </c>
      <c r="AA1646" s="813">
        <v>0</v>
      </c>
      <c r="AB1646" s="84">
        <f t="shared" si="3315"/>
        <v>0</v>
      </c>
      <c r="AE1646" s="84">
        <f t="shared" si="3337"/>
        <v>0</v>
      </c>
    </row>
    <row r="1647" spans="1:31" hidden="1" x14ac:dyDescent="0.25">
      <c r="F1647" s="1016">
        <v>418</v>
      </c>
      <c r="G1647" s="1017" t="s">
        <v>3773</v>
      </c>
      <c r="I1647" s="749">
        <v>0</v>
      </c>
      <c r="J1647" s="750" t="e">
        <f t="shared" si="3332"/>
        <v>#DIV/0!</v>
      </c>
      <c r="K1647" s="749">
        <f t="shared" si="3333"/>
        <v>0</v>
      </c>
      <c r="L1647" s="1018">
        <v>0</v>
      </c>
      <c r="M1647" s="1018">
        <v>0</v>
      </c>
      <c r="N1647" s="1019" t="e">
        <f t="shared" si="3340"/>
        <v>#DIV/0!</v>
      </c>
      <c r="O1647" s="1018">
        <f t="shared" si="3338"/>
        <v>0</v>
      </c>
      <c r="P1647" s="1018">
        <f t="shared" si="3334"/>
        <v>0</v>
      </c>
      <c r="Q1647" s="1018">
        <f t="shared" si="3335"/>
        <v>0</v>
      </c>
      <c r="R1647" s="1019" t="e">
        <f t="shared" si="3339"/>
        <v>#DIV/0!</v>
      </c>
      <c r="S1647" s="1018">
        <f t="shared" si="3336"/>
        <v>0</v>
      </c>
      <c r="AA1647" s="813">
        <v>0</v>
      </c>
      <c r="AB1647" s="84">
        <f t="shared" si="3315"/>
        <v>0</v>
      </c>
      <c r="AE1647" s="84">
        <f t="shared" si="3337"/>
        <v>0</v>
      </c>
    </row>
    <row r="1648" spans="1:31" x14ac:dyDescent="0.25">
      <c r="E1648" s="1146" t="s">
        <v>5136</v>
      </c>
      <c r="F1648" s="1016">
        <v>421</v>
      </c>
      <c r="G1648" s="1017" t="s">
        <v>3777</v>
      </c>
      <c r="H1648" s="749">
        <v>4770000</v>
      </c>
      <c r="I1648" s="749">
        <f>2316260.26-153422.75+4752</f>
        <v>2167589.5099999998</v>
      </c>
      <c r="J1648" s="750">
        <f t="shared" si="3332"/>
        <v>0.45442128092243184</v>
      </c>
      <c r="K1648" s="749">
        <f t="shared" si="3333"/>
        <v>2602410.4900000002</v>
      </c>
      <c r="L1648" s="1018">
        <v>120000</v>
      </c>
      <c r="M1648" s="1018">
        <f>99318.31+447.55</f>
        <v>99765.86</v>
      </c>
      <c r="N1648" s="1019">
        <f t="shared" si="3340"/>
        <v>0.83138216666666664</v>
      </c>
      <c r="O1648" s="1018">
        <f t="shared" si="3338"/>
        <v>20234.14</v>
      </c>
      <c r="P1648" s="1018">
        <f t="shared" si="3334"/>
        <v>4890000</v>
      </c>
      <c r="Q1648" s="1018">
        <f t="shared" si="3335"/>
        <v>2267355.3699999996</v>
      </c>
      <c r="R1648" s="1019">
        <f t="shared" si="3339"/>
        <v>0.46367185480572592</v>
      </c>
      <c r="S1648" s="1018">
        <f t="shared" si="3336"/>
        <v>2622644.6300000004</v>
      </c>
      <c r="Y1648" s="816">
        <v>185000</v>
      </c>
      <c r="Z1648" s="812">
        <f t="shared" ref="Z1648:Z1653" si="3341">H1648-X1648+Y1648</f>
        <v>4955000</v>
      </c>
      <c r="AA1648" s="813">
        <v>3234311.16</v>
      </c>
      <c r="AB1648" s="84">
        <f t="shared" si="3315"/>
        <v>1720688.8399999999</v>
      </c>
      <c r="AE1648" s="84">
        <f t="shared" si="3337"/>
        <v>1535688.8399999999</v>
      </c>
    </row>
    <row r="1649" spans="1:31" x14ac:dyDescent="0.25">
      <c r="E1649" s="1146" t="s">
        <v>5137</v>
      </c>
      <c r="F1649" s="1016">
        <v>422</v>
      </c>
      <c r="G1649" s="1017" t="s">
        <v>3778</v>
      </c>
      <c r="H1649" s="749">
        <v>174000</v>
      </c>
      <c r="I1649" s="749">
        <f>4400+17955</f>
        <v>22355</v>
      </c>
      <c r="J1649" s="750">
        <f t="shared" si="3332"/>
        <v>0.12847701149425286</v>
      </c>
      <c r="K1649" s="749">
        <f t="shared" si="3333"/>
        <v>151645</v>
      </c>
      <c r="L1649" s="1018">
        <v>100000</v>
      </c>
      <c r="M1649" s="1018">
        <f>33246+87381</f>
        <v>120627</v>
      </c>
      <c r="N1649" s="1019">
        <f t="shared" si="3340"/>
        <v>1.20627</v>
      </c>
      <c r="O1649" s="1018">
        <f t="shared" si="3338"/>
        <v>-20627</v>
      </c>
      <c r="P1649" s="1018">
        <f t="shared" si="3334"/>
        <v>274000</v>
      </c>
      <c r="Q1649" s="1018">
        <f t="shared" si="3335"/>
        <v>142982</v>
      </c>
      <c r="R1649" s="1019">
        <f t="shared" si="3339"/>
        <v>0.5218321167883212</v>
      </c>
      <c r="S1649" s="1018">
        <f t="shared" si="3336"/>
        <v>131018</v>
      </c>
      <c r="Z1649" s="812">
        <f t="shared" si="3341"/>
        <v>174000</v>
      </c>
      <c r="AA1649" s="813">
        <v>105000</v>
      </c>
      <c r="AB1649" s="84">
        <f t="shared" si="3315"/>
        <v>69000</v>
      </c>
      <c r="AE1649" s="84">
        <f t="shared" si="3337"/>
        <v>69000</v>
      </c>
    </row>
    <row r="1650" spans="1:31" x14ac:dyDescent="0.25">
      <c r="E1650" s="1146" t="s">
        <v>5138</v>
      </c>
      <c r="F1650" s="1016">
        <v>423</v>
      </c>
      <c r="G1650" s="1017" t="s">
        <v>3779</v>
      </c>
      <c r="H1650" s="749">
        <v>3820000</v>
      </c>
      <c r="I1650" s="749">
        <f>2988101.9-309010.62</f>
        <v>2679091.2799999998</v>
      </c>
      <c r="J1650" s="750">
        <f t="shared" si="3332"/>
        <v>0.70133279581151831</v>
      </c>
      <c r="K1650" s="749">
        <f t="shared" si="3333"/>
        <v>1140908.7200000002</v>
      </c>
      <c r="L1650" s="1018">
        <v>800000</v>
      </c>
      <c r="M1650" s="1018">
        <f>29697.93+56065.42+466286.59</f>
        <v>552049.94000000006</v>
      </c>
      <c r="N1650" s="1019">
        <f t="shared" si="3340"/>
        <v>0.69006242500000003</v>
      </c>
      <c r="O1650" s="1018">
        <f t="shared" si="3338"/>
        <v>247950.05999999994</v>
      </c>
      <c r="P1650" s="1018">
        <f t="shared" si="3334"/>
        <v>4620000</v>
      </c>
      <c r="Q1650" s="1018">
        <f t="shared" si="3335"/>
        <v>3231141.2199999997</v>
      </c>
      <c r="R1650" s="1019">
        <f t="shared" si="3339"/>
        <v>0.69938121645021645</v>
      </c>
      <c r="S1650" s="1018">
        <f t="shared" si="3336"/>
        <v>1388858.7800000003</v>
      </c>
      <c r="Y1650" s="816">
        <v>590000</v>
      </c>
      <c r="Z1650" s="812">
        <f t="shared" si="3341"/>
        <v>4410000</v>
      </c>
      <c r="AA1650" s="813">
        <v>1711000</v>
      </c>
      <c r="AB1650" s="84">
        <f t="shared" si="3315"/>
        <v>2699000</v>
      </c>
      <c r="AE1650" s="84">
        <f t="shared" si="3337"/>
        <v>2109000</v>
      </c>
    </row>
    <row r="1651" spans="1:31" x14ac:dyDescent="0.25">
      <c r="E1651" s="1146" t="s">
        <v>3878</v>
      </c>
      <c r="F1651" s="1016">
        <v>424</v>
      </c>
      <c r="G1651" s="1017" t="s">
        <v>3781</v>
      </c>
      <c r="H1651" s="749">
        <v>500000</v>
      </c>
      <c r="I1651" s="749">
        <f>292147.5+18550.82</f>
        <v>310698.32</v>
      </c>
      <c r="J1651" s="750">
        <f t="shared" si="3332"/>
        <v>0.62139664000000006</v>
      </c>
      <c r="K1651" s="749">
        <f t="shared" si="3333"/>
        <v>189301.68</v>
      </c>
      <c r="L1651" s="1018">
        <v>100000</v>
      </c>
      <c r="M1651" s="1018">
        <v>0</v>
      </c>
      <c r="N1651" s="1019"/>
      <c r="O1651" s="1018">
        <f t="shared" si="3338"/>
        <v>100000</v>
      </c>
      <c r="P1651" s="1018">
        <f t="shared" si="3334"/>
        <v>600000</v>
      </c>
      <c r="Q1651" s="1018">
        <f t="shared" si="3335"/>
        <v>310698.32</v>
      </c>
      <c r="R1651" s="1019">
        <f t="shared" si="3339"/>
        <v>0.5178305333333334</v>
      </c>
      <c r="S1651" s="1018">
        <f t="shared" si="3336"/>
        <v>289301.68</v>
      </c>
      <c r="Z1651" s="812">
        <f t="shared" si="3341"/>
        <v>500000</v>
      </c>
      <c r="AA1651" s="813">
        <v>238000</v>
      </c>
      <c r="AB1651" s="84">
        <f t="shared" si="3315"/>
        <v>262000</v>
      </c>
      <c r="AE1651" s="84">
        <f t="shared" si="3337"/>
        <v>262000</v>
      </c>
    </row>
    <row r="1652" spans="1:31" x14ac:dyDescent="0.25">
      <c r="E1652" s="1146" t="s">
        <v>3880</v>
      </c>
      <c r="F1652" s="1016">
        <v>425</v>
      </c>
      <c r="G1652" s="1017" t="s">
        <v>4117</v>
      </c>
      <c r="H1652" s="749">
        <f>200000+100000</f>
        <v>300000</v>
      </c>
      <c r="I1652" s="749">
        <f>200298+85914.81</f>
        <v>286212.81</v>
      </c>
      <c r="J1652" s="750">
        <f t="shared" si="3332"/>
        <v>0.95404270000000002</v>
      </c>
      <c r="K1652" s="749">
        <f t="shared" si="3333"/>
        <v>13787.190000000002</v>
      </c>
      <c r="L1652" s="1018">
        <v>0</v>
      </c>
      <c r="M1652" s="1018">
        <v>0</v>
      </c>
      <c r="N1652" s="1019"/>
      <c r="O1652" s="1018">
        <f t="shared" si="3338"/>
        <v>0</v>
      </c>
      <c r="P1652" s="1018">
        <f t="shared" si="3334"/>
        <v>300000</v>
      </c>
      <c r="Q1652" s="1018">
        <f t="shared" si="3335"/>
        <v>286212.81</v>
      </c>
      <c r="R1652" s="1019">
        <f t="shared" si="3339"/>
        <v>0.95404270000000002</v>
      </c>
      <c r="S1652" s="1018">
        <f t="shared" si="3336"/>
        <v>13787.190000000002</v>
      </c>
      <c r="Z1652" s="812">
        <f t="shared" si="3341"/>
        <v>300000</v>
      </c>
      <c r="AA1652" s="813">
        <v>385000</v>
      </c>
      <c r="AB1652" s="84">
        <f t="shared" si="3315"/>
        <v>-85000</v>
      </c>
      <c r="AE1652" s="84">
        <f t="shared" si="3337"/>
        <v>-85000</v>
      </c>
    </row>
    <row r="1653" spans="1:31" x14ac:dyDescent="0.25">
      <c r="E1653" s="1146" t="s">
        <v>3881</v>
      </c>
      <c r="F1653" s="1016">
        <v>426</v>
      </c>
      <c r="G1653" s="1017" t="s">
        <v>3785</v>
      </c>
      <c r="H1653" s="749">
        <v>6870000</v>
      </c>
      <c r="I1653" s="749">
        <f>3391722.67+221326.83</f>
        <v>3613049.5</v>
      </c>
      <c r="J1653" s="750">
        <f t="shared" si="3332"/>
        <v>0.52591695778748182</v>
      </c>
      <c r="K1653" s="749">
        <f t="shared" si="3333"/>
        <v>3256950.5</v>
      </c>
      <c r="L1653" s="1018">
        <v>247500</v>
      </c>
      <c r="M1653" s="1018">
        <v>0</v>
      </c>
      <c r="N1653" s="1019">
        <f>M1653/L1653</f>
        <v>0</v>
      </c>
      <c r="O1653" s="1018">
        <f t="shared" si="3338"/>
        <v>247500</v>
      </c>
      <c r="P1653" s="1018">
        <f t="shared" si="3334"/>
        <v>7117500</v>
      </c>
      <c r="Q1653" s="1018">
        <f t="shared" si="3335"/>
        <v>3613049.5</v>
      </c>
      <c r="R1653" s="1019">
        <f t="shared" si="3339"/>
        <v>0.50762901299613628</v>
      </c>
      <c r="S1653" s="1018">
        <f t="shared" si="3336"/>
        <v>3504450.5</v>
      </c>
      <c r="Z1653" s="812">
        <f t="shared" si="3341"/>
        <v>6870000</v>
      </c>
      <c r="AA1653" s="813">
        <v>4161680</v>
      </c>
      <c r="AB1653" s="84">
        <f t="shared" si="3315"/>
        <v>2708320</v>
      </c>
      <c r="AE1653" s="84">
        <f t="shared" si="3337"/>
        <v>2708320</v>
      </c>
    </row>
    <row r="1654" spans="1:31" hidden="1" x14ac:dyDescent="0.25">
      <c r="F1654" s="1016">
        <v>432</v>
      </c>
      <c r="G1654" s="1017" t="s">
        <v>4119</v>
      </c>
      <c r="I1654" s="749">
        <v>0</v>
      </c>
      <c r="J1654" s="750" t="e">
        <f t="shared" si="3332"/>
        <v>#DIV/0!</v>
      </c>
      <c r="K1654" s="749">
        <f t="shared" si="3333"/>
        <v>0</v>
      </c>
      <c r="L1654" s="1018">
        <v>0</v>
      </c>
      <c r="M1654" s="1018">
        <v>0</v>
      </c>
      <c r="N1654" s="1019" t="e">
        <f t="shared" si="3340"/>
        <v>#DIV/0!</v>
      </c>
      <c r="O1654" s="1018">
        <f t="shared" si="3338"/>
        <v>0</v>
      </c>
      <c r="P1654" s="1018">
        <f t="shared" si="3334"/>
        <v>0</v>
      </c>
      <c r="Q1654" s="1018">
        <f t="shared" si="3335"/>
        <v>0</v>
      </c>
      <c r="R1654" s="1019" t="e">
        <f t="shared" si="3339"/>
        <v>#DIV/0!</v>
      </c>
      <c r="S1654" s="1018">
        <f t="shared" si="3336"/>
        <v>0</v>
      </c>
      <c r="AA1654" s="813">
        <v>0</v>
      </c>
      <c r="AB1654" s="84">
        <f t="shared" si="3315"/>
        <v>0</v>
      </c>
      <c r="AE1654" s="84">
        <f t="shared" si="3337"/>
        <v>0</v>
      </c>
    </row>
    <row r="1655" spans="1:31" hidden="1" x14ac:dyDescent="0.25">
      <c r="F1655" s="1016">
        <v>433</v>
      </c>
      <c r="G1655" s="1017" t="s">
        <v>4120</v>
      </c>
      <c r="I1655" s="749">
        <v>0</v>
      </c>
      <c r="J1655" s="750" t="e">
        <f t="shared" si="3332"/>
        <v>#DIV/0!</v>
      </c>
      <c r="K1655" s="749">
        <f t="shared" si="3333"/>
        <v>0</v>
      </c>
      <c r="L1655" s="1018">
        <v>0</v>
      </c>
      <c r="M1655" s="1018">
        <v>0</v>
      </c>
      <c r="N1655" s="1019" t="e">
        <f t="shared" si="3340"/>
        <v>#DIV/0!</v>
      </c>
      <c r="O1655" s="1018">
        <f t="shared" si="3338"/>
        <v>0</v>
      </c>
      <c r="P1655" s="1018">
        <f t="shared" si="3334"/>
        <v>0</v>
      </c>
      <c r="Q1655" s="1018">
        <f t="shared" si="3335"/>
        <v>0</v>
      </c>
      <c r="R1655" s="1019" t="e">
        <f t="shared" si="3339"/>
        <v>#DIV/0!</v>
      </c>
      <c r="S1655" s="1018">
        <f t="shared" si="3336"/>
        <v>0</v>
      </c>
      <c r="AA1655" s="813">
        <v>0</v>
      </c>
      <c r="AB1655" s="84">
        <f t="shared" si="3315"/>
        <v>0</v>
      </c>
      <c r="AE1655" s="84">
        <f t="shared" si="3337"/>
        <v>0</v>
      </c>
    </row>
    <row r="1656" spans="1:31" hidden="1" x14ac:dyDescent="0.25">
      <c r="F1656" s="1016">
        <v>434</v>
      </c>
      <c r="G1656" s="1017" t="s">
        <v>4121</v>
      </c>
      <c r="I1656" s="749">
        <v>0</v>
      </c>
      <c r="J1656" s="750" t="e">
        <f t="shared" si="3332"/>
        <v>#DIV/0!</v>
      </c>
      <c r="K1656" s="749">
        <f t="shared" si="3333"/>
        <v>0</v>
      </c>
      <c r="L1656" s="1018">
        <v>0</v>
      </c>
      <c r="M1656" s="1018">
        <v>0</v>
      </c>
      <c r="N1656" s="1019" t="e">
        <f t="shared" si="3340"/>
        <v>#DIV/0!</v>
      </c>
      <c r="O1656" s="1018">
        <f t="shared" si="3338"/>
        <v>0</v>
      </c>
      <c r="P1656" s="1018">
        <f t="shared" si="3334"/>
        <v>0</v>
      </c>
      <c r="Q1656" s="1018">
        <f t="shared" si="3335"/>
        <v>0</v>
      </c>
      <c r="R1656" s="1019" t="e">
        <f t="shared" si="3339"/>
        <v>#DIV/0!</v>
      </c>
      <c r="S1656" s="1018">
        <f t="shared" si="3336"/>
        <v>0</v>
      </c>
      <c r="AA1656" s="813">
        <v>0</v>
      </c>
      <c r="AB1656" s="84">
        <f t="shared" si="3315"/>
        <v>0</v>
      </c>
      <c r="AE1656" s="84">
        <f t="shared" si="3337"/>
        <v>0</v>
      </c>
    </row>
    <row r="1657" spans="1:31" hidden="1" x14ac:dyDescent="0.25">
      <c r="A1657" s="84"/>
      <c r="B1657" s="84"/>
      <c r="C1657" s="84"/>
      <c r="D1657" s="84"/>
      <c r="F1657" s="1016">
        <v>435</v>
      </c>
      <c r="G1657" s="1017" t="s">
        <v>3792</v>
      </c>
      <c r="I1657" s="749">
        <v>0</v>
      </c>
      <c r="J1657" s="750" t="e">
        <f t="shared" si="3332"/>
        <v>#DIV/0!</v>
      </c>
      <c r="K1657" s="749">
        <f t="shared" si="3333"/>
        <v>0</v>
      </c>
      <c r="L1657" s="1018">
        <v>0</v>
      </c>
      <c r="M1657" s="1018">
        <v>0</v>
      </c>
      <c r="N1657" s="1019" t="e">
        <f t="shared" si="3340"/>
        <v>#DIV/0!</v>
      </c>
      <c r="O1657" s="1018">
        <f t="shared" si="3338"/>
        <v>0</v>
      </c>
      <c r="P1657" s="1018">
        <f t="shared" si="3334"/>
        <v>0</v>
      </c>
      <c r="Q1657" s="1018">
        <f t="shared" si="3335"/>
        <v>0</v>
      </c>
      <c r="R1657" s="1019" t="e">
        <f t="shared" si="3339"/>
        <v>#DIV/0!</v>
      </c>
      <c r="S1657" s="1018">
        <f t="shared" si="3336"/>
        <v>0</v>
      </c>
      <c r="T1657" s="84"/>
      <c r="AA1657" s="813">
        <v>0</v>
      </c>
      <c r="AB1657" s="84">
        <f t="shared" si="3315"/>
        <v>0</v>
      </c>
      <c r="AE1657" s="84">
        <f t="shared" si="3337"/>
        <v>0</v>
      </c>
    </row>
    <row r="1658" spans="1:31" hidden="1" x14ac:dyDescent="0.25">
      <c r="A1658" s="84"/>
      <c r="B1658" s="84"/>
      <c r="C1658" s="84"/>
      <c r="D1658" s="84"/>
      <c r="F1658" s="1016">
        <v>441</v>
      </c>
      <c r="G1658" s="1017" t="s">
        <v>4122</v>
      </c>
      <c r="I1658" s="749">
        <v>0</v>
      </c>
      <c r="J1658" s="750" t="e">
        <f t="shared" si="3332"/>
        <v>#DIV/0!</v>
      </c>
      <c r="K1658" s="749">
        <f t="shared" si="3333"/>
        <v>0</v>
      </c>
      <c r="L1658" s="1018">
        <v>0</v>
      </c>
      <c r="M1658" s="1018">
        <v>0</v>
      </c>
      <c r="N1658" s="1019" t="e">
        <f t="shared" si="3340"/>
        <v>#DIV/0!</v>
      </c>
      <c r="O1658" s="1018">
        <f t="shared" si="3338"/>
        <v>0</v>
      </c>
      <c r="P1658" s="1018">
        <f t="shared" si="3334"/>
        <v>0</v>
      </c>
      <c r="Q1658" s="1018">
        <f t="shared" si="3335"/>
        <v>0</v>
      </c>
      <c r="R1658" s="1019" t="e">
        <f t="shared" si="3339"/>
        <v>#DIV/0!</v>
      </c>
      <c r="S1658" s="1018">
        <f t="shared" si="3336"/>
        <v>0</v>
      </c>
      <c r="T1658" s="84"/>
      <c r="AA1658" s="813">
        <v>0</v>
      </c>
      <c r="AB1658" s="84">
        <f t="shared" si="3315"/>
        <v>0</v>
      </c>
      <c r="AE1658" s="84">
        <f t="shared" si="3337"/>
        <v>0</v>
      </c>
    </row>
    <row r="1659" spans="1:31" hidden="1" x14ac:dyDescent="0.25">
      <c r="A1659" s="84"/>
      <c r="B1659" s="84"/>
      <c r="C1659" s="84"/>
      <c r="D1659" s="84"/>
      <c r="F1659" s="1016">
        <v>442</v>
      </c>
      <c r="G1659" s="1017" t="s">
        <v>4123</v>
      </c>
      <c r="I1659" s="749">
        <v>0</v>
      </c>
      <c r="J1659" s="750" t="e">
        <f t="shared" si="3332"/>
        <v>#DIV/0!</v>
      </c>
      <c r="K1659" s="749">
        <f t="shared" si="3333"/>
        <v>0</v>
      </c>
      <c r="L1659" s="1018">
        <v>0</v>
      </c>
      <c r="M1659" s="1018">
        <v>0</v>
      </c>
      <c r="N1659" s="1019" t="e">
        <f t="shared" si="3340"/>
        <v>#DIV/0!</v>
      </c>
      <c r="O1659" s="1018">
        <f t="shared" si="3338"/>
        <v>0</v>
      </c>
      <c r="P1659" s="1018">
        <f t="shared" si="3334"/>
        <v>0</v>
      </c>
      <c r="Q1659" s="1018">
        <f t="shared" si="3335"/>
        <v>0</v>
      </c>
      <c r="R1659" s="1019" t="e">
        <f t="shared" si="3339"/>
        <v>#DIV/0!</v>
      </c>
      <c r="S1659" s="1018">
        <f t="shared" si="3336"/>
        <v>0</v>
      </c>
      <c r="T1659" s="84"/>
      <c r="AA1659" s="813">
        <v>0</v>
      </c>
      <c r="AB1659" s="84">
        <f t="shared" si="3315"/>
        <v>0</v>
      </c>
      <c r="AE1659" s="84">
        <f t="shared" si="3337"/>
        <v>0</v>
      </c>
    </row>
    <row r="1660" spans="1:31" hidden="1" x14ac:dyDescent="0.25">
      <c r="A1660" s="84"/>
      <c r="B1660" s="84"/>
      <c r="C1660" s="84"/>
      <c r="D1660" s="84"/>
      <c r="F1660" s="1016">
        <v>443</v>
      </c>
      <c r="G1660" s="1017" t="s">
        <v>3797</v>
      </c>
      <c r="I1660" s="749">
        <v>0</v>
      </c>
      <c r="J1660" s="750" t="e">
        <f t="shared" si="3332"/>
        <v>#DIV/0!</v>
      </c>
      <c r="K1660" s="749">
        <f t="shared" si="3333"/>
        <v>0</v>
      </c>
      <c r="L1660" s="1018">
        <v>0</v>
      </c>
      <c r="M1660" s="1018">
        <v>0</v>
      </c>
      <c r="N1660" s="1019" t="e">
        <f t="shared" si="3340"/>
        <v>#DIV/0!</v>
      </c>
      <c r="O1660" s="1018">
        <f t="shared" si="3338"/>
        <v>0</v>
      </c>
      <c r="P1660" s="1018">
        <f t="shared" si="3334"/>
        <v>0</v>
      </c>
      <c r="Q1660" s="1018">
        <f t="shared" si="3335"/>
        <v>0</v>
      </c>
      <c r="R1660" s="1019" t="e">
        <f t="shared" si="3339"/>
        <v>#DIV/0!</v>
      </c>
      <c r="S1660" s="1018">
        <f t="shared" si="3336"/>
        <v>0</v>
      </c>
      <c r="T1660" s="84"/>
      <c r="AA1660" s="813">
        <v>0</v>
      </c>
      <c r="AB1660" s="84">
        <f t="shared" ref="AB1660:AB1723" si="3342">Z1660-AA1660</f>
        <v>0</v>
      </c>
      <c r="AE1660" s="84">
        <f t="shared" si="3337"/>
        <v>0</v>
      </c>
    </row>
    <row r="1661" spans="1:31" hidden="1" x14ac:dyDescent="0.25">
      <c r="A1661" s="84"/>
      <c r="B1661" s="84"/>
      <c r="C1661" s="84"/>
      <c r="D1661" s="84"/>
      <c r="F1661" s="1016">
        <v>444</v>
      </c>
      <c r="G1661" s="1017" t="s">
        <v>3798</v>
      </c>
      <c r="I1661" s="749">
        <v>0</v>
      </c>
      <c r="J1661" s="750" t="e">
        <f t="shared" si="3332"/>
        <v>#DIV/0!</v>
      </c>
      <c r="K1661" s="749">
        <f t="shared" si="3333"/>
        <v>0</v>
      </c>
      <c r="L1661" s="1018">
        <v>0</v>
      </c>
      <c r="M1661" s="1018">
        <v>0</v>
      </c>
      <c r="N1661" s="1019" t="e">
        <f t="shared" si="3340"/>
        <v>#DIV/0!</v>
      </c>
      <c r="O1661" s="1018">
        <f t="shared" si="3338"/>
        <v>0</v>
      </c>
      <c r="P1661" s="1018">
        <f t="shared" si="3334"/>
        <v>0</v>
      </c>
      <c r="Q1661" s="1018">
        <f t="shared" si="3335"/>
        <v>0</v>
      </c>
      <c r="R1661" s="1019" t="e">
        <f t="shared" si="3339"/>
        <v>#DIV/0!</v>
      </c>
      <c r="S1661" s="1018">
        <f t="shared" si="3336"/>
        <v>0</v>
      </c>
      <c r="T1661" s="84"/>
      <c r="AA1661" s="813">
        <v>0</v>
      </c>
      <c r="AB1661" s="84">
        <f t="shared" si="3342"/>
        <v>0</v>
      </c>
      <c r="AE1661" s="84">
        <f t="shared" si="3337"/>
        <v>0</v>
      </c>
    </row>
    <row r="1662" spans="1:31" ht="30" hidden="1" x14ac:dyDescent="0.25">
      <c r="A1662" s="84"/>
      <c r="B1662" s="84"/>
      <c r="C1662" s="84"/>
      <c r="D1662" s="84"/>
      <c r="F1662" s="1016">
        <v>4511</v>
      </c>
      <c r="G1662" s="856" t="s">
        <v>1691</v>
      </c>
      <c r="I1662" s="749">
        <v>0</v>
      </c>
      <c r="J1662" s="750" t="e">
        <f t="shared" si="3332"/>
        <v>#DIV/0!</v>
      </c>
      <c r="K1662" s="749">
        <f t="shared" si="3333"/>
        <v>0</v>
      </c>
      <c r="L1662" s="1018">
        <v>0</v>
      </c>
      <c r="M1662" s="1018">
        <v>0</v>
      </c>
      <c r="N1662" s="1019" t="e">
        <f t="shared" si="3340"/>
        <v>#DIV/0!</v>
      </c>
      <c r="O1662" s="1018">
        <f t="shared" si="3338"/>
        <v>0</v>
      </c>
      <c r="P1662" s="1018">
        <f t="shared" si="3334"/>
        <v>0</v>
      </c>
      <c r="Q1662" s="1018">
        <f t="shared" si="3335"/>
        <v>0</v>
      </c>
      <c r="R1662" s="1019" t="e">
        <f t="shared" si="3339"/>
        <v>#DIV/0!</v>
      </c>
      <c r="S1662" s="1018">
        <f t="shared" si="3336"/>
        <v>0</v>
      </c>
      <c r="T1662" s="84"/>
      <c r="AA1662" s="813">
        <v>0</v>
      </c>
      <c r="AB1662" s="84">
        <f t="shared" si="3342"/>
        <v>0</v>
      </c>
      <c r="AE1662" s="84">
        <f t="shared" si="3337"/>
        <v>0</v>
      </c>
    </row>
    <row r="1663" spans="1:31" ht="19.5" hidden="1" customHeight="1" x14ac:dyDescent="0.25">
      <c r="A1663" s="84"/>
      <c r="B1663" s="84"/>
      <c r="C1663" s="84"/>
      <c r="D1663" s="84"/>
      <c r="F1663" s="1016">
        <v>4512</v>
      </c>
      <c r="G1663" s="856" t="s">
        <v>1700</v>
      </c>
      <c r="I1663" s="749">
        <v>0</v>
      </c>
      <c r="J1663" s="750" t="e">
        <f t="shared" si="3332"/>
        <v>#DIV/0!</v>
      </c>
      <c r="K1663" s="749">
        <f t="shared" si="3333"/>
        <v>0</v>
      </c>
      <c r="L1663" s="1018">
        <v>0</v>
      </c>
      <c r="M1663" s="1018">
        <v>0</v>
      </c>
      <c r="N1663" s="1019" t="e">
        <f t="shared" si="3340"/>
        <v>#DIV/0!</v>
      </c>
      <c r="O1663" s="1018">
        <f t="shared" si="3338"/>
        <v>0</v>
      </c>
      <c r="P1663" s="1018">
        <f t="shared" si="3334"/>
        <v>0</v>
      </c>
      <c r="Q1663" s="1018">
        <f t="shared" si="3335"/>
        <v>0</v>
      </c>
      <c r="R1663" s="1019" t="e">
        <f t="shared" si="3339"/>
        <v>#DIV/0!</v>
      </c>
      <c r="S1663" s="1018">
        <f t="shared" si="3336"/>
        <v>0</v>
      </c>
      <c r="T1663" s="84"/>
      <c r="AA1663" s="813">
        <v>0</v>
      </c>
      <c r="AB1663" s="84">
        <f t="shared" si="3342"/>
        <v>0</v>
      </c>
      <c r="AE1663" s="84">
        <f t="shared" si="3337"/>
        <v>0</v>
      </c>
    </row>
    <row r="1664" spans="1:31" ht="30" hidden="1" x14ac:dyDescent="0.25">
      <c r="A1664" s="84"/>
      <c r="B1664" s="84"/>
      <c r="C1664" s="84"/>
      <c r="D1664" s="84"/>
      <c r="F1664" s="1016">
        <v>452</v>
      </c>
      <c r="G1664" s="1017" t="s">
        <v>4124</v>
      </c>
      <c r="I1664" s="749">
        <v>0</v>
      </c>
      <c r="J1664" s="750" t="e">
        <f t="shared" si="3332"/>
        <v>#DIV/0!</v>
      </c>
      <c r="K1664" s="749">
        <f t="shared" si="3333"/>
        <v>0</v>
      </c>
      <c r="L1664" s="1018">
        <v>0</v>
      </c>
      <c r="M1664" s="1018">
        <v>0</v>
      </c>
      <c r="N1664" s="1019" t="e">
        <f t="shared" si="3340"/>
        <v>#DIV/0!</v>
      </c>
      <c r="O1664" s="1018">
        <f t="shared" si="3338"/>
        <v>0</v>
      </c>
      <c r="P1664" s="1018">
        <f t="shared" si="3334"/>
        <v>0</v>
      </c>
      <c r="Q1664" s="1018">
        <f t="shared" si="3335"/>
        <v>0</v>
      </c>
      <c r="R1664" s="1019" t="e">
        <f t="shared" si="3339"/>
        <v>#DIV/0!</v>
      </c>
      <c r="S1664" s="1018">
        <f t="shared" si="3336"/>
        <v>0</v>
      </c>
      <c r="T1664" s="84"/>
      <c r="AA1664" s="813">
        <v>0</v>
      </c>
      <c r="AB1664" s="84">
        <f t="shared" si="3342"/>
        <v>0</v>
      </c>
      <c r="AE1664" s="84">
        <f t="shared" si="3337"/>
        <v>0</v>
      </c>
    </row>
    <row r="1665" spans="1:31" hidden="1" x14ac:dyDescent="0.25">
      <c r="A1665" s="84"/>
      <c r="B1665" s="84"/>
      <c r="C1665" s="84"/>
      <c r="D1665" s="84"/>
      <c r="F1665" s="1016">
        <v>453</v>
      </c>
      <c r="G1665" s="1017" t="s">
        <v>4125</v>
      </c>
      <c r="I1665" s="749">
        <v>0</v>
      </c>
      <c r="J1665" s="750" t="e">
        <f t="shared" si="3332"/>
        <v>#DIV/0!</v>
      </c>
      <c r="K1665" s="749">
        <f t="shared" si="3333"/>
        <v>0</v>
      </c>
      <c r="L1665" s="1018">
        <v>0</v>
      </c>
      <c r="M1665" s="1018">
        <v>0</v>
      </c>
      <c r="N1665" s="1019" t="e">
        <f t="shared" si="3340"/>
        <v>#DIV/0!</v>
      </c>
      <c r="O1665" s="1018">
        <f t="shared" si="3338"/>
        <v>0</v>
      </c>
      <c r="P1665" s="1018">
        <f t="shared" si="3334"/>
        <v>0</v>
      </c>
      <c r="Q1665" s="1018">
        <f t="shared" si="3335"/>
        <v>0</v>
      </c>
      <c r="R1665" s="1019" t="e">
        <f t="shared" si="3339"/>
        <v>#DIV/0!</v>
      </c>
      <c r="S1665" s="1018">
        <f t="shared" si="3336"/>
        <v>0</v>
      </c>
      <c r="T1665" s="84"/>
      <c r="AA1665" s="813">
        <v>0</v>
      </c>
      <c r="AB1665" s="84">
        <f t="shared" si="3342"/>
        <v>0</v>
      </c>
      <c r="AE1665" s="84">
        <f t="shared" si="3337"/>
        <v>0</v>
      </c>
    </row>
    <row r="1666" spans="1:31" hidden="1" x14ac:dyDescent="0.25">
      <c r="A1666" s="84"/>
      <c r="B1666" s="84"/>
      <c r="C1666" s="84"/>
      <c r="D1666" s="84"/>
      <c r="F1666" s="1016">
        <v>454</v>
      </c>
      <c r="G1666" s="1017" t="s">
        <v>3803</v>
      </c>
      <c r="I1666" s="749">
        <v>0</v>
      </c>
      <c r="J1666" s="750" t="e">
        <f t="shared" si="3332"/>
        <v>#DIV/0!</v>
      </c>
      <c r="K1666" s="749">
        <f t="shared" si="3333"/>
        <v>0</v>
      </c>
      <c r="L1666" s="1018">
        <v>0</v>
      </c>
      <c r="M1666" s="1018">
        <v>0</v>
      </c>
      <c r="N1666" s="1019" t="e">
        <f t="shared" si="3340"/>
        <v>#DIV/0!</v>
      </c>
      <c r="O1666" s="1018">
        <f t="shared" si="3338"/>
        <v>0</v>
      </c>
      <c r="P1666" s="1018">
        <f t="shared" si="3334"/>
        <v>0</v>
      </c>
      <c r="Q1666" s="1018">
        <f t="shared" si="3335"/>
        <v>0</v>
      </c>
      <c r="R1666" s="1019" t="e">
        <f t="shared" si="3339"/>
        <v>#DIV/0!</v>
      </c>
      <c r="S1666" s="1018">
        <f t="shared" si="3336"/>
        <v>0</v>
      </c>
      <c r="T1666" s="84"/>
      <c r="AA1666" s="813">
        <v>0</v>
      </c>
      <c r="AB1666" s="84">
        <f t="shared" si="3342"/>
        <v>0</v>
      </c>
      <c r="AE1666" s="84">
        <f t="shared" si="3337"/>
        <v>0</v>
      </c>
    </row>
    <row r="1667" spans="1:31" hidden="1" x14ac:dyDescent="0.25">
      <c r="A1667" s="84"/>
      <c r="B1667" s="84"/>
      <c r="C1667" s="84"/>
      <c r="D1667" s="84"/>
      <c r="F1667" s="1016">
        <v>461</v>
      </c>
      <c r="G1667" s="1017" t="s">
        <v>4106</v>
      </c>
      <c r="I1667" s="749">
        <v>0</v>
      </c>
      <c r="J1667" s="750" t="e">
        <f t="shared" si="3332"/>
        <v>#DIV/0!</v>
      </c>
      <c r="K1667" s="749">
        <f t="shared" si="3333"/>
        <v>0</v>
      </c>
      <c r="L1667" s="1018">
        <v>0</v>
      </c>
      <c r="M1667" s="1018">
        <v>0</v>
      </c>
      <c r="N1667" s="1019" t="e">
        <f t="shared" si="3340"/>
        <v>#DIV/0!</v>
      </c>
      <c r="O1667" s="1018">
        <f t="shared" si="3338"/>
        <v>0</v>
      </c>
      <c r="P1667" s="1018">
        <f t="shared" si="3334"/>
        <v>0</v>
      </c>
      <c r="Q1667" s="1018">
        <f t="shared" si="3335"/>
        <v>0</v>
      </c>
      <c r="R1667" s="1019" t="e">
        <f t="shared" si="3339"/>
        <v>#DIV/0!</v>
      </c>
      <c r="S1667" s="1018">
        <f t="shared" si="3336"/>
        <v>0</v>
      </c>
      <c r="T1667" s="84"/>
      <c r="AA1667" s="813">
        <v>0</v>
      </c>
      <c r="AB1667" s="84">
        <f t="shared" si="3342"/>
        <v>0</v>
      </c>
      <c r="AE1667" s="84">
        <f t="shared" si="3337"/>
        <v>0</v>
      </c>
    </row>
    <row r="1668" spans="1:31" ht="30" hidden="1" x14ac:dyDescent="0.25">
      <c r="A1668" s="84"/>
      <c r="B1668" s="84"/>
      <c r="C1668" s="84"/>
      <c r="D1668" s="84"/>
      <c r="F1668" s="1016">
        <v>462</v>
      </c>
      <c r="G1668" s="1017" t="s">
        <v>3806</v>
      </c>
      <c r="I1668" s="749">
        <v>0</v>
      </c>
      <c r="J1668" s="750" t="e">
        <f t="shared" si="3332"/>
        <v>#DIV/0!</v>
      </c>
      <c r="K1668" s="749">
        <f t="shared" si="3333"/>
        <v>0</v>
      </c>
      <c r="L1668" s="1018">
        <v>0</v>
      </c>
      <c r="M1668" s="1018">
        <v>0</v>
      </c>
      <c r="N1668" s="1019" t="e">
        <f t="shared" si="3340"/>
        <v>#DIV/0!</v>
      </c>
      <c r="O1668" s="1018">
        <f t="shared" si="3338"/>
        <v>0</v>
      </c>
      <c r="P1668" s="1018">
        <f t="shared" si="3334"/>
        <v>0</v>
      </c>
      <c r="Q1668" s="1018">
        <f t="shared" si="3335"/>
        <v>0</v>
      </c>
      <c r="R1668" s="1019" t="e">
        <f t="shared" si="3339"/>
        <v>#DIV/0!</v>
      </c>
      <c r="S1668" s="1018">
        <f t="shared" si="3336"/>
        <v>0</v>
      </c>
      <c r="T1668" s="84"/>
      <c r="AA1668" s="813">
        <v>0</v>
      </c>
      <c r="AB1668" s="84">
        <f t="shared" si="3342"/>
        <v>0</v>
      </c>
      <c r="AE1668" s="84">
        <f t="shared" si="3337"/>
        <v>0</v>
      </c>
    </row>
    <row r="1669" spans="1:31" hidden="1" x14ac:dyDescent="0.25">
      <c r="A1669" s="84"/>
      <c r="B1669" s="84"/>
      <c r="C1669" s="84"/>
      <c r="D1669" s="84"/>
      <c r="F1669" s="1016">
        <v>4631</v>
      </c>
      <c r="G1669" s="1017" t="s">
        <v>3807</v>
      </c>
      <c r="I1669" s="749">
        <v>0</v>
      </c>
      <c r="J1669" s="750" t="e">
        <f t="shared" si="3332"/>
        <v>#DIV/0!</v>
      </c>
      <c r="K1669" s="749">
        <f t="shared" si="3333"/>
        <v>0</v>
      </c>
      <c r="L1669" s="1018">
        <v>0</v>
      </c>
      <c r="M1669" s="1018">
        <v>0</v>
      </c>
      <c r="N1669" s="1019" t="e">
        <f t="shared" si="3340"/>
        <v>#DIV/0!</v>
      </c>
      <c r="O1669" s="1018">
        <f t="shared" si="3338"/>
        <v>0</v>
      </c>
      <c r="P1669" s="1018">
        <f t="shared" si="3334"/>
        <v>0</v>
      </c>
      <c r="Q1669" s="1018">
        <f t="shared" si="3335"/>
        <v>0</v>
      </c>
      <c r="R1669" s="1019" t="e">
        <f t="shared" si="3339"/>
        <v>#DIV/0!</v>
      </c>
      <c r="S1669" s="1018">
        <f t="shared" si="3336"/>
        <v>0</v>
      </c>
      <c r="T1669" s="84"/>
      <c r="AA1669" s="813">
        <v>0</v>
      </c>
      <c r="AB1669" s="84">
        <f t="shared" si="3342"/>
        <v>0</v>
      </c>
      <c r="AE1669" s="84">
        <f t="shared" si="3337"/>
        <v>0</v>
      </c>
    </row>
    <row r="1670" spans="1:31" hidden="1" x14ac:dyDescent="0.25">
      <c r="A1670" s="84"/>
      <c r="B1670" s="84"/>
      <c r="C1670" s="84"/>
      <c r="D1670" s="84"/>
      <c r="F1670" s="1016">
        <v>4632</v>
      </c>
      <c r="G1670" s="1017" t="s">
        <v>3808</v>
      </c>
      <c r="I1670" s="749">
        <v>0</v>
      </c>
      <c r="J1670" s="750" t="e">
        <f t="shared" si="3332"/>
        <v>#DIV/0!</v>
      </c>
      <c r="K1670" s="749">
        <f t="shared" si="3333"/>
        <v>0</v>
      </c>
      <c r="L1670" s="1018">
        <v>0</v>
      </c>
      <c r="M1670" s="1018">
        <v>0</v>
      </c>
      <c r="N1670" s="1019" t="e">
        <f t="shared" si="3340"/>
        <v>#DIV/0!</v>
      </c>
      <c r="O1670" s="1018">
        <f t="shared" si="3338"/>
        <v>0</v>
      </c>
      <c r="P1670" s="1018">
        <f t="shared" si="3334"/>
        <v>0</v>
      </c>
      <c r="Q1670" s="1018">
        <f t="shared" si="3335"/>
        <v>0</v>
      </c>
      <c r="R1670" s="1019" t="e">
        <f t="shared" si="3339"/>
        <v>#DIV/0!</v>
      </c>
      <c r="S1670" s="1018">
        <f t="shared" si="3336"/>
        <v>0</v>
      </c>
      <c r="T1670" s="84"/>
      <c r="AA1670" s="813">
        <v>0</v>
      </c>
      <c r="AB1670" s="84">
        <f t="shared" si="3342"/>
        <v>0</v>
      </c>
      <c r="AE1670" s="84">
        <f t="shared" si="3337"/>
        <v>0</v>
      </c>
    </row>
    <row r="1671" spans="1:31" ht="30" hidden="1" x14ac:dyDescent="0.25">
      <c r="A1671" s="84"/>
      <c r="B1671" s="84"/>
      <c r="C1671" s="84"/>
      <c r="D1671" s="84"/>
      <c r="F1671" s="1016">
        <v>464</v>
      </c>
      <c r="G1671" s="1017" t="s">
        <v>3809</v>
      </c>
      <c r="I1671" s="749">
        <v>0</v>
      </c>
      <c r="J1671" s="750" t="e">
        <f t="shared" si="3332"/>
        <v>#DIV/0!</v>
      </c>
      <c r="K1671" s="749">
        <f t="shared" si="3333"/>
        <v>0</v>
      </c>
      <c r="L1671" s="1018">
        <v>0</v>
      </c>
      <c r="M1671" s="1018">
        <v>0</v>
      </c>
      <c r="N1671" s="1019" t="e">
        <f t="shared" si="3340"/>
        <v>#DIV/0!</v>
      </c>
      <c r="O1671" s="1018">
        <f t="shared" si="3338"/>
        <v>0</v>
      </c>
      <c r="P1671" s="1018">
        <f t="shared" si="3334"/>
        <v>0</v>
      </c>
      <c r="Q1671" s="1018">
        <f t="shared" si="3335"/>
        <v>0</v>
      </c>
      <c r="R1671" s="1019" t="e">
        <f t="shared" si="3339"/>
        <v>#DIV/0!</v>
      </c>
      <c r="S1671" s="1018">
        <f t="shared" si="3336"/>
        <v>0</v>
      </c>
      <c r="T1671" s="84"/>
      <c r="AA1671" s="813">
        <v>0</v>
      </c>
      <c r="AB1671" s="84">
        <f t="shared" si="3342"/>
        <v>0</v>
      </c>
      <c r="AE1671" s="84">
        <f t="shared" si="3337"/>
        <v>0</v>
      </c>
    </row>
    <row r="1672" spans="1:31" hidden="1" x14ac:dyDescent="0.25">
      <c r="A1672" s="84"/>
      <c r="B1672" s="84"/>
      <c r="C1672" s="84"/>
      <c r="D1672" s="84"/>
      <c r="F1672" s="1016">
        <v>465</v>
      </c>
      <c r="G1672" s="1017" t="s">
        <v>4107</v>
      </c>
      <c r="H1672" s="749">
        <v>0</v>
      </c>
      <c r="J1672" s="750" t="e">
        <f t="shared" si="3332"/>
        <v>#DIV/0!</v>
      </c>
      <c r="K1672" s="749">
        <f t="shared" si="3333"/>
        <v>0</v>
      </c>
      <c r="L1672" s="1018">
        <v>0</v>
      </c>
      <c r="M1672" s="1018">
        <v>0</v>
      </c>
      <c r="N1672" s="1019"/>
      <c r="O1672" s="1018">
        <f t="shared" si="3338"/>
        <v>0</v>
      </c>
      <c r="P1672" s="1018">
        <f t="shared" si="3334"/>
        <v>0</v>
      </c>
      <c r="Q1672" s="1018">
        <f t="shared" si="3335"/>
        <v>0</v>
      </c>
      <c r="R1672" s="1019" t="e">
        <f t="shared" si="3339"/>
        <v>#DIV/0!</v>
      </c>
      <c r="S1672" s="1018">
        <f t="shared" si="3336"/>
        <v>0</v>
      </c>
      <c r="T1672" s="84"/>
      <c r="Z1672" s="812">
        <f>H1672-X1672+Y1672</f>
        <v>0</v>
      </c>
      <c r="AA1672" s="813">
        <v>2347884.0299999998</v>
      </c>
      <c r="AB1672" s="84">
        <f t="shared" si="3342"/>
        <v>-2347884.0299999998</v>
      </c>
      <c r="AE1672" s="84">
        <f t="shared" si="3337"/>
        <v>-2347884.0299999998</v>
      </c>
    </row>
    <row r="1673" spans="1:31" hidden="1" x14ac:dyDescent="0.25">
      <c r="A1673" s="84"/>
      <c r="B1673" s="84"/>
      <c r="C1673" s="84"/>
      <c r="D1673" s="84"/>
      <c r="F1673" s="1016">
        <v>472</v>
      </c>
      <c r="G1673" s="1017" t="s">
        <v>3813</v>
      </c>
      <c r="H1673" s="749">
        <v>0</v>
      </c>
      <c r="I1673" s="749">
        <v>0</v>
      </c>
      <c r="K1673" s="749">
        <f t="shared" si="3333"/>
        <v>0</v>
      </c>
      <c r="L1673" s="1018">
        <v>0</v>
      </c>
      <c r="M1673" s="1018">
        <v>0</v>
      </c>
      <c r="N1673" s="1019"/>
      <c r="O1673" s="1018">
        <f t="shared" si="3338"/>
        <v>0</v>
      </c>
      <c r="P1673" s="1018">
        <f t="shared" si="3334"/>
        <v>0</v>
      </c>
      <c r="Q1673" s="1018">
        <f t="shared" si="3335"/>
        <v>0</v>
      </c>
      <c r="R1673" s="1019" t="e">
        <f t="shared" si="3339"/>
        <v>#DIV/0!</v>
      </c>
      <c r="S1673" s="1018">
        <f t="shared" si="3336"/>
        <v>0</v>
      </c>
      <c r="T1673" s="84"/>
      <c r="AA1673" s="813">
        <v>0</v>
      </c>
      <c r="AB1673" s="84">
        <f t="shared" si="3342"/>
        <v>0</v>
      </c>
      <c r="AE1673" s="84">
        <f t="shared" si="3337"/>
        <v>0</v>
      </c>
    </row>
    <row r="1674" spans="1:31" hidden="1" x14ac:dyDescent="0.25">
      <c r="A1674" s="84"/>
      <c r="B1674" s="84"/>
      <c r="C1674" s="84"/>
      <c r="D1674" s="84"/>
      <c r="F1674" s="1016">
        <v>481</v>
      </c>
      <c r="G1674" s="1017" t="s">
        <v>4126</v>
      </c>
      <c r="I1674" s="749">
        <v>0</v>
      </c>
      <c r="J1674" s="750" t="e">
        <f t="shared" si="3332"/>
        <v>#DIV/0!</v>
      </c>
      <c r="K1674" s="749">
        <f t="shared" si="3333"/>
        <v>0</v>
      </c>
      <c r="L1674" s="1018">
        <v>0</v>
      </c>
      <c r="M1674" s="1018">
        <v>0</v>
      </c>
      <c r="N1674" s="1019" t="e">
        <f t="shared" si="3340"/>
        <v>#DIV/0!</v>
      </c>
      <c r="O1674" s="1018">
        <f t="shared" si="3338"/>
        <v>0</v>
      </c>
      <c r="P1674" s="1018">
        <f t="shared" si="3334"/>
        <v>0</v>
      </c>
      <c r="Q1674" s="1018">
        <f t="shared" si="3335"/>
        <v>0</v>
      </c>
      <c r="R1674" s="1019" t="e">
        <f t="shared" si="3339"/>
        <v>#DIV/0!</v>
      </c>
      <c r="S1674" s="1018">
        <f t="shared" si="3336"/>
        <v>0</v>
      </c>
      <c r="T1674" s="84"/>
      <c r="AA1674" s="813">
        <v>0</v>
      </c>
      <c r="AB1674" s="84">
        <f t="shared" si="3342"/>
        <v>0</v>
      </c>
      <c r="AE1674" s="84">
        <f t="shared" si="3337"/>
        <v>0</v>
      </c>
    </row>
    <row r="1675" spans="1:31" hidden="1" x14ac:dyDescent="0.25">
      <c r="A1675" s="84">
        <v>0</v>
      </c>
      <c r="B1675" s="84"/>
      <c r="C1675" s="84"/>
      <c r="D1675" s="84"/>
      <c r="E1675" s="746" t="s">
        <v>3882</v>
      </c>
      <c r="F1675" s="1016">
        <v>482</v>
      </c>
      <c r="G1675" s="1017" t="s">
        <v>4127</v>
      </c>
      <c r="H1675" s="749">
        <v>0</v>
      </c>
      <c r="I1675" s="749">
        <f>10117.32+4934.3</f>
        <v>15051.619999999999</v>
      </c>
      <c r="J1675" s="750" t="e">
        <f t="shared" si="3332"/>
        <v>#DIV/0!</v>
      </c>
      <c r="K1675" s="749">
        <f t="shared" si="3333"/>
        <v>-15051.619999999999</v>
      </c>
      <c r="L1675" s="1018">
        <v>0</v>
      </c>
      <c r="M1675" s="1018">
        <v>0</v>
      </c>
      <c r="N1675" s="1019"/>
      <c r="O1675" s="1018">
        <f t="shared" si="3338"/>
        <v>0</v>
      </c>
      <c r="P1675" s="1018">
        <f t="shared" si="3334"/>
        <v>0</v>
      </c>
      <c r="Q1675" s="1018">
        <f t="shared" si="3335"/>
        <v>15051.619999999999</v>
      </c>
      <c r="R1675" s="1019" t="e">
        <f t="shared" si="3339"/>
        <v>#DIV/0!</v>
      </c>
      <c r="S1675" s="1018">
        <f t="shared" si="3336"/>
        <v>-15051.619999999999</v>
      </c>
      <c r="T1675" s="84"/>
      <c r="Z1675" s="812">
        <f t="shared" ref="Z1675:Z1686" si="3343">H1675-X1675+Y1675</f>
        <v>0</v>
      </c>
      <c r="AA1675" s="813">
        <v>35000</v>
      </c>
      <c r="AB1675" s="84">
        <f t="shared" si="3342"/>
        <v>-35000</v>
      </c>
      <c r="AE1675" s="84">
        <f t="shared" si="3337"/>
        <v>-35000</v>
      </c>
    </row>
    <row r="1676" spans="1:31" hidden="1" x14ac:dyDescent="0.25">
      <c r="A1676" s="84"/>
      <c r="B1676" s="84"/>
      <c r="C1676" s="84"/>
      <c r="D1676" s="84"/>
      <c r="E1676" s="746" t="s">
        <v>5139</v>
      </c>
      <c r="F1676" s="1016">
        <v>483</v>
      </c>
      <c r="G1676" s="1020" t="s">
        <v>4128</v>
      </c>
      <c r="H1676" s="749">
        <v>0</v>
      </c>
      <c r="I1676" s="749">
        <v>1303.48</v>
      </c>
      <c r="J1676" s="750" t="e">
        <f t="shared" si="3332"/>
        <v>#DIV/0!</v>
      </c>
      <c r="K1676" s="749">
        <f t="shared" si="3333"/>
        <v>-1303.48</v>
      </c>
      <c r="L1676" s="1018">
        <v>0</v>
      </c>
      <c r="M1676" s="1018">
        <v>0</v>
      </c>
      <c r="N1676" s="1019"/>
      <c r="O1676" s="1018">
        <f t="shared" si="3338"/>
        <v>0</v>
      </c>
      <c r="P1676" s="1018">
        <f t="shared" si="3334"/>
        <v>0</v>
      </c>
      <c r="Q1676" s="1018">
        <f t="shared" si="3335"/>
        <v>1303.48</v>
      </c>
      <c r="R1676" s="1019" t="e">
        <f t="shared" si="3339"/>
        <v>#DIV/0!</v>
      </c>
      <c r="S1676" s="1018">
        <f t="shared" si="3336"/>
        <v>-1303.48</v>
      </c>
      <c r="T1676" s="84"/>
      <c r="Z1676" s="812">
        <f t="shared" si="3343"/>
        <v>0</v>
      </c>
      <c r="AA1676" s="813">
        <v>35000</v>
      </c>
      <c r="AB1676" s="84">
        <f t="shared" si="3342"/>
        <v>-35000</v>
      </c>
      <c r="AE1676" s="84">
        <f t="shared" si="3337"/>
        <v>-35000</v>
      </c>
    </row>
    <row r="1677" spans="1:31" ht="45" hidden="1" x14ac:dyDescent="0.25">
      <c r="A1677" s="84"/>
      <c r="B1677" s="84"/>
      <c r="C1677" s="84"/>
      <c r="D1677" s="84"/>
      <c r="F1677" s="1016">
        <v>484</v>
      </c>
      <c r="G1677" s="1017" t="s">
        <v>4129</v>
      </c>
      <c r="H1677" s="749">
        <v>0</v>
      </c>
      <c r="J1677" s="750" t="e">
        <f t="shared" si="3332"/>
        <v>#DIV/0!</v>
      </c>
      <c r="L1677" s="1021"/>
      <c r="M1677" s="1021"/>
      <c r="N1677" s="1022"/>
      <c r="O1677" s="1021"/>
      <c r="P1677" s="1021"/>
      <c r="Q1677" s="1021"/>
      <c r="R1677" s="1022"/>
      <c r="S1677" s="1021" t="e">
        <f t="shared" ref="S1677:S1698" si="3344">SUM(H1677:L1677)</f>
        <v>#DIV/0!</v>
      </c>
      <c r="T1677" s="84"/>
      <c r="V1677" s="84"/>
      <c r="W1677" s="84"/>
      <c r="X1677" s="1011"/>
      <c r="Y1677" s="1012"/>
      <c r="Z1677" s="1013">
        <f t="shared" si="3343"/>
        <v>0</v>
      </c>
      <c r="AA1677" s="1014"/>
      <c r="AB1677" s="84">
        <f t="shared" si="3342"/>
        <v>0</v>
      </c>
      <c r="AE1677" s="84">
        <f t="shared" si="3337"/>
        <v>0</v>
      </c>
    </row>
    <row r="1678" spans="1:31" ht="30" hidden="1" x14ac:dyDescent="0.25">
      <c r="A1678" s="84"/>
      <c r="B1678" s="84"/>
      <c r="C1678" s="84"/>
      <c r="D1678" s="84"/>
      <c r="F1678" s="1016">
        <v>485</v>
      </c>
      <c r="G1678" s="1017" t="s">
        <v>4130</v>
      </c>
      <c r="H1678" s="749">
        <v>0</v>
      </c>
      <c r="J1678" s="750" t="e">
        <f t="shared" si="3332"/>
        <v>#DIV/0!</v>
      </c>
      <c r="L1678" s="1021"/>
      <c r="M1678" s="1021"/>
      <c r="N1678" s="1022"/>
      <c r="O1678" s="1021"/>
      <c r="P1678" s="1021"/>
      <c r="Q1678" s="1021"/>
      <c r="R1678" s="1022"/>
      <c r="S1678" s="1021" t="e">
        <f t="shared" si="3344"/>
        <v>#DIV/0!</v>
      </c>
      <c r="T1678" s="84"/>
      <c r="V1678" s="84"/>
      <c r="W1678" s="84"/>
      <c r="X1678" s="1011"/>
      <c r="Y1678" s="1012"/>
      <c r="Z1678" s="1013">
        <f t="shared" si="3343"/>
        <v>0</v>
      </c>
      <c r="AA1678" s="1014"/>
      <c r="AB1678" s="84">
        <f t="shared" si="3342"/>
        <v>0</v>
      </c>
      <c r="AE1678" s="84">
        <f t="shared" si="3337"/>
        <v>0</v>
      </c>
    </row>
    <row r="1679" spans="1:31" ht="30" hidden="1" x14ac:dyDescent="0.25">
      <c r="A1679" s="84"/>
      <c r="B1679" s="84"/>
      <c r="C1679" s="84"/>
      <c r="D1679" s="84"/>
      <c r="F1679" s="1016">
        <v>489</v>
      </c>
      <c r="G1679" s="1017" t="s">
        <v>3821</v>
      </c>
      <c r="H1679" s="749">
        <v>0</v>
      </c>
      <c r="J1679" s="750" t="e">
        <f t="shared" si="3332"/>
        <v>#DIV/0!</v>
      </c>
      <c r="L1679" s="1021"/>
      <c r="M1679" s="1021"/>
      <c r="N1679" s="1022"/>
      <c r="O1679" s="1021"/>
      <c r="P1679" s="1021"/>
      <c r="Q1679" s="1021"/>
      <c r="R1679" s="1022"/>
      <c r="S1679" s="1021" t="e">
        <f t="shared" si="3344"/>
        <v>#DIV/0!</v>
      </c>
      <c r="T1679" s="84"/>
      <c r="V1679" s="84"/>
      <c r="W1679" s="84"/>
      <c r="X1679" s="1011"/>
      <c r="Y1679" s="1012"/>
      <c r="Z1679" s="1013">
        <f t="shared" si="3343"/>
        <v>0</v>
      </c>
      <c r="AA1679" s="1014"/>
      <c r="AB1679" s="84">
        <f t="shared" si="3342"/>
        <v>0</v>
      </c>
      <c r="AE1679" s="84">
        <f t="shared" si="3337"/>
        <v>0</v>
      </c>
    </row>
    <row r="1680" spans="1:31" ht="30" hidden="1" x14ac:dyDescent="0.25">
      <c r="A1680" s="84"/>
      <c r="B1680" s="84"/>
      <c r="C1680" s="84"/>
      <c r="D1680" s="84"/>
      <c r="F1680" s="1016">
        <v>494</v>
      </c>
      <c r="G1680" s="1017" t="s">
        <v>4108</v>
      </c>
      <c r="H1680" s="749">
        <v>0</v>
      </c>
      <c r="J1680" s="750" t="e">
        <f t="shared" si="3332"/>
        <v>#DIV/0!</v>
      </c>
      <c r="L1680" s="1021"/>
      <c r="M1680" s="1021"/>
      <c r="N1680" s="1022"/>
      <c r="O1680" s="1021"/>
      <c r="P1680" s="1021"/>
      <c r="Q1680" s="1021"/>
      <c r="R1680" s="1022"/>
      <c r="S1680" s="1021" t="e">
        <f t="shared" si="3344"/>
        <v>#DIV/0!</v>
      </c>
      <c r="T1680" s="84"/>
      <c r="V1680" s="84"/>
      <c r="W1680" s="84"/>
      <c r="X1680" s="1011"/>
      <c r="Y1680" s="1012"/>
      <c r="Z1680" s="1013">
        <f t="shared" si="3343"/>
        <v>0</v>
      </c>
      <c r="AA1680" s="1014"/>
      <c r="AB1680" s="84">
        <f t="shared" si="3342"/>
        <v>0</v>
      </c>
      <c r="AE1680" s="84">
        <f t="shared" si="3337"/>
        <v>0</v>
      </c>
    </row>
    <row r="1681" spans="1:31" ht="30" hidden="1" x14ac:dyDescent="0.25">
      <c r="A1681" s="84"/>
      <c r="B1681" s="84"/>
      <c r="C1681" s="84"/>
      <c r="D1681" s="84"/>
      <c r="F1681" s="1016">
        <v>495</v>
      </c>
      <c r="G1681" s="1017" t="s">
        <v>4109</v>
      </c>
      <c r="H1681" s="749">
        <v>0</v>
      </c>
      <c r="J1681" s="750" t="e">
        <f t="shared" si="3332"/>
        <v>#DIV/0!</v>
      </c>
      <c r="L1681" s="1021"/>
      <c r="M1681" s="1021"/>
      <c r="N1681" s="1022"/>
      <c r="O1681" s="1021"/>
      <c r="P1681" s="1021"/>
      <c r="Q1681" s="1021"/>
      <c r="R1681" s="1022"/>
      <c r="S1681" s="1021" t="e">
        <f t="shared" si="3344"/>
        <v>#DIV/0!</v>
      </c>
      <c r="T1681" s="84"/>
      <c r="V1681" s="84"/>
      <c r="W1681" s="84"/>
      <c r="X1681" s="1011"/>
      <c r="Y1681" s="1012"/>
      <c r="Z1681" s="1013">
        <f t="shared" si="3343"/>
        <v>0</v>
      </c>
      <c r="AA1681" s="1014"/>
      <c r="AB1681" s="84">
        <f t="shared" si="3342"/>
        <v>0</v>
      </c>
      <c r="AE1681" s="84">
        <f t="shared" si="3337"/>
        <v>0</v>
      </c>
    </row>
    <row r="1682" spans="1:31" ht="45" hidden="1" x14ac:dyDescent="0.25">
      <c r="A1682" s="84"/>
      <c r="B1682" s="84"/>
      <c r="C1682" s="84"/>
      <c r="D1682" s="84"/>
      <c r="F1682" s="1016">
        <v>496</v>
      </c>
      <c r="G1682" s="1017" t="s">
        <v>4110</v>
      </c>
      <c r="H1682" s="749">
        <v>0</v>
      </c>
      <c r="J1682" s="750" t="e">
        <f t="shared" si="3332"/>
        <v>#DIV/0!</v>
      </c>
      <c r="L1682" s="1021"/>
      <c r="M1682" s="1021"/>
      <c r="N1682" s="1022"/>
      <c r="O1682" s="1021"/>
      <c r="P1682" s="1021"/>
      <c r="Q1682" s="1021"/>
      <c r="R1682" s="1022"/>
      <c r="S1682" s="1021" t="e">
        <f t="shared" si="3344"/>
        <v>#DIV/0!</v>
      </c>
      <c r="T1682" s="84"/>
      <c r="V1682" s="84"/>
      <c r="W1682" s="84"/>
      <c r="X1682" s="1011"/>
      <c r="Y1682" s="1012"/>
      <c r="Z1682" s="1013">
        <f t="shared" si="3343"/>
        <v>0</v>
      </c>
      <c r="AA1682" s="1014"/>
      <c r="AB1682" s="84">
        <f t="shared" si="3342"/>
        <v>0</v>
      </c>
      <c r="AE1682" s="84">
        <f t="shared" si="3337"/>
        <v>0</v>
      </c>
    </row>
    <row r="1683" spans="1:31" ht="30" hidden="1" x14ac:dyDescent="0.25">
      <c r="A1683" s="84"/>
      <c r="B1683" s="84"/>
      <c r="C1683" s="84"/>
      <c r="D1683" s="84"/>
      <c r="F1683" s="1016">
        <v>499</v>
      </c>
      <c r="G1683" s="1017" t="s">
        <v>4111</v>
      </c>
      <c r="H1683" s="749">
        <v>0</v>
      </c>
      <c r="J1683" s="750" t="e">
        <f t="shared" si="3332"/>
        <v>#DIV/0!</v>
      </c>
      <c r="L1683" s="1021"/>
      <c r="M1683" s="1021"/>
      <c r="N1683" s="1022"/>
      <c r="O1683" s="1021"/>
      <c r="P1683" s="1021"/>
      <c r="Q1683" s="1021"/>
      <c r="R1683" s="1022"/>
      <c r="S1683" s="1021" t="e">
        <f t="shared" si="3344"/>
        <v>#DIV/0!</v>
      </c>
      <c r="T1683" s="84"/>
      <c r="V1683" s="84"/>
      <c r="W1683" s="84"/>
      <c r="X1683" s="1011"/>
      <c r="Y1683" s="1012"/>
      <c r="Z1683" s="1013">
        <f t="shared" si="3343"/>
        <v>0</v>
      </c>
      <c r="AA1683" s="1014"/>
      <c r="AB1683" s="84">
        <f t="shared" si="3342"/>
        <v>0</v>
      </c>
      <c r="AE1683" s="84">
        <f t="shared" si="3337"/>
        <v>0</v>
      </c>
    </row>
    <row r="1684" spans="1:31" hidden="1" x14ac:dyDescent="0.25">
      <c r="A1684" s="84"/>
      <c r="B1684" s="84"/>
      <c r="C1684" s="84"/>
      <c r="D1684" s="84"/>
      <c r="F1684" s="1016">
        <v>511</v>
      </c>
      <c r="G1684" s="1020" t="s">
        <v>4131</v>
      </c>
      <c r="H1684" s="749">
        <v>0</v>
      </c>
      <c r="J1684" s="750" t="e">
        <f t="shared" si="3332"/>
        <v>#DIV/0!</v>
      </c>
      <c r="L1684" s="1021"/>
      <c r="M1684" s="1021"/>
      <c r="N1684" s="1022"/>
      <c r="O1684" s="1021"/>
      <c r="P1684" s="1021"/>
      <c r="Q1684" s="1021"/>
      <c r="R1684" s="1022"/>
      <c r="S1684" s="1021" t="e">
        <f t="shared" si="3344"/>
        <v>#DIV/0!</v>
      </c>
      <c r="T1684" s="84"/>
      <c r="V1684" s="84"/>
      <c r="W1684" s="84"/>
      <c r="X1684" s="1011"/>
      <c r="Y1684" s="1012"/>
      <c r="Z1684" s="1013">
        <f t="shared" si="3343"/>
        <v>0</v>
      </c>
      <c r="AA1684" s="1014"/>
      <c r="AB1684" s="84">
        <f t="shared" si="3342"/>
        <v>0</v>
      </c>
      <c r="AE1684" s="84">
        <f t="shared" si="3337"/>
        <v>0</v>
      </c>
    </row>
    <row r="1685" spans="1:31" ht="15.75" thickBot="1" x14ac:dyDescent="0.3">
      <c r="A1685" s="84"/>
      <c r="B1685" s="84"/>
      <c r="C1685" s="84"/>
      <c r="D1685" s="84"/>
      <c r="E1685" s="1146" t="s">
        <v>3882</v>
      </c>
      <c r="F1685" s="1016">
        <v>512</v>
      </c>
      <c r="G1685" s="1020" t="s">
        <v>4132</v>
      </c>
      <c r="H1685" s="749">
        <v>100000</v>
      </c>
      <c r="I1685" s="749">
        <f>219980+50755</f>
        <v>270735</v>
      </c>
      <c r="J1685" s="750">
        <f t="shared" si="3332"/>
        <v>2.7073499999999999</v>
      </c>
      <c r="K1685" s="749">
        <f>H1685-I1685</f>
        <v>-170735</v>
      </c>
      <c r="L1685" s="1018">
        <v>0</v>
      </c>
      <c r="M1685" s="1018">
        <v>24950</v>
      </c>
      <c r="N1685" s="1019"/>
      <c r="O1685" s="1018">
        <f>L1685-M1685</f>
        <v>-24950</v>
      </c>
      <c r="P1685" s="1018">
        <f>L1685+H1685</f>
        <v>100000</v>
      </c>
      <c r="Q1685" s="1018">
        <f>M1685+I1685</f>
        <v>295685</v>
      </c>
      <c r="R1685" s="1019">
        <f>Q1685/P1685</f>
        <v>2.9568500000000002</v>
      </c>
      <c r="S1685" s="1018">
        <f>P1685-Q1685</f>
        <v>-195685</v>
      </c>
      <c r="T1685" s="84"/>
      <c r="V1685" s="84"/>
      <c r="W1685" s="84"/>
      <c r="Z1685" s="812">
        <f t="shared" si="3343"/>
        <v>100000</v>
      </c>
      <c r="AA1685" s="813">
        <v>140000</v>
      </c>
      <c r="AB1685" s="84">
        <f t="shared" si="3342"/>
        <v>-40000</v>
      </c>
      <c r="AE1685" s="84">
        <f t="shared" si="3337"/>
        <v>-40000</v>
      </c>
    </row>
    <row r="1686" spans="1:31" ht="15.75" hidden="1" thickBot="1" x14ac:dyDescent="0.3">
      <c r="A1686" s="84"/>
      <c r="B1686" s="84"/>
      <c r="C1686" s="84"/>
      <c r="D1686" s="84"/>
      <c r="E1686" s="746" t="s">
        <v>3883</v>
      </c>
      <c r="F1686" s="1016">
        <v>513</v>
      </c>
      <c r="G1686" s="1020" t="s">
        <v>4133</v>
      </c>
      <c r="H1686" s="749">
        <v>0</v>
      </c>
      <c r="I1686" s="749">
        <v>0</v>
      </c>
      <c r="J1686" s="750" t="e">
        <f t="shared" si="3332"/>
        <v>#DIV/0!</v>
      </c>
      <c r="K1686" s="749">
        <f>H1686-I1686</f>
        <v>0</v>
      </c>
      <c r="L1686" s="1018">
        <v>0</v>
      </c>
      <c r="M1686" s="1018">
        <v>0</v>
      </c>
      <c r="N1686" s="1019"/>
      <c r="O1686" s="1018">
        <f>L1686-M1686</f>
        <v>0</v>
      </c>
      <c r="P1686" s="1018">
        <f>L1686+H1686</f>
        <v>0</v>
      </c>
      <c r="Q1686" s="1018">
        <f>M1686+I1686</f>
        <v>0</v>
      </c>
      <c r="R1686" s="1019" t="e">
        <f>Q1686/P1686</f>
        <v>#DIV/0!</v>
      </c>
      <c r="S1686" s="1018">
        <f>P1686-Q1686</f>
        <v>0</v>
      </c>
      <c r="T1686" s="84"/>
      <c r="W1686" s="84"/>
      <c r="Z1686" s="812">
        <f t="shared" si="3343"/>
        <v>0</v>
      </c>
      <c r="AA1686" s="813">
        <v>0</v>
      </c>
      <c r="AB1686" s="84">
        <f t="shared" si="3342"/>
        <v>0</v>
      </c>
      <c r="AE1686" s="84">
        <f t="shared" si="3337"/>
        <v>0</v>
      </c>
    </row>
    <row r="1687" spans="1:31" ht="15.75" hidden="1" thickBot="1" x14ac:dyDescent="0.3">
      <c r="A1687" s="84"/>
      <c r="B1687" s="84"/>
      <c r="C1687" s="84"/>
      <c r="D1687" s="84"/>
      <c r="F1687" s="1016">
        <v>514</v>
      </c>
      <c r="G1687" s="1017" t="s">
        <v>4134</v>
      </c>
      <c r="L1687" s="1021"/>
      <c r="M1687" s="1021"/>
      <c r="N1687" s="1022"/>
      <c r="O1687" s="1021"/>
      <c r="P1687" s="1021"/>
      <c r="Q1687" s="1021"/>
      <c r="R1687" s="1022"/>
      <c r="S1687" s="1021">
        <f t="shared" si="3344"/>
        <v>0</v>
      </c>
      <c r="T1687" s="84"/>
      <c r="V1687" s="84"/>
      <c r="W1687" s="84"/>
      <c r="X1687" s="1011"/>
      <c r="Y1687" s="1012"/>
      <c r="Z1687" s="1013"/>
      <c r="AA1687" s="1014"/>
      <c r="AB1687" s="84">
        <f t="shared" si="3342"/>
        <v>0</v>
      </c>
    </row>
    <row r="1688" spans="1:31" ht="15.75" hidden="1" thickBot="1" x14ac:dyDescent="0.3">
      <c r="A1688" s="84"/>
      <c r="B1688" s="84"/>
      <c r="C1688" s="84"/>
      <c r="D1688" s="84"/>
      <c r="F1688" s="1016">
        <v>515</v>
      </c>
      <c r="G1688" s="1017" t="s">
        <v>3832</v>
      </c>
      <c r="L1688" s="1021"/>
      <c r="M1688" s="1021"/>
      <c r="N1688" s="1022"/>
      <c r="O1688" s="1021"/>
      <c r="P1688" s="1021"/>
      <c r="Q1688" s="1021"/>
      <c r="R1688" s="1022"/>
      <c r="S1688" s="1021">
        <f t="shared" si="3344"/>
        <v>0</v>
      </c>
      <c r="T1688" s="84"/>
      <c r="V1688" s="84"/>
      <c r="W1688" s="84"/>
      <c r="X1688" s="1011"/>
      <c r="Y1688" s="1012"/>
      <c r="Z1688" s="1013"/>
      <c r="AA1688" s="1014"/>
      <c r="AB1688" s="84">
        <f t="shared" si="3342"/>
        <v>0</v>
      </c>
    </row>
    <row r="1689" spans="1:31" ht="15.75" hidden="1" thickBot="1" x14ac:dyDescent="0.3">
      <c r="A1689" s="84"/>
      <c r="B1689" s="84"/>
      <c r="C1689" s="84"/>
      <c r="D1689" s="84"/>
      <c r="F1689" s="1016">
        <v>521</v>
      </c>
      <c r="G1689" s="1017" t="s">
        <v>4135</v>
      </c>
      <c r="L1689" s="1021"/>
      <c r="M1689" s="1021"/>
      <c r="N1689" s="1022"/>
      <c r="O1689" s="1021"/>
      <c r="P1689" s="1021"/>
      <c r="Q1689" s="1021"/>
      <c r="R1689" s="1022"/>
      <c r="S1689" s="1021">
        <f t="shared" si="3344"/>
        <v>0</v>
      </c>
      <c r="T1689" s="84"/>
      <c r="V1689" s="84"/>
      <c r="W1689" s="84"/>
      <c r="X1689" s="1011"/>
      <c r="Y1689" s="1012"/>
      <c r="Z1689" s="1013"/>
      <c r="AA1689" s="1014"/>
      <c r="AB1689" s="84">
        <f t="shared" si="3342"/>
        <v>0</v>
      </c>
    </row>
    <row r="1690" spans="1:31" ht="15.75" hidden="1" thickBot="1" x14ac:dyDescent="0.3">
      <c r="A1690" s="84"/>
      <c r="B1690" s="84"/>
      <c r="C1690" s="84"/>
      <c r="D1690" s="84"/>
      <c r="F1690" s="1016">
        <v>522</v>
      </c>
      <c r="G1690" s="1017" t="s">
        <v>4136</v>
      </c>
      <c r="L1690" s="1021"/>
      <c r="M1690" s="1021"/>
      <c r="N1690" s="1022"/>
      <c r="O1690" s="1021"/>
      <c r="P1690" s="1021"/>
      <c r="Q1690" s="1021"/>
      <c r="R1690" s="1022"/>
      <c r="S1690" s="1021">
        <f t="shared" si="3344"/>
        <v>0</v>
      </c>
      <c r="T1690" s="84"/>
      <c r="V1690" s="84"/>
      <c r="W1690" s="84"/>
      <c r="X1690" s="1011"/>
      <c r="Y1690" s="1012"/>
      <c r="Z1690" s="1013"/>
      <c r="AA1690" s="1014"/>
      <c r="AB1690" s="84">
        <f t="shared" si="3342"/>
        <v>0</v>
      </c>
    </row>
    <row r="1691" spans="1:31" ht="15.75" hidden="1" thickBot="1" x14ac:dyDescent="0.3">
      <c r="A1691" s="84"/>
      <c r="B1691" s="84"/>
      <c r="C1691" s="84"/>
      <c r="D1691" s="84"/>
      <c r="F1691" s="1016">
        <v>523</v>
      </c>
      <c r="G1691" s="1017" t="s">
        <v>3837</v>
      </c>
      <c r="L1691" s="1021"/>
      <c r="M1691" s="1021"/>
      <c r="N1691" s="1022"/>
      <c r="O1691" s="1021"/>
      <c r="P1691" s="1021"/>
      <c r="Q1691" s="1021"/>
      <c r="R1691" s="1022"/>
      <c r="S1691" s="1021">
        <f t="shared" si="3344"/>
        <v>0</v>
      </c>
      <c r="T1691" s="84"/>
      <c r="V1691" s="84"/>
      <c r="W1691" s="84"/>
      <c r="X1691" s="1011"/>
      <c r="Y1691" s="1012"/>
      <c r="Z1691" s="1013"/>
      <c r="AA1691" s="1014"/>
      <c r="AB1691" s="84">
        <f t="shared" si="3342"/>
        <v>0</v>
      </c>
    </row>
    <row r="1692" spans="1:31" ht="15.75" hidden="1" thickBot="1" x14ac:dyDescent="0.3">
      <c r="A1692" s="84"/>
      <c r="B1692" s="84"/>
      <c r="C1692" s="84"/>
      <c r="D1692" s="84"/>
      <c r="F1692" s="1016">
        <v>531</v>
      </c>
      <c r="G1692" s="1017" t="s">
        <v>4112</v>
      </c>
      <c r="L1692" s="1021"/>
      <c r="M1692" s="1021"/>
      <c r="N1692" s="1022"/>
      <c r="O1692" s="1021"/>
      <c r="P1692" s="1021"/>
      <c r="Q1692" s="1021"/>
      <c r="R1692" s="1022"/>
      <c r="S1692" s="1021">
        <f t="shared" si="3344"/>
        <v>0</v>
      </c>
      <c r="T1692" s="84"/>
      <c r="V1692" s="84"/>
      <c r="W1692" s="84"/>
      <c r="X1692" s="1011"/>
      <c r="Y1692" s="1012"/>
      <c r="Z1692" s="1013"/>
      <c r="AA1692" s="1014"/>
      <c r="AB1692" s="84">
        <f t="shared" si="3342"/>
        <v>0</v>
      </c>
    </row>
    <row r="1693" spans="1:31" ht="15.75" hidden="1" thickBot="1" x14ac:dyDescent="0.3">
      <c r="A1693" s="84"/>
      <c r="B1693" s="84"/>
      <c r="C1693" s="84"/>
      <c r="D1693" s="84"/>
      <c r="F1693" s="1016">
        <v>541</v>
      </c>
      <c r="G1693" s="1017" t="s">
        <v>4137</v>
      </c>
      <c r="L1693" s="1021"/>
      <c r="M1693" s="1021"/>
      <c r="N1693" s="1022"/>
      <c r="O1693" s="1021"/>
      <c r="P1693" s="1021"/>
      <c r="Q1693" s="1021"/>
      <c r="R1693" s="1022"/>
      <c r="S1693" s="1021">
        <f t="shared" si="3344"/>
        <v>0</v>
      </c>
      <c r="T1693" s="84"/>
      <c r="V1693" s="84"/>
      <c r="W1693" s="84"/>
      <c r="X1693" s="1011"/>
      <c r="Y1693" s="1012"/>
      <c r="Z1693" s="1013"/>
      <c r="AA1693" s="1014"/>
      <c r="AB1693" s="84">
        <f t="shared" si="3342"/>
        <v>0</v>
      </c>
    </row>
    <row r="1694" spans="1:31" ht="15.75" hidden="1" thickBot="1" x14ac:dyDescent="0.3">
      <c r="A1694" s="84"/>
      <c r="B1694" s="84"/>
      <c r="C1694" s="84"/>
      <c r="D1694" s="84"/>
      <c r="F1694" s="1016">
        <v>542</v>
      </c>
      <c r="G1694" s="1017" t="s">
        <v>4138</v>
      </c>
      <c r="L1694" s="1021"/>
      <c r="M1694" s="1021"/>
      <c r="N1694" s="1022"/>
      <c r="O1694" s="1021"/>
      <c r="P1694" s="1021"/>
      <c r="Q1694" s="1021"/>
      <c r="R1694" s="1022"/>
      <c r="S1694" s="1021">
        <f t="shared" si="3344"/>
        <v>0</v>
      </c>
      <c r="T1694" s="84"/>
      <c r="V1694" s="84"/>
      <c r="W1694" s="84"/>
      <c r="X1694" s="1011"/>
      <c r="Y1694" s="1012"/>
      <c r="Z1694" s="1013"/>
      <c r="AA1694" s="1014"/>
      <c r="AB1694" s="84">
        <f t="shared" si="3342"/>
        <v>0</v>
      </c>
    </row>
    <row r="1695" spans="1:31" ht="15.75" hidden="1" thickBot="1" x14ac:dyDescent="0.3">
      <c r="A1695" s="84"/>
      <c r="B1695" s="84"/>
      <c r="C1695" s="84"/>
      <c r="D1695" s="84"/>
      <c r="F1695" s="1016">
        <v>543</v>
      </c>
      <c r="G1695" s="1017" t="s">
        <v>3842</v>
      </c>
      <c r="L1695" s="1021"/>
      <c r="M1695" s="1021"/>
      <c r="N1695" s="1022"/>
      <c r="O1695" s="1021"/>
      <c r="P1695" s="1021"/>
      <c r="Q1695" s="1021"/>
      <c r="R1695" s="1022"/>
      <c r="S1695" s="1021">
        <f t="shared" si="3344"/>
        <v>0</v>
      </c>
      <c r="T1695" s="84"/>
      <c r="V1695" s="84"/>
      <c r="W1695" s="84"/>
      <c r="X1695" s="1011"/>
      <c r="Y1695" s="1012"/>
      <c r="Z1695" s="1013"/>
      <c r="AA1695" s="1014"/>
      <c r="AB1695" s="84">
        <f t="shared" si="3342"/>
        <v>0</v>
      </c>
    </row>
    <row r="1696" spans="1:31" ht="45.75" hidden="1" thickBot="1" x14ac:dyDescent="0.3">
      <c r="A1696" s="84"/>
      <c r="B1696" s="84"/>
      <c r="C1696" s="84"/>
      <c r="D1696" s="84"/>
      <c r="F1696" s="1016">
        <v>551</v>
      </c>
      <c r="G1696" s="1017" t="s">
        <v>4113</v>
      </c>
      <c r="L1696" s="1021"/>
      <c r="M1696" s="1021"/>
      <c r="N1696" s="1022"/>
      <c r="O1696" s="1021"/>
      <c r="P1696" s="1021"/>
      <c r="Q1696" s="1021"/>
      <c r="R1696" s="1022"/>
      <c r="S1696" s="1021">
        <f t="shared" si="3344"/>
        <v>0</v>
      </c>
      <c r="T1696" s="84"/>
      <c r="V1696" s="84"/>
      <c r="W1696" s="84"/>
      <c r="X1696" s="1011"/>
      <c r="Y1696" s="1012"/>
      <c r="Z1696" s="1013"/>
      <c r="AA1696" s="1014"/>
      <c r="AB1696" s="84">
        <f t="shared" si="3342"/>
        <v>0</v>
      </c>
    </row>
    <row r="1697" spans="1:28" ht="15.75" hidden="1" thickBot="1" x14ac:dyDescent="0.3">
      <c r="A1697" s="84"/>
      <c r="B1697" s="84"/>
      <c r="C1697" s="84"/>
      <c r="D1697" s="84"/>
      <c r="F1697" s="1023">
        <v>611</v>
      </c>
      <c r="G1697" s="1020" t="s">
        <v>3848</v>
      </c>
      <c r="L1697" s="1021"/>
      <c r="M1697" s="1021"/>
      <c r="N1697" s="1022"/>
      <c r="O1697" s="1021"/>
      <c r="P1697" s="1021"/>
      <c r="Q1697" s="1021"/>
      <c r="R1697" s="1022"/>
      <c r="S1697" s="1021">
        <f t="shared" si="3344"/>
        <v>0</v>
      </c>
      <c r="T1697" s="84"/>
      <c r="V1697" s="84"/>
      <c r="W1697" s="84"/>
      <c r="X1697" s="1011"/>
      <c r="Y1697" s="1012"/>
      <c r="Z1697" s="1013"/>
      <c r="AA1697" s="1014"/>
      <c r="AB1697" s="84">
        <f t="shared" si="3342"/>
        <v>0</v>
      </c>
    </row>
    <row r="1698" spans="1:28" ht="15.75" hidden="1" thickBot="1" x14ac:dyDescent="0.3">
      <c r="A1698" s="84"/>
      <c r="B1698" s="84"/>
      <c r="C1698" s="84"/>
      <c r="D1698" s="84"/>
      <c r="F1698" s="1023">
        <v>620</v>
      </c>
      <c r="G1698" s="1020" t="s">
        <v>89</v>
      </c>
      <c r="L1698" s="1021"/>
      <c r="M1698" s="1021"/>
      <c r="N1698" s="1022"/>
      <c r="O1698" s="1021"/>
      <c r="P1698" s="1021"/>
      <c r="Q1698" s="1021"/>
      <c r="R1698" s="1022"/>
      <c r="S1698" s="1021">
        <f t="shared" si="3344"/>
        <v>0</v>
      </c>
      <c r="T1698" s="84"/>
      <c r="V1698" s="84"/>
      <c r="W1698" s="84"/>
      <c r="X1698" s="1011"/>
      <c r="Y1698" s="1012"/>
      <c r="Z1698" s="1013"/>
      <c r="AA1698" s="1014"/>
      <c r="AB1698" s="84">
        <f t="shared" si="3342"/>
        <v>0</v>
      </c>
    </row>
    <row r="1699" spans="1:28" x14ac:dyDescent="0.25">
      <c r="A1699" s="84"/>
      <c r="B1699" s="84"/>
      <c r="C1699" s="84"/>
      <c r="D1699" s="84"/>
      <c r="E1699" s="1024"/>
      <c r="F1699" s="1023"/>
      <c r="G1699" s="772" t="s">
        <v>4181</v>
      </c>
      <c r="H1699" s="773"/>
      <c r="I1699" s="773"/>
      <c r="J1699" s="774"/>
      <c r="K1699" s="773"/>
      <c r="L1699" s="1025"/>
      <c r="M1699" s="1025"/>
      <c r="N1699" s="1026"/>
      <c r="O1699" s="1025"/>
      <c r="P1699" s="1025"/>
      <c r="Q1699" s="1025"/>
      <c r="R1699" s="1026"/>
      <c r="S1699" s="1025"/>
      <c r="T1699" s="84"/>
      <c r="V1699" s="84"/>
      <c r="W1699" s="84"/>
      <c r="X1699" s="1011"/>
      <c r="Y1699" s="1012"/>
      <c r="Z1699" s="1013"/>
      <c r="AA1699" s="1014"/>
      <c r="AB1699" s="84">
        <f t="shared" si="3342"/>
        <v>0</v>
      </c>
    </row>
    <row r="1700" spans="1:28" x14ac:dyDescent="0.25">
      <c r="A1700" s="84"/>
      <c r="B1700" s="84"/>
      <c r="C1700" s="84"/>
      <c r="D1700" s="84"/>
      <c r="E1700" s="777"/>
      <c r="F1700" s="1027" t="s">
        <v>235</v>
      </c>
      <c r="G1700" s="1004" t="s">
        <v>236</v>
      </c>
      <c r="H1700" s="780">
        <f>SUM(H1640:H1686)</f>
        <v>80350000</v>
      </c>
      <c r="I1700" s="780">
        <f>SUM(I1640:I1686)</f>
        <v>38511895.649999999</v>
      </c>
      <c r="J1700" s="781">
        <f>I1700/H1700</f>
        <v>0.47930175046670814</v>
      </c>
      <c r="K1700" s="780">
        <f>SUM(K1640:K1676)</f>
        <v>42008839.350000001</v>
      </c>
      <c r="L1700" s="1028">
        <v>0</v>
      </c>
      <c r="M1700" s="1028">
        <v>0</v>
      </c>
      <c r="N1700" s="1029"/>
      <c r="O1700" s="1028">
        <f>L1700-M1700</f>
        <v>0</v>
      </c>
      <c r="P1700" s="1028">
        <f>L1700+H1700</f>
        <v>80350000</v>
      </c>
      <c r="Q1700" s="1028">
        <f>M1700+I1700</f>
        <v>38511895.649999999</v>
      </c>
      <c r="R1700" s="1029">
        <f>Q1700/P1700</f>
        <v>0.47930175046670814</v>
      </c>
      <c r="S1700" s="1028">
        <f>P1700-Q1700</f>
        <v>41838104.350000001</v>
      </c>
      <c r="T1700" s="84"/>
      <c r="V1700" s="84"/>
      <c r="W1700" s="84"/>
      <c r="X1700" s="1011"/>
      <c r="Y1700" s="1012"/>
      <c r="AA1700" s="1014"/>
      <c r="AB1700" s="84">
        <f t="shared" si="3342"/>
        <v>0</v>
      </c>
    </row>
    <row r="1701" spans="1:28" hidden="1" x14ac:dyDescent="0.25">
      <c r="A1701" s="84"/>
      <c r="B1701" s="84"/>
      <c r="C1701" s="84"/>
      <c r="D1701" s="84"/>
      <c r="F1701" s="1027" t="s">
        <v>237</v>
      </c>
      <c r="G1701" s="1004" t="s">
        <v>238</v>
      </c>
      <c r="L1701" s="1018"/>
      <c r="M1701" s="1018"/>
      <c r="N1701" s="1019"/>
      <c r="O1701" s="1018"/>
      <c r="P1701" s="1018"/>
      <c r="Q1701" s="1018"/>
      <c r="R1701" s="1019"/>
      <c r="S1701" s="1028">
        <f t="shared" ref="S1701:S1714" si="3345">SUM(H1701:L1701)</f>
        <v>0</v>
      </c>
      <c r="T1701" s="84"/>
      <c r="V1701" s="84"/>
      <c r="W1701" s="84"/>
      <c r="X1701" s="1011"/>
      <c r="Y1701" s="1012"/>
      <c r="Z1701" s="1013"/>
      <c r="AA1701" s="1014"/>
      <c r="AB1701" s="84">
        <f t="shared" si="3342"/>
        <v>0</v>
      </c>
    </row>
    <row r="1702" spans="1:28" hidden="1" x14ac:dyDescent="0.25">
      <c r="A1702" s="84"/>
      <c r="B1702" s="84"/>
      <c r="C1702" s="84"/>
      <c r="D1702" s="84"/>
      <c r="F1702" s="1027" t="s">
        <v>239</v>
      </c>
      <c r="G1702" s="1004" t="s">
        <v>240</v>
      </c>
      <c r="L1702" s="1018"/>
      <c r="M1702" s="1018"/>
      <c r="N1702" s="1019"/>
      <c r="O1702" s="1018"/>
      <c r="P1702" s="1018"/>
      <c r="Q1702" s="1018"/>
      <c r="R1702" s="1019"/>
      <c r="S1702" s="1028">
        <f t="shared" si="3345"/>
        <v>0</v>
      </c>
      <c r="T1702" s="84"/>
      <c r="V1702" s="84"/>
      <c r="W1702" s="84"/>
      <c r="X1702" s="1011"/>
      <c r="Y1702" s="1012"/>
      <c r="Z1702" s="1013"/>
      <c r="AA1702" s="1014"/>
      <c r="AB1702" s="84">
        <f t="shared" si="3342"/>
        <v>0</v>
      </c>
    </row>
    <row r="1703" spans="1:28" hidden="1" x14ac:dyDescent="0.25">
      <c r="A1703" s="84"/>
      <c r="B1703" s="84"/>
      <c r="C1703" s="84"/>
      <c r="D1703" s="84"/>
      <c r="F1703" s="1027" t="s">
        <v>241</v>
      </c>
      <c r="G1703" s="1004" t="s">
        <v>242</v>
      </c>
      <c r="H1703" s="749">
        <v>0</v>
      </c>
      <c r="I1703" s="749">
        <v>0</v>
      </c>
      <c r="K1703" s="749">
        <v>0</v>
      </c>
      <c r="L1703" s="1018">
        <v>0</v>
      </c>
      <c r="M1703" s="1018"/>
      <c r="N1703" s="1019"/>
      <c r="O1703" s="1018">
        <f>L1703-M1703</f>
        <v>0</v>
      </c>
      <c r="P1703" s="1018">
        <v>0</v>
      </c>
      <c r="Q1703" s="1018">
        <f t="shared" ref="Q1703:Q1715" si="3346">M1703+I1703</f>
        <v>0</v>
      </c>
      <c r="R1703" s="1019"/>
      <c r="S1703" s="1028">
        <f>P1703-Q1703</f>
        <v>0</v>
      </c>
      <c r="T1703" s="84"/>
      <c r="V1703" s="84"/>
      <c r="W1703" s="84"/>
      <c r="X1703" s="1011"/>
      <c r="Y1703" s="1012"/>
      <c r="Z1703" s="1013"/>
      <c r="AA1703" s="1014"/>
      <c r="AB1703" s="84">
        <f t="shared" si="3342"/>
        <v>0</v>
      </c>
    </row>
    <row r="1704" spans="1:28" hidden="1" x14ac:dyDescent="0.25">
      <c r="A1704" s="84"/>
      <c r="B1704" s="84"/>
      <c r="C1704" s="84"/>
      <c r="D1704" s="84"/>
      <c r="F1704" s="1027" t="s">
        <v>243</v>
      </c>
      <c r="G1704" s="1004" t="s">
        <v>244</v>
      </c>
      <c r="L1704" s="1018"/>
      <c r="M1704" s="1018"/>
      <c r="N1704" s="1019"/>
      <c r="O1704" s="1018"/>
      <c r="P1704" s="1018"/>
      <c r="Q1704" s="1018">
        <f t="shared" si="3346"/>
        <v>0</v>
      </c>
      <c r="R1704" s="1019"/>
      <c r="S1704" s="1028">
        <f t="shared" si="3345"/>
        <v>0</v>
      </c>
      <c r="T1704" s="84"/>
      <c r="V1704" s="84"/>
      <c r="W1704" s="84"/>
      <c r="X1704" s="1011"/>
      <c r="Y1704" s="1012"/>
      <c r="Z1704" s="1013"/>
      <c r="AA1704" s="1014"/>
      <c r="AB1704" s="84">
        <f t="shared" si="3342"/>
        <v>0</v>
      </c>
    </row>
    <row r="1705" spans="1:28" hidden="1" x14ac:dyDescent="0.25">
      <c r="A1705" s="84"/>
      <c r="B1705" s="84"/>
      <c r="C1705" s="84"/>
      <c r="D1705" s="84"/>
      <c r="F1705" s="1027" t="s">
        <v>245</v>
      </c>
      <c r="G1705" s="1004" t="s">
        <v>246</v>
      </c>
      <c r="L1705" s="1018"/>
      <c r="M1705" s="1018"/>
      <c r="N1705" s="1019"/>
      <c r="O1705" s="1018"/>
      <c r="P1705" s="1018"/>
      <c r="Q1705" s="1018">
        <f t="shared" si="3346"/>
        <v>0</v>
      </c>
      <c r="R1705" s="1019"/>
      <c r="S1705" s="1028">
        <f t="shared" si="3345"/>
        <v>0</v>
      </c>
      <c r="T1705" s="84"/>
      <c r="V1705" s="84"/>
      <c r="W1705" s="84"/>
      <c r="X1705" s="1011"/>
      <c r="Y1705" s="1012"/>
      <c r="Z1705" s="1013"/>
      <c r="AA1705" s="1014"/>
      <c r="AB1705" s="84">
        <f t="shared" si="3342"/>
        <v>0</v>
      </c>
    </row>
    <row r="1706" spans="1:28" x14ac:dyDescent="0.25">
      <c r="A1706" s="84"/>
      <c r="B1706" s="84"/>
      <c r="C1706" s="84"/>
      <c r="D1706" s="84"/>
      <c r="F1706" s="1027" t="s">
        <v>247</v>
      </c>
      <c r="G1706" s="1004" t="s">
        <v>4692</v>
      </c>
      <c r="H1706" s="749">
        <v>0</v>
      </c>
      <c r="I1706" s="749">
        <v>0</v>
      </c>
      <c r="K1706" s="749">
        <v>0</v>
      </c>
      <c r="L1706" s="1018">
        <f>11496408+247500</f>
        <v>11743908</v>
      </c>
      <c r="M1706" s="1018">
        <v>5620975.2599999998</v>
      </c>
      <c r="N1706" s="1019">
        <f>M1706/L1706</f>
        <v>0.47862902706662891</v>
      </c>
      <c r="O1706" s="1018">
        <f>L1706-M1706</f>
        <v>6122932.7400000002</v>
      </c>
      <c r="P1706" s="1018">
        <f>L1706+H1706</f>
        <v>11743908</v>
      </c>
      <c r="Q1706" s="1018">
        <f t="shared" si="3346"/>
        <v>5620975.2599999998</v>
      </c>
      <c r="R1706" s="1019">
        <f>Q1706/P1706</f>
        <v>0.47862902706662891</v>
      </c>
      <c r="S1706" s="1028">
        <f>P1706-Q1706</f>
        <v>6122932.7400000002</v>
      </c>
      <c r="T1706" s="84"/>
      <c r="V1706" s="84"/>
      <c r="W1706" s="84"/>
      <c r="X1706" s="1011"/>
      <c r="Y1706" s="1012"/>
      <c r="Z1706" s="1013"/>
      <c r="AA1706" s="1014"/>
      <c r="AB1706" s="84">
        <f t="shared" si="3342"/>
        <v>0</v>
      </c>
    </row>
    <row r="1707" spans="1:28" ht="30" hidden="1" x14ac:dyDescent="0.25">
      <c r="A1707" s="84"/>
      <c r="B1707" s="84"/>
      <c r="C1707" s="84"/>
      <c r="D1707" s="84"/>
      <c r="F1707" s="1027" t="s">
        <v>248</v>
      </c>
      <c r="G1707" s="1004" t="s">
        <v>4691</v>
      </c>
      <c r="L1707" s="1030"/>
      <c r="M1707" s="1030"/>
      <c r="N1707" s="1031"/>
      <c r="O1707" s="1030"/>
      <c r="P1707" s="1030"/>
      <c r="Q1707" s="1030">
        <f t="shared" si="3346"/>
        <v>0</v>
      </c>
      <c r="R1707" s="1031"/>
      <c r="S1707" s="1032">
        <f t="shared" si="3345"/>
        <v>0</v>
      </c>
      <c r="T1707" s="84"/>
      <c r="V1707" s="84"/>
      <c r="W1707" s="84"/>
      <c r="X1707" s="1011"/>
      <c r="Y1707" s="1012"/>
      <c r="Z1707" s="1013"/>
      <c r="AA1707" s="1014"/>
      <c r="AB1707" s="84">
        <f t="shared" si="3342"/>
        <v>0</v>
      </c>
    </row>
    <row r="1708" spans="1:28" hidden="1" x14ac:dyDescent="0.25">
      <c r="A1708" s="84"/>
      <c r="B1708" s="84"/>
      <c r="C1708" s="84"/>
      <c r="D1708" s="84"/>
      <c r="F1708" s="1027" t="s">
        <v>249</v>
      </c>
      <c r="G1708" s="1004" t="s">
        <v>58</v>
      </c>
      <c r="L1708" s="1030"/>
      <c r="M1708" s="1030"/>
      <c r="N1708" s="1031"/>
      <c r="O1708" s="1030"/>
      <c r="P1708" s="1030"/>
      <c r="Q1708" s="1030">
        <f t="shared" si="3346"/>
        <v>0</v>
      </c>
      <c r="R1708" s="1031"/>
      <c r="S1708" s="1032">
        <f t="shared" si="3345"/>
        <v>0</v>
      </c>
      <c r="T1708" s="84"/>
      <c r="V1708" s="84"/>
      <c r="W1708" s="84"/>
      <c r="X1708" s="1011"/>
      <c r="Y1708" s="1012"/>
      <c r="Z1708" s="1013"/>
      <c r="AA1708" s="1014"/>
      <c r="AB1708" s="84">
        <f t="shared" si="3342"/>
        <v>0</v>
      </c>
    </row>
    <row r="1709" spans="1:28" hidden="1" x14ac:dyDescent="0.25">
      <c r="A1709" s="84"/>
      <c r="B1709" s="84"/>
      <c r="C1709" s="84"/>
      <c r="D1709" s="84"/>
      <c r="F1709" s="1027" t="s">
        <v>250</v>
      </c>
      <c r="G1709" s="1004" t="s">
        <v>251</v>
      </c>
      <c r="L1709" s="1030"/>
      <c r="M1709" s="1030"/>
      <c r="N1709" s="1031"/>
      <c r="O1709" s="1030"/>
      <c r="P1709" s="1030"/>
      <c r="Q1709" s="1030">
        <f t="shared" si="3346"/>
        <v>0</v>
      </c>
      <c r="R1709" s="1031"/>
      <c r="S1709" s="1032">
        <f t="shared" si="3345"/>
        <v>0</v>
      </c>
      <c r="T1709" s="84"/>
      <c r="V1709" s="84"/>
      <c r="W1709" s="84"/>
      <c r="X1709" s="1011"/>
      <c r="Y1709" s="1012"/>
      <c r="Z1709" s="1013"/>
      <c r="AA1709" s="1014"/>
      <c r="AB1709" s="84">
        <f t="shared" si="3342"/>
        <v>0</v>
      </c>
    </row>
    <row r="1710" spans="1:28" hidden="1" x14ac:dyDescent="0.25">
      <c r="A1710" s="84"/>
      <c r="B1710" s="84"/>
      <c r="C1710" s="84"/>
      <c r="D1710" s="84"/>
      <c r="F1710" s="1027" t="s">
        <v>252</v>
      </c>
      <c r="G1710" s="1004" t="s">
        <v>253</v>
      </c>
      <c r="L1710" s="1030"/>
      <c r="M1710" s="1030"/>
      <c r="N1710" s="1031"/>
      <c r="O1710" s="1030"/>
      <c r="P1710" s="1030"/>
      <c r="Q1710" s="1030">
        <f t="shared" si="3346"/>
        <v>0</v>
      </c>
      <c r="R1710" s="1031"/>
      <c r="S1710" s="1032">
        <f t="shared" si="3345"/>
        <v>0</v>
      </c>
      <c r="T1710" s="84"/>
      <c r="V1710" s="84"/>
      <c r="W1710" s="84"/>
      <c r="X1710" s="1011"/>
      <c r="Y1710" s="1012"/>
      <c r="Z1710" s="1013"/>
      <c r="AA1710" s="1014"/>
      <c r="AB1710" s="84">
        <f t="shared" si="3342"/>
        <v>0</v>
      </c>
    </row>
    <row r="1711" spans="1:28" ht="30" hidden="1" x14ac:dyDescent="0.25">
      <c r="A1711" s="84"/>
      <c r="B1711" s="84"/>
      <c r="C1711" s="84"/>
      <c r="D1711" s="84"/>
      <c r="F1711" s="1027" t="s">
        <v>254</v>
      </c>
      <c r="G1711" s="1004" t="s">
        <v>255</v>
      </c>
      <c r="L1711" s="1030"/>
      <c r="M1711" s="1030"/>
      <c r="N1711" s="1031"/>
      <c r="O1711" s="1030"/>
      <c r="P1711" s="1030"/>
      <c r="Q1711" s="1030">
        <f t="shared" si="3346"/>
        <v>0</v>
      </c>
      <c r="R1711" s="1031"/>
      <c r="S1711" s="1032">
        <f t="shared" si="3345"/>
        <v>0</v>
      </c>
      <c r="T1711" s="84"/>
      <c r="V1711" s="84"/>
      <c r="W1711" s="84"/>
      <c r="X1711" s="1011"/>
      <c r="Y1711" s="1012"/>
      <c r="Z1711" s="1013"/>
      <c r="AA1711" s="1014"/>
      <c r="AB1711" s="84">
        <f t="shared" si="3342"/>
        <v>0</v>
      </c>
    </row>
    <row r="1712" spans="1:28" hidden="1" x14ac:dyDescent="0.25">
      <c r="A1712" s="84"/>
      <c r="B1712" s="84"/>
      <c r="C1712" s="84"/>
      <c r="D1712" s="84"/>
      <c r="F1712" s="1027" t="s">
        <v>256</v>
      </c>
      <c r="G1712" s="1004" t="s">
        <v>257</v>
      </c>
      <c r="H1712" s="749">
        <v>0</v>
      </c>
      <c r="I1712" s="749">
        <v>0</v>
      </c>
      <c r="K1712" s="749">
        <v>0</v>
      </c>
      <c r="L1712" s="871">
        <v>0</v>
      </c>
      <c r="M1712" s="871">
        <v>56065.42</v>
      </c>
      <c r="N1712" s="872" t="e">
        <f>M1712/L1712</f>
        <v>#DIV/0!</v>
      </c>
      <c r="O1712" s="871">
        <f>L1712-M1712</f>
        <v>-56065.42</v>
      </c>
      <c r="P1712" s="871">
        <f>L1712+H1712</f>
        <v>0</v>
      </c>
      <c r="Q1712" s="871">
        <f t="shared" si="3346"/>
        <v>56065.42</v>
      </c>
      <c r="R1712" s="872" t="e">
        <f>Q1712/P1712</f>
        <v>#DIV/0!</v>
      </c>
      <c r="S1712" s="900">
        <f>P1712-Q1712</f>
        <v>-56065.42</v>
      </c>
      <c r="T1712" s="84"/>
      <c r="V1712" s="84"/>
      <c r="W1712" s="84"/>
      <c r="X1712" s="1011"/>
      <c r="Y1712" s="1012"/>
      <c r="Z1712" s="1013"/>
      <c r="AA1712" s="1014"/>
      <c r="AB1712" s="84">
        <f t="shared" si="3342"/>
        <v>0</v>
      </c>
    </row>
    <row r="1713" spans="1:28" ht="30" hidden="1" x14ac:dyDescent="0.25">
      <c r="A1713" s="84"/>
      <c r="B1713" s="84"/>
      <c r="C1713" s="84"/>
      <c r="D1713" s="84"/>
      <c r="F1713" s="1027" t="s">
        <v>258</v>
      </c>
      <c r="G1713" s="1004" t="s">
        <v>259</v>
      </c>
      <c r="L1713" s="1030"/>
      <c r="M1713" s="1030"/>
      <c r="N1713" s="1031"/>
      <c r="O1713" s="1030"/>
      <c r="P1713" s="1030"/>
      <c r="Q1713" s="1030">
        <f t="shared" si="3346"/>
        <v>0</v>
      </c>
      <c r="R1713" s="1031"/>
      <c r="S1713" s="1032">
        <f t="shared" si="3345"/>
        <v>0</v>
      </c>
      <c r="T1713" s="84"/>
      <c r="V1713" s="84"/>
      <c r="W1713" s="84"/>
      <c r="X1713" s="1011"/>
      <c r="Y1713" s="1012"/>
      <c r="Z1713" s="1013"/>
      <c r="AA1713" s="1014"/>
      <c r="AB1713" s="84">
        <f t="shared" si="3342"/>
        <v>0</v>
      </c>
    </row>
    <row r="1714" spans="1:28" ht="30" hidden="1" x14ac:dyDescent="0.25">
      <c r="A1714" s="84"/>
      <c r="B1714" s="84"/>
      <c r="C1714" s="84"/>
      <c r="D1714" s="84"/>
      <c r="F1714" s="1027" t="s">
        <v>260</v>
      </c>
      <c r="G1714" s="1004" t="s">
        <v>261</v>
      </c>
      <c r="L1714" s="1030"/>
      <c r="M1714" s="1030"/>
      <c r="N1714" s="1031"/>
      <c r="O1714" s="1030"/>
      <c r="P1714" s="1030"/>
      <c r="Q1714" s="1030">
        <f t="shared" si="3346"/>
        <v>0</v>
      </c>
      <c r="R1714" s="1031"/>
      <c r="S1714" s="1032">
        <f t="shared" si="3345"/>
        <v>0</v>
      </c>
      <c r="T1714" s="84"/>
      <c r="V1714" s="84"/>
      <c r="W1714" s="84"/>
      <c r="X1714" s="1011"/>
      <c r="Y1714" s="1012"/>
      <c r="Z1714" s="1013"/>
      <c r="AA1714" s="1014"/>
      <c r="AB1714" s="84">
        <f t="shared" si="3342"/>
        <v>0</v>
      </c>
    </row>
    <row r="1715" spans="1:28" ht="15.75" thickBot="1" x14ac:dyDescent="0.3">
      <c r="A1715" s="84"/>
      <c r="B1715" s="84"/>
      <c r="C1715" s="84"/>
      <c r="D1715" s="84"/>
      <c r="F1715" s="1027" t="s">
        <v>262</v>
      </c>
      <c r="G1715" s="1004" t="s">
        <v>263</v>
      </c>
      <c r="H1715" s="780">
        <v>0</v>
      </c>
      <c r="I1715" s="780">
        <v>0</v>
      </c>
      <c r="J1715" s="781"/>
      <c r="K1715" s="780">
        <v>0</v>
      </c>
      <c r="L1715" s="1028">
        <v>1120000</v>
      </c>
      <c r="M1715" s="1028">
        <v>554115.14</v>
      </c>
      <c r="N1715" s="1029">
        <f>M1715/L1715</f>
        <v>0.49474566071428572</v>
      </c>
      <c r="O1715" s="1028">
        <f>L1715-M1715</f>
        <v>565884.86</v>
      </c>
      <c r="P1715" s="1028">
        <f>L1715+H1715</f>
        <v>1120000</v>
      </c>
      <c r="Q1715" s="1028">
        <f t="shared" si="3346"/>
        <v>554115.14</v>
      </c>
      <c r="R1715" s="1029">
        <f>Q1715/P1715</f>
        <v>0.49474566071428572</v>
      </c>
      <c r="S1715" s="1028">
        <f>P1715-Q1715</f>
        <v>565884.86</v>
      </c>
      <c r="T1715" s="84"/>
      <c r="V1715" s="84"/>
      <c r="W1715" s="84"/>
      <c r="X1715" s="1011"/>
      <c r="Y1715" s="1012"/>
      <c r="Z1715" s="1013"/>
      <c r="AA1715" s="1014"/>
      <c r="AB1715" s="84">
        <f t="shared" si="3342"/>
        <v>0</v>
      </c>
    </row>
    <row r="1716" spans="1:28" ht="15.75" thickBot="1" x14ac:dyDescent="0.3">
      <c r="A1716" s="84"/>
      <c r="B1716" s="84"/>
      <c r="C1716" s="84"/>
      <c r="D1716" s="84"/>
      <c r="G1716" s="784" t="s">
        <v>4182</v>
      </c>
      <c r="H1716" s="785">
        <f>SUM(H1700:H1715)</f>
        <v>80350000</v>
      </c>
      <c r="I1716" s="785">
        <f>SUM(I1700:I1715)</f>
        <v>38511895.649999999</v>
      </c>
      <c r="J1716" s="786">
        <f>I1716/H1716</f>
        <v>0.47930175046670814</v>
      </c>
      <c r="K1716" s="785">
        <f>SUM(K1700:K1715)</f>
        <v>42008839.350000001</v>
      </c>
      <c r="L1716" s="1033">
        <f>SUM(L1700:L1715)</f>
        <v>12863908</v>
      </c>
      <c r="M1716" s="1033">
        <f>SUM(M1700:M1715)</f>
        <v>6231155.8199999994</v>
      </c>
      <c r="N1716" s="1034">
        <f>M1716/L1716</f>
        <v>0.48439057710922678</v>
      </c>
      <c r="O1716" s="1033">
        <f>SUM(O1700:O1715)</f>
        <v>6632752.1800000006</v>
      </c>
      <c r="P1716" s="1033">
        <f>SUM(P1700:P1715)</f>
        <v>93213908</v>
      </c>
      <c r="Q1716" s="1033">
        <f>SUM(Q1700:Q1715)</f>
        <v>44743051.469999999</v>
      </c>
      <c r="R1716" s="1034">
        <f>Q1716/P1716</f>
        <v>0.48000402976345546</v>
      </c>
      <c r="S1716" s="1033">
        <f>SUM(S1700:S1715)</f>
        <v>48470856.530000001</v>
      </c>
      <c r="T1716" s="84"/>
      <c r="V1716" s="84"/>
      <c r="W1716" s="84"/>
      <c r="X1716" s="1011"/>
      <c r="Y1716" s="1012"/>
      <c r="Z1716" s="1013"/>
      <c r="AA1716" s="1014"/>
      <c r="AB1716" s="84">
        <f t="shared" si="3342"/>
        <v>0</v>
      </c>
    </row>
    <row r="1717" spans="1:28" ht="28.5" collapsed="1" x14ac:dyDescent="0.25">
      <c r="A1717" s="84"/>
      <c r="B1717" s="84"/>
      <c r="C1717" s="84"/>
      <c r="D1717" s="84"/>
      <c r="E1717" s="1024"/>
      <c r="F1717" s="1023"/>
      <c r="G1717" s="1035" t="s">
        <v>4191</v>
      </c>
      <c r="H1717" s="790"/>
      <c r="I1717" s="791"/>
      <c r="J1717" s="792"/>
      <c r="K1717" s="791"/>
      <c r="L1717" s="1036"/>
      <c r="M1717" s="1037"/>
      <c r="N1717" s="1038"/>
      <c r="O1717" s="1037"/>
      <c r="P1717" s="1037"/>
      <c r="Q1717" s="1037"/>
      <c r="R1717" s="1038"/>
      <c r="S1717" s="1039"/>
      <c r="T1717" s="84"/>
      <c r="V1717" s="84"/>
      <c r="W1717" s="84"/>
      <c r="X1717" s="1011"/>
      <c r="Y1717" s="1012"/>
      <c r="Z1717" s="1013"/>
      <c r="AA1717" s="1014"/>
      <c r="AB1717" s="84">
        <f t="shared" si="3342"/>
        <v>0</v>
      </c>
    </row>
    <row r="1718" spans="1:28" x14ac:dyDescent="0.25">
      <c r="A1718" s="84"/>
      <c r="B1718" s="84"/>
      <c r="C1718" s="84"/>
      <c r="D1718" s="84"/>
      <c r="E1718" s="777"/>
      <c r="F1718" s="1027" t="s">
        <v>235</v>
      </c>
      <c r="G1718" s="1004" t="s">
        <v>236</v>
      </c>
      <c r="H1718" s="780">
        <f>H1700</f>
        <v>80350000</v>
      </c>
      <c r="I1718" s="780">
        <f t="shared" ref="I1718:S1718" si="3347">I1700</f>
        <v>38511895.649999999</v>
      </c>
      <c r="J1718" s="781">
        <f t="shared" si="3347"/>
        <v>0.47930175046670814</v>
      </c>
      <c r="K1718" s="780">
        <f t="shared" si="3347"/>
        <v>42008839.350000001</v>
      </c>
      <c r="L1718" s="1028">
        <f t="shared" si="3347"/>
        <v>0</v>
      </c>
      <c r="M1718" s="1028">
        <f t="shared" si="3347"/>
        <v>0</v>
      </c>
      <c r="N1718" s="1029">
        <f t="shared" si="3347"/>
        <v>0</v>
      </c>
      <c r="O1718" s="1028">
        <f t="shared" si="3347"/>
        <v>0</v>
      </c>
      <c r="P1718" s="1028">
        <f t="shared" si="3347"/>
        <v>80350000</v>
      </c>
      <c r="Q1718" s="1028">
        <f t="shared" si="3347"/>
        <v>38511895.649999999</v>
      </c>
      <c r="R1718" s="1029">
        <f t="shared" si="3347"/>
        <v>0.47930175046670814</v>
      </c>
      <c r="S1718" s="1028">
        <f t="shared" si="3347"/>
        <v>41838104.350000001</v>
      </c>
      <c r="T1718" s="84"/>
      <c r="V1718" s="84"/>
      <c r="W1718" s="84"/>
      <c r="X1718" s="1011"/>
      <c r="Y1718" s="1012"/>
      <c r="Z1718" s="1013"/>
      <c r="AA1718" s="1014"/>
      <c r="AB1718" s="84">
        <f t="shared" si="3342"/>
        <v>0</v>
      </c>
    </row>
    <row r="1719" spans="1:28" hidden="1" x14ac:dyDescent="0.25">
      <c r="A1719" s="84"/>
      <c r="B1719" s="84"/>
      <c r="C1719" s="84"/>
      <c r="D1719" s="84"/>
      <c r="F1719" s="1027" t="s">
        <v>237</v>
      </c>
      <c r="G1719" s="1004" t="s">
        <v>238</v>
      </c>
      <c r="L1719" s="1030"/>
      <c r="M1719" s="1030"/>
      <c r="N1719" s="1031"/>
      <c r="O1719" s="1030"/>
      <c r="P1719" s="1030"/>
      <c r="Q1719" s="1030"/>
      <c r="R1719" s="1031"/>
      <c r="S1719" s="1032">
        <f t="shared" ref="S1719:S1732" si="3348">SUM(H1719:L1719)</f>
        <v>0</v>
      </c>
      <c r="T1719" s="84"/>
      <c r="V1719" s="84"/>
      <c r="W1719" s="84"/>
      <c r="X1719" s="1011"/>
      <c r="Y1719" s="1012"/>
      <c r="Z1719" s="1013"/>
      <c r="AA1719" s="1014"/>
      <c r="AB1719" s="84">
        <f t="shared" si="3342"/>
        <v>0</v>
      </c>
    </row>
    <row r="1720" spans="1:28" hidden="1" x14ac:dyDescent="0.25">
      <c r="A1720" s="84"/>
      <c r="B1720" s="84"/>
      <c r="C1720" s="84"/>
      <c r="D1720" s="84"/>
      <c r="F1720" s="1027" t="s">
        <v>239</v>
      </c>
      <c r="G1720" s="1004" t="s">
        <v>240</v>
      </c>
      <c r="L1720" s="1030"/>
      <c r="M1720" s="1030"/>
      <c r="N1720" s="1031"/>
      <c r="O1720" s="1030"/>
      <c r="P1720" s="1030"/>
      <c r="Q1720" s="1030"/>
      <c r="R1720" s="1031"/>
      <c r="S1720" s="1032">
        <f t="shared" si="3348"/>
        <v>0</v>
      </c>
      <c r="T1720" s="84"/>
      <c r="V1720" s="84"/>
      <c r="W1720" s="84"/>
      <c r="X1720" s="1011"/>
      <c r="Y1720" s="1012"/>
      <c r="Z1720" s="1013"/>
      <c r="AA1720" s="1014"/>
      <c r="AB1720" s="84">
        <f t="shared" si="3342"/>
        <v>0</v>
      </c>
    </row>
    <row r="1721" spans="1:28" hidden="1" x14ac:dyDescent="0.25">
      <c r="F1721" s="1027" t="s">
        <v>241</v>
      </c>
      <c r="G1721" s="1004" t="s">
        <v>242</v>
      </c>
      <c r="H1721" s="749">
        <v>0</v>
      </c>
      <c r="I1721" s="749">
        <v>0</v>
      </c>
      <c r="K1721" s="749">
        <v>0</v>
      </c>
      <c r="L1721" s="1018">
        <v>0</v>
      </c>
      <c r="M1721" s="1018">
        <f>M1703</f>
        <v>0</v>
      </c>
      <c r="N1721" s="1019"/>
      <c r="O1721" s="1018">
        <f>L1721-M1721</f>
        <v>0</v>
      </c>
      <c r="P1721" s="1018">
        <f>L1721+H1721</f>
        <v>0</v>
      </c>
      <c r="Q1721" s="1018">
        <f>M1721+I1721</f>
        <v>0</v>
      </c>
      <c r="R1721" s="1019"/>
      <c r="S1721" s="1028">
        <f>P1721-Q1721</f>
        <v>0</v>
      </c>
      <c r="T1721" s="84"/>
      <c r="V1721" s="84"/>
      <c r="W1721" s="84"/>
      <c r="X1721" s="1011"/>
      <c r="Y1721" s="1012"/>
      <c r="Z1721" s="1013"/>
      <c r="AA1721" s="1014"/>
      <c r="AB1721" s="84">
        <f t="shared" si="3342"/>
        <v>0</v>
      </c>
    </row>
    <row r="1722" spans="1:28" hidden="1" x14ac:dyDescent="0.25">
      <c r="F1722" s="1027" t="s">
        <v>243</v>
      </c>
      <c r="G1722" s="1004" t="s">
        <v>244</v>
      </c>
      <c r="L1722" s="1018"/>
      <c r="M1722" s="1018"/>
      <c r="N1722" s="1019"/>
      <c r="O1722" s="1018"/>
      <c r="P1722" s="1018"/>
      <c r="Q1722" s="1018"/>
      <c r="R1722" s="1019" t="e">
        <f t="shared" ref="R1722:R1732" si="3349">Q1722/P1722</f>
        <v>#DIV/0!</v>
      </c>
      <c r="S1722" s="1028">
        <f t="shared" si="3348"/>
        <v>0</v>
      </c>
      <c r="T1722" s="84"/>
      <c r="V1722" s="84"/>
      <c r="W1722" s="84"/>
      <c r="X1722" s="1011"/>
      <c r="Y1722" s="1012"/>
      <c r="Z1722" s="1013"/>
      <c r="AA1722" s="1014"/>
      <c r="AB1722" s="84">
        <f t="shared" si="3342"/>
        <v>0</v>
      </c>
    </row>
    <row r="1723" spans="1:28" hidden="1" x14ac:dyDescent="0.25">
      <c r="F1723" s="1027" t="s">
        <v>245</v>
      </c>
      <c r="G1723" s="1004" t="s">
        <v>246</v>
      </c>
      <c r="L1723" s="1018"/>
      <c r="M1723" s="1018"/>
      <c r="N1723" s="1019"/>
      <c r="O1723" s="1018"/>
      <c r="P1723" s="1018"/>
      <c r="Q1723" s="1018"/>
      <c r="R1723" s="1019" t="e">
        <f t="shared" si="3349"/>
        <v>#DIV/0!</v>
      </c>
      <c r="S1723" s="1028">
        <f t="shared" si="3348"/>
        <v>0</v>
      </c>
      <c r="T1723" s="84"/>
      <c r="V1723" s="84"/>
      <c r="W1723" s="84"/>
      <c r="X1723" s="1011"/>
      <c r="Y1723" s="1012"/>
      <c r="Z1723" s="1013"/>
      <c r="AA1723" s="1014"/>
      <c r="AB1723" s="84">
        <f t="shared" si="3342"/>
        <v>0</v>
      </c>
    </row>
    <row r="1724" spans="1:28" x14ac:dyDescent="0.25">
      <c r="F1724" s="1027" t="s">
        <v>247</v>
      </c>
      <c r="G1724" s="1004" t="s">
        <v>4692</v>
      </c>
      <c r="H1724" s="749">
        <f>H1706</f>
        <v>0</v>
      </c>
      <c r="I1724" s="749">
        <f t="shared" ref="I1724:S1724" si="3350">I1706</f>
        <v>0</v>
      </c>
      <c r="K1724" s="749">
        <f t="shared" si="3350"/>
        <v>0</v>
      </c>
      <c r="L1724" s="1018">
        <f t="shared" si="3350"/>
        <v>11743908</v>
      </c>
      <c r="M1724" s="1018">
        <f>M1706</f>
        <v>5620975.2599999998</v>
      </c>
      <c r="N1724" s="1019">
        <f t="shared" si="3350"/>
        <v>0.47862902706662891</v>
      </c>
      <c r="O1724" s="1018">
        <f t="shared" si="3350"/>
        <v>6122932.7400000002</v>
      </c>
      <c r="P1724" s="1018">
        <f t="shared" si="3350"/>
        <v>11743908</v>
      </c>
      <c r="Q1724" s="1018">
        <f t="shared" si="3350"/>
        <v>5620975.2599999998</v>
      </c>
      <c r="R1724" s="1019">
        <f t="shared" si="3350"/>
        <v>0.47862902706662891</v>
      </c>
      <c r="S1724" s="1028">
        <f t="shared" si="3350"/>
        <v>6122932.7400000002</v>
      </c>
      <c r="T1724" s="84"/>
      <c r="V1724" s="84"/>
      <c r="W1724" s="84"/>
      <c r="X1724" s="1011"/>
      <c r="Y1724" s="1012"/>
      <c r="Z1724" s="1013"/>
      <c r="AA1724" s="1014"/>
      <c r="AB1724" s="84">
        <f t="shared" ref="AB1724:AB1796" si="3351">Z1724-AA1724</f>
        <v>0</v>
      </c>
    </row>
    <row r="1725" spans="1:28" ht="30" hidden="1" x14ac:dyDescent="0.25">
      <c r="F1725" s="1027" t="s">
        <v>248</v>
      </c>
      <c r="G1725" s="1004" t="s">
        <v>4691</v>
      </c>
      <c r="L1725" s="1018"/>
      <c r="M1725" s="1018"/>
      <c r="N1725" s="1019"/>
      <c r="O1725" s="1018"/>
      <c r="P1725" s="1018"/>
      <c r="Q1725" s="1018"/>
      <c r="R1725" s="1019" t="e">
        <f t="shared" si="3349"/>
        <v>#DIV/0!</v>
      </c>
      <c r="S1725" s="1028">
        <f t="shared" si="3348"/>
        <v>0</v>
      </c>
      <c r="T1725" s="84"/>
      <c r="V1725" s="84"/>
      <c r="W1725" s="84"/>
      <c r="X1725" s="1011"/>
      <c r="Y1725" s="1012"/>
      <c r="Z1725" s="1013"/>
      <c r="AA1725" s="1014"/>
      <c r="AB1725" s="84">
        <f t="shared" si="3351"/>
        <v>0</v>
      </c>
    </row>
    <row r="1726" spans="1:28" hidden="1" x14ac:dyDescent="0.25">
      <c r="F1726" s="1027" t="s">
        <v>249</v>
      </c>
      <c r="G1726" s="1004" t="s">
        <v>58</v>
      </c>
      <c r="L1726" s="1018"/>
      <c r="M1726" s="1018"/>
      <c r="N1726" s="1019"/>
      <c r="O1726" s="1018"/>
      <c r="P1726" s="1018"/>
      <c r="Q1726" s="1018"/>
      <c r="R1726" s="1019" t="e">
        <f t="shared" si="3349"/>
        <v>#DIV/0!</v>
      </c>
      <c r="S1726" s="1028">
        <f t="shared" si="3348"/>
        <v>0</v>
      </c>
      <c r="T1726" s="84"/>
      <c r="V1726" s="84"/>
      <c r="W1726" s="84"/>
      <c r="X1726" s="1011"/>
      <c r="Y1726" s="1012"/>
      <c r="Z1726" s="1013"/>
      <c r="AA1726" s="1014"/>
      <c r="AB1726" s="84">
        <f t="shared" si="3351"/>
        <v>0</v>
      </c>
    </row>
    <row r="1727" spans="1:28" hidden="1" x14ac:dyDescent="0.25">
      <c r="F1727" s="1027" t="s">
        <v>250</v>
      </c>
      <c r="G1727" s="1004" t="s">
        <v>251</v>
      </c>
      <c r="L1727" s="1018"/>
      <c r="M1727" s="1018"/>
      <c r="N1727" s="1019"/>
      <c r="O1727" s="1018"/>
      <c r="P1727" s="1018"/>
      <c r="Q1727" s="1018"/>
      <c r="R1727" s="1019" t="e">
        <f t="shared" si="3349"/>
        <v>#DIV/0!</v>
      </c>
      <c r="S1727" s="1028">
        <f t="shared" si="3348"/>
        <v>0</v>
      </c>
      <c r="T1727" s="84"/>
      <c r="V1727" s="84"/>
      <c r="W1727" s="84"/>
      <c r="X1727" s="1011"/>
      <c r="Y1727" s="1012"/>
      <c r="Z1727" s="1013"/>
      <c r="AA1727" s="1014"/>
      <c r="AB1727" s="84">
        <f t="shared" si="3351"/>
        <v>0</v>
      </c>
    </row>
    <row r="1728" spans="1:28" hidden="1" x14ac:dyDescent="0.25">
      <c r="F1728" s="1027" t="s">
        <v>252</v>
      </c>
      <c r="G1728" s="1004" t="s">
        <v>253</v>
      </c>
      <c r="L1728" s="1018"/>
      <c r="M1728" s="1018"/>
      <c r="N1728" s="1019"/>
      <c r="O1728" s="1018"/>
      <c r="P1728" s="1018"/>
      <c r="Q1728" s="1018"/>
      <c r="R1728" s="1019" t="e">
        <f t="shared" si="3349"/>
        <v>#DIV/0!</v>
      </c>
      <c r="S1728" s="1028">
        <f t="shared" si="3348"/>
        <v>0</v>
      </c>
      <c r="T1728" s="84"/>
      <c r="V1728" s="84"/>
      <c r="W1728" s="84"/>
      <c r="X1728" s="1011"/>
      <c r="Y1728" s="1012"/>
      <c r="Z1728" s="1013"/>
      <c r="AA1728" s="1014"/>
      <c r="AB1728" s="84">
        <f t="shared" si="3351"/>
        <v>0</v>
      </c>
    </row>
    <row r="1729" spans="3:28" ht="30" hidden="1" x14ac:dyDescent="0.25">
      <c r="F1729" s="1027" t="s">
        <v>254</v>
      </c>
      <c r="G1729" s="1004" t="s">
        <v>255</v>
      </c>
      <c r="L1729" s="1018"/>
      <c r="M1729" s="1018"/>
      <c r="N1729" s="1019"/>
      <c r="O1729" s="1018"/>
      <c r="P1729" s="1018"/>
      <c r="Q1729" s="1018"/>
      <c r="R1729" s="1019" t="e">
        <f t="shared" si="3349"/>
        <v>#DIV/0!</v>
      </c>
      <c r="S1729" s="1028">
        <f t="shared" si="3348"/>
        <v>0</v>
      </c>
      <c r="T1729" s="84"/>
      <c r="V1729" s="84"/>
      <c r="W1729" s="84"/>
      <c r="X1729" s="1011"/>
      <c r="Y1729" s="1012"/>
      <c r="Z1729" s="1013"/>
      <c r="AA1729" s="1014"/>
      <c r="AB1729" s="84">
        <f t="shared" si="3351"/>
        <v>0</v>
      </c>
    </row>
    <row r="1730" spans="3:28" hidden="1" x14ac:dyDescent="0.25">
      <c r="F1730" s="1027" t="s">
        <v>256</v>
      </c>
      <c r="G1730" s="1004" t="s">
        <v>257</v>
      </c>
      <c r="H1730" s="749">
        <f>H1712</f>
        <v>0</v>
      </c>
      <c r="I1730" s="749">
        <f t="shared" ref="I1730:S1730" si="3352">I1712</f>
        <v>0</v>
      </c>
      <c r="J1730" s="749"/>
      <c r="K1730" s="749">
        <f t="shared" si="3352"/>
        <v>0</v>
      </c>
      <c r="L1730" s="749">
        <f t="shared" si="3352"/>
        <v>0</v>
      </c>
      <c r="M1730" s="749">
        <f>M1712</f>
        <v>56065.42</v>
      </c>
      <c r="N1730" s="1019" t="e">
        <f>M1730/L1730</f>
        <v>#DIV/0!</v>
      </c>
      <c r="O1730" s="749">
        <f t="shared" si="3352"/>
        <v>-56065.42</v>
      </c>
      <c r="P1730" s="749">
        <f t="shared" si="3352"/>
        <v>0</v>
      </c>
      <c r="Q1730" s="749">
        <f t="shared" si="3352"/>
        <v>56065.42</v>
      </c>
      <c r="R1730" s="749"/>
      <c r="S1730" s="749">
        <f t="shared" si="3352"/>
        <v>-56065.42</v>
      </c>
      <c r="T1730" s="84"/>
      <c r="V1730" s="84"/>
      <c r="W1730" s="84"/>
      <c r="X1730" s="1011"/>
      <c r="Y1730" s="1012"/>
      <c r="Z1730" s="1013"/>
      <c r="AA1730" s="1014"/>
      <c r="AB1730" s="84">
        <f t="shared" si="3351"/>
        <v>0</v>
      </c>
    </row>
    <row r="1731" spans="3:28" ht="30" hidden="1" x14ac:dyDescent="0.25">
      <c r="F1731" s="1027" t="s">
        <v>258</v>
      </c>
      <c r="G1731" s="1004" t="s">
        <v>259</v>
      </c>
      <c r="L1731" s="1018"/>
      <c r="M1731" s="1018"/>
      <c r="N1731" s="1019"/>
      <c r="O1731" s="1018"/>
      <c r="P1731" s="1018"/>
      <c r="Q1731" s="1018"/>
      <c r="R1731" s="1019" t="e">
        <f t="shared" si="3349"/>
        <v>#DIV/0!</v>
      </c>
      <c r="S1731" s="1028">
        <f t="shared" si="3348"/>
        <v>0</v>
      </c>
      <c r="T1731" s="84"/>
      <c r="V1731" s="84"/>
      <c r="W1731" s="84"/>
      <c r="X1731" s="1011"/>
      <c r="Y1731" s="1012"/>
      <c r="Z1731" s="1013"/>
      <c r="AA1731" s="1014"/>
      <c r="AB1731" s="84">
        <f t="shared" si="3351"/>
        <v>0</v>
      </c>
    </row>
    <row r="1732" spans="3:28" ht="30" hidden="1" x14ac:dyDescent="0.25">
      <c r="F1732" s="1027" t="s">
        <v>260</v>
      </c>
      <c r="G1732" s="1004" t="s">
        <v>261</v>
      </c>
      <c r="L1732" s="1018"/>
      <c r="M1732" s="1018"/>
      <c r="N1732" s="1019"/>
      <c r="O1732" s="1018"/>
      <c r="P1732" s="1018"/>
      <c r="Q1732" s="1018"/>
      <c r="R1732" s="1019" t="e">
        <f t="shared" si="3349"/>
        <v>#DIV/0!</v>
      </c>
      <c r="S1732" s="1028">
        <f t="shared" si="3348"/>
        <v>0</v>
      </c>
      <c r="T1732" s="84"/>
      <c r="V1732" s="84"/>
      <c r="W1732" s="84"/>
      <c r="X1732" s="1011"/>
      <c r="Y1732" s="1012"/>
      <c r="Z1732" s="1013"/>
      <c r="AA1732" s="1014"/>
      <c r="AB1732" s="84">
        <f t="shared" si="3351"/>
        <v>0</v>
      </c>
    </row>
    <row r="1733" spans="3:28" ht="15.75" thickBot="1" x14ac:dyDescent="0.3">
      <c r="F1733" s="1027" t="s">
        <v>262</v>
      </c>
      <c r="G1733" s="1004" t="s">
        <v>263</v>
      </c>
      <c r="H1733" s="780">
        <f>H1715</f>
        <v>0</v>
      </c>
      <c r="I1733" s="780">
        <f t="shared" ref="I1733:S1733" si="3353">I1715</f>
        <v>0</v>
      </c>
      <c r="J1733" s="781"/>
      <c r="K1733" s="780">
        <f t="shared" si="3353"/>
        <v>0</v>
      </c>
      <c r="L1733" s="1028">
        <f t="shared" si="3353"/>
        <v>1120000</v>
      </c>
      <c r="M1733" s="1028">
        <f>M1715</f>
        <v>554115.14</v>
      </c>
      <c r="N1733" s="1029">
        <f t="shared" si="3353"/>
        <v>0.49474566071428572</v>
      </c>
      <c r="O1733" s="1028">
        <f t="shared" si="3353"/>
        <v>565884.86</v>
      </c>
      <c r="P1733" s="1028">
        <f t="shared" si="3353"/>
        <v>1120000</v>
      </c>
      <c r="Q1733" s="1028">
        <f t="shared" si="3353"/>
        <v>554115.14</v>
      </c>
      <c r="R1733" s="1029">
        <f t="shared" si="3353"/>
        <v>0.49474566071428572</v>
      </c>
      <c r="S1733" s="1028">
        <f t="shared" si="3353"/>
        <v>565884.86</v>
      </c>
      <c r="T1733" s="84"/>
      <c r="V1733" s="84"/>
      <c r="W1733" s="84"/>
      <c r="X1733" s="1011"/>
      <c r="Y1733" s="1012"/>
      <c r="Z1733" s="1013"/>
      <c r="AA1733" s="1014"/>
      <c r="AB1733" s="84">
        <f t="shared" si="3351"/>
        <v>0</v>
      </c>
    </row>
    <row r="1734" spans="3:28" ht="15.75" collapsed="1" thickBot="1" x14ac:dyDescent="0.3">
      <c r="G1734" s="784" t="s">
        <v>4192</v>
      </c>
      <c r="H1734" s="785">
        <f>H1716</f>
        <v>80350000</v>
      </c>
      <c r="I1734" s="785">
        <f t="shared" ref="I1734:R1734" si="3354">I1716</f>
        <v>38511895.649999999</v>
      </c>
      <c r="J1734" s="786">
        <f t="shared" si="3354"/>
        <v>0.47930175046670814</v>
      </c>
      <c r="K1734" s="785">
        <f t="shared" si="3354"/>
        <v>42008839.350000001</v>
      </c>
      <c r="L1734" s="1033">
        <f t="shared" si="3354"/>
        <v>12863908</v>
      </c>
      <c r="M1734" s="1033">
        <f t="shared" si="3354"/>
        <v>6231155.8199999994</v>
      </c>
      <c r="N1734" s="1034">
        <f t="shared" si="3354"/>
        <v>0.48439057710922678</v>
      </c>
      <c r="O1734" s="1033">
        <f t="shared" si="3354"/>
        <v>6632752.1800000006</v>
      </c>
      <c r="P1734" s="1033">
        <f t="shared" si="3354"/>
        <v>93213908</v>
      </c>
      <c r="Q1734" s="1033">
        <f t="shared" si="3354"/>
        <v>44743051.469999999</v>
      </c>
      <c r="R1734" s="1034">
        <f t="shared" si="3354"/>
        <v>0.48000402976345546</v>
      </c>
      <c r="S1734" s="1033">
        <f>SUM(S1718:S1733)</f>
        <v>48470856.530000001</v>
      </c>
      <c r="T1734" s="84"/>
      <c r="V1734" s="84"/>
      <c r="W1734" s="84"/>
      <c r="X1734" s="1011"/>
      <c r="Y1734" s="1012"/>
      <c r="Z1734" s="1013"/>
      <c r="AA1734" s="1014"/>
      <c r="AB1734" s="84">
        <f t="shared" si="3351"/>
        <v>0</v>
      </c>
    </row>
    <row r="1735" spans="3:28" x14ac:dyDescent="0.25">
      <c r="G1735" s="797"/>
      <c r="H1735" s="798"/>
      <c r="I1735" s="798"/>
      <c r="J1735" s="799"/>
      <c r="K1735" s="798"/>
      <c r="L1735" s="1087"/>
      <c r="M1735" s="1087"/>
      <c r="N1735" s="1088"/>
      <c r="O1735" s="1087"/>
      <c r="P1735" s="1087"/>
      <c r="Q1735" s="1087"/>
      <c r="R1735" s="1088"/>
      <c r="S1735" s="1087"/>
      <c r="T1735" s="84"/>
      <c r="V1735" s="84"/>
      <c r="W1735" s="84"/>
      <c r="X1735" s="1011"/>
      <c r="Y1735" s="1012"/>
      <c r="Z1735" s="1013"/>
      <c r="AA1735" s="1014"/>
    </row>
    <row r="1736" spans="3:28" x14ac:dyDescent="0.25">
      <c r="C1736" s="747" t="s">
        <v>5433</v>
      </c>
      <c r="D1736" s="756"/>
      <c r="G1736" s="966" t="s">
        <v>5348</v>
      </c>
      <c r="T1736" s="84"/>
      <c r="V1736" s="84"/>
      <c r="W1736" s="84"/>
      <c r="X1736" s="1011"/>
      <c r="Y1736" s="1012"/>
      <c r="Z1736" s="1013"/>
      <c r="AA1736" s="1014"/>
    </row>
    <row r="1737" spans="3:28" x14ac:dyDescent="0.25">
      <c r="C1737" s="747"/>
      <c r="D1737" s="764">
        <v>911</v>
      </c>
      <c r="E1737" s="765"/>
      <c r="F1737" s="764"/>
      <c r="G1737" s="766" t="s">
        <v>215</v>
      </c>
      <c r="T1737" s="84"/>
      <c r="V1737" s="84"/>
      <c r="W1737" s="84"/>
      <c r="X1737" s="1011"/>
      <c r="Y1737" s="1012"/>
      <c r="Z1737" s="1013"/>
      <c r="AA1737" s="1014"/>
    </row>
    <row r="1738" spans="3:28" x14ac:dyDescent="0.25">
      <c r="E1738" s="1146" t="s">
        <v>5139</v>
      </c>
      <c r="F1738" s="1016">
        <v>421</v>
      </c>
      <c r="G1738" s="1017" t="s">
        <v>3777</v>
      </c>
      <c r="H1738" s="749">
        <v>0</v>
      </c>
      <c r="I1738" s="749">
        <v>0</v>
      </c>
      <c r="J1738" s="750" t="e">
        <f>I1738/H1738</f>
        <v>#DIV/0!</v>
      </c>
      <c r="K1738" s="749">
        <f>H1738-I1738</f>
        <v>0</v>
      </c>
      <c r="L1738" s="871">
        <v>12000</v>
      </c>
      <c r="M1738" s="871">
        <v>0</v>
      </c>
      <c r="N1738" s="872">
        <f>M1738/L1738</f>
        <v>0</v>
      </c>
      <c r="O1738" s="871">
        <f t="shared" ref="O1738:O1744" si="3355">L1738-M1738</f>
        <v>12000</v>
      </c>
      <c r="P1738" s="871">
        <f>L1738+H1738</f>
        <v>12000</v>
      </c>
      <c r="Q1738" s="1018">
        <f>M1738+I1738</f>
        <v>0</v>
      </c>
      <c r="R1738" s="1019">
        <f t="shared" ref="R1738:R1744" si="3356">Q1738/P1738</f>
        <v>0</v>
      </c>
      <c r="S1738" s="1018">
        <f t="shared" ref="S1738:S1744" si="3357">P1738-Q1738</f>
        <v>12000</v>
      </c>
      <c r="T1738" s="84"/>
      <c r="V1738" s="84"/>
      <c r="W1738" s="84"/>
      <c r="X1738" s="1011"/>
      <c r="Y1738" s="1012"/>
      <c r="Z1738" s="1013"/>
      <c r="AA1738" s="1014"/>
    </row>
    <row r="1739" spans="3:28" x14ac:dyDescent="0.25">
      <c r="E1739" s="1146" t="s">
        <v>5140</v>
      </c>
      <c r="F1739" s="1016">
        <v>422</v>
      </c>
      <c r="G1739" s="1017" t="s">
        <v>3778</v>
      </c>
      <c r="H1739" s="749">
        <v>0</v>
      </c>
      <c r="L1739" s="871">
        <v>0</v>
      </c>
      <c r="M1739" s="871"/>
      <c r="N1739" s="872"/>
      <c r="O1739" s="871"/>
      <c r="P1739" s="871">
        <f t="shared" ref="P1739:P1745" si="3358">L1739+H1739</f>
        <v>0</v>
      </c>
      <c r="Q1739" s="1018"/>
      <c r="R1739" s="1019"/>
      <c r="S1739" s="1018"/>
      <c r="T1739" s="84"/>
      <c r="V1739" s="84"/>
      <c r="W1739" s="84"/>
      <c r="X1739" s="1011"/>
      <c r="Y1739" s="1012"/>
      <c r="Z1739" s="1013"/>
      <c r="AA1739" s="1014"/>
    </row>
    <row r="1740" spans="3:28" x14ac:dyDescent="0.25">
      <c r="E1740" s="1146" t="s">
        <v>5141</v>
      </c>
      <c r="F1740" s="745">
        <v>423</v>
      </c>
      <c r="G1740" s="1089" t="s">
        <v>3779</v>
      </c>
      <c r="H1740" s="1058">
        <v>0</v>
      </c>
      <c r="I1740" s="1058">
        <v>0</v>
      </c>
      <c r="J1740" s="1090" t="e">
        <f>I1740/H1740</f>
        <v>#DIV/0!</v>
      </c>
      <c r="K1740" s="1058">
        <f>H1740-I1740</f>
        <v>0</v>
      </c>
      <c r="L1740" s="1028">
        <f>25000+405000</f>
        <v>430000</v>
      </c>
      <c r="M1740" s="1028">
        <v>0</v>
      </c>
      <c r="N1740" s="1029">
        <f>M1740/L1740</f>
        <v>0</v>
      </c>
      <c r="O1740" s="1028">
        <f t="shared" si="3355"/>
        <v>430000</v>
      </c>
      <c r="P1740" s="1028">
        <f t="shared" si="3358"/>
        <v>430000</v>
      </c>
      <c r="Q1740" s="1028">
        <f>M1740+I1740</f>
        <v>0</v>
      </c>
      <c r="R1740" s="1029">
        <f t="shared" si="3356"/>
        <v>0</v>
      </c>
      <c r="S1740" s="1028">
        <f t="shared" si="3357"/>
        <v>430000</v>
      </c>
      <c r="T1740" s="84"/>
      <c r="V1740" s="84"/>
      <c r="W1740" s="84"/>
      <c r="X1740" s="1011"/>
      <c r="Y1740" s="1012"/>
      <c r="Z1740" s="1013"/>
      <c r="AA1740" s="1014"/>
    </row>
    <row r="1741" spans="3:28" hidden="1" x14ac:dyDescent="0.25">
      <c r="F1741" s="745">
        <v>424</v>
      </c>
      <c r="G1741" s="1089" t="s">
        <v>3781</v>
      </c>
      <c r="H1741" s="1058">
        <v>0</v>
      </c>
      <c r="I1741" s="1058">
        <v>0</v>
      </c>
      <c r="J1741" s="1090"/>
      <c r="K1741" s="1058">
        <f>H1741-I1741</f>
        <v>0</v>
      </c>
      <c r="L1741" s="1028">
        <v>0</v>
      </c>
      <c r="M1741" s="1028">
        <v>0</v>
      </c>
      <c r="N1741" s="1029" t="e">
        <f>M1741/L1741</f>
        <v>#DIV/0!</v>
      </c>
      <c r="O1741" s="1028">
        <f t="shared" si="3355"/>
        <v>0</v>
      </c>
      <c r="P1741" s="1028">
        <f t="shared" si="3358"/>
        <v>0</v>
      </c>
      <c r="Q1741" s="1028">
        <f>M1741+I1741</f>
        <v>0</v>
      </c>
      <c r="R1741" s="1029" t="e">
        <f t="shared" si="3356"/>
        <v>#DIV/0!</v>
      </c>
      <c r="S1741" s="1028">
        <f t="shared" si="3357"/>
        <v>0</v>
      </c>
      <c r="T1741" s="84"/>
      <c r="V1741" s="84"/>
      <c r="W1741" s="84"/>
      <c r="X1741" s="1011"/>
      <c r="Y1741" s="1012"/>
      <c r="Z1741" s="1013"/>
      <c r="AA1741" s="1014"/>
    </row>
    <row r="1742" spans="3:28" hidden="1" x14ac:dyDescent="0.25">
      <c r="F1742" s="745">
        <v>425</v>
      </c>
      <c r="G1742" s="1089" t="s">
        <v>4117</v>
      </c>
      <c r="H1742" s="1058">
        <v>0</v>
      </c>
      <c r="I1742" s="1058">
        <v>0</v>
      </c>
      <c r="J1742" s="1090" t="e">
        <f>I1742/H1742</f>
        <v>#DIV/0!</v>
      </c>
      <c r="K1742" s="1058">
        <f>H1742-I1742</f>
        <v>0</v>
      </c>
      <c r="L1742" s="1028">
        <v>0</v>
      </c>
      <c r="M1742" s="1028">
        <v>0</v>
      </c>
      <c r="N1742" s="1029"/>
      <c r="O1742" s="1028">
        <f t="shared" si="3355"/>
        <v>0</v>
      </c>
      <c r="P1742" s="1028">
        <f t="shared" si="3358"/>
        <v>0</v>
      </c>
      <c r="Q1742" s="1028">
        <f>M1742+I1742</f>
        <v>0</v>
      </c>
      <c r="R1742" s="1029" t="e">
        <f t="shared" si="3356"/>
        <v>#DIV/0!</v>
      </c>
      <c r="S1742" s="1028">
        <f t="shared" si="3357"/>
        <v>0</v>
      </c>
      <c r="T1742" s="84"/>
      <c r="V1742" s="84"/>
      <c r="W1742" s="84"/>
      <c r="X1742" s="1011"/>
      <c r="Y1742" s="1012"/>
      <c r="Z1742" s="1013"/>
      <c r="AA1742" s="1014"/>
    </row>
    <row r="1743" spans="3:28" x14ac:dyDescent="0.25">
      <c r="E1743" s="1146" t="s">
        <v>5142</v>
      </c>
      <c r="F1743" s="745">
        <v>426</v>
      </c>
      <c r="G1743" s="1089" t="s">
        <v>3785</v>
      </c>
      <c r="H1743" s="1058">
        <v>0</v>
      </c>
      <c r="I1743" s="1058">
        <v>0</v>
      </c>
      <c r="J1743" s="1090" t="e">
        <f>I1743/H1743</f>
        <v>#DIV/0!</v>
      </c>
      <c r="K1743" s="1058">
        <f>H1743-I1743</f>
        <v>0</v>
      </c>
      <c r="L1743" s="1028">
        <f>485751+336000</f>
        <v>821751</v>
      </c>
      <c r="M1743" s="1028">
        <v>0</v>
      </c>
      <c r="N1743" s="1029">
        <f>M1743/L1743</f>
        <v>0</v>
      </c>
      <c r="O1743" s="1028">
        <f t="shared" si="3355"/>
        <v>821751</v>
      </c>
      <c r="P1743" s="1028">
        <f t="shared" si="3358"/>
        <v>821751</v>
      </c>
      <c r="Q1743" s="1028">
        <f>M1743+I1743</f>
        <v>0</v>
      </c>
      <c r="R1743" s="1029">
        <f t="shared" si="3356"/>
        <v>0</v>
      </c>
      <c r="S1743" s="1028">
        <f t="shared" si="3357"/>
        <v>821751</v>
      </c>
      <c r="T1743" s="84"/>
      <c r="V1743" s="84"/>
      <c r="W1743" s="84"/>
      <c r="X1743" s="1011"/>
      <c r="Y1743" s="1012"/>
      <c r="Z1743" s="1013"/>
      <c r="AA1743" s="1014"/>
    </row>
    <row r="1744" spans="3:28" ht="15.75" hidden="1" thickBot="1" x14ac:dyDescent="0.3">
      <c r="F1744" s="745">
        <v>512</v>
      </c>
      <c r="G1744" s="1089" t="s">
        <v>5044</v>
      </c>
      <c r="H1744" s="1058">
        <v>0</v>
      </c>
      <c r="I1744" s="1058">
        <v>0</v>
      </c>
      <c r="J1744" s="1090"/>
      <c r="K1744" s="1058">
        <f>H1744-I1744</f>
        <v>0</v>
      </c>
      <c r="L1744" s="1028">
        <v>0</v>
      </c>
      <c r="M1744" s="1028">
        <v>0</v>
      </c>
      <c r="N1744" s="1029" t="e">
        <f>M1744/L1744</f>
        <v>#DIV/0!</v>
      </c>
      <c r="O1744" s="1028">
        <f t="shared" si="3355"/>
        <v>0</v>
      </c>
      <c r="P1744" s="1028">
        <f t="shared" si="3358"/>
        <v>0</v>
      </c>
      <c r="Q1744" s="1028">
        <f>M1744+I1744</f>
        <v>0</v>
      </c>
      <c r="R1744" s="1029" t="e">
        <f t="shared" si="3356"/>
        <v>#DIV/0!</v>
      </c>
      <c r="S1744" s="1028">
        <f t="shared" si="3357"/>
        <v>0</v>
      </c>
      <c r="T1744" s="84"/>
      <c r="V1744" s="84"/>
      <c r="W1744" s="84"/>
      <c r="X1744" s="1011"/>
      <c r="Y1744" s="1012"/>
      <c r="Z1744" s="1013"/>
      <c r="AA1744" s="1014"/>
    </row>
    <row r="1745" spans="1:28" ht="15.75" thickBot="1" x14ac:dyDescent="0.3">
      <c r="E1745" s="1146" t="s">
        <v>5143</v>
      </c>
      <c r="F1745" s="745">
        <v>512</v>
      </c>
      <c r="G1745" s="1089" t="s">
        <v>5406</v>
      </c>
      <c r="H1745" s="1058">
        <v>0</v>
      </c>
      <c r="I1745" s="1058"/>
      <c r="J1745" s="1090"/>
      <c r="K1745" s="1058"/>
      <c r="L1745" s="1028">
        <v>0</v>
      </c>
      <c r="M1745" s="1028"/>
      <c r="N1745" s="1029"/>
      <c r="O1745" s="1028"/>
      <c r="P1745" s="1028">
        <f t="shared" si="3358"/>
        <v>0</v>
      </c>
      <c r="Q1745" s="1028"/>
      <c r="R1745" s="1029"/>
      <c r="S1745" s="1028"/>
      <c r="T1745" s="84"/>
      <c r="V1745" s="84"/>
      <c r="W1745" s="84"/>
      <c r="X1745" s="1011"/>
      <c r="Y1745" s="1012"/>
      <c r="Z1745" s="1013"/>
      <c r="AA1745" s="1014"/>
    </row>
    <row r="1746" spans="1:28" x14ac:dyDescent="0.25">
      <c r="A1746" s="84"/>
      <c r="B1746" s="84"/>
      <c r="C1746" s="84"/>
      <c r="D1746" s="84"/>
      <c r="E1746" s="1024"/>
      <c r="F1746" s="1023"/>
      <c r="G1746" s="772" t="s">
        <v>4181</v>
      </c>
      <c r="H1746" s="773"/>
      <c r="I1746" s="773"/>
      <c r="J1746" s="774"/>
      <c r="K1746" s="773"/>
      <c r="L1746" s="1025"/>
      <c r="M1746" s="1025"/>
      <c r="N1746" s="1026"/>
      <c r="O1746" s="1025"/>
      <c r="P1746" s="1025"/>
      <c r="Q1746" s="1025"/>
      <c r="R1746" s="1026"/>
      <c r="S1746" s="1025"/>
      <c r="T1746" s="84"/>
      <c r="V1746" s="84"/>
      <c r="W1746" s="84"/>
      <c r="X1746" s="1011"/>
      <c r="Y1746" s="1012"/>
      <c r="Z1746" s="1013"/>
      <c r="AA1746" s="1014"/>
      <c r="AB1746" s="84">
        <f t="shared" ref="AB1746:AB1755" si="3359">Z1746-AA1746</f>
        <v>0</v>
      </c>
    </row>
    <row r="1747" spans="1:28" x14ac:dyDescent="0.25">
      <c r="A1747" s="84"/>
      <c r="B1747" s="84"/>
      <c r="C1747" s="84"/>
      <c r="D1747" s="84"/>
      <c r="E1747" s="777"/>
      <c r="F1747" s="1027" t="s">
        <v>235</v>
      </c>
      <c r="G1747" s="1004" t="s">
        <v>236</v>
      </c>
      <c r="H1747" s="780">
        <f>SUM(H1738:H1745)</f>
        <v>0</v>
      </c>
      <c r="I1747" s="780">
        <f>SUM(I1738:I1744)</f>
        <v>0</v>
      </c>
      <c r="J1747" s="781" t="e">
        <f>I1747/H1747</f>
        <v>#DIV/0!</v>
      </c>
      <c r="K1747" s="780">
        <f>SUM(K1738:K1744)</f>
        <v>0</v>
      </c>
      <c r="L1747" s="1028">
        <v>0</v>
      </c>
      <c r="M1747" s="1028">
        <v>0</v>
      </c>
      <c r="N1747" s="1029"/>
      <c r="O1747" s="1028">
        <f>L1747-M1747</f>
        <v>0</v>
      </c>
      <c r="P1747" s="1028">
        <f>L1747+H1747</f>
        <v>0</v>
      </c>
      <c r="Q1747" s="1028">
        <f>M1747+I1747</f>
        <v>0</v>
      </c>
      <c r="R1747" s="1029" t="e">
        <f>Q1747/P1747</f>
        <v>#DIV/0!</v>
      </c>
      <c r="S1747" s="1028">
        <f>P1747-Q1747</f>
        <v>0</v>
      </c>
      <c r="T1747" s="84"/>
      <c r="V1747" s="84"/>
      <c r="W1747" s="84"/>
      <c r="X1747" s="1011"/>
      <c r="Y1747" s="1012"/>
      <c r="AA1747" s="1014"/>
      <c r="AB1747" s="84">
        <f t="shared" si="3359"/>
        <v>0</v>
      </c>
    </row>
    <row r="1748" spans="1:28" x14ac:dyDescent="0.25">
      <c r="A1748" s="84"/>
      <c r="B1748" s="84"/>
      <c r="C1748" s="84"/>
      <c r="D1748" s="84"/>
      <c r="E1748" s="777"/>
      <c r="F1748" s="1027" t="s">
        <v>247</v>
      </c>
      <c r="G1748" s="1004" t="s">
        <v>4692</v>
      </c>
      <c r="H1748" s="780"/>
      <c r="I1748" s="780"/>
      <c r="J1748" s="781"/>
      <c r="K1748" s="780"/>
      <c r="L1748" s="1028">
        <v>741000</v>
      </c>
      <c r="M1748" s="1028"/>
      <c r="N1748" s="1029"/>
      <c r="O1748" s="1028"/>
      <c r="P1748" s="1028"/>
      <c r="Q1748" s="1028"/>
      <c r="R1748" s="1029"/>
      <c r="S1748" s="1028"/>
      <c r="T1748" s="84"/>
      <c r="V1748" s="84"/>
      <c r="W1748" s="84"/>
      <c r="X1748" s="1011"/>
      <c r="Y1748" s="1012"/>
      <c r="AA1748" s="1014"/>
    </row>
    <row r="1749" spans="1:28" ht="30.75" thickBot="1" x14ac:dyDescent="0.3">
      <c r="A1749" s="84"/>
      <c r="B1749" s="84"/>
      <c r="C1749" s="84"/>
      <c r="D1749" s="84"/>
      <c r="F1749" s="1000">
        <v>17</v>
      </c>
      <c r="G1749" s="1001" t="s">
        <v>5479</v>
      </c>
      <c r="H1749" s="749">
        <v>0</v>
      </c>
      <c r="I1749" s="749">
        <v>0</v>
      </c>
      <c r="K1749" s="749">
        <v>0</v>
      </c>
      <c r="L1749" s="1018">
        <f>L1738+L1740+L1743-405000-336000</f>
        <v>522751</v>
      </c>
      <c r="M1749" s="1018">
        <f>SUM(M1738:M1744)</f>
        <v>0</v>
      </c>
      <c r="N1749" s="1019">
        <f>M1749/L1749</f>
        <v>0</v>
      </c>
      <c r="O1749" s="1018">
        <f>L1749-M1749</f>
        <v>522751</v>
      </c>
      <c r="P1749" s="1018">
        <f>L1749+H1749</f>
        <v>522751</v>
      </c>
      <c r="Q1749" s="1018">
        <f>M1749+I1749</f>
        <v>0</v>
      </c>
      <c r="R1749" s="1019">
        <f>Q1749/P1749</f>
        <v>0</v>
      </c>
      <c r="S1749" s="1028">
        <f>P1749-Q1749</f>
        <v>522751</v>
      </c>
      <c r="T1749" s="84"/>
      <c r="V1749" s="84"/>
      <c r="W1749" s="84"/>
      <c r="X1749" s="1011"/>
      <c r="Y1749" s="1012"/>
      <c r="Z1749" s="1013"/>
      <c r="AA1749" s="1014"/>
      <c r="AB1749" s="84">
        <f t="shared" si="3359"/>
        <v>0</v>
      </c>
    </row>
    <row r="1750" spans="1:28" ht="15.75" thickBot="1" x14ac:dyDescent="0.3">
      <c r="A1750" s="84"/>
      <c r="B1750" s="84"/>
      <c r="C1750" s="84"/>
      <c r="D1750" s="84"/>
      <c r="G1750" s="784" t="s">
        <v>4182</v>
      </c>
      <c r="H1750" s="785">
        <f>SUM(H1747:H1749)</f>
        <v>0</v>
      </c>
      <c r="I1750" s="785">
        <f>SUM(I1747:I1749)</f>
        <v>0</v>
      </c>
      <c r="J1750" s="786" t="e">
        <f>I1750/H1750</f>
        <v>#DIV/0!</v>
      </c>
      <c r="K1750" s="785">
        <f>SUM(K1731:K1749)</f>
        <v>42008839.350000001</v>
      </c>
      <c r="L1750" s="1033">
        <f>SUM(L1747:L1749)</f>
        <v>1263751</v>
      </c>
      <c r="M1750" s="1033">
        <f>SUM(M1747:M1749)</f>
        <v>0</v>
      </c>
      <c r="N1750" s="1034">
        <f>M1750/L1750</f>
        <v>0</v>
      </c>
      <c r="O1750" s="1033">
        <f>SUM(O1747:O1749)</f>
        <v>522751</v>
      </c>
      <c r="P1750" s="1033">
        <f>SUM(P1747:P1749)</f>
        <v>522751</v>
      </c>
      <c r="Q1750" s="1033">
        <f>SUM(Q1747:Q1749)</f>
        <v>0</v>
      </c>
      <c r="R1750" s="1034">
        <f>Q1750/P1750</f>
        <v>0</v>
      </c>
      <c r="S1750" s="1033">
        <f>SUM(S1731:S1749)</f>
        <v>50823243.390000001</v>
      </c>
      <c r="T1750" s="84"/>
      <c r="V1750" s="84"/>
      <c r="W1750" s="84"/>
      <c r="X1750" s="1011"/>
      <c r="Y1750" s="1012"/>
      <c r="Z1750" s="1013"/>
      <c r="AA1750" s="1014"/>
      <c r="AB1750" s="84">
        <f t="shared" si="3359"/>
        <v>0</v>
      </c>
    </row>
    <row r="1751" spans="1:28" collapsed="1" x14ac:dyDescent="0.25">
      <c r="A1751" s="84"/>
      <c r="B1751" s="84"/>
      <c r="C1751" s="84"/>
      <c r="D1751" s="84"/>
      <c r="E1751" s="1024"/>
      <c r="F1751" s="1023"/>
      <c r="G1751" s="1035" t="s">
        <v>5413</v>
      </c>
      <c r="H1751" s="790"/>
      <c r="I1751" s="791"/>
      <c r="J1751" s="792"/>
      <c r="K1751" s="791"/>
      <c r="L1751" s="1036"/>
      <c r="M1751" s="1037"/>
      <c r="N1751" s="1038"/>
      <c r="O1751" s="1037"/>
      <c r="P1751" s="1037"/>
      <c r="Q1751" s="1037"/>
      <c r="R1751" s="1038"/>
      <c r="S1751" s="1039"/>
      <c r="T1751" s="84"/>
      <c r="V1751" s="84"/>
      <c r="W1751" s="84"/>
      <c r="X1751" s="1011"/>
      <c r="Y1751" s="1012"/>
      <c r="Z1751" s="1013"/>
      <c r="AA1751" s="1014"/>
      <c r="AB1751" s="84">
        <f t="shared" si="3359"/>
        <v>0</v>
      </c>
    </row>
    <row r="1752" spans="1:28" x14ac:dyDescent="0.25">
      <c r="A1752" s="84"/>
      <c r="B1752" s="84"/>
      <c r="C1752" s="84"/>
      <c r="D1752" s="84"/>
      <c r="E1752" s="777"/>
      <c r="F1752" s="1027" t="s">
        <v>235</v>
      </c>
      <c r="G1752" s="1004" t="s">
        <v>236</v>
      </c>
      <c r="H1752" s="780">
        <f>H1747</f>
        <v>0</v>
      </c>
      <c r="I1752" s="780">
        <f t="shared" ref="I1752:S1752" si="3360">I1747</f>
        <v>0</v>
      </c>
      <c r="J1752" s="781" t="e">
        <f t="shared" si="3360"/>
        <v>#DIV/0!</v>
      </c>
      <c r="K1752" s="780">
        <f t="shared" si="3360"/>
        <v>0</v>
      </c>
      <c r="L1752" s="1028">
        <f t="shared" si="3360"/>
        <v>0</v>
      </c>
      <c r="M1752" s="1028">
        <f t="shared" si="3360"/>
        <v>0</v>
      </c>
      <c r="N1752" s="1029">
        <f t="shared" si="3360"/>
        <v>0</v>
      </c>
      <c r="O1752" s="1028">
        <f t="shared" si="3360"/>
        <v>0</v>
      </c>
      <c r="P1752" s="1028">
        <f t="shared" si="3360"/>
        <v>0</v>
      </c>
      <c r="Q1752" s="1028">
        <f t="shared" si="3360"/>
        <v>0</v>
      </c>
      <c r="R1752" s="1029" t="e">
        <f t="shared" si="3360"/>
        <v>#DIV/0!</v>
      </c>
      <c r="S1752" s="1028">
        <f t="shared" si="3360"/>
        <v>0</v>
      </c>
      <c r="T1752" s="84"/>
      <c r="V1752" s="84"/>
      <c r="W1752" s="84"/>
      <c r="X1752" s="1011"/>
      <c r="Y1752" s="1012"/>
      <c r="Z1752" s="1013"/>
      <c r="AA1752" s="1014"/>
      <c r="AB1752" s="84">
        <f t="shared" si="3359"/>
        <v>0</v>
      </c>
    </row>
    <row r="1753" spans="1:28" x14ac:dyDescent="0.25">
      <c r="A1753" s="84"/>
      <c r="B1753" s="84"/>
      <c r="C1753" s="84"/>
      <c r="D1753" s="84"/>
      <c r="E1753" s="777"/>
      <c r="F1753" s="1027" t="s">
        <v>247</v>
      </c>
      <c r="G1753" s="1004" t="s">
        <v>4692</v>
      </c>
      <c r="H1753" s="780"/>
      <c r="I1753" s="780"/>
      <c r="J1753" s="781"/>
      <c r="K1753" s="780"/>
      <c r="L1753" s="1028">
        <f>L1748</f>
        <v>741000</v>
      </c>
      <c r="M1753" s="1028"/>
      <c r="N1753" s="1029"/>
      <c r="O1753" s="1028"/>
      <c r="P1753" s="1028"/>
      <c r="Q1753" s="1028"/>
      <c r="R1753" s="1029"/>
      <c r="S1753" s="1028"/>
      <c r="T1753" s="84"/>
      <c r="V1753" s="84"/>
      <c r="W1753" s="84"/>
      <c r="X1753" s="1011"/>
      <c r="Y1753" s="1012"/>
      <c r="Z1753" s="1013"/>
      <c r="AA1753" s="1014"/>
    </row>
    <row r="1754" spans="1:28" ht="30.75" thickBot="1" x14ac:dyDescent="0.3">
      <c r="F1754" s="1000">
        <v>17</v>
      </c>
      <c r="G1754" s="1001" t="s">
        <v>5479</v>
      </c>
      <c r="H1754" s="749">
        <f>H1749</f>
        <v>0</v>
      </c>
      <c r="I1754" s="749">
        <f t="shared" ref="I1754:S1754" si="3361">I1749</f>
        <v>0</v>
      </c>
      <c r="J1754" s="750">
        <f t="shared" si="3361"/>
        <v>0</v>
      </c>
      <c r="K1754" s="749">
        <f t="shared" si="3361"/>
        <v>0</v>
      </c>
      <c r="L1754" s="1018">
        <f>L1749</f>
        <v>522751</v>
      </c>
      <c r="M1754" s="1018">
        <f t="shared" si="3361"/>
        <v>0</v>
      </c>
      <c r="N1754" s="1019">
        <f t="shared" si="3361"/>
        <v>0</v>
      </c>
      <c r="O1754" s="1018">
        <f t="shared" si="3361"/>
        <v>522751</v>
      </c>
      <c r="P1754" s="1018">
        <f t="shared" si="3361"/>
        <v>522751</v>
      </c>
      <c r="Q1754" s="1018">
        <f t="shared" si="3361"/>
        <v>0</v>
      </c>
      <c r="R1754" s="1019">
        <f t="shared" si="3361"/>
        <v>0</v>
      </c>
      <c r="S1754" s="1028">
        <f t="shared" si="3361"/>
        <v>522751</v>
      </c>
      <c r="T1754" s="84"/>
      <c r="V1754" s="84"/>
      <c r="W1754" s="84"/>
      <c r="X1754" s="1011"/>
      <c r="Y1754" s="1012"/>
      <c r="Z1754" s="1013"/>
      <c r="AA1754" s="1014"/>
      <c r="AB1754" s="84">
        <f t="shared" si="3359"/>
        <v>0</v>
      </c>
    </row>
    <row r="1755" spans="1:28" ht="15.75" collapsed="1" thickBot="1" x14ac:dyDescent="0.3">
      <c r="G1755" s="784" t="s">
        <v>5419</v>
      </c>
      <c r="H1755" s="785">
        <f>SUM(H1752:H1754)</f>
        <v>0</v>
      </c>
      <c r="I1755" s="785">
        <f t="shared" ref="I1755:R1755" si="3362">I1733</f>
        <v>0</v>
      </c>
      <c r="J1755" s="786">
        <f t="shared" si="3362"/>
        <v>0</v>
      </c>
      <c r="K1755" s="785">
        <f t="shared" si="3362"/>
        <v>0</v>
      </c>
      <c r="L1755" s="1033">
        <f>SUM(L1752:L1754)</f>
        <v>1263751</v>
      </c>
      <c r="M1755" s="1033">
        <f>SUM(M1752:M1754)</f>
        <v>0</v>
      </c>
      <c r="N1755" s="1034">
        <f t="shared" si="3362"/>
        <v>0.49474566071428572</v>
      </c>
      <c r="O1755" s="1033">
        <f t="shared" si="3362"/>
        <v>565884.86</v>
      </c>
      <c r="P1755" s="1033">
        <f>SUM(P1752:P1754)</f>
        <v>522751</v>
      </c>
      <c r="Q1755" s="1033">
        <f t="shared" si="3362"/>
        <v>554115.14</v>
      </c>
      <c r="R1755" s="1034">
        <f t="shared" si="3362"/>
        <v>0.49474566071428572</v>
      </c>
      <c r="S1755" s="1033">
        <f>SUM(S1735:S1754)</f>
        <v>53132496.390000001</v>
      </c>
      <c r="T1755" s="84"/>
      <c r="V1755" s="84"/>
      <c r="W1755" s="84"/>
      <c r="X1755" s="1011"/>
      <c r="Y1755" s="1012"/>
      <c r="Z1755" s="1013"/>
      <c r="AA1755" s="1014"/>
      <c r="AB1755" s="84">
        <f t="shared" si="3359"/>
        <v>0</v>
      </c>
    </row>
    <row r="1756" spans="1:28" x14ac:dyDescent="0.25">
      <c r="A1756" s="1040"/>
      <c r="B1756" s="1041"/>
      <c r="C1756" s="1042"/>
      <c r="D1756" s="1040"/>
      <c r="E1756" s="1041"/>
      <c r="F1756" s="1040"/>
      <c r="G1756" s="1043"/>
      <c r="H1756" s="1044"/>
      <c r="I1756" s="1044"/>
      <c r="J1756" s="1045"/>
      <c r="K1756" s="1044"/>
      <c r="L1756" s="762"/>
      <c r="M1756" s="762"/>
      <c r="N1756" s="763"/>
      <c r="O1756" s="762"/>
      <c r="P1756" s="762"/>
      <c r="Q1756" s="762"/>
      <c r="R1756" s="763"/>
      <c r="S1756" s="762"/>
      <c r="T1756" s="84"/>
      <c r="V1756" s="84"/>
      <c r="W1756" s="84"/>
      <c r="X1756" s="1011"/>
      <c r="Y1756" s="1012"/>
      <c r="Z1756" s="1013"/>
      <c r="AA1756" s="1014"/>
      <c r="AB1756" s="84">
        <f t="shared" si="3351"/>
        <v>0</v>
      </c>
    </row>
    <row r="1757" spans="1:28" hidden="1" x14ac:dyDescent="0.25">
      <c r="A1757" s="1040"/>
      <c r="B1757" s="1041"/>
      <c r="C1757" s="1042"/>
      <c r="D1757" s="1040"/>
      <c r="E1757" s="1041"/>
      <c r="F1757" s="1040"/>
      <c r="G1757" s="1043"/>
      <c r="H1757" s="1044"/>
      <c r="I1757" s="1044"/>
      <c r="J1757" s="1045"/>
      <c r="K1757" s="1044"/>
      <c r="L1757" s="762"/>
      <c r="M1757" s="762"/>
      <c r="N1757" s="763"/>
      <c r="O1757" s="762"/>
      <c r="P1757" s="762"/>
      <c r="Q1757" s="762"/>
      <c r="R1757" s="763"/>
      <c r="S1757" s="762"/>
      <c r="T1757" s="84"/>
      <c r="V1757" s="84"/>
      <c r="W1757" s="84"/>
      <c r="X1757" s="1011"/>
      <c r="Y1757" s="1012"/>
      <c r="Z1757" s="1013"/>
      <c r="AA1757" s="1014"/>
      <c r="AB1757" s="84">
        <f t="shared" si="3351"/>
        <v>0</v>
      </c>
    </row>
    <row r="1758" spans="1:28" x14ac:dyDescent="0.25">
      <c r="E1758" s="1024"/>
      <c r="F1758" s="1023"/>
      <c r="G1758" s="1046" t="s">
        <v>4727</v>
      </c>
      <c r="H1758" s="805"/>
      <c r="I1758" s="805"/>
      <c r="J1758" s="806"/>
      <c r="K1758" s="805"/>
      <c r="L1758" s="807"/>
      <c r="M1758" s="807"/>
      <c r="N1758" s="808"/>
      <c r="O1758" s="807"/>
      <c r="P1758" s="807"/>
      <c r="Q1758" s="807"/>
      <c r="R1758" s="808"/>
      <c r="S1758" s="862"/>
      <c r="T1758" s="84"/>
      <c r="V1758" s="84"/>
      <c r="W1758" s="84"/>
      <c r="X1758" s="1011"/>
      <c r="Y1758" s="1012"/>
      <c r="Z1758" s="1013"/>
      <c r="AA1758" s="1014"/>
      <c r="AB1758" s="84">
        <f t="shared" si="3351"/>
        <v>0</v>
      </c>
    </row>
    <row r="1759" spans="1:28" x14ac:dyDescent="0.25">
      <c r="E1759" s="777"/>
      <c r="F1759" s="1027" t="s">
        <v>235</v>
      </c>
      <c r="G1759" s="1004" t="s">
        <v>236</v>
      </c>
      <c r="H1759" s="780">
        <f>H1718+H1752</f>
        <v>80350000</v>
      </c>
      <c r="I1759" s="780">
        <f>I1718</f>
        <v>38511895.649999999</v>
      </c>
      <c r="J1759" s="781">
        <f>I1759/H1759</f>
        <v>0.47930175046670814</v>
      </c>
      <c r="K1759" s="780">
        <f>H1759-I1759</f>
        <v>41838104.350000001</v>
      </c>
      <c r="L1759" s="782">
        <v>0</v>
      </c>
      <c r="M1759" s="782">
        <v>0</v>
      </c>
      <c r="N1759" s="783"/>
      <c r="O1759" s="782">
        <f>SUM(O1718)</f>
        <v>0</v>
      </c>
      <c r="P1759" s="782">
        <f>H1759+L1759</f>
        <v>80350000</v>
      </c>
      <c r="Q1759" s="782">
        <f>I1759+M1759</f>
        <v>38511895.649999999</v>
      </c>
      <c r="R1759" s="783">
        <f>Q1759/P1759</f>
        <v>0.47930175046670814</v>
      </c>
      <c r="S1759" s="782">
        <f>P1759-Q1759</f>
        <v>41838104.350000001</v>
      </c>
      <c r="T1759" s="84"/>
      <c r="V1759" s="84"/>
      <c r="W1759" s="84"/>
      <c r="X1759" s="1011"/>
      <c r="Y1759" s="1012"/>
      <c r="Z1759" s="1013"/>
      <c r="AA1759" s="1014"/>
      <c r="AB1759" s="84">
        <f t="shared" si="3351"/>
        <v>0</v>
      </c>
    </row>
    <row r="1760" spans="1:28" ht="21" hidden="1" customHeight="1" x14ac:dyDescent="0.25">
      <c r="F1760" s="1027" t="s">
        <v>237</v>
      </c>
      <c r="G1760" s="1004" t="s">
        <v>238</v>
      </c>
      <c r="S1760" s="782">
        <f t="shared" ref="S1760:S1773" si="3363">SUM(H1760:L1760)</f>
        <v>0</v>
      </c>
      <c r="T1760" s="84"/>
      <c r="V1760" s="84"/>
      <c r="W1760" s="84"/>
      <c r="X1760" s="1011"/>
      <c r="Y1760" s="1012"/>
      <c r="Z1760" s="1013"/>
      <c r="AA1760" s="1014"/>
      <c r="AB1760" s="84">
        <f t="shared" si="3351"/>
        <v>0</v>
      </c>
    </row>
    <row r="1761" spans="1:28" hidden="1" x14ac:dyDescent="0.25">
      <c r="F1761" s="1027" t="s">
        <v>239</v>
      </c>
      <c r="G1761" s="1004" t="s">
        <v>240</v>
      </c>
      <c r="S1761" s="782">
        <f t="shared" si="3363"/>
        <v>0</v>
      </c>
      <c r="T1761" s="84"/>
      <c r="V1761" s="84"/>
      <c r="W1761" s="84"/>
      <c r="X1761" s="1011"/>
      <c r="Y1761" s="1012"/>
      <c r="Z1761" s="1013"/>
      <c r="AA1761" s="1014"/>
      <c r="AB1761" s="84">
        <f t="shared" si="3351"/>
        <v>0</v>
      </c>
    </row>
    <row r="1762" spans="1:28" hidden="1" x14ac:dyDescent="0.25">
      <c r="F1762" s="1027" t="s">
        <v>241</v>
      </c>
      <c r="G1762" s="1004" t="s">
        <v>242</v>
      </c>
      <c r="H1762" s="1047">
        <v>0</v>
      </c>
      <c r="I1762" s="749">
        <v>0</v>
      </c>
      <c r="K1762" s="749">
        <v>0</v>
      </c>
      <c r="L1762" s="751">
        <v>0</v>
      </c>
      <c r="M1762" s="751">
        <f>M1721</f>
        <v>0</v>
      </c>
      <c r="O1762" s="751">
        <f>O1721</f>
        <v>0</v>
      </c>
      <c r="P1762" s="751">
        <f>H1762+L1762</f>
        <v>0</v>
      </c>
      <c r="Q1762" s="751">
        <f>I1762+M1762</f>
        <v>0</v>
      </c>
      <c r="S1762" s="782">
        <f>P1762-Q1762</f>
        <v>0</v>
      </c>
      <c r="T1762" s="84"/>
      <c r="V1762" s="84"/>
      <c r="W1762" s="84"/>
      <c r="X1762" s="1011"/>
      <c r="Y1762" s="1012"/>
      <c r="Z1762" s="1013"/>
      <c r="AA1762" s="1014"/>
      <c r="AB1762" s="84">
        <f t="shared" si="3351"/>
        <v>0</v>
      </c>
    </row>
    <row r="1763" spans="1:28" hidden="1" x14ac:dyDescent="0.25">
      <c r="F1763" s="1027" t="s">
        <v>243</v>
      </c>
      <c r="G1763" s="1004" t="s">
        <v>244</v>
      </c>
      <c r="P1763" s="751">
        <f t="shared" ref="P1763:P1774" si="3364">H1763+L1763</f>
        <v>0</v>
      </c>
      <c r="S1763" s="782">
        <f t="shared" si="3363"/>
        <v>0</v>
      </c>
      <c r="T1763" s="84"/>
      <c r="V1763" s="84"/>
      <c r="W1763" s="84"/>
      <c r="X1763" s="1011"/>
      <c r="Y1763" s="1012"/>
      <c r="Z1763" s="1013"/>
      <c r="AA1763" s="1014"/>
      <c r="AB1763" s="84">
        <f t="shared" si="3351"/>
        <v>0</v>
      </c>
    </row>
    <row r="1764" spans="1:28" hidden="1" x14ac:dyDescent="0.25">
      <c r="F1764" s="1027" t="s">
        <v>245</v>
      </c>
      <c r="G1764" s="1004" t="s">
        <v>246</v>
      </c>
      <c r="P1764" s="751">
        <f t="shared" si="3364"/>
        <v>0</v>
      </c>
      <c r="S1764" s="782">
        <f t="shared" si="3363"/>
        <v>0</v>
      </c>
      <c r="T1764" s="84"/>
      <c r="V1764" s="84"/>
      <c r="W1764" s="84"/>
      <c r="X1764" s="1011"/>
      <c r="Y1764" s="1012"/>
      <c r="Z1764" s="1013"/>
      <c r="AA1764" s="1014"/>
      <c r="AB1764" s="84">
        <f t="shared" si="3351"/>
        <v>0</v>
      </c>
    </row>
    <row r="1765" spans="1:28" x14ac:dyDescent="0.25">
      <c r="F1765" s="1027" t="s">
        <v>247</v>
      </c>
      <c r="G1765" s="1004" t="s">
        <v>4692</v>
      </c>
      <c r="H1765" s="749">
        <f>SUM(H1724)</f>
        <v>0</v>
      </c>
      <c r="I1765" s="749">
        <f>SUM(I1724)</f>
        <v>0</v>
      </c>
      <c r="K1765" s="749">
        <f>SUM(K1724)</f>
        <v>0</v>
      </c>
      <c r="L1765" s="751">
        <f>L1724+L1748</f>
        <v>12484908</v>
      </c>
      <c r="M1765" s="751">
        <f>SUM(M1724)</f>
        <v>5620975.2599999998</v>
      </c>
      <c r="N1765" s="752">
        <f>M1765/L1765</f>
        <v>0.45022160035140024</v>
      </c>
      <c r="O1765" s="751">
        <f>SUM(O1724)</f>
        <v>6122932.7400000002</v>
      </c>
      <c r="P1765" s="751">
        <f t="shared" si="3364"/>
        <v>12484908</v>
      </c>
      <c r="Q1765" s="751">
        <f>SUM(Q1724)</f>
        <v>5620975.2599999998</v>
      </c>
      <c r="R1765" s="752">
        <f>Q1765/P1765</f>
        <v>0.45022160035140024</v>
      </c>
      <c r="S1765" s="782">
        <f>SUM(S1724)</f>
        <v>6122932.7400000002</v>
      </c>
      <c r="T1765" s="84"/>
      <c r="V1765" s="84"/>
      <c r="W1765" s="84"/>
      <c r="X1765" s="1011"/>
      <c r="Y1765" s="1012"/>
      <c r="Z1765" s="1013"/>
      <c r="AA1765" s="1014"/>
      <c r="AB1765" s="84">
        <f t="shared" si="3351"/>
        <v>0</v>
      </c>
    </row>
    <row r="1766" spans="1:28" ht="33.75" hidden="1" customHeight="1" x14ac:dyDescent="0.25">
      <c r="F1766" s="1027" t="s">
        <v>248</v>
      </c>
      <c r="G1766" s="1004" t="s">
        <v>4691</v>
      </c>
      <c r="P1766" s="751">
        <f t="shared" si="3364"/>
        <v>0</v>
      </c>
      <c r="S1766" s="782">
        <f t="shared" si="3363"/>
        <v>0</v>
      </c>
      <c r="T1766" s="84"/>
      <c r="V1766" s="84"/>
      <c r="W1766" s="84"/>
      <c r="X1766" s="1011"/>
      <c r="Y1766" s="1012"/>
      <c r="Z1766" s="1013"/>
      <c r="AA1766" s="1014"/>
      <c r="AB1766" s="84">
        <f t="shared" si="3351"/>
        <v>0</v>
      </c>
    </row>
    <row r="1767" spans="1:28" hidden="1" x14ac:dyDescent="0.25">
      <c r="F1767" s="1027" t="s">
        <v>249</v>
      </c>
      <c r="G1767" s="1004" t="s">
        <v>58</v>
      </c>
      <c r="P1767" s="751">
        <f t="shared" si="3364"/>
        <v>0</v>
      </c>
      <c r="S1767" s="782">
        <f t="shared" si="3363"/>
        <v>0</v>
      </c>
      <c r="T1767" s="84"/>
      <c r="V1767" s="84"/>
      <c r="W1767" s="84"/>
      <c r="X1767" s="1011"/>
      <c r="Y1767" s="1012"/>
      <c r="Z1767" s="1013"/>
      <c r="AA1767" s="1014"/>
      <c r="AB1767" s="84">
        <f t="shared" si="3351"/>
        <v>0</v>
      </c>
    </row>
    <row r="1768" spans="1:28" hidden="1" x14ac:dyDescent="0.25">
      <c r="F1768" s="1027" t="s">
        <v>250</v>
      </c>
      <c r="G1768" s="1004" t="s">
        <v>251</v>
      </c>
      <c r="P1768" s="751">
        <f t="shared" si="3364"/>
        <v>0</v>
      </c>
      <c r="S1768" s="782">
        <f t="shared" si="3363"/>
        <v>0</v>
      </c>
      <c r="T1768" s="84"/>
      <c r="V1768" s="84"/>
      <c r="W1768" s="84"/>
      <c r="X1768" s="1011"/>
      <c r="Y1768" s="1012"/>
      <c r="Z1768" s="1013"/>
      <c r="AA1768" s="1014"/>
      <c r="AB1768" s="84">
        <f t="shared" si="3351"/>
        <v>0</v>
      </c>
    </row>
    <row r="1769" spans="1:28" hidden="1" x14ac:dyDescent="0.25">
      <c r="F1769" s="1027" t="s">
        <v>252</v>
      </c>
      <c r="G1769" s="1004" t="s">
        <v>253</v>
      </c>
      <c r="P1769" s="751">
        <f t="shared" si="3364"/>
        <v>0</v>
      </c>
      <c r="S1769" s="782">
        <f t="shared" si="3363"/>
        <v>0</v>
      </c>
      <c r="T1769" s="84"/>
      <c r="V1769" s="84"/>
      <c r="W1769" s="84"/>
      <c r="X1769" s="1011"/>
      <c r="Y1769" s="1012"/>
      <c r="Z1769" s="1013"/>
      <c r="AA1769" s="1014"/>
      <c r="AB1769" s="84">
        <f t="shared" si="3351"/>
        <v>0</v>
      </c>
    </row>
    <row r="1770" spans="1:28" ht="30" hidden="1" x14ac:dyDescent="0.25">
      <c r="F1770" s="1027" t="s">
        <v>254</v>
      </c>
      <c r="G1770" s="1004" t="s">
        <v>255</v>
      </c>
      <c r="P1770" s="751">
        <f t="shared" si="3364"/>
        <v>0</v>
      </c>
      <c r="S1770" s="782">
        <f t="shared" si="3363"/>
        <v>0</v>
      </c>
      <c r="T1770" s="84"/>
      <c r="V1770" s="84"/>
      <c r="W1770" s="84"/>
      <c r="X1770" s="1011"/>
      <c r="Y1770" s="1012"/>
      <c r="Z1770" s="1013"/>
      <c r="AA1770" s="1014"/>
      <c r="AB1770" s="84">
        <f t="shared" si="3351"/>
        <v>0</v>
      </c>
    </row>
    <row r="1771" spans="1:28" ht="30" x14ac:dyDescent="0.25">
      <c r="F1771" s="1000">
        <v>17</v>
      </c>
      <c r="G1771" s="1001" t="s">
        <v>5479</v>
      </c>
      <c r="H1771" s="749">
        <f>H1730</f>
        <v>0</v>
      </c>
      <c r="I1771" s="749">
        <f>I1730</f>
        <v>0</v>
      </c>
      <c r="K1771" s="749">
        <f>K1730</f>
        <v>0</v>
      </c>
      <c r="L1771" s="751">
        <f>L1749</f>
        <v>522751</v>
      </c>
      <c r="M1771" s="751">
        <f>M1730</f>
        <v>56065.42</v>
      </c>
      <c r="N1771" s="752">
        <f>M1771/L1771</f>
        <v>0.10725071783698166</v>
      </c>
      <c r="O1771" s="751">
        <f>O1730</f>
        <v>-56065.42</v>
      </c>
      <c r="P1771" s="751">
        <f t="shared" si="3364"/>
        <v>522751</v>
      </c>
      <c r="Q1771" s="751">
        <f>Q1730</f>
        <v>56065.42</v>
      </c>
      <c r="S1771" s="782">
        <f>S1730</f>
        <v>-56065.42</v>
      </c>
      <c r="T1771" s="84"/>
      <c r="V1771" s="84"/>
      <c r="W1771" s="84"/>
      <c r="X1771" s="1011"/>
      <c r="Y1771" s="1012"/>
      <c r="Z1771" s="1013"/>
      <c r="AA1771" s="1014"/>
      <c r="AB1771" s="84">
        <f t="shared" si="3351"/>
        <v>0</v>
      </c>
    </row>
    <row r="1772" spans="1:28" ht="30" hidden="1" x14ac:dyDescent="0.25">
      <c r="A1772" s="84"/>
      <c r="B1772" s="84"/>
      <c r="C1772" s="84"/>
      <c r="D1772" s="84"/>
      <c r="F1772" s="1027" t="s">
        <v>258</v>
      </c>
      <c r="G1772" s="1004" t="s">
        <v>259</v>
      </c>
      <c r="P1772" s="751">
        <f t="shared" si="3364"/>
        <v>0</v>
      </c>
      <c r="S1772" s="782">
        <f t="shared" si="3363"/>
        <v>0</v>
      </c>
      <c r="T1772" s="84"/>
      <c r="V1772" s="84"/>
      <c r="W1772" s="84"/>
      <c r="X1772" s="1011"/>
      <c r="Y1772" s="1012"/>
      <c r="Z1772" s="1013"/>
      <c r="AA1772" s="1014"/>
      <c r="AB1772" s="84">
        <f t="shared" si="3351"/>
        <v>0</v>
      </c>
    </row>
    <row r="1773" spans="1:28" ht="30" hidden="1" x14ac:dyDescent="0.25">
      <c r="A1773" s="84"/>
      <c r="B1773" s="84"/>
      <c r="C1773" s="84"/>
      <c r="D1773" s="84"/>
      <c r="F1773" s="1027" t="s">
        <v>260</v>
      </c>
      <c r="G1773" s="1004" t="s">
        <v>261</v>
      </c>
      <c r="P1773" s="751">
        <f t="shared" si="3364"/>
        <v>0</v>
      </c>
      <c r="S1773" s="782">
        <f t="shared" si="3363"/>
        <v>0</v>
      </c>
      <c r="T1773" s="84"/>
      <c r="V1773" s="84"/>
      <c r="W1773" s="84"/>
      <c r="X1773" s="1011"/>
      <c r="Y1773" s="1012"/>
      <c r="Z1773" s="1013"/>
      <c r="AA1773" s="1014"/>
      <c r="AB1773" s="84">
        <f t="shared" si="3351"/>
        <v>0</v>
      </c>
    </row>
    <row r="1774" spans="1:28" ht="15.75" thickBot="1" x14ac:dyDescent="0.3">
      <c r="A1774" s="84"/>
      <c r="B1774" s="84"/>
      <c r="C1774" s="84"/>
      <c r="D1774" s="84"/>
      <c r="F1774" s="1027" t="s">
        <v>262</v>
      </c>
      <c r="G1774" s="1004" t="s">
        <v>263</v>
      </c>
      <c r="H1774" s="780">
        <f>H1733</f>
        <v>0</v>
      </c>
      <c r="I1774" s="780">
        <f>I1733</f>
        <v>0</v>
      </c>
      <c r="J1774" s="781"/>
      <c r="K1774" s="780">
        <f>K1733</f>
        <v>0</v>
      </c>
      <c r="L1774" s="782">
        <f>L1733</f>
        <v>1120000</v>
      </c>
      <c r="M1774" s="782">
        <f>M1733</f>
        <v>554115.14</v>
      </c>
      <c r="N1774" s="783">
        <f>N1733</f>
        <v>0.49474566071428572</v>
      </c>
      <c r="O1774" s="782">
        <f>O1733</f>
        <v>565884.86</v>
      </c>
      <c r="P1774" s="782">
        <f t="shared" si="3364"/>
        <v>1120000</v>
      </c>
      <c r="Q1774" s="782">
        <f>Q1733</f>
        <v>554115.14</v>
      </c>
      <c r="R1774" s="783">
        <f>R1733</f>
        <v>0.49474566071428572</v>
      </c>
      <c r="S1774" s="782">
        <f>S1733</f>
        <v>565884.86</v>
      </c>
      <c r="T1774" s="84"/>
      <c r="V1774" s="84"/>
      <c r="W1774" s="84"/>
      <c r="X1774" s="1011"/>
      <c r="Y1774" s="1012"/>
      <c r="Z1774" s="1013"/>
      <c r="AA1774" s="1014"/>
      <c r="AB1774" s="84">
        <f t="shared" si="3351"/>
        <v>0</v>
      </c>
    </row>
    <row r="1775" spans="1:28" ht="15.75" thickBot="1" x14ac:dyDescent="0.3">
      <c r="A1775" s="84"/>
      <c r="B1775" s="84"/>
      <c r="C1775" s="84"/>
      <c r="D1775" s="84"/>
      <c r="G1775" s="784" t="s">
        <v>4728</v>
      </c>
      <c r="H1775" s="785">
        <f>SUM(H1759:H1774)</f>
        <v>80350000</v>
      </c>
      <c r="I1775" s="785">
        <f>SUM(I1759:I1774)</f>
        <v>38511895.649999999</v>
      </c>
      <c r="J1775" s="786">
        <f>I1775/H1775</f>
        <v>0.47930175046670814</v>
      </c>
      <c r="K1775" s="785">
        <f>H1775-I1775</f>
        <v>41838104.350000001</v>
      </c>
      <c r="L1775" s="787">
        <f>SUM(L1759:L1774)</f>
        <v>14127659</v>
      </c>
      <c r="M1775" s="787">
        <f>SUM(M1759:M1774)</f>
        <v>6231155.8199999994</v>
      </c>
      <c r="N1775" s="788">
        <f>M1775/L1775</f>
        <v>0.44106074615759056</v>
      </c>
      <c r="O1775" s="787">
        <f>O1734</f>
        <v>6632752.1800000006</v>
      </c>
      <c r="P1775" s="787">
        <f>SUM(P1759:P1774)</f>
        <v>94477659</v>
      </c>
      <c r="Q1775" s="787">
        <f>SUM(Q1759:Q1774)</f>
        <v>44743051.469999999</v>
      </c>
      <c r="R1775" s="788">
        <f>R1734</f>
        <v>0.48000402976345546</v>
      </c>
      <c r="S1775" s="787">
        <f>SUM(S1734)</f>
        <v>48470856.530000001</v>
      </c>
      <c r="T1775" s="84"/>
      <c r="V1775" s="84"/>
      <c r="W1775" s="84"/>
      <c r="X1775" s="1011"/>
      <c r="Y1775" s="1012"/>
      <c r="Z1775" s="1013"/>
      <c r="AA1775" s="1014"/>
      <c r="AB1775" s="84">
        <f t="shared" si="3351"/>
        <v>0</v>
      </c>
    </row>
    <row r="1776" spans="1:28" x14ac:dyDescent="0.25">
      <c r="AB1776" s="84">
        <f t="shared" si="3351"/>
        <v>0</v>
      </c>
    </row>
    <row r="1777" spans="1:28" x14ac:dyDescent="0.25">
      <c r="A1777" s="84"/>
      <c r="B1777" s="84"/>
      <c r="C1777" s="84"/>
      <c r="D1777" s="84"/>
      <c r="E1777" s="1024"/>
      <c r="F1777" s="1023"/>
      <c r="G1777" s="1046" t="s">
        <v>5301</v>
      </c>
      <c r="H1777" s="805"/>
      <c r="I1777" s="805"/>
      <c r="J1777" s="806"/>
      <c r="K1777" s="805"/>
      <c r="L1777" s="807"/>
      <c r="M1777" s="807"/>
      <c r="N1777" s="808"/>
      <c r="O1777" s="807"/>
      <c r="P1777" s="807"/>
      <c r="Q1777" s="807"/>
      <c r="R1777" s="808"/>
      <c r="S1777" s="862"/>
      <c r="T1777" s="84"/>
      <c r="V1777" s="84"/>
      <c r="W1777" s="84"/>
      <c r="X1777" s="1011"/>
      <c r="Y1777" s="1012"/>
      <c r="Z1777" s="1013"/>
      <c r="AA1777" s="1014"/>
      <c r="AB1777" s="84">
        <f t="shared" si="3351"/>
        <v>0</v>
      </c>
    </row>
    <row r="1778" spans="1:28" x14ac:dyDescent="0.25">
      <c r="A1778" s="84"/>
      <c r="B1778" s="84"/>
      <c r="C1778" s="84"/>
      <c r="D1778" s="84"/>
      <c r="E1778" s="777"/>
      <c r="F1778" s="1027" t="s">
        <v>235</v>
      </c>
      <c r="G1778" s="1004" t="s">
        <v>236</v>
      </c>
      <c r="H1778" s="780">
        <f>H1759</f>
        <v>80350000</v>
      </c>
      <c r="I1778" s="780">
        <f t="shared" ref="I1778:S1778" si="3365">I1759</f>
        <v>38511895.649999999</v>
      </c>
      <c r="J1778" s="781">
        <f t="shared" si="3365"/>
        <v>0.47930175046670814</v>
      </c>
      <c r="K1778" s="780">
        <f t="shared" si="3365"/>
        <v>41838104.350000001</v>
      </c>
      <c r="L1778" s="782">
        <f t="shared" si="3365"/>
        <v>0</v>
      </c>
      <c r="M1778" s="782">
        <f t="shared" si="3365"/>
        <v>0</v>
      </c>
      <c r="N1778" s="783"/>
      <c r="O1778" s="782">
        <f t="shared" si="3365"/>
        <v>0</v>
      </c>
      <c r="P1778" s="782">
        <f t="shared" si="3365"/>
        <v>80350000</v>
      </c>
      <c r="Q1778" s="782">
        <f t="shared" si="3365"/>
        <v>38511895.649999999</v>
      </c>
      <c r="R1778" s="783">
        <f t="shared" si="3365"/>
        <v>0.47930175046670814</v>
      </c>
      <c r="S1778" s="782">
        <f t="shared" si="3365"/>
        <v>41838104.350000001</v>
      </c>
      <c r="T1778" s="84"/>
      <c r="V1778" s="84"/>
      <c r="W1778" s="84"/>
      <c r="X1778" s="1011"/>
      <c r="Y1778" s="1012"/>
      <c r="Z1778" s="1013"/>
      <c r="AA1778" s="1014"/>
      <c r="AB1778" s="84">
        <f t="shared" si="3351"/>
        <v>0</v>
      </c>
    </row>
    <row r="1779" spans="1:28" hidden="1" x14ac:dyDescent="0.25">
      <c r="A1779" s="84"/>
      <c r="B1779" s="84"/>
      <c r="C1779" s="84"/>
      <c r="D1779" s="84"/>
      <c r="F1779" s="1027" t="s">
        <v>237</v>
      </c>
      <c r="G1779" s="1004" t="s">
        <v>238</v>
      </c>
      <c r="J1779" s="750" t="e">
        <f>I1779/H1779</f>
        <v>#DIV/0!</v>
      </c>
      <c r="N1779" s="752" t="e">
        <f>M1779/L1779</f>
        <v>#DIV/0!</v>
      </c>
      <c r="R1779" s="752" t="e">
        <f>Q1779/P1779</f>
        <v>#DIV/0!</v>
      </c>
      <c r="S1779" s="782" t="e">
        <f t="shared" ref="S1779:S1792" si="3366">SUM(H1779:L1779)</f>
        <v>#DIV/0!</v>
      </c>
      <c r="T1779" s="84"/>
      <c r="V1779" s="84"/>
      <c r="W1779" s="84"/>
      <c r="X1779" s="1011"/>
      <c r="Y1779" s="1012"/>
      <c r="Z1779" s="1013"/>
      <c r="AA1779" s="1014"/>
      <c r="AB1779" s="84">
        <f t="shared" si="3351"/>
        <v>0</v>
      </c>
    </row>
    <row r="1780" spans="1:28" hidden="1" x14ac:dyDescent="0.25">
      <c r="A1780" s="84"/>
      <c r="B1780" s="84"/>
      <c r="C1780" s="84"/>
      <c r="D1780" s="84"/>
      <c r="F1780" s="1027" t="s">
        <v>239</v>
      </c>
      <c r="G1780" s="1004" t="s">
        <v>240</v>
      </c>
      <c r="J1780" s="750" t="e">
        <f>I1780/H1780</f>
        <v>#DIV/0!</v>
      </c>
      <c r="N1780" s="752" t="e">
        <f>M1780/L1780</f>
        <v>#DIV/0!</v>
      </c>
      <c r="R1780" s="752" t="e">
        <f>Q1780/P1780</f>
        <v>#DIV/0!</v>
      </c>
      <c r="S1780" s="782" t="e">
        <f t="shared" si="3366"/>
        <v>#DIV/0!</v>
      </c>
      <c r="T1780" s="84"/>
      <c r="V1780" s="84"/>
      <c r="W1780" s="84"/>
      <c r="X1780" s="1011"/>
      <c r="Y1780" s="1012"/>
      <c r="Z1780" s="1013"/>
      <c r="AA1780" s="1014"/>
      <c r="AB1780" s="84">
        <f t="shared" si="3351"/>
        <v>0</v>
      </c>
    </row>
    <row r="1781" spans="1:28" hidden="1" x14ac:dyDescent="0.25">
      <c r="A1781" s="84"/>
      <c r="B1781" s="84"/>
      <c r="C1781" s="84"/>
      <c r="D1781" s="84"/>
      <c r="F1781" s="1027" t="s">
        <v>241</v>
      </c>
      <c r="G1781" s="1004" t="s">
        <v>242</v>
      </c>
      <c r="H1781" s="749">
        <f>SUM(H1762)</f>
        <v>0</v>
      </c>
      <c r="I1781" s="749">
        <f t="shared" ref="I1781:S1781" si="3367">SUM(I1762)</f>
        <v>0</v>
      </c>
      <c r="K1781" s="749">
        <f t="shared" si="3367"/>
        <v>0</v>
      </c>
      <c r="L1781" s="751">
        <f t="shared" si="3367"/>
        <v>0</v>
      </c>
      <c r="M1781" s="751">
        <f>M1762</f>
        <v>0</v>
      </c>
      <c r="O1781" s="751">
        <f t="shared" si="3367"/>
        <v>0</v>
      </c>
      <c r="P1781" s="751">
        <f t="shared" si="3367"/>
        <v>0</v>
      </c>
      <c r="Q1781" s="751">
        <f t="shared" si="3367"/>
        <v>0</v>
      </c>
      <c r="R1781" s="752" t="e">
        <f>Q1781/P1781</f>
        <v>#DIV/0!</v>
      </c>
      <c r="S1781" s="782">
        <f t="shared" si="3367"/>
        <v>0</v>
      </c>
      <c r="T1781" s="84"/>
      <c r="V1781" s="84"/>
      <c r="W1781" s="84"/>
      <c r="X1781" s="1011"/>
      <c r="Y1781" s="1012"/>
      <c r="Z1781" s="1013"/>
      <c r="AA1781" s="1014"/>
      <c r="AB1781" s="84">
        <f t="shared" si="3351"/>
        <v>0</v>
      </c>
    </row>
    <row r="1782" spans="1:28" hidden="1" x14ac:dyDescent="0.25">
      <c r="A1782" s="84"/>
      <c r="B1782" s="84"/>
      <c r="C1782" s="84"/>
      <c r="D1782" s="84"/>
      <c r="F1782" s="1027" t="s">
        <v>243</v>
      </c>
      <c r="G1782" s="1004" t="s">
        <v>244</v>
      </c>
      <c r="N1782" s="752" t="e">
        <f>M1782/L1782</f>
        <v>#DIV/0!</v>
      </c>
      <c r="R1782" s="752" t="e">
        <f>Q1782/P1782</f>
        <v>#DIV/0!</v>
      </c>
      <c r="S1782" s="782">
        <f t="shared" si="3366"/>
        <v>0</v>
      </c>
      <c r="T1782" s="84"/>
      <c r="V1782" s="84"/>
      <c r="W1782" s="84"/>
      <c r="X1782" s="1011"/>
      <c r="Y1782" s="1012"/>
      <c r="Z1782" s="1013"/>
      <c r="AA1782" s="1014"/>
      <c r="AB1782" s="84">
        <f t="shared" si="3351"/>
        <v>0</v>
      </c>
    </row>
    <row r="1783" spans="1:28" hidden="1" x14ac:dyDescent="0.25">
      <c r="A1783" s="84"/>
      <c r="B1783" s="84"/>
      <c r="C1783" s="84"/>
      <c r="D1783" s="84"/>
      <c r="F1783" s="1027" t="s">
        <v>245</v>
      </c>
      <c r="G1783" s="1004" t="s">
        <v>246</v>
      </c>
      <c r="N1783" s="752" t="e">
        <f>M1783/L1783</f>
        <v>#DIV/0!</v>
      </c>
      <c r="R1783" s="752" t="e">
        <f>Q1783/P1783</f>
        <v>#DIV/0!</v>
      </c>
      <c r="S1783" s="782">
        <f t="shared" si="3366"/>
        <v>0</v>
      </c>
      <c r="T1783" s="84"/>
      <c r="V1783" s="84"/>
      <c r="W1783" s="84"/>
      <c r="X1783" s="1011"/>
      <c r="Y1783" s="1012"/>
      <c r="Z1783" s="1013"/>
      <c r="AA1783" s="1014"/>
      <c r="AB1783" s="84">
        <f t="shared" si="3351"/>
        <v>0</v>
      </c>
    </row>
    <row r="1784" spans="1:28" x14ac:dyDescent="0.25">
      <c r="A1784" s="84"/>
      <c r="B1784" s="84"/>
      <c r="C1784" s="84"/>
      <c r="D1784" s="84"/>
      <c r="F1784" s="1027" t="s">
        <v>247</v>
      </c>
      <c r="G1784" s="1004" t="s">
        <v>4692</v>
      </c>
      <c r="H1784" s="749">
        <f>H1765</f>
        <v>0</v>
      </c>
      <c r="I1784" s="749">
        <f t="shared" ref="I1784:S1784" si="3368">I1765</f>
        <v>0</v>
      </c>
      <c r="K1784" s="749">
        <f t="shared" si="3368"/>
        <v>0</v>
      </c>
      <c r="L1784" s="751">
        <f t="shared" si="3368"/>
        <v>12484908</v>
      </c>
      <c r="M1784" s="751">
        <f>M1765</f>
        <v>5620975.2599999998</v>
      </c>
      <c r="N1784" s="752">
        <f t="shared" si="3368"/>
        <v>0.45022160035140024</v>
      </c>
      <c r="O1784" s="751">
        <f t="shared" si="3368"/>
        <v>6122932.7400000002</v>
      </c>
      <c r="P1784" s="751">
        <f t="shared" si="3368"/>
        <v>12484908</v>
      </c>
      <c r="Q1784" s="751">
        <f t="shared" si="3368"/>
        <v>5620975.2599999998</v>
      </c>
      <c r="R1784" s="752">
        <f t="shared" si="3368"/>
        <v>0.45022160035140024</v>
      </c>
      <c r="S1784" s="782">
        <f t="shared" si="3368"/>
        <v>6122932.7400000002</v>
      </c>
      <c r="T1784" s="84"/>
      <c r="V1784" s="84"/>
      <c r="W1784" s="84"/>
      <c r="X1784" s="1011"/>
      <c r="Y1784" s="1012"/>
      <c r="Z1784" s="1013"/>
      <c r="AA1784" s="1014"/>
      <c r="AB1784" s="84">
        <f t="shared" si="3351"/>
        <v>0</v>
      </c>
    </row>
    <row r="1785" spans="1:28" ht="30" hidden="1" x14ac:dyDescent="0.25">
      <c r="A1785" s="84"/>
      <c r="B1785" s="84"/>
      <c r="C1785" s="84"/>
      <c r="D1785" s="84"/>
      <c r="F1785" s="1027" t="s">
        <v>248</v>
      </c>
      <c r="G1785" s="1004" t="s">
        <v>4691</v>
      </c>
      <c r="S1785" s="782">
        <f t="shared" si="3366"/>
        <v>0</v>
      </c>
      <c r="T1785" s="84"/>
      <c r="V1785" s="84"/>
      <c r="W1785" s="84"/>
      <c r="X1785" s="1011"/>
      <c r="Y1785" s="1012"/>
      <c r="Z1785" s="1013"/>
      <c r="AA1785" s="1014"/>
      <c r="AB1785" s="84">
        <f t="shared" si="3351"/>
        <v>0</v>
      </c>
    </row>
    <row r="1786" spans="1:28" hidden="1" x14ac:dyDescent="0.25">
      <c r="A1786" s="84"/>
      <c r="B1786" s="84"/>
      <c r="C1786" s="84"/>
      <c r="D1786" s="84"/>
      <c r="F1786" s="1027" t="s">
        <v>249</v>
      </c>
      <c r="G1786" s="1004" t="s">
        <v>58</v>
      </c>
      <c r="S1786" s="782">
        <f t="shared" si="3366"/>
        <v>0</v>
      </c>
      <c r="T1786" s="84"/>
      <c r="V1786" s="84"/>
      <c r="W1786" s="84"/>
      <c r="X1786" s="1011"/>
      <c r="Y1786" s="1012"/>
      <c r="Z1786" s="1013"/>
      <c r="AA1786" s="1014"/>
      <c r="AB1786" s="84">
        <f t="shared" si="3351"/>
        <v>0</v>
      </c>
    </row>
    <row r="1787" spans="1:28" hidden="1" x14ac:dyDescent="0.25">
      <c r="A1787" s="84"/>
      <c r="B1787" s="84"/>
      <c r="C1787" s="84"/>
      <c r="D1787" s="84"/>
      <c r="F1787" s="1027" t="s">
        <v>250</v>
      </c>
      <c r="G1787" s="1004" t="s">
        <v>251</v>
      </c>
      <c r="S1787" s="782">
        <f t="shared" si="3366"/>
        <v>0</v>
      </c>
      <c r="T1787" s="84"/>
      <c r="V1787" s="84"/>
      <c r="W1787" s="84"/>
      <c r="X1787" s="1011"/>
      <c r="Y1787" s="1012"/>
      <c r="Z1787" s="1013"/>
      <c r="AA1787" s="1014"/>
      <c r="AB1787" s="84">
        <f t="shared" si="3351"/>
        <v>0</v>
      </c>
    </row>
    <row r="1788" spans="1:28" hidden="1" x14ac:dyDescent="0.25">
      <c r="F1788" s="1027" t="s">
        <v>252</v>
      </c>
      <c r="G1788" s="1004" t="s">
        <v>253</v>
      </c>
      <c r="S1788" s="782">
        <f t="shared" si="3366"/>
        <v>0</v>
      </c>
      <c r="T1788" s="84"/>
      <c r="V1788" s="84"/>
      <c r="W1788" s="84"/>
      <c r="X1788" s="1011"/>
      <c r="Y1788" s="1012"/>
      <c r="Z1788" s="1013"/>
      <c r="AA1788" s="1014"/>
      <c r="AB1788" s="84">
        <f t="shared" si="3351"/>
        <v>0</v>
      </c>
    </row>
    <row r="1789" spans="1:28" ht="30" hidden="1" x14ac:dyDescent="0.25">
      <c r="F1789" s="1027" t="s">
        <v>254</v>
      </c>
      <c r="G1789" s="1004" t="s">
        <v>255</v>
      </c>
      <c r="S1789" s="782">
        <f t="shared" si="3366"/>
        <v>0</v>
      </c>
      <c r="T1789" s="84"/>
      <c r="V1789" s="84"/>
      <c r="W1789" s="84"/>
      <c r="X1789" s="1011"/>
      <c r="Y1789" s="1012"/>
      <c r="Z1789" s="1013"/>
      <c r="AA1789" s="1014"/>
      <c r="AB1789" s="84">
        <f t="shared" si="3351"/>
        <v>0</v>
      </c>
    </row>
    <row r="1790" spans="1:28" ht="30" x14ac:dyDescent="0.25">
      <c r="F1790" s="1000">
        <v>17</v>
      </c>
      <c r="G1790" s="1001" t="s">
        <v>5479</v>
      </c>
      <c r="H1790" s="749">
        <f>H1771</f>
        <v>0</v>
      </c>
      <c r="I1790" s="749">
        <f t="shared" ref="I1790:S1790" si="3369">I1771</f>
        <v>0</v>
      </c>
      <c r="K1790" s="749">
        <f t="shared" si="3369"/>
        <v>0</v>
      </c>
      <c r="L1790" s="751">
        <f t="shared" si="3369"/>
        <v>522751</v>
      </c>
      <c r="M1790" s="751">
        <f>M1771</f>
        <v>56065.42</v>
      </c>
      <c r="N1790" s="752">
        <f t="shared" si="3369"/>
        <v>0.10725071783698166</v>
      </c>
      <c r="O1790" s="751">
        <f t="shared" si="3369"/>
        <v>-56065.42</v>
      </c>
      <c r="P1790" s="751">
        <f t="shared" si="3369"/>
        <v>522751</v>
      </c>
      <c r="Q1790" s="751">
        <f t="shared" si="3369"/>
        <v>56065.42</v>
      </c>
      <c r="R1790" s="752">
        <f t="shared" si="3369"/>
        <v>0</v>
      </c>
      <c r="S1790" s="782">
        <f t="shared" si="3369"/>
        <v>-56065.42</v>
      </c>
      <c r="T1790" s="84"/>
      <c r="V1790" s="84"/>
      <c r="W1790" s="84"/>
      <c r="X1790" s="1011"/>
      <c r="Y1790" s="1012"/>
      <c r="Z1790" s="1013"/>
      <c r="AA1790" s="1014"/>
      <c r="AB1790" s="84">
        <f t="shared" si="3351"/>
        <v>0</v>
      </c>
    </row>
    <row r="1791" spans="1:28" ht="30" hidden="1" x14ac:dyDescent="0.25">
      <c r="F1791" s="1027" t="s">
        <v>258</v>
      </c>
      <c r="G1791" s="1004" t="s">
        <v>259</v>
      </c>
      <c r="S1791" s="782">
        <f t="shared" si="3366"/>
        <v>0</v>
      </c>
      <c r="T1791" s="84"/>
      <c r="V1791" s="84"/>
      <c r="W1791" s="84"/>
      <c r="X1791" s="1011"/>
      <c r="Y1791" s="1012"/>
      <c r="Z1791" s="1013"/>
      <c r="AA1791" s="1014"/>
      <c r="AB1791" s="84">
        <f t="shared" si="3351"/>
        <v>0</v>
      </c>
    </row>
    <row r="1792" spans="1:28" ht="30" hidden="1" x14ac:dyDescent="0.25">
      <c r="F1792" s="1027" t="s">
        <v>260</v>
      </c>
      <c r="G1792" s="1004" t="s">
        <v>261</v>
      </c>
      <c r="S1792" s="782">
        <f t="shared" si="3366"/>
        <v>0</v>
      </c>
      <c r="T1792" s="84"/>
      <c r="V1792" s="84"/>
      <c r="W1792" s="84"/>
      <c r="X1792" s="1011"/>
      <c r="Y1792" s="1012"/>
      <c r="Z1792" s="1013"/>
      <c r="AA1792" s="1014"/>
      <c r="AB1792" s="84">
        <f t="shared" si="3351"/>
        <v>0</v>
      </c>
    </row>
    <row r="1793" spans="1:31" ht="15.75" thickBot="1" x14ac:dyDescent="0.3">
      <c r="F1793" s="1027" t="s">
        <v>262</v>
      </c>
      <c r="G1793" s="1004" t="s">
        <v>263</v>
      </c>
      <c r="H1793" s="780">
        <f>H1774</f>
        <v>0</v>
      </c>
      <c r="I1793" s="780">
        <f t="shared" ref="I1793:S1793" si="3370">I1774</f>
        <v>0</v>
      </c>
      <c r="J1793" s="781"/>
      <c r="K1793" s="780">
        <f t="shared" si="3370"/>
        <v>0</v>
      </c>
      <c r="L1793" s="782">
        <f t="shared" si="3370"/>
        <v>1120000</v>
      </c>
      <c r="M1793" s="782">
        <f>M1774</f>
        <v>554115.14</v>
      </c>
      <c r="N1793" s="783">
        <f t="shared" si="3370"/>
        <v>0.49474566071428572</v>
      </c>
      <c r="O1793" s="782">
        <f t="shared" si="3370"/>
        <v>565884.86</v>
      </c>
      <c r="P1793" s="782">
        <f t="shared" si="3370"/>
        <v>1120000</v>
      </c>
      <c r="Q1793" s="782">
        <f t="shared" si="3370"/>
        <v>554115.14</v>
      </c>
      <c r="R1793" s="783">
        <f t="shared" si="3370"/>
        <v>0.49474566071428572</v>
      </c>
      <c r="S1793" s="782">
        <f t="shared" si="3370"/>
        <v>565884.86</v>
      </c>
      <c r="T1793" s="84"/>
      <c r="V1793" s="84"/>
      <c r="W1793" s="84"/>
      <c r="X1793" s="1011"/>
      <c r="Y1793" s="1012"/>
      <c r="Z1793" s="1013"/>
      <c r="AA1793" s="1014"/>
      <c r="AB1793" s="84">
        <f t="shared" si="3351"/>
        <v>0</v>
      </c>
    </row>
    <row r="1794" spans="1:31" ht="15.75" thickBot="1" x14ac:dyDescent="0.3">
      <c r="G1794" s="784" t="s">
        <v>5290</v>
      </c>
      <c r="H1794" s="785">
        <f>H1775</f>
        <v>80350000</v>
      </c>
      <c r="I1794" s="785">
        <f t="shared" ref="I1794:S1794" si="3371">I1775</f>
        <v>38511895.649999999</v>
      </c>
      <c r="J1794" s="786">
        <f t="shared" si="3371"/>
        <v>0.47930175046670814</v>
      </c>
      <c r="K1794" s="785">
        <f t="shared" si="3371"/>
        <v>41838104.350000001</v>
      </c>
      <c r="L1794" s="787">
        <f t="shared" si="3371"/>
        <v>14127659</v>
      </c>
      <c r="M1794" s="787">
        <f t="shared" si="3371"/>
        <v>6231155.8199999994</v>
      </c>
      <c r="N1794" s="788">
        <f t="shared" si="3371"/>
        <v>0.44106074615759056</v>
      </c>
      <c r="O1794" s="787">
        <f t="shared" si="3371"/>
        <v>6632752.1800000006</v>
      </c>
      <c r="P1794" s="787">
        <f>P1775</f>
        <v>94477659</v>
      </c>
      <c r="Q1794" s="787">
        <f t="shared" si="3371"/>
        <v>44743051.469999999</v>
      </c>
      <c r="R1794" s="788">
        <f t="shared" si="3371"/>
        <v>0.48000402976345546</v>
      </c>
      <c r="S1794" s="787">
        <f t="shared" si="3371"/>
        <v>48470856.530000001</v>
      </c>
      <c r="T1794" s="84"/>
      <c r="V1794" s="84"/>
      <c r="W1794" s="84"/>
      <c r="X1794" s="1011"/>
      <c r="Y1794" s="1012"/>
      <c r="Z1794" s="1013"/>
      <c r="AA1794" s="1014"/>
      <c r="AB1794" s="84">
        <f t="shared" si="3351"/>
        <v>0</v>
      </c>
    </row>
    <row r="1795" spans="1:31" x14ac:dyDescent="0.25">
      <c r="A1795" s="1040"/>
      <c r="B1795" s="1041"/>
      <c r="C1795" s="1042"/>
      <c r="D1795" s="1040"/>
      <c r="E1795" s="1041"/>
      <c r="F1795" s="1040"/>
      <c r="G1795" s="1043"/>
      <c r="H1795" s="1044"/>
      <c r="I1795" s="1044"/>
      <c r="J1795" s="1045"/>
      <c r="K1795" s="1044"/>
      <c r="L1795" s="762"/>
      <c r="M1795" s="762"/>
      <c r="N1795" s="763"/>
      <c r="O1795" s="762"/>
      <c r="P1795" s="762"/>
      <c r="Q1795" s="762"/>
      <c r="R1795" s="763"/>
      <c r="S1795" s="762"/>
      <c r="T1795" s="84"/>
      <c r="AB1795" s="84">
        <f t="shared" si="3351"/>
        <v>0</v>
      </c>
    </row>
    <row r="1796" spans="1:31" hidden="1" x14ac:dyDescent="0.25">
      <c r="G1796" s="797"/>
      <c r="H1796" s="798"/>
      <c r="I1796" s="798"/>
      <c r="J1796" s="799"/>
      <c r="K1796" s="798"/>
      <c r="L1796" s="800"/>
      <c r="M1796" s="800"/>
      <c r="N1796" s="801"/>
      <c r="O1796" s="800"/>
      <c r="P1796" s="800"/>
      <c r="Q1796" s="800"/>
      <c r="R1796" s="801"/>
      <c r="S1796" s="800"/>
      <c r="AB1796" s="84">
        <f t="shared" si="3351"/>
        <v>0</v>
      </c>
    </row>
    <row r="1797" spans="1:31" ht="28.5" x14ac:dyDescent="0.25">
      <c r="A1797" s="844"/>
      <c r="B1797" s="842" t="s">
        <v>5291</v>
      </c>
      <c r="C1797" s="843"/>
      <c r="D1797" s="844"/>
      <c r="E1797" s="845"/>
      <c r="F1797" s="844"/>
      <c r="G1797" s="1048" t="s">
        <v>4741</v>
      </c>
      <c r="H1797" s="1049"/>
      <c r="I1797" s="1049"/>
      <c r="J1797" s="1050"/>
      <c r="K1797" s="1049"/>
      <c r="L1797" s="1051"/>
      <c r="M1797" s="1051"/>
      <c r="N1797" s="1052"/>
      <c r="O1797" s="1051"/>
      <c r="P1797" s="1051"/>
      <c r="Q1797" s="1051"/>
      <c r="R1797" s="1052"/>
      <c r="S1797" s="1051"/>
      <c r="AB1797" s="84">
        <f t="shared" ref="AB1797:AB1900" si="3372">Z1797-AA1797</f>
        <v>0</v>
      </c>
    </row>
    <row r="1798" spans="1:31" x14ac:dyDescent="0.25">
      <c r="C1798" s="747" t="s">
        <v>3602</v>
      </c>
      <c r="G1798" s="967" t="s">
        <v>4139</v>
      </c>
      <c r="AB1798" s="84">
        <f t="shared" si="3372"/>
        <v>0</v>
      </c>
    </row>
    <row r="1799" spans="1:31" x14ac:dyDescent="0.25">
      <c r="C1799" s="747" t="s">
        <v>4076</v>
      </c>
      <c r="D1799" s="756"/>
      <c r="G1799" s="851" t="s">
        <v>3663</v>
      </c>
      <c r="AB1799" s="84">
        <f t="shared" si="3372"/>
        <v>0</v>
      </c>
    </row>
    <row r="1800" spans="1:31" s="954" customFormat="1" ht="30" x14ac:dyDescent="0.25">
      <c r="A1800" s="753"/>
      <c r="B1800" s="754"/>
      <c r="C1800" s="950"/>
      <c r="D1800" s="968" t="s">
        <v>3896</v>
      </c>
      <c r="E1800" s="968"/>
      <c r="F1800" s="969"/>
      <c r="G1800" s="970" t="s">
        <v>119</v>
      </c>
      <c r="H1800" s="760"/>
      <c r="I1800" s="760"/>
      <c r="J1800" s="761"/>
      <c r="K1800" s="760"/>
      <c r="L1800" s="762"/>
      <c r="M1800" s="762"/>
      <c r="N1800" s="763"/>
      <c r="O1800" s="762"/>
      <c r="P1800" s="762"/>
      <c r="Q1800" s="762"/>
      <c r="R1800" s="763"/>
      <c r="S1800" s="952"/>
      <c r="T1800" s="953"/>
      <c r="V1800" s="955"/>
      <c r="W1800" s="955"/>
      <c r="X1800" s="815"/>
      <c r="Y1800" s="816"/>
      <c r="Z1800" s="812"/>
      <c r="AA1800" s="813"/>
      <c r="AB1800" s="954">
        <f t="shared" si="3372"/>
        <v>0</v>
      </c>
    </row>
    <row r="1801" spans="1:31" s="954" customFormat="1" x14ac:dyDescent="0.25">
      <c r="A1801" s="971"/>
      <c r="B1801" s="958"/>
      <c r="C1801" s="972"/>
      <c r="D1801" s="958"/>
      <c r="E1801" s="958" t="s">
        <v>5144</v>
      </c>
      <c r="F1801" s="971">
        <v>421</v>
      </c>
      <c r="G1801" s="973" t="s">
        <v>3777</v>
      </c>
      <c r="H1801" s="760">
        <v>1339000</v>
      </c>
      <c r="I1801" s="760">
        <v>737134.53</v>
      </c>
      <c r="J1801" s="761">
        <f>I1801/H1801</f>
        <v>0.55051122479462289</v>
      </c>
      <c r="K1801" s="760">
        <f>H1801-I1801</f>
        <v>601865.47</v>
      </c>
      <c r="L1801" s="762">
        <v>0</v>
      </c>
      <c r="M1801" s="762">
        <v>0</v>
      </c>
      <c r="N1801" s="763"/>
      <c r="O1801" s="762">
        <f>L1801-M1801</f>
        <v>0</v>
      </c>
      <c r="P1801" s="762">
        <f t="shared" ref="P1801:Q1805" si="3373">L1801+H1801</f>
        <v>1339000</v>
      </c>
      <c r="Q1801" s="762">
        <f t="shared" si="3373"/>
        <v>737134.53</v>
      </c>
      <c r="R1801" s="763">
        <f>Q1801/P1801</f>
        <v>0.55051122479462289</v>
      </c>
      <c r="S1801" s="952">
        <f>P1801-Q1801</f>
        <v>601865.47</v>
      </c>
      <c r="T1801" s="953"/>
      <c r="V1801" s="955"/>
      <c r="W1801" s="955"/>
      <c r="X1801" s="815"/>
      <c r="Y1801" s="816">
        <v>100000</v>
      </c>
      <c r="Z1801" s="812">
        <f>H1801-X1801+Y1801</f>
        <v>1439000</v>
      </c>
      <c r="AA1801" s="813">
        <v>1098000</v>
      </c>
      <c r="AB1801" s="954">
        <f t="shared" si="3372"/>
        <v>341000</v>
      </c>
      <c r="AE1801" s="954">
        <f>H1801-AA1801</f>
        <v>241000</v>
      </c>
    </row>
    <row r="1802" spans="1:31" s="954" customFormat="1" hidden="1" x14ac:dyDescent="0.25">
      <c r="A1802" s="971"/>
      <c r="B1802" s="958"/>
      <c r="C1802" s="972"/>
      <c r="D1802" s="958"/>
      <c r="E1802" s="958"/>
      <c r="F1802" s="971">
        <v>423</v>
      </c>
      <c r="G1802" s="973" t="s">
        <v>3779</v>
      </c>
      <c r="H1802" s="760">
        <v>0</v>
      </c>
      <c r="I1802" s="760">
        <v>0</v>
      </c>
      <c r="J1802" s="761" t="e">
        <f>I1802/H1802</f>
        <v>#DIV/0!</v>
      </c>
      <c r="K1802" s="760">
        <f>H1802-I1802</f>
        <v>0</v>
      </c>
      <c r="L1802" s="762">
        <v>0</v>
      </c>
      <c r="M1802" s="762">
        <v>0</v>
      </c>
      <c r="N1802" s="763"/>
      <c r="O1802" s="762">
        <f>L1802-M1802</f>
        <v>0</v>
      </c>
      <c r="P1802" s="762">
        <f t="shared" si="3373"/>
        <v>0</v>
      </c>
      <c r="Q1802" s="762">
        <f t="shared" si="3373"/>
        <v>0</v>
      </c>
      <c r="R1802" s="763" t="e">
        <f>Q1802/P1802</f>
        <v>#DIV/0!</v>
      </c>
      <c r="S1802" s="952">
        <f>P1802-Q1802</f>
        <v>0</v>
      </c>
      <c r="T1802" s="953"/>
      <c r="V1802" s="955"/>
      <c r="W1802" s="955"/>
      <c r="X1802" s="815"/>
      <c r="Y1802" s="816">
        <v>300000</v>
      </c>
      <c r="Z1802" s="812">
        <f>H1802-X1802+Y1802</f>
        <v>300000</v>
      </c>
      <c r="AA1802" s="813">
        <v>552000</v>
      </c>
      <c r="AB1802" s="954">
        <f t="shared" si="3372"/>
        <v>-252000</v>
      </c>
      <c r="AE1802" s="954">
        <f>H1802-AA1802</f>
        <v>-552000</v>
      </c>
    </row>
    <row r="1803" spans="1:31" s="954" customFormat="1" hidden="1" x14ac:dyDescent="0.25">
      <c r="A1803" s="971"/>
      <c r="B1803" s="958"/>
      <c r="C1803" s="972"/>
      <c r="D1803" s="958"/>
      <c r="E1803" s="958"/>
      <c r="F1803" s="971">
        <v>425</v>
      </c>
      <c r="G1803" s="973" t="s">
        <v>4117</v>
      </c>
      <c r="H1803" s="760">
        <v>0</v>
      </c>
      <c r="I1803" s="760">
        <v>0</v>
      </c>
      <c r="J1803" s="761" t="e">
        <f>I1803/H1803</f>
        <v>#DIV/0!</v>
      </c>
      <c r="K1803" s="760">
        <f>H1803-I1803</f>
        <v>0</v>
      </c>
      <c r="L1803" s="762">
        <v>0</v>
      </c>
      <c r="M1803" s="762">
        <v>0</v>
      </c>
      <c r="N1803" s="763"/>
      <c r="O1803" s="762">
        <v>0</v>
      </c>
      <c r="P1803" s="762">
        <f t="shared" si="3373"/>
        <v>0</v>
      </c>
      <c r="Q1803" s="762">
        <f t="shared" si="3373"/>
        <v>0</v>
      </c>
      <c r="R1803" s="763" t="e">
        <f>Q1803/P1803</f>
        <v>#DIV/0!</v>
      </c>
      <c r="S1803" s="952">
        <f>P1803-Q1803</f>
        <v>0</v>
      </c>
      <c r="T1803" s="953"/>
      <c r="V1803" s="955"/>
      <c r="W1803" s="955"/>
      <c r="X1803" s="815"/>
      <c r="Y1803" s="816">
        <v>950000</v>
      </c>
      <c r="Z1803" s="812">
        <f>H1803-X1803+Y1803</f>
        <v>950000</v>
      </c>
      <c r="AA1803" s="813">
        <v>1935061.4</v>
      </c>
      <c r="AB1803" s="954">
        <f t="shared" si="3372"/>
        <v>-985061.39999999991</v>
      </c>
      <c r="AE1803" s="954">
        <f>H1803-AA1803</f>
        <v>-1935061.4</v>
      </c>
    </row>
    <row r="1804" spans="1:31" x14ac:dyDescent="0.25">
      <c r="E1804" s="1146" t="s">
        <v>3883</v>
      </c>
      <c r="F1804" s="768">
        <v>426</v>
      </c>
      <c r="G1804" s="856" t="s">
        <v>3785</v>
      </c>
      <c r="H1804" s="749">
        <v>22000</v>
      </c>
      <c r="I1804" s="749">
        <f>16156.44-8872.52</f>
        <v>7283.92</v>
      </c>
      <c r="J1804" s="750">
        <f>I1804/H1804</f>
        <v>0.33108727272727273</v>
      </c>
      <c r="K1804" s="749">
        <f>H1804-I1804</f>
        <v>14716.08</v>
      </c>
      <c r="L1804" s="751">
        <v>0</v>
      </c>
      <c r="M1804" s="751">
        <v>0</v>
      </c>
      <c r="O1804" s="751">
        <f>L1804-M1804</f>
        <v>0</v>
      </c>
      <c r="P1804" s="751">
        <f t="shared" si="3373"/>
        <v>22000</v>
      </c>
      <c r="Q1804" s="751">
        <f t="shared" si="3373"/>
        <v>7283.92</v>
      </c>
      <c r="R1804" s="752">
        <f>Q1804/P1804</f>
        <v>0.33108727272727273</v>
      </c>
      <c r="S1804" s="751">
        <f>P1804-Q1804</f>
        <v>14716.08</v>
      </c>
      <c r="V1804" s="202">
        <f>490000+24662.36+240000</f>
        <v>754662.36</v>
      </c>
      <c r="Y1804" s="816">
        <v>520000</v>
      </c>
      <c r="Z1804" s="812">
        <f>H1804-X1804+Y1804</f>
        <v>542000</v>
      </c>
      <c r="AA1804" s="813">
        <v>2850000</v>
      </c>
      <c r="AB1804" s="84">
        <f t="shared" si="3372"/>
        <v>-2308000</v>
      </c>
      <c r="AE1804" s="84">
        <f>H1804-AA1804</f>
        <v>-2828000</v>
      </c>
    </row>
    <row r="1805" spans="1:31" ht="15.75" thickBot="1" x14ac:dyDescent="0.3">
      <c r="E1805" s="1146" t="s">
        <v>3885</v>
      </c>
      <c r="F1805" s="768">
        <v>482</v>
      </c>
      <c r="G1805" s="856" t="s">
        <v>4127</v>
      </c>
      <c r="H1805" s="749">
        <v>37000</v>
      </c>
      <c r="I1805" s="749">
        <v>0</v>
      </c>
      <c r="J1805" s="750">
        <f>I1805/H1805</f>
        <v>0</v>
      </c>
      <c r="K1805" s="749">
        <f>H1805-I1805</f>
        <v>37000</v>
      </c>
      <c r="L1805" s="751">
        <v>0</v>
      </c>
      <c r="M1805" s="751">
        <v>0</v>
      </c>
      <c r="O1805" s="751">
        <v>0</v>
      </c>
      <c r="P1805" s="751">
        <f t="shared" si="3373"/>
        <v>37000</v>
      </c>
      <c r="Q1805" s="751">
        <f t="shared" si="3373"/>
        <v>0</v>
      </c>
      <c r="R1805" s="752">
        <f>Q1805/P1805</f>
        <v>0</v>
      </c>
      <c r="S1805" s="751">
        <f>P1805-Q1805</f>
        <v>37000</v>
      </c>
      <c r="X1805" s="815">
        <v>50000</v>
      </c>
      <c r="Z1805" s="812">
        <f>H1805-X1805+Y1805</f>
        <v>-13000</v>
      </c>
      <c r="AA1805" s="813">
        <v>50000</v>
      </c>
      <c r="AB1805" s="84">
        <f t="shared" si="3372"/>
        <v>-63000</v>
      </c>
      <c r="AE1805" s="84">
        <f>H1805-AA1805</f>
        <v>-13000</v>
      </c>
    </row>
    <row r="1806" spans="1:31" x14ac:dyDescent="0.25">
      <c r="E1806" s="770"/>
      <c r="F1806" s="771"/>
      <c r="G1806" s="772" t="s">
        <v>4742</v>
      </c>
      <c r="H1806" s="773"/>
      <c r="I1806" s="773"/>
      <c r="J1806" s="774"/>
      <c r="K1806" s="773"/>
      <c r="L1806" s="775"/>
      <c r="M1806" s="775"/>
      <c r="N1806" s="776"/>
      <c r="O1806" s="775"/>
      <c r="P1806" s="775"/>
      <c r="Q1806" s="775"/>
      <c r="R1806" s="776"/>
      <c r="S1806" s="859"/>
      <c r="AB1806" s="84">
        <f t="shared" si="3372"/>
        <v>0</v>
      </c>
    </row>
    <row r="1807" spans="1:31" ht="15.75" thickBot="1" x14ac:dyDescent="0.3">
      <c r="E1807" s="777"/>
      <c r="F1807" s="778" t="s">
        <v>235</v>
      </c>
      <c r="G1807" s="779" t="s">
        <v>236</v>
      </c>
      <c r="H1807" s="780">
        <f>SUM(H1801:H1805)</f>
        <v>1398000</v>
      </c>
      <c r="I1807" s="780">
        <f>SUM(I1801:I1805)</f>
        <v>744418.45000000007</v>
      </c>
      <c r="J1807" s="781">
        <f>I1807/H1807</f>
        <v>0.53248816165951363</v>
      </c>
      <c r="K1807" s="780">
        <f>H1807-I1807</f>
        <v>653581.54999999993</v>
      </c>
      <c r="L1807" s="782">
        <v>0</v>
      </c>
      <c r="M1807" s="782">
        <v>0</v>
      </c>
      <c r="N1807" s="783"/>
      <c r="O1807" s="782">
        <f>L1807-M1807</f>
        <v>0</v>
      </c>
      <c r="P1807" s="782">
        <f t="shared" ref="P1807:Q1809" si="3374">L1807+H1807</f>
        <v>1398000</v>
      </c>
      <c r="Q1807" s="782">
        <f t="shared" si="3374"/>
        <v>744418.45000000007</v>
      </c>
      <c r="R1807" s="783">
        <f>Q1807/P1807</f>
        <v>0.53248816165951363</v>
      </c>
      <c r="S1807" s="782">
        <f>P1807-Q1807</f>
        <v>653581.54999999993</v>
      </c>
      <c r="AB1807" s="84">
        <f t="shared" si="3372"/>
        <v>0</v>
      </c>
    </row>
    <row r="1808" spans="1:31" ht="15.75" hidden="1" thickBot="1" x14ac:dyDescent="0.3">
      <c r="E1808" s="777"/>
      <c r="F1808" s="778">
        <v>13</v>
      </c>
      <c r="G1808" s="779" t="s">
        <v>257</v>
      </c>
      <c r="H1808" s="780">
        <v>0</v>
      </c>
      <c r="I1808" s="780">
        <v>0</v>
      </c>
      <c r="J1808" s="781"/>
      <c r="K1808" s="780">
        <v>0</v>
      </c>
      <c r="L1808" s="782">
        <f>L1804</f>
        <v>0</v>
      </c>
      <c r="M1808" s="782">
        <f>SUM(M1801:M1805)</f>
        <v>0</v>
      </c>
      <c r="N1808" s="783" t="e">
        <f>M1808/L1808</f>
        <v>#DIV/0!</v>
      </c>
      <c r="O1808" s="782">
        <f>L1808-M1808</f>
        <v>0</v>
      </c>
      <c r="P1808" s="782">
        <f t="shared" si="3374"/>
        <v>0</v>
      </c>
      <c r="Q1808" s="782">
        <f t="shared" si="3374"/>
        <v>0</v>
      </c>
      <c r="R1808" s="783" t="e">
        <f>Q1808/P1808</f>
        <v>#DIV/0!</v>
      </c>
      <c r="S1808" s="782">
        <f>P1808-Q1808</f>
        <v>0</v>
      </c>
      <c r="AB1808" s="84">
        <f t="shared" si="3372"/>
        <v>0</v>
      </c>
    </row>
    <row r="1809" spans="1:28" ht="15.75" thickBot="1" x14ac:dyDescent="0.3">
      <c r="G1809" s="784" t="s">
        <v>4743</v>
      </c>
      <c r="H1809" s="785">
        <f>SUM(H1807:H1808)</f>
        <v>1398000</v>
      </c>
      <c r="I1809" s="785">
        <f>SUM(I1807:I1808)</f>
        <v>744418.45000000007</v>
      </c>
      <c r="J1809" s="786">
        <f>I1809/H1809</f>
        <v>0.53248816165951363</v>
      </c>
      <c r="K1809" s="785">
        <f>SUM(K1807:K1808)</f>
        <v>653581.54999999993</v>
      </c>
      <c r="L1809" s="787">
        <f>SUM(L1807:L1808)</f>
        <v>0</v>
      </c>
      <c r="M1809" s="787">
        <f>SUM(M1807:M1808)</f>
        <v>0</v>
      </c>
      <c r="N1809" s="788"/>
      <c r="O1809" s="787">
        <f>L1809-M1809</f>
        <v>0</v>
      </c>
      <c r="P1809" s="787">
        <f t="shared" si="3374"/>
        <v>1398000</v>
      </c>
      <c r="Q1809" s="787">
        <f t="shared" si="3374"/>
        <v>744418.45000000007</v>
      </c>
      <c r="R1809" s="788">
        <f>Q1809/P1809</f>
        <v>0.53248816165951363</v>
      </c>
      <c r="S1809" s="787">
        <f>P1809-Q1809</f>
        <v>653581.54999999993</v>
      </c>
      <c r="AB1809" s="84">
        <f t="shared" si="3372"/>
        <v>0</v>
      </c>
    </row>
    <row r="1810" spans="1:28" ht="28.5" collapsed="1" x14ac:dyDescent="0.25">
      <c r="E1810" s="770"/>
      <c r="F1810" s="771"/>
      <c r="G1810" s="789" t="s">
        <v>4744</v>
      </c>
      <c r="H1810" s="790"/>
      <c r="I1810" s="791"/>
      <c r="J1810" s="792"/>
      <c r="K1810" s="791"/>
      <c r="L1810" s="793"/>
      <c r="M1810" s="794"/>
      <c r="N1810" s="795"/>
      <c r="O1810" s="794"/>
      <c r="P1810" s="794"/>
      <c r="Q1810" s="794"/>
      <c r="R1810" s="795"/>
      <c r="S1810" s="860"/>
      <c r="AB1810" s="84">
        <f t="shared" si="3372"/>
        <v>0</v>
      </c>
    </row>
    <row r="1811" spans="1:28" ht="15.75" thickBot="1" x14ac:dyDescent="0.3">
      <c r="E1811" s="777"/>
      <c r="F1811" s="778" t="s">
        <v>235</v>
      </c>
      <c r="G1811" s="779" t="s">
        <v>236</v>
      </c>
      <c r="H1811" s="780">
        <f>H1807</f>
        <v>1398000</v>
      </c>
      <c r="I1811" s="780">
        <f t="shared" ref="I1811:S1811" si="3375">I1807</f>
        <v>744418.45000000007</v>
      </c>
      <c r="J1811" s="781">
        <f t="shared" si="3375"/>
        <v>0.53248816165951363</v>
      </c>
      <c r="K1811" s="780">
        <f t="shared" si="3375"/>
        <v>653581.54999999993</v>
      </c>
      <c r="L1811" s="782">
        <f t="shared" si="3375"/>
        <v>0</v>
      </c>
      <c r="M1811" s="782">
        <f t="shared" si="3375"/>
        <v>0</v>
      </c>
      <c r="N1811" s="783">
        <f t="shared" si="3375"/>
        <v>0</v>
      </c>
      <c r="O1811" s="782">
        <f t="shared" si="3375"/>
        <v>0</v>
      </c>
      <c r="P1811" s="782">
        <f t="shared" si="3375"/>
        <v>1398000</v>
      </c>
      <c r="Q1811" s="782">
        <f t="shared" si="3375"/>
        <v>744418.45000000007</v>
      </c>
      <c r="R1811" s="783">
        <f t="shared" si="3375"/>
        <v>0.53248816165951363</v>
      </c>
      <c r="S1811" s="782">
        <f t="shared" si="3375"/>
        <v>653581.54999999993</v>
      </c>
      <c r="AB1811" s="84">
        <f t="shared" si="3372"/>
        <v>0</v>
      </c>
    </row>
    <row r="1812" spans="1:28" ht="15.75" hidden="1" thickBot="1" x14ac:dyDescent="0.3">
      <c r="E1812" s="777"/>
      <c r="F1812" s="778">
        <v>13</v>
      </c>
      <c r="G1812" s="779" t="s">
        <v>257</v>
      </c>
      <c r="H1812" s="780">
        <f>H1808</f>
        <v>0</v>
      </c>
      <c r="I1812" s="780">
        <f t="shared" ref="I1812:S1812" si="3376">I1808</f>
        <v>0</v>
      </c>
      <c r="J1812" s="781"/>
      <c r="K1812" s="780">
        <f t="shared" si="3376"/>
        <v>0</v>
      </c>
      <c r="L1812" s="782">
        <f t="shared" si="3376"/>
        <v>0</v>
      </c>
      <c r="M1812" s="782">
        <f t="shared" si="3376"/>
        <v>0</v>
      </c>
      <c r="N1812" s="783" t="e">
        <f t="shared" si="3376"/>
        <v>#DIV/0!</v>
      </c>
      <c r="O1812" s="782">
        <f t="shared" si="3376"/>
        <v>0</v>
      </c>
      <c r="P1812" s="782">
        <f t="shared" si="3376"/>
        <v>0</v>
      </c>
      <c r="Q1812" s="782">
        <f t="shared" si="3376"/>
        <v>0</v>
      </c>
      <c r="R1812" s="783" t="e">
        <f t="shared" si="3376"/>
        <v>#DIV/0!</v>
      </c>
      <c r="S1812" s="782">
        <f t="shared" si="3376"/>
        <v>0</v>
      </c>
      <c r="AB1812" s="84">
        <f t="shared" si="3372"/>
        <v>0</v>
      </c>
    </row>
    <row r="1813" spans="1:28" ht="15.75" collapsed="1" thickBot="1" x14ac:dyDescent="0.3">
      <c r="G1813" s="784" t="s">
        <v>4745</v>
      </c>
      <c r="H1813" s="785">
        <f>H1809</f>
        <v>1398000</v>
      </c>
      <c r="I1813" s="785">
        <f t="shared" ref="I1813:S1813" si="3377">I1809</f>
        <v>744418.45000000007</v>
      </c>
      <c r="J1813" s="786">
        <f t="shared" si="3377"/>
        <v>0.53248816165951363</v>
      </c>
      <c r="K1813" s="785">
        <f t="shared" si="3377"/>
        <v>653581.54999999993</v>
      </c>
      <c r="L1813" s="787">
        <f t="shared" si="3377"/>
        <v>0</v>
      </c>
      <c r="M1813" s="787">
        <f t="shared" si="3377"/>
        <v>0</v>
      </c>
      <c r="N1813" s="788">
        <f t="shared" si="3377"/>
        <v>0</v>
      </c>
      <c r="O1813" s="787">
        <f t="shared" si="3377"/>
        <v>0</v>
      </c>
      <c r="P1813" s="787">
        <f t="shared" si="3377"/>
        <v>1398000</v>
      </c>
      <c r="Q1813" s="787">
        <f t="shared" si="3377"/>
        <v>744418.45000000007</v>
      </c>
      <c r="R1813" s="788">
        <f t="shared" si="3377"/>
        <v>0.53248816165951363</v>
      </c>
      <c r="S1813" s="787">
        <f t="shared" si="3377"/>
        <v>653581.54999999993</v>
      </c>
      <c r="AB1813" s="84">
        <f t="shared" si="3372"/>
        <v>0</v>
      </c>
    </row>
    <row r="1814" spans="1:28" x14ac:dyDescent="0.25">
      <c r="AB1814" s="84">
        <f t="shared" si="3372"/>
        <v>0</v>
      </c>
    </row>
    <row r="1815" spans="1:28" s="954" customFormat="1" x14ac:dyDescent="0.25">
      <c r="A1815" s="753"/>
      <c r="B1815" s="754"/>
      <c r="C1815" s="950"/>
      <c r="D1815" s="753"/>
      <c r="E1815" s="754"/>
      <c r="F1815" s="771"/>
      <c r="G1815" s="804" t="s">
        <v>4140</v>
      </c>
      <c r="H1815" s="805"/>
      <c r="I1815" s="805"/>
      <c r="J1815" s="806"/>
      <c r="K1815" s="805"/>
      <c r="L1815" s="807"/>
      <c r="M1815" s="807"/>
      <c r="N1815" s="808"/>
      <c r="O1815" s="807"/>
      <c r="P1815" s="807"/>
      <c r="Q1815" s="807"/>
      <c r="R1815" s="808"/>
      <c r="S1815" s="862"/>
      <c r="T1815" s="953"/>
      <c r="V1815" s="955"/>
      <c r="W1815" s="955"/>
      <c r="X1815" s="815"/>
      <c r="Y1815" s="816"/>
      <c r="Z1815" s="812"/>
      <c r="AA1815" s="813"/>
      <c r="AB1815" s="954">
        <f t="shared" si="3372"/>
        <v>0</v>
      </c>
    </row>
    <row r="1816" spans="1:28" s="954" customFormat="1" ht="15.75" thickBot="1" x14ac:dyDescent="0.3">
      <c r="A1816" s="753"/>
      <c r="B1816" s="754"/>
      <c r="C1816" s="950"/>
      <c r="D1816" s="753"/>
      <c r="E1816" s="754"/>
      <c r="F1816" s="778" t="s">
        <v>235</v>
      </c>
      <c r="G1816" s="779" t="s">
        <v>236</v>
      </c>
      <c r="H1816" s="780">
        <f>H1811</f>
        <v>1398000</v>
      </c>
      <c r="I1816" s="780">
        <f t="shared" ref="I1816:S1816" si="3378">I1811</f>
        <v>744418.45000000007</v>
      </c>
      <c r="J1816" s="781">
        <f t="shared" si="3378"/>
        <v>0.53248816165951363</v>
      </c>
      <c r="K1816" s="780">
        <f t="shared" si="3378"/>
        <v>653581.54999999993</v>
      </c>
      <c r="L1816" s="782">
        <f t="shared" si="3378"/>
        <v>0</v>
      </c>
      <c r="M1816" s="782">
        <f t="shared" si="3378"/>
        <v>0</v>
      </c>
      <c r="N1816" s="783">
        <f t="shared" si="3378"/>
        <v>0</v>
      </c>
      <c r="O1816" s="782">
        <f t="shared" si="3378"/>
        <v>0</v>
      </c>
      <c r="P1816" s="782">
        <f t="shared" si="3378"/>
        <v>1398000</v>
      </c>
      <c r="Q1816" s="782">
        <f t="shared" si="3378"/>
        <v>744418.45000000007</v>
      </c>
      <c r="R1816" s="783">
        <f t="shared" si="3378"/>
        <v>0.53248816165951363</v>
      </c>
      <c r="S1816" s="782">
        <f t="shared" si="3378"/>
        <v>653581.54999999993</v>
      </c>
      <c r="T1816" s="953"/>
      <c r="V1816" s="955"/>
      <c r="W1816" s="955"/>
      <c r="X1816" s="815"/>
      <c r="Y1816" s="816"/>
      <c r="Z1816" s="812"/>
      <c r="AA1816" s="813"/>
      <c r="AB1816" s="954">
        <f t="shared" si="3372"/>
        <v>0</v>
      </c>
    </row>
    <row r="1817" spans="1:28" s="954" customFormat="1" ht="15.75" hidden="1" thickBot="1" x14ac:dyDescent="0.3">
      <c r="A1817" s="753"/>
      <c r="B1817" s="754"/>
      <c r="C1817" s="950"/>
      <c r="D1817" s="753"/>
      <c r="E1817" s="754"/>
      <c r="F1817" s="778">
        <v>13</v>
      </c>
      <c r="G1817" s="779" t="s">
        <v>257</v>
      </c>
      <c r="H1817" s="780">
        <f>H1812</f>
        <v>0</v>
      </c>
      <c r="I1817" s="780">
        <f t="shared" ref="I1817:S1817" si="3379">I1812</f>
        <v>0</v>
      </c>
      <c r="J1817" s="781"/>
      <c r="K1817" s="780">
        <f t="shared" si="3379"/>
        <v>0</v>
      </c>
      <c r="L1817" s="782">
        <f t="shared" si="3379"/>
        <v>0</v>
      </c>
      <c r="M1817" s="782">
        <f t="shared" si="3379"/>
        <v>0</v>
      </c>
      <c r="N1817" s="783" t="e">
        <f t="shared" si="3379"/>
        <v>#DIV/0!</v>
      </c>
      <c r="O1817" s="782">
        <f t="shared" si="3379"/>
        <v>0</v>
      </c>
      <c r="P1817" s="782">
        <f t="shared" si="3379"/>
        <v>0</v>
      </c>
      <c r="Q1817" s="782">
        <f t="shared" si="3379"/>
        <v>0</v>
      </c>
      <c r="R1817" s="783" t="e">
        <f t="shared" si="3379"/>
        <v>#DIV/0!</v>
      </c>
      <c r="S1817" s="782">
        <f t="shared" si="3379"/>
        <v>0</v>
      </c>
      <c r="T1817" s="953"/>
      <c r="V1817" s="955"/>
      <c r="W1817" s="955"/>
      <c r="X1817" s="815"/>
      <c r="Y1817" s="816"/>
      <c r="Z1817" s="812"/>
      <c r="AA1817" s="813"/>
      <c r="AB1817" s="954">
        <f t="shared" si="3372"/>
        <v>0</v>
      </c>
    </row>
    <row r="1818" spans="1:28" s="954" customFormat="1" ht="15.75" thickBot="1" x14ac:dyDescent="0.3">
      <c r="A1818" s="753"/>
      <c r="B1818" s="754"/>
      <c r="C1818" s="950"/>
      <c r="D1818" s="753"/>
      <c r="E1818" s="754"/>
      <c r="F1818" s="745"/>
      <c r="G1818" s="784" t="s">
        <v>4141</v>
      </c>
      <c r="H1818" s="785">
        <f>H1813</f>
        <v>1398000</v>
      </c>
      <c r="I1818" s="785">
        <f t="shared" ref="I1818:S1818" si="3380">I1813</f>
        <v>744418.45000000007</v>
      </c>
      <c r="J1818" s="786">
        <f t="shared" si="3380"/>
        <v>0.53248816165951363</v>
      </c>
      <c r="K1818" s="785">
        <f t="shared" si="3380"/>
        <v>653581.54999999993</v>
      </c>
      <c r="L1818" s="787">
        <f t="shared" si="3380"/>
        <v>0</v>
      </c>
      <c r="M1818" s="787">
        <f t="shared" si="3380"/>
        <v>0</v>
      </c>
      <c r="N1818" s="788">
        <f t="shared" si="3380"/>
        <v>0</v>
      </c>
      <c r="O1818" s="787">
        <f t="shared" si="3380"/>
        <v>0</v>
      </c>
      <c r="P1818" s="787">
        <f t="shared" si="3380"/>
        <v>1398000</v>
      </c>
      <c r="Q1818" s="787">
        <f t="shared" si="3380"/>
        <v>744418.45000000007</v>
      </c>
      <c r="R1818" s="788">
        <f t="shared" si="3380"/>
        <v>0.53248816165951363</v>
      </c>
      <c r="S1818" s="787">
        <f t="shared" si="3380"/>
        <v>653581.54999999993</v>
      </c>
      <c r="T1818" s="953"/>
      <c r="V1818" s="955"/>
      <c r="W1818" s="955"/>
      <c r="X1818" s="815"/>
      <c r="Y1818" s="816"/>
      <c r="Z1818" s="812"/>
      <c r="AA1818" s="813"/>
      <c r="AB1818" s="954">
        <f t="shared" si="3372"/>
        <v>0</v>
      </c>
    </row>
    <row r="1819" spans="1:28" x14ac:dyDescent="0.25">
      <c r="G1819" s="797"/>
      <c r="H1819" s="798"/>
      <c r="I1819" s="798"/>
      <c r="J1819" s="799"/>
      <c r="K1819" s="798"/>
      <c r="L1819" s="800"/>
      <c r="M1819" s="800"/>
      <c r="N1819" s="801"/>
      <c r="O1819" s="800"/>
      <c r="P1819" s="800"/>
      <c r="Q1819" s="800"/>
      <c r="R1819" s="801"/>
      <c r="S1819" s="800"/>
      <c r="AB1819" s="84">
        <f t="shared" si="3372"/>
        <v>0</v>
      </c>
    </row>
    <row r="1820" spans="1:28" x14ac:dyDescent="0.25">
      <c r="E1820" s="770"/>
      <c r="F1820" s="771"/>
      <c r="G1820" s="804" t="s">
        <v>5300</v>
      </c>
      <c r="H1820" s="805"/>
      <c r="I1820" s="805"/>
      <c r="J1820" s="806"/>
      <c r="K1820" s="805"/>
      <c r="L1820" s="807"/>
      <c r="M1820" s="807"/>
      <c r="N1820" s="808"/>
      <c r="O1820" s="807"/>
      <c r="P1820" s="807"/>
      <c r="Q1820" s="807"/>
      <c r="R1820" s="808"/>
      <c r="S1820" s="862"/>
      <c r="AB1820" s="84">
        <f t="shared" si="3372"/>
        <v>0</v>
      </c>
    </row>
    <row r="1821" spans="1:28" ht="15.75" thickBot="1" x14ac:dyDescent="0.3">
      <c r="E1821" s="777"/>
      <c r="F1821" s="778" t="s">
        <v>235</v>
      </c>
      <c r="G1821" s="779" t="s">
        <v>236</v>
      </c>
      <c r="H1821" s="780">
        <f>H1816</f>
        <v>1398000</v>
      </c>
      <c r="I1821" s="780">
        <f t="shared" ref="I1821:S1821" si="3381">I1816</f>
        <v>744418.45000000007</v>
      </c>
      <c r="J1821" s="781">
        <f t="shared" si="3381"/>
        <v>0.53248816165951363</v>
      </c>
      <c r="K1821" s="780">
        <f t="shared" si="3381"/>
        <v>653581.54999999993</v>
      </c>
      <c r="L1821" s="782">
        <f t="shared" si="3381"/>
        <v>0</v>
      </c>
      <c r="M1821" s="782">
        <f t="shared" si="3381"/>
        <v>0</v>
      </c>
      <c r="N1821" s="783">
        <f t="shared" si="3381"/>
        <v>0</v>
      </c>
      <c r="O1821" s="782">
        <f t="shared" si="3381"/>
        <v>0</v>
      </c>
      <c r="P1821" s="782">
        <f t="shared" si="3381"/>
        <v>1398000</v>
      </c>
      <c r="Q1821" s="782">
        <f t="shared" si="3381"/>
        <v>744418.45000000007</v>
      </c>
      <c r="R1821" s="783">
        <f t="shared" si="3381"/>
        <v>0.53248816165951363</v>
      </c>
      <c r="S1821" s="782">
        <f t="shared" si="3381"/>
        <v>653581.54999999993</v>
      </c>
      <c r="AB1821" s="84">
        <f t="shared" si="3372"/>
        <v>0</v>
      </c>
    </row>
    <row r="1822" spans="1:28" ht="15.75" hidden="1" thickBot="1" x14ac:dyDescent="0.3">
      <c r="E1822" s="777"/>
      <c r="F1822" s="778">
        <v>13</v>
      </c>
      <c r="G1822" s="779" t="s">
        <v>257</v>
      </c>
      <c r="H1822" s="780">
        <f>H1817</f>
        <v>0</v>
      </c>
      <c r="I1822" s="780">
        <f t="shared" ref="I1822:S1822" si="3382">I1817</f>
        <v>0</v>
      </c>
      <c r="J1822" s="781"/>
      <c r="K1822" s="780">
        <f t="shared" si="3382"/>
        <v>0</v>
      </c>
      <c r="L1822" s="782">
        <f t="shared" si="3382"/>
        <v>0</v>
      </c>
      <c r="M1822" s="782">
        <f t="shared" si="3382"/>
        <v>0</v>
      </c>
      <c r="N1822" s="783" t="e">
        <f t="shared" si="3382"/>
        <v>#DIV/0!</v>
      </c>
      <c r="O1822" s="782">
        <f t="shared" si="3382"/>
        <v>0</v>
      </c>
      <c r="P1822" s="782">
        <f t="shared" si="3382"/>
        <v>0</v>
      </c>
      <c r="Q1822" s="782">
        <f t="shared" si="3382"/>
        <v>0</v>
      </c>
      <c r="R1822" s="783" t="e">
        <f t="shared" si="3382"/>
        <v>#DIV/0!</v>
      </c>
      <c r="S1822" s="782">
        <f t="shared" si="3382"/>
        <v>0</v>
      </c>
      <c r="AB1822" s="84">
        <f t="shared" si="3372"/>
        <v>0</v>
      </c>
    </row>
    <row r="1823" spans="1:28" ht="15.75" thickBot="1" x14ac:dyDescent="0.3">
      <c r="G1823" s="784" t="s">
        <v>5292</v>
      </c>
      <c r="H1823" s="785">
        <f>H1818</f>
        <v>1398000</v>
      </c>
      <c r="I1823" s="785">
        <f t="shared" ref="I1823:S1823" si="3383">I1818</f>
        <v>744418.45000000007</v>
      </c>
      <c r="J1823" s="786">
        <f t="shared" si="3383"/>
        <v>0.53248816165951363</v>
      </c>
      <c r="K1823" s="785">
        <f t="shared" si="3383"/>
        <v>653581.54999999993</v>
      </c>
      <c r="L1823" s="787">
        <f t="shared" si="3383"/>
        <v>0</v>
      </c>
      <c r="M1823" s="787">
        <f t="shared" si="3383"/>
        <v>0</v>
      </c>
      <c r="N1823" s="788">
        <f t="shared" si="3383"/>
        <v>0</v>
      </c>
      <c r="O1823" s="787">
        <f t="shared" si="3383"/>
        <v>0</v>
      </c>
      <c r="P1823" s="787">
        <f t="shared" si="3383"/>
        <v>1398000</v>
      </c>
      <c r="Q1823" s="787">
        <f t="shared" si="3383"/>
        <v>744418.45000000007</v>
      </c>
      <c r="R1823" s="788">
        <f t="shared" si="3383"/>
        <v>0.53248816165951363</v>
      </c>
      <c r="S1823" s="787">
        <f t="shared" si="3383"/>
        <v>653581.54999999993</v>
      </c>
      <c r="AB1823" s="84">
        <f t="shared" si="3372"/>
        <v>0</v>
      </c>
    </row>
    <row r="1824" spans="1:28" x14ac:dyDescent="0.25">
      <c r="G1824" s="797"/>
      <c r="H1824" s="798"/>
      <c r="I1824" s="798"/>
      <c r="J1824" s="799"/>
      <c r="K1824" s="798"/>
      <c r="L1824" s="800"/>
      <c r="M1824" s="800"/>
      <c r="N1824" s="801"/>
      <c r="O1824" s="800"/>
      <c r="P1824" s="800"/>
      <c r="Q1824" s="800"/>
      <c r="R1824" s="801"/>
      <c r="S1824" s="800"/>
    </row>
    <row r="1825" spans="1:31" hidden="1" x14ac:dyDescent="0.25">
      <c r="G1825" s="797"/>
      <c r="H1825" s="798"/>
      <c r="I1825" s="798"/>
      <c r="J1825" s="799"/>
      <c r="K1825" s="798"/>
      <c r="L1825" s="800"/>
      <c r="M1825" s="800"/>
      <c r="N1825" s="801"/>
      <c r="O1825" s="800"/>
      <c r="P1825" s="800"/>
      <c r="Q1825" s="800"/>
      <c r="R1825" s="801"/>
      <c r="S1825" s="800"/>
    </row>
    <row r="1826" spans="1:31" hidden="1" x14ac:dyDescent="0.25">
      <c r="G1826" s="797"/>
      <c r="H1826" s="798"/>
      <c r="I1826" s="798"/>
      <c r="J1826" s="799"/>
      <c r="K1826" s="798"/>
      <c r="L1826" s="800"/>
      <c r="M1826" s="800"/>
      <c r="N1826" s="801"/>
      <c r="O1826" s="800"/>
      <c r="P1826" s="800"/>
      <c r="Q1826" s="800"/>
      <c r="R1826" s="801"/>
      <c r="S1826" s="800"/>
    </row>
    <row r="1827" spans="1:31" ht="28.5" x14ac:dyDescent="0.25">
      <c r="A1827" s="844"/>
      <c r="B1827" s="842" t="s">
        <v>5293</v>
      </c>
      <c r="C1827" s="843"/>
      <c r="D1827" s="844"/>
      <c r="E1827" s="845"/>
      <c r="F1827" s="844"/>
      <c r="G1827" s="1048" t="s">
        <v>5329</v>
      </c>
      <c r="H1827" s="1049"/>
      <c r="I1827" s="1049"/>
      <c r="J1827" s="1050"/>
      <c r="K1827" s="1049"/>
      <c r="L1827" s="1051"/>
      <c r="M1827" s="1051"/>
      <c r="N1827" s="1052"/>
      <c r="O1827" s="1051"/>
      <c r="P1827" s="1051"/>
      <c r="Q1827" s="1051"/>
      <c r="R1827" s="1052"/>
      <c r="S1827" s="1051"/>
      <c r="AB1827" s="84">
        <f t="shared" ref="AB1827:AB1858" si="3384">Z1827-AA1827</f>
        <v>0</v>
      </c>
    </row>
    <row r="1828" spans="1:31" x14ac:dyDescent="0.25">
      <c r="C1828" s="747" t="s">
        <v>3569</v>
      </c>
      <c r="G1828" s="967" t="s">
        <v>5174</v>
      </c>
      <c r="AB1828" s="84">
        <f t="shared" si="3384"/>
        <v>0</v>
      </c>
    </row>
    <row r="1829" spans="1:31" x14ac:dyDescent="0.25">
      <c r="C1829" s="747" t="s">
        <v>4059</v>
      </c>
      <c r="D1829" s="756"/>
      <c r="G1829" s="851" t="s">
        <v>4046</v>
      </c>
      <c r="AB1829" s="84">
        <f t="shared" si="3384"/>
        <v>0</v>
      </c>
    </row>
    <row r="1830" spans="1:31" s="954" customFormat="1" x14ac:dyDescent="0.25">
      <c r="A1830" s="753"/>
      <c r="B1830" s="754"/>
      <c r="C1830" s="950"/>
      <c r="D1830" s="968" t="s">
        <v>3941</v>
      </c>
      <c r="E1830" s="968"/>
      <c r="F1830" s="969"/>
      <c r="G1830" s="970" t="s">
        <v>163</v>
      </c>
      <c r="H1830" s="760"/>
      <c r="I1830" s="760"/>
      <c r="J1830" s="761"/>
      <c r="K1830" s="760"/>
      <c r="L1830" s="762"/>
      <c r="M1830" s="762"/>
      <c r="N1830" s="763"/>
      <c r="O1830" s="762"/>
      <c r="P1830" s="762"/>
      <c r="Q1830" s="762"/>
      <c r="R1830" s="763"/>
      <c r="S1830" s="952"/>
      <c r="T1830" s="953"/>
      <c r="V1830" s="955"/>
      <c r="W1830" s="955"/>
      <c r="X1830" s="815"/>
      <c r="Y1830" s="816"/>
      <c r="Z1830" s="812"/>
      <c r="AA1830" s="813"/>
      <c r="AB1830" s="954">
        <f t="shared" si="3384"/>
        <v>0</v>
      </c>
    </row>
    <row r="1831" spans="1:31" s="954" customFormat="1" x14ac:dyDescent="0.25">
      <c r="A1831" s="971"/>
      <c r="B1831" s="958"/>
      <c r="C1831" s="972"/>
      <c r="D1831" s="958"/>
      <c r="E1831" s="958" t="s">
        <v>3886</v>
      </c>
      <c r="F1831" s="971">
        <v>411</v>
      </c>
      <c r="G1831" s="973" t="s">
        <v>4104</v>
      </c>
      <c r="H1831" s="760">
        <v>4000000</v>
      </c>
      <c r="I1831" s="760">
        <v>1311773.8699999999</v>
      </c>
      <c r="J1831" s="761">
        <f>I1831/H1831</f>
        <v>0.32794346749999997</v>
      </c>
      <c r="K1831" s="760">
        <f t="shared" ref="K1831:K1848" si="3385">H1831-I1831</f>
        <v>2688226.13</v>
      </c>
      <c r="L1831" s="762">
        <v>0</v>
      </c>
      <c r="M1831" s="762">
        <v>0</v>
      </c>
      <c r="N1831" s="763"/>
      <c r="O1831" s="762">
        <f>L1831-M1831</f>
        <v>0</v>
      </c>
      <c r="P1831" s="762">
        <f t="shared" ref="P1831:P1848" si="3386">L1831+H1831</f>
        <v>4000000</v>
      </c>
      <c r="Q1831" s="762">
        <f t="shared" ref="Q1831:Q1846" si="3387">M1831+I1831</f>
        <v>1311773.8699999999</v>
      </c>
      <c r="R1831" s="763">
        <f>Q1831/P1831</f>
        <v>0.32794346749999997</v>
      </c>
      <c r="S1831" s="952">
        <f>P1831-Q1831</f>
        <v>2688226.13</v>
      </c>
      <c r="T1831" s="953"/>
      <c r="V1831" s="955"/>
      <c r="W1831" s="955"/>
      <c r="X1831" s="815">
        <v>163815.39999999851</v>
      </c>
      <c r="Y1831" s="816"/>
      <c r="Z1831" s="812">
        <f>H1831-X1831+Y1831</f>
        <v>3836184.6000000015</v>
      </c>
      <c r="AA1831" s="813">
        <v>658012.5</v>
      </c>
      <c r="AB1831" s="954">
        <f t="shared" si="3384"/>
        <v>3178172.1000000015</v>
      </c>
      <c r="AE1831" s="954">
        <f t="shared" ref="AE1831:AE1846" si="3388">H1831-AA1831</f>
        <v>3341987.5</v>
      </c>
    </row>
    <row r="1832" spans="1:31" s="954" customFormat="1" x14ac:dyDescent="0.25">
      <c r="A1832" s="971"/>
      <c r="B1832" s="958"/>
      <c r="C1832" s="972"/>
      <c r="D1832" s="958"/>
      <c r="E1832" s="958" t="s">
        <v>5145</v>
      </c>
      <c r="F1832" s="971">
        <v>412</v>
      </c>
      <c r="G1832" s="973" t="s">
        <v>3764</v>
      </c>
      <c r="H1832" s="760">
        <v>742000</v>
      </c>
      <c r="I1832" s="760">
        <v>218410.25000000009</v>
      </c>
      <c r="J1832" s="761">
        <f t="shared" ref="J1832:J1848" si="3389">I1832/H1832</f>
        <v>0.29435343665768204</v>
      </c>
      <c r="K1832" s="760">
        <f t="shared" si="3385"/>
        <v>523589.74999999988</v>
      </c>
      <c r="L1832" s="762">
        <v>0</v>
      </c>
      <c r="M1832" s="762">
        <v>0</v>
      </c>
      <c r="N1832" s="763"/>
      <c r="O1832" s="762">
        <f t="shared" ref="O1832:O1846" si="3390">L1832-M1832</f>
        <v>0</v>
      </c>
      <c r="P1832" s="762">
        <f t="shared" si="3386"/>
        <v>742000</v>
      </c>
      <c r="Q1832" s="762">
        <f t="shared" si="3387"/>
        <v>218410.25000000009</v>
      </c>
      <c r="R1832" s="763">
        <f t="shared" ref="R1832:R1846" si="3391">Q1832/P1832</f>
        <v>0.29435343665768204</v>
      </c>
      <c r="S1832" s="952">
        <f t="shared" ref="S1832:S1846" si="3392">P1832-Q1832</f>
        <v>523589.74999999988</v>
      </c>
      <c r="T1832" s="953"/>
      <c r="V1832" s="955"/>
      <c r="W1832" s="955"/>
      <c r="X1832" s="815">
        <v>29322.950000000186</v>
      </c>
      <c r="Y1832" s="816"/>
      <c r="Z1832" s="812">
        <f>H1832-X1832+Y1832</f>
        <v>712677.04999999981</v>
      </c>
      <c r="AA1832" s="813">
        <v>117784.26</v>
      </c>
      <c r="AB1832" s="954">
        <f t="shared" si="3384"/>
        <v>594892.7899999998</v>
      </c>
      <c r="AE1832" s="954">
        <f t="shared" si="3388"/>
        <v>624215.74</v>
      </c>
    </row>
    <row r="1833" spans="1:31" s="954" customFormat="1" x14ac:dyDescent="0.25">
      <c r="A1833" s="971"/>
      <c r="B1833" s="958"/>
      <c r="C1833" s="972"/>
      <c r="D1833" s="958"/>
      <c r="E1833" s="958" t="s">
        <v>5504</v>
      </c>
      <c r="F1833" s="971">
        <v>414</v>
      </c>
      <c r="G1833" s="973" t="s">
        <v>3767</v>
      </c>
      <c r="H1833" s="760">
        <v>20000</v>
      </c>
      <c r="I1833" s="760"/>
      <c r="J1833" s="761"/>
      <c r="K1833" s="760"/>
      <c r="L1833" s="762"/>
      <c r="M1833" s="762"/>
      <c r="N1833" s="763"/>
      <c r="O1833" s="762"/>
      <c r="P1833" s="762"/>
      <c r="Q1833" s="762"/>
      <c r="R1833" s="763"/>
      <c r="S1833" s="952"/>
      <c r="T1833" s="953"/>
      <c r="V1833" s="955"/>
      <c r="W1833" s="955"/>
      <c r="X1833" s="815"/>
      <c r="Y1833" s="816"/>
      <c r="Z1833" s="812"/>
      <c r="AA1833" s="813"/>
    </row>
    <row r="1834" spans="1:31" x14ac:dyDescent="0.25">
      <c r="E1834" s="1146" t="s">
        <v>5146</v>
      </c>
      <c r="F1834" s="768">
        <v>415</v>
      </c>
      <c r="G1834" s="769" t="s">
        <v>4114</v>
      </c>
      <c r="H1834" s="749">
        <v>190000</v>
      </c>
      <c r="I1834" s="749">
        <v>57694.99</v>
      </c>
      <c r="J1834" s="750">
        <f t="shared" si="3389"/>
        <v>0.30365784210526314</v>
      </c>
      <c r="K1834" s="749">
        <f t="shared" si="3385"/>
        <v>132305.01</v>
      </c>
      <c r="L1834" s="751">
        <v>0</v>
      </c>
      <c r="M1834" s="751">
        <v>0</v>
      </c>
      <c r="O1834" s="751">
        <f t="shared" si="3390"/>
        <v>0</v>
      </c>
      <c r="P1834" s="751">
        <f t="shared" si="3386"/>
        <v>190000</v>
      </c>
      <c r="Q1834" s="751">
        <f t="shared" si="3387"/>
        <v>57694.99</v>
      </c>
      <c r="R1834" s="752">
        <f t="shared" si="3391"/>
        <v>0.30365784210526314</v>
      </c>
      <c r="S1834" s="751">
        <f t="shared" si="3392"/>
        <v>132305.01</v>
      </c>
      <c r="X1834" s="815">
        <v>20000</v>
      </c>
      <c r="AA1834" s="813">
        <v>20000</v>
      </c>
      <c r="AB1834" s="84">
        <f t="shared" si="3384"/>
        <v>-20000</v>
      </c>
      <c r="AE1834" s="84">
        <f t="shared" si="3388"/>
        <v>170000</v>
      </c>
    </row>
    <row r="1835" spans="1:31" x14ac:dyDescent="0.25">
      <c r="E1835" s="1146" t="s">
        <v>5069</v>
      </c>
      <c r="F1835" s="768">
        <v>421</v>
      </c>
      <c r="G1835" s="856" t="s">
        <v>3777</v>
      </c>
      <c r="H1835" s="749">
        <v>433632</v>
      </c>
      <c r="I1835" s="749">
        <f>545933.9-2420.68</f>
        <v>543513.22</v>
      </c>
      <c r="J1835" s="750">
        <f t="shared" si="3389"/>
        <v>1.2533973968710796</v>
      </c>
      <c r="K1835" s="749">
        <f t="shared" si="3385"/>
        <v>-109881.21999999997</v>
      </c>
      <c r="L1835" s="751">
        <v>0</v>
      </c>
      <c r="M1835" s="751">
        <v>0</v>
      </c>
      <c r="O1835" s="751">
        <f t="shared" si="3390"/>
        <v>0</v>
      </c>
      <c r="P1835" s="751">
        <f t="shared" si="3386"/>
        <v>433632</v>
      </c>
      <c r="Q1835" s="751">
        <f t="shared" si="3387"/>
        <v>543513.22</v>
      </c>
      <c r="R1835" s="752">
        <f t="shared" si="3391"/>
        <v>1.2533973968710796</v>
      </c>
      <c r="S1835" s="751">
        <f t="shared" si="3392"/>
        <v>-109881.21999999997</v>
      </c>
      <c r="X1835" s="815">
        <v>16690.96</v>
      </c>
      <c r="Z1835" s="812">
        <f>H1835-X1835+Y1835</f>
        <v>416941.04</v>
      </c>
      <c r="AA1835" s="813">
        <v>20000</v>
      </c>
      <c r="AB1835" s="84">
        <f t="shared" si="3384"/>
        <v>396941.04</v>
      </c>
      <c r="AE1835" s="84">
        <f t="shared" si="3388"/>
        <v>413632</v>
      </c>
    </row>
    <row r="1836" spans="1:31" hidden="1" x14ac:dyDescent="0.25">
      <c r="F1836" s="768">
        <v>422</v>
      </c>
      <c r="G1836" s="769" t="s">
        <v>3778</v>
      </c>
      <c r="H1836" s="749">
        <v>0</v>
      </c>
      <c r="I1836" s="749">
        <v>0</v>
      </c>
      <c r="K1836" s="749">
        <f t="shared" si="3385"/>
        <v>0</v>
      </c>
      <c r="L1836" s="751">
        <v>0</v>
      </c>
      <c r="M1836" s="751">
        <v>0</v>
      </c>
      <c r="O1836" s="751">
        <f t="shared" si="3390"/>
        <v>0</v>
      </c>
      <c r="P1836" s="751">
        <f t="shared" si="3386"/>
        <v>0</v>
      </c>
      <c r="Q1836" s="751">
        <f t="shared" si="3387"/>
        <v>0</v>
      </c>
      <c r="R1836" s="752" t="e">
        <f t="shared" si="3391"/>
        <v>#DIV/0!</v>
      </c>
      <c r="S1836" s="751">
        <f t="shared" si="3392"/>
        <v>0</v>
      </c>
      <c r="X1836" s="815">
        <v>20000</v>
      </c>
      <c r="AA1836" s="813">
        <v>20000</v>
      </c>
      <c r="AE1836" s="84">
        <f t="shared" si="3388"/>
        <v>-20000</v>
      </c>
    </row>
    <row r="1837" spans="1:31" x14ac:dyDescent="0.25">
      <c r="E1837" s="1146" t="s">
        <v>5339</v>
      </c>
      <c r="F1837" s="768">
        <v>423</v>
      </c>
      <c r="G1837" s="769" t="s">
        <v>3779</v>
      </c>
      <c r="H1837" s="749">
        <f>6051000+2000000</f>
        <v>8051000</v>
      </c>
      <c r="I1837" s="749">
        <v>6508320.1900000013</v>
      </c>
      <c r="J1837" s="750">
        <f t="shared" si="3389"/>
        <v>0.80838655943361093</v>
      </c>
      <c r="K1837" s="749">
        <f t="shared" si="3385"/>
        <v>1542679.8099999987</v>
      </c>
      <c r="L1837" s="751">
        <v>0</v>
      </c>
      <c r="M1837" s="751">
        <v>0</v>
      </c>
      <c r="O1837" s="751">
        <f t="shared" si="3390"/>
        <v>0</v>
      </c>
      <c r="P1837" s="751">
        <f t="shared" si="3386"/>
        <v>8051000</v>
      </c>
      <c r="Q1837" s="751">
        <f t="shared" si="3387"/>
        <v>6508320.1900000013</v>
      </c>
      <c r="R1837" s="752">
        <f t="shared" si="3391"/>
        <v>0.80838655943361093</v>
      </c>
      <c r="S1837" s="751">
        <f t="shared" si="3392"/>
        <v>1542679.8099999987</v>
      </c>
      <c r="X1837" s="815">
        <v>440000</v>
      </c>
      <c r="Z1837" s="812">
        <f>H1837-X1837+Y1837</f>
        <v>7611000</v>
      </c>
      <c r="AA1837" s="813">
        <v>1900000</v>
      </c>
      <c r="AE1837" s="84">
        <f t="shared" si="3388"/>
        <v>6151000</v>
      </c>
    </row>
    <row r="1838" spans="1:31" x14ac:dyDescent="0.25">
      <c r="E1838" s="1146" t="s">
        <v>5340</v>
      </c>
      <c r="F1838" s="768">
        <v>424</v>
      </c>
      <c r="G1838" s="769" t="s">
        <v>3781</v>
      </c>
      <c r="H1838" s="749">
        <v>370000</v>
      </c>
      <c r="I1838" s="749">
        <v>254454.58000000002</v>
      </c>
      <c r="J1838" s="750">
        <f t="shared" si="3389"/>
        <v>0.68771508108108115</v>
      </c>
      <c r="K1838" s="749">
        <f t="shared" si="3385"/>
        <v>115545.41999999998</v>
      </c>
      <c r="L1838" s="751">
        <v>0</v>
      </c>
      <c r="M1838" s="751">
        <v>0</v>
      </c>
      <c r="O1838" s="751">
        <f t="shared" si="3390"/>
        <v>0</v>
      </c>
      <c r="P1838" s="751">
        <f t="shared" si="3386"/>
        <v>370000</v>
      </c>
      <c r="Q1838" s="751">
        <f t="shared" si="3387"/>
        <v>254454.58000000002</v>
      </c>
      <c r="R1838" s="752">
        <f t="shared" si="3391"/>
        <v>0.68771508108108115</v>
      </c>
      <c r="S1838" s="751">
        <f t="shared" si="3392"/>
        <v>115545.41999999998</v>
      </c>
      <c r="X1838" s="815">
        <v>200000</v>
      </c>
      <c r="AA1838" s="813">
        <v>200000</v>
      </c>
      <c r="AE1838" s="84">
        <f t="shared" si="3388"/>
        <v>170000</v>
      </c>
    </row>
    <row r="1839" spans="1:31" hidden="1" x14ac:dyDescent="0.25">
      <c r="F1839" s="768">
        <v>425</v>
      </c>
      <c r="G1839" s="769" t="s">
        <v>4117</v>
      </c>
      <c r="H1839" s="749">
        <v>0</v>
      </c>
      <c r="I1839" s="749">
        <v>1057160</v>
      </c>
      <c r="J1839" s="750" t="e">
        <f t="shared" si="3389"/>
        <v>#DIV/0!</v>
      </c>
      <c r="K1839" s="749">
        <f t="shared" si="3385"/>
        <v>-1057160</v>
      </c>
      <c r="L1839" s="751">
        <v>0</v>
      </c>
      <c r="M1839" s="751">
        <v>0</v>
      </c>
      <c r="O1839" s="751">
        <f t="shared" si="3390"/>
        <v>0</v>
      </c>
      <c r="P1839" s="751">
        <f t="shared" si="3386"/>
        <v>0</v>
      </c>
      <c r="Q1839" s="751">
        <f t="shared" si="3387"/>
        <v>1057160</v>
      </c>
      <c r="R1839" s="752" t="e">
        <f t="shared" si="3391"/>
        <v>#DIV/0!</v>
      </c>
      <c r="S1839" s="751">
        <f t="shared" si="3392"/>
        <v>-1057160</v>
      </c>
      <c r="X1839" s="815">
        <v>175000</v>
      </c>
      <c r="Z1839" s="812">
        <f t="shared" ref="Z1839:Z1846" si="3393">H1839-X1839+Y1839</f>
        <v>-175000</v>
      </c>
      <c r="AA1839" s="813">
        <v>300000</v>
      </c>
      <c r="AE1839" s="84">
        <f t="shared" si="3388"/>
        <v>-300000</v>
      </c>
    </row>
    <row r="1840" spans="1:31" x14ac:dyDescent="0.25">
      <c r="E1840" s="1146" t="s">
        <v>5505</v>
      </c>
      <c r="F1840" s="768">
        <v>425</v>
      </c>
      <c r="G1840" s="769" t="s">
        <v>4117</v>
      </c>
      <c r="H1840" s="749">
        <v>750000</v>
      </c>
    </row>
    <row r="1841" spans="1:31" x14ac:dyDescent="0.25">
      <c r="E1841" s="1146" t="s">
        <v>5341</v>
      </c>
      <c r="F1841" s="768">
        <v>426</v>
      </c>
      <c r="G1841" s="769" t="s">
        <v>3785</v>
      </c>
      <c r="H1841" s="749">
        <v>845685</v>
      </c>
      <c r="I1841" s="749">
        <v>709010.64</v>
      </c>
      <c r="J1841" s="750">
        <f t="shared" si="3389"/>
        <v>0.83838620763050076</v>
      </c>
      <c r="K1841" s="749">
        <f t="shared" si="3385"/>
        <v>136674.35999999999</v>
      </c>
      <c r="L1841" s="751">
        <v>0</v>
      </c>
      <c r="M1841" s="751">
        <v>0</v>
      </c>
      <c r="O1841" s="751">
        <f t="shared" si="3390"/>
        <v>0</v>
      </c>
      <c r="P1841" s="751">
        <f t="shared" si="3386"/>
        <v>845685</v>
      </c>
      <c r="Q1841" s="751">
        <f t="shared" si="3387"/>
        <v>709010.64</v>
      </c>
      <c r="R1841" s="752">
        <f t="shared" si="3391"/>
        <v>0.83838620763050076</v>
      </c>
      <c r="S1841" s="751">
        <f t="shared" si="3392"/>
        <v>136674.35999999999</v>
      </c>
      <c r="X1841" s="815">
        <v>127976.25</v>
      </c>
      <c r="Z1841" s="812">
        <f t="shared" si="3393"/>
        <v>717708.75</v>
      </c>
      <c r="AA1841" s="813">
        <v>270000</v>
      </c>
      <c r="AE1841" s="84">
        <f t="shared" si="3388"/>
        <v>575685</v>
      </c>
    </row>
    <row r="1842" spans="1:31" hidden="1" x14ac:dyDescent="0.25">
      <c r="F1842" s="768">
        <v>465</v>
      </c>
      <c r="G1842" s="769" t="s">
        <v>4705</v>
      </c>
      <c r="H1842" s="749">
        <v>0</v>
      </c>
      <c r="I1842" s="749">
        <v>0</v>
      </c>
      <c r="J1842" s="750" t="e">
        <f t="shared" si="3389"/>
        <v>#DIV/0!</v>
      </c>
      <c r="K1842" s="749">
        <f t="shared" si="3385"/>
        <v>0</v>
      </c>
      <c r="L1842" s="751">
        <v>0</v>
      </c>
      <c r="M1842" s="751">
        <v>0</v>
      </c>
      <c r="O1842" s="751">
        <f t="shared" si="3390"/>
        <v>0</v>
      </c>
      <c r="P1842" s="751">
        <f t="shared" si="3386"/>
        <v>0</v>
      </c>
      <c r="Q1842" s="751">
        <f t="shared" si="3387"/>
        <v>0</v>
      </c>
      <c r="R1842" s="752" t="e">
        <f t="shared" si="3391"/>
        <v>#DIV/0!</v>
      </c>
      <c r="S1842" s="751">
        <f t="shared" si="3392"/>
        <v>0</v>
      </c>
      <c r="X1842" s="815">
        <v>15000.86</v>
      </c>
      <c r="Z1842" s="812">
        <f t="shared" si="3393"/>
        <v>-15000.86</v>
      </c>
      <c r="AA1842" s="813">
        <v>77579</v>
      </c>
      <c r="AE1842" s="84">
        <f t="shared" si="3388"/>
        <v>-77579</v>
      </c>
    </row>
    <row r="1843" spans="1:31" x14ac:dyDescent="0.25">
      <c r="E1843" s="1146" t="s">
        <v>5389</v>
      </c>
      <c r="F1843" s="768">
        <v>482</v>
      </c>
      <c r="G1843" s="769" t="s">
        <v>4127</v>
      </c>
      <c r="H1843" s="749">
        <v>20000</v>
      </c>
      <c r="I1843" s="749">
        <v>0</v>
      </c>
      <c r="J1843" s="750">
        <f t="shared" si="3389"/>
        <v>0</v>
      </c>
      <c r="K1843" s="749">
        <f t="shared" si="3385"/>
        <v>20000</v>
      </c>
      <c r="L1843" s="751">
        <v>0</v>
      </c>
      <c r="M1843" s="751">
        <v>0</v>
      </c>
      <c r="O1843" s="751">
        <f t="shared" si="3390"/>
        <v>0</v>
      </c>
      <c r="P1843" s="751">
        <f t="shared" si="3386"/>
        <v>20000</v>
      </c>
      <c r="Q1843" s="751">
        <f t="shared" si="3387"/>
        <v>0</v>
      </c>
      <c r="R1843" s="752">
        <f t="shared" si="3391"/>
        <v>0</v>
      </c>
      <c r="S1843" s="751">
        <f t="shared" si="3392"/>
        <v>20000</v>
      </c>
      <c r="X1843" s="815">
        <v>10000</v>
      </c>
      <c r="Z1843" s="812">
        <f t="shared" si="3393"/>
        <v>10000</v>
      </c>
      <c r="AA1843" s="813">
        <v>10000</v>
      </c>
      <c r="AE1843" s="84">
        <f t="shared" si="3388"/>
        <v>10000</v>
      </c>
    </row>
    <row r="1844" spans="1:31" ht="15.75" hidden="1" thickBot="1" x14ac:dyDescent="0.3">
      <c r="F1844" s="768">
        <v>483</v>
      </c>
      <c r="G1844" s="858" t="s">
        <v>4128</v>
      </c>
      <c r="H1844" s="749">
        <v>0</v>
      </c>
      <c r="I1844" s="749">
        <v>0</v>
      </c>
      <c r="K1844" s="749">
        <f t="shared" si="3385"/>
        <v>0</v>
      </c>
      <c r="L1844" s="751">
        <v>0</v>
      </c>
      <c r="M1844" s="751">
        <v>0</v>
      </c>
      <c r="O1844" s="751">
        <f t="shared" si="3390"/>
        <v>0</v>
      </c>
      <c r="P1844" s="751">
        <f t="shared" si="3386"/>
        <v>0</v>
      </c>
      <c r="Q1844" s="751">
        <f t="shared" si="3387"/>
        <v>0</v>
      </c>
      <c r="R1844" s="752" t="e">
        <f t="shared" si="3391"/>
        <v>#DIV/0!</v>
      </c>
      <c r="S1844" s="751">
        <f t="shared" si="3392"/>
        <v>0</v>
      </c>
      <c r="X1844" s="815">
        <v>10000</v>
      </c>
      <c r="Z1844" s="812">
        <f t="shared" si="3393"/>
        <v>-10000</v>
      </c>
      <c r="AA1844" s="813">
        <v>10000</v>
      </c>
      <c r="AE1844" s="84">
        <f t="shared" si="3388"/>
        <v>-10000</v>
      </c>
    </row>
    <row r="1845" spans="1:31" ht="15.75" hidden="1" thickBot="1" x14ac:dyDescent="0.3">
      <c r="E1845" s="746" t="s">
        <v>3891</v>
      </c>
      <c r="F1845" s="768">
        <v>512</v>
      </c>
      <c r="G1845" s="858" t="s">
        <v>4132</v>
      </c>
      <c r="H1845" s="749">
        <v>0</v>
      </c>
      <c r="I1845" s="749">
        <v>299058.8</v>
      </c>
      <c r="J1845" s="750" t="e">
        <f t="shared" si="3389"/>
        <v>#DIV/0!</v>
      </c>
      <c r="K1845" s="749">
        <f t="shared" si="3385"/>
        <v>-299058.8</v>
      </c>
      <c r="L1845" s="751">
        <v>0</v>
      </c>
      <c r="M1845" s="751">
        <v>0</v>
      </c>
      <c r="O1845" s="751">
        <f t="shared" si="3390"/>
        <v>0</v>
      </c>
      <c r="P1845" s="751">
        <f t="shared" si="3386"/>
        <v>0</v>
      </c>
      <c r="Q1845" s="751">
        <f t="shared" si="3387"/>
        <v>299058.8</v>
      </c>
      <c r="R1845" s="752" t="e">
        <f t="shared" si="3391"/>
        <v>#DIV/0!</v>
      </c>
      <c r="S1845" s="751">
        <f t="shared" si="3392"/>
        <v>-299058.8</v>
      </c>
      <c r="Y1845" s="816">
        <v>100000</v>
      </c>
      <c r="Z1845" s="812">
        <f t="shared" si="3393"/>
        <v>100000</v>
      </c>
      <c r="AA1845" s="813">
        <v>100000</v>
      </c>
      <c r="AE1845" s="84">
        <f t="shared" si="3388"/>
        <v>-100000</v>
      </c>
    </row>
    <row r="1846" spans="1:31" ht="15.75" hidden="1" thickBot="1" x14ac:dyDescent="0.3">
      <c r="F1846" s="768">
        <v>515</v>
      </c>
      <c r="G1846" s="856" t="s">
        <v>3832</v>
      </c>
      <c r="H1846" s="749">
        <v>0</v>
      </c>
      <c r="J1846" s="750" t="e">
        <f t="shared" si="3389"/>
        <v>#DIV/0!</v>
      </c>
      <c r="K1846" s="749">
        <f t="shared" si="3385"/>
        <v>0</v>
      </c>
      <c r="L1846" s="751">
        <v>0</v>
      </c>
      <c r="M1846" s="751">
        <v>0</v>
      </c>
      <c r="O1846" s="751">
        <f t="shared" si="3390"/>
        <v>0</v>
      </c>
      <c r="P1846" s="751">
        <f t="shared" si="3386"/>
        <v>0</v>
      </c>
      <c r="Q1846" s="751">
        <f t="shared" si="3387"/>
        <v>0</v>
      </c>
      <c r="R1846" s="752" t="e">
        <f t="shared" si="3391"/>
        <v>#DIV/0!</v>
      </c>
      <c r="S1846" s="751">
        <f t="shared" si="3392"/>
        <v>0</v>
      </c>
      <c r="X1846" s="815">
        <v>24000</v>
      </c>
      <c r="Z1846" s="812">
        <f t="shared" si="3393"/>
        <v>-24000</v>
      </c>
      <c r="AA1846" s="813">
        <v>150000</v>
      </c>
      <c r="AE1846" s="84">
        <f t="shared" si="3388"/>
        <v>-150000</v>
      </c>
    </row>
    <row r="1847" spans="1:31" x14ac:dyDescent="0.25">
      <c r="A1847" s="1161"/>
      <c r="B1847" s="1162"/>
      <c r="D1847" s="1161"/>
      <c r="E1847" s="1162" t="s">
        <v>5531</v>
      </c>
      <c r="F1847" s="768">
        <v>511</v>
      </c>
      <c r="G1847" s="856" t="s">
        <v>4131</v>
      </c>
      <c r="H1847" s="749">
        <v>140000</v>
      </c>
      <c r="J1847" s="750">
        <f t="shared" si="3389"/>
        <v>0</v>
      </c>
      <c r="K1847" s="749">
        <f t="shared" si="3385"/>
        <v>140000</v>
      </c>
      <c r="L1847" s="751">
        <v>0</v>
      </c>
      <c r="P1847" s="751">
        <f t="shared" si="3386"/>
        <v>140000</v>
      </c>
    </row>
    <row r="1848" spans="1:31" ht="15.75" thickBot="1" x14ac:dyDescent="0.3">
      <c r="E1848" s="1146" t="s">
        <v>3887</v>
      </c>
      <c r="F1848" s="768">
        <v>512</v>
      </c>
      <c r="G1848" s="856" t="s">
        <v>5044</v>
      </c>
      <c r="H1848" s="749">
        <v>200000</v>
      </c>
      <c r="J1848" s="750">
        <f t="shared" si="3389"/>
        <v>0</v>
      </c>
      <c r="K1848" s="749">
        <f t="shared" si="3385"/>
        <v>200000</v>
      </c>
      <c r="L1848" s="751">
        <v>0</v>
      </c>
      <c r="P1848" s="751">
        <f t="shared" si="3386"/>
        <v>200000</v>
      </c>
    </row>
    <row r="1849" spans="1:31" x14ac:dyDescent="0.25">
      <c r="E1849" s="770"/>
      <c r="F1849" s="771"/>
      <c r="G1849" s="772" t="s">
        <v>5175</v>
      </c>
      <c r="H1849" s="773"/>
      <c r="I1849" s="773"/>
      <c r="J1849" s="774"/>
      <c r="K1849" s="773"/>
      <c r="L1849" s="775"/>
      <c r="M1849" s="775"/>
      <c r="N1849" s="776"/>
      <c r="O1849" s="775"/>
      <c r="P1849" s="775"/>
      <c r="Q1849" s="775"/>
      <c r="R1849" s="776"/>
      <c r="S1849" s="859"/>
      <c r="AB1849" s="84">
        <f t="shared" si="3384"/>
        <v>0</v>
      </c>
    </row>
    <row r="1850" spans="1:31" ht="15.75" thickBot="1" x14ac:dyDescent="0.3">
      <c r="E1850" s="777"/>
      <c r="F1850" s="778" t="s">
        <v>235</v>
      </c>
      <c r="G1850" s="779" t="s">
        <v>236</v>
      </c>
      <c r="H1850" s="780">
        <f>SUM(H1831:H1848)</f>
        <v>15762317</v>
      </c>
      <c r="I1850" s="780">
        <f>SUM(I1831:I1846)</f>
        <v>10959396.540000003</v>
      </c>
      <c r="J1850" s="781">
        <f>I1850/H1850</f>
        <v>0.69529096134787816</v>
      </c>
      <c r="K1850" s="780">
        <f>H1850-I1850</f>
        <v>4802920.4599999972</v>
      </c>
      <c r="L1850" s="782">
        <f>SUM(L1831:L1848)</f>
        <v>0</v>
      </c>
      <c r="M1850" s="782">
        <f>SUM(M1831:M1846)</f>
        <v>0</v>
      </c>
      <c r="N1850" s="783"/>
      <c r="O1850" s="782">
        <f>L1850-M1850</f>
        <v>0</v>
      </c>
      <c r="P1850" s="782">
        <f>L1850+H1850</f>
        <v>15762317</v>
      </c>
      <c r="Q1850" s="782">
        <f>M1850+I1850</f>
        <v>10959396.540000003</v>
      </c>
      <c r="R1850" s="783">
        <f>Q1850/P1850</f>
        <v>0.69529096134787816</v>
      </c>
      <c r="S1850" s="782">
        <f>P1850-Q1850</f>
        <v>4802920.4599999972</v>
      </c>
      <c r="AB1850" s="84">
        <f t="shared" si="3384"/>
        <v>0</v>
      </c>
    </row>
    <row r="1851" spans="1:31" ht="15.75" thickBot="1" x14ac:dyDescent="0.3">
      <c r="G1851" s="784" t="s">
        <v>5178</v>
      </c>
      <c r="H1851" s="785">
        <f>SUM(H1850:H1850)</f>
        <v>15762317</v>
      </c>
      <c r="I1851" s="785">
        <f>SUM(I1850:I1850)</f>
        <v>10959396.540000003</v>
      </c>
      <c r="J1851" s="786">
        <f>I1851/H1851</f>
        <v>0.69529096134787816</v>
      </c>
      <c r="K1851" s="785">
        <f>SUM(K1850:K1850)</f>
        <v>4802920.4599999972</v>
      </c>
      <c r="L1851" s="787">
        <f>SUM(L1850:L1850)</f>
        <v>0</v>
      </c>
      <c r="M1851" s="787">
        <f>SUM(M1850:M1850)</f>
        <v>0</v>
      </c>
      <c r="N1851" s="788"/>
      <c r="O1851" s="787">
        <f>L1851-M1851</f>
        <v>0</v>
      </c>
      <c r="P1851" s="787">
        <f>L1851+H1851</f>
        <v>15762317</v>
      </c>
      <c r="Q1851" s="787">
        <f>M1851+I1851</f>
        <v>10959396.540000003</v>
      </c>
      <c r="R1851" s="788">
        <f>Q1851/P1851</f>
        <v>0.69529096134787816</v>
      </c>
      <c r="S1851" s="787">
        <f>P1851-Q1851</f>
        <v>4802920.4599999972</v>
      </c>
      <c r="AB1851" s="84">
        <f t="shared" si="3384"/>
        <v>0</v>
      </c>
    </row>
    <row r="1852" spans="1:31" ht="28.5" collapsed="1" x14ac:dyDescent="0.25">
      <c r="E1852" s="770"/>
      <c r="F1852" s="771"/>
      <c r="G1852" s="789" t="s">
        <v>5176</v>
      </c>
      <c r="H1852" s="790"/>
      <c r="I1852" s="791"/>
      <c r="J1852" s="792"/>
      <c r="K1852" s="791"/>
      <c r="L1852" s="793"/>
      <c r="M1852" s="794"/>
      <c r="N1852" s="795"/>
      <c r="O1852" s="794"/>
      <c r="P1852" s="794"/>
      <c r="Q1852" s="794"/>
      <c r="R1852" s="795"/>
      <c r="S1852" s="860"/>
      <c r="AB1852" s="84">
        <f t="shared" si="3384"/>
        <v>0</v>
      </c>
    </row>
    <row r="1853" spans="1:31" ht="15.75" thickBot="1" x14ac:dyDescent="0.3">
      <c r="E1853" s="777"/>
      <c r="F1853" s="778" t="s">
        <v>235</v>
      </c>
      <c r="G1853" s="779" t="s">
        <v>236</v>
      </c>
      <c r="H1853" s="780">
        <f>H1850</f>
        <v>15762317</v>
      </c>
      <c r="I1853" s="780">
        <f t="shared" ref="I1853:S1853" si="3394">I1850</f>
        <v>10959396.540000003</v>
      </c>
      <c r="J1853" s="781">
        <f t="shared" si="3394"/>
        <v>0.69529096134787816</v>
      </c>
      <c r="K1853" s="780">
        <f t="shared" si="3394"/>
        <v>4802920.4599999972</v>
      </c>
      <c r="L1853" s="782">
        <f t="shared" si="3394"/>
        <v>0</v>
      </c>
      <c r="M1853" s="782">
        <f t="shared" si="3394"/>
        <v>0</v>
      </c>
      <c r="N1853" s="783">
        <f t="shared" si="3394"/>
        <v>0</v>
      </c>
      <c r="O1853" s="782">
        <f t="shared" si="3394"/>
        <v>0</v>
      </c>
      <c r="P1853" s="782">
        <f t="shared" si="3394"/>
        <v>15762317</v>
      </c>
      <c r="Q1853" s="782">
        <f t="shared" si="3394"/>
        <v>10959396.540000003</v>
      </c>
      <c r="R1853" s="783">
        <f t="shared" si="3394"/>
        <v>0.69529096134787816</v>
      </c>
      <c r="S1853" s="782">
        <f t="shared" si="3394"/>
        <v>4802920.4599999972</v>
      </c>
      <c r="AB1853" s="84">
        <f t="shared" si="3384"/>
        <v>0</v>
      </c>
    </row>
    <row r="1854" spans="1:31" ht="15.75" collapsed="1" thickBot="1" x14ac:dyDescent="0.3">
      <c r="G1854" s="784" t="s">
        <v>5177</v>
      </c>
      <c r="H1854" s="785">
        <f>H1851</f>
        <v>15762317</v>
      </c>
      <c r="I1854" s="785">
        <f t="shared" ref="I1854:S1854" si="3395">I1851</f>
        <v>10959396.540000003</v>
      </c>
      <c r="J1854" s="786">
        <f t="shared" si="3395"/>
        <v>0.69529096134787816</v>
      </c>
      <c r="K1854" s="785">
        <f t="shared" si="3395"/>
        <v>4802920.4599999972</v>
      </c>
      <c r="L1854" s="787">
        <f t="shared" si="3395"/>
        <v>0</v>
      </c>
      <c r="M1854" s="787">
        <f t="shared" si="3395"/>
        <v>0</v>
      </c>
      <c r="N1854" s="788">
        <f t="shared" si="3395"/>
        <v>0</v>
      </c>
      <c r="O1854" s="787">
        <f t="shared" si="3395"/>
        <v>0</v>
      </c>
      <c r="P1854" s="787">
        <f t="shared" si="3395"/>
        <v>15762317</v>
      </c>
      <c r="Q1854" s="787">
        <f t="shared" si="3395"/>
        <v>10959396.540000003</v>
      </c>
      <c r="R1854" s="788">
        <f t="shared" si="3395"/>
        <v>0.69529096134787816</v>
      </c>
      <c r="S1854" s="787">
        <f t="shared" si="3395"/>
        <v>4802920.4599999972</v>
      </c>
      <c r="AB1854" s="84">
        <f t="shared" si="3384"/>
        <v>0</v>
      </c>
    </row>
    <row r="1855" spans="1:31" x14ac:dyDescent="0.25">
      <c r="AB1855" s="84">
        <f t="shared" si="3384"/>
        <v>0</v>
      </c>
    </row>
    <row r="1856" spans="1:31" s="954" customFormat="1" x14ac:dyDescent="0.25">
      <c r="A1856" s="753"/>
      <c r="B1856" s="754"/>
      <c r="C1856" s="950"/>
      <c r="D1856" s="753"/>
      <c r="E1856" s="754"/>
      <c r="F1856" s="771"/>
      <c r="G1856" s="804" t="s">
        <v>5179</v>
      </c>
      <c r="H1856" s="805"/>
      <c r="I1856" s="805"/>
      <c r="J1856" s="806"/>
      <c r="K1856" s="805"/>
      <c r="L1856" s="807"/>
      <c r="M1856" s="807"/>
      <c r="N1856" s="808"/>
      <c r="O1856" s="807"/>
      <c r="P1856" s="807"/>
      <c r="Q1856" s="807"/>
      <c r="R1856" s="808"/>
      <c r="S1856" s="862"/>
      <c r="T1856" s="953"/>
      <c r="V1856" s="955"/>
      <c r="W1856" s="955"/>
      <c r="X1856" s="815"/>
      <c r="Y1856" s="816"/>
      <c r="Z1856" s="812"/>
      <c r="AA1856" s="813"/>
      <c r="AB1856" s="954">
        <f t="shared" si="3384"/>
        <v>0</v>
      </c>
    </row>
    <row r="1857" spans="1:28" s="954" customFormat="1" ht="15.75" thickBot="1" x14ac:dyDescent="0.3">
      <c r="A1857" s="753"/>
      <c r="B1857" s="754"/>
      <c r="C1857" s="950"/>
      <c r="D1857" s="753"/>
      <c r="E1857" s="754"/>
      <c r="F1857" s="778" t="s">
        <v>235</v>
      </c>
      <c r="G1857" s="779" t="s">
        <v>236</v>
      </c>
      <c r="H1857" s="780">
        <f>H1853</f>
        <v>15762317</v>
      </c>
      <c r="I1857" s="780">
        <f t="shared" ref="I1857:S1857" si="3396">I1853</f>
        <v>10959396.540000003</v>
      </c>
      <c r="J1857" s="781">
        <f t="shared" si="3396"/>
        <v>0.69529096134787816</v>
      </c>
      <c r="K1857" s="780">
        <f t="shared" si="3396"/>
        <v>4802920.4599999972</v>
      </c>
      <c r="L1857" s="782">
        <f t="shared" si="3396"/>
        <v>0</v>
      </c>
      <c r="M1857" s="782">
        <f t="shared" si="3396"/>
        <v>0</v>
      </c>
      <c r="N1857" s="783">
        <f t="shared" si="3396"/>
        <v>0</v>
      </c>
      <c r="O1857" s="782">
        <f t="shared" si="3396"/>
        <v>0</v>
      </c>
      <c r="P1857" s="782">
        <f t="shared" si="3396"/>
        <v>15762317</v>
      </c>
      <c r="Q1857" s="782">
        <f t="shared" si="3396"/>
        <v>10959396.540000003</v>
      </c>
      <c r="R1857" s="783">
        <f t="shared" si="3396"/>
        <v>0.69529096134787816</v>
      </c>
      <c r="S1857" s="782">
        <f t="shared" si="3396"/>
        <v>4802920.4599999972</v>
      </c>
      <c r="T1857" s="953"/>
      <c r="V1857" s="955"/>
      <c r="W1857" s="955"/>
      <c r="X1857" s="815"/>
      <c r="Y1857" s="816"/>
      <c r="Z1857" s="812"/>
      <c r="AA1857" s="813"/>
      <c r="AB1857" s="954">
        <f t="shared" si="3384"/>
        <v>0</v>
      </c>
    </row>
    <row r="1858" spans="1:28" s="954" customFormat="1" ht="15.75" thickBot="1" x14ac:dyDescent="0.3">
      <c r="A1858" s="753"/>
      <c r="B1858" s="754"/>
      <c r="C1858" s="950"/>
      <c r="D1858" s="753"/>
      <c r="E1858" s="754"/>
      <c r="F1858" s="745"/>
      <c r="G1858" s="784" t="s">
        <v>4141</v>
      </c>
      <c r="H1858" s="785">
        <f>H1854</f>
        <v>15762317</v>
      </c>
      <c r="I1858" s="785">
        <f t="shared" ref="I1858:S1858" si="3397">I1854</f>
        <v>10959396.540000003</v>
      </c>
      <c r="J1858" s="786">
        <f t="shared" si="3397"/>
        <v>0.69529096134787816</v>
      </c>
      <c r="K1858" s="785">
        <f t="shared" si="3397"/>
        <v>4802920.4599999972</v>
      </c>
      <c r="L1858" s="787">
        <f t="shared" si="3397"/>
        <v>0</v>
      </c>
      <c r="M1858" s="787">
        <f t="shared" si="3397"/>
        <v>0</v>
      </c>
      <c r="N1858" s="788">
        <f t="shared" si="3397"/>
        <v>0</v>
      </c>
      <c r="O1858" s="787">
        <f t="shared" si="3397"/>
        <v>0</v>
      </c>
      <c r="P1858" s="787">
        <f t="shared" si="3397"/>
        <v>15762317</v>
      </c>
      <c r="Q1858" s="787">
        <f t="shared" si="3397"/>
        <v>10959396.540000003</v>
      </c>
      <c r="R1858" s="788">
        <f t="shared" si="3397"/>
        <v>0.69529096134787816</v>
      </c>
      <c r="S1858" s="787">
        <f t="shared" si="3397"/>
        <v>4802920.4599999972</v>
      </c>
      <c r="T1858" s="953"/>
      <c r="V1858" s="955"/>
      <c r="W1858" s="955"/>
      <c r="X1858" s="815"/>
      <c r="Y1858" s="816"/>
      <c r="Z1858" s="812"/>
      <c r="AA1858" s="813"/>
      <c r="AB1858" s="954">
        <f t="shared" si="3384"/>
        <v>0</v>
      </c>
    </row>
    <row r="1859" spans="1:28" x14ac:dyDescent="0.25">
      <c r="A1859" s="84"/>
      <c r="B1859" s="84"/>
      <c r="C1859" s="84"/>
      <c r="D1859" s="84"/>
      <c r="G1859" s="797"/>
      <c r="H1859" s="798"/>
      <c r="I1859" s="798"/>
      <c r="J1859" s="799"/>
      <c r="K1859" s="798"/>
      <c r="L1859" s="800"/>
      <c r="M1859" s="800"/>
      <c r="N1859" s="801"/>
      <c r="O1859" s="800"/>
      <c r="P1859" s="800"/>
      <c r="Q1859" s="800"/>
      <c r="R1859" s="801"/>
      <c r="S1859" s="800"/>
      <c r="T1859" s="84"/>
      <c r="AB1859" s="84">
        <f t="shared" si="3372"/>
        <v>0</v>
      </c>
    </row>
    <row r="1860" spans="1:28" x14ac:dyDescent="0.25">
      <c r="E1860" s="770"/>
      <c r="F1860" s="771"/>
      <c r="G1860" s="804" t="s">
        <v>5294</v>
      </c>
      <c r="H1860" s="805"/>
      <c r="I1860" s="805"/>
      <c r="J1860" s="806"/>
      <c r="K1860" s="805"/>
      <c r="L1860" s="807"/>
      <c r="M1860" s="807"/>
      <c r="N1860" s="808"/>
      <c r="O1860" s="807"/>
      <c r="P1860" s="807"/>
      <c r="Q1860" s="807"/>
      <c r="R1860" s="808"/>
      <c r="S1860" s="862"/>
      <c r="AB1860" s="84">
        <f>Z1860-AA1860</f>
        <v>0</v>
      </c>
    </row>
    <row r="1861" spans="1:28" ht="15.75" thickBot="1" x14ac:dyDescent="0.3">
      <c r="E1861" s="777"/>
      <c r="F1861" s="778" t="s">
        <v>235</v>
      </c>
      <c r="G1861" s="779" t="s">
        <v>236</v>
      </c>
      <c r="H1861" s="780">
        <f>H1857</f>
        <v>15762317</v>
      </c>
      <c r="I1861" s="780">
        <f t="shared" ref="I1861:S1861" si="3398">I1857</f>
        <v>10959396.540000003</v>
      </c>
      <c r="J1861" s="781">
        <f t="shared" si="3398"/>
        <v>0.69529096134787816</v>
      </c>
      <c r="K1861" s="780">
        <f t="shared" si="3398"/>
        <v>4802920.4599999972</v>
      </c>
      <c r="L1861" s="782">
        <f t="shared" si="3398"/>
        <v>0</v>
      </c>
      <c r="M1861" s="782">
        <f t="shared" si="3398"/>
        <v>0</v>
      </c>
      <c r="N1861" s="783">
        <f t="shared" si="3398"/>
        <v>0</v>
      </c>
      <c r="O1861" s="782">
        <f t="shared" si="3398"/>
        <v>0</v>
      </c>
      <c r="P1861" s="782">
        <f t="shared" si="3398"/>
        <v>15762317</v>
      </c>
      <c r="Q1861" s="782">
        <f t="shared" si="3398"/>
        <v>10959396.540000003</v>
      </c>
      <c r="R1861" s="783">
        <f t="shared" si="3398"/>
        <v>0.69529096134787816</v>
      </c>
      <c r="S1861" s="782">
        <f t="shared" si="3398"/>
        <v>4802920.4599999972</v>
      </c>
      <c r="AB1861" s="84">
        <f>Z1861-AA1861</f>
        <v>0</v>
      </c>
    </row>
    <row r="1862" spans="1:28" ht="15.75" thickBot="1" x14ac:dyDescent="0.3">
      <c r="G1862" s="784" t="s">
        <v>5295</v>
      </c>
      <c r="H1862" s="785">
        <f>H1858</f>
        <v>15762317</v>
      </c>
      <c r="I1862" s="785">
        <f t="shared" ref="I1862:S1862" si="3399">I1858</f>
        <v>10959396.540000003</v>
      </c>
      <c r="J1862" s="786">
        <f t="shared" si="3399"/>
        <v>0.69529096134787816</v>
      </c>
      <c r="K1862" s="785">
        <f t="shared" si="3399"/>
        <v>4802920.4599999972</v>
      </c>
      <c r="L1862" s="787">
        <f t="shared" si="3399"/>
        <v>0</v>
      </c>
      <c r="M1862" s="787">
        <f t="shared" si="3399"/>
        <v>0</v>
      </c>
      <c r="N1862" s="788">
        <f t="shared" si="3399"/>
        <v>0</v>
      </c>
      <c r="O1862" s="787">
        <f t="shared" si="3399"/>
        <v>0</v>
      </c>
      <c r="P1862" s="787">
        <f t="shared" si="3399"/>
        <v>15762317</v>
      </c>
      <c r="Q1862" s="787">
        <f t="shared" si="3399"/>
        <v>10959396.540000003</v>
      </c>
      <c r="R1862" s="788">
        <f t="shared" si="3399"/>
        <v>0.69529096134787816</v>
      </c>
      <c r="S1862" s="787">
        <f t="shared" si="3399"/>
        <v>4802920.4599999972</v>
      </c>
      <c r="AB1862" s="84">
        <f>Z1862-AA1862</f>
        <v>0</v>
      </c>
    </row>
    <row r="1863" spans="1:28" x14ac:dyDescent="0.25">
      <c r="A1863" s="84"/>
      <c r="B1863" s="84"/>
      <c r="C1863" s="84"/>
      <c r="D1863" s="84"/>
      <c r="G1863" s="797"/>
      <c r="H1863" s="798"/>
      <c r="I1863" s="798"/>
      <c r="J1863" s="799"/>
      <c r="K1863" s="798"/>
      <c r="L1863" s="800"/>
      <c r="M1863" s="800"/>
      <c r="N1863" s="801"/>
      <c r="O1863" s="800"/>
      <c r="P1863" s="800"/>
      <c r="Q1863" s="800"/>
      <c r="R1863" s="801"/>
      <c r="S1863" s="800"/>
      <c r="T1863" s="84"/>
    </row>
    <row r="1864" spans="1:28" x14ac:dyDescent="0.25">
      <c r="A1864" s="84"/>
      <c r="B1864" s="84"/>
      <c r="C1864" s="84"/>
      <c r="D1864" s="84"/>
      <c r="E1864" s="1024"/>
      <c r="F1864" s="1023"/>
      <c r="G1864" s="1046" t="s">
        <v>5296</v>
      </c>
      <c r="H1864" s="805"/>
      <c r="I1864" s="805"/>
      <c r="J1864" s="806"/>
      <c r="K1864" s="805"/>
      <c r="L1864" s="807"/>
      <c r="M1864" s="807"/>
      <c r="N1864" s="808"/>
      <c r="O1864" s="807"/>
      <c r="P1864" s="807"/>
      <c r="Q1864" s="807"/>
      <c r="R1864" s="808"/>
      <c r="S1864" s="862"/>
      <c r="T1864" s="84"/>
      <c r="AB1864" s="84">
        <f t="shared" si="3372"/>
        <v>0</v>
      </c>
    </row>
    <row r="1865" spans="1:28" x14ac:dyDescent="0.25">
      <c r="A1865" s="84"/>
      <c r="B1865" s="84"/>
      <c r="C1865" s="84"/>
      <c r="D1865" s="84"/>
      <c r="E1865" s="777"/>
      <c r="F1865" s="1027" t="s">
        <v>235</v>
      </c>
      <c r="G1865" s="1004" t="s">
        <v>236</v>
      </c>
      <c r="H1865" s="780">
        <f>H1371+H1599+H1759+H1807+H1850</f>
        <v>607845864</v>
      </c>
      <c r="I1865" s="780" t="e">
        <f>I1821+I1778+I1618+I1371+I1861</f>
        <v>#REF!</v>
      </c>
      <c r="J1865" s="781" t="e">
        <f>I1865/H1865</f>
        <v>#REF!</v>
      </c>
      <c r="K1865" s="780" t="e">
        <f>H1865-I1865</f>
        <v>#REF!</v>
      </c>
      <c r="L1865" s="782">
        <v>0</v>
      </c>
      <c r="M1865" s="782">
        <v>0</v>
      </c>
      <c r="N1865" s="783"/>
      <c r="O1865" s="782">
        <v>0</v>
      </c>
      <c r="P1865" s="782">
        <f>L1865+H1865</f>
        <v>607845864</v>
      </c>
      <c r="Q1865" s="782" t="e">
        <f>M1865+I1865</f>
        <v>#REF!</v>
      </c>
      <c r="R1865" s="783" t="e">
        <f>Q1865/P1865</f>
        <v>#REF!</v>
      </c>
      <c r="S1865" s="782" t="e">
        <f>P1865-Q1865</f>
        <v>#REF!</v>
      </c>
      <c r="T1865" s="84"/>
      <c r="AB1865" s="84">
        <f t="shared" si="3372"/>
        <v>0</v>
      </c>
    </row>
    <row r="1866" spans="1:28" hidden="1" x14ac:dyDescent="0.25">
      <c r="A1866" s="84"/>
      <c r="B1866" s="84"/>
      <c r="C1866" s="84"/>
      <c r="D1866" s="84"/>
      <c r="F1866" s="1027" t="s">
        <v>237</v>
      </c>
      <c r="G1866" s="1004" t="s">
        <v>238</v>
      </c>
      <c r="S1866" s="782">
        <f>SUM(H1866:L1866)</f>
        <v>0</v>
      </c>
      <c r="T1866" s="84"/>
      <c r="V1866" s="84"/>
      <c r="W1866" s="84"/>
      <c r="X1866" s="1011"/>
      <c r="Y1866" s="1012"/>
      <c r="Z1866" s="1013"/>
      <c r="AA1866" s="1014"/>
      <c r="AB1866" s="84">
        <f t="shared" si="3372"/>
        <v>0</v>
      </c>
    </row>
    <row r="1867" spans="1:28" hidden="1" x14ac:dyDescent="0.25">
      <c r="A1867" s="84"/>
      <c r="B1867" s="84"/>
      <c r="C1867" s="84"/>
      <c r="D1867" s="84"/>
      <c r="F1867" s="1027" t="s">
        <v>239</v>
      </c>
      <c r="G1867" s="1004" t="s">
        <v>240</v>
      </c>
      <c r="S1867" s="782">
        <f>SUM(H1867:L1867)</f>
        <v>0</v>
      </c>
      <c r="T1867" s="84"/>
      <c r="V1867" s="84"/>
      <c r="W1867" s="84"/>
      <c r="X1867" s="1011"/>
      <c r="Y1867" s="1012"/>
      <c r="Z1867" s="1013"/>
      <c r="AA1867" s="1014"/>
      <c r="AB1867" s="84">
        <f t="shared" si="3372"/>
        <v>0</v>
      </c>
    </row>
    <row r="1868" spans="1:28" x14ac:dyDescent="0.25">
      <c r="A1868" s="84"/>
      <c r="B1868" s="84"/>
      <c r="C1868" s="84"/>
      <c r="D1868" s="84"/>
      <c r="F1868" s="1027" t="s">
        <v>241</v>
      </c>
      <c r="G1868" s="1004" t="s">
        <v>242</v>
      </c>
      <c r="H1868" s="749">
        <v>0</v>
      </c>
      <c r="I1868" s="749">
        <v>0</v>
      </c>
      <c r="K1868" s="749">
        <v>0</v>
      </c>
      <c r="L1868" s="751">
        <f>L1621</f>
        <v>507000</v>
      </c>
      <c r="M1868" s="751">
        <f>M1621</f>
        <v>158660.09000000003</v>
      </c>
      <c r="N1868" s="752">
        <f>M1868/L1868</f>
        <v>0.31293903353057206</v>
      </c>
      <c r="O1868" s="751">
        <f>L1868-M1868</f>
        <v>348339.91</v>
      </c>
      <c r="P1868" s="751">
        <f>P1621</f>
        <v>507000</v>
      </c>
      <c r="Q1868" s="751">
        <f t="shared" ref="Q1868:Q1882" si="3400">M1868+I1868</f>
        <v>158660.09000000003</v>
      </c>
      <c r="R1868" s="752">
        <f>Q1868/P1868</f>
        <v>0.31293903353057206</v>
      </c>
      <c r="S1868" s="782">
        <f t="shared" ref="S1868:S1879" si="3401">P1868-Q1868</f>
        <v>348339.91</v>
      </c>
      <c r="T1868" s="84"/>
      <c r="V1868" s="84"/>
      <c r="W1868" s="84"/>
      <c r="X1868" s="1011"/>
      <c r="Y1868" s="1012"/>
      <c r="Z1868" s="1013"/>
      <c r="AA1868" s="1014"/>
      <c r="AB1868" s="84">
        <f t="shared" si="3372"/>
        <v>0</v>
      </c>
    </row>
    <row r="1869" spans="1:28" hidden="1" x14ac:dyDescent="0.25">
      <c r="A1869" s="84"/>
      <c r="B1869" s="84"/>
      <c r="C1869" s="84"/>
      <c r="D1869" s="84"/>
      <c r="F1869" s="1027" t="s">
        <v>243</v>
      </c>
      <c r="G1869" s="1004" t="s">
        <v>244</v>
      </c>
      <c r="Q1869" s="751">
        <f t="shared" si="3400"/>
        <v>0</v>
      </c>
      <c r="S1869" s="782">
        <f t="shared" si="3401"/>
        <v>0</v>
      </c>
      <c r="T1869" s="84"/>
      <c r="V1869" s="84"/>
      <c r="W1869" s="84"/>
      <c r="X1869" s="1011"/>
      <c r="Y1869" s="1012"/>
      <c r="Z1869" s="1013"/>
      <c r="AA1869" s="1014"/>
      <c r="AB1869" s="84">
        <f t="shared" si="3372"/>
        <v>0</v>
      </c>
    </row>
    <row r="1870" spans="1:28" x14ac:dyDescent="0.25">
      <c r="A1870" s="84"/>
      <c r="B1870" s="84"/>
      <c r="C1870" s="84"/>
      <c r="D1870" s="84"/>
      <c r="F1870" s="1027" t="s">
        <v>245</v>
      </c>
      <c r="G1870" s="1004" t="s">
        <v>246</v>
      </c>
      <c r="H1870" s="749">
        <f>H1372</f>
        <v>0</v>
      </c>
      <c r="I1870" s="749">
        <f>I1372</f>
        <v>0</v>
      </c>
      <c r="K1870" s="749">
        <f>K1372</f>
        <v>0</v>
      </c>
      <c r="L1870" s="751">
        <f>L1372</f>
        <v>0</v>
      </c>
      <c r="M1870" s="751">
        <f>M1372</f>
        <v>157900</v>
      </c>
      <c r="N1870" s="752" t="e">
        <f t="shared" ref="N1870:N1882" si="3402">M1870/L1870</f>
        <v>#DIV/0!</v>
      </c>
      <c r="O1870" s="751">
        <f>O1372</f>
        <v>-157900</v>
      </c>
      <c r="P1870" s="751">
        <f>P1372</f>
        <v>0</v>
      </c>
      <c r="Q1870" s="751">
        <f t="shared" si="3400"/>
        <v>157900</v>
      </c>
      <c r="R1870" s="752" t="e">
        <f>R1372</f>
        <v>#DIV/0!</v>
      </c>
      <c r="S1870" s="782">
        <f t="shared" si="3401"/>
        <v>-157900</v>
      </c>
      <c r="T1870" s="84"/>
      <c r="V1870" s="84"/>
      <c r="W1870" s="84"/>
      <c r="X1870" s="1011"/>
      <c r="Y1870" s="1012"/>
      <c r="Z1870" s="1013"/>
      <c r="AA1870" s="1014"/>
      <c r="AB1870" s="84">
        <f t="shared" si="3372"/>
        <v>0</v>
      </c>
    </row>
    <row r="1871" spans="1:28" x14ac:dyDescent="0.25">
      <c r="A1871" s="84"/>
      <c r="B1871" s="84"/>
      <c r="C1871" s="84"/>
      <c r="D1871" s="84"/>
      <c r="F1871" s="1027" t="s">
        <v>247</v>
      </c>
      <c r="G1871" s="1004" t="s">
        <v>4692</v>
      </c>
      <c r="H1871" s="749">
        <v>0</v>
      </c>
      <c r="I1871" s="749">
        <v>0</v>
      </c>
      <c r="K1871" s="749">
        <v>0</v>
      </c>
      <c r="L1871" s="751">
        <f>L1373+L1605+L1724+L1748</f>
        <v>41613030</v>
      </c>
      <c r="M1871" s="751">
        <f>M1784+M1624+M1373</f>
        <v>12314197.58</v>
      </c>
      <c r="N1871" s="752">
        <f t="shared" si="3402"/>
        <v>0.29592167597504915</v>
      </c>
      <c r="O1871" s="751">
        <f>L1871-M1871</f>
        <v>29298832.420000002</v>
      </c>
      <c r="P1871" s="751">
        <f>P1784+P1624+P1373</f>
        <v>41613030</v>
      </c>
      <c r="Q1871" s="751">
        <f t="shared" si="3400"/>
        <v>12314197.58</v>
      </c>
      <c r="R1871" s="752">
        <f t="shared" ref="R1871:R1881" si="3403">Q1871/P1871</f>
        <v>0.29592167597504915</v>
      </c>
      <c r="S1871" s="782">
        <f t="shared" si="3401"/>
        <v>29298832.420000002</v>
      </c>
      <c r="T1871" s="84"/>
      <c r="V1871" s="84"/>
      <c r="W1871" s="84"/>
      <c r="X1871" s="1011"/>
      <c r="Y1871" s="1012"/>
      <c r="Z1871" s="1013"/>
      <c r="AA1871" s="1014"/>
      <c r="AB1871" s="84">
        <f t="shared" si="3372"/>
        <v>0</v>
      </c>
    </row>
    <row r="1872" spans="1:28" ht="30" x14ac:dyDescent="0.25">
      <c r="A1872" s="84"/>
      <c r="B1872" s="84"/>
      <c r="C1872" s="84"/>
      <c r="D1872" s="84"/>
      <c r="F1872" s="1027" t="s">
        <v>248</v>
      </c>
      <c r="G1872" s="1004" t="s">
        <v>4691</v>
      </c>
      <c r="H1872" s="749">
        <f>H1374</f>
        <v>0</v>
      </c>
      <c r="I1872" s="749">
        <v>0</v>
      </c>
      <c r="L1872" s="751">
        <f t="shared" ref="L1872:M1874" si="3404">L1374</f>
        <v>0</v>
      </c>
      <c r="M1872" s="751">
        <f t="shared" si="3404"/>
        <v>1262510</v>
      </c>
      <c r="N1872" s="752" t="e">
        <f t="shared" si="3402"/>
        <v>#DIV/0!</v>
      </c>
      <c r="P1872" s="751">
        <f>P1785+P1625+P1374</f>
        <v>0</v>
      </c>
      <c r="Q1872" s="751">
        <f t="shared" si="3400"/>
        <v>1262510</v>
      </c>
      <c r="R1872" s="752" t="e">
        <f t="shared" si="3403"/>
        <v>#DIV/0!</v>
      </c>
      <c r="S1872" s="782">
        <f t="shared" si="3401"/>
        <v>-1262510</v>
      </c>
      <c r="T1872" s="84"/>
      <c r="V1872" s="84"/>
      <c r="W1872" s="84"/>
      <c r="X1872" s="1011"/>
      <c r="Y1872" s="1012"/>
      <c r="Z1872" s="1013"/>
      <c r="AA1872" s="1014"/>
      <c r="AB1872" s="84">
        <f t="shared" si="3372"/>
        <v>0</v>
      </c>
    </row>
    <row r="1873" spans="1:28" x14ac:dyDescent="0.25">
      <c r="A1873" s="84"/>
      <c r="B1873" s="84"/>
      <c r="C1873" s="84"/>
      <c r="D1873" s="84"/>
      <c r="F1873" s="1027" t="s">
        <v>249</v>
      </c>
      <c r="G1873" s="1004" t="s">
        <v>58</v>
      </c>
      <c r="H1873" s="749">
        <v>0</v>
      </c>
      <c r="I1873" s="749">
        <v>0</v>
      </c>
      <c r="K1873" s="749">
        <v>0</v>
      </c>
      <c r="L1873" s="751">
        <f t="shared" si="3404"/>
        <v>50000</v>
      </c>
      <c r="M1873" s="751">
        <f t="shared" si="3404"/>
        <v>0</v>
      </c>
      <c r="N1873" s="752">
        <f t="shared" si="3402"/>
        <v>0</v>
      </c>
      <c r="O1873" s="751">
        <f>L1873-M1873</f>
        <v>50000</v>
      </c>
      <c r="P1873" s="751">
        <f>P1375</f>
        <v>50000</v>
      </c>
      <c r="Q1873" s="751">
        <f t="shared" si="3400"/>
        <v>0</v>
      </c>
      <c r="R1873" s="752">
        <f t="shared" si="3403"/>
        <v>0</v>
      </c>
      <c r="S1873" s="782">
        <f t="shared" si="3401"/>
        <v>50000</v>
      </c>
      <c r="T1873" s="84"/>
      <c r="V1873" s="84"/>
      <c r="W1873" s="84"/>
      <c r="X1873" s="1011"/>
      <c r="Y1873" s="1012"/>
      <c r="Z1873" s="1013"/>
      <c r="AA1873" s="1014"/>
      <c r="AB1873" s="84">
        <f t="shared" si="3372"/>
        <v>0</v>
      </c>
    </row>
    <row r="1874" spans="1:28" hidden="1" x14ac:dyDescent="0.25">
      <c r="A1874" s="84"/>
      <c r="B1874" s="84"/>
      <c r="C1874" s="84"/>
      <c r="D1874" s="84"/>
      <c r="F1874" s="1027" t="s">
        <v>250</v>
      </c>
      <c r="G1874" s="1004" t="s">
        <v>251</v>
      </c>
      <c r="H1874" s="749">
        <v>0</v>
      </c>
      <c r="I1874" s="749">
        <v>0</v>
      </c>
      <c r="K1874" s="749">
        <v>0</v>
      </c>
      <c r="L1874" s="751">
        <f t="shared" si="3404"/>
        <v>0</v>
      </c>
      <c r="M1874" s="751">
        <f t="shared" si="3404"/>
        <v>0</v>
      </c>
      <c r="N1874" s="752" t="e">
        <f t="shared" si="3402"/>
        <v>#DIV/0!</v>
      </c>
      <c r="O1874" s="751">
        <f>L1874-M1874</f>
        <v>0</v>
      </c>
      <c r="P1874" s="751">
        <f>P1376</f>
        <v>0</v>
      </c>
      <c r="Q1874" s="751">
        <f t="shared" si="3400"/>
        <v>0</v>
      </c>
      <c r="R1874" s="752" t="e">
        <f t="shared" si="3403"/>
        <v>#DIV/0!</v>
      </c>
      <c r="S1874" s="782">
        <f t="shared" si="3401"/>
        <v>0</v>
      </c>
      <c r="T1874" s="84"/>
      <c r="V1874" s="84"/>
      <c r="W1874" s="84"/>
      <c r="X1874" s="1011"/>
      <c r="Y1874" s="1012"/>
      <c r="Z1874" s="1013"/>
      <c r="AA1874" s="1014"/>
      <c r="AB1874" s="84">
        <f t="shared" si="3372"/>
        <v>0</v>
      </c>
    </row>
    <row r="1875" spans="1:28" hidden="1" x14ac:dyDescent="0.25">
      <c r="A1875" s="84"/>
      <c r="B1875" s="84"/>
      <c r="C1875" s="84"/>
      <c r="D1875" s="84"/>
      <c r="F1875" s="1027" t="s">
        <v>252</v>
      </c>
      <c r="G1875" s="1004" t="s">
        <v>253</v>
      </c>
      <c r="N1875" s="752" t="e">
        <f t="shared" si="3402"/>
        <v>#DIV/0!</v>
      </c>
      <c r="Q1875" s="751">
        <f t="shared" si="3400"/>
        <v>0</v>
      </c>
      <c r="R1875" s="752" t="e">
        <f t="shared" si="3403"/>
        <v>#DIV/0!</v>
      </c>
      <c r="S1875" s="782">
        <f t="shared" si="3401"/>
        <v>0</v>
      </c>
      <c r="T1875" s="84"/>
      <c r="V1875" s="84"/>
      <c r="W1875" s="84"/>
      <c r="X1875" s="1011"/>
      <c r="Y1875" s="1012"/>
      <c r="Z1875" s="1013"/>
      <c r="AA1875" s="1014"/>
      <c r="AB1875" s="84">
        <f t="shared" si="3372"/>
        <v>0</v>
      </c>
    </row>
    <row r="1876" spans="1:28" ht="30" hidden="1" x14ac:dyDescent="0.25">
      <c r="A1876" s="84"/>
      <c r="B1876" s="84"/>
      <c r="C1876" s="84"/>
      <c r="D1876" s="84"/>
      <c r="F1876" s="1027" t="s">
        <v>254</v>
      </c>
      <c r="G1876" s="1004" t="s">
        <v>255</v>
      </c>
      <c r="N1876" s="752" t="e">
        <f t="shared" si="3402"/>
        <v>#DIV/0!</v>
      </c>
      <c r="Q1876" s="751">
        <f t="shared" si="3400"/>
        <v>0</v>
      </c>
      <c r="R1876" s="752" t="e">
        <f t="shared" si="3403"/>
        <v>#DIV/0!</v>
      </c>
      <c r="S1876" s="782">
        <f t="shared" si="3401"/>
        <v>0</v>
      </c>
      <c r="T1876" s="84"/>
      <c r="V1876" s="84"/>
      <c r="W1876" s="84"/>
      <c r="X1876" s="1011"/>
      <c r="Y1876" s="1012"/>
      <c r="Z1876" s="1013"/>
      <c r="AA1876" s="1014"/>
      <c r="AB1876" s="84">
        <f t="shared" si="3372"/>
        <v>0</v>
      </c>
    </row>
    <row r="1877" spans="1:28" x14ac:dyDescent="0.25">
      <c r="A1877" s="84"/>
      <c r="B1877" s="84"/>
      <c r="C1877" s="84"/>
      <c r="D1877" s="84"/>
      <c r="F1877" s="1027" t="s">
        <v>256</v>
      </c>
      <c r="G1877" s="1004" t="s">
        <v>257</v>
      </c>
      <c r="H1877" s="749">
        <v>0</v>
      </c>
      <c r="I1877" s="749">
        <v>0</v>
      </c>
      <c r="K1877" s="749">
        <v>0</v>
      </c>
      <c r="L1877" s="751">
        <v>0</v>
      </c>
      <c r="M1877" s="751">
        <f>M1377+M1630+M1822+M1790</f>
        <v>1647483.3399999999</v>
      </c>
      <c r="N1877" s="752" t="e">
        <f t="shared" si="3402"/>
        <v>#DIV/0!</v>
      </c>
      <c r="O1877" s="751">
        <f>L1877-M1877</f>
        <v>-1647483.3399999999</v>
      </c>
      <c r="P1877" s="751">
        <f>P1377+P1630+P1822+P1790</f>
        <v>1522751</v>
      </c>
      <c r="Q1877" s="751">
        <f t="shared" si="3400"/>
        <v>1647483.3399999999</v>
      </c>
      <c r="R1877" s="752">
        <f t="shared" si="3403"/>
        <v>1.0819124991544906</v>
      </c>
      <c r="S1877" s="782">
        <f t="shared" si="3401"/>
        <v>-124732.33999999985</v>
      </c>
      <c r="T1877" s="84"/>
      <c r="V1877" s="84"/>
      <c r="W1877" s="84"/>
      <c r="X1877" s="1011"/>
      <c r="Y1877" s="1012"/>
      <c r="Z1877" s="1013"/>
      <c r="AA1877" s="1014"/>
      <c r="AB1877" s="84">
        <f t="shared" si="3372"/>
        <v>0</v>
      </c>
    </row>
    <row r="1878" spans="1:28" ht="30" hidden="1" x14ac:dyDescent="0.25">
      <c r="A1878" s="84"/>
      <c r="B1878" s="84"/>
      <c r="C1878" s="84"/>
      <c r="D1878" s="84"/>
      <c r="F1878" s="1027" t="s">
        <v>258</v>
      </c>
      <c r="G1878" s="1004" t="s">
        <v>259</v>
      </c>
      <c r="N1878" s="752" t="e">
        <f t="shared" si="3402"/>
        <v>#DIV/0!</v>
      </c>
      <c r="Q1878" s="751">
        <f t="shared" si="3400"/>
        <v>0</v>
      </c>
      <c r="R1878" s="752" t="e">
        <f t="shared" si="3403"/>
        <v>#DIV/0!</v>
      </c>
      <c r="S1878" s="782">
        <f t="shared" si="3401"/>
        <v>0</v>
      </c>
      <c r="T1878" s="84"/>
      <c r="V1878" s="84"/>
      <c r="W1878" s="84"/>
      <c r="X1878" s="1011"/>
      <c r="Y1878" s="1012"/>
      <c r="Z1878" s="1013"/>
      <c r="AA1878" s="1014"/>
      <c r="AB1878" s="84">
        <f t="shared" si="3372"/>
        <v>0</v>
      </c>
    </row>
    <row r="1879" spans="1:28" ht="30" x14ac:dyDescent="0.25">
      <c r="A1879" s="84"/>
      <c r="B1879" s="84"/>
      <c r="C1879" s="84"/>
      <c r="D1879" s="84"/>
      <c r="F1879" s="1027" t="s">
        <v>260</v>
      </c>
      <c r="G1879" s="1004" t="s">
        <v>261</v>
      </c>
      <c r="H1879" s="749">
        <v>0</v>
      </c>
      <c r="I1879" s="749">
        <v>0</v>
      </c>
      <c r="L1879" s="751">
        <f>L1378</f>
        <v>68613</v>
      </c>
      <c r="M1879" s="751">
        <f>M1378</f>
        <v>720982</v>
      </c>
      <c r="N1879" s="752">
        <f t="shared" si="3402"/>
        <v>10.507950388410359</v>
      </c>
      <c r="P1879" s="751">
        <f>H1879+L1879</f>
        <v>68613</v>
      </c>
      <c r="Q1879" s="751">
        <f t="shared" si="3400"/>
        <v>720982</v>
      </c>
      <c r="R1879" s="752">
        <f t="shared" si="3403"/>
        <v>10.507950388410359</v>
      </c>
      <c r="S1879" s="782">
        <f t="shared" si="3401"/>
        <v>-652369</v>
      </c>
      <c r="T1879" s="84"/>
      <c r="V1879" s="84"/>
      <c r="W1879" s="84"/>
      <c r="X1879" s="1011"/>
      <c r="Y1879" s="1012"/>
      <c r="Z1879" s="1013"/>
      <c r="AA1879" s="1014"/>
      <c r="AB1879" s="84">
        <f t="shared" si="3372"/>
        <v>0</v>
      </c>
    </row>
    <row r="1880" spans="1:28" x14ac:dyDescent="0.25">
      <c r="A1880" s="84"/>
      <c r="B1880" s="84"/>
      <c r="C1880" s="84"/>
      <c r="D1880" s="84"/>
      <c r="F1880" s="1027" t="s">
        <v>262</v>
      </c>
      <c r="G1880" s="1004" t="s">
        <v>263</v>
      </c>
      <c r="H1880" s="780">
        <f>H1793</f>
        <v>0</v>
      </c>
      <c r="I1880" s="780">
        <f>I1793</f>
        <v>0</v>
      </c>
      <c r="J1880" s="781"/>
      <c r="K1880" s="780">
        <f>K1793</f>
        <v>0</v>
      </c>
      <c r="L1880" s="782">
        <f>L1793</f>
        <v>1120000</v>
      </c>
      <c r="M1880" s="782">
        <f>M1793</f>
        <v>554115.14</v>
      </c>
      <c r="N1880" s="783">
        <f t="shared" si="3402"/>
        <v>0.49474566071428572</v>
      </c>
      <c r="O1880" s="782">
        <f>O1793</f>
        <v>565884.86</v>
      </c>
      <c r="P1880" s="782">
        <f>P1793</f>
        <v>1120000</v>
      </c>
      <c r="Q1880" s="782">
        <f t="shared" si="3400"/>
        <v>554115.14</v>
      </c>
      <c r="R1880" s="783">
        <f t="shared" si="3403"/>
        <v>0.49474566071428572</v>
      </c>
      <c r="S1880" s="782">
        <f>P1880-Q1880</f>
        <v>565884.86</v>
      </c>
      <c r="T1880" s="84"/>
      <c r="V1880" s="84"/>
      <c r="W1880" s="84"/>
      <c r="X1880" s="1011"/>
      <c r="Y1880" s="1012"/>
      <c r="Z1880" s="1013"/>
      <c r="AA1880" s="1014"/>
      <c r="AB1880" s="84">
        <f t="shared" si="3372"/>
        <v>0</v>
      </c>
    </row>
    <row r="1881" spans="1:28" ht="30.75" thickBot="1" x14ac:dyDescent="0.3">
      <c r="A1881" s="84"/>
      <c r="B1881" s="84"/>
      <c r="C1881" s="84"/>
      <c r="D1881" s="84"/>
      <c r="F1881" s="1000">
        <v>17</v>
      </c>
      <c r="G1881" s="1001" t="s">
        <v>5479</v>
      </c>
      <c r="H1881" s="780">
        <f>H1379</f>
        <v>0</v>
      </c>
      <c r="I1881" s="780">
        <f>I1379</f>
        <v>0</v>
      </c>
      <c r="J1881" s="781"/>
      <c r="K1881" s="780">
        <f>K1379</f>
        <v>0</v>
      </c>
      <c r="L1881" s="782">
        <f>L1379+L1754</f>
        <v>74453443</v>
      </c>
      <c r="M1881" s="782">
        <f>M1379</f>
        <v>532589.81999999995</v>
      </c>
      <c r="N1881" s="783">
        <f t="shared" si="3402"/>
        <v>7.1533269455383002E-3</v>
      </c>
      <c r="O1881" s="782">
        <f>O1379</f>
        <v>73398102.180000007</v>
      </c>
      <c r="P1881" s="782">
        <f>P1379</f>
        <v>73930692</v>
      </c>
      <c r="Q1881" s="782">
        <f t="shared" si="3400"/>
        <v>532589.81999999995</v>
      </c>
      <c r="R1881" s="783">
        <f t="shared" si="3403"/>
        <v>7.2039068699641003E-3</v>
      </c>
      <c r="S1881" s="782">
        <f>P1881-Q1881</f>
        <v>73398102.180000007</v>
      </c>
      <c r="T1881" s="84"/>
      <c r="V1881" s="84"/>
      <c r="W1881" s="84"/>
      <c r="X1881" s="1011"/>
      <c r="Y1881" s="1012"/>
      <c r="Z1881" s="1013"/>
      <c r="AA1881" s="1014"/>
    </row>
    <row r="1882" spans="1:28" ht="15.75" thickBot="1" x14ac:dyDescent="0.3">
      <c r="A1882" s="84"/>
      <c r="B1882" s="84"/>
      <c r="C1882" s="84"/>
      <c r="D1882" s="84"/>
      <c r="G1882" s="784" t="s">
        <v>5297</v>
      </c>
      <c r="H1882" s="785">
        <f>SUM(H1865:H1880)</f>
        <v>607845864</v>
      </c>
      <c r="I1882" s="785" t="e">
        <f>SUM(I1865:I1881)</f>
        <v>#REF!</v>
      </c>
      <c r="J1882" s="786" t="e">
        <f>I1882/H1882</f>
        <v>#REF!</v>
      </c>
      <c r="K1882" s="785" t="e">
        <f>H1882-I1882</f>
        <v>#REF!</v>
      </c>
      <c r="L1882" s="787">
        <f>SUM(L1865:L1881)</f>
        <v>117812086</v>
      </c>
      <c r="M1882" s="787">
        <f>SUM(M1865:M1881)</f>
        <v>17348437.969999999</v>
      </c>
      <c r="N1882" s="788">
        <f t="shared" si="3402"/>
        <v>0.14725516336244143</v>
      </c>
      <c r="O1882" s="787">
        <f>SUM(O1865:O1880)</f>
        <v>28457673.850000001</v>
      </c>
      <c r="P1882" s="787">
        <f>SUM(P1865:P1881)</f>
        <v>726657950</v>
      </c>
      <c r="Q1882" s="787" t="e">
        <f t="shared" si="3400"/>
        <v>#REF!</v>
      </c>
      <c r="R1882" s="788" t="e">
        <f>Q1882/P1882</f>
        <v>#REF!</v>
      </c>
      <c r="S1882" s="787" t="e">
        <f>SUM(S1865:S1880)</f>
        <v>#REF!</v>
      </c>
      <c r="T1882" s="84"/>
      <c r="V1882" s="84"/>
      <c r="W1882" s="84"/>
      <c r="X1882" s="1011"/>
      <c r="Y1882" s="1012"/>
      <c r="Z1882" s="1013"/>
      <c r="AA1882" s="1014"/>
      <c r="AB1882" s="84">
        <f t="shared" si="3372"/>
        <v>0</v>
      </c>
    </row>
    <row r="1883" spans="1:28" x14ac:dyDescent="0.25">
      <c r="A1883" s="84"/>
      <c r="B1883" s="84"/>
      <c r="C1883" s="84"/>
      <c r="D1883" s="84"/>
      <c r="G1883" s="797"/>
      <c r="H1883" s="798"/>
      <c r="I1883" s="798"/>
      <c r="J1883" s="799"/>
      <c r="K1883" s="798"/>
      <c r="L1883" s="800"/>
      <c r="M1883" s="800"/>
      <c r="N1883" s="801"/>
      <c r="O1883" s="800"/>
      <c r="P1883" s="800"/>
      <c r="Q1883" s="800"/>
      <c r="R1883" s="801"/>
      <c r="S1883" s="800"/>
      <c r="T1883" s="84"/>
      <c r="V1883" s="84"/>
      <c r="W1883" s="84"/>
      <c r="X1883" s="1011"/>
      <c r="Y1883" s="1012"/>
      <c r="Z1883" s="1013"/>
      <c r="AA1883" s="1014"/>
      <c r="AB1883" s="84">
        <f t="shared" si="3372"/>
        <v>0</v>
      </c>
    </row>
    <row r="1884" spans="1:28" hidden="1" x14ac:dyDescent="0.25">
      <c r="A1884" s="84"/>
      <c r="B1884" s="84"/>
      <c r="C1884" s="84"/>
      <c r="D1884" s="84"/>
      <c r="G1884" s="797"/>
      <c r="H1884" s="798"/>
      <c r="I1884" s="798"/>
      <c r="J1884" s="799"/>
      <c r="K1884" s="798"/>
      <c r="L1884" s="800"/>
      <c r="M1884" s="800"/>
      <c r="N1884" s="801"/>
      <c r="O1884" s="800"/>
      <c r="P1884" s="800"/>
      <c r="Q1884" s="800"/>
      <c r="R1884" s="801"/>
      <c r="S1884" s="800"/>
      <c r="T1884" s="84"/>
      <c r="V1884" s="84"/>
      <c r="W1884" s="84"/>
      <c r="X1884" s="1011"/>
      <c r="Y1884" s="1012"/>
      <c r="Z1884" s="1013"/>
      <c r="AA1884" s="1014"/>
      <c r="AB1884" s="84">
        <f t="shared" si="3372"/>
        <v>0</v>
      </c>
    </row>
    <row r="1885" spans="1:28" x14ac:dyDescent="0.25">
      <c r="A1885" s="84"/>
      <c r="B1885" s="84"/>
      <c r="C1885" s="84"/>
      <c r="D1885" s="84"/>
      <c r="E1885" s="1024"/>
      <c r="F1885" s="1023"/>
      <c r="G1885" s="1046" t="s">
        <v>5298</v>
      </c>
      <c r="H1885" s="805"/>
      <c r="I1885" s="805"/>
      <c r="J1885" s="806"/>
      <c r="K1885" s="805"/>
      <c r="L1885" s="807"/>
      <c r="M1885" s="807"/>
      <c r="N1885" s="808"/>
      <c r="O1885" s="807"/>
      <c r="P1885" s="807"/>
      <c r="Q1885" s="807"/>
      <c r="R1885" s="808"/>
      <c r="S1885" s="862"/>
      <c r="T1885" s="84"/>
      <c r="V1885" s="84"/>
      <c r="W1885" s="84"/>
      <c r="X1885" s="1011"/>
      <c r="Y1885" s="1012"/>
      <c r="Z1885" s="1013"/>
      <c r="AA1885" s="1014"/>
      <c r="AB1885" s="84">
        <f t="shared" si="3372"/>
        <v>0</v>
      </c>
    </row>
    <row r="1886" spans="1:28" x14ac:dyDescent="0.25">
      <c r="A1886" s="84"/>
      <c r="B1886" s="84"/>
      <c r="C1886" s="84"/>
      <c r="D1886" s="84"/>
      <c r="E1886" s="777"/>
      <c r="F1886" s="1027" t="s">
        <v>235</v>
      </c>
      <c r="G1886" s="1004" t="s">
        <v>236</v>
      </c>
      <c r="H1886" s="780">
        <f>H1865+H356+H204+H372</f>
        <v>633880441</v>
      </c>
      <c r="I1886" s="780" t="e">
        <f>I1865+I356+I204+I372</f>
        <v>#REF!</v>
      </c>
      <c r="J1886" s="781" t="e">
        <f>I1886/H1886</f>
        <v>#REF!</v>
      </c>
      <c r="K1886" s="780" t="e">
        <f>H1886-I1886</f>
        <v>#REF!</v>
      </c>
      <c r="L1886" s="782">
        <v>0</v>
      </c>
      <c r="M1886" s="782">
        <v>0</v>
      </c>
      <c r="N1886" s="783">
        <v>0</v>
      </c>
      <c r="O1886" s="782">
        <f>L1886-M1886</f>
        <v>0</v>
      </c>
      <c r="P1886" s="782">
        <f>L1886+H1886</f>
        <v>633880441</v>
      </c>
      <c r="Q1886" s="782" t="e">
        <f>M1886+I1886</f>
        <v>#REF!</v>
      </c>
      <c r="R1886" s="783" t="e">
        <f>Q1886/P1886</f>
        <v>#REF!</v>
      </c>
      <c r="S1886" s="782" t="e">
        <f>P1886-Q1886</f>
        <v>#REF!</v>
      </c>
      <c r="T1886" s="84"/>
      <c r="V1886" s="84"/>
      <c r="W1886" s="84"/>
      <c r="X1886" s="1011"/>
      <c r="Y1886" s="1012"/>
      <c r="Z1886" s="1013"/>
      <c r="AA1886" s="1014"/>
      <c r="AB1886" s="84">
        <f t="shared" si="3372"/>
        <v>0</v>
      </c>
    </row>
    <row r="1887" spans="1:28" hidden="1" x14ac:dyDescent="0.25">
      <c r="A1887" s="84"/>
      <c r="B1887" s="84"/>
      <c r="C1887" s="84"/>
      <c r="D1887" s="84"/>
      <c r="F1887" s="1027" t="s">
        <v>237</v>
      </c>
      <c r="G1887" s="1004" t="s">
        <v>238</v>
      </c>
      <c r="S1887" s="782">
        <f>SUM(H1887:L1887)</f>
        <v>0</v>
      </c>
      <c r="T1887" s="84"/>
      <c r="V1887" s="84"/>
      <c r="W1887" s="84"/>
      <c r="X1887" s="1011"/>
      <c r="Y1887" s="1012"/>
      <c r="Z1887" s="1013"/>
      <c r="AA1887" s="1014"/>
      <c r="AB1887" s="84">
        <f t="shared" si="3372"/>
        <v>0</v>
      </c>
    </row>
    <row r="1888" spans="1:28" hidden="1" x14ac:dyDescent="0.25">
      <c r="A1888" s="84"/>
      <c r="B1888" s="84"/>
      <c r="C1888" s="84"/>
      <c r="D1888" s="84"/>
      <c r="F1888" s="1027" t="s">
        <v>239</v>
      </c>
      <c r="G1888" s="1004" t="s">
        <v>240</v>
      </c>
      <c r="S1888" s="782">
        <f>SUM(H1888:L1888)</f>
        <v>0</v>
      </c>
      <c r="T1888" s="84"/>
      <c r="V1888" s="84"/>
      <c r="W1888" s="84"/>
      <c r="X1888" s="1011"/>
      <c r="Y1888" s="1012"/>
      <c r="Z1888" s="1013"/>
      <c r="AA1888" s="1014"/>
      <c r="AB1888" s="84">
        <f t="shared" si="3372"/>
        <v>0</v>
      </c>
    </row>
    <row r="1889" spans="1:30" x14ac:dyDescent="0.25">
      <c r="A1889" s="84"/>
      <c r="B1889" s="84"/>
      <c r="C1889" s="84"/>
      <c r="D1889" s="84"/>
      <c r="F1889" s="1027" t="s">
        <v>241</v>
      </c>
      <c r="G1889" s="1004" t="s">
        <v>242</v>
      </c>
      <c r="H1889" s="749">
        <v>0</v>
      </c>
      <c r="I1889" s="749">
        <v>0</v>
      </c>
      <c r="K1889" s="749">
        <v>0</v>
      </c>
      <c r="L1889" s="751">
        <f>L1868</f>
        <v>507000</v>
      </c>
      <c r="M1889" s="751">
        <f>M1868</f>
        <v>158660.09000000003</v>
      </c>
      <c r="N1889" s="752">
        <v>0</v>
      </c>
      <c r="O1889" s="751">
        <f>L1889-M1889</f>
        <v>348339.91</v>
      </c>
      <c r="P1889" s="751">
        <f>L1889+H1889</f>
        <v>507000</v>
      </c>
      <c r="Q1889" s="751">
        <f>M1889+I1889</f>
        <v>158660.09000000003</v>
      </c>
      <c r="R1889" s="752">
        <f t="shared" ref="R1889:R1904" si="3405">Q1889/P1889</f>
        <v>0.31293903353057206</v>
      </c>
      <c r="S1889" s="782">
        <f t="shared" ref="S1889:S1900" si="3406">P1889-Q1889</f>
        <v>348339.91</v>
      </c>
      <c r="T1889" s="84"/>
      <c r="V1889" s="84"/>
      <c r="W1889" s="84"/>
      <c r="X1889" s="1011"/>
      <c r="Y1889" s="1012"/>
      <c r="Z1889" s="1013"/>
      <c r="AA1889" s="1014"/>
      <c r="AB1889" s="84">
        <f t="shared" si="3372"/>
        <v>0</v>
      </c>
    </row>
    <row r="1890" spans="1:30" hidden="1" x14ac:dyDescent="0.25">
      <c r="A1890" s="84"/>
      <c r="B1890" s="84"/>
      <c r="C1890" s="84"/>
      <c r="D1890" s="84"/>
      <c r="F1890" s="1027" t="s">
        <v>243</v>
      </c>
      <c r="G1890" s="1004" t="s">
        <v>244</v>
      </c>
      <c r="N1890" s="752">
        <v>0</v>
      </c>
      <c r="Q1890" s="751">
        <f t="shared" ref="Q1890:Q1904" si="3407">M1890+I1890</f>
        <v>0</v>
      </c>
      <c r="R1890" s="752" t="e">
        <f t="shared" si="3405"/>
        <v>#DIV/0!</v>
      </c>
      <c r="S1890" s="782">
        <f t="shared" si="3406"/>
        <v>0</v>
      </c>
      <c r="T1890" s="84"/>
      <c r="V1890" s="84"/>
      <c r="W1890" s="84"/>
      <c r="X1890" s="1011"/>
      <c r="Y1890" s="1012"/>
      <c r="Z1890" s="1013"/>
      <c r="AA1890" s="1014"/>
      <c r="AB1890" s="84">
        <f t="shared" si="3372"/>
        <v>0</v>
      </c>
    </row>
    <row r="1891" spans="1:30" x14ac:dyDescent="0.25">
      <c r="A1891" s="84"/>
      <c r="B1891" s="84"/>
      <c r="C1891" s="84"/>
      <c r="D1891" s="84"/>
      <c r="F1891" s="1027" t="s">
        <v>245</v>
      </c>
      <c r="G1891" s="1004" t="s">
        <v>246</v>
      </c>
      <c r="H1891" s="749">
        <f>H1870</f>
        <v>0</v>
      </c>
      <c r="I1891" s="749">
        <f t="shared" ref="I1891:O1891" si="3408">I1870</f>
        <v>0</v>
      </c>
      <c r="K1891" s="749">
        <f t="shared" si="3408"/>
        <v>0</v>
      </c>
      <c r="L1891" s="751">
        <f t="shared" ref="L1891:M1895" si="3409">L1870</f>
        <v>0</v>
      </c>
      <c r="M1891" s="751">
        <f t="shared" si="3409"/>
        <v>157900</v>
      </c>
      <c r="N1891" s="752">
        <v>0</v>
      </c>
      <c r="O1891" s="751">
        <f t="shared" si="3408"/>
        <v>-157900</v>
      </c>
      <c r="P1891" s="751">
        <f>P1870</f>
        <v>0</v>
      </c>
      <c r="Q1891" s="751">
        <f t="shared" si="3407"/>
        <v>157900</v>
      </c>
      <c r="R1891" s="752" t="e">
        <f t="shared" si="3405"/>
        <v>#DIV/0!</v>
      </c>
      <c r="S1891" s="782">
        <f t="shared" si="3406"/>
        <v>-157900</v>
      </c>
      <c r="T1891" s="84"/>
      <c r="V1891" s="84"/>
      <c r="W1891" s="84"/>
      <c r="X1891" s="1011"/>
      <c r="Y1891" s="1012"/>
      <c r="Z1891" s="1013"/>
      <c r="AA1891" s="1014"/>
      <c r="AB1891" s="84">
        <f t="shared" si="3372"/>
        <v>0</v>
      </c>
      <c r="AD1891" s="202">
        <f>SUM(AA379:AA1809)</f>
        <v>378577288.10999995</v>
      </c>
    </row>
    <row r="1892" spans="1:30" x14ac:dyDescent="0.25">
      <c r="A1892" s="84"/>
      <c r="B1892" s="84"/>
      <c r="C1892" s="84"/>
      <c r="D1892" s="84"/>
      <c r="F1892" s="1027" t="s">
        <v>247</v>
      </c>
      <c r="G1892" s="1004" t="s">
        <v>4692</v>
      </c>
      <c r="H1892" s="749">
        <v>0</v>
      </c>
      <c r="I1892" s="749">
        <v>0</v>
      </c>
      <c r="K1892" s="749">
        <v>0</v>
      </c>
      <c r="L1892" s="751">
        <f>L1373+L1558+L1706+L1748</f>
        <v>41613030</v>
      </c>
      <c r="M1892" s="751">
        <f t="shared" si="3409"/>
        <v>12314197.58</v>
      </c>
      <c r="N1892" s="752">
        <v>0</v>
      </c>
      <c r="O1892" s="751">
        <f>L1892-M1892</f>
        <v>29298832.420000002</v>
      </c>
      <c r="P1892" s="751">
        <f>L1892+H1892</f>
        <v>41613030</v>
      </c>
      <c r="Q1892" s="751">
        <f t="shared" si="3407"/>
        <v>12314197.58</v>
      </c>
      <c r="R1892" s="752">
        <f t="shared" si="3405"/>
        <v>0.29592167597504915</v>
      </c>
      <c r="S1892" s="782">
        <f t="shared" si="3406"/>
        <v>29298832.420000002</v>
      </c>
      <c r="T1892" s="84"/>
      <c r="V1892" s="84"/>
      <c r="W1892" s="84"/>
      <c r="X1892" s="1011"/>
      <c r="Y1892" s="1012"/>
      <c r="Z1892" s="1013"/>
      <c r="AA1892" s="1014"/>
      <c r="AB1892" s="84">
        <f t="shared" si="3372"/>
        <v>0</v>
      </c>
    </row>
    <row r="1893" spans="1:30" ht="30" x14ac:dyDescent="0.25">
      <c r="A1893" s="84"/>
      <c r="B1893" s="84"/>
      <c r="C1893" s="84"/>
      <c r="D1893" s="84"/>
      <c r="F1893" s="1027" t="s">
        <v>248</v>
      </c>
      <c r="G1893" s="1004" t="s">
        <v>4691</v>
      </c>
      <c r="H1893" s="749">
        <v>0</v>
      </c>
      <c r="I1893" s="749">
        <v>0</v>
      </c>
      <c r="K1893" s="749">
        <v>0</v>
      </c>
      <c r="L1893" s="751">
        <f t="shared" si="3409"/>
        <v>0</v>
      </c>
      <c r="M1893" s="751">
        <f t="shared" si="3409"/>
        <v>1262510</v>
      </c>
      <c r="N1893" s="752">
        <v>0</v>
      </c>
      <c r="O1893" s="751">
        <f>L1893-M1893</f>
        <v>-1262510</v>
      </c>
      <c r="P1893" s="751">
        <f>L1893+H1893</f>
        <v>0</v>
      </c>
      <c r="Q1893" s="751">
        <f t="shared" si="3407"/>
        <v>1262510</v>
      </c>
      <c r="R1893" s="752" t="e">
        <f t="shared" si="3405"/>
        <v>#DIV/0!</v>
      </c>
      <c r="S1893" s="782">
        <f t="shared" si="3406"/>
        <v>-1262510</v>
      </c>
      <c r="T1893" s="84"/>
      <c r="V1893" s="84"/>
      <c r="W1893" s="84"/>
      <c r="X1893" s="1011"/>
      <c r="Y1893" s="1012"/>
      <c r="Z1893" s="1013"/>
      <c r="AA1893" s="1014"/>
      <c r="AB1893" s="84">
        <f t="shared" si="3372"/>
        <v>0</v>
      </c>
    </row>
    <row r="1894" spans="1:30" x14ac:dyDescent="0.25">
      <c r="A1894" s="84"/>
      <c r="B1894" s="84"/>
      <c r="C1894" s="84"/>
      <c r="D1894" s="84"/>
      <c r="E1894" s="976"/>
      <c r="F1894" s="1027" t="s">
        <v>249</v>
      </c>
      <c r="G1894" s="1004" t="s">
        <v>58</v>
      </c>
      <c r="H1894" s="749">
        <v>0</v>
      </c>
      <c r="I1894" s="749">
        <v>0</v>
      </c>
      <c r="K1894" s="749">
        <v>0</v>
      </c>
      <c r="L1894" s="751">
        <f t="shared" si="3409"/>
        <v>50000</v>
      </c>
      <c r="M1894" s="751">
        <f t="shared" si="3409"/>
        <v>0</v>
      </c>
      <c r="N1894" s="752">
        <v>0</v>
      </c>
      <c r="O1894" s="751">
        <f>L1894-M1894</f>
        <v>50000</v>
      </c>
      <c r="P1894" s="751">
        <f>P1873</f>
        <v>50000</v>
      </c>
      <c r="Q1894" s="751">
        <f t="shared" si="3407"/>
        <v>0</v>
      </c>
      <c r="R1894" s="752">
        <f t="shared" si="3405"/>
        <v>0</v>
      </c>
      <c r="S1894" s="782">
        <f t="shared" si="3406"/>
        <v>50000</v>
      </c>
      <c r="T1894" s="84"/>
      <c r="V1894" s="84"/>
      <c r="W1894" s="84"/>
      <c r="X1894" s="1011"/>
      <c r="Y1894" s="1012"/>
      <c r="Z1894" s="1013"/>
      <c r="AA1894" s="1014"/>
      <c r="AB1894" s="84">
        <f t="shared" si="3372"/>
        <v>0</v>
      </c>
    </row>
    <row r="1895" spans="1:30" x14ac:dyDescent="0.25">
      <c r="A1895" s="84"/>
      <c r="B1895" s="84"/>
      <c r="C1895" s="84"/>
      <c r="D1895" s="84"/>
      <c r="E1895" s="976"/>
      <c r="F1895" s="1027" t="s">
        <v>250</v>
      </c>
      <c r="G1895" s="1004" t="s">
        <v>251</v>
      </c>
      <c r="H1895" s="749">
        <v>0</v>
      </c>
      <c r="I1895" s="749">
        <v>0</v>
      </c>
      <c r="K1895" s="749">
        <v>0</v>
      </c>
      <c r="L1895" s="751">
        <f>L542</f>
        <v>0</v>
      </c>
      <c r="M1895" s="751">
        <f t="shared" si="3409"/>
        <v>0</v>
      </c>
      <c r="N1895" s="752">
        <v>0</v>
      </c>
      <c r="O1895" s="751">
        <f>L1895-M1895</f>
        <v>0</v>
      </c>
      <c r="P1895" s="751">
        <f>L1895+H1895</f>
        <v>0</v>
      </c>
      <c r="Q1895" s="751">
        <f t="shared" si="3407"/>
        <v>0</v>
      </c>
      <c r="R1895" s="752" t="e">
        <f t="shared" si="3405"/>
        <v>#DIV/0!</v>
      </c>
      <c r="S1895" s="782">
        <f t="shared" si="3406"/>
        <v>0</v>
      </c>
      <c r="T1895" s="84"/>
      <c r="V1895" s="84"/>
      <c r="W1895" s="84"/>
      <c r="X1895" s="1011"/>
      <c r="Y1895" s="1012"/>
      <c r="Z1895" s="1013"/>
      <c r="AA1895" s="1014"/>
      <c r="AB1895" s="84">
        <f t="shared" si="3372"/>
        <v>0</v>
      </c>
    </row>
    <row r="1896" spans="1:30" x14ac:dyDescent="0.25">
      <c r="A1896" s="84"/>
      <c r="B1896" s="84"/>
      <c r="C1896" s="84"/>
      <c r="D1896" s="84"/>
      <c r="E1896" s="976"/>
      <c r="F1896" s="1027" t="s">
        <v>252</v>
      </c>
      <c r="G1896" s="1004" t="s">
        <v>253</v>
      </c>
      <c r="N1896" s="752">
        <v>0</v>
      </c>
      <c r="Q1896" s="751">
        <f t="shared" si="3407"/>
        <v>0</v>
      </c>
      <c r="R1896" s="752" t="e">
        <f t="shared" si="3405"/>
        <v>#DIV/0!</v>
      </c>
      <c r="S1896" s="782">
        <f t="shared" si="3406"/>
        <v>0</v>
      </c>
      <c r="T1896" s="84"/>
      <c r="V1896" s="84"/>
      <c r="W1896" s="84"/>
      <c r="X1896" s="1011"/>
      <c r="Y1896" s="1012"/>
      <c r="Z1896" s="1013"/>
      <c r="AA1896" s="1014"/>
      <c r="AB1896" s="84">
        <f t="shared" si="3372"/>
        <v>0</v>
      </c>
    </row>
    <row r="1897" spans="1:30" ht="30" x14ac:dyDescent="0.25">
      <c r="A1897" s="84"/>
      <c r="B1897" s="84"/>
      <c r="C1897" s="84"/>
      <c r="D1897" s="84"/>
      <c r="E1897" s="976"/>
      <c r="F1897" s="1027" t="s">
        <v>254</v>
      </c>
      <c r="G1897" s="1004" t="s">
        <v>255</v>
      </c>
      <c r="N1897" s="752">
        <v>0</v>
      </c>
      <c r="Q1897" s="751">
        <f t="shared" si="3407"/>
        <v>0</v>
      </c>
      <c r="R1897" s="752" t="e">
        <f t="shared" si="3405"/>
        <v>#DIV/0!</v>
      </c>
      <c r="S1897" s="782">
        <f t="shared" si="3406"/>
        <v>0</v>
      </c>
      <c r="T1897" s="84"/>
      <c r="V1897" s="84"/>
      <c r="W1897" s="84"/>
      <c r="X1897" s="1011"/>
      <c r="Y1897" s="1012"/>
      <c r="Z1897" s="1013"/>
      <c r="AA1897" s="1014"/>
      <c r="AB1897" s="84">
        <f t="shared" si="3372"/>
        <v>0</v>
      </c>
    </row>
    <row r="1898" spans="1:30" x14ac:dyDescent="0.25">
      <c r="A1898" s="84"/>
      <c r="B1898" s="84"/>
      <c r="C1898" s="84"/>
      <c r="D1898" s="84"/>
      <c r="E1898" s="976"/>
      <c r="F1898" s="1027" t="s">
        <v>256</v>
      </c>
      <c r="G1898" s="1004" t="s">
        <v>257</v>
      </c>
      <c r="H1898" s="749">
        <v>0</v>
      </c>
      <c r="I1898" s="749">
        <v>0</v>
      </c>
      <c r="K1898" s="749">
        <v>0</v>
      </c>
      <c r="L1898" s="751">
        <f>L1377</f>
        <v>1000000</v>
      </c>
      <c r="M1898" s="751">
        <f>M1877+M200</f>
        <v>1647483.3399999999</v>
      </c>
      <c r="N1898" s="752">
        <v>0</v>
      </c>
      <c r="O1898" s="751">
        <f>L1898-M1898</f>
        <v>-647483.33999999985</v>
      </c>
      <c r="P1898" s="751">
        <f>L1898+H1898</f>
        <v>1000000</v>
      </c>
      <c r="Q1898" s="751">
        <f t="shared" si="3407"/>
        <v>1647483.3399999999</v>
      </c>
      <c r="R1898" s="752">
        <f t="shared" si="3405"/>
        <v>1.6474833399999997</v>
      </c>
      <c r="S1898" s="782">
        <f t="shared" si="3406"/>
        <v>-647483.33999999985</v>
      </c>
      <c r="T1898" s="84"/>
      <c r="V1898" s="84"/>
      <c r="W1898" s="84"/>
      <c r="X1898" s="1011"/>
      <c r="Y1898" s="1012"/>
      <c r="Z1898" s="1013"/>
      <c r="AA1898" s="1014"/>
      <c r="AB1898" s="84">
        <f t="shared" si="3372"/>
        <v>0</v>
      </c>
    </row>
    <row r="1899" spans="1:30" ht="30" hidden="1" x14ac:dyDescent="0.25">
      <c r="A1899" s="84"/>
      <c r="B1899" s="84"/>
      <c r="C1899" s="84"/>
      <c r="D1899" s="84"/>
      <c r="E1899" s="976"/>
      <c r="F1899" s="1027" t="s">
        <v>258</v>
      </c>
      <c r="G1899" s="1004" t="s">
        <v>259</v>
      </c>
      <c r="N1899" s="752">
        <v>0</v>
      </c>
      <c r="Q1899" s="751">
        <f t="shared" si="3407"/>
        <v>0</v>
      </c>
      <c r="R1899" s="752" t="e">
        <f t="shared" si="3405"/>
        <v>#DIV/0!</v>
      </c>
      <c r="S1899" s="782">
        <f t="shared" si="3406"/>
        <v>0</v>
      </c>
      <c r="T1899" s="84"/>
      <c r="AB1899" s="84">
        <f t="shared" si="3372"/>
        <v>0</v>
      </c>
    </row>
    <row r="1900" spans="1:30" ht="30" x14ac:dyDescent="0.25">
      <c r="A1900" s="84"/>
      <c r="B1900" s="84"/>
      <c r="C1900" s="84"/>
      <c r="D1900" s="84"/>
      <c r="E1900" s="976"/>
      <c r="F1900" s="1027" t="s">
        <v>260</v>
      </c>
      <c r="G1900" s="1004" t="s">
        <v>261</v>
      </c>
      <c r="H1900" s="749">
        <v>0</v>
      </c>
      <c r="I1900" s="749">
        <v>0</v>
      </c>
      <c r="L1900" s="751">
        <f>L1879</f>
        <v>68613</v>
      </c>
      <c r="M1900" s="751">
        <f t="shared" ref="L1900:M1902" si="3410">M1879</f>
        <v>720982</v>
      </c>
      <c r="N1900" s="752">
        <v>0</v>
      </c>
      <c r="P1900" s="751">
        <f>P1879</f>
        <v>68613</v>
      </c>
      <c r="Q1900" s="751">
        <f t="shared" si="3407"/>
        <v>720982</v>
      </c>
      <c r="R1900" s="752">
        <f t="shared" si="3405"/>
        <v>10.507950388410359</v>
      </c>
      <c r="S1900" s="782">
        <f t="shared" si="3406"/>
        <v>-652369</v>
      </c>
      <c r="T1900" s="84"/>
      <c r="AB1900" s="84">
        <f t="shared" si="3372"/>
        <v>0</v>
      </c>
    </row>
    <row r="1901" spans="1:30" x14ac:dyDescent="0.25">
      <c r="A1901" s="84"/>
      <c r="B1901" s="84"/>
      <c r="C1901" s="84"/>
      <c r="D1901" s="84"/>
      <c r="E1901" s="976"/>
      <c r="F1901" s="1027" t="s">
        <v>262</v>
      </c>
      <c r="G1901" s="1004" t="s">
        <v>263</v>
      </c>
      <c r="H1901" s="780">
        <f>H1880</f>
        <v>0</v>
      </c>
      <c r="I1901" s="780">
        <f>I1880</f>
        <v>0</v>
      </c>
      <c r="J1901" s="781"/>
      <c r="K1901" s="780">
        <f>K1880</f>
        <v>0</v>
      </c>
      <c r="L1901" s="782">
        <f t="shared" si="3410"/>
        <v>1120000</v>
      </c>
      <c r="M1901" s="782">
        <f t="shared" si="3410"/>
        <v>554115.14</v>
      </c>
      <c r="N1901" s="783">
        <v>0</v>
      </c>
      <c r="O1901" s="782">
        <f>O1880</f>
        <v>565884.86</v>
      </c>
      <c r="P1901" s="782">
        <f>P1880</f>
        <v>1120000</v>
      </c>
      <c r="Q1901" s="782">
        <f t="shared" si="3407"/>
        <v>554115.14</v>
      </c>
      <c r="R1901" s="783">
        <f t="shared" si="3405"/>
        <v>0.49474566071428572</v>
      </c>
      <c r="S1901" s="782">
        <f>P1901-Q1901</f>
        <v>565884.86</v>
      </c>
      <c r="T1901" s="84"/>
      <c r="AB1901" s="84">
        <f>Z1901-AA1901</f>
        <v>0</v>
      </c>
    </row>
    <row r="1902" spans="1:30" ht="15.75" hidden="1" thickBot="1" x14ac:dyDescent="0.3">
      <c r="A1902" s="84"/>
      <c r="B1902" s="84"/>
      <c r="C1902" s="84"/>
      <c r="D1902" s="84"/>
      <c r="E1902" s="976"/>
      <c r="F1902" s="1027">
        <v>56</v>
      </c>
      <c r="G1902" s="1004" t="s">
        <v>5272</v>
      </c>
      <c r="H1902" s="780">
        <v>0</v>
      </c>
      <c r="I1902" s="780">
        <v>0</v>
      </c>
      <c r="J1902" s="781"/>
      <c r="K1902" s="780">
        <f>H1902-I1902</f>
        <v>0</v>
      </c>
      <c r="L1902" s="782">
        <f t="shared" si="3410"/>
        <v>74453443</v>
      </c>
      <c r="M1902" s="782">
        <f t="shared" si="3410"/>
        <v>532589.81999999995</v>
      </c>
      <c r="N1902" s="783">
        <v>0</v>
      </c>
      <c r="O1902" s="782">
        <f>O1881</f>
        <v>73398102.180000007</v>
      </c>
      <c r="P1902" s="782">
        <f>SUM(H1902:L1902)</f>
        <v>74453443</v>
      </c>
      <c r="Q1902" s="782">
        <f t="shared" si="3407"/>
        <v>532589.81999999995</v>
      </c>
      <c r="R1902" s="783">
        <f t="shared" si="3405"/>
        <v>7.1533269455383002E-3</v>
      </c>
      <c r="S1902" s="782">
        <f>P1902-Q1902</f>
        <v>73920853.180000007</v>
      </c>
      <c r="T1902" s="84"/>
    </row>
    <row r="1903" spans="1:30" ht="30.75" thickBot="1" x14ac:dyDescent="0.3">
      <c r="A1903" s="84"/>
      <c r="B1903" s="84"/>
      <c r="C1903" s="84"/>
      <c r="D1903" s="84"/>
      <c r="E1903" s="976"/>
      <c r="F1903" s="803" t="s">
        <v>5478</v>
      </c>
      <c r="G1903" s="779" t="s">
        <v>5491</v>
      </c>
      <c r="H1903" s="780"/>
      <c r="I1903" s="780"/>
      <c r="J1903" s="781"/>
      <c r="K1903" s="780"/>
      <c r="L1903" s="782">
        <f>L1881</f>
        <v>74453443</v>
      </c>
      <c r="M1903" s="782"/>
      <c r="N1903" s="783"/>
      <c r="O1903" s="782"/>
      <c r="P1903" s="782"/>
      <c r="Q1903" s="782"/>
      <c r="R1903" s="783"/>
      <c r="S1903" s="782"/>
      <c r="T1903" s="84"/>
    </row>
    <row r="1904" spans="1:30" ht="15.75" thickBot="1" x14ac:dyDescent="0.3">
      <c r="A1904" s="84"/>
      <c r="B1904" s="84"/>
      <c r="C1904" s="84"/>
      <c r="D1904" s="84"/>
      <c r="E1904" s="976"/>
      <c r="G1904" s="784" t="s">
        <v>5299</v>
      </c>
      <c r="H1904" s="785">
        <f>H1886</f>
        <v>633880441</v>
      </c>
      <c r="I1904" s="785" t="e">
        <f>SUM(I1886:I1902)</f>
        <v>#REF!</v>
      </c>
      <c r="J1904" s="786" t="e">
        <f>I1904/H1904</f>
        <v>#REF!</v>
      </c>
      <c r="K1904" s="785" t="e">
        <f>H1904-I1904</f>
        <v>#REF!</v>
      </c>
      <c r="L1904" s="787">
        <f>SUM(L1886:L1902)</f>
        <v>118812086</v>
      </c>
      <c r="M1904" s="787">
        <f>SUM(M1886:M1902)</f>
        <v>17348437.969999999</v>
      </c>
      <c r="N1904" s="788">
        <f>M1904/L1904</f>
        <v>0.14601576787398546</v>
      </c>
      <c r="O1904" s="787">
        <f>SUM(O1886:O1901)</f>
        <v>28195163.850000001</v>
      </c>
      <c r="P1904" s="787">
        <f>SUM(P1886:P1902)</f>
        <v>752692527</v>
      </c>
      <c r="Q1904" s="787" t="e">
        <f t="shared" si="3407"/>
        <v>#REF!</v>
      </c>
      <c r="R1904" s="788" t="e">
        <f t="shared" si="3405"/>
        <v>#REF!</v>
      </c>
      <c r="S1904" s="787" t="e">
        <f>SUM(S1886:S1901)</f>
        <v>#REF!</v>
      </c>
      <c r="T1904" s="84"/>
      <c r="X1904" s="815">
        <f>SUM(X14:X1901)</f>
        <v>22074310.739999998</v>
      </c>
      <c r="Y1904" s="816">
        <f>SUM(Y14:Y1901)</f>
        <v>18864232.919999998</v>
      </c>
      <c r="Z1904" s="812">
        <f>Y1904-X1904</f>
        <v>-3210077.8200000003</v>
      </c>
      <c r="AA1904" s="813">
        <f>SUM(AA20:AA1901)</f>
        <v>400514067.39999992</v>
      </c>
      <c r="AB1904" s="84">
        <f>Z1904-AA1904</f>
        <v>-403724145.21999991</v>
      </c>
    </row>
    <row r="1905" spans="1:28" x14ac:dyDescent="0.25">
      <c r="Z1905" s="812">
        <f>SUM(Z20:Z1901)</f>
        <v>588375555.17999995</v>
      </c>
      <c r="AA1905" s="813">
        <v>393494972.59999996</v>
      </c>
      <c r="AB1905" s="202">
        <f>SUM(AB20:AB1904)</f>
        <v>-200709786.32999989</v>
      </c>
    </row>
    <row r="1907" spans="1:28" hidden="1" x14ac:dyDescent="0.25">
      <c r="H1907" s="1203" t="s">
        <v>4979</v>
      </c>
      <c r="I1907" s="1203"/>
      <c r="P1907" s="1203" t="s">
        <v>4978</v>
      </c>
      <c r="Q1907" s="1203"/>
    </row>
    <row r="1908" spans="1:28" x14ac:dyDescent="0.25">
      <c r="H1908" s="1053">
        <f>H1910+H1914+H1944+H1956+H1965</f>
        <v>-7123637</v>
      </c>
    </row>
    <row r="1909" spans="1:28" x14ac:dyDescent="0.25">
      <c r="H1909" s="1054"/>
      <c r="I1909" s="1054"/>
      <c r="P1909" s="1055"/>
      <c r="Q1909" s="1055"/>
    </row>
    <row r="1910" spans="1:28" x14ac:dyDescent="0.25">
      <c r="A1910" s="84"/>
      <c r="B1910" s="84"/>
      <c r="C1910" s="84"/>
      <c r="D1910" s="84"/>
      <c r="E1910" s="84"/>
      <c r="F1910" s="84"/>
      <c r="G1910" s="1056">
        <v>711121</v>
      </c>
      <c r="H1910" s="1057">
        <f>SUM(H1911:H1913)</f>
        <v>0</v>
      </c>
    </row>
    <row r="1911" spans="1:28" x14ac:dyDescent="0.25">
      <c r="A1911" s="84"/>
      <c r="B1911" s="84"/>
      <c r="C1911" s="84">
        <v>300</v>
      </c>
      <c r="D1911" s="84"/>
      <c r="E1911" s="84"/>
      <c r="F1911" s="84"/>
      <c r="H1911" s="1063"/>
      <c r="T1911" s="809" t="s">
        <v>5276</v>
      </c>
    </row>
    <row r="1912" spans="1:28" x14ac:dyDescent="0.25">
      <c r="A1912" s="84"/>
      <c r="B1912" s="84"/>
      <c r="C1912" s="84">
        <v>500</v>
      </c>
      <c r="D1912" s="84"/>
      <c r="E1912" s="84"/>
      <c r="F1912" s="84"/>
      <c r="H1912" s="1064"/>
    </row>
    <row r="1913" spans="1:28" x14ac:dyDescent="0.25">
      <c r="A1913" s="84"/>
      <c r="B1913" s="84"/>
      <c r="C1913" s="84"/>
      <c r="D1913" s="84"/>
      <c r="E1913" s="84"/>
      <c r="F1913" s="84"/>
    </row>
    <row r="1914" spans="1:28" x14ac:dyDescent="0.25">
      <c r="A1914" s="84"/>
      <c r="B1914" s="84"/>
      <c r="C1914" s="84">
        <v>300</v>
      </c>
      <c r="D1914" s="84"/>
      <c r="E1914" s="84"/>
      <c r="F1914" s="84"/>
      <c r="G1914" s="1056">
        <v>733151</v>
      </c>
      <c r="H1914" s="1057">
        <f>SUM(H1915:H1943)</f>
        <v>0</v>
      </c>
    </row>
    <row r="1915" spans="1:28" x14ac:dyDescent="0.25">
      <c r="C1915" s="796" t="s">
        <v>5275</v>
      </c>
      <c r="H1915" s="1071">
        <f>1118000-147000</f>
        <v>971000</v>
      </c>
    </row>
    <row r="1916" spans="1:28" x14ac:dyDescent="0.25">
      <c r="A1916" s="84"/>
      <c r="B1916" s="84"/>
      <c r="C1916" s="84"/>
      <c r="D1916" s="84"/>
      <c r="E1916" s="84"/>
      <c r="F1916" s="84"/>
      <c r="H1916" s="1071">
        <v>210000</v>
      </c>
      <c r="L1916" s="751">
        <v>75690746</v>
      </c>
      <c r="P1916" s="751">
        <v>414025148</v>
      </c>
    </row>
    <row r="1917" spans="1:28" x14ac:dyDescent="0.25">
      <c r="A1917" s="84"/>
      <c r="B1917" s="84"/>
      <c r="C1917" s="84"/>
      <c r="D1917" s="84"/>
      <c r="E1917" s="84"/>
      <c r="F1917" s="84"/>
      <c r="H1917" s="1102">
        <v>150000</v>
      </c>
      <c r="L1917" s="1062">
        <f>L1892-L1916</f>
        <v>-34077716</v>
      </c>
      <c r="P1917" s="1062">
        <f>H1886-P1916</f>
        <v>219855293</v>
      </c>
    </row>
    <row r="1918" spans="1:28" x14ac:dyDescent="0.25">
      <c r="H1918" s="1096">
        <v>217000</v>
      </c>
    </row>
    <row r="1919" spans="1:28" x14ac:dyDescent="0.25">
      <c r="H1919" s="1096">
        <v>4000000</v>
      </c>
    </row>
    <row r="1920" spans="1:28" x14ac:dyDescent="0.25">
      <c r="H1920" s="1096">
        <v>330395</v>
      </c>
    </row>
    <row r="1921" spans="8:8" x14ac:dyDescent="0.25">
      <c r="H1921" s="1096">
        <v>670000</v>
      </c>
    </row>
    <row r="1922" spans="8:8" x14ac:dyDescent="0.25">
      <c r="H1922" s="1091">
        <v>-648012</v>
      </c>
    </row>
    <row r="1923" spans="8:8" x14ac:dyDescent="0.25">
      <c r="H1923" s="1086">
        <v>-1000000</v>
      </c>
    </row>
    <row r="1924" spans="8:8" x14ac:dyDescent="0.25">
      <c r="H1924" s="1086">
        <v>-4130670</v>
      </c>
    </row>
    <row r="1925" spans="8:8" x14ac:dyDescent="0.25">
      <c r="H1925" s="1086">
        <v>-25000</v>
      </c>
    </row>
    <row r="1926" spans="8:8" x14ac:dyDescent="0.25">
      <c r="H1926" s="1086">
        <v>-255000</v>
      </c>
    </row>
    <row r="1927" spans="8:8" x14ac:dyDescent="0.25">
      <c r="H1927" s="1086">
        <v>-315000</v>
      </c>
    </row>
    <row r="1928" spans="8:8" x14ac:dyDescent="0.25">
      <c r="H1928" s="1086">
        <v>-174713</v>
      </c>
    </row>
    <row r="1929" spans="8:8" x14ac:dyDescent="0.25">
      <c r="H1929" s="1071">
        <v>1740000</v>
      </c>
    </row>
    <row r="1930" spans="8:8" x14ac:dyDescent="0.25">
      <c r="H1930" s="1086">
        <v>-1340000</v>
      </c>
    </row>
    <row r="1931" spans="8:8" x14ac:dyDescent="0.25">
      <c r="H1931" s="1086">
        <v>-400000</v>
      </c>
    </row>
    <row r="1932" spans="8:8" x14ac:dyDescent="0.25">
      <c r="H1932" s="1086"/>
    </row>
    <row r="1933" spans="8:8" x14ac:dyDescent="0.25">
      <c r="H1933" s="1086"/>
    </row>
    <row r="1939" spans="1:27" x14ac:dyDescent="0.25">
      <c r="H1939" s="1063"/>
    </row>
    <row r="1940" spans="1:27" x14ac:dyDescent="0.25">
      <c r="H1940" s="1063"/>
    </row>
    <row r="1941" spans="1:27" x14ac:dyDescent="0.25">
      <c r="H1941" s="1064"/>
    </row>
    <row r="1942" spans="1:27" x14ac:dyDescent="0.25">
      <c r="H1942" s="1065"/>
    </row>
    <row r="1943" spans="1:27" x14ac:dyDescent="0.25">
      <c r="H1943" s="1065"/>
    </row>
    <row r="1944" spans="1:27" x14ac:dyDescent="0.25">
      <c r="G1944" s="1056">
        <v>711111</v>
      </c>
      <c r="H1944" s="1057">
        <f>SUM(H1945:H1955)</f>
        <v>0</v>
      </c>
    </row>
    <row r="1945" spans="1:27" x14ac:dyDescent="0.25">
      <c r="A1945" s="84"/>
      <c r="B1945" s="84"/>
      <c r="C1945" s="84"/>
      <c r="D1945" s="84"/>
      <c r="E1945" s="84"/>
      <c r="F1945" s="84"/>
      <c r="G1945" s="930"/>
      <c r="H1945" s="1071">
        <v>3093680</v>
      </c>
      <c r="I1945" s="84"/>
      <c r="J1945" s="84"/>
      <c r="K1945" s="84"/>
      <c r="L1945" s="84"/>
      <c r="M1945" s="84"/>
      <c r="N1945" s="84"/>
      <c r="O1945" s="84"/>
      <c r="P1945" s="84"/>
      <c r="Q1945" s="84"/>
      <c r="R1945" s="84"/>
      <c r="S1945" s="84"/>
      <c r="T1945" s="84"/>
      <c r="V1945" s="84"/>
      <c r="W1945" s="84"/>
      <c r="X1945" s="84"/>
      <c r="Y1945" s="84"/>
      <c r="Z1945" s="84"/>
      <c r="AA1945" s="84"/>
    </row>
    <row r="1946" spans="1:27" x14ac:dyDescent="0.25">
      <c r="G1946" s="1059"/>
      <c r="H1946" s="1086">
        <v>-704692</v>
      </c>
    </row>
    <row r="1947" spans="1:27" x14ac:dyDescent="0.25">
      <c r="G1947" s="1059"/>
      <c r="H1947" s="1097">
        <v>-500000</v>
      </c>
    </row>
    <row r="1948" spans="1:27" x14ac:dyDescent="0.25">
      <c r="G1948" s="1059"/>
      <c r="H1948" s="1097">
        <v>-300000</v>
      </c>
    </row>
    <row r="1949" spans="1:27" x14ac:dyDescent="0.25">
      <c r="G1949" s="1059"/>
      <c r="H1949" s="1097">
        <v>-37000</v>
      </c>
    </row>
    <row r="1950" spans="1:27" x14ac:dyDescent="0.25">
      <c r="G1950" s="1059"/>
      <c r="H1950" s="1097">
        <v>-1200000</v>
      </c>
    </row>
    <row r="1951" spans="1:27" x14ac:dyDescent="0.25">
      <c r="G1951" s="1059"/>
      <c r="H1951" s="1097">
        <v>-351988</v>
      </c>
    </row>
    <row r="1952" spans="1:27" x14ac:dyDescent="0.25">
      <c r="G1952" s="1059"/>
      <c r="H1952" s="1103">
        <v>600000</v>
      </c>
    </row>
    <row r="1953" spans="1:27" x14ac:dyDescent="0.25">
      <c r="G1953" s="1059"/>
      <c r="H1953" s="1097">
        <v>-250000</v>
      </c>
    </row>
    <row r="1954" spans="1:27" x14ac:dyDescent="0.25">
      <c r="G1954" s="1059"/>
      <c r="H1954" s="1097">
        <v>-200000</v>
      </c>
    </row>
    <row r="1955" spans="1:27" x14ac:dyDescent="0.25">
      <c r="G1955" s="1059"/>
      <c r="H1955" s="1097">
        <v>-150000</v>
      </c>
    </row>
    <row r="1956" spans="1:27" x14ac:dyDescent="0.25">
      <c r="G1956" s="1056">
        <v>713121</v>
      </c>
      <c r="H1956" s="1057">
        <f>SUM(H1957:H1964)</f>
        <v>-4123637</v>
      </c>
    </row>
    <row r="1957" spans="1:27" x14ac:dyDescent="0.25">
      <c r="H1957" s="1071">
        <v>1961985</v>
      </c>
    </row>
    <row r="1958" spans="1:27" x14ac:dyDescent="0.25">
      <c r="H1958" s="1071">
        <v>375000</v>
      </c>
    </row>
    <row r="1959" spans="1:27" x14ac:dyDescent="0.25">
      <c r="H1959" s="1071">
        <v>165000</v>
      </c>
    </row>
    <row r="1960" spans="1:27" x14ac:dyDescent="0.25">
      <c r="H1960" s="1071">
        <v>1535665</v>
      </c>
    </row>
    <row r="1961" spans="1:27" x14ac:dyDescent="0.25">
      <c r="H1961" s="1086">
        <v>-4037650</v>
      </c>
    </row>
    <row r="1962" spans="1:27" x14ac:dyDescent="0.25">
      <c r="H1962" s="1086">
        <v>-2687637</v>
      </c>
    </row>
    <row r="1963" spans="1:27" x14ac:dyDescent="0.25">
      <c r="H1963" s="1086">
        <v>-1436000</v>
      </c>
    </row>
    <row r="1965" spans="1:27" x14ac:dyDescent="0.25">
      <c r="G1965" s="738">
        <v>713122</v>
      </c>
      <c r="H1965" s="1057">
        <f>SUM(H1966:H1967)</f>
        <v>-3000000</v>
      </c>
    </row>
    <row r="1966" spans="1:27" s="203" customFormat="1" x14ac:dyDescent="0.25">
      <c r="A1966" s="866"/>
      <c r="B1966" s="867"/>
      <c r="C1966" s="889"/>
      <c r="D1966" s="866"/>
      <c r="E1966" s="867"/>
      <c r="F1966" s="866"/>
      <c r="G1966" s="739"/>
      <c r="H1966" s="1104">
        <v>-2000000</v>
      </c>
      <c r="I1966" s="916"/>
      <c r="J1966" s="917"/>
      <c r="K1966" s="916"/>
      <c r="L1966" s="871"/>
      <c r="M1966" s="871"/>
      <c r="N1966" s="872"/>
      <c r="O1966" s="871"/>
      <c r="P1966" s="871"/>
      <c r="Q1966" s="871"/>
      <c r="R1966" s="872"/>
      <c r="S1966" s="871"/>
      <c r="T1966" s="855"/>
      <c r="V1966" s="874"/>
      <c r="W1966" s="874"/>
      <c r="X1966" s="1060"/>
      <c r="Y1966" s="874"/>
      <c r="Z1966" s="1061"/>
      <c r="AA1966" s="1061"/>
    </row>
    <row r="1967" spans="1:27" x14ac:dyDescent="0.25">
      <c r="H1967" s="1097">
        <v>-1000000</v>
      </c>
    </row>
    <row r="1968" spans="1:27" x14ac:dyDescent="0.25">
      <c r="H1968" s="1063"/>
    </row>
    <row r="1969" spans="8:8" x14ac:dyDescent="0.25">
      <c r="H1969" s="1064"/>
    </row>
    <row r="1970" spans="8:8" x14ac:dyDescent="0.25">
      <c r="H1970" s="1064"/>
    </row>
    <row r="1971" spans="8:8" x14ac:dyDescent="0.25">
      <c r="H1971" s="1064"/>
    </row>
  </sheetData>
  <mergeCells count="9">
    <mergeCell ref="P1907:Q1907"/>
    <mergeCell ref="H1907:I1907"/>
    <mergeCell ref="A1:P1"/>
    <mergeCell ref="A13:R13"/>
    <mergeCell ref="A3:P3"/>
    <mergeCell ref="A5:P5"/>
    <mergeCell ref="A12:R12"/>
    <mergeCell ref="A11:P11"/>
    <mergeCell ref="C927:D927"/>
  </mergeCells>
  <printOptions horizontalCentered="1"/>
  <pageMargins left="0" right="0" top="0.19684930008748899" bottom="0.19684930008748899" header="0.31496062992126" footer="0.31496062992126"/>
  <pageSetup scale="77" orientation="portrait" r:id="rId1"/>
  <rowBreaks count="10" manualBreakCount="10">
    <brk id="357" min="3" max="18" man="1"/>
    <brk id="441" min="3" max="18" man="1"/>
    <brk id="537" min="3" max="18" man="1"/>
    <brk id="752" min="3" max="18" man="1"/>
    <brk id="852" min="3" max="18" man="1"/>
    <brk id="1062" min="3" max="18" man="1"/>
    <brk id="1137" min="3" max="18" man="1"/>
    <brk id="1204" min="3" max="18" man="1"/>
    <brk id="1272" min="3" max="18" man="1"/>
    <brk id="1389" min="3" max="18" man="1"/>
  </rowBreaks>
  <colBreaks count="1" manualBreakCount="1">
    <brk id="16" max="1847" man="1"/>
  </colBreaks>
  <cellWatches>
    <cellWatch r="H1904"/>
  </cellWatch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workbookViewId="0">
      <selection activeCell="A12" sqref="A12"/>
    </sheetView>
  </sheetViews>
  <sheetFormatPr defaultRowHeight="15" x14ac:dyDescent="0.25"/>
  <cols>
    <col min="1" max="1" width="6.5703125" customWidth="1"/>
    <col min="3" max="3" width="16.28515625" customWidth="1"/>
    <col min="4" max="4" width="12.28515625" customWidth="1"/>
    <col min="5" max="5" width="11.7109375" customWidth="1"/>
    <col min="6" max="6" width="11" bestFit="1" customWidth="1"/>
    <col min="7" max="7" width="11.140625" customWidth="1"/>
    <col min="8" max="8" width="10.140625" customWidth="1"/>
    <col min="9" max="9" width="10.85546875" customWidth="1"/>
    <col min="10" max="10" width="11.7109375" customWidth="1"/>
    <col min="11" max="11" width="11.85546875" customWidth="1"/>
    <col min="12" max="12" width="4.85546875" customWidth="1"/>
    <col min="14" max="14" width="16.28515625" bestFit="1" customWidth="1"/>
    <col min="15" max="15" width="9.7109375" bestFit="1" customWidth="1"/>
  </cols>
  <sheetData>
    <row r="1" spans="1:11" x14ac:dyDescent="0.25">
      <c r="A1" s="1164" t="s">
        <v>4812</v>
      </c>
      <c r="B1" s="1164"/>
      <c r="C1" s="1164"/>
      <c r="D1" s="1164"/>
      <c r="E1" s="1164"/>
      <c r="F1" s="1164"/>
      <c r="G1" s="1164"/>
      <c r="H1" s="1164"/>
      <c r="I1" s="1164"/>
      <c r="J1" s="1164"/>
      <c r="K1" s="1164"/>
    </row>
    <row r="2" spans="1:11" ht="10.5" customHeight="1" x14ac:dyDescent="0.25">
      <c r="A2" s="582"/>
      <c r="B2" s="582"/>
      <c r="C2" s="582"/>
      <c r="D2" s="582"/>
      <c r="E2" s="582"/>
      <c r="F2" s="582"/>
      <c r="G2" s="582"/>
      <c r="H2" s="582"/>
      <c r="I2" s="582"/>
      <c r="J2" s="582"/>
      <c r="K2" s="582"/>
    </row>
    <row r="3" spans="1:11" hidden="1" x14ac:dyDescent="0.25">
      <c r="A3" s="204" t="s">
        <v>5355</v>
      </c>
      <c r="B3" s="204"/>
      <c r="C3" s="204"/>
      <c r="D3" s="204"/>
      <c r="E3" s="204"/>
      <c r="F3" s="204"/>
      <c r="G3" s="204"/>
      <c r="H3" s="204"/>
      <c r="I3" s="204"/>
      <c r="J3" s="204"/>
      <c r="K3" s="204"/>
    </row>
    <row r="4" spans="1:11" x14ac:dyDescent="0.25">
      <c r="A4" s="204"/>
      <c r="B4" s="204"/>
      <c r="C4" s="204"/>
      <c r="D4" s="204"/>
      <c r="E4" s="204"/>
      <c r="F4" s="204"/>
      <c r="G4" s="204"/>
      <c r="H4" s="204"/>
      <c r="I4" s="204"/>
      <c r="J4" s="204"/>
      <c r="K4" s="204"/>
    </row>
    <row r="5" spans="1:11" x14ac:dyDescent="0.25">
      <c r="A5" s="1163" t="s">
        <v>5494</v>
      </c>
      <c r="B5" s="1163"/>
      <c r="C5" s="1163"/>
      <c r="D5" s="1163"/>
      <c r="E5" s="1163"/>
      <c r="F5" s="1163"/>
      <c r="G5" s="1163"/>
      <c r="H5" s="1163"/>
      <c r="I5" s="1163"/>
      <c r="J5" s="1163"/>
      <c r="K5" s="1163"/>
    </row>
    <row r="6" spans="1:11" x14ac:dyDescent="0.25">
      <c r="A6" s="1163" t="s">
        <v>5537</v>
      </c>
      <c r="B6" s="1163"/>
      <c r="C6" s="1163"/>
      <c r="D6" s="1163"/>
      <c r="E6" s="1163"/>
      <c r="F6" s="1163"/>
      <c r="G6" s="1163"/>
      <c r="H6" s="1163"/>
      <c r="I6" s="1163"/>
      <c r="J6" s="1163"/>
      <c r="K6" s="1163"/>
    </row>
    <row r="7" spans="1:11" x14ac:dyDescent="0.25">
      <c r="A7" s="1163" t="s">
        <v>5538</v>
      </c>
      <c r="B7" s="1163"/>
      <c r="C7" s="1163"/>
      <c r="D7" s="1163"/>
      <c r="E7" s="1163"/>
      <c r="F7" s="1163"/>
      <c r="G7" s="1163"/>
      <c r="H7" s="1163"/>
      <c r="I7" s="1163"/>
      <c r="J7" s="1163"/>
      <c r="K7" s="1163"/>
    </row>
    <row r="8" spans="1:11" x14ac:dyDescent="0.25">
      <c r="A8" s="204" t="s">
        <v>4811</v>
      </c>
      <c r="B8" s="204"/>
      <c r="C8" s="204"/>
      <c r="D8" s="204"/>
      <c r="E8" s="204"/>
      <c r="F8" s="204"/>
      <c r="G8" s="204"/>
      <c r="H8" s="204"/>
      <c r="I8" s="204"/>
      <c r="J8" s="204"/>
      <c r="K8" s="204"/>
    </row>
    <row r="9" spans="1:11" x14ac:dyDescent="0.25">
      <c r="A9" s="1163" t="s">
        <v>5539</v>
      </c>
      <c r="B9" s="1163"/>
      <c r="C9" s="1163"/>
      <c r="D9" s="1163"/>
      <c r="E9" s="1163"/>
      <c r="F9" s="1163"/>
      <c r="G9" s="1163"/>
      <c r="H9" s="1163"/>
      <c r="I9" s="1163"/>
      <c r="J9" s="1163"/>
      <c r="K9" s="1163"/>
    </row>
    <row r="10" spans="1:11" ht="15" customHeight="1" x14ac:dyDescent="0.25">
      <c r="A10" s="204"/>
      <c r="B10" s="204"/>
      <c r="C10" s="204"/>
      <c r="D10" s="204"/>
      <c r="E10" s="204"/>
      <c r="F10" s="204"/>
      <c r="G10" s="204"/>
      <c r="H10" s="204"/>
      <c r="I10" s="204"/>
      <c r="J10" s="204"/>
      <c r="K10" s="204"/>
    </row>
    <row r="11" spans="1:11" x14ac:dyDescent="0.25">
      <c r="A11" s="204" t="s">
        <v>5540</v>
      </c>
      <c r="B11" s="204"/>
      <c r="C11" s="204"/>
      <c r="D11" s="204"/>
      <c r="E11" s="204"/>
      <c r="F11" s="204"/>
      <c r="G11" s="204"/>
      <c r="H11" s="204"/>
      <c r="I11" s="204"/>
      <c r="J11" s="204"/>
      <c r="K11" s="204"/>
    </row>
    <row r="12" spans="1:11" x14ac:dyDescent="0.25">
      <c r="A12" s="204"/>
      <c r="B12" s="204"/>
      <c r="C12" s="204"/>
      <c r="D12" s="204"/>
      <c r="E12" s="204"/>
      <c r="F12" s="204"/>
      <c r="G12" s="204"/>
      <c r="H12" s="204"/>
      <c r="I12" s="204"/>
      <c r="J12" s="204"/>
      <c r="K12" s="204"/>
    </row>
    <row r="13" spans="1:11" x14ac:dyDescent="0.25">
      <c r="A13" s="204"/>
      <c r="B13" s="204"/>
      <c r="C13" s="204"/>
      <c r="D13" s="204"/>
      <c r="E13" s="204"/>
      <c r="F13" s="204"/>
      <c r="G13" s="204"/>
      <c r="H13" s="204"/>
      <c r="I13" s="204"/>
      <c r="J13" s="204"/>
      <c r="K13" s="204"/>
    </row>
    <row r="14" spans="1:11" ht="9.75" customHeight="1" x14ac:dyDescent="0.25">
      <c r="A14" s="204"/>
      <c r="B14" s="204"/>
      <c r="C14" s="204"/>
      <c r="D14" s="204"/>
      <c r="E14" s="204"/>
      <c r="F14" s="204"/>
      <c r="G14" s="204"/>
      <c r="H14" s="204"/>
      <c r="I14" s="204"/>
      <c r="J14" s="204"/>
      <c r="K14" s="204"/>
    </row>
    <row r="15" spans="1:11" x14ac:dyDescent="0.25">
      <c r="A15" s="1164" t="s">
        <v>4820</v>
      </c>
      <c r="B15" s="1164"/>
      <c r="C15" s="1164"/>
      <c r="D15" s="1164"/>
      <c r="E15" s="1164"/>
      <c r="F15" s="1164"/>
      <c r="G15" s="1164"/>
      <c r="H15" s="1164"/>
      <c r="I15" s="1164"/>
      <c r="J15" s="1164"/>
      <c r="K15" s="1164"/>
    </row>
    <row r="16" spans="1:11" ht="11.25" customHeight="1" x14ac:dyDescent="0.25">
      <c r="A16" s="204"/>
      <c r="B16" s="204"/>
      <c r="C16" s="204"/>
      <c r="D16" s="204"/>
      <c r="E16" s="204"/>
      <c r="F16" s="204"/>
      <c r="G16" s="204"/>
      <c r="H16" s="204"/>
      <c r="I16" s="204"/>
      <c r="J16" s="204"/>
      <c r="K16" s="204"/>
    </row>
    <row r="17" spans="1:11" hidden="1" x14ac:dyDescent="0.25">
      <c r="A17" s="204" t="s">
        <v>5357</v>
      </c>
      <c r="B17" s="204"/>
      <c r="C17" s="204"/>
      <c r="D17" s="204"/>
      <c r="E17" s="204"/>
      <c r="F17" s="204"/>
      <c r="G17" s="204"/>
      <c r="H17" s="204"/>
      <c r="I17" s="204"/>
      <c r="J17" s="204"/>
      <c r="K17" s="204"/>
    </row>
    <row r="18" spans="1:11" x14ac:dyDescent="0.25">
      <c r="A18" s="204"/>
      <c r="B18" s="204"/>
      <c r="C18" s="204"/>
      <c r="D18" s="204"/>
      <c r="E18" s="204"/>
      <c r="F18" s="204"/>
      <c r="G18" s="204"/>
      <c r="H18" s="204"/>
      <c r="I18" s="204"/>
      <c r="J18" s="204"/>
      <c r="K18" s="204"/>
    </row>
    <row r="19" spans="1:11" x14ac:dyDescent="0.25">
      <c r="A19" s="1163" t="s">
        <v>5495</v>
      </c>
      <c r="B19" s="1163"/>
      <c r="C19" s="1163"/>
      <c r="D19" s="1163"/>
      <c r="E19" s="1163"/>
      <c r="F19" s="1163"/>
      <c r="G19" s="1163"/>
      <c r="H19" s="1163"/>
      <c r="I19" s="1163"/>
      <c r="J19" s="1163"/>
      <c r="K19" s="1163"/>
    </row>
    <row r="20" spans="1:11" x14ac:dyDescent="0.25">
      <c r="A20" s="732" t="s">
        <v>5262</v>
      </c>
      <c r="B20" s="732"/>
      <c r="C20" s="732"/>
      <c r="D20" s="732"/>
      <c r="E20" s="732"/>
      <c r="F20" s="732"/>
      <c r="G20" s="732"/>
      <c r="H20" s="732"/>
      <c r="I20" s="732"/>
      <c r="J20" s="732"/>
      <c r="K20" s="732"/>
    </row>
    <row r="21" spans="1:11" x14ac:dyDescent="0.25">
      <c r="A21" s="1163" t="s">
        <v>4955</v>
      </c>
      <c r="B21" s="1163"/>
      <c r="C21" s="1163"/>
      <c r="D21" s="1163"/>
      <c r="E21" s="1163"/>
      <c r="F21" s="1163"/>
      <c r="G21" s="1163"/>
      <c r="H21" s="1163"/>
      <c r="I21" s="1163"/>
      <c r="J21" s="1163"/>
      <c r="K21" s="1163"/>
    </row>
    <row r="22" spans="1:11" x14ac:dyDescent="0.25">
      <c r="A22" s="732" t="s">
        <v>5330</v>
      </c>
      <c r="B22" s="732"/>
      <c r="C22" s="732"/>
      <c r="D22" s="732"/>
      <c r="E22" s="732"/>
      <c r="F22" s="732"/>
      <c r="G22" s="732"/>
      <c r="H22" s="732"/>
      <c r="I22" s="732"/>
      <c r="J22" s="732"/>
      <c r="K22" s="732"/>
    </row>
    <row r="23" spans="1:11" x14ac:dyDescent="0.25">
      <c r="A23" s="1163" t="s">
        <v>5331</v>
      </c>
      <c r="B23" s="1163"/>
      <c r="C23" s="1163"/>
      <c r="D23" s="1163"/>
      <c r="E23" s="1163"/>
      <c r="F23" s="1163"/>
      <c r="G23" s="1163"/>
      <c r="H23" s="1163"/>
      <c r="I23" s="1163"/>
      <c r="J23" s="1163"/>
      <c r="K23" s="1163"/>
    </row>
    <row r="24" spans="1:11" x14ac:dyDescent="0.25">
      <c r="A24" s="581"/>
      <c r="B24" s="581"/>
      <c r="C24" s="581"/>
      <c r="D24" s="581"/>
      <c r="E24" s="581"/>
      <c r="F24" s="581"/>
      <c r="G24" s="581"/>
      <c r="H24" s="581"/>
      <c r="I24" s="581"/>
      <c r="J24" s="581"/>
      <c r="K24" s="581"/>
    </row>
    <row r="25" spans="1:11" x14ac:dyDescent="0.25">
      <c r="A25" s="1164" t="s">
        <v>4821</v>
      </c>
      <c r="B25" s="1164"/>
      <c r="C25" s="1164"/>
      <c r="D25" s="1164"/>
      <c r="E25" s="1164"/>
      <c r="F25" s="1164"/>
      <c r="G25" s="1164"/>
      <c r="H25" s="1164"/>
      <c r="I25" s="1164"/>
      <c r="J25" s="1164"/>
      <c r="K25" s="1164"/>
    </row>
    <row r="26" spans="1:11" x14ac:dyDescent="0.25">
      <c r="A26" s="1164"/>
      <c r="B26" s="1164"/>
      <c r="C26" s="1164"/>
      <c r="D26" s="1164"/>
      <c r="E26" s="1164"/>
      <c r="F26" s="1164"/>
      <c r="G26" s="1164"/>
      <c r="H26" s="1164"/>
      <c r="I26" s="1164"/>
      <c r="J26" s="1164"/>
      <c r="K26" s="1164"/>
    </row>
    <row r="27" spans="1:11" hidden="1" x14ac:dyDescent="0.25">
      <c r="A27" s="204" t="s">
        <v>5358</v>
      </c>
      <c r="B27" s="740"/>
      <c r="C27" s="740"/>
      <c r="D27" s="740"/>
      <c r="E27" s="740"/>
      <c r="F27" s="740"/>
      <c r="G27" s="740"/>
      <c r="H27" s="740"/>
      <c r="I27" s="740"/>
      <c r="J27" s="740"/>
      <c r="K27" s="740"/>
    </row>
    <row r="28" spans="1:11" x14ac:dyDescent="0.25">
      <c r="A28" s="740"/>
      <c r="B28" s="740"/>
      <c r="C28" s="740"/>
      <c r="D28" s="740"/>
      <c r="E28" s="740"/>
      <c r="F28" s="740"/>
      <c r="G28" s="740"/>
      <c r="H28" s="740"/>
      <c r="I28" s="740"/>
      <c r="J28" s="740"/>
      <c r="K28" s="740"/>
    </row>
    <row r="29" spans="1:11" x14ac:dyDescent="0.25">
      <c r="A29" s="1163" t="s">
        <v>5532</v>
      </c>
      <c r="B29" s="1163"/>
      <c r="C29" s="1163"/>
      <c r="D29" s="1163"/>
      <c r="E29" s="1163"/>
      <c r="F29" s="1163"/>
      <c r="G29" s="1163"/>
      <c r="H29" s="1163"/>
      <c r="I29" s="1163"/>
      <c r="J29" s="1163"/>
      <c r="K29" s="1163"/>
    </row>
    <row r="30" spans="1:11" x14ac:dyDescent="0.25">
      <c r="A30" s="1163" t="s">
        <v>4956</v>
      </c>
      <c r="B30" s="1163"/>
      <c r="C30" s="1163"/>
      <c r="D30" s="1163"/>
      <c r="E30" s="1163"/>
      <c r="F30" s="1163"/>
      <c r="G30" s="1163"/>
      <c r="H30" s="1163"/>
      <c r="I30" s="1163"/>
      <c r="J30" s="1163"/>
      <c r="K30" s="1163"/>
    </row>
    <row r="31" spans="1:11" x14ac:dyDescent="0.25">
      <c r="A31" s="732" t="s">
        <v>5330</v>
      </c>
      <c r="B31" s="732"/>
      <c r="C31" s="732"/>
      <c r="D31" s="732"/>
      <c r="E31" s="732"/>
      <c r="F31" s="732"/>
      <c r="G31" s="732"/>
      <c r="H31" s="732"/>
      <c r="I31" s="732"/>
      <c r="J31" s="732"/>
      <c r="K31" s="732"/>
    </row>
    <row r="32" spans="1:11" x14ac:dyDescent="0.25">
      <c r="A32" s="1163" t="s">
        <v>5332</v>
      </c>
      <c r="B32" s="1163"/>
      <c r="C32" s="1163"/>
      <c r="D32" s="1163"/>
      <c r="E32" s="1163"/>
      <c r="F32" s="1163"/>
      <c r="G32" s="1163"/>
      <c r="H32" s="1163"/>
      <c r="I32" s="1163"/>
      <c r="J32" s="1163"/>
      <c r="K32" s="1163"/>
    </row>
    <row r="33" spans="1:11" x14ac:dyDescent="0.25">
      <c r="A33" s="741"/>
      <c r="B33" s="741"/>
      <c r="C33" s="741"/>
      <c r="D33" s="741"/>
      <c r="E33" s="741"/>
      <c r="F33" s="741"/>
      <c r="G33" s="741"/>
      <c r="H33" s="741"/>
      <c r="I33" s="741"/>
      <c r="J33" s="741"/>
      <c r="K33" s="741"/>
    </row>
    <row r="34" spans="1:11" x14ac:dyDescent="0.25">
      <c r="A34" s="1164" t="s">
        <v>4823</v>
      </c>
      <c r="B34" s="1164"/>
      <c r="C34" s="1164"/>
      <c r="D34" s="1164"/>
      <c r="E34" s="1164"/>
      <c r="F34" s="1164"/>
      <c r="G34" s="1164"/>
      <c r="H34" s="1164"/>
      <c r="I34" s="1164"/>
      <c r="J34" s="1164"/>
      <c r="K34" s="1164"/>
    </row>
    <row r="35" spans="1:11" ht="10.5" customHeight="1" x14ac:dyDescent="0.25">
      <c r="A35" s="740"/>
      <c r="B35" s="740"/>
      <c r="C35" s="740"/>
      <c r="D35" s="740"/>
      <c r="E35" s="740"/>
      <c r="F35" s="740"/>
      <c r="G35" s="740"/>
      <c r="H35" s="740"/>
      <c r="I35" s="740"/>
      <c r="J35" s="740"/>
      <c r="K35" s="740"/>
    </row>
    <row r="36" spans="1:11" hidden="1" x14ac:dyDescent="0.25">
      <c r="A36" s="1163" t="s">
        <v>5356</v>
      </c>
      <c r="B36" s="1163"/>
      <c r="C36" s="1163"/>
      <c r="D36" s="1163"/>
      <c r="E36" s="1163"/>
      <c r="F36" s="1163"/>
      <c r="G36" s="1163"/>
      <c r="H36" s="1163"/>
      <c r="I36" s="1163"/>
      <c r="J36" s="1163"/>
      <c r="K36" s="1163"/>
    </row>
    <row r="37" spans="1:11" x14ac:dyDescent="0.25">
      <c r="A37" s="740"/>
      <c r="B37" s="740"/>
      <c r="C37" s="740"/>
      <c r="D37" s="740"/>
      <c r="E37" s="740"/>
      <c r="F37" s="740"/>
      <c r="G37" s="740"/>
      <c r="H37" s="740"/>
      <c r="I37" s="740"/>
      <c r="J37" s="740"/>
      <c r="K37" s="740"/>
    </row>
    <row r="38" spans="1:11" x14ac:dyDescent="0.25">
      <c r="A38" s="1163" t="s">
        <v>5496</v>
      </c>
      <c r="B38" s="1163"/>
      <c r="C38" s="1163"/>
      <c r="D38" s="1163"/>
      <c r="E38" s="1163"/>
      <c r="F38" s="1163"/>
      <c r="G38" s="1163"/>
      <c r="H38" s="1163"/>
      <c r="I38" s="1163"/>
      <c r="J38" s="1163"/>
      <c r="K38" s="1163"/>
    </row>
    <row r="39" spans="1:11" x14ac:dyDescent="0.25">
      <c r="A39" s="741"/>
      <c r="B39" s="741"/>
      <c r="C39" s="741"/>
      <c r="D39" s="741"/>
      <c r="E39" s="741"/>
      <c r="F39" s="741"/>
      <c r="G39" s="741"/>
      <c r="H39" s="741"/>
      <c r="I39" s="741"/>
      <c r="J39" s="741"/>
      <c r="K39" s="741"/>
    </row>
    <row r="40" spans="1:11" x14ac:dyDescent="0.25">
      <c r="A40" s="1165" t="s">
        <v>5497</v>
      </c>
      <c r="B40" s="1165"/>
      <c r="C40" s="1165"/>
      <c r="D40" s="1165"/>
      <c r="E40" s="1165"/>
      <c r="F40" s="1165"/>
      <c r="G40" s="1165"/>
      <c r="H40" s="1165"/>
      <c r="I40" s="1165"/>
      <c r="J40" s="1165"/>
      <c r="K40" s="1165"/>
    </row>
    <row r="41" spans="1:11" x14ac:dyDescent="0.25">
      <c r="A41" s="204"/>
      <c r="B41" s="204"/>
      <c r="C41" s="204"/>
      <c r="D41" s="204"/>
      <c r="E41" s="204"/>
      <c r="F41" s="204"/>
      <c r="G41" s="204"/>
      <c r="H41" s="204"/>
      <c r="I41" s="204"/>
      <c r="J41" s="204"/>
      <c r="K41" s="204"/>
    </row>
    <row r="42" spans="1:11" x14ac:dyDescent="0.25">
      <c r="A42" s="1164"/>
      <c r="B42" s="1164"/>
      <c r="C42" s="1164"/>
      <c r="D42" s="1164"/>
      <c r="E42" s="1164"/>
      <c r="F42" s="1164"/>
      <c r="G42" s="1164"/>
      <c r="H42" s="1164"/>
      <c r="I42" s="1164"/>
      <c r="J42" s="1164"/>
      <c r="K42" s="1164"/>
    </row>
    <row r="43" spans="1:11" ht="80.25" customHeight="1" x14ac:dyDescent="0.25">
      <c r="A43" s="583" t="s">
        <v>3856</v>
      </c>
      <c r="B43" s="1258" t="s">
        <v>4814</v>
      </c>
      <c r="C43" s="1258"/>
      <c r="D43" s="1258"/>
      <c r="E43" s="583" t="s">
        <v>4815</v>
      </c>
      <c r="F43" s="583" t="s">
        <v>4816</v>
      </c>
      <c r="G43" s="583" t="s">
        <v>4817</v>
      </c>
      <c r="H43" s="583">
        <v>2024</v>
      </c>
      <c r="I43" s="583">
        <v>2025</v>
      </c>
      <c r="J43" s="583">
        <v>2026</v>
      </c>
      <c r="K43" s="583">
        <v>2027</v>
      </c>
    </row>
    <row r="44" spans="1:11" x14ac:dyDescent="0.25">
      <c r="A44" s="614">
        <v>1</v>
      </c>
      <c r="B44" s="1255" t="s">
        <v>5214</v>
      </c>
      <c r="C44" s="1256"/>
      <c r="D44" s="1257"/>
      <c r="E44" s="614">
        <v>2024</v>
      </c>
      <c r="F44" s="614">
        <v>2024</v>
      </c>
      <c r="G44" s="619">
        <f>H44</f>
        <v>23033</v>
      </c>
      <c r="H44" s="617">
        <v>23033</v>
      </c>
      <c r="I44" s="616"/>
      <c r="J44" s="616"/>
      <c r="K44" s="618"/>
    </row>
    <row r="45" spans="1:11" x14ac:dyDescent="0.25">
      <c r="A45" s="614">
        <v>2</v>
      </c>
      <c r="B45" s="1255" t="s">
        <v>5333</v>
      </c>
      <c r="C45" s="1256"/>
      <c r="D45" s="1257"/>
      <c r="E45" s="614">
        <v>2024</v>
      </c>
      <c r="F45" s="614">
        <v>2024</v>
      </c>
      <c r="G45" s="619">
        <f>H45</f>
        <v>2000</v>
      </c>
      <c r="H45" s="617">
        <v>2000</v>
      </c>
      <c r="I45" s="616"/>
      <c r="J45" s="616"/>
      <c r="K45" s="618"/>
    </row>
    <row r="46" spans="1:11" x14ac:dyDescent="0.25">
      <c r="A46" s="614">
        <v>3</v>
      </c>
      <c r="B46" s="1259" t="s">
        <v>5334</v>
      </c>
      <c r="C46" s="1260"/>
      <c r="D46" s="1261"/>
      <c r="E46" s="614">
        <v>2024</v>
      </c>
      <c r="F46" s="614">
        <v>2024</v>
      </c>
      <c r="G46" s="619">
        <f>H46</f>
        <v>3200</v>
      </c>
      <c r="H46" s="617">
        <f>2200+1000</f>
        <v>3200</v>
      </c>
      <c r="I46" s="616"/>
      <c r="J46" s="616"/>
      <c r="K46" s="618"/>
    </row>
    <row r="47" spans="1:11" hidden="1" x14ac:dyDescent="0.25">
      <c r="A47" s="614">
        <v>4</v>
      </c>
      <c r="B47" s="1255" t="s">
        <v>5078</v>
      </c>
      <c r="C47" s="1256"/>
      <c r="D47" s="1257"/>
      <c r="E47" s="614">
        <v>2024</v>
      </c>
      <c r="F47" s="614">
        <v>2024</v>
      </c>
      <c r="G47" s="619">
        <v>0</v>
      </c>
      <c r="H47" s="617">
        <f>G47</f>
        <v>0</v>
      </c>
      <c r="I47" s="616"/>
      <c r="J47" s="616">
        <v>0</v>
      </c>
      <c r="K47" s="618"/>
    </row>
    <row r="48" spans="1:11" x14ac:dyDescent="0.25">
      <c r="A48" s="614">
        <v>4</v>
      </c>
      <c r="B48" s="1255" t="s">
        <v>5366</v>
      </c>
      <c r="C48" s="1256"/>
      <c r="D48" s="1257"/>
      <c r="E48" s="614">
        <v>2024</v>
      </c>
      <c r="F48" s="614">
        <v>2024</v>
      </c>
      <c r="G48" s="619">
        <f>H48</f>
        <v>300</v>
      </c>
      <c r="H48" s="617">
        <v>300</v>
      </c>
      <c r="I48" s="616"/>
      <c r="J48" s="616"/>
      <c r="K48" s="618"/>
    </row>
    <row r="49" spans="1:14" ht="26.25" customHeight="1" x14ac:dyDescent="0.25">
      <c r="A49" s="614">
        <v>5</v>
      </c>
      <c r="B49" s="1252" t="s">
        <v>5335</v>
      </c>
      <c r="C49" s="1253"/>
      <c r="D49" s="1254"/>
      <c r="E49" s="614">
        <v>2024</v>
      </c>
      <c r="F49" s="614">
        <v>2024</v>
      </c>
      <c r="G49" s="619">
        <v>1000</v>
      </c>
      <c r="H49" s="617">
        <f>G49</f>
        <v>1000</v>
      </c>
      <c r="I49" s="616"/>
      <c r="J49" s="616"/>
      <c r="K49" s="618"/>
    </row>
    <row r="50" spans="1:14" x14ac:dyDescent="0.25">
      <c r="A50" s="614">
        <v>6</v>
      </c>
      <c r="B50" s="1255" t="s">
        <v>5152</v>
      </c>
      <c r="C50" s="1256"/>
      <c r="D50" s="1257"/>
      <c r="E50" s="614">
        <v>2024</v>
      </c>
      <c r="F50" s="614">
        <v>2024</v>
      </c>
      <c r="G50" s="619">
        <v>3000</v>
      </c>
      <c r="H50" s="617">
        <v>3000</v>
      </c>
      <c r="I50" s="616"/>
      <c r="J50" s="616"/>
      <c r="K50" s="618"/>
    </row>
    <row r="51" spans="1:14" ht="28.5" customHeight="1" x14ac:dyDescent="0.25">
      <c r="A51" s="614">
        <v>7</v>
      </c>
      <c r="B51" s="1252" t="s">
        <v>5390</v>
      </c>
      <c r="C51" s="1253"/>
      <c r="D51" s="1254"/>
      <c r="E51" s="614">
        <v>2024</v>
      </c>
      <c r="F51" s="614">
        <v>2024</v>
      </c>
      <c r="G51" s="619">
        <f t="shared" ref="G51:G55" si="0">SUM(H51:K51)</f>
        <v>58300</v>
      </c>
      <c r="H51" s="617">
        <v>58300</v>
      </c>
      <c r="I51" s="616"/>
      <c r="J51" s="616"/>
      <c r="K51" s="618"/>
    </row>
    <row r="52" spans="1:14" ht="12.75" hidden="1" customHeight="1" x14ac:dyDescent="0.25">
      <c r="A52" s="614">
        <v>9</v>
      </c>
      <c r="B52" s="1252" t="s">
        <v>5336</v>
      </c>
      <c r="C52" s="1253"/>
      <c r="D52" s="1254"/>
      <c r="E52" s="614">
        <v>2024</v>
      </c>
      <c r="F52" s="614">
        <v>2024</v>
      </c>
      <c r="G52" s="619">
        <v>0</v>
      </c>
      <c r="H52" s="617">
        <v>0</v>
      </c>
      <c r="I52" s="616"/>
      <c r="J52" s="616"/>
      <c r="K52" s="618"/>
    </row>
    <row r="53" spans="1:14" ht="25.5" hidden="1" customHeight="1" x14ac:dyDescent="0.25">
      <c r="A53" s="614">
        <v>10</v>
      </c>
      <c r="B53" s="1252" t="s">
        <v>5338</v>
      </c>
      <c r="C53" s="1253"/>
      <c r="D53" s="1254"/>
      <c r="E53" s="614">
        <v>2024</v>
      </c>
      <c r="F53" s="614">
        <v>2024</v>
      </c>
      <c r="G53" s="619">
        <v>0</v>
      </c>
      <c r="H53" s="617">
        <v>0</v>
      </c>
      <c r="I53" s="616"/>
      <c r="J53" s="616"/>
      <c r="K53" s="618"/>
    </row>
    <row r="54" spans="1:14" ht="25.5" hidden="1" customHeight="1" x14ac:dyDescent="0.25">
      <c r="A54" s="614">
        <v>11</v>
      </c>
      <c r="B54" s="1252" t="s">
        <v>5261</v>
      </c>
      <c r="C54" s="1253"/>
      <c r="D54" s="1254"/>
      <c r="E54" s="614">
        <v>2022</v>
      </c>
      <c r="F54" s="614">
        <v>2022</v>
      </c>
      <c r="G54" s="619">
        <f t="shared" si="0"/>
        <v>0</v>
      </c>
      <c r="H54" s="617">
        <v>0</v>
      </c>
      <c r="I54" s="616"/>
      <c r="J54" s="616"/>
      <c r="K54" s="618"/>
    </row>
    <row r="55" spans="1:14" ht="27" customHeight="1" x14ac:dyDescent="0.25">
      <c r="A55" s="614">
        <v>8</v>
      </c>
      <c r="B55" s="1252" t="s">
        <v>5162</v>
      </c>
      <c r="C55" s="1253"/>
      <c r="D55" s="1254"/>
      <c r="E55" s="614">
        <v>2024</v>
      </c>
      <c r="F55" s="614">
        <v>2024</v>
      </c>
      <c r="G55" s="619">
        <f t="shared" si="0"/>
        <v>400</v>
      </c>
      <c r="H55" s="617">
        <v>400</v>
      </c>
      <c r="I55" s="616"/>
      <c r="J55" s="616"/>
      <c r="K55" s="618"/>
    </row>
    <row r="56" spans="1:14" ht="27" customHeight="1" x14ac:dyDescent="0.25">
      <c r="A56" s="614">
        <v>9</v>
      </c>
      <c r="B56" s="1252" t="s">
        <v>5481</v>
      </c>
      <c r="C56" s="1253"/>
      <c r="D56" s="1254"/>
      <c r="E56" s="614">
        <v>2024</v>
      </c>
      <c r="F56" s="614">
        <v>2024</v>
      </c>
      <c r="G56" s="619">
        <f>H56</f>
        <v>9250</v>
      </c>
      <c r="H56" s="617">
        <v>9250</v>
      </c>
      <c r="I56" s="616"/>
      <c r="J56" s="616"/>
      <c r="K56" s="618"/>
    </row>
    <row r="57" spans="1:14" ht="12.75" customHeight="1" x14ac:dyDescent="0.25">
      <c r="A57" s="614">
        <v>9</v>
      </c>
      <c r="B57" s="1252" t="s">
        <v>5164</v>
      </c>
      <c r="C57" s="1253"/>
      <c r="D57" s="1254"/>
      <c r="E57" s="614">
        <v>2024</v>
      </c>
      <c r="F57" s="614">
        <v>2024</v>
      </c>
      <c r="G57" s="619">
        <f>H57</f>
        <v>100</v>
      </c>
      <c r="H57" s="617">
        <v>100</v>
      </c>
      <c r="I57" s="616"/>
      <c r="J57" s="616"/>
      <c r="K57" s="618"/>
    </row>
    <row r="58" spans="1:14" x14ac:dyDescent="0.25">
      <c r="A58" s="1263" t="s">
        <v>4100</v>
      </c>
      <c r="B58" s="1263"/>
      <c r="C58" s="1263"/>
      <c r="D58" s="1263"/>
      <c r="E58" s="1263"/>
      <c r="F58" s="1263"/>
      <c r="G58" s="615">
        <f>SUM(G44:G57)</f>
        <v>100583</v>
      </c>
      <c r="H58" s="615">
        <f>SUM(H44:H57)</f>
        <v>100583</v>
      </c>
      <c r="I58" s="615">
        <f>SUM(I44:I57)</f>
        <v>0</v>
      </c>
      <c r="J58" s="615">
        <f>SUM(J44:J57)</f>
        <v>0</v>
      </c>
      <c r="K58" s="674">
        <f>SUM(K44:K57)</f>
        <v>0</v>
      </c>
    </row>
    <row r="59" spans="1:14" x14ac:dyDescent="0.25">
      <c r="A59" s="204"/>
      <c r="B59" s="204"/>
      <c r="C59" s="204"/>
      <c r="D59" s="204"/>
      <c r="E59" s="204"/>
      <c r="F59" s="204"/>
      <c r="G59" s="547"/>
      <c r="H59" s="547"/>
      <c r="I59" s="547"/>
      <c r="J59" s="547"/>
      <c r="K59" s="547"/>
    </row>
    <row r="60" spans="1:14" x14ac:dyDescent="0.25">
      <c r="A60" s="1164" t="s">
        <v>4825</v>
      </c>
      <c r="B60" s="1164"/>
      <c r="C60" s="1164"/>
      <c r="D60" s="1164"/>
      <c r="E60" s="1164"/>
      <c r="F60" s="1164"/>
      <c r="G60" s="1164"/>
      <c r="H60" s="1164"/>
      <c r="I60" s="1164"/>
      <c r="J60" s="1164"/>
      <c r="K60" s="1164"/>
    </row>
    <row r="61" spans="1:14" x14ac:dyDescent="0.25">
      <c r="A61" s="740"/>
      <c r="B61" s="740"/>
      <c r="C61" s="740"/>
      <c r="D61" s="740"/>
      <c r="E61" s="740"/>
      <c r="F61" s="740"/>
      <c r="G61" s="740"/>
      <c r="H61" s="740"/>
      <c r="I61" s="740"/>
      <c r="J61" s="740"/>
      <c r="K61" s="740"/>
    </row>
    <row r="62" spans="1:14" hidden="1" x14ac:dyDescent="0.25">
      <c r="A62" s="1163" t="s">
        <v>5359</v>
      </c>
      <c r="B62" s="1163"/>
      <c r="C62" s="1163"/>
      <c r="D62" s="1163"/>
      <c r="E62" s="1163"/>
      <c r="F62" s="1163"/>
      <c r="G62" s="1163"/>
      <c r="H62" s="1163"/>
      <c r="I62" s="1163"/>
      <c r="J62" s="1163"/>
      <c r="K62" s="1163"/>
    </row>
    <row r="63" spans="1:14" x14ac:dyDescent="0.25">
      <c r="A63" s="204"/>
      <c r="B63" s="204"/>
      <c r="C63" s="204"/>
      <c r="D63" s="204"/>
      <c r="E63" s="204"/>
      <c r="F63" s="204"/>
      <c r="G63" s="547"/>
      <c r="H63" s="547"/>
      <c r="I63" s="547"/>
      <c r="J63" s="547"/>
      <c r="K63" s="547"/>
    </row>
    <row r="64" spans="1:14" x14ac:dyDescent="0.25">
      <c r="A64" s="1163" t="s">
        <v>5498</v>
      </c>
      <c r="B64" s="1163"/>
      <c r="C64" s="1163"/>
      <c r="D64" s="1163"/>
      <c r="E64" s="1163"/>
      <c r="F64" s="1163"/>
      <c r="G64" s="1163"/>
      <c r="H64" s="1163"/>
      <c r="I64" s="1163"/>
      <c r="J64" s="1163"/>
      <c r="K64" s="1163"/>
      <c r="N64" s="366"/>
    </row>
    <row r="65" spans="1:15" x14ac:dyDescent="0.25">
      <c r="A65" s="1163" t="s">
        <v>5534</v>
      </c>
      <c r="B65" s="1163"/>
      <c r="C65" s="1163"/>
      <c r="D65" s="1163"/>
      <c r="E65" s="1163"/>
      <c r="F65" s="1163"/>
      <c r="G65" s="1163"/>
      <c r="H65" s="1163"/>
      <c r="I65" s="1163"/>
      <c r="J65" s="1163"/>
      <c r="K65" s="1163"/>
    </row>
    <row r="66" spans="1:15" x14ac:dyDescent="0.25">
      <c r="A66" s="1067"/>
      <c r="B66" s="1067"/>
      <c r="C66" s="1067"/>
      <c r="D66" s="1067"/>
      <c r="E66" s="1067"/>
      <c r="F66" s="1067"/>
      <c r="G66" s="1067"/>
      <c r="H66" s="1067"/>
      <c r="I66" s="1067"/>
      <c r="J66" s="1067"/>
      <c r="K66" s="1067"/>
    </row>
    <row r="67" spans="1:15" x14ac:dyDescent="0.25">
      <c r="A67" s="1163" t="s">
        <v>5533</v>
      </c>
      <c r="B67" s="1163"/>
      <c r="C67" s="1163"/>
      <c r="D67" s="1163"/>
      <c r="E67" s="1163"/>
      <c r="F67" s="1163"/>
      <c r="G67" s="1163"/>
      <c r="H67" s="1163"/>
      <c r="I67" s="1163"/>
      <c r="J67" s="1163"/>
      <c r="K67" s="1163"/>
      <c r="N67" s="366"/>
    </row>
    <row r="68" spans="1:15" hidden="1" x14ac:dyDescent="0.25">
      <c r="A68" s="1163" t="s">
        <v>5337</v>
      </c>
      <c r="B68" s="1163"/>
      <c r="C68" s="1163"/>
      <c r="D68" s="1163"/>
      <c r="E68" s="1163"/>
      <c r="F68" s="1163"/>
      <c r="G68" s="1163"/>
      <c r="H68" s="1163"/>
      <c r="I68" s="1163"/>
      <c r="J68" s="1163"/>
      <c r="K68" s="1163"/>
    </row>
    <row r="69" spans="1:15" hidden="1" x14ac:dyDescent="0.25">
      <c r="A69" s="1163" t="s">
        <v>5360</v>
      </c>
      <c r="B69" s="1163"/>
      <c r="C69" s="1163"/>
      <c r="D69" s="1163"/>
      <c r="E69" s="1163"/>
      <c r="F69" s="1163"/>
      <c r="G69" s="1163"/>
      <c r="H69" s="1163"/>
      <c r="I69" s="1163"/>
      <c r="J69" s="1163"/>
      <c r="K69" s="1163"/>
    </row>
    <row r="70" spans="1:15" x14ac:dyDescent="0.25">
      <c r="A70" s="1163" t="s">
        <v>5506</v>
      </c>
      <c r="B70" s="1163"/>
      <c r="C70" s="1163"/>
      <c r="D70" s="1163"/>
      <c r="E70" s="1163"/>
      <c r="F70" s="1163"/>
      <c r="G70" s="1163"/>
      <c r="H70" s="1163"/>
      <c r="I70" s="1163"/>
      <c r="J70" s="1163"/>
      <c r="K70" s="1163"/>
      <c r="N70" s="366"/>
    </row>
    <row r="71" spans="1:15" hidden="1" x14ac:dyDescent="0.25">
      <c r="A71" s="741" t="s">
        <v>5391</v>
      </c>
      <c r="B71" s="741"/>
      <c r="C71" s="741"/>
      <c r="D71" s="741"/>
      <c r="E71" s="741"/>
      <c r="F71" s="741"/>
      <c r="G71" s="741"/>
      <c r="H71" s="741"/>
      <c r="I71" s="741"/>
      <c r="J71" s="741"/>
      <c r="K71" s="741"/>
    </row>
    <row r="72" spans="1:15" x14ac:dyDescent="0.25">
      <c r="A72" s="1262"/>
      <c r="B72" s="1262"/>
      <c r="C72" s="1262"/>
      <c r="D72" s="1262"/>
      <c r="E72" s="1262"/>
      <c r="F72" s="1262"/>
      <c r="G72" s="1262"/>
      <c r="H72" s="1262"/>
      <c r="I72" s="1262"/>
      <c r="J72" s="1262"/>
      <c r="K72" s="1262"/>
    </row>
    <row r="73" spans="1:15" hidden="1" x14ac:dyDescent="0.25">
      <c r="A73" s="1163" t="s">
        <v>5410</v>
      </c>
      <c r="B73" s="1163"/>
      <c r="C73" s="1163"/>
      <c r="D73" s="1163"/>
      <c r="E73" s="1163"/>
      <c r="F73" s="1163"/>
      <c r="G73" s="1163"/>
      <c r="H73" s="1163"/>
      <c r="I73" s="1163"/>
      <c r="J73" s="1163"/>
      <c r="K73" s="1163"/>
    </row>
    <row r="74" spans="1:15" x14ac:dyDescent="0.25">
      <c r="A74" s="204"/>
      <c r="B74" s="204"/>
      <c r="C74" s="204"/>
      <c r="D74" s="204"/>
      <c r="E74" s="204"/>
      <c r="F74" s="204"/>
      <c r="G74" s="547"/>
      <c r="H74" s="547"/>
      <c r="I74" s="547"/>
      <c r="J74" s="547"/>
      <c r="K74" s="547"/>
      <c r="O74" s="366"/>
    </row>
    <row r="75" spans="1:15" hidden="1" x14ac:dyDescent="0.25">
      <c r="A75" s="204" t="s">
        <v>5435</v>
      </c>
      <c r="B75" s="204"/>
      <c r="C75" s="204"/>
      <c r="D75" s="204"/>
      <c r="E75" s="204"/>
      <c r="F75" s="204"/>
      <c r="G75" s="547"/>
      <c r="H75" s="547"/>
      <c r="I75" s="547"/>
      <c r="J75" s="547"/>
      <c r="K75" s="547"/>
    </row>
    <row r="76" spans="1:15" hidden="1" x14ac:dyDescent="0.25">
      <c r="A76" s="204" t="s">
        <v>5434</v>
      </c>
      <c r="B76" s="204"/>
      <c r="C76" s="204"/>
      <c r="D76" s="204"/>
      <c r="E76" s="204"/>
      <c r="F76" s="204"/>
      <c r="G76" s="547"/>
      <c r="H76" s="547"/>
      <c r="I76" s="547"/>
      <c r="J76" s="547"/>
      <c r="K76" s="547"/>
    </row>
    <row r="77" spans="1:15" x14ac:dyDescent="0.25">
      <c r="A77" s="204"/>
      <c r="B77" s="204"/>
      <c r="C77" s="204"/>
      <c r="D77" s="204"/>
      <c r="E77" s="204"/>
      <c r="F77" s="204"/>
      <c r="G77" s="204"/>
      <c r="H77" s="204"/>
      <c r="I77" s="204"/>
      <c r="J77" s="204"/>
      <c r="K77" s="204"/>
    </row>
    <row r="78" spans="1:15" x14ac:dyDescent="0.25">
      <c r="A78" s="204"/>
      <c r="B78" s="204"/>
      <c r="C78" s="204"/>
      <c r="D78" s="204"/>
      <c r="E78" s="204"/>
      <c r="F78" s="204"/>
      <c r="G78" s="204"/>
      <c r="H78" s="204"/>
      <c r="I78" s="204"/>
      <c r="J78" s="204"/>
      <c r="K78" s="204"/>
    </row>
    <row r="79" spans="1:15" x14ac:dyDescent="0.25">
      <c r="A79" s="204" t="s">
        <v>5436</v>
      </c>
      <c r="B79" s="204"/>
      <c r="C79" s="204"/>
      <c r="D79" s="204"/>
      <c r="E79" s="204"/>
      <c r="F79" s="204"/>
      <c r="G79" s="204"/>
      <c r="H79" s="204"/>
      <c r="I79" s="204"/>
      <c r="J79" s="204"/>
      <c r="K79" s="204"/>
    </row>
    <row r="80" spans="1:15" hidden="1" x14ac:dyDescent="0.25">
      <c r="A80" s="204" t="s">
        <v>5169</v>
      </c>
      <c r="B80" s="204"/>
      <c r="C80" s="204"/>
      <c r="D80" s="204"/>
      <c r="E80" s="204"/>
      <c r="F80" s="204"/>
      <c r="G80" s="204"/>
      <c r="H80" s="204"/>
      <c r="I80" s="204"/>
      <c r="J80" s="204"/>
      <c r="K80" s="204"/>
    </row>
  </sheetData>
  <mergeCells count="45">
    <mergeCell ref="B53:D53"/>
    <mergeCell ref="A69:K69"/>
    <mergeCell ref="A72:K72"/>
    <mergeCell ref="A65:K65"/>
    <mergeCell ref="A58:F58"/>
    <mergeCell ref="A62:K62"/>
    <mergeCell ref="A60:K60"/>
    <mergeCell ref="B54:D54"/>
    <mergeCell ref="B55:D55"/>
    <mergeCell ref="B57:D57"/>
    <mergeCell ref="B56:D56"/>
    <mergeCell ref="A73:K73"/>
    <mergeCell ref="A67:K67"/>
    <mergeCell ref="A70:K70"/>
    <mergeCell ref="A68:K68"/>
    <mergeCell ref="A64:K64"/>
    <mergeCell ref="B50:D50"/>
    <mergeCell ref="B51:D51"/>
    <mergeCell ref="B43:D43"/>
    <mergeCell ref="B45:D45"/>
    <mergeCell ref="B46:D46"/>
    <mergeCell ref="B48:D48"/>
    <mergeCell ref="B49:D49"/>
    <mergeCell ref="B47:D47"/>
    <mergeCell ref="A30:K30"/>
    <mergeCell ref="A32:K32"/>
    <mergeCell ref="A34:K34"/>
    <mergeCell ref="A38:K38"/>
    <mergeCell ref="B44:D44"/>
    <mergeCell ref="B52:D52"/>
    <mergeCell ref="A1:K1"/>
    <mergeCell ref="A5:K5"/>
    <mergeCell ref="A6:K6"/>
    <mergeCell ref="A7:K7"/>
    <mergeCell ref="A9:K9"/>
    <mergeCell ref="A15:K15"/>
    <mergeCell ref="A19:K19"/>
    <mergeCell ref="A21:K21"/>
    <mergeCell ref="A40:K40"/>
    <mergeCell ref="A42:K42"/>
    <mergeCell ref="A23:K23"/>
    <mergeCell ref="A25:K25"/>
    <mergeCell ref="A36:K36"/>
    <mergeCell ref="A29:K29"/>
    <mergeCell ref="A26:K26"/>
  </mergeCells>
  <printOptions horizontalCentered="1"/>
  <pageMargins left="0.196850393700787" right="0.196850393700787" top="0.196850393700787" bottom="0.196850393700787" header="0" footer="0"/>
  <pageSetup scale="76" orientation="portrait" r:id="rId1"/>
  <rowBreaks count="1" manualBreakCount="1">
    <brk id="59"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topLeftCell="A44" workbookViewId="0">
      <selection activeCell="D8" sqref="D8"/>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1264" t="s">
        <v>94</v>
      </c>
      <c r="B1" s="1264"/>
      <c r="G1" s="1265" t="s">
        <v>234</v>
      </c>
      <c r="H1" s="1265"/>
      <c r="L1" s="1266" t="s">
        <v>265</v>
      </c>
      <c r="M1" s="1266"/>
      <c r="N1" s="63"/>
      <c r="O1" s="63"/>
      <c r="P1" s="63" t="s">
        <v>3558</v>
      </c>
    </row>
    <row r="2" spans="1:18" x14ac:dyDescent="0.25">
      <c r="A2" s="54">
        <v>0</v>
      </c>
      <c r="B2" s="53" t="s">
        <v>95</v>
      </c>
      <c r="G2" s="163" t="s">
        <v>235</v>
      </c>
      <c r="H2" s="164" t="s">
        <v>236</v>
      </c>
      <c r="L2" s="64" t="s">
        <v>3557</v>
      </c>
      <c r="M2" s="64" t="s">
        <v>23</v>
      </c>
      <c r="P2" s="62" t="s">
        <v>3604</v>
      </c>
      <c r="Q2" s="62" t="s">
        <v>3605</v>
      </c>
      <c r="R2" s="62" t="s">
        <v>3606</v>
      </c>
    </row>
    <row r="3" spans="1:18" x14ac:dyDescent="0.25">
      <c r="A3" s="57">
        <v>10</v>
      </c>
      <c r="B3" s="56" t="s">
        <v>96</v>
      </c>
      <c r="G3" s="163" t="s">
        <v>237</v>
      </c>
      <c r="H3" s="164" t="s">
        <v>238</v>
      </c>
      <c r="L3" s="65">
        <v>0</v>
      </c>
      <c r="M3" t="s">
        <v>266</v>
      </c>
      <c r="O3" s="61"/>
      <c r="P3" s="67" t="s">
        <v>3666</v>
      </c>
      <c r="Q3" s="68" t="s">
        <v>3560</v>
      </c>
      <c r="R3" s="69" t="s">
        <v>3561</v>
      </c>
    </row>
    <row r="4" spans="1:18" x14ac:dyDescent="0.25">
      <c r="A4" s="57">
        <v>20</v>
      </c>
      <c r="B4" s="56" t="s">
        <v>97</v>
      </c>
      <c r="G4" s="163" t="s">
        <v>239</v>
      </c>
      <c r="H4" s="164" t="s">
        <v>240</v>
      </c>
      <c r="L4" s="65">
        <v>10000</v>
      </c>
      <c r="M4" t="s">
        <v>267</v>
      </c>
      <c r="O4" s="60"/>
      <c r="P4" s="67" t="s">
        <v>3667</v>
      </c>
      <c r="Q4" s="68" t="s">
        <v>3563</v>
      </c>
      <c r="R4" s="69" t="s">
        <v>3564</v>
      </c>
    </row>
    <row r="5" spans="1:18" x14ac:dyDescent="0.25">
      <c r="A5" s="57">
        <v>30</v>
      </c>
      <c r="B5" s="56" t="s">
        <v>98</v>
      </c>
      <c r="G5" s="163" t="s">
        <v>241</v>
      </c>
      <c r="H5" s="164" t="s">
        <v>242</v>
      </c>
      <c r="L5" s="65">
        <v>11000</v>
      </c>
      <c r="M5" t="s">
        <v>268</v>
      </c>
      <c r="P5" s="67" t="s">
        <v>3668</v>
      </c>
      <c r="Q5" s="68" t="s">
        <v>3566</v>
      </c>
      <c r="R5" s="69" t="s">
        <v>3567</v>
      </c>
    </row>
    <row r="6" spans="1:18" x14ac:dyDescent="0.25">
      <c r="A6" s="57">
        <v>40</v>
      </c>
      <c r="B6" s="56" t="s">
        <v>99</v>
      </c>
      <c r="G6" s="163" t="s">
        <v>243</v>
      </c>
      <c r="H6" s="164" t="s">
        <v>244</v>
      </c>
      <c r="L6" s="65">
        <v>11100</v>
      </c>
      <c r="M6" t="s">
        <v>269</v>
      </c>
      <c r="P6" s="67" t="s">
        <v>3669</v>
      </c>
      <c r="Q6" s="68" t="s">
        <v>3569</v>
      </c>
      <c r="R6" s="69" t="s">
        <v>3570</v>
      </c>
    </row>
    <row r="7" spans="1:18" x14ac:dyDescent="0.25">
      <c r="A7" s="57">
        <v>50</v>
      </c>
      <c r="B7" s="56" t="s">
        <v>100</v>
      </c>
      <c r="G7" s="163" t="s">
        <v>245</v>
      </c>
      <c r="H7" s="164" t="s">
        <v>246</v>
      </c>
      <c r="L7" s="65">
        <v>11110</v>
      </c>
      <c r="M7" t="s">
        <v>270</v>
      </c>
      <c r="P7" s="67" t="s">
        <v>3670</v>
      </c>
      <c r="Q7" s="68" t="s">
        <v>3572</v>
      </c>
      <c r="R7" s="69" t="s">
        <v>3573</v>
      </c>
    </row>
    <row r="8" spans="1:18" x14ac:dyDescent="0.25">
      <c r="A8" s="57">
        <v>60</v>
      </c>
      <c r="B8" s="56" t="s">
        <v>101</v>
      </c>
      <c r="G8" s="163" t="s">
        <v>247</v>
      </c>
      <c r="H8" s="164" t="s">
        <v>4690</v>
      </c>
      <c r="L8" s="65">
        <v>11111</v>
      </c>
      <c r="M8" t="s">
        <v>271</v>
      </c>
      <c r="P8" s="67" t="s">
        <v>3671</v>
      </c>
      <c r="Q8" s="68" t="s">
        <v>3575</v>
      </c>
      <c r="R8" s="69" t="s">
        <v>3576</v>
      </c>
    </row>
    <row r="9" spans="1:18" x14ac:dyDescent="0.25">
      <c r="A9" s="57">
        <v>70</v>
      </c>
      <c r="B9" s="56" t="s">
        <v>102</v>
      </c>
      <c r="G9" s="163" t="s">
        <v>248</v>
      </c>
      <c r="H9" s="164" t="s">
        <v>4691</v>
      </c>
      <c r="L9" s="65">
        <v>11112</v>
      </c>
      <c r="M9" t="s">
        <v>272</v>
      </c>
      <c r="P9" s="67" t="s">
        <v>3672</v>
      </c>
      <c r="Q9" s="68" t="s">
        <v>3578</v>
      </c>
      <c r="R9" s="69" t="s">
        <v>3579</v>
      </c>
    </row>
    <row r="10" spans="1:18" x14ac:dyDescent="0.25">
      <c r="A10" s="57">
        <v>80</v>
      </c>
      <c r="B10" s="56" t="s">
        <v>103</v>
      </c>
      <c r="G10" s="163" t="s">
        <v>249</v>
      </c>
      <c r="H10" s="164" t="s">
        <v>58</v>
      </c>
      <c r="L10" s="65">
        <v>11113</v>
      </c>
      <c r="M10" t="s">
        <v>273</v>
      </c>
      <c r="P10" s="67" t="s">
        <v>3673</v>
      </c>
      <c r="Q10" s="68" t="s">
        <v>3581</v>
      </c>
      <c r="R10" s="69" t="s">
        <v>3582</v>
      </c>
    </row>
    <row r="11" spans="1:18" x14ac:dyDescent="0.25">
      <c r="A11" s="57">
        <v>90</v>
      </c>
      <c r="B11" s="56" t="s">
        <v>104</v>
      </c>
      <c r="G11" s="163" t="s">
        <v>250</v>
      </c>
      <c r="H11" s="164" t="s">
        <v>251</v>
      </c>
      <c r="L11" s="65">
        <v>11115</v>
      </c>
      <c r="M11" t="s">
        <v>274</v>
      </c>
      <c r="P11" s="67" t="s">
        <v>3674</v>
      </c>
      <c r="Q11" s="68" t="s">
        <v>3584</v>
      </c>
      <c r="R11" s="69" t="s">
        <v>3585</v>
      </c>
    </row>
    <row r="12" spans="1:18" x14ac:dyDescent="0.25">
      <c r="A12" s="52">
        <v>100</v>
      </c>
      <c r="B12" s="53" t="s">
        <v>105</v>
      </c>
      <c r="G12" s="163" t="s">
        <v>252</v>
      </c>
      <c r="H12" s="164" t="s">
        <v>253</v>
      </c>
      <c r="L12" s="65">
        <v>11116</v>
      </c>
      <c r="M12" t="s">
        <v>275</v>
      </c>
      <c r="P12" s="67" t="s">
        <v>3675</v>
      </c>
      <c r="Q12" s="68" t="s">
        <v>3587</v>
      </c>
      <c r="R12" s="69" t="s">
        <v>3588</v>
      </c>
    </row>
    <row r="13" spans="1:18" x14ac:dyDescent="0.25">
      <c r="A13" s="55">
        <v>110</v>
      </c>
      <c r="B13" s="56" t="s">
        <v>106</v>
      </c>
      <c r="G13" s="163" t="s">
        <v>254</v>
      </c>
      <c r="H13" s="164" t="s">
        <v>255</v>
      </c>
      <c r="L13" s="65">
        <v>11117</v>
      </c>
      <c r="M13" t="s">
        <v>276</v>
      </c>
      <c r="P13" s="67" t="s">
        <v>3676</v>
      </c>
      <c r="Q13" s="68" t="s">
        <v>3590</v>
      </c>
      <c r="R13" s="69" t="s">
        <v>3591</v>
      </c>
    </row>
    <row r="14" spans="1:18" x14ac:dyDescent="0.25">
      <c r="A14" s="58">
        <v>111</v>
      </c>
      <c r="B14" s="59" t="s">
        <v>107</v>
      </c>
      <c r="G14" s="163" t="s">
        <v>256</v>
      </c>
      <c r="H14" s="164" t="s">
        <v>257</v>
      </c>
      <c r="L14" s="65">
        <v>11118</v>
      </c>
      <c r="M14" t="s">
        <v>277</v>
      </c>
      <c r="P14" s="67" t="s">
        <v>3677</v>
      </c>
      <c r="Q14" s="68" t="s">
        <v>3593</v>
      </c>
      <c r="R14" s="69" t="s">
        <v>3594</v>
      </c>
    </row>
    <row r="15" spans="1:18" x14ac:dyDescent="0.25">
      <c r="A15" s="58">
        <v>112</v>
      </c>
      <c r="B15" s="59" t="s">
        <v>108</v>
      </c>
      <c r="G15" s="163" t="s">
        <v>258</v>
      </c>
      <c r="H15" s="164" t="s">
        <v>259</v>
      </c>
      <c r="L15" s="65">
        <v>11119</v>
      </c>
      <c r="M15" t="s">
        <v>278</v>
      </c>
      <c r="P15" s="67" t="s">
        <v>3678</v>
      </c>
      <c r="Q15" s="68" t="s">
        <v>3596</v>
      </c>
      <c r="R15" s="69" t="s">
        <v>3597</v>
      </c>
    </row>
    <row r="16" spans="1:18" x14ac:dyDescent="0.25">
      <c r="A16" s="58">
        <v>113</v>
      </c>
      <c r="B16" s="59" t="s">
        <v>109</v>
      </c>
      <c r="G16" s="163" t="s">
        <v>260</v>
      </c>
      <c r="H16" s="164" t="s">
        <v>261</v>
      </c>
      <c r="L16" s="65">
        <v>11120</v>
      </c>
      <c r="M16" t="s">
        <v>279</v>
      </c>
      <c r="P16" s="67" t="s">
        <v>3679</v>
      </c>
      <c r="Q16" s="68" t="s">
        <v>3599</v>
      </c>
      <c r="R16" s="69" t="s">
        <v>3600</v>
      </c>
    </row>
    <row r="17" spans="1:30" x14ac:dyDescent="0.25">
      <c r="A17" s="55">
        <v>120</v>
      </c>
      <c r="B17" s="56" t="s">
        <v>110</v>
      </c>
      <c r="G17" s="163" t="s">
        <v>262</v>
      </c>
      <c r="H17" s="164" t="s">
        <v>263</v>
      </c>
      <c r="L17" s="65">
        <v>11121</v>
      </c>
      <c r="M17" t="s">
        <v>280</v>
      </c>
      <c r="P17" s="67" t="s">
        <v>3680</v>
      </c>
      <c r="Q17" s="68" t="s">
        <v>3602</v>
      </c>
      <c r="R17" s="69" t="s">
        <v>3603</v>
      </c>
    </row>
    <row r="18" spans="1:30" x14ac:dyDescent="0.25">
      <c r="A18" s="58">
        <v>121</v>
      </c>
      <c r="B18" s="59" t="s">
        <v>111</v>
      </c>
      <c r="L18" s="65">
        <v>11125</v>
      </c>
      <c r="M18" t="s">
        <v>281</v>
      </c>
    </row>
    <row r="19" spans="1:30" x14ac:dyDescent="0.25">
      <c r="A19" s="58">
        <v>122</v>
      </c>
      <c r="B19" s="59" t="s">
        <v>112</v>
      </c>
      <c r="L19" s="65">
        <v>11126</v>
      </c>
      <c r="M19" t="s">
        <v>282</v>
      </c>
    </row>
    <row r="20" spans="1:30" x14ac:dyDescent="0.25">
      <c r="A20" s="55">
        <v>130</v>
      </c>
      <c r="B20" s="56" t="s">
        <v>113</v>
      </c>
      <c r="L20" s="65">
        <v>11127</v>
      </c>
      <c r="M20" t="s">
        <v>283</v>
      </c>
    </row>
    <row r="21" spans="1:30" x14ac:dyDescent="0.25">
      <c r="A21" s="58">
        <v>131</v>
      </c>
      <c r="B21" s="59" t="s">
        <v>114</v>
      </c>
      <c r="L21" s="65">
        <v>11128</v>
      </c>
      <c r="M21" t="s">
        <v>284</v>
      </c>
    </row>
    <row r="22" spans="1:30" x14ac:dyDescent="0.25">
      <c r="A22" s="58">
        <v>132</v>
      </c>
      <c r="B22" s="59" t="s">
        <v>115</v>
      </c>
      <c r="L22" s="65">
        <v>11129</v>
      </c>
      <c r="M22" t="s">
        <v>285</v>
      </c>
    </row>
    <row r="23" spans="1:30" x14ac:dyDescent="0.25">
      <c r="A23" s="58">
        <v>133</v>
      </c>
      <c r="B23" s="59" t="s">
        <v>116</v>
      </c>
      <c r="L23" s="65">
        <v>11130</v>
      </c>
      <c r="M23" t="s">
        <v>286</v>
      </c>
      <c r="P23" s="70" t="s">
        <v>3559</v>
      </c>
      <c r="Q23" s="71" t="s">
        <v>3607</v>
      </c>
      <c r="R23" s="71" t="s">
        <v>3608</v>
      </c>
      <c r="S23" s="72"/>
      <c r="T23" s="72"/>
      <c r="U23" s="72"/>
      <c r="V23" s="72"/>
      <c r="W23" s="72"/>
      <c r="X23" s="72"/>
      <c r="Y23" s="72"/>
      <c r="Z23" s="72"/>
      <c r="AA23" s="72"/>
      <c r="AB23" s="72"/>
      <c r="AC23" s="72"/>
      <c r="AD23" s="72"/>
    </row>
    <row r="24" spans="1:30" x14ac:dyDescent="0.25">
      <c r="A24" s="55">
        <v>140</v>
      </c>
      <c r="B24" s="56" t="s">
        <v>117</v>
      </c>
      <c r="L24" s="65">
        <v>11131</v>
      </c>
      <c r="M24" t="s">
        <v>287</v>
      </c>
      <c r="P24" s="70" t="s">
        <v>3562</v>
      </c>
      <c r="Q24" s="71" t="s">
        <v>3609</v>
      </c>
      <c r="R24" s="71" t="s">
        <v>3610</v>
      </c>
      <c r="S24" s="71" t="s">
        <v>3611</v>
      </c>
      <c r="T24" s="71" t="s">
        <v>3612</v>
      </c>
      <c r="U24" s="71" t="s">
        <v>3613</v>
      </c>
      <c r="V24" s="71" t="s">
        <v>3614</v>
      </c>
      <c r="W24" s="71" t="s">
        <v>3615</v>
      </c>
      <c r="X24" s="71" t="s">
        <v>3616</v>
      </c>
      <c r="Y24" s="71" t="s">
        <v>3617</v>
      </c>
      <c r="Z24" s="71" t="s">
        <v>3618</v>
      </c>
      <c r="AA24" s="71" t="s">
        <v>3619</v>
      </c>
      <c r="AB24" s="71" t="s">
        <v>3620</v>
      </c>
      <c r="AC24" s="71" t="s">
        <v>3621</v>
      </c>
      <c r="AD24" s="71" t="s">
        <v>3622</v>
      </c>
    </row>
    <row r="25" spans="1:30" x14ac:dyDescent="0.25">
      <c r="A25" s="55">
        <v>150</v>
      </c>
      <c r="B25" s="56" t="s">
        <v>118</v>
      </c>
      <c r="L25" s="65">
        <v>11132</v>
      </c>
      <c r="M25" t="s">
        <v>288</v>
      </c>
      <c r="P25" s="70" t="s">
        <v>3565</v>
      </c>
      <c r="Q25" s="71" t="s">
        <v>3623</v>
      </c>
      <c r="R25" s="71" t="s">
        <v>3624</v>
      </c>
      <c r="S25" s="71" t="s">
        <v>3625</v>
      </c>
      <c r="T25" s="71" t="s">
        <v>3626</v>
      </c>
      <c r="U25" s="71" t="s">
        <v>3627</v>
      </c>
      <c r="V25" s="72"/>
      <c r="W25" s="72"/>
      <c r="X25" s="72"/>
      <c r="Y25" s="72"/>
      <c r="Z25" s="72"/>
      <c r="AA25" s="72"/>
      <c r="AB25" s="72"/>
      <c r="AC25" s="72"/>
      <c r="AD25" s="72"/>
    </row>
    <row r="26" spans="1:30" x14ac:dyDescent="0.25">
      <c r="A26" s="55">
        <v>160</v>
      </c>
      <c r="B26" s="56" t="s">
        <v>119</v>
      </c>
      <c r="L26" s="65">
        <v>11133</v>
      </c>
      <c r="M26" t="s">
        <v>289</v>
      </c>
      <c r="P26" s="70" t="s">
        <v>3568</v>
      </c>
      <c r="Q26" s="70" t="s">
        <v>3628</v>
      </c>
      <c r="R26" s="70" t="s">
        <v>3629</v>
      </c>
      <c r="S26" s="72"/>
      <c r="T26" s="72"/>
      <c r="U26" s="72"/>
      <c r="V26" s="72"/>
      <c r="W26" s="72"/>
      <c r="X26" s="72"/>
      <c r="Y26" s="72"/>
      <c r="Z26" s="72"/>
      <c r="AA26" s="72"/>
      <c r="AB26" s="72"/>
      <c r="AC26" s="72"/>
      <c r="AD26" s="72"/>
    </row>
    <row r="27" spans="1:30" x14ac:dyDescent="0.25">
      <c r="A27" s="55">
        <v>170</v>
      </c>
      <c r="B27" s="56" t="s">
        <v>120</v>
      </c>
      <c r="L27" s="65">
        <v>11134</v>
      </c>
      <c r="M27" t="s">
        <v>290</v>
      </c>
      <c r="P27" s="70" t="s">
        <v>3571</v>
      </c>
      <c r="Q27" s="71" t="s">
        <v>3630</v>
      </c>
      <c r="R27" s="71" t="s">
        <v>3631</v>
      </c>
      <c r="S27" s="72"/>
      <c r="T27" s="72"/>
      <c r="U27" s="72"/>
      <c r="V27" s="72"/>
      <c r="W27" s="72"/>
      <c r="X27" s="72"/>
      <c r="Y27" s="72"/>
      <c r="Z27" s="72"/>
      <c r="AA27" s="72"/>
      <c r="AB27" s="72"/>
      <c r="AC27" s="72"/>
      <c r="AD27" s="72"/>
    </row>
    <row r="28" spans="1:30" x14ac:dyDescent="0.25">
      <c r="A28" s="55">
        <v>180</v>
      </c>
      <c r="B28" s="56" t="s">
        <v>121</v>
      </c>
      <c r="L28" s="65">
        <v>11135</v>
      </c>
      <c r="M28" t="s">
        <v>291</v>
      </c>
      <c r="P28" s="70" t="s">
        <v>3574</v>
      </c>
      <c r="Q28" s="73" t="s">
        <v>3632</v>
      </c>
      <c r="R28" s="73" t="s">
        <v>3633</v>
      </c>
      <c r="S28" s="73" t="s">
        <v>3634</v>
      </c>
      <c r="T28" s="73" t="s">
        <v>3635</v>
      </c>
      <c r="U28" s="72"/>
      <c r="V28" s="72"/>
      <c r="W28" s="72"/>
      <c r="X28" s="72"/>
      <c r="Y28" s="72"/>
      <c r="Z28" s="72"/>
      <c r="AA28" s="72"/>
      <c r="AB28" s="72"/>
      <c r="AC28" s="72"/>
      <c r="AD28" s="72"/>
    </row>
    <row r="29" spans="1:30" x14ac:dyDescent="0.25">
      <c r="A29" s="52">
        <v>200</v>
      </c>
      <c r="B29" s="53" t="s">
        <v>122</v>
      </c>
      <c r="L29" s="65">
        <v>11136</v>
      </c>
      <c r="M29" t="s">
        <v>292</v>
      </c>
      <c r="P29" s="70" t="s">
        <v>3577</v>
      </c>
      <c r="Q29" s="73" t="s">
        <v>3636</v>
      </c>
      <c r="R29" s="73" t="s">
        <v>3637</v>
      </c>
      <c r="S29" s="72"/>
      <c r="T29" s="72"/>
      <c r="U29" s="72"/>
      <c r="V29" s="72"/>
      <c r="W29" s="72"/>
      <c r="X29" s="72"/>
      <c r="Y29" s="72"/>
      <c r="Z29" s="72"/>
      <c r="AA29" s="72"/>
      <c r="AB29" s="72"/>
      <c r="AC29" s="72"/>
      <c r="AD29" s="72"/>
    </row>
    <row r="30" spans="1:30" x14ac:dyDescent="0.25">
      <c r="A30" s="55">
        <v>210</v>
      </c>
      <c r="B30" s="56" t="s">
        <v>123</v>
      </c>
      <c r="L30" s="65">
        <v>11137</v>
      </c>
      <c r="M30" t="s">
        <v>293</v>
      </c>
      <c r="P30" s="70" t="s">
        <v>3580</v>
      </c>
      <c r="Q30" s="73" t="s">
        <v>3638</v>
      </c>
      <c r="R30" s="72"/>
      <c r="S30" s="72"/>
      <c r="T30" s="72"/>
      <c r="U30" s="72"/>
      <c r="V30" s="72"/>
      <c r="W30" s="72"/>
      <c r="X30" s="72"/>
      <c r="Y30" s="72"/>
      <c r="Z30" s="72"/>
      <c r="AA30" s="72"/>
      <c r="AB30" s="72"/>
      <c r="AC30" s="72"/>
      <c r="AD30" s="72"/>
    </row>
    <row r="31" spans="1:30" x14ac:dyDescent="0.25">
      <c r="A31" s="55">
        <v>220</v>
      </c>
      <c r="B31" s="56" t="s">
        <v>124</v>
      </c>
      <c r="L31" s="65">
        <v>11138</v>
      </c>
      <c r="M31" t="s">
        <v>294</v>
      </c>
      <c r="P31" s="70" t="s">
        <v>3583</v>
      </c>
      <c r="Q31" s="73" t="s">
        <v>3639</v>
      </c>
      <c r="R31" s="72"/>
      <c r="S31" s="72"/>
      <c r="T31" s="72"/>
      <c r="U31" s="72"/>
      <c r="V31" s="72"/>
      <c r="W31" s="72"/>
      <c r="X31" s="72"/>
      <c r="Y31" s="72"/>
      <c r="Z31" s="72"/>
      <c r="AA31" s="72"/>
      <c r="AB31" s="72"/>
      <c r="AC31" s="72"/>
      <c r="AD31" s="72"/>
    </row>
    <row r="32" spans="1:30" x14ac:dyDescent="0.25">
      <c r="A32" s="55">
        <v>230</v>
      </c>
      <c r="B32" s="56" t="s">
        <v>125</v>
      </c>
      <c r="L32" s="65">
        <v>11139</v>
      </c>
      <c r="M32" t="s">
        <v>295</v>
      </c>
      <c r="P32" s="70" t="s">
        <v>3586</v>
      </c>
      <c r="Q32" s="73" t="s">
        <v>3640</v>
      </c>
      <c r="R32" s="72"/>
      <c r="S32" s="72"/>
      <c r="T32" s="72"/>
      <c r="U32" s="72"/>
      <c r="V32" s="72"/>
      <c r="W32" s="72"/>
      <c r="X32" s="72"/>
      <c r="Y32" s="72"/>
      <c r="Z32" s="72"/>
      <c r="AA32" s="72"/>
      <c r="AB32" s="72"/>
      <c r="AC32" s="72"/>
      <c r="AD32" s="72"/>
    </row>
    <row r="33" spans="1:30" x14ac:dyDescent="0.25">
      <c r="A33" s="55">
        <v>240</v>
      </c>
      <c r="B33" s="56" t="s">
        <v>126</v>
      </c>
      <c r="L33" s="65">
        <v>11140</v>
      </c>
      <c r="M33" t="s">
        <v>296</v>
      </c>
      <c r="P33" s="70" t="s">
        <v>3589</v>
      </c>
      <c r="Q33" s="73" t="s">
        <v>3641</v>
      </c>
      <c r="R33" s="73" t="s">
        <v>3642</v>
      </c>
      <c r="S33" s="73" t="s">
        <v>3643</v>
      </c>
      <c r="T33" s="73" t="s">
        <v>3644</v>
      </c>
      <c r="U33" s="73" t="s">
        <v>3645</v>
      </c>
      <c r="V33" s="73" t="s">
        <v>3646</v>
      </c>
      <c r="W33" s="72"/>
      <c r="X33" s="72"/>
      <c r="Y33" s="72"/>
      <c r="Z33" s="72"/>
      <c r="AA33" s="72"/>
      <c r="AB33" s="72"/>
      <c r="AC33" s="72"/>
      <c r="AD33" s="72"/>
    </row>
    <row r="34" spans="1:30" x14ac:dyDescent="0.25">
      <c r="A34" s="55">
        <v>250</v>
      </c>
      <c r="B34" s="56" t="s">
        <v>127</v>
      </c>
      <c r="L34" s="65">
        <v>11141</v>
      </c>
      <c r="M34" t="s">
        <v>297</v>
      </c>
      <c r="P34" s="70" t="s">
        <v>3592</v>
      </c>
      <c r="Q34" s="73" t="s">
        <v>3647</v>
      </c>
      <c r="R34" s="72"/>
      <c r="S34" s="72"/>
      <c r="T34" s="72"/>
      <c r="U34" s="72"/>
      <c r="V34" s="72"/>
      <c r="W34" s="72"/>
      <c r="X34" s="72"/>
      <c r="Y34" s="72"/>
      <c r="Z34" s="72"/>
      <c r="AA34" s="72"/>
      <c r="AB34" s="72"/>
      <c r="AC34" s="72"/>
      <c r="AD34" s="72"/>
    </row>
    <row r="35" spans="1:30" x14ac:dyDescent="0.25">
      <c r="A35" s="52">
        <v>300</v>
      </c>
      <c r="B35" s="53" t="s">
        <v>128</v>
      </c>
      <c r="L35" s="65">
        <v>11142</v>
      </c>
      <c r="M35" t="s">
        <v>298</v>
      </c>
      <c r="P35" s="70" t="s">
        <v>3595</v>
      </c>
      <c r="Q35" s="71" t="s">
        <v>3648</v>
      </c>
      <c r="R35" s="71" t="s">
        <v>3649</v>
      </c>
      <c r="S35" s="72"/>
      <c r="T35" s="72"/>
      <c r="U35" s="72"/>
      <c r="V35" s="72"/>
      <c r="W35" s="72"/>
      <c r="X35" s="72"/>
      <c r="Y35" s="72"/>
      <c r="Z35" s="72"/>
      <c r="AA35" s="72"/>
      <c r="AB35" s="72"/>
      <c r="AC35" s="72"/>
      <c r="AD35" s="72"/>
    </row>
    <row r="36" spans="1:30" x14ac:dyDescent="0.25">
      <c r="A36" s="55">
        <v>310</v>
      </c>
      <c r="B36" s="56" t="s">
        <v>129</v>
      </c>
      <c r="L36" s="65">
        <v>11143</v>
      </c>
      <c r="M36" t="s">
        <v>299</v>
      </c>
      <c r="P36" s="70" t="s">
        <v>3598</v>
      </c>
      <c r="Q36" s="71" t="s">
        <v>3650</v>
      </c>
      <c r="R36" s="71" t="s">
        <v>3651</v>
      </c>
      <c r="S36" s="71" t="s">
        <v>3652</v>
      </c>
      <c r="T36" s="72"/>
      <c r="U36" s="72"/>
      <c r="V36" s="72"/>
      <c r="W36" s="72"/>
      <c r="X36" s="72"/>
      <c r="Y36" s="72"/>
      <c r="Z36" s="72"/>
      <c r="AA36" s="72"/>
      <c r="AB36" s="72"/>
      <c r="AC36" s="72"/>
      <c r="AD36" s="72"/>
    </row>
    <row r="37" spans="1:30" x14ac:dyDescent="0.25">
      <c r="A37" s="55">
        <v>320</v>
      </c>
      <c r="B37" s="56" t="s">
        <v>130</v>
      </c>
      <c r="L37" s="65">
        <v>11145</v>
      </c>
      <c r="M37" t="s">
        <v>300</v>
      </c>
      <c r="P37" s="70" t="s">
        <v>3601</v>
      </c>
      <c r="Q37" s="71" t="s">
        <v>3653</v>
      </c>
      <c r="R37" s="71" t="s">
        <v>3654</v>
      </c>
      <c r="S37" s="71" t="s">
        <v>3655</v>
      </c>
      <c r="T37" s="71" t="s">
        <v>3656</v>
      </c>
      <c r="U37" s="71" t="s">
        <v>3657</v>
      </c>
      <c r="V37" s="71" t="s">
        <v>3658</v>
      </c>
      <c r="W37" s="71" t="s">
        <v>3659</v>
      </c>
      <c r="X37" s="71" t="s">
        <v>3660</v>
      </c>
      <c r="Y37" s="71" t="s">
        <v>3661</v>
      </c>
      <c r="Z37" s="71" t="s">
        <v>3662</v>
      </c>
      <c r="AA37" s="72"/>
      <c r="AB37" s="72"/>
      <c r="AC37" s="72"/>
      <c r="AD37" s="72"/>
    </row>
    <row r="38" spans="1:30" x14ac:dyDescent="0.25">
      <c r="A38" s="55">
        <v>330</v>
      </c>
      <c r="B38" s="56" t="s">
        <v>131</v>
      </c>
      <c r="L38" s="65">
        <v>11146</v>
      </c>
      <c r="M38" t="s">
        <v>301</v>
      </c>
    </row>
    <row r="39" spans="1:30" x14ac:dyDescent="0.25">
      <c r="A39" s="55">
        <v>350</v>
      </c>
      <c r="B39" s="56" t="s">
        <v>132</v>
      </c>
      <c r="L39" s="65">
        <v>11147</v>
      </c>
      <c r="M39" t="s">
        <v>302</v>
      </c>
    </row>
    <row r="40" spans="1:30" x14ac:dyDescent="0.25">
      <c r="A40" s="55">
        <v>360</v>
      </c>
      <c r="B40" s="56" t="s">
        <v>133</v>
      </c>
      <c r="L40" s="65">
        <v>11148</v>
      </c>
      <c r="M40" t="s">
        <v>303</v>
      </c>
    </row>
    <row r="41" spans="1:30" x14ac:dyDescent="0.25">
      <c r="A41" s="52">
        <v>400</v>
      </c>
      <c r="B41" s="53" t="s">
        <v>134</v>
      </c>
      <c r="L41" s="65">
        <v>11149</v>
      </c>
      <c r="M41" t="s">
        <v>304</v>
      </c>
    </row>
    <row r="42" spans="1:30" x14ac:dyDescent="0.25">
      <c r="A42" s="55">
        <v>410</v>
      </c>
      <c r="B42" s="56" t="s">
        <v>135</v>
      </c>
      <c r="L42" s="65">
        <v>11150</v>
      </c>
      <c r="M42" t="s">
        <v>305</v>
      </c>
    </row>
    <row r="43" spans="1:30" x14ac:dyDescent="0.25">
      <c r="A43" s="58">
        <v>411</v>
      </c>
      <c r="B43" s="59" t="s">
        <v>136</v>
      </c>
      <c r="L43" s="65">
        <v>11151</v>
      </c>
      <c r="M43" t="s">
        <v>306</v>
      </c>
    </row>
    <row r="44" spans="1:30" x14ac:dyDescent="0.25">
      <c r="A44" s="58">
        <v>412</v>
      </c>
      <c r="B44" s="59" t="s">
        <v>137</v>
      </c>
      <c r="L44" s="65">
        <v>11152</v>
      </c>
      <c r="M44" t="s">
        <v>307</v>
      </c>
    </row>
    <row r="45" spans="1:30" x14ac:dyDescent="0.25">
      <c r="A45" s="55">
        <v>420</v>
      </c>
      <c r="B45" s="56" t="s">
        <v>138</v>
      </c>
      <c r="L45" s="65">
        <v>11153</v>
      </c>
      <c r="M45" t="s">
        <v>308</v>
      </c>
    </row>
    <row r="46" spans="1:30" x14ac:dyDescent="0.25">
      <c r="A46" s="58">
        <v>421</v>
      </c>
      <c r="B46" s="59" t="s">
        <v>139</v>
      </c>
      <c r="L46" s="65">
        <v>11154</v>
      </c>
      <c r="M46" t="s">
        <v>309</v>
      </c>
    </row>
    <row r="47" spans="1:30" x14ac:dyDescent="0.25">
      <c r="A47" s="58">
        <v>422</v>
      </c>
      <c r="B47" s="59" t="s">
        <v>140</v>
      </c>
      <c r="L47" s="65">
        <v>11155</v>
      </c>
      <c r="M47" t="s">
        <v>310</v>
      </c>
    </row>
    <row r="48" spans="1:30" x14ac:dyDescent="0.25">
      <c r="A48" s="58">
        <v>423</v>
      </c>
      <c r="B48" s="59" t="s">
        <v>141</v>
      </c>
      <c r="L48" s="65">
        <v>11156</v>
      </c>
      <c r="M48" t="s">
        <v>311</v>
      </c>
    </row>
    <row r="49" spans="1:13" x14ac:dyDescent="0.25">
      <c r="A49" s="55">
        <v>430</v>
      </c>
      <c r="B49" s="56" t="s">
        <v>142</v>
      </c>
      <c r="L49" s="65">
        <v>11157</v>
      </c>
      <c r="M49" t="s">
        <v>312</v>
      </c>
    </row>
    <row r="50" spans="1:13" x14ac:dyDescent="0.25">
      <c r="A50" s="58">
        <v>431</v>
      </c>
      <c r="B50" s="59" t="s">
        <v>143</v>
      </c>
      <c r="L50" s="65">
        <v>11158</v>
      </c>
      <c r="M50" t="s">
        <v>313</v>
      </c>
    </row>
    <row r="51" spans="1:13" x14ac:dyDescent="0.25">
      <c r="A51" s="58">
        <v>432</v>
      </c>
      <c r="B51" s="59" t="s">
        <v>144</v>
      </c>
      <c r="L51" s="65">
        <v>11159</v>
      </c>
      <c r="M51" t="s">
        <v>314</v>
      </c>
    </row>
    <row r="52" spans="1:13" x14ac:dyDescent="0.25">
      <c r="A52" s="58">
        <v>433</v>
      </c>
      <c r="B52" s="59" t="s">
        <v>145</v>
      </c>
      <c r="L52" s="65">
        <v>11190</v>
      </c>
      <c r="M52" t="s">
        <v>315</v>
      </c>
    </row>
    <row r="53" spans="1:13" x14ac:dyDescent="0.25">
      <c r="A53" s="58">
        <v>434</v>
      </c>
      <c r="B53" s="59" t="s">
        <v>146</v>
      </c>
      <c r="L53" s="65">
        <v>11191</v>
      </c>
      <c r="M53" t="s">
        <v>316</v>
      </c>
    </row>
    <row r="54" spans="1:13" x14ac:dyDescent="0.25">
      <c r="A54" s="58">
        <v>435</v>
      </c>
      <c r="B54" s="59" t="s">
        <v>147</v>
      </c>
      <c r="L54" s="65">
        <v>11192</v>
      </c>
      <c r="M54" t="s">
        <v>317</v>
      </c>
    </row>
    <row r="55" spans="1:13" x14ac:dyDescent="0.25">
      <c r="A55" s="58">
        <v>436</v>
      </c>
      <c r="B55" s="59" t="s">
        <v>148</v>
      </c>
      <c r="L55" s="65">
        <v>11193</v>
      </c>
      <c r="M55" t="s">
        <v>318</v>
      </c>
    </row>
    <row r="56" spans="1:13" x14ac:dyDescent="0.25">
      <c r="A56" s="55">
        <v>440</v>
      </c>
      <c r="B56" s="56" t="s">
        <v>149</v>
      </c>
      <c r="L56" s="65">
        <v>11194</v>
      </c>
      <c r="M56" t="s">
        <v>319</v>
      </c>
    </row>
    <row r="57" spans="1:13" x14ac:dyDescent="0.25">
      <c r="A57" s="58">
        <v>441</v>
      </c>
      <c r="B57" s="59" t="s">
        <v>150</v>
      </c>
      <c r="L57" s="65">
        <v>11195</v>
      </c>
      <c r="M57" t="s">
        <v>320</v>
      </c>
    </row>
    <row r="58" spans="1:13" x14ac:dyDescent="0.25">
      <c r="A58" s="58">
        <v>442</v>
      </c>
      <c r="B58" s="59" t="s">
        <v>151</v>
      </c>
      <c r="L58" s="65">
        <v>11196</v>
      </c>
      <c r="M58" t="s">
        <v>321</v>
      </c>
    </row>
    <row r="59" spans="1:13" x14ac:dyDescent="0.25">
      <c r="A59" s="58">
        <v>443</v>
      </c>
      <c r="B59" s="59" t="s">
        <v>152</v>
      </c>
      <c r="L59" s="65">
        <v>11197</v>
      </c>
      <c r="M59" t="s">
        <v>322</v>
      </c>
    </row>
    <row r="60" spans="1:13" x14ac:dyDescent="0.25">
      <c r="A60" s="55">
        <v>450</v>
      </c>
      <c r="B60" s="56" t="s">
        <v>153</v>
      </c>
      <c r="L60" s="65">
        <v>11198</v>
      </c>
      <c r="M60" t="s">
        <v>323</v>
      </c>
    </row>
    <row r="61" spans="1:13" x14ac:dyDescent="0.25">
      <c r="A61" s="58">
        <v>451</v>
      </c>
      <c r="B61" s="59" t="s">
        <v>154</v>
      </c>
      <c r="L61" s="65">
        <v>11199</v>
      </c>
      <c r="M61" t="s">
        <v>324</v>
      </c>
    </row>
    <row r="62" spans="1:13" x14ac:dyDescent="0.25">
      <c r="A62" s="58">
        <v>452</v>
      </c>
      <c r="B62" s="59" t="s">
        <v>155</v>
      </c>
      <c r="L62" s="65">
        <v>11200</v>
      </c>
      <c r="M62" t="s">
        <v>325</v>
      </c>
    </row>
    <row r="63" spans="1:13" x14ac:dyDescent="0.25">
      <c r="A63" s="58">
        <v>453</v>
      </c>
      <c r="B63" s="59" t="s">
        <v>156</v>
      </c>
      <c r="L63" s="65">
        <v>11210</v>
      </c>
      <c r="M63" t="s">
        <v>326</v>
      </c>
    </row>
    <row r="64" spans="1:13" x14ac:dyDescent="0.25">
      <c r="A64" s="58">
        <v>454</v>
      </c>
      <c r="B64" s="59" t="s">
        <v>157</v>
      </c>
      <c r="L64" s="65">
        <v>11211</v>
      </c>
      <c r="M64" t="s">
        <v>327</v>
      </c>
    </row>
    <row r="65" spans="1:13" x14ac:dyDescent="0.25">
      <c r="A65" s="58">
        <v>455</v>
      </c>
      <c r="B65" s="59" t="s">
        <v>158</v>
      </c>
      <c r="L65" s="65">
        <v>11212</v>
      </c>
      <c r="M65" t="s">
        <v>328</v>
      </c>
    </row>
    <row r="66" spans="1:13" x14ac:dyDescent="0.25">
      <c r="A66" s="55">
        <v>460</v>
      </c>
      <c r="B66" s="56" t="s">
        <v>159</v>
      </c>
      <c r="L66" s="65">
        <v>11213</v>
      </c>
      <c r="M66" t="s">
        <v>329</v>
      </c>
    </row>
    <row r="67" spans="1:13" x14ac:dyDescent="0.25">
      <c r="A67" s="55">
        <v>470</v>
      </c>
      <c r="B67" s="56" t="s">
        <v>160</v>
      </c>
      <c r="L67" s="65">
        <v>11215</v>
      </c>
      <c r="M67" t="s">
        <v>330</v>
      </c>
    </row>
    <row r="68" spans="1:13" x14ac:dyDescent="0.25">
      <c r="A68" s="58">
        <v>471</v>
      </c>
      <c r="B68" s="59" t="s">
        <v>161</v>
      </c>
      <c r="L68" s="65">
        <v>11216</v>
      </c>
      <c r="M68" t="s">
        <v>331</v>
      </c>
    </row>
    <row r="69" spans="1:13" x14ac:dyDescent="0.25">
      <c r="A69" s="58">
        <v>472</v>
      </c>
      <c r="B69" s="59" t="s">
        <v>162</v>
      </c>
      <c r="L69" s="65">
        <v>11217</v>
      </c>
      <c r="M69" t="s">
        <v>332</v>
      </c>
    </row>
    <row r="70" spans="1:13" x14ac:dyDescent="0.25">
      <c r="A70" s="58">
        <v>473</v>
      </c>
      <c r="B70" s="59" t="s">
        <v>163</v>
      </c>
      <c r="L70" s="65">
        <v>11218</v>
      </c>
      <c r="M70" t="s">
        <v>333</v>
      </c>
    </row>
    <row r="71" spans="1:13" x14ac:dyDescent="0.25">
      <c r="A71" s="58">
        <v>474</v>
      </c>
      <c r="B71" s="59" t="s">
        <v>164</v>
      </c>
      <c r="L71" s="65">
        <v>11219</v>
      </c>
      <c r="M71" t="s">
        <v>334</v>
      </c>
    </row>
    <row r="72" spans="1:13" x14ac:dyDescent="0.25">
      <c r="A72" s="55">
        <v>480</v>
      </c>
      <c r="B72" s="56" t="s">
        <v>165</v>
      </c>
      <c r="L72" s="65">
        <v>11220</v>
      </c>
      <c r="M72" t="s">
        <v>335</v>
      </c>
    </row>
    <row r="73" spans="1:13" x14ac:dyDescent="0.25">
      <c r="A73" s="58">
        <v>481</v>
      </c>
      <c r="B73" s="59" t="s">
        <v>166</v>
      </c>
      <c r="L73" s="65">
        <v>11221</v>
      </c>
      <c r="M73" t="s">
        <v>336</v>
      </c>
    </row>
    <row r="74" spans="1:13" x14ac:dyDescent="0.25">
      <c r="A74" s="58">
        <v>482</v>
      </c>
      <c r="B74" s="59" t="s">
        <v>167</v>
      </c>
      <c r="L74" s="65">
        <v>11222</v>
      </c>
      <c r="M74" t="s">
        <v>337</v>
      </c>
    </row>
    <row r="75" spans="1:13" x14ac:dyDescent="0.25">
      <c r="A75" s="58">
        <v>483</v>
      </c>
      <c r="B75" s="59" t="s">
        <v>168</v>
      </c>
      <c r="L75" s="65">
        <v>11223</v>
      </c>
      <c r="M75" t="s">
        <v>338</v>
      </c>
    </row>
    <row r="76" spans="1:13" x14ac:dyDescent="0.25">
      <c r="A76" s="58">
        <v>484</v>
      </c>
      <c r="B76" s="59" t="s">
        <v>169</v>
      </c>
      <c r="L76" s="65">
        <v>11224</v>
      </c>
      <c r="M76" t="s">
        <v>339</v>
      </c>
    </row>
    <row r="77" spans="1:13" x14ac:dyDescent="0.25">
      <c r="A77" s="58">
        <v>485</v>
      </c>
      <c r="B77" s="59" t="s">
        <v>170</v>
      </c>
      <c r="L77" s="65">
        <v>11225</v>
      </c>
      <c r="M77" t="s">
        <v>340</v>
      </c>
    </row>
    <row r="78" spans="1:13" x14ac:dyDescent="0.25">
      <c r="A78" s="58">
        <v>486</v>
      </c>
      <c r="B78" s="59" t="s">
        <v>171</v>
      </c>
      <c r="L78" s="65">
        <v>11226</v>
      </c>
      <c r="M78" t="s">
        <v>341</v>
      </c>
    </row>
    <row r="79" spans="1:13" x14ac:dyDescent="0.25">
      <c r="A79" s="58">
        <v>487</v>
      </c>
      <c r="B79" s="59" t="s">
        <v>172</v>
      </c>
      <c r="L79" s="65">
        <v>11227</v>
      </c>
      <c r="M79" t="s">
        <v>342</v>
      </c>
    </row>
    <row r="80" spans="1:13" x14ac:dyDescent="0.25">
      <c r="A80" s="55">
        <v>490</v>
      </c>
      <c r="B80" s="56" t="s">
        <v>173</v>
      </c>
      <c r="L80" s="65">
        <v>11228</v>
      </c>
      <c r="M80" t="s">
        <v>343</v>
      </c>
    </row>
    <row r="81" spans="1:13" x14ac:dyDescent="0.25">
      <c r="A81" s="52">
        <v>500</v>
      </c>
      <c r="B81" s="53" t="s">
        <v>174</v>
      </c>
      <c r="L81" s="65">
        <v>11229</v>
      </c>
      <c r="M81" t="s">
        <v>344</v>
      </c>
    </row>
    <row r="82" spans="1:13" x14ac:dyDescent="0.25">
      <c r="A82" s="55">
        <v>510</v>
      </c>
      <c r="B82" s="56" t="s">
        <v>175</v>
      </c>
      <c r="L82" s="65">
        <v>11230</v>
      </c>
      <c r="M82" t="s">
        <v>345</v>
      </c>
    </row>
    <row r="83" spans="1:13" x14ac:dyDescent="0.25">
      <c r="A83" s="55">
        <v>520</v>
      </c>
      <c r="B83" s="56" t="s">
        <v>176</v>
      </c>
      <c r="L83" s="65">
        <v>11231</v>
      </c>
      <c r="M83" t="s">
        <v>345</v>
      </c>
    </row>
    <row r="84" spans="1:13" x14ac:dyDescent="0.25">
      <c r="A84" s="55">
        <v>530</v>
      </c>
      <c r="B84" s="56" t="s">
        <v>177</v>
      </c>
      <c r="L84" s="65">
        <v>11236</v>
      </c>
      <c r="M84" t="s">
        <v>346</v>
      </c>
    </row>
    <row r="85" spans="1:13" x14ac:dyDescent="0.25">
      <c r="A85" s="55">
        <v>540</v>
      </c>
      <c r="B85" s="56" t="s">
        <v>178</v>
      </c>
      <c r="L85" s="65">
        <v>11237</v>
      </c>
      <c r="M85" t="s">
        <v>347</v>
      </c>
    </row>
    <row r="86" spans="1:13" x14ac:dyDescent="0.25">
      <c r="A86" s="55">
        <v>550</v>
      </c>
      <c r="B86" s="56" t="s">
        <v>179</v>
      </c>
      <c r="L86" s="65">
        <v>11238</v>
      </c>
      <c r="M86" t="s">
        <v>348</v>
      </c>
    </row>
    <row r="87" spans="1:13" x14ac:dyDescent="0.25">
      <c r="A87" s="55">
        <v>560</v>
      </c>
      <c r="B87" s="56" t="s">
        <v>180</v>
      </c>
      <c r="L87" s="65">
        <v>11239</v>
      </c>
      <c r="M87" t="s">
        <v>349</v>
      </c>
    </row>
    <row r="88" spans="1:13" x14ac:dyDescent="0.25">
      <c r="A88" s="52">
        <v>600</v>
      </c>
      <c r="B88" s="53" t="s">
        <v>181</v>
      </c>
      <c r="L88" s="65">
        <v>11240</v>
      </c>
      <c r="M88" t="s">
        <v>350</v>
      </c>
    </row>
    <row r="89" spans="1:13" x14ac:dyDescent="0.25">
      <c r="A89" s="55">
        <v>610</v>
      </c>
      <c r="B89" s="56" t="s">
        <v>182</v>
      </c>
      <c r="L89" s="65">
        <v>11241</v>
      </c>
      <c r="M89" t="s">
        <v>350</v>
      </c>
    </row>
    <row r="90" spans="1:13" x14ac:dyDescent="0.25">
      <c r="A90" s="55">
        <v>620</v>
      </c>
      <c r="B90" s="56" t="s">
        <v>183</v>
      </c>
      <c r="L90" s="65">
        <v>11246</v>
      </c>
      <c r="M90" t="s">
        <v>351</v>
      </c>
    </row>
    <row r="91" spans="1:13" x14ac:dyDescent="0.25">
      <c r="A91" s="55">
        <v>630</v>
      </c>
      <c r="B91" s="56" t="s">
        <v>184</v>
      </c>
      <c r="L91" s="65">
        <v>11247</v>
      </c>
      <c r="M91" t="s">
        <v>352</v>
      </c>
    </row>
    <row r="92" spans="1:13" x14ac:dyDescent="0.25">
      <c r="A92" s="55">
        <v>640</v>
      </c>
      <c r="B92" s="56" t="s">
        <v>185</v>
      </c>
      <c r="L92" s="65">
        <v>11248</v>
      </c>
      <c r="M92" t="s">
        <v>353</v>
      </c>
    </row>
    <row r="93" spans="1:13" x14ac:dyDescent="0.25">
      <c r="A93" s="55">
        <v>650</v>
      </c>
      <c r="B93" s="56" t="s">
        <v>186</v>
      </c>
      <c r="L93" s="65">
        <v>11249</v>
      </c>
      <c r="M93" t="s">
        <v>354</v>
      </c>
    </row>
    <row r="94" spans="1:13" x14ac:dyDescent="0.25">
      <c r="A94" s="55">
        <v>660</v>
      </c>
      <c r="B94" s="56" t="s">
        <v>187</v>
      </c>
      <c r="L94" s="65">
        <v>11250</v>
      </c>
      <c r="M94" t="s">
        <v>355</v>
      </c>
    </row>
    <row r="95" spans="1:13" x14ac:dyDescent="0.25">
      <c r="A95" s="52">
        <v>700</v>
      </c>
      <c r="B95" s="53" t="s">
        <v>188</v>
      </c>
      <c r="L95" s="65">
        <v>11251</v>
      </c>
      <c r="M95" t="s">
        <v>356</v>
      </c>
    </row>
    <row r="96" spans="1:13" x14ac:dyDescent="0.25">
      <c r="A96" s="55">
        <v>710</v>
      </c>
      <c r="B96" s="56" t="s">
        <v>189</v>
      </c>
      <c r="L96" s="65">
        <v>11252</v>
      </c>
      <c r="M96" t="s">
        <v>357</v>
      </c>
    </row>
    <row r="97" spans="1:13" x14ac:dyDescent="0.25">
      <c r="A97" s="58">
        <v>711</v>
      </c>
      <c r="B97" s="59" t="s">
        <v>190</v>
      </c>
      <c r="L97" s="65">
        <v>11253</v>
      </c>
      <c r="M97" t="s">
        <v>358</v>
      </c>
    </row>
    <row r="98" spans="1:13" x14ac:dyDescent="0.25">
      <c r="A98" s="58">
        <v>712</v>
      </c>
      <c r="B98" s="59" t="s">
        <v>191</v>
      </c>
      <c r="L98" s="65">
        <v>11255</v>
      </c>
      <c r="M98" t="s">
        <v>359</v>
      </c>
    </row>
    <row r="99" spans="1:13" x14ac:dyDescent="0.25">
      <c r="A99" s="58">
        <v>713</v>
      </c>
      <c r="B99" s="59" t="s">
        <v>192</v>
      </c>
      <c r="L99" s="65">
        <v>11256</v>
      </c>
      <c r="M99" t="s">
        <v>360</v>
      </c>
    </row>
    <row r="100" spans="1:13" x14ac:dyDescent="0.25">
      <c r="A100" s="55">
        <v>720</v>
      </c>
      <c r="B100" s="56" t="s">
        <v>193</v>
      </c>
      <c r="L100" s="65">
        <v>11257</v>
      </c>
      <c r="M100" t="s">
        <v>361</v>
      </c>
    </row>
    <row r="101" spans="1:13" x14ac:dyDescent="0.25">
      <c r="A101" s="58">
        <v>721</v>
      </c>
      <c r="B101" s="59" t="s">
        <v>194</v>
      </c>
      <c r="L101" s="65">
        <v>11258</v>
      </c>
      <c r="M101" t="s">
        <v>362</v>
      </c>
    </row>
    <row r="102" spans="1:13" x14ac:dyDescent="0.25">
      <c r="A102" s="58">
        <v>722</v>
      </c>
      <c r="B102" s="59" t="s">
        <v>195</v>
      </c>
      <c r="L102" s="65">
        <v>11259</v>
      </c>
      <c r="M102" t="s">
        <v>363</v>
      </c>
    </row>
    <row r="103" spans="1:13" x14ac:dyDescent="0.25">
      <c r="A103" s="58">
        <v>723</v>
      </c>
      <c r="B103" s="59" t="s">
        <v>196</v>
      </c>
      <c r="L103" s="65">
        <v>11260</v>
      </c>
      <c r="M103" t="s">
        <v>364</v>
      </c>
    </row>
    <row r="104" spans="1:13" x14ac:dyDescent="0.25">
      <c r="A104" s="58">
        <v>724</v>
      </c>
      <c r="B104" s="59" t="s">
        <v>197</v>
      </c>
      <c r="L104" s="65">
        <v>11261</v>
      </c>
      <c r="M104" t="s">
        <v>365</v>
      </c>
    </row>
    <row r="105" spans="1:13" x14ac:dyDescent="0.25">
      <c r="A105" s="55">
        <v>730</v>
      </c>
      <c r="B105" s="56" t="s">
        <v>198</v>
      </c>
      <c r="L105" s="65">
        <v>11262</v>
      </c>
      <c r="M105" t="s">
        <v>366</v>
      </c>
    </row>
    <row r="106" spans="1:13" x14ac:dyDescent="0.25">
      <c r="A106" s="58">
        <v>731</v>
      </c>
      <c r="B106" s="59" t="s">
        <v>199</v>
      </c>
      <c r="L106" s="65">
        <v>11263</v>
      </c>
      <c r="M106" t="s">
        <v>367</v>
      </c>
    </row>
    <row r="107" spans="1:13" x14ac:dyDescent="0.25">
      <c r="A107" s="58">
        <v>732</v>
      </c>
      <c r="B107" s="59" t="s">
        <v>200</v>
      </c>
      <c r="L107" s="65">
        <v>11264</v>
      </c>
      <c r="M107" t="s">
        <v>368</v>
      </c>
    </row>
    <row r="108" spans="1:13" x14ac:dyDescent="0.25">
      <c r="A108" s="58">
        <v>733</v>
      </c>
      <c r="B108" s="59" t="s">
        <v>201</v>
      </c>
      <c r="L108" s="65">
        <v>11266</v>
      </c>
      <c r="M108" t="s">
        <v>369</v>
      </c>
    </row>
    <row r="109" spans="1:13" x14ac:dyDescent="0.25">
      <c r="A109" s="58">
        <v>734</v>
      </c>
      <c r="B109" s="59" t="s">
        <v>202</v>
      </c>
      <c r="L109" s="65">
        <v>11267</v>
      </c>
      <c r="M109" t="s">
        <v>370</v>
      </c>
    </row>
    <row r="110" spans="1:13" x14ac:dyDescent="0.25">
      <c r="A110" s="55">
        <v>740</v>
      </c>
      <c r="B110" s="56" t="s">
        <v>203</v>
      </c>
      <c r="L110" s="65">
        <v>11268</v>
      </c>
      <c r="M110" t="s">
        <v>371</v>
      </c>
    </row>
    <row r="111" spans="1:13" x14ac:dyDescent="0.25">
      <c r="A111" s="55">
        <v>750</v>
      </c>
      <c r="B111" s="56" t="s">
        <v>204</v>
      </c>
      <c r="L111" s="65">
        <v>11269</v>
      </c>
      <c r="M111" t="s">
        <v>372</v>
      </c>
    </row>
    <row r="112" spans="1:13" x14ac:dyDescent="0.25">
      <c r="A112" s="55">
        <v>760</v>
      </c>
      <c r="B112" s="56" t="s">
        <v>205</v>
      </c>
      <c r="L112" s="65">
        <v>11270</v>
      </c>
      <c r="M112" t="s">
        <v>373</v>
      </c>
    </row>
    <row r="113" spans="1:13" x14ac:dyDescent="0.25">
      <c r="A113" s="52">
        <v>800</v>
      </c>
      <c r="B113" s="53" t="s">
        <v>206</v>
      </c>
      <c r="L113" s="65">
        <v>11271</v>
      </c>
      <c r="M113" t="s">
        <v>373</v>
      </c>
    </row>
    <row r="114" spans="1:13" x14ac:dyDescent="0.25">
      <c r="A114" s="55">
        <v>810</v>
      </c>
      <c r="B114" s="56" t="s">
        <v>207</v>
      </c>
      <c r="L114" s="65">
        <v>11276</v>
      </c>
      <c r="M114" t="s">
        <v>374</v>
      </c>
    </row>
    <row r="115" spans="1:13" x14ac:dyDescent="0.25">
      <c r="A115" s="55">
        <v>820</v>
      </c>
      <c r="B115" s="56" t="s">
        <v>208</v>
      </c>
      <c r="L115" s="65">
        <v>11277</v>
      </c>
      <c r="M115" t="s">
        <v>375</v>
      </c>
    </row>
    <row r="116" spans="1:13" x14ac:dyDescent="0.25">
      <c r="A116" s="55">
        <v>830</v>
      </c>
      <c r="B116" s="56" t="s">
        <v>209</v>
      </c>
      <c r="L116" s="65">
        <v>11278</v>
      </c>
      <c r="M116" t="s">
        <v>376</v>
      </c>
    </row>
    <row r="117" spans="1:13" x14ac:dyDescent="0.25">
      <c r="A117" s="55">
        <v>840</v>
      </c>
      <c r="B117" s="56" t="s">
        <v>210</v>
      </c>
      <c r="L117" s="65">
        <v>11279</v>
      </c>
      <c r="M117" t="s">
        <v>377</v>
      </c>
    </row>
    <row r="118" spans="1:13" x14ac:dyDescent="0.25">
      <c r="A118" s="55">
        <v>850</v>
      </c>
      <c r="B118" s="56" t="s">
        <v>211</v>
      </c>
      <c r="L118" s="65">
        <v>11280</v>
      </c>
      <c r="M118" t="s">
        <v>378</v>
      </c>
    </row>
    <row r="119" spans="1:13" x14ac:dyDescent="0.25">
      <c r="A119" s="55">
        <v>860</v>
      </c>
      <c r="B119" s="56" t="s">
        <v>212</v>
      </c>
      <c r="L119" s="65">
        <v>11281</v>
      </c>
      <c r="M119" t="s">
        <v>378</v>
      </c>
    </row>
    <row r="120" spans="1:13" x14ac:dyDescent="0.25">
      <c r="A120" s="52">
        <v>900</v>
      </c>
      <c r="B120" s="53" t="s">
        <v>213</v>
      </c>
      <c r="L120" s="65">
        <v>11286</v>
      </c>
      <c r="M120" t="s">
        <v>379</v>
      </c>
    </row>
    <row r="121" spans="1:13" x14ac:dyDescent="0.25">
      <c r="A121" s="55">
        <v>910</v>
      </c>
      <c r="B121" s="56" t="s">
        <v>214</v>
      </c>
      <c r="L121" s="65">
        <v>11287</v>
      </c>
      <c r="M121" t="s">
        <v>380</v>
      </c>
    </row>
    <row r="122" spans="1:13" x14ac:dyDescent="0.25">
      <c r="A122" s="58">
        <v>911</v>
      </c>
      <c r="B122" s="59" t="s">
        <v>215</v>
      </c>
      <c r="L122" s="65">
        <v>11288</v>
      </c>
      <c r="M122" t="s">
        <v>381</v>
      </c>
    </row>
    <row r="123" spans="1:13" x14ac:dyDescent="0.25">
      <c r="A123" s="58">
        <v>912</v>
      </c>
      <c r="B123" s="59" t="s">
        <v>216</v>
      </c>
      <c r="L123" s="65">
        <v>11289</v>
      </c>
      <c r="M123" t="s">
        <v>382</v>
      </c>
    </row>
    <row r="124" spans="1:13" x14ac:dyDescent="0.25">
      <c r="A124" s="58">
        <v>913</v>
      </c>
      <c r="B124" s="59" t="s">
        <v>217</v>
      </c>
      <c r="L124" s="65">
        <v>11290</v>
      </c>
      <c r="M124" t="s">
        <v>383</v>
      </c>
    </row>
    <row r="125" spans="1:13" x14ac:dyDescent="0.25">
      <c r="A125" s="58">
        <v>914</v>
      </c>
      <c r="B125" s="59" t="s">
        <v>218</v>
      </c>
      <c r="L125" s="65">
        <v>11291</v>
      </c>
      <c r="M125" t="s">
        <v>384</v>
      </c>
    </row>
    <row r="126" spans="1:13" x14ac:dyDescent="0.25">
      <c r="A126" s="58">
        <v>915</v>
      </c>
      <c r="B126" s="59" t="s">
        <v>219</v>
      </c>
      <c r="L126" s="65">
        <v>11292</v>
      </c>
      <c r="M126" t="s">
        <v>385</v>
      </c>
    </row>
    <row r="127" spans="1:13" x14ac:dyDescent="0.25">
      <c r="A127" s="58">
        <v>916</v>
      </c>
      <c r="B127" s="59" t="s">
        <v>220</v>
      </c>
      <c r="L127" s="65">
        <v>11293</v>
      </c>
      <c r="M127" t="s">
        <v>386</v>
      </c>
    </row>
    <row r="128" spans="1:13" x14ac:dyDescent="0.25">
      <c r="A128" s="55">
        <v>920</v>
      </c>
      <c r="B128" s="56" t="s">
        <v>221</v>
      </c>
      <c r="L128" s="65">
        <v>11294</v>
      </c>
      <c r="M128" t="s">
        <v>387</v>
      </c>
    </row>
    <row r="129" spans="1:13" x14ac:dyDescent="0.25">
      <c r="A129" s="58">
        <v>921</v>
      </c>
      <c r="B129" s="59" t="s">
        <v>222</v>
      </c>
      <c r="L129" s="65">
        <v>11296</v>
      </c>
      <c r="M129" t="s">
        <v>388</v>
      </c>
    </row>
    <row r="130" spans="1:13" x14ac:dyDescent="0.25">
      <c r="A130" s="58">
        <v>922</v>
      </c>
      <c r="B130" s="59" t="s">
        <v>223</v>
      </c>
      <c r="L130" s="65">
        <v>11297</v>
      </c>
      <c r="M130" t="s">
        <v>389</v>
      </c>
    </row>
    <row r="131" spans="1:13" x14ac:dyDescent="0.25">
      <c r="A131" s="58">
        <v>923</v>
      </c>
      <c r="B131" s="59" t="s">
        <v>224</v>
      </c>
      <c r="L131" s="65">
        <v>11298</v>
      </c>
      <c r="M131" t="s">
        <v>390</v>
      </c>
    </row>
    <row r="132" spans="1:13" x14ac:dyDescent="0.25">
      <c r="A132" s="55">
        <v>930</v>
      </c>
      <c r="B132" s="56" t="s">
        <v>225</v>
      </c>
      <c r="L132" s="65">
        <v>11299</v>
      </c>
      <c r="M132" t="s">
        <v>391</v>
      </c>
    </row>
    <row r="133" spans="1:13" x14ac:dyDescent="0.25">
      <c r="A133" s="58">
        <v>931</v>
      </c>
      <c r="B133" s="59" t="s">
        <v>225</v>
      </c>
      <c r="L133" s="65">
        <v>11300</v>
      </c>
      <c r="M133" t="s">
        <v>392</v>
      </c>
    </row>
    <row r="134" spans="1:13" x14ac:dyDescent="0.25">
      <c r="A134" s="58">
        <v>932</v>
      </c>
      <c r="B134" s="59" t="s">
        <v>226</v>
      </c>
      <c r="L134" s="65">
        <v>11310</v>
      </c>
      <c r="M134" t="s">
        <v>392</v>
      </c>
    </row>
    <row r="135" spans="1:13" x14ac:dyDescent="0.25">
      <c r="A135" s="55">
        <v>940</v>
      </c>
      <c r="B135" s="56" t="s">
        <v>227</v>
      </c>
      <c r="L135" s="65">
        <v>11311</v>
      </c>
      <c r="M135" t="s">
        <v>392</v>
      </c>
    </row>
    <row r="136" spans="1:13" x14ac:dyDescent="0.25">
      <c r="A136" s="58">
        <v>941</v>
      </c>
      <c r="B136" s="59" t="s">
        <v>228</v>
      </c>
      <c r="L136" s="65">
        <v>11316</v>
      </c>
      <c r="M136" t="s">
        <v>393</v>
      </c>
    </row>
    <row r="137" spans="1:13" x14ac:dyDescent="0.25">
      <c r="A137" s="58">
        <v>942</v>
      </c>
      <c r="B137" s="59" t="s">
        <v>229</v>
      </c>
      <c r="L137" s="65">
        <v>11317</v>
      </c>
      <c r="M137" t="s">
        <v>394</v>
      </c>
    </row>
    <row r="138" spans="1:13" x14ac:dyDescent="0.25">
      <c r="A138" s="55">
        <v>950</v>
      </c>
      <c r="B138" s="56" t="s">
        <v>230</v>
      </c>
      <c r="L138" s="65">
        <v>11318</v>
      </c>
      <c r="M138" t="s">
        <v>395</v>
      </c>
    </row>
    <row r="139" spans="1:13" x14ac:dyDescent="0.25">
      <c r="A139" s="55">
        <v>960</v>
      </c>
      <c r="B139" s="56" t="s">
        <v>231</v>
      </c>
      <c r="L139" s="65">
        <v>11319</v>
      </c>
      <c r="M139" t="s">
        <v>396</v>
      </c>
    </row>
    <row r="140" spans="1:13" x14ac:dyDescent="0.25">
      <c r="A140" s="55">
        <v>970</v>
      </c>
      <c r="B140" s="56" t="s">
        <v>232</v>
      </c>
      <c r="L140" s="65">
        <v>12000</v>
      </c>
      <c r="M140" t="s">
        <v>397</v>
      </c>
    </row>
    <row r="141" spans="1:13" x14ac:dyDescent="0.25">
      <c r="A141" s="55">
        <v>980</v>
      </c>
      <c r="B141" s="56" t="s">
        <v>233</v>
      </c>
      <c r="L141" s="65">
        <v>12100</v>
      </c>
      <c r="M141" t="s">
        <v>397</v>
      </c>
    </row>
    <row r="142" spans="1:13" x14ac:dyDescent="0.25">
      <c r="L142" s="65">
        <v>12110</v>
      </c>
      <c r="M142" t="s">
        <v>397</v>
      </c>
    </row>
    <row r="143" spans="1:13" x14ac:dyDescent="0.25">
      <c r="L143" s="65">
        <v>12111</v>
      </c>
      <c r="M143" t="s">
        <v>398</v>
      </c>
    </row>
    <row r="144" spans="1:13" x14ac:dyDescent="0.25">
      <c r="L144" s="65">
        <v>12112</v>
      </c>
      <c r="M144" t="s">
        <v>399</v>
      </c>
    </row>
    <row r="145" spans="12:13" x14ac:dyDescent="0.25">
      <c r="L145" s="65">
        <v>12117</v>
      </c>
      <c r="M145" t="s">
        <v>400</v>
      </c>
    </row>
    <row r="146" spans="12:13" x14ac:dyDescent="0.25">
      <c r="L146" s="65">
        <v>12118</v>
      </c>
      <c r="M146" t="s">
        <v>401</v>
      </c>
    </row>
    <row r="147" spans="12:13" x14ac:dyDescent="0.25">
      <c r="L147" s="65">
        <v>12119</v>
      </c>
      <c r="M147" t="s">
        <v>402</v>
      </c>
    </row>
    <row r="148" spans="12:13" x14ac:dyDescent="0.25">
      <c r="L148" s="65">
        <v>13000</v>
      </c>
      <c r="M148" t="s">
        <v>403</v>
      </c>
    </row>
    <row r="149" spans="12:13" x14ac:dyDescent="0.25">
      <c r="L149" s="65">
        <v>13100</v>
      </c>
      <c r="M149" t="s">
        <v>403</v>
      </c>
    </row>
    <row r="150" spans="12:13" x14ac:dyDescent="0.25">
      <c r="L150" s="65">
        <v>13110</v>
      </c>
      <c r="M150" t="s">
        <v>403</v>
      </c>
    </row>
    <row r="151" spans="12:13" x14ac:dyDescent="0.25">
      <c r="L151" s="65">
        <v>13111</v>
      </c>
      <c r="M151" t="s">
        <v>404</v>
      </c>
    </row>
    <row r="152" spans="12:13" x14ac:dyDescent="0.25">
      <c r="L152" s="65">
        <v>13112</v>
      </c>
      <c r="M152" t="s">
        <v>405</v>
      </c>
    </row>
    <row r="153" spans="12:13" x14ac:dyDescent="0.25">
      <c r="L153" s="65">
        <v>13113</v>
      </c>
      <c r="M153" t="s">
        <v>406</v>
      </c>
    </row>
    <row r="154" spans="12:13" x14ac:dyDescent="0.25">
      <c r="L154" s="65">
        <v>13114</v>
      </c>
      <c r="M154" t="s">
        <v>407</v>
      </c>
    </row>
    <row r="155" spans="12:13" x14ac:dyDescent="0.25">
      <c r="L155" s="65">
        <v>13115</v>
      </c>
      <c r="M155" t="s">
        <v>408</v>
      </c>
    </row>
    <row r="156" spans="12:13" x14ac:dyDescent="0.25">
      <c r="L156" s="65">
        <v>13117</v>
      </c>
      <c r="M156" t="s">
        <v>409</v>
      </c>
    </row>
    <row r="157" spans="12:13" x14ac:dyDescent="0.25">
      <c r="L157" s="65">
        <v>13118</v>
      </c>
      <c r="M157" t="s">
        <v>410</v>
      </c>
    </row>
    <row r="158" spans="12:13" x14ac:dyDescent="0.25">
      <c r="L158" s="65">
        <v>13119</v>
      </c>
      <c r="M158" t="s">
        <v>411</v>
      </c>
    </row>
    <row r="159" spans="12:13" x14ac:dyDescent="0.25">
      <c r="L159" s="65">
        <v>14000</v>
      </c>
      <c r="M159" t="s">
        <v>412</v>
      </c>
    </row>
    <row r="160" spans="12:13" x14ac:dyDescent="0.25">
      <c r="L160" s="65">
        <v>14100</v>
      </c>
      <c r="M160" t="s">
        <v>413</v>
      </c>
    </row>
    <row r="161" spans="12:13" x14ac:dyDescent="0.25">
      <c r="L161" s="65">
        <v>14110</v>
      </c>
      <c r="M161" t="s">
        <v>413</v>
      </c>
    </row>
    <row r="162" spans="12:13" x14ac:dyDescent="0.25">
      <c r="L162" s="65">
        <v>14111</v>
      </c>
      <c r="M162" t="s">
        <v>414</v>
      </c>
    </row>
    <row r="163" spans="12:13" x14ac:dyDescent="0.25">
      <c r="L163" s="65">
        <v>14112</v>
      </c>
      <c r="M163" t="s">
        <v>415</v>
      </c>
    </row>
    <row r="164" spans="12:13" x14ac:dyDescent="0.25">
      <c r="L164" s="65">
        <v>14113</v>
      </c>
      <c r="M164" t="s">
        <v>416</v>
      </c>
    </row>
    <row r="165" spans="12:13" x14ac:dyDescent="0.25">
      <c r="L165" s="65">
        <v>14114</v>
      </c>
      <c r="M165" t="s">
        <v>417</v>
      </c>
    </row>
    <row r="166" spans="12:13" x14ac:dyDescent="0.25">
      <c r="L166" s="65">
        <v>14115</v>
      </c>
      <c r="M166" t="s">
        <v>418</v>
      </c>
    </row>
    <row r="167" spans="12:13" x14ac:dyDescent="0.25">
      <c r="L167" s="65">
        <v>14117</v>
      </c>
      <c r="M167" t="s">
        <v>419</v>
      </c>
    </row>
    <row r="168" spans="12:13" x14ac:dyDescent="0.25">
      <c r="L168" s="65">
        <v>14118</v>
      </c>
      <c r="M168" t="s">
        <v>420</v>
      </c>
    </row>
    <row r="169" spans="12:13" x14ac:dyDescent="0.25">
      <c r="L169" s="65">
        <v>14119</v>
      </c>
      <c r="M169" t="s">
        <v>421</v>
      </c>
    </row>
    <row r="170" spans="12:13" x14ac:dyDescent="0.25">
      <c r="L170" s="65">
        <v>14200</v>
      </c>
      <c r="M170" t="s">
        <v>422</v>
      </c>
    </row>
    <row r="171" spans="12:13" x14ac:dyDescent="0.25">
      <c r="L171" s="65">
        <v>14210</v>
      </c>
      <c r="M171" t="s">
        <v>422</v>
      </c>
    </row>
    <row r="172" spans="12:13" x14ac:dyDescent="0.25">
      <c r="L172" s="65">
        <v>14211</v>
      </c>
      <c r="M172" t="s">
        <v>423</v>
      </c>
    </row>
    <row r="173" spans="12:13" x14ac:dyDescent="0.25">
      <c r="L173" s="65">
        <v>14212</v>
      </c>
      <c r="M173" t="s">
        <v>424</v>
      </c>
    </row>
    <row r="174" spans="12:13" x14ac:dyDescent="0.25">
      <c r="L174" s="65">
        <v>14213</v>
      </c>
      <c r="M174" t="s">
        <v>425</v>
      </c>
    </row>
    <row r="175" spans="12:13" x14ac:dyDescent="0.25">
      <c r="L175" s="65">
        <v>14217</v>
      </c>
      <c r="M175" t="s">
        <v>426</v>
      </c>
    </row>
    <row r="176" spans="12:13" x14ac:dyDescent="0.25">
      <c r="L176" s="65">
        <v>14218</v>
      </c>
      <c r="M176" t="s">
        <v>427</v>
      </c>
    </row>
    <row r="177" spans="12:13" x14ac:dyDescent="0.25">
      <c r="L177" s="65">
        <v>14219</v>
      </c>
      <c r="M177" t="s">
        <v>428</v>
      </c>
    </row>
    <row r="178" spans="12:13" x14ac:dyDescent="0.25">
      <c r="L178" s="65">
        <v>14300</v>
      </c>
      <c r="M178" t="s">
        <v>429</v>
      </c>
    </row>
    <row r="179" spans="12:13" x14ac:dyDescent="0.25">
      <c r="L179" s="65">
        <v>14310</v>
      </c>
      <c r="M179" t="s">
        <v>430</v>
      </c>
    </row>
    <row r="180" spans="12:13" x14ac:dyDescent="0.25">
      <c r="L180" s="65">
        <v>14311</v>
      </c>
      <c r="M180" t="s">
        <v>430</v>
      </c>
    </row>
    <row r="181" spans="12:13" x14ac:dyDescent="0.25">
      <c r="L181" s="65">
        <v>14317</v>
      </c>
      <c r="M181" t="s">
        <v>431</v>
      </c>
    </row>
    <row r="182" spans="12:13" x14ac:dyDescent="0.25">
      <c r="L182" s="65">
        <v>14318</v>
      </c>
      <c r="M182" t="s">
        <v>432</v>
      </c>
    </row>
    <row r="183" spans="12:13" x14ac:dyDescent="0.25">
      <c r="L183" s="65">
        <v>14319</v>
      </c>
      <c r="M183" t="s">
        <v>433</v>
      </c>
    </row>
    <row r="184" spans="12:13" x14ac:dyDescent="0.25">
      <c r="L184" s="65">
        <v>14320</v>
      </c>
      <c r="M184" t="s">
        <v>434</v>
      </c>
    </row>
    <row r="185" spans="12:13" x14ac:dyDescent="0.25">
      <c r="L185" s="65">
        <v>14321</v>
      </c>
      <c r="M185" t="s">
        <v>434</v>
      </c>
    </row>
    <row r="186" spans="12:13" x14ac:dyDescent="0.25">
      <c r="L186" s="65">
        <v>14327</v>
      </c>
      <c r="M186" t="s">
        <v>435</v>
      </c>
    </row>
    <row r="187" spans="12:13" x14ac:dyDescent="0.25">
      <c r="L187" s="65">
        <v>14328</v>
      </c>
      <c r="M187" t="s">
        <v>436</v>
      </c>
    </row>
    <row r="188" spans="12:13" x14ac:dyDescent="0.25">
      <c r="L188" s="65">
        <v>14329</v>
      </c>
      <c r="M188" t="s">
        <v>437</v>
      </c>
    </row>
    <row r="189" spans="12:13" x14ac:dyDescent="0.25">
      <c r="L189" s="65">
        <v>15000</v>
      </c>
      <c r="M189" t="s">
        <v>438</v>
      </c>
    </row>
    <row r="190" spans="12:13" x14ac:dyDescent="0.25">
      <c r="L190" s="65">
        <v>15100</v>
      </c>
      <c r="M190" t="s">
        <v>439</v>
      </c>
    </row>
    <row r="191" spans="12:13" x14ac:dyDescent="0.25">
      <c r="L191" s="65">
        <v>15110</v>
      </c>
      <c r="M191" t="s">
        <v>440</v>
      </c>
    </row>
    <row r="192" spans="12:13" x14ac:dyDescent="0.25">
      <c r="L192" s="65">
        <v>15111</v>
      </c>
      <c r="M192" t="s">
        <v>441</v>
      </c>
    </row>
    <row r="193" spans="12:13" x14ac:dyDescent="0.25">
      <c r="L193" s="65">
        <v>15112</v>
      </c>
      <c r="M193" t="s">
        <v>442</v>
      </c>
    </row>
    <row r="194" spans="12:13" x14ac:dyDescent="0.25">
      <c r="L194" s="65">
        <v>15113</v>
      </c>
      <c r="M194" t="s">
        <v>443</v>
      </c>
    </row>
    <row r="195" spans="12:13" x14ac:dyDescent="0.25">
      <c r="L195" s="65">
        <v>15114</v>
      </c>
      <c r="M195" t="s">
        <v>444</v>
      </c>
    </row>
    <row r="196" spans="12:13" x14ac:dyDescent="0.25">
      <c r="L196" s="65">
        <v>15115</v>
      </c>
      <c r="M196" t="s">
        <v>445</v>
      </c>
    </row>
    <row r="197" spans="12:13" x14ac:dyDescent="0.25">
      <c r="L197" s="65">
        <v>15120</v>
      </c>
      <c r="M197" t="s">
        <v>446</v>
      </c>
    </row>
    <row r="198" spans="12:13" x14ac:dyDescent="0.25">
      <c r="L198" s="65">
        <v>15121</v>
      </c>
      <c r="M198" t="s">
        <v>447</v>
      </c>
    </row>
    <row r="199" spans="12:13" x14ac:dyDescent="0.25">
      <c r="L199" s="65">
        <v>15122</v>
      </c>
      <c r="M199" t="s">
        <v>448</v>
      </c>
    </row>
    <row r="200" spans="12:13" x14ac:dyDescent="0.25">
      <c r="L200" s="65">
        <v>15123</v>
      </c>
      <c r="M200" t="s">
        <v>449</v>
      </c>
    </row>
    <row r="201" spans="12:13" x14ac:dyDescent="0.25">
      <c r="L201" s="65">
        <v>15124</v>
      </c>
      <c r="M201" t="s">
        <v>450</v>
      </c>
    </row>
    <row r="202" spans="12:13" x14ac:dyDescent="0.25">
      <c r="L202" s="65">
        <v>15125</v>
      </c>
      <c r="M202" t="s">
        <v>451</v>
      </c>
    </row>
    <row r="203" spans="12:13" x14ac:dyDescent="0.25">
      <c r="L203" s="65">
        <v>15126</v>
      </c>
      <c r="M203" t="s">
        <v>452</v>
      </c>
    </row>
    <row r="204" spans="12:13" x14ac:dyDescent="0.25">
      <c r="L204" s="65">
        <v>15127</v>
      </c>
      <c r="M204" t="s">
        <v>453</v>
      </c>
    </row>
    <row r="205" spans="12:13" x14ac:dyDescent="0.25">
      <c r="L205" s="65">
        <v>15128</v>
      </c>
      <c r="M205" t="s">
        <v>454</v>
      </c>
    </row>
    <row r="206" spans="12:13" x14ac:dyDescent="0.25">
      <c r="L206" s="65">
        <v>15129</v>
      </c>
      <c r="M206" t="s">
        <v>455</v>
      </c>
    </row>
    <row r="207" spans="12:13" x14ac:dyDescent="0.25">
      <c r="L207" s="65">
        <v>15130</v>
      </c>
      <c r="M207" t="s">
        <v>456</v>
      </c>
    </row>
    <row r="208" spans="12:13" x14ac:dyDescent="0.25">
      <c r="L208" s="65">
        <v>15131</v>
      </c>
      <c r="M208" t="s">
        <v>456</v>
      </c>
    </row>
    <row r="209" spans="12:13" x14ac:dyDescent="0.25">
      <c r="L209" s="65">
        <v>15140</v>
      </c>
      <c r="M209" t="s">
        <v>457</v>
      </c>
    </row>
    <row r="210" spans="12:13" x14ac:dyDescent="0.25">
      <c r="L210" s="65">
        <v>15141</v>
      </c>
      <c r="M210" t="s">
        <v>457</v>
      </c>
    </row>
    <row r="211" spans="12:13" x14ac:dyDescent="0.25">
      <c r="L211" s="65">
        <v>15150</v>
      </c>
      <c r="M211" t="s">
        <v>458</v>
      </c>
    </row>
    <row r="212" spans="12:13" x14ac:dyDescent="0.25">
      <c r="L212" s="65">
        <v>15151</v>
      </c>
      <c r="M212" t="s">
        <v>458</v>
      </c>
    </row>
    <row r="213" spans="12:13" x14ac:dyDescent="0.25">
      <c r="L213" s="65">
        <v>15160</v>
      </c>
      <c r="M213" t="s">
        <v>459</v>
      </c>
    </row>
    <row r="214" spans="12:13" x14ac:dyDescent="0.25">
      <c r="L214" s="65">
        <v>15161</v>
      </c>
      <c r="M214" t="s">
        <v>459</v>
      </c>
    </row>
    <row r="215" spans="12:13" x14ac:dyDescent="0.25">
      <c r="L215" s="65">
        <v>15170</v>
      </c>
      <c r="M215" t="s">
        <v>460</v>
      </c>
    </row>
    <row r="216" spans="12:13" x14ac:dyDescent="0.25">
      <c r="L216" s="65">
        <v>15171</v>
      </c>
      <c r="M216" t="s">
        <v>460</v>
      </c>
    </row>
    <row r="217" spans="12:13" x14ac:dyDescent="0.25">
      <c r="L217" s="65">
        <v>15180</v>
      </c>
      <c r="M217" t="s">
        <v>461</v>
      </c>
    </row>
    <row r="218" spans="12:13" x14ac:dyDescent="0.25">
      <c r="L218" s="65">
        <v>15181</v>
      </c>
      <c r="M218" t="s">
        <v>462</v>
      </c>
    </row>
    <row r="219" spans="12:13" x14ac:dyDescent="0.25">
      <c r="L219" s="65">
        <v>15182</v>
      </c>
      <c r="M219" t="s">
        <v>463</v>
      </c>
    </row>
    <row r="220" spans="12:13" x14ac:dyDescent="0.25">
      <c r="L220" s="65">
        <v>15200</v>
      </c>
      <c r="M220" t="s">
        <v>464</v>
      </c>
    </row>
    <row r="221" spans="12:13" x14ac:dyDescent="0.25">
      <c r="L221" s="65">
        <v>15210</v>
      </c>
      <c r="M221" t="s">
        <v>465</v>
      </c>
    </row>
    <row r="222" spans="12:13" x14ac:dyDescent="0.25">
      <c r="L222" s="65">
        <v>15211</v>
      </c>
      <c r="M222" t="s">
        <v>466</v>
      </c>
    </row>
    <row r="223" spans="12:13" x14ac:dyDescent="0.25">
      <c r="L223" s="65">
        <v>15212</v>
      </c>
      <c r="M223" t="s">
        <v>467</v>
      </c>
    </row>
    <row r="224" spans="12:13" x14ac:dyDescent="0.25">
      <c r="L224" s="65">
        <v>15213</v>
      </c>
      <c r="M224" t="s">
        <v>468</v>
      </c>
    </row>
    <row r="225" spans="12:13" x14ac:dyDescent="0.25">
      <c r="L225" s="65">
        <v>15214</v>
      </c>
      <c r="M225" t="s">
        <v>469</v>
      </c>
    </row>
    <row r="226" spans="12:13" x14ac:dyDescent="0.25">
      <c r="L226" s="65">
        <v>15215</v>
      </c>
      <c r="M226" t="s">
        <v>470</v>
      </c>
    </row>
    <row r="227" spans="12:13" x14ac:dyDescent="0.25">
      <c r="L227" s="65">
        <v>15220</v>
      </c>
      <c r="M227" t="s">
        <v>471</v>
      </c>
    </row>
    <row r="228" spans="12:13" x14ac:dyDescent="0.25">
      <c r="L228" s="65">
        <v>15221</v>
      </c>
      <c r="M228" t="s">
        <v>472</v>
      </c>
    </row>
    <row r="229" spans="12:13" x14ac:dyDescent="0.25">
      <c r="L229" s="65">
        <v>15222</v>
      </c>
      <c r="M229" t="s">
        <v>473</v>
      </c>
    </row>
    <row r="230" spans="12:13" x14ac:dyDescent="0.25">
      <c r="L230" s="65">
        <v>15223</v>
      </c>
      <c r="M230" t="s">
        <v>474</v>
      </c>
    </row>
    <row r="231" spans="12:13" x14ac:dyDescent="0.25">
      <c r="L231" s="65">
        <v>15224</v>
      </c>
      <c r="M231" t="s">
        <v>475</v>
      </c>
    </row>
    <row r="232" spans="12:13" x14ac:dyDescent="0.25">
      <c r="L232" s="65">
        <v>15225</v>
      </c>
      <c r="M232" t="s">
        <v>476</v>
      </c>
    </row>
    <row r="233" spans="12:13" x14ac:dyDescent="0.25">
      <c r="L233" s="65">
        <v>15226</v>
      </c>
      <c r="M233" t="s">
        <v>477</v>
      </c>
    </row>
    <row r="234" spans="12:13" x14ac:dyDescent="0.25">
      <c r="L234" s="65">
        <v>15227</v>
      </c>
      <c r="M234" t="s">
        <v>478</v>
      </c>
    </row>
    <row r="235" spans="12:13" x14ac:dyDescent="0.25">
      <c r="L235" s="65">
        <v>15228</v>
      </c>
      <c r="M235" t="s">
        <v>479</v>
      </c>
    </row>
    <row r="236" spans="12:13" x14ac:dyDescent="0.25">
      <c r="L236" s="65">
        <v>15229</v>
      </c>
      <c r="M236" t="s">
        <v>480</v>
      </c>
    </row>
    <row r="237" spans="12:13" x14ac:dyDescent="0.25">
      <c r="L237" s="65">
        <v>15230</v>
      </c>
      <c r="M237" t="s">
        <v>481</v>
      </c>
    </row>
    <row r="238" spans="12:13" x14ac:dyDescent="0.25">
      <c r="L238" s="65">
        <v>15231</v>
      </c>
      <c r="M238" t="s">
        <v>481</v>
      </c>
    </row>
    <row r="239" spans="12:13" x14ac:dyDescent="0.25">
      <c r="L239" s="65">
        <v>15240</v>
      </c>
      <c r="M239" t="s">
        <v>482</v>
      </c>
    </row>
    <row r="240" spans="12:13" x14ac:dyDescent="0.25">
      <c r="L240" s="65">
        <v>15241</v>
      </c>
      <c r="M240" t="s">
        <v>482</v>
      </c>
    </row>
    <row r="241" spans="12:13" x14ac:dyDescent="0.25">
      <c r="L241" s="65">
        <v>15250</v>
      </c>
      <c r="M241" t="s">
        <v>483</v>
      </c>
    </row>
    <row r="242" spans="12:13" x14ac:dyDescent="0.25">
      <c r="L242" s="65">
        <v>15251</v>
      </c>
      <c r="M242" t="s">
        <v>483</v>
      </c>
    </row>
    <row r="243" spans="12:13" x14ac:dyDescent="0.25">
      <c r="L243" s="65">
        <v>15260</v>
      </c>
      <c r="M243" t="s">
        <v>484</v>
      </c>
    </row>
    <row r="244" spans="12:13" x14ac:dyDescent="0.25">
      <c r="L244" s="65">
        <v>15261</v>
      </c>
      <c r="M244" t="s">
        <v>484</v>
      </c>
    </row>
    <row r="245" spans="12:13" x14ac:dyDescent="0.25">
      <c r="L245" s="65">
        <v>15270</v>
      </c>
      <c r="M245" t="s">
        <v>485</v>
      </c>
    </row>
    <row r="246" spans="12:13" x14ac:dyDescent="0.25">
      <c r="L246" s="65">
        <v>15271</v>
      </c>
      <c r="M246" t="s">
        <v>485</v>
      </c>
    </row>
    <row r="247" spans="12:13" x14ac:dyDescent="0.25">
      <c r="L247" s="65">
        <v>15280</v>
      </c>
      <c r="M247" t="s">
        <v>486</v>
      </c>
    </row>
    <row r="248" spans="12:13" x14ac:dyDescent="0.25">
      <c r="L248" s="65">
        <v>15281</v>
      </c>
      <c r="M248" t="s">
        <v>487</v>
      </c>
    </row>
    <row r="249" spans="12:13" x14ac:dyDescent="0.25">
      <c r="L249" s="65">
        <v>15282</v>
      </c>
      <c r="M249" t="s">
        <v>488</v>
      </c>
    </row>
    <row r="250" spans="12:13" x14ac:dyDescent="0.25">
      <c r="L250" s="65">
        <v>16000</v>
      </c>
      <c r="M250" t="s">
        <v>489</v>
      </c>
    </row>
    <row r="251" spans="12:13" x14ac:dyDescent="0.25">
      <c r="L251" s="65">
        <v>16100</v>
      </c>
      <c r="M251" t="s">
        <v>489</v>
      </c>
    </row>
    <row r="252" spans="12:13" x14ac:dyDescent="0.25">
      <c r="L252" s="65">
        <v>16110</v>
      </c>
      <c r="M252" t="s">
        <v>490</v>
      </c>
    </row>
    <row r="253" spans="12:13" x14ac:dyDescent="0.25">
      <c r="L253" s="65">
        <v>16111</v>
      </c>
      <c r="M253" t="s">
        <v>490</v>
      </c>
    </row>
    <row r="254" spans="12:13" x14ac:dyDescent="0.25">
      <c r="L254" s="65">
        <v>16117</v>
      </c>
      <c r="M254" t="s">
        <v>491</v>
      </c>
    </row>
    <row r="255" spans="12:13" x14ac:dyDescent="0.25">
      <c r="L255" s="65">
        <v>16118</v>
      </c>
      <c r="M255" t="s">
        <v>492</v>
      </c>
    </row>
    <row r="256" spans="12:13" x14ac:dyDescent="0.25">
      <c r="L256" s="65">
        <v>16119</v>
      </c>
      <c r="M256" t="s">
        <v>493</v>
      </c>
    </row>
    <row r="257" spans="12:13" x14ac:dyDescent="0.25">
      <c r="L257" s="65">
        <v>16120</v>
      </c>
      <c r="M257" t="s">
        <v>494</v>
      </c>
    </row>
    <row r="258" spans="12:13" x14ac:dyDescent="0.25">
      <c r="L258" s="65">
        <v>16121</v>
      </c>
      <c r="M258" t="s">
        <v>494</v>
      </c>
    </row>
    <row r="259" spans="12:13" x14ac:dyDescent="0.25">
      <c r="L259" s="65">
        <v>16127</v>
      </c>
      <c r="M259" t="s">
        <v>495</v>
      </c>
    </row>
    <row r="260" spans="12:13" x14ac:dyDescent="0.25">
      <c r="L260" s="65">
        <v>16128</v>
      </c>
      <c r="M260" t="s">
        <v>496</v>
      </c>
    </row>
    <row r="261" spans="12:13" x14ac:dyDescent="0.25">
      <c r="L261" s="65">
        <v>16129</v>
      </c>
      <c r="M261" t="s">
        <v>497</v>
      </c>
    </row>
    <row r="262" spans="12:13" x14ac:dyDescent="0.25">
      <c r="L262" s="65">
        <v>16130</v>
      </c>
      <c r="M262" t="s">
        <v>498</v>
      </c>
    </row>
    <row r="263" spans="12:13" x14ac:dyDescent="0.25">
      <c r="L263" s="65">
        <v>16131</v>
      </c>
      <c r="M263" t="s">
        <v>498</v>
      </c>
    </row>
    <row r="264" spans="12:13" x14ac:dyDescent="0.25">
      <c r="L264" s="65">
        <v>16137</v>
      </c>
      <c r="M264" t="s">
        <v>499</v>
      </c>
    </row>
    <row r="265" spans="12:13" x14ac:dyDescent="0.25">
      <c r="L265" s="65">
        <v>16138</v>
      </c>
      <c r="M265" t="s">
        <v>500</v>
      </c>
    </row>
    <row r="266" spans="12:13" x14ac:dyDescent="0.25">
      <c r="L266" s="65">
        <v>16139</v>
      </c>
      <c r="M266" t="s">
        <v>501</v>
      </c>
    </row>
    <row r="267" spans="12:13" x14ac:dyDescent="0.25">
      <c r="L267" s="65">
        <v>16140</v>
      </c>
      <c r="M267" t="s">
        <v>502</v>
      </c>
    </row>
    <row r="268" spans="12:13" x14ac:dyDescent="0.25">
      <c r="L268" s="65">
        <v>16141</v>
      </c>
      <c r="M268" t="s">
        <v>502</v>
      </c>
    </row>
    <row r="269" spans="12:13" x14ac:dyDescent="0.25">
      <c r="L269" s="65">
        <v>16147</v>
      </c>
      <c r="M269" t="s">
        <v>503</v>
      </c>
    </row>
    <row r="270" spans="12:13" x14ac:dyDescent="0.25">
      <c r="L270" s="65">
        <v>16148</v>
      </c>
      <c r="M270" t="s">
        <v>504</v>
      </c>
    </row>
    <row r="271" spans="12:13" x14ac:dyDescent="0.25">
      <c r="L271" s="65">
        <v>16149</v>
      </c>
      <c r="M271" t="s">
        <v>505</v>
      </c>
    </row>
    <row r="272" spans="12:13" x14ac:dyDescent="0.25">
      <c r="L272" s="65">
        <v>16150</v>
      </c>
      <c r="M272" t="s">
        <v>506</v>
      </c>
    </row>
    <row r="273" spans="12:13" x14ac:dyDescent="0.25">
      <c r="L273" s="65">
        <v>16151</v>
      </c>
      <c r="M273" t="s">
        <v>506</v>
      </c>
    </row>
    <row r="274" spans="12:13" x14ac:dyDescent="0.25">
      <c r="L274" s="65">
        <v>16157</v>
      </c>
      <c r="M274" t="s">
        <v>507</v>
      </c>
    </row>
    <row r="275" spans="12:13" x14ac:dyDescent="0.25">
      <c r="L275" s="65">
        <v>16158</v>
      </c>
      <c r="M275" t="s">
        <v>508</v>
      </c>
    </row>
    <row r="276" spans="12:13" x14ac:dyDescent="0.25">
      <c r="L276" s="65">
        <v>16159</v>
      </c>
      <c r="M276" t="s">
        <v>509</v>
      </c>
    </row>
    <row r="277" spans="12:13" x14ac:dyDescent="0.25">
      <c r="L277" s="65">
        <v>16160</v>
      </c>
      <c r="M277" t="s">
        <v>510</v>
      </c>
    </row>
    <row r="278" spans="12:13" x14ac:dyDescent="0.25">
      <c r="L278" s="65">
        <v>16161</v>
      </c>
      <c r="M278" t="s">
        <v>510</v>
      </c>
    </row>
    <row r="279" spans="12:13" x14ac:dyDescent="0.25">
      <c r="L279" s="65">
        <v>16167</v>
      </c>
      <c r="M279" t="s">
        <v>511</v>
      </c>
    </row>
    <row r="280" spans="12:13" x14ac:dyDescent="0.25">
      <c r="L280" s="65">
        <v>16168</v>
      </c>
      <c r="M280" t="s">
        <v>512</v>
      </c>
    </row>
    <row r="281" spans="12:13" x14ac:dyDescent="0.25">
      <c r="L281" s="65">
        <v>16169</v>
      </c>
      <c r="M281" t="s">
        <v>513</v>
      </c>
    </row>
    <row r="282" spans="12:13" x14ac:dyDescent="0.25">
      <c r="L282" s="65">
        <v>16170</v>
      </c>
      <c r="M282" t="s">
        <v>514</v>
      </c>
    </row>
    <row r="283" spans="12:13" x14ac:dyDescent="0.25">
      <c r="L283" s="65">
        <v>16171</v>
      </c>
      <c r="M283" t="s">
        <v>514</v>
      </c>
    </row>
    <row r="284" spans="12:13" x14ac:dyDescent="0.25">
      <c r="L284" s="65">
        <v>16177</v>
      </c>
      <c r="M284" t="s">
        <v>515</v>
      </c>
    </row>
    <row r="285" spans="12:13" x14ac:dyDescent="0.25">
      <c r="L285" s="65">
        <v>16178</v>
      </c>
      <c r="M285" t="s">
        <v>516</v>
      </c>
    </row>
    <row r="286" spans="12:13" x14ac:dyDescent="0.25">
      <c r="L286" s="65">
        <v>16179</v>
      </c>
      <c r="M286" t="s">
        <v>517</v>
      </c>
    </row>
    <row r="287" spans="12:13" x14ac:dyDescent="0.25">
      <c r="L287" s="65">
        <v>16180</v>
      </c>
      <c r="M287" t="s">
        <v>518</v>
      </c>
    </row>
    <row r="288" spans="12:13" x14ac:dyDescent="0.25">
      <c r="L288" s="65">
        <v>16181</v>
      </c>
      <c r="M288" t="s">
        <v>518</v>
      </c>
    </row>
    <row r="289" spans="12:13" x14ac:dyDescent="0.25">
      <c r="L289" s="65">
        <v>16190</v>
      </c>
      <c r="M289" t="s">
        <v>519</v>
      </c>
    </row>
    <row r="290" spans="12:13" x14ac:dyDescent="0.25">
      <c r="L290" s="65">
        <v>16191</v>
      </c>
      <c r="M290" t="s">
        <v>519</v>
      </c>
    </row>
    <row r="291" spans="12:13" x14ac:dyDescent="0.25">
      <c r="L291" s="65">
        <v>20000</v>
      </c>
      <c r="M291" t="s">
        <v>520</v>
      </c>
    </row>
    <row r="292" spans="12:13" x14ac:dyDescent="0.25">
      <c r="L292" s="65">
        <v>21000</v>
      </c>
      <c r="M292" t="s">
        <v>521</v>
      </c>
    </row>
    <row r="293" spans="12:13" x14ac:dyDescent="0.25">
      <c r="L293" s="65">
        <v>21100</v>
      </c>
      <c r="M293" t="s">
        <v>522</v>
      </c>
    </row>
    <row r="294" spans="12:13" x14ac:dyDescent="0.25">
      <c r="L294" s="65">
        <v>21110</v>
      </c>
      <c r="M294" t="s">
        <v>522</v>
      </c>
    </row>
    <row r="295" spans="12:13" x14ac:dyDescent="0.25">
      <c r="L295" s="65">
        <v>21111</v>
      </c>
      <c r="M295" t="s">
        <v>522</v>
      </c>
    </row>
    <row r="296" spans="12:13" x14ac:dyDescent="0.25">
      <c r="L296" s="65">
        <v>21117</v>
      </c>
      <c r="M296" t="s">
        <v>523</v>
      </c>
    </row>
    <row r="297" spans="12:13" x14ac:dyDescent="0.25">
      <c r="L297" s="65">
        <v>21118</v>
      </c>
      <c r="M297" t="s">
        <v>524</v>
      </c>
    </row>
    <row r="298" spans="12:13" x14ac:dyDescent="0.25">
      <c r="L298" s="65">
        <v>21119</v>
      </c>
      <c r="M298" t="s">
        <v>525</v>
      </c>
    </row>
    <row r="299" spans="12:13" x14ac:dyDescent="0.25">
      <c r="L299" s="65">
        <v>21200</v>
      </c>
      <c r="M299" t="s">
        <v>526</v>
      </c>
    </row>
    <row r="300" spans="12:13" x14ac:dyDescent="0.25">
      <c r="L300" s="65">
        <v>21210</v>
      </c>
      <c r="M300" t="s">
        <v>527</v>
      </c>
    </row>
    <row r="301" spans="12:13" x14ac:dyDescent="0.25">
      <c r="L301" s="65">
        <v>21211</v>
      </c>
      <c r="M301" t="s">
        <v>527</v>
      </c>
    </row>
    <row r="302" spans="12:13" x14ac:dyDescent="0.25">
      <c r="L302" s="65">
        <v>21220</v>
      </c>
      <c r="M302" t="s">
        <v>528</v>
      </c>
    </row>
    <row r="303" spans="12:13" x14ac:dyDescent="0.25">
      <c r="L303" s="65">
        <v>21221</v>
      </c>
      <c r="M303" t="s">
        <v>528</v>
      </c>
    </row>
    <row r="304" spans="12:13" x14ac:dyDescent="0.25">
      <c r="L304" s="65">
        <v>21230</v>
      </c>
      <c r="M304" t="s">
        <v>529</v>
      </c>
    </row>
    <row r="305" spans="12:13" x14ac:dyDescent="0.25">
      <c r="L305" s="65">
        <v>21231</v>
      </c>
      <c r="M305" t="s">
        <v>529</v>
      </c>
    </row>
    <row r="306" spans="12:13" x14ac:dyDescent="0.25">
      <c r="L306" s="65">
        <v>21300</v>
      </c>
      <c r="M306" t="s">
        <v>530</v>
      </c>
    </row>
    <row r="307" spans="12:13" x14ac:dyDescent="0.25">
      <c r="L307" s="65">
        <v>21310</v>
      </c>
      <c r="M307" t="s">
        <v>530</v>
      </c>
    </row>
    <row r="308" spans="12:13" x14ac:dyDescent="0.25">
      <c r="L308" s="65">
        <v>21311</v>
      </c>
      <c r="M308" t="s">
        <v>531</v>
      </c>
    </row>
    <row r="309" spans="12:13" x14ac:dyDescent="0.25">
      <c r="L309" s="65">
        <v>21312</v>
      </c>
      <c r="M309" t="s">
        <v>532</v>
      </c>
    </row>
    <row r="310" spans="12:13" x14ac:dyDescent="0.25">
      <c r="L310" s="65">
        <v>21313</v>
      </c>
      <c r="M310" t="s">
        <v>533</v>
      </c>
    </row>
    <row r="311" spans="12:13" x14ac:dyDescent="0.25">
      <c r="L311" s="65">
        <v>21314</v>
      </c>
      <c r="M311" t="s">
        <v>534</v>
      </c>
    </row>
    <row r="312" spans="12:13" x14ac:dyDescent="0.25">
      <c r="L312" s="65">
        <v>21319</v>
      </c>
      <c r="M312" t="s">
        <v>535</v>
      </c>
    </row>
    <row r="313" spans="12:13" x14ac:dyDescent="0.25">
      <c r="L313" s="65">
        <v>22000</v>
      </c>
      <c r="M313" t="s">
        <v>536</v>
      </c>
    </row>
    <row r="314" spans="12:13" x14ac:dyDescent="0.25">
      <c r="L314" s="65">
        <v>22100</v>
      </c>
      <c r="M314" t="s">
        <v>537</v>
      </c>
    </row>
    <row r="315" spans="12:13" x14ac:dyDescent="0.25">
      <c r="L315" s="65">
        <v>22110</v>
      </c>
      <c r="M315" t="s">
        <v>537</v>
      </c>
    </row>
    <row r="316" spans="12:13" x14ac:dyDescent="0.25">
      <c r="L316" s="65">
        <v>22111</v>
      </c>
      <c r="M316" t="s">
        <v>537</v>
      </c>
    </row>
    <row r="317" spans="12:13" x14ac:dyDescent="0.25">
      <c r="L317" s="65">
        <v>22120</v>
      </c>
      <c r="M317" t="s">
        <v>538</v>
      </c>
    </row>
    <row r="318" spans="12:13" x14ac:dyDescent="0.25">
      <c r="L318" s="65">
        <v>22121</v>
      </c>
      <c r="M318" t="s">
        <v>538</v>
      </c>
    </row>
    <row r="319" spans="12:13" x14ac:dyDescent="0.25">
      <c r="L319" s="65">
        <v>22129</v>
      </c>
      <c r="M319" t="s">
        <v>539</v>
      </c>
    </row>
    <row r="320" spans="12:13" x14ac:dyDescent="0.25">
      <c r="L320" s="65">
        <v>22200</v>
      </c>
      <c r="M320" t="s">
        <v>540</v>
      </c>
    </row>
    <row r="321" spans="12:13" x14ac:dyDescent="0.25">
      <c r="L321" s="65">
        <v>22210</v>
      </c>
      <c r="M321" t="s">
        <v>541</v>
      </c>
    </row>
    <row r="322" spans="12:13" x14ac:dyDescent="0.25">
      <c r="L322" s="65">
        <v>22211</v>
      </c>
      <c r="M322" t="s">
        <v>542</v>
      </c>
    </row>
    <row r="323" spans="12:13" x14ac:dyDescent="0.25">
      <c r="L323" s="65">
        <v>22220</v>
      </c>
      <c r="M323" t="s">
        <v>543</v>
      </c>
    </row>
    <row r="324" spans="12:13" x14ac:dyDescent="0.25">
      <c r="L324" s="65">
        <v>22221</v>
      </c>
      <c r="M324" t="s">
        <v>544</v>
      </c>
    </row>
    <row r="325" spans="12:13" x14ac:dyDescent="0.25">
      <c r="L325" s="65">
        <v>22222</v>
      </c>
      <c r="M325" t="s">
        <v>545</v>
      </c>
    </row>
    <row r="326" spans="12:13" x14ac:dyDescent="0.25">
      <c r="L326" s="65">
        <v>22230</v>
      </c>
      <c r="M326" t="s">
        <v>546</v>
      </c>
    </row>
    <row r="327" spans="12:13" x14ac:dyDescent="0.25">
      <c r="L327" s="65">
        <v>22231</v>
      </c>
      <c r="M327" t="s">
        <v>547</v>
      </c>
    </row>
    <row r="328" spans="12:13" x14ac:dyDescent="0.25">
      <c r="L328" s="65">
        <v>22232</v>
      </c>
      <c r="M328" t="s">
        <v>548</v>
      </c>
    </row>
    <row r="329" spans="12:13" x14ac:dyDescent="0.25">
      <c r="L329" s="65">
        <v>22233</v>
      </c>
      <c r="M329" t="s">
        <v>549</v>
      </c>
    </row>
    <row r="330" spans="12:13" x14ac:dyDescent="0.25">
      <c r="L330" s="65">
        <v>22234</v>
      </c>
      <c r="M330" t="s">
        <v>550</v>
      </c>
    </row>
    <row r="331" spans="12:13" x14ac:dyDescent="0.25">
      <c r="L331" s="65">
        <v>22235</v>
      </c>
      <c r="M331" t="s">
        <v>551</v>
      </c>
    </row>
    <row r="332" spans="12:13" x14ac:dyDescent="0.25">
      <c r="L332" s="65">
        <v>22236</v>
      </c>
      <c r="M332" t="s">
        <v>552</v>
      </c>
    </row>
    <row r="333" spans="12:13" x14ac:dyDescent="0.25">
      <c r="L333" s="65">
        <v>22237</v>
      </c>
      <c r="M333" t="s">
        <v>553</v>
      </c>
    </row>
    <row r="334" spans="12:13" x14ac:dyDescent="0.25">
      <c r="L334" s="65">
        <v>22238</v>
      </c>
      <c r="M334" t="s">
        <v>554</v>
      </c>
    </row>
    <row r="335" spans="12:13" x14ac:dyDescent="0.25">
      <c r="L335" s="65">
        <v>22239</v>
      </c>
      <c r="M335" t="s">
        <v>555</v>
      </c>
    </row>
    <row r="336" spans="12:13" x14ac:dyDescent="0.25">
      <c r="L336" s="65">
        <v>22290</v>
      </c>
      <c r="M336" t="s">
        <v>556</v>
      </c>
    </row>
    <row r="337" spans="12:13" x14ac:dyDescent="0.25">
      <c r="L337" s="65">
        <v>22291</v>
      </c>
      <c r="M337" t="s">
        <v>557</v>
      </c>
    </row>
    <row r="338" spans="12:13" x14ac:dyDescent="0.25">
      <c r="L338" s="65">
        <v>22292</v>
      </c>
      <c r="M338" t="s">
        <v>558</v>
      </c>
    </row>
    <row r="339" spans="12:13" x14ac:dyDescent="0.25">
      <c r="L339" s="65">
        <v>22293</v>
      </c>
      <c r="M339" t="s">
        <v>559</v>
      </c>
    </row>
    <row r="340" spans="12:13" x14ac:dyDescent="0.25">
      <c r="L340" s="66">
        <v>100000</v>
      </c>
      <c r="M340" t="s">
        <v>560</v>
      </c>
    </row>
    <row r="341" spans="12:13" x14ac:dyDescent="0.25">
      <c r="L341" s="65">
        <v>110000</v>
      </c>
      <c r="M341" t="s">
        <v>561</v>
      </c>
    </row>
    <row r="342" spans="12:13" x14ac:dyDescent="0.25">
      <c r="L342" s="65">
        <v>111000</v>
      </c>
      <c r="M342" t="s">
        <v>562</v>
      </c>
    </row>
    <row r="343" spans="12:13" x14ac:dyDescent="0.25">
      <c r="L343" s="65">
        <v>111100</v>
      </c>
      <c r="M343" t="s">
        <v>563</v>
      </c>
    </row>
    <row r="344" spans="12:13" x14ac:dyDescent="0.25">
      <c r="L344" s="65">
        <v>111110</v>
      </c>
      <c r="M344" t="s">
        <v>564</v>
      </c>
    </row>
    <row r="345" spans="12:13" x14ac:dyDescent="0.25">
      <c r="L345" s="65">
        <v>111111</v>
      </c>
      <c r="M345" t="s">
        <v>564</v>
      </c>
    </row>
    <row r="346" spans="12:13" x14ac:dyDescent="0.25">
      <c r="L346" s="65">
        <v>111190</v>
      </c>
      <c r="M346" t="s">
        <v>565</v>
      </c>
    </row>
    <row r="347" spans="12:13" x14ac:dyDescent="0.25">
      <c r="L347" s="65">
        <v>111191</v>
      </c>
      <c r="M347" t="s">
        <v>565</v>
      </c>
    </row>
    <row r="348" spans="12:13" x14ac:dyDescent="0.25">
      <c r="L348" s="65">
        <v>111200</v>
      </c>
      <c r="M348" t="s">
        <v>566</v>
      </c>
    </row>
    <row r="349" spans="12:13" x14ac:dyDescent="0.25">
      <c r="L349" s="65">
        <v>111210</v>
      </c>
      <c r="M349" t="s">
        <v>567</v>
      </c>
    </row>
    <row r="350" spans="12:13" x14ac:dyDescent="0.25">
      <c r="L350" s="65">
        <v>111211</v>
      </c>
      <c r="M350" t="s">
        <v>567</v>
      </c>
    </row>
    <row r="351" spans="12:13" x14ac:dyDescent="0.25">
      <c r="L351" s="65">
        <v>111220</v>
      </c>
      <c r="M351" t="s">
        <v>568</v>
      </c>
    </row>
    <row r="352" spans="12:13" x14ac:dyDescent="0.25">
      <c r="L352" s="65">
        <v>111221</v>
      </c>
      <c r="M352" t="s">
        <v>568</v>
      </c>
    </row>
    <row r="353" spans="12:13" x14ac:dyDescent="0.25">
      <c r="L353" s="65">
        <v>111230</v>
      </c>
      <c r="M353" t="s">
        <v>569</v>
      </c>
    </row>
    <row r="354" spans="12:13" x14ac:dyDescent="0.25">
      <c r="L354" s="65">
        <v>111231</v>
      </c>
      <c r="M354" t="s">
        <v>569</v>
      </c>
    </row>
    <row r="355" spans="12:13" x14ac:dyDescent="0.25">
      <c r="L355" s="65">
        <v>111240</v>
      </c>
      <c r="M355" t="s">
        <v>570</v>
      </c>
    </row>
    <row r="356" spans="12:13" x14ac:dyDescent="0.25">
      <c r="L356" s="65">
        <v>111241</v>
      </c>
      <c r="M356" t="s">
        <v>570</v>
      </c>
    </row>
    <row r="357" spans="12:13" x14ac:dyDescent="0.25">
      <c r="L357" s="65">
        <v>111250</v>
      </c>
      <c r="M357" t="s">
        <v>571</v>
      </c>
    </row>
    <row r="358" spans="12:13" x14ac:dyDescent="0.25">
      <c r="L358" s="65">
        <v>111251</v>
      </c>
      <c r="M358" t="s">
        <v>572</v>
      </c>
    </row>
    <row r="359" spans="12:13" x14ac:dyDescent="0.25">
      <c r="L359" s="65">
        <v>111252</v>
      </c>
      <c r="M359" t="s">
        <v>573</v>
      </c>
    </row>
    <row r="360" spans="12:13" x14ac:dyDescent="0.25">
      <c r="L360" s="65">
        <v>111255</v>
      </c>
      <c r="M360" t="s">
        <v>574</v>
      </c>
    </row>
    <row r="361" spans="12:13" x14ac:dyDescent="0.25">
      <c r="L361" s="65">
        <v>111290</v>
      </c>
      <c r="M361" t="s">
        <v>575</v>
      </c>
    </row>
    <row r="362" spans="12:13" x14ac:dyDescent="0.25">
      <c r="L362" s="65">
        <v>111291</v>
      </c>
      <c r="M362" t="s">
        <v>576</v>
      </c>
    </row>
    <row r="363" spans="12:13" x14ac:dyDescent="0.25">
      <c r="L363" s="65">
        <v>111292</v>
      </c>
      <c r="M363" t="s">
        <v>577</v>
      </c>
    </row>
    <row r="364" spans="12:13" x14ac:dyDescent="0.25">
      <c r="L364" s="65">
        <v>111293</v>
      </c>
      <c r="M364" t="s">
        <v>578</v>
      </c>
    </row>
    <row r="365" spans="12:13" x14ac:dyDescent="0.25">
      <c r="L365" s="65">
        <v>111294</v>
      </c>
      <c r="M365" t="s">
        <v>579</v>
      </c>
    </row>
    <row r="366" spans="12:13" x14ac:dyDescent="0.25">
      <c r="L366" s="65">
        <v>111295</v>
      </c>
      <c r="M366" t="s">
        <v>580</v>
      </c>
    </row>
    <row r="367" spans="12:13" x14ac:dyDescent="0.25">
      <c r="L367" s="65">
        <v>111300</v>
      </c>
      <c r="M367" t="s">
        <v>581</v>
      </c>
    </row>
    <row r="368" spans="12:13" x14ac:dyDescent="0.25">
      <c r="L368" s="65">
        <v>111310</v>
      </c>
      <c r="M368" t="s">
        <v>582</v>
      </c>
    </row>
    <row r="369" spans="12:13" x14ac:dyDescent="0.25">
      <c r="L369" s="65">
        <v>111311</v>
      </c>
      <c r="M369" t="s">
        <v>582</v>
      </c>
    </row>
    <row r="370" spans="12:13" x14ac:dyDescent="0.25">
      <c r="L370" s="65">
        <v>111380</v>
      </c>
      <c r="M370" t="s">
        <v>583</v>
      </c>
    </row>
    <row r="371" spans="12:13" x14ac:dyDescent="0.25">
      <c r="L371" s="65">
        <v>111381</v>
      </c>
      <c r="M371" t="s">
        <v>583</v>
      </c>
    </row>
    <row r="372" spans="12:13" x14ac:dyDescent="0.25">
      <c r="L372" s="65">
        <v>111390</v>
      </c>
      <c r="M372" t="s">
        <v>584</v>
      </c>
    </row>
    <row r="373" spans="12:13" x14ac:dyDescent="0.25">
      <c r="L373" s="65">
        <v>111391</v>
      </c>
      <c r="M373" t="s">
        <v>585</v>
      </c>
    </row>
    <row r="374" spans="12:13" x14ac:dyDescent="0.25">
      <c r="L374" s="65">
        <v>111398</v>
      </c>
      <c r="M374" t="s">
        <v>586</v>
      </c>
    </row>
    <row r="375" spans="12:13" x14ac:dyDescent="0.25">
      <c r="L375" s="65">
        <v>111400</v>
      </c>
      <c r="M375" t="s">
        <v>587</v>
      </c>
    </row>
    <row r="376" spans="12:13" x14ac:dyDescent="0.25">
      <c r="L376" s="65">
        <v>111410</v>
      </c>
      <c r="M376" t="s">
        <v>588</v>
      </c>
    </row>
    <row r="377" spans="12:13" x14ac:dyDescent="0.25">
      <c r="L377" s="65">
        <v>111411</v>
      </c>
      <c r="M377" t="s">
        <v>588</v>
      </c>
    </row>
    <row r="378" spans="12:13" x14ac:dyDescent="0.25">
      <c r="L378" s="65">
        <v>111490</v>
      </c>
      <c r="M378" t="s">
        <v>589</v>
      </c>
    </row>
    <row r="379" spans="12:13" x14ac:dyDescent="0.25">
      <c r="L379" s="65">
        <v>111491</v>
      </c>
      <c r="M379" t="s">
        <v>589</v>
      </c>
    </row>
    <row r="380" spans="12:13" x14ac:dyDescent="0.25">
      <c r="L380" s="65">
        <v>111500</v>
      </c>
      <c r="M380" t="s">
        <v>590</v>
      </c>
    </row>
    <row r="381" spans="12:13" x14ac:dyDescent="0.25">
      <c r="L381" s="65">
        <v>111510</v>
      </c>
      <c r="M381" t="s">
        <v>590</v>
      </c>
    </row>
    <row r="382" spans="12:13" x14ac:dyDescent="0.25">
      <c r="L382" s="65">
        <v>111511</v>
      </c>
      <c r="M382" t="s">
        <v>590</v>
      </c>
    </row>
    <row r="383" spans="12:13" x14ac:dyDescent="0.25">
      <c r="L383" s="65">
        <v>111590</v>
      </c>
      <c r="M383" t="s">
        <v>591</v>
      </c>
    </row>
    <row r="384" spans="12:13" x14ac:dyDescent="0.25">
      <c r="L384" s="65">
        <v>111591</v>
      </c>
      <c r="M384" t="s">
        <v>591</v>
      </c>
    </row>
    <row r="385" spans="12:13" x14ac:dyDescent="0.25">
      <c r="L385" s="65">
        <v>111600</v>
      </c>
      <c r="M385" t="s">
        <v>592</v>
      </c>
    </row>
    <row r="386" spans="12:13" x14ac:dyDescent="0.25">
      <c r="L386" s="65">
        <v>111610</v>
      </c>
      <c r="M386" t="s">
        <v>592</v>
      </c>
    </row>
    <row r="387" spans="12:13" x14ac:dyDescent="0.25">
      <c r="L387" s="65">
        <v>111611</v>
      </c>
      <c r="M387" t="s">
        <v>593</v>
      </c>
    </row>
    <row r="388" spans="12:13" x14ac:dyDescent="0.25">
      <c r="L388" s="65">
        <v>111612</v>
      </c>
      <c r="M388" t="s">
        <v>594</v>
      </c>
    </row>
    <row r="389" spans="12:13" x14ac:dyDescent="0.25">
      <c r="L389" s="65">
        <v>111613</v>
      </c>
      <c r="M389" t="s">
        <v>595</v>
      </c>
    </row>
    <row r="390" spans="12:13" x14ac:dyDescent="0.25">
      <c r="L390" s="65">
        <v>111690</v>
      </c>
      <c r="M390" t="s">
        <v>596</v>
      </c>
    </row>
    <row r="391" spans="12:13" x14ac:dyDescent="0.25">
      <c r="L391" s="65">
        <v>111691</v>
      </c>
      <c r="M391" t="s">
        <v>596</v>
      </c>
    </row>
    <row r="392" spans="12:13" x14ac:dyDescent="0.25">
      <c r="L392" s="65">
        <v>111700</v>
      </c>
      <c r="M392" t="s">
        <v>597</v>
      </c>
    </row>
    <row r="393" spans="12:13" x14ac:dyDescent="0.25">
      <c r="L393" s="65">
        <v>111710</v>
      </c>
      <c r="M393" t="s">
        <v>598</v>
      </c>
    </row>
    <row r="394" spans="12:13" x14ac:dyDescent="0.25">
      <c r="L394" s="65">
        <v>111711</v>
      </c>
      <c r="M394" t="s">
        <v>598</v>
      </c>
    </row>
    <row r="395" spans="12:13" x14ac:dyDescent="0.25">
      <c r="L395" s="65">
        <v>111712</v>
      </c>
      <c r="M395" t="s">
        <v>599</v>
      </c>
    </row>
    <row r="396" spans="12:13" x14ac:dyDescent="0.25">
      <c r="L396" s="65">
        <v>111790</v>
      </c>
      <c r="M396" t="s">
        <v>600</v>
      </c>
    </row>
    <row r="397" spans="12:13" x14ac:dyDescent="0.25">
      <c r="L397" s="65">
        <v>111791</v>
      </c>
      <c r="M397" t="s">
        <v>600</v>
      </c>
    </row>
    <row r="398" spans="12:13" x14ac:dyDescent="0.25">
      <c r="L398" s="65">
        <v>111800</v>
      </c>
      <c r="M398" t="s">
        <v>601</v>
      </c>
    </row>
    <row r="399" spans="12:13" x14ac:dyDescent="0.25">
      <c r="L399" s="65">
        <v>111810</v>
      </c>
      <c r="M399" t="s">
        <v>601</v>
      </c>
    </row>
    <row r="400" spans="12:13" x14ac:dyDescent="0.25">
      <c r="L400" s="65">
        <v>111811</v>
      </c>
      <c r="M400" t="s">
        <v>601</v>
      </c>
    </row>
    <row r="401" spans="12:13" x14ac:dyDescent="0.25">
      <c r="L401" s="65">
        <v>111890</v>
      </c>
      <c r="M401" t="s">
        <v>602</v>
      </c>
    </row>
    <row r="402" spans="12:13" x14ac:dyDescent="0.25">
      <c r="L402" s="65">
        <v>111891</v>
      </c>
      <c r="M402" t="s">
        <v>602</v>
      </c>
    </row>
    <row r="403" spans="12:13" x14ac:dyDescent="0.25">
      <c r="L403" s="65">
        <v>111900</v>
      </c>
      <c r="M403" t="s">
        <v>603</v>
      </c>
    </row>
    <row r="404" spans="12:13" x14ac:dyDescent="0.25">
      <c r="L404" s="65">
        <v>111910</v>
      </c>
      <c r="M404" t="s">
        <v>604</v>
      </c>
    </row>
    <row r="405" spans="12:13" x14ac:dyDescent="0.25">
      <c r="L405" s="65">
        <v>111911</v>
      </c>
      <c r="M405" t="s">
        <v>604</v>
      </c>
    </row>
    <row r="406" spans="12:13" x14ac:dyDescent="0.25">
      <c r="L406" s="65">
        <v>111920</v>
      </c>
      <c r="M406" t="s">
        <v>605</v>
      </c>
    </row>
    <row r="407" spans="12:13" x14ac:dyDescent="0.25">
      <c r="L407" s="65">
        <v>111921</v>
      </c>
      <c r="M407" t="s">
        <v>606</v>
      </c>
    </row>
    <row r="408" spans="12:13" x14ac:dyDescent="0.25">
      <c r="L408" s="65">
        <v>111922</v>
      </c>
      <c r="M408" t="s">
        <v>607</v>
      </c>
    </row>
    <row r="409" spans="12:13" x14ac:dyDescent="0.25">
      <c r="L409" s="65">
        <v>111930</v>
      </c>
      <c r="M409" t="s">
        <v>608</v>
      </c>
    </row>
    <row r="410" spans="12:13" x14ac:dyDescent="0.25">
      <c r="L410" s="65">
        <v>111931</v>
      </c>
      <c r="M410" t="s">
        <v>608</v>
      </c>
    </row>
    <row r="411" spans="12:13" x14ac:dyDescent="0.25">
      <c r="L411" s="65">
        <v>111940</v>
      </c>
      <c r="M411" t="s">
        <v>609</v>
      </c>
    </row>
    <row r="412" spans="12:13" x14ac:dyDescent="0.25">
      <c r="L412" s="65">
        <v>111941</v>
      </c>
      <c r="M412" t="s">
        <v>609</v>
      </c>
    </row>
    <row r="413" spans="12:13" x14ac:dyDescent="0.25">
      <c r="L413" s="65">
        <v>111990</v>
      </c>
      <c r="M413" t="s">
        <v>610</v>
      </c>
    </row>
    <row r="414" spans="12:13" x14ac:dyDescent="0.25">
      <c r="L414" s="65">
        <v>111991</v>
      </c>
      <c r="M414" t="s">
        <v>611</v>
      </c>
    </row>
    <row r="415" spans="12:13" x14ac:dyDescent="0.25">
      <c r="L415" s="65">
        <v>111992</v>
      </c>
      <c r="M415" t="s">
        <v>612</v>
      </c>
    </row>
    <row r="416" spans="12:13" x14ac:dyDescent="0.25">
      <c r="L416" s="65">
        <v>111993</v>
      </c>
      <c r="M416" t="s">
        <v>613</v>
      </c>
    </row>
    <row r="417" spans="12:13" x14ac:dyDescent="0.25">
      <c r="L417" s="65">
        <v>111994</v>
      </c>
      <c r="M417" t="s">
        <v>614</v>
      </c>
    </row>
    <row r="418" spans="12:13" x14ac:dyDescent="0.25">
      <c r="L418" s="65">
        <v>112000</v>
      </c>
      <c r="M418" t="s">
        <v>615</v>
      </c>
    </row>
    <row r="419" spans="12:13" x14ac:dyDescent="0.25">
      <c r="L419" s="65">
        <v>112100</v>
      </c>
      <c r="M419" t="s">
        <v>616</v>
      </c>
    </row>
    <row r="420" spans="12:13" x14ac:dyDescent="0.25">
      <c r="L420" s="65">
        <v>112110</v>
      </c>
      <c r="M420" t="s">
        <v>616</v>
      </c>
    </row>
    <row r="421" spans="12:13" x14ac:dyDescent="0.25">
      <c r="L421" s="65">
        <v>112111</v>
      </c>
      <c r="M421" t="s">
        <v>616</v>
      </c>
    </row>
    <row r="422" spans="12:13" x14ac:dyDescent="0.25">
      <c r="L422" s="65">
        <v>112190</v>
      </c>
      <c r="M422" t="s">
        <v>617</v>
      </c>
    </row>
    <row r="423" spans="12:13" x14ac:dyDescent="0.25">
      <c r="L423" s="65">
        <v>112191</v>
      </c>
      <c r="M423" t="s">
        <v>617</v>
      </c>
    </row>
    <row r="424" spans="12:13" x14ac:dyDescent="0.25">
      <c r="L424" s="65">
        <v>112200</v>
      </c>
      <c r="M424" t="s">
        <v>618</v>
      </c>
    </row>
    <row r="425" spans="12:13" x14ac:dyDescent="0.25">
      <c r="L425" s="65">
        <v>112210</v>
      </c>
      <c r="M425" t="s">
        <v>618</v>
      </c>
    </row>
    <row r="426" spans="12:13" x14ac:dyDescent="0.25">
      <c r="L426" s="65">
        <v>112211</v>
      </c>
      <c r="M426" t="s">
        <v>618</v>
      </c>
    </row>
    <row r="427" spans="12:13" x14ac:dyDescent="0.25">
      <c r="L427" s="65">
        <v>112290</v>
      </c>
      <c r="M427" t="s">
        <v>619</v>
      </c>
    </row>
    <row r="428" spans="12:13" x14ac:dyDescent="0.25">
      <c r="L428" s="65">
        <v>112291</v>
      </c>
      <c r="M428" t="s">
        <v>619</v>
      </c>
    </row>
    <row r="429" spans="12:13" x14ac:dyDescent="0.25">
      <c r="L429" s="65">
        <v>112300</v>
      </c>
      <c r="M429" t="s">
        <v>620</v>
      </c>
    </row>
    <row r="430" spans="12:13" x14ac:dyDescent="0.25">
      <c r="L430" s="65">
        <v>112310</v>
      </c>
      <c r="M430" t="s">
        <v>620</v>
      </c>
    </row>
    <row r="431" spans="12:13" x14ac:dyDescent="0.25">
      <c r="L431" s="65">
        <v>112311</v>
      </c>
      <c r="M431" t="s">
        <v>620</v>
      </c>
    </row>
    <row r="432" spans="12:13" x14ac:dyDescent="0.25">
      <c r="L432" s="65">
        <v>112390</v>
      </c>
      <c r="M432" t="s">
        <v>621</v>
      </c>
    </row>
    <row r="433" spans="12:13" x14ac:dyDescent="0.25">
      <c r="L433" s="65">
        <v>112391</v>
      </c>
      <c r="M433" t="s">
        <v>621</v>
      </c>
    </row>
    <row r="434" spans="12:13" x14ac:dyDescent="0.25">
      <c r="L434" s="65">
        <v>112400</v>
      </c>
      <c r="M434" t="s">
        <v>622</v>
      </c>
    </row>
    <row r="435" spans="12:13" x14ac:dyDescent="0.25">
      <c r="L435" s="65">
        <v>112410</v>
      </c>
      <c r="M435" t="s">
        <v>622</v>
      </c>
    </row>
    <row r="436" spans="12:13" x14ac:dyDescent="0.25">
      <c r="L436" s="65">
        <v>112411</v>
      </c>
      <c r="M436" t="s">
        <v>622</v>
      </c>
    </row>
    <row r="437" spans="12:13" x14ac:dyDescent="0.25">
      <c r="L437" s="65">
        <v>112490</v>
      </c>
      <c r="M437" t="s">
        <v>623</v>
      </c>
    </row>
    <row r="438" spans="12:13" x14ac:dyDescent="0.25">
      <c r="L438" s="65">
        <v>112491</v>
      </c>
      <c r="M438" t="s">
        <v>623</v>
      </c>
    </row>
    <row r="439" spans="12:13" x14ac:dyDescent="0.25">
      <c r="L439" s="65">
        <v>112500</v>
      </c>
      <c r="M439" t="s">
        <v>624</v>
      </c>
    </row>
    <row r="440" spans="12:13" x14ac:dyDescent="0.25">
      <c r="L440" s="65">
        <v>112510</v>
      </c>
      <c r="M440" t="s">
        <v>624</v>
      </c>
    </row>
    <row r="441" spans="12:13" x14ac:dyDescent="0.25">
      <c r="L441" s="65">
        <v>112511</v>
      </c>
      <c r="M441" t="s">
        <v>624</v>
      </c>
    </row>
    <row r="442" spans="12:13" x14ac:dyDescent="0.25">
      <c r="L442" s="65">
        <v>112590</v>
      </c>
      <c r="M442" t="s">
        <v>625</v>
      </c>
    </row>
    <row r="443" spans="12:13" x14ac:dyDescent="0.25">
      <c r="L443" s="65">
        <v>112591</v>
      </c>
      <c r="M443" t="s">
        <v>625</v>
      </c>
    </row>
    <row r="444" spans="12:13" x14ac:dyDescent="0.25">
      <c r="L444" s="65">
        <v>112600</v>
      </c>
      <c r="M444" t="s">
        <v>626</v>
      </c>
    </row>
    <row r="445" spans="12:13" x14ac:dyDescent="0.25">
      <c r="L445" s="65">
        <v>112610</v>
      </c>
      <c r="M445" t="s">
        <v>626</v>
      </c>
    </row>
    <row r="446" spans="12:13" x14ac:dyDescent="0.25">
      <c r="L446" s="65">
        <v>112611</v>
      </c>
      <c r="M446" t="s">
        <v>627</v>
      </c>
    </row>
    <row r="447" spans="12:13" x14ac:dyDescent="0.25">
      <c r="L447" s="65">
        <v>112612</v>
      </c>
      <c r="M447" t="s">
        <v>628</v>
      </c>
    </row>
    <row r="448" spans="12:13" x14ac:dyDescent="0.25">
      <c r="L448" s="65">
        <v>112690</v>
      </c>
      <c r="M448" t="s">
        <v>629</v>
      </c>
    </row>
    <row r="449" spans="12:13" x14ac:dyDescent="0.25">
      <c r="L449" s="65">
        <v>112691</v>
      </c>
      <c r="M449" t="s">
        <v>629</v>
      </c>
    </row>
    <row r="450" spans="12:13" x14ac:dyDescent="0.25">
      <c r="L450" s="65">
        <v>112700</v>
      </c>
      <c r="M450" t="s">
        <v>630</v>
      </c>
    </row>
    <row r="451" spans="12:13" x14ac:dyDescent="0.25">
      <c r="L451" s="65">
        <v>112710</v>
      </c>
      <c r="M451" t="s">
        <v>631</v>
      </c>
    </row>
    <row r="452" spans="12:13" x14ac:dyDescent="0.25">
      <c r="L452" s="65">
        <v>112711</v>
      </c>
      <c r="M452" t="s">
        <v>631</v>
      </c>
    </row>
    <row r="453" spans="12:13" x14ac:dyDescent="0.25">
      <c r="L453" s="65">
        <v>112720</v>
      </c>
      <c r="M453" t="s">
        <v>632</v>
      </c>
    </row>
    <row r="454" spans="12:13" x14ac:dyDescent="0.25">
      <c r="L454" s="65">
        <v>112721</v>
      </c>
      <c r="M454" t="s">
        <v>632</v>
      </c>
    </row>
    <row r="455" spans="12:13" x14ac:dyDescent="0.25">
      <c r="L455" s="65">
        <v>112790</v>
      </c>
      <c r="M455" t="s">
        <v>633</v>
      </c>
    </row>
    <row r="456" spans="12:13" x14ac:dyDescent="0.25">
      <c r="L456" s="65">
        <v>112791</v>
      </c>
      <c r="M456" t="s">
        <v>634</v>
      </c>
    </row>
    <row r="457" spans="12:13" x14ac:dyDescent="0.25">
      <c r="L457" s="65">
        <v>112792</v>
      </c>
      <c r="M457" t="s">
        <v>635</v>
      </c>
    </row>
    <row r="458" spans="12:13" x14ac:dyDescent="0.25">
      <c r="L458" s="65">
        <v>112800</v>
      </c>
      <c r="M458" t="s">
        <v>636</v>
      </c>
    </row>
    <row r="459" spans="12:13" x14ac:dyDescent="0.25">
      <c r="L459" s="65">
        <v>112810</v>
      </c>
      <c r="M459" t="s">
        <v>636</v>
      </c>
    </row>
    <row r="460" spans="12:13" x14ac:dyDescent="0.25">
      <c r="L460" s="65">
        <v>112811</v>
      </c>
      <c r="M460" t="s">
        <v>636</v>
      </c>
    </row>
    <row r="461" spans="12:13" x14ac:dyDescent="0.25">
      <c r="L461" s="65">
        <v>120000</v>
      </c>
      <c r="M461" t="s">
        <v>637</v>
      </c>
    </row>
    <row r="462" spans="12:13" x14ac:dyDescent="0.25">
      <c r="L462" s="65">
        <v>121000</v>
      </c>
      <c r="M462" t="s">
        <v>638</v>
      </c>
    </row>
    <row r="463" spans="12:13" x14ac:dyDescent="0.25">
      <c r="L463" s="65">
        <v>121100</v>
      </c>
      <c r="M463" t="s">
        <v>639</v>
      </c>
    </row>
    <row r="464" spans="12:13" x14ac:dyDescent="0.25">
      <c r="L464" s="65">
        <v>121110</v>
      </c>
      <c r="M464" t="s">
        <v>639</v>
      </c>
    </row>
    <row r="465" spans="12:13" x14ac:dyDescent="0.25">
      <c r="L465" s="65">
        <v>121111</v>
      </c>
      <c r="M465" t="s">
        <v>640</v>
      </c>
    </row>
    <row r="466" spans="12:13" x14ac:dyDescent="0.25">
      <c r="L466" s="65">
        <v>121112</v>
      </c>
      <c r="M466" t="s">
        <v>641</v>
      </c>
    </row>
    <row r="467" spans="12:13" x14ac:dyDescent="0.25">
      <c r="L467" s="65">
        <v>121113</v>
      </c>
      <c r="M467" t="s">
        <v>642</v>
      </c>
    </row>
    <row r="468" spans="12:13" x14ac:dyDescent="0.25">
      <c r="L468" s="65">
        <v>121200</v>
      </c>
      <c r="M468" t="s">
        <v>643</v>
      </c>
    </row>
    <row r="469" spans="12:13" x14ac:dyDescent="0.25">
      <c r="L469" s="65">
        <v>121210</v>
      </c>
      <c r="M469" t="s">
        <v>643</v>
      </c>
    </row>
    <row r="470" spans="12:13" x14ac:dyDescent="0.25">
      <c r="L470" s="65">
        <v>121211</v>
      </c>
      <c r="M470" t="s">
        <v>644</v>
      </c>
    </row>
    <row r="471" spans="12:13" x14ac:dyDescent="0.25">
      <c r="L471" s="65">
        <v>121212</v>
      </c>
      <c r="M471" t="s">
        <v>645</v>
      </c>
    </row>
    <row r="472" spans="12:13" x14ac:dyDescent="0.25">
      <c r="L472" s="65">
        <v>121213</v>
      </c>
      <c r="M472" t="s">
        <v>646</v>
      </c>
    </row>
    <row r="473" spans="12:13" x14ac:dyDescent="0.25">
      <c r="L473" s="65">
        <v>121214</v>
      </c>
      <c r="M473" t="s">
        <v>647</v>
      </c>
    </row>
    <row r="474" spans="12:13" x14ac:dyDescent="0.25">
      <c r="L474" s="65">
        <v>121215</v>
      </c>
      <c r="M474" t="s">
        <v>648</v>
      </c>
    </row>
    <row r="475" spans="12:13" x14ac:dyDescent="0.25">
      <c r="L475" s="65">
        <v>121216</v>
      </c>
      <c r="M475" t="s">
        <v>649</v>
      </c>
    </row>
    <row r="476" spans="12:13" x14ac:dyDescent="0.25">
      <c r="L476" s="65">
        <v>121217</v>
      </c>
      <c r="M476" t="s">
        <v>650</v>
      </c>
    </row>
    <row r="477" spans="12:13" x14ac:dyDescent="0.25">
      <c r="L477" s="65">
        <v>121218</v>
      </c>
      <c r="M477" t="s">
        <v>651</v>
      </c>
    </row>
    <row r="478" spans="12:13" x14ac:dyDescent="0.25">
      <c r="L478" s="65">
        <v>121219</v>
      </c>
      <c r="M478" t="s">
        <v>652</v>
      </c>
    </row>
    <row r="479" spans="12:13" x14ac:dyDescent="0.25">
      <c r="L479" s="65">
        <v>121300</v>
      </c>
      <c r="M479" t="s">
        <v>653</v>
      </c>
    </row>
    <row r="480" spans="12:13" x14ac:dyDescent="0.25">
      <c r="L480" s="65">
        <v>121310</v>
      </c>
      <c r="M480" t="s">
        <v>653</v>
      </c>
    </row>
    <row r="481" spans="12:13" x14ac:dyDescent="0.25">
      <c r="L481" s="65">
        <v>121311</v>
      </c>
      <c r="M481" t="s">
        <v>654</v>
      </c>
    </row>
    <row r="482" spans="12:13" x14ac:dyDescent="0.25">
      <c r="L482" s="65">
        <v>121312</v>
      </c>
      <c r="M482" t="s">
        <v>655</v>
      </c>
    </row>
    <row r="483" spans="12:13" x14ac:dyDescent="0.25">
      <c r="L483" s="65">
        <v>121313</v>
      </c>
      <c r="M483" t="s">
        <v>656</v>
      </c>
    </row>
    <row r="484" spans="12:13" x14ac:dyDescent="0.25">
      <c r="L484" s="65">
        <v>121314</v>
      </c>
      <c r="M484" t="s">
        <v>657</v>
      </c>
    </row>
    <row r="485" spans="12:13" x14ac:dyDescent="0.25">
      <c r="L485" s="65">
        <v>121315</v>
      </c>
      <c r="M485" t="s">
        <v>658</v>
      </c>
    </row>
    <row r="486" spans="12:13" x14ac:dyDescent="0.25">
      <c r="L486" s="65">
        <v>121319</v>
      </c>
      <c r="M486" t="s">
        <v>659</v>
      </c>
    </row>
    <row r="487" spans="12:13" x14ac:dyDescent="0.25">
      <c r="L487" s="65">
        <v>121400</v>
      </c>
      <c r="M487" t="s">
        <v>660</v>
      </c>
    </row>
    <row r="488" spans="12:13" x14ac:dyDescent="0.25">
      <c r="L488" s="65">
        <v>121410</v>
      </c>
      <c r="M488" t="s">
        <v>660</v>
      </c>
    </row>
    <row r="489" spans="12:13" x14ac:dyDescent="0.25">
      <c r="L489" s="65">
        <v>121411</v>
      </c>
      <c r="M489" t="s">
        <v>661</v>
      </c>
    </row>
    <row r="490" spans="12:13" x14ac:dyDescent="0.25">
      <c r="L490" s="65">
        <v>121412</v>
      </c>
      <c r="M490" t="s">
        <v>662</v>
      </c>
    </row>
    <row r="491" spans="12:13" x14ac:dyDescent="0.25">
      <c r="L491" s="65">
        <v>121413</v>
      </c>
      <c r="M491" t="s">
        <v>663</v>
      </c>
    </row>
    <row r="492" spans="12:13" x14ac:dyDescent="0.25">
      <c r="L492" s="65">
        <v>121414</v>
      </c>
      <c r="M492" t="s">
        <v>664</v>
      </c>
    </row>
    <row r="493" spans="12:13" x14ac:dyDescent="0.25">
      <c r="L493" s="65">
        <v>121418</v>
      </c>
      <c r="M493" t="s">
        <v>665</v>
      </c>
    </row>
    <row r="494" spans="12:13" x14ac:dyDescent="0.25">
      <c r="L494" s="65">
        <v>121419</v>
      </c>
      <c r="M494" t="s">
        <v>666</v>
      </c>
    </row>
    <row r="495" spans="12:13" x14ac:dyDescent="0.25">
      <c r="L495" s="65">
        <v>121500</v>
      </c>
      <c r="M495" t="s">
        <v>667</v>
      </c>
    </row>
    <row r="496" spans="12:13" x14ac:dyDescent="0.25">
      <c r="L496" s="65">
        <v>121510</v>
      </c>
      <c r="M496" t="s">
        <v>667</v>
      </c>
    </row>
    <row r="497" spans="12:13" x14ac:dyDescent="0.25">
      <c r="L497" s="65">
        <v>121511</v>
      </c>
      <c r="M497" t="s">
        <v>668</v>
      </c>
    </row>
    <row r="498" spans="12:13" x14ac:dyDescent="0.25">
      <c r="L498" s="65">
        <v>121512</v>
      </c>
      <c r="M498" t="s">
        <v>669</v>
      </c>
    </row>
    <row r="499" spans="12:13" x14ac:dyDescent="0.25">
      <c r="L499" s="65">
        <v>121513</v>
      </c>
      <c r="M499" t="s">
        <v>670</v>
      </c>
    </row>
    <row r="500" spans="12:13" x14ac:dyDescent="0.25">
      <c r="L500" s="65">
        <v>121518</v>
      </c>
      <c r="M500" t="s">
        <v>671</v>
      </c>
    </row>
    <row r="501" spans="12:13" x14ac:dyDescent="0.25">
      <c r="L501" s="65">
        <v>121600</v>
      </c>
      <c r="M501" t="s">
        <v>672</v>
      </c>
    </row>
    <row r="502" spans="12:13" x14ac:dyDescent="0.25">
      <c r="L502" s="65">
        <v>121610</v>
      </c>
      <c r="M502" t="s">
        <v>672</v>
      </c>
    </row>
    <row r="503" spans="12:13" x14ac:dyDescent="0.25">
      <c r="L503" s="65">
        <v>121611</v>
      </c>
      <c r="M503" t="s">
        <v>673</v>
      </c>
    </row>
    <row r="504" spans="12:13" x14ac:dyDescent="0.25">
      <c r="L504" s="65">
        <v>121612</v>
      </c>
      <c r="M504" t="s">
        <v>674</v>
      </c>
    </row>
    <row r="505" spans="12:13" x14ac:dyDescent="0.25">
      <c r="L505" s="65">
        <v>121618</v>
      </c>
      <c r="M505" t="s">
        <v>675</v>
      </c>
    </row>
    <row r="506" spans="12:13" x14ac:dyDescent="0.25">
      <c r="L506" s="65">
        <v>121619</v>
      </c>
      <c r="M506" t="s">
        <v>676</v>
      </c>
    </row>
    <row r="507" spans="12:13" x14ac:dyDescent="0.25">
      <c r="L507" s="65">
        <v>121700</v>
      </c>
      <c r="M507" t="s">
        <v>677</v>
      </c>
    </row>
    <row r="508" spans="12:13" x14ac:dyDescent="0.25">
      <c r="L508" s="65">
        <v>121710</v>
      </c>
      <c r="M508" t="s">
        <v>677</v>
      </c>
    </row>
    <row r="509" spans="12:13" x14ac:dyDescent="0.25">
      <c r="L509" s="65">
        <v>121711</v>
      </c>
      <c r="M509" t="s">
        <v>678</v>
      </c>
    </row>
    <row r="510" spans="12:13" x14ac:dyDescent="0.25">
      <c r="L510" s="65">
        <v>121712</v>
      </c>
      <c r="M510" t="s">
        <v>679</v>
      </c>
    </row>
    <row r="511" spans="12:13" x14ac:dyDescent="0.25">
      <c r="L511" s="65">
        <v>121713</v>
      </c>
      <c r="M511" t="s">
        <v>680</v>
      </c>
    </row>
    <row r="512" spans="12:13" x14ac:dyDescent="0.25">
      <c r="L512" s="65">
        <v>121714</v>
      </c>
      <c r="M512" t="s">
        <v>681</v>
      </c>
    </row>
    <row r="513" spans="12:13" x14ac:dyDescent="0.25">
      <c r="L513" s="65">
        <v>121715</v>
      </c>
      <c r="M513" t="s">
        <v>682</v>
      </c>
    </row>
    <row r="514" spans="12:13" x14ac:dyDescent="0.25">
      <c r="L514" s="65">
        <v>121716</v>
      </c>
      <c r="M514" t="s">
        <v>683</v>
      </c>
    </row>
    <row r="515" spans="12:13" x14ac:dyDescent="0.25">
      <c r="L515" s="65">
        <v>121717</v>
      </c>
      <c r="M515" t="s">
        <v>684</v>
      </c>
    </row>
    <row r="516" spans="12:13" x14ac:dyDescent="0.25">
      <c r="L516" s="65">
        <v>121718</v>
      </c>
      <c r="M516" t="s">
        <v>685</v>
      </c>
    </row>
    <row r="517" spans="12:13" x14ac:dyDescent="0.25">
      <c r="L517" s="65">
        <v>121719</v>
      </c>
      <c r="M517" t="s">
        <v>677</v>
      </c>
    </row>
    <row r="518" spans="12:13" x14ac:dyDescent="0.25">
      <c r="L518" s="65">
        <v>121800</v>
      </c>
      <c r="M518" t="s">
        <v>686</v>
      </c>
    </row>
    <row r="519" spans="12:13" x14ac:dyDescent="0.25">
      <c r="L519" s="65">
        <v>121810</v>
      </c>
      <c r="M519" t="s">
        <v>686</v>
      </c>
    </row>
    <row r="520" spans="12:13" x14ac:dyDescent="0.25">
      <c r="L520" s="65">
        <v>121811</v>
      </c>
      <c r="M520" t="s">
        <v>687</v>
      </c>
    </row>
    <row r="521" spans="12:13" x14ac:dyDescent="0.25">
      <c r="L521" s="65">
        <v>121812</v>
      </c>
      <c r="M521" t="s">
        <v>688</v>
      </c>
    </row>
    <row r="522" spans="12:13" x14ac:dyDescent="0.25">
      <c r="L522" s="65">
        <v>121900</v>
      </c>
      <c r="M522" t="s">
        <v>689</v>
      </c>
    </row>
    <row r="523" spans="12:13" x14ac:dyDescent="0.25">
      <c r="L523" s="65">
        <v>121910</v>
      </c>
      <c r="M523" t="s">
        <v>690</v>
      </c>
    </row>
    <row r="524" spans="12:13" x14ac:dyDescent="0.25">
      <c r="L524" s="65">
        <v>121911</v>
      </c>
      <c r="M524" t="s">
        <v>691</v>
      </c>
    </row>
    <row r="525" spans="12:13" x14ac:dyDescent="0.25">
      <c r="L525" s="65">
        <v>121912</v>
      </c>
      <c r="M525" t="s">
        <v>692</v>
      </c>
    </row>
    <row r="526" spans="12:13" x14ac:dyDescent="0.25">
      <c r="L526" s="65">
        <v>121913</v>
      </c>
      <c r="M526" t="s">
        <v>693</v>
      </c>
    </row>
    <row r="527" spans="12:13" x14ac:dyDescent="0.25">
      <c r="L527" s="65">
        <v>121914</v>
      </c>
      <c r="M527" t="s">
        <v>694</v>
      </c>
    </row>
    <row r="528" spans="12:13" x14ac:dyDescent="0.25">
      <c r="L528" s="65">
        <v>121915</v>
      </c>
      <c r="M528" t="s">
        <v>695</v>
      </c>
    </row>
    <row r="529" spans="12:13" x14ac:dyDescent="0.25">
      <c r="L529" s="65">
        <v>121916</v>
      </c>
      <c r="M529" t="s">
        <v>696</v>
      </c>
    </row>
    <row r="530" spans="12:13" x14ac:dyDescent="0.25">
      <c r="L530" s="65">
        <v>121917</v>
      </c>
      <c r="M530" t="s">
        <v>697</v>
      </c>
    </row>
    <row r="531" spans="12:13" x14ac:dyDescent="0.25">
      <c r="L531" s="65">
        <v>121920</v>
      </c>
      <c r="M531" t="s">
        <v>698</v>
      </c>
    </row>
    <row r="532" spans="12:13" x14ac:dyDescent="0.25">
      <c r="L532" s="65">
        <v>121921</v>
      </c>
      <c r="M532" t="s">
        <v>699</v>
      </c>
    </row>
    <row r="533" spans="12:13" x14ac:dyDescent="0.25">
      <c r="L533" s="65">
        <v>121922</v>
      </c>
      <c r="M533" t="s">
        <v>700</v>
      </c>
    </row>
    <row r="534" spans="12:13" x14ac:dyDescent="0.25">
      <c r="L534" s="65">
        <v>121990</v>
      </c>
      <c r="M534" t="s">
        <v>701</v>
      </c>
    </row>
    <row r="535" spans="12:13" x14ac:dyDescent="0.25">
      <c r="L535" s="65">
        <v>121991</v>
      </c>
      <c r="M535" t="s">
        <v>702</v>
      </c>
    </row>
    <row r="536" spans="12:13" x14ac:dyDescent="0.25">
      <c r="L536" s="65">
        <v>121992</v>
      </c>
      <c r="M536" t="s">
        <v>703</v>
      </c>
    </row>
    <row r="537" spans="12:13" x14ac:dyDescent="0.25">
      <c r="L537" s="65">
        <v>122000</v>
      </c>
      <c r="M537" t="s">
        <v>704</v>
      </c>
    </row>
    <row r="538" spans="12:13" x14ac:dyDescent="0.25">
      <c r="L538" s="65">
        <v>122100</v>
      </c>
      <c r="M538" t="s">
        <v>705</v>
      </c>
    </row>
    <row r="539" spans="12:13" x14ac:dyDescent="0.25">
      <c r="L539" s="65">
        <v>122110</v>
      </c>
      <c r="M539" t="s">
        <v>706</v>
      </c>
    </row>
    <row r="540" spans="12:13" x14ac:dyDescent="0.25">
      <c r="L540" s="65">
        <v>122111</v>
      </c>
      <c r="M540" t="s">
        <v>707</v>
      </c>
    </row>
    <row r="541" spans="12:13" x14ac:dyDescent="0.25">
      <c r="L541" s="65">
        <v>122112</v>
      </c>
      <c r="M541" t="s">
        <v>708</v>
      </c>
    </row>
    <row r="542" spans="12:13" x14ac:dyDescent="0.25">
      <c r="L542" s="65">
        <v>122113</v>
      </c>
      <c r="M542" t="s">
        <v>709</v>
      </c>
    </row>
    <row r="543" spans="12:13" x14ac:dyDescent="0.25">
      <c r="L543" s="65">
        <v>122119</v>
      </c>
      <c r="M543" t="s">
        <v>710</v>
      </c>
    </row>
    <row r="544" spans="12:13" x14ac:dyDescent="0.25">
      <c r="L544" s="65">
        <v>122120</v>
      </c>
      <c r="M544" t="s">
        <v>711</v>
      </c>
    </row>
    <row r="545" spans="12:13" x14ac:dyDescent="0.25">
      <c r="L545" s="65">
        <v>122121</v>
      </c>
      <c r="M545" t="s">
        <v>707</v>
      </c>
    </row>
    <row r="546" spans="12:13" x14ac:dyDescent="0.25">
      <c r="L546" s="65">
        <v>122122</v>
      </c>
      <c r="M546" t="s">
        <v>709</v>
      </c>
    </row>
    <row r="547" spans="12:13" x14ac:dyDescent="0.25">
      <c r="L547" s="65">
        <v>122129</v>
      </c>
      <c r="M547" t="s">
        <v>712</v>
      </c>
    </row>
    <row r="548" spans="12:13" x14ac:dyDescent="0.25">
      <c r="L548" s="65">
        <v>122130</v>
      </c>
      <c r="M548" t="s">
        <v>713</v>
      </c>
    </row>
    <row r="549" spans="12:13" x14ac:dyDescent="0.25">
      <c r="L549" s="65">
        <v>122131</v>
      </c>
      <c r="M549" t="s">
        <v>714</v>
      </c>
    </row>
    <row r="550" spans="12:13" x14ac:dyDescent="0.25">
      <c r="L550" s="65">
        <v>122132</v>
      </c>
      <c r="M550" t="s">
        <v>715</v>
      </c>
    </row>
    <row r="551" spans="12:13" x14ac:dyDescent="0.25">
      <c r="L551" s="65">
        <v>122133</v>
      </c>
      <c r="M551" t="s">
        <v>716</v>
      </c>
    </row>
    <row r="552" spans="12:13" x14ac:dyDescent="0.25">
      <c r="L552" s="65">
        <v>122139</v>
      </c>
      <c r="M552" t="s">
        <v>717</v>
      </c>
    </row>
    <row r="553" spans="12:13" x14ac:dyDescent="0.25">
      <c r="L553" s="65">
        <v>122140</v>
      </c>
      <c r="M553" t="s">
        <v>718</v>
      </c>
    </row>
    <row r="554" spans="12:13" x14ac:dyDescent="0.25">
      <c r="L554" s="65">
        <v>122141</v>
      </c>
      <c r="M554" t="s">
        <v>719</v>
      </c>
    </row>
    <row r="555" spans="12:13" x14ac:dyDescent="0.25">
      <c r="L555" s="65">
        <v>122142</v>
      </c>
      <c r="M555" t="s">
        <v>720</v>
      </c>
    </row>
    <row r="556" spans="12:13" x14ac:dyDescent="0.25">
      <c r="L556" s="65">
        <v>122143</v>
      </c>
      <c r="M556" t="s">
        <v>721</v>
      </c>
    </row>
    <row r="557" spans="12:13" x14ac:dyDescent="0.25">
      <c r="L557" s="65">
        <v>122144</v>
      </c>
      <c r="M557" t="s">
        <v>722</v>
      </c>
    </row>
    <row r="558" spans="12:13" x14ac:dyDescent="0.25">
      <c r="L558" s="65">
        <v>122145</v>
      </c>
      <c r="M558" t="s">
        <v>723</v>
      </c>
    </row>
    <row r="559" spans="12:13" x14ac:dyDescent="0.25">
      <c r="L559" s="65">
        <v>122146</v>
      </c>
      <c r="M559" t="s">
        <v>724</v>
      </c>
    </row>
    <row r="560" spans="12:13" x14ac:dyDescent="0.25">
      <c r="L560" s="65">
        <v>122147</v>
      </c>
      <c r="M560" t="s">
        <v>725</v>
      </c>
    </row>
    <row r="561" spans="12:13" x14ac:dyDescent="0.25">
      <c r="L561" s="65">
        <v>122148</v>
      </c>
      <c r="M561" t="s">
        <v>726</v>
      </c>
    </row>
    <row r="562" spans="12:13" x14ac:dyDescent="0.25">
      <c r="L562" s="65">
        <v>122149</v>
      </c>
      <c r="M562" t="s">
        <v>727</v>
      </c>
    </row>
    <row r="563" spans="12:13" x14ac:dyDescent="0.25">
      <c r="L563" s="65">
        <v>122150</v>
      </c>
      <c r="M563" t="s">
        <v>728</v>
      </c>
    </row>
    <row r="564" spans="12:13" x14ac:dyDescent="0.25">
      <c r="L564" s="65">
        <v>122151</v>
      </c>
      <c r="M564" t="s">
        <v>729</v>
      </c>
    </row>
    <row r="565" spans="12:13" x14ac:dyDescent="0.25">
      <c r="L565" s="65">
        <v>122152</v>
      </c>
      <c r="M565" t="s">
        <v>730</v>
      </c>
    </row>
    <row r="566" spans="12:13" x14ac:dyDescent="0.25">
      <c r="L566" s="65">
        <v>122153</v>
      </c>
      <c r="M566" t="s">
        <v>731</v>
      </c>
    </row>
    <row r="567" spans="12:13" x14ac:dyDescent="0.25">
      <c r="L567" s="65">
        <v>122154</v>
      </c>
      <c r="M567" t="s">
        <v>732</v>
      </c>
    </row>
    <row r="568" spans="12:13" x14ac:dyDescent="0.25">
      <c r="L568" s="65">
        <v>122155</v>
      </c>
      <c r="M568" t="s">
        <v>733</v>
      </c>
    </row>
    <row r="569" spans="12:13" x14ac:dyDescent="0.25">
      <c r="L569" s="65">
        <v>122156</v>
      </c>
      <c r="M569" t="s">
        <v>734</v>
      </c>
    </row>
    <row r="570" spans="12:13" x14ac:dyDescent="0.25">
      <c r="L570" s="65">
        <v>122157</v>
      </c>
      <c r="M570" t="s">
        <v>735</v>
      </c>
    </row>
    <row r="571" spans="12:13" x14ac:dyDescent="0.25">
      <c r="L571" s="65">
        <v>122159</v>
      </c>
      <c r="M571" t="s">
        <v>736</v>
      </c>
    </row>
    <row r="572" spans="12:13" x14ac:dyDescent="0.25">
      <c r="L572" s="65">
        <v>122160</v>
      </c>
      <c r="M572" t="s">
        <v>737</v>
      </c>
    </row>
    <row r="573" spans="12:13" x14ac:dyDescent="0.25">
      <c r="L573" s="65">
        <v>122161</v>
      </c>
      <c r="M573" t="s">
        <v>738</v>
      </c>
    </row>
    <row r="574" spans="12:13" x14ac:dyDescent="0.25">
      <c r="L574" s="65">
        <v>122162</v>
      </c>
      <c r="M574" t="s">
        <v>739</v>
      </c>
    </row>
    <row r="575" spans="12:13" x14ac:dyDescent="0.25">
      <c r="L575" s="65">
        <v>122163</v>
      </c>
      <c r="M575" t="s">
        <v>740</v>
      </c>
    </row>
    <row r="576" spans="12:13" x14ac:dyDescent="0.25">
      <c r="L576" s="65">
        <v>122164</v>
      </c>
      <c r="M576" t="s">
        <v>741</v>
      </c>
    </row>
    <row r="577" spans="12:13" x14ac:dyDescent="0.25">
      <c r="L577" s="65">
        <v>122165</v>
      </c>
      <c r="M577" t="s">
        <v>742</v>
      </c>
    </row>
    <row r="578" spans="12:13" x14ac:dyDescent="0.25">
      <c r="L578" s="65">
        <v>122169</v>
      </c>
      <c r="M578" t="s">
        <v>743</v>
      </c>
    </row>
    <row r="579" spans="12:13" x14ac:dyDescent="0.25">
      <c r="L579" s="65">
        <v>122190</v>
      </c>
      <c r="M579" t="s">
        <v>744</v>
      </c>
    </row>
    <row r="580" spans="12:13" x14ac:dyDescent="0.25">
      <c r="L580" s="65">
        <v>122191</v>
      </c>
      <c r="M580" t="s">
        <v>745</v>
      </c>
    </row>
    <row r="581" spans="12:13" x14ac:dyDescent="0.25">
      <c r="L581" s="65">
        <v>122192</v>
      </c>
      <c r="M581" t="s">
        <v>746</v>
      </c>
    </row>
    <row r="582" spans="12:13" x14ac:dyDescent="0.25">
      <c r="L582" s="65">
        <v>122193</v>
      </c>
      <c r="M582" t="s">
        <v>747</v>
      </c>
    </row>
    <row r="583" spans="12:13" x14ac:dyDescent="0.25">
      <c r="L583" s="65">
        <v>122194</v>
      </c>
      <c r="M583" t="s">
        <v>748</v>
      </c>
    </row>
    <row r="584" spans="12:13" x14ac:dyDescent="0.25">
      <c r="L584" s="65">
        <v>122195</v>
      </c>
      <c r="M584" t="s">
        <v>749</v>
      </c>
    </row>
    <row r="585" spans="12:13" x14ac:dyDescent="0.25">
      <c r="L585" s="65">
        <v>122196</v>
      </c>
      <c r="M585" t="s">
        <v>750</v>
      </c>
    </row>
    <row r="586" spans="12:13" x14ac:dyDescent="0.25">
      <c r="L586" s="65">
        <v>122197</v>
      </c>
      <c r="M586" t="s">
        <v>735</v>
      </c>
    </row>
    <row r="587" spans="12:13" x14ac:dyDescent="0.25">
      <c r="L587" s="65">
        <v>122198</v>
      </c>
      <c r="M587" t="s">
        <v>751</v>
      </c>
    </row>
    <row r="588" spans="12:13" x14ac:dyDescent="0.25">
      <c r="L588" s="65">
        <v>122199</v>
      </c>
      <c r="M588" t="s">
        <v>752</v>
      </c>
    </row>
    <row r="589" spans="12:13" x14ac:dyDescent="0.25">
      <c r="L589" s="65">
        <v>123000</v>
      </c>
      <c r="M589" t="s">
        <v>753</v>
      </c>
    </row>
    <row r="590" spans="12:13" x14ac:dyDescent="0.25">
      <c r="L590" s="65">
        <v>123100</v>
      </c>
      <c r="M590" t="s">
        <v>754</v>
      </c>
    </row>
    <row r="591" spans="12:13" x14ac:dyDescent="0.25">
      <c r="L591" s="65">
        <v>123110</v>
      </c>
      <c r="M591" t="s">
        <v>755</v>
      </c>
    </row>
    <row r="592" spans="12:13" x14ac:dyDescent="0.25">
      <c r="L592" s="65">
        <v>123111</v>
      </c>
      <c r="M592" t="s">
        <v>756</v>
      </c>
    </row>
    <row r="593" spans="12:13" x14ac:dyDescent="0.25">
      <c r="L593" s="65">
        <v>123112</v>
      </c>
      <c r="M593" t="s">
        <v>757</v>
      </c>
    </row>
    <row r="594" spans="12:13" x14ac:dyDescent="0.25">
      <c r="L594" s="65">
        <v>123113</v>
      </c>
      <c r="M594" t="s">
        <v>758</v>
      </c>
    </row>
    <row r="595" spans="12:13" x14ac:dyDescent="0.25">
      <c r="L595" s="65">
        <v>123119</v>
      </c>
      <c r="M595" t="s">
        <v>759</v>
      </c>
    </row>
    <row r="596" spans="12:13" x14ac:dyDescent="0.25">
      <c r="L596" s="65">
        <v>123120</v>
      </c>
      <c r="M596" t="s">
        <v>760</v>
      </c>
    </row>
    <row r="597" spans="12:13" x14ac:dyDescent="0.25">
      <c r="L597" s="65">
        <v>123121</v>
      </c>
      <c r="M597" t="s">
        <v>761</v>
      </c>
    </row>
    <row r="598" spans="12:13" x14ac:dyDescent="0.25">
      <c r="L598" s="65">
        <v>123122</v>
      </c>
      <c r="M598" t="s">
        <v>762</v>
      </c>
    </row>
    <row r="599" spans="12:13" x14ac:dyDescent="0.25">
      <c r="L599" s="65">
        <v>123129</v>
      </c>
      <c r="M599" t="s">
        <v>763</v>
      </c>
    </row>
    <row r="600" spans="12:13" x14ac:dyDescent="0.25">
      <c r="L600" s="65">
        <v>123130</v>
      </c>
      <c r="M600" t="s">
        <v>735</v>
      </c>
    </row>
    <row r="601" spans="12:13" x14ac:dyDescent="0.25">
      <c r="L601" s="65">
        <v>123131</v>
      </c>
      <c r="M601" t="s">
        <v>735</v>
      </c>
    </row>
    <row r="602" spans="12:13" x14ac:dyDescent="0.25">
      <c r="L602" s="65">
        <v>123190</v>
      </c>
      <c r="M602" t="s">
        <v>764</v>
      </c>
    </row>
    <row r="603" spans="12:13" x14ac:dyDescent="0.25">
      <c r="L603" s="65">
        <v>123191</v>
      </c>
      <c r="M603" t="s">
        <v>764</v>
      </c>
    </row>
    <row r="604" spans="12:13" x14ac:dyDescent="0.25">
      <c r="L604" s="65">
        <v>123200</v>
      </c>
      <c r="M604" t="s">
        <v>765</v>
      </c>
    </row>
    <row r="605" spans="12:13" x14ac:dyDescent="0.25">
      <c r="L605" s="65">
        <v>123210</v>
      </c>
      <c r="M605" t="s">
        <v>766</v>
      </c>
    </row>
    <row r="606" spans="12:13" x14ac:dyDescent="0.25">
      <c r="L606" s="65">
        <v>123211</v>
      </c>
      <c r="M606" t="s">
        <v>766</v>
      </c>
    </row>
    <row r="607" spans="12:13" x14ac:dyDescent="0.25">
      <c r="L607" s="65">
        <v>123220</v>
      </c>
      <c r="M607" t="s">
        <v>767</v>
      </c>
    </row>
    <row r="608" spans="12:13" x14ac:dyDescent="0.25">
      <c r="L608" s="65">
        <v>123221</v>
      </c>
      <c r="M608" t="s">
        <v>767</v>
      </c>
    </row>
    <row r="609" spans="12:13" x14ac:dyDescent="0.25">
      <c r="L609" s="65">
        <v>123230</v>
      </c>
      <c r="M609" t="s">
        <v>768</v>
      </c>
    </row>
    <row r="610" spans="12:13" x14ac:dyDescent="0.25">
      <c r="L610" s="65">
        <v>123231</v>
      </c>
      <c r="M610" t="s">
        <v>768</v>
      </c>
    </row>
    <row r="611" spans="12:13" x14ac:dyDescent="0.25">
      <c r="L611" s="65">
        <v>123240</v>
      </c>
      <c r="M611" t="s">
        <v>769</v>
      </c>
    </row>
    <row r="612" spans="12:13" x14ac:dyDescent="0.25">
      <c r="L612" s="65">
        <v>123241</v>
      </c>
      <c r="M612" t="s">
        <v>769</v>
      </c>
    </row>
    <row r="613" spans="12:13" x14ac:dyDescent="0.25">
      <c r="L613" s="65">
        <v>123250</v>
      </c>
      <c r="M613" t="s">
        <v>770</v>
      </c>
    </row>
    <row r="614" spans="12:13" x14ac:dyDescent="0.25">
      <c r="L614" s="65">
        <v>123251</v>
      </c>
      <c r="M614" t="s">
        <v>770</v>
      </c>
    </row>
    <row r="615" spans="12:13" x14ac:dyDescent="0.25">
      <c r="L615" s="65">
        <v>123260</v>
      </c>
      <c r="M615" t="s">
        <v>771</v>
      </c>
    </row>
    <row r="616" spans="12:13" x14ac:dyDescent="0.25">
      <c r="L616" s="65">
        <v>123261</v>
      </c>
      <c r="M616" t="s">
        <v>771</v>
      </c>
    </row>
    <row r="617" spans="12:13" x14ac:dyDescent="0.25">
      <c r="L617" s="65">
        <v>123290</v>
      </c>
      <c r="M617" t="s">
        <v>772</v>
      </c>
    </row>
    <row r="618" spans="12:13" x14ac:dyDescent="0.25">
      <c r="L618" s="65">
        <v>123291</v>
      </c>
      <c r="M618" t="s">
        <v>772</v>
      </c>
    </row>
    <row r="619" spans="12:13" x14ac:dyDescent="0.25">
      <c r="L619" s="65">
        <v>123300</v>
      </c>
      <c r="M619" t="s">
        <v>773</v>
      </c>
    </row>
    <row r="620" spans="12:13" x14ac:dyDescent="0.25">
      <c r="L620" s="65">
        <v>123310</v>
      </c>
      <c r="M620" t="s">
        <v>774</v>
      </c>
    </row>
    <row r="621" spans="12:13" x14ac:dyDescent="0.25">
      <c r="L621" s="65">
        <v>123311</v>
      </c>
      <c r="M621" t="s">
        <v>774</v>
      </c>
    </row>
    <row r="622" spans="12:13" x14ac:dyDescent="0.25">
      <c r="L622" s="65">
        <v>123320</v>
      </c>
      <c r="M622" t="s">
        <v>699</v>
      </c>
    </row>
    <row r="623" spans="12:13" x14ac:dyDescent="0.25">
      <c r="L623" s="65">
        <v>123321</v>
      </c>
      <c r="M623" t="s">
        <v>699</v>
      </c>
    </row>
    <row r="624" spans="12:13" x14ac:dyDescent="0.25">
      <c r="L624" s="65">
        <v>123330</v>
      </c>
      <c r="M624" t="s">
        <v>775</v>
      </c>
    </row>
    <row r="625" spans="12:13" x14ac:dyDescent="0.25">
      <c r="L625" s="65">
        <v>123331</v>
      </c>
      <c r="M625" t="s">
        <v>775</v>
      </c>
    </row>
    <row r="626" spans="12:13" x14ac:dyDescent="0.25">
      <c r="L626" s="65">
        <v>123340</v>
      </c>
      <c r="M626" t="s">
        <v>776</v>
      </c>
    </row>
    <row r="627" spans="12:13" x14ac:dyDescent="0.25">
      <c r="L627" s="65">
        <v>123341</v>
      </c>
      <c r="M627" t="s">
        <v>776</v>
      </c>
    </row>
    <row r="628" spans="12:13" x14ac:dyDescent="0.25">
      <c r="L628" s="65">
        <v>123350</v>
      </c>
      <c r="M628" t="s">
        <v>777</v>
      </c>
    </row>
    <row r="629" spans="12:13" x14ac:dyDescent="0.25">
      <c r="L629" s="65">
        <v>123351</v>
      </c>
      <c r="M629" t="s">
        <v>777</v>
      </c>
    </row>
    <row r="630" spans="12:13" x14ac:dyDescent="0.25">
      <c r="L630" s="65">
        <v>123360</v>
      </c>
      <c r="M630" t="s">
        <v>778</v>
      </c>
    </row>
    <row r="631" spans="12:13" x14ac:dyDescent="0.25">
      <c r="L631" s="65">
        <v>123361</v>
      </c>
      <c r="M631" t="s">
        <v>778</v>
      </c>
    </row>
    <row r="632" spans="12:13" x14ac:dyDescent="0.25">
      <c r="L632" s="65">
        <v>123370</v>
      </c>
      <c r="M632" t="s">
        <v>779</v>
      </c>
    </row>
    <row r="633" spans="12:13" x14ac:dyDescent="0.25">
      <c r="L633" s="65">
        <v>123371</v>
      </c>
      <c r="M633" t="s">
        <v>779</v>
      </c>
    </row>
    <row r="634" spans="12:13" x14ac:dyDescent="0.25">
      <c r="L634" s="65">
        <v>123380</v>
      </c>
      <c r="M634" t="s">
        <v>780</v>
      </c>
    </row>
    <row r="635" spans="12:13" x14ac:dyDescent="0.25">
      <c r="L635" s="65">
        <v>123381</v>
      </c>
      <c r="M635" t="s">
        <v>780</v>
      </c>
    </row>
    <row r="636" spans="12:13" x14ac:dyDescent="0.25">
      <c r="L636" s="65">
        <v>123390</v>
      </c>
      <c r="M636" t="s">
        <v>781</v>
      </c>
    </row>
    <row r="637" spans="12:13" x14ac:dyDescent="0.25">
      <c r="L637" s="65">
        <v>123391</v>
      </c>
      <c r="M637" t="s">
        <v>781</v>
      </c>
    </row>
    <row r="638" spans="12:13" x14ac:dyDescent="0.25">
      <c r="L638" s="65">
        <v>123900</v>
      </c>
      <c r="M638" t="s">
        <v>782</v>
      </c>
    </row>
    <row r="639" spans="12:13" x14ac:dyDescent="0.25">
      <c r="L639" s="65">
        <v>123910</v>
      </c>
      <c r="M639" t="s">
        <v>783</v>
      </c>
    </row>
    <row r="640" spans="12:13" x14ac:dyDescent="0.25">
      <c r="L640" s="65">
        <v>123911</v>
      </c>
      <c r="M640" t="s">
        <v>783</v>
      </c>
    </row>
    <row r="641" spans="12:13" x14ac:dyDescent="0.25">
      <c r="L641" s="65">
        <v>123920</v>
      </c>
      <c r="M641" t="s">
        <v>784</v>
      </c>
    </row>
    <row r="642" spans="12:13" x14ac:dyDescent="0.25">
      <c r="L642" s="65">
        <v>123921</v>
      </c>
      <c r="M642" t="s">
        <v>784</v>
      </c>
    </row>
    <row r="643" spans="12:13" x14ac:dyDescent="0.25">
      <c r="L643" s="65">
        <v>123930</v>
      </c>
      <c r="M643" t="s">
        <v>785</v>
      </c>
    </row>
    <row r="644" spans="12:13" x14ac:dyDescent="0.25">
      <c r="L644" s="65">
        <v>123931</v>
      </c>
      <c r="M644" t="s">
        <v>785</v>
      </c>
    </row>
    <row r="645" spans="12:13" x14ac:dyDescent="0.25">
      <c r="L645" s="65">
        <v>123940</v>
      </c>
      <c r="M645" t="s">
        <v>786</v>
      </c>
    </row>
    <row r="646" spans="12:13" x14ac:dyDescent="0.25">
      <c r="L646" s="65">
        <v>123941</v>
      </c>
      <c r="M646" t="s">
        <v>786</v>
      </c>
    </row>
    <row r="647" spans="12:13" x14ac:dyDescent="0.25">
      <c r="L647" s="65">
        <v>123950</v>
      </c>
      <c r="M647" t="s">
        <v>787</v>
      </c>
    </row>
    <row r="648" spans="12:13" x14ac:dyDescent="0.25">
      <c r="L648" s="65">
        <v>123951</v>
      </c>
      <c r="M648" t="s">
        <v>787</v>
      </c>
    </row>
    <row r="649" spans="12:13" x14ac:dyDescent="0.25">
      <c r="L649" s="65">
        <v>123960</v>
      </c>
      <c r="M649" t="s">
        <v>788</v>
      </c>
    </row>
    <row r="650" spans="12:13" x14ac:dyDescent="0.25">
      <c r="L650" s="65">
        <v>123961</v>
      </c>
      <c r="M650" t="s">
        <v>789</v>
      </c>
    </row>
    <row r="651" spans="12:13" x14ac:dyDescent="0.25">
      <c r="L651" s="65">
        <v>123962</v>
      </c>
      <c r="M651" t="s">
        <v>790</v>
      </c>
    </row>
    <row r="652" spans="12:13" x14ac:dyDescent="0.25">
      <c r="L652" s="65">
        <v>123963</v>
      </c>
      <c r="M652" t="s">
        <v>791</v>
      </c>
    </row>
    <row r="653" spans="12:13" x14ac:dyDescent="0.25">
      <c r="L653" s="65">
        <v>123964</v>
      </c>
      <c r="M653" t="s">
        <v>792</v>
      </c>
    </row>
    <row r="654" spans="12:13" x14ac:dyDescent="0.25">
      <c r="L654" s="65">
        <v>123965</v>
      </c>
      <c r="M654" t="s">
        <v>793</v>
      </c>
    </row>
    <row r="655" spans="12:13" x14ac:dyDescent="0.25">
      <c r="L655" s="65">
        <v>123966</v>
      </c>
      <c r="M655" t="s">
        <v>794</v>
      </c>
    </row>
    <row r="656" spans="12:13" x14ac:dyDescent="0.25">
      <c r="L656" s="65">
        <v>123967</v>
      </c>
      <c r="M656" t="s">
        <v>795</v>
      </c>
    </row>
    <row r="657" spans="12:13" x14ac:dyDescent="0.25">
      <c r="L657" s="65">
        <v>123968</v>
      </c>
      <c r="M657" t="s">
        <v>796</v>
      </c>
    </row>
    <row r="658" spans="12:13" x14ac:dyDescent="0.25">
      <c r="L658" s="65">
        <v>123969</v>
      </c>
      <c r="M658" t="s">
        <v>797</v>
      </c>
    </row>
    <row r="659" spans="12:13" x14ac:dyDescent="0.25">
      <c r="L659" s="65">
        <v>123990</v>
      </c>
      <c r="M659" t="s">
        <v>798</v>
      </c>
    </row>
    <row r="660" spans="12:13" x14ac:dyDescent="0.25">
      <c r="L660" s="65">
        <v>123991</v>
      </c>
      <c r="M660" t="s">
        <v>798</v>
      </c>
    </row>
    <row r="661" spans="12:13" x14ac:dyDescent="0.25">
      <c r="L661" s="65">
        <v>130000</v>
      </c>
      <c r="M661" t="s">
        <v>799</v>
      </c>
    </row>
    <row r="662" spans="12:13" x14ac:dyDescent="0.25">
      <c r="L662" s="65">
        <v>131000</v>
      </c>
      <c r="M662" t="s">
        <v>799</v>
      </c>
    </row>
    <row r="663" spans="12:13" x14ac:dyDescent="0.25">
      <c r="L663" s="65">
        <v>131100</v>
      </c>
      <c r="M663" t="s">
        <v>800</v>
      </c>
    </row>
    <row r="664" spans="12:13" x14ac:dyDescent="0.25">
      <c r="L664" s="65">
        <v>131110</v>
      </c>
      <c r="M664" t="s">
        <v>800</v>
      </c>
    </row>
    <row r="665" spans="12:13" x14ac:dyDescent="0.25">
      <c r="L665" s="65">
        <v>131111</v>
      </c>
      <c r="M665" t="s">
        <v>801</v>
      </c>
    </row>
    <row r="666" spans="12:13" x14ac:dyDescent="0.25">
      <c r="L666" s="65">
        <v>131112</v>
      </c>
      <c r="M666" t="s">
        <v>802</v>
      </c>
    </row>
    <row r="667" spans="12:13" x14ac:dyDescent="0.25">
      <c r="L667" s="65">
        <v>131113</v>
      </c>
      <c r="M667" t="s">
        <v>803</v>
      </c>
    </row>
    <row r="668" spans="12:13" x14ac:dyDescent="0.25">
      <c r="L668" s="65">
        <v>131114</v>
      </c>
      <c r="M668" t="s">
        <v>804</v>
      </c>
    </row>
    <row r="669" spans="12:13" x14ac:dyDescent="0.25">
      <c r="L669" s="65">
        <v>131119</v>
      </c>
      <c r="M669" t="s">
        <v>805</v>
      </c>
    </row>
    <row r="670" spans="12:13" x14ac:dyDescent="0.25">
      <c r="L670" s="65">
        <v>131200</v>
      </c>
      <c r="M670" t="s">
        <v>806</v>
      </c>
    </row>
    <row r="671" spans="12:13" x14ac:dyDescent="0.25">
      <c r="L671" s="65">
        <v>131210</v>
      </c>
      <c r="M671" t="s">
        <v>806</v>
      </c>
    </row>
    <row r="672" spans="12:13" x14ac:dyDescent="0.25">
      <c r="L672" s="65">
        <v>131211</v>
      </c>
      <c r="M672" t="s">
        <v>807</v>
      </c>
    </row>
    <row r="673" spans="12:13" x14ac:dyDescent="0.25">
      <c r="L673" s="65">
        <v>131212</v>
      </c>
      <c r="M673" t="s">
        <v>808</v>
      </c>
    </row>
    <row r="674" spans="12:13" x14ac:dyDescent="0.25">
      <c r="L674" s="65">
        <v>131300</v>
      </c>
      <c r="M674" t="s">
        <v>809</v>
      </c>
    </row>
    <row r="675" spans="12:13" x14ac:dyDescent="0.25">
      <c r="L675" s="65">
        <v>131310</v>
      </c>
      <c r="M675" t="s">
        <v>809</v>
      </c>
    </row>
    <row r="676" spans="12:13" x14ac:dyDescent="0.25">
      <c r="L676" s="65">
        <v>131311</v>
      </c>
      <c r="M676" t="s">
        <v>810</v>
      </c>
    </row>
    <row r="677" spans="12:13" x14ac:dyDescent="0.25">
      <c r="L677" s="65">
        <v>131312</v>
      </c>
      <c r="M677" t="s">
        <v>809</v>
      </c>
    </row>
    <row r="678" spans="12:13" x14ac:dyDescent="0.25">
      <c r="L678" s="65">
        <v>200000</v>
      </c>
      <c r="M678" t="s">
        <v>811</v>
      </c>
    </row>
    <row r="679" spans="12:13" x14ac:dyDescent="0.25">
      <c r="L679" s="66">
        <v>210000</v>
      </c>
      <c r="M679" s="62" t="s">
        <v>812</v>
      </c>
    </row>
    <row r="680" spans="12:13" x14ac:dyDescent="0.25">
      <c r="L680" s="65">
        <v>211000</v>
      </c>
      <c r="M680" t="s">
        <v>813</v>
      </c>
    </row>
    <row r="681" spans="12:13" x14ac:dyDescent="0.25">
      <c r="L681" s="65">
        <v>211100</v>
      </c>
      <c r="M681" t="s">
        <v>814</v>
      </c>
    </row>
    <row r="682" spans="12:13" x14ac:dyDescent="0.25">
      <c r="L682" s="65">
        <v>211110</v>
      </c>
      <c r="M682" t="s">
        <v>814</v>
      </c>
    </row>
    <row r="683" spans="12:13" x14ac:dyDescent="0.25">
      <c r="L683" s="65">
        <v>211111</v>
      </c>
      <c r="M683" t="s">
        <v>814</v>
      </c>
    </row>
    <row r="684" spans="12:13" x14ac:dyDescent="0.25">
      <c r="L684" s="65">
        <v>211200</v>
      </c>
      <c r="M684" t="s">
        <v>815</v>
      </c>
    </row>
    <row r="685" spans="12:13" x14ac:dyDescent="0.25">
      <c r="L685" s="65">
        <v>211210</v>
      </c>
      <c r="M685" t="s">
        <v>816</v>
      </c>
    </row>
    <row r="686" spans="12:13" x14ac:dyDescent="0.25">
      <c r="L686" s="65">
        <v>211211</v>
      </c>
      <c r="M686" t="s">
        <v>816</v>
      </c>
    </row>
    <row r="687" spans="12:13" x14ac:dyDescent="0.25">
      <c r="L687" s="65">
        <v>211220</v>
      </c>
      <c r="M687" t="s">
        <v>817</v>
      </c>
    </row>
    <row r="688" spans="12:13" x14ac:dyDescent="0.25">
      <c r="L688" s="65">
        <v>211221</v>
      </c>
      <c r="M688" t="s">
        <v>817</v>
      </c>
    </row>
    <row r="689" spans="12:13" x14ac:dyDescent="0.25">
      <c r="L689" s="65">
        <v>211230</v>
      </c>
      <c r="M689" t="s">
        <v>818</v>
      </c>
    </row>
    <row r="690" spans="12:13" x14ac:dyDescent="0.25">
      <c r="L690" s="65">
        <v>211231</v>
      </c>
      <c r="M690" t="s">
        <v>818</v>
      </c>
    </row>
    <row r="691" spans="12:13" x14ac:dyDescent="0.25">
      <c r="L691" s="65">
        <v>211240</v>
      </c>
      <c r="M691" t="s">
        <v>819</v>
      </c>
    </row>
    <row r="692" spans="12:13" x14ac:dyDescent="0.25">
      <c r="L692" s="65">
        <v>211241</v>
      </c>
      <c r="M692" t="s">
        <v>819</v>
      </c>
    </row>
    <row r="693" spans="12:13" x14ac:dyDescent="0.25">
      <c r="L693" s="65">
        <v>211250</v>
      </c>
      <c r="M693" t="s">
        <v>820</v>
      </c>
    </row>
    <row r="694" spans="12:13" x14ac:dyDescent="0.25">
      <c r="L694" s="65">
        <v>211251</v>
      </c>
      <c r="M694" t="s">
        <v>821</v>
      </c>
    </row>
    <row r="695" spans="12:13" x14ac:dyDescent="0.25">
      <c r="L695" s="65">
        <v>211252</v>
      </c>
      <c r="M695" t="s">
        <v>822</v>
      </c>
    </row>
    <row r="696" spans="12:13" x14ac:dyDescent="0.25">
      <c r="L696" s="65">
        <v>211255</v>
      </c>
      <c r="M696" t="s">
        <v>823</v>
      </c>
    </row>
    <row r="697" spans="12:13" x14ac:dyDescent="0.25">
      <c r="L697" s="65">
        <v>211300</v>
      </c>
      <c r="M697" t="s">
        <v>824</v>
      </c>
    </row>
    <row r="698" spans="12:13" x14ac:dyDescent="0.25">
      <c r="L698" s="65">
        <v>211310</v>
      </c>
      <c r="M698" t="s">
        <v>824</v>
      </c>
    </row>
    <row r="699" spans="12:13" x14ac:dyDescent="0.25">
      <c r="L699" s="65">
        <v>211311</v>
      </c>
      <c r="M699" t="s">
        <v>825</v>
      </c>
    </row>
    <row r="700" spans="12:13" x14ac:dyDescent="0.25">
      <c r="L700" s="65">
        <v>211390</v>
      </c>
      <c r="M700" t="s">
        <v>826</v>
      </c>
    </row>
    <row r="701" spans="12:13" x14ac:dyDescent="0.25">
      <c r="L701" s="65">
        <v>211391</v>
      </c>
      <c r="M701" t="s">
        <v>826</v>
      </c>
    </row>
    <row r="702" spans="12:13" x14ac:dyDescent="0.25">
      <c r="L702" s="65">
        <v>211400</v>
      </c>
      <c r="M702" t="s">
        <v>827</v>
      </c>
    </row>
    <row r="703" spans="12:13" x14ac:dyDescent="0.25">
      <c r="L703" s="65">
        <v>211410</v>
      </c>
      <c r="M703" t="s">
        <v>827</v>
      </c>
    </row>
    <row r="704" spans="12:13" x14ac:dyDescent="0.25">
      <c r="L704" s="65">
        <v>211411</v>
      </c>
      <c r="M704" t="s">
        <v>827</v>
      </c>
    </row>
    <row r="705" spans="12:13" x14ac:dyDescent="0.25">
      <c r="L705" s="65">
        <v>211500</v>
      </c>
      <c r="M705" t="s">
        <v>828</v>
      </c>
    </row>
    <row r="706" spans="12:13" x14ac:dyDescent="0.25">
      <c r="L706" s="65">
        <v>211510</v>
      </c>
      <c r="M706" t="s">
        <v>828</v>
      </c>
    </row>
    <row r="707" spans="12:13" x14ac:dyDescent="0.25">
      <c r="L707" s="65">
        <v>211511</v>
      </c>
      <c r="M707" t="s">
        <v>828</v>
      </c>
    </row>
    <row r="708" spans="12:13" x14ac:dyDescent="0.25">
      <c r="L708" s="65">
        <v>211600</v>
      </c>
      <c r="M708" t="s">
        <v>829</v>
      </c>
    </row>
    <row r="709" spans="12:13" x14ac:dyDescent="0.25">
      <c r="L709" s="65">
        <v>211610</v>
      </c>
      <c r="M709" t="s">
        <v>829</v>
      </c>
    </row>
    <row r="710" spans="12:13" x14ac:dyDescent="0.25">
      <c r="L710" s="65">
        <v>211611</v>
      </c>
      <c r="M710" t="s">
        <v>829</v>
      </c>
    </row>
    <row r="711" spans="12:13" x14ac:dyDescent="0.25">
      <c r="L711" s="65">
        <v>211700</v>
      </c>
      <c r="M711" t="s">
        <v>830</v>
      </c>
    </row>
    <row r="712" spans="12:13" x14ac:dyDescent="0.25">
      <c r="L712" s="65">
        <v>211710</v>
      </c>
      <c r="M712" t="s">
        <v>830</v>
      </c>
    </row>
    <row r="713" spans="12:13" x14ac:dyDescent="0.25">
      <c r="L713" s="65">
        <v>211711</v>
      </c>
      <c r="M713" t="s">
        <v>830</v>
      </c>
    </row>
    <row r="714" spans="12:13" x14ac:dyDescent="0.25">
      <c r="L714" s="65">
        <v>211800</v>
      </c>
      <c r="M714" t="s">
        <v>831</v>
      </c>
    </row>
    <row r="715" spans="12:13" x14ac:dyDescent="0.25">
      <c r="L715" s="65">
        <v>211810</v>
      </c>
      <c r="M715" t="s">
        <v>831</v>
      </c>
    </row>
    <row r="716" spans="12:13" x14ac:dyDescent="0.25">
      <c r="L716" s="65">
        <v>211811</v>
      </c>
      <c r="M716" t="s">
        <v>831</v>
      </c>
    </row>
    <row r="717" spans="12:13" x14ac:dyDescent="0.25">
      <c r="L717" s="65">
        <v>211900</v>
      </c>
      <c r="M717" t="s">
        <v>832</v>
      </c>
    </row>
    <row r="718" spans="12:13" x14ac:dyDescent="0.25">
      <c r="L718" s="65">
        <v>211910</v>
      </c>
      <c r="M718" t="s">
        <v>832</v>
      </c>
    </row>
    <row r="719" spans="12:13" x14ac:dyDescent="0.25">
      <c r="L719" s="65">
        <v>211911</v>
      </c>
      <c r="M719" t="s">
        <v>833</v>
      </c>
    </row>
    <row r="720" spans="12:13" x14ac:dyDescent="0.25">
      <c r="L720" s="65">
        <v>211912</v>
      </c>
      <c r="M720" t="s">
        <v>834</v>
      </c>
    </row>
    <row r="721" spans="12:13" x14ac:dyDescent="0.25">
      <c r="L721" s="65">
        <v>211913</v>
      </c>
      <c r="M721" t="s">
        <v>835</v>
      </c>
    </row>
    <row r="722" spans="12:13" x14ac:dyDescent="0.25">
      <c r="L722" s="65">
        <v>212000</v>
      </c>
      <c r="M722" t="s">
        <v>836</v>
      </c>
    </row>
    <row r="723" spans="12:13" x14ac:dyDescent="0.25">
      <c r="L723" s="65">
        <v>212100</v>
      </c>
      <c r="M723" t="s">
        <v>837</v>
      </c>
    </row>
    <row r="724" spans="12:13" x14ac:dyDescent="0.25">
      <c r="L724" s="65">
        <v>212110</v>
      </c>
      <c r="M724" t="s">
        <v>837</v>
      </c>
    </row>
    <row r="725" spans="12:13" x14ac:dyDescent="0.25">
      <c r="L725" s="65">
        <v>212111</v>
      </c>
      <c r="M725" t="s">
        <v>837</v>
      </c>
    </row>
    <row r="726" spans="12:13" x14ac:dyDescent="0.25">
      <c r="L726" s="65">
        <v>212200</v>
      </c>
      <c r="M726" t="s">
        <v>838</v>
      </c>
    </row>
    <row r="727" spans="12:13" x14ac:dyDescent="0.25">
      <c r="L727" s="65">
        <v>212210</v>
      </c>
      <c r="M727" t="s">
        <v>839</v>
      </c>
    </row>
    <row r="728" spans="12:13" x14ac:dyDescent="0.25">
      <c r="L728" s="65">
        <v>212211</v>
      </c>
      <c r="M728" t="s">
        <v>839</v>
      </c>
    </row>
    <row r="729" spans="12:13" x14ac:dyDescent="0.25">
      <c r="L729" s="65">
        <v>212220</v>
      </c>
      <c r="M729" t="s">
        <v>840</v>
      </c>
    </row>
    <row r="730" spans="12:13" x14ac:dyDescent="0.25">
      <c r="L730" s="65">
        <v>212221</v>
      </c>
      <c r="M730" t="s">
        <v>840</v>
      </c>
    </row>
    <row r="731" spans="12:13" x14ac:dyDescent="0.25">
      <c r="L731" s="65">
        <v>212290</v>
      </c>
      <c r="M731" t="s">
        <v>841</v>
      </c>
    </row>
    <row r="732" spans="12:13" x14ac:dyDescent="0.25">
      <c r="L732" s="65">
        <v>212291</v>
      </c>
      <c r="M732" t="s">
        <v>841</v>
      </c>
    </row>
    <row r="733" spans="12:13" x14ac:dyDescent="0.25">
      <c r="L733" s="65">
        <v>212300</v>
      </c>
      <c r="M733" t="s">
        <v>842</v>
      </c>
    </row>
    <row r="734" spans="12:13" x14ac:dyDescent="0.25">
      <c r="L734" s="65">
        <v>212310</v>
      </c>
      <c r="M734" t="s">
        <v>843</v>
      </c>
    </row>
    <row r="735" spans="12:13" x14ac:dyDescent="0.25">
      <c r="L735" s="65">
        <v>212311</v>
      </c>
      <c r="M735" t="s">
        <v>843</v>
      </c>
    </row>
    <row r="736" spans="12:13" x14ac:dyDescent="0.25">
      <c r="L736" s="65">
        <v>212320</v>
      </c>
      <c r="M736" t="s">
        <v>844</v>
      </c>
    </row>
    <row r="737" spans="12:13" x14ac:dyDescent="0.25">
      <c r="L737" s="65">
        <v>212321</v>
      </c>
      <c r="M737" t="s">
        <v>844</v>
      </c>
    </row>
    <row r="738" spans="12:13" x14ac:dyDescent="0.25">
      <c r="L738" s="65">
        <v>212330</v>
      </c>
      <c r="M738" t="s">
        <v>845</v>
      </c>
    </row>
    <row r="739" spans="12:13" x14ac:dyDescent="0.25">
      <c r="L739" s="65">
        <v>212331</v>
      </c>
      <c r="M739" t="s">
        <v>845</v>
      </c>
    </row>
    <row r="740" spans="12:13" x14ac:dyDescent="0.25">
      <c r="L740" s="65">
        <v>212340</v>
      </c>
      <c r="M740" t="s">
        <v>846</v>
      </c>
    </row>
    <row r="741" spans="12:13" x14ac:dyDescent="0.25">
      <c r="L741" s="65">
        <v>212341</v>
      </c>
      <c r="M741" t="s">
        <v>846</v>
      </c>
    </row>
    <row r="742" spans="12:13" x14ac:dyDescent="0.25">
      <c r="L742" s="65">
        <v>212350</v>
      </c>
      <c r="M742" t="s">
        <v>847</v>
      </c>
    </row>
    <row r="743" spans="12:13" x14ac:dyDescent="0.25">
      <c r="L743" s="65">
        <v>212351</v>
      </c>
      <c r="M743" t="s">
        <v>847</v>
      </c>
    </row>
    <row r="744" spans="12:13" x14ac:dyDescent="0.25">
      <c r="L744" s="65">
        <v>212390</v>
      </c>
      <c r="M744" t="s">
        <v>848</v>
      </c>
    </row>
    <row r="745" spans="12:13" x14ac:dyDescent="0.25">
      <c r="L745" s="65">
        <v>212391</v>
      </c>
      <c r="M745" t="s">
        <v>848</v>
      </c>
    </row>
    <row r="746" spans="12:13" x14ac:dyDescent="0.25">
      <c r="L746" s="65">
        <v>212400</v>
      </c>
      <c r="M746" t="s">
        <v>849</v>
      </c>
    </row>
    <row r="747" spans="12:13" x14ac:dyDescent="0.25">
      <c r="L747" s="65">
        <v>212410</v>
      </c>
      <c r="M747" t="s">
        <v>850</v>
      </c>
    </row>
    <row r="748" spans="12:13" x14ac:dyDescent="0.25">
      <c r="L748" s="65">
        <v>212411</v>
      </c>
      <c r="M748" t="s">
        <v>850</v>
      </c>
    </row>
    <row r="749" spans="12:13" x14ac:dyDescent="0.25">
      <c r="L749" s="65">
        <v>212490</v>
      </c>
      <c r="M749" t="s">
        <v>851</v>
      </c>
    </row>
    <row r="750" spans="12:13" x14ac:dyDescent="0.25">
      <c r="L750" s="65">
        <v>212491</v>
      </c>
      <c r="M750" t="s">
        <v>851</v>
      </c>
    </row>
    <row r="751" spans="12:13" x14ac:dyDescent="0.25">
      <c r="L751" s="65">
        <v>212500</v>
      </c>
      <c r="M751" t="s">
        <v>852</v>
      </c>
    </row>
    <row r="752" spans="12:13" x14ac:dyDescent="0.25">
      <c r="L752" s="65">
        <v>212510</v>
      </c>
      <c r="M752" t="s">
        <v>852</v>
      </c>
    </row>
    <row r="753" spans="12:13" x14ac:dyDescent="0.25">
      <c r="L753" s="65">
        <v>212511</v>
      </c>
      <c r="M753" t="s">
        <v>852</v>
      </c>
    </row>
    <row r="754" spans="12:13" x14ac:dyDescent="0.25">
      <c r="L754" s="65">
        <v>212600</v>
      </c>
      <c r="M754" t="s">
        <v>853</v>
      </c>
    </row>
    <row r="755" spans="12:13" x14ac:dyDescent="0.25">
      <c r="L755" s="65">
        <v>212610</v>
      </c>
      <c r="M755" t="s">
        <v>853</v>
      </c>
    </row>
    <row r="756" spans="12:13" x14ac:dyDescent="0.25">
      <c r="L756" s="65">
        <v>212611</v>
      </c>
      <c r="M756" t="s">
        <v>853</v>
      </c>
    </row>
    <row r="757" spans="12:13" x14ac:dyDescent="0.25">
      <c r="L757" s="65">
        <v>213000</v>
      </c>
      <c r="M757" t="s">
        <v>854</v>
      </c>
    </row>
    <row r="758" spans="12:13" x14ac:dyDescent="0.25">
      <c r="L758" s="65">
        <v>213100</v>
      </c>
      <c r="M758" t="s">
        <v>854</v>
      </c>
    </row>
    <row r="759" spans="12:13" x14ac:dyDescent="0.25">
      <c r="L759" s="65">
        <v>213110</v>
      </c>
      <c r="M759" t="s">
        <v>854</v>
      </c>
    </row>
    <row r="760" spans="12:13" x14ac:dyDescent="0.25">
      <c r="L760" s="65">
        <v>213111</v>
      </c>
      <c r="M760" t="s">
        <v>854</v>
      </c>
    </row>
    <row r="761" spans="12:13" x14ac:dyDescent="0.25">
      <c r="L761" s="65">
        <v>220000</v>
      </c>
      <c r="M761" t="s">
        <v>855</v>
      </c>
    </row>
    <row r="762" spans="12:13" x14ac:dyDescent="0.25">
      <c r="L762" s="65">
        <v>221000</v>
      </c>
      <c r="M762" t="s">
        <v>856</v>
      </c>
    </row>
    <row r="763" spans="12:13" x14ac:dyDescent="0.25">
      <c r="L763" s="65">
        <v>221100</v>
      </c>
      <c r="M763" t="s">
        <v>857</v>
      </c>
    </row>
    <row r="764" spans="12:13" x14ac:dyDescent="0.25">
      <c r="L764" s="65">
        <v>221110</v>
      </c>
      <c r="M764" t="s">
        <v>857</v>
      </c>
    </row>
    <row r="765" spans="12:13" x14ac:dyDescent="0.25">
      <c r="L765" s="65">
        <v>221111</v>
      </c>
      <c r="M765" t="s">
        <v>857</v>
      </c>
    </row>
    <row r="766" spans="12:13" x14ac:dyDescent="0.25">
      <c r="L766" s="65">
        <v>221200</v>
      </c>
      <c r="M766" t="s">
        <v>858</v>
      </c>
    </row>
    <row r="767" spans="12:13" x14ac:dyDescent="0.25">
      <c r="L767" s="65">
        <v>221210</v>
      </c>
      <c r="M767" t="s">
        <v>859</v>
      </c>
    </row>
    <row r="768" spans="12:13" x14ac:dyDescent="0.25">
      <c r="L768" s="65">
        <v>221211</v>
      </c>
      <c r="M768" t="s">
        <v>859</v>
      </c>
    </row>
    <row r="769" spans="12:13" x14ac:dyDescent="0.25">
      <c r="L769" s="65">
        <v>221220</v>
      </c>
      <c r="M769" t="s">
        <v>860</v>
      </c>
    </row>
    <row r="770" spans="12:13" x14ac:dyDescent="0.25">
      <c r="L770" s="65">
        <v>221221</v>
      </c>
      <c r="M770" t="s">
        <v>860</v>
      </c>
    </row>
    <row r="771" spans="12:13" x14ac:dyDescent="0.25">
      <c r="L771" s="65">
        <v>221230</v>
      </c>
      <c r="M771" t="s">
        <v>861</v>
      </c>
    </row>
    <row r="772" spans="12:13" x14ac:dyDescent="0.25">
      <c r="L772" s="65">
        <v>221231</v>
      </c>
      <c r="M772" t="s">
        <v>861</v>
      </c>
    </row>
    <row r="773" spans="12:13" x14ac:dyDescent="0.25">
      <c r="L773" s="65">
        <v>221240</v>
      </c>
      <c r="M773" t="s">
        <v>862</v>
      </c>
    </row>
    <row r="774" spans="12:13" x14ac:dyDescent="0.25">
      <c r="L774" s="65">
        <v>221241</v>
      </c>
      <c r="M774" t="s">
        <v>862</v>
      </c>
    </row>
    <row r="775" spans="12:13" x14ac:dyDescent="0.25">
      <c r="L775" s="65">
        <v>221250</v>
      </c>
      <c r="M775" t="s">
        <v>863</v>
      </c>
    </row>
    <row r="776" spans="12:13" x14ac:dyDescent="0.25">
      <c r="L776" s="65">
        <v>221251</v>
      </c>
      <c r="M776" t="s">
        <v>864</v>
      </c>
    </row>
    <row r="777" spans="12:13" x14ac:dyDescent="0.25">
      <c r="L777" s="65">
        <v>221252</v>
      </c>
      <c r="M777" t="s">
        <v>865</v>
      </c>
    </row>
    <row r="778" spans="12:13" x14ac:dyDescent="0.25">
      <c r="L778" s="65">
        <v>221255</v>
      </c>
      <c r="M778" t="s">
        <v>866</v>
      </c>
    </row>
    <row r="779" spans="12:13" x14ac:dyDescent="0.25">
      <c r="L779" s="65">
        <v>221300</v>
      </c>
      <c r="M779" t="s">
        <v>867</v>
      </c>
    </row>
    <row r="780" spans="12:13" x14ac:dyDescent="0.25">
      <c r="L780" s="65">
        <v>221310</v>
      </c>
      <c r="M780" t="s">
        <v>868</v>
      </c>
    </row>
    <row r="781" spans="12:13" x14ac:dyDescent="0.25">
      <c r="L781" s="65">
        <v>221311</v>
      </c>
      <c r="M781" t="s">
        <v>868</v>
      </c>
    </row>
    <row r="782" spans="12:13" x14ac:dyDescent="0.25">
      <c r="L782" s="65">
        <v>221390</v>
      </c>
      <c r="M782" t="s">
        <v>869</v>
      </c>
    </row>
    <row r="783" spans="12:13" x14ac:dyDescent="0.25">
      <c r="L783" s="65">
        <v>221391</v>
      </c>
      <c r="M783" t="s">
        <v>869</v>
      </c>
    </row>
    <row r="784" spans="12:13" x14ac:dyDescent="0.25">
      <c r="L784" s="65">
        <v>221400</v>
      </c>
      <c r="M784" t="s">
        <v>870</v>
      </c>
    </row>
    <row r="785" spans="12:13" x14ac:dyDescent="0.25">
      <c r="L785" s="65">
        <v>221410</v>
      </c>
      <c r="M785" t="s">
        <v>870</v>
      </c>
    </row>
    <row r="786" spans="12:13" x14ac:dyDescent="0.25">
      <c r="L786" s="65">
        <v>221411</v>
      </c>
      <c r="M786" t="s">
        <v>870</v>
      </c>
    </row>
    <row r="787" spans="12:13" x14ac:dyDescent="0.25">
      <c r="L787" s="65">
        <v>221500</v>
      </c>
      <c r="M787" t="s">
        <v>871</v>
      </c>
    </row>
    <row r="788" spans="12:13" x14ac:dyDescent="0.25">
      <c r="L788" s="65">
        <v>221510</v>
      </c>
      <c r="M788" t="s">
        <v>871</v>
      </c>
    </row>
    <row r="789" spans="12:13" x14ac:dyDescent="0.25">
      <c r="L789" s="65">
        <v>221511</v>
      </c>
      <c r="M789" t="s">
        <v>871</v>
      </c>
    </row>
    <row r="790" spans="12:13" x14ac:dyDescent="0.25">
      <c r="L790" s="65">
        <v>221600</v>
      </c>
      <c r="M790" t="s">
        <v>872</v>
      </c>
    </row>
    <row r="791" spans="12:13" x14ac:dyDescent="0.25">
      <c r="L791" s="65">
        <v>221610</v>
      </c>
      <c r="M791" t="s">
        <v>872</v>
      </c>
    </row>
    <row r="792" spans="12:13" x14ac:dyDescent="0.25">
      <c r="L792" s="65">
        <v>221611</v>
      </c>
      <c r="M792" t="s">
        <v>872</v>
      </c>
    </row>
    <row r="793" spans="12:13" x14ac:dyDescent="0.25">
      <c r="L793" s="65">
        <v>221700</v>
      </c>
      <c r="M793" t="s">
        <v>873</v>
      </c>
    </row>
    <row r="794" spans="12:13" x14ac:dyDescent="0.25">
      <c r="L794" s="65">
        <v>221710</v>
      </c>
      <c r="M794" t="s">
        <v>873</v>
      </c>
    </row>
    <row r="795" spans="12:13" x14ac:dyDescent="0.25">
      <c r="L795" s="65">
        <v>221711</v>
      </c>
      <c r="M795" t="s">
        <v>873</v>
      </c>
    </row>
    <row r="796" spans="12:13" x14ac:dyDescent="0.25">
      <c r="L796" s="65">
        <v>221800</v>
      </c>
      <c r="M796" t="s">
        <v>874</v>
      </c>
    </row>
    <row r="797" spans="12:13" x14ac:dyDescent="0.25">
      <c r="L797" s="65">
        <v>221810</v>
      </c>
      <c r="M797" t="s">
        <v>874</v>
      </c>
    </row>
    <row r="798" spans="12:13" x14ac:dyDescent="0.25">
      <c r="L798" s="65">
        <v>221811</v>
      </c>
      <c r="M798" t="s">
        <v>874</v>
      </c>
    </row>
    <row r="799" spans="12:13" x14ac:dyDescent="0.25">
      <c r="L799" s="65">
        <v>222000</v>
      </c>
      <c r="M799" t="s">
        <v>875</v>
      </c>
    </row>
    <row r="800" spans="12:13" x14ac:dyDescent="0.25">
      <c r="L800" s="65">
        <v>222100</v>
      </c>
      <c r="M800" t="s">
        <v>876</v>
      </c>
    </row>
    <row r="801" spans="12:13" x14ac:dyDescent="0.25">
      <c r="L801" s="65">
        <v>222110</v>
      </c>
      <c r="M801" t="s">
        <v>876</v>
      </c>
    </row>
    <row r="802" spans="12:13" x14ac:dyDescent="0.25">
      <c r="L802" s="65">
        <v>222111</v>
      </c>
      <c r="M802" t="s">
        <v>876</v>
      </c>
    </row>
    <row r="803" spans="12:13" x14ac:dyDescent="0.25">
      <c r="L803" s="65">
        <v>222200</v>
      </c>
      <c r="M803" t="s">
        <v>877</v>
      </c>
    </row>
    <row r="804" spans="12:13" x14ac:dyDescent="0.25">
      <c r="L804" s="65">
        <v>222210</v>
      </c>
      <c r="M804" t="s">
        <v>878</v>
      </c>
    </row>
    <row r="805" spans="12:13" x14ac:dyDescent="0.25">
      <c r="L805" s="65">
        <v>222211</v>
      </c>
      <c r="M805" t="s">
        <v>878</v>
      </c>
    </row>
    <row r="806" spans="12:13" x14ac:dyDescent="0.25">
      <c r="L806" s="65">
        <v>222220</v>
      </c>
      <c r="M806" t="s">
        <v>879</v>
      </c>
    </row>
    <row r="807" spans="12:13" x14ac:dyDescent="0.25">
      <c r="L807" s="65">
        <v>222221</v>
      </c>
      <c r="M807" t="s">
        <v>879</v>
      </c>
    </row>
    <row r="808" spans="12:13" x14ac:dyDescent="0.25">
      <c r="L808" s="65">
        <v>222290</v>
      </c>
      <c r="M808" t="s">
        <v>880</v>
      </c>
    </row>
    <row r="809" spans="12:13" x14ac:dyDescent="0.25">
      <c r="L809" s="65">
        <v>222291</v>
      </c>
      <c r="M809" t="s">
        <v>880</v>
      </c>
    </row>
    <row r="810" spans="12:13" x14ac:dyDescent="0.25">
      <c r="L810" s="65">
        <v>222300</v>
      </c>
      <c r="M810" t="s">
        <v>881</v>
      </c>
    </row>
    <row r="811" spans="12:13" x14ac:dyDescent="0.25">
      <c r="L811" s="65">
        <v>222310</v>
      </c>
      <c r="M811" t="s">
        <v>882</v>
      </c>
    </row>
    <row r="812" spans="12:13" x14ac:dyDescent="0.25">
      <c r="L812" s="65">
        <v>222311</v>
      </c>
      <c r="M812" t="s">
        <v>882</v>
      </c>
    </row>
    <row r="813" spans="12:13" x14ac:dyDescent="0.25">
      <c r="L813" s="65">
        <v>222320</v>
      </c>
      <c r="M813" t="s">
        <v>883</v>
      </c>
    </row>
    <row r="814" spans="12:13" x14ac:dyDescent="0.25">
      <c r="L814" s="65">
        <v>222321</v>
      </c>
      <c r="M814" t="s">
        <v>883</v>
      </c>
    </row>
    <row r="815" spans="12:13" x14ac:dyDescent="0.25">
      <c r="L815" s="65">
        <v>222330</v>
      </c>
      <c r="M815" t="s">
        <v>884</v>
      </c>
    </row>
    <row r="816" spans="12:13" x14ac:dyDescent="0.25">
      <c r="L816" s="65">
        <v>222331</v>
      </c>
      <c r="M816" t="s">
        <v>884</v>
      </c>
    </row>
    <row r="817" spans="12:13" x14ac:dyDescent="0.25">
      <c r="L817" s="65">
        <v>222340</v>
      </c>
      <c r="M817" t="s">
        <v>885</v>
      </c>
    </row>
    <row r="818" spans="12:13" x14ac:dyDescent="0.25">
      <c r="L818" s="65">
        <v>222341</v>
      </c>
      <c r="M818" t="s">
        <v>885</v>
      </c>
    </row>
    <row r="819" spans="12:13" x14ac:dyDescent="0.25">
      <c r="L819" s="65">
        <v>222350</v>
      </c>
      <c r="M819" t="s">
        <v>886</v>
      </c>
    </row>
    <row r="820" spans="12:13" x14ac:dyDescent="0.25">
      <c r="L820" s="65">
        <v>222351</v>
      </c>
      <c r="M820" t="s">
        <v>886</v>
      </c>
    </row>
    <row r="821" spans="12:13" x14ac:dyDescent="0.25">
      <c r="L821" s="65">
        <v>222390</v>
      </c>
      <c r="M821" t="s">
        <v>887</v>
      </c>
    </row>
    <row r="822" spans="12:13" x14ac:dyDescent="0.25">
      <c r="L822" s="65">
        <v>222391</v>
      </c>
      <c r="M822" t="s">
        <v>887</v>
      </c>
    </row>
    <row r="823" spans="12:13" x14ac:dyDescent="0.25">
      <c r="L823" s="65">
        <v>222400</v>
      </c>
      <c r="M823" t="s">
        <v>888</v>
      </c>
    </row>
    <row r="824" spans="12:13" x14ac:dyDescent="0.25">
      <c r="L824" s="65">
        <v>222410</v>
      </c>
      <c r="M824" t="s">
        <v>889</v>
      </c>
    </row>
    <row r="825" spans="12:13" x14ac:dyDescent="0.25">
      <c r="L825" s="65">
        <v>222411</v>
      </c>
      <c r="M825" t="s">
        <v>889</v>
      </c>
    </row>
    <row r="826" spans="12:13" x14ac:dyDescent="0.25">
      <c r="L826" s="65">
        <v>222490</v>
      </c>
      <c r="M826" t="s">
        <v>890</v>
      </c>
    </row>
    <row r="827" spans="12:13" x14ac:dyDescent="0.25">
      <c r="L827" s="65">
        <v>222491</v>
      </c>
      <c r="M827" t="s">
        <v>890</v>
      </c>
    </row>
    <row r="828" spans="12:13" x14ac:dyDescent="0.25">
      <c r="L828" s="65">
        <v>222500</v>
      </c>
      <c r="M828" t="s">
        <v>891</v>
      </c>
    </row>
    <row r="829" spans="12:13" x14ac:dyDescent="0.25">
      <c r="L829" s="65">
        <v>222510</v>
      </c>
      <c r="M829" t="s">
        <v>891</v>
      </c>
    </row>
    <row r="830" spans="12:13" x14ac:dyDescent="0.25">
      <c r="L830" s="65">
        <v>222511</v>
      </c>
      <c r="M830" t="s">
        <v>891</v>
      </c>
    </row>
    <row r="831" spans="12:13" x14ac:dyDescent="0.25">
      <c r="L831" s="65">
        <v>222600</v>
      </c>
      <c r="M831" t="s">
        <v>892</v>
      </c>
    </row>
    <row r="832" spans="12:13" x14ac:dyDescent="0.25">
      <c r="L832" s="65">
        <v>222610</v>
      </c>
      <c r="M832" t="s">
        <v>892</v>
      </c>
    </row>
    <row r="833" spans="12:13" x14ac:dyDescent="0.25">
      <c r="L833" s="65">
        <v>222611</v>
      </c>
      <c r="M833" t="s">
        <v>892</v>
      </c>
    </row>
    <row r="834" spans="12:13" x14ac:dyDescent="0.25">
      <c r="L834" s="65">
        <v>223000</v>
      </c>
      <c r="M834" t="s">
        <v>893</v>
      </c>
    </row>
    <row r="835" spans="12:13" x14ac:dyDescent="0.25">
      <c r="L835" s="65">
        <v>223100</v>
      </c>
      <c r="M835" t="s">
        <v>893</v>
      </c>
    </row>
    <row r="836" spans="12:13" x14ac:dyDescent="0.25">
      <c r="L836" s="65">
        <v>223110</v>
      </c>
      <c r="M836" t="s">
        <v>893</v>
      </c>
    </row>
    <row r="837" spans="12:13" x14ac:dyDescent="0.25">
      <c r="L837" s="65">
        <v>223111</v>
      </c>
      <c r="M837" t="s">
        <v>893</v>
      </c>
    </row>
    <row r="838" spans="12:13" x14ac:dyDescent="0.25">
      <c r="L838" s="65">
        <v>230000</v>
      </c>
      <c r="M838" t="s">
        <v>894</v>
      </c>
    </row>
    <row r="839" spans="12:13" x14ac:dyDescent="0.25">
      <c r="L839" s="65">
        <v>231000</v>
      </c>
      <c r="M839" t="s">
        <v>895</v>
      </c>
    </row>
    <row r="840" spans="12:13" x14ac:dyDescent="0.25">
      <c r="L840" s="65">
        <v>231100</v>
      </c>
      <c r="M840" t="s">
        <v>896</v>
      </c>
    </row>
    <row r="841" spans="12:13" x14ac:dyDescent="0.25">
      <c r="L841" s="65">
        <v>231110</v>
      </c>
      <c r="M841" t="s">
        <v>896</v>
      </c>
    </row>
    <row r="842" spans="12:13" x14ac:dyDescent="0.25">
      <c r="L842" s="65">
        <v>231111</v>
      </c>
      <c r="M842" t="s">
        <v>896</v>
      </c>
    </row>
    <row r="843" spans="12:13" x14ac:dyDescent="0.25">
      <c r="L843" s="65">
        <v>231200</v>
      </c>
      <c r="M843" t="s">
        <v>897</v>
      </c>
    </row>
    <row r="844" spans="12:13" x14ac:dyDescent="0.25">
      <c r="L844" s="65">
        <v>231210</v>
      </c>
      <c r="M844" t="s">
        <v>897</v>
      </c>
    </row>
    <row r="845" spans="12:13" x14ac:dyDescent="0.25">
      <c r="L845" s="65">
        <v>231211</v>
      </c>
      <c r="M845" t="s">
        <v>897</v>
      </c>
    </row>
    <row r="846" spans="12:13" x14ac:dyDescent="0.25">
      <c r="L846" s="65">
        <v>231300</v>
      </c>
      <c r="M846" t="s">
        <v>898</v>
      </c>
    </row>
    <row r="847" spans="12:13" x14ac:dyDescent="0.25">
      <c r="L847" s="65">
        <v>231310</v>
      </c>
      <c r="M847" t="s">
        <v>898</v>
      </c>
    </row>
    <row r="848" spans="12:13" x14ac:dyDescent="0.25">
      <c r="L848" s="65">
        <v>231311</v>
      </c>
      <c r="M848" t="s">
        <v>898</v>
      </c>
    </row>
    <row r="849" spans="12:13" x14ac:dyDescent="0.25">
      <c r="L849" s="65">
        <v>231400</v>
      </c>
      <c r="M849" t="s">
        <v>899</v>
      </c>
    </row>
    <row r="850" spans="12:13" x14ac:dyDescent="0.25">
      <c r="L850" s="65">
        <v>231410</v>
      </c>
      <c r="M850" t="s">
        <v>899</v>
      </c>
    </row>
    <row r="851" spans="12:13" x14ac:dyDescent="0.25">
      <c r="L851" s="65">
        <v>231411</v>
      </c>
      <c r="M851" t="s">
        <v>899</v>
      </c>
    </row>
    <row r="852" spans="12:13" x14ac:dyDescent="0.25">
      <c r="L852" s="65">
        <v>231500</v>
      </c>
      <c r="M852" t="s">
        <v>900</v>
      </c>
    </row>
    <row r="853" spans="12:13" x14ac:dyDescent="0.25">
      <c r="L853" s="65">
        <v>231510</v>
      </c>
      <c r="M853" t="s">
        <v>900</v>
      </c>
    </row>
    <row r="854" spans="12:13" x14ac:dyDescent="0.25">
      <c r="L854" s="65">
        <v>231511</v>
      </c>
      <c r="M854" t="s">
        <v>900</v>
      </c>
    </row>
    <row r="855" spans="12:13" x14ac:dyDescent="0.25">
      <c r="L855" s="65">
        <v>232000</v>
      </c>
      <c r="M855" t="s">
        <v>901</v>
      </c>
    </row>
    <row r="856" spans="12:13" x14ac:dyDescent="0.25">
      <c r="L856" s="65">
        <v>232100</v>
      </c>
      <c r="M856" t="s">
        <v>902</v>
      </c>
    </row>
    <row r="857" spans="12:13" x14ac:dyDescent="0.25">
      <c r="L857" s="65">
        <v>232110</v>
      </c>
      <c r="M857" t="s">
        <v>902</v>
      </c>
    </row>
    <row r="858" spans="12:13" x14ac:dyDescent="0.25">
      <c r="L858" s="65">
        <v>232111</v>
      </c>
      <c r="M858" t="s">
        <v>902</v>
      </c>
    </row>
    <row r="859" spans="12:13" x14ac:dyDescent="0.25">
      <c r="L859" s="65">
        <v>232200</v>
      </c>
      <c r="M859" t="s">
        <v>903</v>
      </c>
    </row>
    <row r="860" spans="12:13" x14ac:dyDescent="0.25">
      <c r="L860" s="65">
        <v>232210</v>
      </c>
      <c r="M860" t="s">
        <v>903</v>
      </c>
    </row>
    <row r="861" spans="12:13" x14ac:dyDescent="0.25">
      <c r="L861" s="65">
        <v>232211</v>
      </c>
      <c r="M861" t="s">
        <v>903</v>
      </c>
    </row>
    <row r="862" spans="12:13" x14ac:dyDescent="0.25">
      <c r="L862" s="65">
        <v>232300</v>
      </c>
      <c r="M862" t="s">
        <v>904</v>
      </c>
    </row>
    <row r="863" spans="12:13" x14ac:dyDescent="0.25">
      <c r="L863" s="65">
        <v>232310</v>
      </c>
      <c r="M863" t="s">
        <v>904</v>
      </c>
    </row>
    <row r="864" spans="12:13" x14ac:dyDescent="0.25">
      <c r="L864" s="65">
        <v>232311</v>
      </c>
      <c r="M864" t="s">
        <v>904</v>
      </c>
    </row>
    <row r="865" spans="12:13" x14ac:dyDescent="0.25">
      <c r="L865" s="65">
        <v>232400</v>
      </c>
      <c r="M865" t="s">
        <v>905</v>
      </c>
    </row>
    <row r="866" spans="12:13" x14ac:dyDescent="0.25">
      <c r="L866" s="65">
        <v>232410</v>
      </c>
      <c r="M866" t="s">
        <v>905</v>
      </c>
    </row>
    <row r="867" spans="12:13" x14ac:dyDescent="0.25">
      <c r="L867" s="65">
        <v>232411</v>
      </c>
      <c r="M867" t="s">
        <v>905</v>
      </c>
    </row>
    <row r="868" spans="12:13" x14ac:dyDescent="0.25">
      <c r="L868" s="65">
        <v>232500</v>
      </c>
      <c r="M868" t="s">
        <v>906</v>
      </c>
    </row>
    <row r="869" spans="12:13" x14ac:dyDescent="0.25">
      <c r="L869" s="65">
        <v>232510</v>
      </c>
      <c r="M869" t="s">
        <v>906</v>
      </c>
    </row>
    <row r="870" spans="12:13" x14ac:dyDescent="0.25">
      <c r="L870" s="65">
        <v>232511</v>
      </c>
      <c r="M870" t="s">
        <v>906</v>
      </c>
    </row>
    <row r="871" spans="12:13" x14ac:dyDescent="0.25">
      <c r="L871" s="65">
        <v>233000</v>
      </c>
      <c r="M871" t="s">
        <v>907</v>
      </c>
    </row>
    <row r="872" spans="12:13" x14ac:dyDescent="0.25">
      <c r="L872" s="65">
        <v>233100</v>
      </c>
      <c r="M872" t="s">
        <v>908</v>
      </c>
    </row>
    <row r="873" spans="12:13" x14ac:dyDescent="0.25">
      <c r="L873" s="65">
        <v>233110</v>
      </c>
      <c r="M873" t="s">
        <v>908</v>
      </c>
    </row>
    <row r="874" spans="12:13" x14ac:dyDescent="0.25">
      <c r="L874" s="65">
        <v>233111</v>
      </c>
      <c r="M874" t="s">
        <v>908</v>
      </c>
    </row>
    <row r="875" spans="12:13" x14ac:dyDescent="0.25">
      <c r="L875" s="65">
        <v>233200</v>
      </c>
      <c r="M875" t="s">
        <v>909</v>
      </c>
    </row>
    <row r="876" spans="12:13" x14ac:dyDescent="0.25">
      <c r="L876" s="65">
        <v>233210</v>
      </c>
      <c r="M876" t="s">
        <v>909</v>
      </c>
    </row>
    <row r="877" spans="12:13" x14ac:dyDescent="0.25">
      <c r="L877" s="65">
        <v>233211</v>
      </c>
      <c r="M877" t="s">
        <v>909</v>
      </c>
    </row>
    <row r="878" spans="12:13" x14ac:dyDescent="0.25">
      <c r="L878" s="65">
        <v>233300</v>
      </c>
      <c r="M878" t="s">
        <v>910</v>
      </c>
    </row>
    <row r="879" spans="12:13" x14ac:dyDescent="0.25">
      <c r="L879" s="65">
        <v>233310</v>
      </c>
      <c r="M879" t="s">
        <v>910</v>
      </c>
    </row>
    <row r="880" spans="12:13" x14ac:dyDescent="0.25">
      <c r="L880" s="65">
        <v>233311</v>
      </c>
      <c r="M880" t="s">
        <v>910</v>
      </c>
    </row>
    <row r="881" spans="12:13" x14ac:dyDescent="0.25">
      <c r="L881" s="65">
        <v>233400</v>
      </c>
      <c r="M881" t="s">
        <v>911</v>
      </c>
    </row>
    <row r="882" spans="12:13" x14ac:dyDescent="0.25">
      <c r="L882" s="65">
        <v>233410</v>
      </c>
      <c r="M882" t="s">
        <v>911</v>
      </c>
    </row>
    <row r="883" spans="12:13" x14ac:dyDescent="0.25">
      <c r="L883" s="65">
        <v>233411</v>
      </c>
      <c r="M883" t="s">
        <v>911</v>
      </c>
    </row>
    <row r="884" spans="12:13" x14ac:dyDescent="0.25">
      <c r="L884" s="65">
        <v>233500</v>
      </c>
      <c r="M884" t="s">
        <v>912</v>
      </c>
    </row>
    <row r="885" spans="12:13" x14ac:dyDescent="0.25">
      <c r="L885" s="65">
        <v>233510</v>
      </c>
      <c r="M885" t="s">
        <v>912</v>
      </c>
    </row>
    <row r="886" spans="12:13" x14ac:dyDescent="0.25">
      <c r="L886" s="65">
        <v>233511</v>
      </c>
      <c r="M886" t="s">
        <v>912</v>
      </c>
    </row>
    <row r="887" spans="12:13" x14ac:dyDescent="0.25">
      <c r="L887" s="65">
        <v>234000</v>
      </c>
      <c r="M887" t="s">
        <v>913</v>
      </c>
    </row>
    <row r="888" spans="12:13" x14ac:dyDescent="0.25">
      <c r="L888" s="65">
        <v>234100</v>
      </c>
      <c r="M888" t="s">
        <v>914</v>
      </c>
    </row>
    <row r="889" spans="12:13" x14ac:dyDescent="0.25">
      <c r="L889" s="65">
        <v>234110</v>
      </c>
      <c r="M889" t="s">
        <v>914</v>
      </c>
    </row>
    <row r="890" spans="12:13" x14ac:dyDescent="0.25">
      <c r="L890" s="65">
        <v>234111</v>
      </c>
      <c r="M890" t="s">
        <v>914</v>
      </c>
    </row>
    <row r="891" spans="12:13" x14ac:dyDescent="0.25">
      <c r="L891" s="65">
        <v>234200</v>
      </c>
      <c r="M891" t="s">
        <v>915</v>
      </c>
    </row>
    <row r="892" spans="12:13" x14ac:dyDescent="0.25">
      <c r="L892" s="65">
        <v>234210</v>
      </c>
      <c r="M892" t="s">
        <v>915</v>
      </c>
    </row>
    <row r="893" spans="12:13" x14ac:dyDescent="0.25">
      <c r="L893" s="65">
        <v>234211</v>
      </c>
      <c r="M893" t="s">
        <v>915</v>
      </c>
    </row>
    <row r="894" spans="12:13" x14ac:dyDescent="0.25">
      <c r="L894" s="65">
        <v>234300</v>
      </c>
      <c r="M894" t="s">
        <v>916</v>
      </c>
    </row>
    <row r="895" spans="12:13" x14ac:dyDescent="0.25">
      <c r="L895" s="65">
        <v>234310</v>
      </c>
      <c r="M895" t="s">
        <v>916</v>
      </c>
    </row>
    <row r="896" spans="12:13" x14ac:dyDescent="0.25">
      <c r="L896" s="65">
        <v>234311</v>
      </c>
      <c r="M896" t="s">
        <v>916</v>
      </c>
    </row>
    <row r="897" spans="12:13" x14ac:dyDescent="0.25">
      <c r="L897" s="65">
        <v>235000</v>
      </c>
      <c r="M897" t="s">
        <v>917</v>
      </c>
    </row>
    <row r="898" spans="12:13" x14ac:dyDescent="0.25">
      <c r="L898" s="65">
        <v>235100</v>
      </c>
      <c r="M898" t="s">
        <v>918</v>
      </c>
    </row>
    <row r="899" spans="12:13" x14ac:dyDescent="0.25">
      <c r="L899" s="65">
        <v>235110</v>
      </c>
      <c r="M899" t="s">
        <v>918</v>
      </c>
    </row>
    <row r="900" spans="12:13" x14ac:dyDescent="0.25">
      <c r="L900" s="65">
        <v>235111</v>
      </c>
      <c r="M900" t="s">
        <v>918</v>
      </c>
    </row>
    <row r="901" spans="12:13" x14ac:dyDescent="0.25">
      <c r="L901" s="65">
        <v>235200</v>
      </c>
      <c r="M901" t="s">
        <v>919</v>
      </c>
    </row>
    <row r="902" spans="12:13" x14ac:dyDescent="0.25">
      <c r="L902" s="65">
        <v>235210</v>
      </c>
      <c r="M902" t="s">
        <v>919</v>
      </c>
    </row>
    <row r="903" spans="12:13" x14ac:dyDescent="0.25">
      <c r="L903" s="65">
        <v>235211</v>
      </c>
      <c r="M903" t="s">
        <v>919</v>
      </c>
    </row>
    <row r="904" spans="12:13" x14ac:dyDescent="0.25">
      <c r="L904" s="65">
        <v>235300</v>
      </c>
      <c r="M904" t="s">
        <v>920</v>
      </c>
    </row>
    <row r="905" spans="12:13" x14ac:dyDescent="0.25">
      <c r="L905" s="65">
        <v>235310</v>
      </c>
      <c r="M905" t="s">
        <v>920</v>
      </c>
    </row>
    <row r="906" spans="12:13" x14ac:dyDescent="0.25">
      <c r="L906" s="65">
        <v>235311</v>
      </c>
      <c r="M906" t="s">
        <v>920</v>
      </c>
    </row>
    <row r="907" spans="12:13" x14ac:dyDescent="0.25">
      <c r="L907" s="65">
        <v>235400</v>
      </c>
      <c r="M907" t="s">
        <v>921</v>
      </c>
    </row>
    <row r="908" spans="12:13" x14ac:dyDescent="0.25">
      <c r="L908" s="65">
        <v>235410</v>
      </c>
      <c r="M908" t="s">
        <v>921</v>
      </c>
    </row>
    <row r="909" spans="12:13" x14ac:dyDescent="0.25">
      <c r="L909" s="65">
        <v>235411</v>
      </c>
      <c r="M909" t="s">
        <v>921</v>
      </c>
    </row>
    <row r="910" spans="12:13" x14ac:dyDescent="0.25">
      <c r="L910" s="65">
        <v>235500</v>
      </c>
      <c r="M910" t="s">
        <v>922</v>
      </c>
    </row>
    <row r="911" spans="12:13" x14ac:dyDescent="0.25">
      <c r="L911" s="65">
        <v>235510</v>
      </c>
      <c r="M911" t="s">
        <v>922</v>
      </c>
    </row>
    <row r="912" spans="12:13" x14ac:dyDescent="0.25">
      <c r="L912" s="65">
        <v>235511</v>
      </c>
      <c r="M912" t="s">
        <v>922</v>
      </c>
    </row>
    <row r="913" spans="12:13" x14ac:dyDescent="0.25">
      <c r="L913" s="65">
        <v>236000</v>
      </c>
      <c r="M913" t="s">
        <v>923</v>
      </c>
    </row>
    <row r="914" spans="12:13" x14ac:dyDescent="0.25">
      <c r="L914" s="65">
        <v>236100</v>
      </c>
      <c r="M914" t="s">
        <v>924</v>
      </c>
    </row>
    <row r="915" spans="12:13" x14ac:dyDescent="0.25">
      <c r="L915" s="65">
        <v>236110</v>
      </c>
      <c r="M915" t="s">
        <v>924</v>
      </c>
    </row>
    <row r="916" spans="12:13" x14ac:dyDescent="0.25">
      <c r="L916" s="65">
        <v>236111</v>
      </c>
      <c r="M916" t="s">
        <v>924</v>
      </c>
    </row>
    <row r="917" spans="12:13" x14ac:dyDescent="0.25">
      <c r="L917" s="65">
        <v>236120</v>
      </c>
      <c r="M917" t="s">
        <v>925</v>
      </c>
    </row>
    <row r="918" spans="12:13" x14ac:dyDescent="0.25">
      <c r="L918" s="65">
        <v>236121</v>
      </c>
      <c r="M918" t="s">
        <v>926</v>
      </c>
    </row>
    <row r="919" spans="12:13" x14ac:dyDescent="0.25">
      <c r="L919" s="65">
        <v>236122</v>
      </c>
      <c r="M919" t="s">
        <v>927</v>
      </c>
    </row>
    <row r="920" spans="12:13" x14ac:dyDescent="0.25">
      <c r="L920" s="65">
        <v>236123</v>
      </c>
      <c r="M920" t="s">
        <v>928</v>
      </c>
    </row>
    <row r="921" spans="12:13" x14ac:dyDescent="0.25">
      <c r="L921" s="65">
        <v>236200</v>
      </c>
      <c r="M921" t="s">
        <v>929</v>
      </c>
    </row>
    <row r="922" spans="12:13" x14ac:dyDescent="0.25">
      <c r="L922" s="65">
        <v>236210</v>
      </c>
      <c r="M922" t="s">
        <v>929</v>
      </c>
    </row>
    <row r="923" spans="12:13" x14ac:dyDescent="0.25">
      <c r="L923" s="65">
        <v>236211</v>
      </c>
      <c r="M923" t="s">
        <v>929</v>
      </c>
    </row>
    <row r="924" spans="12:13" x14ac:dyDescent="0.25">
      <c r="L924" s="65">
        <v>236300</v>
      </c>
      <c r="M924" t="s">
        <v>930</v>
      </c>
    </row>
    <row r="925" spans="12:13" x14ac:dyDescent="0.25">
      <c r="L925" s="65">
        <v>236310</v>
      </c>
      <c r="M925" t="s">
        <v>930</v>
      </c>
    </row>
    <row r="926" spans="12:13" x14ac:dyDescent="0.25">
      <c r="L926" s="65">
        <v>236311</v>
      </c>
      <c r="M926" t="s">
        <v>930</v>
      </c>
    </row>
    <row r="927" spans="12:13" x14ac:dyDescent="0.25">
      <c r="L927" s="65">
        <v>236400</v>
      </c>
      <c r="M927" t="s">
        <v>931</v>
      </c>
    </row>
    <row r="928" spans="12:13" x14ac:dyDescent="0.25">
      <c r="L928" s="65">
        <v>236410</v>
      </c>
      <c r="M928" t="s">
        <v>931</v>
      </c>
    </row>
    <row r="929" spans="12:13" x14ac:dyDescent="0.25">
      <c r="L929" s="65">
        <v>236411</v>
      </c>
      <c r="M929" t="s">
        <v>931</v>
      </c>
    </row>
    <row r="930" spans="12:13" x14ac:dyDescent="0.25">
      <c r="L930" s="65">
        <v>236500</v>
      </c>
      <c r="M930" t="s">
        <v>932</v>
      </c>
    </row>
    <row r="931" spans="12:13" x14ac:dyDescent="0.25">
      <c r="L931" s="65">
        <v>236510</v>
      </c>
      <c r="M931" t="s">
        <v>932</v>
      </c>
    </row>
    <row r="932" spans="12:13" x14ac:dyDescent="0.25">
      <c r="L932" s="65">
        <v>236511</v>
      </c>
      <c r="M932" t="s">
        <v>932</v>
      </c>
    </row>
    <row r="933" spans="12:13" x14ac:dyDescent="0.25">
      <c r="L933" s="65">
        <v>237000</v>
      </c>
      <c r="M933" t="s">
        <v>933</v>
      </c>
    </row>
    <row r="934" spans="12:13" x14ac:dyDescent="0.25">
      <c r="L934" s="65">
        <v>237100</v>
      </c>
      <c r="M934" t="s">
        <v>934</v>
      </c>
    </row>
    <row r="935" spans="12:13" x14ac:dyDescent="0.25">
      <c r="L935" s="65">
        <v>237110</v>
      </c>
      <c r="M935" t="s">
        <v>934</v>
      </c>
    </row>
    <row r="936" spans="12:13" x14ac:dyDescent="0.25">
      <c r="L936" s="65">
        <v>237111</v>
      </c>
      <c r="M936" t="s">
        <v>935</v>
      </c>
    </row>
    <row r="937" spans="12:13" x14ac:dyDescent="0.25">
      <c r="L937" s="65">
        <v>237112</v>
      </c>
      <c r="M937" t="s">
        <v>936</v>
      </c>
    </row>
    <row r="938" spans="12:13" x14ac:dyDescent="0.25">
      <c r="L938" s="65">
        <v>237200</v>
      </c>
      <c r="M938" t="s">
        <v>937</v>
      </c>
    </row>
    <row r="939" spans="12:13" x14ac:dyDescent="0.25">
      <c r="L939" s="65">
        <v>237210</v>
      </c>
      <c r="M939" t="s">
        <v>937</v>
      </c>
    </row>
    <row r="940" spans="12:13" x14ac:dyDescent="0.25">
      <c r="L940" s="65">
        <v>237211</v>
      </c>
      <c r="M940" t="s">
        <v>937</v>
      </c>
    </row>
    <row r="941" spans="12:13" x14ac:dyDescent="0.25">
      <c r="L941" s="65">
        <v>237300</v>
      </c>
      <c r="M941" t="s">
        <v>938</v>
      </c>
    </row>
    <row r="942" spans="12:13" x14ac:dyDescent="0.25">
      <c r="L942" s="65">
        <v>237310</v>
      </c>
      <c r="M942" t="s">
        <v>938</v>
      </c>
    </row>
    <row r="943" spans="12:13" x14ac:dyDescent="0.25">
      <c r="L943" s="65">
        <v>237311</v>
      </c>
      <c r="M943" t="s">
        <v>938</v>
      </c>
    </row>
    <row r="944" spans="12:13" x14ac:dyDescent="0.25">
      <c r="L944" s="65">
        <v>237400</v>
      </c>
      <c r="M944" t="s">
        <v>939</v>
      </c>
    </row>
    <row r="945" spans="12:13" x14ac:dyDescent="0.25">
      <c r="L945" s="65">
        <v>237410</v>
      </c>
      <c r="M945" t="s">
        <v>939</v>
      </c>
    </row>
    <row r="946" spans="12:13" x14ac:dyDescent="0.25">
      <c r="L946" s="65">
        <v>237411</v>
      </c>
      <c r="M946" t="s">
        <v>939</v>
      </c>
    </row>
    <row r="947" spans="12:13" x14ac:dyDescent="0.25">
      <c r="L947" s="65">
        <v>237500</v>
      </c>
      <c r="M947" t="s">
        <v>940</v>
      </c>
    </row>
    <row r="948" spans="12:13" x14ac:dyDescent="0.25">
      <c r="L948" s="65">
        <v>237510</v>
      </c>
      <c r="M948" t="s">
        <v>940</v>
      </c>
    </row>
    <row r="949" spans="12:13" x14ac:dyDescent="0.25">
      <c r="L949" s="65">
        <v>237511</v>
      </c>
      <c r="M949" t="s">
        <v>940</v>
      </c>
    </row>
    <row r="950" spans="12:13" x14ac:dyDescent="0.25">
      <c r="L950" s="65">
        <v>237600</v>
      </c>
      <c r="M950" t="s">
        <v>941</v>
      </c>
    </row>
    <row r="951" spans="12:13" x14ac:dyDescent="0.25">
      <c r="L951" s="65">
        <v>237610</v>
      </c>
      <c r="M951" t="s">
        <v>941</v>
      </c>
    </row>
    <row r="952" spans="12:13" x14ac:dyDescent="0.25">
      <c r="L952" s="65">
        <v>237611</v>
      </c>
      <c r="M952" t="s">
        <v>941</v>
      </c>
    </row>
    <row r="953" spans="12:13" x14ac:dyDescent="0.25">
      <c r="L953" s="65">
        <v>237700</v>
      </c>
      <c r="M953" t="s">
        <v>942</v>
      </c>
    </row>
    <row r="954" spans="12:13" x14ac:dyDescent="0.25">
      <c r="L954" s="65">
        <v>237710</v>
      </c>
      <c r="M954" t="s">
        <v>942</v>
      </c>
    </row>
    <row r="955" spans="12:13" x14ac:dyDescent="0.25">
      <c r="L955" s="65">
        <v>237711</v>
      </c>
      <c r="M955" t="s">
        <v>942</v>
      </c>
    </row>
    <row r="956" spans="12:13" x14ac:dyDescent="0.25">
      <c r="L956" s="65">
        <v>238000</v>
      </c>
      <c r="M956" t="s">
        <v>943</v>
      </c>
    </row>
    <row r="957" spans="12:13" x14ac:dyDescent="0.25">
      <c r="L957" s="65">
        <v>238100</v>
      </c>
      <c r="M957" t="s">
        <v>944</v>
      </c>
    </row>
    <row r="958" spans="12:13" x14ac:dyDescent="0.25">
      <c r="L958" s="65">
        <v>238110</v>
      </c>
      <c r="M958" t="s">
        <v>944</v>
      </c>
    </row>
    <row r="959" spans="12:13" x14ac:dyDescent="0.25">
      <c r="L959" s="65">
        <v>238111</v>
      </c>
      <c r="M959" t="s">
        <v>944</v>
      </c>
    </row>
    <row r="960" spans="12:13" x14ac:dyDescent="0.25">
      <c r="L960" s="65">
        <v>238200</v>
      </c>
      <c r="M960" t="s">
        <v>945</v>
      </c>
    </row>
    <row r="961" spans="12:13" x14ac:dyDescent="0.25">
      <c r="L961" s="65">
        <v>238210</v>
      </c>
      <c r="M961" t="s">
        <v>945</v>
      </c>
    </row>
    <row r="962" spans="12:13" x14ac:dyDescent="0.25">
      <c r="L962" s="65">
        <v>238211</v>
      </c>
      <c r="M962" t="s">
        <v>945</v>
      </c>
    </row>
    <row r="963" spans="12:13" x14ac:dyDescent="0.25">
      <c r="L963" s="65">
        <v>238300</v>
      </c>
      <c r="M963" t="s">
        <v>946</v>
      </c>
    </row>
    <row r="964" spans="12:13" x14ac:dyDescent="0.25">
      <c r="L964" s="65">
        <v>238310</v>
      </c>
      <c r="M964" t="s">
        <v>946</v>
      </c>
    </row>
    <row r="965" spans="12:13" x14ac:dyDescent="0.25">
      <c r="L965" s="65">
        <v>238311</v>
      </c>
      <c r="M965" t="s">
        <v>946</v>
      </c>
    </row>
    <row r="966" spans="12:13" x14ac:dyDescent="0.25">
      <c r="L966" s="65">
        <v>238400</v>
      </c>
      <c r="M966" t="s">
        <v>947</v>
      </c>
    </row>
    <row r="967" spans="12:13" x14ac:dyDescent="0.25">
      <c r="L967" s="65">
        <v>238410</v>
      </c>
      <c r="M967" t="s">
        <v>947</v>
      </c>
    </row>
    <row r="968" spans="12:13" x14ac:dyDescent="0.25">
      <c r="L968" s="65">
        <v>238411</v>
      </c>
      <c r="M968" t="s">
        <v>947</v>
      </c>
    </row>
    <row r="969" spans="12:13" x14ac:dyDescent="0.25">
      <c r="L969" s="65">
        <v>238500</v>
      </c>
      <c r="M969" t="s">
        <v>948</v>
      </c>
    </row>
    <row r="970" spans="12:13" x14ac:dyDescent="0.25">
      <c r="L970" s="65">
        <v>238510</v>
      </c>
      <c r="M970" t="s">
        <v>948</v>
      </c>
    </row>
    <row r="971" spans="12:13" x14ac:dyDescent="0.25">
      <c r="L971" s="65">
        <v>238511</v>
      </c>
      <c r="M971" t="s">
        <v>948</v>
      </c>
    </row>
    <row r="972" spans="12:13" x14ac:dyDescent="0.25">
      <c r="L972" s="65">
        <v>239000</v>
      </c>
      <c r="M972" t="s">
        <v>949</v>
      </c>
    </row>
    <row r="973" spans="12:13" x14ac:dyDescent="0.25">
      <c r="L973" s="65">
        <v>239100</v>
      </c>
      <c r="M973" t="s">
        <v>950</v>
      </c>
    </row>
    <row r="974" spans="12:13" x14ac:dyDescent="0.25">
      <c r="L974" s="65">
        <v>239110</v>
      </c>
      <c r="M974" t="s">
        <v>950</v>
      </c>
    </row>
    <row r="975" spans="12:13" x14ac:dyDescent="0.25">
      <c r="L975" s="65">
        <v>239111</v>
      </c>
      <c r="M975" t="s">
        <v>950</v>
      </c>
    </row>
    <row r="976" spans="12:13" x14ac:dyDescent="0.25">
      <c r="L976" s="65">
        <v>239200</v>
      </c>
      <c r="M976" t="s">
        <v>951</v>
      </c>
    </row>
    <row r="977" spans="12:13" x14ac:dyDescent="0.25">
      <c r="L977" s="65">
        <v>239210</v>
      </c>
      <c r="M977" t="s">
        <v>951</v>
      </c>
    </row>
    <row r="978" spans="12:13" x14ac:dyDescent="0.25">
      <c r="L978" s="65">
        <v>239211</v>
      </c>
      <c r="M978" t="s">
        <v>951</v>
      </c>
    </row>
    <row r="979" spans="12:13" x14ac:dyDescent="0.25">
      <c r="L979" s="65">
        <v>239300</v>
      </c>
      <c r="M979" t="s">
        <v>952</v>
      </c>
    </row>
    <row r="980" spans="12:13" x14ac:dyDescent="0.25">
      <c r="L980" s="65">
        <v>239310</v>
      </c>
      <c r="M980" t="s">
        <v>952</v>
      </c>
    </row>
    <row r="981" spans="12:13" x14ac:dyDescent="0.25">
      <c r="L981" s="65">
        <v>239311</v>
      </c>
      <c r="M981" t="s">
        <v>952</v>
      </c>
    </row>
    <row r="982" spans="12:13" x14ac:dyDescent="0.25">
      <c r="L982" s="65">
        <v>239400</v>
      </c>
      <c r="M982" t="s">
        <v>953</v>
      </c>
    </row>
    <row r="983" spans="12:13" x14ac:dyDescent="0.25">
      <c r="L983" s="65">
        <v>239410</v>
      </c>
      <c r="M983" t="s">
        <v>953</v>
      </c>
    </row>
    <row r="984" spans="12:13" x14ac:dyDescent="0.25">
      <c r="L984" s="65">
        <v>239411</v>
      </c>
      <c r="M984" t="s">
        <v>953</v>
      </c>
    </row>
    <row r="985" spans="12:13" x14ac:dyDescent="0.25">
      <c r="L985" s="65">
        <v>239500</v>
      </c>
      <c r="M985" t="s">
        <v>954</v>
      </c>
    </row>
    <row r="986" spans="12:13" x14ac:dyDescent="0.25">
      <c r="L986" s="65">
        <v>239510</v>
      </c>
      <c r="M986" t="s">
        <v>954</v>
      </c>
    </row>
    <row r="987" spans="12:13" x14ac:dyDescent="0.25">
      <c r="L987" s="65">
        <v>239511</v>
      </c>
      <c r="M987" t="s">
        <v>954</v>
      </c>
    </row>
    <row r="988" spans="12:13" x14ac:dyDescent="0.25">
      <c r="L988" s="65">
        <v>240000</v>
      </c>
      <c r="M988" t="s">
        <v>955</v>
      </c>
    </row>
    <row r="989" spans="12:13" x14ac:dyDescent="0.25">
      <c r="L989" s="65">
        <v>241000</v>
      </c>
      <c r="M989" t="s">
        <v>956</v>
      </c>
    </row>
    <row r="990" spans="12:13" x14ac:dyDescent="0.25">
      <c r="L990" s="65">
        <v>241100</v>
      </c>
      <c r="M990" t="s">
        <v>957</v>
      </c>
    </row>
    <row r="991" spans="12:13" x14ac:dyDescent="0.25">
      <c r="L991" s="65">
        <v>241110</v>
      </c>
      <c r="M991" t="s">
        <v>958</v>
      </c>
    </row>
    <row r="992" spans="12:13" x14ac:dyDescent="0.25">
      <c r="L992" s="65">
        <v>241111</v>
      </c>
      <c r="M992" t="s">
        <v>959</v>
      </c>
    </row>
    <row r="993" spans="12:13" x14ac:dyDescent="0.25">
      <c r="L993" s="65">
        <v>241112</v>
      </c>
      <c r="M993" t="s">
        <v>960</v>
      </c>
    </row>
    <row r="994" spans="12:13" x14ac:dyDescent="0.25">
      <c r="L994" s="65">
        <v>241120</v>
      </c>
      <c r="M994" t="s">
        <v>961</v>
      </c>
    </row>
    <row r="995" spans="12:13" x14ac:dyDescent="0.25">
      <c r="L995" s="65">
        <v>241121</v>
      </c>
      <c r="M995" t="s">
        <v>962</v>
      </c>
    </row>
    <row r="996" spans="12:13" x14ac:dyDescent="0.25">
      <c r="L996" s="65">
        <v>241122</v>
      </c>
      <c r="M996" t="s">
        <v>963</v>
      </c>
    </row>
    <row r="997" spans="12:13" x14ac:dyDescent="0.25">
      <c r="L997" s="65">
        <v>241123</v>
      </c>
      <c r="M997" t="s">
        <v>964</v>
      </c>
    </row>
    <row r="998" spans="12:13" x14ac:dyDescent="0.25">
      <c r="L998" s="65">
        <v>241124</v>
      </c>
      <c r="M998" t="s">
        <v>965</v>
      </c>
    </row>
    <row r="999" spans="12:13" x14ac:dyDescent="0.25">
      <c r="L999" s="65">
        <v>241125</v>
      </c>
      <c r="M999" t="s">
        <v>966</v>
      </c>
    </row>
    <row r="1000" spans="12:13" x14ac:dyDescent="0.25">
      <c r="L1000" s="65">
        <v>241130</v>
      </c>
      <c r="M1000" t="s">
        <v>967</v>
      </c>
    </row>
    <row r="1001" spans="12:13" x14ac:dyDescent="0.25">
      <c r="L1001" s="65">
        <v>241131</v>
      </c>
      <c r="M1001" t="s">
        <v>968</v>
      </c>
    </row>
    <row r="1002" spans="12:13" x14ac:dyDescent="0.25">
      <c r="L1002" s="65">
        <v>241132</v>
      </c>
      <c r="M1002" t="s">
        <v>969</v>
      </c>
    </row>
    <row r="1003" spans="12:13" x14ac:dyDescent="0.25">
      <c r="L1003" s="65">
        <v>241140</v>
      </c>
      <c r="M1003" t="s">
        <v>970</v>
      </c>
    </row>
    <row r="1004" spans="12:13" x14ac:dyDescent="0.25">
      <c r="L1004" s="65">
        <v>241141</v>
      </c>
      <c r="M1004" t="s">
        <v>970</v>
      </c>
    </row>
    <row r="1005" spans="12:13" x14ac:dyDescent="0.25">
      <c r="L1005" s="65">
        <v>241150</v>
      </c>
      <c r="M1005" t="s">
        <v>971</v>
      </c>
    </row>
    <row r="1006" spans="12:13" x14ac:dyDescent="0.25">
      <c r="L1006" s="65">
        <v>241151</v>
      </c>
      <c r="M1006" t="s">
        <v>971</v>
      </c>
    </row>
    <row r="1007" spans="12:13" x14ac:dyDescent="0.25">
      <c r="L1007" s="65">
        <v>241160</v>
      </c>
      <c r="M1007" t="s">
        <v>972</v>
      </c>
    </row>
    <row r="1008" spans="12:13" x14ac:dyDescent="0.25">
      <c r="L1008" s="65">
        <v>241161</v>
      </c>
      <c r="M1008" t="s">
        <v>972</v>
      </c>
    </row>
    <row r="1009" spans="12:13" x14ac:dyDescent="0.25">
      <c r="L1009" s="65">
        <v>241170</v>
      </c>
      <c r="M1009" t="s">
        <v>973</v>
      </c>
    </row>
    <row r="1010" spans="12:13" x14ac:dyDescent="0.25">
      <c r="L1010" s="65">
        <v>241171</v>
      </c>
      <c r="M1010" t="s">
        <v>973</v>
      </c>
    </row>
    <row r="1011" spans="12:13" x14ac:dyDescent="0.25">
      <c r="L1011" s="65">
        <v>241180</v>
      </c>
      <c r="M1011" t="s">
        <v>974</v>
      </c>
    </row>
    <row r="1012" spans="12:13" x14ac:dyDescent="0.25">
      <c r="L1012" s="65">
        <v>241181</v>
      </c>
      <c r="M1012" t="s">
        <v>974</v>
      </c>
    </row>
    <row r="1013" spans="12:13" x14ac:dyDescent="0.25">
      <c r="L1013" s="65">
        <v>241200</v>
      </c>
      <c r="M1013" t="s">
        <v>975</v>
      </c>
    </row>
    <row r="1014" spans="12:13" x14ac:dyDescent="0.25">
      <c r="L1014" s="65">
        <v>241210</v>
      </c>
      <c r="M1014" t="s">
        <v>976</v>
      </c>
    </row>
    <row r="1015" spans="12:13" x14ac:dyDescent="0.25">
      <c r="L1015" s="65">
        <v>241211</v>
      </c>
      <c r="M1015" t="s">
        <v>977</v>
      </c>
    </row>
    <row r="1016" spans="12:13" x14ac:dyDescent="0.25">
      <c r="L1016" s="65">
        <v>241212</v>
      </c>
      <c r="M1016" t="s">
        <v>978</v>
      </c>
    </row>
    <row r="1017" spans="12:13" x14ac:dyDescent="0.25">
      <c r="L1017" s="65">
        <v>241220</v>
      </c>
      <c r="M1017" t="s">
        <v>979</v>
      </c>
    </row>
    <row r="1018" spans="12:13" x14ac:dyDescent="0.25">
      <c r="L1018" s="65">
        <v>241221</v>
      </c>
      <c r="M1018" t="s">
        <v>980</v>
      </c>
    </row>
    <row r="1019" spans="12:13" x14ac:dyDescent="0.25">
      <c r="L1019" s="65">
        <v>241222</v>
      </c>
      <c r="M1019" t="s">
        <v>981</v>
      </c>
    </row>
    <row r="1020" spans="12:13" x14ac:dyDescent="0.25">
      <c r="L1020" s="65">
        <v>241229</v>
      </c>
      <c r="M1020" t="s">
        <v>982</v>
      </c>
    </row>
    <row r="1021" spans="12:13" x14ac:dyDescent="0.25">
      <c r="L1021" s="65">
        <v>241230</v>
      </c>
      <c r="M1021" t="s">
        <v>983</v>
      </c>
    </row>
    <row r="1022" spans="12:13" x14ac:dyDescent="0.25">
      <c r="L1022" s="65">
        <v>241231</v>
      </c>
      <c r="M1022" t="s">
        <v>984</v>
      </c>
    </row>
    <row r="1023" spans="12:13" x14ac:dyDescent="0.25">
      <c r="L1023" s="65">
        <v>241232</v>
      </c>
      <c r="M1023" t="s">
        <v>985</v>
      </c>
    </row>
    <row r="1024" spans="12:13" x14ac:dyDescent="0.25">
      <c r="L1024" s="65">
        <v>241233</v>
      </c>
      <c r="M1024" t="s">
        <v>986</v>
      </c>
    </row>
    <row r="1025" spans="12:13" x14ac:dyDescent="0.25">
      <c r="L1025" s="65">
        <v>241234</v>
      </c>
      <c r="M1025" t="s">
        <v>987</v>
      </c>
    </row>
    <row r="1026" spans="12:13" x14ac:dyDescent="0.25">
      <c r="L1026" s="65">
        <v>241235</v>
      </c>
      <c r="M1026" t="s">
        <v>988</v>
      </c>
    </row>
    <row r="1027" spans="12:13" x14ac:dyDescent="0.25">
      <c r="L1027" s="65">
        <v>241239</v>
      </c>
      <c r="M1027" t="s">
        <v>989</v>
      </c>
    </row>
    <row r="1028" spans="12:13" x14ac:dyDescent="0.25">
      <c r="L1028" s="65">
        <v>241240</v>
      </c>
      <c r="M1028" t="s">
        <v>990</v>
      </c>
    </row>
    <row r="1029" spans="12:13" x14ac:dyDescent="0.25">
      <c r="L1029" s="65">
        <v>241241</v>
      </c>
      <c r="M1029" t="s">
        <v>991</v>
      </c>
    </row>
    <row r="1030" spans="12:13" x14ac:dyDescent="0.25">
      <c r="L1030" s="65">
        <v>241249</v>
      </c>
      <c r="M1030" t="s">
        <v>992</v>
      </c>
    </row>
    <row r="1031" spans="12:13" x14ac:dyDescent="0.25">
      <c r="L1031" s="65">
        <v>241250</v>
      </c>
      <c r="M1031" t="s">
        <v>993</v>
      </c>
    </row>
    <row r="1032" spans="12:13" x14ac:dyDescent="0.25">
      <c r="L1032" s="65">
        <v>241251</v>
      </c>
      <c r="M1032" t="s">
        <v>993</v>
      </c>
    </row>
    <row r="1033" spans="12:13" x14ac:dyDescent="0.25">
      <c r="L1033" s="65">
        <v>241260</v>
      </c>
      <c r="M1033" t="s">
        <v>994</v>
      </c>
    </row>
    <row r="1034" spans="12:13" x14ac:dyDescent="0.25">
      <c r="L1034" s="65">
        <v>241261</v>
      </c>
      <c r="M1034" t="s">
        <v>994</v>
      </c>
    </row>
    <row r="1035" spans="12:13" x14ac:dyDescent="0.25">
      <c r="L1035" s="65">
        <v>241300</v>
      </c>
      <c r="M1035" t="s">
        <v>995</v>
      </c>
    </row>
    <row r="1036" spans="12:13" x14ac:dyDescent="0.25">
      <c r="L1036" s="65">
        <v>241310</v>
      </c>
      <c r="M1036" t="s">
        <v>995</v>
      </c>
    </row>
    <row r="1037" spans="12:13" x14ac:dyDescent="0.25">
      <c r="L1037" s="65">
        <v>241311</v>
      </c>
      <c r="M1037" t="s">
        <v>995</v>
      </c>
    </row>
    <row r="1038" spans="12:13" x14ac:dyDescent="0.25">
      <c r="L1038" s="65">
        <v>241400</v>
      </c>
      <c r="M1038" t="s">
        <v>996</v>
      </c>
    </row>
    <row r="1039" spans="12:13" x14ac:dyDescent="0.25">
      <c r="L1039" s="65">
        <v>241410</v>
      </c>
      <c r="M1039" t="s">
        <v>996</v>
      </c>
    </row>
    <row r="1040" spans="12:13" x14ac:dyDescent="0.25">
      <c r="L1040" s="65">
        <v>241411</v>
      </c>
      <c r="M1040" t="s">
        <v>997</v>
      </c>
    </row>
    <row r="1041" spans="12:13" x14ac:dyDescent="0.25">
      <c r="L1041" s="65">
        <v>241412</v>
      </c>
      <c r="M1041" t="s">
        <v>998</v>
      </c>
    </row>
    <row r="1042" spans="12:13" x14ac:dyDescent="0.25">
      <c r="L1042" s="65">
        <v>241413</v>
      </c>
      <c r="M1042" t="s">
        <v>999</v>
      </c>
    </row>
    <row r="1043" spans="12:13" x14ac:dyDescent="0.25">
      <c r="L1043" s="65">
        <v>242000</v>
      </c>
      <c r="M1043" t="s">
        <v>1000</v>
      </c>
    </row>
    <row r="1044" spans="12:13" x14ac:dyDescent="0.25">
      <c r="L1044" s="65">
        <v>242100</v>
      </c>
      <c r="M1044" t="s">
        <v>1001</v>
      </c>
    </row>
    <row r="1045" spans="12:13" x14ac:dyDescent="0.25">
      <c r="L1045" s="65">
        <v>242110</v>
      </c>
      <c r="M1045" t="s">
        <v>1002</v>
      </c>
    </row>
    <row r="1046" spans="12:13" x14ac:dyDescent="0.25">
      <c r="L1046" s="65">
        <v>242111</v>
      </c>
      <c r="M1046" t="s">
        <v>1003</v>
      </c>
    </row>
    <row r="1047" spans="12:13" x14ac:dyDescent="0.25">
      <c r="L1047" s="65">
        <v>242112</v>
      </c>
      <c r="M1047" t="s">
        <v>1004</v>
      </c>
    </row>
    <row r="1048" spans="12:13" x14ac:dyDescent="0.25">
      <c r="L1048" s="65">
        <v>242113</v>
      </c>
      <c r="M1048" t="s">
        <v>1005</v>
      </c>
    </row>
    <row r="1049" spans="12:13" x14ac:dyDescent="0.25">
      <c r="L1049" s="65">
        <v>242114</v>
      </c>
      <c r="M1049" t="s">
        <v>1006</v>
      </c>
    </row>
    <row r="1050" spans="12:13" x14ac:dyDescent="0.25">
      <c r="L1050" s="65">
        <v>242119</v>
      </c>
      <c r="M1050" t="s">
        <v>1007</v>
      </c>
    </row>
    <row r="1051" spans="12:13" x14ac:dyDescent="0.25">
      <c r="L1051" s="65">
        <v>242120</v>
      </c>
      <c r="M1051" t="s">
        <v>1008</v>
      </c>
    </row>
    <row r="1052" spans="12:13" x14ac:dyDescent="0.25">
      <c r="L1052" s="65">
        <v>242121</v>
      </c>
      <c r="M1052" t="s">
        <v>1009</v>
      </c>
    </row>
    <row r="1053" spans="12:13" x14ac:dyDescent="0.25">
      <c r="L1053" s="65">
        <v>242122</v>
      </c>
      <c r="M1053" t="s">
        <v>1010</v>
      </c>
    </row>
    <row r="1054" spans="12:13" x14ac:dyDescent="0.25">
      <c r="L1054" s="65">
        <v>242123</v>
      </c>
      <c r="M1054" t="s">
        <v>1011</v>
      </c>
    </row>
    <row r="1055" spans="12:13" x14ac:dyDescent="0.25">
      <c r="L1055" s="65">
        <v>242124</v>
      </c>
      <c r="M1055" t="s">
        <v>1012</v>
      </c>
    </row>
    <row r="1056" spans="12:13" x14ac:dyDescent="0.25">
      <c r="L1056" s="65">
        <v>242129</v>
      </c>
      <c r="M1056" t="s">
        <v>1013</v>
      </c>
    </row>
    <row r="1057" spans="12:13" x14ac:dyDescent="0.25">
      <c r="L1057" s="65">
        <v>242200</v>
      </c>
      <c r="M1057" t="s">
        <v>1014</v>
      </c>
    </row>
    <row r="1058" spans="12:13" x14ac:dyDescent="0.25">
      <c r="L1058" s="65">
        <v>242210</v>
      </c>
      <c r="M1058" t="s">
        <v>1015</v>
      </c>
    </row>
    <row r="1059" spans="12:13" x14ac:dyDescent="0.25">
      <c r="L1059" s="65">
        <v>242211</v>
      </c>
      <c r="M1059" t="s">
        <v>1016</v>
      </c>
    </row>
    <row r="1060" spans="12:13" x14ac:dyDescent="0.25">
      <c r="L1060" s="65">
        <v>242219</v>
      </c>
      <c r="M1060" t="s">
        <v>1017</v>
      </c>
    </row>
    <row r="1061" spans="12:13" x14ac:dyDescent="0.25">
      <c r="L1061" s="65">
        <v>242220</v>
      </c>
      <c r="M1061" t="s">
        <v>1018</v>
      </c>
    </row>
    <row r="1062" spans="12:13" x14ac:dyDescent="0.25">
      <c r="L1062" s="65">
        <v>242221</v>
      </c>
      <c r="M1062" t="s">
        <v>1019</v>
      </c>
    </row>
    <row r="1063" spans="12:13" x14ac:dyDescent="0.25">
      <c r="L1063" s="65">
        <v>242229</v>
      </c>
      <c r="M1063" t="s">
        <v>1020</v>
      </c>
    </row>
    <row r="1064" spans="12:13" x14ac:dyDescent="0.25">
      <c r="L1064" s="65">
        <v>242300</v>
      </c>
      <c r="M1064" t="s">
        <v>1021</v>
      </c>
    </row>
    <row r="1065" spans="12:13" x14ac:dyDescent="0.25">
      <c r="L1065" s="65">
        <v>242310</v>
      </c>
      <c r="M1065" t="s">
        <v>1022</v>
      </c>
    </row>
    <row r="1066" spans="12:13" x14ac:dyDescent="0.25">
      <c r="L1066" s="65">
        <v>242311</v>
      </c>
      <c r="M1066" t="s">
        <v>1023</v>
      </c>
    </row>
    <row r="1067" spans="12:13" x14ac:dyDescent="0.25">
      <c r="L1067" s="65">
        <v>242319</v>
      </c>
      <c r="M1067" t="s">
        <v>1024</v>
      </c>
    </row>
    <row r="1068" spans="12:13" x14ac:dyDescent="0.25">
      <c r="L1068" s="65">
        <v>242320</v>
      </c>
      <c r="M1068" t="s">
        <v>1025</v>
      </c>
    </row>
    <row r="1069" spans="12:13" x14ac:dyDescent="0.25">
      <c r="L1069" s="65">
        <v>242321</v>
      </c>
      <c r="M1069" t="s">
        <v>1026</v>
      </c>
    </row>
    <row r="1070" spans="12:13" x14ac:dyDescent="0.25">
      <c r="L1070" s="65">
        <v>242329</v>
      </c>
      <c r="M1070" t="s">
        <v>1027</v>
      </c>
    </row>
    <row r="1071" spans="12:13" x14ac:dyDescent="0.25">
      <c r="L1071" s="65">
        <v>242400</v>
      </c>
      <c r="M1071" t="s">
        <v>1028</v>
      </c>
    </row>
    <row r="1072" spans="12:13" x14ac:dyDescent="0.25">
      <c r="L1072" s="65">
        <v>242410</v>
      </c>
      <c r="M1072" t="s">
        <v>1029</v>
      </c>
    </row>
    <row r="1073" spans="12:13" x14ac:dyDescent="0.25">
      <c r="L1073" s="65">
        <v>242411</v>
      </c>
      <c r="M1073" t="s">
        <v>1029</v>
      </c>
    </row>
    <row r="1074" spans="12:13" x14ac:dyDescent="0.25">
      <c r="L1074" s="65">
        <v>242420</v>
      </c>
      <c r="M1074" t="s">
        <v>1030</v>
      </c>
    </row>
    <row r="1075" spans="12:13" x14ac:dyDescent="0.25">
      <c r="L1075" s="65">
        <v>242421</v>
      </c>
      <c r="M1075" t="s">
        <v>1030</v>
      </c>
    </row>
    <row r="1076" spans="12:13" x14ac:dyDescent="0.25">
      <c r="L1076" s="65">
        <v>243000</v>
      </c>
      <c r="M1076" t="s">
        <v>1031</v>
      </c>
    </row>
    <row r="1077" spans="12:13" x14ac:dyDescent="0.25">
      <c r="L1077" s="65">
        <v>243100</v>
      </c>
      <c r="M1077" t="s">
        <v>1032</v>
      </c>
    </row>
    <row r="1078" spans="12:13" x14ac:dyDescent="0.25">
      <c r="L1078" s="65">
        <v>243110</v>
      </c>
      <c r="M1078" t="s">
        <v>1033</v>
      </c>
    </row>
    <row r="1079" spans="12:13" x14ac:dyDescent="0.25">
      <c r="L1079" s="65">
        <v>243111</v>
      </c>
      <c r="M1079" t="s">
        <v>1033</v>
      </c>
    </row>
    <row r="1080" spans="12:13" x14ac:dyDescent="0.25">
      <c r="L1080" s="65">
        <v>243120</v>
      </c>
      <c r="M1080" t="s">
        <v>1034</v>
      </c>
    </row>
    <row r="1081" spans="12:13" x14ac:dyDescent="0.25">
      <c r="L1081" s="65">
        <v>243121</v>
      </c>
      <c r="M1081" t="s">
        <v>1034</v>
      </c>
    </row>
    <row r="1082" spans="12:13" x14ac:dyDescent="0.25">
      <c r="L1082" s="65">
        <v>243200</v>
      </c>
      <c r="M1082" t="s">
        <v>1035</v>
      </c>
    </row>
    <row r="1083" spans="12:13" x14ac:dyDescent="0.25">
      <c r="L1083" s="65">
        <v>243210</v>
      </c>
      <c r="M1083" t="s">
        <v>1036</v>
      </c>
    </row>
    <row r="1084" spans="12:13" x14ac:dyDescent="0.25">
      <c r="L1084" s="65">
        <v>243211</v>
      </c>
      <c r="M1084" t="s">
        <v>1037</v>
      </c>
    </row>
    <row r="1085" spans="12:13" x14ac:dyDescent="0.25">
      <c r="L1085" s="65">
        <v>243212</v>
      </c>
      <c r="M1085" t="s">
        <v>1038</v>
      </c>
    </row>
    <row r="1086" spans="12:13" x14ac:dyDescent="0.25">
      <c r="L1086" s="65">
        <v>243219</v>
      </c>
      <c r="M1086" t="s">
        <v>1039</v>
      </c>
    </row>
    <row r="1087" spans="12:13" x14ac:dyDescent="0.25">
      <c r="L1087" s="65">
        <v>243220</v>
      </c>
      <c r="M1087" t="s">
        <v>1040</v>
      </c>
    </row>
    <row r="1088" spans="12:13" x14ac:dyDescent="0.25">
      <c r="L1088" s="65">
        <v>243221</v>
      </c>
      <c r="M1088" t="s">
        <v>1041</v>
      </c>
    </row>
    <row r="1089" spans="12:13" x14ac:dyDescent="0.25">
      <c r="L1089" s="65">
        <v>243222</v>
      </c>
      <c r="M1089" t="s">
        <v>1042</v>
      </c>
    </row>
    <row r="1090" spans="12:13" x14ac:dyDescent="0.25">
      <c r="L1090" s="65">
        <v>243229</v>
      </c>
      <c r="M1090" t="s">
        <v>1043</v>
      </c>
    </row>
    <row r="1091" spans="12:13" x14ac:dyDescent="0.25">
      <c r="L1091" s="65">
        <v>243300</v>
      </c>
      <c r="M1091" t="s">
        <v>1044</v>
      </c>
    </row>
    <row r="1092" spans="12:13" x14ac:dyDescent="0.25">
      <c r="L1092" s="65">
        <v>243310</v>
      </c>
      <c r="M1092" t="s">
        <v>1045</v>
      </c>
    </row>
    <row r="1093" spans="12:13" x14ac:dyDescent="0.25">
      <c r="L1093" s="65">
        <v>243311</v>
      </c>
      <c r="M1093" t="s">
        <v>1046</v>
      </c>
    </row>
    <row r="1094" spans="12:13" x14ac:dyDescent="0.25">
      <c r="L1094" s="65">
        <v>243312</v>
      </c>
      <c r="M1094" t="s">
        <v>1047</v>
      </c>
    </row>
    <row r="1095" spans="12:13" x14ac:dyDescent="0.25">
      <c r="L1095" s="65">
        <v>243313</v>
      </c>
      <c r="M1095" t="s">
        <v>1048</v>
      </c>
    </row>
    <row r="1096" spans="12:13" x14ac:dyDescent="0.25">
      <c r="L1096" s="65">
        <v>243314</v>
      </c>
      <c r="M1096" t="s">
        <v>1049</v>
      </c>
    </row>
    <row r="1097" spans="12:13" x14ac:dyDescent="0.25">
      <c r="L1097" s="65">
        <v>243320</v>
      </c>
      <c r="M1097" t="s">
        <v>1050</v>
      </c>
    </row>
    <row r="1098" spans="12:13" x14ac:dyDescent="0.25">
      <c r="L1098" s="65">
        <v>243321</v>
      </c>
      <c r="M1098" t="s">
        <v>1051</v>
      </c>
    </row>
    <row r="1099" spans="12:13" x14ac:dyDescent="0.25">
      <c r="L1099" s="65">
        <v>243322</v>
      </c>
      <c r="M1099" t="s">
        <v>1052</v>
      </c>
    </row>
    <row r="1100" spans="12:13" x14ac:dyDescent="0.25">
      <c r="L1100" s="65">
        <v>243323</v>
      </c>
      <c r="M1100" t="s">
        <v>1053</v>
      </c>
    </row>
    <row r="1101" spans="12:13" x14ac:dyDescent="0.25">
      <c r="L1101" s="65">
        <v>243324</v>
      </c>
      <c r="M1101" t="s">
        <v>1054</v>
      </c>
    </row>
    <row r="1102" spans="12:13" x14ac:dyDescent="0.25">
      <c r="L1102" s="65">
        <v>243400</v>
      </c>
      <c r="M1102" t="s">
        <v>1055</v>
      </c>
    </row>
    <row r="1103" spans="12:13" x14ac:dyDescent="0.25">
      <c r="L1103" s="65">
        <v>243410</v>
      </c>
      <c r="M1103" t="s">
        <v>1056</v>
      </c>
    </row>
    <row r="1104" spans="12:13" x14ac:dyDescent="0.25">
      <c r="L1104" s="65">
        <v>243411</v>
      </c>
      <c r="M1104" t="s">
        <v>1057</v>
      </c>
    </row>
    <row r="1105" spans="12:13" x14ac:dyDescent="0.25">
      <c r="L1105" s="65">
        <v>243412</v>
      </c>
      <c r="M1105" t="s">
        <v>1058</v>
      </c>
    </row>
    <row r="1106" spans="12:13" x14ac:dyDescent="0.25">
      <c r="L1106" s="65">
        <v>243413</v>
      </c>
      <c r="M1106" t="s">
        <v>1059</v>
      </c>
    </row>
    <row r="1107" spans="12:13" x14ac:dyDescent="0.25">
      <c r="L1107" s="65">
        <v>243414</v>
      </c>
      <c r="M1107" t="s">
        <v>1060</v>
      </c>
    </row>
    <row r="1108" spans="12:13" x14ac:dyDescent="0.25">
      <c r="L1108" s="65">
        <v>243415</v>
      </c>
      <c r="M1108" t="s">
        <v>1061</v>
      </c>
    </row>
    <row r="1109" spans="12:13" x14ac:dyDescent="0.25">
      <c r="L1109" s="65">
        <v>243420</v>
      </c>
      <c r="M1109" t="s">
        <v>1062</v>
      </c>
    </row>
    <row r="1110" spans="12:13" x14ac:dyDescent="0.25">
      <c r="L1110" s="65">
        <v>243421</v>
      </c>
      <c r="M1110" t="s">
        <v>1063</v>
      </c>
    </row>
    <row r="1111" spans="12:13" x14ac:dyDescent="0.25">
      <c r="L1111" s="65">
        <v>243422</v>
      </c>
      <c r="M1111" t="s">
        <v>1064</v>
      </c>
    </row>
    <row r="1112" spans="12:13" x14ac:dyDescent="0.25">
      <c r="L1112" s="65">
        <v>243425</v>
      </c>
      <c r="M1112" t="s">
        <v>1065</v>
      </c>
    </row>
    <row r="1113" spans="12:13" x14ac:dyDescent="0.25">
      <c r="L1113" s="65">
        <v>244000</v>
      </c>
      <c r="M1113" t="s">
        <v>1066</v>
      </c>
    </row>
    <row r="1114" spans="12:13" x14ac:dyDescent="0.25">
      <c r="L1114" s="65">
        <v>244100</v>
      </c>
      <c r="M1114" t="s">
        <v>1067</v>
      </c>
    </row>
    <row r="1115" spans="12:13" x14ac:dyDescent="0.25">
      <c r="L1115" s="65">
        <v>244110</v>
      </c>
      <c r="M1115" t="s">
        <v>1068</v>
      </c>
    </row>
    <row r="1116" spans="12:13" x14ac:dyDescent="0.25">
      <c r="L1116" s="65">
        <v>244111</v>
      </c>
      <c r="M1116" t="s">
        <v>1069</v>
      </c>
    </row>
    <row r="1117" spans="12:13" x14ac:dyDescent="0.25">
      <c r="L1117" s="65">
        <v>244112</v>
      </c>
      <c r="M1117" t="s">
        <v>1070</v>
      </c>
    </row>
    <row r="1118" spans="12:13" x14ac:dyDescent="0.25">
      <c r="L1118" s="65">
        <v>244113</v>
      </c>
      <c r="M1118" t="s">
        <v>1071</v>
      </c>
    </row>
    <row r="1119" spans="12:13" x14ac:dyDescent="0.25">
      <c r="L1119" s="65">
        <v>244114</v>
      </c>
      <c r="M1119" t="s">
        <v>1072</v>
      </c>
    </row>
    <row r="1120" spans="12:13" x14ac:dyDescent="0.25">
      <c r="L1120" s="65">
        <v>244119</v>
      </c>
      <c r="M1120" t="s">
        <v>1073</v>
      </c>
    </row>
    <row r="1121" spans="12:13" x14ac:dyDescent="0.25">
      <c r="L1121" s="65">
        <v>244120</v>
      </c>
      <c r="M1121" t="s">
        <v>1074</v>
      </c>
    </row>
    <row r="1122" spans="12:13" x14ac:dyDescent="0.25">
      <c r="L1122" s="65">
        <v>244121</v>
      </c>
      <c r="M1122" t="s">
        <v>1075</v>
      </c>
    </row>
    <row r="1123" spans="12:13" x14ac:dyDescent="0.25">
      <c r="L1123" s="65">
        <v>244122</v>
      </c>
      <c r="M1123" t="s">
        <v>1076</v>
      </c>
    </row>
    <row r="1124" spans="12:13" x14ac:dyDescent="0.25">
      <c r="L1124" s="65">
        <v>244123</v>
      </c>
      <c r="M1124" t="s">
        <v>1077</v>
      </c>
    </row>
    <row r="1125" spans="12:13" x14ac:dyDescent="0.25">
      <c r="L1125" s="65">
        <v>244124</v>
      </c>
      <c r="M1125" t="s">
        <v>1078</v>
      </c>
    </row>
    <row r="1126" spans="12:13" x14ac:dyDescent="0.25">
      <c r="L1126" s="65">
        <v>244125</v>
      </c>
      <c r="M1126" t="s">
        <v>1079</v>
      </c>
    </row>
    <row r="1127" spans="12:13" x14ac:dyDescent="0.25">
      <c r="L1127" s="65">
        <v>244126</v>
      </c>
      <c r="M1127" t="s">
        <v>1080</v>
      </c>
    </row>
    <row r="1128" spans="12:13" x14ac:dyDescent="0.25">
      <c r="L1128" s="65">
        <v>244129</v>
      </c>
      <c r="M1128" t="s">
        <v>1081</v>
      </c>
    </row>
    <row r="1129" spans="12:13" x14ac:dyDescent="0.25">
      <c r="L1129" s="65">
        <v>244190</v>
      </c>
      <c r="M1129" t="s">
        <v>1082</v>
      </c>
    </row>
    <row r="1130" spans="12:13" x14ac:dyDescent="0.25">
      <c r="L1130" s="65">
        <v>244191</v>
      </c>
      <c r="M1130" t="s">
        <v>1083</v>
      </c>
    </row>
    <row r="1131" spans="12:13" x14ac:dyDescent="0.25">
      <c r="L1131" s="65">
        <v>244192</v>
      </c>
      <c r="M1131" t="s">
        <v>1084</v>
      </c>
    </row>
    <row r="1132" spans="12:13" x14ac:dyDescent="0.25">
      <c r="L1132" s="65">
        <v>244193</v>
      </c>
      <c r="M1132" t="s">
        <v>1085</v>
      </c>
    </row>
    <row r="1133" spans="12:13" x14ac:dyDescent="0.25">
      <c r="L1133" s="65">
        <v>244194</v>
      </c>
      <c r="M1133" t="s">
        <v>1086</v>
      </c>
    </row>
    <row r="1134" spans="12:13" x14ac:dyDescent="0.25">
      <c r="L1134" s="65">
        <v>244195</v>
      </c>
      <c r="M1134" t="s">
        <v>1087</v>
      </c>
    </row>
    <row r="1135" spans="12:13" x14ac:dyDescent="0.25">
      <c r="L1135" s="65">
        <v>244200</v>
      </c>
      <c r="M1135" t="s">
        <v>1088</v>
      </c>
    </row>
    <row r="1136" spans="12:13" x14ac:dyDescent="0.25">
      <c r="L1136" s="65">
        <v>244210</v>
      </c>
      <c r="M1136" t="s">
        <v>1089</v>
      </c>
    </row>
    <row r="1137" spans="12:13" x14ac:dyDescent="0.25">
      <c r="L1137" s="65">
        <v>244211</v>
      </c>
      <c r="M1137" t="s">
        <v>1090</v>
      </c>
    </row>
    <row r="1138" spans="12:13" x14ac:dyDescent="0.25">
      <c r="L1138" s="65">
        <v>244212</v>
      </c>
      <c r="M1138" t="s">
        <v>1091</v>
      </c>
    </row>
    <row r="1139" spans="12:13" x14ac:dyDescent="0.25">
      <c r="L1139" s="65">
        <v>244213</v>
      </c>
      <c r="M1139" t="s">
        <v>1092</v>
      </c>
    </row>
    <row r="1140" spans="12:13" x14ac:dyDescent="0.25">
      <c r="L1140" s="65">
        <v>244220</v>
      </c>
      <c r="M1140" t="s">
        <v>1093</v>
      </c>
    </row>
    <row r="1141" spans="12:13" x14ac:dyDescent="0.25">
      <c r="L1141" s="65">
        <v>244221</v>
      </c>
      <c r="M1141" t="s">
        <v>1093</v>
      </c>
    </row>
    <row r="1142" spans="12:13" x14ac:dyDescent="0.25">
      <c r="L1142" s="65">
        <v>244230</v>
      </c>
      <c r="M1142" t="s">
        <v>1094</v>
      </c>
    </row>
    <row r="1143" spans="12:13" x14ac:dyDescent="0.25">
      <c r="L1143" s="65">
        <v>244231</v>
      </c>
      <c r="M1143" t="s">
        <v>1094</v>
      </c>
    </row>
    <row r="1144" spans="12:13" x14ac:dyDescent="0.25">
      <c r="L1144" s="65">
        <v>244240</v>
      </c>
      <c r="M1144" t="s">
        <v>1095</v>
      </c>
    </row>
    <row r="1145" spans="12:13" x14ac:dyDescent="0.25">
      <c r="L1145" s="65">
        <v>244241</v>
      </c>
      <c r="M1145" t="s">
        <v>1095</v>
      </c>
    </row>
    <row r="1146" spans="12:13" x14ac:dyDescent="0.25">
      <c r="L1146" s="65">
        <v>244250</v>
      </c>
      <c r="M1146" t="s">
        <v>1096</v>
      </c>
    </row>
    <row r="1147" spans="12:13" x14ac:dyDescent="0.25">
      <c r="L1147" s="65">
        <v>244251</v>
      </c>
      <c r="M1147" t="s">
        <v>1097</v>
      </c>
    </row>
    <row r="1148" spans="12:13" x14ac:dyDescent="0.25">
      <c r="L1148" s="65">
        <v>244252</v>
      </c>
      <c r="M1148" t="s">
        <v>1098</v>
      </c>
    </row>
    <row r="1149" spans="12:13" x14ac:dyDescent="0.25">
      <c r="L1149" s="65">
        <v>244260</v>
      </c>
      <c r="M1149" t="s">
        <v>1099</v>
      </c>
    </row>
    <row r="1150" spans="12:13" x14ac:dyDescent="0.25">
      <c r="L1150" s="65">
        <v>244261</v>
      </c>
      <c r="M1150" t="s">
        <v>1099</v>
      </c>
    </row>
    <row r="1151" spans="12:13" x14ac:dyDescent="0.25">
      <c r="L1151" s="65">
        <v>244270</v>
      </c>
      <c r="M1151" t="s">
        <v>1100</v>
      </c>
    </row>
    <row r="1152" spans="12:13" x14ac:dyDescent="0.25">
      <c r="L1152" s="65">
        <v>244271</v>
      </c>
      <c r="M1152" t="s">
        <v>1101</v>
      </c>
    </row>
    <row r="1153" spans="12:13" x14ac:dyDescent="0.25">
      <c r="L1153" s="65">
        <v>244272</v>
      </c>
      <c r="M1153" t="s">
        <v>1102</v>
      </c>
    </row>
    <row r="1154" spans="12:13" x14ac:dyDescent="0.25">
      <c r="L1154" s="65">
        <v>244273</v>
      </c>
      <c r="M1154" t="s">
        <v>1103</v>
      </c>
    </row>
    <row r="1155" spans="12:13" x14ac:dyDescent="0.25">
      <c r="L1155" s="65">
        <v>244274</v>
      </c>
      <c r="M1155" t="s">
        <v>1104</v>
      </c>
    </row>
    <row r="1156" spans="12:13" x14ac:dyDescent="0.25">
      <c r="L1156" s="65">
        <v>244280</v>
      </c>
      <c r="M1156" t="s">
        <v>1105</v>
      </c>
    </row>
    <row r="1157" spans="12:13" x14ac:dyDescent="0.25">
      <c r="L1157" s="65">
        <v>244281</v>
      </c>
      <c r="M1157" t="s">
        <v>1105</v>
      </c>
    </row>
    <row r="1158" spans="12:13" x14ac:dyDescent="0.25">
      <c r="L1158" s="65">
        <v>244290</v>
      </c>
      <c r="M1158" t="s">
        <v>1106</v>
      </c>
    </row>
    <row r="1159" spans="12:13" x14ac:dyDescent="0.25">
      <c r="L1159" s="65">
        <v>244291</v>
      </c>
      <c r="M1159" t="s">
        <v>1107</v>
      </c>
    </row>
    <row r="1160" spans="12:13" x14ac:dyDescent="0.25">
      <c r="L1160" s="65">
        <v>244292</v>
      </c>
      <c r="M1160" t="s">
        <v>1108</v>
      </c>
    </row>
    <row r="1161" spans="12:13" x14ac:dyDescent="0.25">
      <c r="L1161" s="65">
        <v>244293</v>
      </c>
      <c r="M1161" t="s">
        <v>1109</v>
      </c>
    </row>
    <row r="1162" spans="12:13" x14ac:dyDescent="0.25">
      <c r="L1162" s="65">
        <v>245000</v>
      </c>
      <c r="M1162" t="s">
        <v>1110</v>
      </c>
    </row>
    <row r="1163" spans="12:13" x14ac:dyDescent="0.25">
      <c r="L1163" s="65">
        <v>245100</v>
      </c>
      <c r="M1163" t="s">
        <v>1111</v>
      </c>
    </row>
    <row r="1164" spans="12:13" x14ac:dyDescent="0.25">
      <c r="L1164" s="65">
        <v>245110</v>
      </c>
      <c r="M1164" t="s">
        <v>1112</v>
      </c>
    </row>
    <row r="1165" spans="12:13" x14ac:dyDescent="0.25">
      <c r="L1165" s="65">
        <v>245111</v>
      </c>
      <c r="M1165" t="s">
        <v>1112</v>
      </c>
    </row>
    <row r="1166" spans="12:13" x14ac:dyDescent="0.25">
      <c r="L1166" s="65">
        <v>245112</v>
      </c>
      <c r="M1166" t="s">
        <v>1113</v>
      </c>
    </row>
    <row r="1167" spans="12:13" x14ac:dyDescent="0.25">
      <c r="L1167" s="65">
        <v>245113</v>
      </c>
      <c r="M1167" t="s">
        <v>1114</v>
      </c>
    </row>
    <row r="1168" spans="12:13" x14ac:dyDescent="0.25">
      <c r="L1168" s="65">
        <v>245190</v>
      </c>
      <c r="M1168" t="s">
        <v>1115</v>
      </c>
    </row>
    <row r="1169" spans="12:13" x14ac:dyDescent="0.25">
      <c r="L1169" s="65">
        <v>245191</v>
      </c>
      <c r="M1169" t="s">
        <v>1116</v>
      </c>
    </row>
    <row r="1170" spans="12:13" x14ac:dyDescent="0.25">
      <c r="L1170" s="65">
        <v>245192</v>
      </c>
      <c r="M1170" t="s">
        <v>1117</v>
      </c>
    </row>
    <row r="1171" spans="12:13" x14ac:dyDescent="0.25">
      <c r="L1171" s="65">
        <v>245193</v>
      </c>
      <c r="M1171" t="s">
        <v>1118</v>
      </c>
    </row>
    <row r="1172" spans="12:13" x14ac:dyDescent="0.25">
      <c r="L1172" s="65">
        <v>245194</v>
      </c>
      <c r="M1172" t="s">
        <v>1119</v>
      </c>
    </row>
    <row r="1173" spans="12:13" x14ac:dyDescent="0.25">
      <c r="L1173" s="65">
        <v>245195</v>
      </c>
      <c r="M1173" t="s">
        <v>1120</v>
      </c>
    </row>
    <row r="1174" spans="12:13" x14ac:dyDescent="0.25">
      <c r="L1174" s="65">
        <v>245196</v>
      </c>
      <c r="M1174" t="s">
        <v>1121</v>
      </c>
    </row>
    <row r="1175" spans="12:13" x14ac:dyDescent="0.25">
      <c r="L1175" s="65">
        <v>245199</v>
      </c>
      <c r="M1175" t="s">
        <v>1115</v>
      </c>
    </row>
    <row r="1176" spans="12:13" x14ac:dyDescent="0.25">
      <c r="L1176" s="65">
        <v>245200</v>
      </c>
      <c r="M1176" t="s">
        <v>1122</v>
      </c>
    </row>
    <row r="1177" spans="12:13" x14ac:dyDescent="0.25">
      <c r="L1177" s="65">
        <v>245210</v>
      </c>
      <c r="M1177" t="s">
        <v>1123</v>
      </c>
    </row>
    <row r="1178" spans="12:13" x14ac:dyDescent="0.25">
      <c r="L1178" s="65">
        <v>245211</v>
      </c>
      <c r="M1178" t="s">
        <v>1124</v>
      </c>
    </row>
    <row r="1179" spans="12:13" x14ac:dyDescent="0.25">
      <c r="L1179" s="65">
        <v>245212</v>
      </c>
      <c r="M1179" t="s">
        <v>1125</v>
      </c>
    </row>
    <row r="1180" spans="12:13" x14ac:dyDescent="0.25">
      <c r="L1180" s="65">
        <v>245213</v>
      </c>
      <c r="M1180" t="s">
        <v>1126</v>
      </c>
    </row>
    <row r="1181" spans="12:13" x14ac:dyDescent="0.25">
      <c r="L1181" s="65">
        <v>245214</v>
      </c>
      <c r="M1181" t="s">
        <v>1127</v>
      </c>
    </row>
    <row r="1182" spans="12:13" x14ac:dyDescent="0.25">
      <c r="L1182" s="65">
        <v>245219</v>
      </c>
      <c r="M1182" t="s">
        <v>1128</v>
      </c>
    </row>
    <row r="1183" spans="12:13" x14ac:dyDescent="0.25">
      <c r="L1183" s="65">
        <v>245220</v>
      </c>
      <c r="M1183" t="s">
        <v>1129</v>
      </c>
    </row>
    <row r="1184" spans="12:13" x14ac:dyDescent="0.25">
      <c r="L1184" s="65">
        <v>245221</v>
      </c>
      <c r="M1184" t="s">
        <v>1130</v>
      </c>
    </row>
    <row r="1185" spans="12:13" x14ac:dyDescent="0.25">
      <c r="L1185" s="65">
        <v>245222</v>
      </c>
      <c r="M1185" t="s">
        <v>1131</v>
      </c>
    </row>
    <row r="1186" spans="12:13" x14ac:dyDescent="0.25">
      <c r="L1186" s="65">
        <v>245223</v>
      </c>
      <c r="M1186" t="s">
        <v>1132</v>
      </c>
    </row>
    <row r="1187" spans="12:13" x14ac:dyDescent="0.25">
      <c r="L1187" s="65">
        <v>245224</v>
      </c>
      <c r="M1187" t="s">
        <v>1133</v>
      </c>
    </row>
    <row r="1188" spans="12:13" x14ac:dyDescent="0.25">
      <c r="L1188" s="65">
        <v>245225</v>
      </c>
      <c r="M1188" t="s">
        <v>1134</v>
      </c>
    </row>
    <row r="1189" spans="12:13" x14ac:dyDescent="0.25">
      <c r="L1189" s="65">
        <v>245230</v>
      </c>
      <c r="M1189" t="s">
        <v>1135</v>
      </c>
    </row>
    <row r="1190" spans="12:13" x14ac:dyDescent="0.25">
      <c r="L1190" s="65">
        <v>245231</v>
      </c>
      <c r="M1190" t="s">
        <v>1136</v>
      </c>
    </row>
    <row r="1191" spans="12:13" x14ac:dyDescent="0.25">
      <c r="L1191" s="65">
        <v>245232</v>
      </c>
      <c r="M1191" t="s">
        <v>1137</v>
      </c>
    </row>
    <row r="1192" spans="12:13" x14ac:dyDescent="0.25">
      <c r="L1192" s="65">
        <v>245233</v>
      </c>
      <c r="M1192" t="s">
        <v>1138</v>
      </c>
    </row>
    <row r="1193" spans="12:13" x14ac:dyDescent="0.25">
      <c r="L1193" s="65">
        <v>245234</v>
      </c>
      <c r="M1193" t="s">
        <v>1139</v>
      </c>
    </row>
    <row r="1194" spans="12:13" x14ac:dyDescent="0.25">
      <c r="L1194" s="65">
        <v>245240</v>
      </c>
      <c r="M1194" t="s">
        <v>1140</v>
      </c>
    </row>
    <row r="1195" spans="12:13" x14ac:dyDescent="0.25">
      <c r="L1195" s="65">
        <v>245241</v>
      </c>
      <c r="M1195" t="s">
        <v>1141</v>
      </c>
    </row>
    <row r="1196" spans="12:13" x14ac:dyDescent="0.25">
      <c r="L1196" s="65">
        <v>245242</v>
      </c>
      <c r="M1196" t="s">
        <v>1142</v>
      </c>
    </row>
    <row r="1197" spans="12:13" x14ac:dyDescent="0.25">
      <c r="L1197" s="65">
        <v>245243</v>
      </c>
      <c r="M1197" t="s">
        <v>1143</v>
      </c>
    </row>
    <row r="1198" spans="12:13" x14ac:dyDescent="0.25">
      <c r="L1198" s="65">
        <v>245244</v>
      </c>
      <c r="M1198" t="s">
        <v>1144</v>
      </c>
    </row>
    <row r="1199" spans="12:13" x14ac:dyDescent="0.25">
      <c r="L1199" s="65">
        <v>245245</v>
      </c>
      <c r="M1199" t="s">
        <v>1145</v>
      </c>
    </row>
    <row r="1200" spans="12:13" x14ac:dyDescent="0.25">
      <c r="L1200" s="65">
        <v>245246</v>
      </c>
      <c r="M1200" t="s">
        <v>1146</v>
      </c>
    </row>
    <row r="1201" spans="12:13" x14ac:dyDescent="0.25">
      <c r="L1201" s="65">
        <v>245247</v>
      </c>
      <c r="M1201" t="s">
        <v>1147</v>
      </c>
    </row>
    <row r="1202" spans="12:13" x14ac:dyDescent="0.25">
      <c r="L1202" s="65">
        <v>245248</v>
      </c>
      <c r="M1202" t="s">
        <v>1148</v>
      </c>
    </row>
    <row r="1203" spans="12:13" x14ac:dyDescent="0.25">
      <c r="L1203" s="65">
        <v>245249</v>
      </c>
      <c r="M1203" t="s">
        <v>1149</v>
      </c>
    </row>
    <row r="1204" spans="12:13" x14ac:dyDescent="0.25">
      <c r="L1204" s="65">
        <v>245300</v>
      </c>
      <c r="M1204" t="s">
        <v>1150</v>
      </c>
    </row>
    <row r="1205" spans="12:13" x14ac:dyDescent="0.25">
      <c r="L1205" s="65">
        <v>245310</v>
      </c>
      <c r="M1205" t="s">
        <v>1150</v>
      </c>
    </row>
    <row r="1206" spans="12:13" x14ac:dyDescent="0.25">
      <c r="L1206" s="65">
        <v>245311</v>
      </c>
      <c r="M1206" t="s">
        <v>1150</v>
      </c>
    </row>
    <row r="1207" spans="12:13" x14ac:dyDescent="0.25">
      <c r="L1207" s="65">
        <v>245400</v>
      </c>
      <c r="M1207" t="s">
        <v>1151</v>
      </c>
    </row>
    <row r="1208" spans="12:13" x14ac:dyDescent="0.25">
      <c r="L1208" s="65">
        <v>245410</v>
      </c>
      <c r="M1208" t="s">
        <v>1151</v>
      </c>
    </row>
    <row r="1209" spans="12:13" x14ac:dyDescent="0.25">
      <c r="L1209" s="65">
        <v>245411</v>
      </c>
      <c r="M1209" t="s">
        <v>1151</v>
      </c>
    </row>
    <row r="1210" spans="12:13" x14ac:dyDescent="0.25">
      <c r="L1210" s="65">
        <v>245420</v>
      </c>
      <c r="M1210" t="s">
        <v>1152</v>
      </c>
    </row>
    <row r="1211" spans="12:13" x14ac:dyDescent="0.25">
      <c r="L1211" s="65">
        <v>245421</v>
      </c>
      <c r="M1211" t="s">
        <v>1152</v>
      </c>
    </row>
    <row r="1212" spans="12:13" x14ac:dyDescent="0.25">
      <c r="L1212" s="65">
        <v>245500</v>
      </c>
      <c r="M1212" t="s">
        <v>1153</v>
      </c>
    </row>
    <row r="1213" spans="12:13" x14ac:dyDescent="0.25">
      <c r="L1213" s="65">
        <v>245510</v>
      </c>
      <c r="M1213" t="s">
        <v>1153</v>
      </c>
    </row>
    <row r="1214" spans="12:13" x14ac:dyDescent="0.25">
      <c r="L1214" s="65">
        <v>245511</v>
      </c>
      <c r="M1214" t="s">
        <v>1153</v>
      </c>
    </row>
    <row r="1215" spans="12:13" x14ac:dyDescent="0.25">
      <c r="L1215" s="65">
        <v>250000</v>
      </c>
      <c r="M1215" t="s">
        <v>1154</v>
      </c>
    </row>
    <row r="1216" spans="12:13" x14ac:dyDescent="0.25">
      <c r="L1216" s="65">
        <v>251000</v>
      </c>
      <c r="M1216" t="s">
        <v>1155</v>
      </c>
    </row>
    <row r="1217" spans="12:13" x14ac:dyDescent="0.25">
      <c r="L1217" s="65">
        <v>251100</v>
      </c>
      <c r="M1217" t="s">
        <v>1156</v>
      </c>
    </row>
    <row r="1218" spans="12:13" x14ac:dyDescent="0.25">
      <c r="L1218" s="65">
        <v>251110</v>
      </c>
      <c r="M1218" t="s">
        <v>1156</v>
      </c>
    </row>
    <row r="1219" spans="12:13" x14ac:dyDescent="0.25">
      <c r="L1219" s="65">
        <v>251111</v>
      </c>
      <c r="M1219" t="s">
        <v>1156</v>
      </c>
    </row>
    <row r="1220" spans="12:13" x14ac:dyDescent="0.25">
      <c r="L1220" s="65">
        <v>251200</v>
      </c>
      <c r="M1220" t="s">
        <v>1157</v>
      </c>
    </row>
    <row r="1221" spans="12:13" x14ac:dyDescent="0.25">
      <c r="L1221" s="65">
        <v>251210</v>
      </c>
      <c r="M1221" t="s">
        <v>1157</v>
      </c>
    </row>
    <row r="1222" spans="12:13" x14ac:dyDescent="0.25">
      <c r="L1222" s="65">
        <v>251211</v>
      </c>
      <c r="M1222" t="s">
        <v>1157</v>
      </c>
    </row>
    <row r="1223" spans="12:13" x14ac:dyDescent="0.25">
      <c r="L1223" s="65">
        <v>251212</v>
      </c>
      <c r="M1223" t="s">
        <v>1158</v>
      </c>
    </row>
    <row r="1224" spans="12:13" x14ac:dyDescent="0.25">
      <c r="L1224" s="65">
        <v>251219</v>
      </c>
      <c r="M1224" t="s">
        <v>1159</v>
      </c>
    </row>
    <row r="1225" spans="12:13" x14ac:dyDescent="0.25">
      <c r="L1225" s="65">
        <v>251300</v>
      </c>
      <c r="M1225" t="s">
        <v>1160</v>
      </c>
    </row>
    <row r="1226" spans="12:13" x14ac:dyDescent="0.25">
      <c r="L1226" s="65">
        <v>251310</v>
      </c>
      <c r="M1226" t="s">
        <v>1160</v>
      </c>
    </row>
    <row r="1227" spans="12:13" x14ac:dyDescent="0.25">
      <c r="L1227" s="65">
        <v>251311</v>
      </c>
      <c r="M1227" t="s">
        <v>1160</v>
      </c>
    </row>
    <row r="1228" spans="12:13" x14ac:dyDescent="0.25">
      <c r="L1228" s="65">
        <v>252000</v>
      </c>
      <c r="M1228" t="s">
        <v>1161</v>
      </c>
    </row>
    <row r="1229" spans="12:13" x14ac:dyDescent="0.25">
      <c r="L1229" s="65">
        <v>252100</v>
      </c>
      <c r="M1229" t="s">
        <v>1162</v>
      </c>
    </row>
    <row r="1230" spans="12:13" x14ac:dyDescent="0.25">
      <c r="L1230" s="65">
        <v>252110</v>
      </c>
      <c r="M1230" t="s">
        <v>1162</v>
      </c>
    </row>
    <row r="1231" spans="12:13" x14ac:dyDescent="0.25">
      <c r="L1231" s="65">
        <v>252111</v>
      </c>
      <c r="M1231" t="s">
        <v>1162</v>
      </c>
    </row>
    <row r="1232" spans="12:13" x14ac:dyDescent="0.25">
      <c r="L1232" s="65">
        <v>252200</v>
      </c>
      <c r="M1232" t="s">
        <v>1163</v>
      </c>
    </row>
    <row r="1233" spans="12:13" x14ac:dyDescent="0.25">
      <c r="L1233" s="65">
        <v>252210</v>
      </c>
      <c r="M1233" t="s">
        <v>1163</v>
      </c>
    </row>
    <row r="1234" spans="12:13" x14ac:dyDescent="0.25">
      <c r="L1234" s="65">
        <v>252211</v>
      </c>
      <c r="M1234" t="s">
        <v>1163</v>
      </c>
    </row>
    <row r="1235" spans="12:13" x14ac:dyDescent="0.25">
      <c r="L1235" s="65">
        <v>253000</v>
      </c>
      <c r="M1235" t="s">
        <v>1164</v>
      </c>
    </row>
    <row r="1236" spans="12:13" x14ac:dyDescent="0.25">
      <c r="L1236" s="65">
        <v>253100</v>
      </c>
      <c r="M1236" t="s">
        <v>1164</v>
      </c>
    </row>
    <row r="1237" spans="12:13" x14ac:dyDescent="0.25">
      <c r="L1237" s="65">
        <v>253110</v>
      </c>
      <c r="M1237" t="s">
        <v>1164</v>
      </c>
    </row>
    <row r="1238" spans="12:13" x14ac:dyDescent="0.25">
      <c r="L1238" s="65">
        <v>253111</v>
      </c>
      <c r="M1238" t="s">
        <v>1165</v>
      </c>
    </row>
    <row r="1239" spans="12:13" x14ac:dyDescent="0.25">
      <c r="L1239" s="65">
        <v>253112</v>
      </c>
      <c r="M1239" t="s">
        <v>1166</v>
      </c>
    </row>
    <row r="1240" spans="12:13" x14ac:dyDescent="0.25">
      <c r="L1240" s="65">
        <v>254000</v>
      </c>
      <c r="M1240" t="s">
        <v>1167</v>
      </c>
    </row>
    <row r="1241" spans="12:13" x14ac:dyDescent="0.25">
      <c r="L1241" s="65">
        <v>254100</v>
      </c>
      <c r="M1241" t="s">
        <v>1168</v>
      </c>
    </row>
    <row r="1242" spans="12:13" x14ac:dyDescent="0.25">
      <c r="L1242" s="65">
        <v>254110</v>
      </c>
      <c r="M1242" t="s">
        <v>1168</v>
      </c>
    </row>
    <row r="1243" spans="12:13" x14ac:dyDescent="0.25">
      <c r="L1243" s="65">
        <v>254111</v>
      </c>
      <c r="M1243" t="s">
        <v>1169</v>
      </c>
    </row>
    <row r="1244" spans="12:13" x14ac:dyDescent="0.25">
      <c r="L1244" s="65">
        <v>254112</v>
      </c>
      <c r="M1244" t="s">
        <v>1170</v>
      </c>
    </row>
    <row r="1245" spans="12:13" x14ac:dyDescent="0.25">
      <c r="L1245" s="65">
        <v>254113</v>
      </c>
      <c r="M1245" t="s">
        <v>1171</v>
      </c>
    </row>
    <row r="1246" spans="12:13" x14ac:dyDescent="0.25">
      <c r="L1246" s="65">
        <v>254114</v>
      </c>
      <c r="M1246" t="s">
        <v>1172</v>
      </c>
    </row>
    <row r="1247" spans="12:13" x14ac:dyDescent="0.25">
      <c r="L1247" s="65">
        <v>254200</v>
      </c>
      <c r="M1247" t="s">
        <v>1173</v>
      </c>
    </row>
    <row r="1248" spans="12:13" x14ac:dyDescent="0.25">
      <c r="L1248" s="65">
        <v>254210</v>
      </c>
      <c r="M1248" t="s">
        <v>1173</v>
      </c>
    </row>
    <row r="1249" spans="12:13" x14ac:dyDescent="0.25">
      <c r="L1249" s="65">
        <v>254211</v>
      </c>
      <c r="M1249" t="s">
        <v>1173</v>
      </c>
    </row>
    <row r="1250" spans="12:13" x14ac:dyDescent="0.25">
      <c r="L1250" s="65">
        <v>254900</v>
      </c>
      <c r="M1250" t="s">
        <v>1174</v>
      </c>
    </row>
    <row r="1251" spans="12:13" x14ac:dyDescent="0.25">
      <c r="L1251" s="65">
        <v>254910</v>
      </c>
      <c r="M1251" t="s">
        <v>1175</v>
      </c>
    </row>
    <row r="1252" spans="12:13" x14ac:dyDescent="0.25">
      <c r="L1252" s="65">
        <v>254911</v>
      </c>
      <c r="M1252" t="s">
        <v>1176</v>
      </c>
    </row>
    <row r="1253" spans="12:13" x14ac:dyDescent="0.25">
      <c r="L1253" s="65">
        <v>254912</v>
      </c>
      <c r="M1253" t="s">
        <v>1177</v>
      </c>
    </row>
    <row r="1254" spans="12:13" x14ac:dyDescent="0.25">
      <c r="L1254" s="65">
        <v>254913</v>
      </c>
      <c r="M1254" t="s">
        <v>1178</v>
      </c>
    </row>
    <row r="1255" spans="12:13" x14ac:dyDescent="0.25">
      <c r="L1255" s="65">
        <v>254920</v>
      </c>
      <c r="M1255" t="s">
        <v>1179</v>
      </c>
    </row>
    <row r="1256" spans="12:13" x14ac:dyDescent="0.25">
      <c r="L1256" s="65">
        <v>254921</v>
      </c>
      <c r="M1256" t="s">
        <v>1180</v>
      </c>
    </row>
    <row r="1257" spans="12:13" x14ac:dyDescent="0.25">
      <c r="L1257" s="65">
        <v>254922</v>
      </c>
      <c r="M1257" t="s">
        <v>1181</v>
      </c>
    </row>
    <row r="1258" spans="12:13" x14ac:dyDescent="0.25">
      <c r="L1258" s="65">
        <v>254930</v>
      </c>
      <c r="M1258" t="s">
        <v>1182</v>
      </c>
    </row>
    <row r="1259" spans="12:13" x14ac:dyDescent="0.25">
      <c r="L1259" s="65">
        <v>254931</v>
      </c>
      <c r="M1259" t="s">
        <v>1182</v>
      </c>
    </row>
    <row r="1260" spans="12:13" x14ac:dyDescent="0.25">
      <c r="L1260" s="65">
        <v>254932</v>
      </c>
      <c r="M1260" t="s">
        <v>1183</v>
      </c>
    </row>
    <row r="1261" spans="12:13" x14ac:dyDescent="0.25">
      <c r="L1261" s="65">
        <v>290000</v>
      </c>
      <c r="M1261" t="s">
        <v>1184</v>
      </c>
    </row>
    <row r="1262" spans="12:13" x14ac:dyDescent="0.25">
      <c r="L1262" s="65">
        <v>291000</v>
      </c>
      <c r="M1262" t="s">
        <v>1184</v>
      </c>
    </row>
    <row r="1263" spans="12:13" x14ac:dyDescent="0.25">
      <c r="L1263" s="65">
        <v>291100</v>
      </c>
      <c r="M1263" t="s">
        <v>1185</v>
      </c>
    </row>
    <row r="1264" spans="12:13" x14ac:dyDescent="0.25">
      <c r="L1264" s="65">
        <v>291110</v>
      </c>
      <c r="M1264" t="s">
        <v>1186</v>
      </c>
    </row>
    <row r="1265" spans="12:13" x14ac:dyDescent="0.25">
      <c r="L1265" s="65">
        <v>291111</v>
      </c>
      <c r="M1265" t="s">
        <v>1186</v>
      </c>
    </row>
    <row r="1266" spans="12:13" x14ac:dyDescent="0.25">
      <c r="L1266" s="65">
        <v>291190</v>
      </c>
      <c r="M1266" t="s">
        <v>1187</v>
      </c>
    </row>
    <row r="1267" spans="12:13" x14ac:dyDescent="0.25">
      <c r="L1267" s="65">
        <v>291191</v>
      </c>
      <c r="M1267" t="s">
        <v>1187</v>
      </c>
    </row>
    <row r="1268" spans="12:13" x14ac:dyDescent="0.25">
      <c r="L1268" s="65">
        <v>291200</v>
      </c>
      <c r="M1268" t="s">
        <v>1188</v>
      </c>
    </row>
    <row r="1269" spans="12:13" x14ac:dyDescent="0.25">
      <c r="L1269" s="65">
        <v>291210</v>
      </c>
      <c r="M1269" t="s">
        <v>1189</v>
      </c>
    </row>
    <row r="1270" spans="12:13" x14ac:dyDescent="0.25">
      <c r="L1270" s="65">
        <v>291211</v>
      </c>
      <c r="M1270" t="s">
        <v>1190</v>
      </c>
    </row>
    <row r="1271" spans="12:13" x14ac:dyDescent="0.25">
      <c r="L1271" s="65">
        <v>291212</v>
      </c>
      <c r="M1271" t="s">
        <v>1191</v>
      </c>
    </row>
    <row r="1272" spans="12:13" x14ac:dyDescent="0.25">
      <c r="L1272" s="65">
        <v>291213</v>
      </c>
      <c r="M1272" t="s">
        <v>1192</v>
      </c>
    </row>
    <row r="1273" spans="12:13" x14ac:dyDescent="0.25">
      <c r="L1273" s="65">
        <v>291220</v>
      </c>
      <c r="M1273" t="s">
        <v>1193</v>
      </c>
    </row>
    <row r="1274" spans="12:13" x14ac:dyDescent="0.25">
      <c r="L1274" s="65">
        <v>291221</v>
      </c>
      <c r="M1274" t="s">
        <v>1193</v>
      </c>
    </row>
    <row r="1275" spans="12:13" x14ac:dyDescent="0.25">
      <c r="L1275" s="65">
        <v>291300</v>
      </c>
      <c r="M1275" t="s">
        <v>1194</v>
      </c>
    </row>
    <row r="1276" spans="12:13" x14ac:dyDescent="0.25">
      <c r="L1276" s="65">
        <v>291310</v>
      </c>
      <c r="M1276" t="s">
        <v>1194</v>
      </c>
    </row>
    <row r="1277" spans="12:13" x14ac:dyDescent="0.25">
      <c r="L1277" s="65">
        <v>291311</v>
      </c>
      <c r="M1277" t="s">
        <v>1195</v>
      </c>
    </row>
    <row r="1278" spans="12:13" x14ac:dyDescent="0.25">
      <c r="L1278" s="65">
        <v>291312</v>
      </c>
      <c r="M1278" t="s">
        <v>1196</v>
      </c>
    </row>
    <row r="1279" spans="12:13" x14ac:dyDescent="0.25">
      <c r="L1279" s="65">
        <v>291900</v>
      </c>
      <c r="M1279" t="s">
        <v>1197</v>
      </c>
    </row>
    <row r="1280" spans="12:13" x14ac:dyDescent="0.25">
      <c r="L1280" s="65">
        <v>291910</v>
      </c>
      <c r="M1280" t="s">
        <v>1197</v>
      </c>
    </row>
    <row r="1281" spans="12:13" x14ac:dyDescent="0.25">
      <c r="L1281" s="65">
        <v>291911</v>
      </c>
      <c r="M1281" t="s">
        <v>1198</v>
      </c>
    </row>
    <row r="1282" spans="12:13" x14ac:dyDescent="0.25">
      <c r="L1282" s="65">
        <v>291919</v>
      </c>
      <c r="M1282" t="s">
        <v>1197</v>
      </c>
    </row>
    <row r="1283" spans="12:13" x14ac:dyDescent="0.25">
      <c r="L1283" s="65">
        <v>300000</v>
      </c>
      <c r="M1283" t="s">
        <v>1199</v>
      </c>
    </row>
    <row r="1284" spans="12:13" x14ac:dyDescent="0.25">
      <c r="L1284" s="65">
        <v>310000</v>
      </c>
      <c r="M1284" t="s">
        <v>1200</v>
      </c>
    </row>
    <row r="1285" spans="12:13" x14ac:dyDescent="0.25">
      <c r="L1285" s="65">
        <v>311000</v>
      </c>
      <c r="M1285" t="s">
        <v>1200</v>
      </c>
    </row>
    <row r="1286" spans="12:13" x14ac:dyDescent="0.25">
      <c r="L1286" s="65">
        <v>311100</v>
      </c>
      <c r="M1286" t="s">
        <v>267</v>
      </c>
    </row>
    <row r="1287" spans="12:13" x14ac:dyDescent="0.25">
      <c r="L1287" s="66">
        <v>311110</v>
      </c>
      <c r="M1287" t="s">
        <v>1201</v>
      </c>
    </row>
    <row r="1288" spans="12:13" x14ac:dyDescent="0.25">
      <c r="L1288" s="65">
        <v>311111</v>
      </c>
      <c r="M1288" t="s">
        <v>269</v>
      </c>
    </row>
    <row r="1289" spans="12:13" x14ac:dyDescent="0.25">
      <c r="L1289" s="65">
        <v>311112</v>
      </c>
      <c r="M1289" t="s">
        <v>325</v>
      </c>
    </row>
    <row r="1290" spans="12:13" x14ac:dyDescent="0.25">
      <c r="L1290" s="65">
        <v>311113</v>
      </c>
      <c r="M1290" t="s">
        <v>392</v>
      </c>
    </row>
    <row r="1291" spans="12:13" x14ac:dyDescent="0.25">
      <c r="L1291" s="65">
        <v>311120</v>
      </c>
      <c r="M1291" t="s">
        <v>397</v>
      </c>
    </row>
    <row r="1292" spans="12:13" x14ac:dyDescent="0.25">
      <c r="L1292" s="65">
        <v>311121</v>
      </c>
      <c r="M1292" t="s">
        <v>397</v>
      </c>
    </row>
    <row r="1293" spans="12:13" x14ac:dyDescent="0.25">
      <c r="L1293" s="65">
        <v>311130</v>
      </c>
      <c r="M1293" t="s">
        <v>403</v>
      </c>
    </row>
    <row r="1294" spans="12:13" x14ac:dyDescent="0.25">
      <c r="L1294" s="65">
        <v>311131</v>
      </c>
      <c r="M1294" t="s">
        <v>403</v>
      </c>
    </row>
    <row r="1295" spans="12:13" x14ac:dyDescent="0.25">
      <c r="L1295" s="65">
        <v>311140</v>
      </c>
      <c r="M1295" t="s">
        <v>1202</v>
      </c>
    </row>
    <row r="1296" spans="12:13" x14ac:dyDescent="0.25">
      <c r="L1296" s="65">
        <v>311141</v>
      </c>
      <c r="M1296" t="s">
        <v>1202</v>
      </c>
    </row>
    <row r="1297" spans="12:13" x14ac:dyDescent="0.25">
      <c r="L1297" s="65">
        <v>311150</v>
      </c>
      <c r="M1297" t="s">
        <v>439</v>
      </c>
    </row>
    <row r="1298" spans="12:13" x14ac:dyDescent="0.25">
      <c r="L1298" s="65">
        <v>311151</v>
      </c>
      <c r="M1298" t="s">
        <v>439</v>
      </c>
    </row>
    <row r="1299" spans="12:13" x14ac:dyDescent="0.25">
      <c r="L1299" s="65">
        <v>311160</v>
      </c>
      <c r="M1299" t="s">
        <v>489</v>
      </c>
    </row>
    <row r="1300" spans="12:13" x14ac:dyDescent="0.25">
      <c r="L1300" s="65">
        <v>311161</v>
      </c>
      <c r="M1300" t="s">
        <v>489</v>
      </c>
    </row>
    <row r="1301" spans="12:13" x14ac:dyDescent="0.25">
      <c r="L1301" s="65">
        <v>311200</v>
      </c>
      <c r="M1301" t="s">
        <v>520</v>
      </c>
    </row>
    <row r="1302" spans="12:13" x14ac:dyDescent="0.25">
      <c r="L1302" s="65">
        <v>311210</v>
      </c>
      <c r="M1302" t="s">
        <v>1203</v>
      </c>
    </row>
    <row r="1303" spans="12:13" x14ac:dyDescent="0.25">
      <c r="L1303" s="65">
        <v>311211</v>
      </c>
      <c r="M1303" t="s">
        <v>1203</v>
      </c>
    </row>
    <row r="1304" spans="12:13" x14ac:dyDescent="0.25">
      <c r="L1304" s="65">
        <v>311220</v>
      </c>
      <c r="M1304" t="s">
        <v>1204</v>
      </c>
    </row>
    <row r="1305" spans="12:13" x14ac:dyDescent="0.25">
      <c r="L1305" s="65">
        <v>311221</v>
      </c>
      <c r="M1305" t="s">
        <v>1204</v>
      </c>
    </row>
    <row r="1306" spans="12:13" x14ac:dyDescent="0.25">
      <c r="L1306" s="65">
        <v>311230</v>
      </c>
      <c r="M1306" t="s">
        <v>1205</v>
      </c>
    </row>
    <row r="1307" spans="12:13" x14ac:dyDescent="0.25">
      <c r="L1307" s="65">
        <v>311231</v>
      </c>
      <c r="M1307" t="s">
        <v>1205</v>
      </c>
    </row>
    <row r="1308" spans="12:13" x14ac:dyDescent="0.25">
      <c r="L1308" s="65">
        <v>311240</v>
      </c>
      <c r="M1308" t="s">
        <v>1206</v>
      </c>
    </row>
    <row r="1309" spans="12:13" x14ac:dyDescent="0.25">
      <c r="L1309" s="65">
        <v>311241</v>
      </c>
      <c r="M1309" t="s">
        <v>1206</v>
      </c>
    </row>
    <row r="1310" spans="12:13" x14ac:dyDescent="0.25">
      <c r="L1310" s="65">
        <v>311250</v>
      </c>
      <c r="M1310" t="s">
        <v>1207</v>
      </c>
    </row>
    <row r="1311" spans="12:13" x14ac:dyDescent="0.25">
      <c r="L1311" s="65">
        <v>311251</v>
      </c>
      <c r="M1311" t="s">
        <v>1207</v>
      </c>
    </row>
    <row r="1312" spans="12:13" x14ac:dyDescent="0.25">
      <c r="L1312" s="65">
        <v>311260</v>
      </c>
      <c r="M1312" t="s">
        <v>540</v>
      </c>
    </row>
    <row r="1313" spans="12:13" x14ac:dyDescent="0.25">
      <c r="L1313" s="65">
        <v>311261</v>
      </c>
      <c r="M1313" t="s">
        <v>540</v>
      </c>
    </row>
    <row r="1314" spans="12:13" x14ac:dyDescent="0.25">
      <c r="L1314" s="65">
        <v>311270</v>
      </c>
      <c r="M1314" t="s">
        <v>537</v>
      </c>
    </row>
    <row r="1315" spans="12:13" x14ac:dyDescent="0.25">
      <c r="L1315" s="65">
        <v>311271</v>
      </c>
      <c r="M1315" t="s">
        <v>537</v>
      </c>
    </row>
    <row r="1316" spans="12:13" x14ac:dyDescent="0.25">
      <c r="L1316" s="65">
        <v>311300</v>
      </c>
      <c r="M1316" t="s">
        <v>1208</v>
      </c>
    </row>
    <row r="1317" spans="12:13" x14ac:dyDescent="0.25">
      <c r="L1317" s="65">
        <v>311310</v>
      </c>
      <c r="M1317" t="s">
        <v>1208</v>
      </c>
    </row>
    <row r="1318" spans="12:13" x14ac:dyDescent="0.25">
      <c r="L1318" s="65">
        <v>311311</v>
      </c>
      <c r="M1318" t="s">
        <v>1208</v>
      </c>
    </row>
    <row r="1319" spans="12:13" x14ac:dyDescent="0.25">
      <c r="L1319" s="65">
        <v>311400</v>
      </c>
      <c r="M1319" t="s">
        <v>560</v>
      </c>
    </row>
    <row r="1320" spans="12:13" x14ac:dyDescent="0.25">
      <c r="L1320" s="65">
        <v>311410</v>
      </c>
      <c r="M1320" t="s">
        <v>560</v>
      </c>
    </row>
    <row r="1321" spans="12:13" x14ac:dyDescent="0.25">
      <c r="L1321" s="65">
        <v>311411</v>
      </c>
      <c r="M1321" t="s">
        <v>562</v>
      </c>
    </row>
    <row r="1322" spans="12:13" x14ac:dyDescent="0.25">
      <c r="L1322" s="65">
        <v>311412</v>
      </c>
      <c r="M1322" t="s">
        <v>1209</v>
      </c>
    </row>
    <row r="1323" spans="12:13" x14ac:dyDescent="0.25">
      <c r="L1323" s="65">
        <v>311419</v>
      </c>
      <c r="M1323" t="s">
        <v>1210</v>
      </c>
    </row>
    <row r="1324" spans="12:13" x14ac:dyDescent="0.25">
      <c r="L1324" s="65">
        <v>311500</v>
      </c>
      <c r="M1324" t="s">
        <v>1211</v>
      </c>
    </row>
    <row r="1325" spans="12:13" x14ac:dyDescent="0.25">
      <c r="L1325" s="65">
        <v>311510</v>
      </c>
      <c r="M1325" t="s">
        <v>1211</v>
      </c>
    </row>
    <row r="1326" spans="12:13" x14ac:dyDescent="0.25">
      <c r="L1326" s="65">
        <v>311511</v>
      </c>
      <c r="M1326" t="s">
        <v>1212</v>
      </c>
    </row>
    <row r="1327" spans="12:13" x14ac:dyDescent="0.25">
      <c r="L1327" s="65">
        <v>311512</v>
      </c>
      <c r="M1327" t="s">
        <v>1213</v>
      </c>
    </row>
    <row r="1328" spans="12:13" x14ac:dyDescent="0.25">
      <c r="L1328" s="65">
        <v>311513</v>
      </c>
      <c r="M1328" t="s">
        <v>1214</v>
      </c>
    </row>
    <row r="1329" spans="12:13" x14ac:dyDescent="0.25">
      <c r="L1329" s="65">
        <v>311519</v>
      </c>
      <c r="M1329" t="s">
        <v>1215</v>
      </c>
    </row>
    <row r="1330" spans="12:13" x14ac:dyDescent="0.25">
      <c r="L1330" s="65">
        <v>311600</v>
      </c>
      <c r="M1330" t="s">
        <v>1216</v>
      </c>
    </row>
    <row r="1331" spans="12:13" x14ac:dyDescent="0.25">
      <c r="L1331" s="65">
        <v>311610</v>
      </c>
      <c r="M1331" t="s">
        <v>1217</v>
      </c>
    </row>
    <row r="1332" spans="12:13" x14ac:dyDescent="0.25">
      <c r="L1332" s="65">
        <v>311611</v>
      </c>
      <c r="M1332" t="s">
        <v>1218</v>
      </c>
    </row>
    <row r="1333" spans="12:13" x14ac:dyDescent="0.25">
      <c r="L1333" s="65">
        <v>311612</v>
      </c>
      <c r="M1333" t="s">
        <v>1219</v>
      </c>
    </row>
    <row r="1334" spans="12:13" x14ac:dyDescent="0.25">
      <c r="L1334" s="65">
        <v>311700</v>
      </c>
      <c r="M1334" t="s">
        <v>1220</v>
      </c>
    </row>
    <row r="1335" spans="12:13" x14ac:dyDescent="0.25">
      <c r="L1335" s="65">
        <v>311710</v>
      </c>
      <c r="M1335" t="s">
        <v>1220</v>
      </c>
    </row>
    <row r="1336" spans="12:13" x14ac:dyDescent="0.25">
      <c r="L1336" s="65">
        <v>311711</v>
      </c>
      <c r="M1336" t="s">
        <v>1221</v>
      </c>
    </row>
    <row r="1337" spans="12:13" x14ac:dyDescent="0.25">
      <c r="L1337" s="65">
        <v>311712</v>
      </c>
      <c r="M1337" t="s">
        <v>1222</v>
      </c>
    </row>
    <row r="1338" spans="12:13" x14ac:dyDescent="0.25">
      <c r="L1338" s="65">
        <v>311713</v>
      </c>
      <c r="M1338" t="s">
        <v>1223</v>
      </c>
    </row>
    <row r="1339" spans="12:13" x14ac:dyDescent="0.25">
      <c r="L1339" s="65">
        <v>311900</v>
      </c>
      <c r="M1339" t="s">
        <v>1224</v>
      </c>
    </row>
    <row r="1340" spans="12:13" x14ac:dyDescent="0.25">
      <c r="L1340" s="65">
        <v>311910</v>
      </c>
      <c r="M1340" t="s">
        <v>1224</v>
      </c>
    </row>
    <row r="1341" spans="12:13" x14ac:dyDescent="0.25">
      <c r="L1341" s="65">
        <v>311911</v>
      </c>
      <c r="M1341" t="s">
        <v>1224</v>
      </c>
    </row>
    <row r="1342" spans="12:13" x14ac:dyDescent="0.25">
      <c r="L1342" s="65">
        <v>320000</v>
      </c>
      <c r="M1342" t="s">
        <v>1225</v>
      </c>
    </row>
    <row r="1343" spans="12:13" x14ac:dyDescent="0.25">
      <c r="L1343" s="65">
        <v>321000</v>
      </c>
      <c r="M1343" t="s">
        <v>1225</v>
      </c>
    </row>
    <row r="1344" spans="12:13" x14ac:dyDescent="0.25">
      <c r="L1344" s="65">
        <v>321100</v>
      </c>
      <c r="M1344" t="s">
        <v>1225</v>
      </c>
    </row>
    <row r="1345" spans="12:13" x14ac:dyDescent="0.25">
      <c r="L1345" s="65">
        <v>321110</v>
      </c>
      <c r="M1345" t="s">
        <v>1226</v>
      </c>
    </row>
    <row r="1346" spans="12:13" x14ac:dyDescent="0.25">
      <c r="L1346" s="65">
        <v>321111</v>
      </c>
      <c r="M1346" t="s">
        <v>1226</v>
      </c>
    </row>
    <row r="1347" spans="12:13" x14ac:dyDescent="0.25">
      <c r="L1347" s="65">
        <v>321120</v>
      </c>
      <c r="M1347" t="s">
        <v>1227</v>
      </c>
    </row>
    <row r="1348" spans="12:13" x14ac:dyDescent="0.25">
      <c r="L1348" s="65">
        <v>321121</v>
      </c>
      <c r="M1348" t="s">
        <v>1228</v>
      </c>
    </row>
    <row r="1349" spans="12:13" x14ac:dyDescent="0.25">
      <c r="L1349" s="65">
        <v>321122</v>
      </c>
      <c r="M1349" t="s">
        <v>1229</v>
      </c>
    </row>
    <row r="1350" spans="12:13" x14ac:dyDescent="0.25">
      <c r="L1350" s="65">
        <v>321200</v>
      </c>
      <c r="M1350" t="s">
        <v>1230</v>
      </c>
    </row>
    <row r="1351" spans="12:13" x14ac:dyDescent="0.25">
      <c r="L1351" s="65">
        <v>321210</v>
      </c>
      <c r="M1351" t="s">
        <v>1230</v>
      </c>
    </row>
    <row r="1352" spans="12:13" x14ac:dyDescent="0.25">
      <c r="L1352" s="65">
        <v>321211</v>
      </c>
      <c r="M1352" t="s">
        <v>1230</v>
      </c>
    </row>
    <row r="1353" spans="12:13" x14ac:dyDescent="0.25">
      <c r="L1353" s="65">
        <v>321300</v>
      </c>
      <c r="M1353" t="s">
        <v>1231</v>
      </c>
    </row>
    <row r="1354" spans="12:13" x14ac:dyDescent="0.25">
      <c r="L1354" s="65">
        <v>321310</v>
      </c>
      <c r="M1354" t="s">
        <v>1231</v>
      </c>
    </row>
    <row r="1355" spans="12:13" x14ac:dyDescent="0.25">
      <c r="L1355" s="65">
        <v>321311</v>
      </c>
      <c r="M1355" t="s">
        <v>1232</v>
      </c>
    </row>
    <row r="1356" spans="12:13" x14ac:dyDescent="0.25">
      <c r="L1356" s="65">
        <v>321312</v>
      </c>
      <c r="M1356" t="s">
        <v>1233</v>
      </c>
    </row>
    <row r="1357" spans="12:13" x14ac:dyDescent="0.25">
      <c r="L1357" s="65">
        <v>330000</v>
      </c>
      <c r="M1357" t="s">
        <v>1234</v>
      </c>
    </row>
    <row r="1358" spans="12:13" x14ac:dyDescent="0.25">
      <c r="L1358" s="65">
        <v>331000</v>
      </c>
      <c r="M1358" t="s">
        <v>1234</v>
      </c>
    </row>
    <row r="1359" spans="12:13" x14ac:dyDescent="0.25">
      <c r="L1359" s="65">
        <v>331100</v>
      </c>
      <c r="M1359" t="s">
        <v>1234</v>
      </c>
    </row>
    <row r="1360" spans="12:13" x14ac:dyDescent="0.25">
      <c r="L1360" s="65">
        <v>331110</v>
      </c>
      <c r="M1360" t="s">
        <v>276</v>
      </c>
    </row>
    <row r="1361" spans="12:13" x14ac:dyDescent="0.25">
      <c r="L1361" s="65">
        <v>331111</v>
      </c>
      <c r="M1361" t="s">
        <v>276</v>
      </c>
    </row>
    <row r="1362" spans="12:13" x14ac:dyDescent="0.25">
      <c r="L1362" s="65">
        <v>331120</v>
      </c>
      <c r="M1362" t="s">
        <v>1235</v>
      </c>
    </row>
    <row r="1363" spans="12:13" x14ac:dyDescent="0.25">
      <c r="L1363" s="65">
        <v>331121</v>
      </c>
      <c r="M1363" t="s">
        <v>1235</v>
      </c>
    </row>
    <row r="1364" spans="12:13" x14ac:dyDescent="0.25">
      <c r="L1364" s="65">
        <v>331130</v>
      </c>
      <c r="M1364" t="s">
        <v>1236</v>
      </c>
    </row>
    <row r="1365" spans="12:13" x14ac:dyDescent="0.25">
      <c r="L1365" s="65">
        <v>331131</v>
      </c>
      <c r="M1365" t="s">
        <v>1236</v>
      </c>
    </row>
    <row r="1366" spans="12:13" x14ac:dyDescent="0.25">
      <c r="L1366" s="65">
        <v>331140</v>
      </c>
      <c r="M1366" t="s">
        <v>1237</v>
      </c>
    </row>
    <row r="1367" spans="12:13" x14ac:dyDescent="0.25">
      <c r="L1367" s="65">
        <v>331141</v>
      </c>
      <c r="M1367" t="s">
        <v>1237</v>
      </c>
    </row>
    <row r="1368" spans="12:13" x14ac:dyDescent="0.25">
      <c r="L1368" s="65">
        <v>331150</v>
      </c>
      <c r="M1368" t="s">
        <v>409</v>
      </c>
    </row>
    <row r="1369" spans="12:13" x14ac:dyDescent="0.25">
      <c r="L1369" s="65">
        <v>331151</v>
      </c>
      <c r="M1369" t="s">
        <v>409</v>
      </c>
    </row>
    <row r="1370" spans="12:13" x14ac:dyDescent="0.25">
      <c r="L1370" s="65">
        <v>331160</v>
      </c>
      <c r="M1370" t="s">
        <v>1238</v>
      </c>
    </row>
    <row r="1371" spans="12:13" x14ac:dyDescent="0.25">
      <c r="L1371" s="65">
        <v>331161</v>
      </c>
      <c r="M1371" t="s">
        <v>1239</v>
      </c>
    </row>
    <row r="1372" spans="12:13" x14ac:dyDescent="0.25">
      <c r="L1372" s="65">
        <v>331170</v>
      </c>
      <c r="M1372" t="s">
        <v>1240</v>
      </c>
    </row>
    <row r="1373" spans="12:13" x14ac:dyDescent="0.25">
      <c r="L1373" s="65">
        <v>331171</v>
      </c>
      <c r="M1373" t="s">
        <v>1240</v>
      </c>
    </row>
    <row r="1374" spans="12:13" x14ac:dyDescent="0.25">
      <c r="L1374" s="65">
        <v>331180</v>
      </c>
      <c r="M1374" t="s">
        <v>1241</v>
      </c>
    </row>
    <row r="1375" spans="12:13" x14ac:dyDescent="0.25">
      <c r="L1375" s="65">
        <v>331181</v>
      </c>
      <c r="M1375" t="s">
        <v>1241</v>
      </c>
    </row>
    <row r="1376" spans="12:13" x14ac:dyDescent="0.25">
      <c r="L1376" s="65">
        <v>340000</v>
      </c>
      <c r="M1376" t="s">
        <v>1242</v>
      </c>
    </row>
    <row r="1377" spans="12:13" x14ac:dyDescent="0.25">
      <c r="L1377" s="65">
        <v>341000</v>
      </c>
      <c r="M1377" t="s">
        <v>1242</v>
      </c>
    </row>
    <row r="1378" spans="12:13" x14ac:dyDescent="0.25">
      <c r="L1378" s="65">
        <v>341100</v>
      </c>
      <c r="M1378" t="s">
        <v>1242</v>
      </c>
    </row>
    <row r="1379" spans="12:13" x14ac:dyDescent="0.25">
      <c r="L1379" s="65">
        <v>341110</v>
      </c>
      <c r="M1379" t="s">
        <v>277</v>
      </c>
    </row>
    <row r="1380" spans="12:13" x14ac:dyDescent="0.25">
      <c r="L1380" s="65">
        <v>341111</v>
      </c>
      <c r="M1380" t="s">
        <v>277</v>
      </c>
    </row>
    <row r="1381" spans="12:13" x14ac:dyDescent="0.25">
      <c r="L1381" s="65">
        <v>341120</v>
      </c>
      <c r="M1381" t="s">
        <v>1243</v>
      </c>
    </row>
    <row r="1382" spans="12:13" x14ac:dyDescent="0.25">
      <c r="L1382" s="65">
        <v>341121</v>
      </c>
      <c r="M1382" t="s">
        <v>1243</v>
      </c>
    </row>
    <row r="1383" spans="12:13" x14ac:dyDescent="0.25">
      <c r="L1383" s="65">
        <v>341130</v>
      </c>
      <c r="M1383" t="s">
        <v>1244</v>
      </c>
    </row>
    <row r="1384" spans="12:13" x14ac:dyDescent="0.25">
      <c r="L1384" s="65">
        <v>341131</v>
      </c>
      <c r="M1384" t="s">
        <v>1244</v>
      </c>
    </row>
    <row r="1385" spans="12:13" x14ac:dyDescent="0.25">
      <c r="L1385" s="65">
        <v>341140</v>
      </c>
      <c r="M1385" t="s">
        <v>401</v>
      </c>
    </row>
    <row r="1386" spans="12:13" x14ac:dyDescent="0.25">
      <c r="L1386" s="65">
        <v>341141</v>
      </c>
      <c r="M1386" t="s">
        <v>401</v>
      </c>
    </row>
    <row r="1387" spans="12:13" x14ac:dyDescent="0.25">
      <c r="L1387" s="65">
        <v>341150</v>
      </c>
      <c r="M1387" t="s">
        <v>410</v>
      </c>
    </row>
    <row r="1388" spans="12:13" x14ac:dyDescent="0.25">
      <c r="L1388" s="65">
        <v>341151</v>
      </c>
      <c r="M1388" t="s">
        <v>410</v>
      </c>
    </row>
    <row r="1389" spans="12:13" x14ac:dyDescent="0.25">
      <c r="L1389" s="65">
        <v>341160</v>
      </c>
      <c r="M1389" t="s">
        <v>1245</v>
      </c>
    </row>
    <row r="1390" spans="12:13" x14ac:dyDescent="0.25">
      <c r="L1390" s="65">
        <v>341161</v>
      </c>
      <c r="M1390" t="s">
        <v>1245</v>
      </c>
    </row>
    <row r="1391" spans="12:13" x14ac:dyDescent="0.25">
      <c r="L1391" s="65">
        <v>341170</v>
      </c>
      <c r="M1391" t="s">
        <v>508</v>
      </c>
    </row>
    <row r="1392" spans="12:13" x14ac:dyDescent="0.25">
      <c r="L1392" s="65">
        <v>341171</v>
      </c>
      <c r="M1392" t="s">
        <v>508</v>
      </c>
    </row>
    <row r="1393" spans="12:13" x14ac:dyDescent="0.25">
      <c r="L1393" s="65">
        <v>341180</v>
      </c>
      <c r="M1393" t="s">
        <v>1246</v>
      </c>
    </row>
    <row r="1394" spans="12:13" x14ac:dyDescent="0.25">
      <c r="L1394" s="65">
        <v>341181</v>
      </c>
      <c r="M1394" t="s">
        <v>1246</v>
      </c>
    </row>
    <row r="1395" spans="12:13" x14ac:dyDescent="0.25">
      <c r="L1395" s="65">
        <v>350000</v>
      </c>
      <c r="M1395" t="s">
        <v>1247</v>
      </c>
    </row>
    <row r="1396" spans="12:13" x14ac:dyDescent="0.25">
      <c r="L1396" s="65">
        <v>351000</v>
      </c>
      <c r="M1396" t="s">
        <v>1248</v>
      </c>
    </row>
    <row r="1397" spans="12:13" x14ac:dyDescent="0.25">
      <c r="L1397" s="65">
        <v>351100</v>
      </c>
      <c r="M1397" t="s">
        <v>1248</v>
      </c>
    </row>
    <row r="1398" spans="12:13" x14ac:dyDescent="0.25">
      <c r="L1398" s="65">
        <v>351110</v>
      </c>
      <c r="M1398" t="s">
        <v>1249</v>
      </c>
    </row>
    <row r="1399" spans="12:13" x14ac:dyDescent="0.25">
      <c r="L1399" s="65">
        <v>351111</v>
      </c>
      <c r="M1399" t="s">
        <v>1249</v>
      </c>
    </row>
    <row r="1400" spans="12:13" x14ac:dyDescent="0.25">
      <c r="L1400" s="65">
        <v>351120</v>
      </c>
      <c r="M1400" t="s">
        <v>1250</v>
      </c>
    </row>
    <row r="1401" spans="12:13" x14ac:dyDescent="0.25">
      <c r="L1401" s="65">
        <v>351121</v>
      </c>
      <c r="M1401" t="s">
        <v>1251</v>
      </c>
    </row>
    <row r="1402" spans="12:13" x14ac:dyDescent="0.25">
      <c r="L1402" s="65">
        <v>351122</v>
      </c>
      <c r="M1402" t="s">
        <v>1252</v>
      </c>
    </row>
    <row r="1403" spans="12:13" x14ac:dyDescent="0.25">
      <c r="L1403" s="65">
        <v>351123</v>
      </c>
      <c r="M1403" t="s">
        <v>1253</v>
      </c>
    </row>
    <row r="1404" spans="12:13" x14ac:dyDescent="0.25">
      <c r="L1404" s="65">
        <v>351130</v>
      </c>
      <c r="M1404" t="s">
        <v>1254</v>
      </c>
    </row>
    <row r="1405" spans="12:13" x14ac:dyDescent="0.25">
      <c r="L1405" s="65">
        <v>351131</v>
      </c>
      <c r="M1405" t="s">
        <v>1254</v>
      </c>
    </row>
    <row r="1406" spans="12:13" x14ac:dyDescent="0.25">
      <c r="L1406" s="65">
        <v>351140</v>
      </c>
      <c r="M1406" t="s">
        <v>1255</v>
      </c>
    </row>
    <row r="1407" spans="12:13" x14ac:dyDescent="0.25">
      <c r="L1407" s="65">
        <v>351141</v>
      </c>
      <c r="M1407" t="s">
        <v>1255</v>
      </c>
    </row>
    <row r="1408" spans="12:13" x14ac:dyDescent="0.25">
      <c r="L1408" s="65">
        <v>351150</v>
      </c>
      <c r="M1408" t="s">
        <v>1256</v>
      </c>
    </row>
    <row r="1409" spans="12:13" x14ac:dyDescent="0.25">
      <c r="L1409" s="65">
        <v>351151</v>
      </c>
      <c r="M1409" t="s">
        <v>1256</v>
      </c>
    </row>
    <row r="1410" spans="12:13" x14ac:dyDescent="0.25">
      <c r="L1410" s="65">
        <v>352000</v>
      </c>
      <c r="M1410" t="s">
        <v>1257</v>
      </c>
    </row>
    <row r="1411" spans="12:13" x14ac:dyDescent="0.25">
      <c r="L1411" s="65">
        <v>352100</v>
      </c>
      <c r="M1411" t="s">
        <v>1257</v>
      </c>
    </row>
    <row r="1412" spans="12:13" x14ac:dyDescent="0.25">
      <c r="L1412" s="65">
        <v>352110</v>
      </c>
      <c r="M1412" t="s">
        <v>1258</v>
      </c>
    </row>
    <row r="1413" spans="12:13" x14ac:dyDescent="0.25">
      <c r="L1413" s="65">
        <v>352111</v>
      </c>
      <c r="M1413" t="s">
        <v>1258</v>
      </c>
    </row>
    <row r="1414" spans="12:13" x14ac:dyDescent="0.25">
      <c r="L1414" s="65">
        <v>352120</v>
      </c>
      <c r="M1414" t="s">
        <v>1259</v>
      </c>
    </row>
    <row r="1415" spans="12:13" x14ac:dyDescent="0.25">
      <c r="L1415" s="65">
        <v>352121</v>
      </c>
      <c r="M1415" t="s">
        <v>1260</v>
      </c>
    </row>
    <row r="1416" spans="12:13" x14ac:dyDescent="0.25">
      <c r="L1416" s="65">
        <v>352122</v>
      </c>
      <c r="M1416" t="s">
        <v>1261</v>
      </c>
    </row>
    <row r="1417" spans="12:13" x14ac:dyDescent="0.25">
      <c r="L1417" s="65">
        <v>352123</v>
      </c>
      <c r="M1417" t="s">
        <v>1262</v>
      </c>
    </row>
    <row r="1418" spans="12:13" x14ac:dyDescent="0.25">
      <c r="L1418" s="65">
        <v>352130</v>
      </c>
      <c r="M1418" t="s">
        <v>1263</v>
      </c>
    </row>
    <row r="1419" spans="12:13" x14ac:dyDescent="0.25">
      <c r="L1419" s="65">
        <v>352131</v>
      </c>
      <c r="M1419" t="s">
        <v>1263</v>
      </c>
    </row>
    <row r="1420" spans="12:13" x14ac:dyDescent="0.25">
      <c r="L1420" s="65">
        <v>352140</v>
      </c>
      <c r="M1420" t="s">
        <v>1264</v>
      </c>
    </row>
    <row r="1421" spans="12:13" x14ac:dyDescent="0.25">
      <c r="L1421" s="65">
        <v>352141</v>
      </c>
      <c r="M1421" t="s">
        <v>1264</v>
      </c>
    </row>
    <row r="1422" spans="12:13" x14ac:dyDescent="0.25">
      <c r="L1422" s="65">
        <v>352150</v>
      </c>
      <c r="M1422" t="s">
        <v>1265</v>
      </c>
    </row>
    <row r="1423" spans="12:13" x14ac:dyDescent="0.25">
      <c r="L1423" s="65">
        <v>352151</v>
      </c>
      <c r="M1423" t="s">
        <v>1265</v>
      </c>
    </row>
    <row r="1424" spans="12:13" x14ac:dyDescent="0.25">
      <c r="L1424" s="65">
        <v>400000</v>
      </c>
      <c r="M1424" t="s">
        <v>1266</v>
      </c>
    </row>
    <row r="1425" spans="12:13" x14ac:dyDescent="0.25">
      <c r="L1425" s="65">
        <v>410000</v>
      </c>
      <c r="M1425" t="s">
        <v>1267</v>
      </c>
    </row>
    <row r="1426" spans="12:13" x14ac:dyDescent="0.25">
      <c r="L1426" s="65">
        <v>411000</v>
      </c>
      <c r="M1426" t="s">
        <v>1268</v>
      </c>
    </row>
    <row r="1427" spans="12:13" x14ac:dyDescent="0.25">
      <c r="L1427" s="65">
        <v>411100</v>
      </c>
      <c r="M1427" t="s">
        <v>1269</v>
      </c>
    </row>
    <row r="1428" spans="12:13" x14ac:dyDescent="0.25">
      <c r="L1428" s="65">
        <v>411110</v>
      </c>
      <c r="M1428" t="s">
        <v>1269</v>
      </c>
    </row>
    <row r="1429" spans="12:13" x14ac:dyDescent="0.25">
      <c r="L1429" s="65">
        <v>411111</v>
      </c>
      <c r="M1429" t="s">
        <v>1270</v>
      </c>
    </row>
    <row r="1430" spans="12:13" x14ac:dyDescent="0.25">
      <c r="L1430" s="65">
        <v>411112</v>
      </c>
      <c r="M1430" t="s">
        <v>1271</v>
      </c>
    </row>
    <row r="1431" spans="12:13" x14ac:dyDescent="0.25">
      <c r="L1431" s="65">
        <v>411113</v>
      </c>
      <c r="M1431" t="s">
        <v>1272</v>
      </c>
    </row>
    <row r="1432" spans="12:13" x14ac:dyDescent="0.25">
      <c r="L1432" s="65">
        <v>411114</v>
      </c>
      <c r="M1432" t="s">
        <v>1273</v>
      </c>
    </row>
    <row r="1433" spans="12:13" x14ac:dyDescent="0.25">
      <c r="L1433" s="65">
        <v>411115</v>
      </c>
      <c r="M1433" t="s">
        <v>1274</v>
      </c>
    </row>
    <row r="1434" spans="12:13" x14ac:dyDescent="0.25">
      <c r="L1434" s="65">
        <v>411116</v>
      </c>
      <c r="M1434" t="s">
        <v>1275</v>
      </c>
    </row>
    <row r="1435" spans="12:13" x14ac:dyDescent="0.25">
      <c r="L1435" s="65">
        <v>411117</v>
      </c>
      <c r="M1435" t="s">
        <v>1276</v>
      </c>
    </row>
    <row r="1436" spans="12:13" x14ac:dyDescent="0.25">
      <c r="L1436" s="65">
        <v>411118</v>
      </c>
      <c r="M1436" t="s">
        <v>1277</v>
      </c>
    </row>
    <row r="1437" spans="12:13" x14ac:dyDescent="0.25">
      <c r="L1437" s="66">
        <v>411119</v>
      </c>
      <c r="M1437" t="s">
        <v>1278</v>
      </c>
    </row>
    <row r="1438" spans="12:13" x14ac:dyDescent="0.25">
      <c r="L1438" s="65">
        <v>411120</v>
      </c>
      <c r="M1438" t="s">
        <v>1279</v>
      </c>
    </row>
    <row r="1439" spans="12:13" x14ac:dyDescent="0.25">
      <c r="L1439" s="65">
        <v>411121</v>
      </c>
      <c r="M1439" t="s">
        <v>1280</v>
      </c>
    </row>
    <row r="1440" spans="12:13" x14ac:dyDescent="0.25">
      <c r="L1440" s="65">
        <v>411122</v>
      </c>
      <c r="M1440" t="s">
        <v>1281</v>
      </c>
    </row>
    <row r="1441" spans="12:13" x14ac:dyDescent="0.25">
      <c r="L1441" s="65">
        <v>411130</v>
      </c>
      <c r="M1441" t="s">
        <v>1282</v>
      </c>
    </row>
    <row r="1442" spans="12:13" x14ac:dyDescent="0.25">
      <c r="L1442" s="65">
        <v>411131</v>
      </c>
      <c r="M1442" t="s">
        <v>1282</v>
      </c>
    </row>
    <row r="1443" spans="12:13" x14ac:dyDescent="0.25">
      <c r="L1443" s="65">
        <v>411140</v>
      </c>
      <c r="M1443" t="s">
        <v>1283</v>
      </c>
    </row>
    <row r="1444" spans="12:13" x14ac:dyDescent="0.25">
      <c r="L1444" s="65">
        <v>411141</v>
      </c>
      <c r="M1444" t="s">
        <v>1283</v>
      </c>
    </row>
    <row r="1445" spans="12:13" x14ac:dyDescent="0.25">
      <c r="L1445" s="65">
        <v>411150</v>
      </c>
      <c r="M1445" t="s">
        <v>1284</v>
      </c>
    </row>
    <row r="1446" spans="12:13" x14ac:dyDescent="0.25">
      <c r="L1446" s="65">
        <v>411151</v>
      </c>
      <c r="M1446" t="s">
        <v>1285</v>
      </c>
    </row>
    <row r="1447" spans="12:13" x14ac:dyDescent="0.25">
      <c r="L1447" s="65">
        <v>411159</v>
      </c>
      <c r="M1447" t="s">
        <v>1286</v>
      </c>
    </row>
    <row r="1448" spans="12:13" x14ac:dyDescent="0.25">
      <c r="L1448" s="65">
        <v>411190</v>
      </c>
      <c r="M1448" t="s">
        <v>1287</v>
      </c>
    </row>
    <row r="1449" spans="12:13" x14ac:dyDescent="0.25">
      <c r="L1449" s="65">
        <v>411191</v>
      </c>
      <c r="M1449" t="s">
        <v>1287</v>
      </c>
    </row>
    <row r="1450" spans="12:13" x14ac:dyDescent="0.25">
      <c r="L1450" s="65">
        <v>412000</v>
      </c>
      <c r="M1450" t="s">
        <v>1288</v>
      </c>
    </row>
    <row r="1451" spans="12:13" x14ac:dyDescent="0.25">
      <c r="L1451" s="65">
        <v>412100</v>
      </c>
      <c r="M1451" t="s">
        <v>1289</v>
      </c>
    </row>
    <row r="1452" spans="12:13" x14ac:dyDescent="0.25">
      <c r="L1452" s="65">
        <v>412110</v>
      </c>
      <c r="M1452" t="s">
        <v>1289</v>
      </c>
    </row>
    <row r="1453" spans="12:13" x14ac:dyDescent="0.25">
      <c r="L1453" s="65">
        <v>412111</v>
      </c>
      <c r="M1453" t="s">
        <v>1289</v>
      </c>
    </row>
    <row r="1454" spans="12:13" x14ac:dyDescent="0.25">
      <c r="L1454" s="65">
        <v>412112</v>
      </c>
      <c r="M1454" t="s">
        <v>1290</v>
      </c>
    </row>
    <row r="1455" spans="12:13" x14ac:dyDescent="0.25">
      <c r="L1455" s="65">
        <v>412113</v>
      </c>
      <c r="M1455" t="s">
        <v>1291</v>
      </c>
    </row>
    <row r="1456" spans="12:13" x14ac:dyDescent="0.25">
      <c r="L1456" s="65">
        <v>412200</v>
      </c>
      <c r="M1456" t="s">
        <v>1292</v>
      </c>
    </row>
    <row r="1457" spans="12:13" x14ac:dyDescent="0.25">
      <c r="L1457" s="65">
        <v>412210</v>
      </c>
      <c r="M1457" t="s">
        <v>1292</v>
      </c>
    </row>
    <row r="1458" spans="12:13" x14ac:dyDescent="0.25">
      <c r="L1458" s="65">
        <v>412211</v>
      </c>
      <c r="M1458" t="s">
        <v>1292</v>
      </c>
    </row>
    <row r="1459" spans="12:13" x14ac:dyDescent="0.25">
      <c r="L1459" s="65">
        <v>412221</v>
      </c>
      <c r="M1459" t="s">
        <v>1293</v>
      </c>
    </row>
    <row r="1460" spans="12:13" x14ac:dyDescent="0.25">
      <c r="L1460" s="65">
        <v>412300</v>
      </c>
      <c r="M1460" t="s">
        <v>1294</v>
      </c>
    </row>
    <row r="1461" spans="12:13" x14ac:dyDescent="0.25">
      <c r="L1461" s="65">
        <v>412310</v>
      </c>
      <c r="M1461" t="s">
        <v>1294</v>
      </c>
    </row>
    <row r="1462" spans="12:13" x14ac:dyDescent="0.25">
      <c r="L1462" s="65">
        <v>412311</v>
      </c>
      <c r="M1462" t="s">
        <v>1294</v>
      </c>
    </row>
    <row r="1463" spans="12:13" x14ac:dyDescent="0.25">
      <c r="L1463" s="65">
        <v>413000</v>
      </c>
      <c r="M1463" t="s">
        <v>1295</v>
      </c>
    </row>
    <row r="1464" spans="12:13" x14ac:dyDescent="0.25">
      <c r="L1464" s="65">
        <v>413100</v>
      </c>
      <c r="M1464" t="s">
        <v>1295</v>
      </c>
    </row>
    <row r="1465" spans="12:13" x14ac:dyDescent="0.25">
      <c r="L1465" s="65">
        <v>413110</v>
      </c>
      <c r="M1465" t="s">
        <v>1295</v>
      </c>
    </row>
    <row r="1466" spans="12:13" x14ac:dyDescent="0.25">
      <c r="L1466" s="65">
        <v>413111</v>
      </c>
      <c r="M1466" t="s">
        <v>1296</v>
      </c>
    </row>
    <row r="1467" spans="12:13" x14ac:dyDescent="0.25">
      <c r="L1467" s="65">
        <v>413112</v>
      </c>
      <c r="M1467" t="s">
        <v>1297</v>
      </c>
    </row>
    <row r="1468" spans="12:13" x14ac:dyDescent="0.25">
      <c r="L1468" s="65">
        <v>413119</v>
      </c>
      <c r="M1468" t="s">
        <v>1298</v>
      </c>
    </row>
    <row r="1469" spans="12:13" x14ac:dyDescent="0.25">
      <c r="L1469" s="65">
        <v>413120</v>
      </c>
      <c r="M1469" t="s">
        <v>1299</v>
      </c>
    </row>
    <row r="1470" spans="12:13" x14ac:dyDescent="0.25">
      <c r="L1470" s="65">
        <v>413121</v>
      </c>
      <c r="M1470" t="s">
        <v>1299</v>
      </c>
    </row>
    <row r="1471" spans="12:13" x14ac:dyDescent="0.25">
      <c r="L1471" s="65">
        <v>413130</v>
      </c>
      <c r="M1471" t="s">
        <v>1300</v>
      </c>
    </row>
    <row r="1472" spans="12:13" x14ac:dyDescent="0.25">
      <c r="L1472" s="65">
        <v>413131</v>
      </c>
      <c r="M1472" t="s">
        <v>1301</v>
      </c>
    </row>
    <row r="1473" spans="12:13" x14ac:dyDescent="0.25">
      <c r="L1473" s="65">
        <v>413139</v>
      </c>
      <c r="M1473" t="s">
        <v>1302</v>
      </c>
    </row>
    <row r="1474" spans="12:13" x14ac:dyDescent="0.25">
      <c r="L1474" s="65">
        <v>413140</v>
      </c>
      <c r="M1474" t="s">
        <v>1303</v>
      </c>
    </row>
    <row r="1475" spans="12:13" x14ac:dyDescent="0.25">
      <c r="L1475" s="65">
        <v>413141</v>
      </c>
      <c r="M1475" t="s">
        <v>1304</v>
      </c>
    </row>
    <row r="1476" spans="12:13" x14ac:dyDescent="0.25">
      <c r="L1476" s="65">
        <v>413142</v>
      </c>
      <c r="M1476" t="s">
        <v>1305</v>
      </c>
    </row>
    <row r="1477" spans="12:13" x14ac:dyDescent="0.25">
      <c r="L1477" s="65">
        <v>413150</v>
      </c>
      <c r="M1477" t="s">
        <v>1306</v>
      </c>
    </row>
    <row r="1478" spans="12:13" x14ac:dyDescent="0.25">
      <c r="L1478" s="65">
        <v>413151</v>
      </c>
      <c r="M1478" t="s">
        <v>1306</v>
      </c>
    </row>
    <row r="1479" spans="12:13" x14ac:dyDescent="0.25">
      <c r="L1479" s="65">
        <v>413160</v>
      </c>
      <c r="M1479" t="s">
        <v>1307</v>
      </c>
    </row>
    <row r="1480" spans="12:13" x14ac:dyDescent="0.25">
      <c r="L1480" s="65">
        <v>413161</v>
      </c>
      <c r="M1480" t="s">
        <v>1307</v>
      </c>
    </row>
    <row r="1481" spans="12:13" x14ac:dyDescent="0.25">
      <c r="L1481" s="65">
        <v>413170</v>
      </c>
      <c r="M1481" t="s">
        <v>1308</v>
      </c>
    </row>
    <row r="1482" spans="12:13" x14ac:dyDescent="0.25">
      <c r="L1482" s="65">
        <v>413171</v>
      </c>
      <c r="M1482" t="s">
        <v>1308</v>
      </c>
    </row>
    <row r="1483" spans="12:13" x14ac:dyDescent="0.25">
      <c r="L1483" s="65">
        <v>413180</v>
      </c>
      <c r="M1483" t="s">
        <v>1309</v>
      </c>
    </row>
    <row r="1484" spans="12:13" x14ac:dyDescent="0.25">
      <c r="L1484" s="65">
        <v>413181</v>
      </c>
      <c r="M1484" t="s">
        <v>1309</v>
      </c>
    </row>
    <row r="1485" spans="12:13" x14ac:dyDescent="0.25">
      <c r="L1485" s="65">
        <v>414000</v>
      </c>
      <c r="M1485" t="s">
        <v>1310</v>
      </c>
    </row>
    <row r="1486" spans="12:13" x14ac:dyDescent="0.25">
      <c r="L1486" s="65">
        <v>414100</v>
      </c>
      <c r="M1486" t="s">
        <v>1311</v>
      </c>
    </row>
    <row r="1487" spans="12:13" x14ac:dyDescent="0.25">
      <c r="L1487" s="65">
        <v>414110</v>
      </c>
      <c r="M1487" t="s">
        <v>1312</v>
      </c>
    </row>
    <row r="1488" spans="12:13" x14ac:dyDescent="0.25">
      <c r="L1488" s="65">
        <v>414111</v>
      </c>
      <c r="M1488" t="s">
        <v>1312</v>
      </c>
    </row>
    <row r="1489" spans="12:13" x14ac:dyDescent="0.25">
      <c r="L1489" s="65">
        <v>414120</v>
      </c>
      <c r="M1489" t="s">
        <v>1313</v>
      </c>
    </row>
    <row r="1490" spans="12:13" x14ac:dyDescent="0.25">
      <c r="L1490" s="65">
        <v>414121</v>
      </c>
      <c r="M1490" t="s">
        <v>1313</v>
      </c>
    </row>
    <row r="1491" spans="12:13" x14ac:dyDescent="0.25">
      <c r="L1491" s="65">
        <v>414130</v>
      </c>
      <c r="M1491" t="s">
        <v>1314</v>
      </c>
    </row>
    <row r="1492" spans="12:13" x14ac:dyDescent="0.25">
      <c r="L1492" s="65">
        <v>414131</v>
      </c>
      <c r="M1492" t="s">
        <v>1314</v>
      </c>
    </row>
    <row r="1493" spans="12:13" x14ac:dyDescent="0.25">
      <c r="L1493" s="65">
        <v>414200</v>
      </c>
      <c r="M1493" t="s">
        <v>1315</v>
      </c>
    </row>
    <row r="1494" spans="12:13" x14ac:dyDescent="0.25">
      <c r="L1494" s="65">
        <v>414210</v>
      </c>
      <c r="M1494" t="s">
        <v>1315</v>
      </c>
    </row>
    <row r="1495" spans="12:13" x14ac:dyDescent="0.25">
      <c r="L1495" s="65">
        <v>414211</v>
      </c>
      <c r="M1495" t="s">
        <v>1315</v>
      </c>
    </row>
    <row r="1496" spans="12:13" x14ac:dyDescent="0.25">
      <c r="L1496" s="65">
        <v>414300</v>
      </c>
      <c r="M1496" t="s">
        <v>1316</v>
      </c>
    </row>
    <row r="1497" spans="12:13" x14ac:dyDescent="0.25">
      <c r="L1497" s="65">
        <v>414310</v>
      </c>
      <c r="M1497" t="s">
        <v>1316</v>
      </c>
    </row>
    <row r="1498" spans="12:13" x14ac:dyDescent="0.25">
      <c r="L1498" s="65">
        <v>414311</v>
      </c>
      <c r="M1498" t="s">
        <v>1317</v>
      </c>
    </row>
    <row r="1499" spans="12:13" x14ac:dyDescent="0.25">
      <c r="L1499" s="65">
        <v>414312</v>
      </c>
      <c r="M1499" t="s">
        <v>1318</v>
      </c>
    </row>
    <row r="1500" spans="12:13" x14ac:dyDescent="0.25">
      <c r="L1500" s="65">
        <v>414314</v>
      </c>
      <c r="M1500" t="s">
        <v>1319</v>
      </c>
    </row>
    <row r="1501" spans="12:13" x14ac:dyDescent="0.25">
      <c r="L1501" s="65">
        <v>414400</v>
      </c>
      <c r="M1501" t="s">
        <v>1320</v>
      </c>
    </row>
    <row r="1502" spans="12:13" x14ac:dyDescent="0.25">
      <c r="L1502" s="65">
        <v>414410</v>
      </c>
      <c r="M1502" t="s">
        <v>1320</v>
      </c>
    </row>
    <row r="1503" spans="12:13" x14ac:dyDescent="0.25">
      <c r="L1503" s="65">
        <v>414411</v>
      </c>
      <c r="M1503" t="s">
        <v>1321</v>
      </c>
    </row>
    <row r="1504" spans="12:13" x14ac:dyDescent="0.25">
      <c r="L1504" s="65">
        <v>414412</v>
      </c>
      <c r="M1504" t="s">
        <v>1322</v>
      </c>
    </row>
    <row r="1505" spans="12:13" x14ac:dyDescent="0.25">
      <c r="L1505" s="65">
        <v>414419</v>
      </c>
      <c r="M1505" t="s">
        <v>1323</v>
      </c>
    </row>
    <row r="1506" spans="12:13" x14ac:dyDescent="0.25">
      <c r="L1506" s="65">
        <v>415000</v>
      </c>
      <c r="M1506" t="s">
        <v>1324</v>
      </c>
    </row>
    <row r="1507" spans="12:13" x14ac:dyDescent="0.25">
      <c r="L1507" s="65">
        <v>415100</v>
      </c>
      <c r="M1507" t="s">
        <v>1324</v>
      </c>
    </row>
    <row r="1508" spans="12:13" x14ac:dyDescent="0.25">
      <c r="L1508" s="65">
        <v>415110</v>
      </c>
      <c r="M1508" t="s">
        <v>1324</v>
      </c>
    </row>
    <row r="1509" spans="12:13" x14ac:dyDescent="0.25">
      <c r="L1509" s="65">
        <v>415111</v>
      </c>
      <c r="M1509" t="s">
        <v>1325</v>
      </c>
    </row>
    <row r="1510" spans="12:13" x14ac:dyDescent="0.25">
      <c r="L1510" s="65">
        <v>415112</v>
      </c>
      <c r="M1510" t="s">
        <v>1326</v>
      </c>
    </row>
    <row r="1511" spans="12:13" x14ac:dyDescent="0.25">
      <c r="L1511" s="65">
        <v>415113</v>
      </c>
      <c r="M1511" t="s">
        <v>1327</v>
      </c>
    </row>
    <row r="1512" spans="12:13" x14ac:dyDescent="0.25">
      <c r="L1512" s="65">
        <v>415114</v>
      </c>
      <c r="M1512" t="s">
        <v>1328</v>
      </c>
    </row>
    <row r="1513" spans="12:13" x14ac:dyDescent="0.25">
      <c r="L1513" s="65">
        <v>415119</v>
      </c>
      <c r="M1513" t="s">
        <v>1329</v>
      </c>
    </row>
    <row r="1514" spans="12:13" x14ac:dyDescent="0.25">
      <c r="L1514" s="65">
        <v>416000</v>
      </c>
      <c r="M1514" t="s">
        <v>1330</v>
      </c>
    </row>
    <row r="1515" spans="12:13" x14ac:dyDescent="0.25">
      <c r="L1515" s="65">
        <v>416100</v>
      </c>
      <c r="M1515" t="s">
        <v>1330</v>
      </c>
    </row>
    <row r="1516" spans="12:13" x14ac:dyDescent="0.25">
      <c r="L1516" s="65">
        <v>416110</v>
      </c>
      <c r="M1516" t="s">
        <v>1331</v>
      </c>
    </row>
    <row r="1517" spans="12:13" x14ac:dyDescent="0.25">
      <c r="L1517" s="65">
        <v>416111</v>
      </c>
      <c r="M1517" t="s">
        <v>1332</v>
      </c>
    </row>
    <row r="1518" spans="12:13" x14ac:dyDescent="0.25">
      <c r="L1518" s="65">
        <v>416112</v>
      </c>
      <c r="M1518" t="s">
        <v>1333</v>
      </c>
    </row>
    <row r="1519" spans="12:13" x14ac:dyDescent="0.25">
      <c r="L1519" s="65">
        <v>416119</v>
      </c>
      <c r="M1519" t="s">
        <v>1334</v>
      </c>
    </row>
    <row r="1520" spans="12:13" x14ac:dyDescent="0.25">
      <c r="L1520" s="65">
        <v>416120</v>
      </c>
      <c r="M1520" t="s">
        <v>1335</v>
      </c>
    </row>
    <row r="1521" spans="12:13" x14ac:dyDescent="0.25">
      <c r="L1521" s="65">
        <v>416121</v>
      </c>
      <c r="M1521" t="s">
        <v>1336</v>
      </c>
    </row>
    <row r="1522" spans="12:13" x14ac:dyDescent="0.25">
      <c r="L1522" s="65">
        <v>416130</v>
      </c>
      <c r="M1522" t="s">
        <v>1337</v>
      </c>
    </row>
    <row r="1523" spans="12:13" x14ac:dyDescent="0.25">
      <c r="L1523" s="65">
        <v>416131</v>
      </c>
      <c r="M1523" t="s">
        <v>1338</v>
      </c>
    </row>
    <row r="1524" spans="12:13" x14ac:dyDescent="0.25">
      <c r="L1524" s="65">
        <v>416132</v>
      </c>
      <c r="M1524" t="s">
        <v>1339</v>
      </c>
    </row>
    <row r="1525" spans="12:13" x14ac:dyDescent="0.25">
      <c r="L1525" s="65">
        <v>417000</v>
      </c>
      <c r="M1525" t="s">
        <v>1340</v>
      </c>
    </row>
    <row r="1526" spans="12:13" x14ac:dyDescent="0.25">
      <c r="L1526" s="65">
        <v>417100</v>
      </c>
      <c r="M1526" t="s">
        <v>1340</v>
      </c>
    </row>
    <row r="1527" spans="12:13" x14ac:dyDescent="0.25">
      <c r="L1527" s="65">
        <v>417110</v>
      </c>
      <c r="M1527" t="s">
        <v>1340</v>
      </c>
    </row>
    <row r="1528" spans="12:13" x14ac:dyDescent="0.25">
      <c r="L1528" s="65">
        <v>417111</v>
      </c>
      <c r="M1528" t="s">
        <v>1340</v>
      </c>
    </row>
    <row r="1529" spans="12:13" x14ac:dyDescent="0.25">
      <c r="L1529" s="65">
        <v>418000</v>
      </c>
      <c r="M1529" t="s">
        <v>1341</v>
      </c>
    </row>
    <row r="1530" spans="12:13" x14ac:dyDescent="0.25">
      <c r="L1530" s="65">
        <v>418100</v>
      </c>
      <c r="M1530" t="s">
        <v>1341</v>
      </c>
    </row>
    <row r="1531" spans="12:13" x14ac:dyDescent="0.25">
      <c r="L1531" s="65">
        <v>418110</v>
      </c>
      <c r="M1531" t="s">
        <v>1341</v>
      </c>
    </row>
    <row r="1532" spans="12:13" x14ac:dyDescent="0.25">
      <c r="L1532" s="65">
        <v>418111</v>
      </c>
      <c r="M1532" t="s">
        <v>1341</v>
      </c>
    </row>
    <row r="1533" spans="12:13" x14ac:dyDescent="0.25">
      <c r="L1533" s="65">
        <v>420000</v>
      </c>
      <c r="M1533" t="s">
        <v>1342</v>
      </c>
    </row>
    <row r="1534" spans="12:13" x14ac:dyDescent="0.25">
      <c r="L1534" s="65">
        <v>421000</v>
      </c>
      <c r="M1534" t="s">
        <v>1343</v>
      </c>
    </row>
    <row r="1535" spans="12:13" x14ac:dyDescent="0.25">
      <c r="L1535" s="65">
        <v>421100</v>
      </c>
      <c r="M1535" t="s">
        <v>1344</v>
      </c>
    </row>
    <row r="1536" spans="12:13" x14ac:dyDescent="0.25">
      <c r="L1536" s="65">
        <v>421110</v>
      </c>
      <c r="M1536" t="s">
        <v>1345</v>
      </c>
    </row>
    <row r="1537" spans="12:13" x14ac:dyDescent="0.25">
      <c r="L1537" s="65">
        <v>421111</v>
      </c>
      <c r="M1537" t="s">
        <v>1345</v>
      </c>
    </row>
    <row r="1538" spans="12:13" x14ac:dyDescent="0.25">
      <c r="L1538" s="65">
        <v>421120</v>
      </c>
      <c r="M1538" t="s">
        <v>1346</v>
      </c>
    </row>
    <row r="1539" spans="12:13" x14ac:dyDescent="0.25">
      <c r="L1539" s="65">
        <v>421121</v>
      </c>
      <c r="M1539" t="s">
        <v>1346</v>
      </c>
    </row>
    <row r="1540" spans="12:13" x14ac:dyDescent="0.25">
      <c r="L1540" s="65">
        <v>421200</v>
      </c>
      <c r="M1540" t="s">
        <v>1347</v>
      </c>
    </row>
    <row r="1541" spans="12:13" x14ac:dyDescent="0.25">
      <c r="L1541" s="65">
        <v>421210</v>
      </c>
      <c r="M1541" t="s">
        <v>1348</v>
      </c>
    </row>
    <row r="1542" spans="12:13" x14ac:dyDescent="0.25">
      <c r="L1542" s="65">
        <v>421211</v>
      </c>
      <c r="M1542" t="s">
        <v>1348</v>
      </c>
    </row>
    <row r="1543" spans="12:13" x14ac:dyDescent="0.25">
      <c r="L1543" s="65">
        <v>421220</v>
      </c>
      <c r="M1543" t="s">
        <v>1349</v>
      </c>
    </row>
    <row r="1544" spans="12:13" x14ac:dyDescent="0.25">
      <c r="L1544" s="65">
        <v>421221</v>
      </c>
      <c r="M1544" t="s">
        <v>1350</v>
      </c>
    </row>
    <row r="1545" spans="12:13" x14ac:dyDescent="0.25">
      <c r="L1545" s="65">
        <v>421222</v>
      </c>
      <c r="M1545" t="s">
        <v>1351</v>
      </c>
    </row>
    <row r="1546" spans="12:13" x14ac:dyDescent="0.25">
      <c r="L1546" s="65">
        <v>421223</v>
      </c>
      <c r="M1546" t="s">
        <v>1352</v>
      </c>
    </row>
    <row r="1547" spans="12:13" x14ac:dyDescent="0.25">
      <c r="L1547" s="65">
        <v>421224</v>
      </c>
      <c r="M1547" t="s">
        <v>1353</v>
      </c>
    </row>
    <row r="1548" spans="12:13" x14ac:dyDescent="0.25">
      <c r="L1548" s="65">
        <v>421225</v>
      </c>
      <c r="M1548" t="s">
        <v>1354</v>
      </c>
    </row>
    <row r="1549" spans="12:13" x14ac:dyDescent="0.25">
      <c r="L1549" s="65">
        <v>421300</v>
      </c>
      <c r="M1549" t="s">
        <v>1355</v>
      </c>
    </row>
    <row r="1550" spans="12:13" x14ac:dyDescent="0.25">
      <c r="L1550" s="65">
        <v>421310</v>
      </c>
      <c r="M1550" t="s">
        <v>1356</v>
      </c>
    </row>
    <row r="1551" spans="12:13" x14ac:dyDescent="0.25">
      <c r="L1551" s="65">
        <v>421311</v>
      </c>
      <c r="M1551" t="s">
        <v>1356</v>
      </c>
    </row>
    <row r="1552" spans="12:13" x14ac:dyDescent="0.25">
      <c r="L1552" s="65">
        <v>421320</v>
      </c>
      <c r="M1552" t="s">
        <v>1357</v>
      </c>
    </row>
    <row r="1553" spans="12:13" x14ac:dyDescent="0.25">
      <c r="L1553" s="65">
        <v>421321</v>
      </c>
      <c r="M1553" t="s">
        <v>1358</v>
      </c>
    </row>
    <row r="1554" spans="12:13" x14ac:dyDescent="0.25">
      <c r="L1554" s="65">
        <v>421322</v>
      </c>
      <c r="M1554" t="s">
        <v>1359</v>
      </c>
    </row>
    <row r="1555" spans="12:13" x14ac:dyDescent="0.25">
      <c r="L1555" s="65">
        <v>421323</v>
      </c>
      <c r="M1555" t="s">
        <v>1360</v>
      </c>
    </row>
    <row r="1556" spans="12:13" x14ac:dyDescent="0.25">
      <c r="L1556" s="65">
        <v>421324</v>
      </c>
      <c r="M1556" t="s">
        <v>1361</v>
      </c>
    </row>
    <row r="1557" spans="12:13" x14ac:dyDescent="0.25">
      <c r="L1557" s="65">
        <v>421325</v>
      </c>
      <c r="M1557" t="s">
        <v>1362</v>
      </c>
    </row>
    <row r="1558" spans="12:13" x14ac:dyDescent="0.25">
      <c r="L1558" s="65">
        <v>421390</v>
      </c>
      <c r="M1558" t="s">
        <v>1363</v>
      </c>
    </row>
    <row r="1559" spans="12:13" x14ac:dyDescent="0.25">
      <c r="L1559" s="65">
        <v>421391</v>
      </c>
      <c r="M1559" t="s">
        <v>1364</v>
      </c>
    </row>
    <row r="1560" spans="12:13" x14ac:dyDescent="0.25">
      <c r="L1560" s="65">
        <v>421392</v>
      </c>
      <c r="M1560" t="s">
        <v>1365</v>
      </c>
    </row>
    <row r="1561" spans="12:13" x14ac:dyDescent="0.25">
      <c r="L1561" s="65">
        <v>421400</v>
      </c>
      <c r="M1561" t="s">
        <v>1366</v>
      </c>
    </row>
    <row r="1562" spans="12:13" x14ac:dyDescent="0.25">
      <c r="L1562" s="65">
        <v>421410</v>
      </c>
      <c r="M1562" t="s">
        <v>1367</v>
      </c>
    </row>
    <row r="1563" spans="12:13" x14ac:dyDescent="0.25">
      <c r="L1563" s="65">
        <v>421411</v>
      </c>
      <c r="M1563" t="s">
        <v>1368</v>
      </c>
    </row>
    <row r="1564" spans="12:13" x14ac:dyDescent="0.25">
      <c r="L1564" s="65">
        <v>421412</v>
      </c>
      <c r="M1564" t="s">
        <v>1369</v>
      </c>
    </row>
    <row r="1565" spans="12:13" x14ac:dyDescent="0.25">
      <c r="L1565" s="65">
        <v>421413</v>
      </c>
      <c r="M1565" t="s">
        <v>1370</v>
      </c>
    </row>
    <row r="1566" spans="12:13" x14ac:dyDescent="0.25">
      <c r="L1566" s="65">
        <v>421414</v>
      </c>
      <c r="M1566" t="s">
        <v>1371</v>
      </c>
    </row>
    <row r="1567" spans="12:13" x14ac:dyDescent="0.25">
      <c r="L1567" s="65">
        <v>421419</v>
      </c>
      <c r="M1567" t="s">
        <v>1372</v>
      </c>
    </row>
    <row r="1568" spans="12:13" x14ac:dyDescent="0.25">
      <c r="L1568" s="65">
        <v>421420</v>
      </c>
      <c r="M1568" t="s">
        <v>1373</v>
      </c>
    </row>
    <row r="1569" spans="12:13" x14ac:dyDescent="0.25">
      <c r="L1569" s="65">
        <v>421421</v>
      </c>
      <c r="M1569" t="s">
        <v>1374</v>
      </c>
    </row>
    <row r="1570" spans="12:13" x14ac:dyDescent="0.25">
      <c r="L1570" s="65">
        <v>421422</v>
      </c>
      <c r="M1570" t="s">
        <v>1375</v>
      </c>
    </row>
    <row r="1571" spans="12:13" x14ac:dyDescent="0.25">
      <c r="L1571" s="65">
        <v>421429</v>
      </c>
      <c r="M1571" t="s">
        <v>1376</v>
      </c>
    </row>
    <row r="1572" spans="12:13" x14ac:dyDescent="0.25">
      <c r="L1572" s="65">
        <v>421500</v>
      </c>
      <c r="M1572" t="s">
        <v>1377</v>
      </c>
    </row>
    <row r="1573" spans="12:13" x14ac:dyDescent="0.25">
      <c r="L1573" s="65">
        <v>421510</v>
      </c>
      <c r="M1573" t="s">
        <v>1378</v>
      </c>
    </row>
    <row r="1574" spans="12:13" x14ac:dyDescent="0.25">
      <c r="L1574" s="65">
        <v>421511</v>
      </c>
      <c r="M1574" t="s">
        <v>1379</v>
      </c>
    </row>
    <row r="1575" spans="12:13" x14ac:dyDescent="0.25">
      <c r="L1575" s="65">
        <v>421512</v>
      </c>
      <c r="M1575" t="s">
        <v>1380</v>
      </c>
    </row>
    <row r="1576" spans="12:13" x14ac:dyDescent="0.25">
      <c r="L1576" s="65">
        <v>421513</v>
      </c>
      <c r="M1576" t="s">
        <v>1381</v>
      </c>
    </row>
    <row r="1577" spans="12:13" x14ac:dyDescent="0.25">
      <c r="L1577" s="65">
        <v>421519</v>
      </c>
      <c r="M1577" t="s">
        <v>1382</v>
      </c>
    </row>
    <row r="1578" spans="12:13" x14ac:dyDescent="0.25">
      <c r="L1578" s="65">
        <v>421520</v>
      </c>
      <c r="M1578" t="s">
        <v>1383</v>
      </c>
    </row>
    <row r="1579" spans="12:13" x14ac:dyDescent="0.25">
      <c r="L1579" s="65">
        <v>421521</v>
      </c>
      <c r="M1579" t="s">
        <v>1384</v>
      </c>
    </row>
    <row r="1580" spans="12:13" x14ac:dyDescent="0.25">
      <c r="L1580" s="65">
        <v>421522</v>
      </c>
      <c r="M1580" t="s">
        <v>1385</v>
      </c>
    </row>
    <row r="1581" spans="12:13" x14ac:dyDescent="0.25">
      <c r="L1581" s="65">
        <v>421523</v>
      </c>
      <c r="M1581" t="s">
        <v>1386</v>
      </c>
    </row>
    <row r="1582" spans="12:13" x14ac:dyDescent="0.25">
      <c r="L1582" s="65">
        <v>421600</v>
      </c>
      <c r="M1582" t="s">
        <v>1387</v>
      </c>
    </row>
    <row r="1583" spans="12:13" x14ac:dyDescent="0.25">
      <c r="L1583" s="65">
        <v>421610</v>
      </c>
      <c r="M1583" t="s">
        <v>1388</v>
      </c>
    </row>
    <row r="1584" spans="12:13" x14ac:dyDescent="0.25">
      <c r="L1584" s="65">
        <v>421611</v>
      </c>
      <c r="M1584" t="s">
        <v>1389</v>
      </c>
    </row>
    <row r="1585" spans="12:13" x14ac:dyDescent="0.25">
      <c r="L1585" s="65">
        <v>421612</v>
      </c>
      <c r="M1585" t="s">
        <v>1390</v>
      </c>
    </row>
    <row r="1586" spans="12:13" x14ac:dyDescent="0.25">
      <c r="L1586" s="65">
        <v>421619</v>
      </c>
      <c r="M1586" t="s">
        <v>1391</v>
      </c>
    </row>
    <row r="1587" spans="12:13" x14ac:dyDescent="0.25">
      <c r="L1587" s="65">
        <v>421620</v>
      </c>
      <c r="M1587" t="s">
        <v>1392</v>
      </c>
    </row>
    <row r="1588" spans="12:13" x14ac:dyDescent="0.25">
      <c r="L1588" s="65">
        <v>421621</v>
      </c>
      <c r="M1588" t="s">
        <v>1393</v>
      </c>
    </row>
    <row r="1589" spans="12:13" x14ac:dyDescent="0.25">
      <c r="L1589" s="65">
        <v>421622</v>
      </c>
      <c r="M1589" t="s">
        <v>1394</v>
      </c>
    </row>
    <row r="1590" spans="12:13" x14ac:dyDescent="0.25">
      <c r="L1590" s="65">
        <v>421623</v>
      </c>
      <c r="M1590" t="s">
        <v>1395</v>
      </c>
    </row>
    <row r="1591" spans="12:13" x14ac:dyDescent="0.25">
      <c r="L1591" s="65">
        <v>421624</v>
      </c>
      <c r="M1591" t="s">
        <v>1396</v>
      </c>
    </row>
    <row r="1592" spans="12:13" x14ac:dyDescent="0.25">
      <c r="L1592" s="65">
        <v>421625</v>
      </c>
      <c r="M1592" t="s">
        <v>1397</v>
      </c>
    </row>
    <row r="1593" spans="12:13" x14ac:dyDescent="0.25">
      <c r="L1593" s="65">
        <v>421626</v>
      </c>
      <c r="M1593" t="s">
        <v>1398</v>
      </c>
    </row>
    <row r="1594" spans="12:13" x14ac:dyDescent="0.25">
      <c r="L1594" s="65">
        <v>421627</v>
      </c>
      <c r="M1594" t="s">
        <v>1399</v>
      </c>
    </row>
    <row r="1595" spans="12:13" x14ac:dyDescent="0.25">
      <c r="L1595" s="65">
        <v>421628</v>
      </c>
      <c r="M1595" t="s">
        <v>1400</v>
      </c>
    </row>
    <row r="1596" spans="12:13" x14ac:dyDescent="0.25">
      <c r="L1596" s="65">
        <v>421629</v>
      </c>
      <c r="M1596" t="s">
        <v>1401</v>
      </c>
    </row>
    <row r="1597" spans="12:13" x14ac:dyDescent="0.25">
      <c r="L1597" s="65">
        <v>421900</v>
      </c>
      <c r="M1597" t="s">
        <v>1402</v>
      </c>
    </row>
    <row r="1598" spans="12:13" x14ac:dyDescent="0.25">
      <c r="L1598" s="65">
        <v>421910</v>
      </c>
      <c r="M1598" t="s">
        <v>1402</v>
      </c>
    </row>
    <row r="1599" spans="12:13" x14ac:dyDescent="0.25">
      <c r="L1599" s="65">
        <v>421911</v>
      </c>
      <c r="M1599" t="s">
        <v>1403</v>
      </c>
    </row>
    <row r="1600" spans="12:13" x14ac:dyDescent="0.25">
      <c r="L1600" s="65">
        <v>421919</v>
      </c>
      <c r="M1600" t="s">
        <v>1404</v>
      </c>
    </row>
    <row r="1601" spans="12:13" x14ac:dyDescent="0.25">
      <c r="L1601" s="65">
        <v>422000</v>
      </c>
      <c r="M1601" t="s">
        <v>1405</v>
      </c>
    </row>
    <row r="1602" spans="12:13" x14ac:dyDescent="0.25">
      <c r="L1602" s="65">
        <v>422100</v>
      </c>
      <c r="M1602" t="s">
        <v>1406</v>
      </c>
    </row>
    <row r="1603" spans="12:13" x14ac:dyDescent="0.25">
      <c r="L1603" s="65">
        <v>422110</v>
      </c>
      <c r="M1603" t="s">
        <v>1407</v>
      </c>
    </row>
    <row r="1604" spans="12:13" x14ac:dyDescent="0.25">
      <c r="L1604" s="65">
        <v>422111</v>
      </c>
      <c r="M1604" t="s">
        <v>1407</v>
      </c>
    </row>
    <row r="1605" spans="12:13" x14ac:dyDescent="0.25">
      <c r="L1605" s="65">
        <v>422120</v>
      </c>
      <c r="M1605" t="s">
        <v>1408</v>
      </c>
    </row>
    <row r="1606" spans="12:13" x14ac:dyDescent="0.25">
      <c r="L1606" s="65">
        <v>422121</v>
      </c>
      <c r="M1606" t="s">
        <v>1408</v>
      </c>
    </row>
    <row r="1607" spans="12:13" x14ac:dyDescent="0.25">
      <c r="L1607" s="65">
        <v>422130</v>
      </c>
      <c r="M1607" t="s">
        <v>1409</v>
      </c>
    </row>
    <row r="1608" spans="12:13" x14ac:dyDescent="0.25">
      <c r="L1608" s="65">
        <v>422131</v>
      </c>
      <c r="M1608" t="s">
        <v>1409</v>
      </c>
    </row>
    <row r="1609" spans="12:13" x14ac:dyDescent="0.25">
      <c r="L1609" s="65">
        <v>422190</v>
      </c>
      <c r="M1609" t="s">
        <v>1410</v>
      </c>
    </row>
    <row r="1610" spans="12:13" x14ac:dyDescent="0.25">
      <c r="L1610" s="65">
        <v>422191</v>
      </c>
      <c r="M1610" t="s">
        <v>1411</v>
      </c>
    </row>
    <row r="1611" spans="12:13" x14ac:dyDescent="0.25">
      <c r="L1611" s="65">
        <v>422192</v>
      </c>
      <c r="M1611" t="s">
        <v>1412</v>
      </c>
    </row>
    <row r="1612" spans="12:13" x14ac:dyDescent="0.25">
      <c r="L1612" s="65">
        <v>422193</v>
      </c>
      <c r="M1612" t="s">
        <v>1413</v>
      </c>
    </row>
    <row r="1613" spans="12:13" x14ac:dyDescent="0.25">
      <c r="L1613" s="65">
        <v>422194</v>
      </c>
      <c r="M1613" t="s">
        <v>1414</v>
      </c>
    </row>
    <row r="1614" spans="12:13" x14ac:dyDescent="0.25">
      <c r="L1614" s="65">
        <v>422199</v>
      </c>
      <c r="M1614" t="s">
        <v>1415</v>
      </c>
    </row>
    <row r="1615" spans="12:13" x14ac:dyDescent="0.25">
      <c r="L1615" s="65">
        <v>422200</v>
      </c>
      <c r="M1615" t="s">
        <v>1416</v>
      </c>
    </row>
    <row r="1616" spans="12:13" x14ac:dyDescent="0.25">
      <c r="L1616" s="65">
        <v>422210</v>
      </c>
      <c r="M1616" t="s">
        <v>1417</v>
      </c>
    </row>
    <row r="1617" spans="12:13" x14ac:dyDescent="0.25">
      <c r="L1617" s="65">
        <v>422211</v>
      </c>
      <c r="M1617" t="s">
        <v>1417</v>
      </c>
    </row>
    <row r="1618" spans="12:13" x14ac:dyDescent="0.25">
      <c r="L1618" s="65">
        <v>422220</v>
      </c>
      <c r="M1618" t="s">
        <v>1418</v>
      </c>
    </row>
    <row r="1619" spans="12:13" x14ac:dyDescent="0.25">
      <c r="L1619" s="65">
        <v>422221</v>
      </c>
      <c r="M1619" t="s">
        <v>1418</v>
      </c>
    </row>
    <row r="1620" spans="12:13" x14ac:dyDescent="0.25">
      <c r="L1620" s="65">
        <v>422230</v>
      </c>
      <c r="M1620" t="s">
        <v>1419</v>
      </c>
    </row>
    <row r="1621" spans="12:13" x14ac:dyDescent="0.25">
      <c r="L1621" s="65">
        <v>422231</v>
      </c>
      <c r="M1621" t="s">
        <v>1419</v>
      </c>
    </row>
    <row r="1622" spans="12:13" x14ac:dyDescent="0.25">
      <c r="L1622" s="65">
        <v>422290</v>
      </c>
      <c r="M1622" t="s">
        <v>1410</v>
      </c>
    </row>
    <row r="1623" spans="12:13" x14ac:dyDescent="0.25">
      <c r="L1623" s="65">
        <v>422291</v>
      </c>
      <c r="M1623" t="s">
        <v>1420</v>
      </c>
    </row>
    <row r="1624" spans="12:13" x14ac:dyDescent="0.25">
      <c r="L1624" s="65">
        <v>422292</v>
      </c>
      <c r="M1624" t="s">
        <v>1412</v>
      </c>
    </row>
    <row r="1625" spans="12:13" x14ac:dyDescent="0.25">
      <c r="L1625" s="65">
        <v>422293</v>
      </c>
      <c r="M1625" t="s">
        <v>1414</v>
      </c>
    </row>
    <row r="1626" spans="12:13" x14ac:dyDescent="0.25">
      <c r="L1626" s="65">
        <v>422299</v>
      </c>
      <c r="M1626" t="s">
        <v>1421</v>
      </c>
    </row>
    <row r="1627" spans="12:13" x14ac:dyDescent="0.25">
      <c r="L1627" s="65">
        <v>422300</v>
      </c>
      <c r="M1627" t="s">
        <v>1422</v>
      </c>
    </row>
    <row r="1628" spans="12:13" x14ac:dyDescent="0.25">
      <c r="L1628" s="65">
        <v>422310</v>
      </c>
      <c r="M1628" t="s">
        <v>1423</v>
      </c>
    </row>
    <row r="1629" spans="12:13" x14ac:dyDescent="0.25">
      <c r="L1629" s="65">
        <v>422311</v>
      </c>
      <c r="M1629" t="s">
        <v>1423</v>
      </c>
    </row>
    <row r="1630" spans="12:13" x14ac:dyDescent="0.25">
      <c r="L1630" s="65">
        <v>422320</v>
      </c>
      <c r="M1630" t="s">
        <v>1424</v>
      </c>
    </row>
    <row r="1631" spans="12:13" x14ac:dyDescent="0.25">
      <c r="L1631" s="65">
        <v>422321</v>
      </c>
      <c r="M1631" t="s">
        <v>1424</v>
      </c>
    </row>
    <row r="1632" spans="12:13" x14ac:dyDescent="0.25">
      <c r="L1632" s="65">
        <v>422330</v>
      </c>
      <c r="M1632" t="s">
        <v>1425</v>
      </c>
    </row>
    <row r="1633" spans="12:13" x14ac:dyDescent="0.25">
      <c r="L1633" s="65">
        <v>422331</v>
      </c>
      <c r="M1633" t="s">
        <v>1425</v>
      </c>
    </row>
    <row r="1634" spans="12:13" x14ac:dyDescent="0.25">
      <c r="L1634" s="65">
        <v>422390</v>
      </c>
      <c r="M1634" t="s">
        <v>1426</v>
      </c>
    </row>
    <row r="1635" spans="12:13" x14ac:dyDescent="0.25">
      <c r="L1635" s="65">
        <v>422391</v>
      </c>
      <c r="M1635" t="s">
        <v>1427</v>
      </c>
    </row>
    <row r="1636" spans="12:13" x14ac:dyDescent="0.25">
      <c r="L1636" s="65">
        <v>422392</v>
      </c>
      <c r="M1636" t="s">
        <v>1412</v>
      </c>
    </row>
    <row r="1637" spans="12:13" x14ac:dyDescent="0.25">
      <c r="L1637" s="65">
        <v>422393</v>
      </c>
      <c r="M1637" t="s">
        <v>1428</v>
      </c>
    </row>
    <row r="1638" spans="12:13" x14ac:dyDescent="0.25">
      <c r="L1638" s="65">
        <v>422394</v>
      </c>
      <c r="M1638" t="s">
        <v>1429</v>
      </c>
    </row>
    <row r="1639" spans="12:13" x14ac:dyDescent="0.25">
      <c r="L1639" s="65">
        <v>422399</v>
      </c>
      <c r="M1639" t="s">
        <v>1430</v>
      </c>
    </row>
    <row r="1640" spans="12:13" x14ac:dyDescent="0.25">
      <c r="L1640" s="65">
        <v>422400</v>
      </c>
      <c r="M1640" t="s">
        <v>1431</v>
      </c>
    </row>
    <row r="1641" spans="12:13" x14ac:dyDescent="0.25">
      <c r="L1641" s="65">
        <v>422410</v>
      </c>
      <c r="M1641" t="s">
        <v>1431</v>
      </c>
    </row>
    <row r="1642" spans="12:13" x14ac:dyDescent="0.25">
      <c r="L1642" s="65">
        <v>422411</v>
      </c>
      <c r="M1642" t="s">
        <v>1432</v>
      </c>
    </row>
    <row r="1643" spans="12:13" x14ac:dyDescent="0.25">
      <c r="L1643" s="65">
        <v>422412</v>
      </c>
      <c r="M1643" t="s">
        <v>1433</v>
      </c>
    </row>
    <row r="1644" spans="12:13" x14ac:dyDescent="0.25">
      <c r="L1644" s="65">
        <v>422900</v>
      </c>
      <c r="M1644" t="s">
        <v>1434</v>
      </c>
    </row>
    <row r="1645" spans="12:13" x14ac:dyDescent="0.25">
      <c r="L1645" s="65">
        <v>422910</v>
      </c>
      <c r="M1645" t="s">
        <v>1434</v>
      </c>
    </row>
    <row r="1646" spans="12:13" x14ac:dyDescent="0.25">
      <c r="L1646" s="65">
        <v>422911</v>
      </c>
      <c r="M1646" t="s">
        <v>1435</v>
      </c>
    </row>
    <row r="1647" spans="12:13" x14ac:dyDescent="0.25">
      <c r="L1647" s="65">
        <v>423000</v>
      </c>
      <c r="M1647" t="s">
        <v>1436</v>
      </c>
    </row>
    <row r="1648" spans="12:13" x14ac:dyDescent="0.25">
      <c r="L1648" s="65">
        <v>423100</v>
      </c>
      <c r="M1648" t="s">
        <v>1437</v>
      </c>
    </row>
    <row r="1649" spans="12:13" x14ac:dyDescent="0.25">
      <c r="L1649" s="65">
        <v>423110</v>
      </c>
      <c r="M1649" t="s">
        <v>1438</v>
      </c>
    </row>
    <row r="1650" spans="12:13" x14ac:dyDescent="0.25">
      <c r="L1650" s="65">
        <v>423111</v>
      </c>
      <c r="M1650" t="s">
        <v>1438</v>
      </c>
    </row>
    <row r="1651" spans="12:13" x14ac:dyDescent="0.25">
      <c r="L1651" s="65">
        <v>423120</v>
      </c>
      <c r="M1651" t="s">
        <v>1439</v>
      </c>
    </row>
    <row r="1652" spans="12:13" x14ac:dyDescent="0.25">
      <c r="L1652" s="65">
        <v>423121</v>
      </c>
      <c r="M1652" t="s">
        <v>1439</v>
      </c>
    </row>
    <row r="1653" spans="12:13" x14ac:dyDescent="0.25">
      <c r="L1653" s="65">
        <v>423130</v>
      </c>
      <c r="M1653" t="s">
        <v>1440</v>
      </c>
    </row>
    <row r="1654" spans="12:13" x14ac:dyDescent="0.25">
      <c r="L1654" s="65">
        <v>423131</v>
      </c>
      <c r="M1654" t="s">
        <v>1440</v>
      </c>
    </row>
    <row r="1655" spans="12:13" x14ac:dyDescent="0.25">
      <c r="L1655" s="65">
        <v>423190</v>
      </c>
      <c r="M1655" t="s">
        <v>1441</v>
      </c>
    </row>
    <row r="1656" spans="12:13" x14ac:dyDescent="0.25">
      <c r="L1656" s="65">
        <v>423191</v>
      </c>
      <c r="M1656" t="s">
        <v>1441</v>
      </c>
    </row>
    <row r="1657" spans="12:13" x14ac:dyDescent="0.25">
      <c r="L1657" s="65">
        <v>423200</v>
      </c>
      <c r="M1657" t="s">
        <v>1442</v>
      </c>
    </row>
    <row r="1658" spans="12:13" x14ac:dyDescent="0.25">
      <c r="L1658" s="65">
        <v>423210</v>
      </c>
      <c r="M1658" t="s">
        <v>1443</v>
      </c>
    </row>
    <row r="1659" spans="12:13" x14ac:dyDescent="0.25">
      <c r="L1659" s="65">
        <v>423211</v>
      </c>
      <c r="M1659" t="s">
        <v>1444</v>
      </c>
    </row>
    <row r="1660" spans="12:13" x14ac:dyDescent="0.25">
      <c r="L1660" s="65">
        <v>423212</v>
      </c>
      <c r="M1660" t="s">
        <v>1445</v>
      </c>
    </row>
    <row r="1661" spans="12:13" x14ac:dyDescent="0.25">
      <c r="L1661" s="65">
        <v>423220</v>
      </c>
      <c r="M1661" t="s">
        <v>1446</v>
      </c>
    </row>
    <row r="1662" spans="12:13" x14ac:dyDescent="0.25">
      <c r="L1662" s="65">
        <v>423221</v>
      </c>
      <c r="M1662" t="s">
        <v>1446</v>
      </c>
    </row>
    <row r="1663" spans="12:13" x14ac:dyDescent="0.25">
      <c r="L1663" s="65">
        <v>423290</v>
      </c>
      <c r="M1663" t="s">
        <v>1447</v>
      </c>
    </row>
    <row r="1664" spans="12:13" x14ac:dyDescent="0.25">
      <c r="L1664" s="65">
        <v>423291</v>
      </c>
      <c r="M1664" t="s">
        <v>1447</v>
      </c>
    </row>
    <row r="1665" spans="12:13" x14ac:dyDescent="0.25">
      <c r="L1665" s="65">
        <v>423300</v>
      </c>
      <c r="M1665" t="s">
        <v>1448</v>
      </c>
    </row>
    <row r="1666" spans="12:13" x14ac:dyDescent="0.25">
      <c r="L1666" s="65">
        <v>423310</v>
      </c>
      <c r="M1666" t="s">
        <v>1448</v>
      </c>
    </row>
    <row r="1667" spans="12:13" x14ac:dyDescent="0.25">
      <c r="L1667" s="65">
        <v>423311</v>
      </c>
      <c r="M1667" t="s">
        <v>1448</v>
      </c>
    </row>
    <row r="1668" spans="12:13" x14ac:dyDescent="0.25">
      <c r="L1668" s="65">
        <v>423320</v>
      </c>
      <c r="M1668" t="s">
        <v>1449</v>
      </c>
    </row>
    <row r="1669" spans="12:13" x14ac:dyDescent="0.25">
      <c r="L1669" s="65">
        <v>423321</v>
      </c>
      <c r="M1669" t="s">
        <v>1450</v>
      </c>
    </row>
    <row r="1670" spans="12:13" x14ac:dyDescent="0.25">
      <c r="L1670" s="65">
        <v>423322</v>
      </c>
      <c r="M1670" t="s">
        <v>1451</v>
      </c>
    </row>
    <row r="1671" spans="12:13" x14ac:dyDescent="0.25">
      <c r="L1671" s="65">
        <v>423323</v>
      </c>
      <c r="M1671" t="s">
        <v>1452</v>
      </c>
    </row>
    <row r="1672" spans="12:13" x14ac:dyDescent="0.25">
      <c r="L1672" s="65">
        <v>423390</v>
      </c>
      <c r="M1672" t="s">
        <v>1453</v>
      </c>
    </row>
    <row r="1673" spans="12:13" x14ac:dyDescent="0.25">
      <c r="L1673" s="65">
        <v>423391</v>
      </c>
      <c r="M1673" t="s">
        <v>1454</v>
      </c>
    </row>
    <row r="1674" spans="12:13" x14ac:dyDescent="0.25">
      <c r="L1674" s="65">
        <v>423399</v>
      </c>
      <c r="M1674" t="s">
        <v>1455</v>
      </c>
    </row>
    <row r="1675" spans="12:13" x14ac:dyDescent="0.25">
      <c r="L1675" s="65">
        <v>423400</v>
      </c>
      <c r="M1675" t="s">
        <v>1456</v>
      </c>
    </row>
    <row r="1676" spans="12:13" x14ac:dyDescent="0.25">
      <c r="L1676" s="65">
        <v>423410</v>
      </c>
      <c r="M1676" t="s">
        <v>1457</v>
      </c>
    </row>
    <row r="1677" spans="12:13" x14ac:dyDescent="0.25">
      <c r="L1677" s="65">
        <v>423411</v>
      </c>
      <c r="M1677" t="s">
        <v>1458</v>
      </c>
    </row>
    <row r="1678" spans="12:13" x14ac:dyDescent="0.25">
      <c r="L1678" s="65">
        <v>423412</v>
      </c>
      <c r="M1678" t="s">
        <v>1459</v>
      </c>
    </row>
    <row r="1679" spans="12:13" x14ac:dyDescent="0.25">
      <c r="L1679" s="65">
        <v>423413</v>
      </c>
      <c r="M1679" t="s">
        <v>1460</v>
      </c>
    </row>
    <row r="1680" spans="12:13" x14ac:dyDescent="0.25">
      <c r="L1680" s="65">
        <v>423419</v>
      </c>
      <c r="M1680" t="s">
        <v>1461</v>
      </c>
    </row>
    <row r="1681" spans="12:13" x14ac:dyDescent="0.25">
      <c r="L1681" s="65">
        <v>423420</v>
      </c>
      <c r="M1681" t="s">
        <v>1462</v>
      </c>
    </row>
    <row r="1682" spans="12:13" x14ac:dyDescent="0.25">
      <c r="L1682" s="65">
        <v>423421</v>
      </c>
      <c r="M1682" t="s">
        <v>1463</v>
      </c>
    </row>
    <row r="1683" spans="12:13" x14ac:dyDescent="0.25">
      <c r="L1683" s="65">
        <v>423422</v>
      </c>
      <c r="M1683" t="s">
        <v>1464</v>
      </c>
    </row>
    <row r="1684" spans="12:13" x14ac:dyDescent="0.25">
      <c r="L1684" s="65">
        <v>423430</v>
      </c>
      <c r="M1684" t="s">
        <v>1465</v>
      </c>
    </row>
    <row r="1685" spans="12:13" x14ac:dyDescent="0.25">
      <c r="L1685" s="65">
        <v>423431</v>
      </c>
      <c r="M1685" t="s">
        <v>1465</v>
      </c>
    </row>
    <row r="1686" spans="12:13" x14ac:dyDescent="0.25">
      <c r="L1686" s="65">
        <v>423432</v>
      </c>
      <c r="M1686" t="s">
        <v>1466</v>
      </c>
    </row>
    <row r="1687" spans="12:13" x14ac:dyDescent="0.25">
      <c r="L1687" s="65">
        <v>423439</v>
      </c>
      <c r="M1687" t="s">
        <v>1467</v>
      </c>
    </row>
    <row r="1688" spans="12:13" x14ac:dyDescent="0.25">
      <c r="L1688" s="65">
        <v>423440</v>
      </c>
      <c r="M1688" t="s">
        <v>1468</v>
      </c>
    </row>
    <row r="1689" spans="12:13" x14ac:dyDescent="0.25">
      <c r="L1689" s="65">
        <v>423441</v>
      </c>
      <c r="M1689" t="s">
        <v>1469</v>
      </c>
    </row>
    <row r="1690" spans="12:13" x14ac:dyDescent="0.25">
      <c r="L1690" s="65">
        <v>423449</v>
      </c>
      <c r="M1690" t="s">
        <v>1470</v>
      </c>
    </row>
    <row r="1691" spans="12:13" x14ac:dyDescent="0.25">
      <c r="L1691" s="65">
        <v>423500</v>
      </c>
      <c r="M1691" t="s">
        <v>1471</v>
      </c>
    </row>
    <row r="1692" spans="12:13" x14ac:dyDescent="0.25">
      <c r="L1692" s="65">
        <v>423510</v>
      </c>
      <c r="M1692" t="s">
        <v>1472</v>
      </c>
    </row>
    <row r="1693" spans="12:13" x14ac:dyDescent="0.25">
      <c r="L1693" s="65">
        <v>423511</v>
      </c>
      <c r="M1693" t="s">
        <v>1472</v>
      </c>
    </row>
    <row r="1694" spans="12:13" x14ac:dyDescent="0.25">
      <c r="L1694" s="65">
        <v>423520</v>
      </c>
      <c r="M1694" t="s">
        <v>1473</v>
      </c>
    </row>
    <row r="1695" spans="12:13" x14ac:dyDescent="0.25">
      <c r="L1695" s="65">
        <v>423521</v>
      </c>
      <c r="M1695" t="s">
        <v>1474</v>
      </c>
    </row>
    <row r="1696" spans="12:13" x14ac:dyDescent="0.25">
      <c r="L1696" s="65">
        <v>423522</v>
      </c>
      <c r="M1696" t="s">
        <v>1475</v>
      </c>
    </row>
    <row r="1697" spans="12:13" x14ac:dyDescent="0.25">
      <c r="L1697" s="65">
        <v>423530</v>
      </c>
      <c r="M1697" t="s">
        <v>1476</v>
      </c>
    </row>
    <row r="1698" spans="12:13" x14ac:dyDescent="0.25">
      <c r="L1698" s="65">
        <v>423531</v>
      </c>
      <c r="M1698" t="s">
        <v>1477</v>
      </c>
    </row>
    <row r="1699" spans="12:13" x14ac:dyDescent="0.25">
      <c r="L1699" s="65">
        <v>423532</v>
      </c>
      <c r="M1699" t="s">
        <v>1478</v>
      </c>
    </row>
    <row r="1700" spans="12:13" x14ac:dyDescent="0.25">
      <c r="L1700" s="65">
        <v>423539</v>
      </c>
      <c r="M1700" t="s">
        <v>1479</v>
      </c>
    </row>
    <row r="1701" spans="12:13" x14ac:dyDescent="0.25">
      <c r="L1701" s="65">
        <v>423540</v>
      </c>
      <c r="M1701" t="s">
        <v>1480</v>
      </c>
    </row>
    <row r="1702" spans="12:13" x14ac:dyDescent="0.25">
      <c r="L1702" s="65">
        <v>423541</v>
      </c>
      <c r="M1702" t="s">
        <v>1481</v>
      </c>
    </row>
    <row r="1703" spans="12:13" x14ac:dyDescent="0.25">
      <c r="L1703" s="65">
        <v>423542</v>
      </c>
      <c r="M1703" t="s">
        <v>1482</v>
      </c>
    </row>
    <row r="1704" spans="12:13" x14ac:dyDescent="0.25">
      <c r="L1704" s="65">
        <v>423590</v>
      </c>
      <c r="M1704" t="s">
        <v>1483</v>
      </c>
    </row>
    <row r="1705" spans="12:13" x14ac:dyDescent="0.25">
      <c r="L1705" s="65">
        <v>423591</v>
      </c>
      <c r="M1705" t="s">
        <v>1337</v>
      </c>
    </row>
    <row r="1706" spans="12:13" x14ac:dyDescent="0.25">
      <c r="L1706" s="65">
        <v>423599</v>
      </c>
      <c r="M1706" t="s">
        <v>1483</v>
      </c>
    </row>
    <row r="1707" spans="12:13" x14ac:dyDescent="0.25">
      <c r="L1707" s="65">
        <v>423600</v>
      </c>
      <c r="M1707" t="s">
        <v>1484</v>
      </c>
    </row>
    <row r="1708" spans="12:13" x14ac:dyDescent="0.25">
      <c r="L1708" s="65">
        <v>423610</v>
      </c>
      <c r="M1708" t="s">
        <v>1485</v>
      </c>
    </row>
    <row r="1709" spans="12:13" x14ac:dyDescent="0.25">
      <c r="L1709" s="65">
        <v>423611</v>
      </c>
      <c r="M1709" t="s">
        <v>1486</v>
      </c>
    </row>
    <row r="1710" spans="12:13" x14ac:dyDescent="0.25">
      <c r="L1710" s="65">
        <v>423612</v>
      </c>
      <c r="M1710" t="s">
        <v>1487</v>
      </c>
    </row>
    <row r="1711" spans="12:13" x14ac:dyDescent="0.25">
      <c r="L1711" s="65">
        <v>423620</v>
      </c>
      <c r="M1711" t="s">
        <v>1488</v>
      </c>
    </row>
    <row r="1712" spans="12:13" x14ac:dyDescent="0.25">
      <c r="L1712" s="65">
        <v>423621</v>
      </c>
      <c r="M1712" t="s">
        <v>1488</v>
      </c>
    </row>
    <row r="1713" spans="12:13" x14ac:dyDescent="0.25">
      <c r="L1713" s="65">
        <v>423700</v>
      </c>
      <c r="M1713" t="s">
        <v>1489</v>
      </c>
    </row>
    <row r="1714" spans="12:13" x14ac:dyDescent="0.25">
      <c r="L1714" s="65">
        <v>423710</v>
      </c>
      <c r="M1714" t="s">
        <v>1489</v>
      </c>
    </row>
    <row r="1715" spans="12:13" x14ac:dyDescent="0.25">
      <c r="L1715" s="65">
        <v>423711</v>
      </c>
      <c r="M1715" t="s">
        <v>1489</v>
      </c>
    </row>
    <row r="1716" spans="12:13" x14ac:dyDescent="0.25">
      <c r="L1716" s="65">
        <v>423712</v>
      </c>
      <c r="M1716" t="s">
        <v>1490</v>
      </c>
    </row>
    <row r="1717" spans="12:13" x14ac:dyDescent="0.25">
      <c r="L1717" s="65">
        <v>423900</v>
      </c>
      <c r="M1717" t="s">
        <v>1491</v>
      </c>
    </row>
    <row r="1718" spans="12:13" x14ac:dyDescent="0.25">
      <c r="L1718" s="65">
        <v>423910</v>
      </c>
      <c r="M1718" t="s">
        <v>1491</v>
      </c>
    </row>
    <row r="1719" spans="12:13" x14ac:dyDescent="0.25">
      <c r="L1719" s="65">
        <v>423911</v>
      </c>
      <c r="M1719" t="s">
        <v>1491</v>
      </c>
    </row>
    <row r="1720" spans="12:13" x14ac:dyDescent="0.25">
      <c r="L1720" s="65">
        <v>424000</v>
      </c>
      <c r="M1720" t="s">
        <v>1492</v>
      </c>
    </row>
    <row r="1721" spans="12:13" x14ac:dyDescent="0.25">
      <c r="L1721" s="65">
        <v>424100</v>
      </c>
      <c r="M1721" t="s">
        <v>1493</v>
      </c>
    </row>
    <row r="1722" spans="12:13" x14ac:dyDescent="0.25">
      <c r="L1722" s="65">
        <v>424110</v>
      </c>
      <c r="M1722" t="s">
        <v>1494</v>
      </c>
    </row>
    <row r="1723" spans="12:13" x14ac:dyDescent="0.25">
      <c r="L1723" s="65">
        <v>424111</v>
      </c>
      <c r="M1723" t="s">
        <v>1495</v>
      </c>
    </row>
    <row r="1724" spans="12:13" x14ac:dyDescent="0.25">
      <c r="L1724" s="65">
        <v>424112</v>
      </c>
      <c r="M1724" t="s">
        <v>1496</v>
      </c>
    </row>
    <row r="1725" spans="12:13" x14ac:dyDescent="0.25">
      <c r="L1725" s="65">
        <v>424113</v>
      </c>
      <c r="M1725" t="s">
        <v>1497</v>
      </c>
    </row>
    <row r="1726" spans="12:13" x14ac:dyDescent="0.25">
      <c r="L1726" s="65">
        <v>424119</v>
      </c>
      <c r="M1726" t="s">
        <v>1498</v>
      </c>
    </row>
    <row r="1727" spans="12:13" x14ac:dyDescent="0.25">
      <c r="L1727" s="65">
        <v>424200</v>
      </c>
      <c r="M1727" t="s">
        <v>1499</v>
      </c>
    </row>
    <row r="1728" spans="12:13" x14ac:dyDescent="0.25">
      <c r="L1728" s="65">
        <v>424210</v>
      </c>
      <c r="M1728" t="s">
        <v>1500</v>
      </c>
    </row>
    <row r="1729" spans="12:13" x14ac:dyDescent="0.25">
      <c r="L1729" s="65">
        <v>424211</v>
      </c>
      <c r="M1729" t="s">
        <v>1500</v>
      </c>
    </row>
    <row r="1730" spans="12:13" x14ac:dyDescent="0.25">
      <c r="L1730" s="65">
        <v>424212</v>
      </c>
      <c r="M1730" t="s">
        <v>1501</v>
      </c>
    </row>
    <row r="1731" spans="12:13" x14ac:dyDescent="0.25">
      <c r="L1731" s="65">
        <v>424213</v>
      </c>
      <c r="M1731" t="s">
        <v>1502</v>
      </c>
    </row>
    <row r="1732" spans="12:13" x14ac:dyDescent="0.25">
      <c r="L1732" s="65">
        <v>424220</v>
      </c>
      <c r="M1732" t="s">
        <v>1503</v>
      </c>
    </row>
    <row r="1733" spans="12:13" x14ac:dyDescent="0.25">
      <c r="L1733" s="65">
        <v>424221</v>
      </c>
      <c r="M1733" t="s">
        <v>1503</v>
      </c>
    </row>
    <row r="1734" spans="12:13" x14ac:dyDescent="0.25">
      <c r="L1734" s="65">
        <v>424230</v>
      </c>
      <c r="M1734" t="s">
        <v>1504</v>
      </c>
    </row>
    <row r="1735" spans="12:13" x14ac:dyDescent="0.25">
      <c r="L1735" s="65">
        <v>424231</v>
      </c>
      <c r="M1735" t="s">
        <v>1504</v>
      </c>
    </row>
    <row r="1736" spans="12:13" x14ac:dyDescent="0.25">
      <c r="L1736" s="65">
        <v>424300</v>
      </c>
      <c r="M1736" t="s">
        <v>1505</v>
      </c>
    </row>
    <row r="1737" spans="12:13" x14ac:dyDescent="0.25">
      <c r="L1737" s="65">
        <v>424310</v>
      </c>
      <c r="M1737" t="s">
        <v>1506</v>
      </c>
    </row>
    <row r="1738" spans="12:13" x14ac:dyDescent="0.25">
      <c r="L1738" s="65">
        <v>424311</v>
      </c>
      <c r="M1738" t="s">
        <v>1506</v>
      </c>
    </row>
    <row r="1739" spans="12:13" x14ac:dyDescent="0.25">
      <c r="L1739" s="65">
        <v>424320</v>
      </c>
      <c r="M1739" t="s">
        <v>1507</v>
      </c>
    </row>
    <row r="1740" spans="12:13" x14ac:dyDescent="0.25">
      <c r="L1740" s="65">
        <v>424321</v>
      </c>
      <c r="M1740" t="s">
        <v>1507</v>
      </c>
    </row>
    <row r="1741" spans="12:13" x14ac:dyDescent="0.25">
      <c r="L1741" s="65">
        <v>424330</v>
      </c>
      <c r="M1741" t="s">
        <v>1508</v>
      </c>
    </row>
    <row r="1742" spans="12:13" x14ac:dyDescent="0.25">
      <c r="L1742" s="65">
        <v>424331</v>
      </c>
      <c r="M1742" t="s">
        <v>1508</v>
      </c>
    </row>
    <row r="1743" spans="12:13" x14ac:dyDescent="0.25">
      <c r="L1743" s="65">
        <v>424340</v>
      </c>
      <c r="M1743" t="s">
        <v>1509</v>
      </c>
    </row>
    <row r="1744" spans="12:13" x14ac:dyDescent="0.25">
      <c r="L1744" s="65">
        <v>424341</v>
      </c>
      <c r="M1744" t="s">
        <v>1509</v>
      </c>
    </row>
    <row r="1745" spans="12:13" x14ac:dyDescent="0.25">
      <c r="L1745" s="65">
        <v>424350</v>
      </c>
      <c r="M1745" t="s">
        <v>1510</v>
      </c>
    </row>
    <row r="1746" spans="12:13" x14ac:dyDescent="0.25">
      <c r="L1746" s="65">
        <v>424351</v>
      </c>
      <c r="M1746" t="s">
        <v>1510</v>
      </c>
    </row>
    <row r="1747" spans="12:13" x14ac:dyDescent="0.25">
      <c r="L1747" s="65">
        <v>424400</v>
      </c>
      <c r="M1747" t="s">
        <v>1511</v>
      </c>
    </row>
    <row r="1748" spans="12:13" x14ac:dyDescent="0.25">
      <c r="L1748" s="65">
        <v>424410</v>
      </c>
      <c r="M1748" t="s">
        <v>1511</v>
      </c>
    </row>
    <row r="1749" spans="12:13" x14ac:dyDescent="0.25">
      <c r="L1749" s="65">
        <v>424411</v>
      </c>
      <c r="M1749" t="s">
        <v>1511</v>
      </c>
    </row>
    <row r="1750" spans="12:13" x14ac:dyDescent="0.25">
      <c r="L1750" s="65">
        <v>424500</v>
      </c>
      <c r="M1750" t="s">
        <v>1512</v>
      </c>
    </row>
    <row r="1751" spans="12:13" x14ac:dyDescent="0.25">
      <c r="L1751" s="65">
        <v>424510</v>
      </c>
      <c r="M1751" t="s">
        <v>1512</v>
      </c>
    </row>
    <row r="1752" spans="12:13" x14ac:dyDescent="0.25">
      <c r="L1752" s="65">
        <v>424511</v>
      </c>
      <c r="M1752" t="s">
        <v>1512</v>
      </c>
    </row>
    <row r="1753" spans="12:13" x14ac:dyDescent="0.25">
      <c r="L1753" s="65">
        <v>424600</v>
      </c>
      <c r="M1753" t="s">
        <v>1513</v>
      </c>
    </row>
    <row r="1754" spans="12:13" x14ac:dyDescent="0.25">
      <c r="L1754" s="65">
        <v>424610</v>
      </c>
      <c r="M1754" t="s">
        <v>1514</v>
      </c>
    </row>
    <row r="1755" spans="12:13" x14ac:dyDescent="0.25">
      <c r="L1755" s="65">
        <v>424611</v>
      </c>
      <c r="M1755" t="s">
        <v>1514</v>
      </c>
    </row>
    <row r="1756" spans="12:13" x14ac:dyDescent="0.25">
      <c r="L1756" s="65">
        <v>424620</v>
      </c>
      <c r="M1756" t="s">
        <v>1515</v>
      </c>
    </row>
    <row r="1757" spans="12:13" x14ac:dyDescent="0.25">
      <c r="L1757" s="65">
        <v>424621</v>
      </c>
      <c r="M1757" t="s">
        <v>1515</v>
      </c>
    </row>
    <row r="1758" spans="12:13" x14ac:dyDescent="0.25">
      <c r="L1758" s="65">
        <v>424630</v>
      </c>
      <c r="M1758" t="s">
        <v>1516</v>
      </c>
    </row>
    <row r="1759" spans="12:13" x14ac:dyDescent="0.25">
      <c r="L1759" s="65">
        <v>424631</v>
      </c>
      <c r="M1759" t="s">
        <v>1516</v>
      </c>
    </row>
    <row r="1760" spans="12:13" x14ac:dyDescent="0.25">
      <c r="L1760" s="65">
        <v>424900</v>
      </c>
      <c r="M1760" t="s">
        <v>1517</v>
      </c>
    </row>
    <row r="1761" spans="12:13" x14ac:dyDescent="0.25">
      <c r="L1761" s="65">
        <v>424910</v>
      </c>
      <c r="M1761" t="s">
        <v>1517</v>
      </c>
    </row>
    <row r="1762" spans="12:13" x14ac:dyDescent="0.25">
      <c r="L1762" s="65">
        <v>424911</v>
      </c>
      <c r="M1762" t="s">
        <v>1517</v>
      </c>
    </row>
    <row r="1763" spans="12:13" x14ac:dyDescent="0.25">
      <c r="L1763" s="65">
        <v>425000</v>
      </c>
      <c r="M1763" t="s">
        <v>1518</v>
      </c>
    </row>
    <row r="1764" spans="12:13" x14ac:dyDescent="0.25">
      <c r="L1764" s="65">
        <v>425100</v>
      </c>
      <c r="M1764" t="s">
        <v>1519</v>
      </c>
    </row>
    <row r="1765" spans="12:13" x14ac:dyDescent="0.25">
      <c r="L1765" s="65">
        <v>425110</v>
      </c>
      <c r="M1765" t="s">
        <v>1520</v>
      </c>
    </row>
    <row r="1766" spans="12:13" x14ac:dyDescent="0.25">
      <c r="L1766" s="65">
        <v>425111</v>
      </c>
      <c r="M1766" t="s">
        <v>1521</v>
      </c>
    </row>
    <row r="1767" spans="12:13" x14ac:dyDescent="0.25">
      <c r="L1767" s="65">
        <v>425112</v>
      </c>
      <c r="M1767" t="s">
        <v>1522</v>
      </c>
    </row>
    <row r="1768" spans="12:13" x14ac:dyDescent="0.25">
      <c r="L1768" s="65">
        <v>425113</v>
      </c>
      <c r="M1768" t="s">
        <v>1523</v>
      </c>
    </row>
    <row r="1769" spans="12:13" x14ac:dyDescent="0.25">
      <c r="L1769" s="65">
        <v>425114</v>
      </c>
      <c r="M1769" t="s">
        <v>1524</v>
      </c>
    </row>
    <row r="1770" spans="12:13" x14ac:dyDescent="0.25">
      <c r="L1770" s="65">
        <v>425115</v>
      </c>
      <c r="M1770" t="s">
        <v>1525</v>
      </c>
    </row>
    <row r="1771" spans="12:13" x14ac:dyDescent="0.25">
      <c r="L1771" s="65">
        <v>425116</v>
      </c>
      <c r="M1771" t="s">
        <v>1354</v>
      </c>
    </row>
    <row r="1772" spans="12:13" x14ac:dyDescent="0.25">
      <c r="L1772" s="65">
        <v>425117</v>
      </c>
      <c r="M1772" t="s">
        <v>1526</v>
      </c>
    </row>
    <row r="1773" spans="12:13" x14ac:dyDescent="0.25">
      <c r="L1773" s="65">
        <v>425118</v>
      </c>
      <c r="M1773" t="s">
        <v>1527</v>
      </c>
    </row>
    <row r="1774" spans="12:13" x14ac:dyDescent="0.25">
      <c r="L1774" s="65">
        <v>425119</v>
      </c>
      <c r="M1774" t="s">
        <v>1528</v>
      </c>
    </row>
    <row r="1775" spans="12:13" x14ac:dyDescent="0.25">
      <c r="L1775" s="65">
        <v>425190</v>
      </c>
      <c r="M1775" t="s">
        <v>1529</v>
      </c>
    </row>
    <row r="1776" spans="12:13" x14ac:dyDescent="0.25">
      <c r="L1776" s="65">
        <v>425191</v>
      </c>
      <c r="M1776" t="s">
        <v>1529</v>
      </c>
    </row>
    <row r="1777" spans="12:13" x14ac:dyDescent="0.25">
      <c r="L1777" s="65">
        <v>425200</v>
      </c>
      <c r="M1777" t="s">
        <v>1530</v>
      </c>
    </row>
    <row r="1778" spans="12:13" x14ac:dyDescent="0.25">
      <c r="L1778" s="65">
        <v>425210</v>
      </c>
      <c r="M1778" t="s">
        <v>1531</v>
      </c>
    </row>
    <row r="1779" spans="12:13" x14ac:dyDescent="0.25">
      <c r="L1779" s="65">
        <v>425211</v>
      </c>
      <c r="M1779" t="s">
        <v>1532</v>
      </c>
    </row>
    <row r="1780" spans="12:13" x14ac:dyDescent="0.25">
      <c r="L1780" s="65">
        <v>425212</v>
      </c>
      <c r="M1780" t="s">
        <v>1533</v>
      </c>
    </row>
    <row r="1781" spans="12:13" x14ac:dyDescent="0.25">
      <c r="L1781" s="65">
        <v>425213</v>
      </c>
      <c r="M1781" t="s">
        <v>1534</v>
      </c>
    </row>
    <row r="1782" spans="12:13" x14ac:dyDescent="0.25">
      <c r="L1782" s="65">
        <v>425219</v>
      </c>
      <c r="M1782" t="s">
        <v>1535</v>
      </c>
    </row>
    <row r="1783" spans="12:13" x14ac:dyDescent="0.25">
      <c r="L1783" s="65">
        <v>425220</v>
      </c>
      <c r="M1783" t="s">
        <v>1536</v>
      </c>
    </row>
    <row r="1784" spans="12:13" x14ac:dyDescent="0.25">
      <c r="L1784" s="65">
        <v>425221</v>
      </c>
      <c r="M1784" t="s">
        <v>1537</v>
      </c>
    </row>
    <row r="1785" spans="12:13" x14ac:dyDescent="0.25">
      <c r="L1785" s="65">
        <v>425222</v>
      </c>
      <c r="M1785" t="s">
        <v>337</v>
      </c>
    </row>
    <row r="1786" spans="12:13" x14ac:dyDescent="0.25">
      <c r="L1786" s="65">
        <v>425223</v>
      </c>
      <c r="M1786" t="s">
        <v>1538</v>
      </c>
    </row>
    <row r="1787" spans="12:13" x14ac:dyDescent="0.25">
      <c r="L1787" s="65">
        <v>425224</v>
      </c>
      <c r="M1787" t="s">
        <v>339</v>
      </c>
    </row>
    <row r="1788" spans="12:13" x14ac:dyDescent="0.25">
      <c r="L1788" s="65">
        <v>425225</v>
      </c>
      <c r="M1788" t="s">
        <v>340</v>
      </c>
    </row>
    <row r="1789" spans="12:13" x14ac:dyDescent="0.25">
      <c r="L1789" s="65">
        <v>425226</v>
      </c>
      <c r="M1789" t="s">
        <v>1539</v>
      </c>
    </row>
    <row r="1790" spans="12:13" x14ac:dyDescent="0.25">
      <c r="L1790" s="65">
        <v>425227</v>
      </c>
      <c r="M1790" t="s">
        <v>1540</v>
      </c>
    </row>
    <row r="1791" spans="12:13" x14ac:dyDescent="0.25">
      <c r="L1791" s="65">
        <v>425229</v>
      </c>
      <c r="M1791" t="s">
        <v>1541</v>
      </c>
    </row>
    <row r="1792" spans="12:13" x14ac:dyDescent="0.25">
      <c r="L1792" s="65">
        <v>425230</v>
      </c>
      <c r="M1792" t="s">
        <v>1542</v>
      </c>
    </row>
    <row r="1793" spans="12:13" x14ac:dyDescent="0.25">
      <c r="L1793" s="65">
        <v>425231</v>
      </c>
      <c r="M1793" t="s">
        <v>1542</v>
      </c>
    </row>
    <row r="1794" spans="12:13" x14ac:dyDescent="0.25">
      <c r="L1794" s="65">
        <v>425240</v>
      </c>
      <c r="M1794" t="s">
        <v>1543</v>
      </c>
    </row>
    <row r="1795" spans="12:13" x14ac:dyDescent="0.25">
      <c r="L1795" s="65">
        <v>425241</v>
      </c>
      <c r="M1795" t="s">
        <v>1544</v>
      </c>
    </row>
    <row r="1796" spans="12:13" x14ac:dyDescent="0.25">
      <c r="L1796" s="65">
        <v>425242</v>
      </c>
      <c r="M1796" t="s">
        <v>1545</v>
      </c>
    </row>
    <row r="1797" spans="12:13" x14ac:dyDescent="0.25">
      <c r="L1797" s="65">
        <v>425250</v>
      </c>
      <c r="M1797" t="s">
        <v>1546</v>
      </c>
    </row>
    <row r="1798" spans="12:13" x14ac:dyDescent="0.25">
      <c r="L1798" s="65">
        <v>425251</v>
      </c>
      <c r="M1798" t="s">
        <v>1547</v>
      </c>
    </row>
    <row r="1799" spans="12:13" x14ac:dyDescent="0.25">
      <c r="L1799" s="65">
        <v>425252</v>
      </c>
      <c r="M1799" t="s">
        <v>1548</v>
      </c>
    </row>
    <row r="1800" spans="12:13" x14ac:dyDescent="0.25">
      <c r="L1800" s="65">
        <v>425253</v>
      </c>
      <c r="M1800" t="s">
        <v>1549</v>
      </c>
    </row>
    <row r="1801" spans="12:13" x14ac:dyDescent="0.25">
      <c r="L1801" s="65">
        <v>425260</v>
      </c>
      <c r="M1801" t="s">
        <v>1550</v>
      </c>
    </row>
    <row r="1802" spans="12:13" x14ac:dyDescent="0.25">
      <c r="L1802" s="65">
        <v>425261</v>
      </c>
      <c r="M1802" t="s">
        <v>1551</v>
      </c>
    </row>
    <row r="1803" spans="12:13" x14ac:dyDescent="0.25">
      <c r="L1803" s="65">
        <v>425262</v>
      </c>
      <c r="M1803" t="s">
        <v>1552</v>
      </c>
    </row>
    <row r="1804" spans="12:13" x14ac:dyDescent="0.25">
      <c r="L1804" s="65">
        <v>425263</v>
      </c>
      <c r="M1804" t="s">
        <v>1553</v>
      </c>
    </row>
    <row r="1805" spans="12:13" x14ac:dyDescent="0.25">
      <c r="L1805" s="65">
        <v>425270</v>
      </c>
      <c r="M1805" t="s">
        <v>1554</v>
      </c>
    </row>
    <row r="1806" spans="12:13" x14ac:dyDescent="0.25">
      <c r="L1806" s="65">
        <v>425271</v>
      </c>
      <c r="M1806" t="s">
        <v>1554</v>
      </c>
    </row>
    <row r="1807" spans="12:13" x14ac:dyDescent="0.25">
      <c r="L1807" s="65">
        <v>425280</v>
      </c>
      <c r="M1807" t="s">
        <v>1555</v>
      </c>
    </row>
    <row r="1808" spans="12:13" x14ac:dyDescent="0.25">
      <c r="L1808" s="65">
        <v>425281</v>
      </c>
      <c r="M1808" t="s">
        <v>1555</v>
      </c>
    </row>
    <row r="1809" spans="12:13" x14ac:dyDescent="0.25">
      <c r="L1809" s="65">
        <v>425290</v>
      </c>
      <c r="M1809" t="s">
        <v>1556</v>
      </c>
    </row>
    <row r="1810" spans="12:13" x14ac:dyDescent="0.25">
      <c r="L1810" s="65">
        <v>425291</v>
      </c>
      <c r="M1810" t="s">
        <v>1556</v>
      </c>
    </row>
    <row r="1811" spans="12:13" x14ac:dyDescent="0.25">
      <c r="L1811" s="65">
        <v>426000</v>
      </c>
      <c r="M1811" t="s">
        <v>1557</v>
      </c>
    </row>
    <row r="1812" spans="12:13" x14ac:dyDescent="0.25">
      <c r="L1812" s="65">
        <v>426100</v>
      </c>
      <c r="M1812" t="s">
        <v>1558</v>
      </c>
    </row>
    <row r="1813" spans="12:13" x14ac:dyDescent="0.25">
      <c r="L1813" s="65">
        <v>426110</v>
      </c>
      <c r="M1813" t="s">
        <v>1559</v>
      </c>
    </row>
    <row r="1814" spans="12:13" x14ac:dyDescent="0.25">
      <c r="L1814" s="65">
        <v>426111</v>
      </c>
      <c r="M1814" t="s">
        <v>1559</v>
      </c>
    </row>
    <row r="1815" spans="12:13" x14ac:dyDescent="0.25">
      <c r="L1815" s="65">
        <v>426120</v>
      </c>
      <c r="M1815" t="s">
        <v>1560</v>
      </c>
    </row>
    <row r="1816" spans="12:13" x14ac:dyDescent="0.25">
      <c r="L1816" s="65">
        <v>426121</v>
      </c>
      <c r="M1816" t="s">
        <v>1561</v>
      </c>
    </row>
    <row r="1817" spans="12:13" x14ac:dyDescent="0.25">
      <c r="L1817" s="65">
        <v>426122</v>
      </c>
      <c r="M1817" t="s">
        <v>1562</v>
      </c>
    </row>
    <row r="1818" spans="12:13" x14ac:dyDescent="0.25">
      <c r="L1818" s="65">
        <v>426123</v>
      </c>
      <c r="M1818" t="s">
        <v>1563</v>
      </c>
    </row>
    <row r="1819" spans="12:13" x14ac:dyDescent="0.25">
      <c r="L1819" s="65">
        <v>426124</v>
      </c>
      <c r="M1819" t="s">
        <v>1564</v>
      </c>
    </row>
    <row r="1820" spans="12:13" x14ac:dyDescent="0.25">
      <c r="L1820" s="65">
        <v>426129</v>
      </c>
      <c r="M1820" t="s">
        <v>1565</v>
      </c>
    </row>
    <row r="1821" spans="12:13" x14ac:dyDescent="0.25">
      <c r="L1821" s="65">
        <v>426130</v>
      </c>
      <c r="M1821" t="s">
        <v>1566</v>
      </c>
    </row>
    <row r="1822" spans="12:13" x14ac:dyDescent="0.25">
      <c r="L1822" s="65">
        <v>426131</v>
      </c>
      <c r="M1822" t="s">
        <v>1567</v>
      </c>
    </row>
    <row r="1823" spans="12:13" x14ac:dyDescent="0.25">
      <c r="L1823" s="65">
        <v>426190</v>
      </c>
      <c r="M1823" t="s">
        <v>1568</v>
      </c>
    </row>
    <row r="1824" spans="12:13" x14ac:dyDescent="0.25">
      <c r="L1824" s="65">
        <v>426191</v>
      </c>
      <c r="M1824" t="s">
        <v>1568</v>
      </c>
    </row>
    <row r="1825" spans="12:13" x14ac:dyDescent="0.25">
      <c r="L1825" s="65">
        <v>426200</v>
      </c>
      <c r="M1825" t="s">
        <v>1569</v>
      </c>
    </row>
    <row r="1826" spans="12:13" x14ac:dyDescent="0.25">
      <c r="L1826" s="65">
        <v>426210</v>
      </c>
      <c r="M1826" t="s">
        <v>1570</v>
      </c>
    </row>
    <row r="1827" spans="12:13" x14ac:dyDescent="0.25">
      <c r="L1827" s="65">
        <v>426211</v>
      </c>
      <c r="M1827" t="s">
        <v>1570</v>
      </c>
    </row>
    <row r="1828" spans="12:13" x14ac:dyDescent="0.25">
      <c r="L1828" s="65">
        <v>426220</v>
      </c>
      <c r="M1828" t="s">
        <v>1571</v>
      </c>
    </row>
    <row r="1829" spans="12:13" x14ac:dyDescent="0.25">
      <c r="L1829" s="65">
        <v>426221</v>
      </c>
      <c r="M1829" t="s">
        <v>1571</v>
      </c>
    </row>
    <row r="1830" spans="12:13" x14ac:dyDescent="0.25">
      <c r="L1830" s="65">
        <v>426230</v>
      </c>
      <c r="M1830" t="s">
        <v>1572</v>
      </c>
    </row>
    <row r="1831" spans="12:13" x14ac:dyDescent="0.25">
      <c r="L1831" s="65">
        <v>426231</v>
      </c>
      <c r="M1831" t="s">
        <v>1572</v>
      </c>
    </row>
    <row r="1832" spans="12:13" x14ac:dyDescent="0.25">
      <c r="L1832" s="65">
        <v>426240</v>
      </c>
      <c r="M1832" t="s">
        <v>1573</v>
      </c>
    </row>
    <row r="1833" spans="12:13" x14ac:dyDescent="0.25">
      <c r="L1833" s="65">
        <v>426241</v>
      </c>
      <c r="M1833" t="s">
        <v>1573</v>
      </c>
    </row>
    <row r="1834" spans="12:13" x14ac:dyDescent="0.25">
      <c r="L1834" s="65">
        <v>426250</v>
      </c>
      <c r="M1834" t="s">
        <v>1574</v>
      </c>
    </row>
    <row r="1835" spans="12:13" x14ac:dyDescent="0.25">
      <c r="L1835" s="65">
        <v>426251</v>
      </c>
      <c r="M1835" t="s">
        <v>1574</v>
      </c>
    </row>
    <row r="1836" spans="12:13" x14ac:dyDescent="0.25">
      <c r="L1836" s="65">
        <v>426290</v>
      </c>
      <c r="M1836" t="s">
        <v>1575</v>
      </c>
    </row>
    <row r="1837" spans="12:13" x14ac:dyDescent="0.25">
      <c r="L1837" s="65">
        <v>426291</v>
      </c>
      <c r="M1837" t="s">
        <v>1575</v>
      </c>
    </row>
    <row r="1838" spans="12:13" x14ac:dyDescent="0.25">
      <c r="L1838" s="65">
        <v>426300</v>
      </c>
      <c r="M1838" t="s">
        <v>1576</v>
      </c>
    </row>
    <row r="1839" spans="12:13" x14ac:dyDescent="0.25">
      <c r="L1839" s="65">
        <v>426310</v>
      </c>
      <c r="M1839" t="s">
        <v>1577</v>
      </c>
    </row>
    <row r="1840" spans="12:13" x14ac:dyDescent="0.25">
      <c r="L1840" s="65">
        <v>426311</v>
      </c>
      <c r="M1840" t="s">
        <v>1578</v>
      </c>
    </row>
    <row r="1841" spans="12:13" x14ac:dyDescent="0.25">
      <c r="L1841" s="65">
        <v>426312</v>
      </c>
      <c r="M1841" t="s">
        <v>1579</v>
      </c>
    </row>
    <row r="1842" spans="12:13" x14ac:dyDescent="0.25">
      <c r="L1842" s="65">
        <v>426320</v>
      </c>
      <c r="M1842" t="s">
        <v>1580</v>
      </c>
    </row>
    <row r="1843" spans="12:13" x14ac:dyDescent="0.25">
      <c r="L1843" s="65">
        <v>426321</v>
      </c>
      <c r="M1843" t="s">
        <v>1580</v>
      </c>
    </row>
    <row r="1844" spans="12:13" x14ac:dyDescent="0.25">
      <c r="L1844" s="65">
        <v>426400</v>
      </c>
      <c r="M1844" t="s">
        <v>1581</v>
      </c>
    </row>
    <row r="1845" spans="12:13" x14ac:dyDescent="0.25">
      <c r="L1845" s="65">
        <v>426410</v>
      </c>
      <c r="M1845" t="s">
        <v>1582</v>
      </c>
    </row>
    <row r="1846" spans="12:13" x14ac:dyDescent="0.25">
      <c r="L1846" s="65">
        <v>426411</v>
      </c>
      <c r="M1846" t="s">
        <v>1583</v>
      </c>
    </row>
    <row r="1847" spans="12:13" x14ac:dyDescent="0.25">
      <c r="L1847" s="65">
        <v>426412</v>
      </c>
      <c r="M1847" t="s">
        <v>1584</v>
      </c>
    </row>
    <row r="1848" spans="12:13" x14ac:dyDescent="0.25">
      <c r="L1848" s="65">
        <v>426413</v>
      </c>
      <c r="M1848" t="s">
        <v>1585</v>
      </c>
    </row>
    <row r="1849" spans="12:13" x14ac:dyDescent="0.25">
      <c r="L1849" s="65">
        <v>426490</v>
      </c>
      <c r="M1849" t="s">
        <v>1586</v>
      </c>
    </row>
    <row r="1850" spans="12:13" x14ac:dyDescent="0.25">
      <c r="L1850" s="65">
        <v>426491</v>
      </c>
      <c r="M1850" t="s">
        <v>1586</v>
      </c>
    </row>
    <row r="1851" spans="12:13" x14ac:dyDescent="0.25">
      <c r="L1851" s="65">
        <v>426500</v>
      </c>
      <c r="M1851" t="s">
        <v>1587</v>
      </c>
    </row>
    <row r="1852" spans="12:13" x14ac:dyDescent="0.25">
      <c r="L1852" s="65">
        <v>426510</v>
      </c>
      <c r="M1852" t="s">
        <v>1588</v>
      </c>
    </row>
    <row r="1853" spans="12:13" x14ac:dyDescent="0.25">
      <c r="L1853" s="65">
        <v>426511</v>
      </c>
      <c r="M1853" t="s">
        <v>1588</v>
      </c>
    </row>
    <row r="1854" spans="12:13" x14ac:dyDescent="0.25">
      <c r="L1854" s="65">
        <v>426520</v>
      </c>
      <c r="M1854" t="s">
        <v>1589</v>
      </c>
    </row>
    <row r="1855" spans="12:13" x14ac:dyDescent="0.25">
      <c r="L1855" s="65">
        <v>426521</v>
      </c>
      <c r="M1855" t="s">
        <v>1589</v>
      </c>
    </row>
    <row r="1856" spans="12:13" x14ac:dyDescent="0.25">
      <c r="L1856" s="65">
        <v>426530</v>
      </c>
      <c r="M1856" t="s">
        <v>1590</v>
      </c>
    </row>
    <row r="1857" spans="12:13" x14ac:dyDescent="0.25">
      <c r="L1857" s="65">
        <v>426531</v>
      </c>
      <c r="M1857" t="s">
        <v>1590</v>
      </c>
    </row>
    <row r="1858" spans="12:13" x14ac:dyDescent="0.25">
      <c r="L1858" s="65">
        <v>426540</v>
      </c>
      <c r="M1858" t="s">
        <v>1591</v>
      </c>
    </row>
    <row r="1859" spans="12:13" x14ac:dyDescent="0.25">
      <c r="L1859" s="65">
        <v>426541</v>
      </c>
      <c r="M1859" t="s">
        <v>1591</v>
      </c>
    </row>
    <row r="1860" spans="12:13" x14ac:dyDescent="0.25">
      <c r="L1860" s="65">
        <v>426550</v>
      </c>
      <c r="M1860" t="s">
        <v>1592</v>
      </c>
    </row>
    <row r="1861" spans="12:13" x14ac:dyDescent="0.25">
      <c r="L1861" s="65">
        <v>426551</v>
      </c>
      <c r="M1861" t="s">
        <v>1592</v>
      </c>
    </row>
    <row r="1862" spans="12:13" x14ac:dyDescent="0.25">
      <c r="L1862" s="65">
        <v>426590</v>
      </c>
      <c r="M1862" t="s">
        <v>1593</v>
      </c>
    </row>
    <row r="1863" spans="12:13" x14ac:dyDescent="0.25">
      <c r="L1863" s="65">
        <v>426591</v>
      </c>
      <c r="M1863" t="s">
        <v>1593</v>
      </c>
    </row>
    <row r="1864" spans="12:13" x14ac:dyDescent="0.25">
      <c r="L1864" s="65">
        <v>426600</v>
      </c>
      <c r="M1864" t="s">
        <v>1594</v>
      </c>
    </row>
    <row r="1865" spans="12:13" x14ac:dyDescent="0.25">
      <c r="L1865" s="65">
        <v>426610</v>
      </c>
      <c r="M1865" t="s">
        <v>1580</v>
      </c>
    </row>
    <row r="1866" spans="12:13" x14ac:dyDescent="0.25">
      <c r="L1866" s="65">
        <v>426611</v>
      </c>
      <c r="M1866" t="s">
        <v>1580</v>
      </c>
    </row>
    <row r="1867" spans="12:13" x14ac:dyDescent="0.25">
      <c r="L1867" s="65">
        <v>426620</v>
      </c>
      <c r="M1867" t="s">
        <v>1595</v>
      </c>
    </row>
    <row r="1868" spans="12:13" x14ac:dyDescent="0.25">
      <c r="L1868" s="65">
        <v>426621</v>
      </c>
      <c r="M1868" t="s">
        <v>1595</v>
      </c>
    </row>
    <row r="1869" spans="12:13" x14ac:dyDescent="0.25">
      <c r="L1869" s="65">
        <v>426630</v>
      </c>
      <c r="M1869" t="s">
        <v>1596</v>
      </c>
    </row>
    <row r="1870" spans="12:13" x14ac:dyDescent="0.25">
      <c r="L1870" s="65">
        <v>426631</v>
      </c>
      <c r="M1870" t="s">
        <v>1596</v>
      </c>
    </row>
    <row r="1871" spans="12:13" x14ac:dyDescent="0.25">
      <c r="L1871" s="65">
        <v>426700</v>
      </c>
      <c r="M1871" t="s">
        <v>1597</v>
      </c>
    </row>
    <row r="1872" spans="12:13" x14ac:dyDescent="0.25">
      <c r="L1872" s="65">
        <v>426710</v>
      </c>
      <c r="M1872" t="s">
        <v>1598</v>
      </c>
    </row>
    <row r="1873" spans="12:13" x14ac:dyDescent="0.25">
      <c r="L1873" s="65">
        <v>426711</v>
      </c>
      <c r="M1873" t="s">
        <v>1598</v>
      </c>
    </row>
    <row r="1874" spans="12:13" x14ac:dyDescent="0.25">
      <c r="L1874" s="65">
        <v>426720</v>
      </c>
      <c r="M1874" t="s">
        <v>1599</v>
      </c>
    </row>
    <row r="1875" spans="12:13" x14ac:dyDescent="0.25">
      <c r="L1875" s="65">
        <v>426721</v>
      </c>
      <c r="M1875" t="s">
        <v>1599</v>
      </c>
    </row>
    <row r="1876" spans="12:13" x14ac:dyDescent="0.25">
      <c r="L1876" s="65">
        <v>426730</v>
      </c>
      <c r="M1876" t="s">
        <v>1600</v>
      </c>
    </row>
    <row r="1877" spans="12:13" x14ac:dyDescent="0.25">
      <c r="L1877" s="65">
        <v>426731</v>
      </c>
      <c r="M1877" t="s">
        <v>1600</v>
      </c>
    </row>
    <row r="1878" spans="12:13" x14ac:dyDescent="0.25">
      <c r="L1878" s="65">
        <v>426740</v>
      </c>
      <c r="M1878" t="s">
        <v>1601</v>
      </c>
    </row>
    <row r="1879" spans="12:13" x14ac:dyDescent="0.25">
      <c r="L1879" s="65">
        <v>426741</v>
      </c>
      <c r="M1879" t="s">
        <v>1601</v>
      </c>
    </row>
    <row r="1880" spans="12:13" x14ac:dyDescent="0.25">
      <c r="L1880" s="65">
        <v>426750</v>
      </c>
      <c r="M1880" t="s">
        <v>1602</v>
      </c>
    </row>
    <row r="1881" spans="12:13" x14ac:dyDescent="0.25">
      <c r="L1881" s="65">
        <v>426751</v>
      </c>
      <c r="M1881" t="s">
        <v>1602</v>
      </c>
    </row>
    <row r="1882" spans="12:13" x14ac:dyDescent="0.25">
      <c r="L1882" s="65">
        <v>426760</v>
      </c>
      <c r="M1882" t="s">
        <v>1603</v>
      </c>
    </row>
    <row r="1883" spans="12:13" x14ac:dyDescent="0.25">
      <c r="L1883" s="65">
        <v>426761</v>
      </c>
      <c r="M1883" t="s">
        <v>1603</v>
      </c>
    </row>
    <row r="1884" spans="12:13" x14ac:dyDescent="0.25">
      <c r="L1884" s="65">
        <v>426790</v>
      </c>
      <c r="M1884" t="s">
        <v>1604</v>
      </c>
    </row>
    <row r="1885" spans="12:13" x14ac:dyDescent="0.25">
      <c r="L1885" s="65">
        <v>426791</v>
      </c>
      <c r="M1885" t="s">
        <v>1604</v>
      </c>
    </row>
    <row r="1886" spans="12:13" x14ac:dyDescent="0.25">
      <c r="L1886" s="65">
        <v>426800</v>
      </c>
      <c r="M1886" t="s">
        <v>1605</v>
      </c>
    </row>
    <row r="1887" spans="12:13" x14ac:dyDescent="0.25">
      <c r="L1887" s="65">
        <v>426810</v>
      </c>
      <c r="M1887" t="s">
        <v>1606</v>
      </c>
    </row>
    <row r="1888" spans="12:13" x14ac:dyDescent="0.25">
      <c r="L1888" s="65">
        <v>426811</v>
      </c>
      <c r="M1888" t="s">
        <v>1607</v>
      </c>
    </row>
    <row r="1889" spans="12:13" x14ac:dyDescent="0.25">
      <c r="L1889" s="65">
        <v>426812</v>
      </c>
      <c r="M1889" t="s">
        <v>1608</v>
      </c>
    </row>
    <row r="1890" spans="12:13" x14ac:dyDescent="0.25">
      <c r="L1890" s="65">
        <v>426819</v>
      </c>
      <c r="M1890" t="s">
        <v>1609</v>
      </c>
    </row>
    <row r="1891" spans="12:13" x14ac:dyDescent="0.25">
      <c r="L1891" s="65">
        <v>426820</v>
      </c>
      <c r="M1891" t="s">
        <v>1610</v>
      </c>
    </row>
    <row r="1892" spans="12:13" x14ac:dyDescent="0.25">
      <c r="L1892" s="65">
        <v>426821</v>
      </c>
      <c r="M1892" t="s">
        <v>1611</v>
      </c>
    </row>
    <row r="1893" spans="12:13" x14ac:dyDescent="0.25">
      <c r="L1893" s="65">
        <v>426822</v>
      </c>
      <c r="M1893" t="s">
        <v>1612</v>
      </c>
    </row>
    <row r="1894" spans="12:13" x14ac:dyDescent="0.25">
      <c r="L1894" s="65">
        <v>426823</v>
      </c>
      <c r="M1894" t="s">
        <v>1613</v>
      </c>
    </row>
    <row r="1895" spans="12:13" x14ac:dyDescent="0.25">
      <c r="L1895" s="65">
        <v>426829</v>
      </c>
      <c r="M1895" t="s">
        <v>1614</v>
      </c>
    </row>
    <row r="1896" spans="12:13" x14ac:dyDescent="0.25">
      <c r="L1896" s="65">
        <v>426900</v>
      </c>
      <c r="M1896" t="s">
        <v>1615</v>
      </c>
    </row>
    <row r="1897" spans="12:13" x14ac:dyDescent="0.25">
      <c r="L1897" s="65">
        <v>426910</v>
      </c>
      <c r="M1897" t="s">
        <v>1615</v>
      </c>
    </row>
    <row r="1898" spans="12:13" x14ac:dyDescent="0.25">
      <c r="L1898" s="65">
        <v>426911</v>
      </c>
      <c r="M1898" t="s">
        <v>1616</v>
      </c>
    </row>
    <row r="1899" spans="12:13" x14ac:dyDescent="0.25">
      <c r="L1899" s="65">
        <v>426912</v>
      </c>
      <c r="M1899" t="s">
        <v>1617</v>
      </c>
    </row>
    <row r="1900" spans="12:13" x14ac:dyDescent="0.25">
      <c r="L1900" s="65">
        <v>426913</v>
      </c>
      <c r="M1900" t="s">
        <v>1618</v>
      </c>
    </row>
    <row r="1901" spans="12:13" x14ac:dyDescent="0.25">
      <c r="L1901" s="65">
        <v>426914</v>
      </c>
      <c r="M1901" t="s">
        <v>1619</v>
      </c>
    </row>
    <row r="1902" spans="12:13" x14ac:dyDescent="0.25">
      <c r="L1902" s="65">
        <v>426919</v>
      </c>
      <c r="M1902" t="s">
        <v>1620</v>
      </c>
    </row>
    <row r="1903" spans="12:13" x14ac:dyDescent="0.25">
      <c r="L1903" s="65">
        <v>430000</v>
      </c>
      <c r="M1903" t="s">
        <v>1621</v>
      </c>
    </row>
    <row r="1904" spans="12:13" x14ac:dyDescent="0.25">
      <c r="L1904" s="65">
        <v>431000</v>
      </c>
      <c r="M1904" t="s">
        <v>1622</v>
      </c>
    </row>
    <row r="1905" spans="12:13" x14ac:dyDescent="0.25">
      <c r="L1905" s="65">
        <v>431100</v>
      </c>
      <c r="M1905" t="s">
        <v>1623</v>
      </c>
    </row>
    <row r="1906" spans="12:13" x14ac:dyDescent="0.25">
      <c r="L1906" s="65">
        <v>431110</v>
      </c>
      <c r="M1906" t="s">
        <v>1623</v>
      </c>
    </row>
    <row r="1907" spans="12:13" x14ac:dyDescent="0.25">
      <c r="L1907" s="65">
        <v>431111</v>
      </c>
      <c r="M1907" t="s">
        <v>1623</v>
      </c>
    </row>
    <row r="1908" spans="12:13" x14ac:dyDescent="0.25">
      <c r="L1908" s="65">
        <v>431200</v>
      </c>
      <c r="M1908" t="s">
        <v>1624</v>
      </c>
    </row>
    <row r="1909" spans="12:13" x14ac:dyDescent="0.25">
      <c r="L1909" s="65">
        <v>431210</v>
      </c>
      <c r="M1909" t="s">
        <v>1624</v>
      </c>
    </row>
    <row r="1910" spans="12:13" x14ac:dyDescent="0.25">
      <c r="L1910" s="65">
        <v>431211</v>
      </c>
      <c r="M1910" t="s">
        <v>1624</v>
      </c>
    </row>
    <row r="1911" spans="12:13" x14ac:dyDescent="0.25">
      <c r="L1911" s="65">
        <v>431300</v>
      </c>
      <c r="M1911" t="s">
        <v>1625</v>
      </c>
    </row>
    <row r="1912" spans="12:13" x14ac:dyDescent="0.25">
      <c r="L1912" s="65">
        <v>431310</v>
      </c>
      <c r="M1912" t="s">
        <v>1625</v>
      </c>
    </row>
    <row r="1913" spans="12:13" x14ac:dyDescent="0.25">
      <c r="L1913" s="65">
        <v>431311</v>
      </c>
      <c r="M1913" t="s">
        <v>1625</v>
      </c>
    </row>
    <row r="1914" spans="12:13" x14ac:dyDescent="0.25">
      <c r="L1914" s="65">
        <v>432000</v>
      </c>
      <c r="M1914" t="s">
        <v>1626</v>
      </c>
    </row>
    <row r="1915" spans="12:13" x14ac:dyDescent="0.25">
      <c r="L1915" s="65">
        <v>432100</v>
      </c>
      <c r="M1915" t="s">
        <v>1626</v>
      </c>
    </row>
    <row r="1916" spans="12:13" x14ac:dyDescent="0.25">
      <c r="L1916" s="65">
        <v>432110</v>
      </c>
      <c r="M1916" t="s">
        <v>1626</v>
      </c>
    </row>
    <row r="1917" spans="12:13" x14ac:dyDescent="0.25">
      <c r="L1917" s="65">
        <v>432111</v>
      </c>
      <c r="M1917" t="s">
        <v>1626</v>
      </c>
    </row>
    <row r="1918" spans="12:13" x14ac:dyDescent="0.25">
      <c r="L1918" t="s">
        <v>1627</v>
      </c>
      <c r="M1918" t="s">
        <v>1628</v>
      </c>
    </row>
    <row r="1919" spans="12:13" x14ac:dyDescent="0.25">
      <c r="L1919" s="65">
        <v>433100</v>
      </c>
      <c r="M1919" t="s">
        <v>1629</v>
      </c>
    </row>
    <row r="1920" spans="12:13" x14ac:dyDescent="0.25">
      <c r="L1920" s="65">
        <v>433110</v>
      </c>
      <c r="M1920" t="s">
        <v>1629</v>
      </c>
    </row>
    <row r="1921" spans="12:13" x14ac:dyDescent="0.25">
      <c r="L1921" s="65">
        <v>433111</v>
      </c>
      <c r="M1921" t="s">
        <v>1629</v>
      </c>
    </row>
    <row r="1922" spans="12:13" x14ac:dyDescent="0.25">
      <c r="L1922" s="65">
        <v>434000</v>
      </c>
      <c r="M1922" t="s">
        <v>1630</v>
      </c>
    </row>
    <row r="1923" spans="12:13" x14ac:dyDescent="0.25">
      <c r="L1923" s="65">
        <v>434100</v>
      </c>
      <c r="M1923" t="s">
        <v>1631</v>
      </c>
    </row>
    <row r="1924" spans="12:13" x14ac:dyDescent="0.25">
      <c r="L1924" s="65">
        <v>434110</v>
      </c>
      <c r="M1924" t="s">
        <v>1631</v>
      </c>
    </row>
    <row r="1925" spans="12:13" x14ac:dyDescent="0.25">
      <c r="L1925" s="65">
        <v>434111</v>
      </c>
      <c r="M1925" t="s">
        <v>1631</v>
      </c>
    </row>
    <row r="1926" spans="12:13" x14ac:dyDescent="0.25">
      <c r="L1926" s="65">
        <v>434200</v>
      </c>
      <c r="M1926" t="s">
        <v>1632</v>
      </c>
    </row>
    <row r="1927" spans="12:13" x14ac:dyDescent="0.25">
      <c r="L1927" s="65">
        <v>434210</v>
      </c>
      <c r="M1927" t="s">
        <v>1632</v>
      </c>
    </row>
    <row r="1928" spans="12:13" x14ac:dyDescent="0.25">
      <c r="L1928" s="65">
        <v>434211</v>
      </c>
      <c r="M1928" t="s">
        <v>1632</v>
      </c>
    </row>
    <row r="1929" spans="12:13" x14ac:dyDescent="0.25">
      <c r="L1929" s="65">
        <v>434300</v>
      </c>
      <c r="M1929" t="s">
        <v>1633</v>
      </c>
    </row>
    <row r="1930" spans="12:13" x14ac:dyDescent="0.25">
      <c r="L1930" s="65">
        <v>434310</v>
      </c>
      <c r="M1930" t="s">
        <v>1634</v>
      </c>
    </row>
    <row r="1931" spans="12:13" x14ac:dyDescent="0.25">
      <c r="L1931" s="65">
        <v>434311</v>
      </c>
      <c r="M1931" t="s">
        <v>1634</v>
      </c>
    </row>
    <row r="1932" spans="12:13" x14ac:dyDescent="0.25">
      <c r="L1932" s="65">
        <v>434320</v>
      </c>
      <c r="M1932" t="s">
        <v>1635</v>
      </c>
    </row>
    <row r="1933" spans="12:13" x14ac:dyDescent="0.25">
      <c r="L1933" s="65">
        <v>434321</v>
      </c>
      <c r="M1933" t="s">
        <v>1635</v>
      </c>
    </row>
    <row r="1934" spans="12:13" x14ac:dyDescent="0.25">
      <c r="L1934" s="65">
        <v>435000</v>
      </c>
      <c r="M1934" t="s">
        <v>1636</v>
      </c>
    </row>
    <row r="1935" spans="12:13" x14ac:dyDescent="0.25">
      <c r="L1935" s="65">
        <v>435100</v>
      </c>
      <c r="M1935" t="s">
        <v>1636</v>
      </c>
    </row>
    <row r="1936" spans="12:13" x14ac:dyDescent="0.25">
      <c r="L1936" s="65">
        <v>435110</v>
      </c>
      <c r="M1936" t="s">
        <v>1636</v>
      </c>
    </row>
    <row r="1937" spans="12:13" x14ac:dyDescent="0.25">
      <c r="L1937" s="65">
        <v>435111</v>
      </c>
      <c r="M1937" t="s">
        <v>1636</v>
      </c>
    </row>
    <row r="1938" spans="12:13" x14ac:dyDescent="0.25">
      <c r="L1938" s="65">
        <v>440000</v>
      </c>
      <c r="M1938" t="s">
        <v>1637</v>
      </c>
    </row>
    <row r="1939" spans="12:13" x14ac:dyDescent="0.25">
      <c r="L1939" s="65">
        <v>441000</v>
      </c>
      <c r="M1939" t="s">
        <v>1638</v>
      </c>
    </row>
    <row r="1940" spans="12:13" x14ac:dyDescent="0.25">
      <c r="L1940" s="65">
        <v>441100</v>
      </c>
      <c r="M1940" t="s">
        <v>1639</v>
      </c>
    </row>
    <row r="1941" spans="12:13" x14ac:dyDescent="0.25">
      <c r="L1941" s="65">
        <v>441110</v>
      </c>
      <c r="M1941" t="s">
        <v>1640</v>
      </c>
    </row>
    <row r="1942" spans="12:13" x14ac:dyDescent="0.25">
      <c r="L1942" s="65">
        <v>441111</v>
      </c>
      <c r="M1942" t="s">
        <v>1640</v>
      </c>
    </row>
    <row r="1943" spans="12:13" x14ac:dyDescent="0.25">
      <c r="L1943" s="65">
        <v>441120</v>
      </c>
      <c r="M1943" t="s">
        <v>1641</v>
      </c>
    </row>
    <row r="1944" spans="12:13" x14ac:dyDescent="0.25">
      <c r="L1944" s="65">
        <v>441121</v>
      </c>
      <c r="M1944" t="s">
        <v>1641</v>
      </c>
    </row>
    <row r="1945" spans="12:13" x14ac:dyDescent="0.25">
      <c r="L1945" s="65">
        <v>441200</v>
      </c>
      <c r="M1945" t="s">
        <v>1642</v>
      </c>
    </row>
    <row r="1946" spans="12:13" x14ac:dyDescent="0.25">
      <c r="L1946" s="65">
        <v>441210</v>
      </c>
      <c r="M1946" t="s">
        <v>1643</v>
      </c>
    </row>
    <row r="1947" spans="12:13" x14ac:dyDescent="0.25">
      <c r="L1947" s="65">
        <v>441211</v>
      </c>
      <c r="M1947" t="s">
        <v>1643</v>
      </c>
    </row>
    <row r="1948" spans="12:13" x14ac:dyDescent="0.25">
      <c r="L1948" s="65">
        <v>441220</v>
      </c>
      <c r="M1948" t="s">
        <v>1644</v>
      </c>
    </row>
    <row r="1949" spans="12:13" x14ac:dyDescent="0.25">
      <c r="L1949" s="65">
        <v>441221</v>
      </c>
      <c r="M1949" t="s">
        <v>1644</v>
      </c>
    </row>
    <row r="1950" spans="12:13" x14ac:dyDescent="0.25">
      <c r="L1950" s="65">
        <v>441230</v>
      </c>
      <c r="M1950" t="s">
        <v>1645</v>
      </c>
    </row>
    <row r="1951" spans="12:13" x14ac:dyDescent="0.25">
      <c r="L1951" s="65">
        <v>441231</v>
      </c>
      <c r="M1951" t="s">
        <v>1645</v>
      </c>
    </row>
    <row r="1952" spans="12:13" x14ac:dyDescent="0.25">
      <c r="L1952" s="65">
        <v>441240</v>
      </c>
      <c r="M1952" t="s">
        <v>1646</v>
      </c>
    </row>
    <row r="1953" spans="12:13" x14ac:dyDescent="0.25">
      <c r="L1953" s="65">
        <v>441241</v>
      </c>
      <c r="M1953" t="s">
        <v>1646</v>
      </c>
    </row>
    <row r="1954" spans="12:13" x14ac:dyDescent="0.25">
      <c r="L1954" s="65">
        <v>441250</v>
      </c>
      <c r="M1954" t="s">
        <v>1647</v>
      </c>
    </row>
    <row r="1955" spans="12:13" x14ac:dyDescent="0.25">
      <c r="L1955" s="65">
        <v>441251</v>
      </c>
      <c r="M1955" t="s">
        <v>1648</v>
      </c>
    </row>
    <row r="1956" spans="12:13" x14ac:dyDescent="0.25">
      <c r="L1956" s="65">
        <v>441252</v>
      </c>
      <c r="M1956" t="s">
        <v>1649</v>
      </c>
    </row>
    <row r="1957" spans="12:13" x14ac:dyDescent="0.25">
      <c r="L1957" s="65">
        <v>441255</v>
      </c>
      <c r="M1957" t="s">
        <v>1650</v>
      </c>
    </row>
    <row r="1958" spans="12:13" x14ac:dyDescent="0.25">
      <c r="L1958" s="65">
        <v>441300</v>
      </c>
      <c r="M1958" t="s">
        <v>1651</v>
      </c>
    </row>
    <row r="1959" spans="12:13" x14ac:dyDescent="0.25">
      <c r="L1959" s="65">
        <v>441310</v>
      </c>
      <c r="M1959" t="s">
        <v>1652</v>
      </c>
    </row>
    <row r="1960" spans="12:13" x14ac:dyDescent="0.25">
      <c r="L1960" s="65">
        <v>441311</v>
      </c>
      <c r="M1960" t="s">
        <v>1652</v>
      </c>
    </row>
    <row r="1961" spans="12:13" x14ac:dyDescent="0.25">
      <c r="L1961" s="65">
        <v>441390</v>
      </c>
      <c r="M1961" t="s">
        <v>1653</v>
      </c>
    </row>
    <row r="1962" spans="12:13" x14ac:dyDescent="0.25">
      <c r="L1962" s="65">
        <v>441391</v>
      </c>
      <c r="M1962" t="s">
        <v>1653</v>
      </c>
    </row>
    <row r="1963" spans="12:13" x14ac:dyDescent="0.25">
      <c r="L1963" s="65">
        <v>441400</v>
      </c>
      <c r="M1963" t="s">
        <v>1654</v>
      </c>
    </row>
    <row r="1964" spans="12:13" x14ac:dyDescent="0.25">
      <c r="L1964" s="65">
        <v>441410</v>
      </c>
      <c r="M1964" t="s">
        <v>1654</v>
      </c>
    </row>
    <row r="1965" spans="12:13" x14ac:dyDescent="0.25">
      <c r="L1965" s="65">
        <v>441411</v>
      </c>
      <c r="M1965" t="s">
        <v>1654</v>
      </c>
    </row>
    <row r="1966" spans="12:13" x14ac:dyDescent="0.25">
      <c r="L1966" s="65">
        <v>441500</v>
      </c>
      <c r="M1966" t="s">
        <v>1655</v>
      </c>
    </row>
    <row r="1967" spans="12:13" x14ac:dyDescent="0.25">
      <c r="L1967" s="65">
        <v>441510</v>
      </c>
      <c r="M1967" t="s">
        <v>1655</v>
      </c>
    </row>
    <row r="1968" spans="12:13" x14ac:dyDescent="0.25">
      <c r="L1968" s="65">
        <v>441511</v>
      </c>
      <c r="M1968" t="s">
        <v>1655</v>
      </c>
    </row>
    <row r="1969" spans="12:13" x14ac:dyDescent="0.25">
      <c r="L1969" s="65">
        <v>441600</v>
      </c>
      <c r="M1969" t="s">
        <v>1656</v>
      </c>
    </row>
    <row r="1970" spans="12:13" x14ac:dyDescent="0.25">
      <c r="L1970" s="65">
        <v>441610</v>
      </c>
      <c r="M1970" t="s">
        <v>1656</v>
      </c>
    </row>
    <row r="1971" spans="12:13" x14ac:dyDescent="0.25">
      <c r="L1971" s="65">
        <v>441611</v>
      </c>
      <c r="M1971" t="s">
        <v>1656</v>
      </c>
    </row>
    <row r="1972" spans="12:13" x14ac:dyDescent="0.25">
      <c r="L1972" s="65">
        <v>441700</v>
      </c>
      <c r="M1972" t="s">
        <v>1657</v>
      </c>
    </row>
    <row r="1973" spans="12:13" x14ac:dyDescent="0.25">
      <c r="L1973" s="65">
        <v>441710</v>
      </c>
      <c r="M1973" t="s">
        <v>1657</v>
      </c>
    </row>
    <row r="1974" spans="12:13" x14ac:dyDescent="0.25">
      <c r="L1974" s="65">
        <v>441711</v>
      </c>
      <c r="M1974" t="s">
        <v>1657</v>
      </c>
    </row>
    <row r="1975" spans="12:13" x14ac:dyDescent="0.25">
      <c r="L1975" s="65">
        <v>441800</v>
      </c>
      <c r="M1975" t="s">
        <v>1658</v>
      </c>
    </row>
    <row r="1976" spans="12:13" x14ac:dyDescent="0.25">
      <c r="L1976" s="65">
        <v>441810</v>
      </c>
      <c r="M1976" t="s">
        <v>1658</v>
      </c>
    </row>
    <row r="1977" spans="12:13" x14ac:dyDescent="0.25">
      <c r="L1977" s="65">
        <v>441811</v>
      </c>
      <c r="M1977" t="s">
        <v>1658</v>
      </c>
    </row>
    <row r="1978" spans="12:13" x14ac:dyDescent="0.25">
      <c r="L1978" s="65">
        <v>441900</v>
      </c>
      <c r="M1978" t="s">
        <v>1659</v>
      </c>
    </row>
    <row r="1979" spans="12:13" x14ac:dyDescent="0.25">
      <c r="L1979" s="65">
        <v>441910</v>
      </c>
      <c r="M1979" t="s">
        <v>1659</v>
      </c>
    </row>
    <row r="1980" spans="12:13" x14ac:dyDescent="0.25">
      <c r="L1980" s="65">
        <v>441911</v>
      </c>
      <c r="M1980" t="s">
        <v>1660</v>
      </c>
    </row>
    <row r="1981" spans="12:13" x14ac:dyDescent="0.25">
      <c r="L1981" s="65">
        <v>442000</v>
      </c>
      <c r="M1981" t="s">
        <v>1661</v>
      </c>
    </row>
    <row r="1982" spans="12:13" x14ac:dyDescent="0.25">
      <c r="L1982" s="65">
        <v>442100</v>
      </c>
      <c r="M1982" t="s">
        <v>1662</v>
      </c>
    </row>
    <row r="1983" spans="12:13" x14ac:dyDescent="0.25">
      <c r="L1983" s="65">
        <v>442110</v>
      </c>
      <c r="M1983" t="s">
        <v>1663</v>
      </c>
    </row>
    <row r="1984" spans="12:13" x14ac:dyDescent="0.25">
      <c r="L1984" s="65">
        <v>442111</v>
      </c>
      <c r="M1984" t="s">
        <v>1663</v>
      </c>
    </row>
    <row r="1985" spans="12:13" x14ac:dyDescent="0.25">
      <c r="L1985" s="65">
        <v>442120</v>
      </c>
      <c r="M1985" t="s">
        <v>1664</v>
      </c>
    </row>
    <row r="1986" spans="12:13" x14ac:dyDescent="0.25">
      <c r="L1986" s="65">
        <v>442121</v>
      </c>
      <c r="M1986" t="s">
        <v>1665</v>
      </c>
    </row>
    <row r="1987" spans="12:13" x14ac:dyDescent="0.25">
      <c r="L1987" s="65">
        <v>442200</v>
      </c>
      <c r="M1987" t="s">
        <v>1666</v>
      </c>
    </row>
    <row r="1988" spans="12:13" x14ac:dyDescent="0.25">
      <c r="L1988" s="65">
        <v>442210</v>
      </c>
      <c r="M1988" t="s">
        <v>1667</v>
      </c>
    </row>
    <row r="1989" spans="12:13" x14ac:dyDescent="0.25">
      <c r="L1989" s="65">
        <v>442211</v>
      </c>
      <c r="M1989" t="s">
        <v>1667</v>
      </c>
    </row>
    <row r="1990" spans="12:13" x14ac:dyDescent="0.25">
      <c r="L1990" s="65">
        <v>442220</v>
      </c>
      <c r="M1990" t="s">
        <v>1668</v>
      </c>
    </row>
    <row r="1991" spans="12:13" x14ac:dyDescent="0.25">
      <c r="L1991" s="65">
        <v>442221</v>
      </c>
      <c r="M1991" t="s">
        <v>1668</v>
      </c>
    </row>
    <row r="1992" spans="12:13" x14ac:dyDescent="0.25">
      <c r="L1992" s="65">
        <v>442290</v>
      </c>
      <c r="M1992" t="s">
        <v>1669</v>
      </c>
    </row>
    <row r="1993" spans="12:13" x14ac:dyDescent="0.25">
      <c r="L1993" s="65">
        <v>442291</v>
      </c>
      <c r="M1993" t="s">
        <v>1669</v>
      </c>
    </row>
    <row r="1994" spans="12:13" x14ac:dyDescent="0.25">
      <c r="L1994" s="65">
        <v>442300</v>
      </c>
      <c r="M1994" t="s">
        <v>1670</v>
      </c>
    </row>
    <row r="1995" spans="12:13" x14ac:dyDescent="0.25">
      <c r="L1995" s="65">
        <v>442310</v>
      </c>
      <c r="M1995" t="s">
        <v>1671</v>
      </c>
    </row>
    <row r="1996" spans="12:13" x14ac:dyDescent="0.25">
      <c r="L1996" s="65">
        <v>442311</v>
      </c>
      <c r="M1996" t="s">
        <v>1671</v>
      </c>
    </row>
    <row r="1997" spans="12:13" x14ac:dyDescent="0.25">
      <c r="L1997" s="65">
        <v>442320</v>
      </c>
      <c r="M1997" t="s">
        <v>1672</v>
      </c>
    </row>
    <row r="1998" spans="12:13" x14ac:dyDescent="0.25">
      <c r="L1998" s="65">
        <v>442321</v>
      </c>
      <c r="M1998" t="s">
        <v>1672</v>
      </c>
    </row>
    <row r="1999" spans="12:13" x14ac:dyDescent="0.25">
      <c r="L1999" s="65">
        <v>442330</v>
      </c>
      <c r="M1999" t="s">
        <v>1673</v>
      </c>
    </row>
    <row r="2000" spans="12:13" x14ac:dyDescent="0.25">
      <c r="L2000" s="65">
        <v>442331</v>
      </c>
      <c r="M2000" t="s">
        <v>1673</v>
      </c>
    </row>
    <row r="2001" spans="12:13" x14ac:dyDescent="0.25">
      <c r="L2001" s="65">
        <v>442340</v>
      </c>
      <c r="M2001" t="s">
        <v>1674</v>
      </c>
    </row>
    <row r="2002" spans="12:13" x14ac:dyDescent="0.25">
      <c r="L2002" s="65">
        <v>442341</v>
      </c>
      <c r="M2002" t="s">
        <v>1674</v>
      </c>
    </row>
    <row r="2003" spans="12:13" x14ac:dyDescent="0.25">
      <c r="L2003" s="65">
        <v>442350</v>
      </c>
      <c r="M2003" t="s">
        <v>1675</v>
      </c>
    </row>
    <row r="2004" spans="12:13" x14ac:dyDescent="0.25">
      <c r="L2004" s="65">
        <v>442351</v>
      </c>
      <c r="M2004" t="s">
        <v>1675</v>
      </c>
    </row>
    <row r="2005" spans="12:13" x14ac:dyDescent="0.25">
      <c r="L2005" s="65">
        <v>442390</v>
      </c>
      <c r="M2005" t="s">
        <v>1676</v>
      </c>
    </row>
    <row r="2006" spans="12:13" x14ac:dyDescent="0.25">
      <c r="L2006" s="65">
        <v>442391</v>
      </c>
      <c r="M2006" t="s">
        <v>1676</v>
      </c>
    </row>
    <row r="2007" spans="12:13" x14ac:dyDescent="0.25">
      <c r="L2007" s="65">
        <v>442400</v>
      </c>
      <c r="M2007" t="s">
        <v>1677</v>
      </c>
    </row>
    <row r="2008" spans="12:13" x14ac:dyDescent="0.25">
      <c r="L2008" s="65">
        <v>442410</v>
      </c>
      <c r="M2008" t="s">
        <v>1678</v>
      </c>
    </row>
    <row r="2009" spans="12:13" x14ac:dyDescent="0.25">
      <c r="L2009" s="65">
        <v>442411</v>
      </c>
      <c r="M2009" t="s">
        <v>1678</v>
      </c>
    </row>
    <row r="2010" spans="12:13" x14ac:dyDescent="0.25">
      <c r="L2010" s="65">
        <v>442490</v>
      </c>
      <c r="M2010" t="s">
        <v>1679</v>
      </c>
    </row>
    <row r="2011" spans="12:13" x14ac:dyDescent="0.25">
      <c r="L2011" s="65">
        <v>442491</v>
      </c>
      <c r="M2011" t="s">
        <v>1679</v>
      </c>
    </row>
    <row r="2012" spans="12:13" x14ac:dyDescent="0.25">
      <c r="L2012" s="65">
        <v>442500</v>
      </c>
      <c r="M2012" t="s">
        <v>1680</v>
      </c>
    </row>
    <row r="2013" spans="12:13" x14ac:dyDescent="0.25">
      <c r="L2013" s="65">
        <v>442510</v>
      </c>
      <c r="M2013" t="s">
        <v>1680</v>
      </c>
    </row>
    <row r="2014" spans="12:13" x14ac:dyDescent="0.25">
      <c r="L2014" s="65">
        <v>442511</v>
      </c>
      <c r="M2014" t="s">
        <v>1680</v>
      </c>
    </row>
    <row r="2015" spans="12:13" x14ac:dyDescent="0.25">
      <c r="L2015" s="65">
        <v>442600</v>
      </c>
      <c r="M2015" t="s">
        <v>1681</v>
      </c>
    </row>
    <row r="2016" spans="12:13" x14ac:dyDescent="0.25">
      <c r="L2016" s="65">
        <v>442610</v>
      </c>
      <c r="M2016" t="s">
        <v>1681</v>
      </c>
    </row>
    <row r="2017" spans="12:13" x14ac:dyDescent="0.25">
      <c r="L2017" s="65">
        <v>442611</v>
      </c>
      <c r="M2017" t="s">
        <v>1681</v>
      </c>
    </row>
    <row r="2018" spans="12:13" x14ac:dyDescent="0.25">
      <c r="L2018" s="65">
        <v>443000</v>
      </c>
      <c r="M2018" t="s">
        <v>1682</v>
      </c>
    </row>
    <row r="2019" spans="12:13" x14ac:dyDescent="0.25">
      <c r="L2019" s="65">
        <v>443100</v>
      </c>
      <c r="M2019" t="s">
        <v>1682</v>
      </c>
    </row>
    <row r="2020" spans="12:13" x14ac:dyDescent="0.25">
      <c r="L2020" s="65">
        <v>443110</v>
      </c>
      <c r="M2020" t="s">
        <v>1682</v>
      </c>
    </row>
    <row r="2021" spans="12:13" x14ac:dyDescent="0.25">
      <c r="L2021" s="65">
        <v>443111</v>
      </c>
      <c r="M2021" t="s">
        <v>1682</v>
      </c>
    </row>
    <row r="2022" spans="12:13" x14ac:dyDescent="0.25">
      <c r="L2022" s="65">
        <v>444000</v>
      </c>
      <c r="M2022" t="s">
        <v>1683</v>
      </c>
    </row>
    <row r="2023" spans="12:13" x14ac:dyDescent="0.25">
      <c r="L2023" s="65">
        <v>444100</v>
      </c>
      <c r="M2023" t="s">
        <v>1684</v>
      </c>
    </row>
    <row r="2024" spans="12:13" x14ac:dyDescent="0.25">
      <c r="L2024" s="65">
        <v>444110</v>
      </c>
      <c r="M2024" t="s">
        <v>1684</v>
      </c>
    </row>
    <row r="2025" spans="12:13" x14ac:dyDescent="0.25">
      <c r="L2025" s="65">
        <v>444111</v>
      </c>
      <c r="M2025" t="s">
        <v>1684</v>
      </c>
    </row>
    <row r="2026" spans="12:13" x14ac:dyDescent="0.25">
      <c r="L2026" s="65">
        <v>444200</v>
      </c>
      <c r="M2026" t="s">
        <v>1685</v>
      </c>
    </row>
    <row r="2027" spans="12:13" x14ac:dyDescent="0.25">
      <c r="L2027" s="65">
        <v>444210</v>
      </c>
      <c r="M2027" t="s">
        <v>1685</v>
      </c>
    </row>
    <row r="2028" spans="12:13" x14ac:dyDescent="0.25">
      <c r="L2028" s="65">
        <v>444211</v>
      </c>
      <c r="M2028" t="s">
        <v>1685</v>
      </c>
    </row>
    <row r="2029" spans="12:13" x14ac:dyDescent="0.25">
      <c r="L2029" s="65">
        <v>444212</v>
      </c>
      <c r="M2029" t="s">
        <v>1686</v>
      </c>
    </row>
    <row r="2030" spans="12:13" x14ac:dyDescent="0.25">
      <c r="L2030" s="65">
        <v>444219</v>
      </c>
      <c r="M2030" t="s">
        <v>1687</v>
      </c>
    </row>
    <row r="2031" spans="12:13" x14ac:dyDescent="0.25">
      <c r="L2031" s="65">
        <v>444300</v>
      </c>
      <c r="M2031" t="s">
        <v>1688</v>
      </c>
    </row>
    <row r="2032" spans="12:13" x14ac:dyDescent="0.25">
      <c r="L2032" s="65">
        <v>444310</v>
      </c>
      <c r="M2032" t="s">
        <v>1688</v>
      </c>
    </row>
    <row r="2033" spans="12:13" x14ac:dyDescent="0.25">
      <c r="L2033" s="65">
        <v>444311</v>
      </c>
      <c r="M2033" t="s">
        <v>1688</v>
      </c>
    </row>
    <row r="2034" spans="12:13" x14ac:dyDescent="0.25">
      <c r="L2034" s="65">
        <v>450000</v>
      </c>
      <c r="M2034" t="s">
        <v>1689</v>
      </c>
    </row>
    <row r="2035" spans="12:13" x14ac:dyDescent="0.25">
      <c r="L2035" s="65">
        <v>451000</v>
      </c>
      <c r="M2035" t="s">
        <v>1690</v>
      </c>
    </row>
    <row r="2036" spans="12:13" x14ac:dyDescent="0.25">
      <c r="L2036" s="65">
        <v>451100</v>
      </c>
      <c r="M2036" t="s">
        <v>1691</v>
      </c>
    </row>
    <row r="2037" spans="12:13" x14ac:dyDescent="0.25">
      <c r="L2037" s="65">
        <v>451110</v>
      </c>
      <c r="M2037" t="s">
        <v>1692</v>
      </c>
    </row>
    <row r="2038" spans="12:13" x14ac:dyDescent="0.25">
      <c r="L2038" s="65">
        <v>451111</v>
      </c>
      <c r="M2038" t="s">
        <v>1692</v>
      </c>
    </row>
    <row r="2039" spans="12:13" x14ac:dyDescent="0.25">
      <c r="L2039" s="65">
        <v>451120</v>
      </c>
      <c r="M2039" t="s">
        <v>1693</v>
      </c>
    </row>
    <row r="2040" spans="12:13" x14ac:dyDescent="0.25">
      <c r="L2040" s="65">
        <v>451121</v>
      </c>
      <c r="M2040" t="s">
        <v>1694</v>
      </c>
    </row>
    <row r="2041" spans="12:13" x14ac:dyDescent="0.25">
      <c r="L2041" s="65">
        <v>451122</v>
      </c>
      <c r="M2041" t="s">
        <v>1695</v>
      </c>
    </row>
    <row r="2042" spans="12:13" x14ac:dyDescent="0.25">
      <c r="L2042" s="65">
        <v>451129</v>
      </c>
      <c r="M2042" t="s">
        <v>1696</v>
      </c>
    </row>
    <row r="2043" spans="12:13" x14ac:dyDescent="0.25">
      <c r="L2043" s="65">
        <v>451130</v>
      </c>
      <c r="M2043" t="s">
        <v>1697</v>
      </c>
    </row>
    <row r="2044" spans="12:13" x14ac:dyDescent="0.25">
      <c r="L2044" s="65">
        <v>451131</v>
      </c>
      <c r="M2044" t="s">
        <v>1697</v>
      </c>
    </row>
    <row r="2045" spans="12:13" x14ac:dyDescent="0.25">
      <c r="L2045" s="65">
        <v>451140</v>
      </c>
      <c r="M2045" t="s">
        <v>1698</v>
      </c>
    </row>
    <row r="2046" spans="12:13" x14ac:dyDescent="0.25">
      <c r="L2046" s="65">
        <v>451141</v>
      </c>
      <c r="M2046" t="s">
        <v>1698</v>
      </c>
    </row>
    <row r="2047" spans="12:13" x14ac:dyDescent="0.25">
      <c r="L2047" s="65">
        <v>451190</v>
      </c>
      <c r="M2047" t="s">
        <v>1699</v>
      </c>
    </row>
    <row r="2048" spans="12:13" x14ac:dyDescent="0.25">
      <c r="L2048" s="65">
        <v>451191</v>
      </c>
      <c r="M2048" t="s">
        <v>1699</v>
      </c>
    </row>
    <row r="2049" spans="12:13" x14ac:dyDescent="0.25">
      <c r="L2049" s="65">
        <v>451200</v>
      </c>
      <c r="M2049" t="s">
        <v>1700</v>
      </c>
    </row>
    <row r="2050" spans="12:13" x14ac:dyDescent="0.25">
      <c r="L2050" s="65">
        <v>451210</v>
      </c>
      <c r="M2050" t="s">
        <v>1701</v>
      </c>
    </row>
    <row r="2051" spans="12:13" x14ac:dyDescent="0.25">
      <c r="L2051" s="65">
        <v>451211</v>
      </c>
      <c r="M2051" t="s">
        <v>1701</v>
      </c>
    </row>
    <row r="2052" spans="12:13" x14ac:dyDescent="0.25">
      <c r="L2052" s="65">
        <v>451220</v>
      </c>
      <c r="M2052" t="s">
        <v>1702</v>
      </c>
    </row>
    <row r="2053" spans="12:13" x14ac:dyDescent="0.25">
      <c r="L2053" s="65">
        <v>451221</v>
      </c>
      <c r="M2053" t="s">
        <v>1703</v>
      </c>
    </row>
    <row r="2054" spans="12:13" x14ac:dyDescent="0.25">
      <c r="L2054" s="65">
        <v>451230</v>
      </c>
      <c r="M2054" t="s">
        <v>1704</v>
      </c>
    </row>
    <row r="2055" spans="12:13" x14ac:dyDescent="0.25">
      <c r="L2055" s="65">
        <v>451231</v>
      </c>
      <c r="M2055" t="s">
        <v>1704</v>
      </c>
    </row>
    <row r="2056" spans="12:13" x14ac:dyDescent="0.25">
      <c r="L2056" s="65">
        <v>451240</v>
      </c>
      <c r="M2056" t="s">
        <v>1705</v>
      </c>
    </row>
    <row r="2057" spans="12:13" x14ac:dyDescent="0.25">
      <c r="L2057" s="65">
        <v>451241</v>
      </c>
      <c r="M2057" t="s">
        <v>1705</v>
      </c>
    </row>
    <row r="2058" spans="12:13" x14ac:dyDescent="0.25">
      <c r="L2058" s="65">
        <v>451290</v>
      </c>
      <c r="M2058" t="s">
        <v>1706</v>
      </c>
    </row>
    <row r="2059" spans="12:13" x14ac:dyDescent="0.25">
      <c r="L2059" s="65">
        <v>451291</v>
      </c>
      <c r="M2059" t="s">
        <v>1706</v>
      </c>
    </row>
    <row r="2060" spans="12:13" x14ac:dyDescent="0.25">
      <c r="L2060" s="65">
        <v>452000</v>
      </c>
      <c r="M2060" t="s">
        <v>1707</v>
      </c>
    </row>
    <row r="2061" spans="12:13" x14ac:dyDescent="0.25">
      <c r="L2061" s="65">
        <v>452100</v>
      </c>
      <c r="M2061" t="s">
        <v>1708</v>
      </c>
    </row>
    <row r="2062" spans="12:13" x14ac:dyDescent="0.25">
      <c r="L2062" s="65">
        <v>452110</v>
      </c>
      <c r="M2062" t="s">
        <v>1709</v>
      </c>
    </row>
    <row r="2063" spans="12:13" x14ac:dyDescent="0.25">
      <c r="L2063" s="65">
        <v>452111</v>
      </c>
      <c r="M2063" t="s">
        <v>1709</v>
      </c>
    </row>
    <row r="2064" spans="12:13" x14ac:dyDescent="0.25">
      <c r="L2064" s="65">
        <v>452190</v>
      </c>
      <c r="M2064" t="s">
        <v>1710</v>
      </c>
    </row>
    <row r="2065" spans="12:13" x14ac:dyDescent="0.25">
      <c r="L2065" s="65">
        <v>452191</v>
      </c>
      <c r="M2065" t="s">
        <v>1710</v>
      </c>
    </row>
    <row r="2066" spans="12:13" x14ac:dyDescent="0.25">
      <c r="L2066" s="65">
        <v>452200</v>
      </c>
      <c r="M2066" t="s">
        <v>1711</v>
      </c>
    </row>
    <row r="2067" spans="12:13" x14ac:dyDescent="0.25">
      <c r="L2067" s="65">
        <v>452210</v>
      </c>
      <c r="M2067" t="s">
        <v>1712</v>
      </c>
    </row>
    <row r="2068" spans="12:13" x14ac:dyDescent="0.25">
      <c r="L2068" s="65">
        <v>452211</v>
      </c>
      <c r="M2068" t="s">
        <v>1712</v>
      </c>
    </row>
    <row r="2069" spans="12:13" x14ac:dyDescent="0.25">
      <c r="L2069" s="65">
        <v>452290</v>
      </c>
      <c r="M2069" t="s">
        <v>1713</v>
      </c>
    </row>
    <row r="2070" spans="12:13" x14ac:dyDescent="0.25">
      <c r="L2070" s="65">
        <v>452291</v>
      </c>
      <c r="M2070" t="s">
        <v>1713</v>
      </c>
    </row>
    <row r="2071" spans="12:13" x14ac:dyDescent="0.25">
      <c r="L2071" s="65">
        <v>453000</v>
      </c>
      <c r="M2071" t="s">
        <v>1714</v>
      </c>
    </row>
    <row r="2072" spans="12:13" x14ac:dyDescent="0.25">
      <c r="L2072" s="65">
        <v>453100</v>
      </c>
      <c r="M2072" t="s">
        <v>1715</v>
      </c>
    </row>
    <row r="2073" spans="12:13" x14ac:dyDescent="0.25">
      <c r="L2073" s="65">
        <v>453110</v>
      </c>
      <c r="M2073" t="s">
        <v>1716</v>
      </c>
    </row>
    <row r="2074" spans="12:13" x14ac:dyDescent="0.25">
      <c r="L2074" s="65">
        <v>453111</v>
      </c>
      <c r="M2074" t="s">
        <v>1717</v>
      </c>
    </row>
    <row r="2075" spans="12:13" x14ac:dyDescent="0.25">
      <c r="L2075" s="65">
        <v>453190</v>
      </c>
      <c r="M2075" t="s">
        <v>1718</v>
      </c>
    </row>
    <row r="2076" spans="12:13" x14ac:dyDescent="0.25">
      <c r="L2076" s="65">
        <v>453191</v>
      </c>
      <c r="M2076" t="s">
        <v>1718</v>
      </c>
    </row>
    <row r="2077" spans="12:13" x14ac:dyDescent="0.25">
      <c r="L2077" s="65">
        <v>453200</v>
      </c>
      <c r="M2077" t="s">
        <v>1719</v>
      </c>
    </row>
    <row r="2078" spans="12:13" x14ac:dyDescent="0.25">
      <c r="L2078" s="65">
        <v>453210</v>
      </c>
      <c r="M2078" t="s">
        <v>1720</v>
      </c>
    </row>
    <row r="2079" spans="12:13" x14ac:dyDescent="0.25">
      <c r="L2079" s="65">
        <v>453211</v>
      </c>
      <c r="M2079" t="s">
        <v>1720</v>
      </c>
    </row>
    <row r="2080" spans="12:13" x14ac:dyDescent="0.25">
      <c r="L2080" s="65">
        <v>453290</v>
      </c>
      <c r="M2080" t="s">
        <v>1721</v>
      </c>
    </row>
    <row r="2081" spans="12:13" x14ac:dyDescent="0.25">
      <c r="L2081" s="65">
        <v>453291</v>
      </c>
      <c r="M2081" t="s">
        <v>1721</v>
      </c>
    </row>
    <row r="2082" spans="12:13" x14ac:dyDescent="0.25">
      <c r="L2082" s="65">
        <v>454000</v>
      </c>
      <c r="M2082" t="s">
        <v>1722</v>
      </c>
    </row>
    <row r="2083" spans="12:13" x14ac:dyDescent="0.25">
      <c r="L2083" s="65">
        <v>454100</v>
      </c>
      <c r="M2083" t="s">
        <v>1723</v>
      </c>
    </row>
    <row r="2084" spans="12:13" x14ac:dyDescent="0.25">
      <c r="L2084" s="65">
        <v>454110</v>
      </c>
      <c r="M2084" t="s">
        <v>1723</v>
      </c>
    </row>
    <row r="2085" spans="12:13" x14ac:dyDescent="0.25">
      <c r="L2085" s="65">
        <v>454111</v>
      </c>
      <c r="M2085" t="s">
        <v>1723</v>
      </c>
    </row>
    <row r="2086" spans="12:13" x14ac:dyDescent="0.25">
      <c r="L2086" s="65">
        <v>454200</v>
      </c>
      <c r="M2086" t="s">
        <v>1724</v>
      </c>
    </row>
    <row r="2087" spans="12:13" x14ac:dyDescent="0.25">
      <c r="L2087" s="65">
        <v>454210</v>
      </c>
      <c r="M2087" t="s">
        <v>1724</v>
      </c>
    </row>
    <row r="2088" spans="12:13" x14ac:dyDescent="0.25">
      <c r="L2088" s="65">
        <v>454211</v>
      </c>
      <c r="M2088" t="s">
        <v>1724</v>
      </c>
    </row>
    <row r="2089" spans="12:13" x14ac:dyDescent="0.25">
      <c r="L2089" s="65">
        <v>460000</v>
      </c>
      <c r="M2089" t="s">
        <v>1725</v>
      </c>
    </row>
    <row r="2090" spans="12:13" x14ac:dyDescent="0.25">
      <c r="L2090" s="65">
        <v>461000</v>
      </c>
      <c r="M2090" t="s">
        <v>1726</v>
      </c>
    </row>
    <row r="2091" spans="12:13" x14ac:dyDescent="0.25">
      <c r="L2091" s="65">
        <v>461100</v>
      </c>
      <c r="M2091" t="s">
        <v>1727</v>
      </c>
    </row>
    <row r="2092" spans="12:13" x14ac:dyDescent="0.25">
      <c r="L2092" s="65">
        <v>461110</v>
      </c>
      <c r="M2092" t="s">
        <v>1727</v>
      </c>
    </row>
    <row r="2093" spans="12:13" x14ac:dyDescent="0.25">
      <c r="L2093" s="65">
        <v>461111</v>
      </c>
      <c r="M2093" t="s">
        <v>1727</v>
      </c>
    </row>
    <row r="2094" spans="12:13" x14ac:dyDescent="0.25">
      <c r="L2094" s="65">
        <v>461200</v>
      </c>
      <c r="M2094" t="s">
        <v>1728</v>
      </c>
    </row>
    <row r="2095" spans="12:13" x14ac:dyDescent="0.25">
      <c r="L2095" s="65">
        <v>461210</v>
      </c>
      <c r="M2095" t="s">
        <v>1728</v>
      </c>
    </row>
    <row r="2096" spans="12:13" x14ac:dyDescent="0.25">
      <c r="L2096" s="65">
        <v>461211</v>
      </c>
      <c r="M2096" t="s">
        <v>1728</v>
      </c>
    </row>
    <row r="2097" spans="12:13" x14ac:dyDescent="0.25">
      <c r="L2097" s="65">
        <v>462000</v>
      </c>
      <c r="M2097" t="s">
        <v>1729</v>
      </c>
    </row>
    <row r="2098" spans="12:13" x14ac:dyDescent="0.25">
      <c r="L2098" s="65">
        <v>462100</v>
      </c>
      <c r="M2098" t="s">
        <v>1730</v>
      </c>
    </row>
    <row r="2099" spans="12:13" x14ac:dyDescent="0.25">
      <c r="L2099" s="65">
        <v>462110</v>
      </c>
      <c r="M2099" t="s">
        <v>1731</v>
      </c>
    </row>
    <row r="2100" spans="12:13" x14ac:dyDescent="0.25">
      <c r="L2100" s="65">
        <v>462111</v>
      </c>
      <c r="M2100" t="s">
        <v>1731</v>
      </c>
    </row>
    <row r="2101" spans="12:13" x14ac:dyDescent="0.25">
      <c r="L2101" s="65">
        <v>462120</v>
      </c>
      <c r="M2101" t="s">
        <v>1732</v>
      </c>
    </row>
    <row r="2102" spans="12:13" x14ac:dyDescent="0.25">
      <c r="L2102" s="65">
        <v>462121</v>
      </c>
      <c r="M2102" t="s">
        <v>1732</v>
      </c>
    </row>
    <row r="2103" spans="12:13" x14ac:dyDescent="0.25">
      <c r="L2103" s="65">
        <v>462190</v>
      </c>
      <c r="M2103" t="s">
        <v>1733</v>
      </c>
    </row>
    <row r="2104" spans="12:13" x14ac:dyDescent="0.25">
      <c r="L2104" s="65">
        <v>462191</v>
      </c>
      <c r="M2104" t="s">
        <v>1734</v>
      </c>
    </row>
    <row r="2105" spans="12:13" x14ac:dyDescent="0.25">
      <c r="L2105" s="65">
        <v>462200</v>
      </c>
      <c r="M2105" t="s">
        <v>1735</v>
      </c>
    </row>
    <row r="2106" spans="12:13" x14ac:dyDescent="0.25">
      <c r="L2106" s="65">
        <v>462210</v>
      </c>
      <c r="M2106" t="s">
        <v>1736</v>
      </c>
    </row>
    <row r="2107" spans="12:13" x14ac:dyDescent="0.25">
      <c r="L2107" s="65">
        <v>462211</v>
      </c>
      <c r="M2107" t="s">
        <v>1736</v>
      </c>
    </row>
    <row r="2108" spans="12:13" x14ac:dyDescent="0.25">
      <c r="L2108" s="65">
        <v>462290</v>
      </c>
      <c r="M2108" t="s">
        <v>1737</v>
      </c>
    </row>
    <row r="2109" spans="12:13" x14ac:dyDescent="0.25">
      <c r="L2109" s="65">
        <v>462291</v>
      </c>
      <c r="M2109" t="s">
        <v>1737</v>
      </c>
    </row>
    <row r="2110" spans="12:13" x14ac:dyDescent="0.25">
      <c r="L2110" s="65">
        <v>463000</v>
      </c>
      <c r="M2110" t="s">
        <v>1738</v>
      </c>
    </row>
    <row r="2111" spans="12:13" x14ac:dyDescent="0.25">
      <c r="L2111" s="65">
        <v>463100</v>
      </c>
      <c r="M2111" t="s">
        <v>1739</v>
      </c>
    </row>
    <row r="2112" spans="12:13" x14ac:dyDescent="0.25">
      <c r="L2112" s="65">
        <v>463110</v>
      </c>
      <c r="M2112" t="s">
        <v>1740</v>
      </c>
    </row>
    <row r="2113" spans="12:13" x14ac:dyDescent="0.25">
      <c r="L2113" s="65">
        <v>463111</v>
      </c>
      <c r="M2113" t="s">
        <v>1740</v>
      </c>
    </row>
    <row r="2114" spans="12:13" x14ac:dyDescent="0.25">
      <c r="L2114" s="65">
        <v>463120</v>
      </c>
      <c r="M2114" t="s">
        <v>1741</v>
      </c>
    </row>
    <row r="2115" spans="12:13" x14ac:dyDescent="0.25">
      <c r="L2115" s="65">
        <v>463121</v>
      </c>
      <c r="M2115" t="s">
        <v>1742</v>
      </c>
    </row>
    <row r="2116" spans="12:13" x14ac:dyDescent="0.25">
      <c r="L2116" s="65">
        <v>463122</v>
      </c>
      <c r="M2116" t="s">
        <v>1743</v>
      </c>
    </row>
    <row r="2117" spans="12:13" x14ac:dyDescent="0.25">
      <c r="L2117" s="65">
        <v>463130</v>
      </c>
      <c r="M2117" t="s">
        <v>1744</v>
      </c>
    </row>
    <row r="2118" spans="12:13" x14ac:dyDescent="0.25">
      <c r="L2118" s="65">
        <v>463131</v>
      </c>
      <c r="M2118" t="s">
        <v>1744</v>
      </c>
    </row>
    <row r="2119" spans="12:13" x14ac:dyDescent="0.25">
      <c r="L2119" s="65">
        <v>463132</v>
      </c>
      <c r="M2119" t="s">
        <v>1745</v>
      </c>
    </row>
    <row r="2120" spans="12:13" x14ac:dyDescent="0.25">
      <c r="L2120" s="65">
        <v>463133</v>
      </c>
      <c r="M2120" t="s">
        <v>1746</v>
      </c>
    </row>
    <row r="2121" spans="12:13" x14ac:dyDescent="0.25">
      <c r="L2121" s="65">
        <v>463140</v>
      </c>
      <c r="M2121" t="s">
        <v>1747</v>
      </c>
    </row>
    <row r="2122" spans="12:13" x14ac:dyDescent="0.25">
      <c r="L2122" s="65">
        <v>463141</v>
      </c>
      <c r="M2122" t="s">
        <v>1747</v>
      </c>
    </row>
    <row r="2123" spans="12:13" x14ac:dyDescent="0.25">
      <c r="L2123" s="65">
        <v>463142</v>
      </c>
      <c r="M2123" t="s">
        <v>1748</v>
      </c>
    </row>
    <row r="2124" spans="12:13" x14ac:dyDescent="0.25">
      <c r="L2124" s="65">
        <v>463143</v>
      </c>
      <c r="M2124" t="s">
        <v>1749</v>
      </c>
    </row>
    <row r="2125" spans="12:13" x14ac:dyDescent="0.25">
      <c r="L2125" s="65">
        <v>463200</v>
      </c>
      <c r="M2125" t="s">
        <v>1750</v>
      </c>
    </row>
    <row r="2126" spans="12:13" x14ac:dyDescent="0.25">
      <c r="L2126" s="65">
        <v>463210</v>
      </c>
      <c r="M2126" t="s">
        <v>1751</v>
      </c>
    </row>
    <row r="2127" spans="12:13" x14ac:dyDescent="0.25">
      <c r="L2127" s="65">
        <v>463211</v>
      </c>
      <c r="M2127" t="s">
        <v>1751</v>
      </c>
    </row>
    <row r="2128" spans="12:13" x14ac:dyDescent="0.25">
      <c r="L2128" s="65">
        <v>463220</v>
      </c>
      <c r="M2128" t="s">
        <v>1752</v>
      </c>
    </row>
    <row r="2129" spans="12:13" x14ac:dyDescent="0.25">
      <c r="L2129" s="65">
        <v>463221</v>
      </c>
      <c r="M2129" t="s">
        <v>1753</v>
      </c>
    </row>
    <row r="2130" spans="12:13" x14ac:dyDescent="0.25">
      <c r="L2130" s="65">
        <v>463222</v>
      </c>
      <c r="M2130" t="s">
        <v>1754</v>
      </c>
    </row>
    <row r="2131" spans="12:13" x14ac:dyDescent="0.25">
      <c r="L2131" s="65">
        <v>463230</v>
      </c>
      <c r="M2131" t="s">
        <v>1755</v>
      </c>
    </row>
    <row r="2132" spans="12:13" x14ac:dyDescent="0.25">
      <c r="L2132" s="65">
        <v>463231</v>
      </c>
      <c r="M2132" t="s">
        <v>1755</v>
      </c>
    </row>
    <row r="2133" spans="12:13" x14ac:dyDescent="0.25">
      <c r="L2133" s="65">
        <v>463240</v>
      </c>
      <c r="M2133" t="s">
        <v>1756</v>
      </c>
    </row>
    <row r="2134" spans="12:13" x14ac:dyDescent="0.25">
      <c r="L2134" s="65">
        <v>463241</v>
      </c>
      <c r="M2134" t="s">
        <v>1756</v>
      </c>
    </row>
    <row r="2135" spans="12:13" x14ac:dyDescent="0.25">
      <c r="L2135" s="65">
        <v>464000</v>
      </c>
      <c r="M2135" t="s">
        <v>1757</v>
      </c>
    </row>
    <row r="2136" spans="12:13" x14ac:dyDescent="0.25">
      <c r="L2136" s="65">
        <v>464100</v>
      </c>
      <c r="M2136" t="s">
        <v>1758</v>
      </c>
    </row>
    <row r="2137" spans="12:13" x14ac:dyDescent="0.25">
      <c r="L2137" s="65">
        <v>464110</v>
      </c>
      <c r="M2137" t="s">
        <v>1759</v>
      </c>
    </row>
    <row r="2138" spans="12:13" x14ac:dyDescent="0.25">
      <c r="L2138" s="65">
        <v>464111</v>
      </c>
      <c r="M2138" t="s">
        <v>1759</v>
      </c>
    </row>
    <row r="2139" spans="12:13" x14ac:dyDescent="0.25">
      <c r="L2139" s="65">
        <v>464112</v>
      </c>
      <c r="M2139" t="s">
        <v>1760</v>
      </c>
    </row>
    <row r="2140" spans="12:13" x14ac:dyDescent="0.25">
      <c r="L2140" s="65">
        <v>464113</v>
      </c>
      <c r="M2140" t="s">
        <v>1761</v>
      </c>
    </row>
    <row r="2141" spans="12:13" x14ac:dyDescent="0.25">
      <c r="L2141" s="65">
        <v>464120</v>
      </c>
      <c r="M2141" t="s">
        <v>1762</v>
      </c>
    </row>
    <row r="2142" spans="12:13" x14ac:dyDescent="0.25">
      <c r="L2142" s="65">
        <v>464121</v>
      </c>
      <c r="M2142" t="s">
        <v>1763</v>
      </c>
    </row>
    <row r="2143" spans="12:13" x14ac:dyDescent="0.25">
      <c r="L2143" s="65">
        <v>464130</v>
      </c>
      <c r="M2143" t="s">
        <v>1764</v>
      </c>
    </row>
    <row r="2144" spans="12:13" x14ac:dyDescent="0.25">
      <c r="L2144" s="65">
        <v>464131</v>
      </c>
      <c r="M2144" t="s">
        <v>1765</v>
      </c>
    </row>
    <row r="2145" spans="12:13" x14ac:dyDescent="0.25">
      <c r="L2145" s="65">
        <v>464140</v>
      </c>
      <c r="M2145" t="s">
        <v>1766</v>
      </c>
    </row>
    <row r="2146" spans="12:13" x14ac:dyDescent="0.25">
      <c r="L2146" s="65">
        <v>464141</v>
      </c>
      <c r="M2146" t="s">
        <v>1767</v>
      </c>
    </row>
    <row r="2147" spans="12:13" x14ac:dyDescent="0.25">
      <c r="L2147" s="65">
        <v>464150</v>
      </c>
      <c r="M2147" t="s">
        <v>1768</v>
      </c>
    </row>
    <row r="2148" spans="12:13" x14ac:dyDescent="0.25">
      <c r="L2148" s="65">
        <v>464151</v>
      </c>
      <c r="M2148" t="s">
        <v>1768</v>
      </c>
    </row>
    <row r="2149" spans="12:13" x14ac:dyDescent="0.25">
      <c r="L2149" s="65">
        <v>464200</v>
      </c>
      <c r="M2149" t="s">
        <v>1769</v>
      </c>
    </row>
    <row r="2150" spans="12:13" x14ac:dyDescent="0.25">
      <c r="L2150" s="65">
        <v>464210</v>
      </c>
      <c r="M2150" t="s">
        <v>1770</v>
      </c>
    </row>
    <row r="2151" spans="12:13" x14ac:dyDescent="0.25">
      <c r="L2151" s="65">
        <v>464211</v>
      </c>
      <c r="M2151" t="s">
        <v>1770</v>
      </c>
    </row>
    <row r="2152" spans="12:13" x14ac:dyDescent="0.25">
      <c r="L2152" s="65">
        <v>464212</v>
      </c>
      <c r="M2152" t="s">
        <v>1771</v>
      </c>
    </row>
    <row r="2153" spans="12:13" x14ac:dyDescent="0.25">
      <c r="L2153" s="65">
        <v>464213</v>
      </c>
      <c r="M2153" t="s">
        <v>1772</v>
      </c>
    </row>
    <row r="2154" spans="12:13" x14ac:dyDescent="0.25">
      <c r="L2154" s="65">
        <v>464220</v>
      </c>
      <c r="M2154" t="s">
        <v>1773</v>
      </c>
    </row>
    <row r="2155" spans="12:13" x14ac:dyDescent="0.25">
      <c r="L2155" s="65">
        <v>464221</v>
      </c>
      <c r="M2155" t="s">
        <v>1773</v>
      </c>
    </row>
    <row r="2156" spans="12:13" x14ac:dyDescent="0.25">
      <c r="L2156" s="65">
        <v>464250</v>
      </c>
      <c r="M2156" t="s">
        <v>1774</v>
      </c>
    </row>
    <row r="2157" spans="12:13" x14ac:dyDescent="0.25">
      <c r="L2157" s="65">
        <v>464251</v>
      </c>
      <c r="M2157" t="s">
        <v>1774</v>
      </c>
    </row>
    <row r="2158" spans="12:13" x14ac:dyDescent="0.25">
      <c r="L2158" s="65">
        <v>465000</v>
      </c>
      <c r="M2158" t="s">
        <v>1775</v>
      </c>
    </row>
    <row r="2159" spans="12:13" x14ac:dyDescent="0.25">
      <c r="L2159" s="65">
        <v>465100</v>
      </c>
      <c r="M2159" t="s">
        <v>1776</v>
      </c>
    </row>
    <row r="2160" spans="12:13" x14ac:dyDescent="0.25">
      <c r="L2160" s="65">
        <v>465110</v>
      </c>
      <c r="M2160" t="s">
        <v>1776</v>
      </c>
    </row>
    <row r="2161" spans="12:13" x14ac:dyDescent="0.25">
      <c r="L2161" s="65">
        <v>465111</v>
      </c>
      <c r="M2161" t="s">
        <v>1776</v>
      </c>
    </row>
    <row r="2162" spans="12:13" x14ac:dyDescent="0.25">
      <c r="L2162" s="65">
        <v>465112</v>
      </c>
      <c r="M2162" t="s">
        <v>1777</v>
      </c>
    </row>
    <row r="2163" spans="12:13" x14ac:dyDescent="0.25">
      <c r="L2163" s="65">
        <v>465200</v>
      </c>
      <c r="M2163" t="s">
        <v>1778</v>
      </c>
    </row>
    <row r="2164" spans="12:13" x14ac:dyDescent="0.25">
      <c r="L2164" s="65">
        <v>465210</v>
      </c>
      <c r="M2164" t="s">
        <v>1778</v>
      </c>
    </row>
    <row r="2165" spans="12:13" x14ac:dyDescent="0.25">
      <c r="L2165" s="65">
        <v>465211</v>
      </c>
      <c r="M2165" t="s">
        <v>1778</v>
      </c>
    </row>
    <row r="2166" spans="12:13" x14ac:dyDescent="0.25">
      <c r="L2166" s="65">
        <v>470000</v>
      </c>
      <c r="M2166" t="s">
        <v>1779</v>
      </c>
    </row>
    <row r="2167" spans="12:13" x14ac:dyDescent="0.25">
      <c r="L2167" s="65">
        <v>471000</v>
      </c>
      <c r="M2167" t="s">
        <v>1780</v>
      </c>
    </row>
    <row r="2168" spans="12:13" x14ac:dyDescent="0.25">
      <c r="L2168" s="65">
        <v>471100</v>
      </c>
      <c r="M2168" t="s">
        <v>1781</v>
      </c>
    </row>
    <row r="2169" spans="12:13" x14ac:dyDescent="0.25">
      <c r="L2169" s="65">
        <v>471110</v>
      </c>
      <c r="M2169" t="s">
        <v>1782</v>
      </c>
    </row>
    <row r="2170" spans="12:13" x14ac:dyDescent="0.25">
      <c r="L2170" s="65">
        <v>471111</v>
      </c>
      <c r="M2170" t="s">
        <v>1783</v>
      </c>
    </row>
    <row r="2171" spans="12:13" x14ac:dyDescent="0.25">
      <c r="L2171" s="65">
        <v>471112</v>
      </c>
      <c r="M2171" t="s">
        <v>1784</v>
      </c>
    </row>
    <row r="2172" spans="12:13" x14ac:dyDescent="0.25">
      <c r="L2172" s="65">
        <v>471113</v>
      </c>
      <c r="M2172" t="s">
        <v>1785</v>
      </c>
    </row>
    <row r="2173" spans="12:13" x14ac:dyDescent="0.25">
      <c r="L2173" s="65">
        <v>471114</v>
      </c>
      <c r="M2173" t="s">
        <v>1786</v>
      </c>
    </row>
    <row r="2174" spans="12:13" x14ac:dyDescent="0.25">
      <c r="L2174" s="65">
        <v>471120</v>
      </c>
      <c r="M2174" t="s">
        <v>1787</v>
      </c>
    </row>
    <row r="2175" spans="12:13" x14ac:dyDescent="0.25">
      <c r="L2175" s="65">
        <v>471121</v>
      </c>
      <c r="M2175" t="s">
        <v>1788</v>
      </c>
    </row>
    <row r="2176" spans="12:13" x14ac:dyDescent="0.25">
      <c r="L2176" s="65">
        <v>471122</v>
      </c>
      <c r="M2176" t="s">
        <v>1789</v>
      </c>
    </row>
    <row r="2177" spans="12:13" x14ac:dyDescent="0.25">
      <c r="L2177" s="65">
        <v>471123</v>
      </c>
      <c r="M2177" t="s">
        <v>1790</v>
      </c>
    </row>
    <row r="2178" spans="12:13" x14ac:dyDescent="0.25">
      <c r="L2178" s="65">
        <v>471124</v>
      </c>
      <c r="M2178" t="s">
        <v>1791</v>
      </c>
    </row>
    <row r="2179" spans="12:13" x14ac:dyDescent="0.25">
      <c r="L2179" s="65">
        <v>471125</v>
      </c>
      <c r="M2179" t="s">
        <v>1792</v>
      </c>
    </row>
    <row r="2180" spans="12:13" x14ac:dyDescent="0.25">
      <c r="L2180" s="65">
        <v>471129</v>
      </c>
      <c r="M2180" t="s">
        <v>1793</v>
      </c>
    </row>
    <row r="2181" spans="12:13" x14ac:dyDescent="0.25">
      <c r="L2181" s="65">
        <v>471130</v>
      </c>
      <c r="M2181" t="s">
        <v>1794</v>
      </c>
    </row>
    <row r="2182" spans="12:13" x14ac:dyDescent="0.25">
      <c r="L2182" s="65">
        <v>471131</v>
      </c>
      <c r="M2182" t="s">
        <v>1795</v>
      </c>
    </row>
    <row r="2183" spans="12:13" x14ac:dyDescent="0.25">
      <c r="L2183" s="65">
        <v>471132</v>
      </c>
      <c r="M2183" t="s">
        <v>1796</v>
      </c>
    </row>
    <row r="2184" spans="12:13" x14ac:dyDescent="0.25">
      <c r="L2184" s="65">
        <v>471133</v>
      </c>
      <c r="M2184" t="s">
        <v>1797</v>
      </c>
    </row>
    <row r="2185" spans="12:13" x14ac:dyDescent="0.25">
      <c r="L2185" s="65">
        <v>471134</v>
      </c>
      <c r="M2185" t="s">
        <v>1798</v>
      </c>
    </row>
    <row r="2186" spans="12:13" x14ac:dyDescent="0.25">
      <c r="L2186" s="65">
        <v>471135</v>
      </c>
      <c r="M2186" t="s">
        <v>1799</v>
      </c>
    </row>
    <row r="2187" spans="12:13" x14ac:dyDescent="0.25">
      <c r="L2187" s="65">
        <v>471136</v>
      </c>
      <c r="M2187" t="s">
        <v>1800</v>
      </c>
    </row>
    <row r="2188" spans="12:13" x14ac:dyDescent="0.25">
      <c r="L2188" s="65">
        <v>471137</v>
      </c>
      <c r="M2188" t="s">
        <v>1801</v>
      </c>
    </row>
    <row r="2189" spans="12:13" x14ac:dyDescent="0.25">
      <c r="L2189" s="65">
        <v>471139</v>
      </c>
      <c r="M2189" t="s">
        <v>1802</v>
      </c>
    </row>
    <row r="2190" spans="12:13" x14ac:dyDescent="0.25">
      <c r="L2190" s="65">
        <v>471140</v>
      </c>
      <c r="M2190" t="s">
        <v>1803</v>
      </c>
    </row>
    <row r="2191" spans="12:13" x14ac:dyDescent="0.25">
      <c r="L2191" s="65">
        <v>471141</v>
      </c>
      <c r="M2191" t="s">
        <v>1804</v>
      </c>
    </row>
    <row r="2192" spans="12:13" x14ac:dyDescent="0.25">
      <c r="L2192" s="65">
        <v>471142</v>
      </c>
      <c r="M2192" t="s">
        <v>1805</v>
      </c>
    </row>
    <row r="2193" spans="12:13" x14ac:dyDescent="0.25">
      <c r="L2193" s="65">
        <v>471143</v>
      </c>
      <c r="M2193" t="s">
        <v>1806</v>
      </c>
    </row>
    <row r="2194" spans="12:13" x14ac:dyDescent="0.25">
      <c r="L2194" s="65">
        <v>471144</v>
      </c>
      <c r="M2194" t="s">
        <v>1807</v>
      </c>
    </row>
    <row r="2195" spans="12:13" x14ac:dyDescent="0.25">
      <c r="L2195" s="65">
        <v>471149</v>
      </c>
      <c r="M2195" t="s">
        <v>1808</v>
      </c>
    </row>
    <row r="2196" spans="12:13" x14ac:dyDescent="0.25">
      <c r="L2196" s="65">
        <v>471190</v>
      </c>
      <c r="M2196" t="s">
        <v>1809</v>
      </c>
    </row>
    <row r="2197" spans="12:13" x14ac:dyDescent="0.25">
      <c r="L2197" s="65">
        <v>471191</v>
      </c>
      <c r="M2197" t="s">
        <v>1810</v>
      </c>
    </row>
    <row r="2198" spans="12:13" x14ac:dyDescent="0.25">
      <c r="L2198" s="65">
        <v>471192</v>
      </c>
      <c r="M2198" t="s">
        <v>1811</v>
      </c>
    </row>
    <row r="2199" spans="12:13" x14ac:dyDescent="0.25">
      <c r="L2199" s="65">
        <v>471193</v>
      </c>
      <c r="M2199" t="s">
        <v>1812</v>
      </c>
    </row>
    <row r="2200" spans="12:13" x14ac:dyDescent="0.25">
      <c r="L2200" s="65">
        <v>471194</v>
      </c>
      <c r="M2200" t="s">
        <v>1813</v>
      </c>
    </row>
    <row r="2201" spans="12:13" x14ac:dyDescent="0.25">
      <c r="L2201" s="65">
        <v>471195</v>
      </c>
      <c r="M2201" t="s">
        <v>1814</v>
      </c>
    </row>
    <row r="2202" spans="12:13" x14ac:dyDescent="0.25">
      <c r="L2202" s="65">
        <v>471199</v>
      </c>
      <c r="M2202" t="s">
        <v>1815</v>
      </c>
    </row>
    <row r="2203" spans="12:13" x14ac:dyDescent="0.25">
      <c r="L2203" s="65">
        <v>471200</v>
      </c>
      <c r="M2203" t="s">
        <v>1816</v>
      </c>
    </row>
    <row r="2204" spans="12:13" x14ac:dyDescent="0.25">
      <c r="L2204" s="65">
        <v>471210</v>
      </c>
      <c r="M2204" t="s">
        <v>1817</v>
      </c>
    </row>
    <row r="2205" spans="12:13" x14ac:dyDescent="0.25">
      <c r="L2205" s="65">
        <v>471211</v>
      </c>
      <c r="M2205" t="s">
        <v>1818</v>
      </c>
    </row>
    <row r="2206" spans="12:13" x14ac:dyDescent="0.25">
      <c r="L2206" s="65">
        <v>471212</v>
      </c>
      <c r="M2206" t="s">
        <v>1819</v>
      </c>
    </row>
    <row r="2207" spans="12:13" x14ac:dyDescent="0.25">
      <c r="L2207" s="65">
        <v>471213</v>
      </c>
      <c r="M2207" t="s">
        <v>1820</v>
      </c>
    </row>
    <row r="2208" spans="12:13" x14ac:dyDescent="0.25">
      <c r="L2208" s="65">
        <v>471214</v>
      </c>
      <c r="M2208" t="s">
        <v>1821</v>
      </c>
    </row>
    <row r="2209" spans="12:13" x14ac:dyDescent="0.25">
      <c r="L2209" s="65">
        <v>471215</v>
      </c>
      <c r="M2209" t="s">
        <v>1822</v>
      </c>
    </row>
    <row r="2210" spans="12:13" x14ac:dyDescent="0.25">
      <c r="L2210" s="65">
        <v>471216</v>
      </c>
      <c r="M2210" t="s">
        <v>1823</v>
      </c>
    </row>
    <row r="2211" spans="12:13" x14ac:dyDescent="0.25">
      <c r="L2211" s="65">
        <v>471217</v>
      </c>
      <c r="M2211" t="s">
        <v>1824</v>
      </c>
    </row>
    <row r="2212" spans="12:13" x14ac:dyDescent="0.25">
      <c r="L2212" s="65">
        <v>471219</v>
      </c>
      <c r="M2212" t="s">
        <v>1825</v>
      </c>
    </row>
    <row r="2213" spans="12:13" x14ac:dyDescent="0.25">
      <c r="L2213" s="65">
        <v>471220</v>
      </c>
      <c r="M2213" t="s">
        <v>1826</v>
      </c>
    </row>
    <row r="2214" spans="12:13" x14ac:dyDescent="0.25">
      <c r="L2214" s="65">
        <v>471221</v>
      </c>
      <c r="M2214" t="s">
        <v>1507</v>
      </c>
    </row>
    <row r="2215" spans="12:13" x14ac:dyDescent="0.25">
      <c r="L2215" s="65">
        <v>471222</v>
      </c>
      <c r="M2215" t="s">
        <v>1827</v>
      </c>
    </row>
    <row r="2216" spans="12:13" x14ac:dyDescent="0.25">
      <c r="L2216" s="65">
        <v>471223</v>
      </c>
      <c r="M2216" t="s">
        <v>1828</v>
      </c>
    </row>
    <row r="2217" spans="12:13" x14ac:dyDescent="0.25">
      <c r="L2217" s="65">
        <v>471224</v>
      </c>
      <c r="M2217" t="s">
        <v>1829</v>
      </c>
    </row>
    <row r="2218" spans="12:13" x14ac:dyDescent="0.25">
      <c r="L2218" s="65">
        <v>471229</v>
      </c>
      <c r="M2218" t="s">
        <v>1830</v>
      </c>
    </row>
    <row r="2219" spans="12:13" x14ac:dyDescent="0.25">
      <c r="L2219" s="65">
        <v>471230</v>
      </c>
      <c r="M2219" t="s">
        <v>1831</v>
      </c>
    </row>
    <row r="2220" spans="12:13" x14ac:dyDescent="0.25">
      <c r="L2220" s="65">
        <v>471231</v>
      </c>
      <c r="M2220" t="s">
        <v>1832</v>
      </c>
    </row>
    <row r="2221" spans="12:13" x14ac:dyDescent="0.25">
      <c r="L2221" s="65">
        <v>471232</v>
      </c>
      <c r="M2221" t="s">
        <v>1833</v>
      </c>
    </row>
    <row r="2222" spans="12:13" x14ac:dyDescent="0.25">
      <c r="L2222" s="65">
        <v>471240</v>
      </c>
      <c r="M2222" t="s">
        <v>1834</v>
      </c>
    </row>
    <row r="2223" spans="12:13" x14ac:dyDescent="0.25">
      <c r="L2223" s="65">
        <v>471241</v>
      </c>
      <c r="M2223" t="s">
        <v>1835</v>
      </c>
    </row>
    <row r="2224" spans="12:13" x14ac:dyDescent="0.25">
      <c r="L2224" s="65">
        <v>471242</v>
      </c>
      <c r="M2224" t="s">
        <v>1836</v>
      </c>
    </row>
    <row r="2225" spans="12:13" x14ac:dyDescent="0.25">
      <c r="L2225" s="65">
        <v>471243</v>
      </c>
      <c r="M2225" t="s">
        <v>1837</v>
      </c>
    </row>
    <row r="2226" spans="12:13" x14ac:dyDescent="0.25">
      <c r="L2226" s="65">
        <v>471250</v>
      </c>
      <c r="M2226" t="s">
        <v>1838</v>
      </c>
    </row>
    <row r="2227" spans="12:13" x14ac:dyDescent="0.25">
      <c r="L2227" s="65">
        <v>471251</v>
      </c>
      <c r="M2227" t="s">
        <v>1839</v>
      </c>
    </row>
    <row r="2228" spans="12:13" x14ac:dyDescent="0.25">
      <c r="L2228" s="65">
        <v>471252</v>
      </c>
      <c r="M2228" t="s">
        <v>1840</v>
      </c>
    </row>
    <row r="2229" spans="12:13" x14ac:dyDescent="0.25">
      <c r="L2229" s="65">
        <v>471253</v>
      </c>
      <c r="M2229" t="s">
        <v>1841</v>
      </c>
    </row>
    <row r="2230" spans="12:13" x14ac:dyDescent="0.25">
      <c r="L2230" s="65">
        <v>471260</v>
      </c>
      <c r="M2230" t="s">
        <v>1842</v>
      </c>
    </row>
    <row r="2231" spans="12:13" x14ac:dyDescent="0.25">
      <c r="L2231" s="65">
        <v>471261</v>
      </c>
      <c r="M2231" t="s">
        <v>1843</v>
      </c>
    </row>
    <row r="2232" spans="12:13" x14ac:dyDescent="0.25">
      <c r="L2232" s="65">
        <v>471262</v>
      </c>
      <c r="M2232" t="s">
        <v>1844</v>
      </c>
    </row>
    <row r="2233" spans="12:13" x14ac:dyDescent="0.25">
      <c r="L2233" s="65">
        <v>471263</v>
      </c>
      <c r="M2233" t="s">
        <v>1845</v>
      </c>
    </row>
    <row r="2234" spans="12:13" x14ac:dyDescent="0.25">
      <c r="L2234" s="65">
        <v>471290</v>
      </c>
      <c r="M2234" t="s">
        <v>1846</v>
      </c>
    </row>
    <row r="2235" spans="12:13" x14ac:dyDescent="0.25">
      <c r="L2235" s="65">
        <v>471291</v>
      </c>
      <c r="M2235" t="s">
        <v>1847</v>
      </c>
    </row>
    <row r="2236" spans="12:13" x14ac:dyDescent="0.25">
      <c r="L2236" s="65">
        <v>471292</v>
      </c>
      <c r="M2236" t="s">
        <v>1814</v>
      </c>
    </row>
    <row r="2237" spans="12:13" x14ac:dyDescent="0.25">
      <c r="L2237" s="65">
        <v>471299</v>
      </c>
      <c r="M2237" t="s">
        <v>1848</v>
      </c>
    </row>
    <row r="2238" spans="12:13" x14ac:dyDescent="0.25">
      <c r="L2238" s="65">
        <v>471900</v>
      </c>
      <c r="M2238" t="s">
        <v>1849</v>
      </c>
    </row>
    <row r="2239" spans="12:13" x14ac:dyDescent="0.25">
      <c r="L2239" s="65">
        <v>471910</v>
      </c>
      <c r="M2239" t="s">
        <v>1850</v>
      </c>
    </row>
    <row r="2240" spans="12:13" x14ac:dyDescent="0.25">
      <c r="L2240" s="65">
        <v>471911</v>
      </c>
      <c r="M2240" t="s">
        <v>1850</v>
      </c>
    </row>
    <row r="2241" spans="12:13" x14ac:dyDescent="0.25">
      <c r="L2241" s="65">
        <v>471912</v>
      </c>
      <c r="M2241" t="s">
        <v>1851</v>
      </c>
    </row>
    <row r="2242" spans="12:13" x14ac:dyDescent="0.25">
      <c r="L2242" s="65">
        <v>471913</v>
      </c>
      <c r="M2242" t="s">
        <v>1852</v>
      </c>
    </row>
    <row r="2243" spans="12:13" x14ac:dyDescent="0.25">
      <c r="L2243" s="65">
        <v>471914</v>
      </c>
      <c r="M2243" t="s">
        <v>1853</v>
      </c>
    </row>
    <row r="2244" spans="12:13" x14ac:dyDescent="0.25">
      <c r="L2244" s="65">
        <v>471915</v>
      </c>
      <c r="M2244" t="s">
        <v>1854</v>
      </c>
    </row>
    <row r="2245" spans="12:13" x14ac:dyDescent="0.25">
      <c r="L2245" s="65">
        <v>471920</v>
      </c>
      <c r="M2245" t="s">
        <v>1855</v>
      </c>
    </row>
    <row r="2246" spans="12:13" x14ac:dyDescent="0.25">
      <c r="L2246" s="65">
        <v>471921</v>
      </c>
      <c r="M2246" t="s">
        <v>1855</v>
      </c>
    </row>
    <row r="2247" spans="12:13" x14ac:dyDescent="0.25">
      <c r="L2247" s="65">
        <v>471922</v>
      </c>
      <c r="M2247" t="s">
        <v>1856</v>
      </c>
    </row>
    <row r="2248" spans="12:13" x14ac:dyDescent="0.25">
      <c r="L2248" s="65">
        <v>471923</v>
      </c>
      <c r="M2248" t="s">
        <v>1857</v>
      </c>
    </row>
    <row r="2249" spans="12:13" x14ac:dyDescent="0.25">
      <c r="L2249" s="65">
        <v>471930</v>
      </c>
      <c r="M2249" t="s">
        <v>1858</v>
      </c>
    </row>
    <row r="2250" spans="12:13" x14ac:dyDescent="0.25">
      <c r="L2250" s="65">
        <v>471931</v>
      </c>
      <c r="M2250" t="s">
        <v>1859</v>
      </c>
    </row>
    <row r="2251" spans="12:13" x14ac:dyDescent="0.25">
      <c r="L2251" s="65">
        <v>471940</v>
      </c>
      <c r="M2251" t="s">
        <v>1860</v>
      </c>
    </row>
    <row r="2252" spans="12:13" x14ac:dyDescent="0.25">
      <c r="L2252" s="65">
        <v>471941</v>
      </c>
      <c r="M2252" t="s">
        <v>1861</v>
      </c>
    </row>
    <row r="2253" spans="12:13" x14ac:dyDescent="0.25">
      <c r="L2253" s="65">
        <v>471942</v>
      </c>
      <c r="M2253" t="s">
        <v>1862</v>
      </c>
    </row>
    <row r="2254" spans="12:13" x14ac:dyDescent="0.25">
      <c r="L2254" s="65">
        <v>471943</v>
      </c>
      <c r="M2254" t="s">
        <v>1863</v>
      </c>
    </row>
    <row r="2255" spans="12:13" x14ac:dyDescent="0.25">
      <c r="L2255" s="65">
        <v>471950</v>
      </c>
      <c r="M2255" t="s">
        <v>1864</v>
      </c>
    </row>
    <row r="2256" spans="12:13" x14ac:dyDescent="0.25">
      <c r="L2256" s="65">
        <v>471951</v>
      </c>
      <c r="M2256" t="s">
        <v>1864</v>
      </c>
    </row>
    <row r="2257" spans="12:13" x14ac:dyDescent="0.25">
      <c r="L2257" s="65">
        <v>472000</v>
      </c>
      <c r="M2257" t="s">
        <v>1865</v>
      </c>
    </row>
    <row r="2258" spans="12:13" x14ac:dyDescent="0.25">
      <c r="L2258" s="65">
        <v>472100</v>
      </c>
      <c r="M2258" t="s">
        <v>1866</v>
      </c>
    </row>
    <row r="2259" spans="12:13" x14ac:dyDescent="0.25">
      <c r="L2259" s="65">
        <v>472110</v>
      </c>
      <c r="M2259" t="s">
        <v>1867</v>
      </c>
    </row>
    <row r="2260" spans="12:13" x14ac:dyDescent="0.25">
      <c r="L2260" s="65">
        <v>472111</v>
      </c>
      <c r="M2260" t="s">
        <v>1867</v>
      </c>
    </row>
    <row r="2261" spans="12:13" x14ac:dyDescent="0.25">
      <c r="L2261" s="65">
        <v>472120</v>
      </c>
      <c r="M2261" t="s">
        <v>1868</v>
      </c>
    </row>
    <row r="2262" spans="12:13" x14ac:dyDescent="0.25">
      <c r="L2262" s="65">
        <v>472121</v>
      </c>
      <c r="M2262" t="s">
        <v>1868</v>
      </c>
    </row>
    <row r="2263" spans="12:13" x14ac:dyDescent="0.25">
      <c r="L2263" s="65">
        <v>472130</v>
      </c>
      <c r="M2263" t="s">
        <v>1869</v>
      </c>
    </row>
    <row r="2264" spans="12:13" x14ac:dyDescent="0.25">
      <c r="L2264" s="65">
        <v>472131</v>
      </c>
      <c r="M2264" t="s">
        <v>1870</v>
      </c>
    </row>
    <row r="2265" spans="12:13" x14ac:dyDescent="0.25">
      <c r="L2265" s="65">
        <v>472132</v>
      </c>
      <c r="M2265" t="s">
        <v>1871</v>
      </c>
    </row>
    <row r="2266" spans="12:13" x14ac:dyDescent="0.25">
      <c r="L2266" s="65">
        <v>472200</v>
      </c>
      <c r="M2266" t="s">
        <v>1872</v>
      </c>
    </row>
    <row r="2267" spans="12:13" x14ac:dyDescent="0.25">
      <c r="L2267" s="65">
        <v>472210</v>
      </c>
      <c r="M2267" t="s">
        <v>1872</v>
      </c>
    </row>
    <row r="2268" spans="12:13" x14ac:dyDescent="0.25">
      <c r="L2268" s="65">
        <v>472211</v>
      </c>
      <c r="M2268" t="s">
        <v>1872</v>
      </c>
    </row>
    <row r="2269" spans="12:13" x14ac:dyDescent="0.25">
      <c r="L2269" s="65">
        <v>472300</v>
      </c>
      <c r="M2269" t="s">
        <v>1873</v>
      </c>
    </row>
    <row r="2270" spans="12:13" x14ac:dyDescent="0.25">
      <c r="L2270" s="65">
        <v>472310</v>
      </c>
      <c r="M2270" t="s">
        <v>1873</v>
      </c>
    </row>
    <row r="2271" spans="12:13" x14ac:dyDescent="0.25">
      <c r="L2271" s="65">
        <v>472311</v>
      </c>
      <c r="M2271" t="s">
        <v>1873</v>
      </c>
    </row>
    <row r="2272" spans="12:13" x14ac:dyDescent="0.25">
      <c r="L2272" s="65">
        <v>472400</v>
      </c>
      <c r="M2272" t="s">
        <v>1874</v>
      </c>
    </row>
    <row r="2273" spans="12:13" x14ac:dyDescent="0.25">
      <c r="L2273" s="65">
        <v>472410</v>
      </c>
      <c r="M2273" t="s">
        <v>1874</v>
      </c>
    </row>
    <row r="2274" spans="12:13" x14ac:dyDescent="0.25">
      <c r="L2274" s="65">
        <v>472411</v>
      </c>
      <c r="M2274" t="s">
        <v>1874</v>
      </c>
    </row>
    <row r="2275" spans="12:13" x14ac:dyDescent="0.25">
      <c r="L2275" s="65">
        <v>472500</v>
      </c>
      <c r="M2275" t="s">
        <v>1875</v>
      </c>
    </row>
    <row r="2276" spans="12:13" x14ac:dyDescent="0.25">
      <c r="L2276" s="65">
        <v>472510</v>
      </c>
      <c r="M2276" t="s">
        <v>1876</v>
      </c>
    </row>
    <row r="2277" spans="12:13" x14ac:dyDescent="0.25">
      <c r="L2277" s="65">
        <v>472511</v>
      </c>
      <c r="M2277" t="s">
        <v>1876</v>
      </c>
    </row>
    <row r="2278" spans="12:13" x14ac:dyDescent="0.25">
      <c r="L2278" s="65">
        <v>472520</v>
      </c>
      <c r="M2278" t="s">
        <v>1877</v>
      </c>
    </row>
    <row r="2279" spans="12:13" x14ac:dyDescent="0.25">
      <c r="L2279" s="65">
        <v>472521</v>
      </c>
      <c r="M2279" t="s">
        <v>1877</v>
      </c>
    </row>
    <row r="2280" spans="12:13" x14ac:dyDescent="0.25">
      <c r="L2280" s="65">
        <v>472600</v>
      </c>
      <c r="M2280" t="s">
        <v>1878</v>
      </c>
    </row>
    <row r="2281" spans="12:13" x14ac:dyDescent="0.25">
      <c r="L2281" s="65">
        <v>472610</v>
      </c>
      <c r="M2281" t="s">
        <v>1878</v>
      </c>
    </row>
    <row r="2282" spans="12:13" x14ac:dyDescent="0.25">
      <c r="L2282" s="65">
        <v>472611</v>
      </c>
      <c r="M2282" t="s">
        <v>1878</v>
      </c>
    </row>
    <row r="2283" spans="12:13" x14ac:dyDescent="0.25">
      <c r="L2283" s="65">
        <v>472700</v>
      </c>
      <c r="M2283" t="s">
        <v>1879</v>
      </c>
    </row>
    <row r="2284" spans="12:13" x14ac:dyDescent="0.25">
      <c r="L2284" s="65">
        <v>472710</v>
      </c>
      <c r="M2284" t="s">
        <v>1880</v>
      </c>
    </row>
    <row r="2285" spans="12:13" x14ac:dyDescent="0.25">
      <c r="L2285" s="65">
        <v>472711</v>
      </c>
      <c r="M2285" t="s">
        <v>1881</v>
      </c>
    </row>
    <row r="2286" spans="12:13" x14ac:dyDescent="0.25">
      <c r="L2286" s="65">
        <v>472712</v>
      </c>
      <c r="M2286" t="s">
        <v>1882</v>
      </c>
    </row>
    <row r="2287" spans="12:13" x14ac:dyDescent="0.25">
      <c r="L2287" s="65">
        <v>472713</v>
      </c>
      <c r="M2287" t="s">
        <v>1883</v>
      </c>
    </row>
    <row r="2288" spans="12:13" x14ac:dyDescent="0.25">
      <c r="L2288" s="65">
        <v>472714</v>
      </c>
      <c r="M2288" t="s">
        <v>1884</v>
      </c>
    </row>
    <row r="2289" spans="12:13" x14ac:dyDescent="0.25">
      <c r="L2289" s="65">
        <v>472715</v>
      </c>
      <c r="M2289" t="s">
        <v>1885</v>
      </c>
    </row>
    <row r="2290" spans="12:13" x14ac:dyDescent="0.25">
      <c r="L2290" s="65">
        <v>472716</v>
      </c>
      <c r="M2290" t="s">
        <v>1886</v>
      </c>
    </row>
    <row r="2291" spans="12:13" x14ac:dyDescent="0.25">
      <c r="L2291" s="65">
        <v>472717</v>
      </c>
      <c r="M2291" t="s">
        <v>1887</v>
      </c>
    </row>
    <row r="2292" spans="12:13" x14ac:dyDescent="0.25">
      <c r="L2292" s="65">
        <v>472718</v>
      </c>
      <c r="M2292" t="s">
        <v>1432</v>
      </c>
    </row>
    <row r="2293" spans="12:13" x14ac:dyDescent="0.25">
      <c r="L2293" s="65">
        <v>472719</v>
      </c>
      <c r="M2293" t="s">
        <v>1888</v>
      </c>
    </row>
    <row r="2294" spans="12:13" x14ac:dyDescent="0.25">
      <c r="L2294" s="65">
        <v>472720</v>
      </c>
      <c r="M2294" t="s">
        <v>1889</v>
      </c>
    </row>
    <row r="2295" spans="12:13" x14ac:dyDescent="0.25">
      <c r="L2295" s="65">
        <v>472721</v>
      </c>
      <c r="M2295" t="s">
        <v>1889</v>
      </c>
    </row>
    <row r="2296" spans="12:13" x14ac:dyDescent="0.25">
      <c r="L2296" s="65">
        <v>472730</v>
      </c>
      <c r="M2296" t="s">
        <v>1890</v>
      </c>
    </row>
    <row r="2297" spans="12:13" x14ac:dyDescent="0.25">
      <c r="L2297" s="65">
        <v>472731</v>
      </c>
      <c r="M2297" t="s">
        <v>1891</v>
      </c>
    </row>
    <row r="2298" spans="12:13" x14ac:dyDescent="0.25">
      <c r="L2298" s="65">
        <v>472732</v>
      </c>
      <c r="M2298" t="s">
        <v>1892</v>
      </c>
    </row>
    <row r="2299" spans="12:13" x14ac:dyDescent="0.25">
      <c r="L2299" s="65">
        <v>472740</v>
      </c>
      <c r="M2299" t="s">
        <v>1893</v>
      </c>
    </row>
    <row r="2300" spans="12:13" x14ac:dyDescent="0.25">
      <c r="L2300" s="65">
        <v>472741</v>
      </c>
      <c r="M2300" t="s">
        <v>1893</v>
      </c>
    </row>
    <row r="2301" spans="12:13" x14ac:dyDescent="0.25">
      <c r="L2301" s="65">
        <v>472742</v>
      </c>
      <c r="M2301" t="s">
        <v>1894</v>
      </c>
    </row>
    <row r="2302" spans="12:13" x14ac:dyDescent="0.25">
      <c r="L2302" s="65">
        <v>472800</v>
      </c>
      <c r="M2302" t="s">
        <v>1895</v>
      </c>
    </row>
    <row r="2303" spans="12:13" x14ac:dyDescent="0.25">
      <c r="L2303" s="65">
        <v>472810</v>
      </c>
      <c r="M2303" t="s">
        <v>1895</v>
      </c>
    </row>
    <row r="2304" spans="12:13" x14ac:dyDescent="0.25">
      <c r="L2304" s="65">
        <v>472811</v>
      </c>
      <c r="M2304" t="s">
        <v>1895</v>
      </c>
    </row>
    <row r="2305" spans="12:13" x14ac:dyDescent="0.25">
      <c r="L2305" s="65">
        <v>472900</v>
      </c>
      <c r="M2305" t="s">
        <v>1896</v>
      </c>
    </row>
    <row r="2306" spans="12:13" x14ac:dyDescent="0.25">
      <c r="L2306" s="65">
        <v>472910</v>
      </c>
      <c r="M2306" t="s">
        <v>1897</v>
      </c>
    </row>
    <row r="2307" spans="12:13" x14ac:dyDescent="0.25">
      <c r="L2307" s="65">
        <v>472911</v>
      </c>
      <c r="M2307" t="s">
        <v>1897</v>
      </c>
    </row>
    <row r="2308" spans="12:13" x14ac:dyDescent="0.25">
      <c r="L2308" s="65">
        <v>472920</v>
      </c>
      <c r="M2308" t="s">
        <v>1898</v>
      </c>
    </row>
    <row r="2309" spans="12:13" x14ac:dyDescent="0.25">
      <c r="L2309" s="65">
        <v>472921</v>
      </c>
      <c r="M2309" t="s">
        <v>1899</v>
      </c>
    </row>
    <row r="2310" spans="12:13" x14ac:dyDescent="0.25">
      <c r="L2310" s="65">
        <v>472922</v>
      </c>
      <c r="M2310" t="s">
        <v>1900</v>
      </c>
    </row>
    <row r="2311" spans="12:13" x14ac:dyDescent="0.25">
      <c r="L2311" s="65">
        <v>472930</v>
      </c>
      <c r="M2311" t="s">
        <v>1807</v>
      </c>
    </row>
    <row r="2312" spans="12:13" x14ac:dyDescent="0.25">
      <c r="L2312" s="65">
        <v>472931</v>
      </c>
      <c r="M2312" t="s">
        <v>1807</v>
      </c>
    </row>
    <row r="2313" spans="12:13" x14ac:dyDescent="0.25">
      <c r="L2313" s="65">
        <v>480000</v>
      </c>
      <c r="M2313" t="s">
        <v>1901</v>
      </c>
    </row>
    <row r="2314" spans="12:13" x14ac:dyDescent="0.25">
      <c r="L2314" s="65">
        <v>481000</v>
      </c>
      <c r="M2314" t="s">
        <v>1902</v>
      </c>
    </row>
    <row r="2315" spans="12:13" x14ac:dyDescent="0.25">
      <c r="L2315" s="65">
        <v>481100</v>
      </c>
      <c r="M2315" t="s">
        <v>1903</v>
      </c>
    </row>
    <row r="2316" spans="12:13" x14ac:dyDescent="0.25">
      <c r="L2316" s="65">
        <v>481110</v>
      </c>
      <c r="M2316" t="s">
        <v>1903</v>
      </c>
    </row>
    <row r="2317" spans="12:13" x14ac:dyDescent="0.25">
      <c r="L2317" s="65">
        <v>481111</v>
      </c>
      <c r="M2317" t="s">
        <v>1904</v>
      </c>
    </row>
    <row r="2318" spans="12:13" x14ac:dyDescent="0.25">
      <c r="L2318" s="65">
        <v>481112</v>
      </c>
      <c r="M2318" t="s">
        <v>1905</v>
      </c>
    </row>
    <row r="2319" spans="12:13" x14ac:dyDescent="0.25">
      <c r="L2319" s="65">
        <v>481113</v>
      </c>
      <c r="M2319" t="s">
        <v>1906</v>
      </c>
    </row>
    <row r="2320" spans="12:13" x14ac:dyDescent="0.25">
      <c r="L2320" s="65">
        <v>481120</v>
      </c>
      <c r="M2320" t="s">
        <v>1907</v>
      </c>
    </row>
    <row r="2321" spans="12:13" x14ac:dyDescent="0.25">
      <c r="L2321" s="65">
        <v>481121</v>
      </c>
      <c r="M2321" t="s">
        <v>1908</v>
      </c>
    </row>
    <row r="2322" spans="12:13" x14ac:dyDescent="0.25">
      <c r="L2322" s="65">
        <v>481130</v>
      </c>
      <c r="M2322" t="s">
        <v>1909</v>
      </c>
    </row>
    <row r="2323" spans="12:13" x14ac:dyDescent="0.25">
      <c r="L2323" s="65">
        <v>481131</v>
      </c>
      <c r="M2323" t="s">
        <v>1909</v>
      </c>
    </row>
    <row r="2324" spans="12:13" x14ac:dyDescent="0.25">
      <c r="L2324" s="65">
        <v>481900</v>
      </c>
      <c r="M2324" t="s">
        <v>1910</v>
      </c>
    </row>
    <row r="2325" spans="12:13" x14ac:dyDescent="0.25">
      <c r="L2325" s="65">
        <v>481910</v>
      </c>
      <c r="M2325" t="s">
        <v>1911</v>
      </c>
    </row>
    <row r="2326" spans="12:13" x14ac:dyDescent="0.25">
      <c r="L2326" s="65">
        <v>481911</v>
      </c>
      <c r="M2326" t="s">
        <v>1911</v>
      </c>
    </row>
    <row r="2327" spans="12:13" x14ac:dyDescent="0.25">
      <c r="L2327" s="65">
        <v>481920</v>
      </c>
      <c r="M2327" t="s">
        <v>1912</v>
      </c>
    </row>
    <row r="2328" spans="12:13" x14ac:dyDescent="0.25">
      <c r="L2328" s="65">
        <v>481921</v>
      </c>
      <c r="M2328" t="s">
        <v>1912</v>
      </c>
    </row>
    <row r="2329" spans="12:13" x14ac:dyDescent="0.25">
      <c r="L2329" s="65">
        <v>481930</v>
      </c>
      <c r="M2329" t="s">
        <v>1913</v>
      </c>
    </row>
    <row r="2330" spans="12:13" x14ac:dyDescent="0.25">
      <c r="L2330" s="65">
        <v>481931</v>
      </c>
      <c r="M2330" t="s">
        <v>1913</v>
      </c>
    </row>
    <row r="2331" spans="12:13" x14ac:dyDescent="0.25">
      <c r="L2331" s="65">
        <v>481940</v>
      </c>
      <c r="M2331" t="s">
        <v>1914</v>
      </c>
    </row>
    <row r="2332" spans="12:13" x14ac:dyDescent="0.25">
      <c r="L2332" s="65">
        <v>481941</v>
      </c>
      <c r="M2332" t="s">
        <v>1915</v>
      </c>
    </row>
    <row r="2333" spans="12:13" x14ac:dyDescent="0.25">
      <c r="L2333" s="65">
        <v>481942</v>
      </c>
      <c r="M2333" t="s">
        <v>1916</v>
      </c>
    </row>
    <row r="2334" spans="12:13" x14ac:dyDescent="0.25">
      <c r="L2334" s="65">
        <v>481950</v>
      </c>
      <c r="M2334" t="s">
        <v>1917</v>
      </c>
    </row>
    <row r="2335" spans="12:13" x14ac:dyDescent="0.25">
      <c r="L2335" s="65">
        <v>481951</v>
      </c>
      <c r="M2335" t="s">
        <v>1917</v>
      </c>
    </row>
    <row r="2336" spans="12:13" x14ac:dyDescent="0.25">
      <c r="L2336" s="65">
        <v>481960</v>
      </c>
      <c r="M2336" t="s">
        <v>1918</v>
      </c>
    </row>
    <row r="2337" spans="12:13" x14ac:dyDescent="0.25">
      <c r="L2337" s="65">
        <v>481961</v>
      </c>
      <c r="M2337" t="s">
        <v>1919</v>
      </c>
    </row>
    <row r="2338" spans="12:13" x14ac:dyDescent="0.25">
      <c r="L2338" s="65">
        <v>481962</v>
      </c>
      <c r="M2338" t="s">
        <v>1920</v>
      </c>
    </row>
    <row r="2339" spans="12:13" x14ac:dyDescent="0.25">
      <c r="L2339" s="65">
        <v>481969</v>
      </c>
      <c r="M2339" t="s">
        <v>1921</v>
      </c>
    </row>
    <row r="2340" spans="12:13" x14ac:dyDescent="0.25">
      <c r="L2340" s="65">
        <v>481990</v>
      </c>
      <c r="M2340" t="s">
        <v>1910</v>
      </c>
    </row>
    <row r="2341" spans="12:13" x14ac:dyDescent="0.25">
      <c r="L2341" s="65">
        <v>481991</v>
      </c>
      <c r="M2341" t="s">
        <v>1910</v>
      </c>
    </row>
    <row r="2342" spans="12:13" x14ac:dyDescent="0.25">
      <c r="L2342" s="65">
        <v>482000</v>
      </c>
      <c r="M2342" t="s">
        <v>1922</v>
      </c>
    </row>
    <row r="2343" spans="12:13" x14ac:dyDescent="0.25">
      <c r="L2343" s="65">
        <v>482100</v>
      </c>
      <c r="M2343" t="s">
        <v>1923</v>
      </c>
    </row>
    <row r="2344" spans="12:13" x14ac:dyDescent="0.25">
      <c r="L2344" s="65">
        <v>482110</v>
      </c>
      <c r="M2344" t="s">
        <v>1924</v>
      </c>
    </row>
    <row r="2345" spans="12:13" x14ac:dyDescent="0.25">
      <c r="L2345" s="65">
        <v>482111</v>
      </c>
      <c r="M2345" t="s">
        <v>1925</v>
      </c>
    </row>
    <row r="2346" spans="12:13" x14ac:dyDescent="0.25">
      <c r="L2346" s="65">
        <v>482112</v>
      </c>
      <c r="M2346" t="s">
        <v>1926</v>
      </c>
    </row>
    <row r="2347" spans="12:13" x14ac:dyDescent="0.25">
      <c r="L2347" s="65">
        <v>482120</v>
      </c>
      <c r="M2347" t="s">
        <v>1927</v>
      </c>
    </row>
    <row r="2348" spans="12:13" x14ac:dyDescent="0.25">
      <c r="L2348" s="65">
        <v>482121</v>
      </c>
      <c r="M2348" t="s">
        <v>1928</v>
      </c>
    </row>
    <row r="2349" spans="12:13" x14ac:dyDescent="0.25">
      <c r="L2349" s="65">
        <v>482122</v>
      </c>
      <c r="M2349" t="s">
        <v>1929</v>
      </c>
    </row>
    <row r="2350" spans="12:13" x14ac:dyDescent="0.25">
      <c r="L2350" s="65">
        <v>482123</v>
      </c>
      <c r="M2350" t="s">
        <v>1930</v>
      </c>
    </row>
    <row r="2351" spans="12:13" x14ac:dyDescent="0.25">
      <c r="L2351" s="65">
        <v>482130</v>
      </c>
      <c r="M2351" t="s">
        <v>1931</v>
      </c>
    </row>
    <row r="2352" spans="12:13" x14ac:dyDescent="0.25">
      <c r="L2352" s="65">
        <v>482131</v>
      </c>
      <c r="M2352" t="s">
        <v>1932</v>
      </c>
    </row>
    <row r="2353" spans="12:13" x14ac:dyDescent="0.25">
      <c r="L2353" s="65">
        <v>482132</v>
      </c>
      <c r="M2353" t="s">
        <v>1933</v>
      </c>
    </row>
    <row r="2354" spans="12:13" x14ac:dyDescent="0.25">
      <c r="L2354" s="65">
        <v>482140</v>
      </c>
      <c r="M2354" t="s">
        <v>1934</v>
      </c>
    </row>
    <row r="2355" spans="12:13" x14ac:dyDescent="0.25">
      <c r="L2355" s="65">
        <v>482141</v>
      </c>
      <c r="M2355" t="s">
        <v>1935</v>
      </c>
    </row>
    <row r="2356" spans="12:13" x14ac:dyDescent="0.25">
      <c r="L2356" s="65">
        <v>482190</v>
      </c>
      <c r="M2356" t="s">
        <v>1923</v>
      </c>
    </row>
    <row r="2357" spans="12:13" x14ac:dyDescent="0.25">
      <c r="L2357" s="65">
        <v>482191</v>
      </c>
      <c r="M2357" t="s">
        <v>1923</v>
      </c>
    </row>
    <row r="2358" spans="12:13" x14ac:dyDescent="0.25">
      <c r="L2358" s="65">
        <v>482200</v>
      </c>
      <c r="M2358" t="s">
        <v>1936</v>
      </c>
    </row>
    <row r="2359" spans="12:13" x14ac:dyDescent="0.25">
      <c r="L2359" s="65">
        <v>482210</v>
      </c>
      <c r="M2359" t="s">
        <v>1130</v>
      </c>
    </row>
    <row r="2360" spans="12:13" x14ac:dyDescent="0.25">
      <c r="L2360" s="65">
        <v>482211</v>
      </c>
      <c r="M2360" t="s">
        <v>1130</v>
      </c>
    </row>
    <row r="2361" spans="12:13" x14ac:dyDescent="0.25">
      <c r="L2361" s="65">
        <v>482220</v>
      </c>
      <c r="M2361" t="s">
        <v>1131</v>
      </c>
    </row>
    <row r="2362" spans="12:13" x14ac:dyDescent="0.25">
      <c r="L2362" s="65">
        <v>482221</v>
      </c>
      <c r="M2362" t="s">
        <v>1131</v>
      </c>
    </row>
    <row r="2363" spans="12:13" x14ac:dyDescent="0.25">
      <c r="L2363" s="65">
        <v>482230</v>
      </c>
      <c r="M2363" t="s">
        <v>1132</v>
      </c>
    </row>
    <row r="2364" spans="12:13" x14ac:dyDescent="0.25">
      <c r="L2364" s="65">
        <v>482231</v>
      </c>
      <c r="M2364" t="s">
        <v>1132</v>
      </c>
    </row>
    <row r="2365" spans="12:13" x14ac:dyDescent="0.25">
      <c r="L2365" s="65">
        <v>482240</v>
      </c>
      <c r="M2365" t="s">
        <v>1133</v>
      </c>
    </row>
    <row r="2366" spans="12:13" x14ac:dyDescent="0.25">
      <c r="L2366" s="65">
        <v>482241</v>
      </c>
      <c r="M2366" t="s">
        <v>1133</v>
      </c>
    </row>
    <row r="2367" spans="12:13" x14ac:dyDescent="0.25">
      <c r="L2367" s="65">
        <v>482250</v>
      </c>
      <c r="M2367" t="s">
        <v>1134</v>
      </c>
    </row>
    <row r="2368" spans="12:13" x14ac:dyDescent="0.25">
      <c r="L2368" s="65">
        <v>482251</v>
      </c>
      <c r="M2368" t="s">
        <v>1134</v>
      </c>
    </row>
    <row r="2369" spans="12:13" x14ac:dyDescent="0.25">
      <c r="L2369" s="65">
        <v>482300</v>
      </c>
      <c r="M2369" t="s">
        <v>1937</v>
      </c>
    </row>
    <row r="2370" spans="12:13" x14ac:dyDescent="0.25">
      <c r="L2370" s="65">
        <v>482310</v>
      </c>
      <c r="M2370" t="s">
        <v>1938</v>
      </c>
    </row>
    <row r="2371" spans="12:13" x14ac:dyDescent="0.25">
      <c r="L2371" s="65">
        <v>482311</v>
      </c>
      <c r="M2371" t="s">
        <v>1136</v>
      </c>
    </row>
    <row r="2372" spans="12:13" x14ac:dyDescent="0.25">
      <c r="L2372" s="65">
        <v>482312</v>
      </c>
      <c r="M2372" t="s">
        <v>1939</v>
      </c>
    </row>
    <row r="2373" spans="12:13" x14ac:dyDescent="0.25">
      <c r="L2373" s="65">
        <v>482320</v>
      </c>
      <c r="M2373" t="s">
        <v>1137</v>
      </c>
    </row>
    <row r="2374" spans="12:13" x14ac:dyDescent="0.25">
      <c r="L2374" s="65">
        <v>482321</v>
      </c>
      <c r="M2374" t="s">
        <v>1137</v>
      </c>
    </row>
    <row r="2375" spans="12:13" x14ac:dyDescent="0.25">
      <c r="L2375" s="65">
        <v>482330</v>
      </c>
      <c r="M2375" t="s">
        <v>1138</v>
      </c>
    </row>
    <row r="2376" spans="12:13" x14ac:dyDescent="0.25">
      <c r="L2376" s="65">
        <v>482331</v>
      </c>
      <c r="M2376" t="s">
        <v>1138</v>
      </c>
    </row>
    <row r="2377" spans="12:13" x14ac:dyDescent="0.25">
      <c r="L2377" s="65">
        <v>482340</v>
      </c>
      <c r="M2377" t="s">
        <v>1139</v>
      </c>
    </row>
    <row r="2378" spans="12:13" x14ac:dyDescent="0.25">
      <c r="L2378" s="65">
        <v>482341</v>
      </c>
      <c r="M2378" t="s">
        <v>1139</v>
      </c>
    </row>
    <row r="2379" spans="12:13" x14ac:dyDescent="0.25">
      <c r="L2379" s="65">
        <v>483000</v>
      </c>
      <c r="M2379" t="s">
        <v>1940</v>
      </c>
    </row>
    <row r="2380" spans="12:13" x14ac:dyDescent="0.25">
      <c r="L2380" s="65">
        <v>483100</v>
      </c>
      <c r="M2380" t="s">
        <v>1940</v>
      </c>
    </row>
    <row r="2381" spans="12:13" x14ac:dyDescent="0.25">
      <c r="L2381" s="65">
        <v>483110</v>
      </c>
      <c r="M2381" t="s">
        <v>1940</v>
      </c>
    </row>
    <row r="2382" spans="12:13" x14ac:dyDescent="0.25">
      <c r="L2382" s="65">
        <v>483111</v>
      </c>
      <c r="M2382" t="s">
        <v>1940</v>
      </c>
    </row>
    <row r="2383" spans="12:13" x14ac:dyDescent="0.25">
      <c r="L2383" s="65">
        <v>484000</v>
      </c>
      <c r="M2383" t="s">
        <v>1941</v>
      </c>
    </row>
    <row r="2384" spans="12:13" x14ac:dyDescent="0.25">
      <c r="L2384" s="65">
        <v>484100</v>
      </c>
      <c r="M2384" t="s">
        <v>1942</v>
      </c>
    </row>
    <row r="2385" spans="12:13" x14ac:dyDescent="0.25">
      <c r="L2385" s="65">
        <v>484110</v>
      </c>
      <c r="M2385" t="s">
        <v>1942</v>
      </c>
    </row>
    <row r="2386" spans="12:13" x14ac:dyDescent="0.25">
      <c r="L2386" s="65">
        <v>484111</v>
      </c>
      <c r="M2386" t="s">
        <v>1942</v>
      </c>
    </row>
    <row r="2387" spans="12:13" x14ac:dyDescent="0.25">
      <c r="L2387" s="65">
        <v>484200</v>
      </c>
      <c r="M2387" t="s">
        <v>1943</v>
      </c>
    </row>
    <row r="2388" spans="12:13" x14ac:dyDescent="0.25">
      <c r="L2388" s="65">
        <v>484210</v>
      </c>
      <c r="M2388" t="s">
        <v>1943</v>
      </c>
    </row>
    <row r="2389" spans="12:13" x14ac:dyDescent="0.25">
      <c r="L2389" s="65">
        <v>484211</v>
      </c>
      <c r="M2389" t="s">
        <v>1943</v>
      </c>
    </row>
    <row r="2390" spans="12:13" x14ac:dyDescent="0.25">
      <c r="L2390" s="65">
        <v>485000</v>
      </c>
      <c r="M2390" t="s">
        <v>1944</v>
      </c>
    </row>
    <row r="2391" spans="12:13" x14ac:dyDescent="0.25">
      <c r="L2391" s="65">
        <v>485100</v>
      </c>
      <c r="M2391" t="s">
        <v>1944</v>
      </c>
    </row>
    <row r="2392" spans="12:13" x14ac:dyDescent="0.25">
      <c r="L2392" s="65">
        <v>485110</v>
      </c>
      <c r="M2392" t="s">
        <v>1944</v>
      </c>
    </row>
    <row r="2393" spans="12:13" x14ac:dyDescent="0.25">
      <c r="L2393" s="65">
        <v>485111</v>
      </c>
      <c r="M2393" t="s">
        <v>1945</v>
      </c>
    </row>
    <row r="2394" spans="12:13" x14ac:dyDescent="0.25">
      <c r="L2394" s="65">
        <v>485119</v>
      </c>
      <c r="M2394" t="s">
        <v>1946</v>
      </c>
    </row>
    <row r="2395" spans="12:13" x14ac:dyDescent="0.25">
      <c r="L2395" s="65">
        <v>489000</v>
      </c>
      <c r="M2395" t="s">
        <v>1947</v>
      </c>
    </row>
    <row r="2396" spans="12:13" x14ac:dyDescent="0.25">
      <c r="L2396" s="65">
        <v>489100</v>
      </c>
      <c r="M2396" t="s">
        <v>1947</v>
      </c>
    </row>
    <row r="2397" spans="12:13" x14ac:dyDescent="0.25">
      <c r="L2397" s="65">
        <v>489110</v>
      </c>
      <c r="M2397" t="s">
        <v>1947</v>
      </c>
    </row>
    <row r="2398" spans="12:13" x14ac:dyDescent="0.25">
      <c r="L2398" s="65">
        <v>489111</v>
      </c>
      <c r="M2398" t="s">
        <v>1947</v>
      </c>
    </row>
    <row r="2399" spans="12:13" x14ac:dyDescent="0.25">
      <c r="L2399" s="65">
        <v>490000</v>
      </c>
      <c r="M2399" t="s">
        <v>1948</v>
      </c>
    </row>
    <row r="2400" spans="12:13" x14ac:dyDescent="0.25">
      <c r="L2400" s="65">
        <v>494000</v>
      </c>
      <c r="M2400" t="s">
        <v>1266</v>
      </c>
    </row>
    <row r="2401" spans="12:13" x14ac:dyDescent="0.25">
      <c r="L2401" s="65">
        <v>494100</v>
      </c>
      <c r="M2401" t="s">
        <v>1267</v>
      </c>
    </row>
    <row r="2402" spans="12:13" x14ac:dyDescent="0.25">
      <c r="L2402" s="65">
        <v>494110</v>
      </c>
      <c r="M2402" t="s">
        <v>1269</v>
      </c>
    </row>
    <row r="2403" spans="12:13" x14ac:dyDescent="0.25">
      <c r="L2403" s="65">
        <v>494111</v>
      </c>
      <c r="M2403" t="s">
        <v>1269</v>
      </c>
    </row>
    <row r="2404" spans="12:13" x14ac:dyDescent="0.25">
      <c r="L2404" s="65">
        <v>494120</v>
      </c>
      <c r="M2404" t="s">
        <v>1288</v>
      </c>
    </row>
    <row r="2405" spans="12:13" x14ac:dyDescent="0.25">
      <c r="L2405" s="65">
        <v>494121</v>
      </c>
      <c r="M2405" t="s">
        <v>1289</v>
      </c>
    </row>
    <row r="2406" spans="12:13" x14ac:dyDescent="0.25">
      <c r="L2406" s="65">
        <v>494122</v>
      </c>
      <c r="M2406" t="s">
        <v>1292</v>
      </c>
    </row>
    <row r="2407" spans="12:13" x14ac:dyDescent="0.25">
      <c r="L2407" s="65">
        <v>494123</v>
      </c>
      <c r="M2407" t="s">
        <v>1949</v>
      </c>
    </row>
    <row r="2408" spans="12:13" x14ac:dyDescent="0.25">
      <c r="L2408" s="65">
        <v>494130</v>
      </c>
      <c r="M2408" t="s">
        <v>1295</v>
      </c>
    </row>
    <row r="2409" spans="12:13" x14ac:dyDescent="0.25">
      <c r="L2409" s="65">
        <v>494131</v>
      </c>
      <c r="M2409" t="s">
        <v>1295</v>
      </c>
    </row>
    <row r="2410" spans="12:13" x14ac:dyDescent="0.25">
      <c r="L2410" s="65">
        <v>494140</v>
      </c>
      <c r="M2410" t="s">
        <v>1310</v>
      </c>
    </row>
    <row r="2411" spans="12:13" x14ac:dyDescent="0.25">
      <c r="L2411" s="65">
        <v>494141</v>
      </c>
      <c r="M2411" t="s">
        <v>1950</v>
      </c>
    </row>
    <row r="2412" spans="12:13" x14ac:dyDescent="0.25">
      <c r="L2412" s="65">
        <v>494142</v>
      </c>
      <c r="M2412" t="s">
        <v>1315</v>
      </c>
    </row>
    <row r="2413" spans="12:13" x14ac:dyDescent="0.25">
      <c r="L2413" s="65">
        <v>494143</v>
      </c>
      <c r="M2413" t="s">
        <v>1316</v>
      </c>
    </row>
    <row r="2414" spans="12:13" x14ac:dyDescent="0.25">
      <c r="L2414" s="65">
        <v>494144</v>
      </c>
      <c r="M2414" t="s">
        <v>1320</v>
      </c>
    </row>
    <row r="2415" spans="12:13" x14ac:dyDescent="0.25">
      <c r="L2415" s="65">
        <v>494150</v>
      </c>
      <c r="M2415" t="s">
        <v>1324</v>
      </c>
    </row>
    <row r="2416" spans="12:13" x14ac:dyDescent="0.25">
      <c r="L2416" s="65">
        <v>494151</v>
      </c>
      <c r="M2416" t="s">
        <v>1324</v>
      </c>
    </row>
    <row r="2417" spans="12:13" x14ac:dyDescent="0.25">
      <c r="L2417" s="65">
        <v>494160</v>
      </c>
      <c r="M2417" t="s">
        <v>1330</v>
      </c>
    </row>
    <row r="2418" spans="12:13" x14ac:dyDescent="0.25">
      <c r="L2418" s="65">
        <v>494161</v>
      </c>
      <c r="M2418" t="s">
        <v>1330</v>
      </c>
    </row>
    <row r="2419" spans="12:13" x14ac:dyDescent="0.25">
      <c r="L2419" s="65">
        <v>494170</v>
      </c>
      <c r="M2419" t="s">
        <v>1340</v>
      </c>
    </row>
    <row r="2420" spans="12:13" x14ac:dyDescent="0.25">
      <c r="L2420" s="65">
        <v>494171</v>
      </c>
      <c r="M2420" t="s">
        <v>1340</v>
      </c>
    </row>
    <row r="2421" spans="12:13" x14ac:dyDescent="0.25">
      <c r="L2421" s="65">
        <v>494180</v>
      </c>
      <c r="M2421" t="s">
        <v>1341</v>
      </c>
    </row>
    <row r="2422" spans="12:13" x14ac:dyDescent="0.25">
      <c r="L2422" s="65">
        <v>494181</v>
      </c>
      <c r="M2422" t="s">
        <v>1341</v>
      </c>
    </row>
    <row r="2423" spans="12:13" x14ac:dyDescent="0.25">
      <c r="L2423" s="65">
        <v>494200</v>
      </c>
      <c r="M2423" t="s">
        <v>1342</v>
      </c>
    </row>
    <row r="2424" spans="12:13" x14ac:dyDescent="0.25">
      <c r="L2424" s="65">
        <v>494210</v>
      </c>
      <c r="M2424" t="s">
        <v>1343</v>
      </c>
    </row>
    <row r="2425" spans="12:13" x14ac:dyDescent="0.25">
      <c r="L2425" s="65">
        <v>494211</v>
      </c>
      <c r="M2425" t="s">
        <v>1344</v>
      </c>
    </row>
    <row r="2426" spans="12:13" x14ac:dyDescent="0.25">
      <c r="L2426" s="65">
        <v>494212</v>
      </c>
      <c r="M2426" t="s">
        <v>1347</v>
      </c>
    </row>
    <row r="2427" spans="12:13" x14ac:dyDescent="0.25">
      <c r="L2427" s="65">
        <v>494213</v>
      </c>
      <c r="M2427" t="s">
        <v>1355</v>
      </c>
    </row>
    <row r="2428" spans="12:13" x14ac:dyDescent="0.25">
      <c r="L2428" s="65">
        <v>494214</v>
      </c>
      <c r="M2428" t="s">
        <v>1366</v>
      </c>
    </row>
    <row r="2429" spans="12:13" x14ac:dyDescent="0.25">
      <c r="L2429" s="65">
        <v>494215</v>
      </c>
      <c r="M2429" t="s">
        <v>1377</v>
      </c>
    </row>
    <row r="2430" spans="12:13" x14ac:dyDescent="0.25">
      <c r="L2430" s="65">
        <v>494216</v>
      </c>
      <c r="M2430" t="s">
        <v>1387</v>
      </c>
    </row>
    <row r="2431" spans="12:13" x14ac:dyDescent="0.25">
      <c r="L2431" s="65">
        <v>494219</v>
      </c>
      <c r="M2431" t="s">
        <v>1402</v>
      </c>
    </row>
    <row r="2432" spans="12:13" x14ac:dyDescent="0.25">
      <c r="L2432" s="65">
        <v>494220</v>
      </c>
      <c r="M2432" t="s">
        <v>1405</v>
      </c>
    </row>
    <row r="2433" spans="12:13" x14ac:dyDescent="0.25">
      <c r="L2433" s="65">
        <v>494221</v>
      </c>
      <c r="M2433" t="s">
        <v>1406</v>
      </c>
    </row>
    <row r="2434" spans="12:13" x14ac:dyDescent="0.25">
      <c r="L2434" s="65">
        <v>494222</v>
      </c>
      <c r="M2434" t="s">
        <v>1416</v>
      </c>
    </row>
    <row r="2435" spans="12:13" x14ac:dyDescent="0.25">
      <c r="L2435" s="65">
        <v>494223</v>
      </c>
      <c r="M2435" t="s">
        <v>1422</v>
      </c>
    </row>
    <row r="2436" spans="12:13" x14ac:dyDescent="0.25">
      <c r="L2436" s="65">
        <v>494224</v>
      </c>
      <c r="M2436" t="s">
        <v>1431</v>
      </c>
    </row>
    <row r="2437" spans="12:13" x14ac:dyDescent="0.25">
      <c r="L2437" s="65">
        <v>494229</v>
      </c>
      <c r="M2437" t="s">
        <v>1434</v>
      </c>
    </row>
    <row r="2438" spans="12:13" x14ac:dyDescent="0.25">
      <c r="L2438" s="65">
        <v>494230</v>
      </c>
      <c r="M2438" t="s">
        <v>1436</v>
      </c>
    </row>
    <row r="2439" spans="12:13" x14ac:dyDescent="0.25">
      <c r="L2439" s="65">
        <v>494231</v>
      </c>
      <c r="M2439" t="s">
        <v>1437</v>
      </c>
    </row>
    <row r="2440" spans="12:13" x14ac:dyDescent="0.25">
      <c r="L2440" s="65">
        <v>494232</v>
      </c>
      <c r="M2440" t="s">
        <v>1442</v>
      </c>
    </row>
    <row r="2441" spans="12:13" x14ac:dyDescent="0.25">
      <c r="L2441" s="65">
        <v>494233</v>
      </c>
      <c r="M2441" t="s">
        <v>1448</v>
      </c>
    </row>
    <row r="2442" spans="12:13" x14ac:dyDescent="0.25">
      <c r="L2442" s="65">
        <v>494234</v>
      </c>
      <c r="M2442" t="s">
        <v>1456</v>
      </c>
    </row>
    <row r="2443" spans="12:13" x14ac:dyDescent="0.25">
      <c r="L2443" s="65">
        <v>494235</v>
      </c>
      <c r="M2443" t="s">
        <v>1471</v>
      </c>
    </row>
    <row r="2444" spans="12:13" x14ac:dyDescent="0.25">
      <c r="L2444" s="65">
        <v>494236</v>
      </c>
      <c r="M2444" t="s">
        <v>1484</v>
      </c>
    </row>
    <row r="2445" spans="12:13" x14ac:dyDescent="0.25">
      <c r="L2445" s="65">
        <v>494237</v>
      </c>
      <c r="M2445" t="s">
        <v>1489</v>
      </c>
    </row>
    <row r="2446" spans="12:13" x14ac:dyDescent="0.25">
      <c r="L2446" s="65">
        <v>494239</v>
      </c>
      <c r="M2446" t="s">
        <v>1491</v>
      </c>
    </row>
    <row r="2447" spans="12:13" x14ac:dyDescent="0.25">
      <c r="L2447" s="65">
        <v>494240</v>
      </c>
      <c r="M2447" t="s">
        <v>1492</v>
      </c>
    </row>
    <row r="2448" spans="12:13" x14ac:dyDescent="0.25">
      <c r="L2448" s="65">
        <v>494241</v>
      </c>
      <c r="M2448" t="s">
        <v>1493</v>
      </c>
    </row>
    <row r="2449" spans="12:13" x14ac:dyDescent="0.25">
      <c r="L2449" s="65">
        <v>494242</v>
      </c>
      <c r="M2449" t="s">
        <v>1499</v>
      </c>
    </row>
    <row r="2450" spans="12:13" x14ac:dyDescent="0.25">
      <c r="L2450" s="65">
        <v>494243</v>
      </c>
      <c r="M2450" t="s">
        <v>1505</v>
      </c>
    </row>
    <row r="2451" spans="12:13" x14ac:dyDescent="0.25">
      <c r="L2451" s="65">
        <v>494244</v>
      </c>
      <c r="M2451" t="s">
        <v>1511</v>
      </c>
    </row>
    <row r="2452" spans="12:13" x14ac:dyDescent="0.25">
      <c r="L2452" s="65">
        <v>494245</v>
      </c>
      <c r="M2452" t="s">
        <v>1512</v>
      </c>
    </row>
    <row r="2453" spans="12:13" x14ac:dyDescent="0.25">
      <c r="L2453" s="65">
        <v>494246</v>
      </c>
      <c r="M2453" t="s">
        <v>1513</v>
      </c>
    </row>
    <row r="2454" spans="12:13" x14ac:dyDescent="0.25">
      <c r="L2454" s="65">
        <v>494249</v>
      </c>
      <c r="M2454" t="s">
        <v>1517</v>
      </c>
    </row>
    <row r="2455" spans="12:13" x14ac:dyDescent="0.25">
      <c r="L2455" s="65">
        <v>494250</v>
      </c>
      <c r="M2455" t="s">
        <v>1518</v>
      </c>
    </row>
    <row r="2456" spans="12:13" x14ac:dyDescent="0.25">
      <c r="L2456" s="65">
        <v>494251</v>
      </c>
      <c r="M2456" t="s">
        <v>1519</v>
      </c>
    </row>
    <row r="2457" spans="12:13" x14ac:dyDescent="0.25">
      <c r="L2457" s="65">
        <v>494252</v>
      </c>
      <c r="M2457" t="s">
        <v>1530</v>
      </c>
    </row>
    <row r="2458" spans="12:13" x14ac:dyDescent="0.25">
      <c r="L2458" s="65">
        <v>494260</v>
      </c>
      <c r="M2458" t="s">
        <v>1557</v>
      </c>
    </row>
    <row r="2459" spans="12:13" x14ac:dyDescent="0.25">
      <c r="L2459" s="65">
        <v>494261</v>
      </c>
      <c r="M2459" t="s">
        <v>1558</v>
      </c>
    </row>
    <row r="2460" spans="12:13" x14ac:dyDescent="0.25">
      <c r="L2460" s="65">
        <v>494262</v>
      </c>
      <c r="M2460" t="s">
        <v>1951</v>
      </c>
    </row>
    <row r="2461" spans="12:13" x14ac:dyDescent="0.25">
      <c r="L2461" s="65">
        <v>494263</v>
      </c>
      <c r="M2461" t="s">
        <v>1952</v>
      </c>
    </row>
    <row r="2462" spans="12:13" x14ac:dyDescent="0.25">
      <c r="L2462" s="65">
        <v>494264</v>
      </c>
      <c r="M2462" t="s">
        <v>1953</v>
      </c>
    </row>
    <row r="2463" spans="12:13" x14ac:dyDescent="0.25">
      <c r="L2463" s="65">
        <v>494265</v>
      </c>
      <c r="M2463" t="s">
        <v>1954</v>
      </c>
    </row>
    <row r="2464" spans="12:13" x14ac:dyDescent="0.25">
      <c r="L2464" s="65">
        <v>494266</v>
      </c>
      <c r="M2464" t="s">
        <v>1955</v>
      </c>
    </row>
    <row r="2465" spans="12:13" x14ac:dyDescent="0.25">
      <c r="L2465" s="65">
        <v>494267</v>
      </c>
      <c r="M2465" t="s">
        <v>1597</v>
      </c>
    </row>
    <row r="2466" spans="12:13" x14ac:dyDescent="0.25">
      <c r="L2466" s="65">
        <v>494268</v>
      </c>
      <c r="M2466" t="s">
        <v>1956</v>
      </c>
    </row>
    <row r="2467" spans="12:13" x14ac:dyDescent="0.25">
      <c r="L2467" s="65">
        <v>494269</v>
      </c>
      <c r="M2467" t="s">
        <v>1957</v>
      </c>
    </row>
    <row r="2468" spans="12:13" x14ac:dyDescent="0.25">
      <c r="L2468" s="65">
        <v>494300</v>
      </c>
      <c r="M2468" t="s">
        <v>1621</v>
      </c>
    </row>
    <row r="2469" spans="12:13" x14ac:dyDescent="0.25">
      <c r="L2469" s="65">
        <v>494310</v>
      </c>
      <c r="M2469" t="s">
        <v>1622</v>
      </c>
    </row>
    <row r="2470" spans="12:13" x14ac:dyDescent="0.25">
      <c r="L2470" s="65">
        <v>494311</v>
      </c>
      <c r="M2470" t="s">
        <v>1623</v>
      </c>
    </row>
    <row r="2471" spans="12:13" x14ac:dyDescent="0.25">
      <c r="L2471" s="65">
        <v>494312</v>
      </c>
      <c r="M2471" t="s">
        <v>1624</v>
      </c>
    </row>
    <row r="2472" spans="12:13" x14ac:dyDescent="0.25">
      <c r="L2472" s="65">
        <v>494313</v>
      </c>
      <c r="M2472" t="s">
        <v>1625</v>
      </c>
    </row>
    <row r="2473" spans="12:13" x14ac:dyDescent="0.25">
      <c r="L2473" s="65">
        <v>494320</v>
      </c>
      <c r="M2473" t="s">
        <v>1626</v>
      </c>
    </row>
    <row r="2474" spans="12:13" x14ac:dyDescent="0.25">
      <c r="L2474" s="65">
        <v>494321</v>
      </c>
      <c r="M2474" t="s">
        <v>1626</v>
      </c>
    </row>
    <row r="2475" spans="12:13" x14ac:dyDescent="0.25">
      <c r="L2475" s="65">
        <v>494330</v>
      </c>
      <c r="M2475" t="s">
        <v>1628</v>
      </c>
    </row>
    <row r="2476" spans="12:13" x14ac:dyDescent="0.25">
      <c r="L2476" s="65">
        <v>494331</v>
      </c>
      <c r="M2476" t="s">
        <v>1629</v>
      </c>
    </row>
    <row r="2477" spans="12:13" x14ac:dyDescent="0.25">
      <c r="L2477" s="65">
        <v>494340</v>
      </c>
      <c r="M2477" t="s">
        <v>1630</v>
      </c>
    </row>
    <row r="2478" spans="12:13" x14ac:dyDescent="0.25">
      <c r="L2478" s="65">
        <v>494341</v>
      </c>
      <c r="M2478" t="s">
        <v>1631</v>
      </c>
    </row>
    <row r="2479" spans="12:13" x14ac:dyDescent="0.25">
      <c r="L2479" s="65">
        <v>494342</v>
      </c>
      <c r="M2479" t="s">
        <v>1632</v>
      </c>
    </row>
    <row r="2480" spans="12:13" x14ac:dyDescent="0.25">
      <c r="L2480" s="65">
        <v>494343</v>
      </c>
      <c r="M2480" t="s">
        <v>1633</v>
      </c>
    </row>
    <row r="2481" spans="12:13" x14ac:dyDescent="0.25">
      <c r="L2481" s="65">
        <v>494350</v>
      </c>
      <c r="M2481" t="s">
        <v>1636</v>
      </c>
    </row>
    <row r="2482" spans="12:13" x14ac:dyDescent="0.25">
      <c r="L2482" s="65">
        <v>494351</v>
      </c>
      <c r="M2482" t="s">
        <v>1636</v>
      </c>
    </row>
    <row r="2483" spans="12:13" x14ac:dyDescent="0.25">
      <c r="L2483" s="65">
        <v>494400</v>
      </c>
      <c r="M2483" t="s">
        <v>1637</v>
      </c>
    </row>
    <row r="2484" spans="12:13" x14ac:dyDescent="0.25">
      <c r="L2484" s="65">
        <v>494410</v>
      </c>
      <c r="M2484" t="s">
        <v>1958</v>
      </c>
    </row>
    <row r="2485" spans="12:13" x14ac:dyDescent="0.25">
      <c r="L2485" s="65">
        <v>494411</v>
      </c>
      <c r="M2485" t="s">
        <v>1639</v>
      </c>
    </row>
    <row r="2486" spans="12:13" x14ac:dyDescent="0.25">
      <c r="L2486" s="65">
        <v>494412</v>
      </c>
      <c r="M2486" t="s">
        <v>1642</v>
      </c>
    </row>
    <row r="2487" spans="12:13" x14ac:dyDescent="0.25">
      <c r="L2487" s="65">
        <v>494413</v>
      </c>
      <c r="M2487" t="s">
        <v>1651</v>
      </c>
    </row>
    <row r="2488" spans="12:13" x14ac:dyDescent="0.25">
      <c r="L2488" s="65">
        <v>494414</v>
      </c>
      <c r="M2488" t="s">
        <v>1959</v>
      </c>
    </row>
    <row r="2489" spans="12:13" x14ac:dyDescent="0.25">
      <c r="L2489" s="65">
        <v>494415</v>
      </c>
      <c r="M2489" t="s">
        <v>1960</v>
      </c>
    </row>
    <row r="2490" spans="12:13" x14ac:dyDescent="0.25">
      <c r="L2490" s="65">
        <v>494416</v>
      </c>
      <c r="M2490" t="s">
        <v>1961</v>
      </c>
    </row>
    <row r="2491" spans="12:13" x14ac:dyDescent="0.25">
      <c r="L2491" s="65">
        <v>494417</v>
      </c>
      <c r="M2491" t="s">
        <v>1657</v>
      </c>
    </row>
    <row r="2492" spans="12:13" x14ac:dyDescent="0.25">
      <c r="L2492" s="65">
        <v>494418</v>
      </c>
      <c r="M2492" t="s">
        <v>1962</v>
      </c>
    </row>
    <row r="2493" spans="12:13" x14ac:dyDescent="0.25">
      <c r="L2493" s="65">
        <v>494420</v>
      </c>
      <c r="M2493" t="s">
        <v>1661</v>
      </c>
    </row>
    <row r="2494" spans="12:13" x14ac:dyDescent="0.25">
      <c r="L2494" s="65">
        <v>494421</v>
      </c>
      <c r="M2494" t="s">
        <v>1662</v>
      </c>
    </row>
    <row r="2495" spans="12:13" x14ac:dyDescent="0.25">
      <c r="L2495" s="65">
        <v>494422</v>
      </c>
      <c r="M2495" t="s">
        <v>1666</v>
      </c>
    </row>
    <row r="2496" spans="12:13" x14ac:dyDescent="0.25">
      <c r="L2496" s="65">
        <v>494423</v>
      </c>
      <c r="M2496" t="s">
        <v>1670</v>
      </c>
    </row>
    <row r="2497" spans="12:13" x14ac:dyDescent="0.25">
      <c r="L2497" s="65">
        <v>494424</v>
      </c>
      <c r="M2497" t="s">
        <v>1677</v>
      </c>
    </row>
    <row r="2498" spans="12:13" x14ac:dyDescent="0.25">
      <c r="L2498" s="65">
        <v>494425</v>
      </c>
      <c r="M2498" t="s">
        <v>1680</v>
      </c>
    </row>
    <row r="2499" spans="12:13" x14ac:dyDescent="0.25">
      <c r="L2499" s="65">
        <v>494426</v>
      </c>
      <c r="M2499" t="s">
        <v>1681</v>
      </c>
    </row>
    <row r="2500" spans="12:13" x14ac:dyDescent="0.25">
      <c r="L2500" s="65">
        <v>494430</v>
      </c>
      <c r="M2500" t="s">
        <v>1682</v>
      </c>
    </row>
    <row r="2501" spans="12:13" x14ac:dyDescent="0.25">
      <c r="L2501" s="65">
        <v>494431</v>
      </c>
      <c r="M2501" t="s">
        <v>1682</v>
      </c>
    </row>
    <row r="2502" spans="12:13" x14ac:dyDescent="0.25">
      <c r="L2502" s="65">
        <v>494440</v>
      </c>
      <c r="M2502" t="s">
        <v>1683</v>
      </c>
    </row>
    <row r="2503" spans="12:13" x14ac:dyDescent="0.25">
      <c r="L2503" s="65">
        <v>494441</v>
      </c>
      <c r="M2503" t="s">
        <v>1684</v>
      </c>
    </row>
    <row r="2504" spans="12:13" x14ac:dyDescent="0.25">
      <c r="L2504" s="65">
        <v>494442</v>
      </c>
      <c r="M2504" t="s">
        <v>1685</v>
      </c>
    </row>
    <row r="2505" spans="12:13" x14ac:dyDescent="0.25">
      <c r="L2505" s="65">
        <v>494443</v>
      </c>
      <c r="M2505" t="s">
        <v>1688</v>
      </c>
    </row>
    <row r="2506" spans="12:13" x14ac:dyDescent="0.25">
      <c r="L2506" s="65">
        <v>494500</v>
      </c>
      <c r="M2506" t="s">
        <v>1689</v>
      </c>
    </row>
    <row r="2507" spans="12:13" x14ac:dyDescent="0.25">
      <c r="L2507" s="65">
        <v>494510</v>
      </c>
      <c r="M2507" t="s">
        <v>1690</v>
      </c>
    </row>
    <row r="2508" spans="12:13" x14ac:dyDescent="0.25">
      <c r="L2508" s="65">
        <v>494511</v>
      </c>
      <c r="M2508" t="s">
        <v>1691</v>
      </c>
    </row>
    <row r="2509" spans="12:13" x14ac:dyDescent="0.25">
      <c r="L2509" s="65">
        <v>494512</v>
      </c>
      <c r="M2509" t="s">
        <v>1700</v>
      </c>
    </row>
    <row r="2510" spans="12:13" x14ac:dyDescent="0.25">
      <c r="L2510" s="65">
        <v>494520</v>
      </c>
      <c r="M2510" t="s">
        <v>1707</v>
      </c>
    </row>
    <row r="2511" spans="12:13" x14ac:dyDescent="0.25">
      <c r="L2511" s="65">
        <v>494521</v>
      </c>
      <c r="M2511" t="s">
        <v>1708</v>
      </c>
    </row>
    <row r="2512" spans="12:13" x14ac:dyDescent="0.25">
      <c r="L2512" s="65">
        <v>494522</v>
      </c>
      <c r="M2512" t="s">
        <v>1711</v>
      </c>
    </row>
    <row r="2513" spans="12:13" x14ac:dyDescent="0.25">
      <c r="L2513" s="65">
        <v>494530</v>
      </c>
      <c r="M2513" t="s">
        <v>1714</v>
      </c>
    </row>
    <row r="2514" spans="12:13" x14ac:dyDescent="0.25">
      <c r="L2514" s="65">
        <v>494531</v>
      </c>
      <c r="M2514" t="s">
        <v>1715</v>
      </c>
    </row>
    <row r="2515" spans="12:13" x14ac:dyDescent="0.25">
      <c r="L2515" s="65">
        <v>494532</v>
      </c>
      <c r="M2515" t="s">
        <v>1719</v>
      </c>
    </row>
    <row r="2516" spans="12:13" x14ac:dyDescent="0.25">
      <c r="L2516" s="65">
        <v>494540</v>
      </c>
      <c r="M2516" t="s">
        <v>1722</v>
      </c>
    </row>
    <row r="2517" spans="12:13" x14ac:dyDescent="0.25">
      <c r="L2517" s="65">
        <v>494541</v>
      </c>
      <c r="M2517" t="s">
        <v>1723</v>
      </c>
    </row>
    <row r="2518" spans="12:13" x14ac:dyDescent="0.25">
      <c r="L2518" s="65">
        <v>494542</v>
      </c>
      <c r="M2518" t="s">
        <v>1724</v>
      </c>
    </row>
    <row r="2519" spans="12:13" x14ac:dyDescent="0.25">
      <c r="L2519" s="65">
        <v>494700</v>
      </c>
      <c r="M2519" t="s">
        <v>1963</v>
      </c>
    </row>
    <row r="2520" spans="12:13" x14ac:dyDescent="0.25">
      <c r="L2520" s="65">
        <v>494710</v>
      </c>
      <c r="M2520" t="s">
        <v>1780</v>
      </c>
    </row>
    <row r="2521" spans="12:13" x14ac:dyDescent="0.25">
      <c r="L2521" s="65">
        <v>494711</v>
      </c>
      <c r="M2521" t="s">
        <v>1781</v>
      </c>
    </row>
    <row r="2522" spans="12:13" x14ac:dyDescent="0.25">
      <c r="L2522" s="65">
        <v>494712</v>
      </c>
      <c r="M2522" t="s">
        <v>1816</v>
      </c>
    </row>
    <row r="2523" spans="12:13" x14ac:dyDescent="0.25">
      <c r="L2523" s="65">
        <v>494719</v>
      </c>
      <c r="M2523" t="s">
        <v>1849</v>
      </c>
    </row>
    <row r="2524" spans="12:13" x14ac:dyDescent="0.25">
      <c r="L2524" s="65">
        <v>494720</v>
      </c>
      <c r="M2524" t="s">
        <v>1865</v>
      </c>
    </row>
    <row r="2525" spans="12:13" x14ac:dyDescent="0.25">
      <c r="L2525" s="65">
        <v>494721</v>
      </c>
      <c r="M2525" t="s">
        <v>1866</v>
      </c>
    </row>
    <row r="2526" spans="12:13" x14ac:dyDescent="0.25">
      <c r="L2526" s="65">
        <v>494722</v>
      </c>
      <c r="M2526" t="s">
        <v>1872</v>
      </c>
    </row>
    <row r="2527" spans="12:13" x14ac:dyDescent="0.25">
      <c r="L2527" s="65">
        <v>494723</v>
      </c>
      <c r="M2527" t="s">
        <v>1873</v>
      </c>
    </row>
    <row r="2528" spans="12:13" x14ac:dyDescent="0.25">
      <c r="L2528" s="65">
        <v>494724</v>
      </c>
      <c r="M2528" t="s">
        <v>1964</v>
      </c>
    </row>
    <row r="2529" spans="12:13" x14ac:dyDescent="0.25">
      <c r="L2529" s="65">
        <v>494725</v>
      </c>
      <c r="M2529" t="s">
        <v>1875</v>
      </c>
    </row>
    <row r="2530" spans="12:13" x14ac:dyDescent="0.25">
      <c r="L2530" s="65">
        <v>494726</v>
      </c>
      <c r="M2530" t="s">
        <v>1878</v>
      </c>
    </row>
    <row r="2531" spans="12:13" x14ac:dyDescent="0.25">
      <c r="L2531" s="65">
        <v>494727</v>
      </c>
      <c r="M2531" t="s">
        <v>1879</v>
      </c>
    </row>
    <row r="2532" spans="12:13" x14ac:dyDescent="0.25">
      <c r="L2532" s="65">
        <v>494728</v>
      </c>
      <c r="M2532" t="s">
        <v>1895</v>
      </c>
    </row>
    <row r="2533" spans="12:13" x14ac:dyDescent="0.25">
      <c r="L2533" s="65">
        <v>494729</v>
      </c>
      <c r="M2533" t="s">
        <v>1965</v>
      </c>
    </row>
    <row r="2534" spans="12:13" x14ac:dyDescent="0.25">
      <c r="L2534" s="65">
        <v>494800</v>
      </c>
      <c r="M2534" t="s">
        <v>1901</v>
      </c>
    </row>
    <row r="2535" spans="12:13" x14ac:dyDescent="0.25">
      <c r="L2535" s="65">
        <v>494810</v>
      </c>
      <c r="M2535" t="s">
        <v>1902</v>
      </c>
    </row>
    <row r="2536" spans="12:13" x14ac:dyDescent="0.25">
      <c r="L2536" s="65">
        <v>494811</v>
      </c>
      <c r="M2536" t="s">
        <v>1903</v>
      </c>
    </row>
    <row r="2537" spans="12:13" x14ac:dyDescent="0.25">
      <c r="L2537" s="65">
        <v>494819</v>
      </c>
      <c r="M2537" t="s">
        <v>1910</v>
      </c>
    </row>
    <row r="2538" spans="12:13" x14ac:dyDescent="0.25">
      <c r="L2538" s="65">
        <v>494820</v>
      </c>
      <c r="M2538" t="s">
        <v>1966</v>
      </c>
    </row>
    <row r="2539" spans="12:13" x14ac:dyDescent="0.25">
      <c r="L2539" s="65">
        <v>494821</v>
      </c>
      <c r="M2539" t="s">
        <v>1923</v>
      </c>
    </row>
    <row r="2540" spans="12:13" x14ac:dyDescent="0.25">
      <c r="L2540" s="65">
        <v>494822</v>
      </c>
      <c r="M2540" t="s">
        <v>1936</v>
      </c>
    </row>
    <row r="2541" spans="12:13" x14ac:dyDescent="0.25">
      <c r="L2541" s="65">
        <v>494823</v>
      </c>
      <c r="M2541" t="s">
        <v>1937</v>
      </c>
    </row>
    <row r="2542" spans="12:13" x14ac:dyDescent="0.25">
      <c r="L2542" s="65">
        <v>494830</v>
      </c>
      <c r="M2542" t="s">
        <v>1940</v>
      </c>
    </row>
    <row r="2543" spans="12:13" x14ac:dyDescent="0.25">
      <c r="L2543" s="65">
        <v>494831</v>
      </c>
      <c r="M2543" t="s">
        <v>1940</v>
      </c>
    </row>
    <row r="2544" spans="12:13" x14ac:dyDescent="0.25">
      <c r="L2544" s="65">
        <v>494840</v>
      </c>
      <c r="M2544" t="s">
        <v>1941</v>
      </c>
    </row>
    <row r="2545" spans="12:13" x14ac:dyDescent="0.25">
      <c r="L2545" s="65">
        <v>494841</v>
      </c>
      <c r="M2545" t="s">
        <v>1942</v>
      </c>
    </row>
    <row r="2546" spans="12:13" x14ac:dyDescent="0.25">
      <c r="L2546" s="65">
        <v>494842</v>
      </c>
      <c r="M2546" t="s">
        <v>1943</v>
      </c>
    </row>
    <row r="2547" spans="12:13" x14ac:dyDescent="0.25">
      <c r="L2547" s="65">
        <v>494850</v>
      </c>
      <c r="M2547" t="s">
        <v>1944</v>
      </c>
    </row>
    <row r="2548" spans="12:13" x14ac:dyDescent="0.25">
      <c r="L2548" s="65">
        <v>494851</v>
      </c>
      <c r="M2548" t="s">
        <v>1944</v>
      </c>
    </row>
    <row r="2549" spans="12:13" x14ac:dyDescent="0.25">
      <c r="L2549" s="65">
        <v>495000</v>
      </c>
      <c r="M2549" t="s">
        <v>1967</v>
      </c>
    </row>
    <row r="2550" spans="12:13" x14ac:dyDescent="0.25">
      <c r="L2550" s="65">
        <v>495100</v>
      </c>
      <c r="M2550" t="s">
        <v>1201</v>
      </c>
    </row>
    <row r="2551" spans="12:13" x14ac:dyDescent="0.25">
      <c r="L2551" s="65">
        <v>495110</v>
      </c>
      <c r="M2551" t="s">
        <v>269</v>
      </c>
    </row>
    <row r="2552" spans="12:13" x14ac:dyDescent="0.25">
      <c r="L2552" s="65">
        <v>495111</v>
      </c>
      <c r="M2552" t="s">
        <v>1968</v>
      </c>
    </row>
    <row r="2553" spans="12:13" x14ac:dyDescent="0.25">
      <c r="L2553" s="65">
        <v>495112</v>
      </c>
      <c r="M2553" t="s">
        <v>1969</v>
      </c>
    </row>
    <row r="2554" spans="12:13" x14ac:dyDescent="0.25">
      <c r="L2554" s="65">
        <v>495113</v>
      </c>
      <c r="M2554" t="s">
        <v>1970</v>
      </c>
    </row>
    <row r="2555" spans="12:13" x14ac:dyDescent="0.25">
      <c r="L2555" s="65">
        <v>495114</v>
      </c>
      <c r="M2555" t="s">
        <v>1971</v>
      </c>
    </row>
    <row r="2556" spans="12:13" x14ac:dyDescent="0.25">
      <c r="L2556" s="65">
        <v>495120</v>
      </c>
      <c r="M2556" t="s">
        <v>1972</v>
      </c>
    </row>
    <row r="2557" spans="12:13" x14ac:dyDescent="0.25">
      <c r="L2557" s="65">
        <v>495121</v>
      </c>
      <c r="M2557" t="s">
        <v>326</v>
      </c>
    </row>
    <row r="2558" spans="12:13" x14ac:dyDescent="0.25">
      <c r="L2558" s="65">
        <v>495122</v>
      </c>
      <c r="M2558" t="s">
        <v>335</v>
      </c>
    </row>
    <row r="2559" spans="12:13" x14ac:dyDescent="0.25">
      <c r="L2559" s="65">
        <v>495123</v>
      </c>
      <c r="M2559" t="s">
        <v>345</v>
      </c>
    </row>
    <row r="2560" spans="12:13" x14ac:dyDescent="0.25">
      <c r="L2560" s="65">
        <v>495124</v>
      </c>
      <c r="M2560" t="s">
        <v>350</v>
      </c>
    </row>
    <row r="2561" spans="12:13" x14ac:dyDescent="0.25">
      <c r="L2561" s="65">
        <v>495125</v>
      </c>
      <c r="M2561" t="s">
        <v>355</v>
      </c>
    </row>
    <row r="2562" spans="12:13" x14ac:dyDescent="0.25">
      <c r="L2562" s="65">
        <v>495126</v>
      </c>
      <c r="M2562" t="s">
        <v>364</v>
      </c>
    </row>
    <row r="2563" spans="12:13" x14ac:dyDescent="0.25">
      <c r="L2563" s="65">
        <v>495127</v>
      </c>
      <c r="M2563" t="s">
        <v>373</v>
      </c>
    </row>
    <row r="2564" spans="12:13" x14ac:dyDescent="0.25">
      <c r="L2564" s="65">
        <v>495128</v>
      </c>
      <c r="M2564" t="s">
        <v>378</v>
      </c>
    </row>
    <row r="2565" spans="12:13" x14ac:dyDescent="0.25">
      <c r="L2565" s="65">
        <v>495129</v>
      </c>
      <c r="M2565" t="s">
        <v>383</v>
      </c>
    </row>
    <row r="2566" spans="12:13" x14ac:dyDescent="0.25">
      <c r="L2566" s="65">
        <v>495130</v>
      </c>
      <c r="M2566" t="s">
        <v>392</v>
      </c>
    </row>
    <row r="2567" spans="12:13" x14ac:dyDescent="0.25">
      <c r="L2567" s="65">
        <v>495131</v>
      </c>
      <c r="M2567" t="s">
        <v>392</v>
      </c>
    </row>
    <row r="2568" spans="12:13" x14ac:dyDescent="0.25">
      <c r="L2568" s="65">
        <v>495140</v>
      </c>
      <c r="M2568" t="s">
        <v>397</v>
      </c>
    </row>
    <row r="2569" spans="12:13" x14ac:dyDescent="0.25">
      <c r="L2569" s="65">
        <v>495141</v>
      </c>
      <c r="M2569" t="s">
        <v>397</v>
      </c>
    </row>
    <row r="2570" spans="12:13" x14ac:dyDescent="0.25">
      <c r="L2570" s="65">
        <v>495150</v>
      </c>
      <c r="M2570" t="s">
        <v>489</v>
      </c>
    </row>
    <row r="2571" spans="12:13" x14ac:dyDescent="0.25">
      <c r="L2571" s="65">
        <v>495151</v>
      </c>
      <c r="M2571" t="s">
        <v>489</v>
      </c>
    </row>
    <row r="2572" spans="12:13" x14ac:dyDescent="0.25">
      <c r="L2572" s="65">
        <v>495200</v>
      </c>
      <c r="M2572" t="s">
        <v>521</v>
      </c>
    </row>
    <row r="2573" spans="12:13" x14ac:dyDescent="0.25">
      <c r="L2573" s="65">
        <v>495210</v>
      </c>
      <c r="M2573" t="s">
        <v>522</v>
      </c>
    </row>
    <row r="2574" spans="12:13" x14ac:dyDescent="0.25">
      <c r="L2574" s="65">
        <v>495211</v>
      </c>
      <c r="M2574" t="s">
        <v>522</v>
      </c>
    </row>
    <row r="2575" spans="12:13" x14ac:dyDescent="0.25">
      <c r="L2575" s="65">
        <v>495220</v>
      </c>
      <c r="M2575" t="s">
        <v>526</v>
      </c>
    </row>
    <row r="2576" spans="12:13" x14ac:dyDescent="0.25">
      <c r="L2576" s="65">
        <v>495221</v>
      </c>
      <c r="M2576" t="s">
        <v>1973</v>
      </c>
    </row>
    <row r="2577" spans="12:13" x14ac:dyDescent="0.25">
      <c r="L2577" s="65">
        <v>495222</v>
      </c>
      <c r="M2577" t="s">
        <v>1205</v>
      </c>
    </row>
    <row r="2578" spans="12:13" x14ac:dyDescent="0.25">
      <c r="L2578" s="65">
        <v>495223</v>
      </c>
      <c r="M2578" t="s">
        <v>1206</v>
      </c>
    </row>
    <row r="2579" spans="12:13" x14ac:dyDescent="0.25">
      <c r="L2579" s="65">
        <v>495230</v>
      </c>
      <c r="M2579" t="s">
        <v>1207</v>
      </c>
    </row>
    <row r="2580" spans="12:13" x14ac:dyDescent="0.25">
      <c r="L2580" s="65">
        <v>495231</v>
      </c>
      <c r="M2580" t="s">
        <v>1207</v>
      </c>
    </row>
    <row r="2581" spans="12:13" x14ac:dyDescent="0.25">
      <c r="L2581" s="65">
        <v>495300</v>
      </c>
      <c r="M2581" t="s">
        <v>403</v>
      </c>
    </row>
    <row r="2582" spans="12:13" x14ac:dyDescent="0.25">
      <c r="L2582" s="65">
        <v>495310</v>
      </c>
      <c r="M2582" t="s">
        <v>403</v>
      </c>
    </row>
    <row r="2583" spans="12:13" x14ac:dyDescent="0.25">
      <c r="L2583" s="65">
        <v>495311</v>
      </c>
      <c r="M2583" t="s">
        <v>403</v>
      </c>
    </row>
    <row r="2584" spans="12:13" x14ac:dyDescent="0.25">
      <c r="L2584" s="65">
        <v>495400</v>
      </c>
      <c r="M2584" t="s">
        <v>412</v>
      </c>
    </row>
    <row r="2585" spans="12:13" x14ac:dyDescent="0.25">
      <c r="L2585" s="65">
        <v>495410</v>
      </c>
      <c r="M2585" t="s">
        <v>413</v>
      </c>
    </row>
    <row r="2586" spans="12:13" x14ac:dyDescent="0.25">
      <c r="L2586" s="65">
        <v>495411</v>
      </c>
      <c r="M2586" t="s">
        <v>413</v>
      </c>
    </row>
    <row r="2587" spans="12:13" x14ac:dyDescent="0.25">
      <c r="L2587" s="65">
        <v>495420</v>
      </c>
      <c r="M2587" t="s">
        <v>1974</v>
      </c>
    </row>
    <row r="2588" spans="12:13" x14ac:dyDescent="0.25">
      <c r="L2588" s="65">
        <v>495421</v>
      </c>
      <c r="M2588" t="s">
        <v>423</v>
      </c>
    </row>
    <row r="2589" spans="12:13" x14ac:dyDescent="0.25">
      <c r="L2589" s="65">
        <v>495430</v>
      </c>
      <c r="M2589" t="s">
        <v>429</v>
      </c>
    </row>
    <row r="2590" spans="12:13" x14ac:dyDescent="0.25">
      <c r="L2590" s="65">
        <v>495431</v>
      </c>
      <c r="M2590" t="s">
        <v>430</v>
      </c>
    </row>
    <row r="2591" spans="12:13" x14ac:dyDescent="0.25">
      <c r="L2591" s="65">
        <v>495432</v>
      </c>
      <c r="M2591" t="s">
        <v>434</v>
      </c>
    </row>
    <row r="2592" spans="12:13" x14ac:dyDescent="0.25">
      <c r="L2592" s="65">
        <v>496000</v>
      </c>
      <c r="M2592" t="s">
        <v>1975</v>
      </c>
    </row>
    <row r="2593" spans="12:13" x14ac:dyDescent="0.25">
      <c r="L2593" s="65">
        <v>496100</v>
      </c>
      <c r="M2593" t="s">
        <v>1976</v>
      </c>
    </row>
    <row r="2594" spans="12:13" x14ac:dyDescent="0.25">
      <c r="L2594" s="65">
        <v>496110</v>
      </c>
      <c r="M2594" t="s">
        <v>1977</v>
      </c>
    </row>
    <row r="2595" spans="12:13" x14ac:dyDescent="0.25">
      <c r="L2595" s="65">
        <v>496111</v>
      </c>
      <c r="M2595" t="s">
        <v>1978</v>
      </c>
    </row>
    <row r="2596" spans="12:13" x14ac:dyDescent="0.25">
      <c r="L2596" s="65">
        <v>496112</v>
      </c>
      <c r="M2596" t="s">
        <v>1979</v>
      </c>
    </row>
    <row r="2597" spans="12:13" x14ac:dyDescent="0.25">
      <c r="L2597" s="65">
        <v>496113</v>
      </c>
      <c r="M2597" t="s">
        <v>1980</v>
      </c>
    </row>
    <row r="2598" spans="12:13" x14ac:dyDescent="0.25">
      <c r="L2598" s="65">
        <v>496114</v>
      </c>
      <c r="M2598" t="s">
        <v>1981</v>
      </c>
    </row>
    <row r="2599" spans="12:13" x14ac:dyDescent="0.25">
      <c r="L2599" s="65">
        <v>496115</v>
      </c>
      <c r="M2599" t="s">
        <v>1982</v>
      </c>
    </row>
    <row r="2600" spans="12:13" x14ac:dyDescent="0.25">
      <c r="L2600" s="65">
        <v>496116</v>
      </c>
      <c r="M2600" t="s">
        <v>1983</v>
      </c>
    </row>
    <row r="2601" spans="12:13" x14ac:dyDescent="0.25">
      <c r="L2601" s="65">
        <v>496117</v>
      </c>
      <c r="M2601" t="s">
        <v>1984</v>
      </c>
    </row>
    <row r="2602" spans="12:13" x14ac:dyDescent="0.25">
      <c r="L2602" s="65">
        <v>496118</v>
      </c>
      <c r="M2602" t="s">
        <v>1985</v>
      </c>
    </row>
    <row r="2603" spans="12:13" x14ac:dyDescent="0.25">
      <c r="L2603" s="65">
        <v>496119</v>
      </c>
      <c r="M2603" t="s">
        <v>1986</v>
      </c>
    </row>
    <row r="2604" spans="12:13" x14ac:dyDescent="0.25">
      <c r="L2604" s="65">
        <v>496120</v>
      </c>
      <c r="M2604" t="s">
        <v>1987</v>
      </c>
    </row>
    <row r="2605" spans="12:13" x14ac:dyDescent="0.25">
      <c r="L2605" s="65">
        <v>496121</v>
      </c>
      <c r="M2605" t="s">
        <v>1988</v>
      </c>
    </row>
    <row r="2606" spans="12:13" x14ac:dyDescent="0.25">
      <c r="L2606" s="65">
        <v>496122</v>
      </c>
      <c r="M2606" t="s">
        <v>1989</v>
      </c>
    </row>
    <row r="2607" spans="12:13" x14ac:dyDescent="0.25">
      <c r="L2607" s="65">
        <v>496123</v>
      </c>
      <c r="M2607" t="s">
        <v>1990</v>
      </c>
    </row>
    <row r="2608" spans="12:13" x14ac:dyDescent="0.25">
      <c r="L2608" s="65">
        <v>496124</v>
      </c>
      <c r="M2608" t="s">
        <v>1991</v>
      </c>
    </row>
    <row r="2609" spans="12:13" x14ac:dyDescent="0.25">
      <c r="L2609" s="65">
        <v>496125</v>
      </c>
      <c r="M2609" t="s">
        <v>1992</v>
      </c>
    </row>
    <row r="2610" spans="12:13" x14ac:dyDescent="0.25">
      <c r="L2610" s="65">
        <v>496126</v>
      </c>
      <c r="M2610" t="s">
        <v>1993</v>
      </c>
    </row>
    <row r="2611" spans="12:13" x14ac:dyDescent="0.25">
      <c r="L2611" s="65">
        <v>496129</v>
      </c>
      <c r="M2611" t="s">
        <v>1994</v>
      </c>
    </row>
    <row r="2612" spans="12:13" x14ac:dyDescent="0.25">
      <c r="L2612" s="65">
        <v>496130</v>
      </c>
      <c r="M2612" t="s">
        <v>1995</v>
      </c>
    </row>
    <row r="2613" spans="12:13" x14ac:dyDescent="0.25">
      <c r="L2613" s="65">
        <v>496131</v>
      </c>
      <c r="M2613" t="s">
        <v>1995</v>
      </c>
    </row>
    <row r="2614" spans="12:13" x14ac:dyDescent="0.25">
      <c r="L2614" s="65">
        <v>496140</v>
      </c>
      <c r="M2614" t="s">
        <v>1996</v>
      </c>
    </row>
    <row r="2615" spans="12:13" x14ac:dyDescent="0.25">
      <c r="L2615" s="65">
        <v>496141</v>
      </c>
      <c r="M2615" t="s">
        <v>1996</v>
      </c>
    </row>
    <row r="2616" spans="12:13" x14ac:dyDescent="0.25">
      <c r="L2616" s="65">
        <v>496200</v>
      </c>
      <c r="M2616" t="s">
        <v>1997</v>
      </c>
    </row>
    <row r="2617" spans="12:13" x14ac:dyDescent="0.25">
      <c r="L2617" s="65">
        <v>496210</v>
      </c>
      <c r="M2617" t="s">
        <v>1998</v>
      </c>
    </row>
    <row r="2618" spans="12:13" x14ac:dyDescent="0.25">
      <c r="L2618" s="65">
        <v>496211</v>
      </c>
      <c r="M2618" t="s">
        <v>1999</v>
      </c>
    </row>
    <row r="2619" spans="12:13" x14ac:dyDescent="0.25">
      <c r="L2619" s="65">
        <v>496212</v>
      </c>
      <c r="M2619" t="s">
        <v>566</v>
      </c>
    </row>
    <row r="2620" spans="12:13" x14ac:dyDescent="0.25">
      <c r="L2620" s="65">
        <v>496213</v>
      </c>
      <c r="M2620" t="s">
        <v>581</v>
      </c>
    </row>
    <row r="2621" spans="12:13" x14ac:dyDescent="0.25">
      <c r="L2621" s="65">
        <v>496214</v>
      </c>
      <c r="M2621" t="s">
        <v>588</v>
      </c>
    </row>
    <row r="2622" spans="12:13" x14ac:dyDescent="0.25">
      <c r="L2622" s="65">
        <v>496215</v>
      </c>
      <c r="M2622" t="s">
        <v>590</v>
      </c>
    </row>
    <row r="2623" spans="12:13" x14ac:dyDescent="0.25">
      <c r="L2623" s="65">
        <v>496216</v>
      </c>
      <c r="M2623" t="s">
        <v>592</v>
      </c>
    </row>
    <row r="2624" spans="12:13" x14ac:dyDescent="0.25">
      <c r="L2624" s="65">
        <v>496217</v>
      </c>
      <c r="M2624" t="s">
        <v>2000</v>
      </c>
    </row>
    <row r="2625" spans="12:13" x14ac:dyDescent="0.25">
      <c r="L2625" s="65">
        <v>496218</v>
      </c>
      <c r="M2625" t="s">
        <v>601</v>
      </c>
    </row>
    <row r="2626" spans="12:13" x14ac:dyDescent="0.25">
      <c r="L2626" s="65">
        <v>496219</v>
      </c>
      <c r="M2626" t="s">
        <v>2001</v>
      </c>
    </row>
    <row r="2627" spans="12:13" x14ac:dyDescent="0.25">
      <c r="L2627" s="65">
        <v>496220</v>
      </c>
      <c r="M2627" t="s">
        <v>2002</v>
      </c>
    </row>
    <row r="2628" spans="12:13" x14ac:dyDescent="0.25">
      <c r="L2628" s="65">
        <v>496221</v>
      </c>
      <c r="M2628" t="s">
        <v>2003</v>
      </c>
    </row>
    <row r="2629" spans="12:13" x14ac:dyDescent="0.25">
      <c r="L2629" s="65">
        <v>496222</v>
      </c>
      <c r="M2629" t="s">
        <v>618</v>
      </c>
    </row>
    <row r="2630" spans="12:13" x14ac:dyDescent="0.25">
      <c r="L2630" s="65">
        <v>496223</v>
      </c>
      <c r="M2630" t="s">
        <v>620</v>
      </c>
    </row>
    <row r="2631" spans="12:13" x14ac:dyDescent="0.25">
      <c r="L2631" s="65">
        <v>496224</v>
      </c>
      <c r="M2631" t="s">
        <v>622</v>
      </c>
    </row>
    <row r="2632" spans="12:13" x14ac:dyDescent="0.25">
      <c r="L2632" s="65">
        <v>496225</v>
      </c>
      <c r="M2632" t="s">
        <v>624</v>
      </c>
    </row>
    <row r="2633" spans="12:13" x14ac:dyDescent="0.25">
      <c r="L2633" s="65">
        <v>496226</v>
      </c>
      <c r="M2633" t="s">
        <v>626</v>
      </c>
    </row>
    <row r="2634" spans="12:13" x14ac:dyDescent="0.25">
      <c r="L2634" s="65">
        <v>496227</v>
      </c>
      <c r="M2634" t="s">
        <v>2004</v>
      </c>
    </row>
    <row r="2635" spans="12:13" x14ac:dyDescent="0.25">
      <c r="L2635" s="65">
        <v>496228</v>
      </c>
      <c r="M2635" t="s">
        <v>2005</v>
      </c>
    </row>
    <row r="2636" spans="12:13" x14ac:dyDescent="0.25">
      <c r="L2636" s="65">
        <v>499000</v>
      </c>
      <c r="M2636" t="s">
        <v>2006</v>
      </c>
    </row>
    <row r="2637" spans="12:13" x14ac:dyDescent="0.25">
      <c r="L2637" s="65">
        <v>499100</v>
      </c>
      <c r="M2637" t="s">
        <v>2006</v>
      </c>
    </row>
    <row r="2638" spans="12:13" x14ac:dyDescent="0.25">
      <c r="L2638" s="65">
        <v>499110</v>
      </c>
      <c r="M2638" t="s">
        <v>2007</v>
      </c>
    </row>
    <row r="2639" spans="12:13" x14ac:dyDescent="0.25">
      <c r="L2639" s="65">
        <v>499111</v>
      </c>
      <c r="M2639" t="s">
        <v>2007</v>
      </c>
    </row>
    <row r="2640" spans="12:13" x14ac:dyDescent="0.25">
      <c r="L2640" s="65">
        <v>499120</v>
      </c>
      <c r="M2640" t="s">
        <v>2008</v>
      </c>
    </row>
    <row r="2641" spans="12:13" x14ac:dyDescent="0.25">
      <c r="L2641" s="65">
        <v>499121</v>
      </c>
      <c r="M2641" t="s">
        <v>2008</v>
      </c>
    </row>
    <row r="2642" spans="12:13" x14ac:dyDescent="0.25">
      <c r="L2642" s="65">
        <v>500000</v>
      </c>
      <c r="M2642" t="s">
        <v>1967</v>
      </c>
    </row>
    <row r="2643" spans="12:13" x14ac:dyDescent="0.25">
      <c r="L2643" s="65">
        <v>510000</v>
      </c>
      <c r="M2643" t="s">
        <v>1201</v>
      </c>
    </row>
    <row r="2644" spans="12:13" x14ac:dyDescent="0.25">
      <c r="L2644" s="65">
        <v>511000</v>
      </c>
      <c r="M2644" t="s">
        <v>269</v>
      </c>
    </row>
    <row r="2645" spans="12:13" x14ac:dyDescent="0.25">
      <c r="L2645" s="65">
        <v>511100</v>
      </c>
      <c r="M2645" t="s">
        <v>1968</v>
      </c>
    </row>
    <row r="2646" spans="12:13" x14ac:dyDescent="0.25">
      <c r="L2646" s="65">
        <v>511110</v>
      </c>
      <c r="M2646" t="s">
        <v>2009</v>
      </c>
    </row>
    <row r="2647" spans="12:13" x14ac:dyDescent="0.25">
      <c r="L2647" s="65">
        <v>511111</v>
      </c>
      <c r="M2647" t="s">
        <v>2010</v>
      </c>
    </row>
    <row r="2648" spans="12:13" x14ac:dyDescent="0.25">
      <c r="L2648" s="65">
        <v>511112</v>
      </c>
      <c r="M2648" t="s">
        <v>2011</v>
      </c>
    </row>
    <row r="2649" spans="12:13" x14ac:dyDescent="0.25">
      <c r="L2649" s="65">
        <v>511113</v>
      </c>
      <c r="M2649" t="s">
        <v>2012</v>
      </c>
    </row>
    <row r="2650" spans="12:13" x14ac:dyDescent="0.25">
      <c r="L2650" s="65">
        <v>511118</v>
      </c>
      <c r="M2650" t="s">
        <v>2013</v>
      </c>
    </row>
    <row r="2651" spans="12:13" x14ac:dyDescent="0.25">
      <c r="L2651" s="65">
        <v>511119</v>
      </c>
      <c r="M2651" t="s">
        <v>2014</v>
      </c>
    </row>
    <row r="2652" spans="12:13" x14ac:dyDescent="0.25">
      <c r="L2652" s="65">
        <v>511120</v>
      </c>
      <c r="M2652" t="s">
        <v>2015</v>
      </c>
    </row>
    <row r="2653" spans="12:13" x14ac:dyDescent="0.25">
      <c r="L2653" s="65">
        <v>511121</v>
      </c>
      <c r="M2653" t="s">
        <v>2016</v>
      </c>
    </row>
    <row r="2654" spans="12:13" x14ac:dyDescent="0.25">
      <c r="L2654" s="65">
        <v>511122</v>
      </c>
      <c r="M2654" t="s">
        <v>2017</v>
      </c>
    </row>
    <row r="2655" spans="12:13" x14ac:dyDescent="0.25">
      <c r="L2655" s="65">
        <v>511123</v>
      </c>
      <c r="M2655" t="s">
        <v>2018</v>
      </c>
    </row>
    <row r="2656" spans="12:13" x14ac:dyDescent="0.25">
      <c r="L2656" s="65">
        <v>511124</v>
      </c>
      <c r="M2656" t="s">
        <v>2019</v>
      </c>
    </row>
    <row r="2657" spans="12:13" x14ac:dyDescent="0.25">
      <c r="L2657" s="65">
        <v>511125</v>
      </c>
      <c r="M2657" t="s">
        <v>2020</v>
      </c>
    </row>
    <row r="2658" spans="12:13" x14ac:dyDescent="0.25">
      <c r="L2658" s="65">
        <v>511126</v>
      </c>
      <c r="M2658" t="s">
        <v>2021</v>
      </c>
    </row>
    <row r="2659" spans="12:13" x14ac:dyDescent="0.25">
      <c r="L2659" s="65">
        <v>511127</v>
      </c>
      <c r="M2659" t="s">
        <v>2022</v>
      </c>
    </row>
    <row r="2660" spans="12:13" x14ac:dyDescent="0.25">
      <c r="L2660" s="65">
        <v>511129</v>
      </c>
      <c r="M2660" t="s">
        <v>2023</v>
      </c>
    </row>
    <row r="2661" spans="12:13" x14ac:dyDescent="0.25">
      <c r="L2661" s="65">
        <v>511190</v>
      </c>
      <c r="M2661" t="s">
        <v>2024</v>
      </c>
    </row>
    <row r="2662" spans="12:13" x14ac:dyDescent="0.25">
      <c r="L2662" s="65">
        <v>511191</v>
      </c>
      <c r="M2662" t="s">
        <v>2025</v>
      </c>
    </row>
    <row r="2663" spans="12:13" x14ac:dyDescent="0.25">
      <c r="L2663" s="65">
        <v>511192</v>
      </c>
      <c r="M2663" t="s">
        <v>2026</v>
      </c>
    </row>
    <row r="2664" spans="12:13" x14ac:dyDescent="0.25">
      <c r="L2664" s="65">
        <v>511193</v>
      </c>
      <c r="M2664" t="s">
        <v>2027</v>
      </c>
    </row>
    <row r="2665" spans="12:13" x14ac:dyDescent="0.25">
      <c r="L2665" s="65">
        <v>511199</v>
      </c>
      <c r="M2665" t="s">
        <v>321</v>
      </c>
    </row>
    <row r="2666" spans="12:13" x14ac:dyDescent="0.25">
      <c r="L2666" s="65">
        <v>511200</v>
      </c>
      <c r="M2666" t="s">
        <v>1969</v>
      </c>
    </row>
    <row r="2667" spans="12:13" x14ac:dyDescent="0.25">
      <c r="L2667" s="65">
        <v>511210</v>
      </c>
      <c r="M2667" t="s">
        <v>2028</v>
      </c>
    </row>
    <row r="2668" spans="12:13" x14ac:dyDescent="0.25">
      <c r="L2668" s="65">
        <v>511211</v>
      </c>
      <c r="M2668" t="s">
        <v>2029</v>
      </c>
    </row>
    <row r="2669" spans="12:13" x14ac:dyDescent="0.25">
      <c r="L2669" s="65">
        <v>511212</v>
      </c>
      <c r="M2669" t="s">
        <v>2030</v>
      </c>
    </row>
    <row r="2670" spans="12:13" x14ac:dyDescent="0.25">
      <c r="L2670" s="65">
        <v>511213</v>
      </c>
      <c r="M2670" t="s">
        <v>2031</v>
      </c>
    </row>
    <row r="2671" spans="12:13" x14ac:dyDescent="0.25">
      <c r="L2671" s="65">
        <v>511219</v>
      </c>
      <c r="M2671" t="s">
        <v>2032</v>
      </c>
    </row>
    <row r="2672" spans="12:13" x14ac:dyDescent="0.25">
      <c r="L2672" s="65">
        <v>511220</v>
      </c>
      <c r="M2672" t="s">
        <v>2033</v>
      </c>
    </row>
    <row r="2673" spans="12:13" x14ac:dyDescent="0.25">
      <c r="L2673" s="65">
        <v>511221</v>
      </c>
      <c r="M2673" t="s">
        <v>2034</v>
      </c>
    </row>
    <row r="2674" spans="12:13" x14ac:dyDescent="0.25">
      <c r="L2674" s="65">
        <v>511222</v>
      </c>
      <c r="M2674" t="s">
        <v>280</v>
      </c>
    </row>
    <row r="2675" spans="12:13" x14ac:dyDescent="0.25">
      <c r="L2675" s="65">
        <v>511223</v>
      </c>
      <c r="M2675" t="s">
        <v>287</v>
      </c>
    </row>
    <row r="2676" spans="12:13" x14ac:dyDescent="0.25">
      <c r="L2676" s="65">
        <v>511224</v>
      </c>
      <c r="M2676" t="s">
        <v>2035</v>
      </c>
    </row>
    <row r="2677" spans="12:13" x14ac:dyDescent="0.25">
      <c r="L2677" s="65">
        <v>511225</v>
      </c>
      <c r="M2677" t="s">
        <v>2036</v>
      </c>
    </row>
    <row r="2678" spans="12:13" x14ac:dyDescent="0.25">
      <c r="L2678" s="65">
        <v>511226</v>
      </c>
      <c r="M2678" t="s">
        <v>2037</v>
      </c>
    </row>
    <row r="2679" spans="12:13" x14ac:dyDescent="0.25">
      <c r="L2679" s="65">
        <v>511227</v>
      </c>
      <c r="M2679" t="s">
        <v>290</v>
      </c>
    </row>
    <row r="2680" spans="12:13" x14ac:dyDescent="0.25">
      <c r="L2680" s="65">
        <v>511228</v>
      </c>
      <c r="M2680" t="s">
        <v>291</v>
      </c>
    </row>
    <row r="2681" spans="12:13" x14ac:dyDescent="0.25">
      <c r="L2681" s="65">
        <v>511230</v>
      </c>
      <c r="M2681" t="s">
        <v>2038</v>
      </c>
    </row>
    <row r="2682" spans="12:13" x14ac:dyDescent="0.25">
      <c r="L2682" s="65">
        <v>511231</v>
      </c>
      <c r="M2682" t="s">
        <v>2039</v>
      </c>
    </row>
    <row r="2683" spans="12:13" x14ac:dyDescent="0.25">
      <c r="L2683" s="65">
        <v>511232</v>
      </c>
      <c r="M2683" t="s">
        <v>298</v>
      </c>
    </row>
    <row r="2684" spans="12:13" x14ac:dyDescent="0.25">
      <c r="L2684" s="65">
        <v>511233</v>
      </c>
      <c r="M2684" t="s">
        <v>299</v>
      </c>
    </row>
    <row r="2685" spans="12:13" x14ac:dyDescent="0.25">
      <c r="L2685" s="65">
        <v>511240</v>
      </c>
      <c r="M2685" t="s">
        <v>2040</v>
      </c>
    </row>
    <row r="2686" spans="12:13" x14ac:dyDescent="0.25">
      <c r="L2686" s="65">
        <v>511241</v>
      </c>
      <c r="M2686" t="s">
        <v>306</v>
      </c>
    </row>
    <row r="2687" spans="12:13" x14ac:dyDescent="0.25">
      <c r="L2687" s="65">
        <v>511242</v>
      </c>
      <c r="M2687" t="s">
        <v>307</v>
      </c>
    </row>
    <row r="2688" spans="12:13" x14ac:dyDescent="0.25">
      <c r="L2688" s="65">
        <v>511243</v>
      </c>
      <c r="M2688" t="s">
        <v>308</v>
      </c>
    </row>
    <row r="2689" spans="12:13" x14ac:dyDescent="0.25">
      <c r="L2689" s="65">
        <v>511244</v>
      </c>
      <c r="M2689" t="s">
        <v>309</v>
      </c>
    </row>
    <row r="2690" spans="12:13" x14ac:dyDescent="0.25">
      <c r="L2690" s="65">
        <v>511290</v>
      </c>
      <c r="M2690" t="s">
        <v>2041</v>
      </c>
    </row>
    <row r="2691" spans="12:13" x14ac:dyDescent="0.25">
      <c r="L2691" s="65">
        <v>511291</v>
      </c>
      <c r="M2691" t="s">
        <v>2042</v>
      </c>
    </row>
    <row r="2692" spans="12:13" x14ac:dyDescent="0.25">
      <c r="L2692" s="65">
        <v>511292</v>
      </c>
      <c r="M2692" t="s">
        <v>317</v>
      </c>
    </row>
    <row r="2693" spans="12:13" x14ac:dyDescent="0.25">
      <c r="L2693" s="65">
        <v>511293</v>
      </c>
      <c r="M2693" t="s">
        <v>2043</v>
      </c>
    </row>
    <row r="2694" spans="12:13" x14ac:dyDescent="0.25">
      <c r="L2694" s="65">
        <v>511294</v>
      </c>
      <c r="M2694" t="s">
        <v>319</v>
      </c>
    </row>
    <row r="2695" spans="12:13" x14ac:dyDescent="0.25">
      <c r="L2695" s="65">
        <v>511295</v>
      </c>
      <c r="M2695" t="s">
        <v>320</v>
      </c>
    </row>
    <row r="2696" spans="12:13" x14ac:dyDescent="0.25">
      <c r="L2696" s="65">
        <v>511296</v>
      </c>
      <c r="M2696" t="s">
        <v>2044</v>
      </c>
    </row>
    <row r="2697" spans="12:13" x14ac:dyDescent="0.25">
      <c r="L2697" s="65">
        <v>511299</v>
      </c>
      <c r="M2697" t="s">
        <v>2041</v>
      </c>
    </row>
    <row r="2698" spans="12:13" x14ac:dyDescent="0.25">
      <c r="L2698" s="65">
        <v>511300</v>
      </c>
      <c r="M2698" t="s">
        <v>1970</v>
      </c>
    </row>
    <row r="2699" spans="12:13" x14ac:dyDescent="0.25">
      <c r="L2699" s="65">
        <v>511310</v>
      </c>
      <c r="M2699" t="s">
        <v>2045</v>
      </c>
    </row>
    <row r="2700" spans="12:13" x14ac:dyDescent="0.25">
      <c r="L2700" s="65">
        <v>511311</v>
      </c>
      <c r="M2700" t="s">
        <v>2046</v>
      </c>
    </row>
    <row r="2701" spans="12:13" x14ac:dyDescent="0.25">
      <c r="L2701" s="65">
        <v>511312</v>
      </c>
      <c r="M2701" t="s">
        <v>2047</v>
      </c>
    </row>
    <row r="2702" spans="12:13" x14ac:dyDescent="0.25">
      <c r="L2702" s="65">
        <v>511313</v>
      </c>
      <c r="M2702" t="s">
        <v>2048</v>
      </c>
    </row>
    <row r="2703" spans="12:13" x14ac:dyDescent="0.25">
      <c r="L2703" s="65">
        <v>511319</v>
      </c>
      <c r="M2703" t="s">
        <v>2049</v>
      </c>
    </row>
    <row r="2704" spans="12:13" x14ac:dyDescent="0.25">
      <c r="L2704" s="65">
        <v>511320</v>
      </c>
      <c r="M2704" t="s">
        <v>2050</v>
      </c>
    </row>
    <row r="2705" spans="12:13" x14ac:dyDescent="0.25">
      <c r="L2705" s="65">
        <v>511321</v>
      </c>
      <c r="M2705" t="s">
        <v>2050</v>
      </c>
    </row>
    <row r="2706" spans="12:13" x14ac:dyDescent="0.25">
      <c r="L2706" s="65">
        <v>511322</v>
      </c>
      <c r="M2706" t="s">
        <v>2051</v>
      </c>
    </row>
    <row r="2707" spans="12:13" x14ac:dyDescent="0.25">
      <c r="L2707" s="65">
        <v>511323</v>
      </c>
      <c r="M2707" t="s">
        <v>2052</v>
      </c>
    </row>
    <row r="2708" spans="12:13" x14ac:dyDescent="0.25">
      <c r="L2708" s="65">
        <v>511324</v>
      </c>
      <c r="M2708" t="s">
        <v>2053</v>
      </c>
    </row>
    <row r="2709" spans="12:13" x14ac:dyDescent="0.25">
      <c r="L2709" s="65">
        <v>511325</v>
      </c>
      <c r="M2709" t="s">
        <v>2054</v>
      </c>
    </row>
    <row r="2710" spans="12:13" x14ac:dyDescent="0.25">
      <c r="L2710" s="65">
        <v>511326</v>
      </c>
      <c r="M2710" t="s">
        <v>2055</v>
      </c>
    </row>
    <row r="2711" spans="12:13" x14ac:dyDescent="0.25">
      <c r="L2711" s="65">
        <v>511327</v>
      </c>
      <c r="M2711" t="s">
        <v>2056</v>
      </c>
    </row>
    <row r="2712" spans="12:13" x14ac:dyDescent="0.25">
      <c r="L2712" s="65">
        <v>511328</v>
      </c>
      <c r="M2712" t="s">
        <v>2057</v>
      </c>
    </row>
    <row r="2713" spans="12:13" x14ac:dyDescent="0.25">
      <c r="L2713" s="65">
        <v>511330</v>
      </c>
      <c r="M2713" t="s">
        <v>2058</v>
      </c>
    </row>
    <row r="2714" spans="12:13" x14ac:dyDescent="0.25">
      <c r="L2714" s="65">
        <v>511331</v>
      </c>
      <c r="M2714" t="s">
        <v>2059</v>
      </c>
    </row>
    <row r="2715" spans="12:13" x14ac:dyDescent="0.25">
      <c r="L2715" s="65">
        <v>511332</v>
      </c>
      <c r="M2715" t="s">
        <v>2060</v>
      </c>
    </row>
    <row r="2716" spans="12:13" x14ac:dyDescent="0.25">
      <c r="L2716" s="65">
        <v>511333</v>
      </c>
      <c r="M2716" t="s">
        <v>2061</v>
      </c>
    </row>
    <row r="2717" spans="12:13" x14ac:dyDescent="0.25">
      <c r="L2717" s="65">
        <v>511340</v>
      </c>
      <c r="M2717" t="s">
        <v>2062</v>
      </c>
    </row>
    <row r="2718" spans="12:13" x14ac:dyDescent="0.25">
      <c r="L2718" s="65">
        <v>511341</v>
      </c>
      <c r="M2718" t="s">
        <v>2063</v>
      </c>
    </row>
    <row r="2719" spans="12:13" x14ac:dyDescent="0.25">
      <c r="L2719" s="65">
        <v>511342</v>
      </c>
      <c r="M2719" t="s">
        <v>2064</v>
      </c>
    </row>
    <row r="2720" spans="12:13" x14ac:dyDescent="0.25">
      <c r="L2720" s="65">
        <v>511343</v>
      </c>
      <c r="M2720" t="s">
        <v>2065</v>
      </c>
    </row>
    <row r="2721" spans="12:13" x14ac:dyDescent="0.25">
      <c r="L2721" s="65">
        <v>511344</v>
      </c>
      <c r="M2721" t="s">
        <v>2066</v>
      </c>
    </row>
    <row r="2722" spans="12:13" x14ac:dyDescent="0.25">
      <c r="L2722" s="65">
        <v>511390</v>
      </c>
      <c r="M2722" t="s">
        <v>2067</v>
      </c>
    </row>
    <row r="2723" spans="12:13" x14ac:dyDescent="0.25">
      <c r="L2723" s="65">
        <v>511391</v>
      </c>
      <c r="M2723" t="s">
        <v>2068</v>
      </c>
    </row>
    <row r="2724" spans="12:13" x14ac:dyDescent="0.25">
      <c r="L2724" s="65">
        <v>511392</v>
      </c>
      <c r="M2724" t="s">
        <v>2069</v>
      </c>
    </row>
    <row r="2725" spans="12:13" x14ac:dyDescent="0.25">
      <c r="L2725" s="65">
        <v>511393</v>
      </c>
      <c r="M2725" t="s">
        <v>2070</v>
      </c>
    </row>
    <row r="2726" spans="12:13" x14ac:dyDescent="0.25">
      <c r="L2726" s="65">
        <v>511394</v>
      </c>
      <c r="M2726" t="s">
        <v>2071</v>
      </c>
    </row>
    <row r="2727" spans="12:13" x14ac:dyDescent="0.25">
      <c r="L2727" s="65">
        <v>511395</v>
      </c>
      <c r="M2727" t="s">
        <v>2072</v>
      </c>
    </row>
    <row r="2728" spans="12:13" x14ac:dyDescent="0.25">
      <c r="L2728" s="65">
        <v>511396</v>
      </c>
      <c r="M2728" t="s">
        <v>2073</v>
      </c>
    </row>
    <row r="2729" spans="12:13" x14ac:dyDescent="0.25">
      <c r="L2729" s="65">
        <v>511399</v>
      </c>
      <c r="M2729" t="s">
        <v>2067</v>
      </c>
    </row>
    <row r="2730" spans="12:13" x14ac:dyDescent="0.25">
      <c r="L2730" s="65">
        <v>511400</v>
      </c>
      <c r="M2730" t="s">
        <v>1971</v>
      </c>
    </row>
    <row r="2731" spans="12:13" x14ac:dyDescent="0.25">
      <c r="L2731" s="65">
        <v>511410</v>
      </c>
      <c r="M2731" t="s">
        <v>2074</v>
      </c>
    </row>
    <row r="2732" spans="12:13" x14ac:dyDescent="0.25">
      <c r="L2732" s="65">
        <v>511411</v>
      </c>
      <c r="M2732" t="s">
        <v>2074</v>
      </c>
    </row>
    <row r="2733" spans="12:13" x14ac:dyDescent="0.25">
      <c r="L2733" s="65">
        <v>511420</v>
      </c>
      <c r="M2733" t="s">
        <v>2075</v>
      </c>
    </row>
    <row r="2734" spans="12:13" x14ac:dyDescent="0.25">
      <c r="L2734" s="65">
        <v>511421</v>
      </c>
      <c r="M2734" t="s">
        <v>2075</v>
      </c>
    </row>
    <row r="2735" spans="12:13" x14ac:dyDescent="0.25">
      <c r="L2735" s="65">
        <v>511430</v>
      </c>
      <c r="M2735" t="s">
        <v>2076</v>
      </c>
    </row>
    <row r="2736" spans="12:13" x14ac:dyDescent="0.25">
      <c r="L2736" s="65">
        <v>511431</v>
      </c>
      <c r="M2736" t="s">
        <v>2076</v>
      </c>
    </row>
    <row r="2737" spans="12:13" x14ac:dyDescent="0.25">
      <c r="L2737" s="65">
        <v>511440</v>
      </c>
      <c r="M2737" t="s">
        <v>2077</v>
      </c>
    </row>
    <row r="2738" spans="12:13" x14ac:dyDescent="0.25">
      <c r="L2738" s="65">
        <v>511441</v>
      </c>
      <c r="M2738" t="s">
        <v>2077</v>
      </c>
    </row>
    <row r="2739" spans="12:13" x14ac:dyDescent="0.25">
      <c r="L2739" s="65">
        <v>511450</v>
      </c>
      <c r="M2739" t="s">
        <v>2078</v>
      </c>
    </row>
    <row r="2740" spans="12:13" x14ac:dyDescent="0.25">
      <c r="L2740" s="65">
        <v>511451</v>
      </c>
      <c r="M2740" t="s">
        <v>2078</v>
      </c>
    </row>
    <row r="2741" spans="12:13" x14ac:dyDescent="0.25">
      <c r="L2741" s="65">
        <v>512000</v>
      </c>
      <c r="M2741" t="s">
        <v>1972</v>
      </c>
    </row>
    <row r="2742" spans="12:13" x14ac:dyDescent="0.25">
      <c r="L2742" s="65">
        <v>512100</v>
      </c>
      <c r="M2742" t="s">
        <v>326</v>
      </c>
    </row>
    <row r="2743" spans="12:13" x14ac:dyDescent="0.25">
      <c r="L2743" s="65">
        <v>512110</v>
      </c>
      <c r="M2743" t="s">
        <v>327</v>
      </c>
    </row>
    <row r="2744" spans="12:13" x14ac:dyDescent="0.25">
      <c r="L2744" s="65">
        <v>512111</v>
      </c>
      <c r="M2744" t="s">
        <v>2079</v>
      </c>
    </row>
    <row r="2745" spans="12:13" x14ac:dyDescent="0.25">
      <c r="L2745" s="65">
        <v>512112</v>
      </c>
      <c r="M2745" t="s">
        <v>2080</v>
      </c>
    </row>
    <row r="2746" spans="12:13" x14ac:dyDescent="0.25">
      <c r="L2746" s="65">
        <v>512113</v>
      </c>
      <c r="M2746" t="s">
        <v>2081</v>
      </c>
    </row>
    <row r="2747" spans="12:13" x14ac:dyDescent="0.25">
      <c r="L2747" s="65">
        <v>512114</v>
      </c>
      <c r="M2747" t="s">
        <v>2082</v>
      </c>
    </row>
    <row r="2748" spans="12:13" x14ac:dyDescent="0.25">
      <c r="L2748" s="65">
        <v>512115</v>
      </c>
      <c r="M2748" t="s">
        <v>2083</v>
      </c>
    </row>
    <row r="2749" spans="12:13" x14ac:dyDescent="0.25">
      <c r="L2749" s="65">
        <v>512116</v>
      </c>
      <c r="M2749" t="s">
        <v>2084</v>
      </c>
    </row>
    <row r="2750" spans="12:13" x14ac:dyDescent="0.25">
      <c r="L2750" s="65">
        <v>512117</v>
      </c>
      <c r="M2750" t="s">
        <v>2085</v>
      </c>
    </row>
    <row r="2751" spans="12:13" x14ac:dyDescent="0.25">
      <c r="L2751" s="65">
        <v>512120</v>
      </c>
      <c r="M2751" t="s">
        <v>328</v>
      </c>
    </row>
    <row r="2752" spans="12:13" x14ac:dyDescent="0.25">
      <c r="L2752" s="65">
        <v>512121</v>
      </c>
      <c r="M2752" t="s">
        <v>2086</v>
      </c>
    </row>
    <row r="2753" spans="12:13" x14ac:dyDescent="0.25">
      <c r="L2753" s="65">
        <v>512122</v>
      </c>
      <c r="M2753" t="s">
        <v>2087</v>
      </c>
    </row>
    <row r="2754" spans="12:13" x14ac:dyDescent="0.25">
      <c r="L2754" s="65">
        <v>512130</v>
      </c>
      <c r="M2754" t="s">
        <v>329</v>
      </c>
    </row>
    <row r="2755" spans="12:13" x14ac:dyDescent="0.25">
      <c r="L2755" s="65">
        <v>512131</v>
      </c>
      <c r="M2755" t="s">
        <v>2088</v>
      </c>
    </row>
    <row r="2756" spans="12:13" x14ac:dyDescent="0.25">
      <c r="L2756" s="65">
        <v>512132</v>
      </c>
      <c r="M2756" t="s">
        <v>2089</v>
      </c>
    </row>
    <row r="2757" spans="12:13" x14ac:dyDescent="0.25">
      <c r="L2757" s="65">
        <v>512140</v>
      </c>
      <c r="M2757" t="s">
        <v>331</v>
      </c>
    </row>
    <row r="2758" spans="12:13" x14ac:dyDescent="0.25">
      <c r="L2758" s="65">
        <v>512141</v>
      </c>
      <c r="M2758" t="s">
        <v>331</v>
      </c>
    </row>
    <row r="2759" spans="12:13" x14ac:dyDescent="0.25">
      <c r="L2759" s="65">
        <v>512200</v>
      </c>
      <c r="M2759" t="s">
        <v>335</v>
      </c>
    </row>
    <row r="2760" spans="12:13" x14ac:dyDescent="0.25">
      <c r="L2760" s="65">
        <v>512210</v>
      </c>
      <c r="M2760" t="s">
        <v>336</v>
      </c>
    </row>
    <row r="2761" spans="12:13" x14ac:dyDescent="0.25">
      <c r="L2761" s="65">
        <v>512211</v>
      </c>
      <c r="M2761" t="s">
        <v>1537</v>
      </c>
    </row>
    <row r="2762" spans="12:13" x14ac:dyDescent="0.25">
      <c r="L2762" s="65">
        <v>512212</v>
      </c>
      <c r="M2762" t="s">
        <v>1540</v>
      </c>
    </row>
    <row r="2763" spans="12:13" x14ac:dyDescent="0.25">
      <c r="L2763" s="65">
        <v>512213</v>
      </c>
      <c r="M2763" t="s">
        <v>2090</v>
      </c>
    </row>
    <row r="2764" spans="12:13" x14ac:dyDescent="0.25">
      <c r="L2764" s="65">
        <v>512220</v>
      </c>
      <c r="M2764" t="s">
        <v>337</v>
      </c>
    </row>
    <row r="2765" spans="12:13" x14ac:dyDescent="0.25">
      <c r="L2765" s="65">
        <v>512221</v>
      </c>
      <c r="M2765" t="s">
        <v>337</v>
      </c>
    </row>
    <row r="2766" spans="12:13" x14ac:dyDescent="0.25">
      <c r="L2766" s="65">
        <v>512222</v>
      </c>
      <c r="M2766" t="s">
        <v>2091</v>
      </c>
    </row>
    <row r="2767" spans="12:13" x14ac:dyDescent="0.25">
      <c r="L2767" s="65">
        <v>512223</v>
      </c>
      <c r="M2767" t="s">
        <v>2092</v>
      </c>
    </row>
    <row r="2768" spans="12:13" x14ac:dyDescent="0.25">
      <c r="L2768" s="65">
        <v>512230</v>
      </c>
      <c r="M2768" t="s">
        <v>338</v>
      </c>
    </row>
    <row r="2769" spans="12:13" x14ac:dyDescent="0.25">
      <c r="L2769" s="65">
        <v>512231</v>
      </c>
      <c r="M2769" t="s">
        <v>2093</v>
      </c>
    </row>
    <row r="2770" spans="12:13" x14ac:dyDescent="0.25">
      <c r="L2770" s="65">
        <v>512232</v>
      </c>
      <c r="M2770" t="s">
        <v>1367</v>
      </c>
    </row>
    <row r="2771" spans="12:13" x14ac:dyDescent="0.25">
      <c r="L2771" s="65">
        <v>512233</v>
      </c>
      <c r="M2771" t="s">
        <v>2094</v>
      </c>
    </row>
    <row r="2772" spans="12:13" x14ac:dyDescent="0.25">
      <c r="L2772" s="65">
        <v>512240</v>
      </c>
      <c r="M2772" t="s">
        <v>339</v>
      </c>
    </row>
    <row r="2773" spans="12:13" x14ac:dyDescent="0.25">
      <c r="L2773" s="65">
        <v>512241</v>
      </c>
      <c r="M2773" t="s">
        <v>2095</v>
      </c>
    </row>
    <row r="2774" spans="12:13" x14ac:dyDescent="0.25">
      <c r="L2774" s="65">
        <v>512242</v>
      </c>
      <c r="M2774" t="s">
        <v>2096</v>
      </c>
    </row>
    <row r="2775" spans="12:13" x14ac:dyDescent="0.25">
      <c r="L2775" s="65">
        <v>512250</v>
      </c>
      <c r="M2775" t="s">
        <v>340</v>
      </c>
    </row>
    <row r="2776" spans="12:13" x14ac:dyDescent="0.25">
      <c r="L2776" s="65">
        <v>512251</v>
      </c>
      <c r="M2776" t="s">
        <v>2097</v>
      </c>
    </row>
    <row r="2777" spans="12:13" x14ac:dyDescent="0.25">
      <c r="L2777" s="65">
        <v>512252</v>
      </c>
      <c r="M2777" t="s">
        <v>2098</v>
      </c>
    </row>
    <row r="2778" spans="12:13" x14ac:dyDescent="0.25">
      <c r="L2778" s="65">
        <v>512260</v>
      </c>
      <c r="M2778" t="s">
        <v>341</v>
      </c>
    </row>
    <row r="2779" spans="12:13" x14ac:dyDescent="0.25">
      <c r="L2779" s="65">
        <v>512261</v>
      </c>
      <c r="M2779" t="s">
        <v>341</v>
      </c>
    </row>
    <row r="2780" spans="12:13" x14ac:dyDescent="0.25">
      <c r="L2780" s="65">
        <v>512300</v>
      </c>
      <c r="M2780" t="s">
        <v>345</v>
      </c>
    </row>
    <row r="2781" spans="12:13" x14ac:dyDescent="0.25">
      <c r="L2781" s="65">
        <v>512310</v>
      </c>
      <c r="M2781" t="s">
        <v>2099</v>
      </c>
    </row>
    <row r="2782" spans="12:13" x14ac:dyDescent="0.25">
      <c r="L2782" s="65">
        <v>512311</v>
      </c>
      <c r="M2782" t="s">
        <v>2099</v>
      </c>
    </row>
    <row r="2783" spans="12:13" x14ac:dyDescent="0.25">
      <c r="L2783" s="65">
        <v>512320</v>
      </c>
      <c r="M2783" t="s">
        <v>2100</v>
      </c>
    </row>
    <row r="2784" spans="12:13" x14ac:dyDescent="0.25">
      <c r="L2784" s="65">
        <v>512321</v>
      </c>
      <c r="M2784" t="s">
        <v>2100</v>
      </c>
    </row>
    <row r="2785" spans="12:13" x14ac:dyDescent="0.25">
      <c r="L2785" s="65">
        <v>512400</v>
      </c>
      <c r="M2785" t="s">
        <v>350</v>
      </c>
    </row>
    <row r="2786" spans="12:13" x14ac:dyDescent="0.25">
      <c r="L2786" s="65">
        <v>512410</v>
      </c>
      <c r="M2786" t="s">
        <v>350</v>
      </c>
    </row>
    <row r="2787" spans="12:13" x14ac:dyDescent="0.25">
      <c r="L2787" s="65">
        <v>512411</v>
      </c>
      <c r="M2787" t="s">
        <v>350</v>
      </c>
    </row>
    <row r="2788" spans="12:13" x14ac:dyDescent="0.25">
      <c r="L2788" s="65">
        <v>512420</v>
      </c>
      <c r="M2788" t="s">
        <v>351</v>
      </c>
    </row>
    <row r="2789" spans="12:13" x14ac:dyDescent="0.25">
      <c r="L2789" s="65">
        <v>512421</v>
      </c>
      <c r="M2789" t="s">
        <v>351</v>
      </c>
    </row>
    <row r="2790" spans="12:13" x14ac:dyDescent="0.25">
      <c r="L2790" s="65">
        <v>512500</v>
      </c>
      <c r="M2790" t="s">
        <v>355</v>
      </c>
    </row>
    <row r="2791" spans="12:13" x14ac:dyDescent="0.25">
      <c r="L2791" s="65">
        <v>512510</v>
      </c>
      <c r="M2791" t="s">
        <v>356</v>
      </c>
    </row>
    <row r="2792" spans="12:13" x14ac:dyDescent="0.25">
      <c r="L2792" s="65">
        <v>512511</v>
      </c>
      <c r="M2792" t="s">
        <v>356</v>
      </c>
    </row>
    <row r="2793" spans="12:13" x14ac:dyDescent="0.25">
      <c r="L2793" s="65">
        <v>512520</v>
      </c>
      <c r="M2793" t="s">
        <v>357</v>
      </c>
    </row>
    <row r="2794" spans="12:13" x14ac:dyDescent="0.25">
      <c r="L2794" s="65">
        <v>512521</v>
      </c>
      <c r="M2794" t="s">
        <v>357</v>
      </c>
    </row>
    <row r="2795" spans="12:13" x14ac:dyDescent="0.25">
      <c r="L2795" s="65">
        <v>512530</v>
      </c>
      <c r="M2795" t="s">
        <v>358</v>
      </c>
    </row>
    <row r="2796" spans="12:13" x14ac:dyDescent="0.25">
      <c r="L2796" s="65">
        <v>512531</v>
      </c>
      <c r="M2796" t="s">
        <v>358</v>
      </c>
    </row>
    <row r="2797" spans="12:13" x14ac:dyDescent="0.25">
      <c r="L2797" s="65">
        <v>512540</v>
      </c>
      <c r="M2797" t="s">
        <v>360</v>
      </c>
    </row>
    <row r="2798" spans="12:13" x14ac:dyDescent="0.25">
      <c r="L2798" s="65">
        <v>512541</v>
      </c>
      <c r="M2798" t="s">
        <v>360</v>
      </c>
    </row>
    <row r="2799" spans="12:13" x14ac:dyDescent="0.25">
      <c r="L2799" s="65">
        <v>512600</v>
      </c>
      <c r="M2799" t="s">
        <v>364</v>
      </c>
    </row>
    <row r="2800" spans="12:13" x14ac:dyDescent="0.25">
      <c r="L2800" s="65">
        <v>512610</v>
      </c>
      <c r="M2800" t="s">
        <v>365</v>
      </c>
    </row>
    <row r="2801" spans="12:13" x14ac:dyDescent="0.25">
      <c r="L2801" s="65">
        <v>512611</v>
      </c>
      <c r="M2801" t="s">
        <v>365</v>
      </c>
    </row>
    <row r="2802" spans="12:13" x14ac:dyDescent="0.25">
      <c r="L2802" s="65">
        <v>512620</v>
      </c>
      <c r="M2802" t="s">
        <v>366</v>
      </c>
    </row>
    <row r="2803" spans="12:13" x14ac:dyDescent="0.25">
      <c r="L2803" s="65">
        <v>512621</v>
      </c>
      <c r="M2803" t="s">
        <v>366</v>
      </c>
    </row>
    <row r="2804" spans="12:13" x14ac:dyDescent="0.25">
      <c r="L2804" s="65">
        <v>512630</v>
      </c>
      <c r="M2804" t="s">
        <v>367</v>
      </c>
    </row>
    <row r="2805" spans="12:13" x14ac:dyDescent="0.25">
      <c r="L2805" s="65">
        <v>512631</v>
      </c>
      <c r="M2805" t="s">
        <v>367</v>
      </c>
    </row>
    <row r="2806" spans="12:13" x14ac:dyDescent="0.25">
      <c r="L2806" s="65">
        <v>512640</v>
      </c>
      <c r="M2806" t="s">
        <v>368</v>
      </c>
    </row>
    <row r="2807" spans="12:13" x14ac:dyDescent="0.25">
      <c r="L2807" s="65">
        <v>512641</v>
      </c>
      <c r="M2807" t="s">
        <v>368</v>
      </c>
    </row>
    <row r="2808" spans="12:13" x14ac:dyDescent="0.25">
      <c r="L2808" s="65">
        <v>512650</v>
      </c>
      <c r="M2808" t="s">
        <v>369</v>
      </c>
    </row>
    <row r="2809" spans="12:13" x14ac:dyDescent="0.25">
      <c r="L2809" s="65">
        <v>512651</v>
      </c>
      <c r="M2809" t="s">
        <v>369</v>
      </c>
    </row>
    <row r="2810" spans="12:13" x14ac:dyDescent="0.25">
      <c r="L2810" s="65">
        <v>512700</v>
      </c>
      <c r="M2810" t="s">
        <v>373</v>
      </c>
    </row>
    <row r="2811" spans="12:13" x14ac:dyDescent="0.25">
      <c r="L2811" s="65">
        <v>512710</v>
      </c>
      <c r="M2811" t="s">
        <v>373</v>
      </c>
    </row>
    <row r="2812" spans="12:13" x14ac:dyDescent="0.25">
      <c r="L2812" s="65">
        <v>512711</v>
      </c>
      <c r="M2812" t="s">
        <v>373</v>
      </c>
    </row>
    <row r="2813" spans="12:13" x14ac:dyDescent="0.25">
      <c r="L2813" s="65">
        <v>512720</v>
      </c>
      <c r="M2813" t="s">
        <v>2101</v>
      </c>
    </row>
    <row r="2814" spans="12:13" x14ac:dyDescent="0.25">
      <c r="L2814" s="65">
        <v>512721</v>
      </c>
      <c r="M2814" t="s">
        <v>2101</v>
      </c>
    </row>
    <row r="2815" spans="12:13" x14ac:dyDescent="0.25">
      <c r="L2815" s="65">
        <v>512800</v>
      </c>
      <c r="M2815" t="s">
        <v>378</v>
      </c>
    </row>
    <row r="2816" spans="12:13" x14ac:dyDescent="0.25">
      <c r="L2816" s="65">
        <v>512810</v>
      </c>
      <c r="M2816" t="s">
        <v>378</v>
      </c>
    </row>
    <row r="2817" spans="12:13" x14ac:dyDescent="0.25">
      <c r="L2817" s="65">
        <v>512811</v>
      </c>
      <c r="M2817" t="s">
        <v>378</v>
      </c>
    </row>
    <row r="2818" spans="12:13" x14ac:dyDescent="0.25">
      <c r="L2818" s="65">
        <v>512820</v>
      </c>
      <c r="M2818" t="s">
        <v>2102</v>
      </c>
    </row>
    <row r="2819" spans="12:13" x14ac:dyDescent="0.25">
      <c r="L2819" s="65">
        <v>512821</v>
      </c>
      <c r="M2819" t="s">
        <v>2102</v>
      </c>
    </row>
    <row r="2820" spans="12:13" x14ac:dyDescent="0.25">
      <c r="L2820" s="65">
        <v>512900</v>
      </c>
      <c r="M2820" t="s">
        <v>383</v>
      </c>
    </row>
    <row r="2821" spans="12:13" x14ac:dyDescent="0.25">
      <c r="L2821" s="65">
        <v>512910</v>
      </c>
      <c r="M2821" t="s">
        <v>2103</v>
      </c>
    </row>
    <row r="2822" spans="12:13" x14ac:dyDescent="0.25">
      <c r="L2822" s="65">
        <v>512911</v>
      </c>
      <c r="M2822" t="s">
        <v>2103</v>
      </c>
    </row>
    <row r="2823" spans="12:13" x14ac:dyDescent="0.25">
      <c r="L2823" s="65">
        <v>512920</v>
      </c>
      <c r="M2823" t="s">
        <v>385</v>
      </c>
    </row>
    <row r="2824" spans="12:13" x14ac:dyDescent="0.25">
      <c r="L2824" s="65">
        <v>512921</v>
      </c>
      <c r="M2824" t="s">
        <v>385</v>
      </c>
    </row>
    <row r="2825" spans="12:13" x14ac:dyDescent="0.25">
      <c r="L2825" s="65">
        <v>512930</v>
      </c>
      <c r="M2825" t="s">
        <v>386</v>
      </c>
    </row>
    <row r="2826" spans="12:13" x14ac:dyDescent="0.25">
      <c r="L2826" s="65">
        <v>512931</v>
      </c>
      <c r="M2826" t="s">
        <v>2104</v>
      </c>
    </row>
    <row r="2827" spans="12:13" x14ac:dyDescent="0.25">
      <c r="L2827" s="65">
        <v>512932</v>
      </c>
      <c r="M2827" t="s">
        <v>2105</v>
      </c>
    </row>
    <row r="2828" spans="12:13" x14ac:dyDescent="0.25">
      <c r="L2828" s="65">
        <v>512933</v>
      </c>
      <c r="M2828" t="s">
        <v>2106</v>
      </c>
    </row>
    <row r="2829" spans="12:13" x14ac:dyDescent="0.25">
      <c r="L2829" s="65">
        <v>512940</v>
      </c>
      <c r="M2829" t="s">
        <v>2107</v>
      </c>
    </row>
    <row r="2830" spans="12:13" x14ac:dyDescent="0.25">
      <c r="L2830" s="65">
        <v>512941</v>
      </c>
      <c r="M2830" t="s">
        <v>2107</v>
      </c>
    </row>
    <row r="2831" spans="12:13" x14ac:dyDescent="0.25">
      <c r="L2831" s="65">
        <v>512950</v>
      </c>
      <c r="M2831" t="s">
        <v>2108</v>
      </c>
    </row>
    <row r="2832" spans="12:13" x14ac:dyDescent="0.25">
      <c r="L2832" s="65">
        <v>512951</v>
      </c>
      <c r="M2832" t="s">
        <v>2108</v>
      </c>
    </row>
    <row r="2833" spans="12:13" x14ac:dyDescent="0.25">
      <c r="L2833" s="65">
        <v>513000</v>
      </c>
      <c r="M2833" t="s">
        <v>392</v>
      </c>
    </row>
    <row r="2834" spans="12:13" x14ac:dyDescent="0.25">
      <c r="L2834" s="65">
        <v>513100</v>
      </c>
      <c r="M2834" t="s">
        <v>392</v>
      </c>
    </row>
    <row r="2835" spans="12:13" x14ac:dyDescent="0.25">
      <c r="L2835" s="65">
        <v>513110</v>
      </c>
      <c r="M2835" t="s">
        <v>392</v>
      </c>
    </row>
    <row r="2836" spans="12:13" x14ac:dyDescent="0.25">
      <c r="L2836" s="65">
        <v>513111</v>
      </c>
      <c r="M2836" t="s">
        <v>392</v>
      </c>
    </row>
    <row r="2837" spans="12:13" x14ac:dyDescent="0.25">
      <c r="L2837" s="65">
        <v>513119</v>
      </c>
      <c r="M2837" t="s">
        <v>2109</v>
      </c>
    </row>
    <row r="2838" spans="12:13" x14ac:dyDescent="0.25">
      <c r="L2838" s="65">
        <v>514000</v>
      </c>
      <c r="M2838" t="s">
        <v>397</v>
      </c>
    </row>
    <row r="2839" spans="12:13" x14ac:dyDescent="0.25">
      <c r="L2839" s="65">
        <v>514100</v>
      </c>
      <c r="M2839" t="s">
        <v>397</v>
      </c>
    </row>
    <row r="2840" spans="12:13" x14ac:dyDescent="0.25">
      <c r="L2840" s="65">
        <v>514110</v>
      </c>
      <c r="M2840" t="s">
        <v>2110</v>
      </c>
    </row>
    <row r="2841" spans="12:13" x14ac:dyDescent="0.25">
      <c r="L2841" s="65">
        <v>514111</v>
      </c>
      <c r="M2841" t="s">
        <v>2111</v>
      </c>
    </row>
    <row r="2842" spans="12:13" x14ac:dyDescent="0.25">
      <c r="L2842" s="65">
        <v>514112</v>
      </c>
      <c r="M2842" t="s">
        <v>2112</v>
      </c>
    </row>
    <row r="2843" spans="12:13" x14ac:dyDescent="0.25">
      <c r="L2843" s="65">
        <v>514113</v>
      </c>
      <c r="M2843" t="s">
        <v>2113</v>
      </c>
    </row>
    <row r="2844" spans="12:13" x14ac:dyDescent="0.25">
      <c r="L2844" s="65">
        <v>514114</v>
      </c>
      <c r="M2844" t="s">
        <v>2114</v>
      </c>
    </row>
    <row r="2845" spans="12:13" x14ac:dyDescent="0.25">
      <c r="L2845" s="65">
        <v>514115</v>
      </c>
      <c r="M2845" t="s">
        <v>2115</v>
      </c>
    </row>
    <row r="2846" spans="12:13" x14ac:dyDescent="0.25">
      <c r="L2846" s="65">
        <v>514116</v>
      </c>
      <c r="M2846" t="s">
        <v>2116</v>
      </c>
    </row>
    <row r="2847" spans="12:13" x14ac:dyDescent="0.25">
      <c r="L2847" s="65">
        <v>514117</v>
      </c>
      <c r="M2847" t="s">
        <v>2117</v>
      </c>
    </row>
    <row r="2848" spans="12:13" x14ac:dyDescent="0.25">
      <c r="L2848" s="65">
        <v>514118</v>
      </c>
      <c r="M2848" t="s">
        <v>2118</v>
      </c>
    </row>
    <row r="2849" spans="12:13" x14ac:dyDescent="0.25">
      <c r="L2849" s="65">
        <v>514119</v>
      </c>
      <c r="M2849" t="s">
        <v>2119</v>
      </c>
    </row>
    <row r="2850" spans="12:13" x14ac:dyDescent="0.25">
      <c r="L2850" s="65">
        <v>514120</v>
      </c>
      <c r="M2850" t="s">
        <v>399</v>
      </c>
    </row>
    <row r="2851" spans="12:13" x14ac:dyDescent="0.25">
      <c r="L2851" s="65">
        <v>514121</v>
      </c>
      <c r="M2851" t="s">
        <v>399</v>
      </c>
    </row>
    <row r="2852" spans="12:13" x14ac:dyDescent="0.25">
      <c r="L2852" s="65">
        <v>515000</v>
      </c>
      <c r="M2852" t="s">
        <v>489</v>
      </c>
    </row>
    <row r="2853" spans="12:13" x14ac:dyDescent="0.25">
      <c r="L2853" s="65">
        <v>515100</v>
      </c>
      <c r="M2853" t="s">
        <v>489</v>
      </c>
    </row>
    <row r="2854" spans="12:13" x14ac:dyDescent="0.25">
      <c r="L2854" s="65">
        <v>515110</v>
      </c>
      <c r="M2854" t="s">
        <v>490</v>
      </c>
    </row>
    <row r="2855" spans="12:13" x14ac:dyDescent="0.25">
      <c r="L2855" s="65">
        <v>515111</v>
      </c>
      <c r="M2855" t="s">
        <v>490</v>
      </c>
    </row>
    <row r="2856" spans="12:13" x14ac:dyDescent="0.25">
      <c r="L2856" s="65">
        <v>515120</v>
      </c>
      <c r="M2856" t="s">
        <v>494</v>
      </c>
    </row>
    <row r="2857" spans="12:13" x14ac:dyDescent="0.25">
      <c r="L2857" s="65">
        <v>515121</v>
      </c>
      <c r="M2857" t="s">
        <v>2120</v>
      </c>
    </row>
    <row r="2858" spans="12:13" x14ac:dyDescent="0.25">
      <c r="L2858" s="65">
        <v>515122</v>
      </c>
      <c r="M2858" t="s">
        <v>2121</v>
      </c>
    </row>
    <row r="2859" spans="12:13" x14ac:dyDescent="0.25">
      <c r="L2859" s="65">
        <v>515123</v>
      </c>
      <c r="M2859" t="s">
        <v>2122</v>
      </c>
    </row>
    <row r="2860" spans="12:13" x14ac:dyDescent="0.25">
      <c r="L2860" s="65">
        <v>515124</v>
      </c>
      <c r="M2860" t="s">
        <v>2123</v>
      </c>
    </row>
    <row r="2861" spans="12:13" x14ac:dyDescent="0.25">
      <c r="L2861" s="65">
        <v>515125</v>
      </c>
      <c r="M2861" t="s">
        <v>2124</v>
      </c>
    </row>
    <row r="2862" spans="12:13" x14ac:dyDescent="0.25">
      <c r="L2862" s="65">
        <v>515126</v>
      </c>
      <c r="M2862" t="s">
        <v>2125</v>
      </c>
    </row>
    <row r="2863" spans="12:13" x14ac:dyDescent="0.25">
      <c r="L2863" s="65">
        <v>515129</v>
      </c>
      <c r="M2863" t="s">
        <v>2126</v>
      </c>
    </row>
    <row r="2864" spans="12:13" x14ac:dyDescent="0.25">
      <c r="L2864" s="65">
        <v>515190</v>
      </c>
      <c r="M2864" t="s">
        <v>510</v>
      </c>
    </row>
    <row r="2865" spans="12:13" x14ac:dyDescent="0.25">
      <c r="L2865" s="65">
        <v>515191</v>
      </c>
      <c r="M2865" t="s">
        <v>2127</v>
      </c>
    </row>
    <row r="2866" spans="12:13" x14ac:dyDescent="0.25">
      <c r="L2866" s="65">
        <v>515192</v>
      </c>
      <c r="M2866" t="s">
        <v>2128</v>
      </c>
    </row>
    <row r="2867" spans="12:13" x14ac:dyDescent="0.25">
      <c r="L2867" s="65">
        <v>515193</v>
      </c>
      <c r="M2867" t="s">
        <v>2129</v>
      </c>
    </row>
    <row r="2868" spans="12:13" x14ac:dyDescent="0.25">
      <c r="L2868" s="65">
        <v>515194</v>
      </c>
      <c r="M2868" t="s">
        <v>2130</v>
      </c>
    </row>
    <row r="2869" spans="12:13" x14ac:dyDescent="0.25">
      <c r="L2869" s="65">
        <v>515195</v>
      </c>
      <c r="M2869" t="s">
        <v>2131</v>
      </c>
    </row>
    <row r="2870" spans="12:13" x14ac:dyDescent="0.25">
      <c r="L2870" s="65">
        <v>515196</v>
      </c>
      <c r="M2870" t="s">
        <v>2132</v>
      </c>
    </row>
    <row r="2871" spans="12:13" x14ac:dyDescent="0.25">
      <c r="L2871" s="65">
        <v>515197</v>
      </c>
      <c r="M2871" t="s">
        <v>2133</v>
      </c>
    </row>
    <row r="2872" spans="12:13" x14ac:dyDescent="0.25">
      <c r="L2872" s="65">
        <v>515199</v>
      </c>
      <c r="M2872" t="s">
        <v>510</v>
      </c>
    </row>
    <row r="2873" spans="12:13" x14ac:dyDescent="0.25">
      <c r="L2873" s="65">
        <v>520000</v>
      </c>
      <c r="M2873" t="s">
        <v>521</v>
      </c>
    </row>
    <row r="2874" spans="12:13" x14ac:dyDescent="0.25">
      <c r="L2874" s="65">
        <v>521000</v>
      </c>
      <c r="M2874" t="s">
        <v>522</v>
      </c>
    </row>
    <row r="2875" spans="12:13" x14ac:dyDescent="0.25">
      <c r="L2875" s="65">
        <v>521100</v>
      </c>
      <c r="M2875" t="s">
        <v>522</v>
      </c>
    </row>
    <row r="2876" spans="12:13" x14ac:dyDescent="0.25">
      <c r="L2876" s="65">
        <v>521110</v>
      </c>
      <c r="M2876" t="s">
        <v>522</v>
      </c>
    </row>
    <row r="2877" spans="12:13" x14ac:dyDescent="0.25">
      <c r="L2877" s="65">
        <v>521111</v>
      </c>
      <c r="M2877" t="s">
        <v>522</v>
      </c>
    </row>
    <row r="2878" spans="12:13" x14ac:dyDescent="0.25">
      <c r="L2878" s="65">
        <v>522000</v>
      </c>
      <c r="M2878" t="s">
        <v>526</v>
      </c>
    </row>
    <row r="2879" spans="12:13" x14ac:dyDescent="0.25">
      <c r="L2879" s="65">
        <v>522100</v>
      </c>
      <c r="M2879" t="s">
        <v>1973</v>
      </c>
    </row>
    <row r="2880" spans="12:13" x14ac:dyDescent="0.25">
      <c r="L2880" s="65">
        <v>522110</v>
      </c>
      <c r="M2880" t="s">
        <v>1973</v>
      </c>
    </row>
    <row r="2881" spans="12:13" x14ac:dyDescent="0.25">
      <c r="L2881" s="65">
        <v>522111</v>
      </c>
      <c r="M2881" t="s">
        <v>1973</v>
      </c>
    </row>
    <row r="2882" spans="12:13" x14ac:dyDescent="0.25">
      <c r="L2882" s="65">
        <v>522200</v>
      </c>
      <c r="M2882" t="s">
        <v>1205</v>
      </c>
    </row>
    <row r="2883" spans="12:13" x14ac:dyDescent="0.25">
      <c r="L2883" s="65">
        <v>522210</v>
      </c>
      <c r="M2883" t="s">
        <v>1205</v>
      </c>
    </row>
    <row r="2884" spans="12:13" x14ac:dyDescent="0.25">
      <c r="L2884" s="65">
        <v>522211</v>
      </c>
      <c r="M2884" t="s">
        <v>1205</v>
      </c>
    </row>
    <row r="2885" spans="12:13" x14ac:dyDescent="0.25">
      <c r="L2885" s="65">
        <v>522300</v>
      </c>
      <c r="M2885" t="s">
        <v>1206</v>
      </c>
    </row>
    <row r="2886" spans="12:13" x14ac:dyDescent="0.25">
      <c r="L2886" s="65">
        <v>522310</v>
      </c>
      <c r="M2886" t="s">
        <v>1206</v>
      </c>
    </row>
    <row r="2887" spans="12:13" x14ac:dyDescent="0.25">
      <c r="L2887" s="65">
        <v>522311</v>
      </c>
      <c r="M2887" t="s">
        <v>1206</v>
      </c>
    </row>
    <row r="2888" spans="12:13" x14ac:dyDescent="0.25">
      <c r="L2888" s="65">
        <v>523000</v>
      </c>
      <c r="M2888" t="s">
        <v>1207</v>
      </c>
    </row>
    <row r="2889" spans="12:13" x14ac:dyDescent="0.25">
      <c r="L2889" s="65">
        <v>523100</v>
      </c>
      <c r="M2889" t="s">
        <v>1207</v>
      </c>
    </row>
    <row r="2890" spans="12:13" x14ac:dyDescent="0.25">
      <c r="L2890" s="65">
        <v>523110</v>
      </c>
      <c r="M2890" t="s">
        <v>1207</v>
      </c>
    </row>
    <row r="2891" spans="12:13" x14ac:dyDescent="0.25">
      <c r="L2891" s="65">
        <v>523111</v>
      </c>
      <c r="M2891" t="s">
        <v>1207</v>
      </c>
    </row>
    <row r="2892" spans="12:13" x14ac:dyDescent="0.25">
      <c r="L2892" s="65">
        <v>530000</v>
      </c>
      <c r="M2892" t="s">
        <v>403</v>
      </c>
    </row>
    <row r="2893" spans="12:13" x14ac:dyDescent="0.25">
      <c r="L2893" s="65">
        <v>531000</v>
      </c>
      <c r="M2893" t="s">
        <v>403</v>
      </c>
    </row>
    <row r="2894" spans="12:13" x14ac:dyDescent="0.25">
      <c r="L2894" s="65">
        <v>531100</v>
      </c>
      <c r="M2894" t="s">
        <v>403</v>
      </c>
    </row>
    <row r="2895" spans="12:13" x14ac:dyDescent="0.25">
      <c r="L2895" s="65">
        <v>531110</v>
      </c>
      <c r="M2895" t="s">
        <v>403</v>
      </c>
    </row>
    <row r="2896" spans="12:13" x14ac:dyDescent="0.25">
      <c r="L2896" s="65">
        <v>531111</v>
      </c>
      <c r="M2896" t="s">
        <v>403</v>
      </c>
    </row>
    <row r="2897" spans="12:13" x14ac:dyDescent="0.25">
      <c r="L2897" s="65">
        <v>540000</v>
      </c>
      <c r="M2897" t="s">
        <v>412</v>
      </c>
    </row>
    <row r="2898" spans="12:13" x14ac:dyDescent="0.25">
      <c r="L2898" s="65">
        <v>541000</v>
      </c>
      <c r="M2898" t="s">
        <v>413</v>
      </c>
    </row>
    <row r="2899" spans="12:13" x14ac:dyDescent="0.25">
      <c r="L2899" s="65">
        <v>541100</v>
      </c>
      <c r="M2899" t="s">
        <v>413</v>
      </c>
    </row>
    <row r="2900" spans="12:13" x14ac:dyDescent="0.25">
      <c r="L2900" s="65">
        <v>541110</v>
      </c>
      <c r="M2900" t="s">
        <v>2134</v>
      </c>
    </row>
    <row r="2901" spans="12:13" x14ac:dyDescent="0.25">
      <c r="L2901" s="65">
        <v>541111</v>
      </c>
      <c r="M2901" t="s">
        <v>2135</v>
      </c>
    </row>
    <row r="2902" spans="12:13" x14ac:dyDescent="0.25">
      <c r="L2902" s="65">
        <v>541112</v>
      </c>
      <c r="M2902" t="s">
        <v>2136</v>
      </c>
    </row>
    <row r="2903" spans="12:13" x14ac:dyDescent="0.25">
      <c r="L2903" s="65">
        <v>541113</v>
      </c>
      <c r="M2903" t="s">
        <v>2137</v>
      </c>
    </row>
    <row r="2904" spans="12:13" x14ac:dyDescent="0.25">
      <c r="L2904" s="65">
        <v>541114</v>
      </c>
      <c r="M2904" t="s">
        <v>2138</v>
      </c>
    </row>
    <row r="2905" spans="12:13" x14ac:dyDescent="0.25">
      <c r="L2905" s="65">
        <v>541115</v>
      </c>
      <c r="M2905" t="s">
        <v>2139</v>
      </c>
    </row>
    <row r="2906" spans="12:13" x14ac:dyDescent="0.25">
      <c r="L2906" s="65">
        <v>541120</v>
      </c>
      <c r="M2906" t="s">
        <v>2140</v>
      </c>
    </row>
    <row r="2907" spans="12:13" x14ac:dyDescent="0.25">
      <c r="L2907" s="65">
        <v>541121</v>
      </c>
      <c r="M2907" t="s">
        <v>2141</v>
      </c>
    </row>
    <row r="2908" spans="12:13" x14ac:dyDescent="0.25">
      <c r="L2908" s="65">
        <v>541122</v>
      </c>
      <c r="M2908" t="s">
        <v>2142</v>
      </c>
    </row>
    <row r="2909" spans="12:13" x14ac:dyDescent="0.25">
      <c r="L2909" s="65">
        <v>541123</v>
      </c>
      <c r="M2909" t="s">
        <v>2143</v>
      </c>
    </row>
    <row r="2910" spans="12:13" x14ac:dyDescent="0.25">
      <c r="L2910" s="65">
        <v>541124</v>
      </c>
      <c r="M2910" t="s">
        <v>2144</v>
      </c>
    </row>
    <row r="2911" spans="12:13" x14ac:dyDescent="0.25">
      <c r="L2911" s="65">
        <v>541125</v>
      </c>
      <c r="M2911" t="s">
        <v>2145</v>
      </c>
    </row>
    <row r="2912" spans="12:13" x14ac:dyDescent="0.25">
      <c r="L2912" s="65">
        <v>542000</v>
      </c>
      <c r="M2912" t="s">
        <v>1974</v>
      </c>
    </row>
    <row r="2913" spans="12:13" x14ac:dyDescent="0.25">
      <c r="L2913" s="65">
        <v>542100</v>
      </c>
      <c r="M2913" t="s">
        <v>423</v>
      </c>
    </row>
    <row r="2914" spans="12:13" x14ac:dyDescent="0.25">
      <c r="L2914" s="65">
        <v>542110</v>
      </c>
      <c r="M2914" t="s">
        <v>423</v>
      </c>
    </row>
    <row r="2915" spans="12:13" x14ac:dyDescent="0.25">
      <c r="L2915" s="65">
        <v>542111</v>
      </c>
      <c r="M2915" t="s">
        <v>423</v>
      </c>
    </row>
    <row r="2916" spans="12:13" x14ac:dyDescent="0.25">
      <c r="L2916" s="65">
        <v>542112</v>
      </c>
      <c r="M2916" t="s">
        <v>2146</v>
      </c>
    </row>
    <row r="2917" spans="12:13" x14ac:dyDescent="0.25">
      <c r="L2917" s="65">
        <v>542113</v>
      </c>
      <c r="M2917" t="s">
        <v>2147</v>
      </c>
    </row>
    <row r="2918" spans="12:13" x14ac:dyDescent="0.25">
      <c r="L2918" s="65">
        <v>542120</v>
      </c>
      <c r="M2918" t="s">
        <v>2148</v>
      </c>
    </row>
    <row r="2919" spans="12:13" x14ac:dyDescent="0.25">
      <c r="L2919" s="65">
        <v>542121</v>
      </c>
      <c r="M2919" t="s">
        <v>2149</v>
      </c>
    </row>
    <row r="2920" spans="12:13" x14ac:dyDescent="0.25">
      <c r="L2920" s="65">
        <v>542122</v>
      </c>
      <c r="M2920" t="s">
        <v>2150</v>
      </c>
    </row>
    <row r="2921" spans="12:13" x14ac:dyDescent="0.25">
      <c r="L2921" s="65">
        <v>542123</v>
      </c>
      <c r="M2921" t="s">
        <v>2151</v>
      </c>
    </row>
    <row r="2922" spans="12:13" x14ac:dyDescent="0.25">
      <c r="L2922" s="65">
        <v>543000</v>
      </c>
      <c r="M2922" t="s">
        <v>429</v>
      </c>
    </row>
    <row r="2923" spans="12:13" x14ac:dyDescent="0.25">
      <c r="L2923" s="65">
        <v>543100</v>
      </c>
      <c r="M2923" t="s">
        <v>430</v>
      </c>
    </row>
    <row r="2924" spans="12:13" x14ac:dyDescent="0.25">
      <c r="L2924" s="65">
        <v>543110</v>
      </c>
      <c r="M2924" t="s">
        <v>430</v>
      </c>
    </row>
    <row r="2925" spans="12:13" x14ac:dyDescent="0.25">
      <c r="L2925" s="65">
        <v>543111</v>
      </c>
      <c r="M2925" t="s">
        <v>2152</v>
      </c>
    </row>
    <row r="2926" spans="12:13" x14ac:dyDescent="0.25">
      <c r="L2926" s="65">
        <v>543120</v>
      </c>
      <c r="M2926" t="s">
        <v>2153</v>
      </c>
    </row>
    <row r="2927" spans="12:13" x14ac:dyDescent="0.25">
      <c r="L2927" s="65">
        <v>543121</v>
      </c>
      <c r="M2927" t="s">
        <v>2154</v>
      </c>
    </row>
    <row r="2928" spans="12:13" x14ac:dyDescent="0.25">
      <c r="L2928" s="65">
        <v>543200</v>
      </c>
      <c r="M2928" t="s">
        <v>434</v>
      </c>
    </row>
    <row r="2929" spans="12:13" x14ac:dyDescent="0.25">
      <c r="L2929" s="65">
        <v>543210</v>
      </c>
      <c r="M2929" t="s">
        <v>434</v>
      </c>
    </row>
    <row r="2930" spans="12:13" x14ac:dyDescent="0.25">
      <c r="L2930" s="65">
        <v>543211</v>
      </c>
      <c r="M2930" t="s">
        <v>2155</v>
      </c>
    </row>
    <row r="2931" spans="12:13" x14ac:dyDescent="0.25">
      <c r="L2931" s="65">
        <v>543220</v>
      </c>
      <c r="M2931" t="s">
        <v>2156</v>
      </c>
    </row>
    <row r="2932" spans="12:13" x14ac:dyDescent="0.25">
      <c r="L2932" s="65">
        <v>543221</v>
      </c>
      <c r="M2932" t="s">
        <v>2156</v>
      </c>
    </row>
    <row r="2933" spans="12:13" x14ac:dyDescent="0.25">
      <c r="L2933" s="65">
        <v>550000</v>
      </c>
      <c r="M2933" t="s">
        <v>2157</v>
      </c>
    </row>
    <row r="2934" spans="12:13" x14ac:dyDescent="0.25">
      <c r="L2934" s="65">
        <v>551000</v>
      </c>
      <c r="M2934" t="s">
        <v>2157</v>
      </c>
    </row>
    <row r="2935" spans="12:13" x14ac:dyDescent="0.25">
      <c r="L2935" s="65">
        <v>551100</v>
      </c>
      <c r="M2935" t="s">
        <v>2157</v>
      </c>
    </row>
    <row r="2936" spans="12:13" x14ac:dyDescent="0.25">
      <c r="L2936" s="65">
        <v>551110</v>
      </c>
      <c r="M2936" t="s">
        <v>2157</v>
      </c>
    </row>
    <row r="2937" spans="12:13" x14ac:dyDescent="0.25">
      <c r="L2937" s="65">
        <v>551111</v>
      </c>
      <c r="M2937" t="s">
        <v>2157</v>
      </c>
    </row>
    <row r="2938" spans="12:13" x14ac:dyDescent="0.25">
      <c r="L2938" s="65">
        <v>551120</v>
      </c>
      <c r="M2938" t="s">
        <v>2158</v>
      </c>
    </row>
    <row r="2939" spans="12:13" x14ac:dyDescent="0.25">
      <c r="L2939" s="65">
        <v>551121</v>
      </c>
      <c r="M2939" t="s">
        <v>2158</v>
      </c>
    </row>
    <row r="2940" spans="12:13" x14ac:dyDescent="0.25">
      <c r="L2940" s="65">
        <v>600000</v>
      </c>
      <c r="M2940" t="s">
        <v>1975</v>
      </c>
    </row>
    <row r="2941" spans="12:13" x14ac:dyDescent="0.25">
      <c r="L2941" s="65">
        <v>610000</v>
      </c>
      <c r="M2941" t="s">
        <v>1976</v>
      </c>
    </row>
    <row r="2942" spans="12:13" x14ac:dyDescent="0.25">
      <c r="L2942" s="65">
        <v>611000</v>
      </c>
      <c r="M2942" t="s">
        <v>2159</v>
      </c>
    </row>
    <row r="2943" spans="12:13" x14ac:dyDescent="0.25">
      <c r="L2943" s="65">
        <v>611100</v>
      </c>
      <c r="M2943" t="s">
        <v>1978</v>
      </c>
    </row>
    <row r="2944" spans="12:13" x14ac:dyDescent="0.25">
      <c r="L2944" s="65">
        <v>611110</v>
      </c>
      <c r="M2944" t="s">
        <v>2160</v>
      </c>
    </row>
    <row r="2945" spans="12:13" x14ac:dyDescent="0.25">
      <c r="L2945" s="65">
        <v>611111</v>
      </c>
      <c r="M2945" t="s">
        <v>2160</v>
      </c>
    </row>
    <row r="2946" spans="12:13" x14ac:dyDescent="0.25">
      <c r="L2946" s="65">
        <v>611120</v>
      </c>
      <c r="M2946" t="s">
        <v>2161</v>
      </c>
    </row>
    <row r="2947" spans="12:13" x14ac:dyDescent="0.25">
      <c r="L2947" s="65">
        <v>611121</v>
      </c>
      <c r="M2947" t="s">
        <v>2161</v>
      </c>
    </row>
    <row r="2948" spans="12:13" x14ac:dyDescent="0.25">
      <c r="L2948" s="65">
        <v>611122</v>
      </c>
      <c r="M2948" t="s">
        <v>2162</v>
      </c>
    </row>
    <row r="2949" spans="12:13" x14ac:dyDescent="0.25">
      <c r="L2949" s="65">
        <v>611200</v>
      </c>
      <c r="M2949" t="s">
        <v>1979</v>
      </c>
    </row>
    <row r="2950" spans="12:13" x14ac:dyDescent="0.25">
      <c r="L2950" s="65">
        <v>611210</v>
      </c>
      <c r="M2950" t="s">
        <v>2163</v>
      </c>
    </row>
    <row r="2951" spans="12:13" x14ac:dyDescent="0.25">
      <c r="L2951" s="65">
        <v>611211</v>
      </c>
      <c r="M2951" t="s">
        <v>2163</v>
      </c>
    </row>
    <row r="2952" spans="12:13" x14ac:dyDescent="0.25">
      <c r="L2952" s="65">
        <v>611220</v>
      </c>
      <c r="M2952" t="s">
        <v>2164</v>
      </c>
    </row>
    <row r="2953" spans="12:13" x14ac:dyDescent="0.25">
      <c r="L2953" s="65">
        <v>611221</v>
      </c>
      <c r="M2953" t="s">
        <v>2164</v>
      </c>
    </row>
    <row r="2954" spans="12:13" x14ac:dyDescent="0.25">
      <c r="L2954" s="65">
        <v>611230</v>
      </c>
      <c r="M2954" t="s">
        <v>2165</v>
      </c>
    </row>
    <row r="2955" spans="12:13" x14ac:dyDescent="0.25">
      <c r="L2955" s="65">
        <v>611231</v>
      </c>
      <c r="M2955" t="s">
        <v>2165</v>
      </c>
    </row>
    <row r="2956" spans="12:13" x14ac:dyDescent="0.25">
      <c r="L2956" s="65">
        <v>611240</v>
      </c>
      <c r="M2956" t="s">
        <v>2166</v>
      </c>
    </row>
    <row r="2957" spans="12:13" x14ac:dyDescent="0.25">
      <c r="L2957" s="65">
        <v>611241</v>
      </c>
      <c r="M2957" t="s">
        <v>2166</v>
      </c>
    </row>
    <row r="2958" spans="12:13" x14ac:dyDescent="0.25">
      <c r="L2958" s="65">
        <v>611250</v>
      </c>
      <c r="M2958" t="s">
        <v>2167</v>
      </c>
    </row>
    <row r="2959" spans="12:13" x14ac:dyDescent="0.25">
      <c r="L2959" s="65">
        <v>611251</v>
      </c>
      <c r="M2959" t="s">
        <v>2168</v>
      </c>
    </row>
    <row r="2960" spans="12:13" x14ac:dyDescent="0.25">
      <c r="L2960" s="65">
        <v>611252</v>
      </c>
      <c r="M2960" t="s">
        <v>2169</v>
      </c>
    </row>
    <row r="2961" spans="12:13" x14ac:dyDescent="0.25">
      <c r="L2961" s="65">
        <v>611255</v>
      </c>
      <c r="M2961" t="s">
        <v>2170</v>
      </c>
    </row>
    <row r="2962" spans="12:13" x14ac:dyDescent="0.25">
      <c r="L2962" s="65">
        <v>611300</v>
      </c>
      <c r="M2962" t="s">
        <v>1980</v>
      </c>
    </row>
    <row r="2963" spans="12:13" x14ac:dyDescent="0.25">
      <c r="L2963" s="65">
        <v>611310</v>
      </c>
      <c r="M2963" t="s">
        <v>2171</v>
      </c>
    </row>
    <row r="2964" spans="12:13" x14ac:dyDescent="0.25">
      <c r="L2964" s="65">
        <v>611311</v>
      </c>
      <c r="M2964" t="s">
        <v>2171</v>
      </c>
    </row>
    <row r="2965" spans="12:13" x14ac:dyDescent="0.25">
      <c r="L2965" s="65">
        <v>611390</v>
      </c>
      <c r="M2965" t="s">
        <v>2172</v>
      </c>
    </row>
    <row r="2966" spans="12:13" x14ac:dyDescent="0.25">
      <c r="L2966" s="65">
        <v>611391</v>
      </c>
      <c r="M2966" t="s">
        <v>2172</v>
      </c>
    </row>
    <row r="2967" spans="12:13" x14ac:dyDescent="0.25">
      <c r="L2967" s="65">
        <v>611400</v>
      </c>
      <c r="M2967" t="s">
        <v>1981</v>
      </c>
    </row>
    <row r="2968" spans="12:13" x14ac:dyDescent="0.25">
      <c r="L2968" s="65">
        <v>611410</v>
      </c>
      <c r="M2968" t="s">
        <v>1981</v>
      </c>
    </row>
    <row r="2969" spans="12:13" x14ac:dyDescent="0.25">
      <c r="L2969" s="65">
        <v>611411</v>
      </c>
      <c r="M2969" t="s">
        <v>1981</v>
      </c>
    </row>
    <row r="2970" spans="12:13" x14ac:dyDescent="0.25">
      <c r="L2970" s="65">
        <v>611500</v>
      </c>
      <c r="M2970" t="s">
        <v>1982</v>
      </c>
    </row>
    <row r="2971" spans="12:13" x14ac:dyDescent="0.25">
      <c r="L2971" s="65">
        <v>611510</v>
      </c>
      <c r="M2971" t="s">
        <v>1982</v>
      </c>
    </row>
    <row r="2972" spans="12:13" x14ac:dyDescent="0.25">
      <c r="L2972" s="65">
        <v>611511</v>
      </c>
      <c r="M2972" t="s">
        <v>1982</v>
      </c>
    </row>
    <row r="2973" spans="12:13" x14ac:dyDescent="0.25">
      <c r="L2973" s="65">
        <v>611600</v>
      </c>
      <c r="M2973" t="s">
        <v>1983</v>
      </c>
    </row>
    <row r="2974" spans="12:13" x14ac:dyDescent="0.25">
      <c r="L2974" s="65">
        <v>611610</v>
      </c>
      <c r="M2974" t="s">
        <v>1983</v>
      </c>
    </row>
    <row r="2975" spans="12:13" x14ac:dyDescent="0.25">
      <c r="L2975" s="65">
        <v>611611</v>
      </c>
      <c r="M2975" t="s">
        <v>1983</v>
      </c>
    </row>
    <row r="2976" spans="12:13" x14ac:dyDescent="0.25">
      <c r="L2976" s="65">
        <v>611700</v>
      </c>
      <c r="M2976" t="s">
        <v>1984</v>
      </c>
    </row>
    <row r="2977" spans="12:13" x14ac:dyDescent="0.25">
      <c r="L2977" s="65">
        <v>611710</v>
      </c>
      <c r="M2977" t="s">
        <v>1984</v>
      </c>
    </row>
    <row r="2978" spans="12:13" x14ac:dyDescent="0.25">
      <c r="L2978" s="65">
        <v>611711</v>
      </c>
      <c r="M2978" t="s">
        <v>1984</v>
      </c>
    </row>
    <row r="2979" spans="12:13" x14ac:dyDescent="0.25">
      <c r="L2979" s="65">
        <v>611800</v>
      </c>
      <c r="M2979" t="s">
        <v>1985</v>
      </c>
    </row>
    <row r="2980" spans="12:13" x14ac:dyDescent="0.25">
      <c r="L2980" s="65">
        <v>611810</v>
      </c>
      <c r="M2980" t="s">
        <v>1985</v>
      </c>
    </row>
    <row r="2981" spans="12:13" x14ac:dyDescent="0.25">
      <c r="L2981" s="65">
        <v>611811</v>
      </c>
      <c r="M2981" t="s">
        <v>1985</v>
      </c>
    </row>
    <row r="2982" spans="12:13" x14ac:dyDescent="0.25">
      <c r="L2982" s="65">
        <v>611900</v>
      </c>
      <c r="M2982" t="s">
        <v>1986</v>
      </c>
    </row>
    <row r="2983" spans="12:13" x14ac:dyDescent="0.25">
      <c r="L2983" s="65">
        <v>611910</v>
      </c>
      <c r="M2983" t="s">
        <v>2173</v>
      </c>
    </row>
    <row r="2984" spans="12:13" x14ac:dyDescent="0.25">
      <c r="L2984" s="65">
        <v>611911</v>
      </c>
      <c r="M2984" t="s">
        <v>2173</v>
      </c>
    </row>
    <row r="2985" spans="12:13" x14ac:dyDescent="0.25">
      <c r="L2985" s="65">
        <v>611920</v>
      </c>
      <c r="M2985" t="s">
        <v>2174</v>
      </c>
    </row>
    <row r="2986" spans="12:13" x14ac:dyDescent="0.25">
      <c r="L2986" s="65">
        <v>611921</v>
      </c>
      <c r="M2986" t="s">
        <v>2174</v>
      </c>
    </row>
    <row r="2987" spans="12:13" x14ac:dyDescent="0.25">
      <c r="L2987" s="65">
        <v>612000</v>
      </c>
      <c r="M2987" t="s">
        <v>1987</v>
      </c>
    </row>
    <row r="2988" spans="12:13" x14ac:dyDescent="0.25">
      <c r="L2988" s="65">
        <v>612100</v>
      </c>
      <c r="M2988" t="s">
        <v>1988</v>
      </c>
    </row>
    <row r="2989" spans="12:13" x14ac:dyDescent="0.25">
      <c r="L2989" s="65">
        <v>612110</v>
      </c>
      <c r="M2989" t="s">
        <v>2175</v>
      </c>
    </row>
    <row r="2990" spans="12:13" x14ac:dyDescent="0.25">
      <c r="L2990" s="65">
        <v>612111</v>
      </c>
      <c r="M2990" t="s">
        <v>2175</v>
      </c>
    </row>
    <row r="2991" spans="12:13" x14ac:dyDescent="0.25">
      <c r="L2991" s="65">
        <v>612120</v>
      </c>
      <c r="M2991" t="s">
        <v>2176</v>
      </c>
    </row>
    <row r="2992" spans="12:13" x14ac:dyDescent="0.25">
      <c r="L2992" s="65">
        <v>612121</v>
      </c>
      <c r="M2992" t="s">
        <v>2177</v>
      </c>
    </row>
    <row r="2993" spans="12:13" x14ac:dyDescent="0.25">
      <c r="L2993" s="65">
        <v>612122</v>
      </c>
      <c r="M2993" t="s">
        <v>2178</v>
      </c>
    </row>
    <row r="2994" spans="12:13" x14ac:dyDescent="0.25">
      <c r="L2994" s="65">
        <v>612200</v>
      </c>
      <c r="M2994" t="s">
        <v>1989</v>
      </c>
    </row>
    <row r="2995" spans="12:13" x14ac:dyDescent="0.25">
      <c r="L2995" s="65">
        <v>612210</v>
      </c>
      <c r="M2995" t="s">
        <v>2179</v>
      </c>
    </row>
    <row r="2996" spans="12:13" x14ac:dyDescent="0.25">
      <c r="L2996" s="65">
        <v>612211</v>
      </c>
      <c r="M2996" t="s">
        <v>2179</v>
      </c>
    </row>
    <row r="2997" spans="12:13" x14ac:dyDescent="0.25">
      <c r="L2997" s="65">
        <v>612220</v>
      </c>
      <c r="M2997" t="s">
        <v>2180</v>
      </c>
    </row>
    <row r="2998" spans="12:13" x14ac:dyDescent="0.25">
      <c r="L2998" s="65">
        <v>612221</v>
      </c>
      <c r="M2998" t="s">
        <v>2180</v>
      </c>
    </row>
    <row r="2999" spans="12:13" x14ac:dyDescent="0.25">
      <c r="L2999" s="65">
        <v>612290</v>
      </c>
      <c r="M2999" t="s">
        <v>2181</v>
      </c>
    </row>
    <row r="3000" spans="12:13" x14ac:dyDescent="0.25">
      <c r="L3000" s="65">
        <v>612291</v>
      </c>
      <c r="M3000" t="s">
        <v>2181</v>
      </c>
    </row>
    <row r="3001" spans="12:13" x14ac:dyDescent="0.25">
      <c r="L3001" s="65">
        <v>612300</v>
      </c>
      <c r="M3001" t="s">
        <v>1990</v>
      </c>
    </row>
    <row r="3002" spans="12:13" x14ac:dyDescent="0.25">
      <c r="L3002" s="65">
        <v>612310</v>
      </c>
      <c r="M3002" t="s">
        <v>2182</v>
      </c>
    </row>
    <row r="3003" spans="12:13" x14ac:dyDescent="0.25">
      <c r="L3003" s="65">
        <v>612311</v>
      </c>
      <c r="M3003" t="s">
        <v>2182</v>
      </c>
    </row>
    <row r="3004" spans="12:13" x14ac:dyDescent="0.25">
      <c r="L3004" s="65">
        <v>612320</v>
      </c>
      <c r="M3004" t="s">
        <v>2183</v>
      </c>
    </row>
    <row r="3005" spans="12:13" x14ac:dyDescent="0.25">
      <c r="L3005" s="65">
        <v>612321</v>
      </c>
      <c r="M3005" t="s">
        <v>2183</v>
      </c>
    </row>
    <row r="3006" spans="12:13" x14ac:dyDescent="0.25">
      <c r="L3006" s="65">
        <v>612330</v>
      </c>
      <c r="M3006" t="s">
        <v>2184</v>
      </c>
    </row>
    <row r="3007" spans="12:13" x14ac:dyDescent="0.25">
      <c r="L3007" s="65">
        <v>612331</v>
      </c>
      <c r="M3007" t="s">
        <v>2184</v>
      </c>
    </row>
    <row r="3008" spans="12:13" x14ac:dyDescent="0.25">
      <c r="L3008" s="65">
        <v>612340</v>
      </c>
      <c r="M3008" t="s">
        <v>2185</v>
      </c>
    </row>
    <row r="3009" spans="12:13" x14ac:dyDescent="0.25">
      <c r="L3009" s="65">
        <v>612341</v>
      </c>
      <c r="M3009" t="s">
        <v>2185</v>
      </c>
    </row>
    <row r="3010" spans="12:13" x14ac:dyDescent="0.25">
      <c r="L3010" s="65">
        <v>612350</v>
      </c>
      <c r="M3010" t="s">
        <v>2186</v>
      </c>
    </row>
    <row r="3011" spans="12:13" x14ac:dyDescent="0.25">
      <c r="L3011" s="65">
        <v>612351</v>
      </c>
      <c r="M3011" t="s">
        <v>2186</v>
      </c>
    </row>
    <row r="3012" spans="12:13" x14ac:dyDescent="0.25">
      <c r="L3012" s="65">
        <v>612390</v>
      </c>
      <c r="M3012" t="s">
        <v>2187</v>
      </c>
    </row>
    <row r="3013" spans="12:13" x14ac:dyDescent="0.25">
      <c r="L3013" s="65">
        <v>612391</v>
      </c>
      <c r="M3013" t="s">
        <v>2187</v>
      </c>
    </row>
    <row r="3014" spans="12:13" x14ac:dyDescent="0.25">
      <c r="L3014" s="65">
        <v>612400</v>
      </c>
      <c r="M3014" t="s">
        <v>2188</v>
      </c>
    </row>
    <row r="3015" spans="12:13" x14ac:dyDescent="0.25">
      <c r="L3015" s="65">
        <v>612410</v>
      </c>
      <c r="M3015" t="s">
        <v>2189</v>
      </c>
    </row>
    <row r="3016" spans="12:13" x14ac:dyDescent="0.25">
      <c r="L3016" s="65">
        <v>612411</v>
      </c>
      <c r="M3016" t="s">
        <v>2189</v>
      </c>
    </row>
    <row r="3017" spans="12:13" x14ac:dyDescent="0.25">
      <c r="L3017" s="65">
        <v>612490</v>
      </c>
      <c r="M3017" t="s">
        <v>2190</v>
      </c>
    </row>
    <row r="3018" spans="12:13" x14ac:dyDescent="0.25">
      <c r="L3018" s="65">
        <v>612491</v>
      </c>
      <c r="M3018" t="s">
        <v>2190</v>
      </c>
    </row>
    <row r="3019" spans="12:13" x14ac:dyDescent="0.25">
      <c r="L3019" s="65">
        <v>612500</v>
      </c>
      <c r="M3019" t="s">
        <v>2191</v>
      </c>
    </row>
    <row r="3020" spans="12:13" x14ac:dyDescent="0.25">
      <c r="L3020" s="65">
        <v>612510</v>
      </c>
      <c r="M3020" t="s">
        <v>2191</v>
      </c>
    </row>
    <row r="3021" spans="12:13" x14ac:dyDescent="0.25">
      <c r="L3021" s="65">
        <v>612511</v>
      </c>
      <c r="M3021" t="s">
        <v>2191</v>
      </c>
    </row>
    <row r="3022" spans="12:13" x14ac:dyDescent="0.25">
      <c r="L3022" s="65">
        <v>612600</v>
      </c>
      <c r="M3022" t="s">
        <v>1993</v>
      </c>
    </row>
    <row r="3023" spans="12:13" x14ac:dyDescent="0.25">
      <c r="L3023" s="65">
        <v>612610</v>
      </c>
      <c r="M3023" t="s">
        <v>1993</v>
      </c>
    </row>
    <row r="3024" spans="12:13" x14ac:dyDescent="0.25">
      <c r="L3024" s="65">
        <v>612611</v>
      </c>
      <c r="M3024" t="s">
        <v>1993</v>
      </c>
    </row>
    <row r="3025" spans="12:13" x14ac:dyDescent="0.25">
      <c r="L3025" s="65">
        <v>612900</v>
      </c>
      <c r="M3025" t="s">
        <v>1994</v>
      </c>
    </row>
    <row r="3026" spans="12:13" x14ac:dyDescent="0.25">
      <c r="L3026" s="65">
        <v>612910</v>
      </c>
      <c r="M3026" t="s">
        <v>2192</v>
      </c>
    </row>
    <row r="3027" spans="12:13" x14ac:dyDescent="0.25">
      <c r="L3027" s="65">
        <v>612911</v>
      </c>
      <c r="M3027" t="s">
        <v>2192</v>
      </c>
    </row>
    <row r="3028" spans="12:13" x14ac:dyDescent="0.25">
      <c r="L3028" s="65">
        <v>613000</v>
      </c>
      <c r="M3028" t="s">
        <v>1995</v>
      </c>
    </row>
    <row r="3029" spans="12:13" x14ac:dyDescent="0.25">
      <c r="L3029" s="65">
        <v>613100</v>
      </c>
      <c r="M3029" t="s">
        <v>1995</v>
      </c>
    </row>
    <row r="3030" spans="12:13" x14ac:dyDescent="0.25">
      <c r="L3030" s="65">
        <v>613110</v>
      </c>
      <c r="M3030" t="s">
        <v>1995</v>
      </c>
    </row>
    <row r="3031" spans="12:13" x14ac:dyDescent="0.25">
      <c r="L3031" s="65">
        <v>613111</v>
      </c>
      <c r="M3031" t="s">
        <v>1995</v>
      </c>
    </row>
    <row r="3032" spans="12:13" x14ac:dyDescent="0.25">
      <c r="L3032" s="65">
        <v>614000</v>
      </c>
      <c r="M3032" t="s">
        <v>1996</v>
      </c>
    </row>
    <row r="3033" spans="12:13" x14ac:dyDescent="0.25">
      <c r="L3033" s="65">
        <v>614100</v>
      </c>
      <c r="M3033" t="s">
        <v>1996</v>
      </c>
    </row>
    <row r="3034" spans="12:13" x14ac:dyDescent="0.25">
      <c r="L3034" s="65">
        <v>614110</v>
      </c>
      <c r="M3034" t="s">
        <v>1996</v>
      </c>
    </row>
    <row r="3035" spans="12:13" x14ac:dyDescent="0.25">
      <c r="L3035" s="65">
        <v>614111</v>
      </c>
      <c r="M3035" t="s">
        <v>2193</v>
      </c>
    </row>
    <row r="3036" spans="12:13" x14ac:dyDescent="0.25">
      <c r="L3036" s="65">
        <v>620000</v>
      </c>
      <c r="M3036" t="s">
        <v>1997</v>
      </c>
    </row>
    <row r="3037" spans="12:13" x14ac:dyDescent="0.25">
      <c r="L3037" s="65">
        <v>621000</v>
      </c>
      <c r="M3037" t="s">
        <v>1998</v>
      </c>
    </row>
    <row r="3038" spans="12:13" x14ac:dyDescent="0.25">
      <c r="L3038" s="65">
        <v>621100</v>
      </c>
      <c r="M3038" t="s">
        <v>1999</v>
      </c>
    </row>
    <row r="3039" spans="12:13" x14ac:dyDescent="0.25">
      <c r="L3039" s="65">
        <v>621110</v>
      </c>
      <c r="M3039" t="s">
        <v>2194</v>
      </c>
    </row>
    <row r="3040" spans="12:13" x14ac:dyDescent="0.25">
      <c r="L3040" s="65">
        <v>621111</v>
      </c>
      <c r="M3040" t="s">
        <v>2194</v>
      </c>
    </row>
    <row r="3041" spans="12:13" x14ac:dyDescent="0.25">
      <c r="L3041" s="65">
        <v>621120</v>
      </c>
      <c r="M3041" t="s">
        <v>564</v>
      </c>
    </row>
    <row r="3042" spans="12:13" x14ac:dyDescent="0.25">
      <c r="L3042" s="65">
        <v>621121</v>
      </c>
      <c r="M3042" t="s">
        <v>564</v>
      </c>
    </row>
    <row r="3043" spans="12:13" x14ac:dyDescent="0.25">
      <c r="L3043" s="65">
        <v>621200</v>
      </c>
      <c r="M3043" t="s">
        <v>566</v>
      </c>
    </row>
    <row r="3044" spans="12:13" x14ac:dyDescent="0.25">
      <c r="L3044" s="65">
        <v>621210</v>
      </c>
      <c r="M3044" t="s">
        <v>567</v>
      </c>
    </row>
    <row r="3045" spans="12:13" x14ac:dyDescent="0.25">
      <c r="L3045" s="65">
        <v>621211</v>
      </c>
      <c r="M3045" t="s">
        <v>567</v>
      </c>
    </row>
    <row r="3046" spans="12:13" x14ac:dyDescent="0.25">
      <c r="L3046" s="65">
        <v>621220</v>
      </c>
      <c r="M3046" t="s">
        <v>568</v>
      </c>
    </row>
    <row r="3047" spans="12:13" x14ac:dyDescent="0.25">
      <c r="L3047" s="65">
        <v>621221</v>
      </c>
      <c r="M3047" t="s">
        <v>568</v>
      </c>
    </row>
    <row r="3048" spans="12:13" x14ac:dyDescent="0.25">
      <c r="L3048" s="65">
        <v>621230</v>
      </c>
      <c r="M3048" t="s">
        <v>569</v>
      </c>
    </row>
    <row r="3049" spans="12:13" x14ac:dyDescent="0.25">
      <c r="L3049" s="65">
        <v>621231</v>
      </c>
      <c r="M3049" t="s">
        <v>569</v>
      </c>
    </row>
    <row r="3050" spans="12:13" x14ac:dyDescent="0.25">
      <c r="L3050" s="65">
        <v>621240</v>
      </c>
      <c r="M3050" t="s">
        <v>570</v>
      </c>
    </row>
    <row r="3051" spans="12:13" x14ac:dyDescent="0.25">
      <c r="L3051" s="65">
        <v>621241</v>
      </c>
      <c r="M3051" t="s">
        <v>570</v>
      </c>
    </row>
    <row r="3052" spans="12:13" x14ac:dyDescent="0.25">
      <c r="L3052" s="65">
        <v>621250</v>
      </c>
      <c r="M3052" t="s">
        <v>571</v>
      </c>
    </row>
    <row r="3053" spans="12:13" x14ac:dyDescent="0.25">
      <c r="L3053" s="65">
        <v>621251</v>
      </c>
      <c r="M3053" t="s">
        <v>572</v>
      </c>
    </row>
    <row r="3054" spans="12:13" x14ac:dyDescent="0.25">
      <c r="L3054" s="65">
        <v>621252</v>
      </c>
      <c r="M3054" t="s">
        <v>573</v>
      </c>
    </row>
    <row r="3055" spans="12:13" x14ac:dyDescent="0.25">
      <c r="L3055" s="65">
        <v>621255</v>
      </c>
      <c r="M3055" t="s">
        <v>574</v>
      </c>
    </row>
    <row r="3056" spans="12:13" x14ac:dyDescent="0.25">
      <c r="L3056" s="65">
        <v>621300</v>
      </c>
      <c r="M3056" t="s">
        <v>581</v>
      </c>
    </row>
    <row r="3057" spans="12:13" x14ac:dyDescent="0.25">
      <c r="L3057" s="65">
        <v>621310</v>
      </c>
      <c r="M3057" t="s">
        <v>582</v>
      </c>
    </row>
    <row r="3058" spans="12:13" x14ac:dyDescent="0.25">
      <c r="L3058" s="65">
        <v>621311</v>
      </c>
      <c r="M3058" t="s">
        <v>582</v>
      </c>
    </row>
    <row r="3059" spans="12:13" x14ac:dyDescent="0.25">
      <c r="L3059" s="65">
        <v>621390</v>
      </c>
      <c r="M3059" t="s">
        <v>583</v>
      </c>
    </row>
    <row r="3060" spans="12:13" x14ac:dyDescent="0.25">
      <c r="L3060" s="65">
        <v>621391</v>
      </c>
      <c r="M3060" t="s">
        <v>583</v>
      </c>
    </row>
    <row r="3061" spans="12:13" x14ac:dyDescent="0.25">
      <c r="L3061" s="65">
        <v>621400</v>
      </c>
      <c r="M3061" t="s">
        <v>588</v>
      </c>
    </row>
    <row r="3062" spans="12:13" x14ac:dyDescent="0.25">
      <c r="L3062" s="65">
        <v>621410</v>
      </c>
      <c r="M3062" t="s">
        <v>588</v>
      </c>
    </row>
    <row r="3063" spans="12:13" x14ac:dyDescent="0.25">
      <c r="L3063" s="65">
        <v>621411</v>
      </c>
      <c r="M3063" t="s">
        <v>588</v>
      </c>
    </row>
    <row r="3064" spans="12:13" x14ac:dyDescent="0.25">
      <c r="L3064" s="65">
        <v>621500</v>
      </c>
      <c r="M3064" t="s">
        <v>2195</v>
      </c>
    </row>
    <row r="3065" spans="12:13" x14ac:dyDescent="0.25">
      <c r="L3065" s="65">
        <v>621510</v>
      </c>
      <c r="M3065" t="s">
        <v>2195</v>
      </c>
    </row>
    <row r="3066" spans="12:13" x14ac:dyDescent="0.25">
      <c r="L3066" s="65">
        <v>621511</v>
      </c>
      <c r="M3066" t="s">
        <v>2195</v>
      </c>
    </row>
    <row r="3067" spans="12:13" x14ac:dyDescent="0.25">
      <c r="L3067" s="65">
        <v>621600</v>
      </c>
      <c r="M3067" t="s">
        <v>592</v>
      </c>
    </row>
    <row r="3068" spans="12:13" x14ac:dyDescent="0.25">
      <c r="L3068" s="65">
        <v>621610</v>
      </c>
      <c r="M3068" t="s">
        <v>592</v>
      </c>
    </row>
    <row r="3069" spans="12:13" x14ac:dyDescent="0.25">
      <c r="L3069" s="65">
        <v>621611</v>
      </c>
      <c r="M3069" t="s">
        <v>2196</v>
      </c>
    </row>
    <row r="3070" spans="12:13" x14ac:dyDescent="0.25">
      <c r="L3070" s="65">
        <v>621612</v>
      </c>
      <c r="M3070" t="s">
        <v>2197</v>
      </c>
    </row>
    <row r="3071" spans="12:13" x14ac:dyDescent="0.25">
      <c r="L3071" s="65">
        <v>621613</v>
      </c>
      <c r="M3071" t="s">
        <v>595</v>
      </c>
    </row>
    <row r="3072" spans="12:13" x14ac:dyDescent="0.25">
      <c r="L3072" s="65">
        <v>621700</v>
      </c>
      <c r="M3072" t="s">
        <v>2198</v>
      </c>
    </row>
    <row r="3073" spans="12:13" x14ac:dyDescent="0.25">
      <c r="L3073" s="65">
        <v>621710</v>
      </c>
      <c r="M3073" t="s">
        <v>2198</v>
      </c>
    </row>
    <row r="3074" spans="12:13" x14ac:dyDescent="0.25">
      <c r="L3074" s="65">
        <v>621711</v>
      </c>
      <c r="M3074" t="s">
        <v>598</v>
      </c>
    </row>
    <row r="3075" spans="12:13" x14ac:dyDescent="0.25">
      <c r="L3075" s="65">
        <v>621712</v>
      </c>
      <c r="M3075" t="s">
        <v>599</v>
      </c>
    </row>
    <row r="3076" spans="12:13" x14ac:dyDescent="0.25">
      <c r="L3076" s="65">
        <v>621800</v>
      </c>
      <c r="M3076" t="s">
        <v>601</v>
      </c>
    </row>
    <row r="3077" spans="12:13" x14ac:dyDescent="0.25">
      <c r="L3077" s="65">
        <v>621810</v>
      </c>
      <c r="M3077" t="s">
        <v>601</v>
      </c>
    </row>
    <row r="3078" spans="12:13" x14ac:dyDescent="0.25">
      <c r="L3078" s="65">
        <v>621811</v>
      </c>
      <c r="M3078" t="s">
        <v>601</v>
      </c>
    </row>
    <row r="3079" spans="12:13" x14ac:dyDescent="0.25">
      <c r="L3079" s="65">
        <v>621900</v>
      </c>
      <c r="M3079" t="s">
        <v>2001</v>
      </c>
    </row>
    <row r="3080" spans="12:13" x14ac:dyDescent="0.25">
      <c r="L3080" s="65">
        <v>621910</v>
      </c>
      <c r="M3080" t="s">
        <v>2199</v>
      </c>
    </row>
    <row r="3081" spans="12:13" x14ac:dyDescent="0.25">
      <c r="L3081" s="65">
        <v>621911</v>
      </c>
      <c r="M3081" t="s">
        <v>2199</v>
      </c>
    </row>
    <row r="3082" spans="12:13" x14ac:dyDescent="0.25">
      <c r="L3082" s="65">
        <v>621920</v>
      </c>
      <c r="M3082" t="s">
        <v>605</v>
      </c>
    </row>
    <row r="3083" spans="12:13" x14ac:dyDescent="0.25">
      <c r="L3083" s="65">
        <v>621921</v>
      </c>
      <c r="M3083" t="s">
        <v>606</v>
      </c>
    </row>
    <row r="3084" spans="12:13" x14ac:dyDescent="0.25">
      <c r="L3084" s="65">
        <v>621922</v>
      </c>
      <c r="M3084" t="s">
        <v>2200</v>
      </c>
    </row>
    <row r="3085" spans="12:13" x14ac:dyDescent="0.25">
      <c r="L3085" s="65">
        <v>621930</v>
      </c>
      <c r="M3085" t="s">
        <v>608</v>
      </c>
    </row>
    <row r="3086" spans="12:13" x14ac:dyDescent="0.25">
      <c r="L3086" s="65">
        <v>621931</v>
      </c>
      <c r="M3086" t="s">
        <v>608</v>
      </c>
    </row>
    <row r="3087" spans="12:13" x14ac:dyDescent="0.25">
      <c r="L3087" s="65">
        <v>621940</v>
      </c>
      <c r="M3087" t="s">
        <v>609</v>
      </c>
    </row>
    <row r="3088" spans="12:13" x14ac:dyDescent="0.25">
      <c r="L3088" s="65">
        <v>621941</v>
      </c>
      <c r="M3088" t="s">
        <v>609</v>
      </c>
    </row>
    <row r="3089" spans="12:13" x14ac:dyDescent="0.25">
      <c r="L3089" s="65">
        <v>622000</v>
      </c>
      <c r="M3089" t="s">
        <v>2002</v>
      </c>
    </row>
    <row r="3090" spans="12:13" x14ac:dyDescent="0.25">
      <c r="L3090" s="65">
        <v>622100</v>
      </c>
      <c r="M3090" t="s">
        <v>2003</v>
      </c>
    </row>
    <row r="3091" spans="12:13" x14ac:dyDescent="0.25">
      <c r="L3091" s="65">
        <v>622110</v>
      </c>
      <c r="M3091" t="s">
        <v>2201</v>
      </c>
    </row>
    <row r="3092" spans="12:13" x14ac:dyDescent="0.25">
      <c r="L3092" s="65">
        <v>622111</v>
      </c>
      <c r="M3092" t="s">
        <v>2201</v>
      </c>
    </row>
    <row r="3093" spans="12:13" x14ac:dyDescent="0.25">
      <c r="L3093" s="65">
        <v>622120</v>
      </c>
      <c r="M3093" t="s">
        <v>2202</v>
      </c>
    </row>
    <row r="3094" spans="12:13" x14ac:dyDescent="0.25">
      <c r="L3094" s="65">
        <v>622121</v>
      </c>
      <c r="M3094" t="s">
        <v>2202</v>
      </c>
    </row>
    <row r="3095" spans="12:13" x14ac:dyDescent="0.25">
      <c r="L3095" s="65">
        <v>622200</v>
      </c>
      <c r="M3095" t="s">
        <v>618</v>
      </c>
    </row>
    <row r="3096" spans="12:13" x14ac:dyDescent="0.25">
      <c r="L3096" s="65">
        <v>622210</v>
      </c>
      <c r="M3096" t="s">
        <v>618</v>
      </c>
    </row>
    <row r="3097" spans="12:13" x14ac:dyDescent="0.25">
      <c r="L3097" s="65">
        <v>622211</v>
      </c>
      <c r="M3097" t="s">
        <v>618</v>
      </c>
    </row>
    <row r="3098" spans="12:13" x14ac:dyDescent="0.25">
      <c r="L3098" s="65">
        <v>622300</v>
      </c>
      <c r="M3098" t="s">
        <v>620</v>
      </c>
    </row>
    <row r="3099" spans="12:13" x14ac:dyDescent="0.25">
      <c r="L3099" s="65">
        <v>622310</v>
      </c>
      <c r="M3099" t="s">
        <v>620</v>
      </c>
    </row>
    <row r="3100" spans="12:13" x14ac:dyDescent="0.25">
      <c r="L3100" s="65">
        <v>622311</v>
      </c>
      <c r="M3100" t="s">
        <v>620</v>
      </c>
    </row>
    <row r="3101" spans="12:13" x14ac:dyDescent="0.25">
      <c r="L3101" s="65">
        <v>622400</v>
      </c>
      <c r="M3101" t="s">
        <v>622</v>
      </c>
    </row>
    <row r="3102" spans="12:13" x14ac:dyDescent="0.25">
      <c r="L3102" s="65">
        <v>622410</v>
      </c>
      <c r="M3102" t="s">
        <v>622</v>
      </c>
    </row>
    <row r="3103" spans="12:13" x14ac:dyDescent="0.25">
      <c r="L3103" s="65">
        <v>622411</v>
      </c>
      <c r="M3103" t="s">
        <v>622</v>
      </c>
    </row>
    <row r="3104" spans="12:13" x14ac:dyDescent="0.25">
      <c r="L3104" s="65">
        <v>622500</v>
      </c>
      <c r="M3104" t="s">
        <v>624</v>
      </c>
    </row>
    <row r="3105" spans="12:13" x14ac:dyDescent="0.25">
      <c r="L3105" s="65">
        <v>622510</v>
      </c>
      <c r="M3105" t="s">
        <v>624</v>
      </c>
    </row>
    <row r="3106" spans="12:13" x14ac:dyDescent="0.25">
      <c r="L3106" s="65">
        <v>622511</v>
      </c>
      <c r="M3106" t="s">
        <v>624</v>
      </c>
    </row>
    <row r="3107" spans="12:13" x14ac:dyDescent="0.25">
      <c r="L3107" s="65">
        <v>622600</v>
      </c>
      <c r="M3107" t="s">
        <v>626</v>
      </c>
    </row>
    <row r="3108" spans="12:13" x14ac:dyDescent="0.25">
      <c r="L3108" s="65">
        <v>622610</v>
      </c>
      <c r="M3108" t="s">
        <v>626</v>
      </c>
    </row>
    <row r="3109" spans="12:13" x14ac:dyDescent="0.25">
      <c r="L3109" s="65">
        <v>622611</v>
      </c>
      <c r="M3109" t="s">
        <v>627</v>
      </c>
    </row>
    <row r="3110" spans="12:13" x14ac:dyDescent="0.25">
      <c r="L3110" s="65">
        <v>622612</v>
      </c>
      <c r="M3110" t="s">
        <v>628</v>
      </c>
    </row>
    <row r="3111" spans="12:13" x14ac:dyDescent="0.25">
      <c r="L3111" s="65">
        <v>622700</v>
      </c>
      <c r="M3111" t="s">
        <v>2004</v>
      </c>
    </row>
    <row r="3112" spans="12:13" x14ac:dyDescent="0.25">
      <c r="L3112" s="65">
        <v>622710</v>
      </c>
      <c r="M3112" t="s">
        <v>631</v>
      </c>
    </row>
    <row r="3113" spans="12:13" x14ac:dyDescent="0.25">
      <c r="L3113" s="65">
        <v>622711</v>
      </c>
      <c r="M3113" t="s">
        <v>631</v>
      </c>
    </row>
    <row r="3114" spans="12:13" x14ac:dyDescent="0.25">
      <c r="L3114" s="65">
        <v>622720</v>
      </c>
      <c r="M3114" t="s">
        <v>632</v>
      </c>
    </row>
    <row r="3115" spans="12:13" x14ac:dyDescent="0.25">
      <c r="L3115" s="65">
        <v>622721</v>
      </c>
      <c r="M3115" t="s">
        <v>632</v>
      </c>
    </row>
    <row r="3116" spans="12:13" x14ac:dyDescent="0.25">
      <c r="L3116" s="65">
        <v>622800</v>
      </c>
      <c r="M3116" t="s">
        <v>2005</v>
      </c>
    </row>
    <row r="3117" spans="12:13" x14ac:dyDescent="0.25">
      <c r="L3117" s="65">
        <v>622810</v>
      </c>
      <c r="M3117" t="s">
        <v>2005</v>
      </c>
    </row>
    <row r="3118" spans="12:13" x14ac:dyDescent="0.25">
      <c r="L3118" s="65">
        <v>622811</v>
      </c>
      <c r="M3118" t="s">
        <v>2005</v>
      </c>
    </row>
    <row r="3119" spans="12:13" x14ac:dyDescent="0.25">
      <c r="L3119" s="65">
        <v>623000</v>
      </c>
      <c r="M3119" t="s">
        <v>2203</v>
      </c>
    </row>
    <row r="3120" spans="12:13" x14ac:dyDescent="0.25">
      <c r="L3120" s="65">
        <v>623100</v>
      </c>
      <c r="M3120" t="s">
        <v>2204</v>
      </c>
    </row>
    <row r="3121" spans="12:13" x14ac:dyDescent="0.25">
      <c r="L3121" s="65">
        <v>623110</v>
      </c>
      <c r="M3121" t="s">
        <v>2204</v>
      </c>
    </row>
    <row r="3122" spans="12:13" x14ac:dyDescent="0.25">
      <c r="L3122" s="65">
        <v>623111</v>
      </c>
      <c r="M3122" t="s">
        <v>2204</v>
      </c>
    </row>
    <row r="3123" spans="12:13" x14ac:dyDescent="0.25">
      <c r="L3123" s="65">
        <v>690000</v>
      </c>
      <c r="M3123" t="s">
        <v>2205</v>
      </c>
    </row>
    <row r="3124" spans="12:13" x14ac:dyDescent="0.25">
      <c r="L3124" s="65">
        <v>699000</v>
      </c>
      <c r="M3124" t="s">
        <v>2205</v>
      </c>
    </row>
    <row r="3125" spans="12:13" x14ac:dyDescent="0.25">
      <c r="L3125" s="65">
        <v>699900</v>
      </c>
      <c r="M3125" t="s">
        <v>2205</v>
      </c>
    </row>
    <row r="3126" spans="12:13" x14ac:dyDescent="0.25">
      <c r="L3126" s="65">
        <v>699990</v>
      </c>
      <c r="M3126" t="s">
        <v>2205</v>
      </c>
    </row>
    <row r="3127" spans="12:13" x14ac:dyDescent="0.25">
      <c r="L3127" s="65">
        <v>699999</v>
      </c>
      <c r="M3127" t="s">
        <v>2205</v>
      </c>
    </row>
    <row r="3128" spans="12:13" x14ac:dyDescent="0.25">
      <c r="L3128" s="65">
        <v>700000</v>
      </c>
      <c r="M3128" t="s">
        <v>2207</v>
      </c>
    </row>
    <row r="3129" spans="12:13" x14ac:dyDescent="0.25">
      <c r="L3129" s="65">
        <v>710000</v>
      </c>
      <c r="M3129" t="s">
        <v>2208</v>
      </c>
    </row>
    <row r="3130" spans="12:13" x14ac:dyDescent="0.25">
      <c r="L3130" s="65">
        <v>711000</v>
      </c>
      <c r="M3130" t="s">
        <v>2209</v>
      </c>
    </row>
    <row r="3131" spans="12:13" x14ac:dyDescent="0.25">
      <c r="L3131" s="65">
        <v>711100</v>
      </c>
      <c r="M3131" t="s">
        <v>2210</v>
      </c>
    </row>
    <row r="3132" spans="12:13" x14ac:dyDescent="0.25">
      <c r="L3132" s="65">
        <v>711110</v>
      </c>
      <c r="M3132" t="s">
        <v>2211</v>
      </c>
    </row>
    <row r="3133" spans="12:13" x14ac:dyDescent="0.25">
      <c r="L3133" s="65">
        <v>711111</v>
      </c>
      <c r="M3133" t="s">
        <v>2211</v>
      </c>
    </row>
    <row r="3134" spans="12:13" x14ac:dyDescent="0.25">
      <c r="L3134" s="65">
        <v>711120</v>
      </c>
      <c r="M3134" t="s">
        <v>2212</v>
      </c>
    </row>
    <row r="3135" spans="12:13" x14ac:dyDescent="0.25">
      <c r="L3135" s="65">
        <v>711121</v>
      </c>
      <c r="M3135" t="s">
        <v>2213</v>
      </c>
    </row>
    <row r="3136" spans="12:13" x14ac:dyDescent="0.25">
      <c r="L3136" s="65">
        <v>711122</v>
      </c>
      <c r="M3136" t="s">
        <v>2214</v>
      </c>
    </row>
    <row r="3137" spans="12:13" x14ac:dyDescent="0.25">
      <c r="L3137" s="65">
        <v>711130</v>
      </c>
      <c r="M3137" t="s">
        <v>2215</v>
      </c>
    </row>
    <row r="3138" spans="12:13" x14ac:dyDescent="0.25">
      <c r="L3138" s="65">
        <v>711131</v>
      </c>
      <c r="M3138" t="s">
        <v>2216</v>
      </c>
    </row>
    <row r="3139" spans="12:13" x14ac:dyDescent="0.25">
      <c r="L3139" s="65">
        <v>711140</v>
      </c>
      <c r="M3139" t="s">
        <v>2217</v>
      </c>
    </row>
    <row r="3140" spans="12:13" x14ac:dyDescent="0.25">
      <c r="L3140" s="65">
        <v>711141</v>
      </c>
      <c r="M3140" t="s">
        <v>2218</v>
      </c>
    </row>
    <row r="3141" spans="12:13" x14ac:dyDescent="0.25">
      <c r="L3141" s="65">
        <v>711142</v>
      </c>
      <c r="M3141" t="s">
        <v>2219</v>
      </c>
    </row>
    <row r="3142" spans="12:13" x14ac:dyDescent="0.25">
      <c r="L3142" s="65">
        <v>711143</v>
      </c>
      <c r="M3142" t="s">
        <v>2220</v>
      </c>
    </row>
    <row r="3143" spans="12:13" x14ac:dyDescent="0.25">
      <c r="L3143" s="65">
        <v>711144</v>
      </c>
      <c r="M3143" t="s">
        <v>2221</v>
      </c>
    </row>
    <row r="3144" spans="12:13" x14ac:dyDescent="0.25">
      <c r="L3144" s="65">
        <v>711145</v>
      </c>
      <c r="M3144" t="s">
        <v>2222</v>
      </c>
    </row>
    <row r="3145" spans="12:13" x14ac:dyDescent="0.25">
      <c r="L3145" s="65">
        <v>711146</v>
      </c>
      <c r="M3145" t="s">
        <v>2223</v>
      </c>
    </row>
    <row r="3146" spans="12:13" x14ac:dyDescent="0.25">
      <c r="L3146" s="65">
        <v>711147</v>
      </c>
      <c r="M3146" t="s">
        <v>2224</v>
      </c>
    </row>
    <row r="3147" spans="12:13" x14ac:dyDescent="0.25">
      <c r="L3147" s="65">
        <v>711148</v>
      </c>
      <c r="M3147" t="s">
        <v>2225</v>
      </c>
    </row>
    <row r="3148" spans="12:13" x14ac:dyDescent="0.25">
      <c r="L3148" s="65">
        <v>711149</v>
      </c>
      <c r="M3148" t="s">
        <v>2226</v>
      </c>
    </row>
    <row r="3149" spans="12:13" x14ac:dyDescent="0.25">
      <c r="L3149" s="65">
        <v>711150</v>
      </c>
      <c r="M3149" t="s">
        <v>2227</v>
      </c>
    </row>
    <row r="3150" spans="12:13" x14ac:dyDescent="0.25">
      <c r="L3150" s="65">
        <v>711151</v>
      </c>
      <c r="M3150" t="s">
        <v>2227</v>
      </c>
    </row>
    <row r="3151" spans="12:13" x14ac:dyDescent="0.25">
      <c r="L3151" s="65">
        <v>711160</v>
      </c>
      <c r="M3151" t="s">
        <v>2228</v>
      </c>
    </row>
    <row r="3152" spans="12:13" x14ac:dyDescent="0.25">
      <c r="L3152" s="65">
        <v>711161</v>
      </c>
      <c r="M3152" t="s">
        <v>2228</v>
      </c>
    </row>
    <row r="3153" spans="12:13" x14ac:dyDescent="0.25">
      <c r="L3153" s="65">
        <v>711170</v>
      </c>
      <c r="M3153" t="s">
        <v>2229</v>
      </c>
    </row>
    <row r="3154" spans="12:13" x14ac:dyDescent="0.25">
      <c r="L3154" s="65">
        <v>711171</v>
      </c>
      <c r="M3154" t="s">
        <v>2229</v>
      </c>
    </row>
    <row r="3155" spans="12:13" x14ac:dyDescent="0.25">
      <c r="L3155" s="65">
        <v>711180</v>
      </c>
      <c r="M3155" t="s">
        <v>2230</v>
      </c>
    </row>
    <row r="3156" spans="12:13" x14ac:dyDescent="0.25">
      <c r="L3156" s="65">
        <v>711181</v>
      </c>
      <c r="M3156" t="s">
        <v>2231</v>
      </c>
    </row>
    <row r="3157" spans="12:13" x14ac:dyDescent="0.25">
      <c r="L3157" s="65">
        <v>711182</v>
      </c>
      <c r="M3157" t="s">
        <v>2232</v>
      </c>
    </row>
    <row r="3158" spans="12:13" x14ac:dyDescent="0.25">
      <c r="L3158" s="65">
        <v>711183</v>
      </c>
      <c r="M3158" t="s">
        <v>2233</v>
      </c>
    </row>
    <row r="3159" spans="12:13" x14ac:dyDescent="0.25">
      <c r="L3159" s="65">
        <v>711184</v>
      </c>
      <c r="M3159" t="s">
        <v>2234</v>
      </c>
    </row>
    <row r="3160" spans="12:13" x14ac:dyDescent="0.25">
      <c r="L3160" s="65">
        <v>711185</v>
      </c>
      <c r="M3160" t="s">
        <v>2235</v>
      </c>
    </row>
    <row r="3161" spans="12:13" x14ac:dyDescent="0.25">
      <c r="L3161" s="65">
        <v>711190</v>
      </c>
      <c r="M3161" t="s">
        <v>2236</v>
      </c>
    </row>
    <row r="3162" spans="12:13" x14ac:dyDescent="0.25">
      <c r="L3162" s="65">
        <v>711191</v>
      </c>
      <c r="M3162" t="s">
        <v>2237</v>
      </c>
    </row>
    <row r="3163" spans="12:13" x14ac:dyDescent="0.25">
      <c r="L3163" s="65">
        <v>711192</v>
      </c>
      <c r="M3163" t="s">
        <v>2238</v>
      </c>
    </row>
    <row r="3164" spans="12:13" x14ac:dyDescent="0.25">
      <c r="L3164" s="65">
        <v>711193</v>
      </c>
      <c r="M3164" t="s">
        <v>2239</v>
      </c>
    </row>
    <row r="3165" spans="12:13" x14ac:dyDescent="0.25">
      <c r="L3165" s="65">
        <v>711194</v>
      </c>
      <c r="M3165" t="s">
        <v>2240</v>
      </c>
    </row>
    <row r="3166" spans="12:13" x14ac:dyDescent="0.25">
      <c r="L3166" s="65">
        <v>711195</v>
      </c>
      <c r="M3166" t="s">
        <v>2241</v>
      </c>
    </row>
    <row r="3167" spans="12:13" x14ac:dyDescent="0.25">
      <c r="L3167" s="65">
        <v>711200</v>
      </c>
      <c r="M3167" t="s">
        <v>2242</v>
      </c>
    </row>
    <row r="3168" spans="12:13" x14ac:dyDescent="0.25">
      <c r="L3168" s="65">
        <v>711210</v>
      </c>
      <c r="M3168" t="s">
        <v>2243</v>
      </c>
    </row>
    <row r="3169" spans="12:13" x14ac:dyDescent="0.25">
      <c r="L3169" s="65">
        <v>711211</v>
      </c>
      <c r="M3169" t="s">
        <v>2244</v>
      </c>
    </row>
    <row r="3170" spans="12:13" x14ac:dyDescent="0.25">
      <c r="L3170" s="65">
        <v>711212</v>
      </c>
      <c r="M3170" t="s">
        <v>2245</v>
      </c>
    </row>
    <row r="3171" spans="12:13" x14ac:dyDescent="0.25">
      <c r="L3171" s="65">
        <v>711213</v>
      </c>
      <c r="M3171" t="s">
        <v>2246</v>
      </c>
    </row>
    <row r="3172" spans="12:13" x14ac:dyDescent="0.25">
      <c r="L3172" s="65">
        <v>711214</v>
      </c>
      <c r="M3172" t="s">
        <v>2247</v>
      </c>
    </row>
    <row r="3173" spans="12:13" x14ac:dyDescent="0.25">
      <c r="L3173" s="65">
        <v>711215</v>
      </c>
      <c r="M3173" t="s">
        <v>2248</v>
      </c>
    </row>
    <row r="3174" spans="12:13" x14ac:dyDescent="0.25">
      <c r="L3174" s="65">
        <v>711216</v>
      </c>
      <c r="M3174" t="s">
        <v>2249</v>
      </c>
    </row>
    <row r="3175" spans="12:13" x14ac:dyDescent="0.25">
      <c r="L3175" s="65">
        <v>711217</v>
      </c>
      <c r="M3175" t="s">
        <v>2250</v>
      </c>
    </row>
    <row r="3176" spans="12:13" x14ac:dyDescent="0.25">
      <c r="L3176" s="65">
        <v>711218</v>
      </c>
      <c r="M3176" t="s">
        <v>2251</v>
      </c>
    </row>
    <row r="3177" spans="12:13" x14ac:dyDescent="0.25">
      <c r="L3177" s="65">
        <v>711300</v>
      </c>
      <c r="M3177" t="s">
        <v>2252</v>
      </c>
    </row>
    <row r="3178" spans="12:13" x14ac:dyDescent="0.25">
      <c r="L3178">
        <v>711310</v>
      </c>
      <c r="M3178" t="s">
        <v>2252</v>
      </c>
    </row>
    <row r="3179" spans="12:13" x14ac:dyDescent="0.25">
      <c r="L3179" s="65">
        <v>711311</v>
      </c>
      <c r="M3179" t="s">
        <v>2252</v>
      </c>
    </row>
    <row r="3180" spans="12:13" x14ac:dyDescent="0.25">
      <c r="L3180" s="65">
        <v>712000</v>
      </c>
      <c r="M3180" t="s">
        <v>2253</v>
      </c>
    </row>
    <row r="3181" spans="12:13" x14ac:dyDescent="0.25">
      <c r="L3181" s="65">
        <v>712100</v>
      </c>
      <c r="M3181" t="s">
        <v>2253</v>
      </c>
    </row>
    <row r="3182" spans="12:13" x14ac:dyDescent="0.25">
      <c r="L3182" s="65">
        <v>712110</v>
      </c>
      <c r="M3182" t="s">
        <v>2253</v>
      </c>
    </row>
    <row r="3183" spans="12:13" x14ac:dyDescent="0.25">
      <c r="L3183" s="65">
        <v>712111</v>
      </c>
      <c r="M3183" t="s">
        <v>2254</v>
      </c>
    </row>
    <row r="3184" spans="12:13" x14ac:dyDescent="0.25">
      <c r="L3184" s="65">
        <v>712112</v>
      </c>
      <c r="M3184" t="s">
        <v>2255</v>
      </c>
    </row>
    <row r="3185" spans="12:13" x14ac:dyDescent="0.25">
      <c r="L3185" s="65">
        <v>712113</v>
      </c>
      <c r="M3185" t="s">
        <v>2256</v>
      </c>
    </row>
    <row r="3186" spans="12:13" x14ac:dyDescent="0.25">
      <c r="L3186" s="65">
        <v>713000</v>
      </c>
      <c r="M3186" t="s">
        <v>2257</v>
      </c>
    </row>
    <row r="3187" spans="12:13" x14ac:dyDescent="0.25">
      <c r="L3187" s="65">
        <v>713100</v>
      </c>
      <c r="M3187" t="s">
        <v>2258</v>
      </c>
    </row>
    <row r="3188" spans="12:13" x14ac:dyDescent="0.25">
      <c r="L3188" s="65">
        <v>713110</v>
      </c>
      <c r="M3188" t="s">
        <v>2259</v>
      </c>
    </row>
    <row r="3189" spans="12:13" x14ac:dyDescent="0.25">
      <c r="L3189" s="65">
        <v>713111</v>
      </c>
      <c r="M3189" t="s">
        <v>2260</v>
      </c>
    </row>
    <row r="3190" spans="12:13" x14ac:dyDescent="0.25">
      <c r="L3190" s="65">
        <v>713120</v>
      </c>
      <c r="M3190" t="s">
        <v>2257</v>
      </c>
    </row>
    <row r="3191" spans="12:13" x14ac:dyDescent="0.25">
      <c r="L3191" s="65">
        <v>713121</v>
      </c>
      <c r="M3191" t="s">
        <v>2261</v>
      </c>
    </row>
    <row r="3192" spans="12:13" x14ac:dyDescent="0.25">
      <c r="L3192" s="65">
        <v>713122</v>
      </c>
      <c r="M3192" t="s">
        <v>2262</v>
      </c>
    </row>
    <row r="3193" spans="12:13" x14ac:dyDescent="0.25">
      <c r="L3193" s="65">
        <v>713200</v>
      </c>
      <c r="M3193" t="s">
        <v>2263</v>
      </c>
    </row>
    <row r="3194" spans="12:13" x14ac:dyDescent="0.25">
      <c r="L3194" s="65">
        <v>713210</v>
      </c>
      <c r="M3194" t="s">
        <v>2263</v>
      </c>
    </row>
    <row r="3195" spans="12:13" x14ac:dyDescent="0.25">
      <c r="L3195" s="65">
        <v>713211</v>
      </c>
      <c r="M3195" t="s">
        <v>2263</v>
      </c>
    </row>
    <row r="3196" spans="12:13" x14ac:dyDescent="0.25">
      <c r="L3196" s="65">
        <v>713300</v>
      </c>
      <c r="M3196" t="s">
        <v>2264</v>
      </c>
    </row>
    <row r="3197" spans="12:13" x14ac:dyDescent="0.25">
      <c r="L3197" s="65">
        <v>713310</v>
      </c>
      <c r="M3197" t="s">
        <v>2265</v>
      </c>
    </row>
    <row r="3198" spans="12:13" x14ac:dyDescent="0.25">
      <c r="L3198" s="65">
        <v>713311</v>
      </c>
      <c r="M3198" t="s">
        <v>2266</v>
      </c>
    </row>
    <row r="3199" spans="12:13" x14ac:dyDescent="0.25">
      <c r="L3199" s="65">
        <v>713400</v>
      </c>
      <c r="M3199" t="s">
        <v>2267</v>
      </c>
    </row>
    <row r="3200" spans="12:13" x14ac:dyDescent="0.25">
      <c r="L3200" s="65">
        <v>713410</v>
      </c>
      <c r="M3200" t="s">
        <v>1926</v>
      </c>
    </row>
    <row r="3201" spans="12:13" x14ac:dyDescent="0.25">
      <c r="L3201" s="65">
        <v>713411</v>
      </c>
      <c r="M3201" t="s">
        <v>1926</v>
      </c>
    </row>
    <row r="3202" spans="12:13" x14ac:dyDescent="0.25">
      <c r="L3202" s="65">
        <v>713420</v>
      </c>
      <c r="M3202" t="s">
        <v>2268</v>
      </c>
    </row>
    <row r="3203" spans="12:13" x14ac:dyDescent="0.25">
      <c r="L3203" s="65">
        <v>713421</v>
      </c>
      <c r="M3203" t="s">
        <v>2269</v>
      </c>
    </row>
    <row r="3204" spans="12:13" x14ac:dyDescent="0.25">
      <c r="L3204" s="65">
        <v>713422</v>
      </c>
      <c r="M3204" t="s">
        <v>2270</v>
      </c>
    </row>
    <row r="3205" spans="12:13" x14ac:dyDescent="0.25">
      <c r="L3205" s="65">
        <v>713423</v>
      </c>
      <c r="M3205" t="s">
        <v>2271</v>
      </c>
    </row>
    <row r="3206" spans="12:13" x14ac:dyDescent="0.25">
      <c r="L3206" s="65">
        <v>713424</v>
      </c>
      <c r="M3206" t="s">
        <v>2272</v>
      </c>
    </row>
    <row r="3207" spans="12:13" x14ac:dyDescent="0.25">
      <c r="L3207" s="65">
        <v>713500</v>
      </c>
      <c r="M3207" t="s">
        <v>2273</v>
      </c>
    </row>
    <row r="3208" spans="12:13" x14ac:dyDescent="0.25">
      <c r="L3208" s="65">
        <v>713510</v>
      </c>
      <c r="M3208" t="s">
        <v>2273</v>
      </c>
    </row>
    <row r="3209" spans="12:13" x14ac:dyDescent="0.25">
      <c r="L3209" s="65">
        <v>713511</v>
      </c>
      <c r="M3209" t="s">
        <v>2273</v>
      </c>
    </row>
    <row r="3210" spans="12:13" x14ac:dyDescent="0.25">
      <c r="L3210" s="65">
        <v>713600</v>
      </c>
      <c r="M3210" t="s">
        <v>2274</v>
      </c>
    </row>
    <row r="3211" spans="12:13" x14ac:dyDescent="0.25">
      <c r="L3211" s="65">
        <v>713610</v>
      </c>
      <c r="M3211" t="s">
        <v>2275</v>
      </c>
    </row>
    <row r="3212" spans="12:13" x14ac:dyDescent="0.25">
      <c r="L3212" s="65">
        <v>713611</v>
      </c>
      <c r="M3212" t="s">
        <v>2275</v>
      </c>
    </row>
    <row r="3213" spans="12:13" x14ac:dyDescent="0.25">
      <c r="L3213" s="65">
        <v>714000</v>
      </c>
      <c r="M3213" t="s">
        <v>2276</v>
      </c>
    </row>
    <row r="3214" spans="12:13" x14ac:dyDescent="0.25">
      <c r="L3214" s="65">
        <v>714100</v>
      </c>
      <c r="M3214" t="s">
        <v>2277</v>
      </c>
    </row>
    <row r="3215" spans="12:13" x14ac:dyDescent="0.25">
      <c r="L3215" s="65">
        <v>714110</v>
      </c>
      <c r="M3215" t="s">
        <v>2278</v>
      </c>
    </row>
    <row r="3216" spans="12:13" x14ac:dyDescent="0.25">
      <c r="L3216" s="65">
        <v>714111</v>
      </c>
      <c r="M3216" t="s">
        <v>2279</v>
      </c>
    </row>
    <row r="3217" spans="12:13" x14ac:dyDescent="0.25">
      <c r="L3217" s="65">
        <v>714112</v>
      </c>
      <c r="M3217" t="s">
        <v>788</v>
      </c>
    </row>
    <row r="3218" spans="12:13" x14ac:dyDescent="0.25">
      <c r="L3218" s="65">
        <v>714113</v>
      </c>
      <c r="M3218" t="s">
        <v>2280</v>
      </c>
    </row>
    <row r="3219" spans="12:13" x14ac:dyDescent="0.25">
      <c r="L3219" s="65">
        <v>714114</v>
      </c>
      <c r="M3219" t="s">
        <v>2281</v>
      </c>
    </row>
    <row r="3220" spans="12:13" x14ac:dyDescent="0.25">
      <c r="L3220" s="65">
        <v>714120</v>
      </c>
      <c r="M3220" t="s">
        <v>2282</v>
      </c>
    </row>
    <row r="3221" spans="12:13" x14ac:dyDescent="0.25">
      <c r="L3221" s="65">
        <v>714121</v>
      </c>
      <c r="M3221" t="s">
        <v>2283</v>
      </c>
    </row>
    <row r="3222" spans="12:13" x14ac:dyDescent="0.25">
      <c r="L3222" s="65">
        <v>714122</v>
      </c>
      <c r="M3222" t="s">
        <v>2284</v>
      </c>
    </row>
    <row r="3223" spans="12:13" x14ac:dyDescent="0.25">
      <c r="L3223" s="65">
        <v>714123</v>
      </c>
      <c r="M3223" t="s">
        <v>2285</v>
      </c>
    </row>
    <row r="3224" spans="12:13" x14ac:dyDescent="0.25">
      <c r="L3224" s="65">
        <v>714124</v>
      </c>
      <c r="M3224" t="s">
        <v>2286</v>
      </c>
    </row>
    <row r="3225" spans="12:13" x14ac:dyDescent="0.25">
      <c r="L3225" s="65">
        <v>714125</v>
      </c>
      <c r="M3225" t="s">
        <v>2287</v>
      </c>
    </row>
    <row r="3226" spans="12:13" x14ac:dyDescent="0.25">
      <c r="L3226" s="65">
        <v>714126</v>
      </c>
      <c r="M3226" t="s">
        <v>2288</v>
      </c>
    </row>
    <row r="3227" spans="12:13" x14ac:dyDescent="0.25">
      <c r="L3227" s="65">
        <v>714127</v>
      </c>
      <c r="M3227" t="s">
        <v>2289</v>
      </c>
    </row>
    <row r="3228" spans="12:13" x14ac:dyDescent="0.25">
      <c r="L3228" s="65">
        <v>714128</v>
      </c>
      <c r="M3228" t="s">
        <v>2290</v>
      </c>
    </row>
    <row r="3229" spans="12:13" x14ac:dyDescent="0.25">
      <c r="L3229" s="65">
        <v>714129</v>
      </c>
      <c r="M3229" t="s">
        <v>2291</v>
      </c>
    </row>
    <row r="3230" spans="12:13" x14ac:dyDescent="0.25">
      <c r="L3230" s="65">
        <v>714130</v>
      </c>
      <c r="M3230" t="s">
        <v>2292</v>
      </c>
    </row>
    <row r="3231" spans="12:13" x14ac:dyDescent="0.25">
      <c r="L3231" s="65">
        <v>714131</v>
      </c>
      <c r="M3231" t="s">
        <v>2293</v>
      </c>
    </row>
    <row r="3232" spans="12:13" x14ac:dyDescent="0.25">
      <c r="L3232" s="65">
        <v>714132</v>
      </c>
      <c r="M3232" t="s">
        <v>2294</v>
      </c>
    </row>
    <row r="3233" spans="12:13" x14ac:dyDescent="0.25">
      <c r="L3233" s="65">
        <v>714133</v>
      </c>
      <c r="M3233" t="s">
        <v>2295</v>
      </c>
    </row>
    <row r="3234" spans="12:13" x14ac:dyDescent="0.25">
      <c r="L3234" s="65">
        <v>714134</v>
      </c>
      <c r="M3234" t="s">
        <v>2296</v>
      </c>
    </row>
    <row r="3235" spans="12:13" x14ac:dyDescent="0.25">
      <c r="L3235" s="65">
        <v>714135</v>
      </c>
      <c r="M3235" t="s">
        <v>2297</v>
      </c>
    </row>
    <row r="3236" spans="12:13" x14ac:dyDescent="0.25">
      <c r="L3236" s="65">
        <v>714136</v>
      </c>
      <c r="M3236" t="s">
        <v>2298</v>
      </c>
    </row>
    <row r="3237" spans="12:13" x14ac:dyDescent="0.25">
      <c r="L3237" s="65">
        <v>714137</v>
      </c>
      <c r="M3237" t="s">
        <v>2299</v>
      </c>
    </row>
    <row r="3238" spans="12:13" x14ac:dyDescent="0.25">
      <c r="L3238" s="65">
        <v>714138</v>
      </c>
      <c r="M3238" t="s">
        <v>2300</v>
      </c>
    </row>
    <row r="3239" spans="12:13" x14ac:dyDescent="0.25">
      <c r="L3239" s="65">
        <v>714139</v>
      </c>
      <c r="M3239" t="s">
        <v>2301</v>
      </c>
    </row>
    <row r="3240" spans="12:13" x14ac:dyDescent="0.25">
      <c r="L3240" s="65">
        <v>714140</v>
      </c>
      <c r="M3240" t="s">
        <v>2302</v>
      </c>
    </row>
    <row r="3241" spans="12:13" x14ac:dyDescent="0.25">
      <c r="L3241" s="65">
        <v>714141</v>
      </c>
      <c r="M3241" t="s">
        <v>2302</v>
      </c>
    </row>
    <row r="3242" spans="12:13" x14ac:dyDescent="0.25">
      <c r="L3242" s="65">
        <v>714300</v>
      </c>
      <c r="M3242" t="s">
        <v>2303</v>
      </c>
    </row>
    <row r="3243" spans="12:13" x14ac:dyDescent="0.25">
      <c r="L3243" s="65">
        <v>714310</v>
      </c>
      <c r="M3243" t="s">
        <v>2303</v>
      </c>
    </row>
    <row r="3244" spans="12:13" x14ac:dyDescent="0.25">
      <c r="L3244" s="65">
        <v>714311</v>
      </c>
      <c r="M3244" t="s">
        <v>2303</v>
      </c>
    </row>
    <row r="3245" spans="12:13" x14ac:dyDescent="0.25">
      <c r="L3245" s="65">
        <v>714400</v>
      </c>
      <c r="M3245" t="s">
        <v>2304</v>
      </c>
    </row>
    <row r="3246" spans="12:13" x14ac:dyDescent="0.25">
      <c r="L3246" s="65">
        <v>714420</v>
      </c>
      <c r="M3246" t="s">
        <v>2305</v>
      </c>
    </row>
    <row r="3247" spans="12:13" x14ac:dyDescent="0.25">
      <c r="L3247" s="65">
        <v>714421</v>
      </c>
      <c r="M3247" t="s">
        <v>2306</v>
      </c>
    </row>
    <row r="3248" spans="12:13" x14ac:dyDescent="0.25">
      <c r="L3248" s="65">
        <v>714430</v>
      </c>
      <c r="M3248" t="s">
        <v>2307</v>
      </c>
    </row>
    <row r="3249" spans="12:13" x14ac:dyDescent="0.25">
      <c r="L3249" s="65">
        <v>714431</v>
      </c>
      <c r="M3249" t="s">
        <v>2307</v>
      </c>
    </row>
    <row r="3250" spans="12:13" x14ac:dyDescent="0.25">
      <c r="L3250" s="65">
        <v>714440</v>
      </c>
      <c r="M3250" t="s">
        <v>2308</v>
      </c>
    </row>
    <row r="3251" spans="12:13" x14ac:dyDescent="0.25">
      <c r="L3251" s="65">
        <v>714442</v>
      </c>
      <c r="M3251" t="s">
        <v>2309</v>
      </c>
    </row>
    <row r="3252" spans="12:13" x14ac:dyDescent="0.25">
      <c r="L3252" s="65">
        <v>714443</v>
      </c>
      <c r="M3252" t="s">
        <v>2310</v>
      </c>
    </row>
    <row r="3253" spans="12:13" x14ac:dyDescent="0.25">
      <c r="L3253" s="65">
        <v>714444</v>
      </c>
      <c r="M3253" t="s">
        <v>2311</v>
      </c>
    </row>
    <row r="3254" spans="12:13" x14ac:dyDescent="0.25">
      <c r="L3254" s="65">
        <v>714445</v>
      </c>
      <c r="M3254" t="s">
        <v>2312</v>
      </c>
    </row>
    <row r="3255" spans="12:13" x14ac:dyDescent="0.25">
      <c r="L3255" s="65">
        <v>714446</v>
      </c>
      <c r="M3255" t="s">
        <v>2313</v>
      </c>
    </row>
    <row r="3256" spans="12:13" x14ac:dyDescent="0.25">
      <c r="L3256" s="65">
        <v>714447</v>
      </c>
      <c r="M3256" t="s">
        <v>2314</v>
      </c>
    </row>
    <row r="3257" spans="12:13" x14ac:dyDescent="0.25">
      <c r="L3257" s="65">
        <v>714500</v>
      </c>
      <c r="M3257" t="s">
        <v>2315</v>
      </c>
    </row>
    <row r="3258" spans="12:13" x14ac:dyDescent="0.25">
      <c r="L3258" s="65">
        <v>714510</v>
      </c>
      <c r="M3258" t="s">
        <v>2316</v>
      </c>
    </row>
    <row r="3259" spans="12:13" x14ac:dyDescent="0.25">
      <c r="L3259" s="65">
        <v>714511</v>
      </c>
      <c r="M3259" t="s">
        <v>2317</v>
      </c>
    </row>
    <row r="3260" spans="12:13" x14ac:dyDescent="0.25">
      <c r="L3260" s="65">
        <v>714512</v>
      </c>
      <c r="M3260" t="s">
        <v>2318</v>
      </c>
    </row>
    <row r="3261" spans="12:13" x14ac:dyDescent="0.25">
      <c r="L3261" s="65">
        <v>714513</v>
      </c>
      <c r="M3261" t="s">
        <v>2319</v>
      </c>
    </row>
    <row r="3262" spans="12:13" x14ac:dyDescent="0.25">
      <c r="L3262" s="65">
        <v>714514</v>
      </c>
      <c r="M3262" t="s">
        <v>2320</v>
      </c>
    </row>
    <row r="3263" spans="12:13" x14ac:dyDescent="0.25">
      <c r="L3263" s="65">
        <v>714516</v>
      </c>
      <c r="M3263" t="s">
        <v>2321</v>
      </c>
    </row>
    <row r="3264" spans="12:13" x14ac:dyDescent="0.25">
      <c r="L3264" s="65">
        <v>714517</v>
      </c>
      <c r="M3264" t="s">
        <v>2322</v>
      </c>
    </row>
    <row r="3265" spans="12:13" x14ac:dyDescent="0.25">
      <c r="L3265" s="65">
        <v>714520</v>
      </c>
      <c r="M3265" t="s">
        <v>2323</v>
      </c>
    </row>
    <row r="3266" spans="12:13" x14ac:dyDescent="0.25">
      <c r="L3266" s="65">
        <v>714521</v>
      </c>
      <c r="M3266" t="s">
        <v>2324</v>
      </c>
    </row>
    <row r="3267" spans="12:13" x14ac:dyDescent="0.25">
      <c r="L3267" s="65">
        <v>714522</v>
      </c>
      <c r="M3267" t="s">
        <v>2325</v>
      </c>
    </row>
    <row r="3268" spans="12:13" x14ac:dyDescent="0.25">
      <c r="L3268" s="65">
        <v>714523</v>
      </c>
      <c r="M3268" t="s">
        <v>2326</v>
      </c>
    </row>
    <row r="3269" spans="12:13" x14ac:dyDescent="0.25">
      <c r="L3269" s="65">
        <v>714524</v>
      </c>
      <c r="M3269" t="s">
        <v>2327</v>
      </c>
    </row>
    <row r="3270" spans="12:13" x14ac:dyDescent="0.25">
      <c r="L3270" s="65">
        <v>714525</v>
      </c>
      <c r="M3270" t="s">
        <v>2328</v>
      </c>
    </row>
    <row r="3271" spans="12:13" x14ac:dyDescent="0.25">
      <c r="L3271" s="65">
        <v>714530</v>
      </c>
      <c r="M3271" t="s">
        <v>2329</v>
      </c>
    </row>
    <row r="3272" spans="12:13" x14ac:dyDescent="0.25">
      <c r="L3272" s="65">
        <v>714531</v>
      </c>
      <c r="M3272" t="s">
        <v>2330</v>
      </c>
    </row>
    <row r="3273" spans="12:13" x14ac:dyDescent="0.25">
      <c r="L3273" s="65">
        <v>714532</v>
      </c>
      <c r="M3273" t="s">
        <v>2331</v>
      </c>
    </row>
    <row r="3274" spans="12:13" x14ac:dyDescent="0.25">
      <c r="L3274" s="65">
        <v>714533</v>
      </c>
      <c r="M3274" t="s">
        <v>2332</v>
      </c>
    </row>
    <row r="3275" spans="12:13" x14ac:dyDescent="0.25">
      <c r="L3275" s="65">
        <v>714536</v>
      </c>
      <c r="M3275" t="s">
        <v>2333</v>
      </c>
    </row>
    <row r="3276" spans="12:13" x14ac:dyDescent="0.25">
      <c r="L3276" s="65">
        <v>714540</v>
      </c>
      <c r="M3276" t="s">
        <v>2334</v>
      </c>
    </row>
    <row r="3277" spans="12:13" x14ac:dyDescent="0.25">
      <c r="L3277" s="65">
        <v>714541</v>
      </c>
      <c r="M3277" t="s">
        <v>2335</v>
      </c>
    </row>
    <row r="3278" spans="12:13" x14ac:dyDescent="0.25">
      <c r="L3278" s="65">
        <v>714542</v>
      </c>
      <c r="M3278" t="s">
        <v>2336</v>
      </c>
    </row>
    <row r="3279" spans="12:13" x14ac:dyDescent="0.25">
      <c r="L3279" s="65">
        <v>714543</v>
      </c>
      <c r="M3279" t="s">
        <v>2337</v>
      </c>
    </row>
    <row r="3280" spans="12:13" x14ac:dyDescent="0.25">
      <c r="L3280" s="65">
        <v>714544</v>
      </c>
      <c r="M3280" t="s">
        <v>2338</v>
      </c>
    </row>
    <row r="3281" spans="12:13" x14ac:dyDescent="0.25">
      <c r="L3281" s="65">
        <v>714545</v>
      </c>
      <c r="M3281" t="s">
        <v>2339</v>
      </c>
    </row>
    <row r="3282" spans="12:13" x14ac:dyDescent="0.25">
      <c r="L3282" s="65">
        <v>714546</v>
      </c>
      <c r="M3282" t="s">
        <v>2340</v>
      </c>
    </row>
    <row r="3283" spans="12:13" x14ac:dyDescent="0.25">
      <c r="L3283" s="65">
        <v>714547</v>
      </c>
      <c r="M3283" t="s">
        <v>2341</v>
      </c>
    </row>
    <row r="3284" spans="12:13" x14ac:dyDescent="0.25">
      <c r="L3284" s="65">
        <v>714548</v>
      </c>
      <c r="M3284" t="s">
        <v>2342</v>
      </c>
    </row>
    <row r="3285" spans="12:13" x14ac:dyDescent="0.25">
      <c r="L3285" s="65">
        <v>714549</v>
      </c>
      <c r="M3285" t="s">
        <v>2343</v>
      </c>
    </row>
    <row r="3286" spans="12:13" x14ac:dyDescent="0.25">
      <c r="L3286" s="65">
        <v>714550</v>
      </c>
      <c r="M3286" t="s">
        <v>2344</v>
      </c>
    </row>
    <row r="3287" spans="12:13" x14ac:dyDescent="0.25">
      <c r="L3287" s="65">
        <v>714551</v>
      </c>
      <c r="M3287" t="s">
        <v>2345</v>
      </c>
    </row>
    <row r="3288" spans="12:13" x14ac:dyDescent="0.25">
      <c r="L3288" s="65">
        <v>714552</v>
      </c>
      <c r="M3288" t="s">
        <v>2346</v>
      </c>
    </row>
    <row r="3289" spans="12:13" x14ac:dyDescent="0.25">
      <c r="L3289" s="65">
        <v>714560</v>
      </c>
      <c r="M3289" t="s">
        <v>2347</v>
      </c>
    </row>
    <row r="3290" spans="12:13" x14ac:dyDescent="0.25">
      <c r="L3290" s="65">
        <v>714562</v>
      </c>
      <c r="M3290" t="s">
        <v>2348</v>
      </c>
    </row>
    <row r="3291" spans="12:13" x14ac:dyDescent="0.25">
      <c r="L3291" s="65">
        <v>714563</v>
      </c>
      <c r="M3291" t="s">
        <v>2349</v>
      </c>
    </row>
    <row r="3292" spans="12:13" x14ac:dyDescent="0.25">
      <c r="L3292" s="65">
        <v>714564</v>
      </c>
      <c r="M3292" t="s">
        <v>2350</v>
      </c>
    </row>
    <row r="3293" spans="12:13" x14ac:dyDescent="0.25">
      <c r="L3293" s="65">
        <v>714570</v>
      </c>
      <c r="M3293" t="s">
        <v>2351</v>
      </c>
    </row>
    <row r="3294" spans="12:13" x14ac:dyDescent="0.25">
      <c r="L3294" s="65">
        <v>714571</v>
      </c>
      <c r="M3294" t="s">
        <v>2352</v>
      </c>
    </row>
    <row r="3295" spans="12:13" x14ac:dyDescent="0.25">
      <c r="L3295" s="65">
        <v>714572</v>
      </c>
      <c r="M3295" t="s">
        <v>2353</v>
      </c>
    </row>
    <row r="3296" spans="12:13" x14ac:dyDescent="0.25">
      <c r="L3296" s="65">
        <v>714573</v>
      </c>
      <c r="M3296" t="s">
        <v>2354</v>
      </c>
    </row>
    <row r="3297" spans="12:13" x14ac:dyDescent="0.25">
      <c r="L3297" s="65">
        <v>714574</v>
      </c>
      <c r="M3297" t="s">
        <v>2355</v>
      </c>
    </row>
    <row r="3298" spans="12:13" x14ac:dyDescent="0.25">
      <c r="L3298" s="65">
        <v>714575</v>
      </c>
      <c r="M3298" t="s">
        <v>2356</v>
      </c>
    </row>
    <row r="3299" spans="12:13" x14ac:dyDescent="0.25">
      <c r="L3299" s="65">
        <v>714576</v>
      </c>
      <c r="M3299" t="s">
        <v>2357</v>
      </c>
    </row>
    <row r="3300" spans="12:13" x14ac:dyDescent="0.25">
      <c r="L3300" s="65">
        <v>714580</v>
      </c>
      <c r="M3300" t="s">
        <v>2358</v>
      </c>
    </row>
    <row r="3301" spans="12:13" x14ac:dyDescent="0.25">
      <c r="L3301" s="65">
        <v>714581</v>
      </c>
      <c r="M3301" t="s">
        <v>2359</v>
      </c>
    </row>
    <row r="3302" spans="12:13" x14ac:dyDescent="0.25">
      <c r="L3302" s="65">
        <v>714582</v>
      </c>
      <c r="M3302" t="s">
        <v>2360</v>
      </c>
    </row>
    <row r="3303" spans="12:13" x14ac:dyDescent="0.25">
      <c r="L3303" s="65">
        <v>714583</v>
      </c>
      <c r="M3303" t="s">
        <v>2361</v>
      </c>
    </row>
    <row r="3304" spans="12:13" x14ac:dyDescent="0.25">
      <c r="L3304" s="65">
        <v>714584</v>
      </c>
      <c r="M3304" t="s">
        <v>2362</v>
      </c>
    </row>
    <row r="3305" spans="12:13" x14ac:dyDescent="0.25">
      <c r="L3305" s="65">
        <v>714585</v>
      </c>
      <c r="M3305" t="s">
        <v>2363</v>
      </c>
    </row>
    <row r="3306" spans="12:13" x14ac:dyDescent="0.25">
      <c r="L3306" s="65">
        <v>714586</v>
      </c>
      <c r="M3306" t="s">
        <v>2364</v>
      </c>
    </row>
    <row r="3307" spans="12:13" x14ac:dyDescent="0.25">
      <c r="L3307" s="65">
        <v>714587</v>
      </c>
      <c r="M3307" t="s">
        <v>2365</v>
      </c>
    </row>
    <row r="3308" spans="12:13" x14ac:dyDescent="0.25">
      <c r="L3308" s="65">
        <v>714590</v>
      </c>
      <c r="M3308" t="s">
        <v>2366</v>
      </c>
    </row>
    <row r="3309" spans="12:13" x14ac:dyDescent="0.25">
      <c r="L3309" s="65">
        <v>714591</v>
      </c>
      <c r="M3309" t="s">
        <v>2367</v>
      </c>
    </row>
    <row r="3310" spans="12:13" x14ac:dyDescent="0.25">
      <c r="L3310" s="65">
        <v>714592</v>
      </c>
      <c r="M3310" t="s">
        <v>2368</v>
      </c>
    </row>
    <row r="3311" spans="12:13" x14ac:dyDescent="0.25">
      <c r="L3311" s="65">
        <v>714593</v>
      </c>
      <c r="M3311" t="s">
        <v>2369</v>
      </c>
    </row>
    <row r="3312" spans="12:13" x14ac:dyDescent="0.25">
      <c r="L3312" s="65">
        <v>714594</v>
      </c>
      <c r="M3312" t="s">
        <v>2370</v>
      </c>
    </row>
    <row r="3313" spans="12:13" x14ac:dyDescent="0.25">
      <c r="L3313" s="65">
        <v>714595</v>
      </c>
      <c r="M3313" t="s">
        <v>2371</v>
      </c>
    </row>
    <row r="3314" spans="12:13" x14ac:dyDescent="0.25">
      <c r="L3314" s="65">
        <v>714596</v>
      </c>
      <c r="M3314" t="s">
        <v>2372</v>
      </c>
    </row>
    <row r="3315" spans="12:13" x14ac:dyDescent="0.25">
      <c r="L3315" s="65">
        <v>714597</v>
      </c>
      <c r="M3315" t="s">
        <v>2373</v>
      </c>
    </row>
    <row r="3316" spans="12:13" x14ac:dyDescent="0.25">
      <c r="L3316" s="65">
        <v>714598</v>
      </c>
      <c r="M3316" t="s">
        <v>2374</v>
      </c>
    </row>
    <row r="3317" spans="12:13" x14ac:dyDescent="0.25">
      <c r="L3317" s="65">
        <v>714599</v>
      </c>
      <c r="M3317" t="s">
        <v>2375</v>
      </c>
    </row>
    <row r="3318" spans="12:13" x14ac:dyDescent="0.25">
      <c r="L3318" s="65">
        <v>714600</v>
      </c>
      <c r="M3318" t="s">
        <v>2376</v>
      </c>
    </row>
    <row r="3319" spans="12:13" x14ac:dyDescent="0.25">
      <c r="L3319" s="65">
        <v>714610</v>
      </c>
      <c r="M3319" t="s">
        <v>2376</v>
      </c>
    </row>
    <row r="3320" spans="12:13" x14ac:dyDescent="0.25">
      <c r="L3320" s="65">
        <v>714611</v>
      </c>
      <c r="M3320" t="s">
        <v>2376</v>
      </c>
    </row>
    <row r="3321" spans="12:13" x14ac:dyDescent="0.25">
      <c r="L3321" s="65">
        <v>715000</v>
      </c>
      <c r="M3321" t="s">
        <v>2377</v>
      </c>
    </row>
    <row r="3322" spans="12:13" x14ac:dyDescent="0.25">
      <c r="L3322" s="65">
        <v>715100</v>
      </c>
      <c r="M3322" t="s">
        <v>2378</v>
      </c>
    </row>
    <row r="3323" spans="12:13" x14ac:dyDescent="0.25">
      <c r="L3323" s="65">
        <v>715110</v>
      </c>
      <c r="M3323" t="s">
        <v>2379</v>
      </c>
    </row>
    <row r="3324" spans="12:13" x14ac:dyDescent="0.25">
      <c r="L3324" s="65">
        <v>715111</v>
      </c>
      <c r="M3324" t="s">
        <v>2379</v>
      </c>
    </row>
    <row r="3325" spans="12:13" x14ac:dyDescent="0.25">
      <c r="L3325" s="65">
        <v>715120</v>
      </c>
      <c r="M3325" t="s">
        <v>2380</v>
      </c>
    </row>
    <row r="3326" spans="12:13" x14ac:dyDescent="0.25">
      <c r="L3326" s="65">
        <v>715121</v>
      </c>
      <c r="M3326" t="s">
        <v>2380</v>
      </c>
    </row>
    <row r="3327" spans="12:13" x14ac:dyDescent="0.25">
      <c r="L3327" s="65">
        <v>715190</v>
      </c>
      <c r="M3327" t="s">
        <v>2381</v>
      </c>
    </row>
    <row r="3328" spans="12:13" x14ac:dyDescent="0.25">
      <c r="L3328" s="65">
        <v>715191</v>
      </c>
      <c r="M3328" t="s">
        <v>2382</v>
      </c>
    </row>
    <row r="3329" spans="12:13" x14ac:dyDescent="0.25">
      <c r="L3329" s="65">
        <v>715192</v>
      </c>
      <c r="M3329" t="s">
        <v>2383</v>
      </c>
    </row>
    <row r="3330" spans="12:13" x14ac:dyDescent="0.25">
      <c r="L3330" s="65">
        <v>715193</v>
      </c>
      <c r="M3330" t="s">
        <v>2384</v>
      </c>
    </row>
    <row r="3331" spans="12:13" x14ac:dyDescent="0.25">
      <c r="L3331" s="65">
        <v>715200</v>
      </c>
      <c r="M3331" t="s">
        <v>2385</v>
      </c>
    </row>
    <row r="3332" spans="12:13" x14ac:dyDescent="0.25">
      <c r="L3332" s="65">
        <v>715210</v>
      </c>
      <c r="M3332" t="s">
        <v>2385</v>
      </c>
    </row>
    <row r="3333" spans="12:13" x14ac:dyDescent="0.25">
      <c r="L3333" s="65">
        <v>715211</v>
      </c>
      <c r="M3333" t="s">
        <v>2385</v>
      </c>
    </row>
    <row r="3334" spans="12:13" x14ac:dyDescent="0.25">
      <c r="L3334" s="65">
        <v>715300</v>
      </c>
      <c r="M3334" t="s">
        <v>2386</v>
      </c>
    </row>
    <row r="3335" spans="12:13" x14ac:dyDescent="0.25">
      <c r="L3335" s="65">
        <v>715310</v>
      </c>
      <c r="M3335" t="s">
        <v>2386</v>
      </c>
    </row>
    <row r="3336" spans="12:13" x14ac:dyDescent="0.25">
      <c r="L3336" s="65">
        <v>715311</v>
      </c>
      <c r="M3336" t="s">
        <v>2386</v>
      </c>
    </row>
    <row r="3337" spans="12:13" x14ac:dyDescent="0.25">
      <c r="L3337" s="65">
        <v>715400</v>
      </c>
      <c r="M3337" t="s">
        <v>2387</v>
      </c>
    </row>
    <row r="3338" spans="12:13" x14ac:dyDescent="0.25">
      <c r="L3338" s="65">
        <v>715410</v>
      </c>
      <c r="M3338" t="s">
        <v>2387</v>
      </c>
    </row>
    <row r="3339" spans="12:13" x14ac:dyDescent="0.25">
      <c r="L3339" s="65">
        <v>715411</v>
      </c>
      <c r="M3339" t="s">
        <v>2387</v>
      </c>
    </row>
    <row r="3340" spans="12:13" x14ac:dyDescent="0.25">
      <c r="L3340" s="65">
        <v>715500</v>
      </c>
      <c r="M3340" t="s">
        <v>2388</v>
      </c>
    </row>
    <row r="3341" spans="12:13" x14ac:dyDescent="0.25">
      <c r="L3341" s="65">
        <v>715510</v>
      </c>
      <c r="M3341" t="s">
        <v>2388</v>
      </c>
    </row>
    <row r="3342" spans="12:13" x14ac:dyDescent="0.25">
      <c r="L3342" s="65">
        <v>715511</v>
      </c>
      <c r="M3342" t="s">
        <v>2388</v>
      </c>
    </row>
    <row r="3343" spans="12:13" x14ac:dyDescent="0.25">
      <c r="L3343" s="65">
        <v>715600</v>
      </c>
      <c r="M3343" t="s">
        <v>2389</v>
      </c>
    </row>
    <row r="3344" spans="12:13" x14ac:dyDescent="0.25">
      <c r="L3344" s="65">
        <v>715610</v>
      </c>
      <c r="M3344" t="s">
        <v>2389</v>
      </c>
    </row>
    <row r="3345" spans="12:13" x14ac:dyDescent="0.25">
      <c r="L3345" s="65">
        <v>715611</v>
      </c>
      <c r="M3345" t="s">
        <v>2389</v>
      </c>
    </row>
    <row r="3346" spans="12:13" x14ac:dyDescent="0.25">
      <c r="L3346" s="65">
        <v>716000</v>
      </c>
      <c r="M3346" t="s">
        <v>2391</v>
      </c>
    </row>
    <row r="3347" spans="12:13" x14ac:dyDescent="0.25">
      <c r="L3347" s="65">
        <v>716100</v>
      </c>
      <c r="M3347" t="s">
        <v>2392</v>
      </c>
    </row>
    <row r="3348" spans="12:13" x14ac:dyDescent="0.25">
      <c r="L3348" s="65">
        <v>716110</v>
      </c>
      <c r="M3348" t="s">
        <v>2393</v>
      </c>
    </row>
    <row r="3349" spans="12:13" x14ac:dyDescent="0.25">
      <c r="L3349" s="65">
        <v>716111</v>
      </c>
      <c r="M3349" t="s">
        <v>2395</v>
      </c>
    </row>
    <row r="3350" spans="12:13" x14ac:dyDescent="0.25">
      <c r="L3350" s="65">
        <v>716112</v>
      </c>
      <c r="M3350" t="s">
        <v>2396</v>
      </c>
    </row>
    <row r="3351" spans="12:13" x14ac:dyDescent="0.25">
      <c r="L3351" s="65">
        <v>716200</v>
      </c>
      <c r="M3351" t="s">
        <v>2397</v>
      </c>
    </row>
    <row r="3352" spans="12:13" x14ac:dyDescent="0.25">
      <c r="L3352" s="65">
        <v>716210</v>
      </c>
      <c r="M3352" t="s">
        <v>2398</v>
      </c>
    </row>
    <row r="3353" spans="12:13" x14ac:dyDescent="0.25">
      <c r="L3353" s="65">
        <v>716211</v>
      </c>
      <c r="M3353" t="s">
        <v>2398</v>
      </c>
    </row>
    <row r="3354" spans="12:13" x14ac:dyDescent="0.25">
      <c r="L3354" s="65">
        <v>716220</v>
      </c>
      <c r="M3354" t="s">
        <v>2399</v>
      </c>
    </row>
    <row r="3355" spans="12:13" x14ac:dyDescent="0.25">
      <c r="L3355" s="65">
        <v>716221</v>
      </c>
      <c r="M3355" t="s">
        <v>2400</v>
      </c>
    </row>
    <row r="3356" spans="12:13" x14ac:dyDescent="0.25">
      <c r="L3356" s="65">
        <v>716222</v>
      </c>
      <c r="M3356" t="s">
        <v>2401</v>
      </c>
    </row>
    <row r="3357" spans="12:13" x14ac:dyDescent="0.25">
      <c r="L3357" s="65">
        <v>716223</v>
      </c>
      <c r="M3357" t="s">
        <v>2402</v>
      </c>
    </row>
    <row r="3358" spans="12:13" x14ac:dyDescent="0.25">
      <c r="L3358" s="65">
        <v>716224</v>
      </c>
      <c r="M3358" t="s">
        <v>2403</v>
      </c>
    </row>
    <row r="3359" spans="12:13" x14ac:dyDescent="0.25">
      <c r="L3359" s="65">
        <v>716225</v>
      </c>
      <c r="M3359" t="s">
        <v>2404</v>
      </c>
    </row>
    <row r="3360" spans="12:13" x14ac:dyDescent="0.25">
      <c r="L3360" s="65">
        <v>716226</v>
      </c>
      <c r="M3360" t="s">
        <v>2405</v>
      </c>
    </row>
    <row r="3361" spans="12:13" x14ac:dyDescent="0.25">
      <c r="L3361" s="65">
        <v>716227</v>
      </c>
      <c r="M3361" t="s">
        <v>2406</v>
      </c>
    </row>
    <row r="3362" spans="12:13" x14ac:dyDescent="0.25">
      <c r="L3362" s="65">
        <v>716228</v>
      </c>
      <c r="M3362" t="s">
        <v>2407</v>
      </c>
    </row>
    <row r="3363" spans="12:13" x14ac:dyDescent="0.25">
      <c r="L3363" s="65">
        <v>716229</v>
      </c>
      <c r="M3363" t="s">
        <v>2408</v>
      </c>
    </row>
    <row r="3364" spans="12:13" x14ac:dyDescent="0.25">
      <c r="L3364" s="65">
        <v>717000</v>
      </c>
      <c r="M3364" t="s">
        <v>2409</v>
      </c>
    </row>
    <row r="3365" spans="12:13" x14ac:dyDescent="0.25">
      <c r="L3365" s="65">
        <v>717100</v>
      </c>
      <c r="M3365" t="s">
        <v>2410</v>
      </c>
    </row>
    <row r="3366" spans="12:13" x14ac:dyDescent="0.25">
      <c r="L3366" s="65">
        <v>717110</v>
      </c>
      <c r="M3366" t="s">
        <v>2411</v>
      </c>
    </row>
    <row r="3367" spans="12:13" x14ac:dyDescent="0.25">
      <c r="L3367" s="65">
        <v>717111</v>
      </c>
      <c r="M3367" t="s">
        <v>2412</v>
      </c>
    </row>
    <row r="3368" spans="12:13" x14ac:dyDescent="0.25">
      <c r="L3368" s="65">
        <v>717112</v>
      </c>
      <c r="M3368" t="s">
        <v>2413</v>
      </c>
    </row>
    <row r="3369" spans="12:13" x14ac:dyDescent="0.25">
      <c r="L3369" s="65">
        <v>717113</v>
      </c>
      <c r="M3369" t="s">
        <v>2414</v>
      </c>
    </row>
    <row r="3370" spans="12:13" x14ac:dyDescent="0.25">
      <c r="L3370" s="65">
        <v>717114</v>
      </c>
      <c r="M3370" t="s">
        <v>2415</v>
      </c>
    </row>
    <row r="3371" spans="12:13" x14ac:dyDescent="0.25">
      <c r="L3371" s="65">
        <v>717115</v>
      </c>
      <c r="M3371" t="s">
        <v>2416</v>
      </c>
    </row>
    <row r="3372" spans="12:13" x14ac:dyDescent="0.25">
      <c r="L3372" s="65">
        <v>717116</v>
      </c>
      <c r="M3372" t="s">
        <v>2417</v>
      </c>
    </row>
    <row r="3373" spans="12:13" x14ac:dyDescent="0.25">
      <c r="L3373" s="65">
        <v>717117</v>
      </c>
      <c r="M3373" t="s">
        <v>2418</v>
      </c>
    </row>
    <row r="3374" spans="12:13" x14ac:dyDescent="0.25">
      <c r="L3374" s="65">
        <v>717118</v>
      </c>
      <c r="M3374" t="s">
        <v>2419</v>
      </c>
    </row>
    <row r="3375" spans="12:13" x14ac:dyDescent="0.25">
      <c r="L3375" s="65">
        <v>717119</v>
      </c>
      <c r="M3375" t="s">
        <v>2420</v>
      </c>
    </row>
    <row r="3376" spans="12:13" x14ac:dyDescent="0.25">
      <c r="L3376" s="65">
        <v>717120</v>
      </c>
      <c r="M3376" t="s">
        <v>2421</v>
      </c>
    </row>
    <row r="3377" spans="12:13" x14ac:dyDescent="0.25">
      <c r="L3377" s="65">
        <v>717121</v>
      </c>
      <c r="M3377" t="s">
        <v>2422</v>
      </c>
    </row>
    <row r="3378" spans="12:13" x14ac:dyDescent="0.25">
      <c r="L3378" s="65">
        <v>717122</v>
      </c>
      <c r="M3378" t="s">
        <v>2423</v>
      </c>
    </row>
    <row r="3379" spans="12:13" x14ac:dyDescent="0.25">
      <c r="L3379" s="65">
        <v>717123</v>
      </c>
      <c r="M3379" t="s">
        <v>2424</v>
      </c>
    </row>
    <row r="3380" spans="12:13" x14ac:dyDescent="0.25">
      <c r="L3380" s="65">
        <v>717124</v>
      </c>
      <c r="M3380" t="s">
        <v>2425</v>
      </c>
    </row>
    <row r="3381" spans="12:13" x14ac:dyDescent="0.25">
      <c r="L3381" s="65">
        <v>717125</v>
      </c>
      <c r="M3381" t="s">
        <v>2426</v>
      </c>
    </row>
    <row r="3382" spans="12:13" x14ac:dyDescent="0.25">
      <c r="L3382" s="65">
        <v>717126</v>
      </c>
      <c r="M3382" t="s">
        <v>2427</v>
      </c>
    </row>
    <row r="3383" spans="12:13" x14ac:dyDescent="0.25">
      <c r="L3383" s="65">
        <v>717127</v>
      </c>
      <c r="M3383" t="s">
        <v>2428</v>
      </c>
    </row>
    <row r="3384" spans="12:13" x14ac:dyDescent="0.25">
      <c r="L3384" s="65">
        <v>717128</v>
      </c>
      <c r="M3384" t="s">
        <v>2429</v>
      </c>
    </row>
    <row r="3385" spans="12:13" x14ac:dyDescent="0.25">
      <c r="L3385" s="65">
        <v>717129</v>
      </c>
      <c r="M3385" t="s">
        <v>2430</v>
      </c>
    </row>
    <row r="3386" spans="12:13" x14ac:dyDescent="0.25">
      <c r="L3386" s="65">
        <v>717130</v>
      </c>
      <c r="M3386" t="s">
        <v>2431</v>
      </c>
    </row>
    <row r="3387" spans="12:13" x14ac:dyDescent="0.25">
      <c r="L3387" s="65">
        <v>717131</v>
      </c>
      <c r="M3387" t="s">
        <v>2432</v>
      </c>
    </row>
    <row r="3388" spans="12:13" x14ac:dyDescent="0.25">
      <c r="L3388" s="65">
        <v>717132</v>
      </c>
      <c r="M3388" t="s">
        <v>2433</v>
      </c>
    </row>
    <row r="3389" spans="12:13" x14ac:dyDescent="0.25">
      <c r="L3389" s="65">
        <v>717133</v>
      </c>
      <c r="M3389" t="s">
        <v>2434</v>
      </c>
    </row>
    <row r="3390" spans="12:13" x14ac:dyDescent="0.25">
      <c r="L3390" s="65">
        <v>717134</v>
      </c>
      <c r="M3390" t="s">
        <v>2435</v>
      </c>
    </row>
    <row r="3391" spans="12:13" x14ac:dyDescent="0.25">
      <c r="L3391" s="65">
        <v>717140</v>
      </c>
      <c r="M3391" t="s">
        <v>2436</v>
      </c>
    </row>
    <row r="3392" spans="12:13" x14ac:dyDescent="0.25">
      <c r="L3392" s="65">
        <v>717141</v>
      </c>
      <c r="M3392" t="s">
        <v>2437</v>
      </c>
    </row>
    <row r="3393" spans="12:13" x14ac:dyDescent="0.25">
      <c r="L3393" s="65">
        <v>717142</v>
      </c>
      <c r="M3393" t="s">
        <v>2438</v>
      </c>
    </row>
    <row r="3394" spans="12:13" x14ac:dyDescent="0.25">
      <c r="L3394" s="65">
        <v>717143</v>
      </c>
      <c r="M3394" t="s">
        <v>2439</v>
      </c>
    </row>
    <row r="3395" spans="12:13" x14ac:dyDescent="0.25">
      <c r="L3395" s="65">
        <v>717144</v>
      </c>
      <c r="M3395" t="s">
        <v>2440</v>
      </c>
    </row>
    <row r="3396" spans="12:13" x14ac:dyDescent="0.25">
      <c r="L3396" s="65">
        <v>717150</v>
      </c>
      <c r="M3396" t="s">
        <v>2441</v>
      </c>
    </row>
    <row r="3397" spans="12:13" x14ac:dyDescent="0.25">
      <c r="L3397" s="65">
        <v>717151</v>
      </c>
      <c r="M3397" t="s">
        <v>2442</v>
      </c>
    </row>
    <row r="3398" spans="12:13" x14ac:dyDescent="0.25">
      <c r="L3398" s="65">
        <v>717152</v>
      </c>
      <c r="M3398" t="s">
        <v>2443</v>
      </c>
    </row>
    <row r="3399" spans="12:13" x14ac:dyDescent="0.25">
      <c r="L3399" s="65">
        <v>717200</v>
      </c>
      <c r="M3399" t="s">
        <v>2444</v>
      </c>
    </row>
    <row r="3400" spans="12:13" x14ac:dyDescent="0.25">
      <c r="L3400" s="65">
        <v>717210</v>
      </c>
      <c r="M3400" t="s">
        <v>2445</v>
      </c>
    </row>
    <row r="3401" spans="12:13" x14ac:dyDescent="0.25">
      <c r="L3401" s="65">
        <v>717211</v>
      </c>
      <c r="M3401" t="s">
        <v>2446</v>
      </c>
    </row>
    <row r="3402" spans="12:13" x14ac:dyDescent="0.25">
      <c r="L3402" s="65">
        <v>717212</v>
      </c>
      <c r="M3402" t="s">
        <v>2447</v>
      </c>
    </row>
    <row r="3403" spans="12:13" x14ac:dyDescent="0.25">
      <c r="L3403" s="65">
        <v>717213</v>
      </c>
      <c r="M3403" t="s">
        <v>2448</v>
      </c>
    </row>
    <row r="3404" spans="12:13" x14ac:dyDescent="0.25">
      <c r="L3404" s="65">
        <v>717214</v>
      </c>
      <c r="M3404" t="s">
        <v>2449</v>
      </c>
    </row>
    <row r="3405" spans="12:13" x14ac:dyDescent="0.25">
      <c r="L3405" s="65">
        <v>717215</v>
      </c>
      <c r="M3405" t="s">
        <v>2450</v>
      </c>
    </row>
    <row r="3406" spans="12:13" x14ac:dyDescent="0.25">
      <c r="L3406" s="65">
        <v>717220</v>
      </c>
      <c r="M3406" t="s">
        <v>2451</v>
      </c>
    </row>
    <row r="3407" spans="12:13" x14ac:dyDescent="0.25">
      <c r="L3407" s="65">
        <v>717221</v>
      </c>
      <c r="M3407" t="s">
        <v>2452</v>
      </c>
    </row>
    <row r="3408" spans="12:13" x14ac:dyDescent="0.25">
      <c r="L3408" s="65">
        <v>717222</v>
      </c>
      <c r="M3408" t="s">
        <v>2453</v>
      </c>
    </row>
    <row r="3409" spans="12:13" x14ac:dyDescent="0.25">
      <c r="L3409" s="65">
        <v>717223</v>
      </c>
      <c r="M3409" t="s">
        <v>2454</v>
      </c>
    </row>
    <row r="3410" spans="12:13" x14ac:dyDescent="0.25">
      <c r="L3410" s="65">
        <v>717300</v>
      </c>
      <c r="M3410" t="s">
        <v>2455</v>
      </c>
    </row>
    <row r="3411" spans="12:13" x14ac:dyDescent="0.25">
      <c r="L3411" s="65">
        <v>717310</v>
      </c>
      <c r="M3411" t="s">
        <v>2456</v>
      </c>
    </row>
    <row r="3412" spans="12:13" x14ac:dyDescent="0.25">
      <c r="L3412" s="65">
        <v>717311</v>
      </c>
      <c r="M3412" t="s">
        <v>2457</v>
      </c>
    </row>
    <row r="3413" spans="12:13" x14ac:dyDescent="0.25">
      <c r="L3413" s="65">
        <v>717312</v>
      </c>
      <c r="M3413" t="s">
        <v>2458</v>
      </c>
    </row>
    <row r="3414" spans="12:13" x14ac:dyDescent="0.25">
      <c r="L3414" s="65">
        <v>717313</v>
      </c>
      <c r="M3414" t="s">
        <v>2459</v>
      </c>
    </row>
    <row r="3415" spans="12:13" x14ac:dyDescent="0.25">
      <c r="L3415" s="65">
        <v>717314</v>
      </c>
      <c r="M3415" t="s">
        <v>2460</v>
      </c>
    </row>
    <row r="3416" spans="12:13" x14ac:dyDescent="0.25">
      <c r="L3416" s="65">
        <v>717315</v>
      </c>
      <c r="M3416" t="s">
        <v>2461</v>
      </c>
    </row>
    <row r="3417" spans="12:13" x14ac:dyDescent="0.25">
      <c r="L3417" s="65">
        <v>717316</v>
      </c>
      <c r="M3417" t="s">
        <v>2462</v>
      </c>
    </row>
    <row r="3418" spans="12:13" x14ac:dyDescent="0.25">
      <c r="L3418" s="65">
        <v>717317</v>
      </c>
      <c r="M3418" t="s">
        <v>2463</v>
      </c>
    </row>
    <row r="3419" spans="12:13" x14ac:dyDescent="0.25">
      <c r="L3419" s="65">
        <v>717320</v>
      </c>
      <c r="M3419" t="s">
        <v>2464</v>
      </c>
    </row>
    <row r="3420" spans="12:13" x14ac:dyDescent="0.25">
      <c r="L3420" s="65">
        <v>717321</v>
      </c>
      <c r="M3420" t="s">
        <v>2465</v>
      </c>
    </row>
    <row r="3421" spans="12:13" x14ac:dyDescent="0.25">
      <c r="L3421" s="65">
        <v>717322</v>
      </c>
      <c r="M3421" t="s">
        <v>2466</v>
      </c>
    </row>
    <row r="3422" spans="12:13" x14ac:dyDescent="0.25">
      <c r="L3422" s="65">
        <v>717323</v>
      </c>
      <c r="M3422" t="s">
        <v>2467</v>
      </c>
    </row>
    <row r="3423" spans="12:13" x14ac:dyDescent="0.25">
      <c r="L3423" s="65">
        <v>717324</v>
      </c>
      <c r="M3423" t="s">
        <v>2468</v>
      </c>
    </row>
    <row r="3424" spans="12:13" x14ac:dyDescent="0.25">
      <c r="L3424" s="65">
        <v>717325</v>
      </c>
      <c r="M3424" t="s">
        <v>2469</v>
      </c>
    </row>
    <row r="3425" spans="12:13" x14ac:dyDescent="0.25">
      <c r="L3425" s="65">
        <v>717326</v>
      </c>
      <c r="M3425" t="s">
        <v>2470</v>
      </c>
    </row>
    <row r="3426" spans="12:13" x14ac:dyDescent="0.25">
      <c r="L3426" s="65">
        <v>717327</v>
      </c>
      <c r="M3426" t="s">
        <v>2471</v>
      </c>
    </row>
    <row r="3427" spans="12:13" x14ac:dyDescent="0.25">
      <c r="L3427" s="65">
        <v>717400</v>
      </c>
      <c r="M3427" t="s">
        <v>2472</v>
      </c>
    </row>
    <row r="3428" spans="12:13" x14ac:dyDescent="0.25">
      <c r="L3428" s="65">
        <v>717410</v>
      </c>
      <c r="M3428" t="s">
        <v>2473</v>
      </c>
    </row>
    <row r="3429" spans="12:13" x14ac:dyDescent="0.25">
      <c r="L3429" s="65">
        <v>717411</v>
      </c>
      <c r="M3429" t="s">
        <v>2473</v>
      </c>
    </row>
    <row r="3430" spans="12:13" x14ac:dyDescent="0.25">
      <c r="L3430" s="65">
        <v>717500</v>
      </c>
      <c r="M3430" t="s">
        <v>2474</v>
      </c>
    </row>
    <row r="3431" spans="12:13" x14ac:dyDescent="0.25">
      <c r="L3431" s="65">
        <v>717510</v>
      </c>
      <c r="M3431" t="s">
        <v>2475</v>
      </c>
    </row>
    <row r="3432" spans="12:13" x14ac:dyDescent="0.25">
      <c r="L3432" s="65">
        <v>717511</v>
      </c>
      <c r="M3432" t="s">
        <v>2476</v>
      </c>
    </row>
    <row r="3433" spans="12:13" x14ac:dyDescent="0.25">
      <c r="L3433" s="65">
        <v>717512</v>
      </c>
      <c r="M3433" t="s">
        <v>2477</v>
      </c>
    </row>
    <row r="3434" spans="12:13" x14ac:dyDescent="0.25">
      <c r="L3434" s="65">
        <v>717513</v>
      </c>
      <c r="M3434" t="s">
        <v>2478</v>
      </c>
    </row>
    <row r="3435" spans="12:13" x14ac:dyDescent="0.25">
      <c r="L3435" s="65">
        <v>717514</v>
      </c>
      <c r="M3435" t="s">
        <v>2479</v>
      </c>
    </row>
    <row r="3436" spans="12:13" x14ac:dyDescent="0.25">
      <c r="L3436" s="65">
        <v>717515</v>
      </c>
      <c r="M3436" t="s">
        <v>2480</v>
      </c>
    </row>
    <row r="3437" spans="12:13" x14ac:dyDescent="0.25">
      <c r="L3437" s="65">
        <v>717516</v>
      </c>
      <c r="M3437" t="s">
        <v>2481</v>
      </c>
    </row>
    <row r="3438" spans="12:13" x14ac:dyDescent="0.25">
      <c r="L3438" s="65">
        <v>717600</v>
      </c>
      <c r="M3438" t="s">
        <v>2482</v>
      </c>
    </row>
    <row r="3439" spans="12:13" x14ac:dyDescent="0.25">
      <c r="L3439" s="65">
        <v>717610</v>
      </c>
      <c r="M3439" t="s">
        <v>2482</v>
      </c>
    </row>
    <row r="3440" spans="12:13" x14ac:dyDescent="0.25">
      <c r="L3440" s="65">
        <v>717611</v>
      </c>
      <c r="M3440" t="s">
        <v>2483</v>
      </c>
    </row>
    <row r="3441" spans="12:13" x14ac:dyDescent="0.25">
      <c r="L3441" s="65">
        <v>717612</v>
      </c>
      <c r="M3441" t="s">
        <v>2484</v>
      </c>
    </row>
    <row r="3442" spans="12:13" x14ac:dyDescent="0.25">
      <c r="L3442" s="65">
        <v>719000</v>
      </c>
      <c r="M3442" t="s">
        <v>2485</v>
      </c>
    </row>
    <row r="3443" spans="12:13" x14ac:dyDescent="0.25">
      <c r="L3443" s="65">
        <v>719100</v>
      </c>
      <c r="M3443" t="s">
        <v>2486</v>
      </c>
    </row>
    <row r="3444" spans="12:13" x14ac:dyDescent="0.25">
      <c r="L3444" s="65">
        <v>719110</v>
      </c>
      <c r="M3444" t="s">
        <v>2487</v>
      </c>
    </row>
    <row r="3445" spans="12:13" x14ac:dyDescent="0.25">
      <c r="L3445" s="65">
        <v>719111</v>
      </c>
      <c r="M3445" t="s">
        <v>2488</v>
      </c>
    </row>
    <row r="3446" spans="12:13" x14ac:dyDescent="0.25">
      <c r="L3446" s="65">
        <v>719200</v>
      </c>
      <c r="M3446" t="s">
        <v>2489</v>
      </c>
    </row>
    <row r="3447" spans="12:13" x14ac:dyDescent="0.25">
      <c r="L3447" s="65">
        <v>719210</v>
      </c>
      <c r="M3447" t="s">
        <v>2490</v>
      </c>
    </row>
    <row r="3448" spans="12:13" x14ac:dyDescent="0.25">
      <c r="L3448" s="65">
        <v>719211</v>
      </c>
      <c r="M3448" t="s">
        <v>2491</v>
      </c>
    </row>
    <row r="3449" spans="12:13" x14ac:dyDescent="0.25">
      <c r="L3449" s="65">
        <v>719220</v>
      </c>
      <c r="M3449" t="s">
        <v>2492</v>
      </c>
    </row>
    <row r="3450" spans="12:13" x14ac:dyDescent="0.25">
      <c r="L3450" s="65">
        <v>719221</v>
      </c>
      <c r="M3450" t="s">
        <v>2493</v>
      </c>
    </row>
    <row r="3451" spans="12:13" x14ac:dyDescent="0.25">
      <c r="L3451" s="65">
        <v>719230</v>
      </c>
      <c r="M3451" t="s">
        <v>2494</v>
      </c>
    </row>
    <row r="3452" spans="12:13" x14ac:dyDescent="0.25">
      <c r="L3452" s="65">
        <v>719231</v>
      </c>
      <c r="M3452" t="s">
        <v>2495</v>
      </c>
    </row>
    <row r="3453" spans="12:13" x14ac:dyDescent="0.25">
      <c r="L3453" s="65">
        <v>719240</v>
      </c>
      <c r="M3453" t="s">
        <v>2496</v>
      </c>
    </row>
    <row r="3454" spans="12:13" x14ac:dyDescent="0.25">
      <c r="L3454" s="65">
        <v>719241</v>
      </c>
      <c r="M3454" t="s">
        <v>2497</v>
      </c>
    </row>
    <row r="3455" spans="12:13" x14ac:dyDescent="0.25">
      <c r="L3455" s="65">
        <v>719250</v>
      </c>
      <c r="M3455" t="s">
        <v>2498</v>
      </c>
    </row>
    <row r="3456" spans="12:13" x14ac:dyDescent="0.25">
      <c r="L3456" s="65">
        <v>719251</v>
      </c>
      <c r="M3456" t="s">
        <v>2499</v>
      </c>
    </row>
    <row r="3457" spans="12:13" x14ac:dyDescent="0.25">
      <c r="L3457" s="65">
        <v>719260</v>
      </c>
      <c r="M3457" t="s">
        <v>2500</v>
      </c>
    </row>
    <row r="3458" spans="12:13" x14ac:dyDescent="0.25">
      <c r="L3458" s="65">
        <v>719261</v>
      </c>
      <c r="M3458" t="s">
        <v>2501</v>
      </c>
    </row>
    <row r="3459" spans="12:13" x14ac:dyDescent="0.25">
      <c r="L3459" s="65">
        <v>719262</v>
      </c>
      <c r="M3459" t="s">
        <v>2502</v>
      </c>
    </row>
    <row r="3460" spans="12:13" x14ac:dyDescent="0.25">
      <c r="L3460" s="65">
        <v>719263</v>
      </c>
      <c r="M3460" t="s">
        <v>2503</v>
      </c>
    </row>
    <row r="3461" spans="12:13" x14ac:dyDescent="0.25">
      <c r="L3461" s="65">
        <v>719264</v>
      </c>
      <c r="M3461" t="s">
        <v>2504</v>
      </c>
    </row>
    <row r="3462" spans="12:13" x14ac:dyDescent="0.25">
      <c r="L3462" s="65">
        <v>719265</v>
      </c>
      <c r="M3462" t="s">
        <v>2505</v>
      </c>
    </row>
    <row r="3463" spans="12:13" x14ac:dyDescent="0.25">
      <c r="L3463" s="65">
        <v>719300</v>
      </c>
      <c r="M3463" t="s">
        <v>2506</v>
      </c>
    </row>
    <row r="3464" spans="12:13" x14ac:dyDescent="0.25">
      <c r="L3464" s="65">
        <v>719310</v>
      </c>
      <c r="M3464" t="s">
        <v>2507</v>
      </c>
    </row>
    <row r="3465" spans="12:13" x14ac:dyDescent="0.25">
      <c r="L3465" s="65">
        <v>719311</v>
      </c>
      <c r="M3465" t="s">
        <v>2508</v>
      </c>
    </row>
    <row r="3466" spans="12:13" x14ac:dyDescent="0.25">
      <c r="L3466" s="65">
        <v>719320</v>
      </c>
      <c r="M3466" t="s">
        <v>2509</v>
      </c>
    </row>
    <row r="3467" spans="12:13" x14ac:dyDescent="0.25">
      <c r="L3467" s="65">
        <v>719321</v>
      </c>
      <c r="M3467" t="s">
        <v>2510</v>
      </c>
    </row>
    <row r="3468" spans="12:13" x14ac:dyDescent="0.25">
      <c r="L3468" s="65">
        <v>719330</v>
      </c>
      <c r="M3468" t="s">
        <v>2511</v>
      </c>
    </row>
    <row r="3469" spans="12:13" x14ac:dyDescent="0.25">
      <c r="L3469" s="65">
        <v>719331</v>
      </c>
      <c r="M3469" t="s">
        <v>2512</v>
      </c>
    </row>
    <row r="3470" spans="12:13" x14ac:dyDescent="0.25">
      <c r="L3470" s="65">
        <v>719400</v>
      </c>
      <c r="M3470" t="s">
        <v>2513</v>
      </c>
    </row>
    <row r="3471" spans="12:13" x14ac:dyDescent="0.25">
      <c r="L3471" s="65">
        <v>719410</v>
      </c>
      <c r="M3471" t="s">
        <v>2514</v>
      </c>
    </row>
    <row r="3472" spans="12:13" x14ac:dyDescent="0.25">
      <c r="L3472" s="65">
        <v>719411</v>
      </c>
      <c r="M3472" t="s">
        <v>2515</v>
      </c>
    </row>
    <row r="3473" spans="12:13" x14ac:dyDescent="0.25">
      <c r="L3473" s="65">
        <v>719412</v>
      </c>
      <c r="M3473" t="s">
        <v>2516</v>
      </c>
    </row>
    <row r="3474" spans="12:13" x14ac:dyDescent="0.25">
      <c r="L3474" s="65">
        <v>719413</v>
      </c>
      <c r="M3474" t="s">
        <v>2517</v>
      </c>
    </row>
    <row r="3475" spans="12:13" x14ac:dyDescent="0.25">
      <c r="L3475" s="65">
        <v>719414</v>
      </c>
      <c r="M3475" t="s">
        <v>2518</v>
      </c>
    </row>
    <row r="3476" spans="12:13" x14ac:dyDescent="0.25">
      <c r="L3476" s="65">
        <v>719415</v>
      </c>
      <c r="M3476" t="s">
        <v>2519</v>
      </c>
    </row>
    <row r="3477" spans="12:13" x14ac:dyDescent="0.25">
      <c r="L3477" s="65">
        <v>719500</v>
      </c>
      <c r="M3477" t="s">
        <v>2520</v>
      </c>
    </row>
    <row r="3478" spans="12:13" x14ac:dyDescent="0.25">
      <c r="L3478" s="65">
        <v>719510</v>
      </c>
      <c r="M3478" t="s">
        <v>2521</v>
      </c>
    </row>
    <row r="3479" spans="12:13" x14ac:dyDescent="0.25">
      <c r="L3479" s="65">
        <v>719511</v>
      </c>
      <c r="M3479" t="s">
        <v>2522</v>
      </c>
    </row>
    <row r="3480" spans="12:13" x14ac:dyDescent="0.25">
      <c r="L3480" s="65">
        <v>719600</v>
      </c>
      <c r="M3480" t="s">
        <v>2523</v>
      </c>
    </row>
    <row r="3481" spans="12:13" x14ac:dyDescent="0.25">
      <c r="L3481" s="65">
        <v>719610</v>
      </c>
      <c r="M3481" t="s">
        <v>2524</v>
      </c>
    </row>
    <row r="3482" spans="12:13" x14ac:dyDescent="0.25">
      <c r="L3482" s="65">
        <v>719611</v>
      </c>
      <c r="M3482" t="s">
        <v>2525</v>
      </c>
    </row>
    <row r="3483" spans="12:13" x14ac:dyDescent="0.25">
      <c r="L3483" s="65">
        <v>720000</v>
      </c>
      <c r="M3483" t="s">
        <v>2526</v>
      </c>
    </row>
    <row r="3484" spans="12:13" x14ac:dyDescent="0.25">
      <c r="L3484" s="65">
        <v>721000</v>
      </c>
      <c r="M3484" t="s">
        <v>2527</v>
      </c>
    </row>
    <row r="3485" spans="12:13" x14ac:dyDescent="0.25">
      <c r="L3485" s="65">
        <v>721100</v>
      </c>
      <c r="M3485" t="s">
        <v>2528</v>
      </c>
    </row>
    <row r="3486" spans="12:13" x14ac:dyDescent="0.25">
      <c r="L3486" s="65">
        <v>721110</v>
      </c>
      <c r="M3486" t="s">
        <v>2529</v>
      </c>
    </row>
    <row r="3487" spans="12:13" x14ac:dyDescent="0.25">
      <c r="L3487" s="65">
        <v>721111</v>
      </c>
      <c r="M3487" t="s">
        <v>2530</v>
      </c>
    </row>
    <row r="3488" spans="12:13" x14ac:dyDescent="0.25">
      <c r="L3488" s="65">
        <v>721112</v>
      </c>
      <c r="M3488" t="s">
        <v>2531</v>
      </c>
    </row>
    <row r="3489" spans="12:13" x14ac:dyDescent="0.25">
      <c r="L3489" s="65">
        <v>721113</v>
      </c>
      <c r="M3489" t="s">
        <v>2532</v>
      </c>
    </row>
    <row r="3490" spans="12:13" x14ac:dyDescent="0.25">
      <c r="L3490" s="65">
        <v>721114</v>
      </c>
      <c r="M3490" t="s">
        <v>2533</v>
      </c>
    </row>
    <row r="3491" spans="12:13" x14ac:dyDescent="0.25">
      <c r="L3491" s="65">
        <v>721115</v>
      </c>
      <c r="M3491" t="s">
        <v>2534</v>
      </c>
    </row>
    <row r="3492" spans="12:13" x14ac:dyDescent="0.25">
      <c r="L3492" s="65">
        <v>721116</v>
      </c>
      <c r="M3492" t="s">
        <v>2535</v>
      </c>
    </row>
    <row r="3493" spans="12:13" x14ac:dyDescent="0.25">
      <c r="L3493" s="65">
        <v>721117</v>
      </c>
      <c r="M3493" t="s">
        <v>2536</v>
      </c>
    </row>
    <row r="3494" spans="12:13" x14ac:dyDescent="0.25">
      <c r="L3494" s="65">
        <v>721118</v>
      </c>
      <c r="M3494" t="s">
        <v>2537</v>
      </c>
    </row>
    <row r="3495" spans="12:13" x14ac:dyDescent="0.25">
      <c r="L3495" s="65">
        <v>721119</v>
      </c>
      <c r="M3495" t="s">
        <v>2538</v>
      </c>
    </row>
    <row r="3496" spans="12:13" x14ac:dyDescent="0.25">
      <c r="L3496" s="65">
        <v>721120</v>
      </c>
      <c r="M3496" t="s">
        <v>2539</v>
      </c>
    </row>
    <row r="3497" spans="12:13" x14ac:dyDescent="0.25">
      <c r="L3497" s="65">
        <v>721121</v>
      </c>
      <c r="M3497" t="s">
        <v>2540</v>
      </c>
    </row>
    <row r="3498" spans="12:13" x14ac:dyDescent="0.25">
      <c r="L3498" s="65">
        <v>721122</v>
      </c>
      <c r="M3498" t="s">
        <v>2541</v>
      </c>
    </row>
    <row r="3499" spans="12:13" x14ac:dyDescent="0.25">
      <c r="L3499" s="65">
        <v>721130</v>
      </c>
      <c r="M3499" t="s">
        <v>2542</v>
      </c>
    </row>
    <row r="3500" spans="12:13" x14ac:dyDescent="0.25">
      <c r="L3500" s="65">
        <v>721131</v>
      </c>
      <c r="M3500" t="s">
        <v>2543</v>
      </c>
    </row>
    <row r="3501" spans="12:13" x14ac:dyDescent="0.25">
      <c r="L3501" s="65">
        <v>721200</v>
      </c>
      <c r="M3501" t="s">
        <v>2544</v>
      </c>
    </row>
    <row r="3502" spans="12:13" x14ac:dyDescent="0.25">
      <c r="L3502" s="65">
        <v>721210</v>
      </c>
      <c r="M3502" t="s">
        <v>2529</v>
      </c>
    </row>
    <row r="3503" spans="12:13" x14ac:dyDescent="0.25">
      <c r="L3503" s="65">
        <v>721211</v>
      </c>
      <c r="M3503" t="s">
        <v>2545</v>
      </c>
    </row>
    <row r="3504" spans="12:13" x14ac:dyDescent="0.25">
      <c r="L3504" s="65">
        <v>721212</v>
      </c>
      <c r="M3504" t="s">
        <v>2546</v>
      </c>
    </row>
    <row r="3505" spans="12:13" x14ac:dyDescent="0.25">
      <c r="L3505" s="65">
        <v>721213</v>
      </c>
      <c r="M3505" t="s">
        <v>2547</v>
      </c>
    </row>
    <row r="3506" spans="12:13" x14ac:dyDescent="0.25">
      <c r="L3506" s="65">
        <v>721214</v>
      </c>
      <c r="M3506" t="s">
        <v>2548</v>
      </c>
    </row>
    <row r="3507" spans="12:13" x14ac:dyDescent="0.25">
      <c r="L3507" s="65">
        <v>721215</v>
      </c>
      <c r="M3507" t="s">
        <v>2549</v>
      </c>
    </row>
    <row r="3508" spans="12:13" x14ac:dyDescent="0.25">
      <c r="L3508" s="65">
        <v>721216</v>
      </c>
      <c r="M3508" t="s">
        <v>2550</v>
      </c>
    </row>
    <row r="3509" spans="12:13" x14ac:dyDescent="0.25">
      <c r="L3509" s="65">
        <v>721217</v>
      </c>
      <c r="M3509" t="s">
        <v>2551</v>
      </c>
    </row>
    <row r="3510" spans="12:13" x14ac:dyDescent="0.25">
      <c r="L3510" s="65">
        <v>721218</v>
      </c>
      <c r="M3510" t="s">
        <v>2552</v>
      </c>
    </row>
    <row r="3511" spans="12:13" x14ac:dyDescent="0.25">
      <c r="L3511" s="65">
        <v>721219</v>
      </c>
      <c r="M3511" t="s">
        <v>2553</v>
      </c>
    </row>
    <row r="3512" spans="12:13" x14ac:dyDescent="0.25">
      <c r="L3512" s="65">
        <v>721220</v>
      </c>
      <c r="M3512" t="s">
        <v>2539</v>
      </c>
    </row>
    <row r="3513" spans="12:13" x14ac:dyDescent="0.25">
      <c r="L3513" s="65">
        <v>721221</v>
      </c>
      <c r="M3513" t="s">
        <v>2554</v>
      </c>
    </row>
    <row r="3514" spans="12:13" x14ac:dyDescent="0.25">
      <c r="L3514" s="65">
        <v>721222</v>
      </c>
      <c r="M3514" t="s">
        <v>2555</v>
      </c>
    </row>
    <row r="3515" spans="12:13" x14ac:dyDescent="0.25">
      <c r="L3515" s="65">
        <v>721223</v>
      </c>
      <c r="M3515" t="s">
        <v>2556</v>
      </c>
    </row>
    <row r="3516" spans="12:13" x14ac:dyDescent="0.25">
      <c r="L3516" s="65">
        <v>721224</v>
      </c>
      <c r="M3516" t="s">
        <v>2557</v>
      </c>
    </row>
    <row r="3517" spans="12:13" x14ac:dyDescent="0.25">
      <c r="L3517" s="65">
        <v>721225</v>
      </c>
      <c r="M3517" t="s">
        <v>2558</v>
      </c>
    </row>
    <row r="3518" spans="12:13" x14ac:dyDescent="0.25">
      <c r="L3518" s="65">
        <v>721226</v>
      </c>
      <c r="M3518" t="s">
        <v>2559</v>
      </c>
    </row>
    <row r="3519" spans="12:13" x14ac:dyDescent="0.25">
      <c r="L3519" s="65">
        <v>721230</v>
      </c>
      <c r="M3519" t="s">
        <v>2542</v>
      </c>
    </row>
    <row r="3520" spans="12:13" x14ac:dyDescent="0.25">
      <c r="L3520" s="65">
        <v>721231</v>
      </c>
      <c r="M3520" t="s">
        <v>2560</v>
      </c>
    </row>
    <row r="3521" spans="12:13" x14ac:dyDescent="0.25">
      <c r="L3521" s="65">
        <v>721232</v>
      </c>
      <c r="M3521" t="s">
        <v>2561</v>
      </c>
    </row>
    <row r="3522" spans="12:13" x14ac:dyDescent="0.25">
      <c r="L3522" s="65">
        <v>721233</v>
      </c>
      <c r="M3522" t="s">
        <v>2562</v>
      </c>
    </row>
    <row r="3523" spans="12:13" x14ac:dyDescent="0.25">
      <c r="L3523" s="65">
        <v>721300</v>
      </c>
      <c r="M3523" t="s">
        <v>2563</v>
      </c>
    </row>
    <row r="3524" spans="12:13" x14ac:dyDescent="0.25">
      <c r="L3524" s="65">
        <v>721310</v>
      </c>
      <c r="M3524" t="s">
        <v>2529</v>
      </c>
    </row>
    <row r="3525" spans="12:13" x14ac:dyDescent="0.25">
      <c r="L3525" s="65">
        <v>721311</v>
      </c>
      <c r="M3525" t="s">
        <v>2564</v>
      </c>
    </row>
    <row r="3526" spans="12:13" x14ac:dyDescent="0.25">
      <c r="L3526" s="65">
        <v>721312</v>
      </c>
      <c r="M3526" t="s">
        <v>2565</v>
      </c>
    </row>
    <row r="3527" spans="12:13" x14ac:dyDescent="0.25">
      <c r="L3527" s="65">
        <v>721313</v>
      </c>
      <c r="M3527" t="s">
        <v>2566</v>
      </c>
    </row>
    <row r="3528" spans="12:13" x14ac:dyDescent="0.25">
      <c r="L3528" s="65">
        <v>721314</v>
      </c>
      <c r="M3528" t="s">
        <v>2567</v>
      </c>
    </row>
    <row r="3529" spans="12:13" x14ac:dyDescent="0.25">
      <c r="L3529" s="65">
        <v>721315</v>
      </c>
      <c r="M3529" t="s">
        <v>2568</v>
      </c>
    </row>
    <row r="3530" spans="12:13" x14ac:dyDescent="0.25">
      <c r="L3530" s="65">
        <v>721316</v>
      </c>
      <c r="M3530" t="s">
        <v>2569</v>
      </c>
    </row>
    <row r="3531" spans="12:13" x14ac:dyDescent="0.25">
      <c r="L3531" s="65">
        <v>721317</v>
      </c>
      <c r="M3531" t="s">
        <v>2570</v>
      </c>
    </row>
    <row r="3532" spans="12:13" x14ac:dyDescent="0.25">
      <c r="L3532" s="65">
        <v>721318</v>
      </c>
      <c r="M3532" t="s">
        <v>2571</v>
      </c>
    </row>
    <row r="3533" spans="12:13" x14ac:dyDescent="0.25">
      <c r="L3533" s="65">
        <v>721319</v>
      </c>
      <c r="M3533" t="s">
        <v>2572</v>
      </c>
    </row>
    <row r="3534" spans="12:13" x14ac:dyDescent="0.25">
      <c r="L3534" s="65">
        <v>721320</v>
      </c>
      <c r="M3534" t="s">
        <v>2539</v>
      </c>
    </row>
    <row r="3535" spans="12:13" x14ac:dyDescent="0.25">
      <c r="L3535" s="65">
        <v>721321</v>
      </c>
      <c r="M3535" t="s">
        <v>2573</v>
      </c>
    </row>
    <row r="3536" spans="12:13" x14ac:dyDescent="0.25">
      <c r="L3536" s="65">
        <v>721322</v>
      </c>
      <c r="M3536" t="s">
        <v>2574</v>
      </c>
    </row>
    <row r="3537" spans="12:13" x14ac:dyDescent="0.25">
      <c r="L3537" s="65">
        <v>721323</v>
      </c>
      <c r="M3537" t="s">
        <v>2575</v>
      </c>
    </row>
    <row r="3538" spans="12:13" x14ac:dyDescent="0.25">
      <c r="L3538" s="65">
        <v>721324</v>
      </c>
      <c r="M3538" t="s">
        <v>2576</v>
      </c>
    </row>
    <row r="3539" spans="12:13" x14ac:dyDescent="0.25">
      <c r="L3539" s="65">
        <v>721325</v>
      </c>
      <c r="M3539" t="s">
        <v>2577</v>
      </c>
    </row>
    <row r="3540" spans="12:13" x14ac:dyDescent="0.25">
      <c r="L3540" s="65">
        <v>721330</v>
      </c>
      <c r="M3540" t="s">
        <v>2542</v>
      </c>
    </row>
    <row r="3541" spans="12:13" x14ac:dyDescent="0.25">
      <c r="L3541" s="65">
        <v>721331</v>
      </c>
      <c r="M3541" t="s">
        <v>2578</v>
      </c>
    </row>
    <row r="3542" spans="12:13" x14ac:dyDescent="0.25">
      <c r="L3542" s="65">
        <v>721332</v>
      </c>
      <c r="M3542" t="s">
        <v>2579</v>
      </c>
    </row>
    <row r="3543" spans="12:13" x14ac:dyDescent="0.25">
      <c r="L3543" s="65">
        <v>721400</v>
      </c>
      <c r="M3543" t="s">
        <v>2580</v>
      </c>
    </row>
    <row r="3544" spans="12:13" x14ac:dyDescent="0.25">
      <c r="L3544" s="65">
        <v>721410</v>
      </c>
      <c r="M3544" t="s">
        <v>2529</v>
      </c>
    </row>
    <row r="3545" spans="12:13" x14ac:dyDescent="0.25">
      <c r="L3545" s="65">
        <v>721411</v>
      </c>
      <c r="M3545" t="s">
        <v>2581</v>
      </c>
    </row>
    <row r="3546" spans="12:13" x14ac:dyDescent="0.25">
      <c r="L3546" s="65">
        <v>721412</v>
      </c>
      <c r="M3546" t="s">
        <v>2582</v>
      </c>
    </row>
    <row r="3547" spans="12:13" x14ac:dyDescent="0.25">
      <c r="L3547" s="65">
        <v>721413</v>
      </c>
      <c r="M3547" t="s">
        <v>2583</v>
      </c>
    </row>
    <row r="3548" spans="12:13" x14ac:dyDescent="0.25">
      <c r="L3548" s="65">
        <v>721414</v>
      </c>
      <c r="M3548" t="s">
        <v>2584</v>
      </c>
    </row>
    <row r="3549" spans="12:13" x14ac:dyDescent="0.25">
      <c r="L3549" s="65">
        <v>721415</v>
      </c>
      <c r="M3549" t="s">
        <v>2585</v>
      </c>
    </row>
    <row r="3550" spans="12:13" x14ac:dyDescent="0.25">
      <c r="L3550" s="65">
        <v>721416</v>
      </c>
      <c r="M3550" t="s">
        <v>2586</v>
      </c>
    </row>
    <row r="3551" spans="12:13" x14ac:dyDescent="0.25">
      <c r="L3551" s="65">
        <v>721417</v>
      </c>
      <c r="M3551" t="s">
        <v>2587</v>
      </c>
    </row>
    <row r="3552" spans="12:13" x14ac:dyDescent="0.25">
      <c r="L3552" s="65">
        <v>721418</v>
      </c>
      <c r="M3552" t="s">
        <v>2588</v>
      </c>
    </row>
    <row r="3553" spans="12:13" x14ac:dyDescent="0.25">
      <c r="L3553" s="65">
        <v>721419</v>
      </c>
      <c r="M3553" t="s">
        <v>2589</v>
      </c>
    </row>
    <row r="3554" spans="12:13" x14ac:dyDescent="0.25">
      <c r="L3554" s="65">
        <v>721420</v>
      </c>
      <c r="M3554" t="s">
        <v>2590</v>
      </c>
    </row>
    <row r="3555" spans="12:13" x14ac:dyDescent="0.25">
      <c r="L3555" s="65">
        <v>721421</v>
      </c>
      <c r="M3555" t="s">
        <v>2590</v>
      </c>
    </row>
    <row r="3556" spans="12:13" x14ac:dyDescent="0.25">
      <c r="L3556" s="65">
        <v>721430</v>
      </c>
      <c r="M3556" t="s">
        <v>2591</v>
      </c>
    </row>
    <row r="3557" spans="12:13" x14ac:dyDescent="0.25">
      <c r="L3557" s="65">
        <v>721431</v>
      </c>
      <c r="M3557" t="s">
        <v>2591</v>
      </c>
    </row>
    <row r="3558" spans="12:13" x14ac:dyDescent="0.25">
      <c r="L3558" s="65">
        <v>721432</v>
      </c>
      <c r="M3558" t="s">
        <v>2592</v>
      </c>
    </row>
    <row r="3559" spans="12:13" x14ac:dyDescent="0.25">
      <c r="L3559" s="65">
        <v>722000</v>
      </c>
      <c r="M3559" t="s">
        <v>2593</v>
      </c>
    </row>
    <row r="3560" spans="12:13" x14ac:dyDescent="0.25">
      <c r="L3560" s="65">
        <v>722100</v>
      </c>
      <c r="M3560" t="s">
        <v>2594</v>
      </c>
    </row>
    <row r="3561" spans="12:13" x14ac:dyDescent="0.25">
      <c r="L3561" s="65">
        <v>722110</v>
      </c>
      <c r="M3561" t="s">
        <v>2594</v>
      </c>
    </row>
    <row r="3562" spans="12:13" x14ac:dyDescent="0.25">
      <c r="L3562" s="65">
        <v>722111</v>
      </c>
      <c r="M3562" t="s">
        <v>2594</v>
      </c>
    </row>
    <row r="3563" spans="12:13" x14ac:dyDescent="0.25">
      <c r="L3563" s="65">
        <v>722200</v>
      </c>
      <c r="M3563" t="s">
        <v>2595</v>
      </c>
    </row>
    <row r="3564" spans="12:13" x14ac:dyDescent="0.25">
      <c r="L3564" s="65">
        <v>722210</v>
      </c>
      <c r="M3564" t="s">
        <v>2595</v>
      </c>
    </row>
    <row r="3565" spans="12:13" x14ac:dyDescent="0.25">
      <c r="L3565" s="65">
        <v>722211</v>
      </c>
      <c r="M3565" t="s">
        <v>2595</v>
      </c>
    </row>
    <row r="3566" spans="12:13" x14ac:dyDescent="0.25">
      <c r="L3566" s="65">
        <v>722300</v>
      </c>
      <c r="M3566" t="s">
        <v>2596</v>
      </c>
    </row>
    <row r="3567" spans="12:13" x14ac:dyDescent="0.25">
      <c r="L3567" s="65">
        <v>722310</v>
      </c>
      <c r="M3567" t="s">
        <v>2596</v>
      </c>
    </row>
    <row r="3568" spans="12:13" x14ac:dyDescent="0.25">
      <c r="L3568" s="65">
        <v>722311</v>
      </c>
      <c r="M3568" t="s">
        <v>2596</v>
      </c>
    </row>
    <row r="3569" spans="12:13" x14ac:dyDescent="0.25">
      <c r="L3569" s="65">
        <v>730000</v>
      </c>
      <c r="M3569" t="s">
        <v>2598</v>
      </c>
    </row>
    <row r="3570" spans="12:13" x14ac:dyDescent="0.25">
      <c r="L3570" s="65">
        <v>731000</v>
      </c>
      <c r="M3570" t="s">
        <v>2599</v>
      </c>
    </row>
    <row r="3571" spans="12:13" x14ac:dyDescent="0.25">
      <c r="L3571" s="65">
        <v>731100</v>
      </c>
      <c r="M3571" t="s">
        <v>2600</v>
      </c>
    </row>
    <row r="3572" spans="12:13" x14ac:dyDescent="0.25">
      <c r="L3572" s="65">
        <v>731120</v>
      </c>
      <c r="M3572" t="s">
        <v>2601</v>
      </c>
    </row>
    <row r="3573" spans="12:13" x14ac:dyDescent="0.25">
      <c r="L3573" s="65">
        <v>731121</v>
      </c>
      <c r="M3573" t="s">
        <v>2601</v>
      </c>
    </row>
    <row r="3574" spans="12:13" x14ac:dyDescent="0.25">
      <c r="L3574" s="65">
        <v>731130</v>
      </c>
      <c r="M3574" t="s">
        <v>2602</v>
      </c>
    </row>
    <row r="3575" spans="12:13" x14ac:dyDescent="0.25">
      <c r="L3575" s="65">
        <v>731131</v>
      </c>
      <c r="M3575" t="s">
        <v>2603</v>
      </c>
    </row>
    <row r="3576" spans="12:13" x14ac:dyDescent="0.25">
      <c r="L3576" s="65">
        <v>731132</v>
      </c>
      <c r="M3576" t="s">
        <v>2604</v>
      </c>
    </row>
    <row r="3577" spans="12:13" x14ac:dyDescent="0.25">
      <c r="L3577" s="65">
        <v>731140</v>
      </c>
      <c r="M3577" t="s">
        <v>2605</v>
      </c>
    </row>
    <row r="3578" spans="12:13" x14ac:dyDescent="0.25">
      <c r="L3578" s="65">
        <v>731141</v>
      </c>
      <c r="M3578" t="s">
        <v>2605</v>
      </c>
    </row>
    <row r="3579" spans="12:13" x14ac:dyDescent="0.25">
      <c r="L3579" s="65">
        <v>731150</v>
      </c>
      <c r="M3579" t="s">
        <v>2606</v>
      </c>
    </row>
    <row r="3580" spans="12:13" x14ac:dyDescent="0.25">
      <c r="L3580" s="65">
        <v>731151</v>
      </c>
      <c r="M3580" t="s">
        <v>2606</v>
      </c>
    </row>
    <row r="3581" spans="12:13" x14ac:dyDescent="0.25">
      <c r="L3581" s="65">
        <v>731160</v>
      </c>
      <c r="M3581" t="s">
        <v>2607</v>
      </c>
    </row>
    <row r="3582" spans="12:13" x14ac:dyDescent="0.25">
      <c r="L3582" s="65">
        <v>731161</v>
      </c>
      <c r="M3582" t="s">
        <v>2608</v>
      </c>
    </row>
    <row r="3583" spans="12:13" x14ac:dyDescent="0.25">
      <c r="L3583" s="65">
        <v>731162</v>
      </c>
      <c r="M3583" t="s">
        <v>2609</v>
      </c>
    </row>
    <row r="3584" spans="12:13" x14ac:dyDescent="0.25">
      <c r="L3584" s="65">
        <v>731165</v>
      </c>
      <c r="M3584" t="s">
        <v>2610</v>
      </c>
    </row>
    <row r="3585" spans="12:13" x14ac:dyDescent="0.25">
      <c r="L3585" s="65">
        <v>731200</v>
      </c>
      <c r="M3585" t="s">
        <v>2611</v>
      </c>
    </row>
    <row r="3586" spans="12:13" x14ac:dyDescent="0.25">
      <c r="L3586" s="65">
        <v>731220</v>
      </c>
      <c r="M3586" t="s">
        <v>2612</v>
      </c>
    </row>
    <row r="3587" spans="12:13" x14ac:dyDescent="0.25">
      <c r="L3587" s="65">
        <v>731221</v>
      </c>
      <c r="M3587" t="s">
        <v>2612</v>
      </c>
    </row>
    <row r="3588" spans="12:13" x14ac:dyDescent="0.25">
      <c r="L3588" s="65">
        <v>731230</v>
      </c>
      <c r="M3588" t="s">
        <v>2613</v>
      </c>
    </row>
    <row r="3589" spans="12:13" x14ac:dyDescent="0.25">
      <c r="L3589" s="65">
        <v>731231</v>
      </c>
      <c r="M3589" t="s">
        <v>2614</v>
      </c>
    </row>
    <row r="3590" spans="12:13" x14ac:dyDescent="0.25">
      <c r="L3590" s="65">
        <v>731232</v>
      </c>
      <c r="M3590" t="s">
        <v>2615</v>
      </c>
    </row>
    <row r="3591" spans="12:13" x14ac:dyDescent="0.25">
      <c r="L3591" s="65">
        <v>731240</v>
      </c>
      <c r="M3591" t="s">
        <v>2616</v>
      </c>
    </row>
    <row r="3592" spans="12:13" x14ac:dyDescent="0.25">
      <c r="L3592" s="65">
        <v>731241</v>
      </c>
      <c r="M3592" t="s">
        <v>2616</v>
      </c>
    </row>
    <row r="3593" spans="12:13" x14ac:dyDescent="0.25">
      <c r="L3593" s="65">
        <v>731250</v>
      </c>
      <c r="M3593" t="s">
        <v>2617</v>
      </c>
    </row>
    <row r="3594" spans="12:13" x14ac:dyDescent="0.25">
      <c r="L3594" s="65">
        <v>731251</v>
      </c>
      <c r="M3594" t="s">
        <v>2617</v>
      </c>
    </row>
    <row r="3595" spans="12:13" x14ac:dyDescent="0.25">
      <c r="L3595" s="65">
        <v>731260</v>
      </c>
      <c r="M3595" t="s">
        <v>2618</v>
      </c>
    </row>
    <row r="3596" spans="12:13" x14ac:dyDescent="0.25">
      <c r="L3596" s="65">
        <v>731261</v>
      </c>
      <c r="M3596" t="s">
        <v>2619</v>
      </c>
    </row>
    <row r="3597" spans="12:13" x14ac:dyDescent="0.25">
      <c r="L3597" s="65">
        <v>731262</v>
      </c>
      <c r="M3597" t="s">
        <v>2620</v>
      </c>
    </row>
    <row r="3598" spans="12:13" x14ac:dyDescent="0.25">
      <c r="L3598" s="65">
        <v>731265</v>
      </c>
      <c r="M3598" t="s">
        <v>2621</v>
      </c>
    </row>
    <row r="3599" spans="12:13" x14ac:dyDescent="0.25">
      <c r="L3599" s="65">
        <v>732000</v>
      </c>
      <c r="M3599" t="s">
        <v>2623</v>
      </c>
    </row>
    <row r="3600" spans="12:13" x14ac:dyDescent="0.25">
      <c r="L3600" s="65">
        <v>732100</v>
      </c>
      <c r="M3600" t="s">
        <v>2624</v>
      </c>
    </row>
    <row r="3601" spans="12:13" x14ac:dyDescent="0.25">
      <c r="L3601" s="65">
        <v>732120</v>
      </c>
      <c r="M3601" t="s">
        <v>2625</v>
      </c>
    </row>
    <row r="3602" spans="12:13" x14ac:dyDescent="0.25">
      <c r="L3602" s="65">
        <v>732121</v>
      </c>
      <c r="M3602" t="s">
        <v>2625</v>
      </c>
    </row>
    <row r="3603" spans="12:13" x14ac:dyDescent="0.25">
      <c r="L3603" s="65">
        <v>732130</v>
      </c>
      <c r="M3603" t="s">
        <v>2626</v>
      </c>
    </row>
    <row r="3604" spans="12:13" x14ac:dyDescent="0.25">
      <c r="L3604" s="65">
        <v>732131</v>
      </c>
      <c r="M3604" t="s">
        <v>2627</v>
      </c>
    </row>
    <row r="3605" spans="12:13" x14ac:dyDescent="0.25">
      <c r="L3605" s="65">
        <v>732132</v>
      </c>
      <c r="M3605" t="s">
        <v>2628</v>
      </c>
    </row>
    <row r="3606" spans="12:13" x14ac:dyDescent="0.25">
      <c r="L3606" s="65">
        <v>732140</v>
      </c>
      <c r="M3606" t="s">
        <v>2629</v>
      </c>
    </row>
    <row r="3607" spans="12:13" x14ac:dyDescent="0.25">
      <c r="L3607" s="65">
        <v>732141</v>
      </c>
      <c r="M3607" t="s">
        <v>2629</v>
      </c>
    </row>
    <row r="3608" spans="12:13" x14ac:dyDescent="0.25">
      <c r="L3608" s="65">
        <v>732150</v>
      </c>
      <c r="M3608" t="s">
        <v>2630</v>
      </c>
    </row>
    <row r="3609" spans="12:13" x14ac:dyDescent="0.25">
      <c r="L3609" s="65">
        <v>732151</v>
      </c>
      <c r="M3609" t="s">
        <v>2630</v>
      </c>
    </row>
    <row r="3610" spans="12:13" x14ac:dyDescent="0.25">
      <c r="L3610" s="65">
        <v>732160</v>
      </c>
      <c r="M3610" t="s">
        <v>2631</v>
      </c>
    </row>
    <row r="3611" spans="12:13" x14ac:dyDescent="0.25">
      <c r="L3611" s="65">
        <v>732161</v>
      </c>
      <c r="M3611" t="s">
        <v>2632</v>
      </c>
    </row>
    <row r="3612" spans="12:13" x14ac:dyDescent="0.25">
      <c r="L3612" s="65">
        <v>732162</v>
      </c>
      <c r="M3612" t="s">
        <v>2633</v>
      </c>
    </row>
    <row r="3613" spans="12:13" x14ac:dyDescent="0.25">
      <c r="L3613" s="65">
        <v>732165</v>
      </c>
      <c r="M3613" t="s">
        <v>2634</v>
      </c>
    </row>
    <row r="3614" spans="12:13" x14ac:dyDescent="0.25">
      <c r="L3614" s="65">
        <v>732200</v>
      </c>
      <c r="M3614" t="s">
        <v>2635</v>
      </c>
    </row>
    <row r="3615" spans="12:13" x14ac:dyDescent="0.25">
      <c r="L3615" s="65">
        <v>732220</v>
      </c>
      <c r="M3615" t="s">
        <v>2636</v>
      </c>
    </row>
    <row r="3616" spans="12:13" x14ac:dyDescent="0.25">
      <c r="L3616" s="65">
        <v>732221</v>
      </c>
      <c r="M3616" t="s">
        <v>2636</v>
      </c>
    </row>
    <row r="3617" spans="12:13" x14ac:dyDescent="0.25">
      <c r="L3617" s="65">
        <v>732230</v>
      </c>
      <c r="M3617" t="s">
        <v>2637</v>
      </c>
    </row>
    <row r="3618" spans="12:13" x14ac:dyDescent="0.25">
      <c r="L3618" s="65">
        <v>732231</v>
      </c>
      <c r="M3618" t="s">
        <v>2638</v>
      </c>
    </row>
    <row r="3619" spans="12:13" x14ac:dyDescent="0.25">
      <c r="L3619" s="65">
        <v>732232</v>
      </c>
      <c r="M3619" t="s">
        <v>2639</v>
      </c>
    </row>
    <row r="3620" spans="12:13" x14ac:dyDescent="0.25">
      <c r="L3620" s="65">
        <v>732240</v>
      </c>
      <c r="M3620" t="s">
        <v>2640</v>
      </c>
    </row>
    <row r="3621" spans="12:13" x14ac:dyDescent="0.25">
      <c r="L3621" s="65">
        <v>732241</v>
      </c>
      <c r="M3621" t="s">
        <v>2640</v>
      </c>
    </row>
    <row r="3622" spans="12:13" x14ac:dyDescent="0.25">
      <c r="L3622" s="65">
        <v>732250</v>
      </c>
      <c r="M3622" t="s">
        <v>2641</v>
      </c>
    </row>
    <row r="3623" spans="12:13" x14ac:dyDescent="0.25">
      <c r="L3623" s="65">
        <v>732251</v>
      </c>
      <c r="M3623" t="s">
        <v>2641</v>
      </c>
    </row>
    <row r="3624" spans="12:13" x14ac:dyDescent="0.25">
      <c r="L3624" s="65">
        <v>732260</v>
      </c>
      <c r="M3624" t="s">
        <v>2642</v>
      </c>
    </row>
    <row r="3625" spans="12:13" x14ac:dyDescent="0.25">
      <c r="L3625" s="65">
        <v>732261</v>
      </c>
      <c r="M3625" t="s">
        <v>2643</v>
      </c>
    </row>
    <row r="3626" spans="12:13" x14ac:dyDescent="0.25">
      <c r="L3626" s="65">
        <v>732262</v>
      </c>
      <c r="M3626" t="s">
        <v>2644</v>
      </c>
    </row>
    <row r="3627" spans="12:13" x14ac:dyDescent="0.25">
      <c r="L3627" s="65">
        <v>732265</v>
      </c>
      <c r="M3627" t="s">
        <v>2645</v>
      </c>
    </row>
    <row r="3628" spans="12:13" x14ac:dyDescent="0.25">
      <c r="L3628" s="65">
        <v>733000</v>
      </c>
      <c r="M3628" t="s">
        <v>2647</v>
      </c>
    </row>
    <row r="3629" spans="12:13" x14ac:dyDescent="0.25">
      <c r="L3629" s="65">
        <v>733100</v>
      </c>
      <c r="M3629" t="s">
        <v>2648</v>
      </c>
    </row>
    <row r="3630" spans="12:13" x14ac:dyDescent="0.25">
      <c r="L3630" s="65">
        <v>733120</v>
      </c>
      <c r="M3630" t="s">
        <v>2649</v>
      </c>
    </row>
    <row r="3631" spans="12:13" x14ac:dyDescent="0.25">
      <c r="L3631" s="65">
        <v>733121</v>
      </c>
      <c r="M3631" t="s">
        <v>2649</v>
      </c>
    </row>
    <row r="3632" spans="12:13" x14ac:dyDescent="0.25">
      <c r="L3632" s="65">
        <v>733130</v>
      </c>
      <c r="M3632" t="s">
        <v>2650</v>
      </c>
    </row>
    <row r="3633" spans="12:13" x14ac:dyDescent="0.25">
      <c r="L3633" s="65">
        <v>733131</v>
      </c>
      <c r="M3633" t="s">
        <v>2651</v>
      </c>
    </row>
    <row r="3634" spans="12:13" x14ac:dyDescent="0.25">
      <c r="L3634" s="65">
        <v>733132</v>
      </c>
      <c r="M3634" t="s">
        <v>2652</v>
      </c>
    </row>
    <row r="3635" spans="12:13" x14ac:dyDescent="0.25">
      <c r="L3635" s="65">
        <v>733133</v>
      </c>
      <c r="M3635" t="s">
        <v>2653</v>
      </c>
    </row>
    <row r="3636" spans="12:13" x14ac:dyDescent="0.25">
      <c r="L3636" s="65">
        <v>733134</v>
      </c>
      <c r="M3636" t="s">
        <v>2654</v>
      </c>
    </row>
    <row r="3637" spans="12:13" x14ac:dyDescent="0.25">
      <c r="L3637" s="65">
        <v>733135</v>
      </c>
      <c r="M3637" t="s">
        <v>2655</v>
      </c>
    </row>
    <row r="3638" spans="12:13" x14ac:dyDescent="0.25">
      <c r="L3638" s="65">
        <v>733136</v>
      </c>
      <c r="M3638" t="s">
        <v>2656</v>
      </c>
    </row>
    <row r="3639" spans="12:13" x14ac:dyDescent="0.25">
      <c r="L3639" s="65">
        <v>733140</v>
      </c>
      <c r="M3639" t="s">
        <v>2657</v>
      </c>
    </row>
    <row r="3640" spans="12:13" x14ac:dyDescent="0.25">
      <c r="L3640" s="65">
        <v>733141</v>
      </c>
      <c r="M3640" t="s">
        <v>2658</v>
      </c>
    </row>
    <row r="3641" spans="12:13" x14ac:dyDescent="0.25">
      <c r="L3641" s="65">
        <v>733142</v>
      </c>
      <c r="M3641" t="s">
        <v>2659</v>
      </c>
    </row>
    <row r="3642" spans="12:13" x14ac:dyDescent="0.25">
      <c r="L3642" s="65">
        <v>733143</v>
      </c>
      <c r="M3642" t="s">
        <v>2660</v>
      </c>
    </row>
    <row r="3643" spans="12:13" x14ac:dyDescent="0.25">
      <c r="L3643" s="65">
        <v>733144</v>
      </c>
      <c r="M3643" t="s">
        <v>2662</v>
      </c>
    </row>
    <row r="3644" spans="12:13" x14ac:dyDescent="0.25">
      <c r="L3644" s="65">
        <v>733145</v>
      </c>
      <c r="M3644" t="s">
        <v>2663</v>
      </c>
    </row>
    <row r="3645" spans="12:13" x14ac:dyDescent="0.25">
      <c r="L3645" s="65">
        <v>733146</v>
      </c>
      <c r="M3645" t="s">
        <v>2664</v>
      </c>
    </row>
    <row r="3646" spans="12:13" x14ac:dyDescent="0.25">
      <c r="L3646" s="65">
        <v>733147</v>
      </c>
      <c r="M3646" t="s">
        <v>2665</v>
      </c>
    </row>
    <row r="3647" spans="12:13" x14ac:dyDescent="0.25">
      <c r="L3647" s="65">
        <v>733148</v>
      </c>
      <c r="M3647" t="s">
        <v>2666</v>
      </c>
    </row>
    <row r="3648" spans="12:13" x14ac:dyDescent="0.25">
      <c r="L3648" s="65">
        <v>733150</v>
      </c>
      <c r="M3648" t="s">
        <v>2667</v>
      </c>
    </row>
    <row r="3649" spans="12:13" x14ac:dyDescent="0.25">
      <c r="L3649" s="65">
        <v>733151</v>
      </c>
      <c r="M3649" t="s">
        <v>2668</v>
      </c>
    </row>
    <row r="3650" spans="12:13" x14ac:dyDescent="0.25">
      <c r="L3650" s="65">
        <v>733152</v>
      </c>
      <c r="M3650" t="s">
        <v>2669</v>
      </c>
    </row>
    <row r="3651" spans="12:13" x14ac:dyDescent="0.25">
      <c r="L3651" s="65">
        <v>733153</v>
      </c>
      <c r="M3651" t="s">
        <v>2670</v>
      </c>
    </row>
    <row r="3652" spans="12:13" x14ac:dyDescent="0.25">
      <c r="L3652" s="65">
        <v>733154</v>
      </c>
      <c r="M3652" t="s">
        <v>2671</v>
      </c>
    </row>
    <row r="3653" spans="12:13" x14ac:dyDescent="0.25">
      <c r="L3653" s="65">
        <v>733155</v>
      </c>
      <c r="M3653" t="s">
        <v>2672</v>
      </c>
    </row>
    <row r="3654" spans="12:13" x14ac:dyDescent="0.25">
      <c r="L3654" s="65">
        <v>733156</v>
      </c>
      <c r="M3654" t="s">
        <v>2673</v>
      </c>
    </row>
    <row r="3655" spans="12:13" x14ac:dyDescent="0.25">
      <c r="L3655" s="65">
        <v>733157</v>
      </c>
      <c r="M3655" t="s">
        <v>2674</v>
      </c>
    </row>
    <row r="3656" spans="12:13" x14ac:dyDescent="0.25">
      <c r="L3656" s="65">
        <v>733158</v>
      </c>
      <c r="M3656" t="s">
        <v>2666</v>
      </c>
    </row>
    <row r="3657" spans="12:13" x14ac:dyDescent="0.25">
      <c r="L3657" s="65">
        <v>733160</v>
      </c>
      <c r="M3657" t="s">
        <v>2675</v>
      </c>
    </row>
    <row r="3658" spans="12:13" x14ac:dyDescent="0.25">
      <c r="L3658" s="65">
        <v>733161</v>
      </c>
      <c r="M3658" t="s">
        <v>2676</v>
      </c>
    </row>
    <row r="3659" spans="12:13" x14ac:dyDescent="0.25">
      <c r="L3659" s="65">
        <v>733162</v>
      </c>
      <c r="M3659" t="s">
        <v>2677</v>
      </c>
    </row>
    <row r="3660" spans="12:13" x14ac:dyDescent="0.25">
      <c r="L3660" s="65">
        <v>733163</v>
      </c>
      <c r="M3660" t="s">
        <v>2678</v>
      </c>
    </row>
    <row r="3661" spans="12:13" x14ac:dyDescent="0.25">
      <c r="L3661" s="65">
        <v>733164</v>
      </c>
      <c r="M3661" t="s">
        <v>2679</v>
      </c>
    </row>
    <row r="3662" spans="12:13" x14ac:dyDescent="0.25">
      <c r="L3662" s="65">
        <v>733165</v>
      </c>
      <c r="M3662" t="s">
        <v>2680</v>
      </c>
    </row>
    <row r="3663" spans="12:13" x14ac:dyDescent="0.25">
      <c r="L3663" s="65">
        <v>733166</v>
      </c>
      <c r="M3663" t="s">
        <v>2681</v>
      </c>
    </row>
    <row r="3664" spans="12:13" x14ac:dyDescent="0.25">
      <c r="L3664" s="65">
        <v>733167</v>
      </c>
      <c r="M3664" t="s">
        <v>2682</v>
      </c>
    </row>
    <row r="3665" spans="12:13" x14ac:dyDescent="0.25">
      <c r="L3665" s="65">
        <v>733168</v>
      </c>
      <c r="M3665" t="s">
        <v>2683</v>
      </c>
    </row>
    <row r="3666" spans="12:13" x14ac:dyDescent="0.25">
      <c r="L3666" s="65">
        <v>733200</v>
      </c>
      <c r="M3666" t="s">
        <v>2684</v>
      </c>
    </row>
    <row r="3667" spans="12:13" x14ac:dyDescent="0.25">
      <c r="L3667" s="65">
        <v>733220</v>
      </c>
      <c r="M3667" t="s">
        <v>2685</v>
      </c>
    </row>
    <row r="3668" spans="12:13" x14ac:dyDescent="0.25">
      <c r="L3668" s="65">
        <v>733221</v>
      </c>
      <c r="M3668" t="s">
        <v>2685</v>
      </c>
    </row>
    <row r="3669" spans="12:13" x14ac:dyDescent="0.25">
      <c r="L3669" s="65">
        <v>733230</v>
      </c>
      <c r="M3669" t="s">
        <v>2686</v>
      </c>
    </row>
    <row r="3670" spans="12:13" x14ac:dyDescent="0.25">
      <c r="L3670" s="65">
        <v>733231</v>
      </c>
      <c r="M3670" t="s">
        <v>2687</v>
      </c>
    </row>
    <row r="3671" spans="12:13" x14ac:dyDescent="0.25">
      <c r="L3671" s="65">
        <v>733232</v>
      </c>
      <c r="M3671" t="s">
        <v>2688</v>
      </c>
    </row>
    <row r="3672" spans="12:13" x14ac:dyDescent="0.25">
      <c r="L3672" s="65">
        <v>733233</v>
      </c>
      <c r="M3672" t="s">
        <v>2689</v>
      </c>
    </row>
    <row r="3673" spans="12:13" x14ac:dyDescent="0.25">
      <c r="L3673" s="65">
        <v>733234</v>
      </c>
      <c r="M3673" t="s">
        <v>2690</v>
      </c>
    </row>
    <row r="3674" spans="12:13" x14ac:dyDescent="0.25">
      <c r="L3674" s="65">
        <v>733235</v>
      </c>
      <c r="M3674" t="s">
        <v>2691</v>
      </c>
    </row>
    <row r="3675" spans="12:13" x14ac:dyDescent="0.25">
      <c r="L3675" s="65">
        <v>733236</v>
      </c>
      <c r="M3675" t="s">
        <v>2692</v>
      </c>
    </row>
    <row r="3676" spans="12:13" x14ac:dyDescent="0.25">
      <c r="L3676" s="65">
        <v>733240</v>
      </c>
      <c r="M3676" t="s">
        <v>2693</v>
      </c>
    </row>
    <row r="3677" spans="12:13" x14ac:dyDescent="0.25">
      <c r="L3677" s="65">
        <v>733241</v>
      </c>
      <c r="M3677" t="s">
        <v>2694</v>
      </c>
    </row>
    <row r="3678" spans="12:13" x14ac:dyDescent="0.25">
      <c r="L3678" s="65">
        <v>733242</v>
      </c>
      <c r="M3678" t="s">
        <v>2695</v>
      </c>
    </row>
    <row r="3679" spans="12:13" x14ac:dyDescent="0.25">
      <c r="L3679" s="65">
        <v>733243</v>
      </c>
      <c r="M3679" t="s">
        <v>2697</v>
      </c>
    </row>
    <row r="3680" spans="12:13" x14ac:dyDescent="0.25">
      <c r="L3680" s="65">
        <v>733250</v>
      </c>
      <c r="M3680" t="s">
        <v>2698</v>
      </c>
    </row>
    <row r="3681" spans="12:13" x14ac:dyDescent="0.25">
      <c r="L3681" s="65">
        <v>733251</v>
      </c>
      <c r="M3681" t="s">
        <v>2699</v>
      </c>
    </row>
    <row r="3682" spans="12:13" x14ac:dyDescent="0.25">
      <c r="L3682" s="65">
        <v>733252</v>
      </c>
      <c r="M3682" t="s">
        <v>2700</v>
      </c>
    </row>
    <row r="3683" spans="12:13" x14ac:dyDescent="0.25">
      <c r="L3683" s="65">
        <v>733253</v>
      </c>
      <c r="M3683" t="s">
        <v>2701</v>
      </c>
    </row>
    <row r="3684" spans="12:13" x14ac:dyDescent="0.25">
      <c r="L3684" s="65">
        <v>733260</v>
      </c>
      <c r="M3684" t="s">
        <v>2702</v>
      </c>
    </row>
    <row r="3685" spans="12:13" x14ac:dyDescent="0.25">
      <c r="L3685" s="65">
        <v>733261</v>
      </c>
      <c r="M3685" t="s">
        <v>2703</v>
      </c>
    </row>
    <row r="3686" spans="12:13" x14ac:dyDescent="0.25">
      <c r="L3686" s="65">
        <v>733262</v>
      </c>
      <c r="M3686" t="s">
        <v>2704</v>
      </c>
    </row>
    <row r="3687" spans="12:13" x14ac:dyDescent="0.25">
      <c r="L3687" s="65">
        <v>733265</v>
      </c>
      <c r="M3687" t="s">
        <v>2705</v>
      </c>
    </row>
    <row r="3688" spans="12:13" x14ac:dyDescent="0.25">
      <c r="L3688" s="65">
        <v>740000</v>
      </c>
      <c r="M3688" t="s">
        <v>2707</v>
      </c>
    </row>
    <row r="3689" spans="12:13" x14ac:dyDescent="0.25">
      <c r="L3689" s="65">
        <v>741000</v>
      </c>
      <c r="M3689" t="s">
        <v>2709</v>
      </c>
    </row>
    <row r="3690" spans="12:13" x14ac:dyDescent="0.25">
      <c r="L3690" s="65">
        <v>741100</v>
      </c>
      <c r="M3690" t="s">
        <v>2710</v>
      </c>
    </row>
    <row r="3691" spans="12:13" x14ac:dyDescent="0.25">
      <c r="L3691" s="65">
        <v>741120</v>
      </c>
      <c r="M3691" t="s">
        <v>2711</v>
      </c>
    </row>
    <row r="3692" spans="12:13" x14ac:dyDescent="0.25">
      <c r="L3692" s="65">
        <v>741121</v>
      </c>
      <c r="M3692" t="s">
        <v>2712</v>
      </c>
    </row>
    <row r="3693" spans="12:13" x14ac:dyDescent="0.25">
      <c r="L3693" s="65">
        <v>741122</v>
      </c>
      <c r="M3693" t="s">
        <v>2713</v>
      </c>
    </row>
    <row r="3694" spans="12:13" x14ac:dyDescent="0.25">
      <c r="L3694" s="65">
        <v>741130</v>
      </c>
      <c r="M3694" t="s">
        <v>2714</v>
      </c>
    </row>
    <row r="3695" spans="12:13" x14ac:dyDescent="0.25">
      <c r="L3695" s="65">
        <v>741131</v>
      </c>
      <c r="M3695" t="s">
        <v>2715</v>
      </c>
    </row>
    <row r="3696" spans="12:13" x14ac:dyDescent="0.25">
      <c r="L3696" s="65">
        <v>741132</v>
      </c>
      <c r="M3696" t="s">
        <v>2716</v>
      </c>
    </row>
    <row r="3697" spans="12:13" x14ac:dyDescent="0.25">
      <c r="L3697" s="65">
        <v>741140</v>
      </c>
      <c r="M3697" t="s">
        <v>2717</v>
      </c>
    </row>
    <row r="3698" spans="12:13" x14ac:dyDescent="0.25">
      <c r="L3698" s="65">
        <v>741141</v>
      </c>
      <c r="M3698" t="s">
        <v>2719</v>
      </c>
    </row>
    <row r="3699" spans="12:13" x14ac:dyDescent="0.25">
      <c r="L3699" s="65">
        <v>741142</v>
      </c>
      <c r="M3699" t="s">
        <v>2720</v>
      </c>
    </row>
    <row r="3700" spans="12:13" x14ac:dyDescent="0.25">
      <c r="L3700" s="65">
        <v>741150</v>
      </c>
      <c r="M3700" t="s">
        <v>2721</v>
      </c>
    </row>
    <row r="3701" spans="12:13" x14ac:dyDescent="0.25">
      <c r="L3701" s="65">
        <v>741151</v>
      </c>
      <c r="M3701" t="s">
        <v>2722</v>
      </c>
    </row>
    <row r="3702" spans="12:13" x14ac:dyDescent="0.25">
      <c r="L3702" s="65">
        <v>741152</v>
      </c>
      <c r="M3702" t="s">
        <v>2723</v>
      </c>
    </row>
    <row r="3703" spans="12:13" x14ac:dyDescent="0.25">
      <c r="L3703" s="65">
        <v>741160</v>
      </c>
      <c r="M3703" t="s">
        <v>2724</v>
      </c>
    </row>
    <row r="3704" spans="12:13" x14ac:dyDescent="0.25">
      <c r="L3704" s="65">
        <v>741161</v>
      </c>
      <c r="M3704" t="s">
        <v>2725</v>
      </c>
    </row>
    <row r="3705" spans="12:13" x14ac:dyDescent="0.25">
      <c r="L3705" s="65">
        <v>741162</v>
      </c>
      <c r="M3705" t="s">
        <v>2726</v>
      </c>
    </row>
    <row r="3706" spans="12:13" x14ac:dyDescent="0.25">
      <c r="L3706" s="65">
        <v>741165</v>
      </c>
      <c r="M3706" t="s">
        <v>2727</v>
      </c>
    </row>
    <row r="3707" spans="12:13" x14ac:dyDescent="0.25">
      <c r="L3707" s="65">
        <v>741200</v>
      </c>
      <c r="M3707" t="s">
        <v>2728</v>
      </c>
    </row>
    <row r="3708" spans="12:13" x14ac:dyDescent="0.25">
      <c r="L3708" s="65">
        <v>741210</v>
      </c>
      <c r="M3708" t="s">
        <v>2729</v>
      </c>
    </row>
    <row r="3709" spans="12:13" x14ac:dyDescent="0.25">
      <c r="L3709" s="65">
        <v>741211</v>
      </c>
      <c r="M3709" t="s">
        <v>2730</v>
      </c>
    </row>
    <row r="3710" spans="12:13" x14ac:dyDescent="0.25">
      <c r="L3710" s="65">
        <v>741212</v>
      </c>
      <c r="M3710" t="s">
        <v>2731</v>
      </c>
    </row>
    <row r="3711" spans="12:13" x14ac:dyDescent="0.25">
      <c r="L3711" s="65">
        <v>741220</v>
      </c>
      <c r="M3711" t="s">
        <v>2732</v>
      </c>
    </row>
    <row r="3712" spans="12:13" x14ac:dyDescent="0.25">
      <c r="L3712" s="65">
        <v>741221</v>
      </c>
      <c r="M3712" t="s">
        <v>2732</v>
      </c>
    </row>
    <row r="3713" spans="12:13" x14ac:dyDescent="0.25">
      <c r="L3713" s="65">
        <v>741222</v>
      </c>
      <c r="M3713" t="s">
        <v>2733</v>
      </c>
    </row>
    <row r="3714" spans="12:13" x14ac:dyDescent="0.25">
      <c r="L3714" s="65">
        <v>741223</v>
      </c>
      <c r="M3714" t="s">
        <v>2734</v>
      </c>
    </row>
    <row r="3715" spans="12:13" x14ac:dyDescent="0.25">
      <c r="L3715" s="65">
        <v>741224</v>
      </c>
      <c r="M3715" t="s">
        <v>2735</v>
      </c>
    </row>
    <row r="3716" spans="12:13" x14ac:dyDescent="0.25">
      <c r="L3716" s="65">
        <v>741230</v>
      </c>
      <c r="M3716" t="s">
        <v>2736</v>
      </c>
    </row>
    <row r="3717" spans="12:13" x14ac:dyDescent="0.25">
      <c r="L3717" s="65">
        <v>741231</v>
      </c>
      <c r="M3717" t="s">
        <v>2737</v>
      </c>
    </row>
    <row r="3718" spans="12:13" x14ac:dyDescent="0.25">
      <c r="L3718" s="65">
        <v>741232</v>
      </c>
      <c r="M3718" t="s">
        <v>2738</v>
      </c>
    </row>
    <row r="3719" spans="12:13" x14ac:dyDescent="0.25">
      <c r="L3719" s="65">
        <v>741240</v>
      </c>
      <c r="M3719" t="s">
        <v>2739</v>
      </c>
    </row>
    <row r="3720" spans="12:13" x14ac:dyDescent="0.25">
      <c r="L3720" s="65">
        <v>741241</v>
      </c>
      <c r="M3720" t="s">
        <v>2739</v>
      </c>
    </row>
    <row r="3721" spans="12:13" x14ac:dyDescent="0.25">
      <c r="L3721" s="65">
        <v>741250</v>
      </c>
      <c r="M3721" t="s">
        <v>2740</v>
      </c>
    </row>
    <row r="3722" spans="12:13" x14ac:dyDescent="0.25">
      <c r="L3722" s="65">
        <v>741251</v>
      </c>
      <c r="M3722" t="s">
        <v>2740</v>
      </c>
    </row>
    <row r="3723" spans="12:13" x14ac:dyDescent="0.25">
      <c r="L3723" s="65">
        <v>741260</v>
      </c>
      <c r="M3723" t="s">
        <v>2741</v>
      </c>
    </row>
    <row r="3724" spans="12:13" x14ac:dyDescent="0.25">
      <c r="L3724" s="65">
        <v>741261</v>
      </c>
      <c r="M3724" t="s">
        <v>2742</v>
      </c>
    </row>
    <row r="3725" spans="12:13" x14ac:dyDescent="0.25">
      <c r="L3725" s="65">
        <v>741262</v>
      </c>
      <c r="M3725" t="s">
        <v>2743</v>
      </c>
    </row>
    <row r="3726" spans="12:13" x14ac:dyDescent="0.25">
      <c r="L3726" s="65">
        <v>741265</v>
      </c>
      <c r="M3726" t="s">
        <v>2744</v>
      </c>
    </row>
    <row r="3727" spans="12:13" x14ac:dyDescent="0.25">
      <c r="L3727" s="65">
        <v>741300</v>
      </c>
      <c r="M3727" t="s">
        <v>2745</v>
      </c>
    </row>
    <row r="3728" spans="12:13" x14ac:dyDescent="0.25">
      <c r="L3728" s="65">
        <v>741310</v>
      </c>
      <c r="M3728" t="s">
        <v>2745</v>
      </c>
    </row>
    <row r="3729" spans="12:13" x14ac:dyDescent="0.25">
      <c r="L3729" s="65">
        <v>741311</v>
      </c>
      <c r="M3729" t="s">
        <v>2745</v>
      </c>
    </row>
    <row r="3730" spans="12:13" x14ac:dyDescent="0.25">
      <c r="L3730" s="65">
        <v>741400</v>
      </c>
      <c r="M3730" t="s">
        <v>2746</v>
      </c>
    </row>
    <row r="3731" spans="12:13" x14ac:dyDescent="0.25">
      <c r="L3731" s="65">
        <v>741410</v>
      </c>
      <c r="M3731" t="s">
        <v>2746</v>
      </c>
    </row>
    <row r="3732" spans="12:13" x14ac:dyDescent="0.25">
      <c r="L3732" s="65">
        <v>741411</v>
      </c>
      <c r="M3732" t="s">
        <v>2748</v>
      </c>
    </row>
    <row r="3733" spans="12:13" x14ac:dyDescent="0.25">
      <c r="L3733" s="65">
        <v>741412</v>
      </c>
      <c r="M3733" t="s">
        <v>2749</v>
      </c>
    </row>
    <row r="3734" spans="12:13" x14ac:dyDescent="0.25">
      <c r="L3734" s="65">
        <v>741413</v>
      </c>
      <c r="M3734" t="s">
        <v>2750</v>
      </c>
    </row>
    <row r="3735" spans="12:13" x14ac:dyDescent="0.25">
      <c r="L3735" s="65">
        <v>741414</v>
      </c>
      <c r="M3735" t="s">
        <v>2751</v>
      </c>
    </row>
    <row r="3736" spans="12:13" x14ac:dyDescent="0.25">
      <c r="L3736" s="65">
        <v>741500</v>
      </c>
      <c r="M3736" t="s">
        <v>2752</v>
      </c>
    </row>
    <row r="3737" spans="12:13" x14ac:dyDescent="0.25">
      <c r="L3737" s="65">
        <v>741510</v>
      </c>
      <c r="M3737" t="s">
        <v>2753</v>
      </c>
    </row>
    <row r="3738" spans="12:13" x14ac:dyDescent="0.25">
      <c r="L3738" s="65">
        <v>741511</v>
      </c>
      <c r="M3738" t="s">
        <v>2754</v>
      </c>
    </row>
    <row r="3739" spans="12:13" x14ac:dyDescent="0.25">
      <c r="L3739" s="65">
        <v>741512</v>
      </c>
      <c r="M3739" t="s">
        <v>2755</v>
      </c>
    </row>
    <row r="3740" spans="12:13" x14ac:dyDescent="0.25">
      <c r="L3740" s="65">
        <v>741513</v>
      </c>
      <c r="M3740" t="s">
        <v>2756</v>
      </c>
    </row>
    <row r="3741" spans="12:13" x14ac:dyDescent="0.25">
      <c r="L3741" s="65">
        <v>741514</v>
      </c>
      <c r="M3741" t="s">
        <v>2757</v>
      </c>
    </row>
    <row r="3742" spans="12:13" x14ac:dyDescent="0.25">
      <c r="L3742" s="65">
        <v>741515</v>
      </c>
      <c r="M3742" t="s">
        <v>2758</v>
      </c>
    </row>
    <row r="3743" spans="12:13" x14ac:dyDescent="0.25">
      <c r="L3743" s="65">
        <v>741516</v>
      </c>
      <c r="M3743" t="s">
        <v>2759</v>
      </c>
    </row>
    <row r="3744" spans="12:13" x14ac:dyDescent="0.25">
      <c r="L3744" s="65">
        <v>741517</v>
      </c>
      <c r="M3744" t="s">
        <v>2760</v>
      </c>
    </row>
    <row r="3745" spans="12:13" x14ac:dyDescent="0.25">
      <c r="L3745" s="65">
        <v>741520</v>
      </c>
      <c r="M3745" t="s">
        <v>2762</v>
      </c>
    </row>
    <row r="3746" spans="12:13" x14ac:dyDescent="0.25">
      <c r="L3746" s="65">
        <v>741521</v>
      </c>
      <c r="M3746" t="s">
        <v>2763</v>
      </c>
    </row>
    <row r="3747" spans="12:13" x14ac:dyDescent="0.25">
      <c r="L3747" s="65">
        <v>741522</v>
      </c>
      <c r="M3747" t="s">
        <v>2764</v>
      </c>
    </row>
    <row r="3748" spans="12:13" x14ac:dyDescent="0.25">
      <c r="L3748" s="65">
        <v>741523</v>
      </c>
      <c r="M3748" t="s">
        <v>2765</v>
      </c>
    </row>
    <row r="3749" spans="12:13" x14ac:dyDescent="0.25">
      <c r="L3749" s="65">
        <v>741524</v>
      </c>
      <c r="M3749" t="s">
        <v>2766</v>
      </c>
    </row>
    <row r="3750" spans="12:13" x14ac:dyDescent="0.25">
      <c r="L3750" s="65">
        <v>741525</v>
      </c>
      <c r="M3750" t="s">
        <v>2767</v>
      </c>
    </row>
    <row r="3751" spans="12:13" x14ac:dyDescent="0.25">
      <c r="L3751" s="65">
        <v>741526</v>
      </c>
      <c r="M3751" t="s">
        <v>2768</v>
      </c>
    </row>
    <row r="3752" spans="12:13" x14ac:dyDescent="0.25">
      <c r="L3752" s="65">
        <v>741527</v>
      </c>
      <c r="M3752" t="s">
        <v>2769</v>
      </c>
    </row>
    <row r="3753" spans="12:13" x14ac:dyDescent="0.25">
      <c r="L3753" s="65">
        <v>741528</v>
      </c>
      <c r="M3753" t="s">
        <v>2770</v>
      </c>
    </row>
    <row r="3754" spans="12:13" x14ac:dyDescent="0.25">
      <c r="L3754" s="65">
        <v>741529</v>
      </c>
      <c r="M3754" t="s">
        <v>2771</v>
      </c>
    </row>
    <row r="3755" spans="12:13" x14ac:dyDescent="0.25">
      <c r="L3755" s="65">
        <v>741530</v>
      </c>
      <c r="M3755" t="s">
        <v>2772</v>
      </c>
    </row>
    <row r="3756" spans="12:13" x14ac:dyDescent="0.25">
      <c r="L3756" s="65">
        <v>741531</v>
      </c>
      <c r="M3756" t="s">
        <v>2774</v>
      </c>
    </row>
    <row r="3757" spans="12:13" x14ac:dyDescent="0.25">
      <c r="L3757" s="65">
        <v>741532</v>
      </c>
      <c r="M3757" t="s">
        <v>2776</v>
      </c>
    </row>
    <row r="3758" spans="12:13" x14ac:dyDescent="0.25">
      <c r="L3758" s="65">
        <v>741533</v>
      </c>
      <c r="M3758" t="s">
        <v>2778</v>
      </c>
    </row>
    <row r="3759" spans="12:13" x14ac:dyDescent="0.25">
      <c r="L3759" s="65">
        <v>741534</v>
      </c>
      <c r="M3759" t="s">
        <v>2780</v>
      </c>
    </row>
    <row r="3760" spans="12:13" x14ac:dyDescent="0.25">
      <c r="L3760" s="65">
        <v>741535</v>
      </c>
      <c r="M3760" t="s">
        <v>2781</v>
      </c>
    </row>
    <row r="3761" spans="12:13" x14ac:dyDescent="0.25">
      <c r="L3761" s="65">
        <v>741536</v>
      </c>
      <c r="M3761" t="s">
        <v>2782</v>
      </c>
    </row>
    <row r="3762" spans="12:13" x14ac:dyDescent="0.25">
      <c r="L3762" s="65">
        <v>741537</v>
      </c>
      <c r="M3762" t="s">
        <v>2783</v>
      </c>
    </row>
    <row r="3763" spans="12:13" x14ac:dyDescent="0.25">
      <c r="L3763" s="65">
        <v>741540</v>
      </c>
      <c r="M3763" t="s">
        <v>2784</v>
      </c>
    </row>
    <row r="3764" spans="12:13" x14ac:dyDescent="0.25">
      <c r="L3764" s="65">
        <v>741541</v>
      </c>
      <c r="M3764" t="s">
        <v>2785</v>
      </c>
    </row>
    <row r="3765" spans="12:13" x14ac:dyDescent="0.25">
      <c r="L3765" s="65">
        <v>741542</v>
      </c>
      <c r="M3765" t="s">
        <v>2787</v>
      </c>
    </row>
    <row r="3766" spans="12:13" x14ac:dyDescent="0.25">
      <c r="L3766" s="65">
        <v>741543</v>
      </c>
      <c r="M3766" t="s">
        <v>2788</v>
      </c>
    </row>
    <row r="3767" spans="12:13" x14ac:dyDescent="0.25">
      <c r="L3767" s="65">
        <v>741550</v>
      </c>
      <c r="M3767" t="s">
        <v>2789</v>
      </c>
    </row>
    <row r="3768" spans="12:13" x14ac:dyDescent="0.25">
      <c r="L3768" s="65">
        <v>741551</v>
      </c>
      <c r="M3768" t="s">
        <v>2789</v>
      </c>
    </row>
    <row r="3769" spans="12:13" x14ac:dyDescent="0.25">
      <c r="L3769" s="65">
        <v>741560</v>
      </c>
      <c r="M3769" t="s">
        <v>2791</v>
      </c>
    </row>
    <row r="3770" spans="12:13" x14ac:dyDescent="0.25">
      <c r="L3770" s="65">
        <v>741561</v>
      </c>
      <c r="M3770" t="s">
        <v>2792</v>
      </c>
    </row>
    <row r="3771" spans="12:13" x14ac:dyDescent="0.25">
      <c r="L3771" s="65">
        <v>741562</v>
      </c>
      <c r="M3771" t="s">
        <v>2793</v>
      </c>
    </row>
    <row r="3772" spans="12:13" x14ac:dyDescent="0.25">
      <c r="L3772" s="65">
        <v>741563</v>
      </c>
      <c r="M3772" t="s">
        <v>2794</v>
      </c>
    </row>
    <row r="3773" spans="12:13" x14ac:dyDescent="0.25">
      <c r="L3773" s="65">
        <v>741564</v>
      </c>
      <c r="M3773" t="s">
        <v>2795</v>
      </c>
    </row>
    <row r="3774" spans="12:13" x14ac:dyDescent="0.25">
      <c r="L3774" s="65">
        <v>741565</v>
      </c>
      <c r="M3774" t="s">
        <v>2796</v>
      </c>
    </row>
    <row r="3775" spans="12:13" x14ac:dyDescent="0.25">
      <c r="L3775" s="65">
        <v>741566</v>
      </c>
      <c r="M3775" t="s">
        <v>2797</v>
      </c>
    </row>
    <row r="3776" spans="12:13" x14ac:dyDescent="0.25">
      <c r="L3776" s="65">
        <v>741567</v>
      </c>
      <c r="M3776" t="s">
        <v>2798</v>
      </c>
    </row>
    <row r="3777" spans="12:13" x14ac:dyDescent="0.25">
      <c r="L3777" s="65">
        <v>741568</v>
      </c>
      <c r="M3777" t="s">
        <v>2799</v>
      </c>
    </row>
    <row r="3778" spans="12:13" x14ac:dyDescent="0.25">
      <c r="L3778" s="65">
        <v>741569</v>
      </c>
      <c r="M3778" t="s">
        <v>2800</v>
      </c>
    </row>
    <row r="3779" spans="12:13" x14ac:dyDescent="0.25">
      <c r="L3779" s="65">
        <v>741570</v>
      </c>
      <c r="M3779" t="s">
        <v>2801</v>
      </c>
    </row>
    <row r="3780" spans="12:13" x14ac:dyDescent="0.25">
      <c r="L3780" s="65">
        <v>741571</v>
      </c>
      <c r="M3780" t="s">
        <v>2801</v>
      </c>
    </row>
    <row r="3781" spans="12:13" x14ac:dyDescent="0.25">
      <c r="L3781" s="65">
        <v>741572</v>
      </c>
      <c r="M3781" t="s">
        <v>2802</v>
      </c>
    </row>
    <row r="3782" spans="12:13" x14ac:dyDescent="0.25">
      <c r="L3782" s="65">
        <v>741580</v>
      </c>
      <c r="M3782" t="s">
        <v>2803</v>
      </c>
    </row>
    <row r="3783" spans="12:13" x14ac:dyDescent="0.25">
      <c r="L3783" s="65">
        <v>741581</v>
      </c>
      <c r="M3783" t="s">
        <v>2804</v>
      </c>
    </row>
    <row r="3784" spans="12:13" x14ac:dyDescent="0.25">
      <c r="L3784" s="65">
        <v>741582</v>
      </c>
      <c r="M3784" t="s">
        <v>2805</v>
      </c>
    </row>
    <row r="3785" spans="12:13" x14ac:dyDescent="0.25">
      <c r="L3785" s="65">
        <v>741583</v>
      </c>
      <c r="M3785" t="s">
        <v>2806</v>
      </c>
    </row>
    <row r="3786" spans="12:13" x14ac:dyDescent="0.25">
      <c r="L3786" s="65">
        <v>741590</v>
      </c>
      <c r="M3786" t="s">
        <v>2807</v>
      </c>
    </row>
    <row r="3787" spans="12:13" x14ac:dyDescent="0.25">
      <c r="L3787" s="65">
        <v>741591</v>
      </c>
      <c r="M3787" t="s">
        <v>2808</v>
      </c>
    </row>
    <row r="3788" spans="12:13" x14ac:dyDescent="0.25">
      <c r="L3788" s="65">
        <v>741592</v>
      </c>
      <c r="M3788" t="s">
        <v>2809</v>
      </c>
    </row>
    <row r="3789" spans="12:13" x14ac:dyDescent="0.25">
      <c r="L3789" s="65">
        <v>741593</v>
      </c>
      <c r="M3789" t="s">
        <v>2810</v>
      </c>
    </row>
    <row r="3790" spans="12:13" x14ac:dyDescent="0.25">
      <c r="L3790" s="65">
        <v>741594</v>
      </c>
      <c r="M3790" t="s">
        <v>2811</v>
      </c>
    </row>
    <row r="3791" spans="12:13" x14ac:dyDescent="0.25">
      <c r="L3791" s="65">
        <v>741595</v>
      </c>
      <c r="M3791" t="s">
        <v>2812</v>
      </c>
    </row>
    <row r="3792" spans="12:13" x14ac:dyDescent="0.25">
      <c r="L3792" s="65">
        <v>741600</v>
      </c>
      <c r="M3792" t="s">
        <v>1659</v>
      </c>
    </row>
    <row r="3793" spans="12:13" x14ac:dyDescent="0.25">
      <c r="L3793" s="65">
        <v>741610</v>
      </c>
      <c r="M3793" t="s">
        <v>1659</v>
      </c>
    </row>
    <row r="3794" spans="12:13" x14ac:dyDescent="0.25">
      <c r="L3794" s="65">
        <v>741611</v>
      </c>
      <c r="M3794" t="s">
        <v>1659</v>
      </c>
    </row>
    <row r="3795" spans="12:13" x14ac:dyDescent="0.25">
      <c r="L3795" s="65">
        <v>742000</v>
      </c>
      <c r="M3795" t="s">
        <v>2814</v>
      </c>
    </row>
    <row r="3796" spans="12:13" x14ac:dyDescent="0.25">
      <c r="L3796" s="65">
        <v>742100</v>
      </c>
      <c r="M3796" t="s">
        <v>2815</v>
      </c>
    </row>
    <row r="3797" spans="12:13" x14ac:dyDescent="0.25">
      <c r="L3797" s="65">
        <v>742120</v>
      </c>
      <c r="M3797" t="s">
        <v>2816</v>
      </c>
    </row>
    <row r="3798" spans="12:13" x14ac:dyDescent="0.25">
      <c r="L3798" s="65">
        <v>742121</v>
      </c>
      <c r="M3798" t="s">
        <v>2817</v>
      </c>
    </row>
    <row r="3799" spans="12:13" x14ac:dyDescent="0.25">
      <c r="L3799" s="65">
        <v>742122</v>
      </c>
      <c r="M3799" t="s">
        <v>2818</v>
      </c>
    </row>
    <row r="3800" spans="12:13" x14ac:dyDescent="0.25">
      <c r="L3800" s="65">
        <v>742123</v>
      </c>
      <c r="M3800" t="s">
        <v>2819</v>
      </c>
    </row>
    <row r="3801" spans="12:13" x14ac:dyDescent="0.25">
      <c r="L3801" s="65">
        <v>742124</v>
      </c>
      <c r="M3801" t="s">
        <v>2820</v>
      </c>
    </row>
    <row r="3802" spans="12:13" x14ac:dyDescent="0.25">
      <c r="L3802" s="65">
        <v>742125</v>
      </c>
      <c r="M3802" t="s">
        <v>2821</v>
      </c>
    </row>
    <row r="3803" spans="12:13" x14ac:dyDescent="0.25">
      <c r="L3803" s="65">
        <v>742126</v>
      </c>
      <c r="M3803" t="s">
        <v>2822</v>
      </c>
    </row>
    <row r="3804" spans="12:13" x14ac:dyDescent="0.25">
      <c r="L3804" s="65">
        <v>742127</v>
      </c>
      <c r="M3804" t="s">
        <v>2823</v>
      </c>
    </row>
    <row r="3805" spans="12:13" x14ac:dyDescent="0.25">
      <c r="L3805" s="65">
        <v>742128</v>
      </c>
      <c r="M3805" t="s">
        <v>2824</v>
      </c>
    </row>
    <row r="3806" spans="12:13" x14ac:dyDescent="0.25">
      <c r="L3806" s="65">
        <v>742129</v>
      </c>
      <c r="M3806" t="s">
        <v>2825</v>
      </c>
    </row>
    <row r="3807" spans="12:13" x14ac:dyDescent="0.25">
      <c r="L3807" s="65">
        <v>742130</v>
      </c>
      <c r="M3807" t="s">
        <v>2826</v>
      </c>
    </row>
    <row r="3808" spans="12:13" x14ac:dyDescent="0.25">
      <c r="L3808" s="65">
        <v>742131</v>
      </c>
      <c r="M3808" t="s">
        <v>2827</v>
      </c>
    </row>
    <row r="3809" spans="12:13" x14ac:dyDescent="0.25">
      <c r="L3809" s="65">
        <v>742132</v>
      </c>
      <c r="M3809" t="s">
        <v>2828</v>
      </c>
    </row>
    <row r="3810" spans="12:13" x14ac:dyDescent="0.25">
      <c r="L3810" s="65">
        <v>742133</v>
      </c>
      <c r="M3810" t="s">
        <v>2829</v>
      </c>
    </row>
    <row r="3811" spans="12:13" x14ac:dyDescent="0.25">
      <c r="L3811" s="65">
        <v>742134</v>
      </c>
      <c r="M3811" t="s">
        <v>2830</v>
      </c>
    </row>
    <row r="3812" spans="12:13" x14ac:dyDescent="0.25">
      <c r="L3812" s="65">
        <v>742135</v>
      </c>
      <c r="M3812" t="s">
        <v>2831</v>
      </c>
    </row>
    <row r="3813" spans="12:13" x14ac:dyDescent="0.25">
      <c r="L3813" s="65">
        <v>742136</v>
      </c>
      <c r="M3813" t="s">
        <v>2832</v>
      </c>
    </row>
    <row r="3814" spans="12:13" x14ac:dyDescent="0.25">
      <c r="L3814" s="65">
        <v>742140</v>
      </c>
      <c r="M3814" t="s">
        <v>2833</v>
      </c>
    </row>
    <row r="3815" spans="12:13" x14ac:dyDescent="0.25">
      <c r="L3815" s="65">
        <v>742141</v>
      </c>
      <c r="M3815" t="s">
        <v>2833</v>
      </c>
    </row>
    <row r="3816" spans="12:13" x14ac:dyDescent="0.25">
      <c r="L3816" s="65">
        <v>742142</v>
      </c>
      <c r="M3816" t="s">
        <v>2834</v>
      </c>
    </row>
    <row r="3817" spans="12:13" x14ac:dyDescent="0.25">
      <c r="L3817" s="65">
        <v>742143</v>
      </c>
      <c r="M3817" t="s">
        <v>2836</v>
      </c>
    </row>
    <row r="3818" spans="12:13" x14ac:dyDescent="0.25">
      <c r="L3818" s="65">
        <v>742144</v>
      </c>
      <c r="M3818" t="s">
        <v>2837</v>
      </c>
    </row>
    <row r="3819" spans="12:13" x14ac:dyDescent="0.25">
      <c r="L3819" s="65">
        <v>742145</v>
      </c>
      <c r="M3819" t="s">
        <v>2838</v>
      </c>
    </row>
    <row r="3820" spans="12:13" x14ac:dyDescent="0.25">
      <c r="L3820" s="65">
        <v>742150</v>
      </c>
      <c r="M3820" t="s">
        <v>2839</v>
      </c>
    </row>
    <row r="3821" spans="12:13" x14ac:dyDescent="0.25">
      <c r="L3821" s="65">
        <v>742151</v>
      </c>
      <c r="M3821" t="s">
        <v>2840</v>
      </c>
    </row>
    <row r="3822" spans="12:13" x14ac:dyDescent="0.25">
      <c r="L3822" s="65">
        <v>742152</v>
      </c>
      <c r="M3822" t="s">
        <v>2841</v>
      </c>
    </row>
    <row r="3823" spans="12:13" x14ac:dyDescent="0.25">
      <c r="L3823" s="65">
        <v>742153</v>
      </c>
      <c r="M3823" t="s">
        <v>2842</v>
      </c>
    </row>
    <row r="3824" spans="12:13" x14ac:dyDescent="0.25">
      <c r="L3824" s="65">
        <v>742154</v>
      </c>
      <c r="M3824" t="s">
        <v>2843</v>
      </c>
    </row>
    <row r="3825" spans="12:13" x14ac:dyDescent="0.25">
      <c r="L3825" s="65">
        <v>742155</v>
      </c>
      <c r="M3825" t="s">
        <v>2844</v>
      </c>
    </row>
    <row r="3826" spans="12:13" x14ac:dyDescent="0.25">
      <c r="L3826" s="65">
        <v>742160</v>
      </c>
      <c r="M3826" t="s">
        <v>2845</v>
      </c>
    </row>
    <row r="3827" spans="12:13" x14ac:dyDescent="0.25">
      <c r="L3827" s="65">
        <v>742161</v>
      </c>
      <c r="M3827" t="s">
        <v>2846</v>
      </c>
    </row>
    <row r="3828" spans="12:13" x14ac:dyDescent="0.25">
      <c r="L3828" s="65">
        <v>742162</v>
      </c>
      <c r="M3828" t="s">
        <v>2847</v>
      </c>
    </row>
    <row r="3829" spans="12:13" x14ac:dyDescent="0.25">
      <c r="L3829" s="65">
        <v>742165</v>
      </c>
      <c r="M3829" t="s">
        <v>2848</v>
      </c>
    </row>
    <row r="3830" spans="12:13" x14ac:dyDescent="0.25">
      <c r="L3830" s="65">
        <v>742200</v>
      </c>
      <c r="M3830" t="s">
        <v>2849</v>
      </c>
    </row>
    <row r="3831" spans="12:13" x14ac:dyDescent="0.25">
      <c r="L3831" s="65">
        <v>742210</v>
      </c>
      <c r="M3831" t="s">
        <v>2850</v>
      </c>
    </row>
    <row r="3832" spans="12:13" x14ac:dyDescent="0.25">
      <c r="L3832" s="65">
        <v>742213</v>
      </c>
      <c r="M3832" t="s">
        <v>2850</v>
      </c>
    </row>
    <row r="3833" spans="12:13" x14ac:dyDescent="0.25">
      <c r="L3833" s="65">
        <v>742220</v>
      </c>
      <c r="M3833" t="s">
        <v>2851</v>
      </c>
    </row>
    <row r="3834" spans="12:13" x14ac:dyDescent="0.25">
      <c r="L3834" s="65">
        <v>742221</v>
      </c>
      <c r="M3834" t="s">
        <v>2852</v>
      </c>
    </row>
    <row r="3835" spans="12:13" x14ac:dyDescent="0.25">
      <c r="L3835" s="65">
        <v>742222</v>
      </c>
      <c r="M3835" t="s">
        <v>2853</v>
      </c>
    </row>
    <row r="3836" spans="12:13" x14ac:dyDescent="0.25">
      <c r="L3836" s="65">
        <v>742223</v>
      </c>
      <c r="M3836" t="s">
        <v>2854</v>
      </c>
    </row>
    <row r="3837" spans="12:13" x14ac:dyDescent="0.25">
      <c r="L3837" s="65">
        <v>742224</v>
      </c>
      <c r="M3837" t="s">
        <v>2855</v>
      </c>
    </row>
    <row r="3838" spans="12:13" x14ac:dyDescent="0.25">
      <c r="L3838" s="65">
        <v>742225</v>
      </c>
      <c r="M3838" t="s">
        <v>2856</v>
      </c>
    </row>
    <row r="3839" spans="12:13" x14ac:dyDescent="0.25">
      <c r="L3839" s="65">
        <v>742226</v>
      </c>
      <c r="M3839" t="s">
        <v>2857</v>
      </c>
    </row>
    <row r="3840" spans="12:13" x14ac:dyDescent="0.25">
      <c r="L3840" s="65">
        <v>742227</v>
      </c>
      <c r="M3840" t="s">
        <v>2858</v>
      </c>
    </row>
    <row r="3841" spans="12:13" x14ac:dyDescent="0.25">
      <c r="L3841" s="65">
        <v>742228</v>
      </c>
      <c r="M3841" t="s">
        <v>2859</v>
      </c>
    </row>
    <row r="3842" spans="12:13" x14ac:dyDescent="0.25">
      <c r="L3842" s="65">
        <v>742229</v>
      </c>
      <c r="M3842" t="s">
        <v>2860</v>
      </c>
    </row>
    <row r="3843" spans="12:13" x14ac:dyDescent="0.25">
      <c r="L3843" s="65">
        <v>742230</v>
      </c>
      <c r="M3843" t="s">
        <v>2861</v>
      </c>
    </row>
    <row r="3844" spans="12:13" x14ac:dyDescent="0.25">
      <c r="L3844" s="65">
        <v>742231</v>
      </c>
      <c r="M3844" t="s">
        <v>2862</v>
      </c>
    </row>
    <row r="3845" spans="12:13" x14ac:dyDescent="0.25">
      <c r="L3845" s="65">
        <v>742232</v>
      </c>
      <c r="M3845" t="s">
        <v>2863</v>
      </c>
    </row>
    <row r="3846" spans="12:13" x14ac:dyDescent="0.25">
      <c r="L3846" s="65">
        <v>742240</v>
      </c>
      <c r="M3846" t="s">
        <v>2864</v>
      </c>
    </row>
    <row r="3847" spans="12:13" x14ac:dyDescent="0.25">
      <c r="L3847" s="65">
        <v>742241</v>
      </c>
      <c r="M3847" t="s">
        <v>2865</v>
      </c>
    </row>
    <row r="3848" spans="12:13" x14ac:dyDescent="0.25">
      <c r="L3848" s="65">
        <v>742250</v>
      </c>
      <c r="M3848" t="s">
        <v>2866</v>
      </c>
    </row>
    <row r="3849" spans="12:13" x14ac:dyDescent="0.25">
      <c r="L3849" s="65">
        <v>742251</v>
      </c>
      <c r="M3849" t="s">
        <v>2867</v>
      </c>
    </row>
    <row r="3850" spans="12:13" x14ac:dyDescent="0.25">
      <c r="L3850" s="65">
        <v>742252</v>
      </c>
      <c r="M3850" t="s">
        <v>2868</v>
      </c>
    </row>
    <row r="3851" spans="12:13" x14ac:dyDescent="0.25">
      <c r="L3851" s="65">
        <v>742253</v>
      </c>
      <c r="M3851" t="s">
        <v>2869</v>
      </c>
    </row>
    <row r="3852" spans="12:13" x14ac:dyDescent="0.25">
      <c r="L3852" s="65">
        <v>742254</v>
      </c>
      <c r="M3852" t="s">
        <v>2870</v>
      </c>
    </row>
    <row r="3853" spans="12:13" x14ac:dyDescent="0.25">
      <c r="L3853" s="65">
        <v>742260</v>
      </c>
      <c r="M3853" t="s">
        <v>2871</v>
      </c>
    </row>
    <row r="3854" spans="12:13" x14ac:dyDescent="0.25">
      <c r="L3854" s="65">
        <v>742261</v>
      </c>
      <c r="M3854" t="s">
        <v>2872</v>
      </c>
    </row>
    <row r="3855" spans="12:13" x14ac:dyDescent="0.25">
      <c r="L3855" s="65">
        <v>742262</v>
      </c>
      <c r="M3855" t="s">
        <v>2873</v>
      </c>
    </row>
    <row r="3856" spans="12:13" x14ac:dyDescent="0.25">
      <c r="L3856" s="65">
        <v>742265</v>
      </c>
      <c r="M3856" t="s">
        <v>2874</v>
      </c>
    </row>
    <row r="3857" spans="12:13" x14ac:dyDescent="0.25">
      <c r="L3857" s="65">
        <v>742270</v>
      </c>
      <c r="M3857" t="s">
        <v>2875</v>
      </c>
    </row>
    <row r="3858" spans="12:13" x14ac:dyDescent="0.25">
      <c r="L3858" s="65">
        <v>742271</v>
      </c>
      <c r="M3858" t="s">
        <v>2876</v>
      </c>
    </row>
    <row r="3859" spans="12:13" x14ac:dyDescent="0.25">
      <c r="L3859" s="65">
        <v>742272</v>
      </c>
      <c r="M3859" t="s">
        <v>2877</v>
      </c>
    </row>
    <row r="3860" spans="12:13" x14ac:dyDescent="0.25">
      <c r="L3860" s="65">
        <v>742280</v>
      </c>
      <c r="M3860" t="s">
        <v>2878</v>
      </c>
    </row>
    <row r="3861" spans="12:13" x14ac:dyDescent="0.25">
      <c r="L3861" s="65">
        <v>742281</v>
      </c>
      <c r="M3861" t="s">
        <v>2879</v>
      </c>
    </row>
    <row r="3862" spans="12:13" x14ac:dyDescent="0.25">
      <c r="L3862" s="65">
        <v>742282</v>
      </c>
      <c r="M3862" t="s">
        <v>2880</v>
      </c>
    </row>
    <row r="3863" spans="12:13" x14ac:dyDescent="0.25">
      <c r="L3863" s="65">
        <v>742283</v>
      </c>
      <c r="M3863" t="s">
        <v>2881</v>
      </c>
    </row>
    <row r="3864" spans="12:13" x14ac:dyDescent="0.25">
      <c r="L3864" s="65">
        <v>742284</v>
      </c>
      <c r="M3864" t="s">
        <v>2882</v>
      </c>
    </row>
    <row r="3865" spans="12:13" x14ac:dyDescent="0.25">
      <c r="L3865" s="65">
        <v>742285</v>
      </c>
      <c r="M3865" t="s">
        <v>2883</v>
      </c>
    </row>
    <row r="3866" spans="12:13" x14ac:dyDescent="0.25">
      <c r="L3866" s="65">
        <v>742286</v>
      </c>
      <c r="M3866" t="s">
        <v>2884</v>
      </c>
    </row>
    <row r="3867" spans="12:13" x14ac:dyDescent="0.25">
      <c r="L3867" s="65">
        <v>742287</v>
      </c>
      <c r="M3867" t="s">
        <v>2885</v>
      </c>
    </row>
    <row r="3868" spans="12:13" x14ac:dyDescent="0.25">
      <c r="L3868" s="65">
        <v>742288</v>
      </c>
      <c r="M3868" t="s">
        <v>2886</v>
      </c>
    </row>
    <row r="3869" spans="12:13" x14ac:dyDescent="0.25">
      <c r="L3869" s="65">
        <v>742289</v>
      </c>
      <c r="M3869" t="s">
        <v>2887</v>
      </c>
    </row>
    <row r="3870" spans="12:13" x14ac:dyDescent="0.25">
      <c r="L3870" s="65">
        <v>742290</v>
      </c>
      <c r="M3870" t="s">
        <v>2888</v>
      </c>
    </row>
    <row r="3871" spans="12:13" x14ac:dyDescent="0.25">
      <c r="L3871" s="65">
        <v>742291</v>
      </c>
      <c r="M3871" t="s">
        <v>2889</v>
      </c>
    </row>
    <row r="3872" spans="12:13" x14ac:dyDescent="0.25">
      <c r="L3872" s="65">
        <v>742292</v>
      </c>
      <c r="M3872" t="s">
        <v>2890</v>
      </c>
    </row>
    <row r="3873" spans="12:13" x14ac:dyDescent="0.25">
      <c r="L3873" s="65">
        <v>742300</v>
      </c>
      <c r="M3873" t="s">
        <v>2891</v>
      </c>
    </row>
    <row r="3874" spans="12:13" x14ac:dyDescent="0.25">
      <c r="L3874" s="65">
        <v>742310</v>
      </c>
      <c r="M3874" t="s">
        <v>2892</v>
      </c>
    </row>
    <row r="3875" spans="12:13" x14ac:dyDescent="0.25">
      <c r="L3875" s="65">
        <v>742312</v>
      </c>
      <c r="M3875" t="s">
        <v>2893</v>
      </c>
    </row>
    <row r="3876" spans="12:13" x14ac:dyDescent="0.25">
      <c r="L3876" s="65">
        <v>742320</v>
      </c>
      <c r="M3876" t="s">
        <v>2894</v>
      </c>
    </row>
    <row r="3877" spans="12:13" x14ac:dyDescent="0.25">
      <c r="L3877" s="65">
        <v>742321</v>
      </c>
      <c r="M3877" t="s">
        <v>2895</v>
      </c>
    </row>
    <row r="3878" spans="12:13" x14ac:dyDescent="0.25">
      <c r="L3878" s="65">
        <v>742322</v>
      </c>
      <c r="M3878" t="s">
        <v>2896</v>
      </c>
    </row>
    <row r="3879" spans="12:13" x14ac:dyDescent="0.25">
      <c r="L3879" s="65">
        <v>742323</v>
      </c>
      <c r="M3879" t="s">
        <v>2897</v>
      </c>
    </row>
    <row r="3880" spans="12:13" x14ac:dyDescent="0.25">
      <c r="L3880" s="65">
        <v>742324</v>
      </c>
      <c r="M3880" t="s">
        <v>2898</v>
      </c>
    </row>
    <row r="3881" spans="12:13" x14ac:dyDescent="0.25">
      <c r="L3881" s="65">
        <v>742325</v>
      </c>
      <c r="M3881" t="s">
        <v>2899</v>
      </c>
    </row>
    <row r="3882" spans="12:13" x14ac:dyDescent="0.25">
      <c r="L3882" s="65">
        <v>742326</v>
      </c>
      <c r="M3882" t="s">
        <v>2900</v>
      </c>
    </row>
    <row r="3883" spans="12:13" x14ac:dyDescent="0.25">
      <c r="L3883" s="65">
        <v>742327</v>
      </c>
      <c r="M3883" t="s">
        <v>2901</v>
      </c>
    </row>
    <row r="3884" spans="12:13" x14ac:dyDescent="0.25">
      <c r="L3884" s="65">
        <v>742328</v>
      </c>
      <c r="M3884" t="s">
        <v>2902</v>
      </c>
    </row>
    <row r="3885" spans="12:13" x14ac:dyDescent="0.25">
      <c r="L3885" s="65">
        <v>742329</v>
      </c>
      <c r="M3885" t="s">
        <v>2903</v>
      </c>
    </row>
    <row r="3886" spans="12:13" x14ac:dyDescent="0.25">
      <c r="L3886" s="65">
        <v>742330</v>
      </c>
      <c r="M3886" t="s">
        <v>2904</v>
      </c>
    </row>
    <row r="3887" spans="12:13" x14ac:dyDescent="0.25">
      <c r="L3887" s="65">
        <v>742331</v>
      </c>
      <c r="M3887" t="s">
        <v>2905</v>
      </c>
    </row>
    <row r="3888" spans="12:13" x14ac:dyDescent="0.25">
      <c r="L3888" s="65">
        <v>742332</v>
      </c>
      <c r="M3888" t="s">
        <v>2906</v>
      </c>
    </row>
    <row r="3889" spans="12:13" x14ac:dyDescent="0.25">
      <c r="L3889" s="65">
        <v>742340</v>
      </c>
      <c r="M3889" t="s">
        <v>2907</v>
      </c>
    </row>
    <row r="3890" spans="12:13" x14ac:dyDescent="0.25">
      <c r="L3890" s="65">
        <v>742341</v>
      </c>
      <c r="M3890" t="s">
        <v>2908</v>
      </c>
    </row>
    <row r="3891" spans="12:13" x14ac:dyDescent="0.25">
      <c r="L3891" s="65">
        <v>742350</v>
      </c>
      <c r="M3891" t="s">
        <v>2909</v>
      </c>
    </row>
    <row r="3892" spans="12:13" x14ac:dyDescent="0.25">
      <c r="L3892" s="65">
        <v>742351</v>
      </c>
      <c r="M3892" t="s">
        <v>2910</v>
      </c>
    </row>
    <row r="3893" spans="12:13" x14ac:dyDescent="0.25">
      <c r="L3893" s="65">
        <v>742360</v>
      </c>
      <c r="M3893" t="s">
        <v>2911</v>
      </c>
    </row>
    <row r="3894" spans="12:13" x14ac:dyDescent="0.25">
      <c r="L3894" s="65">
        <v>742361</v>
      </c>
      <c r="M3894" t="s">
        <v>2911</v>
      </c>
    </row>
    <row r="3895" spans="12:13" x14ac:dyDescent="0.25">
      <c r="L3895" s="65">
        <v>742370</v>
      </c>
      <c r="M3895" t="s">
        <v>2912</v>
      </c>
    </row>
    <row r="3896" spans="12:13" x14ac:dyDescent="0.25">
      <c r="L3896" s="65">
        <v>742371</v>
      </c>
      <c r="M3896" t="s">
        <v>2913</v>
      </c>
    </row>
    <row r="3897" spans="12:13" x14ac:dyDescent="0.25">
      <c r="L3897" s="65">
        <v>742372</v>
      </c>
      <c r="M3897" t="s">
        <v>2914</v>
      </c>
    </row>
    <row r="3898" spans="12:13" x14ac:dyDescent="0.25">
      <c r="L3898" s="65">
        <v>742373</v>
      </c>
      <c r="M3898" t="s">
        <v>2915</v>
      </c>
    </row>
    <row r="3899" spans="12:13" x14ac:dyDescent="0.25">
      <c r="L3899" s="65">
        <v>742378</v>
      </c>
      <c r="M3899" t="s">
        <v>2916</v>
      </c>
    </row>
    <row r="3900" spans="12:13" x14ac:dyDescent="0.25">
      <c r="L3900" s="65">
        <v>742400</v>
      </c>
      <c r="M3900" t="s">
        <v>2917</v>
      </c>
    </row>
    <row r="3901" spans="12:13" x14ac:dyDescent="0.25">
      <c r="L3901" s="65">
        <v>742410</v>
      </c>
      <c r="M3901" t="s">
        <v>2917</v>
      </c>
    </row>
    <row r="3902" spans="12:13" x14ac:dyDescent="0.25">
      <c r="L3902" s="65">
        <v>742411</v>
      </c>
      <c r="M3902" t="s">
        <v>2917</v>
      </c>
    </row>
    <row r="3903" spans="12:13" x14ac:dyDescent="0.25">
      <c r="L3903" s="65">
        <v>743000</v>
      </c>
      <c r="M3903" t="s">
        <v>2919</v>
      </c>
    </row>
    <row r="3904" spans="12:13" x14ac:dyDescent="0.25">
      <c r="L3904" s="65">
        <v>743100</v>
      </c>
      <c r="M3904" t="s">
        <v>2920</v>
      </c>
    </row>
    <row r="3905" spans="12:13" x14ac:dyDescent="0.25">
      <c r="L3905" s="65">
        <v>743120</v>
      </c>
      <c r="M3905" t="s">
        <v>2921</v>
      </c>
    </row>
    <row r="3906" spans="12:13" x14ac:dyDescent="0.25">
      <c r="L3906" s="65">
        <v>743121</v>
      </c>
      <c r="M3906" t="s">
        <v>2920</v>
      </c>
    </row>
    <row r="3907" spans="12:13" x14ac:dyDescent="0.25">
      <c r="L3907" s="65">
        <v>743122</v>
      </c>
      <c r="M3907" t="s">
        <v>2922</v>
      </c>
    </row>
    <row r="3908" spans="12:13" x14ac:dyDescent="0.25">
      <c r="L3908" s="65">
        <v>743123</v>
      </c>
      <c r="M3908" t="s">
        <v>2923</v>
      </c>
    </row>
    <row r="3909" spans="12:13" x14ac:dyDescent="0.25">
      <c r="L3909" s="65">
        <v>743124</v>
      </c>
      <c r="M3909" t="s">
        <v>2924</v>
      </c>
    </row>
    <row r="3910" spans="12:13" x14ac:dyDescent="0.25">
      <c r="L3910" s="65">
        <v>743130</v>
      </c>
      <c r="M3910" t="s">
        <v>2925</v>
      </c>
    </row>
    <row r="3911" spans="12:13" x14ac:dyDescent="0.25">
      <c r="L3911" s="65">
        <v>743131</v>
      </c>
      <c r="M3911" t="s">
        <v>2925</v>
      </c>
    </row>
    <row r="3912" spans="12:13" x14ac:dyDescent="0.25">
      <c r="L3912" s="65">
        <v>743140</v>
      </c>
      <c r="M3912" t="s">
        <v>2926</v>
      </c>
    </row>
    <row r="3913" spans="12:13" x14ac:dyDescent="0.25">
      <c r="L3913" s="65">
        <v>743141</v>
      </c>
      <c r="M3913" t="s">
        <v>2926</v>
      </c>
    </row>
    <row r="3914" spans="12:13" x14ac:dyDescent="0.25">
      <c r="L3914" s="65">
        <v>743150</v>
      </c>
      <c r="M3914" t="s">
        <v>2927</v>
      </c>
    </row>
    <row r="3915" spans="12:13" x14ac:dyDescent="0.25">
      <c r="L3915" s="65">
        <v>743151</v>
      </c>
      <c r="M3915" t="s">
        <v>2927</v>
      </c>
    </row>
    <row r="3916" spans="12:13" x14ac:dyDescent="0.25">
      <c r="L3916" s="65">
        <v>743160</v>
      </c>
      <c r="M3916" t="s">
        <v>2928</v>
      </c>
    </row>
    <row r="3917" spans="12:13" x14ac:dyDescent="0.25">
      <c r="L3917" s="65">
        <v>743161</v>
      </c>
      <c r="M3917" t="s">
        <v>2928</v>
      </c>
    </row>
    <row r="3918" spans="12:13" x14ac:dyDescent="0.25">
      <c r="L3918" s="65">
        <v>743200</v>
      </c>
      <c r="M3918" t="s">
        <v>2929</v>
      </c>
    </row>
    <row r="3919" spans="12:13" x14ac:dyDescent="0.25">
      <c r="L3919" s="65">
        <v>743220</v>
      </c>
      <c r="M3919" t="s">
        <v>2930</v>
      </c>
    </row>
    <row r="3920" spans="12:13" x14ac:dyDescent="0.25">
      <c r="L3920" s="65">
        <v>743221</v>
      </c>
      <c r="M3920" t="s">
        <v>2929</v>
      </c>
    </row>
    <row r="3921" spans="12:13" x14ac:dyDescent="0.25">
      <c r="L3921" s="65">
        <v>743222</v>
      </c>
      <c r="M3921" t="s">
        <v>2931</v>
      </c>
    </row>
    <row r="3922" spans="12:13" x14ac:dyDescent="0.25">
      <c r="L3922" s="65">
        <v>743223</v>
      </c>
      <c r="M3922" t="s">
        <v>2932</v>
      </c>
    </row>
    <row r="3923" spans="12:13" x14ac:dyDescent="0.25">
      <c r="L3923" s="65">
        <v>743224</v>
      </c>
      <c r="M3923" t="s">
        <v>2933</v>
      </c>
    </row>
    <row r="3924" spans="12:13" x14ac:dyDescent="0.25">
      <c r="L3924" s="65">
        <v>743230</v>
      </c>
      <c r="M3924" t="s">
        <v>2934</v>
      </c>
    </row>
    <row r="3925" spans="12:13" x14ac:dyDescent="0.25">
      <c r="L3925" s="65">
        <v>743231</v>
      </c>
      <c r="M3925" t="s">
        <v>2934</v>
      </c>
    </row>
    <row r="3926" spans="12:13" x14ac:dyDescent="0.25">
      <c r="L3926" s="65">
        <v>743240</v>
      </c>
      <c r="M3926" t="s">
        <v>2935</v>
      </c>
    </row>
    <row r="3927" spans="12:13" x14ac:dyDescent="0.25">
      <c r="L3927" s="65">
        <v>743241</v>
      </c>
      <c r="M3927" t="s">
        <v>2935</v>
      </c>
    </row>
    <row r="3928" spans="12:13" x14ac:dyDescent="0.25">
      <c r="L3928" s="65">
        <v>743250</v>
      </c>
      <c r="M3928" t="s">
        <v>2936</v>
      </c>
    </row>
    <row r="3929" spans="12:13" x14ac:dyDescent="0.25">
      <c r="L3929" s="65">
        <v>743251</v>
      </c>
      <c r="M3929" t="s">
        <v>2936</v>
      </c>
    </row>
    <row r="3930" spans="12:13" x14ac:dyDescent="0.25">
      <c r="L3930" s="65">
        <v>743260</v>
      </c>
      <c r="M3930" t="s">
        <v>2937</v>
      </c>
    </row>
    <row r="3931" spans="12:13" x14ac:dyDescent="0.25">
      <c r="L3931" s="65">
        <v>743261</v>
      </c>
      <c r="M3931" t="s">
        <v>2937</v>
      </c>
    </row>
    <row r="3932" spans="12:13" x14ac:dyDescent="0.25">
      <c r="L3932" s="65">
        <v>743300</v>
      </c>
      <c r="M3932" t="s">
        <v>2938</v>
      </c>
    </row>
    <row r="3933" spans="12:13" x14ac:dyDescent="0.25">
      <c r="L3933" s="65">
        <v>743320</v>
      </c>
      <c r="M3933" t="s">
        <v>2939</v>
      </c>
    </row>
    <row r="3934" spans="12:13" x14ac:dyDescent="0.25">
      <c r="L3934" s="65">
        <v>743321</v>
      </c>
      <c r="M3934" t="s">
        <v>2938</v>
      </c>
    </row>
    <row r="3935" spans="12:13" x14ac:dyDescent="0.25">
      <c r="L3935" s="65">
        <v>743322</v>
      </c>
      <c r="M3935" t="s">
        <v>2940</v>
      </c>
    </row>
    <row r="3936" spans="12:13" x14ac:dyDescent="0.25">
      <c r="L3936" s="65">
        <v>743323</v>
      </c>
      <c r="M3936" t="s">
        <v>2941</v>
      </c>
    </row>
    <row r="3937" spans="12:13" x14ac:dyDescent="0.25">
      <c r="L3937" s="65">
        <v>743324</v>
      </c>
      <c r="M3937" t="s">
        <v>2943</v>
      </c>
    </row>
    <row r="3938" spans="12:13" x14ac:dyDescent="0.25">
      <c r="L3938" s="65">
        <v>743325</v>
      </c>
      <c r="M3938" t="s">
        <v>2944</v>
      </c>
    </row>
    <row r="3939" spans="12:13" x14ac:dyDescent="0.25">
      <c r="L3939" s="65">
        <v>743326</v>
      </c>
      <c r="M3939" t="s">
        <v>2945</v>
      </c>
    </row>
    <row r="3940" spans="12:13" x14ac:dyDescent="0.25">
      <c r="L3940" s="65">
        <v>743327</v>
      </c>
      <c r="M3940" t="s">
        <v>2946</v>
      </c>
    </row>
    <row r="3941" spans="12:13" x14ac:dyDescent="0.25">
      <c r="L3941" s="65">
        <v>743328</v>
      </c>
      <c r="M3941" t="s">
        <v>2947</v>
      </c>
    </row>
    <row r="3942" spans="12:13" x14ac:dyDescent="0.25">
      <c r="L3942" s="65">
        <v>743329</v>
      </c>
      <c r="M3942" t="s">
        <v>2948</v>
      </c>
    </row>
    <row r="3943" spans="12:13" x14ac:dyDescent="0.25">
      <c r="L3943" s="65">
        <v>743330</v>
      </c>
      <c r="M3943" t="s">
        <v>2949</v>
      </c>
    </row>
    <row r="3944" spans="12:13" x14ac:dyDescent="0.25">
      <c r="L3944" s="65">
        <v>743331</v>
      </c>
      <c r="M3944" t="s">
        <v>2950</v>
      </c>
    </row>
    <row r="3945" spans="12:13" x14ac:dyDescent="0.25">
      <c r="L3945" s="65">
        <v>743332</v>
      </c>
      <c r="M3945" t="s">
        <v>2951</v>
      </c>
    </row>
    <row r="3946" spans="12:13" x14ac:dyDescent="0.25">
      <c r="L3946" s="65">
        <v>743340</v>
      </c>
      <c r="M3946" t="s">
        <v>2953</v>
      </c>
    </row>
    <row r="3947" spans="12:13" x14ac:dyDescent="0.25">
      <c r="L3947" s="65">
        <v>743341</v>
      </c>
      <c r="M3947" t="s">
        <v>2954</v>
      </c>
    </row>
    <row r="3948" spans="12:13" x14ac:dyDescent="0.25">
      <c r="L3948" s="65">
        <v>743342</v>
      </c>
      <c r="M3948" t="s">
        <v>2955</v>
      </c>
    </row>
    <row r="3949" spans="12:13" x14ac:dyDescent="0.25">
      <c r="L3949" s="65">
        <v>743343</v>
      </c>
      <c r="M3949" t="s">
        <v>2956</v>
      </c>
    </row>
    <row r="3950" spans="12:13" x14ac:dyDescent="0.25">
      <c r="L3950" s="65">
        <v>743350</v>
      </c>
      <c r="M3950" t="s">
        <v>2957</v>
      </c>
    </row>
    <row r="3951" spans="12:13" x14ac:dyDescent="0.25">
      <c r="L3951" s="65">
        <v>743351</v>
      </c>
      <c r="M3951" t="s">
        <v>2958</v>
      </c>
    </row>
    <row r="3952" spans="12:13" x14ac:dyDescent="0.25">
      <c r="L3952" s="65">
        <v>743353</v>
      </c>
      <c r="M3952" t="s">
        <v>2959</v>
      </c>
    </row>
    <row r="3953" spans="12:13" x14ac:dyDescent="0.25">
      <c r="L3953" s="65">
        <v>743354</v>
      </c>
      <c r="M3953" t="s">
        <v>2960</v>
      </c>
    </row>
    <row r="3954" spans="12:13" x14ac:dyDescent="0.25">
      <c r="L3954" s="65">
        <v>743360</v>
      </c>
      <c r="M3954" t="s">
        <v>2961</v>
      </c>
    </row>
    <row r="3955" spans="12:13" x14ac:dyDescent="0.25">
      <c r="L3955" s="65">
        <v>743361</v>
      </c>
      <c r="M3955" t="s">
        <v>2961</v>
      </c>
    </row>
    <row r="3956" spans="12:13" x14ac:dyDescent="0.25">
      <c r="L3956" s="65">
        <v>743400</v>
      </c>
      <c r="M3956" t="s">
        <v>2962</v>
      </c>
    </row>
    <row r="3957" spans="12:13" x14ac:dyDescent="0.25">
      <c r="L3957" s="65">
        <v>743420</v>
      </c>
      <c r="M3957" t="s">
        <v>2963</v>
      </c>
    </row>
    <row r="3958" spans="12:13" x14ac:dyDescent="0.25">
      <c r="L3958" s="65">
        <v>743421</v>
      </c>
      <c r="M3958" t="s">
        <v>2963</v>
      </c>
    </row>
    <row r="3959" spans="12:13" x14ac:dyDescent="0.25">
      <c r="L3959" s="65">
        <v>743422</v>
      </c>
      <c r="M3959" t="s">
        <v>2964</v>
      </c>
    </row>
    <row r="3960" spans="12:13" x14ac:dyDescent="0.25">
      <c r="L3960" s="65">
        <v>743423</v>
      </c>
      <c r="M3960" t="s">
        <v>2965</v>
      </c>
    </row>
    <row r="3961" spans="12:13" x14ac:dyDescent="0.25">
      <c r="L3961" s="65">
        <v>743430</v>
      </c>
      <c r="M3961" t="s">
        <v>2966</v>
      </c>
    </row>
    <row r="3962" spans="12:13" x14ac:dyDescent="0.25">
      <c r="L3962" s="65">
        <v>743431</v>
      </c>
      <c r="M3962" t="s">
        <v>2966</v>
      </c>
    </row>
    <row r="3963" spans="12:13" x14ac:dyDescent="0.25">
      <c r="L3963" s="65">
        <v>743440</v>
      </c>
      <c r="M3963" t="s">
        <v>2967</v>
      </c>
    </row>
    <row r="3964" spans="12:13" x14ac:dyDescent="0.25">
      <c r="L3964" s="65">
        <v>743441</v>
      </c>
      <c r="M3964" t="s">
        <v>2967</v>
      </c>
    </row>
    <row r="3965" spans="12:13" x14ac:dyDescent="0.25">
      <c r="L3965" s="65">
        <v>743450</v>
      </c>
      <c r="M3965" t="s">
        <v>2968</v>
      </c>
    </row>
    <row r="3966" spans="12:13" x14ac:dyDescent="0.25">
      <c r="L3966" s="65">
        <v>743451</v>
      </c>
      <c r="M3966" t="s">
        <v>2968</v>
      </c>
    </row>
    <row r="3967" spans="12:13" x14ac:dyDescent="0.25">
      <c r="L3967" s="65">
        <v>743460</v>
      </c>
      <c r="M3967" t="s">
        <v>2969</v>
      </c>
    </row>
    <row r="3968" spans="12:13" x14ac:dyDescent="0.25">
      <c r="L3968" s="65">
        <v>743461</v>
      </c>
      <c r="M3968" t="s">
        <v>2969</v>
      </c>
    </row>
    <row r="3969" spans="12:13" x14ac:dyDescent="0.25">
      <c r="L3969" s="65">
        <v>743500</v>
      </c>
      <c r="M3969" t="s">
        <v>2970</v>
      </c>
    </row>
    <row r="3970" spans="12:13" x14ac:dyDescent="0.25">
      <c r="L3970" s="65">
        <v>743520</v>
      </c>
      <c r="M3970" t="s">
        <v>2971</v>
      </c>
    </row>
    <row r="3971" spans="12:13" x14ac:dyDescent="0.25">
      <c r="L3971" s="65">
        <v>743521</v>
      </c>
      <c r="M3971" t="s">
        <v>2972</v>
      </c>
    </row>
    <row r="3972" spans="12:13" x14ac:dyDescent="0.25">
      <c r="L3972" s="65">
        <v>743522</v>
      </c>
      <c r="M3972" t="s">
        <v>2973</v>
      </c>
    </row>
    <row r="3973" spans="12:13" x14ac:dyDescent="0.25">
      <c r="L3973" s="65">
        <v>743523</v>
      </c>
      <c r="M3973" t="s">
        <v>2974</v>
      </c>
    </row>
    <row r="3974" spans="12:13" x14ac:dyDescent="0.25">
      <c r="L3974" s="65">
        <v>743524</v>
      </c>
      <c r="M3974" t="s">
        <v>2975</v>
      </c>
    </row>
    <row r="3975" spans="12:13" x14ac:dyDescent="0.25">
      <c r="L3975" s="65">
        <v>743525</v>
      </c>
      <c r="M3975" t="s">
        <v>2976</v>
      </c>
    </row>
    <row r="3976" spans="12:13" x14ac:dyDescent="0.25">
      <c r="L3976" s="65">
        <v>743526</v>
      </c>
      <c r="M3976" t="s">
        <v>2977</v>
      </c>
    </row>
    <row r="3977" spans="12:13" x14ac:dyDescent="0.25">
      <c r="L3977" s="65">
        <v>743530</v>
      </c>
      <c r="M3977" t="s">
        <v>2978</v>
      </c>
    </row>
    <row r="3978" spans="12:13" x14ac:dyDescent="0.25">
      <c r="L3978" s="65">
        <v>743531</v>
      </c>
      <c r="M3978" t="s">
        <v>2978</v>
      </c>
    </row>
    <row r="3979" spans="12:13" x14ac:dyDescent="0.25">
      <c r="L3979" s="65">
        <v>743540</v>
      </c>
      <c r="M3979" t="s">
        <v>2979</v>
      </c>
    </row>
    <row r="3980" spans="12:13" x14ac:dyDescent="0.25">
      <c r="L3980" s="65">
        <v>743541</v>
      </c>
      <c r="M3980" t="s">
        <v>2979</v>
      </c>
    </row>
    <row r="3981" spans="12:13" x14ac:dyDescent="0.25">
      <c r="L3981" s="65">
        <v>743550</v>
      </c>
      <c r="M3981" t="s">
        <v>2980</v>
      </c>
    </row>
    <row r="3982" spans="12:13" x14ac:dyDescent="0.25">
      <c r="L3982" s="65">
        <v>743551</v>
      </c>
      <c r="M3982" t="s">
        <v>2980</v>
      </c>
    </row>
    <row r="3983" spans="12:13" x14ac:dyDescent="0.25">
      <c r="L3983" s="65">
        <v>743560</v>
      </c>
      <c r="M3983" t="s">
        <v>2981</v>
      </c>
    </row>
    <row r="3984" spans="12:13" x14ac:dyDescent="0.25">
      <c r="L3984" s="65">
        <v>743561</v>
      </c>
      <c r="M3984" t="s">
        <v>2981</v>
      </c>
    </row>
    <row r="3985" spans="12:13" x14ac:dyDescent="0.25">
      <c r="L3985" s="65">
        <v>743900</v>
      </c>
      <c r="M3985" t="s">
        <v>2982</v>
      </c>
    </row>
    <row r="3986" spans="12:13" x14ac:dyDescent="0.25">
      <c r="L3986" s="65">
        <v>743920</v>
      </c>
      <c r="M3986" t="s">
        <v>2983</v>
      </c>
    </row>
    <row r="3987" spans="12:13" x14ac:dyDescent="0.25">
      <c r="L3987" s="65">
        <v>743921</v>
      </c>
      <c r="M3987" t="s">
        <v>2984</v>
      </c>
    </row>
    <row r="3988" spans="12:13" x14ac:dyDescent="0.25">
      <c r="L3988" s="65">
        <v>743922</v>
      </c>
      <c r="M3988" t="s">
        <v>2985</v>
      </c>
    </row>
    <row r="3989" spans="12:13" x14ac:dyDescent="0.25">
      <c r="L3989" s="65">
        <v>743923</v>
      </c>
      <c r="M3989" t="s">
        <v>2986</v>
      </c>
    </row>
    <row r="3990" spans="12:13" x14ac:dyDescent="0.25">
      <c r="L3990" s="65">
        <v>743929</v>
      </c>
      <c r="M3990" t="s">
        <v>2983</v>
      </c>
    </row>
    <row r="3991" spans="12:13" x14ac:dyDescent="0.25">
      <c r="L3991" s="65">
        <v>743930</v>
      </c>
      <c r="M3991" t="s">
        <v>2987</v>
      </c>
    </row>
    <row r="3992" spans="12:13" x14ac:dyDescent="0.25">
      <c r="L3992" s="65">
        <v>743931</v>
      </c>
      <c r="M3992" t="s">
        <v>2987</v>
      </c>
    </row>
    <row r="3993" spans="12:13" x14ac:dyDescent="0.25">
      <c r="L3993" s="65">
        <v>743940</v>
      </c>
      <c r="M3993" t="s">
        <v>2988</v>
      </c>
    </row>
    <row r="3994" spans="12:13" x14ac:dyDescent="0.25">
      <c r="L3994" s="65">
        <v>743941</v>
      </c>
      <c r="M3994" t="s">
        <v>2988</v>
      </c>
    </row>
    <row r="3995" spans="12:13" x14ac:dyDescent="0.25">
      <c r="L3995" s="65">
        <v>743950</v>
      </c>
      <c r="M3995" t="s">
        <v>2989</v>
      </c>
    </row>
    <row r="3996" spans="12:13" x14ac:dyDescent="0.25">
      <c r="L3996" s="65">
        <v>743951</v>
      </c>
      <c r="M3996" t="s">
        <v>2990</v>
      </c>
    </row>
    <row r="3997" spans="12:13" x14ac:dyDescent="0.25">
      <c r="L3997" s="65">
        <v>743960</v>
      </c>
      <c r="M3997" t="s">
        <v>2991</v>
      </c>
    </row>
    <row r="3998" spans="12:13" x14ac:dyDescent="0.25">
      <c r="L3998" s="65">
        <v>743961</v>
      </c>
      <c r="M3998" t="s">
        <v>2991</v>
      </c>
    </row>
    <row r="3999" spans="12:13" x14ac:dyDescent="0.25">
      <c r="L3999" s="65">
        <v>744000</v>
      </c>
      <c r="M3999" t="s">
        <v>2993</v>
      </c>
    </row>
    <row r="4000" spans="12:13" x14ac:dyDescent="0.25">
      <c r="L4000" s="65">
        <v>744100</v>
      </c>
      <c r="M4000" t="s">
        <v>2994</v>
      </c>
    </row>
    <row r="4001" spans="12:13" x14ac:dyDescent="0.25">
      <c r="L4001" s="65">
        <v>744120</v>
      </c>
      <c r="M4001" t="s">
        <v>2995</v>
      </c>
    </row>
    <row r="4002" spans="12:13" x14ac:dyDescent="0.25">
      <c r="L4002" s="65">
        <v>744121</v>
      </c>
      <c r="M4002" t="s">
        <v>2995</v>
      </c>
    </row>
    <row r="4003" spans="12:13" x14ac:dyDescent="0.25">
      <c r="L4003" s="65">
        <v>744122</v>
      </c>
      <c r="M4003" t="s">
        <v>2996</v>
      </c>
    </row>
    <row r="4004" spans="12:13" x14ac:dyDescent="0.25">
      <c r="L4004" s="65">
        <v>744130</v>
      </c>
      <c r="M4004" t="s">
        <v>2997</v>
      </c>
    </row>
    <row r="4005" spans="12:13" x14ac:dyDescent="0.25">
      <c r="L4005" s="65">
        <v>744131</v>
      </c>
      <c r="M4005" t="s">
        <v>2998</v>
      </c>
    </row>
    <row r="4006" spans="12:13" x14ac:dyDescent="0.25">
      <c r="L4006" s="65">
        <v>744132</v>
      </c>
      <c r="M4006" t="s">
        <v>2999</v>
      </c>
    </row>
    <row r="4007" spans="12:13" x14ac:dyDescent="0.25">
      <c r="L4007" s="65">
        <v>744140</v>
      </c>
      <c r="M4007" t="s">
        <v>3000</v>
      </c>
    </row>
    <row r="4008" spans="12:13" x14ac:dyDescent="0.25">
      <c r="L4008" s="65">
        <v>744141</v>
      </c>
      <c r="M4008" t="s">
        <v>3000</v>
      </c>
    </row>
    <row r="4009" spans="12:13" x14ac:dyDescent="0.25">
      <c r="L4009" s="65">
        <v>744142</v>
      </c>
      <c r="M4009" t="s">
        <v>3002</v>
      </c>
    </row>
    <row r="4010" spans="12:13" x14ac:dyDescent="0.25">
      <c r="L4010" s="65">
        <v>744150</v>
      </c>
      <c r="M4010" t="s">
        <v>3003</v>
      </c>
    </row>
    <row r="4011" spans="12:13" x14ac:dyDescent="0.25">
      <c r="L4011" s="65">
        <v>744151</v>
      </c>
      <c r="M4011" t="s">
        <v>3003</v>
      </c>
    </row>
    <row r="4012" spans="12:13" x14ac:dyDescent="0.25">
      <c r="L4012" s="65">
        <v>744160</v>
      </c>
      <c r="M4012" t="s">
        <v>3004</v>
      </c>
    </row>
    <row r="4013" spans="12:13" x14ac:dyDescent="0.25">
      <c r="L4013" s="65">
        <v>744161</v>
      </c>
      <c r="M4013" t="s">
        <v>3005</v>
      </c>
    </row>
    <row r="4014" spans="12:13" x14ac:dyDescent="0.25">
      <c r="L4014" s="65">
        <v>744162</v>
      </c>
      <c r="M4014" t="s">
        <v>3006</v>
      </c>
    </row>
    <row r="4015" spans="12:13" x14ac:dyDescent="0.25">
      <c r="L4015" s="65">
        <v>744165</v>
      </c>
      <c r="M4015" t="s">
        <v>3007</v>
      </c>
    </row>
    <row r="4016" spans="12:13" x14ac:dyDescent="0.25">
      <c r="L4016" s="65">
        <v>744200</v>
      </c>
      <c r="M4016" t="s">
        <v>3008</v>
      </c>
    </row>
    <row r="4017" spans="12:13" x14ac:dyDescent="0.25">
      <c r="L4017" s="65">
        <v>744220</v>
      </c>
      <c r="M4017" t="s">
        <v>3009</v>
      </c>
    </row>
    <row r="4018" spans="12:13" x14ac:dyDescent="0.25">
      <c r="L4018" s="65">
        <v>744221</v>
      </c>
      <c r="M4018" t="s">
        <v>3009</v>
      </c>
    </row>
    <row r="4019" spans="12:13" x14ac:dyDescent="0.25">
      <c r="L4019" s="65">
        <v>744230</v>
      </c>
      <c r="M4019" t="s">
        <v>3010</v>
      </c>
    </row>
    <row r="4020" spans="12:13" x14ac:dyDescent="0.25">
      <c r="L4020" s="65">
        <v>744231</v>
      </c>
      <c r="M4020" t="s">
        <v>3011</v>
      </c>
    </row>
    <row r="4021" spans="12:13" x14ac:dyDescent="0.25">
      <c r="L4021" s="65">
        <v>744232</v>
      </c>
      <c r="M4021" t="s">
        <v>3012</v>
      </c>
    </row>
    <row r="4022" spans="12:13" x14ac:dyDescent="0.25">
      <c r="L4022" s="65">
        <v>744240</v>
      </c>
      <c r="M4022" t="s">
        <v>3013</v>
      </c>
    </row>
    <row r="4023" spans="12:13" x14ac:dyDescent="0.25">
      <c r="L4023" s="65">
        <v>744241</v>
      </c>
      <c r="M4023" t="s">
        <v>3013</v>
      </c>
    </row>
    <row r="4024" spans="12:13" x14ac:dyDescent="0.25">
      <c r="L4024" s="65">
        <v>744250</v>
      </c>
      <c r="M4024" t="s">
        <v>3015</v>
      </c>
    </row>
    <row r="4025" spans="12:13" x14ac:dyDescent="0.25">
      <c r="L4025" s="65">
        <v>744251</v>
      </c>
      <c r="M4025" t="s">
        <v>3015</v>
      </c>
    </row>
    <row r="4026" spans="12:13" x14ac:dyDescent="0.25">
      <c r="L4026" s="65">
        <v>744260</v>
      </c>
      <c r="M4026" t="s">
        <v>3016</v>
      </c>
    </row>
    <row r="4027" spans="12:13" x14ac:dyDescent="0.25">
      <c r="L4027" s="65">
        <v>744261</v>
      </c>
      <c r="M4027" t="s">
        <v>3017</v>
      </c>
    </row>
    <row r="4028" spans="12:13" x14ac:dyDescent="0.25">
      <c r="L4028" s="65">
        <v>744262</v>
      </c>
      <c r="M4028" t="s">
        <v>3018</v>
      </c>
    </row>
    <row r="4029" spans="12:13" x14ac:dyDescent="0.25">
      <c r="L4029" s="65">
        <v>744265</v>
      </c>
      <c r="M4029" t="s">
        <v>3019</v>
      </c>
    </row>
    <row r="4030" spans="12:13" x14ac:dyDescent="0.25">
      <c r="L4030" s="65">
        <v>745000</v>
      </c>
      <c r="M4030" t="s">
        <v>3021</v>
      </c>
    </row>
    <row r="4031" spans="12:13" x14ac:dyDescent="0.25">
      <c r="L4031" s="65">
        <v>745100</v>
      </c>
      <c r="M4031" t="s">
        <v>3021</v>
      </c>
    </row>
    <row r="4032" spans="12:13" x14ac:dyDescent="0.25">
      <c r="L4032" s="65">
        <v>745120</v>
      </c>
      <c r="M4032" t="s">
        <v>3022</v>
      </c>
    </row>
    <row r="4033" spans="12:13" x14ac:dyDescent="0.25">
      <c r="L4033" s="65">
        <v>745121</v>
      </c>
      <c r="M4033" t="s">
        <v>3023</v>
      </c>
    </row>
    <row r="4034" spans="12:13" x14ac:dyDescent="0.25">
      <c r="L4034" s="65">
        <v>745122</v>
      </c>
      <c r="M4034" t="s">
        <v>3024</v>
      </c>
    </row>
    <row r="4035" spans="12:13" x14ac:dyDescent="0.25">
      <c r="L4035" s="65">
        <v>745123</v>
      </c>
      <c r="M4035" t="s">
        <v>3025</v>
      </c>
    </row>
    <row r="4036" spans="12:13" x14ac:dyDescent="0.25">
      <c r="L4036" s="65">
        <v>745124</v>
      </c>
      <c r="M4036" t="s">
        <v>3026</v>
      </c>
    </row>
    <row r="4037" spans="12:13" x14ac:dyDescent="0.25">
      <c r="L4037" s="65">
        <v>745125</v>
      </c>
      <c r="M4037" t="s">
        <v>3027</v>
      </c>
    </row>
    <row r="4038" spans="12:13" x14ac:dyDescent="0.25">
      <c r="L4038" s="65">
        <v>745126</v>
      </c>
      <c r="M4038" t="s">
        <v>3028</v>
      </c>
    </row>
    <row r="4039" spans="12:13" x14ac:dyDescent="0.25">
      <c r="L4039" s="65">
        <v>745127</v>
      </c>
      <c r="M4039" t="s">
        <v>3029</v>
      </c>
    </row>
    <row r="4040" spans="12:13" x14ac:dyDescent="0.25">
      <c r="L4040" s="65">
        <v>745128</v>
      </c>
      <c r="M4040" t="s">
        <v>3030</v>
      </c>
    </row>
    <row r="4041" spans="12:13" x14ac:dyDescent="0.25">
      <c r="L4041" s="65">
        <v>745130</v>
      </c>
      <c r="M4041" t="s">
        <v>3031</v>
      </c>
    </row>
    <row r="4042" spans="12:13" x14ac:dyDescent="0.25">
      <c r="L4042" s="65">
        <v>745131</v>
      </c>
      <c r="M4042" t="s">
        <v>3032</v>
      </c>
    </row>
    <row r="4043" spans="12:13" x14ac:dyDescent="0.25">
      <c r="L4043" s="65">
        <v>745132</v>
      </c>
      <c r="M4043" t="s">
        <v>3033</v>
      </c>
    </row>
    <row r="4044" spans="12:13" x14ac:dyDescent="0.25">
      <c r="L4044" s="65">
        <v>745133</v>
      </c>
      <c r="M4044" t="s">
        <v>3034</v>
      </c>
    </row>
    <row r="4045" spans="12:13" x14ac:dyDescent="0.25">
      <c r="L4045" s="65">
        <v>745134</v>
      </c>
      <c r="M4045" t="s">
        <v>3035</v>
      </c>
    </row>
    <row r="4046" spans="12:13" x14ac:dyDescent="0.25">
      <c r="L4046" s="65">
        <v>745135</v>
      </c>
      <c r="M4046" t="s">
        <v>3036</v>
      </c>
    </row>
    <row r="4047" spans="12:13" x14ac:dyDescent="0.25">
      <c r="L4047" s="65">
        <v>745136</v>
      </c>
      <c r="M4047" t="s">
        <v>3037</v>
      </c>
    </row>
    <row r="4048" spans="12:13" x14ac:dyDescent="0.25">
      <c r="L4048" s="65">
        <v>745137</v>
      </c>
      <c r="M4048" t="s">
        <v>3038</v>
      </c>
    </row>
    <row r="4049" spans="12:13" x14ac:dyDescent="0.25">
      <c r="L4049" s="65">
        <v>745138</v>
      </c>
      <c r="M4049" t="s">
        <v>3039</v>
      </c>
    </row>
    <row r="4050" spans="12:13" x14ac:dyDescent="0.25">
      <c r="L4050" s="65">
        <v>745139</v>
      </c>
      <c r="M4050" t="s">
        <v>3040</v>
      </c>
    </row>
    <row r="4051" spans="12:13" x14ac:dyDescent="0.25">
      <c r="L4051" s="65">
        <v>745140</v>
      </c>
      <c r="M4051" t="s">
        <v>3041</v>
      </c>
    </row>
    <row r="4052" spans="12:13" x14ac:dyDescent="0.25">
      <c r="L4052" s="65">
        <v>745141</v>
      </c>
      <c r="M4052" t="s">
        <v>3043</v>
      </c>
    </row>
    <row r="4053" spans="12:13" x14ac:dyDescent="0.25">
      <c r="L4053" s="65">
        <v>745142</v>
      </c>
      <c r="M4053" t="s">
        <v>3045</v>
      </c>
    </row>
    <row r="4054" spans="12:13" x14ac:dyDescent="0.25">
      <c r="L4054" s="65">
        <v>745143</v>
      </c>
      <c r="M4054" t="s">
        <v>3047</v>
      </c>
    </row>
    <row r="4055" spans="12:13" x14ac:dyDescent="0.25">
      <c r="L4055" s="65">
        <v>745144</v>
      </c>
      <c r="M4055" t="s">
        <v>3048</v>
      </c>
    </row>
    <row r="4056" spans="12:13" x14ac:dyDescent="0.25">
      <c r="L4056" s="65">
        <v>745145</v>
      </c>
      <c r="M4056" t="s">
        <v>3049</v>
      </c>
    </row>
    <row r="4057" spans="12:13" x14ac:dyDescent="0.25">
      <c r="L4057" s="65">
        <v>745150</v>
      </c>
      <c r="M4057" t="s">
        <v>3050</v>
      </c>
    </row>
    <row r="4058" spans="12:13" x14ac:dyDescent="0.25">
      <c r="L4058" s="65">
        <v>745151</v>
      </c>
      <c r="M4058" t="s">
        <v>3051</v>
      </c>
    </row>
    <row r="4059" spans="12:13" x14ac:dyDescent="0.25">
      <c r="L4059" s="65">
        <v>745152</v>
      </c>
      <c r="M4059" t="s">
        <v>3052</v>
      </c>
    </row>
    <row r="4060" spans="12:13" x14ac:dyDescent="0.25">
      <c r="L4060" s="65">
        <v>745153</v>
      </c>
      <c r="M4060" t="s">
        <v>3053</v>
      </c>
    </row>
    <row r="4061" spans="12:13" x14ac:dyDescent="0.25">
      <c r="L4061" s="65">
        <v>745154</v>
      </c>
      <c r="M4061" t="s">
        <v>3054</v>
      </c>
    </row>
    <row r="4062" spans="12:13" x14ac:dyDescent="0.25">
      <c r="L4062" s="65">
        <v>745155</v>
      </c>
      <c r="M4062" t="s">
        <v>3049</v>
      </c>
    </row>
    <row r="4063" spans="12:13" x14ac:dyDescent="0.25">
      <c r="L4063" s="65">
        <v>745160</v>
      </c>
      <c r="M4063" t="s">
        <v>3055</v>
      </c>
    </row>
    <row r="4064" spans="12:13" x14ac:dyDescent="0.25">
      <c r="L4064" s="65">
        <v>745161</v>
      </c>
      <c r="M4064" t="s">
        <v>3056</v>
      </c>
    </row>
    <row r="4065" spans="12:13" x14ac:dyDescent="0.25">
      <c r="L4065" s="65">
        <v>745162</v>
      </c>
      <c r="M4065" t="s">
        <v>3057</v>
      </c>
    </row>
    <row r="4066" spans="12:13" x14ac:dyDescent="0.25">
      <c r="L4066" s="65">
        <v>745165</v>
      </c>
      <c r="M4066" t="s">
        <v>3058</v>
      </c>
    </row>
    <row r="4067" spans="12:13" x14ac:dyDescent="0.25">
      <c r="L4067" s="65">
        <v>745166</v>
      </c>
      <c r="M4067" t="s">
        <v>3059</v>
      </c>
    </row>
    <row r="4068" spans="12:13" x14ac:dyDescent="0.25">
      <c r="L4068" s="65">
        <v>770000</v>
      </c>
      <c r="M4068" t="s">
        <v>3061</v>
      </c>
    </row>
    <row r="4069" spans="12:13" x14ac:dyDescent="0.25">
      <c r="L4069" s="65">
        <v>771000</v>
      </c>
      <c r="M4069" t="s">
        <v>3061</v>
      </c>
    </row>
    <row r="4070" spans="12:13" x14ac:dyDescent="0.25">
      <c r="L4070" s="65">
        <v>771100</v>
      </c>
      <c r="M4070" t="s">
        <v>3061</v>
      </c>
    </row>
    <row r="4071" spans="12:13" x14ac:dyDescent="0.25">
      <c r="L4071" s="65">
        <v>771110</v>
      </c>
      <c r="M4071" t="s">
        <v>3061</v>
      </c>
    </row>
    <row r="4072" spans="12:13" x14ac:dyDescent="0.25">
      <c r="L4072" s="65">
        <v>771111</v>
      </c>
      <c r="M4072" t="s">
        <v>3061</v>
      </c>
    </row>
    <row r="4073" spans="12:13" x14ac:dyDescent="0.25">
      <c r="L4073" s="65">
        <v>772000</v>
      </c>
      <c r="M4073" t="s">
        <v>3062</v>
      </c>
    </row>
    <row r="4074" spans="12:13" x14ac:dyDescent="0.25">
      <c r="L4074" s="65">
        <v>772100</v>
      </c>
      <c r="M4074" t="s">
        <v>3062</v>
      </c>
    </row>
    <row r="4075" spans="12:13" x14ac:dyDescent="0.25">
      <c r="L4075" s="65">
        <v>772110</v>
      </c>
      <c r="M4075" t="s">
        <v>3062</v>
      </c>
    </row>
    <row r="4076" spans="12:13" x14ac:dyDescent="0.25">
      <c r="L4076" s="65">
        <v>772111</v>
      </c>
      <c r="M4076" t="s">
        <v>3063</v>
      </c>
    </row>
    <row r="4077" spans="12:13" x14ac:dyDescent="0.25">
      <c r="L4077" s="65">
        <v>772112</v>
      </c>
      <c r="M4077" t="s">
        <v>3064</v>
      </c>
    </row>
    <row r="4078" spans="12:13" x14ac:dyDescent="0.25">
      <c r="L4078" s="65">
        <v>772113</v>
      </c>
      <c r="M4078" t="s">
        <v>3065</v>
      </c>
    </row>
    <row r="4079" spans="12:13" x14ac:dyDescent="0.25">
      <c r="L4079" s="65">
        <v>772114</v>
      </c>
      <c r="M4079" t="s">
        <v>3066</v>
      </c>
    </row>
    <row r="4080" spans="12:13" x14ac:dyDescent="0.25">
      <c r="L4080" s="65">
        <v>780000</v>
      </c>
      <c r="M4080" t="s">
        <v>3067</v>
      </c>
    </row>
    <row r="4081" spans="12:13" x14ac:dyDescent="0.25">
      <c r="L4081" s="65">
        <v>781000</v>
      </c>
      <c r="M4081" t="s">
        <v>3067</v>
      </c>
    </row>
    <row r="4082" spans="12:13" x14ac:dyDescent="0.25">
      <c r="L4082" s="65">
        <v>781100</v>
      </c>
      <c r="M4082" t="s">
        <v>3067</v>
      </c>
    </row>
    <row r="4083" spans="12:13" x14ac:dyDescent="0.25">
      <c r="L4083" s="65">
        <v>781110</v>
      </c>
      <c r="M4083" t="s">
        <v>3067</v>
      </c>
    </row>
    <row r="4084" spans="12:13" x14ac:dyDescent="0.25">
      <c r="L4084" s="65">
        <v>781111</v>
      </c>
      <c r="M4084" t="s">
        <v>3067</v>
      </c>
    </row>
    <row r="4085" spans="12:13" x14ac:dyDescent="0.25">
      <c r="L4085" s="65">
        <v>781112</v>
      </c>
      <c r="M4085" t="s">
        <v>3068</v>
      </c>
    </row>
    <row r="4086" spans="12:13" x14ac:dyDescent="0.25">
      <c r="L4086" s="65">
        <v>781300</v>
      </c>
      <c r="M4086" t="s">
        <v>3069</v>
      </c>
    </row>
    <row r="4087" spans="12:13" x14ac:dyDescent="0.25">
      <c r="L4087" s="65">
        <v>781310</v>
      </c>
      <c r="M4087" t="s">
        <v>3070</v>
      </c>
    </row>
    <row r="4088" spans="12:13" x14ac:dyDescent="0.25">
      <c r="L4088" s="65">
        <v>781311</v>
      </c>
      <c r="M4088" t="s">
        <v>3071</v>
      </c>
    </row>
    <row r="4089" spans="12:13" x14ac:dyDescent="0.25">
      <c r="L4089" s="65">
        <v>781312</v>
      </c>
      <c r="M4089" t="s">
        <v>3072</v>
      </c>
    </row>
    <row r="4090" spans="12:13" x14ac:dyDescent="0.25">
      <c r="L4090" s="65">
        <v>781313</v>
      </c>
      <c r="M4090" t="s">
        <v>3073</v>
      </c>
    </row>
    <row r="4091" spans="12:13" x14ac:dyDescent="0.25">
      <c r="L4091" s="65">
        <v>781314</v>
      </c>
      <c r="M4091" t="s">
        <v>3074</v>
      </c>
    </row>
    <row r="4092" spans="12:13" x14ac:dyDescent="0.25">
      <c r="L4092" s="65">
        <v>781315</v>
      </c>
      <c r="M4092" t="s">
        <v>3075</v>
      </c>
    </row>
    <row r="4093" spans="12:13" x14ac:dyDescent="0.25">
      <c r="L4093" s="65">
        <v>781316</v>
      </c>
      <c r="M4093" t="s">
        <v>3076</v>
      </c>
    </row>
    <row r="4094" spans="12:13" x14ac:dyDescent="0.25">
      <c r="L4094" s="65">
        <v>781317</v>
      </c>
      <c r="M4094" t="s">
        <v>3077</v>
      </c>
    </row>
    <row r="4095" spans="12:13" x14ac:dyDescent="0.25">
      <c r="L4095" s="65">
        <v>781318</v>
      </c>
      <c r="M4095" t="s">
        <v>3078</v>
      </c>
    </row>
    <row r="4096" spans="12:13" x14ac:dyDescent="0.25">
      <c r="L4096" s="65">
        <v>781320</v>
      </c>
      <c r="M4096" t="s">
        <v>3079</v>
      </c>
    </row>
    <row r="4097" spans="12:13" x14ac:dyDescent="0.25">
      <c r="L4097" s="65">
        <v>781321</v>
      </c>
      <c r="M4097" t="s">
        <v>3080</v>
      </c>
    </row>
    <row r="4098" spans="12:13" x14ac:dyDescent="0.25">
      <c r="L4098" s="65">
        <v>781322</v>
      </c>
      <c r="M4098" t="s">
        <v>3081</v>
      </c>
    </row>
    <row r="4099" spans="12:13" x14ac:dyDescent="0.25">
      <c r="L4099" s="65">
        <v>781323</v>
      </c>
      <c r="M4099" t="s">
        <v>3082</v>
      </c>
    </row>
    <row r="4100" spans="12:13" x14ac:dyDescent="0.25">
      <c r="L4100" s="65">
        <v>781324</v>
      </c>
      <c r="M4100" t="s">
        <v>3083</v>
      </c>
    </row>
    <row r="4101" spans="12:13" x14ac:dyDescent="0.25">
      <c r="L4101" s="65">
        <v>781330</v>
      </c>
      <c r="M4101" t="s">
        <v>3084</v>
      </c>
    </row>
    <row r="4102" spans="12:13" x14ac:dyDescent="0.25">
      <c r="L4102" s="65">
        <v>781331</v>
      </c>
      <c r="M4102" t="s">
        <v>3085</v>
      </c>
    </row>
    <row r="4103" spans="12:13" x14ac:dyDescent="0.25">
      <c r="L4103" s="65">
        <v>781340</v>
      </c>
      <c r="M4103" t="s">
        <v>3086</v>
      </c>
    </row>
    <row r="4104" spans="12:13" x14ac:dyDescent="0.25">
      <c r="L4104" s="65">
        <v>781341</v>
      </c>
      <c r="M4104" t="s">
        <v>3087</v>
      </c>
    </row>
    <row r="4105" spans="12:13" x14ac:dyDescent="0.25">
      <c r="L4105" s="65">
        <v>781342</v>
      </c>
      <c r="M4105" t="s">
        <v>3088</v>
      </c>
    </row>
    <row r="4106" spans="12:13" x14ac:dyDescent="0.25">
      <c r="L4106" s="65">
        <v>781350</v>
      </c>
      <c r="M4106" t="s">
        <v>3089</v>
      </c>
    </row>
    <row r="4107" spans="12:13" x14ac:dyDescent="0.25">
      <c r="L4107" s="65">
        <v>781351</v>
      </c>
      <c r="M4107" t="s">
        <v>3089</v>
      </c>
    </row>
    <row r="4108" spans="12:13" x14ac:dyDescent="0.25">
      <c r="L4108" s="65">
        <v>781352</v>
      </c>
      <c r="M4108" t="s">
        <v>3090</v>
      </c>
    </row>
    <row r="4109" spans="12:13" x14ac:dyDescent="0.25">
      <c r="L4109" s="65">
        <v>790000</v>
      </c>
      <c r="M4109" t="s">
        <v>3091</v>
      </c>
    </row>
    <row r="4110" spans="12:13" x14ac:dyDescent="0.25">
      <c r="L4110" s="65">
        <v>791000</v>
      </c>
      <c r="M4110" t="s">
        <v>3091</v>
      </c>
    </row>
    <row r="4111" spans="12:13" x14ac:dyDescent="0.25">
      <c r="L4111" s="65">
        <v>791100</v>
      </c>
      <c r="M4111" t="s">
        <v>3091</v>
      </c>
    </row>
    <row r="4112" spans="12:13" x14ac:dyDescent="0.25">
      <c r="L4112" s="65">
        <v>791110</v>
      </c>
      <c r="M4112" t="s">
        <v>3091</v>
      </c>
    </row>
    <row r="4113" spans="12:13" x14ac:dyDescent="0.25">
      <c r="L4113" s="65">
        <v>791111</v>
      </c>
      <c r="M4113" t="s">
        <v>3091</v>
      </c>
    </row>
    <row r="4114" spans="12:13" x14ac:dyDescent="0.25">
      <c r="L4114" s="65">
        <v>800000</v>
      </c>
      <c r="M4114" t="s">
        <v>3093</v>
      </c>
    </row>
    <row r="4115" spans="12:13" x14ac:dyDescent="0.25">
      <c r="L4115" s="65">
        <v>810000</v>
      </c>
      <c r="M4115" t="s">
        <v>3094</v>
      </c>
    </row>
    <row r="4116" spans="12:13" x14ac:dyDescent="0.25">
      <c r="L4116" s="65">
        <v>811000</v>
      </c>
      <c r="M4116" t="s">
        <v>3095</v>
      </c>
    </row>
    <row r="4117" spans="12:13" x14ac:dyDescent="0.25">
      <c r="L4117" s="65">
        <v>811100</v>
      </c>
      <c r="M4117" t="s">
        <v>3095</v>
      </c>
    </row>
    <row r="4118" spans="12:13" x14ac:dyDescent="0.25">
      <c r="L4118" s="65">
        <v>811120</v>
      </c>
      <c r="M4118" t="s">
        <v>3096</v>
      </c>
    </row>
    <row r="4119" spans="12:13" x14ac:dyDescent="0.25">
      <c r="L4119" s="65">
        <v>811121</v>
      </c>
      <c r="M4119" t="s">
        <v>3097</v>
      </c>
    </row>
    <row r="4120" spans="12:13" x14ac:dyDescent="0.25">
      <c r="L4120" s="65">
        <v>811122</v>
      </c>
      <c r="M4120" t="s">
        <v>3098</v>
      </c>
    </row>
    <row r="4121" spans="12:13" x14ac:dyDescent="0.25">
      <c r="L4121" s="65">
        <v>811123</v>
      </c>
      <c r="M4121" t="s">
        <v>3099</v>
      </c>
    </row>
    <row r="4122" spans="12:13" x14ac:dyDescent="0.25">
      <c r="L4122" s="65">
        <v>811124</v>
      </c>
      <c r="M4122" t="s">
        <v>3100</v>
      </c>
    </row>
    <row r="4123" spans="12:13" x14ac:dyDescent="0.25">
      <c r="L4123" s="65">
        <v>811125</v>
      </c>
      <c r="M4123" t="s">
        <v>3101</v>
      </c>
    </row>
    <row r="4124" spans="12:13" x14ac:dyDescent="0.25">
      <c r="L4124" s="65">
        <v>811130</v>
      </c>
      <c r="M4124" t="s">
        <v>3102</v>
      </c>
    </row>
    <row r="4125" spans="12:13" x14ac:dyDescent="0.25">
      <c r="L4125" s="65">
        <v>811131</v>
      </c>
      <c r="M4125" t="s">
        <v>3103</v>
      </c>
    </row>
    <row r="4126" spans="12:13" x14ac:dyDescent="0.25">
      <c r="L4126" s="65">
        <v>811132</v>
      </c>
      <c r="M4126" t="s">
        <v>3104</v>
      </c>
    </row>
    <row r="4127" spans="12:13" x14ac:dyDescent="0.25">
      <c r="L4127" s="65">
        <v>811133</v>
      </c>
      <c r="M4127" t="s">
        <v>3105</v>
      </c>
    </row>
    <row r="4128" spans="12:13" x14ac:dyDescent="0.25">
      <c r="L4128" s="65">
        <v>811134</v>
      </c>
      <c r="M4128" t="s">
        <v>3106</v>
      </c>
    </row>
    <row r="4129" spans="12:13" x14ac:dyDescent="0.25">
      <c r="L4129" s="65">
        <v>811135</v>
      </c>
      <c r="M4129" t="s">
        <v>3107</v>
      </c>
    </row>
    <row r="4130" spans="12:13" x14ac:dyDescent="0.25">
      <c r="L4130" s="65">
        <v>811140</v>
      </c>
      <c r="M4130" t="s">
        <v>3108</v>
      </c>
    </row>
    <row r="4131" spans="12:13" x14ac:dyDescent="0.25">
      <c r="L4131" s="65">
        <v>811141</v>
      </c>
      <c r="M4131" t="s">
        <v>3108</v>
      </c>
    </row>
    <row r="4132" spans="12:13" x14ac:dyDescent="0.25">
      <c r="L4132" s="65">
        <v>811142</v>
      </c>
      <c r="M4132" t="s">
        <v>3109</v>
      </c>
    </row>
    <row r="4133" spans="12:13" x14ac:dyDescent="0.25">
      <c r="L4133" s="65">
        <v>811143</v>
      </c>
      <c r="M4133" t="s">
        <v>3110</v>
      </c>
    </row>
    <row r="4134" spans="12:13" x14ac:dyDescent="0.25">
      <c r="L4134" s="65">
        <v>811144</v>
      </c>
      <c r="M4134" t="s">
        <v>3111</v>
      </c>
    </row>
    <row r="4135" spans="12:13" x14ac:dyDescent="0.25">
      <c r="L4135" s="65">
        <v>811150</v>
      </c>
      <c r="M4135" t="s">
        <v>3112</v>
      </c>
    </row>
    <row r="4136" spans="12:13" x14ac:dyDescent="0.25">
      <c r="L4136" s="65">
        <v>811151</v>
      </c>
      <c r="M4136" t="s">
        <v>3112</v>
      </c>
    </row>
    <row r="4137" spans="12:13" x14ac:dyDescent="0.25">
      <c r="L4137" s="65">
        <v>811152</v>
      </c>
      <c r="M4137" t="s">
        <v>3113</v>
      </c>
    </row>
    <row r="4138" spans="12:13" x14ac:dyDescent="0.25">
      <c r="L4138" s="65">
        <v>811153</v>
      </c>
      <c r="M4138" t="s">
        <v>3114</v>
      </c>
    </row>
    <row r="4139" spans="12:13" x14ac:dyDescent="0.25">
      <c r="L4139" s="65">
        <v>811154</v>
      </c>
      <c r="M4139" t="s">
        <v>3115</v>
      </c>
    </row>
    <row r="4140" spans="12:13" x14ac:dyDescent="0.25">
      <c r="L4140" s="65">
        <v>811160</v>
      </c>
      <c r="M4140" t="s">
        <v>3116</v>
      </c>
    </row>
    <row r="4141" spans="12:13" x14ac:dyDescent="0.25">
      <c r="L4141" s="65">
        <v>811161</v>
      </c>
      <c r="M4141" t="s">
        <v>3117</v>
      </c>
    </row>
    <row r="4142" spans="12:13" x14ac:dyDescent="0.25">
      <c r="L4142" s="65">
        <v>811162</v>
      </c>
      <c r="M4142" t="s">
        <v>3118</v>
      </c>
    </row>
    <row r="4143" spans="12:13" x14ac:dyDescent="0.25">
      <c r="L4143" s="65">
        <v>811165</v>
      </c>
      <c r="M4143" t="s">
        <v>3119</v>
      </c>
    </row>
    <row r="4144" spans="12:13" x14ac:dyDescent="0.25">
      <c r="L4144" s="65">
        <v>811170</v>
      </c>
      <c r="M4144" t="s">
        <v>3120</v>
      </c>
    </row>
    <row r="4145" spans="12:13" x14ac:dyDescent="0.25">
      <c r="L4145" s="65">
        <v>811171</v>
      </c>
      <c r="M4145" t="s">
        <v>3121</v>
      </c>
    </row>
    <row r="4146" spans="12:13" x14ac:dyDescent="0.25">
      <c r="L4146" s="65">
        <v>811172</v>
      </c>
      <c r="M4146" t="s">
        <v>3122</v>
      </c>
    </row>
    <row r="4147" spans="12:13" x14ac:dyDescent="0.25">
      <c r="L4147" s="65">
        <v>812000</v>
      </c>
      <c r="M4147" t="s">
        <v>3123</v>
      </c>
    </row>
    <row r="4148" spans="12:13" x14ac:dyDescent="0.25">
      <c r="L4148" s="65">
        <v>812100</v>
      </c>
      <c r="M4148" t="s">
        <v>3123</v>
      </c>
    </row>
    <row r="4149" spans="12:13" x14ac:dyDescent="0.25">
      <c r="L4149" s="65">
        <v>812120</v>
      </c>
      <c r="M4149" t="s">
        <v>3124</v>
      </c>
    </row>
    <row r="4150" spans="12:13" x14ac:dyDescent="0.25">
      <c r="L4150" s="65">
        <v>812121</v>
      </c>
      <c r="M4150" t="s">
        <v>3124</v>
      </c>
    </row>
    <row r="4151" spans="12:13" x14ac:dyDescent="0.25">
      <c r="L4151" s="65">
        <v>812130</v>
      </c>
      <c r="M4151" t="s">
        <v>3125</v>
      </c>
    </row>
    <row r="4152" spans="12:13" x14ac:dyDescent="0.25">
      <c r="L4152" s="65">
        <v>812131</v>
      </c>
      <c r="M4152" t="s">
        <v>3126</v>
      </c>
    </row>
    <row r="4153" spans="12:13" x14ac:dyDescent="0.25">
      <c r="L4153" s="65">
        <v>812132</v>
      </c>
      <c r="M4153" t="s">
        <v>3127</v>
      </c>
    </row>
    <row r="4154" spans="12:13" x14ac:dyDescent="0.25">
      <c r="L4154" s="65">
        <v>812140</v>
      </c>
      <c r="M4154" t="s">
        <v>3128</v>
      </c>
    </row>
    <row r="4155" spans="12:13" x14ac:dyDescent="0.25">
      <c r="L4155" s="65">
        <v>812141</v>
      </c>
      <c r="M4155" t="s">
        <v>3128</v>
      </c>
    </row>
    <row r="4156" spans="12:13" x14ac:dyDescent="0.25">
      <c r="L4156" s="65">
        <v>812150</v>
      </c>
      <c r="M4156" t="s">
        <v>3129</v>
      </c>
    </row>
    <row r="4157" spans="12:13" x14ac:dyDescent="0.25">
      <c r="L4157" s="65">
        <v>812151</v>
      </c>
      <c r="M4157" t="s">
        <v>3129</v>
      </c>
    </row>
    <row r="4158" spans="12:13" x14ac:dyDescent="0.25">
      <c r="L4158" s="65">
        <v>812160</v>
      </c>
      <c r="M4158" t="s">
        <v>3130</v>
      </c>
    </row>
    <row r="4159" spans="12:13" x14ac:dyDescent="0.25">
      <c r="L4159" s="65">
        <v>812161</v>
      </c>
      <c r="M4159" t="s">
        <v>3131</v>
      </c>
    </row>
    <row r="4160" spans="12:13" x14ac:dyDescent="0.25">
      <c r="L4160" s="65">
        <v>812162</v>
      </c>
      <c r="M4160" t="s">
        <v>3132</v>
      </c>
    </row>
    <row r="4161" spans="12:13" x14ac:dyDescent="0.25">
      <c r="L4161" s="65">
        <v>812165</v>
      </c>
      <c r="M4161" t="s">
        <v>3133</v>
      </c>
    </row>
    <row r="4162" spans="12:13" x14ac:dyDescent="0.25">
      <c r="L4162" s="65">
        <v>813000</v>
      </c>
      <c r="M4162" t="s">
        <v>3134</v>
      </c>
    </row>
    <row r="4163" spans="12:13" x14ac:dyDescent="0.25">
      <c r="L4163" s="65">
        <v>813100</v>
      </c>
      <c r="M4163" t="s">
        <v>3134</v>
      </c>
    </row>
    <row r="4164" spans="12:13" x14ac:dyDescent="0.25">
      <c r="L4164" s="65">
        <v>813120</v>
      </c>
      <c r="M4164" t="s">
        <v>3135</v>
      </c>
    </row>
    <row r="4165" spans="12:13" x14ac:dyDescent="0.25">
      <c r="L4165" s="65">
        <v>813121</v>
      </c>
      <c r="M4165" t="s">
        <v>3135</v>
      </c>
    </row>
    <row r="4166" spans="12:13" x14ac:dyDescent="0.25">
      <c r="L4166" s="65">
        <v>813130</v>
      </c>
      <c r="M4166" t="s">
        <v>3136</v>
      </c>
    </row>
    <row r="4167" spans="12:13" x14ac:dyDescent="0.25">
      <c r="L4167" s="65">
        <v>813131</v>
      </c>
      <c r="M4167" t="s">
        <v>3137</v>
      </c>
    </row>
    <row r="4168" spans="12:13" x14ac:dyDescent="0.25">
      <c r="L4168" s="65">
        <v>813132</v>
      </c>
      <c r="M4168" t="s">
        <v>3138</v>
      </c>
    </row>
    <row r="4169" spans="12:13" x14ac:dyDescent="0.25">
      <c r="L4169" s="65">
        <v>813140</v>
      </c>
      <c r="M4169" t="s">
        <v>3139</v>
      </c>
    </row>
    <row r="4170" spans="12:13" x14ac:dyDescent="0.25">
      <c r="L4170" s="65">
        <v>813141</v>
      </c>
      <c r="M4170" t="s">
        <v>3139</v>
      </c>
    </row>
    <row r="4171" spans="12:13" x14ac:dyDescent="0.25">
      <c r="L4171" s="65">
        <v>813150</v>
      </c>
      <c r="M4171" t="s">
        <v>3140</v>
      </c>
    </row>
    <row r="4172" spans="12:13" x14ac:dyDescent="0.25">
      <c r="L4172" s="65">
        <v>813151</v>
      </c>
      <c r="M4172" t="s">
        <v>3140</v>
      </c>
    </row>
    <row r="4173" spans="12:13" x14ac:dyDescent="0.25">
      <c r="L4173" s="65">
        <v>813160</v>
      </c>
      <c r="M4173" t="s">
        <v>3141</v>
      </c>
    </row>
    <row r="4174" spans="12:13" x14ac:dyDescent="0.25">
      <c r="L4174" s="65">
        <v>813161</v>
      </c>
      <c r="M4174" t="s">
        <v>3142</v>
      </c>
    </row>
    <row r="4175" spans="12:13" x14ac:dyDescent="0.25">
      <c r="L4175" s="65">
        <v>813162</v>
      </c>
      <c r="M4175" t="s">
        <v>3143</v>
      </c>
    </row>
    <row r="4176" spans="12:13" x14ac:dyDescent="0.25">
      <c r="L4176" s="65">
        <v>813165</v>
      </c>
      <c r="M4176" t="s">
        <v>3144</v>
      </c>
    </row>
    <row r="4177" spans="12:13" x14ac:dyDescent="0.25">
      <c r="L4177" s="65">
        <v>820000</v>
      </c>
      <c r="M4177" t="s">
        <v>3145</v>
      </c>
    </row>
    <row r="4178" spans="12:13" x14ac:dyDescent="0.25">
      <c r="L4178" s="65">
        <v>821000</v>
      </c>
      <c r="M4178" t="s">
        <v>3146</v>
      </c>
    </row>
    <row r="4179" spans="12:13" x14ac:dyDescent="0.25">
      <c r="L4179" s="65">
        <v>821100</v>
      </c>
      <c r="M4179" t="s">
        <v>3146</v>
      </c>
    </row>
    <row r="4180" spans="12:13" x14ac:dyDescent="0.25">
      <c r="L4180" s="65">
        <v>821120</v>
      </c>
      <c r="M4180" t="s">
        <v>3147</v>
      </c>
    </row>
    <row r="4181" spans="12:13" x14ac:dyDescent="0.25">
      <c r="L4181" s="65">
        <v>821121</v>
      </c>
      <c r="M4181" t="s">
        <v>3147</v>
      </c>
    </row>
    <row r="4182" spans="12:13" x14ac:dyDescent="0.25">
      <c r="L4182" s="65">
        <v>821130</v>
      </c>
      <c r="M4182" t="s">
        <v>3148</v>
      </c>
    </row>
    <row r="4183" spans="12:13" x14ac:dyDescent="0.25">
      <c r="L4183" s="65">
        <v>821131</v>
      </c>
      <c r="M4183" t="s">
        <v>3149</v>
      </c>
    </row>
    <row r="4184" spans="12:13" x14ac:dyDescent="0.25">
      <c r="L4184" s="65">
        <v>821132</v>
      </c>
      <c r="M4184" t="s">
        <v>3150</v>
      </c>
    </row>
    <row r="4185" spans="12:13" x14ac:dyDescent="0.25">
      <c r="L4185" s="65">
        <v>821140</v>
      </c>
      <c r="M4185" t="s">
        <v>3151</v>
      </c>
    </row>
    <row r="4186" spans="12:13" x14ac:dyDescent="0.25">
      <c r="L4186" s="65">
        <v>821141</v>
      </c>
      <c r="M4186" t="s">
        <v>3151</v>
      </c>
    </row>
    <row r="4187" spans="12:13" x14ac:dyDescent="0.25">
      <c r="L4187" s="65">
        <v>821150</v>
      </c>
      <c r="M4187" t="s">
        <v>3152</v>
      </c>
    </row>
    <row r="4188" spans="12:13" x14ac:dyDescent="0.25">
      <c r="L4188" s="65">
        <v>821151</v>
      </c>
      <c r="M4188" t="s">
        <v>3152</v>
      </c>
    </row>
    <row r="4189" spans="12:13" x14ac:dyDescent="0.25">
      <c r="L4189" s="65">
        <v>821160</v>
      </c>
      <c r="M4189" t="s">
        <v>3153</v>
      </c>
    </row>
    <row r="4190" spans="12:13" x14ac:dyDescent="0.25">
      <c r="L4190" s="65">
        <v>821161</v>
      </c>
      <c r="M4190" t="s">
        <v>3154</v>
      </c>
    </row>
    <row r="4191" spans="12:13" x14ac:dyDescent="0.25">
      <c r="L4191" s="65">
        <v>821162</v>
      </c>
      <c r="M4191" t="s">
        <v>3155</v>
      </c>
    </row>
    <row r="4192" spans="12:13" x14ac:dyDescent="0.25">
      <c r="L4192" s="65">
        <v>821165</v>
      </c>
      <c r="M4192" t="s">
        <v>3156</v>
      </c>
    </row>
    <row r="4193" spans="12:13" x14ac:dyDescent="0.25">
      <c r="L4193" s="65">
        <v>822000</v>
      </c>
      <c r="M4193" t="s">
        <v>3157</v>
      </c>
    </row>
    <row r="4194" spans="12:13" x14ac:dyDescent="0.25">
      <c r="L4194" s="65">
        <v>822100</v>
      </c>
      <c r="M4194" t="s">
        <v>3157</v>
      </c>
    </row>
    <row r="4195" spans="12:13" x14ac:dyDescent="0.25">
      <c r="L4195" s="65">
        <v>822120</v>
      </c>
      <c r="M4195" t="s">
        <v>3158</v>
      </c>
    </row>
    <row r="4196" spans="12:13" x14ac:dyDescent="0.25">
      <c r="L4196" s="65">
        <v>822121</v>
      </c>
      <c r="M4196" t="s">
        <v>3158</v>
      </c>
    </row>
    <row r="4197" spans="12:13" x14ac:dyDescent="0.25">
      <c r="L4197" s="65">
        <v>822130</v>
      </c>
      <c r="M4197" t="s">
        <v>3159</v>
      </c>
    </row>
    <row r="4198" spans="12:13" x14ac:dyDescent="0.25">
      <c r="L4198" s="65">
        <v>822131</v>
      </c>
      <c r="M4198" t="s">
        <v>3160</v>
      </c>
    </row>
    <row r="4199" spans="12:13" x14ac:dyDescent="0.25">
      <c r="L4199" s="65">
        <v>822132</v>
      </c>
      <c r="M4199" t="s">
        <v>3161</v>
      </c>
    </row>
    <row r="4200" spans="12:13" x14ac:dyDescent="0.25">
      <c r="L4200" s="65">
        <v>822140</v>
      </c>
      <c r="M4200" t="s">
        <v>3162</v>
      </c>
    </row>
    <row r="4201" spans="12:13" x14ac:dyDescent="0.25">
      <c r="L4201" s="65">
        <v>822141</v>
      </c>
      <c r="M4201" t="s">
        <v>3162</v>
      </c>
    </row>
    <row r="4202" spans="12:13" x14ac:dyDescent="0.25">
      <c r="L4202" s="65">
        <v>822150</v>
      </c>
      <c r="M4202" t="s">
        <v>3163</v>
      </c>
    </row>
    <row r="4203" spans="12:13" x14ac:dyDescent="0.25">
      <c r="L4203" s="65">
        <v>822151</v>
      </c>
      <c r="M4203" t="s">
        <v>3163</v>
      </c>
    </row>
    <row r="4204" spans="12:13" x14ac:dyDescent="0.25">
      <c r="L4204" s="65">
        <v>822160</v>
      </c>
      <c r="M4204" t="s">
        <v>3164</v>
      </c>
    </row>
    <row r="4205" spans="12:13" x14ac:dyDescent="0.25">
      <c r="L4205" s="65">
        <v>822161</v>
      </c>
      <c r="M4205" t="s">
        <v>3165</v>
      </c>
    </row>
    <row r="4206" spans="12:13" x14ac:dyDescent="0.25">
      <c r="L4206" s="65">
        <v>822162</v>
      </c>
      <c r="M4206" t="s">
        <v>3166</v>
      </c>
    </row>
    <row r="4207" spans="12:13" x14ac:dyDescent="0.25">
      <c r="L4207" s="65">
        <v>822165</v>
      </c>
      <c r="M4207" t="s">
        <v>3167</v>
      </c>
    </row>
    <row r="4208" spans="12:13" x14ac:dyDescent="0.25">
      <c r="L4208" s="65">
        <v>823000</v>
      </c>
      <c r="M4208" t="s">
        <v>3168</v>
      </c>
    </row>
    <row r="4209" spans="12:13" x14ac:dyDescent="0.25">
      <c r="L4209" s="65">
        <v>823100</v>
      </c>
      <c r="M4209" t="s">
        <v>3168</v>
      </c>
    </row>
    <row r="4210" spans="12:13" x14ac:dyDescent="0.25">
      <c r="L4210" s="65">
        <v>823120</v>
      </c>
      <c r="M4210" t="s">
        <v>3169</v>
      </c>
    </row>
    <row r="4211" spans="12:13" x14ac:dyDescent="0.25">
      <c r="L4211" s="65">
        <v>823121</v>
      </c>
      <c r="M4211" t="s">
        <v>3169</v>
      </c>
    </row>
    <row r="4212" spans="12:13" x14ac:dyDescent="0.25">
      <c r="L4212" s="65">
        <v>823130</v>
      </c>
      <c r="M4212" t="s">
        <v>3170</v>
      </c>
    </row>
    <row r="4213" spans="12:13" x14ac:dyDescent="0.25">
      <c r="L4213" s="65">
        <v>823131</v>
      </c>
      <c r="M4213" t="s">
        <v>3171</v>
      </c>
    </row>
    <row r="4214" spans="12:13" x14ac:dyDescent="0.25">
      <c r="L4214" s="65">
        <v>823132</v>
      </c>
      <c r="M4214" t="s">
        <v>3172</v>
      </c>
    </row>
    <row r="4215" spans="12:13" x14ac:dyDescent="0.25">
      <c r="L4215" s="65">
        <v>823140</v>
      </c>
      <c r="M4215" t="s">
        <v>3173</v>
      </c>
    </row>
    <row r="4216" spans="12:13" x14ac:dyDescent="0.25">
      <c r="L4216" s="65">
        <v>823141</v>
      </c>
      <c r="M4216" t="s">
        <v>3173</v>
      </c>
    </row>
    <row r="4217" spans="12:13" x14ac:dyDescent="0.25">
      <c r="L4217" s="65">
        <v>823150</v>
      </c>
      <c r="M4217" t="s">
        <v>3174</v>
      </c>
    </row>
    <row r="4218" spans="12:13" x14ac:dyDescent="0.25">
      <c r="L4218" s="65">
        <v>823151</v>
      </c>
      <c r="M4218" t="s">
        <v>3174</v>
      </c>
    </row>
    <row r="4219" spans="12:13" x14ac:dyDescent="0.25">
      <c r="L4219" s="65">
        <v>823160</v>
      </c>
      <c r="M4219" t="s">
        <v>3175</v>
      </c>
    </row>
    <row r="4220" spans="12:13" x14ac:dyDescent="0.25">
      <c r="L4220" s="65">
        <v>823161</v>
      </c>
      <c r="M4220" t="s">
        <v>3176</v>
      </c>
    </row>
    <row r="4221" spans="12:13" x14ac:dyDescent="0.25">
      <c r="L4221" s="65">
        <v>823162</v>
      </c>
      <c r="M4221" t="s">
        <v>3177</v>
      </c>
    </row>
    <row r="4222" spans="12:13" x14ac:dyDescent="0.25">
      <c r="L4222" s="65">
        <v>823165</v>
      </c>
      <c r="M4222" t="s">
        <v>3178</v>
      </c>
    </row>
    <row r="4223" spans="12:13" x14ac:dyDescent="0.25">
      <c r="L4223" s="65">
        <v>830000</v>
      </c>
      <c r="M4223" t="s">
        <v>3179</v>
      </c>
    </row>
    <row r="4224" spans="12:13" x14ac:dyDescent="0.25">
      <c r="L4224" s="65">
        <v>831000</v>
      </c>
      <c r="M4224" t="s">
        <v>3179</v>
      </c>
    </row>
    <row r="4225" spans="12:13" x14ac:dyDescent="0.25">
      <c r="L4225" s="65">
        <v>831100</v>
      </c>
      <c r="M4225" t="s">
        <v>3179</v>
      </c>
    </row>
    <row r="4226" spans="12:13" x14ac:dyDescent="0.25">
      <c r="L4226" s="65">
        <v>831120</v>
      </c>
      <c r="M4226" t="s">
        <v>3180</v>
      </c>
    </row>
    <row r="4227" spans="12:13" x14ac:dyDescent="0.25">
      <c r="L4227" s="65">
        <v>831121</v>
      </c>
      <c r="M4227" t="s">
        <v>3180</v>
      </c>
    </row>
    <row r="4228" spans="12:13" x14ac:dyDescent="0.25">
      <c r="L4228" s="65">
        <v>831130</v>
      </c>
      <c r="M4228" t="s">
        <v>3181</v>
      </c>
    </row>
    <row r="4229" spans="12:13" x14ac:dyDescent="0.25">
      <c r="L4229" s="65">
        <v>831131</v>
      </c>
      <c r="M4229" t="s">
        <v>3182</v>
      </c>
    </row>
    <row r="4230" spans="12:13" x14ac:dyDescent="0.25">
      <c r="L4230" s="65">
        <v>831132</v>
      </c>
      <c r="M4230" t="s">
        <v>3183</v>
      </c>
    </row>
    <row r="4231" spans="12:13" x14ac:dyDescent="0.25">
      <c r="L4231" s="65">
        <v>831140</v>
      </c>
      <c r="M4231" t="s">
        <v>3184</v>
      </c>
    </row>
    <row r="4232" spans="12:13" x14ac:dyDescent="0.25">
      <c r="L4232" s="65">
        <v>831141</v>
      </c>
      <c r="M4232" t="s">
        <v>3184</v>
      </c>
    </row>
    <row r="4233" spans="12:13" x14ac:dyDescent="0.25">
      <c r="L4233" s="65">
        <v>831150</v>
      </c>
      <c r="M4233" t="s">
        <v>3185</v>
      </c>
    </row>
    <row r="4234" spans="12:13" x14ac:dyDescent="0.25">
      <c r="L4234" s="65">
        <v>831151</v>
      </c>
      <c r="M4234" t="s">
        <v>3185</v>
      </c>
    </row>
    <row r="4235" spans="12:13" x14ac:dyDescent="0.25">
      <c r="L4235" s="65">
        <v>831160</v>
      </c>
      <c r="M4235" t="s">
        <v>3186</v>
      </c>
    </row>
    <row r="4236" spans="12:13" x14ac:dyDescent="0.25">
      <c r="L4236" s="65">
        <v>831161</v>
      </c>
      <c r="M4236" t="s">
        <v>3187</v>
      </c>
    </row>
    <row r="4237" spans="12:13" x14ac:dyDescent="0.25">
      <c r="L4237" s="65">
        <v>831162</v>
      </c>
      <c r="M4237" t="s">
        <v>3188</v>
      </c>
    </row>
    <row r="4238" spans="12:13" x14ac:dyDescent="0.25">
      <c r="L4238" s="65">
        <v>831165</v>
      </c>
      <c r="M4238" t="s">
        <v>3189</v>
      </c>
    </row>
    <row r="4239" spans="12:13" x14ac:dyDescent="0.25">
      <c r="L4239" s="65">
        <v>840000</v>
      </c>
      <c r="M4239" t="s">
        <v>3190</v>
      </c>
    </row>
    <row r="4240" spans="12:13" x14ac:dyDescent="0.25">
      <c r="L4240" s="65">
        <v>841000</v>
      </c>
      <c r="M4240" t="s">
        <v>3191</v>
      </c>
    </row>
    <row r="4241" spans="12:13" x14ac:dyDescent="0.25">
      <c r="L4241" s="65">
        <v>841100</v>
      </c>
      <c r="M4241" t="s">
        <v>3191</v>
      </c>
    </row>
    <row r="4242" spans="12:13" x14ac:dyDescent="0.25">
      <c r="L4242" s="65">
        <v>841120</v>
      </c>
      <c r="M4242" t="s">
        <v>3192</v>
      </c>
    </row>
    <row r="4243" spans="12:13" x14ac:dyDescent="0.25">
      <c r="L4243" s="65">
        <v>841121</v>
      </c>
      <c r="M4243" t="s">
        <v>3192</v>
      </c>
    </row>
    <row r="4244" spans="12:13" x14ac:dyDescent="0.25">
      <c r="L4244" s="65">
        <v>841130</v>
      </c>
      <c r="M4244" t="s">
        <v>3193</v>
      </c>
    </row>
    <row r="4245" spans="12:13" x14ac:dyDescent="0.25">
      <c r="L4245" s="65">
        <v>841131</v>
      </c>
      <c r="M4245" t="s">
        <v>3193</v>
      </c>
    </row>
    <row r="4246" spans="12:13" x14ac:dyDescent="0.25">
      <c r="L4246" s="65">
        <v>841140</v>
      </c>
      <c r="M4246" t="s">
        <v>3194</v>
      </c>
    </row>
    <row r="4247" spans="12:13" x14ac:dyDescent="0.25">
      <c r="L4247" s="65">
        <v>841141</v>
      </c>
      <c r="M4247" t="s">
        <v>3194</v>
      </c>
    </row>
    <row r="4248" spans="12:13" x14ac:dyDescent="0.25">
      <c r="L4248" s="65">
        <v>841150</v>
      </c>
      <c r="M4248" t="s">
        <v>3195</v>
      </c>
    </row>
    <row r="4249" spans="12:13" x14ac:dyDescent="0.25">
      <c r="L4249" s="65">
        <v>841151</v>
      </c>
      <c r="M4249" t="s">
        <v>3195</v>
      </c>
    </row>
    <row r="4250" spans="12:13" x14ac:dyDescent="0.25">
      <c r="L4250" s="65">
        <v>841160</v>
      </c>
      <c r="M4250" t="s">
        <v>3196</v>
      </c>
    </row>
    <row r="4251" spans="12:13" x14ac:dyDescent="0.25">
      <c r="L4251" s="65">
        <v>841161</v>
      </c>
      <c r="M4251" t="s">
        <v>3197</v>
      </c>
    </row>
    <row r="4252" spans="12:13" x14ac:dyDescent="0.25">
      <c r="L4252" s="65">
        <v>841162</v>
      </c>
      <c r="M4252" t="s">
        <v>3198</v>
      </c>
    </row>
    <row r="4253" spans="12:13" x14ac:dyDescent="0.25">
      <c r="L4253" s="65">
        <v>841165</v>
      </c>
      <c r="M4253" t="s">
        <v>3199</v>
      </c>
    </row>
    <row r="4254" spans="12:13" x14ac:dyDescent="0.25">
      <c r="L4254" s="65">
        <v>842000</v>
      </c>
      <c r="M4254" t="s">
        <v>3200</v>
      </c>
    </row>
    <row r="4255" spans="12:13" x14ac:dyDescent="0.25">
      <c r="L4255" s="65">
        <v>842100</v>
      </c>
      <c r="M4255" t="s">
        <v>3200</v>
      </c>
    </row>
    <row r="4256" spans="12:13" x14ac:dyDescent="0.25">
      <c r="L4256" s="65">
        <v>842120</v>
      </c>
      <c r="M4256" t="s">
        <v>3201</v>
      </c>
    </row>
    <row r="4257" spans="12:13" x14ac:dyDescent="0.25">
      <c r="L4257" s="65">
        <v>842121</v>
      </c>
      <c r="M4257" t="s">
        <v>3201</v>
      </c>
    </row>
    <row r="4258" spans="12:13" x14ac:dyDescent="0.25">
      <c r="L4258" s="65">
        <v>842130</v>
      </c>
      <c r="M4258" t="s">
        <v>3202</v>
      </c>
    </row>
    <row r="4259" spans="12:13" x14ac:dyDescent="0.25">
      <c r="L4259" s="65">
        <v>842131</v>
      </c>
      <c r="M4259" t="s">
        <v>3202</v>
      </c>
    </row>
    <row r="4260" spans="12:13" x14ac:dyDescent="0.25">
      <c r="L4260" s="65">
        <v>842140</v>
      </c>
      <c r="M4260" t="s">
        <v>3203</v>
      </c>
    </row>
    <row r="4261" spans="12:13" x14ac:dyDescent="0.25">
      <c r="L4261" s="65">
        <v>842141</v>
      </c>
      <c r="M4261" t="s">
        <v>3203</v>
      </c>
    </row>
    <row r="4262" spans="12:13" x14ac:dyDescent="0.25">
      <c r="L4262" s="65">
        <v>842150</v>
      </c>
      <c r="M4262" t="s">
        <v>3204</v>
      </c>
    </row>
    <row r="4263" spans="12:13" x14ac:dyDescent="0.25">
      <c r="L4263" s="65">
        <v>842151</v>
      </c>
      <c r="M4263" t="s">
        <v>3204</v>
      </c>
    </row>
    <row r="4264" spans="12:13" x14ac:dyDescent="0.25">
      <c r="L4264" s="65">
        <v>842160</v>
      </c>
      <c r="M4264" t="s">
        <v>3205</v>
      </c>
    </row>
    <row r="4265" spans="12:13" x14ac:dyDescent="0.25">
      <c r="L4265" s="65">
        <v>842161</v>
      </c>
      <c r="M4265" t="s">
        <v>3206</v>
      </c>
    </row>
    <row r="4266" spans="12:13" x14ac:dyDescent="0.25">
      <c r="L4266" s="65">
        <v>842162</v>
      </c>
      <c r="M4266" t="s">
        <v>3207</v>
      </c>
    </row>
    <row r="4267" spans="12:13" x14ac:dyDescent="0.25">
      <c r="L4267" s="65">
        <v>842165</v>
      </c>
      <c r="M4267" t="s">
        <v>3208</v>
      </c>
    </row>
    <row r="4268" spans="12:13" x14ac:dyDescent="0.25">
      <c r="L4268" s="65">
        <v>843000</v>
      </c>
      <c r="M4268" t="s">
        <v>3209</v>
      </c>
    </row>
    <row r="4269" spans="12:13" x14ac:dyDescent="0.25">
      <c r="L4269" s="65">
        <v>843100</v>
      </c>
      <c r="M4269" t="s">
        <v>3209</v>
      </c>
    </row>
    <row r="4270" spans="12:13" x14ac:dyDescent="0.25">
      <c r="L4270" s="65">
        <v>843120</v>
      </c>
      <c r="M4270" t="s">
        <v>3210</v>
      </c>
    </row>
    <row r="4271" spans="12:13" x14ac:dyDescent="0.25">
      <c r="L4271" s="65">
        <v>843121</v>
      </c>
      <c r="M4271" t="s">
        <v>3210</v>
      </c>
    </row>
    <row r="4272" spans="12:13" x14ac:dyDescent="0.25">
      <c r="L4272" s="65">
        <v>843130</v>
      </c>
      <c r="M4272" t="s">
        <v>3211</v>
      </c>
    </row>
    <row r="4273" spans="12:13" x14ac:dyDescent="0.25">
      <c r="L4273" s="65">
        <v>843131</v>
      </c>
      <c r="M4273" t="s">
        <v>3211</v>
      </c>
    </row>
    <row r="4274" spans="12:13" x14ac:dyDescent="0.25">
      <c r="L4274" s="65">
        <v>843140</v>
      </c>
      <c r="M4274" t="s">
        <v>3212</v>
      </c>
    </row>
    <row r="4275" spans="12:13" x14ac:dyDescent="0.25">
      <c r="L4275" s="65">
        <v>843141</v>
      </c>
      <c r="M4275" t="s">
        <v>3212</v>
      </c>
    </row>
    <row r="4276" spans="12:13" x14ac:dyDescent="0.25">
      <c r="L4276" s="65">
        <v>843150</v>
      </c>
      <c r="M4276" t="s">
        <v>3213</v>
      </c>
    </row>
    <row r="4277" spans="12:13" x14ac:dyDescent="0.25">
      <c r="L4277" s="65">
        <v>843151</v>
      </c>
      <c r="M4277" t="s">
        <v>3213</v>
      </c>
    </row>
    <row r="4278" spans="12:13" x14ac:dyDescent="0.25">
      <c r="L4278" s="65">
        <v>843160</v>
      </c>
      <c r="M4278" t="s">
        <v>3214</v>
      </c>
    </row>
    <row r="4279" spans="12:13" x14ac:dyDescent="0.25">
      <c r="L4279" s="65">
        <v>843161</v>
      </c>
      <c r="M4279" t="s">
        <v>3215</v>
      </c>
    </row>
    <row r="4280" spans="12:13" x14ac:dyDescent="0.25">
      <c r="L4280" s="65">
        <v>843162</v>
      </c>
      <c r="M4280" t="s">
        <v>3216</v>
      </c>
    </row>
    <row r="4281" spans="12:13" x14ac:dyDescent="0.25">
      <c r="L4281" s="65">
        <v>843165</v>
      </c>
      <c r="M4281" t="s">
        <v>3217</v>
      </c>
    </row>
    <row r="4282" spans="12:13" x14ac:dyDescent="0.25">
      <c r="L4282" s="65">
        <v>900000</v>
      </c>
      <c r="M4282" t="s">
        <v>3219</v>
      </c>
    </row>
    <row r="4283" spans="12:13" x14ac:dyDescent="0.25">
      <c r="L4283" s="65">
        <v>910000</v>
      </c>
      <c r="M4283" t="s">
        <v>3221</v>
      </c>
    </row>
    <row r="4284" spans="12:13" x14ac:dyDescent="0.25">
      <c r="L4284" s="65">
        <v>911000</v>
      </c>
      <c r="M4284" t="s">
        <v>3222</v>
      </c>
    </row>
    <row r="4285" spans="12:13" x14ac:dyDescent="0.25">
      <c r="L4285" s="65">
        <v>911100</v>
      </c>
      <c r="M4285" t="s">
        <v>3223</v>
      </c>
    </row>
    <row r="4286" spans="12:13" x14ac:dyDescent="0.25">
      <c r="L4286" s="65">
        <v>911120</v>
      </c>
      <c r="M4286" t="s">
        <v>3224</v>
      </c>
    </row>
    <row r="4287" spans="12:13" x14ac:dyDescent="0.25">
      <c r="L4287" s="65">
        <v>911121</v>
      </c>
      <c r="M4287" t="s">
        <v>3224</v>
      </c>
    </row>
    <row r="4288" spans="12:13" x14ac:dyDescent="0.25">
      <c r="L4288" s="65">
        <v>911130</v>
      </c>
      <c r="M4288" t="s">
        <v>3225</v>
      </c>
    </row>
    <row r="4289" spans="12:13" x14ac:dyDescent="0.25">
      <c r="L4289" s="65">
        <v>911131</v>
      </c>
      <c r="M4289" t="s">
        <v>3226</v>
      </c>
    </row>
    <row r="4290" spans="12:13" x14ac:dyDescent="0.25">
      <c r="L4290" s="65">
        <v>911132</v>
      </c>
      <c r="M4290" t="s">
        <v>3227</v>
      </c>
    </row>
    <row r="4291" spans="12:13" x14ac:dyDescent="0.25">
      <c r="L4291" s="65">
        <v>911140</v>
      </c>
      <c r="M4291" t="s">
        <v>3228</v>
      </c>
    </row>
    <row r="4292" spans="12:13" x14ac:dyDescent="0.25">
      <c r="L4292" s="65">
        <v>911141</v>
      </c>
      <c r="M4292" t="s">
        <v>3228</v>
      </c>
    </row>
    <row r="4293" spans="12:13" x14ac:dyDescent="0.25">
      <c r="L4293" s="65">
        <v>911150</v>
      </c>
      <c r="M4293" t="s">
        <v>3229</v>
      </c>
    </row>
    <row r="4294" spans="12:13" x14ac:dyDescent="0.25">
      <c r="L4294" s="65">
        <v>911151</v>
      </c>
      <c r="M4294" t="s">
        <v>3229</v>
      </c>
    </row>
    <row r="4295" spans="12:13" x14ac:dyDescent="0.25">
      <c r="L4295" s="65">
        <v>911160</v>
      </c>
      <c r="M4295" t="s">
        <v>3230</v>
      </c>
    </row>
    <row r="4296" spans="12:13" x14ac:dyDescent="0.25">
      <c r="L4296" s="65">
        <v>911161</v>
      </c>
      <c r="M4296" t="s">
        <v>3231</v>
      </c>
    </row>
    <row r="4297" spans="12:13" x14ac:dyDescent="0.25">
      <c r="L4297" s="65">
        <v>911162</v>
      </c>
      <c r="M4297" t="s">
        <v>3232</v>
      </c>
    </row>
    <row r="4298" spans="12:13" x14ac:dyDescent="0.25">
      <c r="L4298" s="65">
        <v>911165</v>
      </c>
      <c r="M4298" t="s">
        <v>3233</v>
      </c>
    </row>
    <row r="4299" spans="12:13" x14ac:dyDescent="0.25">
      <c r="L4299" s="65">
        <v>911200</v>
      </c>
      <c r="M4299" t="s">
        <v>3234</v>
      </c>
    </row>
    <row r="4300" spans="12:13" x14ac:dyDescent="0.25">
      <c r="L4300" s="65">
        <v>911220</v>
      </c>
      <c r="M4300" t="s">
        <v>3235</v>
      </c>
    </row>
    <row r="4301" spans="12:13" x14ac:dyDescent="0.25">
      <c r="L4301" s="65">
        <v>911221</v>
      </c>
      <c r="M4301" t="s">
        <v>3235</v>
      </c>
    </row>
    <row r="4302" spans="12:13" x14ac:dyDescent="0.25">
      <c r="L4302" s="65">
        <v>911230</v>
      </c>
      <c r="M4302" t="s">
        <v>3236</v>
      </c>
    </row>
    <row r="4303" spans="12:13" x14ac:dyDescent="0.25">
      <c r="L4303" s="65">
        <v>911231</v>
      </c>
      <c r="M4303" t="s">
        <v>3237</v>
      </c>
    </row>
    <row r="4304" spans="12:13" x14ac:dyDescent="0.25">
      <c r="L4304" s="65">
        <v>911232</v>
      </c>
      <c r="M4304" t="s">
        <v>3238</v>
      </c>
    </row>
    <row r="4305" spans="12:13" x14ac:dyDescent="0.25">
      <c r="L4305" s="65">
        <v>911240</v>
      </c>
      <c r="M4305" t="s">
        <v>3239</v>
      </c>
    </row>
    <row r="4306" spans="12:13" x14ac:dyDescent="0.25">
      <c r="L4306" s="65">
        <v>911241</v>
      </c>
      <c r="M4306" t="s">
        <v>3239</v>
      </c>
    </row>
    <row r="4307" spans="12:13" x14ac:dyDescent="0.25">
      <c r="L4307" s="65">
        <v>911250</v>
      </c>
      <c r="M4307" t="s">
        <v>3240</v>
      </c>
    </row>
    <row r="4308" spans="12:13" x14ac:dyDescent="0.25">
      <c r="L4308" s="65">
        <v>911251</v>
      </c>
      <c r="M4308" t="s">
        <v>3240</v>
      </c>
    </row>
    <row r="4309" spans="12:13" x14ac:dyDescent="0.25">
      <c r="L4309" s="65">
        <v>911260</v>
      </c>
      <c r="M4309" t="s">
        <v>3241</v>
      </c>
    </row>
    <row r="4310" spans="12:13" x14ac:dyDescent="0.25">
      <c r="L4310" s="65">
        <v>911261</v>
      </c>
      <c r="M4310" t="s">
        <v>3242</v>
      </c>
    </row>
    <row r="4311" spans="12:13" x14ac:dyDescent="0.25">
      <c r="L4311" s="65">
        <v>911262</v>
      </c>
      <c r="M4311" t="s">
        <v>3243</v>
      </c>
    </row>
    <row r="4312" spans="12:13" x14ac:dyDescent="0.25">
      <c r="L4312" s="65">
        <v>911265</v>
      </c>
      <c r="M4312" t="s">
        <v>3244</v>
      </c>
    </row>
    <row r="4313" spans="12:13" x14ac:dyDescent="0.25">
      <c r="L4313" s="65">
        <v>911300</v>
      </c>
      <c r="M4313" t="s">
        <v>3245</v>
      </c>
    </row>
    <row r="4314" spans="12:13" x14ac:dyDescent="0.25">
      <c r="L4314" s="65">
        <v>911320</v>
      </c>
      <c r="M4314" t="s">
        <v>3246</v>
      </c>
    </row>
    <row r="4315" spans="12:13" x14ac:dyDescent="0.25">
      <c r="L4315" s="65">
        <v>911321</v>
      </c>
      <c r="M4315" t="s">
        <v>3246</v>
      </c>
    </row>
    <row r="4316" spans="12:13" x14ac:dyDescent="0.25">
      <c r="L4316" s="65">
        <v>911330</v>
      </c>
      <c r="M4316" t="s">
        <v>3247</v>
      </c>
    </row>
    <row r="4317" spans="12:13" x14ac:dyDescent="0.25">
      <c r="L4317" s="65">
        <v>911331</v>
      </c>
      <c r="M4317" t="s">
        <v>3247</v>
      </c>
    </row>
    <row r="4318" spans="12:13" x14ac:dyDescent="0.25">
      <c r="L4318" s="65">
        <v>911340</v>
      </c>
      <c r="M4318" t="s">
        <v>3248</v>
      </c>
    </row>
    <row r="4319" spans="12:13" x14ac:dyDescent="0.25">
      <c r="L4319" s="65">
        <v>911341</v>
      </c>
      <c r="M4319" t="s">
        <v>3248</v>
      </c>
    </row>
    <row r="4320" spans="12:13" x14ac:dyDescent="0.25">
      <c r="L4320" s="65">
        <v>911350</v>
      </c>
      <c r="M4320" t="s">
        <v>3249</v>
      </c>
    </row>
    <row r="4321" spans="12:13" x14ac:dyDescent="0.25">
      <c r="L4321" s="65">
        <v>911351</v>
      </c>
      <c r="M4321" t="s">
        <v>3249</v>
      </c>
    </row>
    <row r="4322" spans="12:13" x14ac:dyDescent="0.25">
      <c r="L4322" s="65">
        <v>911360</v>
      </c>
      <c r="M4322" t="s">
        <v>3250</v>
      </c>
    </row>
    <row r="4323" spans="12:13" x14ac:dyDescent="0.25">
      <c r="L4323" s="65">
        <v>911361</v>
      </c>
      <c r="M4323" t="s">
        <v>3251</v>
      </c>
    </row>
    <row r="4324" spans="12:13" x14ac:dyDescent="0.25">
      <c r="L4324" s="65">
        <v>911362</v>
      </c>
      <c r="M4324" t="s">
        <v>3252</v>
      </c>
    </row>
    <row r="4325" spans="12:13" x14ac:dyDescent="0.25">
      <c r="L4325" s="65">
        <v>911365</v>
      </c>
      <c r="M4325" t="s">
        <v>3253</v>
      </c>
    </row>
    <row r="4326" spans="12:13" x14ac:dyDescent="0.25">
      <c r="L4326" s="65">
        <v>911400</v>
      </c>
      <c r="M4326" t="s">
        <v>3254</v>
      </c>
    </row>
    <row r="4327" spans="12:13" x14ac:dyDescent="0.25">
      <c r="L4327" s="65">
        <v>911420</v>
      </c>
      <c r="M4327" t="s">
        <v>3255</v>
      </c>
    </row>
    <row r="4328" spans="12:13" x14ac:dyDescent="0.25">
      <c r="L4328" s="65">
        <v>911421</v>
      </c>
      <c r="M4328" t="s">
        <v>3255</v>
      </c>
    </row>
    <row r="4329" spans="12:13" x14ac:dyDescent="0.25">
      <c r="L4329" s="65">
        <v>911430</v>
      </c>
      <c r="M4329" t="s">
        <v>3256</v>
      </c>
    </row>
    <row r="4330" spans="12:13" x14ac:dyDescent="0.25">
      <c r="L4330" s="65">
        <v>911431</v>
      </c>
      <c r="M4330" t="s">
        <v>3257</v>
      </c>
    </row>
    <row r="4331" spans="12:13" x14ac:dyDescent="0.25">
      <c r="L4331" s="65">
        <v>911432</v>
      </c>
      <c r="M4331" t="s">
        <v>3258</v>
      </c>
    </row>
    <row r="4332" spans="12:13" x14ac:dyDescent="0.25">
      <c r="L4332" s="65">
        <v>911440</v>
      </c>
      <c r="M4332" t="s">
        <v>3259</v>
      </c>
    </row>
    <row r="4333" spans="12:13" x14ac:dyDescent="0.25">
      <c r="L4333" s="65">
        <v>911441</v>
      </c>
      <c r="M4333" t="s">
        <v>3259</v>
      </c>
    </row>
    <row r="4334" spans="12:13" x14ac:dyDescent="0.25">
      <c r="L4334" s="65">
        <v>911450</v>
      </c>
      <c r="M4334" t="s">
        <v>3261</v>
      </c>
    </row>
    <row r="4335" spans="12:13" x14ac:dyDescent="0.25">
      <c r="L4335" s="65">
        <v>911451</v>
      </c>
      <c r="M4335" t="s">
        <v>3261</v>
      </c>
    </row>
    <row r="4336" spans="12:13" x14ac:dyDescent="0.25">
      <c r="L4336" s="65">
        <v>911460</v>
      </c>
      <c r="M4336" t="s">
        <v>3262</v>
      </c>
    </row>
    <row r="4337" spans="12:13" x14ac:dyDescent="0.25">
      <c r="L4337" s="65">
        <v>911461</v>
      </c>
      <c r="M4337" t="s">
        <v>3263</v>
      </c>
    </row>
    <row r="4338" spans="12:13" x14ac:dyDescent="0.25">
      <c r="L4338" s="65">
        <v>911462</v>
      </c>
      <c r="M4338" t="s">
        <v>3264</v>
      </c>
    </row>
    <row r="4339" spans="12:13" x14ac:dyDescent="0.25">
      <c r="L4339" s="65">
        <v>911465</v>
      </c>
      <c r="M4339" t="s">
        <v>3265</v>
      </c>
    </row>
    <row r="4340" spans="12:13" x14ac:dyDescent="0.25">
      <c r="L4340" s="65">
        <v>911500</v>
      </c>
      <c r="M4340" t="s">
        <v>3266</v>
      </c>
    </row>
    <row r="4341" spans="12:13" x14ac:dyDescent="0.25">
      <c r="L4341" s="65">
        <v>911520</v>
      </c>
      <c r="M4341" t="s">
        <v>3267</v>
      </c>
    </row>
    <row r="4342" spans="12:13" x14ac:dyDescent="0.25">
      <c r="L4342" s="65">
        <v>911521</v>
      </c>
      <c r="M4342" t="s">
        <v>3267</v>
      </c>
    </row>
    <row r="4343" spans="12:13" x14ac:dyDescent="0.25">
      <c r="L4343" s="65">
        <v>911530</v>
      </c>
      <c r="M4343" t="s">
        <v>3268</v>
      </c>
    </row>
    <row r="4344" spans="12:13" x14ac:dyDescent="0.25">
      <c r="L4344" s="65">
        <v>911531</v>
      </c>
      <c r="M4344" t="s">
        <v>3269</v>
      </c>
    </row>
    <row r="4345" spans="12:13" x14ac:dyDescent="0.25">
      <c r="L4345" s="65">
        <v>911532</v>
      </c>
      <c r="M4345" t="s">
        <v>3270</v>
      </c>
    </row>
    <row r="4346" spans="12:13" x14ac:dyDescent="0.25">
      <c r="L4346" s="65">
        <v>911540</v>
      </c>
      <c r="M4346" t="s">
        <v>3271</v>
      </c>
    </row>
    <row r="4347" spans="12:13" x14ac:dyDescent="0.25">
      <c r="L4347" s="65">
        <v>911541</v>
      </c>
      <c r="M4347" t="s">
        <v>3271</v>
      </c>
    </row>
    <row r="4348" spans="12:13" x14ac:dyDescent="0.25">
      <c r="L4348" s="65">
        <v>911550</v>
      </c>
      <c r="M4348" t="s">
        <v>3272</v>
      </c>
    </row>
    <row r="4349" spans="12:13" x14ac:dyDescent="0.25">
      <c r="L4349" s="65">
        <v>911551</v>
      </c>
      <c r="M4349" t="s">
        <v>3272</v>
      </c>
    </row>
    <row r="4350" spans="12:13" x14ac:dyDescent="0.25">
      <c r="L4350" s="65">
        <v>911560</v>
      </c>
      <c r="M4350" t="s">
        <v>3273</v>
      </c>
    </row>
    <row r="4351" spans="12:13" x14ac:dyDescent="0.25">
      <c r="L4351" s="65">
        <v>911561</v>
      </c>
      <c r="M4351" t="s">
        <v>3274</v>
      </c>
    </row>
    <row r="4352" spans="12:13" x14ac:dyDescent="0.25">
      <c r="L4352" s="65">
        <v>911562</v>
      </c>
      <c r="M4352" t="s">
        <v>3275</v>
      </c>
    </row>
    <row r="4353" spans="12:13" x14ac:dyDescent="0.25">
      <c r="L4353" s="65">
        <v>911565</v>
      </c>
      <c r="M4353" t="s">
        <v>3276</v>
      </c>
    </row>
    <row r="4354" spans="12:13" x14ac:dyDescent="0.25">
      <c r="L4354" s="65">
        <v>911600</v>
      </c>
      <c r="M4354" t="s">
        <v>3277</v>
      </c>
    </row>
    <row r="4355" spans="12:13" x14ac:dyDescent="0.25">
      <c r="L4355" s="65">
        <v>911620</v>
      </c>
      <c r="M4355" t="s">
        <v>3278</v>
      </c>
    </row>
    <row r="4356" spans="12:13" x14ac:dyDescent="0.25">
      <c r="L4356" s="65">
        <v>911621</v>
      </c>
      <c r="M4356" t="s">
        <v>3278</v>
      </c>
    </row>
    <row r="4357" spans="12:13" x14ac:dyDescent="0.25">
      <c r="L4357" s="65">
        <v>911630</v>
      </c>
      <c r="M4357" t="s">
        <v>3279</v>
      </c>
    </row>
    <row r="4358" spans="12:13" x14ac:dyDescent="0.25">
      <c r="L4358" s="65">
        <v>911631</v>
      </c>
      <c r="M4358" t="s">
        <v>3279</v>
      </c>
    </row>
    <row r="4359" spans="12:13" x14ac:dyDescent="0.25">
      <c r="L4359" s="65">
        <v>911640</v>
      </c>
      <c r="M4359" t="s">
        <v>3280</v>
      </c>
    </row>
    <row r="4360" spans="12:13" x14ac:dyDescent="0.25">
      <c r="L4360" s="65">
        <v>911641</v>
      </c>
      <c r="M4360" t="s">
        <v>3280</v>
      </c>
    </row>
    <row r="4361" spans="12:13" x14ac:dyDescent="0.25">
      <c r="L4361" s="65">
        <v>911650</v>
      </c>
      <c r="M4361" t="s">
        <v>3281</v>
      </c>
    </row>
    <row r="4362" spans="12:13" x14ac:dyDescent="0.25">
      <c r="L4362" s="65">
        <v>911651</v>
      </c>
      <c r="M4362" t="s">
        <v>3281</v>
      </c>
    </row>
    <row r="4363" spans="12:13" x14ac:dyDescent="0.25">
      <c r="L4363" s="65">
        <v>911660</v>
      </c>
      <c r="M4363" t="s">
        <v>3282</v>
      </c>
    </row>
    <row r="4364" spans="12:13" x14ac:dyDescent="0.25">
      <c r="L4364" s="65">
        <v>911661</v>
      </c>
      <c r="M4364" t="s">
        <v>3283</v>
      </c>
    </row>
    <row r="4365" spans="12:13" x14ac:dyDescent="0.25">
      <c r="L4365" s="65">
        <v>911662</v>
      </c>
      <c r="M4365" t="s">
        <v>3284</v>
      </c>
    </row>
    <row r="4366" spans="12:13" x14ac:dyDescent="0.25">
      <c r="L4366" s="65">
        <v>911665</v>
      </c>
      <c r="M4366" t="s">
        <v>3285</v>
      </c>
    </row>
    <row r="4367" spans="12:13" x14ac:dyDescent="0.25">
      <c r="L4367" s="65">
        <v>911700</v>
      </c>
      <c r="M4367" t="s">
        <v>3286</v>
      </c>
    </row>
    <row r="4368" spans="12:13" x14ac:dyDescent="0.25">
      <c r="L4368" s="65">
        <v>911720</v>
      </c>
      <c r="M4368" t="s">
        <v>3287</v>
      </c>
    </row>
    <row r="4369" spans="12:13" x14ac:dyDescent="0.25">
      <c r="L4369" s="65">
        <v>911721</v>
      </c>
      <c r="M4369" t="s">
        <v>3287</v>
      </c>
    </row>
    <row r="4370" spans="12:13" x14ac:dyDescent="0.25">
      <c r="L4370" s="65">
        <v>911730</v>
      </c>
      <c r="M4370" t="s">
        <v>3288</v>
      </c>
    </row>
    <row r="4371" spans="12:13" x14ac:dyDescent="0.25">
      <c r="L4371" s="65">
        <v>911731</v>
      </c>
      <c r="M4371" t="s">
        <v>3288</v>
      </c>
    </row>
    <row r="4372" spans="12:13" x14ac:dyDescent="0.25">
      <c r="L4372" s="65">
        <v>911740</v>
      </c>
      <c r="M4372" t="s">
        <v>3289</v>
      </c>
    </row>
    <row r="4373" spans="12:13" x14ac:dyDescent="0.25">
      <c r="L4373" s="65">
        <v>911741</v>
      </c>
      <c r="M4373" t="s">
        <v>3289</v>
      </c>
    </row>
    <row r="4374" spans="12:13" x14ac:dyDescent="0.25">
      <c r="L4374" s="65">
        <v>911750</v>
      </c>
      <c r="M4374" t="s">
        <v>3290</v>
      </c>
    </row>
    <row r="4375" spans="12:13" x14ac:dyDescent="0.25">
      <c r="L4375" s="65">
        <v>911751</v>
      </c>
      <c r="M4375" t="s">
        <v>3290</v>
      </c>
    </row>
    <row r="4376" spans="12:13" x14ac:dyDescent="0.25">
      <c r="L4376" s="65">
        <v>911760</v>
      </c>
      <c r="M4376" t="s">
        <v>3291</v>
      </c>
    </row>
    <row r="4377" spans="12:13" x14ac:dyDescent="0.25">
      <c r="L4377" s="65">
        <v>911761</v>
      </c>
      <c r="M4377" t="s">
        <v>3292</v>
      </c>
    </row>
    <row r="4378" spans="12:13" x14ac:dyDescent="0.25">
      <c r="L4378" s="65">
        <v>911762</v>
      </c>
      <c r="M4378" t="s">
        <v>3293</v>
      </c>
    </row>
    <row r="4379" spans="12:13" x14ac:dyDescent="0.25">
      <c r="L4379" s="65">
        <v>911765</v>
      </c>
      <c r="M4379" t="s">
        <v>3294</v>
      </c>
    </row>
    <row r="4380" spans="12:13" x14ac:dyDescent="0.25">
      <c r="L4380" s="65">
        <v>911800</v>
      </c>
      <c r="M4380" t="s">
        <v>3295</v>
      </c>
    </row>
    <row r="4381" spans="12:13" x14ac:dyDescent="0.25">
      <c r="L4381" s="65">
        <v>911820</v>
      </c>
      <c r="M4381" t="s">
        <v>3296</v>
      </c>
    </row>
    <row r="4382" spans="12:13" x14ac:dyDescent="0.25">
      <c r="L4382" s="65">
        <v>911821</v>
      </c>
      <c r="M4382" t="s">
        <v>3296</v>
      </c>
    </row>
    <row r="4383" spans="12:13" x14ac:dyDescent="0.25">
      <c r="L4383" s="65">
        <v>911830</v>
      </c>
      <c r="M4383" t="s">
        <v>3297</v>
      </c>
    </row>
    <row r="4384" spans="12:13" x14ac:dyDescent="0.25">
      <c r="L4384" s="65">
        <v>911831</v>
      </c>
      <c r="M4384" t="s">
        <v>3298</v>
      </c>
    </row>
    <row r="4385" spans="12:13" x14ac:dyDescent="0.25">
      <c r="L4385" s="65">
        <v>911832</v>
      </c>
      <c r="M4385" t="s">
        <v>3299</v>
      </c>
    </row>
    <row r="4386" spans="12:13" x14ac:dyDescent="0.25">
      <c r="L4386" s="65">
        <v>911840</v>
      </c>
      <c r="M4386" t="s">
        <v>3300</v>
      </c>
    </row>
    <row r="4387" spans="12:13" x14ac:dyDescent="0.25">
      <c r="L4387" s="65">
        <v>911841</v>
      </c>
      <c r="M4387" t="s">
        <v>3300</v>
      </c>
    </row>
    <row r="4388" spans="12:13" x14ac:dyDescent="0.25">
      <c r="L4388" s="65">
        <v>911850</v>
      </c>
      <c r="M4388" t="s">
        <v>3301</v>
      </c>
    </row>
    <row r="4389" spans="12:13" x14ac:dyDescent="0.25">
      <c r="L4389" s="65">
        <v>911851</v>
      </c>
      <c r="M4389" t="s">
        <v>3301</v>
      </c>
    </row>
    <row r="4390" spans="12:13" x14ac:dyDescent="0.25">
      <c r="L4390" s="65">
        <v>911860</v>
      </c>
      <c r="M4390" t="s">
        <v>3302</v>
      </c>
    </row>
    <row r="4391" spans="12:13" x14ac:dyDescent="0.25">
      <c r="L4391" s="65">
        <v>911861</v>
      </c>
      <c r="M4391" t="s">
        <v>3303</v>
      </c>
    </row>
    <row r="4392" spans="12:13" x14ac:dyDescent="0.25">
      <c r="L4392" s="65">
        <v>911862</v>
      </c>
      <c r="M4392" t="s">
        <v>3304</v>
      </c>
    </row>
    <row r="4393" spans="12:13" x14ac:dyDescent="0.25">
      <c r="L4393" s="65">
        <v>911865</v>
      </c>
      <c r="M4393" t="s">
        <v>3305</v>
      </c>
    </row>
    <row r="4394" spans="12:13" x14ac:dyDescent="0.25">
      <c r="L4394" s="65">
        <v>911900</v>
      </c>
      <c r="M4394" t="s">
        <v>1986</v>
      </c>
    </row>
    <row r="4395" spans="12:13" x14ac:dyDescent="0.25">
      <c r="L4395" s="65">
        <v>911920</v>
      </c>
      <c r="M4395" t="s">
        <v>3306</v>
      </c>
    </row>
    <row r="4396" spans="12:13" x14ac:dyDescent="0.25">
      <c r="L4396" s="65">
        <v>911921</v>
      </c>
      <c r="M4396" t="s">
        <v>3306</v>
      </c>
    </row>
    <row r="4397" spans="12:13" x14ac:dyDescent="0.25">
      <c r="L4397" s="65">
        <v>911930</v>
      </c>
      <c r="M4397" t="s">
        <v>3307</v>
      </c>
    </row>
    <row r="4398" spans="12:13" x14ac:dyDescent="0.25">
      <c r="L4398" s="65">
        <v>911931</v>
      </c>
      <c r="M4398" t="s">
        <v>3308</v>
      </c>
    </row>
    <row r="4399" spans="12:13" x14ac:dyDescent="0.25">
      <c r="L4399" s="65">
        <v>911932</v>
      </c>
      <c r="M4399" t="s">
        <v>3309</v>
      </c>
    </row>
    <row r="4400" spans="12:13" x14ac:dyDescent="0.25">
      <c r="L4400" s="65">
        <v>911940</v>
      </c>
      <c r="M4400" t="s">
        <v>3310</v>
      </c>
    </row>
    <row r="4401" spans="12:13" x14ac:dyDescent="0.25">
      <c r="L4401" s="65">
        <v>911941</v>
      </c>
      <c r="M4401" t="s">
        <v>3310</v>
      </c>
    </row>
    <row r="4402" spans="12:13" x14ac:dyDescent="0.25">
      <c r="L4402" s="65">
        <v>911950</v>
      </c>
      <c r="M4402" t="s">
        <v>3311</v>
      </c>
    </row>
    <row r="4403" spans="12:13" x14ac:dyDescent="0.25">
      <c r="L4403" s="65">
        <v>911951</v>
      </c>
      <c r="M4403" t="s">
        <v>3311</v>
      </c>
    </row>
    <row r="4404" spans="12:13" x14ac:dyDescent="0.25">
      <c r="L4404" s="65">
        <v>911960</v>
      </c>
      <c r="M4404" t="s">
        <v>3312</v>
      </c>
    </row>
    <row r="4405" spans="12:13" x14ac:dyDescent="0.25">
      <c r="L4405" s="65">
        <v>911961</v>
      </c>
      <c r="M4405" t="s">
        <v>3313</v>
      </c>
    </row>
    <row r="4406" spans="12:13" x14ac:dyDescent="0.25">
      <c r="L4406" s="65">
        <v>911962</v>
      </c>
      <c r="M4406" t="s">
        <v>3314</v>
      </c>
    </row>
    <row r="4407" spans="12:13" x14ac:dyDescent="0.25">
      <c r="L4407" s="65">
        <v>911965</v>
      </c>
      <c r="M4407" t="s">
        <v>3315</v>
      </c>
    </row>
    <row r="4408" spans="12:13" x14ac:dyDescent="0.25">
      <c r="L4408" s="65">
        <v>912000</v>
      </c>
      <c r="M4408" t="s">
        <v>3316</v>
      </c>
    </row>
    <row r="4409" spans="12:13" x14ac:dyDescent="0.25">
      <c r="L4409" s="65">
        <v>912100</v>
      </c>
      <c r="M4409" t="s">
        <v>3317</v>
      </c>
    </row>
    <row r="4410" spans="12:13" x14ac:dyDescent="0.25">
      <c r="L4410" s="65">
        <v>912120</v>
      </c>
      <c r="M4410" t="s">
        <v>3318</v>
      </c>
    </row>
    <row r="4411" spans="12:13" x14ac:dyDescent="0.25">
      <c r="L4411" s="65">
        <v>912121</v>
      </c>
      <c r="M4411" t="s">
        <v>3318</v>
      </c>
    </row>
    <row r="4412" spans="12:13" x14ac:dyDescent="0.25">
      <c r="L4412" s="65">
        <v>912130</v>
      </c>
      <c r="M4412" t="s">
        <v>3319</v>
      </c>
    </row>
    <row r="4413" spans="12:13" x14ac:dyDescent="0.25">
      <c r="L4413" s="65">
        <v>912131</v>
      </c>
      <c r="M4413" t="s">
        <v>3319</v>
      </c>
    </row>
    <row r="4414" spans="12:13" x14ac:dyDescent="0.25">
      <c r="L4414" s="65">
        <v>912140</v>
      </c>
      <c r="M4414" t="s">
        <v>3320</v>
      </c>
    </row>
    <row r="4415" spans="12:13" x14ac:dyDescent="0.25">
      <c r="L4415" s="65">
        <v>912141</v>
      </c>
      <c r="M4415" t="s">
        <v>3321</v>
      </c>
    </row>
    <row r="4416" spans="12:13" x14ac:dyDescent="0.25">
      <c r="L4416" s="65">
        <v>912150</v>
      </c>
      <c r="M4416" t="s">
        <v>3322</v>
      </c>
    </row>
    <row r="4417" spans="12:13" x14ac:dyDescent="0.25">
      <c r="L4417" s="65">
        <v>912151</v>
      </c>
      <c r="M4417" t="s">
        <v>3322</v>
      </c>
    </row>
    <row r="4418" spans="12:13" x14ac:dyDescent="0.25">
      <c r="L4418" s="65">
        <v>912160</v>
      </c>
      <c r="M4418" t="s">
        <v>3323</v>
      </c>
    </row>
    <row r="4419" spans="12:13" x14ac:dyDescent="0.25">
      <c r="L4419" s="65">
        <v>912161</v>
      </c>
      <c r="M4419" t="s">
        <v>3324</v>
      </c>
    </row>
    <row r="4420" spans="12:13" x14ac:dyDescent="0.25">
      <c r="L4420" s="65">
        <v>912162</v>
      </c>
      <c r="M4420" t="s">
        <v>3325</v>
      </c>
    </row>
    <row r="4421" spans="12:13" x14ac:dyDescent="0.25">
      <c r="L4421" s="65">
        <v>912165</v>
      </c>
      <c r="M4421" t="s">
        <v>3326</v>
      </c>
    </row>
    <row r="4422" spans="12:13" x14ac:dyDescent="0.25">
      <c r="L4422" s="65">
        <v>912200</v>
      </c>
      <c r="M4422" t="s">
        <v>3327</v>
      </c>
    </row>
    <row r="4423" spans="12:13" x14ac:dyDescent="0.25">
      <c r="L4423" s="65">
        <v>912220</v>
      </c>
      <c r="M4423" t="s">
        <v>3328</v>
      </c>
    </row>
    <row r="4424" spans="12:13" x14ac:dyDescent="0.25">
      <c r="L4424" s="65">
        <v>912221</v>
      </c>
      <c r="M4424" t="s">
        <v>3328</v>
      </c>
    </row>
    <row r="4425" spans="12:13" x14ac:dyDescent="0.25">
      <c r="L4425" s="65">
        <v>912230</v>
      </c>
      <c r="M4425" t="s">
        <v>3329</v>
      </c>
    </row>
    <row r="4426" spans="12:13" x14ac:dyDescent="0.25">
      <c r="L4426" s="65">
        <v>912231</v>
      </c>
      <c r="M4426" t="s">
        <v>3330</v>
      </c>
    </row>
    <row r="4427" spans="12:13" x14ac:dyDescent="0.25">
      <c r="L4427" s="65">
        <v>912232</v>
      </c>
      <c r="M4427" t="s">
        <v>3331</v>
      </c>
    </row>
    <row r="4428" spans="12:13" x14ac:dyDescent="0.25">
      <c r="L4428" s="65">
        <v>912240</v>
      </c>
      <c r="M4428" t="s">
        <v>3332</v>
      </c>
    </row>
    <row r="4429" spans="12:13" x14ac:dyDescent="0.25">
      <c r="L4429" s="65">
        <v>912241</v>
      </c>
      <c r="M4429" t="s">
        <v>3332</v>
      </c>
    </row>
    <row r="4430" spans="12:13" x14ac:dyDescent="0.25">
      <c r="L4430" s="65">
        <v>912250</v>
      </c>
      <c r="M4430" t="s">
        <v>3333</v>
      </c>
    </row>
    <row r="4431" spans="12:13" x14ac:dyDescent="0.25">
      <c r="L4431" s="65">
        <v>912251</v>
      </c>
      <c r="M4431" t="s">
        <v>3333</v>
      </c>
    </row>
    <row r="4432" spans="12:13" x14ac:dyDescent="0.25">
      <c r="L4432" s="65">
        <v>912260</v>
      </c>
      <c r="M4432" t="s">
        <v>3334</v>
      </c>
    </row>
    <row r="4433" spans="12:13" x14ac:dyDescent="0.25">
      <c r="L4433" s="65">
        <v>912261</v>
      </c>
      <c r="M4433" t="s">
        <v>3335</v>
      </c>
    </row>
    <row r="4434" spans="12:13" x14ac:dyDescent="0.25">
      <c r="L4434" s="65">
        <v>912262</v>
      </c>
      <c r="M4434" t="s">
        <v>3336</v>
      </c>
    </row>
    <row r="4435" spans="12:13" x14ac:dyDescent="0.25">
      <c r="L4435" s="65">
        <v>912265</v>
      </c>
      <c r="M4435" t="s">
        <v>3337</v>
      </c>
    </row>
    <row r="4436" spans="12:13" x14ac:dyDescent="0.25">
      <c r="L4436" s="65">
        <v>912300</v>
      </c>
      <c r="M4436" t="s">
        <v>3338</v>
      </c>
    </row>
    <row r="4437" spans="12:13" x14ac:dyDescent="0.25">
      <c r="L4437" s="65">
        <v>912320</v>
      </c>
      <c r="M4437" t="s">
        <v>3339</v>
      </c>
    </row>
    <row r="4438" spans="12:13" x14ac:dyDescent="0.25">
      <c r="L4438" s="65">
        <v>912321</v>
      </c>
      <c r="M4438" t="s">
        <v>3339</v>
      </c>
    </row>
    <row r="4439" spans="12:13" x14ac:dyDescent="0.25">
      <c r="L4439" s="65">
        <v>912330</v>
      </c>
      <c r="M4439" t="s">
        <v>3340</v>
      </c>
    </row>
    <row r="4440" spans="12:13" x14ac:dyDescent="0.25">
      <c r="L4440" s="65">
        <v>912331</v>
      </c>
      <c r="M4440" t="s">
        <v>3341</v>
      </c>
    </row>
    <row r="4441" spans="12:13" x14ac:dyDescent="0.25">
      <c r="L4441" s="65">
        <v>912332</v>
      </c>
      <c r="M4441" t="s">
        <v>3342</v>
      </c>
    </row>
    <row r="4442" spans="12:13" x14ac:dyDescent="0.25">
      <c r="L4442" s="65">
        <v>912340</v>
      </c>
      <c r="M4442" t="s">
        <v>3343</v>
      </c>
    </row>
    <row r="4443" spans="12:13" x14ac:dyDescent="0.25">
      <c r="L4443" s="65">
        <v>912341</v>
      </c>
      <c r="M4443" t="s">
        <v>3343</v>
      </c>
    </row>
    <row r="4444" spans="12:13" x14ac:dyDescent="0.25">
      <c r="L4444" s="65">
        <v>912350</v>
      </c>
      <c r="M4444" t="s">
        <v>3344</v>
      </c>
    </row>
    <row r="4445" spans="12:13" x14ac:dyDescent="0.25">
      <c r="L4445" s="65">
        <v>912351</v>
      </c>
      <c r="M4445" t="s">
        <v>3344</v>
      </c>
    </row>
    <row r="4446" spans="12:13" x14ac:dyDescent="0.25">
      <c r="L4446" s="65">
        <v>912360</v>
      </c>
      <c r="M4446" t="s">
        <v>3345</v>
      </c>
    </row>
    <row r="4447" spans="12:13" x14ac:dyDescent="0.25">
      <c r="L4447" s="65">
        <v>912361</v>
      </c>
      <c r="M4447" t="s">
        <v>3346</v>
      </c>
    </row>
    <row r="4448" spans="12:13" x14ac:dyDescent="0.25">
      <c r="L4448" s="65">
        <v>912362</v>
      </c>
      <c r="M4448" t="s">
        <v>3347</v>
      </c>
    </row>
    <row r="4449" spans="12:13" x14ac:dyDescent="0.25">
      <c r="L4449" s="65">
        <v>912365</v>
      </c>
      <c r="M4449" t="s">
        <v>3348</v>
      </c>
    </row>
    <row r="4450" spans="12:13" x14ac:dyDescent="0.25">
      <c r="L4450" s="65">
        <v>912400</v>
      </c>
      <c r="M4450" t="s">
        <v>3349</v>
      </c>
    </row>
    <row r="4451" spans="12:13" x14ac:dyDescent="0.25">
      <c r="L4451" s="65">
        <v>912420</v>
      </c>
      <c r="M4451" t="s">
        <v>3350</v>
      </c>
    </row>
    <row r="4452" spans="12:13" x14ac:dyDescent="0.25">
      <c r="L4452" s="65">
        <v>912421</v>
      </c>
      <c r="M4452" t="s">
        <v>3350</v>
      </c>
    </row>
    <row r="4453" spans="12:13" x14ac:dyDescent="0.25">
      <c r="L4453" s="65">
        <v>912430</v>
      </c>
      <c r="M4453" t="s">
        <v>3351</v>
      </c>
    </row>
    <row r="4454" spans="12:13" x14ac:dyDescent="0.25">
      <c r="L4454" s="65">
        <v>912431</v>
      </c>
      <c r="M4454" t="s">
        <v>3352</v>
      </c>
    </row>
    <row r="4455" spans="12:13" x14ac:dyDescent="0.25">
      <c r="L4455" s="65">
        <v>912432</v>
      </c>
      <c r="M4455" t="s">
        <v>3353</v>
      </c>
    </row>
    <row r="4456" spans="12:13" x14ac:dyDescent="0.25">
      <c r="L4456" s="65">
        <v>912440</v>
      </c>
      <c r="M4456" t="s">
        <v>3354</v>
      </c>
    </row>
    <row r="4457" spans="12:13" x14ac:dyDescent="0.25">
      <c r="L4457" s="65">
        <v>912441</v>
      </c>
      <c r="M4457" t="s">
        <v>3354</v>
      </c>
    </row>
    <row r="4458" spans="12:13" x14ac:dyDescent="0.25">
      <c r="L4458" s="65">
        <v>912450</v>
      </c>
      <c r="M4458" t="s">
        <v>3355</v>
      </c>
    </row>
    <row r="4459" spans="12:13" x14ac:dyDescent="0.25">
      <c r="L4459" s="65">
        <v>912451</v>
      </c>
      <c r="M4459" t="s">
        <v>3355</v>
      </c>
    </row>
    <row r="4460" spans="12:13" x14ac:dyDescent="0.25">
      <c r="L4460" s="65">
        <v>912460</v>
      </c>
      <c r="M4460" t="s">
        <v>3356</v>
      </c>
    </row>
    <row r="4461" spans="12:13" x14ac:dyDescent="0.25">
      <c r="L4461" s="65">
        <v>912461</v>
      </c>
      <c r="M4461" t="s">
        <v>3357</v>
      </c>
    </row>
    <row r="4462" spans="12:13" x14ac:dyDescent="0.25">
      <c r="L4462" s="65">
        <v>912462</v>
      </c>
      <c r="M4462" t="s">
        <v>3358</v>
      </c>
    </row>
    <row r="4463" spans="12:13" x14ac:dyDescent="0.25">
      <c r="L4463" s="65">
        <v>912465</v>
      </c>
      <c r="M4463" t="s">
        <v>3359</v>
      </c>
    </row>
    <row r="4464" spans="12:13" x14ac:dyDescent="0.25">
      <c r="L4464" s="65">
        <v>912500</v>
      </c>
      <c r="M4464" t="s">
        <v>3360</v>
      </c>
    </row>
    <row r="4465" spans="12:13" x14ac:dyDescent="0.25">
      <c r="L4465" s="65">
        <v>912520</v>
      </c>
      <c r="M4465" t="s">
        <v>3361</v>
      </c>
    </row>
    <row r="4466" spans="12:13" x14ac:dyDescent="0.25">
      <c r="L4466" s="65">
        <v>912521</v>
      </c>
      <c r="M4466" t="s">
        <v>3361</v>
      </c>
    </row>
    <row r="4467" spans="12:13" x14ac:dyDescent="0.25">
      <c r="L4467" s="65">
        <v>912530</v>
      </c>
      <c r="M4467" t="s">
        <v>3362</v>
      </c>
    </row>
    <row r="4468" spans="12:13" x14ac:dyDescent="0.25">
      <c r="L4468" s="65">
        <v>912531</v>
      </c>
      <c r="M4468" t="s">
        <v>3363</v>
      </c>
    </row>
    <row r="4469" spans="12:13" x14ac:dyDescent="0.25">
      <c r="L4469" s="65">
        <v>912532</v>
      </c>
      <c r="M4469" t="s">
        <v>3364</v>
      </c>
    </row>
    <row r="4470" spans="12:13" x14ac:dyDescent="0.25">
      <c r="L4470" s="65">
        <v>912540</v>
      </c>
      <c r="M4470" t="s">
        <v>3365</v>
      </c>
    </row>
    <row r="4471" spans="12:13" x14ac:dyDescent="0.25">
      <c r="L4471" s="65">
        <v>912541</v>
      </c>
      <c r="M4471" t="s">
        <v>3365</v>
      </c>
    </row>
    <row r="4472" spans="12:13" x14ac:dyDescent="0.25">
      <c r="L4472" s="65">
        <v>912550</v>
      </c>
      <c r="M4472" t="s">
        <v>3366</v>
      </c>
    </row>
    <row r="4473" spans="12:13" x14ac:dyDescent="0.25">
      <c r="L4473" s="65">
        <v>912551</v>
      </c>
      <c r="M4473" t="s">
        <v>3366</v>
      </c>
    </row>
    <row r="4474" spans="12:13" x14ac:dyDescent="0.25">
      <c r="L4474" s="65">
        <v>912560</v>
      </c>
      <c r="M4474" t="s">
        <v>3367</v>
      </c>
    </row>
    <row r="4475" spans="12:13" x14ac:dyDescent="0.25">
      <c r="L4475" s="65">
        <v>912561</v>
      </c>
      <c r="M4475" t="s">
        <v>3368</v>
      </c>
    </row>
    <row r="4476" spans="12:13" x14ac:dyDescent="0.25">
      <c r="L4476" s="65">
        <v>912562</v>
      </c>
      <c r="M4476" t="s">
        <v>3369</v>
      </c>
    </row>
    <row r="4477" spans="12:13" x14ac:dyDescent="0.25">
      <c r="L4477" s="65">
        <v>912565</v>
      </c>
      <c r="M4477" t="s">
        <v>3370</v>
      </c>
    </row>
    <row r="4478" spans="12:13" x14ac:dyDescent="0.25">
      <c r="L4478" s="65">
        <v>912600</v>
      </c>
      <c r="M4478" t="s">
        <v>3371</v>
      </c>
    </row>
    <row r="4479" spans="12:13" x14ac:dyDescent="0.25">
      <c r="L4479" s="65">
        <v>912620</v>
      </c>
      <c r="M4479" t="s">
        <v>3372</v>
      </c>
    </row>
    <row r="4480" spans="12:13" x14ac:dyDescent="0.25">
      <c r="L4480" s="65">
        <v>912621</v>
      </c>
      <c r="M4480" t="s">
        <v>3372</v>
      </c>
    </row>
    <row r="4481" spans="12:13" x14ac:dyDescent="0.25">
      <c r="L4481" s="65">
        <v>912630</v>
      </c>
      <c r="M4481" t="s">
        <v>3373</v>
      </c>
    </row>
    <row r="4482" spans="12:13" x14ac:dyDescent="0.25">
      <c r="L4482" s="65">
        <v>912631</v>
      </c>
      <c r="M4482" t="s">
        <v>3373</v>
      </c>
    </row>
    <row r="4483" spans="12:13" x14ac:dyDescent="0.25">
      <c r="L4483" s="65">
        <v>912640</v>
      </c>
      <c r="M4483" t="s">
        <v>3374</v>
      </c>
    </row>
    <row r="4484" spans="12:13" x14ac:dyDescent="0.25">
      <c r="L4484" s="65">
        <v>912641</v>
      </c>
      <c r="M4484" t="s">
        <v>3374</v>
      </c>
    </row>
    <row r="4485" spans="12:13" x14ac:dyDescent="0.25">
      <c r="L4485" s="65">
        <v>912650</v>
      </c>
      <c r="M4485" t="s">
        <v>3375</v>
      </c>
    </row>
    <row r="4486" spans="12:13" x14ac:dyDescent="0.25">
      <c r="L4486" s="65">
        <v>912651</v>
      </c>
      <c r="M4486" t="s">
        <v>3375</v>
      </c>
    </row>
    <row r="4487" spans="12:13" x14ac:dyDescent="0.25">
      <c r="L4487" s="65">
        <v>912660</v>
      </c>
      <c r="M4487" t="s">
        <v>3376</v>
      </c>
    </row>
    <row r="4488" spans="12:13" x14ac:dyDescent="0.25">
      <c r="L4488" s="65">
        <v>912661</v>
      </c>
      <c r="M4488" t="s">
        <v>3377</v>
      </c>
    </row>
    <row r="4489" spans="12:13" x14ac:dyDescent="0.25">
      <c r="L4489" s="65">
        <v>912662</v>
      </c>
      <c r="M4489" t="s">
        <v>3378</v>
      </c>
    </row>
    <row r="4490" spans="12:13" x14ac:dyDescent="0.25">
      <c r="L4490" s="65">
        <v>912665</v>
      </c>
      <c r="M4490" t="s">
        <v>3379</v>
      </c>
    </row>
    <row r="4491" spans="12:13" x14ac:dyDescent="0.25">
      <c r="L4491" s="65">
        <v>912900</v>
      </c>
      <c r="M4491" t="s">
        <v>1994</v>
      </c>
    </row>
    <row r="4492" spans="12:13" x14ac:dyDescent="0.25">
      <c r="L4492" s="65">
        <v>912920</v>
      </c>
      <c r="M4492" t="s">
        <v>3380</v>
      </c>
    </row>
    <row r="4493" spans="12:13" x14ac:dyDescent="0.25">
      <c r="L4493" s="65">
        <v>912921</v>
      </c>
      <c r="M4493" t="s">
        <v>3380</v>
      </c>
    </row>
    <row r="4494" spans="12:13" x14ac:dyDescent="0.25">
      <c r="L4494" s="65">
        <v>912930</v>
      </c>
      <c r="M4494" t="s">
        <v>3381</v>
      </c>
    </row>
    <row r="4495" spans="12:13" x14ac:dyDescent="0.25">
      <c r="L4495" s="65">
        <v>912931</v>
      </c>
      <c r="M4495" t="s">
        <v>3382</v>
      </c>
    </row>
    <row r="4496" spans="12:13" x14ac:dyDescent="0.25">
      <c r="L4496" s="65">
        <v>912932</v>
      </c>
      <c r="M4496" t="s">
        <v>3383</v>
      </c>
    </row>
    <row r="4497" spans="12:13" x14ac:dyDescent="0.25">
      <c r="L4497" s="65">
        <v>912940</v>
      </c>
      <c r="M4497" t="s">
        <v>3384</v>
      </c>
    </row>
    <row r="4498" spans="12:13" x14ac:dyDescent="0.25">
      <c r="L4498" s="65">
        <v>912941</v>
      </c>
      <c r="M4498" t="s">
        <v>3384</v>
      </c>
    </row>
    <row r="4499" spans="12:13" x14ac:dyDescent="0.25">
      <c r="L4499" s="65">
        <v>912950</v>
      </c>
      <c r="M4499" t="s">
        <v>3385</v>
      </c>
    </row>
    <row r="4500" spans="12:13" x14ac:dyDescent="0.25">
      <c r="L4500" s="65">
        <v>912951</v>
      </c>
      <c r="M4500" t="s">
        <v>3385</v>
      </c>
    </row>
    <row r="4501" spans="12:13" x14ac:dyDescent="0.25">
      <c r="L4501" s="65">
        <v>912960</v>
      </c>
      <c r="M4501" t="s">
        <v>3386</v>
      </c>
    </row>
    <row r="4502" spans="12:13" x14ac:dyDescent="0.25">
      <c r="L4502" s="65">
        <v>912961</v>
      </c>
      <c r="M4502" t="s">
        <v>3387</v>
      </c>
    </row>
    <row r="4503" spans="12:13" x14ac:dyDescent="0.25">
      <c r="L4503" s="65">
        <v>912962</v>
      </c>
      <c r="M4503" t="s">
        <v>3388</v>
      </c>
    </row>
    <row r="4504" spans="12:13" x14ac:dyDescent="0.25">
      <c r="L4504" s="65">
        <v>912965</v>
      </c>
      <c r="M4504" t="s">
        <v>3389</v>
      </c>
    </row>
    <row r="4505" spans="12:13" x14ac:dyDescent="0.25">
      <c r="L4505" s="65">
        <v>920000</v>
      </c>
      <c r="M4505" t="s">
        <v>1212</v>
      </c>
    </row>
    <row r="4506" spans="12:13" x14ac:dyDescent="0.25">
      <c r="L4506" s="65">
        <v>921000</v>
      </c>
      <c r="M4506" t="s">
        <v>3391</v>
      </c>
    </row>
    <row r="4507" spans="12:13" x14ac:dyDescent="0.25">
      <c r="L4507" s="65">
        <v>921100</v>
      </c>
      <c r="M4507" t="s">
        <v>3392</v>
      </c>
    </row>
    <row r="4508" spans="12:13" x14ac:dyDescent="0.25">
      <c r="L4508" s="65">
        <v>921120</v>
      </c>
      <c r="M4508" t="s">
        <v>3393</v>
      </c>
    </row>
    <row r="4509" spans="12:13" x14ac:dyDescent="0.25">
      <c r="L4509" s="65">
        <v>921121</v>
      </c>
      <c r="M4509" t="s">
        <v>3393</v>
      </c>
    </row>
    <row r="4510" spans="12:13" x14ac:dyDescent="0.25">
      <c r="L4510" s="65">
        <v>921130</v>
      </c>
      <c r="M4510" t="s">
        <v>3394</v>
      </c>
    </row>
    <row r="4511" spans="12:13" x14ac:dyDescent="0.25">
      <c r="L4511" s="65">
        <v>921131</v>
      </c>
      <c r="M4511" t="s">
        <v>3395</v>
      </c>
    </row>
    <row r="4512" spans="12:13" x14ac:dyDescent="0.25">
      <c r="L4512" s="65">
        <v>921132</v>
      </c>
      <c r="M4512" t="s">
        <v>3396</v>
      </c>
    </row>
    <row r="4513" spans="12:13" x14ac:dyDescent="0.25">
      <c r="L4513" s="65">
        <v>921140</v>
      </c>
      <c r="M4513" t="s">
        <v>3397</v>
      </c>
    </row>
    <row r="4514" spans="12:13" x14ac:dyDescent="0.25">
      <c r="L4514" s="65">
        <v>921141</v>
      </c>
      <c r="M4514" t="s">
        <v>3397</v>
      </c>
    </row>
    <row r="4515" spans="12:13" x14ac:dyDescent="0.25">
      <c r="L4515" s="65">
        <v>921150</v>
      </c>
      <c r="M4515" t="s">
        <v>3398</v>
      </c>
    </row>
    <row r="4516" spans="12:13" x14ac:dyDescent="0.25">
      <c r="L4516" s="65">
        <v>921151</v>
      </c>
      <c r="M4516" t="s">
        <v>3398</v>
      </c>
    </row>
    <row r="4517" spans="12:13" x14ac:dyDescent="0.25">
      <c r="L4517" s="65">
        <v>921160</v>
      </c>
      <c r="M4517" t="s">
        <v>3399</v>
      </c>
    </row>
    <row r="4518" spans="12:13" x14ac:dyDescent="0.25">
      <c r="L4518" s="65">
        <v>921161</v>
      </c>
      <c r="M4518" t="s">
        <v>3400</v>
      </c>
    </row>
    <row r="4519" spans="12:13" x14ac:dyDescent="0.25">
      <c r="L4519" s="65">
        <v>921162</v>
      </c>
      <c r="M4519" t="s">
        <v>3401</v>
      </c>
    </row>
    <row r="4520" spans="12:13" x14ac:dyDescent="0.25">
      <c r="L4520" s="65">
        <v>921165</v>
      </c>
      <c r="M4520" t="s">
        <v>3402</v>
      </c>
    </row>
    <row r="4521" spans="12:13" x14ac:dyDescent="0.25">
      <c r="L4521" s="65">
        <v>921220</v>
      </c>
      <c r="M4521" t="s">
        <v>3403</v>
      </c>
    </row>
    <row r="4522" spans="12:13" x14ac:dyDescent="0.25">
      <c r="L4522" s="65">
        <v>921221</v>
      </c>
      <c r="M4522" t="s">
        <v>3403</v>
      </c>
    </row>
    <row r="4523" spans="12:13" x14ac:dyDescent="0.25">
      <c r="L4523" s="65">
        <v>921230</v>
      </c>
      <c r="M4523" t="s">
        <v>3404</v>
      </c>
    </row>
    <row r="4524" spans="12:13" x14ac:dyDescent="0.25">
      <c r="L4524" s="65">
        <v>921231</v>
      </c>
      <c r="M4524" t="s">
        <v>3405</v>
      </c>
    </row>
    <row r="4525" spans="12:13" x14ac:dyDescent="0.25">
      <c r="L4525" s="65">
        <v>921232</v>
      </c>
      <c r="M4525" t="s">
        <v>3406</v>
      </c>
    </row>
    <row r="4526" spans="12:13" x14ac:dyDescent="0.25">
      <c r="L4526" s="65">
        <v>921240</v>
      </c>
      <c r="M4526" t="s">
        <v>3407</v>
      </c>
    </row>
    <row r="4527" spans="12:13" x14ac:dyDescent="0.25">
      <c r="L4527" s="65">
        <v>921241</v>
      </c>
      <c r="M4527" t="s">
        <v>3407</v>
      </c>
    </row>
    <row r="4528" spans="12:13" x14ac:dyDescent="0.25">
      <c r="L4528" s="65">
        <v>921250</v>
      </c>
      <c r="M4528" t="s">
        <v>3408</v>
      </c>
    </row>
    <row r="4529" spans="12:13" x14ac:dyDescent="0.25">
      <c r="L4529" s="65">
        <v>921251</v>
      </c>
      <c r="M4529" t="s">
        <v>3408</v>
      </c>
    </row>
    <row r="4530" spans="12:13" x14ac:dyDescent="0.25">
      <c r="L4530" s="65">
        <v>921260</v>
      </c>
      <c r="M4530" t="s">
        <v>3409</v>
      </c>
    </row>
    <row r="4531" spans="12:13" x14ac:dyDescent="0.25">
      <c r="L4531" s="65">
        <v>921261</v>
      </c>
      <c r="M4531" t="s">
        <v>3410</v>
      </c>
    </row>
    <row r="4532" spans="12:13" x14ac:dyDescent="0.25">
      <c r="L4532" s="65">
        <v>921262</v>
      </c>
      <c r="M4532" t="s">
        <v>3411</v>
      </c>
    </row>
    <row r="4533" spans="12:13" x14ac:dyDescent="0.25">
      <c r="L4533" s="65">
        <v>921265</v>
      </c>
      <c r="M4533" t="s">
        <v>3412</v>
      </c>
    </row>
    <row r="4534" spans="12:13" x14ac:dyDescent="0.25">
      <c r="L4534" s="65">
        <v>921300</v>
      </c>
      <c r="M4534" t="s">
        <v>3413</v>
      </c>
    </row>
    <row r="4535" spans="12:13" x14ac:dyDescent="0.25">
      <c r="L4535" s="65">
        <v>921320</v>
      </c>
      <c r="M4535" t="s">
        <v>3414</v>
      </c>
    </row>
    <row r="4536" spans="12:13" x14ac:dyDescent="0.25">
      <c r="L4536" s="65">
        <v>921321</v>
      </c>
      <c r="M4536" t="s">
        <v>3414</v>
      </c>
    </row>
    <row r="4537" spans="12:13" x14ac:dyDescent="0.25">
      <c r="L4537" s="65">
        <v>921330</v>
      </c>
      <c r="M4537" t="s">
        <v>3415</v>
      </c>
    </row>
    <row r="4538" spans="12:13" x14ac:dyDescent="0.25">
      <c r="L4538" s="65">
        <v>921331</v>
      </c>
      <c r="M4538" t="s">
        <v>3415</v>
      </c>
    </row>
    <row r="4539" spans="12:13" x14ac:dyDescent="0.25">
      <c r="L4539" s="65">
        <v>921340</v>
      </c>
      <c r="M4539" t="s">
        <v>3416</v>
      </c>
    </row>
    <row r="4540" spans="12:13" x14ac:dyDescent="0.25">
      <c r="L4540" s="65">
        <v>921341</v>
      </c>
      <c r="M4540" t="s">
        <v>3416</v>
      </c>
    </row>
    <row r="4541" spans="12:13" x14ac:dyDescent="0.25">
      <c r="L4541" s="65">
        <v>921350</v>
      </c>
      <c r="M4541" t="s">
        <v>3417</v>
      </c>
    </row>
    <row r="4542" spans="12:13" x14ac:dyDescent="0.25">
      <c r="L4542" s="65">
        <v>921351</v>
      </c>
      <c r="M4542" t="s">
        <v>3417</v>
      </c>
    </row>
    <row r="4543" spans="12:13" x14ac:dyDescent="0.25">
      <c r="L4543" s="65">
        <v>921360</v>
      </c>
      <c r="M4543" t="s">
        <v>3418</v>
      </c>
    </row>
    <row r="4544" spans="12:13" x14ac:dyDescent="0.25">
      <c r="L4544" s="65">
        <v>921361</v>
      </c>
      <c r="M4544" t="s">
        <v>3419</v>
      </c>
    </row>
    <row r="4545" spans="12:13" x14ac:dyDescent="0.25">
      <c r="L4545" s="65">
        <v>921362</v>
      </c>
      <c r="M4545" t="s">
        <v>3420</v>
      </c>
    </row>
    <row r="4546" spans="12:13" x14ac:dyDescent="0.25">
      <c r="L4546" s="65">
        <v>921365</v>
      </c>
      <c r="M4546" t="s">
        <v>3421</v>
      </c>
    </row>
    <row r="4547" spans="12:13" x14ac:dyDescent="0.25">
      <c r="L4547" s="65">
        <v>921400</v>
      </c>
      <c r="M4547" t="s">
        <v>3422</v>
      </c>
    </row>
    <row r="4548" spans="12:13" x14ac:dyDescent="0.25">
      <c r="L4548" s="65">
        <v>921420</v>
      </c>
      <c r="M4548" t="s">
        <v>3423</v>
      </c>
    </row>
    <row r="4549" spans="12:13" x14ac:dyDescent="0.25">
      <c r="L4549" s="65">
        <v>921421</v>
      </c>
      <c r="M4549" t="s">
        <v>3423</v>
      </c>
    </row>
    <row r="4550" spans="12:13" x14ac:dyDescent="0.25">
      <c r="L4550" s="65">
        <v>921430</v>
      </c>
      <c r="M4550" t="s">
        <v>3424</v>
      </c>
    </row>
    <row r="4551" spans="12:13" x14ac:dyDescent="0.25">
      <c r="L4551" s="65">
        <v>921431</v>
      </c>
      <c r="M4551" t="s">
        <v>3424</v>
      </c>
    </row>
    <row r="4552" spans="12:13" x14ac:dyDescent="0.25">
      <c r="L4552" s="65">
        <v>921440</v>
      </c>
      <c r="M4552" t="s">
        <v>3425</v>
      </c>
    </row>
    <row r="4553" spans="12:13" x14ac:dyDescent="0.25">
      <c r="L4553" s="65">
        <v>921441</v>
      </c>
      <c r="M4553" t="s">
        <v>3425</v>
      </c>
    </row>
    <row r="4554" spans="12:13" x14ac:dyDescent="0.25">
      <c r="L4554" s="65">
        <v>921450</v>
      </c>
      <c r="M4554" t="s">
        <v>3426</v>
      </c>
    </row>
    <row r="4555" spans="12:13" x14ac:dyDescent="0.25">
      <c r="L4555" s="65">
        <v>921451</v>
      </c>
      <c r="M4555" t="s">
        <v>3426</v>
      </c>
    </row>
    <row r="4556" spans="12:13" x14ac:dyDescent="0.25">
      <c r="L4556" s="65">
        <v>921460</v>
      </c>
      <c r="M4556" t="s">
        <v>3427</v>
      </c>
    </row>
    <row r="4557" spans="12:13" x14ac:dyDescent="0.25">
      <c r="L4557" s="65">
        <v>921461</v>
      </c>
      <c r="M4557" t="s">
        <v>3428</v>
      </c>
    </row>
    <row r="4558" spans="12:13" x14ac:dyDescent="0.25">
      <c r="L4558" s="65">
        <v>921462</v>
      </c>
      <c r="M4558" t="s">
        <v>3429</v>
      </c>
    </row>
    <row r="4559" spans="12:13" x14ac:dyDescent="0.25">
      <c r="L4559" s="65">
        <v>921465</v>
      </c>
      <c r="M4559" t="s">
        <v>3430</v>
      </c>
    </row>
    <row r="4560" spans="12:13" x14ac:dyDescent="0.25">
      <c r="L4560" s="65">
        <v>921500</v>
      </c>
      <c r="M4560" t="s">
        <v>3431</v>
      </c>
    </row>
    <row r="4561" spans="12:13" x14ac:dyDescent="0.25">
      <c r="L4561" s="65">
        <v>921520</v>
      </c>
      <c r="M4561" t="s">
        <v>3432</v>
      </c>
    </row>
    <row r="4562" spans="12:13" x14ac:dyDescent="0.25">
      <c r="L4562" s="65">
        <v>921521</v>
      </c>
      <c r="M4562" t="s">
        <v>3432</v>
      </c>
    </row>
    <row r="4563" spans="12:13" x14ac:dyDescent="0.25">
      <c r="L4563" s="65">
        <v>921530</v>
      </c>
      <c r="M4563" t="s">
        <v>3433</v>
      </c>
    </row>
    <row r="4564" spans="12:13" x14ac:dyDescent="0.25">
      <c r="L4564" s="65">
        <v>921531</v>
      </c>
      <c r="M4564" t="s">
        <v>3434</v>
      </c>
    </row>
    <row r="4565" spans="12:13" x14ac:dyDescent="0.25">
      <c r="L4565" s="65">
        <v>921532</v>
      </c>
      <c r="M4565" t="s">
        <v>3435</v>
      </c>
    </row>
    <row r="4566" spans="12:13" x14ac:dyDescent="0.25">
      <c r="L4566" s="65">
        <v>921540</v>
      </c>
      <c r="M4566" t="s">
        <v>3436</v>
      </c>
    </row>
    <row r="4567" spans="12:13" x14ac:dyDescent="0.25">
      <c r="L4567" s="65">
        <v>921541</v>
      </c>
      <c r="M4567" t="s">
        <v>3436</v>
      </c>
    </row>
    <row r="4568" spans="12:13" x14ac:dyDescent="0.25">
      <c r="L4568" s="65">
        <v>921550</v>
      </c>
      <c r="M4568" t="s">
        <v>3437</v>
      </c>
    </row>
    <row r="4569" spans="12:13" x14ac:dyDescent="0.25">
      <c r="L4569" s="65">
        <v>921551</v>
      </c>
      <c r="M4569" t="s">
        <v>3437</v>
      </c>
    </row>
    <row r="4570" spans="12:13" x14ac:dyDescent="0.25">
      <c r="L4570" s="65">
        <v>921560</v>
      </c>
      <c r="M4570" t="s">
        <v>3438</v>
      </c>
    </row>
    <row r="4571" spans="12:13" x14ac:dyDescent="0.25">
      <c r="L4571" s="65">
        <v>921561</v>
      </c>
      <c r="M4571" t="s">
        <v>3439</v>
      </c>
    </row>
    <row r="4572" spans="12:13" x14ac:dyDescent="0.25">
      <c r="L4572" s="65">
        <v>921562</v>
      </c>
      <c r="M4572" t="s">
        <v>3440</v>
      </c>
    </row>
    <row r="4573" spans="12:13" x14ac:dyDescent="0.25">
      <c r="L4573" s="65">
        <v>921565</v>
      </c>
      <c r="M4573" t="s">
        <v>3441</v>
      </c>
    </row>
    <row r="4574" spans="12:13" x14ac:dyDescent="0.25">
      <c r="L4574" s="65">
        <v>921600</v>
      </c>
      <c r="M4574" t="s">
        <v>3442</v>
      </c>
    </row>
    <row r="4575" spans="12:13" x14ac:dyDescent="0.25">
      <c r="L4575" s="65">
        <v>921620</v>
      </c>
      <c r="M4575" t="s">
        <v>3443</v>
      </c>
    </row>
    <row r="4576" spans="12:13" x14ac:dyDescent="0.25">
      <c r="L4576" s="65">
        <v>921621</v>
      </c>
      <c r="M4576" t="s">
        <v>3443</v>
      </c>
    </row>
    <row r="4577" spans="12:13" x14ac:dyDescent="0.25">
      <c r="L4577" s="65">
        <v>921630</v>
      </c>
      <c r="M4577" t="s">
        <v>3444</v>
      </c>
    </row>
    <row r="4578" spans="12:13" x14ac:dyDescent="0.25">
      <c r="L4578" s="65">
        <v>921631</v>
      </c>
      <c r="M4578" t="s">
        <v>3445</v>
      </c>
    </row>
    <row r="4579" spans="12:13" x14ac:dyDescent="0.25">
      <c r="L4579" s="65">
        <v>921632</v>
      </c>
      <c r="M4579" t="s">
        <v>3446</v>
      </c>
    </row>
    <row r="4580" spans="12:13" x14ac:dyDescent="0.25">
      <c r="L4580" s="65">
        <v>921640</v>
      </c>
      <c r="M4580" t="s">
        <v>3447</v>
      </c>
    </row>
    <row r="4581" spans="12:13" x14ac:dyDescent="0.25">
      <c r="L4581" s="65">
        <v>921641</v>
      </c>
      <c r="M4581" t="s">
        <v>3447</v>
      </c>
    </row>
    <row r="4582" spans="12:13" x14ac:dyDescent="0.25">
      <c r="L4582" s="65">
        <v>921650</v>
      </c>
      <c r="M4582" t="s">
        <v>3448</v>
      </c>
    </row>
    <row r="4583" spans="12:13" x14ac:dyDescent="0.25">
      <c r="L4583" s="65">
        <v>921651</v>
      </c>
      <c r="M4583" t="s">
        <v>3448</v>
      </c>
    </row>
    <row r="4584" spans="12:13" x14ac:dyDescent="0.25">
      <c r="L4584" s="65">
        <v>921660</v>
      </c>
      <c r="M4584" t="s">
        <v>3449</v>
      </c>
    </row>
    <row r="4585" spans="12:13" x14ac:dyDescent="0.25">
      <c r="L4585" s="65">
        <v>921661</v>
      </c>
      <c r="M4585" t="s">
        <v>3450</v>
      </c>
    </row>
    <row r="4586" spans="12:13" x14ac:dyDescent="0.25">
      <c r="L4586" s="65">
        <v>921662</v>
      </c>
      <c r="M4586" t="s">
        <v>3451</v>
      </c>
    </row>
    <row r="4587" spans="12:13" x14ac:dyDescent="0.25">
      <c r="L4587" s="65">
        <v>921665</v>
      </c>
      <c r="M4587" t="s">
        <v>3452</v>
      </c>
    </row>
    <row r="4588" spans="12:13" x14ac:dyDescent="0.25">
      <c r="L4588" s="65">
        <v>921700</v>
      </c>
      <c r="M4588" t="s">
        <v>3453</v>
      </c>
    </row>
    <row r="4589" spans="12:13" x14ac:dyDescent="0.25">
      <c r="L4589" s="65">
        <v>921720</v>
      </c>
      <c r="M4589" t="s">
        <v>3454</v>
      </c>
    </row>
    <row r="4590" spans="12:13" x14ac:dyDescent="0.25">
      <c r="L4590" s="65">
        <v>921721</v>
      </c>
      <c r="M4590" t="s">
        <v>3454</v>
      </c>
    </row>
    <row r="4591" spans="12:13" x14ac:dyDescent="0.25">
      <c r="L4591" s="65">
        <v>921730</v>
      </c>
      <c r="M4591" t="s">
        <v>3455</v>
      </c>
    </row>
    <row r="4592" spans="12:13" x14ac:dyDescent="0.25">
      <c r="L4592" s="65">
        <v>921731</v>
      </c>
      <c r="M4592" t="s">
        <v>3456</v>
      </c>
    </row>
    <row r="4593" spans="12:13" x14ac:dyDescent="0.25">
      <c r="L4593" s="65">
        <v>921732</v>
      </c>
      <c r="M4593" t="s">
        <v>3457</v>
      </c>
    </row>
    <row r="4594" spans="12:13" x14ac:dyDescent="0.25">
      <c r="L4594" s="65">
        <v>921740</v>
      </c>
      <c r="M4594" t="s">
        <v>3458</v>
      </c>
    </row>
    <row r="4595" spans="12:13" x14ac:dyDescent="0.25">
      <c r="L4595" s="65">
        <v>921741</v>
      </c>
      <c r="M4595" t="s">
        <v>3458</v>
      </c>
    </row>
    <row r="4596" spans="12:13" x14ac:dyDescent="0.25">
      <c r="L4596" s="65">
        <v>921750</v>
      </c>
      <c r="M4596" t="s">
        <v>3459</v>
      </c>
    </row>
    <row r="4597" spans="12:13" x14ac:dyDescent="0.25">
      <c r="L4597" s="65">
        <v>921751</v>
      </c>
      <c r="M4597" t="s">
        <v>3459</v>
      </c>
    </row>
    <row r="4598" spans="12:13" x14ac:dyDescent="0.25">
      <c r="L4598" s="65">
        <v>921760</v>
      </c>
      <c r="M4598" t="s">
        <v>3460</v>
      </c>
    </row>
    <row r="4599" spans="12:13" x14ac:dyDescent="0.25">
      <c r="L4599" s="65">
        <v>921761</v>
      </c>
      <c r="M4599" t="s">
        <v>3461</v>
      </c>
    </row>
    <row r="4600" spans="12:13" x14ac:dyDescent="0.25">
      <c r="L4600" s="65">
        <v>921762</v>
      </c>
      <c r="M4600" t="s">
        <v>3462</v>
      </c>
    </row>
    <row r="4601" spans="12:13" x14ac:dyDescent="0.25">
      <c r="L4601" s="65">
        <v>921765</v>
      </c>
      <c r="M4601" t="s">
        <v>3463</v>
      </c>
    </row>
    <row r="4602" spans="12:13" x14ac:dyDescent="0.25">
      <c r="L4602" s="65">
        <v>921800</v>
      </c>
      <c r="M4602" t="s">
        <v>3464</v>
      </c>
    </row>
    <row r="4603" spans="12:13" x14ac:dyDescent="0.25">
      <c r="L4603" s="65">
        <v>921820</v>
      </c>
      <c r="M4603" t="s">
        <v>3465</v>
      </c>
    </row>
    <row r="4604" spans="12:13" x14ac:dyDescent="0.25">
      <c r="L4604" s="65">
        <v>921821</v>
      </c>
      <c r="M4604" t="s">
        <v>3465</v>
      </c>
    </row>
    <row r="4605" spans="12:13" x14ac:dyDescent="0.25">
      <c r="L4605" s="65">
        <v>921830</v>
      </c>
      <c r="M4605" t="s">
        <v>3466</v>
      </c>
    </row>
    <row r="4606" spans="12:13" x14ac:dyDescent="0.25">
      <c r="L4606" s="65">
        <v>921831</v>
      </c>
      <c r="M4606" t="s">
        <v>3466</v>
      </c>
    </row>
    <row r="4607" spans="12:13" x14ac:dyDescent="0.25">
      <c r="L4607" s="65">
        <v>921840</v>
      </c>
      <c r="M4607" t="s">
        <v>3467</v>
      </c>
    </row>
    <row r="4608" spans="12:13" x14ac:dyDescent="0.25">
      <c r="L4608" s="65">
        <v>921841</v>
      </c>
      <c r="M4608" t="s">
        <v>3467</v>
      </c>
    </row>
    <row r="4609" spans="12:13" x14ac:dyDescent="0.25">
      <c r="L4609" s="65">
        <v>921850</v>
      </c>
      <c r="M4609" t="s">
        <v>3468</v>
      </c>
    </row>
    <row r="4610" spans="12:13" x14ac:dyDescent="0.25">
      <c r="L4610" s="65">
        <v>921851</v>
      </c>
      <c r="M4610" t="s">
        <v>3468</v>
      </c>
    </row>
    <row r="4611" spans="12:13" x14ac:dyDescent="0.25">
      <c r="L4611" s="65">
        <v>921860</v>
      </c>
      <c r="M4611" t="s">
        <v>3469</v>
      </c>
    </row>
    <row r="4612" spans="12:13" x14ac:dyDescent="0.25">
      <c r="L4612" s="65">
        <v>921861</v>
      </c>
      <c r="M4612" t="s">
        <v>3470</v>
      </c>
    </row>
    <row r="4613" spans="12:13" x14ac:dyDescent="0.25">
      <c r="L4613" s="65">
        <v>921862</v>
      </c>
      <c r="M4613" t="s">
        <v>3471</v>
      </c>
    </row>
    <row r="4614" spans="12:13" x14ac:dyDescent="0.25">
      <c r="L4614" s="65">
        <v>921865</v>
      </c>
      <c r="M4614" t="s">
        <v>3472</v>
      </c>
    </row>
    <row r="4615" spans="12:13" x14ac:dyDescent="0.25">
      <c r="L4615" s="65">
        <v>921900</v>
      </c>
      <c r="M4615" t="s">
        <v>3473</v>
      </c>
    </row>
    <row r="4616" spans="12:13" x14ac:dyDescent="0.25">
      <c r="L4616" s="65">
        <v>921920</v>
      </c>
      <c r="M4616" t="s">
        <v>3474</v>
      </c>
    </row>
    <row r="4617" spans="12:13" x14ac:dyDescent="0.25">
      <c r="L4617" s="65">
        <v>921921</v>
      </c>
      <c r="M4617" t="s">
        <v>3475</v>
      </c>
    </row>
    <row r="4618" spans="12:13" x14ac:dyDescent="0.25">
      <c r="L4618" s="65">
        <v>921922</v>
      </c>
      <c r="M4618" t="s">
        <v>3476</v>
      </c>
    </row>
    <row r="4619" spans="12:13" x14ac:dyDescent="0.25">
      <c r="L4619" s="65">
        <v>921923</v>
      </c>
      <c r="M4619" t="s">
        <v>3477</v>
      </c>
    </row>
    <row r="4620" spans="12:13" x14ac:dyDescent="0.25">
      <c r="L4620" s="65">
        <v>921930</v>
      </c>
      <c r="M4620" t="s">
        <v>3478</v>
      </c>
    </row>
    <row r="4621" spans="12:13" x14ac:dyDescent="0.25">
      <c r="L4621" s="65">
        <v>921931</v>
      </c>
      <c r="M4621" t="s">
        <v>3479</v>
      </c>
    </row>
    <row r="4622" spans="12:13" x14ac:dyDescent="0.25">
      <c r="L4622" s="65">
        <v>921932</v>
      </c>
      <c r="M4622" t="s">
        <v>3480</v>
      </c>
    </row>
    <row r="4623" spans="12:13" x14ac:dyDescent="0.25">
      <c r="L4623" s="65">
        <v>921940</v>
      </c>
      <c r="M4623" t="s">
        <v>3481</v>
      </c>
    </row>
    <row r="4624" spans="12:13" x14ac:dyDescent="0.25">
      <c r="L4624" s="65">
        <v>921941</v>
      </c>
      <c r="M4624" t="s">
        <v>3481</v>
      </c>
    </row>
    <row r="4625" spans="12:13" x14ac:dyDescent="0.25">
      <c r="L4625" s="65">
        <v>921950</v>
      </c>
      <c r="M4625" t="s">
        <v>3483</v>
      </c>
    </row>
    <row r="4626" spans="12:13" x14ac:dyDescent="0.25">
      <c r="L4626" s="65">
        <v>921951</v>
      </c>
      <c r="M4626" t="s">
        <v>3483</v>
      </c>
    </row>
    <row r="4627" spans="12:13" x14ac:dyDescent="0.25">
      <c r="L4627" s="65">
        <v>921960</v>
      </c>
      <c r="M4627" t="s">
        <v>3484</v>
      </c>
    </row>
    <row r="4628" spans="12:13" x14ac:dyDescent="0.25">
      <c r="L4628" s="65">
        <v>921961</v>
      </c>
      <c r="M4628" t="s">
        <v>3485</v>
      </c>
    </row>
    <row r="4629" spans="12:13" x14ac:dyDescent="0.25">
      <c r="L4629" s="65">
        <v>921962</v>
      </c>
      <c r="M4629" t="s">
        <v>3486</v>
      </c>
    </row>
    <row r="4630" spans="12:13" x14ac:dyDescent="0.25">
      <c r="L4630" s="65">
        <v>921965</v>
      </c>
      <c r="M4630" t="s">
        <v>3487</v>
      </c>
    </row>
    <row r="4631" spans="12:13" x14ac:dyDescent="0.25">
      <c r="L4631" s="65">
        <v>922000</v>
      </c>
      <c r="M4631" t="s">
        <v>3488</v>
      </c>
    </row>
    <row r="4632" spans="12:13" x14ac:dyDescent="0.25">
      <c r="L4632" s="65">
        <v>922100</v>
      </c>
      <c r="M4632" t="s">
        <v>3489</v>
      </c>
    </row>
    <row r="4633" spans="12:13" x14ac:dyDescent="0.25">
      <c r="L4633" s="65">
        <v>922120</v>
      </c>
      <c r="M4633" t="s">
        <v>3490</v>
      </c>
    </row>
    <row r="4634" spans="12:13" x14ac:dyDescent="0.25">
      <c r="L4634" s="65">
        <v>922121</v>
      </c>
      <c r="M4634" t="s">
        <v>3490</v>
      </c>
    </row>
    <row r="4635" spans="12:13" x14ac:dyDescent="0.25">
      <c r="L4635" s="65">
        <v>922130</v>
      </c>
      <c r="M4635" t="s">
        <v>3491</v>
      </c>
    </row>
    <row r="4636" spans="12:13" x14ac:dyDescent="0.25">
      <c r="L4636" s="65">
        <v>922131</v>
      </c>
      <c r="M4636" t="s">
        <v>3492</v>
      </c>
    </row>
    <row r="4637" spans="12:13" x14ac:dyDescent="0.25">
      <c r="L4637" s="65">
        <v>922132</v>
      </c>
      <c r="M4637" t="s">
        <v>3493</v>
      </c>
    </row>
    <row r="4638" spans="12:13" x14ac:dyDescent="0.25">
      <c r="L4638" s="65">
        <v>922140</v>
      </c>
      <c r="M4638" t="s">
        <v>3494</v>
      </c>
    </row>
    <row r="4639" spans="12:13" x14ac:dyDescent="0.25">
      <c r="L4639" s="65">
        <v>922141</v>
      </c>
      <c r="M4639" t="s">
        <v>3494</v>
      </c>
    </row>
    <row r="4640" spans="12:13" x14ac:dyDescent="0.25">
      <c r="L4640" s="65">
        <v>922150</v>
      </c>
      <c r="M4640" t="s">
        <v>3495</v>
      </c>
    </row>
    <row r="4641" spans="12:13" x14ac:dyDescent="0.25">
      <c r="L4641" s="65">
        <v>922151</v>
      </c>
      <c r="M4641" t="s">
        <v>3495</v>
      </c>
    </row>
    <row r="4642" spans="12:13" x14ac:dyDescent="0.25">
      <c r="L4642" s="65">
        <v>922160</v>
      </c>
      <c r="M4642" t="s">
        <v>3496</v>
      </c>
    </row>
    <row r="4643" spans="12:13" x14ac:dyDescent="0.25">
      <c r="L4643" s="65">
        <v>922161</v>
      </c>
      <c r="M4643" t="s">
        <v>3497</v>
      </c>
    </row>
    <row r="4644" spans="12:13" x14ac:dyDescent="0.25">
      <c r="L4644" s="65">
        <v>922162</v>
      </c>
      <c r="M4644" t="s">
        <v>3498</v>
      </c>
    </row>
    <row r="4645" spans="12:13" x14ac:dyDescent="0.25">
      <c r="L4645" s="65">
        <v>922165</v>
      </c>
      <c r="M4645" t="s">
        <v>3499</v>
      </c>
    </row>
    <row r="4646" spans="12:13" x14ac:dyDescent="0.25">
      <c r="L4646" s="65">
        <v>922200</v>
      </c>
      <c r="M4646" t="s">
        <v>3500</v>
      </c>
    </row>
    <row r="4647" spans="12:13" x14ac:dyDescent="0.25">
      <c r="L4647" s="65">
        <v>922220</v>
      </c>
      <c r="M4647" t="s">
        <v>3501</v>
      </c>
    </row>
    <row r="4648" spans="12:13" x14ac:dyDescent="0.25">
      <c r="L4648" s="65">
        <v>922221</v>
      </c>
      <c r="M4648" t="s">
        <v>3501</v>
      </c>
    </row>
    <row r="4649" spans="12:13" x14ac:dyDescent="0.25">
      <c r="L4649" s="65">
        <v>922230</v>
      </c>
      <c r="M4649" t="s">
        <v>3502</v>
      </c>
    </row>
    <row r="4650" spans="12:13" x14ac:dyDescent="0.25">
      <c r="L4650" s="65">
        <v>922231</v>
      </c>
      <c r="M4650" t="s">
        <v>3502</v>
      </c>
    </row>
    <row r="4651" spans="12:13" x14ac:dyDescent="0.25">
      <c r="L4651" s="65">
        <v>922240</v>
      </c>
      <c r="M4651" t="s">
        <v>3503</v>
      </c>
    </row>
    <row r="4652" spans="12:13" x14ac:dyDescent="0.25">
      <c r="L4652" s="65">
        <v>922241</v>
      </c>
      <c r="M4652" t="s">
        <v>3503</v>
      </c>
    </row>
    <row r="4653" spans="12:13" x14ac:dyDescent="0.25">
      <c r="L4653" s="65">
        <v>922250</v>
      </c>
      <c r="M4653" t="s">
        <v>3504</v>
      </c>
    </row>
    <row r="4654" spans="12:13" x14ac:dyDescent="0.25">
      <c r="L4654" s="65">
        <v>922251</v>
      </c>
      <c r="M4654" t="s">
        <v>3504</v>
      </c>
    </row>
    <row r="4655" spans="12:13" x14ac:dyDescent="0.25">
      <c r="L4655" s="65">
        <v>922260</v>
      </c>
      <c r="M4655" t="s">
        <v>3505</v>
      </c>
    </row>
    <row r="4656" spans="12:13" x14ac:dyDescent="0.25">
      <c r="L4656" s="65">
        <v>922261</v>
      </c>
      <c r="M4656" t="s">
        <v>3506</v>
      </c>
    </row>
    <row r="4657" spans="12:13" x14ac:dyDescent="0.25">
      <c r="L4657" s="65">
        <v>922262</v>
      </c>
      <c r="M4657" t="s">
        <v>3507</v>
      </c>
    </row>
    <row r="4658" spans="12:13" x14ac:dyDescent="0.25">
      <c r="L4658" s="65">
        <v>922265</v>
      </c>
      <c r="M4658" t="s">
        <v>3508</v>
      </c>
    </row>
    <row r="4659" spans="12:13" x14ac:dyDescent="0.25">
      <c r="L4659" s="65">
        <v>922300</v>
      </c>
      <c r="M4659" t="s">
        <v>3509</v>
      </c>
    </row>
    <row r="4660" spans="12:13" x14ac:dyDescent="0.25">
      <c r="L4660" s="65">
        <v>922320</v>
      </c>
      <c r="M4660" t="s">
        <v>3510</v>
      </c>
    </row>
    <row r="4661" spans="12:13" x14ac:dyDescent="0.25">
      <c r="L4661" s="65">
        <v>922321</v>
      </c>
      <c r="M4661" t="s">
        <v>3510</v>
      </c>
    </row>
    <row r="4662" spans="12:13" x14ac:dyDescent="0.25">
      <c r="L4662" s="65">
        <v>922330</v>
      </c>
      <c r="M4662" t="s">
        <v>3511</v>
      </c>
    </row>
    <row r="4663" spans="12:13" x14ac:dyDescent="0.25">
      <c r="L4663" s="65">
        <v>922331</v>
      </c>
      <c r="M4663" t="s">
        <v>3511</v>
      </c>
    </row>
    <row r="4664" spans="12:13" x14ac:dyDescent="0.25">
      <c r="L4664" s="65">
        <v>922340</v>
      </c>
      <c r="M4664" t="s">
        <v>3512</v>
      </c>
    </row>
    <row r="4665" spans="12:13" x14ac:dyDescent="0.25">
      <c r="L4665" s="65">
        <v>922341</v>
      </c>
      <c r="M4665" t="s">
        <v>3512</v>
      </c>
    </row>
    <row r="4666" spans="12:13" x14ac:dyDescent="0.25">
      <c r="L4666" s="65">
        <v>922350</v>
      </c>
      <c r="M4666" t="s">
        <v>3513</v>
      </c>
    </row>
    <row r="4667" spans="12:13" x14ac:dyDescent="0.25">
      <c r="L4667" s="65">
        <v>922351</v>
      </c>
      <c r="M4667" t="s">
        <v>3513</v>
      </c>
    </row>
    <row r="4668" spans="12:13" x14ac:dyDescent="0.25">
      <c r="L4668" s="65">
        <v>922360</v>
      </c>
      <c r="M4668" t="s">
        <v>3514</v>
      </c>
    </row>
    <row r="4669" spans="12:13" x14ac:dyDescent="0.25">
      <c r="L4669" s="65">
        <v>922361</v>
      </c>
      <c r="M4669" t="s">
        <v>3515</v>
      </c>
    </row>
    <row r="4670" spans="12:13" x14ac:dyDescent="0.25">
      <c r="L4670" s="65">
        <v>922362</v>
      </c>
      <c r="M4670" t="s">
        <v>3516</v>
      </c>
    </row>
    <row r="4671" spans="12:13" x14ac:dyDescent="0.25">
      <c r="L4671" s="65">
        <v>922365</v>
      </c>
      <c r="M4671" t="s">
        <v>3517</v>
      </c>
    </row>
    <row r="4672" spans="12:13" x14ac:dyDescent="0.25">
      <c r="L4672" s="65">
        <v>922400</v>
      </c>
      <c r="M4672" t="s">
        <v>3518</v>
      </c>
    </row>
    <row r="4673" spans="12:13" x14ac:dyDescent="0.25">
      <c r="L4673" s="65">
        <v>922420</v>
      </c>
      <c r="M4673" t="s">
        <v>3519</v>
      </c>
    </row>
    <row r="4674" spans="12:13" x14ac:dyDescent="0.25">
      <c r="L4674" s="65">
        <v>922421</v>
      </c>
      <c r="M4674" t="s">
        <v>3519</v>
      </c>
    </row>
    <row r="4675" spans="12:13" x14ac:dyDescent="0.25">
      <c r="L4675" s="65">
        <v>922430</v>
      </c>
      <c r="M4675" t="s">
        <v>3520</v>
      </c>
    </row>
    <row r="4676" spans="12:13" x14ac:dyDescent="0.25">
      <c r="L4676" s="65">
        <v>922431</v>
      </c>
      <c r="M4676" t="s">
        <v>3520</v>
      </c>
    </row>
    <row r="4677" spans="12:13" x14ac:dyDescent="0.25">
      <c r="L4677" s="65">
        <v>922440</v>
      </c>
      <c r="M4677" t="s">
        <v>3521</v>
      </c>
    </row>
    <row r="4678" spans="12:13" x14ac:dyDescent="0.25">
      <c r="L4678" s="65">
        <v>922441</v>
      </c>
      <c r="M4678" t="s">
        <v>3521</v>
      </c>
    </row>
    <row r="4679" spans="12:13" x14ac:dyDescent="0.25">
      <c r="L4679" s="65">
        <v>922450</v>
      </c>
      <c r="M4679" t="s">
        <v>3522</v>
      </c>
    </row>
    <row r="4680" spans="12:13" x14ac:dyDescent="0.25">
      <c r="L4680" s="65">
        <v>922451</v>
      </c>
      <c r="M4680" t="s">
        <v>3522</v>
      </c>
    </row>
    <row r="4681" spans="12:13" x14ac:dyDescent="0.25">
      <c r="L4681" s="65">
        <v>922460</v>
      </c>
      <c r="M4681" t="s">
        <v>3523</v>
      </c>
    </row>
    <row r="4682" spans="12:13" x14ac:dyDescent="0.25">
      <c r="L4682" s="65">
        <v>922461</v>
      </c>
      <c r="M4682" t="s">
        <v>3524</v>
      </c>
    </row>
    <row r="4683" spans="12:13" x14ac:dyDescent="0.25">
      <c r="L4683" s="65">
        <v>922462</v>
      </c>
      <c r="M4683" t="s">
        <v>3525</v>
      </c>
    </row>
    <row r="4684" spans="12:13" x14ac:dyDescent="0.25">
      <c r="L4684" s="65">
        <v>922465</v>
      </c>
      <c r="M4684" t="s">
        <v>3526</v>
      </c>
    </row>
    <row r="4685" spans="12:13" x14ac:dyDescent="0.25">
      <c r="L4685" s="65">
        <v>922500</v>
      </c>
      <c r="M4685" t="s">
        <v>3527</v>
      </c>
    </row>
    <row r="4686" spans="12:13" x14ac:dyDescent="0.25">
      <c r="L4686" s="65">
        <v>922520</v>
      </c>
      <c r="M4686" t="s">
        <v>3528</v>
      </c>
    </row>
    <row r="4687" spans="12:13" x14ac:dyDescent="0.25">
      <c r="L4687" s="65">
        <v>922521</v>
      </c>
      <c r="M4687" t="s">
        <v>3528</v>
      </c>
    </row>
    <row r="4688" spans="12:13" x14ac:dyDescent="0.25">
      <c r="L4688" s="65">
        <v>922530</v>
      </c>
      <c r="M4688" t="s">
        <v>3529</v>
      </c>
    </row>
    <row r="4689" spans="12:13" x14ac:dyDescent="0.25">
      <c r="L4689" s="65">
        <v>922531</v>
      </c>
      <c r="M4689" t="s">
        <v>3529</v>
      </c>
    </row>
    <row r="4690" spans="12:13" x14ac:dyDescent="0.25">
      <c r="L4690" s="65">
        <v>922540</v>
      </c>
      <c r="M4690" t="s">
        <v>3530</v>
      </c>
    </row>
    <row r="4691" spans="12:13" x14ac:dyDescent="0.25">
      <c r="L4691" s="65">
        <v>922541</v>
      </c>
      <c r="M4691" t="s">
        <v>3530</v>
      </c>
    </row>
    <row r="4692" spans="12:13" x14ac:dyDescent="0.25">
      <c r="L4692" s="65">
        <v>922550</v>
      </c>
      <c r="M4692" t="s">
        <v>3531</v>
      </c>
    </row>
    <row r="4693" spans="12:13" x14ac:dyDescent="0.25">
      <c r="L4693" s="65">
        <v>922551</v>
      </c>
      <c r="M4693" t="s">
        <v>3531</v>
      </c>
    </row>
    <row r="4694" spans="12:13" x14ac:dyDescent="0.25">
      <c r="L4694" s="65">
        <v>922560</v>
      </c>
      <c r="M4694" t="s">
        <v>3532</v>
      </c>
    </row>
    <row r="4695" spans="12:13" x14ac:dyDescent="0.25">
      <c r="L4695" s="65">
        <v>922561</v>
      </c>
      <c r="M4695" t="s">
        <v>3533</v>
      </c>
    </row>
    <row r="4696" spans="12:13" x14ac:dyDescent="0.25">
      <c r="L4696" s="65">
        <v>922562</v>
      </c>
      <c r="M4696" t="s">
        <v>3534</v>
      </c>
    </row>
    <row r="4697" spans="12:13" x14ac:dyDescent="0.25">
      <c r="L4697" s="65">
        <v>922565</v>
      </c>
      <c r="M4697" t="s">
        <v>3535</v>
      </c>
    </row>
    <row r="4698" spans="12:13" x14ac:dyDescent="0.25">
      <c r="L4698" s="65">
        <v>922600</v>
      </c>
      <c r="M4698" t="s">
        <v>3536</v>
      </c>
    </row>
    <row r="4699" spans="12:13" x14ac:dyDescent="0.25">
      <c r="L4699" s="65">
        <v>922620</v>
      </c>
      <c r="M4699" t="s">
        <v>3537</v>
      </c>
    </row>
    <row r="4700" spans="12:13" x14ac:dyDescent="0.25">
      <c r="L4700" s="65">
        <v>922621</v>
      </c>
      <c r="M4700" t="s">
        <v>3537</v>
      </c>
    </row>
    <row r="4701" spans="12:13" x14ac:dyDescent="0.25">
      <c r="L4701" s="65">
        <v>922630</v>
      </c>
      <c r="M4701" t="s">
        <v>3538</v>
      </c>
    </row>
    <row r="4702" spans="12:13" x14ac:dyDescent="0.25">
      <c r="L4702" s="65">
        <v>922631</v>
      </c>
      <c r="M4702" t="s">
        <v>3538</v>
      </c>
    </row>
    <row r="4703" spans="12:13" x14ac:dyDescent="0.25">
      <c r="L4703" s="65">
        <v>922640</v>
      </c>
      <c r="M4703" t="s">
        <v>3539</v>
      </c>
    </row>
    <row r="4704" spans="12:13" x14ac:dyDescent="0.25">
      <c r="L4704" s="65">
        <v>922641</v>
      </c>
      <c r="M4704" t="s">
        <v>3539</v>
      </c>
    </row>
    <row r="4705" spans="12:13" x14ac:dyDescent="0.25">
      <c r="L4705" s="65">
        <v>922650</v>
      </c>
      <c r="M4705" t="s">
        <v>3540</v>
      </c>
    </row>
    <row r="4706" spans="12:13" x14ac:dyDescent="0.25">
      <c r="L4706" s="65">
        <v>922651</v>
      </c>
      <c r="M4706" t="s">
        <v>3540</v>
      </c>
    </row>
    <row r="4707" spans="12:13" x14ac:dyDescent="0.25">
      <c r="L4707" s="65">
        <v>922660</v>
      </c>
      <c r="M4707" t="s">
        <v>3541</v>
      </c>
    </row>
    <row r="4708" spans="12:13" x14ac:dyDescent="0.25">
      <c r="L4708" s="65">
        <v>922661</v>
      </c>
      <c r="M4708" t="s">
        <v>3542</v>
      </c>
    </row>
    <row r="4709" spans="12:13" x14ac:dyDescent="0.25">
      <c r="L4709" s="65">
        <v>922662</v>
      </c>
      <c r="M4709" t="s">
        <v>3543</v>
      </c>
    </row>
    <row r="4710" spans="12:13" x14ac:dyDescent="0.25">
      <c r="L4710" s="65">
        <v>922665</v>
      </c>
      <c r="M4710" t="s">
        <v>3544</v>
      </c>
    </row>
    <row r="4711" spans="12:13" x14ac:dyDescent="0.25">
      <c r="L4711" s="65">
        <v>922700</v>
      </c>
      <c r="M4711" t="s">
        <v>3545</v>
      </c>
    </row>
    <row r="4712" spans="12:13" x14ac:dyDescent="0.25">
      <c r="L4712" s="65">
        <v>922720</v>
      </c>
      <c r="M4712" t="s">
        <v>3546</v>
      </c>
    </row>
    <row r="4713" spans="12:13" x14ac:dyDescent="0.25">
      <c r="L4713" s="65">
        <v>922721</v>
      </c>
      <c r="M4713" t="s">
        <v>3546</v>
      </c>
    </row>
    <row r="4714" spans="12:13" x14ac:dyDescent="0.25">
      <c r="L4714" s="65">
        <v>922730</v>
      </c>
      <c r="M4714" t="s">
        <v>3547</v>
      </c>
    </row>
    <row r="4715" spans="12:13" x14ac:dyDescent="0.25">
      <c r="L4715" s="65">
        <v>922731</v>
      </c>
      <c r="M4715" t="s">
        <v>3548</v>
      </c>
    </row>
    <row r="4716" spans="12:13" x14ac:dyDescent="0.25">
      <c r="L4716" s="65">
        <v>922732</v>
      </c>
      <c r="M4716" t="s">
        <v>3549</v>
      </c>
    </row>
    <row r="4717" spans="12:13" x14ac:dyDescent="0.25">
      <c r="L4717" s="65">
        <v>922740</v>
      </c>
      <c r="M4717" t="s">
        <v>3550</v>
      </c>
    </row>
    <row r="4718" spans="12:13" x14ac:dyDescent="0.25">
      <c r="L4718" s="65">
        <v>922741</v>
      </c>
      <c r="M4718" t="s">
        <v>3550</v>
      </c>
    </row>
    <row r="4719" spans="12:13" x14ac:dyDescent="0.25">
      <c r="L4719" s="65">
        <v>922750</v>
      </c>
      <c r="M4719" t="s">
        <v>3551</v>
      </c>
    </row>
    <row r="4720" spans="12:13" x14ac:dyDescent="0.25">
      <c r="L4720" s="65">
        <v>922751</v>
      </c>
      <c r="M4720" t="s">
        <v>3551</v>
      </c>
    </row>
    <row r="4721" spans="12:13" x14ac:dyDescent="0.25">
      <c r="L4721" s="65">
        <v>922760</v>
      </c>
      <c r="M4721" t="s">
        <v>3552</v>
      </c>
    </row>
    <row r="4722" spans="12:13" x14ac:dyDescent="0.25">
      <c r="L4722" s="65">
        <v>922761</v>
      </c>
      <c r="M4722" t="s">
        <v>3553</v>
      </c>
    </row>
    <row r="4723" spans="12:13" x14ac:dyDescent="0.25">
      <c r="L4723" s="65">
        <v>922762</v>
      </c>
      <c r="M4723" t="s">
        <v>3554</v>
      </c>
    </row>
    <row r="4724" spans="12:13" x14ac:dyDescent="0.25">
      <c r="L4724" s="65">
        <v>922765</v>
      </c>
      <c r="M4724" t="s">
        <v>3555</v>
      </c>
    </row>
    <row r="4725" spans="12:13" x14ac:dyDescent="0.25">
      <c r="L4725" s="65">
        <v>922800</v>
      </c>
      <c r="M4725" t="s">
        <v>1214</v>
      </c>
    </row>
    <row r="4726" spans="12:13" x14ac:dyDescent="0.25">
      <c r="L4726" s="65">
        <v>922810</v>
      </c>
      <c r="M4726" t="s">
        <v>1214</v>
      </c>
    </row>
    <row r="4727" spans="12:13" x14ac:dyDescent="0.25">
      <c r="L4727" s="65">
        <v>922811</v>
      </c>
      <c r="M4727" t="s">
        <v>1214</v>
      </c>
    </row>
    <row r="4728" spans="12:13" x14ac:dyDescent="0.25">
      <c r="L4728" s="65">
        <v>990000</v>
      </c>
      <c r="M4728" t="s">
        <v>3556</v>
      </c>
    </row>
    <row r="4729" spans="12:13" x14ac:dyDescent="0.25">
      <c r="L4729" s="65">
        <v>999000</v>
      </c>
      <c r="M4729" t="s">
        <v>3556</v>
      </c>
    </row>
    <row r="4730" spans="12:13" x14ac:dyDescent="0.25">
      <c r="L4730" s="65">
        <v>999900</v>
      </c>
      <c r="M4730" t="s">
        <v>3556</v>
      </c>
    </row>
    <row r="4731" spans="12:13" x14ac:dyDescent="0.25">
      <c r="L4731" s="65">
        <v>999990</v>
      </c>
      <c r="M4731" t="s">
        <v>3556</v>
      </c>
    </row>
    <row r="4732" spans="12:13" x14ac:dyDescent="0.25">
      <c r="L4732" s="65">
        <v>999999</v>
      </c>
      <c r="M4732" t="s">
        <v>3556</v>
      </c>
    </row>
  </sheetData>
  <autoFilter ref="L2:M4732"/>
  <mergeCells count="3">
    <mergeCell ref="A1:B1"/>
    <mergeCell ref="G1:H1"/>
    <mergeCell ref="L1:M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Рачун финансирања</vt:lpstr>
      <vt:lpstr>Општи део - (6)</vt:lpstr>
      <vt:lpstr>Приџ,прим vs Расх,изд</vt:lpstr>
      <vt:lpstr>По основ. нам.</vt:lpstr>
      <vt:lpstr>Програмска</vt:lpstr>
      <vt:lpstr>Расх по функц. </vt:lpstr>
      <vt:lpstr>ПО КОРИСНИЦИМА</vt:lpstr>
      <vt:lpstr>члан 3</vt:lpstr>
      <vt:lpstr>Класификације</vt:lpstr>
      <vt:lpstr>РЕЗЕРВА</vt:lpstr>
      <vt:lpstr>Sheet1</vt:lpstr>
      <vt:lpstr>TUR.ORG PLATA</vt:lpstr>
      <vt:lpstr>t1 podaci</vt:lpstr>
      <vt:lpstr>Sheet2</vt:lpstr>
      <vt:lpstr>ljkl</vt:lpstr>
      <vt:lpstr>'Општи део - (6)'!Print_Area</vt:lpstr>
      <vt:lpstr>'ПО КОРИСНИЦИМА'!Print_Area</vt:lpstr>
      <vt:lpstr>'По основ. нам.'!Print_Area</vt:lpstr>
      <vt:lpstr>Програмска!Print_Area</vt:lpstr>
      <vt:lpstr>'Расх по функц. '!Print_Area</vt:lpstr>
      <vt:lpstr>'Рачун финансирања'!Print_Area</vt:lpstr>
      <vt:lpstr>'члан 3'!Print_Area</vt:lpstr>
      <vt:lpstr>Ukupno_funkcionalna</vt:lpstr>
      <vt:lpstr>Ukupno_izdaci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User</cp:lastModifiedBy>
  <cp:lastPrinted>2024-05-30T06:23:31Z</cp:lastPrinted>
  <dcterms:created xsi:type="dcterms:W3CDTF">2014-09-23T08:37:30Z</dcterms:created>
  <dcterms:modified xsi:type="dcterms:W3CDTF">2024-06-20T07:06:53Z</dcterms:modified>
</cp:coreProperties>
</file>